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8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ffh\Documents\GitHub\hhstrategy\"/>
    </mc:Choice>
  </mc:AlternateContent>
  <bookViews>
    <workbookView xWindow="0" yWindow="0" windowWidth="8850" windowHeight="6050" firstSheet="1" activeTab="3"/>
  </bookViews>
  <sheets>
    <sheet name="  ##5日调仓illiq" sheetId="8" state="hidden" r:id="rId1"/>
    <sheet name="##zz500##" sheetId="58" r:id="rId2"/>
    <sheet name="#illiq#" sheetId="67" r:id="rId3"/>
    <sheet name="#lowmc#" sheetId="68" r:id="rId4"/>
    <sheet name="收益率" sheetId="30" r:id="rId5"/>
  </sheets>
  <externalReferences>
    <externalReference r:id="rId6"/>
  </externalReferences>
  <calcPr calcId="171027"/>
</workbook>
</file>

<file path=xl/calcChain.xml><?xml version="1.0" encoding="utf-8"?>
<calcChain xmlns="http://schemas.openxmlformats.org/spreadsheetml/2006/main">
  <c r="G2296" i="68" l="1"/>
  <c r="D2296" i="68"/>
  <c r="G2296" i="67"/>
  <c r="D2296" i="67"/>
  <c r="K2291" i="58"/>
  <c r="K2292" i="58"/>
  <c r="J2283" i="58"/>
  <c r="I2282" i="58"/>
  <c r="I2283" i="58"/>
  <c r="K2284" i="58" s="1"/>
  <c r="H2282" i="58"/>
  <c r="H2283" i="58"/>
  <c r="G2282" i="58"/>
  <c r="G2283" i="58"/>
  <c r="C2943" i="68"/>
  <c r="C2942" i="68"/>
  <c r="C2941" i="68"/>
  <c r="C2940" i="68"/>
  <c r="C2939" i="68"/>
  <c r="C2938" i="68"/>
  <c r="C2937" i="68"/>
  <c r="C2936" i="68"/>
  <c r="C2935" i="68"/>
  <c r="C2934" i="68"/>
  <c r="C2933" i="68"/>
  <c r="C2932" i="68"/>
  <c r="C2931" i="68"/>
  <c r="C2930" i="68"/>
  <c r="C2929" i="68"/>
  <c r="C2928" i="68"/>
  <c r="D2927" i="68"/>
  <c r="C2927" i="68"/>
  <c r="D2926" i="68"/>
  <c r="C2926" i="68"/>
  <c r="D2925" i="68"/>
  <c r="C2925" i="68"/>
  <c r="D2924" i="68"/>
  <c r="C2924" i="68"/>
  <c r="D2923" i="68"/>
  <c r="C2923" i="68"/>
  <c r="D2922" i="68"/>
  <c r="C2922" i="68"/>
  <c r="D2921" i="68"/>
  <c r="C2921" i="68"/>
  <c r="D2920" i="68"/>
  <c r="C2920" i="68"/>
  <c r="D2919" i="68"/>
  <c r="C2919" i="68"/>
  <c r="D2918" i="68"/>
  <c r="C2918" i="68"/>
  <c r="D2917" i="68"/>
  <c r="C2917" i="68"/>
  <c r="D2916" i="68"/>
  <c r="C2916" i="68"/>
  <c r="D2915" i="68"/>
  <c r="C2915" i="68"/>
  <c r="D2914" i="68"/>
  <c r="C2914" i="68"/>
  <c r="D2913" i="68"/>
  <c r="C2913" i="68"/>
  <c r="D2912" i="68"/>
  <c r="C2912" i="68"/>
  <c r="D2911" i="68"/>
  <c r="C2911" i="68"/>
  <c r="D2910" i="68"/>
  <c r="C2910" i="68"/>
  <c r="D2909" i="68"/>
  <c r="C2909" i="68"/>
  <c r="D2908" i="68"/>
  <c r="C2908" i="68"/>
  <c r="D2907" i="68"/>
  <c r="C2907" i="68"/>
  <c r="D2906" i="68"/>
  <c r="C2906" i="68"/>
  <c r="D2905" i="68"/>
  <c r="C2905" i="68"/>
  <c r="D2904" i="68"/>
  <c r="C2904" i="68"/>
  <c r="D2903" i="68"/>
  <c r="C2903" i="68"/>
  <c r="D2902" i="68"/>
  <c r="C2902" i="68"/>
  <c r="D2901" i="68"/>
  <c r="C2901" i="68"/>
  <c r="D2900" i="68"/>
  <c r="C2900" i="68"/>
  <c r="D2899" i="68"/>
  <c r="C2899" i="68"/>
  <c r="D2898" i="68"/>
  <c r="C2898" i="68"/>
  <c r="D2897" i="68"/>
  <c r="C2897" i="68"/>
  <c r="D2896" i="68"/>
  <c r="C2896" i="68"/>
  <c r="D2895" i="68"/>
  <c r="C2895" i="68"/>
  <c r="D2894" i="68"/>
  <c r="C2894" i="68"/>
  <c r="D2893" i="68"/>
  <c r="C2893" i="68"/>
  <c r="D2892" i="68"/>
  <c r="C2892" i="68"/>
  <c r="D2891" i="68"/>
  <c r="C2891" i="68"/>
  <c r="D2890" i="68"/>
  <c r="C2890" i="68"/>
  <c r="D2889" i="68"/>
  <c r="C2889" i="68"/>
  <c r="D2888" i="68"/>
  <c r="C2888" i="68"/>
  <c r="D2887" i="68"/>
  <c r="C2887" i="68"/>
  <c r="D2886" i="68"/>
  <c r="C2886" i="68"/>
  <c r="D2885" i="68"/>
  <c r="C2885" i="68"/>
  <c r="D2884" i="68"/>
  <c r="C2884" i="68"/>
  <c r="D2883" i="68"/>
  <c r="C2883" i="68"/>
  <c r="D2882" i="68"/>
  <c r="C2882" i="68"/>
  <c r="D2881" i="68"/>
  <c r="C2881" i="68"/>
  <c r="D2880" i="68"/>
  <c r="C2880" i="68"/>
  <c r="D2879" i="68"/>
  <c r="C2879" i="68"/>
  <c r="D2878" i="68"/>
  <c r="C2878" i="68"/>
  <c r="D2877" i="68"/>
  <c r="C2877" i="68"/>
  <c r="D2876" i="68"/>
  <c r="C2876" i="68"/>
  <c r="D2875" i="68"/>
  <c r="C2875" i="68"/>
  <c r="D2874" i="68"/>
  <c r="C2874" i="68"/>
  <c r="D2873" i="68"/>
  <c r="C2873" i="68"/>
  <c r="D2872" i="68"/>
  <c r="C2872" i="68"/>
  <c r="D2871" i="68"/>
  <c r="C2871" i="68"/>
  <c r="A2871" i="68"/>
  <c r="D2870" i="68"/>
  <c r="C2870" i="68"/>
  <c r="A2870" i="68"/>
  <c r="D2869" i="68"/>
  <c r="C2869" i="68"/>
  <c r="A2869" i="68"/>
  <c r="D2868" i="68"/>
  <c r="C2868" i="68"/>
  <c r="A2868" i="68"/>
  <c r="D2867" i="68"/>
  <c r="C2867" i="68"/>
  <c r="A2867" i="68"/>
  <c r="D2866" i="68"/>
  <c r="C2866" i="68"/>
  <c r="A2866" i="68"/>
  <c r="D2865" i="68"/>
  <c r="C2865" i="68"/>
  <c r="A2865" i="68"/>
  <c r="D2864" i="68"/>
  <c r="C2864" i="68"/>
  <c r="A2864" i="68"/>
  <c r="D2863" i="68"/>
  <c r="C2863" i="68"/>
  <c r="A2863" i="68"/>
  <c r="D2862" i="68"/>
  <c r="C2862" i="68"/>
  <c r="A2862" i="68"/>
  <c r="D2861" i="68"/>
  <c r="C2861" i="68"/>
  <c r="A2861" i="68"/>
  <c r="D2860" i="68"/>
  <c r="C2860" i="68"/>
  <c r="A2860" i="68"/>
  <c r="D2859" i="68"/>
  <c r="C2859" i="68"/>
  <c r="A2859" i="68"/>
  <c r="D2858" i="68"/>
  <c r="C2858" i="68"/>
  <c r="A2858" i="68"/>
  <c r="D2857" i="68"/>
  <c r="C2857" i="68"/>
  <c r="A2857" i="68"/>
  <c r="D2856" i="68"/>
  <c r="C2856" i="68"/>
  <c r="A2856" i="68"/>
  <c r="D2855" i="68"/>
  <c r="C2855" i="68"/>
  <c r="A2855" i="68"/>
  <c r="D2854" i="68"/>
  <c r="C2854" i="68"/>
  <c r="A2854" i="68"/>
  <c r="D2853" i="68"/>
  <c r="C2853" i="68"/>
  <c r="A2853" i="68"/>
  <c r="D2852" i="68"/>
  <c r="C2852" i="68"/>
  <c r="A2852" i="68"/>
  <c r="D2851" i="68"/>
  <c r="C2851" i="68"/>
  <c r="A2851" i="68"/>
  <c r="D2850" i="68"/>
  <c r="C2850" i="68"/>
  <c r="A2850" i="68"/>
  <c r="D2849" i="68"/>
  <c r="C2849" i="68"/>
  <c r="A2849" i="68"/>
  <c r="D2848" i="68"/>
  <c r="C2848" i="68"/>
  <c r="A2848" i="68"/>
  <c r="D2847" i="68"/>
  <c r="C2847" i="68"/>
  <c r="A2847" i="68"/>
  <c r="D2846" i="68"/>
  <c r="C2846" i="68"/>
  <c r="A2846" i="68"/>
  <c r="D2845" i="68"/>
  <c r="C2845" i="68"/>
  <c r="A2845" i="68"/>
  <c r="D2844" i="68"/>
  <c r="C2844" i="68"/>
  <c r="A2844" i="68"/>
  <c r="D2843" i="68"/>
  <c r="C2843" i="68"/>
  <c r="A2843" i="68"/>
  <c r="D2842" i="68"/>
  <c r="C2842" i="68"/>
  <c r="A2842" i="68"/>
  <c r="D2841" i="68"/>
  <c r="C2841" i="68"/>
  <c r="A2841" i="68"/>
  <c r="D2840" i="68"/>
  <c r="C2840" i="68"/>
  <c r="A2840" i="68"/>
  <c r="D2839" i="68"/>
  <c r="C2839" i="68"/>
  <c r="A2839" i="68"/>
  <c r="D2838" i="68"/>
  <c r="C2838" i="68"/>
  <c r="A2838" i="68"/>
  <c r="D2837" i="68"/>
  <c r="C2837" i="68"/>
  <c r="A2837" i="68"/>
  <c r="D2836" i="68"/>
  <c r="C2836" i="68"/>
  <c r="A2836" i="68"/>
  <c r="D2835" i="68"/>
  <c r="C2835" i="68"/>
  <c r="A2835" i="68"/>
  <c r="D2834" i="68"/>
  <c r="C2834" i="68"/>
  <c r="A2834" i="68"/>
  <c r="D2833" i="68"/>
  <c r="C2833" i="68"/>
  <c r="A2833" i="68"/>
  <c r="D2832" i="68"/>
  <c r="C2832" i="68"/>
  <c r="A2832" i="68"/>
  <c r="D2831" i="68"/>
  <c r="C2831" i="68"/>
  <c r="A2831" i="68"/>
  <c r="D2830" i="68"/>
  <c r="C2830" i="68"/>
  <c r="A2830" i="68"/>
  <c r="D2829" i="68"/>
  <c r="C2829" i="68"/>
  <c r="A2829" i="68"/>
  <c r="D2828" i="68"/>
  <c r="C2828" i="68"/>
  <c r="A2828" i="68"/>
  <c r="D2827" i="68"/>
  <c r="C2827" i="68"/>
  <c r="A2827" i="68"/>
  <c r="D2826" i="68"/>
  <c r="C2826" i="68"/>
  <c r="A2826" i="68"/>
  <c r="D2825" i="68"/>
  <c r="C2825" i="68"/>
  <c r="A2825" i="68"/>
  <c r="D2824" i="68"/>
  <c r="C2824" i="68"/>
  <c r="A2824" i="68"/>
  <c r="D2823" i="68"/>
  <c r="C2823" i="68"/>
  <c r="A2823" i="68"/>
  <c r="D2822" i="68"/>
  <c r="C2822" i="68"/>
  <c r="A2822" i="68"/>
  <c r="D2821" i="68"/>
  <c r="C2821" i="68"/>
  <c r="A2821" i="68"/>
  <c r="D2820" i="68"/>
  <c r="C2820" i="68"/>
  <c r="A2820" i="68"/>
  <c r="D2819" i="68"/>
  <c r="C2819" i="68"/>
  <c r="A2819" i="68"/>
  <c r="D2818" i="68"/>
  <c r="C2818" i="68"/>
  <c r="A2818" i="68"/>
  <c r="D2817" i="68"/>
  <c r="C2817" i="68"/>
  <c r="A2817" i="68"/>
  <c r="D2816" i="68"/>
  <c r="C2816" i="68"/>
  <c r="A2816" i="68"/>
  <c r="D2815" i="68"/>
  <c r="C2815" i="68"/>
  <c r="A2815" i="68"/>
  <c r="D2814" i="68"/>
  <c r="C2814" i="68"/>
  <c r="A2814" i="68"/>
  <c r="D2813" i="68"/>
  <c r="C2813" i="68"/>
  <c r="A2813" i="68"/>
  <c r="D2812" i="68"/>
  <c r="C2812" i="68"/>
  <c r="A2812" i="68"/>
  <c r="D2811" i="68"/>
  <c r="C2811" i="68"/>
  <c r="A2811" i="68"/>
  <c r="D2810" i="68"/>
  <c r="C2810" i="68"/>
  <c r="A2810" i="68"/>
  <c r="D2809" i="68"/>
  <c r="C2809" i="68"/>
  <c r="A2809" i="68"/>
  <c r="D2808" i="68"/>
  <c r="C2808" i="68"/>
  <c r="A2808" i="68"/>
  <c r="D2807" i="68"/>
  <c r="C2807" i="68"/>
  <c r="A2807" i="68"/>
  <c r="D2806" i="68"/>
  <c r="C2806" i="68"/>
  <c r="A2806" i="68"/>
  <c r="D2805" i="68"/>
  <c r="C2805" i="68"/>
  <c r="A2805" i="68"/>
  <c r="D2804" i="68"/>
  <c r="C2804" i="68"/>
  <c r="A2804" i="68"/>
  <c r="D2803" i="68"/>
  <c r="C2803" i="68"/>
  <c r="A2803" i="68"/>
  <c r="D2802" i="68"/>
  <c r="C2802" i="68"/>
  <c r="A2802" i="68"/>
  <c r="D2801" i="68"/>
  <c r="C2801" i="68"/>
  <c r="A2801" i="68"/>
  <c r="D2800" i="68"/>
  <c r="C2800" i="68"/>
  <c r="A2800" i="68"/>
  <c r="D2799" i="68"/>
  <c r="C2799" i="68"/>
  <c r="A2799" i="68"/>
  <c r="D2798" i="68"/>
  <c r="C2798" i="68"/>
  <c r="A2798" i="68"/>
  <c r="D2797" i="68"/>
  <c r="C2797" i="68"/>
  <c r="A2797" i="68"/>
  <c r="D2796" i="68"/>
  <c r="C2796" i="68"/>
  <c r="A2796" i="68"/>
  <c r="D2795" i="68"/>
  <c r="C2795" i="68"/>
  <c r="A2795" i="68"/>
  <c r="D2794" i="68"/>
  <c r="C2794" i="68"/>
  <c r="A2794" i="68"/>
  <c r="D2793" i="68"/>
  <c r="C2793" i="68"/>
  <c r="A2793" i="68"/>
  <c r="D2792" i="68"/>
  <c r="C2792" i="68"/>
  <c r="A2792" i="68"/>
  <c r="D2791" i="68"/>
  <c r="C2791" i="68"/>
  <c r="A2791" i="68"/>
  <c r="D2790" i="68"/>
  <c r="C2790" i="68"/>
  <c r="A2790" i="68"/>
  <c r="D2789" i="68"/>
  <c r="C2789" i="68"/>
  <c r="A2789" i="68"/>
  <c r="D2788" i="68"/>
  <c r="C2788" i="68"/>
  <c r="A2788" i="68"/>
  <c r="D2787" i="68"/>
  <c r="C2787" i="68"/>
  <c r="A2787" i="68"/>
  <c r="D2786" i="68"/>
  <c r="C2786" i="68"/>
  <c r="A2786" i="68"/>
  <c r="D2785" i="68"/>
  <c r="C2785" i="68"/>
  <c r="A2785" i="68"/>
  <c r="D2784" i="68"/>
  <c r="C2784" i="68"/>
  <c r="A2784" i="68"/>
  <c r="D2783" i="68"/>
  <c r="C2783" i="68"/>
  <c r="A2783" i="68"/>
  <c r="D2782" i="68"/>
  <c r="C2782" i="68"/>
  <c r="A2782" i="68"/>
  <c r="D2781" i="68"/>
  <c r="C2781" i="68"/>
  <c r="A2781" i="68"/>
  <c r="D2780" i="68"/>
  <c r="C2780" i="68"/>
  <c r="A2780" i="68"/>
  <c r="D2779" i="68"/>
  <c r="C2779" i="68"/>
  <c r="A2779" i="68"/>
  <c r="D2778" i="68"/>
  <c r="C2778" i="68"/>
  <c r="A2778" i="68"/>
  <c r="D2777" i="68"/>
  <c r="C2777" i="68"/>
  <c r="A2777" i="68"/>
  <c r="D2776" i="68"/>
  <c r="C2776" i="68"/>
  <c r="A2776" i="68"/>
  <c r="D2775" i="68"/>
  <c r="C2775" i="68"/>
  <c r="A2775" i="68"/>
  <c r="D2774" i="68"/>
  <c r="C2774" i="68"/>
  <c r="A2774" i="68"/>
  <c r="D2773" i="68"/>
  <c r="C2773" i="68"/>
  <c r="A2773" i="68"/>
  <c r="D2772" i="68"/>
  <c r="C2772" i="68"/>
  <c r="A2772" i="68"/>
  <c r="D2771" i="68"/>
  <c r="C2771" i="68"/>
  <c r="A2771" i="68"/>
  <c r="D2770" i="68"/>
  <c r="C2770" i="68"/>
  <c r="A2770" i="68"/>
  <c r="D2769" i="68"/>
  <c r="C2769" i="68"/>
  <c r="A2769" i="68"/>
  <c r="D2768" i="68"/>
  <c r="C2768" i="68"/>
  <c r="A2768" i="68"/>
  <c r="D2767" i="68"/>
  <c r="C2767" i="68"/>
  <c r="A2767" i="68"/>
  <c r="D2766" i="68"/>
  <c r="C2766" i="68"/>
  <c r="A2766" i="68"/>
  <c r="D2765" i="68"/>
  <c r="C2765" i="68"/>
  <c r="A2765" i="68"/>
  <c r="D2764" i="68"/>
  <c r="C2764" i="68"/>
  <c r="A2764" i="68"/>
  <c r="D2763" i="68"/>
  <c r="C2763" i="68"/>
  <c r="A2763" i="68"/>
  <c r="D2762" i="68"/>
  <c r="C2762" i="68"/>
  <c r="A2762" i="68"/>
  <c r="D2761" i="68"/>
  <c r="C2761" i="68"/>
  <c r="A2761" i="68"/>
  <c r="D2760" i="68"/>
  <c r="C2760" i="68"/>
  <c r="A2760" i="68"/>
  <c r="D2759" i="68"/>
  <c r="C2759" i="68"/>
  <c r="A2759" i="68"/>
  <c r="D2758" i="68"/>
  <c r="C2758" i="68"/>
  <c r="A2758" i="68"/>
  <c r="D2757" i="68"/>
  <c r="C2757" i="68"/>
  <c r="A2757" i="68"/>
  <c r="D2756" i="68"/>
  <c r="C2756" i="68"/>
  <c r="A2756" i="68"/>
  <c r="D2755" i="68"/>
  <c r="C2755" i="68"/>
  <c r="A2755" i="68"/>
  <c r="D2754" i="68"/>
  <c r="C2754" i="68"/>
  <c r="A2754" i="68"/>
  <c r="D2753" i="68"/>
  <c r="C2753" i="68"/>
  <c r="A2753" i="68"/>
  <c r="D2752" i="68"/>
  <c r="C2752" i="68"/>
  <c r="A2752" i="68"/>
  <c r="D2751" i="68"/>
  <c r="C2751" i="68"/>
  <c r="A2751" i="68"/>
  <c r="D2750" i="68"/>
  <c r="C2750" i="68"/>
  <c r="A2750" i="68"/>
  <c r="D2749" i="68"/>
  <c r="C2749" i="68"/>
  <c r="A2749" i="68"/>
  <c r="D2748" i="68"/>
  <c r="C2748" i="68"/>
  <c r="A2748" i="68"/>
  <c r="D2747" i="68"/>
  <c r="C2747" i="68"/>
  <c r="A2747" i="68"/>
  <c r="D2746" i="68"/>
  <c r="C2746" i="68"/>
  <c r="A2746" i="68"/>
  <c r="D2745" i="68"/>
  <c r="C2745" i="68"/>
  <c r="A2745" i="68"/>
  <c r="D2744" i="68"/>
  <c r="C2744" i="68"/>
  <c r="A2744" i="68"/>
  <c r="D2743" i="68"/>
  <c r="C2743" i="68"/>
  <c r="A2743" i="68"/>
  <c r="D2742" i="68"/>
  <c r="C2742" i="68"/>
  <c r="A2742" i="68"/>
  <c r="D2741" i="68"/>
  <c r="C2741" i="68"/>
  <c r="A2741" i="68"/>
  <c r="D2740" i="68"/>
  <c r="C2740" i="68"/>
  <c r="A2740" i="68"/>
  <c r="D2739" i="68"/>
  <c r="C2739" i="68"/>
  <c r="A2739" i="68"/>
  <c r="D2738" i="68"/>
  <c r="C2738" i="68"/>
  <c r="A2738" i="68"/>
  <c r="D2737" i="68"/>
  <c r="C2737" i="68"/>
  <c r="A2737" i="68"/>
  <c r="D2736" i="68"/>
  <c r="C2736" i="68"/>
  <c r="A2736" i="68"/>
  <c r="D2735" i="68"/>
  <c r="C2735" i="68"/>
  <c r="A2735" i="68"/>
  <c r="D2734" i="68"/>
  <c r="C2734" i="68"/>
  <c r="A2734" i="68"/>
  <c r="D2733" i="68"/>
  <c r="C2733" i="68"/>
  <c r="A2733" i="68"/>
  <c r="D2732" i="68"/>
  <c r="C2732" i="68"/>
  <c r="A2732" i="68"/>
  <c r="D2731" i="68"/>
  <c r="C2731" i="68"/>
  <c r="A2731" i="68"/>
  <c r="D2730" i="68"/>
  <c r="C2730" i="68"/>
  <c r="A2730" i="68"/>
  <c r="D2729" i="68"/>
  <c r="C2729" i="68"/>
  <c r="A2729" i="68"/>
  <c r="D2728" i="68"/>
  <c r="C2728" i="68"/>
  <c r="A2728" i="68"/>
  <c r="D2727" i="68"/>
  <c r="C2727" i="68"/>
  <c r="A2727" i="68"/>
  <c r="D2726" i="68"/>
  <c r="C2726" i="68"/>
  <c r="A2726" i="68"/>
  <c r="D2725" i="68"/>
  <c r="C2725" i="68"/>
  <c r="A2725" i="68"/>
  <c r="D2724" i="68"/>
  <c r="C2724" i="68"/>
  <c r="A2724" i="68"/>
  <c r="D2723" i="68"/>
  <c r="C2723" i="68"/>
  <c r="A2723" i="68"/>
  <c r="D2722" i="68"/>
  <c r="C2722" i="68"/>
  <c r="A2722" i="68"/>
  <c r="D2721" i="68"/>
  <c r="C2721" i="68"/>
  <c r="A2721" i="68"/>
  <c r="D2720" i="68"/>
  <c r="C2720" i="68"/>
  <c r="A2720" i="68"/>
  <c r="D2719" i="68"/>
  <c r="C2719" i="68"/>
  <c r="A2719" i="68"/>
  <c r="D2718" i="68"/>
  <c r="C2718" i="68"/>
  <c r="A2718" i="68"/>
  <c r="D2717" i="68"/>
  <c r="C2717" i="68"/>
  <c r="A2717" i="68"/>
  <c r="D2716" i="68"/>
  <c r="C2716" i="68"/>
  <c r="A2716" i="68"/>
  <c r="D2715" i="68"/>
  <c r="C2715" i="68"/>
  <c r="A2715" i="68"/>
  <c r="D2714" i="68"/>
  <c r="C2714" i="68"/>
  <c r="A2714" i="68"/>
  <c r="D2713" i="68"/>
  <c r="C2713" i="68"/>
  <c r="A2713" i="68"/>
  <c r="D2712" i="68"/>
  <c r="C2712" i="68"/>
  <c r="A2712" i="68"/>
  <c r="D2711" i="68"/>
  <c r="C2711" i="68"/>
  <c r="A2711" i="68"/>
  <c r="D2710" i="68"/>
  <c r="C2710" i="68"/>
  <c r="A2710" i="68"/>
  <c r="D2709" i="68"/>
  <c r="C2709" i="68"/>
  <c r="A2709" i="68"/>
  <c r="D2708" i="68"/>
  <c r="C2708" i="68"/>
  <c r="A2708" i="68"/>
  <c r="D2707" i="68"/>
  <c r="C2707" i="68"/>
  <c r="A2707" i="68"/>
  <c r="D2706" i="68"/>
  <c r="C2706" i="68"/>
  <c r="A2706" i="68"/>
  <c r="D2705" i="68"/>
  <c r="C2705" i="68"/>
  <c r="A2705" i="68"/>
  <c r="D2704" i="68"/>
  <c r="C2704" i="68"/>
  <c r="A2704" i="68"/>
  <c r="D2703" i="68"/>
  <c r="C2703" i="68"/>
  <c r="A2703" i="68"/>
  <c r="D2702" i="68"/>
  <c r="C2702" i="68"/>
  <c r="A2702" i="68"/>
  <c r="D2701" i="68"/>
  <c r="C2701" i="68"/>
  <c r="A2701" i="68"/>
  <c r="D2700" i="68"/>
  <c r="C2700" i="68"/>
  <c r="A2700" i="68"/>
  <c r="D2699" i="68"/>
  <c r="C2699" i="68"/>
  <c r="A2699" i="68"/>
  <c r="D2698" i="68"/>
  <c r="C2698" i="68"/>
  <c r="A2698" i="68"/>
  <c r="D2697" i="68"/>
  <c r="C2697" i="68"/>
  <c r="A2697" i="68"/>
  <c r="D2696" i="68"/>
  <c r="C2696" i="68"/>
  <c r="A2696" i="68"/>
  <c r="D2695" i="68"/>
  <c r="C2695" i="68"/>
  <c r="A2695" i="68"/>
  <c r="D2694" i="68"/>
  <c r="C2694" i="68"/>
  <c r="A2694" i="68"/>
  <c r="D2693" i="68"/>
  <c r="C2693" i="68"/>
  <c r="A2693" i="68"/>
  <c r="D2692" i="68"/>
  <c r="C2692" i="68"/>
  <c r="A2692" i="68"/>
  <c r="D2691" i="68"/>
  <c r="C2691" i="68"/>
  <c r="A2691" i="68"/>
  <c r="D2690" i="68"/>
  <c r="C2690" i="68"/>
  <c r="A2690" i="68"/>
  <c r="D2689" i="68"/>
  <c r="C2689" i="68"/>
  <c r="A2689" i="68"/>
  <c r="D2688" i="68"/>
  <c r="C2688" i="68"/>
  <c r="A2688" i="68"/>
  <c r="D2687" i="68"/>
  <c r="C2687" i="68"/>
  <c r="A2687" i="68"/>
  <c r="D2686" i="68"/>
  <c r="C2686" i="68"/>
  <c r="A2686" i="68"/>
  <c r="D2685" i="68"/>
  <c r="C2685" i="68"/>
  <c r="A2685" i="68"/>
  <c r="D2684" i="68"/>
  <c r="C2684" i="68"/>
  <c r="A2684" i="68"/>
  <c r="D2683" i="68"/>
  <c r="C2683" i="68"/>
  <c r="A2683" i="68"/>
  <c r="D2682" i="68"/>
  <c r="C2682" i="68"/>
  <c r="A2682" i="68"/>
  <c r="D2681" i="68"/>
  <c r="C2681" i="68"/>
  <c r="A2681" i="68"/>
  <c r="D2680" i="68"/>
  <c r="C2680" i="68"/>
  <c r="A2680" i="68"/>
  <c r="D2679" i="68"/>
  <c r="C2679" i="68"/>
  <c r="A2679" i="68"/>
  <c r="D2678" i="68"/>
  <c r="C2678" i="68"/>
  <c r="A2678" i="68"/>
  <c r="D2677" i="68"/>
  <c r="C2677" i="68"/>
  <c r="A2677" i="68"/>
  <c r="D2676" i="68"/>
  <c r="C2676" i="68"/>
  <c r="A2676" i="68"/>
  <c r="D2675" i="68"/>
  <c r="C2675" i="68"/>
  <c r="A2675" i="68"/>
  <c r="D2674" i="68"/>
  <c r="C2674" i="68"/>
  <c r="A2674" i="68"/>
  <c r="D2673" i="68"/>
  <c r="C2673" i="68"/>
  <c r="A2673" i="68"/>
  <c r="D2672" i="68"/>
  <c r="C2672" i="68"/>
  <c r="A2672" i="68"/>
  <c r="D2671" i="68"/>
  <c r="C2671" i="68"/>
  <c r="A2671" i="68"/>
  <c r="D2670" i="68"/>
  <c r="C2670" i="68"/>
  <c r="A2670" i="68"/>
  <c r="D2669" i="68"/>
  <c r="C2669" i="68"/>
  <c r="A2669" i="68"/>
  <c r="D2668" i="68"/>
  <c r="C2668" i="68"/>
  <c r="A2668" i="68"/>
  <c r="D2667" i="68"/>
  <c r="C2667" i="68"/>
  <c r="A2667" i="68"/>
  <c r="D2666" i="68"/>
  <c r="C2666" i="68"/>
  <c r="A2666" i="68"/>
  <c r="D2665" i="68"/>
  <c r="C2665" i="68"/>
  <c r="A2665" i="68"/>
  <c r="D2664" i="68"/>
  <c r="C2664" i="68"/>
  <c r="A2664" i="68"/>
  <c r="D2663" i="68"/>
  <c r="C2663" i="68"/>
  <c r="A2663" i="68"/>
  <c r="D2662" i="68"/>
  <c r="C2662" i="68"/>
  <c r="A2662" i="68"/>
  <c r="D2661" i="68"/>
  <c r="C2661" i="68"/>
  <c r="A2661" i="68"/>
  <c r="D2660" i="68"/>
  <c r="C2660" i="68"/>
  <c r="A2660" i="68"/>
  <c r="D2659" i="68"/>
  <c r="C2659" i="68"/>
  <c r="A2659" i="68"/>
  <c r="D2658" i="68"/>
  <c r="C2658" i="68"/>
  <c r="A2658" i="68"/>
  <c r="D2657" i="68"/>
  <c r="C2657" i="68"/>
  <c r="A2657" i="68"/>
  <c r="D2656" i="68"/>
  <c r="C2656" i="68"/>
  <c r="A2656" i="68"/>
  <c r="D2655" i="68"/>
  <c r="C2655" i="68"/>
  <c r="A2655" i="68"/>
  <c r="D2654" i="68"/>
  <c r="C2654" i="68"/>
  <c r="A2654" i="68"/>
  <c r="D2653" i="68"/>
  <c r="C2653" i="68"/>
  <c r="A2653" i="68"/>
  <c r="D2652" i="68"/>
  <c r="C2652" i="68"/>
  <c r="A2652" i="68"/>
  <c r="D2651" i="68"/>
  <c r="C2651" i="68"/>
  <c r="A2651" i="68"/>
  <c r="D2650" i="68"/>
  <c r="C2650" i="68"/>
  <c r="A2650" i="68"/>
  <c r="D2649" i="68"/>
  <c r="C2649" i="68"/>
  <c r="A2649" i="68"/>
  <c r="D2648" i="68"/>
  <c r="C2648" i="68"/>
  <c r="A2648" i="68"/>
  <c r="D2647" i="68"/>
  <c r="C2647" i="68"/>
  <c r="A2647" i="68"/>
  <c r="D2646" i="68"/>
  <c r="C2646" i="68"/>
  <c r="A2646" i="68"/>
  <c r="D2645" i="68"/>
  <c r="C2645" i="68"/>
  <c r="A2645" i="68"/>
  <c r="D2644" i="68"/>
  <c r="C2644" i="68"/>
  <c r="A2644" i="68"/>
  <c r="D2643" i="68"/>
  <c r="C2643" i="68"/>
  <c r="A2643" i="68"/>
  <c r="D2642" i="68"/>
  <c r="C2642" i="68"/>
  <c r="A2642" i="68"/>
  <c r="D2641" i="68"/>
  <c r="C2641" i="68"/>
  <c r="A2641" i="68"/>
  <c r="D2640" i="68"/>
  <c r="C2640" i="68"/>
  <c r="A2640" i="68"/>
  <c r="D2639" i="68"/>
  <c r="C2639" i="68"/>
  <c r="A2639" i="68"/>
  <c r="D2638" i="68"/>
  <c r="C2638" i="68"/>
  <c r="A2638" i="68"/>
  <c r="D2637" i="68"/>
  <c r="C2637" i="68"/>
  <c r="A2637" i="68"/>
  <c r="D2636" i="68"/>
  <c r="C2636" i="68"/>
  <c r="A2636" i="68"/>
  <c r="D2635" i="68"/>
  <c r="C2635" i="68"/>
  <c r="A2635" i="68"/>
  <c r="D2634" i="68"/>
  <c r="C2634" i="68"/>
  <c r="A2634" i="68"/>
  <c r="D2633" i="68"/>
  <c r="C2633" i="68"/>
  <c r="A2633" i="68"/>
  <c r="D2632" i="68"/>
  <c r="C2632" i="68"/>
  <c r="A2632" i="68"/>
  <c r="D2631" i="68"/>
  <c r="C2631" i="68"/>
  <c r="A2631" i="68"/>
  <c r="D2630" i="68"/>
  <c r="C2630" i="68"/>
  <c r="A2630" i="68"/>
  <c r="D2629" i="68"/>
  <c r="C2629" i="68"/>
  <c r="A2629" i="68"/>
  <c r="D2628" i="68"/>
  <c r="C2628" i="68"/>
  <c r="A2628" i="68"/>
  <c r="D2627" i="68"/>
  <c r="C2627" i="68"/>
  <c r="A2627" i="68"/>
  <c r="D2626" i="68"/>
  <c r="C2626" i="68"/>
  <c r="A2626" i="68"/>
  <c r="D2625" i="68"/>
  <c r="C2625" i="68"/>
  <c r="A2625" i="68"/>
  <c r="D2624" i="68"/>
  <c r="C2624" i="68"/>
  <c r="A2624" i="68"/>
  <c r="D2623" i="68"/>
  <c r="C2623" i="68"/>
  <c r="A2623" i="68"/>
  <c r="D2622" i="68"/>
  <c r="C2622" i="68"/>
  <c r="A2622" i="68"/>
  <c r="D2621" i="68"/>
  <c r="C2621" i="68"/>
  <c r="A2621" i="68"/>
  <c r="D2620" i="68"/>
  <c r="C2620" i="68"/>
  <c r="A2620" i="68"/>
  <c r="D2619" i="68"/>
  <c r="C2619" i="68"/>
  <c r="A2619" i="68"/>
  <c r="D2618" i="68"/>
  <c r="C2618" i="68"/>
  <c r="A2618" i="68"/>
  <c r="D2617" i="68"/>
  <c r="C2617" i="68"/>
  <c r="A2617" i="68"/>
  <c r="D2616" i="68"/>
  <c r="C2616" i="68"/>
  <c r="A2616" i="68"/>
  <c r="D2615" i="68"/>
  <c r="C2615" i="68"/>
  <c r="A2615" i="68"/>
  <c r="D2614" i="68"/>
  <c r="C2614" i="68"/>
  <c r="A2614" i="68"/>
  <c r="D2613" i="68"/>
  <c r="C2613" i="68"/>
  <c r="A2613" i="68"/>
  <c r="D2612" i="68"/>
  <c r="C2612" i="68"/>
  <c r="A2612" i="68"/>
  <c r="D2611" i="68"/>
  <c r="C2611" i="68"/>
  <c r="A2611" i="68"/>
  <c r="D2610" i="68"/>
  <c r="C2610" i="68"/>
  <c r="A2610" i="68"/>
  <c r="D2609" i="68"/>
  <c r="C2609" i="68"/>
  <c r="A2609" i="68"/>
  <c r="D2608" i="68"/>
  <c r="C2608" i="68"/>
  <c r="A2608" i="68"/>
  <c r="D2607" i="68"/>
  <c r="C2607" i="68"/>
  <c r="A2607" i="68"/>
  <c r="D2606" i="68"/>
  <c r="C2606" i="68"/>
  <c r="A2606" i="68"/>
  <c r="D2605" i="68"/>
  <c r="C2605" i="68"/>
  <c r="A2605" i="68"/>
  <c r="D2604" i="68"/>
  <c r="C2604" i="68"/>
  <c r="A2604" i="68"/>
  <c r="D2603" i="68"/>
  <c r="C2603" i="68"/>
  <c r="A2603" i="68"/>
  <c r="D2602" i="68"/>
  <c r="C2602" i="68"/>
  <c r="A2602" i="68"/>
  <c r="D2601" i="68"/>
  <c r="C2601" i="68"/>
  <c r="A2601" i="68"/>
  <c r="D2600" i="68"/>
  <c r="C2600" i="68"/>
  <c r="A2600" i="68"/>
  <c r="D2599" i="68"/>
  <c r="C2599" i="68"/>
  <c r="A2599" i="68"/>
  <c r="D2598" i="68"/>
  <c r="C2598" i="68"/>
  <c r="A2598" i="68"/>
  <c r="D2597" i="68"/>
  <c r="C2597" i="68"/>
  <c r="A2597" i="68"/>
  <c r="D2596" i="68"/>
  <c r="C2596" i="68"/>
  <c r="A2596" i="68"/>
  <c r="D2595" i="68"/>
  <c r="C2595" i="68"/>
  <c r="A2595" i="68"/>
  <c r="D2594" i="68"/>
  <c r="C2594" i="68"/>
  <c r="A2594" i="68"/>
  <c r="D2593" i="68"/>
  <c r="C2593" i="68"/>
  <c r="A2593" i="68"/>
  <c r="D2592" i="68"/>
  <c r="C2592" i="68"/>
  <c r="A2592" i="68"/>
  <c r="D2591" i="68"/>
  <c r="C2591" i="68"/>
  <c r="A2591" i="68"/>
  <c r="D2590" i="68"/>
  <c r="C2590" i="68"/>
  <c r="A2590" i="68"/>
  <c r="D2589" i="68"/>
  <c r="C2589" i="68"/>
  <c r="A2589" i="68"/>
  <c r="D2588" i="68"/>
  <c r="C2588" i="68"/>
  <c r="A2588" i="68"/>
  <c r="D2587" i="68"/>
  <c r="C2587" i="68"/>
  <c r="A2587" i="68"/>
  <c r="D2586" i="68"/>
  <c r="C2586" i="68"/>
  <c r="A2586" i="68"/>
  <c r="D2585" i="68"/>
  <c r="C2585" i="68"/>
  <c r="A2585" i="68"/>
  <c r="D2584" i="68"/>
  <c r="C2584" i="68"/>
  <c r="A2584" i="68"/>
  <c r="D2583" i="68"/>
  <c r="C2583" i="68"/>
  <c r="A2583" i="68"/>
  <c r="D2582" i="68"/>
  <c r="C2582" i="68"/>
  <c r="A2582" i="68"/>
  <c r="D2581" i="68"/>
  <c r="C2581" i="68"/>
  <c r="A2581" i="68"/>
  <c r="D2580" i="68"/>
  <c r="C2580" i="68"/>
  <c r="A2580" i="68"/>
  <c r="D2579" i="68"/>
  <c r="C2579" i="68"/>
  <c r="A2579" i="68"/>
  <c r="D2578" i="68"/>
  <c r="C2578" i="68"/>
  <c r="A2578" i="68"/>
  <c r="D2577" i="68"/>
  <c r="C2577" i="68"/>
  <c r="A2577" i="68"/>
  <c r="D2576" i="68"/>
  <c r="C2576" i="68"/>
  <c r="A2576" i="68"/>
  <c r="D2575" i="68"/>
  <c r="C2575" i="68"/>
  <c r="A2575" i="68"/>
  <c r="D2574" i="68"/>
  <c r="C2574" i="68"/>
  <c r="A2574" i="68"/>
  <c r="D2573" i="68"/>
  <c r="C2573" i="68"/>
  <c r="A2573" i="68"/>
  <c r="D2572" i="68"/>
  <c r="C2572" i="68"/>
  <c r="A2572" i="68"/>
  <c r="D2571" i="68"/>
  <c r="C2571" i="68"/>
  <c r="A2571" i="68"/>
  <c r="D2570" i="68"/>
  <c r="C2570" i="68"/>
  <c r="A2570" i="68"/>
  <c r="D2569" i="68"/>
  <c r="C2569" i="68"/>
  <c r="A2569" i="68"/>
  <c r="D2568" i="68"/>
  <c r="C2568" i="68"/>
  <c r="A2568" i="68"/>
  <c r="D2567" i="68"/>
  <c r="C2567" i="68"/>
  <c r="A2567" i="68"/>
  <c r="D2566" i="68"/>
  <c r="C2566" i="68"/>
  <c r="A2566" i="68"/>
  <c r="D2565" i="68"/>
  <c r="C2565" i="68"/>
  <c r="A2565" i="68"/>
  <c r="D2564" i="68"/>
  <c r="C2564" i="68"/>
  <c r="A2564" i="68"/>
  <c r="D2563" i="68"/>
  <c r="C2563" i="68"/>
  <c r="A2563" i="68"/>
  <c r="D2562" i="68"/>
  <c r="C2562" i="68"/>
  <c r="A2562" i="68"/>
  <c r="D2561" i="68"/>
  <c r="C2561" i="68"/>
  <c r="A2561" i="68"/>
  <c r="D2560" i="68"/>
  <c r="C2560" i="68"/>
  <c r="A2560" i="68"/>
  <c r="D2559" i="68"/>
  <c r="C2559" i="68"/>
  <c r="A2559" i="68"/>
  <c r="D2558" i="68"/>
  <c r="C2558" i="68"/>
  <c r="A2558" i="68"/>
  <c r="D2557" i="68"/>
  <c r="C2557" i="68"/>
  <c r="A2557" i="68"/>
  <c r="D2556" i="68"/>
  <c r="C2556" i="68"/>
  <c r="A2556" i="68"/>
  <c r="D2555" i="68"/>
  <c r="C2555" i="68"/>
  <c r="A2555" i="68"/>
  <c r="D2554" i="68"/>
  <c r="C2554" i="68"/>
  <c r="A2554" i="68"/>
  <c r="D2553" i="68"/>
  <c r="C2553" i="68"/>
  <c r="A2553" i="68"/>
  <c r="D2552" i="68"/>
  <c r="C2552" i="68"/>
  <c r="A2552" i="68"/>
  <c r="D2551" i="68"/>
  <c r="C2551" i="68"/>
  <c r="A2551" i="68"/>
  <c r="D2550" i="68"/>
  <c r="C2550" i="68"/>
  <c r="A2550" i="68"/>
  <c r="D2549" i="68"/>
  <c r="C2549" i="68"/>
  <c r="A2549" i="68"/>
  <c r="D2548" i="68"/>
  <c r="C2548" i="68"/>
  <c r="A2548" i="68"/>
  <c r="D2547" i="68"/>
  <c r="C2547" i="68"/>
  <c r="A2547" i="68"/>
  <c r="D2546" i="68"/>
  <c r="C2546" i="68"/>
  <c r="A2546" i="68"/>
  <c r="D2545" i="68"/>
  <c r="C2545" i="68"/>
  <c r="A2545" i="68"/>
  <c r="D2544" i="68"/>
  <c r="C2544" i="68"/>
  <c r="A2544" i="68"/>
  <c r="D2543" i="68"/>
  <c r="C2543" i="68"/>
  <c r="A2543" i="68"/>
  <c r="D2542" i="68"/>
  <c r="C2542" i="68"/>
  <c r="A2542" i="68"/>
  <c r="D2541" i="68"/>
  <c r="C2541" i="68"/>
  <c r="A2541" i="68"/>
  <c r="D2540" i="68"/>
  <c r="C2540" i="68"/>
  <c r="A2540" i="68"/>
  <c r="D2539" i="68"/>
  <c r="C2539" i="68"/>
  <c r="A2539" i="68"/>
  <c r="D2538" i="68"/>
  <c r="C2538" i="68"/>
  <c r="A2538" i="68"/>
  <c r="D2537" i="68"/>
  <c r="C2537" i="68"/>
  <c r="A2537" i="68"/>
  <c r="D2536" i="68"/>
  <c r="C2536" i="68"/>
  <c r="A2536" i="68"/>
  <c r="D2535" i="68"/>
  <c r="C2535" i="68"/>
  <c r="A2535" i="68"/>
  <c r="D2534" i="68"/>
  <c r="C2534" i="68"/>
  <c r="A2534" i="68"/>
  <c r="D2533" i="68"/>
  <c r="C2533" i="68"/>
  <c r="A2533" i="68"/>
  <c r="D2532" i="68"/>
  <c r="C2532" i="68"/>
  <c r="A2532" i="68"/>
  <c r="D2531" i="68"/>
  <c r="C2531" i="68"/>
  <c r="A2531" i="68"/>
  <c r="D2530" i="68"/>
  <c r="C2530" i="68"/>
  <c r="A2530" i="68"/>
  <c r="D2529" i="68"/>
  <c r="C2529" i="68"/>
  <c r="A2529" i="68"/>
  <c r="D2528" i="68"/>
  <c r="C2528" i="68"/>
  <c r="A2528" i="68"/>
  <c r="D2527" i="68"/>
  <c r="C2527" i="68"/>
  <c r="A2527" i="68"/>
  <c r="D2526" i="68"/>
  <c r="C2526" i="68"/>
  <c r="A2526" i="68"/>
  <c r="D2525" i="68"/>
  <c r="C2525" i="68"/>
  <c r="A2525" i="68"/>
  <c r="D2524" i="68"/>
  <c r="C2524" i="68"/>
  <c r="A2524" i="68"/>
  <c r="D2523" i="68"/>
  <c r="C2523" i="68"/>
  <c r="A2523" i="68"/>
  <c r="D2522" i="68"/>
  <c r="C2522" i="68"/>
  <c r="A2522" i="68"/>
  <c r="D2521" i="68"/>
  <c r="C2521" i="68"/>
  <c r="A2521" i="68"/>
  <c r="D2520" i="68"/>
  <c r="C2520" i="68"/>
  <c r="A2520" i="68"/>
  <c r="D2519" i="68"/>
  <c r="C2519" i="68"/>
  <c r="A2519" i="68"/>
  <c r="D2518" i="68"/>
  <c r="C2518" i="68"/>
  <c r="A2518" i="68"/>
  <c r="D2517" i="68"/>
  <c r="C2517" i="68"/>
  <c r="A2517" i="68"/>
  <c r="D2516" i="68"/>
  <c r="C2516" i="68"/>
  <c r="A2516" i="68"/>
  <c r="D2515" i="68"/>
  <c r="C2515" i="68"/>
  <c r="A2515" i="68"/>
  <c r="D2514" i="68"/>
  <c r="C2514" i="68"/>
  <c r="A2514" i="68"/>
  <c r="D2513" i="68"/>
  <c r="C2513" i="68"/>
  <c r="A2513" i="68"/>
  <c r="D2512" i="68"/>
  <c r="C2512" i="68"/>
  <c r="A2512" i="68"/>
  <c r="D2511" i="68"/>
  <c r="C2511" i="68"/>
  <c r="A2511" i="68"/>
  <c r="D2510" i="68"/>
  <c r="C2510" i="68"/>
  <c r="A2510" i="68"/>
  <c r="D2509" i="68"/>
  <c r="C2509" i="68"/>
  <c r="A2509" i="68"/>
  <c r="D2508" i="68"/>
  <c r="C2508" i="68"/>
  <c r="A2508" i="68"/>
  <c r="D2507" i="68"/>
  <c r="C2507" i="68"/>
  <c r="A2507" i="68"/>
  <c r="D2506" i="68"/>
  <c r="C2506" i="68"/>
  <c r="A2506" i="68"/>
  <c r="D2505" i="68"/>
  <c r="C2505" i="68"/>
  <c r="A2505" i="68"/>
  <c r="D2504" i="68"/>
  <c r="C2504" i="68"/>
  <c r="A2504" i="68"/>
  <c r="D2503" i="68"/>
  <c r="C2503" i="68"/>
  <c r="A2503" i="68"/>
  <c r="D2502" i="68"/>
  <c r="C2502" i="68"/>
  <c r="A2502" i="68"/>
  <c r="D2501" i="68"/>
  <c r="C2501" i="68"/>
  <c r="A2501" i="68"/>
  <c r="D2500" i="68"/>
  <c r="C2500" i="68"/>
  <c r="A2500" i="68"/>
  <c r="D2499" i="68"/>
  <c r="C2499" i="68"/>
  <c r="A2499" i="68"/>
  <c r="D2498" i="68"/>
  <c r="C2498" i="68"/>
  <c r="A2498" i="68"/>
  <c r="D2497" i="68"/>
  <c r="C2497" i="68"/>
  <c r="A2497" i="68"/>
  <c r="D2496" i="68"/>
  <c r="C2496" i="68"/>
  <c r="A2496" i="68"/>
  <c r="D2495" i="68"/>
  <c r="C2495" i="68"/>
  <c r="A2495" i="68"/>
  <c r="D2494" i="68"/>
  <c r="C2494" i="68"/>
  <c r="A2494" i="68"/>
  <c r="D2493" i="68"/>
  <c r="C2493" i="68"/>
  <c r="A2493" i="68"/>
  <c r="D2492" i="68"/>
  <c r="C2492" i="68"/>
  <c r="A2492" i="68"/>
  <c r="D2491" i="68"/>
  <c r="C2491" i="68"/>
  <c r="A2491" i="68"/>
  <c r="D2490" i="68"/>
  <c r="C2490" i="68"/>
  <c r="A2490" i="68"/>
  <c r="D2489" i="68"/>
  <c r="C2489" i="68"/>
  <c r="A2489" i="68"/>
  <c r="D2488" i="68"/>
  <c r="C2488" i="68"/>
  <c r="A2488" i="68"/>
  <c r="D2487" i="68"/>
  <c r="C2487" i="68"/>
  <c r="A2487" i="68"/>
  <c r="D2486" i="68"/>
  <c r="C2486" i="68"/>
  <c r="A2486" i="68"/>
  <c r="D2485" i="68"/>
  <c r="C2485" i="68"/>
  <c r="A2485" i="68"/>
  <c r="D2484" i="68"/>
  <c r="C2484" i="68"/>
  <c r="A2484" i="68"/>
  <c r="D2483" i="68"/>
  <c r="C2483" i="68"/>
  <c r="A2483" i="68"/>
  <c r="D2482" i="68"/>
  <c r="C2482" i="68"/>
  <c r="A2482" i="68"/>
  <c r="D2481" i="68"/>
  <c r="C2481" i="68"/>
  <c r="A2481" i="68"/>
  <c r="D2480" i="68"/>
  <c r="C2480" i="68"/>
  <c r="A2480" i="68"/>
  <c r="D2479" i="68"/>
  <c r="C2479" i="68"/>
  <c r="A2479" i="68"/>
  <c r="D2478" i="68"/>
  <c r="C2478" i="68"/>
  <c r="A2478" i="68"/>
  <c r="D2477" i="68"/>
  <c r="C2477" i="68"/>
  <c r="A2477" i="68"/>
  <c r="D2476" i="68"/>
  <c r="C2476" i="68"/>
  <c r="A2476" i="68"/>
  <c r="D2475" i="68"/>
  <c r="C2475" i="68"/>
  <c r="A2475" i="68"/>
  <c r="D2474" i="68"/>
  <c r="C2474" i="68"/>
  <c r="A2474" i="68"/>
  <c r="D2473" i="68"/>
  <c r="C2473" i="68"/>
  <c r="A2473" i="68"/>
  <c r="D2472" i="68"/>
  <c r="C2472" i="68"/>
  <c r="A2472" i="68"/>
  <c r="D2471" i="68"/>
  <c r="C2471" i="68"/>
  <c r="A2471" i="68"/>
  <c r="D2470" i="68"/>
  <c r="C2470" i="68"/>
  <c r="A2470" i="68"/>
  <c r="D2469" i="68"/>
  <c r="C2469" i="68"/>
  <c r="A2469" i="68"/>
  <c r="D2468" i="68"/>
  <c r="C2468" i="68"/>
  <c r="A2468" i="68"/>
  <c r="D2467" i="68"/>
  <c r="C2467" i="68"/>
  <c r="A2467" i="68"/>
  <c r="D2466" i="68"/>
  <c r="C2466" i="68"/>
  <c r="A2466" i="68"/>
  <c r="D2465" i="68"/>
  <c r="C2465" i="68"/>
  <c r="A2465" i="68"/>
  <c r="D2464" i="68"/>
  <c r="C2464" i="68"/>
  <c r="A2464" i="68"/>
  <c r="D2463" i="68"/>
  <c r="C2463" i="68"/>
  <c r="A2463" i="68"/>
  <c r="D2462" i="68"/>
  <c r="C2462" i="68"/>
  <c r="A2462" i="68"/>
  <c r="D2461" i="68"/>
  <c r="C2461" i="68"/>
  <c r="A2461" i="68"/>
  <c r="D2460" i="68"/>
  <c r="C2460" i="68"/>
  <c r="A2460" i="68"/>
  <c r="D2459" i="68"/>
  <c r="C2459" i="68"/>
  <c r="A2459" i="68"/>
  <c r="D2458" i="68"/>
  <c r="C2458" i="68"/>
  <c r="A2458" i="68"/>
  <c r="D2457" i="68"/>
  <c r="C2457" i="68"/>
  <c r="A2457" i="68"/>
  <c r="D2456" i="68"/>
  <c r="C2456" i="68"/>
  <c r="A2456" i="68"/>
  <c r="D2455" i="68"/>
  <c r="C2455" i="68"/>
  <c r="A2455" i="68"/>
  <c r="D2454" i="68"/>
  <c r="C2454" i="68"/>
  <c r="A2454" i="68"/>
  <c r="D2453" i="68"/>
  <c r="C2453" i="68"/>
  <c r="A2453" i="68"/>
  <c r="D2452" i="68"/>
  <c r="C2452" i="68"/>
  <c r="A2452" i="68"/>
  <c r="D2451" i="68"/>
  <c r="C2451" i="68"/>
  <c r="A2451" i="68"/>
  <c r="D2450" i="68"/>
  <c r="C2450" i="68"/>
  <c r="A2450" i="68"/>
  <c r="D2449" i="68"/>
  <c r="C2449" i="68"/>
  <c r="A2449" i="68"/>
  <c r="D2448" i="68"/>
  <c r="C2448" i="68"/>
  <c r="A2448" i="68"/>
  <c r="D2447" i="68"/>
  <c r="C2447" i="68"/>
  <c r="A2447" i="68"/>
  <c r="D2446" i="68"/>
  <c r="C2446" i="68"/>
  <c r="A2446" i="68"/>
  <c r="D2445" i="68"/>
  <c r="C2445" i="68"/>
  <c r="A2445" i="68"/>
  <c r="D2444" i="68"/>
  <c r="C2444" i="68"/>
  <c r="A2444" i="68"/>
  <c r="D2443" i="68"/>
  <c r="C2443" i="68"/>
  <c r="A2443" i="68"/>
  <c r="D2442" i="68"/>
  <c r="C2442" i="68"/>
  <c r="A2442" i="68"/>
  <c r="D2441" i="68"/>
  <c r="C2441" i="68"/>
  <c r="A2441" i="68"/>
  <c r="D2440" i="68"/>
  <c r="C2440" i="68"/>
  <c r="A2440" i="68"/>
  <c r="D2439" i="68"/>
  <c r="C2439" i="68"/>
  <c r="A2439" i="68"/>
  <c r="D2438" i="68"/>
  <c r="C2438" i="68"/>
  <c r="A2438" i="68"/>
  <c r="D2437" i="68"/>
  <c r="C2437" i="68"/>
  <c r="A2437" i="68"/>
  <c r="D2436" i="68"/>
  <c r="C2436" i="68"/>
  <c r="A2436" i="68"/>
  <c r="D2435" i="68"/>
  <c r="C2435" i="68"/>
  <c r="A2435" i="68"/>
  <c r="D2434" i="68"/>
  <c r="C2434" i="68"/>
  <c r="A2434" i="68"/>
  <c r="D2433" i="68"/>
  <c r="C2433" i="68"/>
  <c r="A2433" i="68"/>
  <c r="D2432" i="68"/>
  <c r="C2432" i="68"/>
  <c r="A2432" i="68"/>
  <c r="D2431" i="68"/>
  <c r="C2431" i="68"/>
  <c r="A2431" i="68"/>
  <c r="D2430" i="68"/>
  <c r="C2430" i="68"/>
  <c r="A2430" i="68"/>
  <c r="D2429" i="68"/>
  <c r="C2429" i="68"/>
  <c r="A2429" i="68"/>
  <c r="D2428" i="68"/>
  <c r="C2428" i="68"/>
  <c r="A2428" i="68"/>
  <c r="D2427" i="68"/>
  <c r="C2427" i="68"/>
  <c r="A2427" i="68"/>
  <c r="D2426" i="68"/>
  <c r="C2426" i="68"/>
  <c r="A2426" i="68"/>
  <c r="D2425" i="68"/>
  <c r="C2425" i="68"/>
  <c r="A2425" i="68"/>
  <c r="D2424" i="68"/>
  <c r="C2424" i="68"/>
  <c r="A2424" i="68"/>
  <c r="G2423" i="68"/>
  <c r="D2423" i="68"/>
  <c r="C2423" i="68"/>
  <c r="A2423" i="68"/>
  <c r="G2422" i="68"/>
  <c r="D2422" i="68"/>
  <c r="C2422" i="68"/>
  <c r="A2422" i="68"/>
  <c r="G2421" i="68"/>
  <c r="D2421" i="68"/>
  <c r="C2421" i="68"/>
  <c r="A2421" i="68"/>
  <c r="G2420" i="68"/>
  <c r="D2420" i="68"/>
  <c r="C2420" i="68"/>
  <c r="A2420" i="68"/>
  <c r="G2419" i="68"/>
  <c r="D2419" i="68"/>
  <c r="C2419" i="68"/>
  <c r="A2419" i="68"/>
  <c r="G2418" i="68"/>
  <c r="D2418" i="68"/>
  <c r="C2418" i="68"/>
  <c r="A2418" i="68"/>
  <c r="G2417" i="68"/>
  <c r="D2417" i="68"/>
  <c r="C2417" i="68"/>
  <c r="A2417" i="68"/>
  <c r="G2416" i="68"/>
  <c r="D2416" i="68"/>
  <c r="C2416" i="68"/>
  <c r="A2416" i="68"/>
  <c r="G2415" i="68"/>
  <c r="D2415" i="68"/>
  <c r="C2415" i="68"/>
  <c r="A2415" i="68"/>
  <c r="G2414" i="68"/>
  <c r="D2414" i="68"/>
  <c r="C2414" i="68"/>
  <c r="A2414" i="68"/>
  <c r="G2413" i="68"/>
  <c r="D2413" i="68"/>
  <c r="C2413" i="68"/>
  <c r="A2413" i="68"/>
  <c r="G2412" i="68"/>
  <c r="D2412" i="68"/>
  <c r="C2412" i="68"/>
  <c r="A2412" i="68"/>
  <c r="G2411" i="68"/>
  <c r="D2411" i="68"/>
  <c r="C2411" i="68"/>
  <c r="A2411" i="68"/>
  <c r="G2410" i="68"/>
  <c r="D2410" i="68"/>
  <c r="C2410" i="68"/>
  <c r="A2410" i="68"/>
  <c r="G2409" i="68"/>
  <c r="D2409" i="68"/>
  <c r="C2409" i="68"/>
  <c r="A2409" i="68"/>
  <c r="G2408" i="68"/>
  <c r="D2408" i="68"/>
  <c r="C2408" i="68"/>
  <c r="A2408" i="68"/>
  <c r="G2407" i="68"/>
  <c r="D2407" i="68"/>
  <c r="C2407" i="68"/>
  <c r="A2407" i="68"/>
  <c r="G2406" i="68"/>
  <c r="D2406" i="68"/>
  <c r="C2406" i="68"/>
  <c r="A2406" i="68"/>
  <c r="G2405" i="68"/>
  <c r="D2405" i="68"/>
  <c r="C2405" i="68"/>
  <c r="A2405" i="68"/>
  <c r="G2404" i="68"/>
  <c r="D2404" i="68"/>
  <c r="C2404" i="68"/>
  <c r="A2404" i="68"/>
  <c r="G2403" i="68"/>
  <c r="D2403" i="68"/>
  <c r="C2403" i="68"/>
  <c r="A2403" i="68"/>
  <c r="G2402" i="68"/>
  <c r="D2402" i="68"/>
  <c r="C2402" i="68"/>
  <c r="A2402" i="68"/>
  <c r="G2401" i="68"/>
  <c r="D2401" i="68"/>
  <c r="C2401" i="68"/>
  <c r="A2401" i="68"/>
  <c r="G2400" i="68"/>
  <c r="D2400" i="68"/>
  <c r="C2400" i="68"/>
  <c r="A2400" i="68"/>
  <c r="G2399" i="68"/>
  <c r="D2399" i="68"/>
  <c r="C2399" i="68"/>
  <c r="A2399" i="68"/>
  <c r="G2398" i="68"/>
  <c r="D2398" i="68"/>
  <c r="C2398" i="68"/>
  <c r="A2398" i="68"/>
  <c r="G2397" i="68"/>
  <c r="D2397" i="68"/>
  <c r="C2397" i="68"/>
  <c r="A2397" i="68"/>
  <c r="G2396" i="68"/>
  <c r="D2396" i="68"/>
  <c r="C2396" i="68"/>
  <c r="A2396" i="68"/>
  <c r="G2395" i="68"/>
  <c r="D2395" i="68"/>
  <c r="C2395" i="68"/>
  <c r="A2395" i="68"/>
  <c r="G2394" i="68"/>
  <c r="D2394" i="68"/>
  <c r="C2394" i="68"/>
  <c r="A2394" i="68"/>
  <c r="G2393" i="68"/>
  <c r="D2393" i="68"/>
  <c r="C2393" i="68"/>
  <c r="A2393" i="68"/>
  <c r="G2392" i="68"/>
  <c r="D2392" i="68"/>
  <c r="C2392" i="68"/>
  <c r="A2392" i="68"/>
  <c r="G2391" i="68"/>
  <c r="D2391" i="68"/>
  <c r="C2391" i="68"/>
  <c r="A2391" i="68"/>
  <c r="G2390" i="68"/>
  <c r="D2390" i="68"/>
  <c r="C2390" i="68"/>
  <c r="A2390" i="68"/>
  <c r="G2389" i="68"/>
  <c r="D2389" i="68"/>
  <c r="C2389" i="68"/>
  <c r="A2389" i="68"/>
  <c r="G2388" i="68"/>
  <c r="D2388" i="68"/>
  <c r="C2388" i="68"/>
  <c r="A2388" i="68"/>
  <c r="G2387" i="68"/>
  <c r="D2387" i="68"/>
  <c r="C2387" i="68"/>
  <c r="A2387" i="68"/>
  <c r="G2386" i="68"/>
  <c r="D2386" i="68"/>
  <c r="C2386" i="68"/>
  <c r="A2386" i="68"/>
  <c r="G2385" i="68"/>
  <c r="D2385" i="68"/>
  <c r="C2385" i="68"/>
  <c r="A2385" i="68"/>
  <c r="G2384" i="68"/>
  <c r="D2384" i="68"/>
  <c r="C2384" i="68"/>
  <c r="A2384" i="68"/>
  <c r="G2383" i="68"/>
  <c r="D2383" i="68"/>
  <c r="C2383" i="68"/>
  <c r="A2383" i="68"/>
  <c r="G2382" i="68"/>
  <c r="D2382" i="68"/>
  <c r="C2382" i="68"/>
  <c r="A2382" i="68"/>
  <c r="G2381" i="68"/>
  <c r="D2381" i="68"/>
  <c r="C2381" i="68"/>
  <c r="A2381" i="68"/>
  <c r="G2380" i="68"/>
  <c r="D2380" i="68"/>
  <c r="C2380" i="68"/>
  <c r="A2380" i="68"/>
  <c r="G2379" i="68"/>
  <c r="D2379" i="68"/>
  <c r="C2379" i="68"/>
  <c r="A2379" i="68"/>
  <c r="G2378" i="68"/>
  <c r="D2378" i="68"/>
  <c r="C2378" i="68"/>
  <c r="A2378" i="68"/>
  <c r="G2377" i="68"/>
  <c r="D2377" i="68"/>
  <c r="C2377" i="68"/>
  <c r="A2377" i="68"/>
  <c r="G2376" i="68"/>
  <c r="D2376" i="68"/>
  <c r="C2376" i="68"/>
  <c r="A2376" i="68"/>
  <c r="G2375" i="68"/>
  <c r="D2375" i="68"/>
  <c r="C2375" i="68"/>
  <c r="A2375" i="68"/>
  <c r="G2374" i="68"/>
  <c r="D2374" i="68"/>
  <c r="C2374" i="68"/>
  <c r="A2374" i="68"/>
  <c r="G2373" i="68"/>
  <c r="D2373" i="68"/>
  <c r="C2373" i="68"/>
  <c r="A2373" i="68"/>
  <c r="G2372" i="68"/>
  <c r="D2372" i="68"/>
  <c r="C2372" i="68"/>
  <c r="A2372" i="68"/>
  <c r="G2371" i="68"/>
  <c r="D2371" i="68"/>
  <c r="C2371" i="68"/>
  <c r="A2371" i="68"/>
  <c r="G2370" i="68"/>
  <c r="D2370" i="68"/>
  <c r="C2370" i="68"/>
  <c r="A2370" i="68"/>
  <c r="G2369" i="68"/>
  <c r="D2369" i="68"/>
  <c r="C2369" i="68"/>
  <c r="A2369" i="68"/>
  <c r="G2368" i="68"/>
  <c r="D2368" i="68"/>
  <c r="C2368" i="68"/>
  <c r="A2368" i="68"/>
  <c r="G2367" i="68"/>
  <c r="D2367" i="68"/>
  <c r="C2367" i="68"/>
  <c r="A2367" i="68"/>
  <c r="G2366" i="68"/>
  <c r="D2366" i="68"/>
  <c r="C2366" i="68"/>
  <c r="A2366" i="68"/>
  <c r="G2365" i="68"/>
  <c r="D2365" i="68"/>
  <c r="C2365" i="68"/>
  <c r="A2365" i="68"/>
  <c r="G2364" i="68"/>
  <c r="D2364" i="68"/>
  <c r="C2364" i="68"/>
  <c r="A2364" i="68"/>
  <c r="G2363" i="68"/>
  <c r="D2363" i="68"/>
  <c r="C2363" i="68"/>
  <c r="A2363" i="68"/>
  <c r="G2362" i="68"/>
  <c r="D2362" i="68"/>
  <c r="C2362" i="68"/>
  <c r="A2362" i="68"/>
  <c r="G2361" i="68"/>
  <c r="D2361" i="68"/>
  <c r="C2361" i="68"/>
  <c r="A2361" i="68"/>
  <c r="G2360" i="68"/>
  <c r="D2360" i="68"/>
  <c r="C2360" i="68"/>
  <c r="A2360" i="68"/>
  <c r="G2359" i="68"/>
  <c r="D2359" i="68"/>
  <c r="C2359" i="68"/>
  <c r="A2359" i="68"/>
  <c r="G2358" i="68"/>
  <c r="D2358" i="68"/>
  <c r="C2358" i="68"/>
  <c r="A2358" i="68"/>
  <c r="G2357" i="68"/>
  <c r="D2357" i="68"/>
  <c r="C2357" i="68"/>
  <c r="A2357" i="68"/>
  <c r="G2356" i="68"/>
  <c r="D2356" i="68"/>
  <c r="C2356" i="68"/>
  <c r="A2356" i="68"/>
  <c r="G2355" i="68"/>
  <c r="D2355" i="68"/>
  <c r="C2355" i="68"/>
  <c r="A2355" i="68"/>
  <c r="G2354" i="68"/>
  <c r="D2354" i="68"/>
  <c r="C2354" i="68"/>
  <c r="A2354" i="68"/>
  <c r="G2353" i="68"/>
  <c r="D2353" i="68"/>
  <c r="C2353" i="68"/>
  <c r="A2353" i="68"/>
  <c r="G2352" i="68"/>
  <c r="D2352" i="68"/>
  <c r="C2352" i="68"/>
  <c r="A2352" i="68"/>
  <c r="G2351" i="68"/>
  <c r="D2351" i="68"/>
  <c r="C2351" i="68"/>
  <c r="A2351" i="68"/>
  <c r="G2350" i="68"/>
  <c r="D2350" i="68"/>
  <c r="C2350" i="68"/>
  <c r="A2350" i="68"/>
  <c r="G2349" i="68"/>
  <c r="D2349" i="68"/>
  <c r="C2349" i="68"/>
  <c r="A2349" i="68"/>
  <c r="G2348" i="68"/>
  <c r="D2348" i="68"/>
  <c r="C2348" i="68"/>
  <c r="A2348" i="68"/>
  <c r="G2347" i="68"/>
  <c r="D2347" i="68"/>
  <c r="C2347" i="68"/>
  <c r="A2347" i="68"/>
  <c r="G2346" i="68"/>
  <c r="D2346" i="68"/>
  <c r="C2346" i="68"/>
  <c r="A2346" i="68"/>
  <c r="G2345" i="68"/>
  <c r="D2345" i="68"/>
  <c r="C2345" i="68"/>
  <c r="A2345" i="68"/>
  <c r="G2344" i="68"/>
  <c r="D2344" i="68"/>
  <c r="C2344" i="68"/>
  <c r="A2344" i="68"/>
  <c r="G2343" i="68"/>
  <c r="D2343" i="68"/>
  <c r="C2343" i="68"/>
  <c r="A2343" i="68"/>
  <c r="G2342" i="68"/>
  <c r="D2342" i="68"/>
  <c r="C2342" i="68"/>
  <c r="A2342" i="68"/>
  <c r="G2341" i="68"/>
  <c r="D2341" i="68"/>
  <c r="C2341" i="68"/>
  <c r="A2341" i="68"/>
  <c r="G2340" i="68"/>
  <c r="D2340" i="68"/>
  <c r="C2340" i="68"/>
  <c r="A2340" i="68"/>
  <c r="G2339" i="68"/>
  <c r="D2339" i="68"/>
  <c r="C2339" i="68"/>
  <c r="A2339" i="68"/>
  <c r="G2338" i="68"/>
  <c r="D2338" i="68"/>
  <c r="C2338" i="68"/>
  <c r="A2338" i="68"/>
  <c r="G2337" i="68"/>
  <c r="D2337" i="68"/>
  <c r="C2337" i="68"/>
  <c r="A2337" i="68"/>
  <c r="G2336" i="68"/>
  <c r="D2336" i="68"/>
  <c r="C2336" i="68"/>
  <c r="A2336" i="68"/>
  <c r="G2335" i="68"/>
  <c r="D2335" i="68"/>
  <c r="C2335" i="68"/>
  <c r="A2335" i="68"/>
  <c r="G2334" i="68"/>
  <c r="D2334" i="68"/>
  <c r="C2334" i="68"/>
  <c r="A2334" i="68"/>
  <c r="G2333" i="68"/>
  <c r="D2333" i="68"/>
  <c r="C2333" i="68"/>
  <c r="A2333" i="68"/>
  <c r="G2332" i="68"/>
  <c r="D2332" i="68"/>
  <c r="C2332" i="68"/>
  <c r="A2332" i="68"/>
  <c r="G2331" i="68"/>
  <c r="D2331" i="68"/>
  <c r="C2331" i="68"/>
  <c r="A2331" i="68"/>
  <c r="G2330" i="68"/>
  <c r="D2330" i="68"/>
  <c r="C2330" i="68"/>
  <c r="A2330" i="68"/>
  <c r="G2329" i="68"/>
  <c r="D2329" i="68"/>
  <c r="C2329" i="68"/>
  <c r="A2329" i="68"/>
  <c r="G2328" i="68"/>
  <c r="D2328" i="68"/>
  <c r="C2328" i="68"/>
  <c r="A2328" i="68"/>
  <c r="G2327" i="68"/>
  <c r="D2327" i="68"/>
  <c r="C2327" i="68"/>
  <c r="A2327" i="68"/>
  <c r="G2326" i="68"/>
  <c r="D2326" i="68"/>
  <c r="C2326" i="68"/>
  <c r="A2326" i="68"/>
  <c r="G2325" i="68"/>
  <c r="D2325" i="68"/>
  <c r="C2325" i="68"/>
  <c r="A2325" i="68"/>
  <c r="G2324" i="68"/>
  <c r="D2324" i="68"/>
  <c r="C2324" i="68"/>
  <c r="A2324" i="68"/>
  <c r="G2323" i="68"/>
  <c r="D2323" i="68"/>
  <c r="C2323" i="68"/>
  <c r="A2323" i="68"/>
  <c r="G2322" i="68"/>
  <c r="D2322" i="68"/>
  <c r="C2322" i="68"/>
  <c r="A2322" i="68"/>
  <c r="G2321" i="68"/>
  <c r="D2321" i="68"/>
  <c r="C2321" i="68"/>
  <c r="A2321" i="68"/>
  <c r="G2320" i="68"/>
  <c r="D2320" i="68"/>
  <c r="C2320" i="68"/>
  <c r="A2320" i="68"/>
  <c r="G2319" i="68"/>
  <c r="D2319" i="68"/>
  <c r="C2319" i="68"/>
  <c r="A2319" i="68"/>
  <c r="G2318" i="68"/>
  <c r="D2318" i="68"/>
  <c r="C2318" i="68"/>
  <c r="A2318" i="68"/>
  <c r="G2317" i="68"/>
  <c r="D2317" i="68"/>
  <c r="C2317" i="68"/>
  <c r="A2317" i="68"/>
  <c r="G2316" i="68"/>
  <c r="D2316" i="68"/>
  <c r="C2316" i="68"/>
  <c r="A2316" i="68"/>
  <c r="G2315" i="68"/>
  <c r="D2315" i="68"/>
  <c r="C2315" i="68"/>
  <c r="A2315" i="68"/>
  <c r="G2314" i="68"/>
  <c r="D2314" i="68"/>
  <c r="C2314" i="68"/>
  <c r="A2314" i="68"/>
  <c r="G2313" i="68"/>
  <c r="D2313" i="68"/>
  <c r="C2313" i="68"/>
  <c r="A2313" i="68"/>
  <c r="G2312" i="68"/>
  <c r="D2312" i="68"/>
  <c r="C2312" i="68"/>
  <c r="A2312" i="68"/>
  <c r="G2311" i="68"/>
  <c r="D2311" i="68"/>
  <c r="C2311" i="68"/>
  <c r="A2311" i="68"/>
  <c r="G2310" i="68"/>
  <c r="D2310" i="68"/>
  <c r="C2310" i="68"/>
  <c r="A2310" i="68"/>
  <c r="D2309" i="68"/>
  <c r="C2309" i="68"/>
  <c r="A2309" i="68"/>
  <c r="D2308" i="68"/>
  <c r="C2308" i="68"/>
  <c r="A2308" i="68"/>
  <c r="AK2307" i="68"/>
  <c r="AI2307" i="68"/>
  <c r="AD2307" i="68"/>
  <c r="AB2307" i="68"/>
  <c r="D2307" i="68"/>
  <c r="C2307" i="68"/>
  <c r="A2307" i="68"/>
  <c r="AK2306" i="68"/>
  <c r="AI2306" i="68"/>
  <c r="AD2306" i="68"/>
  <c r="AB2306" i="68"/>
  <c r="D2306" i="68"/>
  <c r="C2306" i="68"/>
  <c r="A2306" i="68"/>
  <c r="AK2305" i="68"/>
  <c r="AI2305" i="68"/>
  <c r="AD2305" i="68"/>
  <c r="AB2305" i="68"/>
  <c r="D2305" i="68"/>
  <c r="C2305" i="68"/>
  <c r="A2305" i="68"/>
  <c r="AK2304" i="68"/>
  <c r="AI2304" i="68"/>
  <c r="AD2304" i="68"/>
  <c r="AB2304" i="68"/>
  <c r="D2304" i="68"/>
  <c r="C2304" i="68"/>
  <c r="A2304" i="68"/>
  <c r="AK2303" i="68"/>
  <c r="AI2303" i="68"/>
  <c r="AD2303" i="68"/>
  <c r="AB2303" i="68"/>
  <c r="D2303" i="68"/>
  <c r="C2303" i="68"/>
  <c r="A2303" i="68"/>
  <c r="AK2302" i="68"/>
  <c r="AI2302" i="68"/>
  <c r="AD2302" i="68"/>
  <c r="AB2302" i="68"/>
  <c r="D2302" i="68"/>
  <c r="C2302" i="68"/>
  <c r="A2302" i="68"/>
  <c r="AK2301" i="68"/>
  <c r="AI2301" i="68"/>
  <c r="AD2301" i="68"/>
  <c r="AB2301" i="68"/>
  <c r="D2301" i="68"/>
  <c r="C2301" i="68"/>
  <c r="A2301" i="68"/>
  <c r="AK2300" i="68"/>
  <c r="AI2300" i="68"/>
  <c r="AD2300" i="68"/>
  <c r="AB2300" i="68"/>
  <c r="D2300" i="68"/>
  <c r="C2300" i="68"/>
  <c r="A2300" i="68"/>
  <c r="AK2299" i="68"/>
  <c r="AI2299" i="68"/>
  <c r="AJ2299" i="68" s="1"/>
  <c r="AJ2300" i="68" s="1"/>
  <c r="AJ2301" i="68" s="1"/>
  <c r="AJ2302" i="68" s="1"/>
  <c r="AJ2303" i="68" s="1"/>
  <c r="AJ2304" i="68" s="1"/>
  <c r="AJ2305" i="68" s="1"/>
  <c r="AJ2306" i="68" s="1"/>
  <c r="AJ2307" i="68" s="1"/>
  <c r="AD2299" i="68"/>
  <c r="AC2299" i="68"/>
  <c r="AB2299" i="68"/>
  <c r="D2299" i="68"/>
  <c r="C2299" i="68"/>
  <c r="A2299" i="68"/>
  <c r="D2298" i="68"/>
  <c r="C2298" i="68"/>
  <c r="A2298" i="68"/>
  <c r="D2297" i="68"/>
  <c r="C2297" i="68"/>
  <c r="A2297" i="68"/>
  <c r="AJ2296" i="68"/>
  <c r="AI2296" i="68"/>
  <c r="AB2296" i="68"/>
  <c r="C2296" i="68"/>
  <c r="A2296" i="68"/>
  <c r="AJ2295" i="68"/>
  <c r="AI2295" i="68"/>
  <c r="AB2295" i="68"/>
  <c r="G2295" i="68"/>
  <c r="D2295" i="68"/>
  <c r="C2295" i="68"/>
  <c r="A2295" i="68"/>
  <c r="AI2294" i="68"/>
  <c r="AB2294" i="68"/>
  <c r="G2294" i="68"/>
  <c r="D2294" i="68"/>
  <c r="C2294" i="68"/>
  <c r="A2294" i="68"/>
  <c r="G2293" i="68"/>
  <c r="D2293" i="68"/>
  <c r="C2293" i="68"/>
  <c r="A2293" i="68"/>
  <c r="C2292" i="68"/>
  <c r="A2292" i="68"/>
  <c r="C2291" i="68"/>
  <c r="A2291" i="68"/>
  <c r="C2290" i="68"/>
  <c r="A2290" i="68"/>
  <c r="C2289" i="68"/>
  <c r="A2289" i="68"/>
  <c r="C2288" i="68"/>
  <c r="A2288" i="68"/>
  <c r="C2287" i="68"/>
  <c r="A2287" i="68"/>
  <c r="C2286" i="68"/>
  <c r="A2286" i="68"/>
  <c r="C2285" i="68"/>
  <c r="A2285" i="68"/>
  <c r="C2284" i="68"/>
  <c r="A2284" i="68"/>
  <c r="C2283" i="68"/>
  <c r="A2283" i="68"/>
  <c r="C2282" i="68"/>
  <c r="A2282" i="68"/>
  <c r="C2281" i="68"/>
  <c r="A2281" i="68"/>
  <c r="C2280" i="68"/>
  <c r="A2280" i="68"/>
  <c r="C2279" i="68"/>
  <c r="A2279" i="68"/>
  <c r="C2278" i="68"/>
  <c r="A2278" i="68"/>
  <c r="C2277" i="68"/>
  <c r="A2277" i="68"/>
  <c r="C2276" i="68"/>
  <c r="A2276" i="68"/>
  <c r="C2275" i="68"/>
  <c r="A2275" i="68"/>
  <c r="C2274" i="68"/>
  <c r="A2274" i="68"/>
  <c r="C2273" i="68"/>
  <c r="A2273" i="68"/>
  <c r="C2272" i="68"/>
  <c r="A2272" i="68"/>
  <c r="C2271" i="68"/>
  <c r="A2271" i="68"/>
  <c r="C2270" i="68"/>
  <c r="A2270" i="68"/>
  <c r="C2269" i="68"/>
  <c r="A2269" i="68"/>
  <c r="C2268" i="68"/>
  <c r="A2268" i="68"/>
  <c r="C2267" i="68"/>
  <c r="A2267" i="68"/>
  <c r="C2266" i="68"/>
  <c r="A2266" i="68"/>
  <c r="C2265" i="68"/>
  <c r="A2265" i="68"/>
  <c r="C2264" i="68"/>
  <c r="A2264" i="68"/>
  <c r="C2263" i="68"/>
  <c r="A2263" i="68"/>
  <c r="C2262" i="68"/>
  <c r="A2262" i="68"/>
  <c r="C2261" i="68"/>
  <c r="A2261" i="68"/>
  <c r="C2260" i="68"/>
  <c r="A2260" i="68"/>
  <c r="C2259" i="68"/>
  <c r="A2259" i="68"/>
  <c r="C2258" i="68"/>
  <c r="A2258" i="68"/>
  <c r="C2257" i="68"/>
  <c r="A2257" i="68"/>
  <c r="C2256" i="68"/>
  <c r="A2256" i="68"/>
  <c r="C2255" i="68"/>
  <c r="A2255" i="68"/>
  <c r="C2254" i="68"/>
  <c r="A2254" i="68"/>
  <c r="C2253" i="68"/>
  <c r="A2253" i="68"/>
  <c r="C2252" i="68"/>
  <c r="A2252" i="68"/>
  <c r="C2251" i="68"/>
  <c r="A2251" i="68"/>
  <c r="C2250" i="68"/>
  <c r="A2250" i="68"/>
  <c r="C2249" i="68"/>
  <c r="A2249" i="68"/>
  <c r="C2248" i="68"/>
  <c r="A2248" i="68"/>
  <c r="C2247" i="68"/>
  <c r="A2247" i="68"/>
  <c r="C2246" i="68"/>
  <c r="A2246" i="68"/>
  <c r="C2245" i="68"/>
  <c r="A2245" i="68"/>
  <c r="C2244" i="68"/>
  <c r="A2244" i="68"/>
  <c r="C2243" i="68"/>
  <c r="A2243" i="68"/>
  <c r="C2242" i="68"/>
  <c r="A2242" i="68"/>
  <c r="C2241" i="68"/>
  <c r="A2241" i="68"/>
  <c r="C2240" i="68"/>
  <c r="A2240" i="68"/>
  <c r="C2239" i="68"/>
  <c r="A2239" i="68"/>
  <c r="C2238" i="68"/>
  <c r="A2238" i="68"/>
  <c r="C2237" i="68"/>
  <c r="A2237" i="68"/>
  <c r="C2236" i="68"/>
  <c r="A2236" i="68"/>
  <c r="C2235" i="68"/>
  <c r="A2235" i="68"/>
  <c r="C2234" i="68"/>
  <c r="A2234" i="68"/>
  <c r="C2233" i="68"/>
  <c r="A2233" i="68"/>
  <c r="C2232" i="68"/>
  <c r="A2232" i="68"/>
  <c r="C2231" i="68"/>
  <c r="A2231" i="68"/>
  <c r="C2230" i="68"/>
  <c r="A2230" i="68"/>
  <c r="C2229" i="68"/>
  <c r="A2229" i="68"/>
  <c r="C2228" i="68"/>
  <c r="A2228" i="68"/>
  <c r="C2227" i="68"/>
  <c r="A2227" i="68"/>
  <c r="C2226" i="68"/>
  <c r="A2226" i="68"/>
  <c r="C2225" i="68"/>
  <c r="A2225" i="68"/>
  <c r="C2224" i="68"/>
  <c r="A2224" i="68"/>
  <c r="C2223" i="68"/>
  <c r="A2223" i="68"/>
  <c r="C2222" i="68"/>
  <c r="A2222" i="68"/>
  <c r="C2221" i="68"/>
  <c r="A2221" i="68"/>
  <c r="C2220" i="68"/>
  <c r="A2220" i="68"/>
  <c r="C2219" i="68"/>
  <c r="A2219" i="68"/>
  <c r="C2218" i="68"/>
  <c r="A2218" i="68"/>
  <c r="C2217" i="68"/>
  <c r="A2217" i="68"/>
  <c r="C2216" i="68"/>
  <c r="A2216" i="68"/>
  <c r="C2215" i="68"/>
  <c r="A2215" i="68"/>
  <c r="C2214" i="68"/>
  <c r="A2214" i="68"/>
  <c r="C2213" i="68"/>
  <c r="A2213" i="68"/>
  <c r="C2212" i="68"/>
  <c r="A2212" i="68"/>
  <c r="C2211" i="68"/>
  <c r="A2211" i="68"/>
  <c r="C2210" i="68"/>
  <c r="A2210" i="68"/>
  <c r="C2209" i="68"/>
  <c r="A2209" i="68"/>
  <c r="C2208" i="68"/>
  <c r="A2208" i="68"/>
  <c r="C2207" i="68"/>
  <c r="A2207" i="68"/>
  <c r="C2206" i="68"/>
  <c r="A2206" i="68"/>
  <c r="C2205" i="68"/>
  <c r="A2205" i="68"/>
  <c r="C2204" i="68"/>
  <c r="A2204" i="68"/>
  <c r="C2203" i="68"/>
  <c r="A2203" i="68"/>
  <c r="C2202" i="68"/>
  <c r="A2202" i="68"/>
  <c r="C2201" i="68"/>
  <c r="A2201" i="68"/>
  <c r="C2200" i="68"/>
  <c r="A2200" i="68"/>
  <c r="C2199" i="68"/>
  <c r="A2199" i="68"/>
  <c r="C2198" i="68"/>
  <c r="A2198" i="68"/>
  <c r="C2197" i="68"/>
  <c r="A2197" i="68"/>
  <c r="C2196" i="68"/>
  <c r="A2196" i="68"/>
  <c r="C2195" i="68"/>
  <c r="A2195" i="68"/>
  <c r="C2194" i="68"/>
  <c r="A2194" i="68"/>
  <c r="C2193" i="68"/>
  <c r="A2193" i="68"/>
  <c r="C2192" i="68"/>
  <c r="A2192" i="68"/>
  <c r="C2191" i="68"/>
  <c r="A2191" i="68"/>
  <c r="C2190" i="68"/>
  <c r="A2190" i="68"/>
  <c r="C2189" i="68"/>
  <c r="A2189" i="68"/>
  <c r="C2188" i="68"/>
  <c r="A2188" i="68"/>
  <c r="C2187" i="68"/>
  <c r="A2187" i="68"/>
  <c r="C2186" i="68"/>
  <c r="A2186" i="68"/>
  <c r="C2185" i="68"/>
  <c r="A2185" i="68"/>
  <c r="C2184" i="68"/>
  <c r="A2184" i="68"/>
  <c r="C2183" i="68"/>
  <c r="A2183" i="68"/>
  <c r="C2182" i="68"/>
  <c r="A2182" i="68"/>
  <c r="C2181" i="68"/>
  <c r="A2181" i="68"/>
  <c r="C2180" i="68"/>
  <c r="A2180" i="68"/>
  <c r="C2179" i="68"/>
  <c r="A2179" i="68"/>
  <c r="C2178" i="68"/>
  <c r="A2178" i="68"/>
  <c r="C2177" i="68"/>
  <c r="A2177" i="68"/>
  <c r="C2176" i="68"/>
  <c r="A2176" i="68"/>
  <c r="C2175" i="68"/>
  <c r="A2175" i="68"/>
  <c r="C2174" i="68"/>
  <c r="A2174" i="68"/>
  <c r="C2173" i="68"/>
  <c r="A2173" i="68"/>
  <c r="C2172" i="68"/>
  <c r="A2172" i="68"/>
  <c r="C2171" i="68"/>
  <c r="A2171" i="68"/>
  <c r="C2170" i="68"/>
  <c r="A2170" i="68"/>
  <c r="C2169" i="68"/>
  <c r="A2169" i="68"/>
  <c r="C2168" i="68"/>
  <c r="A2168" i="68"/>
  <c r="C2167" i="68"/>
  <c r="A2167" i="68"/>
  <c r="C2166" i="68"/>
  <c r="A2166" i="68"/>
  <c r="C2165" i="68"/>
  <c r="A2165" i="68"/>
  <c r="C2164" i="68"/>
  <c r="A2164" i="68"/>
  <c r="C2163" i="68"/>
  <c r="A2163" i="68"/>
  <c r="C2162" i="68"/>
  <c r="A2162" i="68"/>
  <c r="C2161" i="68"/>
  <c r="A2161" i="68"/>
  <c r="C2160" i="68"/>
  <c r="A2160" i="68"/>
  <c r="C2159" i="68"/>
  <c r="A2159" i="68"/>
  <c r="C2158" i="68"/>
  <c r="A2158" i="68"/>
  <c r="C2157" i="68"/>
  <c r="A2157" i="68"/>
  <c r="C2156" i="68"/>
  <c r="A2156" i="68"/>
  <c r="C2155" i="68"/>
  <c r="A2155" i="68"/>
  <c r="C2154" i="68"/>
  <c r="A2154" i="68"/>
  <c r="C2153" i="68"/>
  <c r="A2153" i="68"/>
  <c r="C2152" i="68"/>
  <c r="A2152" i="68"/>
  <c r="C2151" i="68"/>
  <c r="A2151" i="68"/>
  <c r="C2150" i="68"/>
  <c r="A2150" i="68"/>
  <c r="C2149" i="68"/>
  <c r="A2149" i="68"/>
  <c r="C2148" i="68"/>
  <c r="A2148" i="68"/>
  <c r="C2147" i="68"/>
  <c r="A2147" i="68"/>
  <c r="C2146" i="68"/>
  <c r="A2146" i="68"/>
  <c r="C2145" i="68"/>
  <c r="A2145" i="68"/>
  <c r="C2144" i="68"/>
  <c r="A2144" i="68"/>
  <c r="C2143" i="68"/>
  <c r="A2143" i="68"/>
  <c r="C2142" i="68"/>
  <c r="A2142" i="68"/>
  <c r="C2141" i="68"/>
  <c r="A2141" i="68"/>
  <c r="C2140" i="68"/>
  <c r="A2140" i="68"/>
  <c r="C2139" i="68"/>
  <c r="A2139" i="68"/>
  <c r="C2138" i="68"/>
  <c r="A2138" i="68"/>
  <c r="C2137" i="68"/>
  <c r="A2137" i="68"/>
  <c r="C2136" i="68"/>
  <c r="A2136" i="68"/>
  <c r="C2135" i="68"/>
  <c r="A2135" i="68"/>
  <c r="C2134" i="68"/>
  <c r="A2134" i="68"/>
  <c r="C2133" i="68"/>
  <c r="A2133" i="68"/>
  <c r="C2132" i="68"/>
  <c r="A2132" i="68"/>
  <c r="C2131" i="68"/>
  <c r="A2131" i="68"/>
  <c r="C2130" i="68"/>
  <c r="A2130" i="68"/>
  <c r="C2129" i="68"/>
  <c r="A2129" i="68"/>
  <c r="C2128" i="68"/>
  <c r="A2128" i="68"/>
  <c r="C2127" i="68"/>
  <c r="A2127" i="68"/>
  <c r="C2126" i="68"/>
  <c r="A2126" i="68"/>
  <c r="C2125" i="68"/>
  <c r="A2125" i="68"/>
  <c r="C2124" i="68"/>
  <c r="A2124" i="68"/>
  <c r="C2123" i="68"/>
  <c r="A2123" i="68"/>
  <c r="C2122" i="68"/>
  <c r="A2122" i="68"/>
  <c r="C2121" i="68"/>
  <c r="A2121" i="68"/>
  <c r="C2120" i="68"/>
  <c r="A2120" i="68"/>
  <c r="C2119" i="68"/>
  <c r="A2119" i="68"/>
  <c r="C2118" i="68"/>
  <c r="A2118" i="68"/>
  <c r="C2117" i="68"/>
  <c r="A2117" i="68"/>
  <c r="C2116" i="68"/>
  <c r="A2116" i="68"/>
  <c r="C2115" i="68"/>
  <c r="A2115" i="68"/>
  <c r="C2114" i="68"/>
  <c r="A2114" i="68"/>
  <c r="C2113" i="68"/>
  <c r="A2113" i="68"/>
  <c r="C2112" i="68"/>
  <c r="A2112" i="68"/>
  <c r="C2111" i="68"/>
  <c r="A2111" i="68"/>
  <c r="C2110" i="68"/>
  <c r="A2110" i="68"/>
  <c r="C2109" i="68"/>
  <c r="A2109" i="68"/>
  <c r="C2108" i="68"/>
  <c r="A2108" i="68"/>
  <c r="C2107" i="68"/>
  <c r="A2107" i="68"/>
  <c r="C2106" i="68"/>
  <c r="A2106" i="68"/>
  <c r="C2105" i="68"/>
  <c r="A2105" i="68"/>
  <c r="C2104" i="68"/>
  <c r="A2104" i="68"/>
  <c r="C2103" i="68"/>
  <c r="A2103" i="68"/>
  <c r="C2102" i="68"/>
  <c r="A2102" i="68"/>
  <c r="C2101" i="68"/>
  <c r="A2101" i="68"/>
  <c r="C2100" i="68"/>
  <c r="A2100" i="68"/>
  <c r="C2099" i="68"/>
  <c r="A2099" i="68"/>
  <c r="C2098" i="68"/>
  <c r="A2098" i="68"/>
  <c r="C2097" i="68"/>
  <c r="A2097" i="68"/>
  <c r="C2096" i="68"/>
  <c r="A2096" i="68"/>
  <c r="C2095" i="68"/>
  <c r="A2095" i="68"/>
  <c r="C2094" i="68"/>
  <c r="A2094" i="68"/>
  <c r="C2093" i="68"/>
  <c r="A2093" i="68"/>
  <c r="C2092" i="68"/>
  <c r="A2092" i="68"/>
  <c r="C2091" i="68"/>
  <c r="A2091" i="68"/>
  <c r="C2090" i="68"/>
  <c r="A2090" i="68"/>
  <c r="C2089" i="68"/>
  <c r="A2089" i="68"/>
  <c r="C2088" i="68"/>
  <c r="A2088" i="68"/>
  <c r="C2087" i="68"/>
  <c r="A2087" i="68"/>
  <c r="C2086" i="68"/>
  <c r="A2086" i="68"/>
  <c r="C2085" i="68"/>
  <c r="A2085" i="68"/>
  <c r="C2084" i="68"/>
  <c r="A2084" i="68"/>
  <c r="C2083" i="68"/>
  <c r="A2083" i="68"/>
  <c r="C2082" i="68"/>
  <c r="A2082" i="68"/>
  <c r="C2081" i="68"/>
  <c r="A2081" i="68"/>
  <c r="C2080" i="68"/>
  <c r="A2080" i="68"/>
  <c r="C2079" i="68"/>
  <c r="A2079" i="68"/>
  <c r="C2078" i="68"/>
  <c r="A2078" i="68"/>
  <c r="C2077" i="68"/>
  <c r="A2077" i="68"/>
  <c r="C2076" i="68"/>
  <c r="A2076" i="68"/>
  <c r="C2075" i="68"/>
  <c r="A2075" i="68"/>
  <c r="C2074" i="68"/>
  <c r="A2074" i="68"/>
  <c r="C2073" i="68"/>
  <c r="A2073" i="68"/>
  <c r="C2072" i="68"/>
  <c r="A2072" i="68"/>
  <c r="C2071" i="68"/>
  <c r="A2071" i="68"/>
  <c r="C2070" i="68"/>
  <c r="A2070" i="68"/>
  <c r="C2069" i="68"/>
  <c r="A2069" i="68"/>
  <c r="C2068" i="68"/>
  <c r="A2068" i="68"/>
  <c r="C2067" i="68"/>
  <c r="A2067" i="68"/>
  <c r="C2066" i="68"/>
  <c r="A2066" i="68"/>
  <c r="C2065" i="68"/>
  <c r="A2065" i="68"/>
  <c r="C2064" i="68"/>
  <c r="A2064" i="68"/>
  <c r="C2063" i="68"/>
  <c r="A2063" i="68"/>
  <c r="C2062" i="68"/>
  <c r="A2062" i="68"/>
  <c r="C2061" i="68"/>
  <c r="A2061" i="68"/>
  <c r="C2060" i="68"/>
  <c r="A2060" i="68"/>
  <c r="C2059" i="68"/>
  <c r="A2059" i="68"/>
  <c r="C2058" i="68"/>
  <c r="A2058" i="68"/>
  <c r="C2057" i="68"/>
  <c r="A2057" i="68"/>
  <c r="C2056" i="68"/>
  <c r="A2056" i="68"/>
  <c r="C2055" i="68"/>
  <c r="A2055" i="68"/>
  <c r="C2054" i="68"/>
  <c r="A2054" i="68"/>
  <c r="C2053" i="68"/>
  <c r="A2053" i="68"/>
  <c r="C2052" i="68"/>
  <c r="A2052" i="68"/>
  <c r="C2051" i="68"/>
  <c r="A2051" i="68"/>
  <c r="C2050" i="68"/>
  <c r="A2050" i="68"/>
  <c r="C2049" i="68"/>
  <c r="A2049" i="68"/>
  <c r="C2048" i="68"/>
  <c r="A2048" i="68"/>
  <c r="C2047" i="68"/>
  <c r="A2047" i="68"/>
  <c r="C2046" i="68"/>
  <c r="A2046" i="68"/>
  <c r="C2045" i="68"/>
  <c r="A2045" i="68"/>
  <c r="C2044" i="68"/>
  <c r="A2044" i="68"/>
  <c r="C2043" i="68"/>
  <c r="A2043" i="68"/>
  <c r="C2042" i="68"/>
  <c r="A2042" i="68"/>
  <c r="C2041" i="68"/>
  <c r="A2041" i="68"/>
  <c r="C2040" i="68"/>
  <c r="A2040" i="68"/>
  <c r="C2039" i="68"/>
  <c r="A2039" i="68"/>
  <c r="C2038" i="68"/>
  <c r="A2038" i="68"/>
  <c r="C2037" i="68"/>
  <c r="A2037" i="68"/>
  <c r="C2036" i="68"/>
  <c r="A2036" i="68"/>
  <c r="C2035" i="68"/>
  <c r="A2035" i="68"/>
  <c r="C2034" i="68"/>
  <c r="A2034" i="68"/>
  <c r="C2033" i="68"/>
  <c r="A2033" i="68"/>
  <c r="C2032" i="68"/>
  <c r="A2032" i="68"/>
  <c r="C2031" i="68"/>
  <c r="A2031" i="68"/>
  <c r="C2030" i="68"/>
  <c r="A2030" i="68"/>
  <c r="C2029" i="68"/>
  <c r="A2029" i="68"/>
  <c r="C2028" i="68"/>
  <c r="A2028" i="68"/>
  <c r="C2027" i="68"/>
  <c r="A2027" i="68"/>
  <c r="C2026" i="68"/>
  <c r="A2026" i="68"/>
  <c r="C2025" i="68"/>
  <c r="A2025" i="68"/>
  <c r="C2024" i="68"/>
  <c r="A2024" i="68"/>
  <c r="C2023" i="68"/>
  <c r="A2023" i="68"/>
  <c r="C2022" i="68"/>
  <c r="A2022" i="68"/>
  <c r="C2021" i="68"/>
  <c r="A2021" i="68"/>
  <c r="C2020" i="68"/>
  <c r="A2020" i="68"/>
  <c r="C2019" i="68"/>
  <c r="A2019" i="68"/>
  <c r="C2018" i="68"/>
  <c r="A2018" i="68"/>
  <c r="C2017" i="68"/>
  <c r="A2017" i="68"/>
  <c r="C2016" i="68"/>
  <c r="A2016" i="68"/>
  <c r="C2015" i="68"/>
  <c r="A2015" i="68"/>
  <c r="C2014" i="68"/>
  <c r="A2014" i="68"/>
  <c r="C2013" i="68"/>
  <c r="A2013" i="68"/>
  <c r="C2012" i="68"/>
  <c r="A2012" i="68"/>
  <c r="C2011" i="68"/>
  <c r="A2011" i="68"/>
  <c r="C2010" i="68"/>
  <c r="A2010" i="68"/>
  <c r="C2009" i="68"/>
  <c r="A2009" i="68"/>
  <c r="C2008" i="68"/>
  <c r="A2008" i="68"/>
  <c r="C2007" i="68"/>
  <c r="A2007" i="68"/>
  <c r="C2006" i="68"/>
  <c r="A2006" i="68"/>
  <c r="C2005" i="68"/>
  <c r="A2005" i="68"/>
  <c r="C2004" i="68"/>
  <c r="A2004" i="68"/>
  <c r="C2003" i="68"/>
  <c r="A2003" i="68"/>
  <c r="C2002" i="68"/>
  <c r="A2002" i="68"/>
  <c r="C2001" i="68"/>
  <c r="A2001" i="68"/>
  <c r="C2000" i="68"/>
  <c r="A2000" i="68"/>
  <c r="C1999" i="68"/>
  <c r="A1999" i="68"/>
  <c r="C1998" i="68"/>
  <c r="A1998" i="68"/>
  <c r="C1997" i="68"/>
  <c r="A1997" i="68"/>
  <c r="C1996" i="68"/>
  <c r="A1996" i="68"/>
  <c r="C1995" i="68"/>
  <c r="A1995" i="68"/>
  <c r="C1994" i="68"/>
  <c r="A1994" i="68"/>
  <c r="C1993" i="68"/>
  <c r="A1993" i="68"/>
  <c r="C1992" i="68"/>
  <c r="A1992" i="68"/>
  <c r="C1991" i="68"/>
  <c r="A1991" i="68"/>
  <c r="C1990" i="68"/>
  <c r="A1990" i="68"/>
  <c r="C1989" i="68"/>
  <c r="A1989" i="68"/>
  <c r="C1988" i="68"/>
  <c r="A1988" i="68"/>
  <c r="C1987" i="68"/>
  <c r="A1987" i="68"/>
  <c r="C1986" i="68"/>
  <c r="A1986" i="68"/>
  <c r="C1985" i="68"/>
  <c r="A1985" i="68"/>
  <c r="C1984" i="68"/>
  <c r="A1984" i="68"/>
  <c r="C1983" i="68"/>
  <c r="A1983" i="68"/>
  <c r="C1982" i="68"/>
  <c r="A1982" i="68"/>
  <c r="C1981" i="68"/>
  <c r="A1981" i="68"/>
  <c r="C1980" i="68"/>
  <c r="A1980" i="68"/>
  <c r="C1979" i="68"/>
  <c r="A1979" i="68"/>
  <c r="C1978" i="68"/>
  <c r="A1978" i="68"/>
  <c r="C1977" i="68"/>
  <c r="A1977" i="68"/>
  <c r="C1976" i="68"/>
  <c r="A1976" i="68"/>
  <c r="C1975" i="68"/>
  <c r="A1975" i="68"/>
  <c r="C1974" i="68"/>
  <c r="A1974" i="68"/>
  <c r="C1973" i="68"/>
  <c r="A1973" i="68"/>
  <c r="C1972" i="68"/>
  <c r="A1972" i="68"/>
  <c r="C1971" i="68"/>
  <c r="A1971" i="68"/>
  <c r="C1970" i="68"/>
  <c r="A1970" i="68"/>
  <c r="C1969" i="68"/>
  <c r="A1969" i="68"/>
  <c r="C1968" i="68"/>
  <c r="A1968" i="68"/>
  <c r="C1967" i="68"/>
  <c r="A1967" i="68"/>
  <c r="C1966" i="68"/>
  <c r="A1966" i="68"/>
  <c r="C1965" i="68"/>
  <c r="A1965" i="68"/>
  <c r="C1964" i="68"/>
  <c r="A1964" i="68"/>
  <c r="C1963" i="68"/>
  <c r="A1963" i="68"/>
  <c r="C1962" i="68"/>
  <c r="A1962" i="68"/>
  <c r="C1961" i="68"/>
  <c r="A1961" i="68"/>
  <c r="C1960" i="68"/>
  <c r="A1960" i="68"/>
  <c r="C1959" i="68"/>
  <c r="A1959" i="68"/>
  <c r="C1958" i="68"/>
  <c r="A1958" i="68"/>
  <c r="C1957" i="68"/>
  <c r="A1957" i="68"/>
  <c r="C1956" i="68"/>
  <c r="A1956" i="68"/>
  <c r="C1955" i="68"/>
  <c r="A1955" i="68"/>
  <c r="C1954" i="68"/>
  <c r="A1954" i="68"/>
  <c r="C1953" i="68"/>
  <c r="A1953" i="68"/>
  <c r="C1952" i="68"/>
  <c r="A1952" i="68"/>
  <c r="C1951" i="68"/>
  <c r="A1951" i="68"/>
  <c r="C1950" i="68"/>
  <c r="A1950" i="68"/>
  <c r="C1949" i="68"/>
  <c r="A1949" i="68"/>
  <c r="C1948" i="68"/>
  <c r="A1948" i="68"/>
  <c r="C1947" i="68"/>
  <c r="A1947" i="68"/>
  <c r="C1946" i="68"/>
  <c r="A1946" i="68"/>
  <c r="C1945" i="68"/>
  <c r="A1945" i="68"/>
  <c r="C1944" i="68"/>
  <c r="A1944" i="68"/>
  <c r="C1943" i="68"/>
  <c r="A1943" i="68"/>
  <c r="C1942" i="68"/>
  <c r="A1942" i="68"/>
  <c r="C1941" i="68"/>
  <c r="A1941" i="68"/>
  <c r="C1940" i="68"/>
  <c r="A1940" i="68"/>
  <c r="C1939" i="68"/>
  <c r="A1939" i="68"/>
  <c r="C1938" i="68"/>
  <c r="A1938" i="68"/>
  <c r="C1937" i="68"/>
  <c r="A1937" i="68"/>
  <c r="C1936" i="68"/>
  <c r="A1936" i="68"/>
  <c r="C1935" i="68"/>
  <c r="A1935" i="68"/>
  <c r="C1934" i="68"/>
  <c r="A1934" i="68"/>
  <c r="C1933" i="68"/>
  <c r="A1933" i="68"/>
  <c r="C1932" i="68"/>
  <c r="A1932" i="68"/>
  <c r="C1931" i="68"/>
  <c r="A1931" i="68"/>
  <c r="C1930" i="68"/>
  <c r="A1930" i="68"/>
  <c r="C1929" i="68"/>
  <c r="A1929" i="68"/>
  <c r="C1928" i="68"/>
  <c r="A1928" i="68"/>
  <c r="C1927" i="68"/>
  <c r="A1927" i="68"/>
  <c r="C1926" i="68"/>
  <c r="A1926" i="68"/>
  <c r="C1925" i="68"/>
  <c r="A1925" i="68"/>
  <c r="C1924" i="68"/>
  <c r="A1924" i="68"/>
  <c r="C1923" i="68"/>
  <c r="A1923" i="68"/>
  <c r="C1922" i="68"/>
  <c r="A1922" i="68"/>
  <c r="C1921" i="68"/>
  <c r="A1921" i="68"/>
  <c r="C1920" i="68"/>
  <c r="A1920" i="68"/>
  <c r="C1919" i="68"/>
  <c r="A1919" i="68"/>
  <c r="C1918" i="68"/>
  <c r="A1918" i="68"/>
  <c r="C1917" i="68"/>
  <c r="A1917" i="68"/>
  <c r="C1916" i="68"/>
  <c r="A1916" i="68"/>
  <c r="C1915" i="68"/>
  <c r="A1915" i="68"/>
  <c r="C1914" i="68"/>
  <c r="A1914" i="68"/>
  <c r="C1913" i="68"/>
  <c r="A1913" i="68"/>
  <c r="C1912" i="68"/>
  <c r="A1912" i="68"/>
  <c r="C1911" i="68"/>
  <c r="A1911" i="68"/>
  <c r="C1910" i="68"/>
  <c r="A1910" i="68"/>
  <c r="C1909" i="68"/>
  <c r="A1909" i="68"/>
  <c r="C1908" i="68"/>
  <c r="A1908" i="68"/>
  <c r="C1907" i="68"/>
  <c r="A1907" i="68"/>
  <c r="C1906" i="68"/>
  <c r="A1906" i="68"/>
  <c r="C1905" i="68"/>
  <c r="A1905" i="68"/>
  <c r="C1904" i="68"/>
  <c r="A1904" i="68"/>
  <c r="C1903" i="68"/>
  <c r="A1903" i="68"/>
  <c r="C1902" i="68"/>
  <c r="A1902" i="68"/>
  <c r="C1901" i="68"/>
  <c r="A1901" i="68"/>
  <c r="C1900" i="68"/>
  <c r="A1900" i="68"/>
  <c r="C1899" i="68"/>
  <c r="A1899" i="68"/>
  <c r="C1898" i="68"/>
  <c r="A1898" i="68"/>
  <c r="C1897" i="68"/>
  <c r="A1897" i="68"/>
  <c r="C1896" i="68"/>
  <c r="A1896" i="68"/>
  <c r="C1895" i="68"/>
  <c r="A1895" i="68"/>
  <c r="C1894" i="68"/>
  <c r="A1894" i="68"/>
  <c r="C1893" i="68"/>
  <c r="A1893" i="68"/>
  <c r="C1892" i="68"/>
  <c r="A1892" i="68"/>
  <c r="C1891" i="68"/>
  <c r="A1891" i="68"/>
  <c r="C1890" i="68"/>
  <c r="A1890" i="68"/>
  <c r="C1889" i="68"/>
  <c r="A1889" i="68"/>
  <c r="C1888" i="68"/>
  <c r="A1888" i="68"/>
  <c r="C1887" i="68"/>
  <c r="A1887" i="68"/>
  <c r="C1886" i="68"/>
  <c r="A1886" i="68"/>
  <c r="C1885" i="68"/>
  <c r="A1885" i="68"/>
  <c r="C1884" i="68"/>
  <c r="A1884" i="68"/>
  <c r="C1883" i="68"/>
  <c r="A1883" i="68"/>
  <c r="C1882" i="68"/>
  <c r="A1882" i="68"/>
  <c r="C1881" i="68"/>
  <c r="A1881" i="68"/>
  <c r="C1880" i="68"/>
  <c r="A1880" i="68"/>
  <c r="C1879" i="68"/>
  <c r="A1879" i="68"/>
  <c r="C1878" i="68"/>
  <c r="A1878" i="68"/>
  <c r="C1877" i="68"/>
  <c r="A1877" i="68"/>
  <c r="C1876" i="68"/>
  <c r="A1876" i="68"/>
  <c r="C1875" i="68"/>
  <c r="A1875" i="68"/>
  <c r="C1874" i="68"/>
  <c r="A1874" i="68"/>
  <c r="C1873" i="68"/>
  <c r="A1873" i="68"/>
  <c r="C1872" i="68"/>
  <c r="A1872" i="68"/>
  <c r="C1871" i="68"/>
  <c r="A1871" i="68"/>
  <c r="C1870" i="68"/>
  <c r="A1870" i="68"/>
  <c r="C1869" i="68"/>
  <c r="A1869" i="68"/>
  <c r="C1868" i="68"/>
  <c r="A1868" i="68"/>
  <c r="C1867" i="68"/>
  <c r="A1867" i="68"/>
  <c r="C1866" i="68"/>
  <c r="A1866" i="68"/>
  <c r="C1865" i="68"/>
  <c r="A1865" i="68"/>
  <c r="C1864" i="68"/>
  <c r="A1864" i="68"/>
  <c r="C1863" i="68"/>
  <c r="A1863" i="68"/>
  <c r="C1862" i="68"/>
  <c r="A1862" i="68"/>
  <c r="C1861" i="68"/>
  <c r="A1861" i="68"/>
  <c r="C1860" i="68"/>
  <c r="A1860" i="68"/>
  <c r="C1859" i="68"/>
  <c r="A1859" i="68"/>
  <c r="C1858" i="68"/>
  <c r="A1858" i="68"/>
  <c r="C1857" i="68"/>
  <c r="A1857" i="68"/>
  <c r="C1856" i="68"/>
  <c r="A1856" i="68"/>
  <c r="C1855" i="68"/>
  <c r="A1855" i="68"/>
  <c r="C1854" i="68"/>
  <c r="A1854" i="68"/>
  <c r="C1853" i="68"/>
  <c r="A1853" i="68"/>
  <c r="C1852" i="68"/>
  <c r="A1852" i="68"/>
  <c r="C1851" i="68"/>
  <c r="A1851" i="68"/>
  <c r="C1850" i="68"/>
  <c r="A1850" i="68"/>
  <c r="C1849" i="68"/>
  <c r="A1849" i="68"/>
  <c r="C1848" i="68"/>
  <c r="A1848" i="68"/>
  <c r="C1847" i="68"/>
  <c r="A1847" i="68"/>
  <c r="C1846" i="68"/>
  <c r="A1846" i="68"/>
  <c r="C1845" i="68"/>
  <c r="A1845" i="68"/>
  <c r="C1844" i="68"/>
  <c r="A1844" i="68"/>
  <c r="C1843" i="68"/>
  <c r="A1843" i="68"/>
  <c r="C1842" i="68"/>
  <c r="A1842" i="68"/>
  <c r="C1841" i="68"/>
  <c r="A1841" i="68"/>
  <c r="C1840" i="68"/>
  <c r="A1840" i="68"/>
  <c r="C1839" i="68"/>
  <c r="A1839" i="68"/>
  <c r="C1838" i="68"/>
  <c r="A1838" i="68"/>
  <c r="C1837" i="68"/>
  <c r="A1837" i="68"/>
  <c r="C1836" i="68"/>
  <c r="A1836" i="68"/>
  <c r="C1835" i="68"/>
  <c r="A1835" i="68"/>
  <c r="C1834" i="68"/>
  <c r="A1834" i="68"/>
  <c r="C1833" i="68"/>
  <c r="A1833" i="68"/>
  <c r="C1832" i="68"/>
  <c r="A1832" i="68"/>
  <c r="C1831" i="68"/>
  <c r="A1831" i="68"/>
  <c r="C1830" i="68"/>
  <c r="A1830" i="68"/>
  <c r="C1829" i="68"/>
  <c r="A1829" i="68"/>
  <c r="C1828" i="68"/>
  <c r="A1828" i="68"/>
  <c r="C1827" i="68"/>
  <c r="A1827" i="68"/>
  <c r="C1826" i="68"/>
  <c r="A1826" i="68"/>
  <c r="C1825" i="68"/>
  <c r="A1825" i="68"/>
  <c r="C1824" i="68"/>
  <c r="A1824" i="68"/>
  <c r="C1823" i="68"/>
  <c r="A1823" i="68"/>
  <c r="C1822" i="68"/>
  <c r="A1822" i="68"/>
  <c r="C1821" i="68"/>
  <c r="A1821" i="68"/>
  <c r="C1820" i="68"/>
  <c r="A1820" i="68"/>
  <c r="C1819" i="68"/>
  <c r="A1819" i="68"/>
  <c r="C1818" i="68"/>
  <c r="A1818" i="68"/>
  <c r="C1817" i="68"/>
  <c r="A1817" i="68"/>
  <c r="C1816" i="68"/>
  <c r="A1816" i="68"/>
  <c r="C1815" i="68"/>
  <c r="A1815" i="68"/>
  <c r="C1814" i="68"/>
  <c r="A1814" i="68"/>
  <c r="C1813" i="68"/>
  <c r="A1813" i="68"/>
  <c r="C1812" i="68"/>
  <c r="A1812" i="68"/>
  <c r="C1811" i="68"/>
  <c r="A1811" i="68"/>
  <c r="C1810" i="68"/>
  <c r="A1810" i="68"/>
  <c r="C1809" i="68"/>
  <c r="A1809" i="68"/>
  <c r="C1808" i="68"/>
  <c r="A1808" i="68"/>
  <c r="C1807" i="68"/>
  <c r="A1807" i="68"/>
  <c r="C1806" i="68"/>
  <c r="A1806" i="68"/>
  <c r="C1805" i="68"/>
  <c r="A1805" i="68"/>
  <c r="C1804" i="68"/>
  <c r="A1804" i="68"/>
  <c r="C1803" i="68"/>
  <c r="A1803" i="68"/>
  <c r="C1802" i="68"/>
  <c r="A1802" i="68"/>
  <c r="C1801" i="68"/>
  <c r="A1801" i="68"/>
  <c r="C1800" i="68"/>
  <c r="A1800" i="68"/>
  <c r="C1799" i="68"/>
  <c r="A1799" i="68"/>
  <c r="C1798" i="68"/>
  <c r="A1798" i="68"/>
  <c r="C1797" i="68"/>
  <c r="A1797" i="68"/>
  <c r="C1796" i="68"/>
  <c r="A1796" i="68"/>
  <c r="C1795" i="68"/>
  <c r="A1795" i="68"/>
  <c r="C1794" i="68"/>
  <c r="A1794" i="68"/>
  <c r="C1793" i="68"/>
  <c r="A1793" i="68"/>
  <c r="C1792" i="68"/>
  <c r="A1792" i="68"/>
  <c r="C1791" i="68"/>
  <c r="A1791" i="68"/>
  <c r="C1790" i="68"/>
  <c r="A1790" i="68"/>
  <c r="C1789" i="68"/>
  <c r="A1789" i="68"/>
  <c r="C1788" i="68"/>
  <c r="A1788" i="68"/>
  <c r="C1787" i="68"/>
  <c r="A1787" i="68"/>
  <c r="C1786" i="68"/>
  <c r="A1786" i="68"/>
  <c r="C1785" i="68"/>
  <c r="A1785" i="68"/>
  <c r="C1784" i="68"/>
  <c r="A1784" i="68"/>
  <c r="C1783" i="68"/>
  <c r="A1783" i="68"/>
  <c r="C1782" i="68"/>
  <c r="A1782" i="68"/>
  <c r="C1781" i="68"/>
  <c r="A1781" i="68"/>
  <c r="C1780" i="68"/>
  <c r="A1780" i="68"/>
  <c r="C1779" i="68"/>
  <c r="A1779" i="68"/>
  <c r="C1778" i="68"/>
  <c r="A1778" i="68"/>
  <c r="C1777" i="68"/>
  <c r="A1777" i="68"/>
  <c r="C1776" i="68"/>
  <c r="A1776" i="68"/>
  <c r="C1775" i="68"/>
  <c r="A1775" i="68"/>
  <c r="C1774" i="68"/>
  <c r="A1774" i="68"/>
  <c r="C1773" i="68"/>
  <c r="A1773" i="68"/>
  <c r="C1772" i="68"/>
  <c r="A1772" i="68"/>
  <c r="C1771" i="68"/>
  <c r="A1771" i="68"/>
  <c r="C1770" i="68"/>
  <c r="A1770" i="68"/>
  <c r="C1769" i="68"/>
  <c r="A1769" i="68"/>
  <c r="C1768" i="68"/>
  <c r="A1768" i="68"/>
  <c r="C1767" i="68"/>
  <c r="A1767" i="68"/>
  <c r="C1766" i="68"/>
  <c r="A1766" i="68"/>
  <c r="C1765" i="68"/>
  <c r="A1765" i="68"/>
  <c r="C1764" i="68"/>
  <c r="A1764" i="68"/>
  <c r="C1763" i="68"/>
  <c r="A1763" i="68"/>
  <c r="C1762" i="68"/>
  <c r="A1762" i="68"/>
  <c r="C1761" i="68"/>
  <c r="A1761" i="68"/>
  <c r="C1760" i="68"/>
  <c r="A1760" i="68"/>
  <c r="C1759" i="68"/>
  <c r="A1759" i="68"/>
  <c r="C1758" i="68"/>
  <c r="A1758" i="68"/>
  <c r="C1757" i="68"/>
  <c r="A1757" i="68"/>
  <c r="C1756" i="68"/>
  <c r="A1756" i="68"/>
  <c r="C1755" i="68"/>
  <c r="A1755" i="68"/>
  <c r="C1754" i="68"/>
  <c r="A1754" i="68"/>
  <c r="C1753" i="68"/>
  <c r="A1753" i="68"/>
  <c r="C1752" i="68"/>
  <c r="A1752" i="68"/>
  <c r="C1751" i="68"/>
  <c r="A1751" i="68"/>
  <c r="C1750" i="68"/>
  <c r="A1750" i="68"/>
  <c r="C1749" i="68"/>
  <c r="A1749" i="68"/>
  <c r="C1748" i="68"/>
  <c r="A1748" i="68"/>
  <c r="C1747" i="68"/>
  <c r="A1747" i="68"/>
  <c r="C1746" i="68"/>
  <c r="A1746" i="68"/>
  <c r="C1745" i="68"/>
  <c r="A1745" i="68"/>
  <c r="C1744" i="68"/>
  <c r="A1744" i="68"/>
  <c r="C1743" i="68"/>
  <c r="A1743" i="68"/>
  <c r="C1742" i="68"/>
  <c r="A1742" i="68"/>
  <c r="C1741" i="68"/>
  <c r="A1741" i="68"/>
  <c r="C1740" i="68"/>
  <c r="A1740" i="68"/>
  <c r="C1739" i="68"/>
  <c r="A1739" i="68"/>
  <c r="C1738" i="68"/>
  <c r="A1738" i="68"/>
  <c r="C1737" i="68"/>
  <c r="A1737" i="68"/>
  <c r="C1736" i="68"/>
  <c r="A1736" i="68"/>
  <c r="C1735" i="68"/>
  <c r="A1735" i="68"/>
  <c r="C1734" i="68"/>
  <c r="A1734" i="68"/>
  <c r="C1733" i="68"/>
  <c r="A1733" i="68"/>
  <c r="C1732" i="68"/>
  <c r="A1732" i="68"/>
  <c r="C1731" i="68"/>
  <c r="A1731" i="68"/>
  <c r="C1730" i="68"/>
  <c r="A1730" i="68"/>
  <c r="C1729" i="68"/>
  <c r="A1729" i="68"/>
  <c r="C1728" i="68"/>
  <c r="A1728" i="68"/>
  <c r="C1727" i="68"/>
  <c r="A1727" i="68"/>
  <c r="C1726" i="68"/>
  <c r="A1726" i="68"/>
  <c r="C1725" i="68"/>
  <c r="A1725" i="68"/>
  <c r="C1724" i="68"/>
  <c r="A1724" i="68"/>
  <c r="C1723" i="68"/>
  <c r="A1723" i="68"/>
  <c r="C1722" i="68"/>
  <c r="A1722" i="68"/>
  <c r="C1721" i="68"/>
  <c r="A1721" i="68"/>
  <c r="C1720" i="68"/>
  <c r="A1720" i="68"/>
  <c r="C1719" i="68"/>
  <c r="A1719" i="68"/>
  <c r="C1718" i="68"/>
  <c r="A1718" i="68"/>
  <c r="C1717" i="68"/>
  <c r="A1717" i="68"/>
  <c r="C1716" i="68"/>
  <c r="A1716" i="68"/>
  <c r="C1715" i="68"/>
  <c r="A1715" i="68"/>
  <c r="C1714" i="68"/>
  <c r="A1714" i="68"/>
  <c r="C1713" i="68"/>
  <c r="A1713" i="68"/>
  <c r="C1712" i="68"/>
  <c r="A1712" i="68"/>
  <c r="C1711" i="68"/>
  <c r="A1711" i="68"/>
  <c r="C1710" i="68"/>
  <c r="A1710" i="68"/>
  <c r="C1709" i="68"/>
  <c r="A1709" i="68"/>
  <c r="C1708" i="68"/>
  <c r="A1708" i="68"/>
  <c r="C1707" i="68"/>
  <c r="A1707" i="68"/>
  <c r="C1706" i="68"/>
  <c r="A1706" i="68"/>
  <c r="C1705" i="68"/>
  <c r="A1705" i="68"/>
  <c r="C1704" i="68"/>
  <c r="A1704" i="68"/>
  <c r="C1703" i="68"/>
  <c r="A1703" i="68"/>
  <c r="C1702" i="68"/>
  <c r="A1702" i="68"/>
  <c r="C1701" i="68"/>
  <c r="A1701" i="68"/>
  <c r="C1700" i="68"/>
  <c r="A1700" i="68"/>
  <c r="C1699" i="68"/>
  <c r="A1699" i="68"/>
  <c r="C1698" i="68"/>
  <c r="A1698" i="68"/>
  <c r="C1697" i="68"/>
  <c r="A1697" i="68"/>
  <c r="C1696" i="68"/>
  <c r="A1696" i="68"/>
  <c r="C1695" i="68"/>
  <c r="A1695" i="68"/>
  <c r="C1694" i="68"/>
  <c r="A1694" i="68"/>
  <c r="C1693" i="68"/>
  <c r="A1693" i="68"/>
  <c r="C1692" i="68"/>
  <c r="A1692" i="68"/>
  <c r="C1691" i="68"/>
  <c r="A1691" i="68"/>
  <c r="C1690" i="68"/>
  <c r="A1690" i="68"/>
  <c r="C1689" i="68"/>
  <c r="A1689" i="68"/>
  <c r="C1688" i="68"/>
  <c r="A1688" i="68"/>
  <c r="C1687" i="68"/>
  <c r="A1687" i="68"/>
  <c r="C1686" i="68"/>
  <c r="A1686" i="68"/>
  <c r="C1685" i="68"/>
  <c r="A1685" i="68"/>
  <c r="C1684" i="68"/>
  <c r="A1684" i="68"/>
  <c r="C1683" i="68"/>
  <c r="A1683" i="68"/>
  <c r="C1682" i="68"/>
  <c r="A1682" i="68"/>
  <c r="C1681" i="68"/>
  <c r="A1681" i="68"/>
  <c r="C1680" i="68"/>
  <c r="A1680" i="68"/>
  <c r="C1679" i="68"/>
  <c r="A1679" i="68"/>
  <c r="C1678" i="68"/>
  <c r="A1678" i="68"/>
  <c r="C1677" i="68"/>
  <c r="A1677" i="68"/>
  <c r="C1676" i="68"/>
  <c r="A1676" i="68"/>
  <c r="C1675" i="68"/>
  <c r="A1675" i="68"/>
  <c r="C1674" i="68"/>
  <c r="A1674" i="68"/>
  <c r="C1673" i="68"/>
  <c r="A1673" i="68"/>
  <c r="C1672" i="68"/>
  <c r="A1672" i="68"/>
  <c r="C1671" i="68"/>
  <c r="A1671" i="68"/>
  <c r="C1670" i="68"/>
  <c r="A1670" i="68"/>
  <c r="C1669" i="68"/>
  <c r="A1669" i="68"/>
  <c r="C1668" i="68"/>
  <c r="A1668" i="68"/>
  <c r="C1667" i="68"/>
  <c r="A1667" i="68"/>
  <c r="C1666" i="68"/>
  <c r="A1666" i="68"/>
  <c r="C1665" i="68"/>
  <c r="A1665" i="68"/>
  <c r="C1664" i="68"/>
  <c r="A1664" i="68"/>
  <c r="C1663" i="68"/>
  <c r="A1663" i="68"/>
  <c r="C1662" i="68"/>
  <c r="A1662" i="68"/>
  <c r="C1661" i="68"/>
  <c r="A1661" i="68"/>
  <c r="C1660" i="68"/>
  <c r="A1660" i="68"/>
  <c r="C1659" i="68"/>
  <c r="A1659" i="68"/>
  <c r="C1658" i="68"/>
  <c r="A1658" i="68"/>
  <c r="C1657" i="68"/>
  <c r="A1657" i="68"/>
  <c r="C1656" i="68"/>
  <c r="A1656" i="68"/>
  <c r="C1655" i="68"/>
  <c r="A1655" i="68"/>
  <c r="C1654" i="68"/>
  <c r="A1654" i="68"/>
  <c r="C1653" i="68"/>
  <c r="A1653" i="68"/>
  <c r="C1652" i="68"/>
  <c r="A1652" i="68"/>
  <c r="C1651" i="68"/>
  <c r="A1651" i="68"/>
  <c r="C1650" i="68"/>
  <c r="A1650" i="68"/>
  <c r="C1649" i="68"/>
  <c r="A1649" i="68"/>
  <c r="C1648" i="68"/>
  <c r="A1648" i="68"/>
  <c r="C1647" i="68"/>
  <c r="A1647" i="68"/>
  <c r="C1646" i="68"/>
  <c r="A1646" i="68"/>
  <c r="C1645" i="68"/>
  <c r="A1645" i="68"/>
  <c r="C1644" i="68"/>
  <c r="A1644" i="68"/>
  <c r="C1643" i="68"/>
  <c r="A1643" i="68"/>
  <c r="C1642" i="68"/>
  <c r="A1642" i="68"/>
  <c r="C1641" i="68"/>
  <c r="A1641" i="68"/>
  <c r="C1640" i="68"/>
  <c r="A1640" i="68"/>
  <c r="C1639" i="68"/>
  <c r="A1639" i="68"/>
  <c r="C1638" i="68"/>
  <c r="A1638" i="68"/>
  <c r="C1637" i="68"/>
  <c r="A1637" i="68"/>
  <c r="C1636" i="68"/>
  <c r="A1636" i="68"/>
  <c r="C1635" i="68"/>
  <c r="A1635" i="68"/>
  <c r="C1634" i="68"/>
  <c r="A1634" i="68"/>
  <c r="C1633" i="68"/>
  <c r="A1633" i="68"/>
  <c r="C1632" i="68"/>
  <c r="A1632" i="68"/>
  <c r="C1631" i="68"/>
  <c r="A1631" i="68"/>
  <c r="C1630" i="68"/>
  <c r="A1630" i="68"/>
  <c r="C1629" i="68"/>
  <c r="A1629" i="68"/>
  <c r="C1628" i="68"/>
  <c r="A1628" i="68"/>
  <c r="C1627" i="68"/>
  <c r="A1627" i="68"/>
  <c r="C1626" i="68"/>
  <c r="A1626" i="68"/>
  <c r="C1625" i="68"/>
  <c r="A1625" i="68"/>
  <c r="C1624" i="68"/>
  <c r="A1624" i="68"/>
  <c r="C1623" i="68"/>
  <c r="A1623" i="68"/>
  <c r="C1622" i="68"/>
  <c r="A1622" i="68"/>
  <c r="C1621" i="68"/>
  <c r="A1621" i="68"/>
  <c r="C1620" i="68"/>
  <c r="A1620" i="68"/>
  <c r="C1619" i="68"/>
  <c r="A1619" i="68"/>
  <c r="C1618" i="68"/>
  <c r="A1618" i="68"/>
  <c r="C1617" i="68"/>
  <c r="A1617" i="68"/>
  <c r="C1616" i="68"/>
  <c r="A1616" i="68"/>
  <c r="C1615" i="68"/>
  <c r="A1615" i="68"/>
  <c r="C1614" i="68"/>
  <c r="A1614" i="68"/>
  <c r="C1613" i="68"/>
  <c r="A1613" i="68"/>
  <c r="C1612" i="68"/>
  <c r="A1612" i="68"/>
  <c r="C1611" i="68"/>
  <c r="A1611" i="68"/>
  <c r="C1610" i="68"/>
  <c r="A1610" i="68"/>
  <c r="C1609" i="68"/>
  <c r="A1609" i="68"/>
  <c r="C1608" i="68"/>
  <c r="A1608" i="68"/>
  <c r="C1607" i="68"/>
  <c r="A1607" i="68"/>
  <c r="C1606" i="68"/>
  <c r="A1606" i="68"/>
  <c r="C1605" i="68"/>
  <c r="A1605" i="68"/>
  <c r="C1604" i="68"/>
  <c r="A1604" i="68"/>
  <c r="C1603" i="68"/>
  <c r="A1603" i="68"/>
  <c r="C1602" i="68"/>
  <c r="A1602" i="68"/>
  <c r="C1601" i="68"/>
  <c r="A1601" i="68"/>
  <c r="C1600" i="68"/>
  <c r="A1600" i="68"/>
  <c r="C1599" i="68"/>
  <c r="A1599" i="68"/>
  <c r="C1598" i="68"/>
  <c r="A1598" i="68"/>
  <c r="C1597" i="68"/>
  <c r="A1597" i="68"/>
  <c r="C1596" i="68"/>
  <c r="A1596" i="68"/>
  <c r="C1595" i="68"/>
  <c r="A1595" i="68"/>
  <c r="C1594" i="68"/>
  <c r="A1594" i="68"/>
  <c r="C1593" i="68"/>
  <c r="A1593" i="68"/>
  <c r="C1592" i="68"/>
  <c r="A1592" i="68"/>
  <c r="C1591" i="68"/>
  <c r="A1591" i="68"/>
  <c r="C1590" i="68"/>
  <c r="A1590" i="68"/>
  <c r="C1589" i="68"/>
  <c r="A1589" i="68"/>
  <c r="C1588" i="68"/>
  <c r="A1588" i="68"/>
  <c r="C1587" i="68"/>
  <c r="A1587" i="68"/>
  <c r="C1586" i="68"/>
  <c r="A1586" i="68"/>
  <c r="C1585" i="68"/>
  <c r="A1585" i="68"/>
  <c r="C1584" i="68"/>
  <c r="A1584" i="68"/>
  <c r="C1583" i="68"/>
  <c r="A1583" i="68"/>
  <c r="C1582" i="68"/>
  <c r="A1582" i="68"/>
  <c r="C1581" i="68"/>
  <c r="A1581" i="68"/>
  <c r="C1580" i="68"/>
  <c r="A1580" i="68"/>
  <c r="C1579" i="68"/>
  <c r="A1579" i="68"/>
  <c r="C1578" i="68"/>
  <c r="A1578" i="68"/>
  <c r="C1577" i="68"/>
  <c r="A1577" i="68"/>
  <c r="C1576" i="68"/>
  <c r="A1576" i="68"/>
  <c r="C1575" i="68"/>
  <c r="A1575" i="68"/>
  <c r="C1574" i="68"/>
  <c r="A1574" i="68"/>
  <c r="C1573" i="68"/>
  <c r="A1573" i="68"/>
  <c r="C1572" i="68"/>
  <c r="A1572" i="68"/>
  <c r="C1571" i="68"/>
  <c r="A1571" i="68"/>
  <c r="C1570" i="68"/>
  <c r="A1570" i="68"/>
  <c r="C1569" i="68"/>
  <c r="A1569" i="68"/>
  <c r="C1568" i="68"/>
  <c r="A1568" i="68"/>
  <c r="C1567" i="68"/>
  <c r="A1567" i="68"/>
  <c r="C1566" i="68"/>
  <c r="A1566" i="68"/>
  <c r="C1565" i="68"/>
  <c r="A1565" i="68"/>
  <c r="C1564" i="68"/>
  <c r="A1564" i="68"/>
  <c r="C1563" i="68"/>
  <c r="A1563" i="68"/>
  <c r="C1562" i="68"/>
  <c r="A1562" i="68"/>
  <c r="C1561" i="68"/>
  <c r="A1561" i="68"/>
  <c r="C1560" i="68"/>
  <c r="A1560" i="68"/>
  <c r="C1559" i="68"/>
  <c r="A1559" i="68"/>
  <c r="C1558" i="68"/>
  <c r="A1558" i="68"/>
  <c r="C1557" i="68"/>
  <c r="A1557" i="68"/>
  <c r="C1556" i="68"/>
  <c r="A1556" i="68"/>
  <c r="C1555" i="68"/>
  <c r="A1555" i="68"/>
  <c r="C1554" i="68"/>
  <c r="A1554" i="68"/>
  <c r="C1553" i="68"/>
  <c r="A1553" i="68"/>
  <c r="C1552" i="68"/>
  <c r="A1552" i="68"/>
  <c r="C1551" i="68"/>
  <c r="A1551" i="68"/>
  <c r="C1550" i="68"/>
  <c r="A1550" i="68"/>
  <c r="C1549" i="68"/>
  <c r="A1549" i="68"/>
  <c r="C1548" i="68"/>
  <c r="A1548" i="68"/>
  <c r="C1547" i="68"/>
  <c r="A1547" i="68"/>
  <c r="C1546" i="68"/>
  <c r="A1546" i="68"/>
  <c r="C1545" i="68"/>
  <c r="A1545" i="68"/>
  <c r="C1544" i="68"/>
  <c r="A1544" i="68"/>
  <c r="C1543" i="68"/>
  <c r="A1543" i="68"/>
  <c r="C1542" i="68"/>
  <c r="A1542" i="68"/>
  <c r="C1541" i="68"/>
  <c r="A1541" i="68"/>
  <c r="C1540" i="68"/>
  <c r="A1540" i="68"/>
  <c r="C1539" i="68"/>
  <c r="A1539" i="68"/>
  <c r="C1538" i="68"/>
  <c r="A1538" i="68"/>
  <c r="C1537" i="68"/>
  <c r="A1537" i="68"/>
  <c r="C1536" i="68"/>
  <c r="A1536" i="68"/>
  <c r="C1535" i="68"/>
  <c r="A1535" i="68"/>
  <c r="C1534" i="68"/>
  <c r="A1534" i="68"/>
  <c r="C1533" i="68"/>
  <c r="A1533" i="68"/>
  <c r="C1532" i="68"/>
  <c r="A1532" i="68"/>
  <c r="C1531" i="68"/>
  <c r="A1531" i="68"/>
  <c r="C1530" i="68"/>
  <c r="A1530" i="68"/>
  <c r="C1529" i="68"/>
  <c r="A1529" i="68"/>
  <c r="C1528" i="68"/>
  <c r="A1528" i="68"/>
  <c r="C1527" i="68"/>
  <c r="A1527" i="68"/>
  <c r="C1526" i="68"/>
  <c r="A1526" i="68"/>
  <c r="C1525" i="68"/>
  <c r="A1525" i="68"/>
  <c r="C1524" i="68"/>
  <c r="A1524" i="68"/>
  <c r="C1523" i="68"/>
  <c r="A1523" i="68"/>
  <c r="C1522" i="68"/>
  <c r="A1522" i="68"/>
  <c r="C1521" i="68"/>
  <c r="A1521" i="68"/>
  <c r="C1520" i="68"/>
  <c r="A1520" i="68"/>
  <c r="C1519" i="68"/>
  <c r="A1519" i="68"/>
  <c r="C1518" i="68"/>
  <c r="A1518" i="68"/>
  <c r="C1517" i="68"/>
  <c r="A1517" i="68"/>
  <c r="C1516" i="68"/>
  <c r="A1516" i="68"/>
  <c r="C1515" i="68"/>
  <c r="A1515" i="68"/>
  <c r="C1514" i="68"/>
  <c r="A1514" i="68"/>
  <c r="C1513" i="68"/>
  <c r="A1513" i="68"/>
  <c r="C1512" i="68"/>
  <c r="A1512" i="68"/>
  <c r="C1511" i="68"/>
  <c r="A1511" i="68"/>
  <c r="C1510" i="68"/>
  <c r="A1510" i="68"/>
  <c r="C1509" i="68"/>
  <c r="A1509" i="68"/>
  <c r="C1508" i="68"/>
  <c r="A1508" i="68"/>
  <c r="C1507" i="68"/>
  <c r="A1507" i="68"/>
  <c r="C1506" i="68"/>
  <c r="A1506" i="68"/>
  <c r="C1505" i="68"/>
  <c r="A1505" i="68"/>
  <c r="C1504" i="68"/>
  <c r="A1504" i="68"/>
  <c r="C1503" i="68"/>
  <c r="A1503" i="68"/>
  <c r="C1502" i="68"/>
  <c r="A1502" i="68"/>
  <c r="C1501" i="68"/>
  <c r="A1501" i="68"/>
  <c r="C1500" i="68"/>
  <c r="A1500" i="68"/>
  <c r="C1499" i="68"/>
  <c r="A1499" i="68"/>
  <c r="C1498" i="68"/>
  <c r="A1498" i="68"/>
  <c r="C1497" i="68"/>
  <c r="A1497" i="68"/>
  <c r="C1496" i="68"/>
  <c r="A1496" i="68"/>
  <c r="C1495" i="68"/>
  <c r="A1495" i="68"/>
  <c r="C1494" i="68"/>
  <c r="A1494" i="68"/>
  <c r="C1493" i="68"/>
  <c r="A1493" i="68"/>
  <c r="C1492" i="68"/>
  <c r="A1492" i="68"/>
  <c r="C1491" i="68"/>
  <c r="A1491" i="68"/>
  <c r="C1490" i="68"/>
  <c r="A1490" i="68"/>
  <c r="C1489" i="68"/>
  <c r="A1489" i="68"/>
  <c r="C1488" i="68"/>
  <c r="A1488" i="68"/>
  <c r="C1487" i="68"/>
  <c r="A1487" i="68"/>
  <c r="C1486" i="68"/>
  <c r="A1486" i="68"/>
  <c r="C1485" i="68"/>
  <c r="A1485" i="68"/>
  <c r="C1484" i="68"/>
  <c r="A1484" i="68"/>
  <c r="C1483" i="68"/>
  <c r="A1483" i="68"/>
  <c r="C1482" i="68"/>
  <c r="A1482" i="68"/>
  <c r="C1481" i="68"/>
  <c r="A1481" i="68"/>
  <c r="C1480" i="68"/>
  <c r="A1480" i="68"/>
  <c r="C1479" i="68"/>
  <c r="A1479" i="68"/>
  <c r="C1478" i="68"/>
  <c r="A1478" i="68"/>
  <c r="C1477" i="68"/>
  <c r="A1477" i="68"/>
  <c r="C1476" i="68"/>
  <c r="A1476" i="68"/>
  <c r="C1475" i="68"/>
  <c r="A1475" i="68"/>
  <c r="C1474" i="68"/>
  <c r="A1474" i="68"/>
  <c r="C1473" i="68"/>
  <c r="A1473" i="68"/>
  <c r="C1472" i="68"/>
  <c r="A1472" i="68"/>
  <c r="C1471" i="68"/>
  <c r="A1471" i="68"/>
  <c r="C1470" i="68"/>
  <c r="A1470" i="68"/>
  <c r="C1469" i="68"/>
  <c r="A1469" i="68"/>
  <c r="C1468" i="68"/>
  <c r="A1468" i="68"/>
  <c r="C1467" i="68"/>
  <c r="A1467" i="68"/>
  <c r="C1466" i="68"/>
  <c r="A1466" i="68"/>
  <c r="C1465" i="68"/>
  <c r="A1465" i="68"/>
  <c r="C1464" i="68"/>
  <c r="A1464" i="68"/>
  <c r="C1463" i="68"/>
  <c r="A1463" i="68"/>
  <c r="C1462" i="68"/>
  <c r="A1462" i="68"/>
  <c r="C1461" i="68"/>
  <c r="A1461" i="68"/>
  <c r="C1460" i="68"/>
  <c r="A1460" i="68"/>
  <c r="C1459" i="68"/>
  <c r="A1459" i="68"/>
  <c r="C1458" i="68"/>
  <c r="A1458" i="68"/>
  <c r="C1457" i="68"/>
  <c r="A1457" i="68"/>
  <c r="C1456" i="68"/>
  <c r="A1456" i="68"/>
  <c r="C1455" i="68"/>
  <c r="A1455" i="68"/>
  <c r="C1454" i="68"/>
  <c r="A1454" i="68"/>
  <c r="C1453" i="68"/>
  <c r="A1453" i="68"/>
  <c r="C1452" i="68"/>
  <c r="A1452" i="68"/>
  <c r="C1451" i="68"/>
  <c r="A1451" i="68"/>
  <c r="C1450" i="68"/>
  <c r="A1450" i="68"/>
  <c r="C1449" i="68"/>
  <c r="A1449" i="68"/>
  <c r="C1448" i="68"/>
  <c r="A1448" i="68"/>
  <c r="C1447" i="68"/>
  <c r="A1447" i="68"/>
  <c r="C1446" i="68"/>
  <c r="A1446" i="68"/>
  <c r="C1445" i="68"/>
  <c r="A1445" i="68"/>
  <c r="C1444" i="68"/>
  <c r="A1444" i="68"/>
  <c r="C1443" i="68"/>
  <c r="A1443" i="68"/>
  <c r="C1442" i="68"/>
  <c r="A1442" i="68"/>
  <c r="C1441" i="68"/>
  <c r="A1441" i="68"/>
  <c r="C1440" i="68"/>
  <c r="A1440" i="68"/>
  <c r="C1439" i="68"/>
  <c r="A1439" i="68"/>
  <c r="C1438" i="68"/>
  <c r="A1438" i="68"/>
  <c r="C1437" i="68"/>
  <c r="A1437" i="68"/>
  <c r="C1436" i="68"/>
  <c r="A1436" i="68"/>
  <c r="C1435" i="68"/>
  <c r="A1435" i="68"/>
  <c r="C1434" i="68"/>
  <c r="A1434" i="68"/>
  <c r="C1433" i="68"/>
  <c r="A1433" i="68"/>
  <c r="C1432" i="68"/>
  <c r="A1432" i="68"/>
  <c r="C1431" i="68"/>
  <c r="A1431" i="68"/>
  <c r="C1430" i="68"/>
  <c r="A1430" i="68"/>
  <c r="C1429" i="68"/>
  <c r="A1429" i="68"/>
  <c r="C1428" i="68"/>
  <c r="A1428" i="68"/>
  <c r="C1427" i="68"/>
  <c r="A1427" i="68"/>
  <c r="C1426" i="68"/>
  <c r="A1426" i="68"/>
  <c r="C1425" i="68"/>
  <c r="A1425" i="68"/>
  <c r="C1424" i="68"/>
  <c r="A1424" i="68"/>
  <c r="C1423" i="68"/>
  <c r="A1423" i="68"/>
  <c r="C1422" i="68"/>
  <c r="A1422" i="68"/>
  <c r="C1421" i="68"/>
  <c r="A1421" i="68"/>
  <c r="C1420" i="68"/>
  <c r="A1420" i="68"/>
  <c r="C1419" i="68"/>
  <c r="A1419" i="68"/>
  <c r="C1418" i="68"/>
  <c r="A1418" i="68"/>
  <c r="C1417" i="68"/>
  <c r="A1417" i="68"/>
  <c r="C1416" i="68"/>
  <c r="A1416" i="68"/>
  <c r="C1415" i="68"/>
  <c r="A1415" i="68"/>
  <c r="C1414" i="68"/>
  <c r="A1414" i="68"/>
  <c r="C1413" i="68"/>
  <c r="A1413" i="68"/>
  <c r="C1412" i="68"/>
  <c r="A1412" i="68"/>
  <c r="C1411" i="68"/>
  <c r="A1411" i="68"/>
  <c r="C1410" i="68"/>
  <c r="A1410" i="68"/>
  <c r="C1409" i="68"/>
  <c r="A1409" i="68"/>
  <c r="C1408" i="68"/>
  <c r="A1408" i="68"/>
  <c r="C1407" i="68"/>
  <c r="A1407" i="68"/>
  <c r="C1406" i="68"/>
  <c r="A1406" i="68"/>
  <c r="C1405" i="68"/>
  <c r="A1405" i="68"/>
  <c r="C1404" i="68"/>
  <c r="A1404" i="68"/>
  <c r="C1403" i="68"/>
  <c r="A1403" i="68"/>
  <c r="C1402" i="68"/>
  <c r="A1402" i="68"/>
  <c r="C1401" i="68"/>
  <c r="A1401" i="68"/>
  <c r="C1400" i="68"/>
  <c r="A1400" i="68"/>
  <c r="C1399" i="68"/>
  <c r="A1399" i="68"/>
  <c r="C1398" i="68"/>
  <c r="A1398" i="68"/>
  <c r="C1397" i="68"/>
  <c r="A1397" i="68"/>
  <c r="C1396" i="68"/>
  <c r="A1396" i="68"/>
  <c r="C1395" i="68"/>
  <c r="A1395" i="68"/>
  <c r="C1394" i="68"/>
  <c r="A1394" i="68"/>
  <c r="C1393" i="68"/>
  <c r="A1393" i="68"/>
  <c r="C1392" i="68"/>
  <c r="A1392" i="68"/>
  <c r="C1391" i="68"/>
  <c r="A1391" i="68"/>
  <c r="C1390" i="68"/>
  <c r="A1390" i="68"/>
  <c r="C1389" i="68"/>
  <c r="A1389" i="68"/>
  <c r="C1388" i="68"/>
  <c r="A1388" i="68"/>
  <c r="C1387" i="68"/>
  <c r="A1387" i="68"/>
  <c r="C1386" i="68"/>
  <c r="A1386" i="68"/>
  <c r="C1385" i="68"/>
  <c r="A1385" i="68"/>
  <c r="C1384" i="68"/>
  <c r="A1384" i="68"/>
  <c r="C1383" i="68"/>
  <c r="A1383" i="68"/>
  <c r="C1382" i="68"/>
  <c r="A1382" i="68"/>
  <c r="C1381" i="68"/>
  <c r="A1381" i="68"/>
  <c r="C1380" i="68"/>
  <c r="A1380" i="68"/>
  <c r="C1379" i="68"/>
  <c r="A1379" i="68"/>
  <c r="C1378" i="68"/>
  <c r="A1378" i="68"/>
  <c r="C1377" i="68"/>
  <c r="A1377" i="68"/>
  <c r="C1376" i="68"/>
  <c r="A1376" i="68"/>
  <c r="C1375" i="68"/>
  <c r="A1375" i="68"/>
  <c r="C1374" i="68"/>
  <c r="A1374" i="68"/>
  <c r="C1373" i="68"/>
  <c r="A1373" i="68"/>
  <c r="C1372" i="68"/>
  <c r="A1372" i="68"/>
  <c r="C1371" i="68"/>
  <c r="A1371" i="68"/>
  <c r="C1370" i="68"/>
  <c r="A1370" i="68"/>
  <c r="C1369" i="68"/>
  <c r="A1369" i="68"/>
  <c r="C1368" i="68"/>
  <c r="A1368" i="68"/>
  <c r="C1367" i="68"/>
  <c r="A1367" i="68"/>
  <c r="C1366" i="68"/>
  <c r="A1366" i="68"/>
  <c r="C1365" i="68"/>
  <c r="A1365" i="68"/>
  <c r="C1364" i="68"/>
  <c r="A1364" i="68"/>
  <c r="C1363" i="68"/>
  <c r="A1363" i="68"/>
  <c r="C1362" i="68"/>
  <c r="A1362" i="68"/>
  <c r="C1361" i="68"/>
  <c r="A1361" i="68"/>
  <c r="C1360" i="68"/>
  <c r="A1360" i="68"/>
  <c r="C1359" i="68"/>
  <c r="A1359" i="68"/>
  <c r="C1358" i="68"/>
  <c r="A1358" i="68"/>
  <c r="C1357" i="68"/>
  <c r="A1357" i="68"/>
  <c r="C1356" i="68"/>
  <c r="A1356" i="68"/>
  <c r="C1355" i="68"/>
  <c r="A1355" i="68"/>
  <c r="C1354" i="68"/>
  <c r="A1354" i="68"/>
  <c r="C1353" i="68"/>
  <c r="A1353" i="68"/>
  <c r="C1352" i="68"/>
  <c r="A1352" i="68"/>
  <c r="C1351" i="68"/>
  <c r="A1351" i="68"/>
  <c r="C1350" i="68"/>
  <c r="A1350" i="68"/>
  <c r="C1349" i="68"/>
  <c r="A1349" i="68"/>
  <c r="C1348" i="68"/>
  <c r="A1348" i="68"/>
  <c r="C1347" i="68"/>
  <c r="A1347" i="68"/>
  <c r="C1346" i="68"/>
  <c r="A1346" i="68"/>
  <c r="C1345" i="68"/>
  <c r="A1345" i="68"/>
  <c r="C1344" i="68"/>
  <c r="A1344" i="68"/>
  <c r="C1343" i="68"/>
  <c r="A1343" i="68"/>
  <c r="C1342" i="68"/>
  <c r="A1342" i="68"/>
  <c r="C1341" i="68"/>
  <c r="A1341" i="68"/>
  <c r="C1340" i="68"/>
  <c r="A1340" i="68"/>
  <c r="C1339" i="68"/>
  <c r="A1339" i="68"/>
  <c r="C1338" i="68"/>
  <c r="A1338" i="68"/>
  <c r="C1337" i="68"/>
  <c r="A1337" i="68"/>
  <c r="C1336" i="68"/>
  <c r="A1336" i="68"/>
  <c r="C1335" i="68"/>
  <c r="A1335" i="68"/>
  <c r="C1334" i="68"/>
  <c r="A1334" i="68"/>
  <c r="C1333" i="68"/>
  <c r="A1333" i="68"/>
  <c r="C1332" i="68"/>
  <c r="A1332" i="68"/>
  <c r="C1331" i="68"/>
  <c r="A1331" i="68"/>
  <c r="C1330" i="68"/>
  <c r="A1330" i="68"/>
  <c r="C1329" i="68"/>
  <c r="A1329" i="68"/>
  <c r="C1328" i="68"/>
  <c r="A1328" i="68"/>
  <c r="C1327" i="68"/>
  <c r="A1327" i="68"/>
  <c r="C1326" i="68"/>
  <c r="A1326" i="68"/>
  <c r="C1325" i="68"/>
  <c r="A1325" i="68"/>
  <c r="C1324" i="68"/>
  <c r="A1324" i="68"/>
  <c r="C1323" i="68"/>
  <c r="A1323" i="68"/>
  <c r="C1322" i="68"/>
  <c r="A1322" i="68"/>
  <c r="C1321" i="68"/>
  <c r="A1321" i="68"/>
  <c r="C1320" i="68"/>
  <c r="A1320" i="68"/>
  <c r="C1319" i="68"/>
  <c r="A1319" i="68"/>
  <c r="C1318" i="68"/>
  <c r="A1318" i="68"/>
  <c r="C1317" i="68"/>
  <c r="A1317" i="68"/>
  <c r="C1316" i="68"/>
  <c r="A1316" i="68"/>
  <c r="C1315" i="68"/>
  <c r="A1315" i="68"/>
  <c r="C1314" i="68"/>
  <c r="A1314" i="68"/>
  <c r="C1313" i="68"/>
  <c r="A1313" i="68"/>
  <c r="C1312" i="68"/>
  <c r="A1312" i="68"/>
  <c r="C1311" i="68"/>
  <c r="A1311" i="68"/>
  <c r="C1310" i="68"/>
  <c r="A1310" i="68"/>
  <c r="C1309" i="68"/>
  <c r="A1309" i="68"/>
  <c r="C1308" i="68"/>
  <c r="A1308" i="68"/>
  <c r="C1307" i="68"/>
  <c r="A1307" i="68"/>
  <c r="C1306" i="68"/>
  <c r="A1306" i="68"/>
  <c r="C1305" i="68"/>
  <c r="A1305" i="68"/>
  <c r="C1304" i="68"/>
  <c r="A1304" i="68"/>
  <c r="C1303" i="68"/>
  <c r="A1303" i="68"/>
  <c r="C1302" i="68"/>
  <c r="A1302" i="68"/>
  <c r="C1301" i="68"/>
  <c r="A1301" i="68"/>
  <c r="C1300" i="68"/>
  <c r="A1300" i="68"/>
  <c r="C1299" i="68"/>
  <c r="A1299" i="68"/>
  <c r="C1298" i="68"/>
  <c r="A1298" i="68"/>
  <c r="C1297" i="68"/>
  <c r="A1297" i="68"/>
  <c r="C1296" i="68"/>
  <c r="A1296" i="68"/>
  <c r="C1295" i="68"/>
  <c r="A1295" i="68"/>
  <c r="C1294" i="68"/>
  <c r="A1294" i="68"/>
  <c r="C1293" i="68"/>
  <c r="A1293" i="68"/>
  <c r="C1292" i="68"/>
  <c r="A1292" i="68"/>
  <c r="C1291" i="68"/>
  <c r="A1291" i="68"/>
  <c r="C1290" i="68"/>
  <c r="A1290" i="68"/>
  <c r="C1289" i="68"/>
  <c r="A1289" i="68"/>
  <c r="C1288" i="68"/>
  <c r="A1288" i="68"/>
  <c r="C1287" i="68"/>
  <c r="A1287" i="68"/>
  <c r="C1286" i="68"/>
  <c r="A1286" i="68"/>
  <c r="C1285" i="68"/>
  <c r="A1285" i="68"/>
  <c r="C1284" i="68"/>
  <c r="A1284" i="68"/>
  <c r="C1283" i="68"/>
  <c r="A1283" i="68"/>
  <c r="C1282" i="68"/>
  <c r="A1282" i="68"/>
  <c r="C1281" i="68"/>
  <c r="A1281" i="68"/>
  <c r="C1280" i="68"/>
  <c r="A1280" i="68"/>
  <c r="C1279" i="68"/>
  <c r="A1279" i="68"/>
  <c r="C1278" i="68"/>
  <c r="A1278" i="68"/>
  <c r="C1277" i="68"/>
  <c r="A1277" i="68"/>
  <c r="C1276" i="68"/>
  <c r="A1276" i="68"/>
  <c r="C1275" i="68"/>
  <c r="A1275" i="68"/>
  <c r="C1274" i="68"/>
  <c r="A1274" i="68"/>
  <c r="C1273" i="68"/>
  <c r="A1273" i="68"/>
  <c r="C1272" i="68"/>
  <c r="A1272" i="68"/>
  <c r="C1271" i="68"/>
  <c r="A1271" i="68"/>
  <c r="C1270" i="68"/>
  <c r="A1270" i="68"/>
  <c r="C1269" i="68"/>
  <c r="A1269" i="68"/>
  <c r="C1268" i="68"/>
  <c r="A1268" i="68"/>
  <c r="C1267" i="68"/>
  <c r="A1267" i="68"/>
  <c r="C1266" i="68"/>
  <c r="A1266" i="68"/>
  <c r="C1265" i="68"/>
  <c r="A1265" i="68"/>
  <c r="C1264" i="68"/>
  <c r="A1264" i="68"/>
  <c r="C1263" i="68"/>
  <c r="A1263" i="68"/>
  <c r="C1262" i="68"/>
  <c r="A1262" i="68"/>
  <c r="C1261" i="68"/>
  <c r="A1261" i="68"/>
  <c r="C1260" i="68"/>
  <c r="A1260" i="68"/>
  <c r="C1259" i="68"/>
  <c r="A1259" i="68"/>
  <c r="C1258" i="68"/>
  <c r="A1258" i="68"/>
  <c r="C1257" i="68"/>
  <c r="A1257" i="68"/>
  <c r="C1256" i="68"/>
  <c r="A1256" i="68"/>
  <c r="C1255" i="68"/>
  <c r="A1255" i="68"/>
  <c r="C1254" i="68"/>
  <c r="A1254" i="68"/>
  <c r="C1253" i="68"/>
  <c r="A1253" i="68"/>
  <c r="C1252" i="68"/>
  <c r="A1252" i="68"/>
  <c r="C1251" i="68"/>
  <c r="A1251" i="68"/>
  <c r="C1250" i="68"/>
  <c r="A1250" i="68"/>
  <c r="C1249" i="68"/>
  <c r="A1249" i="68"/>
  <c r="C1248" i="68"/>
  <c r="A1248" i="68"/>
  <c r="C1247" i="68"/>
  <c r="A1247" i="68"/>
  <c r="C1246" i="68"/>
  <c r="A1246" i="68"/>
  <c r="C1245" i="68"/>
  <c r="A1245" i="68"/>
  <c r="C1244" i="68"/>
  <c r="A1244" i="68"/>
  <c r="C1243" i="68"/>
  <c r="A1243" i="68"/>
  <c r="C1242" i="68"/>
  <c r="A1242" i="68"/>
  <c r="C1241" i="68"/>
  <c r="A1241" i="68"/>
  <c r="C1240" i="68"/>
  <c r="A1240" i="68"/>
  <c r="C1239" i="68"/>
  <c r="A1239" i="68"/>
  <c r="C1238" i="68"/>
  <c r="A1238" i="68"/>
  <c r="C1237" i="68"/>
  <c r="A1237" i="68"/>
  <c r="C1236" i="68"/>
  <c r="A1236" i="68"/>
  <c r="C1235" i="68"/>
  <c r="A1235" i="68"/>
  <c r="C1234" i="68"/>
  <c r="A1234" i="68"/>
  <c r="C1233" i="68"/>
  <c r="A1233" i="68"/>
  <c r="C1232" i="68"/>
  <c r="A1232" i="68"/>
  <c r="C1231" i="68"/>
  <c r="A1231" i="68"/>
  <c r="C1230" i="68"/>
  <c r="A1230" i="68"/>
  <c r="C1229" i="68"/>
  <c r="A1229" i="68"/>
  <c r="C1228" i="68"/>
  <c r="A1228" i="68"/>
  <c r="C1227" i="68"/>
  <c r="A1227" i="68"/>
  <c r="C1226" i="68"/>
  <c r="A1226" i="68"/>
  <c r="C1225" i="68"/>
  <c r="A1225" i="68"/>
  <c r="C1224" i="68"/>
  <c r="A1224" i="68"/>
  <c r="C1223" i="68"/>
  <c r="A1223" i="68"/>
  <c r="C1222" i="68"/>
  <c r="A1222" i="68"/>
  <c r="C1221" i="68"/>
  <c r="A1221" i="68"/>
  <c r="C1220" i="68"/>
  <c r="A1220" i="68"/>
  <c r="C1219" i="68"/>
  <c r="A1219" i="68"/>
  <c r="C1218" i="68"/>
  <c r="A1218" i="68"/>
  <c r="C1217" i="68"/>
  <c r="A1217" i="68"/>
  <c r="C1216" i="68"/>
  <c r="A1216" i="68"/>
  <c r="C1215" i="68"/>
  <c r="A1215" i="68"/>
  <c r="C1214" i="68"/>
  <c r="A1214" i="68"/>
  <c r="C1213" i="68"/>
  <c r="A1213" i="68"/>
  <c r="C1212" i="68"/>
  <c r="A1212" i="68"/>
  <c r="C1211" i="68"/>
  <c r="A1211" i="68"/>
  <c r="C1210" i="68"/>
  <c r="A1210" i="68"/>
  <c r="C1209" i="68"/>
  <c r="A1209" i="68"/>
  <c r="C1208" i="68"/>
  <c r="A1208" i="68"/>
  <c r="C1207" i="68"/>
  <c r="A1207" i="68"/>
  <c r="C1206" i="68"/>
  <c r="A1206" i="68"/>
  <c r="C1205" i="68"/>
  <c r="A1205" i="68"/>
  <c r="C1204" i="68"/>
  <c r="A1204" i="68"/>
  <c r="C1203" i="68"/>
  <c r="A1203" i="68"/>
  <c r="C1202" i="68"/>
  <c r="A1202" i="68"/>
  <c r="C1201" i="68"/>
  <c r="A1201" i="68"/>
  <c r="C1200" i="68"/>
  <c r="A1200" i="68"/>
  <c r="C1199" i="68"/>
  <c r="A1199" i="68"/>
  <c r="C1198" i="68"/>
  <c r="A1198" i="68"/>
  <c r="C1197" i="68"/>
  <c r="A1197" i="68"/>
  <c r="C1196" i="68"/>
  <c r="A1196" i="68"/>
  <c r="C1195" i="68"/>
  <c r="A1195" i="68"/>
  <c r="C1194" i="68"/>
  <c r="A1194" i="68"/>
  <c r="C1193" i="68"/>
  <c r="A1193" i="68"/>
  <c r="C1192" i="68"/>
  <c r="A1192" i="68"/>
  <c r="C1191" i="68"/>
  <c r="A1191" i="68"/>
  <c r="C1190" i="68"/>
  <c r="A1190" i="68"/>
  <c r="C1189" i="68"/>
  <c r="A1189" i="68"/>
  <c r="C1188" i="68"/>
  <c r="A1188" i="68"/>
  <c r="C1187" i="68"/>
  <c r="A1187" i="68"/>
  <c r="C1186" i="68"/>
  <c r="A1186" i="68"/>
  <c r="C1185" i="68"/>
  <c r="A1185" i="68"/>
  <c r="C1184" i="68"/>
  <c r="A1184" i="68"/>
  <c r="C1183" i="68"/>
  <c r="A1183" i="68"/>
  <c r="C1182" i="68"/>
  <c r="A1182" i="68"/>
  <c r="C1181" i="68"/>
  <c r="A1181" i="68"/>
  <c r="C1180" i="68"/>
  <c r="A1180" i="68"/>
  <c r="C1179" i="68"/>
  <c r="A1179" i="68"/>
  <c r="C1178" i="68"/>
  <c r="A1178" i="68"/>
  <c r="C1177" i="68"/>
  <c r="A1177" i="68"/>
  <c r="C1176" i="68"/>
  <c r="A1176" i="68"/>
  <c r="C1175" i="68"/>
  <c r="A1175" i="68"/>
  <c r="C1174" i="68"/>
  <c r="A1174" i="68"/>
  <c r="C1173" i="68"/>
  <c r="A1173" i="68"/>
  <c r="C1172" i="68"/>
  <c r="A1172" i="68"/>
  <c r="C1171" i="68"/>
  <c r="A1171" i="68"/>
  <c r="C1170" i="68"/>
  <c r="A1170" i="68"/>
  <c r="C1169" i="68"/>
  <c r="A1169" i="68"/>
  <c r="C1168" i="68"/>
  <c r="A1168" i="68"/>
  <c r="C1167" i="68"/>
  <c r="A1167" i="68"/>
  <c r="C1166" i="68"/>
  <c r="A1166" i="68"/>
  <c r="C1165" i="68"/>
  <c r="A1165" i="68"/>
  <c r="C1164" i="68"/>
  <c r="A1164" i="68"/>
  <c r="C1163" i="68"/>
  <c r="A1163" i="68"/>
  <c r="C1162" i="68"/>
  <c r="A1162" i="68"/>
  <c r="C1161" i="68"/>
  <c r="A1161" i="68"/>
  <c r="C1160" i="68"/>
  <c r="A1160" i="68"/>
  <c r="C1159" i="68"/>
  <c r="A1159" i="68"/>
  <c r="C1158" i="68"/>
  <c r="A1158" i="68"/>
  <c r="C1157" i="68"/>
  <c r="A1157" i="68"/>
  <c r="C1156" i="68"/>
  <c r="A1156" i="68"/>
  <c r="C1155" i="68"/>
  <c r="A1155" i="68"/>
  <c r="C1154" i="68"/>
  <c r="A1154" i="68"/>
  <c r="C1153" i="68"/>
  <c r="A1153" i="68"/>
  <c r="C1152" i="68"/>
  <c r="A1152" i="68"/>
  <c r="C1151" i="68"/>
  <c r="A1151" i="68"/>
  <c r="C1150" i="68"/>
  <c r="A1150" i="68"/>
  <c r="C1149" i="68"/>
  <c r="A1149" i="68"/>
  <c r="C1148" i="68"/>
  <c r="A1148" i="68"/>
  <c r="C1147" i="68"/>
  <c r="A1147" i="68"/>
  <c r="C1146" i="68"/>
  <c r="A1146" i="68"/>
  <c r="C1145" i="68"/>
  <c r="A1145" i="68"/>
  <c r="C1144" i="68"/>
  <c r="A1144" i="68"/>
  <c r="C1143" i="68"/>
  <c r="A1143" i="68"/>
  <c r="C1142" i="68"/>
  <c r="A1142" i="68"/>
  <c r="C1141" i="68"/>
  <c r="A1141" i="68"/>
  <c r="C1140" i="68"/>
  <c r="A1140" i="68"/>
  <c r="C1139" i="68"/>
  <c r="A1139" i="68"/>
  <c r="C1138" i="68"/>
  <c r="A1138" i="68"/>
  <c r="C1137" i="68"/>
  <c r="A1137" i="68"/>
  <c r="C1136" i="68"/>
  <c r="A1136" i="68"/>
  <c r="C1135" i="68"/>
  <c r="A1135" i="68"/>
  <c r="C1134" i="68"/>
  <c r="A1134" i="68"/>
  <c r="C1133" i="68"/>
  <c r="A1133" i="68"/>
  <c r="C1132" i="68"/>
  <c r="A1132" i="68"/>
  <c r="C1131" i="68"/>
  <c r="A1131" i="68"/>
  <c r="C1130" i="68"/>
  <c r="A1130" i="68"/>
  <c r="C1129" i="68"/>
  <c r="A1129" i="68"/>
  <c r="C1128" i="68"/>
  <c r="A1128" i="68"/>
  <c r="C1127" i="68"/>
  <c r="A1127" i="68"/>
  <c r="C1126" i="68"/>
  <c r="A1126" i="68"/>
  <c r="C1125" i="68"/>
  <c r="A1125" i="68"/>
  <c r="C1124" i="68"/>
  <c r="A1124" i="68"/>
  <c r="C1123" i="68"/>
  <c r="A1123" i="68"/>
  <c r="C1122" i="68"/>
  <c r="A1122" i="68"/>
  <c r="C1121" i="68"/>
  <c r="A1121" i="68"/>
  <c r="C1120" i="68"/>
  <c r="A1120" i="68"/>
  <c r="C1119" i="68"/>
  <c r="A1119" i="68"/>
  <c r="C1118" i="68"/>
  <c r="A1118" i="68"/>
  <c r="C1117" i="68"/>
  <c r="A1117" i="68"/>
  <c r="C1116" i="68"/>
  <c r="A1116" i="68"/>
  <c r="C1115" i="68"/>
  <c r="A1115" i="68"/>
  <c r="C1114" i="68"/>
  <c r="A1114" i="68"/>
  <c r="C1113" i="68"/>
  <c r="A1113" i="68"/>
  <c r="C1112" i="68"/>
  <c r="A1112" i="68"/>
  <c r="C1111" i="68"/>
  <c r="A1111" i="68"/>
  <c r="C1110" i="68"/>
  <c r="A1110" i="68"/>
  <c r="C1109" i="68"/>
  <c r="A1109" i="68"/>
  <c r="C1108" i="68"/>
  <c r="A1108" i="68"/>
  <c r="C1107" i="68"/>
  <c r="A1107" i="68"/>
  <c r="C1106" i="68"/>
  <c r="A1106" i="68"/>
  <c r="C1105" i="68"/>
  <c r="A1105" i="68"/>
  <c r="C1104" i="68"/>
  <c r="A1104" i="68"/>
  <c r="C1103" i="68"/>
  <c r="A1103" i="68"/>
  <c r="C1102" i="68"/>
  <c r="A1102" i="68"/>
  <c r="C1101" i="68"/>
  <c r="A1101" i="68"/>
  <c r="C1100" i="68"/>
  <c r="A1100" i="68"/>
  <c r="C1099" i="68"/>
  <c r="A1099" i="68"/>
  <c r="C1098" i="68"/>
  <c r="A1098" i="68"/>
  <c r="C1097" i="68"/>
  <c r="A1097" i="68"/>
  <c r="C1096" i="68"/>
  <c r="A1096" i="68"/>
  <c r="C1095" i="68"/>
  <c r="A1095" i="68"/>
  <c r="C1094" i="68"/>
  <c r="A1094" i="68"/>
  <c r="C1093" i="68"/>
  <c r="A1093" i="68"/>
  <c r="C1092" i="68"/>
  <c r="A1092" i="68"/>
  <c r="C1091" i="68"/>
  <c r="A1091" i="68"/>
  <c r="C1090" i="68"/>
  <c r="A1090" i="68"/>
  <c r="C1089" i="68"/>
  <c r="A1089" i="68"/>
  <c r="C1088" i="68"/>
  <c r="A1088" i="68"/>
  <c r="C1087" i="68"/>
  <c r="A1087" i="68"/>
  <c r="C1086" i="68"/>
  <c r="A1086" i="68"/>
  <c r="C1085" i="68"/>
  <c r="A1085" i="68"/>
  <c r="C1084" i="68"/>
  <c r="A1084" i="68"/>
  <c r="C1083" i="68"/>
  <c r="A1083" i="68"/>
  <c r="C1082" i="68"/>
  <c r="A1082" i="68"/>
  <c r="C1081" i="68"/>
  <c r="A1081" i="68"/>
  <c r="C1080" i="68"/>
  <c r="A1080" i="68"/>
  <c r="C1079" i="68"/>
  <c r="A1079" i="68"/>
  <c r="C1078" i="68"/>
  <c r="A1078" i="68"/>
  <c r="C1077" i="68"/>
  <c r="A1077" i="68"/>
  <c r="C1076" i="68"/>
  <c r="A1076" i="68"/>
  <c r="C1075" i="68"/>
  <c r="A1075" i="68"/>
  <c r="C1074" i="68"/>
  <c r="A1074" i="68"/>
  <c r="C1073" i="68"/>
  <c r="A1073" i="68"/>
  <c r="C1072" i="68"/>
  <c r="A1072" i="68"/>
  <c r="C1071" i="68"/>
  <c r="A1071" i="68"/>
  <c r="C1070" i="68"/>
  <c r="A1070" i="68"/>
  <c r="C1069" i="68"/>
  <c r="A1069" i="68"/>
  <c r="C1068" i="68"/>
  <c r="A1068" i="68"/>
  <c r="C1067" i="68"/>
  <c r="A1067" i="68"/>
  <c r="C1066" i="68"/>
  <c r="A1066" i="68"/>
  <c r="C1065" i="68"/>
  <c r="A1065" i="68"/>
  <c r="C1064" i="68"/>
  <c r="A1064" i="68"/>
  <c r="C1063" i="68"/>
  <c r="A1063" i="68"/>
  <c r="C1062" i="68"/>
  <c r="A1062" i="68"/>
  <c r="C1061" i="68"/>
  <c r="A1061" i="68"/>
  <c r="C1060" i="68"/>
  <c r="A1060" i="68"/>
  <c r="C1059" i="68"/>
  <c r="A1059" i="68"/>
  <c r="C1058" i="68"/>
  <c r="A1058" i="68"/>
  <c r="C1057" i="68"/>
  <c r="A1057" i="68"/>
  <c r="C1056" i="68"/>
  <c r="A1056" i="68"/>
  <c r="C1055" i="68"/>
  <c r="A1055" i="68"/>
  <c r="C1054" i="68"/>
  <c r="A1054" i="68"/>
  <c r="C1053" i="68"/>
  <c r="A1053" i="68"/>
  <c r="C1052" i="68"/>
  <c r="A1052" i="68"/>
  <c r="C1051" i="68"/>
  <c r="A1051" i="68"/>
  <c r="C1050" i="68"/>
  <c r="A1050" i="68"/>
  <c r="C1049" i="68"/>
  <c r="A1049" i="68"/>
  <c r="C1048" i="68"/>
  <c r="A1048" i="68"/>
  <c r="C1047" i="68"/>
  <c r="A1047" i="68"/>
  <c r="C1046" i="68"/>
  <c r="A1046" i="68"/>
  <c r="C1045" i="68"/>
  <c r="A1045" i="68"/>
  <c r="C1044" i="68"/>
  <c r="A1044" i="68"/>
  <c r="C1043" i="68"/>
  <c r="A1043" i="68"/>
  <c r="C1042" i="68"/>
  <c r="A1042" i="68"/>
  <c r="C1041" i="68"/>
  <c r="A1041" i="68"/>
  <c r="C1040" i="68"/>
  <c r="A1040" i="68"/>
  <c r="C1039" i="68"/>
  <c r="A1039" i="68"/>
  <c r="C1038" i="68"/>
  <c r="A1038" i="68"/>
  <c r="C1037" i="68"/>
  <c r="A1037" i="68"/>
  <c r="C1036" i="68"/>
  <c r="A1036" i="68"/>
  <c r="C1035" i="68"/>
  <c r="A1035" i="68"/>
  <c r="C1034" i="68"/>
  <c r="A1034" i="68"/>
  <c r="C1033" i="68"/>
  <c r="A1033" i="68"/>
  <c r="C1032" i="68"/>
  <c r="A1032" i="68"/>
  <c r="C1031" i="68"/>
  <c r="A1031" i="68"/>
  <c r="C1030" i="68"/>
  <c r="A1030" i="68"/>
  <c r="C1029" i="68"/>
  <c r="A1029" i="68"/>
  <c r="C1028" i="68"/>
  <c r="A1028" i="68"/>
  <c r="C1027" i="68"/>
  <c r="A1027" i="68"/>
  <c r="C1026" i="68"/>
  <c r="A1026" i="68"/>
  <c r="C1025" i="68"/>
  <c r="A1025" i="68"/>
  <c r="C1024" i="68"/>
  <c r="A1024" i="68"/>
  <c r="C1023" i="68"/>
  <c r="A1023" i="68"/>
  <c r="C1022" i="68"/>
  <c r="A1022" i="68"/>
  <c r="C1021" i="68"/>
  <c r="A1021" i="68"/>
  <c r="C1020" i="68"/>
  <c r="A1020" i="68"/>
  <c r="C1019" i="68"/>
  <c r="A1019" i="68"/>
  <c r="C1018" i="68"/>
  <c r="A1018" i="68"/>
  <c r="C1017" i="68"/>
  <c r="A1017" i="68"/>
  <c r="C1016" i="68"/>
  <c r="A1016" i="68"/>
  <c r="C1015" i="68"/>
  <c r="A1015" i="68"/>
  <c r="C1014" i="68"/>
  <c r="A1014" i="68"/>
  <c r="C1013" i="68"/>
  <c r="A1013" i="68"/>
  <c r="C1012" i="68"/>
  <c r="A1012" i="68"/>
  <c r="C1011" i="68"/>
  <c r="A1011" i="68"/>
  <c r="C1010" i="68"/>
  <c r="A1010" i="68"/>
  <c r="C1009" i="68"/>
  <c r="A1009" i="68"/>
  <c r="C1008" i="68"/>
  <c r="A1008" i="68"/>
  <c r="C1007" i="68"/>
  <c r="A1007" i="68"/>
  <c r="C1006" i="68"/>
  <c r="A1006" i="68"/>
  <c r="C1005" i="68"/>
  <c r="A1005" i="68"/>
  <c r="C1004" i="68"/>
  <c r="A1004" i="68"/>
  <c r="C1003" i="68"/>
  <c r="A1003" i="68"/>
  <c r="C1002" i="68"/>
  <c r="A1002" i="68"/>
  <c r="C1001" i="68"/>
  <c r="A1001" i="68"/>
  <c r="C1000" i="68"/>
  <c r="A1000" i="68"/>
  <c r="C999" i="68"/>
  <c r="A999" i="68"/>
  <c r="C998" i="68"/>
  <c r="A998" i="68"/>
  <c r="C997" i="68"/>
  <c r="A997" i="68"/>
  <c r="C996" i="68"/>
  <c r="A996" i="68"/>
  <c r="C995" i="68"/>
  <c r="A995" i="68"/>
  <c r="C994" i="68"/>
  <c r="A994" i="68"/>
  <c r="C993" i="68"/>
  <c r="A993" i="68"/>
  <c r="C992" i="68"/>
  <c r="A992" i="68"/>
  <c r="C991" i="68"/>
  <c r="A991" i="68"/>
  <c r="C990" i="68"/>
  <c r="A990" i="68"/>
  <c r="C989" i="68"/>
  <c r="A989" i="68"/>
  <c r="C988" i="68"/>
  <c r="A988" i="68"/>
  <c r="C987" i="68"/>
  <c r="A987" i="68"/>
  <c r="C986" i="68"/>
  <c r="A986" i="68"/>
  <c r="C985" i="68"/>
  <c r="A985" i="68"/>
  <c r="C984" i="68"/>
  <c r="A984" i="68"/>
  <c r="C983" i="68"/>
  <c r="A983" i="68"/>
  <c r="C982" i="68"/>
  <c r="A982" i="68"/>
  <c r="C981" i="68"/>
  <c r="A981" i="68"/>
  <c r="C980" i="68"/>
  <c r="A980" i="68"/>
  <c r="C979" i="68"/>
  <c r="A979" i="68"/>
  <c r="C978" i="68"/>
  <c r="A978" i="68"/>
  <c r="C977" i="68"/>
  <c r="A977" i="68"/>
  <c r="C976" i="68"/>
  <c r="A976" i="68"/>
  <c r="C975" i="68"/>
  <c r="A975" i="68"/>
  <c r="C974" i="68"/>
  <c r="A974" i="68"/>
  <c r="C973" i="68"/>
  <c r="A973" i="68"/>
  <c r="C972" i="68"/>
  <c r="A972" i="68"/>
  <c r="C971" i="68"/>
  <c r="A971" i="68"/>
  <c r="C970" i="68"/>
  <c r="A970" i="68"/>
  <c r="C969" i="68"/>
  <c r="A969" i="68"/>
  <c r="C968" i="68"/>
  <c r="A968" i="68"/>
  <c r="C967" i="68"/>
  <c r="A967" i="68"/>
  <c r="C966" i="68"/>
  <c r="A966" i="68"/>
  <c r="C965" i="68"/>
  <c r="A965" i="68"/>
  <c r="C964" i="68"/>
  <c r="A964" i="68"/>
  <c r="C963" i="68"/>
  <c r="A963" i="68"/>
  <c r="C962" i="68"/>
  <c r="A962" i="68"/>
  <c r="C961" i="68"/>
  <c r="A961" i="68"/>
  <c r="C960" i="68"/>
  <c r="A960" i="68"/>
  <c r="C959" i="68"/>
  <c r="A959" i="68"/>
  <c r="C958" i="68"/>
  <c r="A958" i="68"/>
  <c r="C957" i="68"/>
  <c r="A957" i="68"/>
  <c r="C956" i="68"/>
  <c r="A956" i="68"/>
  <c r="C955" i="68"/>
  <c r="A955" i="68"/>
  <c r="C954" i="68"/>
  <c r="A954" i="68"/>
  <c r="C953" i="68"/>
  <c r="A953" i="68"/>
  <c r="C952" i="68"/>
  <c r="A952" i="68"/>
  <c r="C951" i="68"/>
  <c r="A951" i="68"/>
  <c r="C950" i="68"/>
  <c r="A950" i="68"/>
  <c r="C949" i="68"/>
  <c r="A949" i="68"/>
  <c r="C948" i="68"/>
  <c r="A948" i="68"/>
  <c r="C947" i="68"/>
  <c r="A947" i="68"/>
  <c r="C946" i="68"/>
  <c r="A946" i="68"/>
  <c r="C945" i="68"/>
  <c r="A945" i="68"/>
  <c r="C944" i="68"/>
  <c r="A944" i="68"/>
  <c r="C943" i="68"/>
  <c r="A943" i="68"/>
  <c r="C942" i="68"/>
  <c r="A942" i="68"/>
  <c r="C941" i="68"/>
  <c r="A941" i="68"/>
  <c r="C940" i="68"/>
  <c r="A940" i="68"/>
  <c r="C939" i="68"/>
  <c r="A939" i="68"/>
  <c r="C938" i="68"/>
  <c r="A938" i="68"/>
  <c r="C937" i="68"/>
  <c r="A937" i="68"/>
  <c r="C936" i="68"/>
  <c r="A936" i="68"/>
  <c r="C935" i="68"/>
  <c r="A935" i="68"/>
  <c r="C934" i="68"/>
  <c r="A934" i="68"/>
  <c r="C933" i="68"/>
  <c r="A933" i="68"/>
  <c r="C932" i="68"/>
  <c r="A932" i="68"/>
  <c r="C931" i="68"/>
  <c r="A931" i="68"/>
  <c r="C930" i="68"/>
  <c r="A930" i="68"/>
  <c r="C929" i="68"/>
  <c r="A929" i="68"/>
  <c r="C928" i="68"/>
  <c r="A928" i="68"/>
  <c r="C927" i="68"/>
  <c r="A927" i="68"/>
  <c r="C926" i="68"/>
  <c r="A926" i="68"/>
  <c r="C925" i="68"/>
  <c r="A925" i="68"/>
  <c r="C924" i="68"/>
  <c r="A924" i="68"/>
  <c r="C923" i="68"/>
  <c r="A923" i="68"/>
  <c r="C922" i="68"/>
  <c r="A922" i="68"/>
  <c r="C921" i="68"/>
  <c r="A921" i="68"/>
  <c r="C920" i="68"/>
  <c r="A920" i="68"/>
  <c r="C919" i="68"/>
  <c r="A919" i="68"/>
  <c r="C918" i="68"/>
  <c r="A918" i="68"/>
  <c r="C917" i="68"/>
  <c r="A917" i="68"/>
  <c r="C916" i="68"/>
  <c r="A916" i="68"/>
  <c r="C915" i="68"/>
  <c r="A915" i="68"/>
  <c r="C914" i="68"/>
  <c r="A914" i="68"/>
  <c r="C913" i="68"/>
  <c r="A913" i="68"/>
  <c r="C912" i="68"/>
  <c r="A912" i="68"/>
  <c r="C911" i="68"/>
  <c r="A911" i="68"/>
  <c r="C910" i="68"/>
  <c r="A910" i="68"/>
  <c r="C909" i="68"/>
  <c r="A909" i="68"/>
  <c r="C908" i="68"/>
  <c r="A908" i="68"/>
  <c r="C907" i="68"/>
  <c r="A907" i="68"/>
  <c r="C906" i="68"/>
  <c r="A906" i="68"/>
  <c r="C905" i="68"/>
  <c r="A905" i="68"/>
  <c r="C904" i="68"/>
  <c r="A904" i="68"/>
  <c r="C903" i="68"/>
  <c r="A903" i="68"/>
  <c r="C902" i="68"/>
  <c r="A902" i="68"/>
  <c r="C901" i="68"/>
  <c r="A901" i="68"/>
  <c r="C900" i="68"/>
  <c r="A900" i="68"/>
  <c r="C899" i="68"/>
  <c r="A899" i="68"/>
  <c r="C898" i="68"/>
  <c r="A898" i="68"/>
  <c r="C897" i="68"/>
  <c r="A897" i="68"/>
  <c r="C896" i="68"/>
  <c r="A896" i="68"/>
  <c r="C895" i="68"/>
  <c r="A895" i="68"/>
  <c r="C894" i="68"/>
  <c r="A894" i="68"/>
  <c r="C893" i="68"/>
  <c r="A893" i="68"/>
  <c r="C892" i="68"/>
  <c r="A892" i="68"/>
  <c r="C891" i="68"/>
  <c r="A891" i="68"/>
  <c r="C890" i="68"/>
  <c r="A890" i="68"/>
  <c r="C889" i="68"/>
  <c r="A889" i="68"/>
  <c r="C888" i="68"/>
  <c r="A888" i="68"/>
  <c r="C887" i="68"/>
  <c r="A887" i="68"/>
  <c r="C886" i="68"/>
  <c r="A886" i="68"/>
  <c r="C885" i="68"/>
  <c r="A885" i="68"/>
  <c r="C884" i="68"/>
  <c r="A884" i="68"/>
  <c r="C883" i="68"/>
  <c r="A883" i="68"/>
  <c r="C882" i="68"/>
  <c r="A882" i="68"/>
  <c r="C881" i="68"/>
  <c r="A881" i="68"/>
  <c r="C880" i="68"/>
  <c r="A880" i="68"/>
  <c r="C879" i="68"/>
  <c r="A879" i="68"/>
  <c r="C878" i="68"/>
  <c r="A878" i="68"/>
  <c r="C877" i="68"/>
  <c r="A877" i="68"/>
  <c r="C876" i="68"/>
  <c r="A876" i="68"/>
  <c r="C875" i="68"/>
  <c r="A875" i="68"/>
  <c r="C874" i="68"/>
  <c r="A874" i="68"/>
  <c r="C873" i="68"/>
  <c r="A873" i="68"/>
  <c r="C872" i="68"/>
  <c r="A872" i="68"/>
  <c r="C871" i="68"/>
  <c r="A871" i="68"/>
  <c r="C870" i="68"/>
  <c r="A870" i="68"/>
  <c r="C869" i="68"/>
  <c r="A869" i="68"/>
  <c r="C868" i="68"/>
  <c r="A868" i="68"/>
  <c r="C867" i="68"/>
  <c r="A867" i="68"/>
  <c r="C866" i="68"/>
  <c r="A866" i="68"/>
  <c r="C865" i="68"/>
  <c r="A865" i="68"/>
  <c r="C864" i="68"/>
  <c r="A864" i="68"/>
  <c r="C863" i="68"/>
  <c r="A863" i="68"/>
  <c r="C862" i="68"/>
  <c r="A862" i="68"/>
  <c r="C861" i="68"/>
  <c r="A861" i="68"/>
  <c r="C860" i="68"/>
  <c r="A860" i="68"/>
  <c r="C859" i="68"/>
  <c r="A859" i="68"/>
  <c r="C858" i="68"/>
  <c r="A858" i="68"/>
  <c r="C857" i="68"/>
  <c r="A857" i="68"/>
  <c r="C856" i="68"/>
  <c r="A856" i="68"/>
  <c r="C855" i="68"/>
  <c r="A855" i="68"/>
  <c r="C854" i="68"/>
  <c r="A854" i="68"/>
  <c r="C853" i="68"/>
  <c r="A853" i="68"/>
  <c r="C852" i="68"/>
  <c r="A852" i="68"/>
  <c r="C851" i="68"/>
  <c r="A851" i="68"/>
  <c r="C850" i="68"/>
  <c r="A850" i="68"/>
  <c r="C849" i="68"/>
  <c r="A849" i="68"/>
  <c r="C848" i="68"/>
  <c r="A848" i="68"/>
  <c r="C847" i="68"/>
  <c r="A847" i="68"/>
  <c r="C846" i="68"/>
  <c r="A846" i="68"/>
  <c r="C845" i="68"/>
  <c r="A845" i="68"/>
  <c r="C844" i="68"/>
  <c r="A844" i="68"/>
  <c r="C843" i="68"/>
  <c r="A843" i="68"/>
  <c r="C842" i="68"/>
  <c r="A842" i="68"/>
  <c r="C841" i="68"/>
  <c r="A841" i="68"/>
  <c r="C840" i="68"/>
  <c r="A840" i="68"/>
  <c r="C839" i="68"/>
  <c r="A839" i="68"/>
  <c r="C838" i="68"/>
  <c r="A838" i="68"/>
  <c r="C837" i="68"/>
  <c r="A837" i="68"/>
  <c r="C836" i="68"/>
  <c r="A836" i="68"/>
  <c r="C835" i="68"/>
  <c r="A835" i="68"/>
  <c r="C834" i="68"/>
  <c r="A834" i="68"/>
  <c r="C833" i="68"/>
  <c r="A833" i="68"/>
  <c r="C832" i="68"/>
  <c r="A832" i="68"/>
  <c r="C831" i="68"/>
  <c r="A831" i="68"/>
  <c r="C830" i="68"/>
  <c r="A830" i="68"/>
  <c r="C829" i="68"/>
  <c r="A829" i="68"/>
  <c r="C828" i="68"/>
  <c r="A828" i="68"/>
  <c r="C827" i="68"/>
  <c r="A827" i="68"/>
  <c r="C826" i="68"/>
  <c r="A826" i="68"/>
  <c r="C825" i="68"/>
  <c r="A825" i="68"/>
  <c r="C824" i="68"/>
  <c r="A824" i="68"/>
  <c r="C823" i="68"/>
  <c r="A823" i="68"/>
  <c r="C822" i="68"/>
  <c r="A822" i="68"/>
  <c r="C821" i="68"/>
  <c r="A821" i="68"/>
  <c r="C820" i="68"/>
  <c r="A820" i="68"/>
  <c r="C819" i="68"/>
  <c r="A819" i="68"/>
  <c r="C818" i="68"/>
  <c r="A818" i="68"/>
  <c r="C817" i="68"/>
  <c r="A817" i="68"/>
  <c r="C816" i="68"/>
  <c r="A816" i="68"/>
  <c r="C815" i="68"/>
  <c r="A815" i="68"/>
  <c r="C814" i="68"/>
  <c r="A814" i="68"/>
  <c r="C813" i="68"/>
  <c r="A813" i="68"/>
  <c r="C812" i="68"/>
  <c r="A812" i="68"/>
  <c r="C811" i="68"/>
  <c r="A811" i="68"/>
  <c r="C810" i="68"/>
  <c r="A810" i="68"/>
  <c r="C809" i="68"/>
  <c r="A809" i="68"/>
  <c r="C808" i="68"/>
  <c r="A808" i="68"/>
  <c r="C807" i="68"/>
  <c r="A807" i="68"/>
  <c r="C806" i="68"/>
  <c r="A806" i="68"/>
  <c r="C805" i="68"/>
  <c r="A805" i="68"/>
  <c r="C804" i="68"/>
  <c r="A804" i="68"/>
  <c r="C803" i="68"/>
  <c r="A803" i="68"/>
  <c r="C802" i="68"/>
  <c r="A802" i="68"/>
  <c r="C801" i="68"/>
  <c r="A801" i="68"/>
  <c r="C800" i="68"/>
  <c r="A800" i="68"/>
  <c r="C799" i="68"/>
  <c r="A799" i="68"/>
  <c r="C798" i="68"/>
  <c r="A798" i="68"/>
  <c r="C797" i="68"/>
  <c r="A797" i="68"/>
  <c r="C796" i="68"/>
  <c r="A796" i="68"/>
  <c r="C795" i="68"/>
  <c r="A795" i="68"/>
  <c r="C794" i="68"/>
  <c r="A794" i="68"/>
  <c r="C793" i="68"/>
  <c r="A793" i="68"/>
  <c r="C792" i="68"/>
  <c r="A792" i="68"/>
  <c r="C791" i="68"/>
  <c r="A791" i="68"/>
  <c r="C790" i="68"/>
  <c r="A790" i="68"/>
  <c r="C789" i="68"/>
  <c r="A789" i="68"/>
  <c r="C788" i="68"/>
  <c r="A788" i="68"/>
  <c r="C787" i="68"/>
  <c r="A787" i="68"/>
  <c r="C786" i="68"/>
  <c r="A786" i="68"/>
  <c r="C785" i="68"/>
  <c r="A785" i="68"/>
  <c r="C784" i="68"/>
  <c r="A784" i="68"/>
  <c r="C783" i="68"/>
  <c r="A783" i="68"/>
  <c r="C782" i="68"/>
  <c r="A782" i="68"/>
  <c r="C781" i="68"/>
  <c r="A781" i="68"/>
  <c r="C780" i="68"/>
  <c r="A780" i="68"/>
  <c r="C779" i="68"/>
  <c r="A779" i="68"/>
  <c r="C778" i="68"/>
  <c r="A778" i="68"/>
  <c r="C777" i="68"/>
  <c r="A777" i="68"/>
  <c r="C776" i="68"/>
  <c r="A776" i="68"/>
  <c r="C775" i="68"/>
  <c r="A775" i="68"/>
  <c r="C774" i="68"/>
  <c r="A774" i="68"/>
  <c r="C773" i="68"/>
  <c r="A773" i="68"/>
  <c r="C772" i="68"/>
  <c r="A772" i="68"/>
  <c r="C771" i="68"/>
  <c r="A771" i="68"/>
  <c r="C770" i="68"/>
  <c r="A770" i="68"/>
  <c r="C769" i="68"/>
  <c r="A769" i="68"/>
  <c r="C768" i="68"/>
  <c r="A768" i="68"/>
  <c r="C767" i="68"/>
  <c r="A767" i="68"/>
  <c r="C766" i="68"/>
  <c r="A766" i="68"/>
  <c r="C765" i="68"/>
  <c r="A765" i="68"/>
  <c r="C764" i="68"/>
  <c r="A764" i="68"/>
  <c r="C763" i="68"/>
  <c r="A763" i="68"/>
  <c r="C762" i="68"/>
  <c r="A762" i="68"/>
  <c r="C761" i="68"/>
  <c r="A761" i="68"/>
  <c r="C760" i="68"/>
  <c r="A760" i="68"/>
  <c r="C759" i="68"/>
  <c r="A759" i="68"/>
  <c r="C758" i="68"/>
  <c r="A758" i="68"/>
  <c r="C757" i="68"/>
  <c r="A757" i="68"/>
  <c r="C756" i="68"/>
  <c r="A756" i="68"/>
  <c r="C755" i="68"/>
  <c r="A755" i="68"/>
  <c r="C754" i="68"/>
  <c r="A754" i="68"/>
  <c r="C753" i="68"/>
  <c r="A753" i="68"/>
  <c r="C752" i="68"/>
  <c r="A752" i="68"/>
  <c r="C751" i="68"/>
  <c r="A751" i="68"/>
  <c r="C750" i="68"/>
  <c r="A750" i="68"/>
  <c r="C749" i="68"/>
  <c r="A749" i="68"/>
  <c r="C748" i="68"/>
  <c r="A748" i="68"/>
  <c r="C747" i="68"/>
  <c r="A747" i="68"/>
  <c r="C746" i="68"/>
  <c r="A746" i="68"/>
  <c r="C745" i="68"/>
  <c r="A745" i="68"/>
  <c r="C744" i="68"/>
  <c r="A744" i="68"/>
  <c r="C743" i="68"/>
  <c r="A743" i="68"/>
  <c r="C742" i="68"/>
  <c r="A742" i="68"/>
  <c r="C741" i="68"/>
  <c r="A741" i="68"/>
  <c r="C740" i="68"/>
  <c r="A740" i="68"/>
  <c r="C739" i="68"/>
  <c r="A739" i="68"/>
  <c r="C738" i="68"/>
  <c r="A738" i="68"/>
  <c r="C737" i="68"/>
  <c r="A737" i="68"/>
  <c r="C736" i="68"/>
  <c r="A736" i="68"/>
  <c r="C735" i="68"/>
  <c r="A735" i="68"/>
  <c r="C734" i="68"/>
  <c r="A734" i="68"/>
  <c r="C733" i="68"/>
  <c r="A733" i="68"/>
  <c r="C732" i="68"/>
  <c r="A732" i="68"/>
  <c r="C731" i="68"/>
  <c r="A731" i="68"/>
  <c r="C730" i="68"/>
  <c r="A730" i="68"/>
  <c r="C729" i="68"/>
  <c r="A729" i="68"/>
  <c r="C728" i="68"/>
  <c r="A728" i="68"/>
  <c r="C727" i="68"/>
  <c r="A727" i="68"/>
  <c r="C726" i="68"/>
  <c r="A726" i="68"/>
  <c r="C725" i="68"/>
  <c r="A725" i="68"/>
  <c r="C724" i="68"/>
  <c r="A724" i="68"/>
  <c r="C723" i="68"/>
  <c r="A723" i="68"/>
  <c r="C722" i="68"/>
  <c r="A722" i="68"/>
  <c r="C721" i="68"/>
  <c r="A721" i="68"/>
  <c r="C720" i="68"/>
  <c r="A720" i="68"/>
  <c r="C719" i="68"/>
  <c r="A719" i="68"/>
  <c r="C718" i="68"/>
  <c r="A718" i="68"/>
  <c r="C717" i="68"/>
  <c r="A717" i="68"/>
  <c r="C716" i="68"/>
  <c r="A716" i="68"/>
  <c r="C715" i="68"/>
  <c r="A715" i="68"/>
  <c r="C714" i="68"/>
  <c r="A714" i="68"/>
  <c r="C713" i="68"/>
  <c r="A713" i="68"/>
  <c r="C712" i="68"/>
  <c r="A712" i="68"/>
  <c r="C711" i="68"/>
  <c r="A711" i="68"/>
  <c r="C710" i="68"/>
  <c r="A710" i="68"/>
  <c r="C709" i="68"/>
  <c r="A709" i="68"/>
  <c r="C708" i="68"/>
  <c r="A708" i="68"/>
  <c r="C707" i="68"/>
  <c r="A707" i="68"/>
  <c r="C706" i="68"/>
  <c r="A706" i="68"/>
  <c r="C705" i="68"/>
  <c r="A705" i="68"/>
  <c r="C704" i="68"/>
  <c r="A704" i="68"/>
  <c r="C703" i="68"/>
  <c r="A703" i="68"/>
  <c r="C702" i="68"/>
  <c r="A702" i="68"/>
  <c r="C701" i="68"/>
  <c r="A701" i="68"/>
  <c r="C700" i="68"/>
  <c r="A700" i="68"/>
  <c r="C699" i="68"/>
  <c r="A699" i="68"/>
  <c r="C698" i="68"/>
  <c r="A698" i="68"/>
  <c r="C697" i="68"/>
  <c r="A697" i="68"/>
  <c r="C696" i="68"/>
  <c r="A696" i="68"/>
  <c r="C695" i="68"/>
  <c r="A695" i="68"/>
  <c r="C694" i="68"/>
  <c r="A694" i="68"/>
  <c r="C693" i="68"/>
  <c r="A693" i="68"/>
  <c r="C692" i="68"/>
  <c r="A692" i="68"/>
  <c r="C691" i="68"/>
  <c r="A691" i="68"/>
  <c r="C690" i="68"/>
  <c r="A690" i="68"/>
  <c r="C689" i="68"/>
  <c r="A689" i="68"/>
  <c r="C688" i="68"/>
  <c r="A688" i="68"/>
  <c r="C687" i="68"/>
  <c r="A687" i="68"/>
  <c r="C686" i="68"/>
  <c r="A686" i="68"/>
  <c r="C685" i="68"/>
  <c r="A685" i="68"/>
  <c r="C684" i="68"/>
  <c r="A684" i="68"/>
  <c r="C683" i="68"/>
  <c r="A683" i="68"/>
  <c r="C682" i="68"/>
  <c r="A682" i="68"/>
  <c r="C681" i="68"/>
  <c r="A681" i="68"/>
  <c r="C680" i="68"/>
  <c r="A680" i="68"/>
  <c r="C679" i="68"/>
  <c r="A679" i="68"/>
  <c r="C678" i="68"/>
  <c r="A678" i="68"/>
  <c r="C677" i="68"/>
  <c r="A677" i="68"/>
  <c r="C676" i="68"/>
  <c r="A676" i="68"/>
  <c r="C675" i="68"/>
  <c r="A675" i="68"/>
  <c r="C674" i="68"/>
  <c r="A674" i="68"/>
  <c r="C673" i="68"/>
  <c r="A673" i="68"/>
  <c r="C672" i="68"/>
  <c r="A672" i="68"/>
  <c r="C671" i="68"/>
  <c r="A671" i="68"/>
  <c r="C670" i="68"/>
  <c r="A670" i="68"/>
  <c r="C669" i="68"/>
  <c r="A669" i="68"/>
  <c r="C668" i="68"/>
  <c r="A668" i="68"/>
  <c r="C667" i="68"/>
  <c r="A667" i="68"/>
  <c r="C666" i="68"/>
  <c r="A666" i="68"/>
  <c r="C665" i="68"/>
  <c r="A665" i="68"/>
  <c r="C664" i="68"/>
  <c r="A664" i="68"/>
  <c r="C663" i="68"/>
  <c r="A663" i="68"/>
  <c r="C662" i="68"/>
  <c r="A662" i="68"/>
  <c r="C661" i="68"/>
  <c r="A661" i="68"/>
  <c r="C660" i="68"/>
  <c r="A660" i="68"/>
  <c r="C659" i="68"/>
  <c r="A659" i="68"/>
  <c r="C658" i="68"/>
  <c r="A658" i="68"/>
  <c r="C657" i="68"/>
  <c r="A657" i="68"/>
  <c r="C656" i="68"/>
  <c r="A656" i="68"/>
  <c r="C655" i="68"/>
  <c r="A655" i="68"/>
  <c r="C654" i="68"/>
  <c r="A654" i="68"/>
  <c r="C653" i="68"/>
  <c r="A653" i="68"/>
  <c r="C652" i="68"/>
  <c r="A652" i="68"/>
  <c r="C651" i="68"/>
  <c r="A651" i="68"/>
  <c r="C650" i="68"/>
  <c r="A650" i="68"/>
  <c r="C649" i="68"/>
  <c r="A649" i="68"/>
  <c r="C648" i="68"/>
  <c r="A648" i="68"/>
  <c r="C647" i="68"/>
  <c r="A647" i="68"/>
  <c r="C646" i="68"/>
  <c r="A646" i="68"/>
  <c r="C645" i="68"/>
  <c r="A645" i="68"/>
  <c r="C644" i="68"/>
  <c r="A644" i="68"/>
  <c r="C643" i="68"/>
  <c r="A643" i="68"/>
  <c r="C642" i="68"/>
  <c r="A642" i="68"/>
  <c r="C641" i="68"/>
  <c r="A641" i="68"/>
  <c r="C640" i="68"/>
  <c r="A640" i="68"/>
  <c r="C639" i="68"/>
  <c r="A639" i="68"/>
  <c r="C638" i="68"/>
  <c r="A638" i="68"/>
  <c r="C637" i="68"/>
  <c r="A637" i="68"/>
  <c r="C636" i="68"/>
  <c r="A636" i="68"/>
  <c r="C635" i="68"/>
  <c r="A635" i="68"/>
  <c r="C634" i="68"/>
  <c r="A634" i="68"/>
  <c r="C633" i="68"/>
  <c r="A633" i="68"/>
  <c r="C632" i="68"/>
  <c r="A632" i="68"/>
  <c r="C631" i="68"/>
  <c r="A631" i="68"/>
  <c r="C630" i="68"/>
  <c r="A630" i="68"/>
  <c r="C629" i="68"/>
  <c r="A629" i="68"/>
  <c r="C628" i="68"/>
  <c r="A628" i="68"/>
  <c r="C627" i="68"/>
  <c r="A627" i="68"/>
  <c r="C626" i="68"/>
  <c r="A626" i="68"/>
  <c r="C625" i="68"/>
  <c r="A625" i="68"/>
  <c r="C624" i="68"/>
  <c r="A624" i="68"/>
  <c r="C623" i="68"/>
  <c r="A623" i="68"/>
  <c r="C622" i="68"/>
  <c r="A622" i="68"/>
  <c r="C621" i="68"/>
  <c r="A621" i="68"/>
  <c r="C620" i="68"/>
  <c r="A620" i="68"/>
  <c r="C619" i="68"/>
  <c r="A619" i="68"/>
  <c r="C618" i="68"/>
  <c r="A618" i="68"/>
  <c r="C617" i="68"/>
  <c r="A617" i="68"/>
  <c r="C616" i="68"/>
  <c r="A616" i="68"/>
  <c r="C615" i="68"/>
  <c r="A615" i="68"/>
  <c r="C614" i="68"/>
  <c r="A614" i="68"/>
  <c r="C613" i="68"/>
  <c r="A613" i="68"/>
  <c r="C612" i="68"/>
  <c r="A612" i="68"/>
  <c r="C611" i="68"/>
  <c r="A611" i="68"/>
  <c r="C610" i="68"/>
  <c r="A610" i="68"/>
  <c r="C609" i="68"/>
  <c r="A609" i="68"/>
  <c r="C608" i="68"/>
  <c r="A608" i="68"/>
  <c r="C607" i="68"/>
  <c r="A607" i="68"/>
  <c r="C606" i="68"/>
  <c r="A606" i="68"/>
  <c r="C605" i="68"/>
  <c r="A605" i="68"/>
  <c r="C604" i="68"/>
  <c r="A604" i="68"/>
  <c r="C603" i="68"/>
  <c r="A603" i="68"/>
  <c r="C602" i="68"/>
  <c r="A602" i="68"/>
  <c r="C601" i="68"/>
  <c r="A601" i="68"/>
  <c r="C600" i="68"/>
  <c r="A600" i="68"/>
  <c r="C599" i="68"/>
  <c r="A599" i="68"/>
  <c r="C598" i="68"/>
  <c r="A598" i="68"/>
  <c r="C597" i="68"/>
  <c r="A597" i="68"/>
  <c r="C596" i="68"/>
  <c r="A596" i="68"/>
  <c r="C595" i="68"/>
  <c r="A595" i="68"/>
  <c r="C594" i="68"/>
  <c r="A594" i="68"/>
  <c r="C593" i="68"/>
  <c r="A593" i="68"/>
  <c r="C592" i="68"/>
  <c r="A592" i="68"/>
  <c r="C591" i="68"/>
  <c r="A591" i="68"/>
  <c r="C590" i="68"/>
  <c r="A590" i="68"/>
  <c r="C589" i="68"/>
  <c r="A589" i="68"/>
  <c r="C588" i="68"/>
  <c r="A588" i="68"/>
  <c r="C587" i="68"/>
  <c r="A587" i="68"/>
  <c r="C586" i="68"/>
  <c r="A586" i="68"/>
  <c r="C585" i="68"/>
  <c r="A585" i="68"/>
  <c r="C584" i="68"/>
  <c r="A584" i="68"/>
  <c r="C583" i="68"/>
  <c r="A583" i="68"/>
  <c r="C582" i="68"/>
  <c r="A582" i="68"/>
  <c r="C581" i="68"/>
  <c r="A581" i="68"/>
  <c r="C580" i="68"/>
  <c r="A580" i="68"/>
  <c r="C579" i="68"/>
  <c r="A579" i="68"/>
  <c r="C578" i="68"/>
  <c r="A578" i="68"/>
  <c r="C577" i="68"/>
  <c r="A577" i="68"/>
  <c r="C576" i="68"/>
  <c r="A576" i="68"/>
  <c r="C575" i="68"/>
  <c r="A575" i="68"/>
  <c r="C574" i="68"/>
  <c r="A574" i="68"/>
  <c r="C573" i="68"/>
  <c r="A573" i="68"/>
  <c r="C572" i="68"/>
  <c r="A572" i="68"/>
  <c r="C571" i="68"/>
  <c r="A571" i="68"/>
  <c r="C570" i="68"/>
  <c r="A570" i="68"/>
  <c r="C569" i="68"/>
  <c r="A569" i="68"/>
  <c r="C568" i="68"/>
  <c r="A568" i="68"/>
  <c r="C567" i="68"/>
  <c r="A567" i="68"/>
  <c r="C566" i="68"/>
  <c r="A566" i="68"/>
  <c r="C565" i="68"/>
  <c r="A565" i="68"/>
  <c r="C564" i="68"/>
  <c r="A564" i="68"/>
  <c r="C563" i="68"/>
  <c r="A563" i="68"/>
  <c r="C562" i="68"/>
  <c r="A562" i="68"/>
  <c r="C561" i="68"/>
  <c r="A561" i="68"/>
  <c r="C560" i="68"/>
  <c r="A560" i="68"/>
  <c r="C559" i="68"/>
  <c r="A559" i="68"/>
  <c r="C558" i="68"/>
  <c r="A558" i="68"/>
  <c r="C557" i="68"/>
  <c r="A557" i="68"/>
  <c r="C556" i="68"/>
  <c r="A556" i="68"/>
  <c r="C555" i="68"/>
  <c r="A555" i="68"/>
  <c r="C554" i="68"/>
  <c r="A554" i="68"/>
  <c r="C553" i="68"/>
  <c r="A553" i="68"/>
  <c r="C552" i="68"/>
  <c r="A552" i="68"/>
  <c r="C551" i="68"/>
  <c r="A551" i="68"/>
  <c r="C550" i="68"/>
  <c r="A550" i="68"/>
  <c r="C549" i="68"/>
  <c r="A549" i="68"/>
  <c r="C548" i="68"/>
  <c r="A548" i="68"/>
  <c r="C547" i="68"/>
  <c r="A547" i="68"/>
  <c r="C546" i="68"/>
  <c r="A546" i="68"/>
  <c r="C545" i="68"/>
  <c r="A545" i="68"/>
  <c r="C544" i="68"/>
  <c r="A544" i="68"/>
  <c r="C543" i="68"/>
  <c r="A543" i="68"/>
  <c r="C542" i="68"/>
  <c r="A542" i="68"/>
  <c r="C541" i="68"/>
  <c r="A541" i="68"/>
  <c r="C540" i="68"/>
  <c r="A540" i="68"/>
  <c r="C539" i="68"/>
  <c r="A539" i="68"/>
  <c r="C538" i="68"/>
  <c r="A538" i="68"/>
  <c r="C537" i="68"/>
  <c r="A537" i="68"/>
  <c r="C536" i="68"/>
  <c r="A536" i="68"/>
  <c r="C535" i="68"/>
  <c r="A535" i="68"/>
  <c r="C534" i="68"/>
  <c r="A534" i="68"/>
  <c r="C533" i="68"/>
  <c r="A533" i="68"/>
  <c r="C532" i="68"/>
  <c r="A532" i="68"/>
  <c r="C531" i="68"/>
  <c r="A531" i="68"/>
  <c r="C530" i="68"/>
  <c r="A530" i="68"/>
  <c r="C529" i="68"/>
  <c r="A529" i="68"/>
  <c r="C528" i="68"/>
  <c r="A528" i="68"/>
  <c r="C527" i="68"/>
  <c r="A527" i="68"/>
  <c r="C526" i="68"/>
  <c r="A526" i="68"/>
  <c r="C525" i="68"/>
  <c r="A525" i="68"/>
  <c r="C524" i="68"/>
  <c r="A524" i="68"/>
  <c r="C523" i="68"/>
  <c r="A523" i="68"/>
  <c r="C522" i="68"/>
  <c r="A522" i="68"/>
  <c r="C521" i="68"/>
  <c r="A521" i="68"/>
  <c r="C520" i="68"/>
  <c r="A520" i="68"/>
  <c r="C519" i="68"/>
  <c r="A519" i="68"/>
  <c r="C518" i="68"/>
  <c r="A518" i="68"/>
  <c r="C517" i="68"/>
  <c r="A517" i="68"/>
  <c r="C516" i="68"/>
  <c r="A516" i="68"/>
  <c r="C515" i="68"/>
  <c r="A515" i="68"/>
  <c r="C514" i="68"/>
  <c r="A514" i="68"/>
  <c r="C513" i="68"/>
  <c r="A513" i="68"/>
  <c r="C512" i="68"/>
  <c r="A512" i="68"/>
  <c r="C511" i="68"/>
  <c r="A511" i="68"/>
  <c r="C510" i="68"/>
  <c r="A510" i="68"/>
  <c r="C509" i="68"/>
  <c r="A509" i="68"/>
  <c r="C508" i="68"/>
  <c r="A508" i="68"/>
  <c r="C507" i="68"/>
  <c r="A507" i="68"/>
  <c r="C506" i="68"/>
  <c r="A506" i="68"/>
  <c r="C505" i="68"/>
  <c r="A505" i="68"/>
  <c r="C504" i="68"/>
  <c r="A504" i="68"/>
  <c r="C503" i="68"/>
  <c r="A503" i="68"/>
  <c r="C502" i="68"/>
  <c r="A502" i="68"/>
  <c r="C501" i="68"/>
  <c r="A501" i="68"/>
  <c r="C500" i="68"/>
  <c r="A500" i="68"/>
  <c r="C499" i="68"/>
  <c r="A499" i="68"/>
  <c r="C498" i="68"/>
  <c r="A498" i="68"/>
  <c r="C497" i="68"/>
  <c r="A497" i="68"/>
  <c r="C496" i="68"/>
  <c r="A496" i="68"/>
  <c r="C495" i="68"/>
  <c r="A495" i="68"/>
  <c r="C494" i="68"/>
  <c r="A494" i="68"/>
  <c r="C493" i="68"/>
  <c r="A493" i="68"/>
  <c r="C492" i="68"/>
  <c r="A492" i="68"/>
  <c r="C491" i="68"/>
  <c r="A491" i="68"/>
  <c r="C490" i="68"/>
  <c r="A490" i="68"/>
  <c r="C489" i="68"/>
  <c r="A489" i="68"/>
  <c r="C488" i="68"/>
  <c r="A488" i="68"/>
  <c r="C487" i="68"/>
  <c r="A487" i="68"/>
  <c r="C486" i="68"/>
  <c r="A486" i="68"/>
  <c r="C485" i="68"/>
  <c r="A485" i="68"/>
  <c r="C484" i="68"/>
  <c r="A484" i="68"/>
  <c r="C483" i="68"/>
  <c r="A483" i="68"/>
  <c r="C482" i="68"/>
  <c r="A482" i="68"/>
  <c r="C481" i="68"/>
  <c r="A481" i="68"/>
  <c r="C480" i="68"/>
  <c r="A480" i="68"/>
  <c r="C479" i="68"/>
  <c r="A479" i="68"/>
  <c r="C478" i="68"/>
  <c r="A478" i="68"/>
  <c r="C477" i="68"/>
  <c r="A477" i="68"/>
  <c r="C476" i="68"/>
  <c r="A476" i="68"/>
  <c r="C475" i="68"/>
  <c r="A475" i="68"/>
  <c r="C474" i="68"/>
  <c r="A474" i="68"/>
  <c r="C473" i="68"/>
  <c r="A473" i="68"/>
  <c r="C472" i="68"/>
  <c r="A472" i="68"/>
  <c r="C471" i="68"/>
  <c r="A471" i="68"/>
  <c r="C470" i="68"/>
  <c r="A470" i="68"/>
  <c r="C469" i="68"/>
  <c r="A469" i="68"/>
  <c r="C468" i="68"/>
  <c r="A468" i="68"/>
  <c r="C467" i="68"/>
  <c r="A467" i="68"/>
  <c r="C466" i="68"/>
  <c r="A466" i="68"/>
  <c r="C465" i="68"/>
  <c r="A465" i="68"/>
  <c r="C464" i="68"/>
  <c r="A464" i="68"/>
  <c r="C463" i="68"/>
  <c r="A463" i="68"/>
  <c r="C462" i="68"/>
  <c r="A462" i="68"/>
  <c r="C461" i="68"/>
  <c r="A461" i="68"/>
  <c r="C460" i="68"/>
  <c r="A460" i="68"/>
  <c r="C459" i="68"/>
  <c r="A459" i="68"/>
  <c r="C458" i="68"/>
  <c r="A458" i="68"/>
  <c r="C457" i="68"/>
  <c r="A457" i="68"/>
  <c r="C456" i="68"/>
  <c r="A456" i="68"/>
  <c r="C455" i="68"/>
  <c r="A455" i="68"/>
  <c r="C454" i="68"/>
  <c r="A454" i="68"/>
  <c r="C453" i="68"/>
  <c r="A453" i="68"/>
  <c r="C452" i="68"/>
  <c r="A452" i="68"/>
  <c r="C451" i="68"/>
  <c r="A451" i="68"/>
  <c r="C450" i="68"/>
  <c r="A450" i="68"/>
  <c r="C449" i="68"/>
  <c r="A449" i="68"/>
  <c r="C448" i="68"/>
  <c r="A448" i="68"/>
  <c r="C447" i="68"/>
  <c r="A447" i="68"/>
  <c r="C446" i="68"/>
  <c r="A446" i="68"/>
  <c r="C445" i="68"/>
  <c r="A445" i="68"/>
  <c r="C444" i="68"/>
  <c r="A444" i="68"/>
  <c r="C443" i="68"/>
  <c r="A443" i="68"/>
  <c r="C442" i="68"/>
  <c r="A442" i="68"/>
  <c r="C441" i="68"/>
  <c r="A441" i="68"/>
  <c r="C440" i="68"/>
  <c r="A440" i="68"/>
  <c r="C439" i="68"/>
  <c r="A439" i="68"/>
  <c r="C438" i="68"/>
  <c r="A438" i="68"/>
  <c r="C437" i="68"/>
  <c r="A437" i="68"/>
  <c r="C436" i="68"/>
  <c r="A436" i="68"/>
  <c r="C435" i="68"/>
  <c r="A435" i="68"/>
  <c r="C434" i="68"/>
  <c r="A434" i="68"/>
  <c r="C433" i="68"/>
  <c r="A433" i="68"/>
  <c r="C432" i="68"/>
  <c r="A432" i="68"/>
  <c r="C431" i="68"/>
  <c r="A431" i="68"/>
  <c r="C430" i="68"/>
  <c r="A430" i="68"/>
  <c r="C429" i="68"/>
  <c r="A429" i="68"/>
  <c r="C428" i="68"/>
  <c r="A428" i="68"/>
  <c r="C427" i="68"/>
  <c r="A427" i="68"/>
  <c r="C426" i="68"/>
  <c r="A426" i="68"/>
  <c r="C425" i="68"/>
  <c r="A425" i="68"/>
  <c r="C424" i="68"/>
  <c r="A424" i="68"/>
  <c r="C423" i="68"/>
  <c r="A423" i="68"/>
  <c r="C422" i="68"/>
  <c r="A422" i="68"/>
  <c r="C421" i="68"/>
  <c r="A421" i="68"/>
  <c r="C420" i="68"/>
  <c r="A420" i="68"/>
  <c r="C419" i="68"/>
  <c r="A419" i="68"/>
  <c r="C418" i="68"/>
  <c r="A418" i="68"/>
  <c r="C417" i="68"/>
  <c r="A417" i="68"/>
  <c r="C416" i="68"/>
  <c r="A416" i="68"/>
  <c r="C415" i="68"/>
  <c r="A415" i="68"/>
  <c r="C414" i="68"/>
  <c r="A414" i="68"/>
  <c r="C413" i="68"/>
  <c r="A413" i="68"/>
  <c r="C412" i="68"/>
  <c r="A412" i="68"/>
  <c r="C411" i="68"/>
  <c r="A411" i="68"/>
  <c r="C410" i="68"/>
  <c r="A410" i="68"/>
  <c r="C409" i="68"/>
  <c r="A409" i="68"/>
  <c r="C408" i="68"/>
  <c r="A408" i="68"/>
  <c r="C407" i="68"/>
  <c r="A407" i="68"/>
  <c r="C406" i="68"/>
  <c r="A406" i="68"/>
  <c r="C405" i="68"/>
  <c r="A405" i="68"/>
  <c r="C404" i="68"/>
  <c r="A404" i="68"/>
  <c r="C403" i="68"/>
  <c r="A403" i="68"/>
  <c r="C402" i="68"/>
  <c r="A402" i="68"/>
  <c r="C401" i="68"/>
  <c r="A401" i="68"/>
  <c r="C400" i="68"/>
  <c r="A400" i="68"/>
  <c r="C399" i="68"/>
  <c r="A399" i="68"/>
  <c r="C398" i="68"/>
  <c r="A398" i="68"/>
  <c r="C397" i="68"/>
  <c r="A397" i="68"/>
  <c r="C396" i="68"/>
  <c r="A396" i="68"/>
  <c r="C395" i="68"/>
  <c r="A395" i="68"/>
  <c r="C394" i="68"/>
  <c r="A394" i="68"/>
  <c r="C393" i="68"/>
  <c r="A393" i="68"/>
  <c r="C392" i="68"/>
  <c r="A392" i="68"/>
  <c r="C391" i="68"/>
  <c r="A391" i="68"/>
  <c r="C390" i="68"/>
  <c r="A390" i="68"/>
  <c r="C389" i="68"/>
  <c r="A389" i="68"/>
  <c r="C388" i="68"/>
  <c r="A388" i="68"/>
  <c r="C387" i="68"/>
  <c r="A387" i="68"/>
  <c r="C386" i="68"/>
  <c r="A386" i="68"/>
  <c r="C385" i="68"/>
  <c r="A385" i="68"/>
  <c r="C384" i="68"/>
  <c r="A384" i="68"/>
  <c r="C383" i="68"/>
  <c r="A383" i="68"/>
  <c r="C382" i="68"/>
  <c r="A382" i="68"/>
  <c r="C381" i="68"/>
  <c r="A381" i="68"/>
  <c r="C380" i="68"/>
  <c r="A380" i="68"/>
  <c r="C379" i="68"/>
  <c r="A379" i="68"/>
  <c r="C378" i="68"/>
  <c r="A378" i="68"/>
  <c r="C377" i="68"/>
  <c r="A377" i="68"/>
  <c r="C376" i="68"/>
  <c r="A376" i="68"/>
  <c r="C375" i="68"/>
  <c r="A375" i="68"/>
  <c r="C374" i="68"/>
  <c r="A374" i="68"/>
  <c r="C373" i="68"/>
  <c r="A373" i="68"/>
  <c r="C372" i="68"/>
  <c r="A372" i="68"/>
  <c r="C371" i="68"/>
  <c r="A371" i="68"/>
  <c r="C370" i="68"/>
  <c r="A370" i="68"/>
  <c r="C369" i="68"/>
  <c r="A369" i="68"/>
  <c r="C368" i="68"/>
  <c r="A368" i="68"/>
  <c r="C367" i="68"/>
  <c r="A367" i="68"/>
  <c r="C366" i="68"/>
  <c r="A366" i="68"/>
  <c r="C365" i="68"/>
  <c r="A365" i="68"/>
  <c r="C364" i="68"/>
  <c r="A364" i="68"/>
  <c r="C363" i="68"/>
  <c r="A363" i="68"/>
  <c r="C362" i="68"/>
  <c r="A362" i="68"/>
  <c r="C361" i="68"/>
  <c r="A361" i="68"/>
  <c r="C360" i="68"/>
  <c r="A360" i="68"/>
  <c r="C359" i="68"/>
  <c r="A359" i="68"/>
  <c r="C358" i="68"/>
  <c r="A358" i="68"/>
  <c r="C357" i="68"/>
  <c r="A357" i="68"/>
  <c r="C356" i="68"/>
  <c r="A356" i="68"/>
  <c r="C355" i="68"/>
  <c r="A355" i="68"/>
  <c r="C354" i="68"/>
  <c r="A354" i="68"/>
  <c r="C353" i="68"/>
  <c r="A353" i="68"/>
  <c r="C352" i="68"/>
  <c r="A352" i="68"/>
  <c r="C351" i="68"/>
  <c r="A351" i="68"/>
  <c r="C350" i="68"/>
  <c r="A350" i="68"/>
  <c r="C349" i="68"/>
  <c r="A349" i="68"/>
  <c r="C348" i="68"/>
  <c r="A348" i="68"/>
  <c r="C347" i="68"/>
  <c r="A347" i="68"/>
  <c r="C346" i="68"/>
  <c r="A346" i="68"/>
  <c r="C345" i="68"/>
  <c r="A345" i="68"/>
  <c r="C344" i="68"/>
  <c r="A344" i="68"/>
  <c r="C343" i="68"/>
  <c r="A343" i="68"/>
  <c r="C342" i="68"/>
  <c r="A342" i="68"/>
  <c r="C341" i="68"/>
  <c r="A341" i="68"/>
  <c r="C340" i="68"/>
  <c r="A340" i="68"/>
  <c r="C339" i="68"/>
  <c r="A339" i="68"/>
  <c r="C338" i="68"/>
  <c r="A338" i="68"/>
  <c r="C337" i="68"/>
  <c r="A337" i="68"/>
  <c r="C336" i="68"/>
  <c r="A336" i="68"/>
  <c r="C335" i="68"/>
  <c r="A335" i="68"/>
  <c r="C334" i="68"/>
  <c r="A334" i="68"/>
  <c r="C333" i="68"/>
  <c r="A333" i="68"/>
  <c r="C332" i="68"/>
  <c r="A332" i="68"/>
  <c r="C331" i="68"/>
  <c r="A331" i="68"/>
  <c r="C330" i="68"/>
  <c r="A330" i="68"/>
  <c r="C329" i="68"/>
  <c r="A329" i="68"/>
  <c r="C328" i="68"/>
  <c r="A328" i="68"/>
  <c r="C327" i="68"/>
  <c r="A327" i="68"/>
  <c r="C326" i="68"/>
  <c r="A326" i="68"/>
  <c r="C325" i="68"/>
  <c r="A325" i="68"/>
  <c r="C324" i="68"/>
  <c r="A324" i="68"/>
  <c r="C323" i="68"/>
  <c r="A323" i="68"/>
  <c r="C322" i="68"/>
  <c r="A322" i="68"/>
  <c r="C321" i="68"/>
  <c r="A321" i="68"/>
  <c r="C320" i="68"/>
  <c r="A320" i="68"/>
  <c r="C319" i="68"/>
  <c r="A319" i="68"/>
  <c r="C318" i="68"/>
  <c r="A318" i="68"/>
  <c r="C317" i="68"/>
  <c r="A317" i="68"/>
  <c r="C316" i="68"/>
  <c r="A316" i="68"/>
  <c r="C315" i="68"/>
  <c r="A315" i="68"/>
  <c r="C314" i="68"/>
  <c r="A314" i="68"/>
  <c r="C313" i="68"/>
  <c r="A313" i="68"/>
  <c r="C312" i="68"/>
  <c r="A312" i="68"/>
  <c r="C311" i="68"/>
  <c r="A311" i="68"/>
  <c r="C310" i="68"/>
  <c r="A310" i="68"/>
  <c r="C309" i="68"/>
  <c r="A309" i="68"/>
  <c r="C308" i="68"/>
  <c r="A308" i="68"/>
  <c r="C307" i="68"/>
  <c r="A307" i="68"/>
  <c r="C306" i="68"/>
  <c r="A306" i="68"/>
  <c r="C305" i="68"/>
  <c r="A305" i="68"/>
  <c r="C304" i="68"/>
  <c r="A304" i="68"/>
  <c r="C303" i="68"/>
  <c r="A303" i="68"/>
  <c r="C302" i="68"/>
  <c r="A302" i="68"/>
  <c r="C301" i="68"/>
  <c r="A301" i="68"/>
  <c r="C300" i="68"/>
  <c r="A300" i="68"/>
  <c r="C299" i="68"/>
  <c r="A299" i="68"/>
  <c r="C298" i="68"/>
  <c r="A298" i="68"/>
  <c r="C297" i="68"/>
  <c r="A297" i="68"/>
  <c r="C296" i="68"/>
  <c r="A296" i="68"/>
  <c r="C295" i="68"/>
  <c r="A295" i="68"/>
  <c r="C294" i="68"/>
  <c r="A294" i="68"/>
  <c r="C293" i="68"/>
  <c r="A293" i="68"/>
  <c r="C292" i="68"/>
  <c r="A292" i="68"/>
  <c r="C291" i="68"/>
  <c r="A291" i="68"/>
  <c r="C290" i="68"/>
  <c r="A290" i="68"/>
  <c r="C289" i="68"/>
  <c r="A289" i="68"/>
  <c r="C288" i="68"/>
  <c r="A288" i="68"/>
  <c r="C287" i="68"/>
  <c r="A287" i="68"/>
  <c r="C286" i="68"/>
  <c r="A286" i="68"/>
  <c r="C285" i="68"/>
  <c r="A285" i="68"/>
  <c r="C284" i="68"/>
  <c r="A284" i="68"/>
  <c r="C283" i="68"/>
  <c r="A283" i="68"/>
  <c r="C282" i="68"/>
  <c r="A282" i="68"/>
  <c r="C281" i="68"/>
  <c r="A281" i="68"/>
  <c r="C280" i="68"/>
  <c r="A280" i="68"/>
  <c r="C279" i="68"/>
  <c r="A279" i="68"/>
  <c r="C278" i="68"/>
  <c r="A278" i="68"/>
  <c r="C277" i="68"/>
  <c r="A277" i="68"/>
  <c r="C276" i="68"/>
  <c r="A276" i="68"/>
  <c r="C275" i="68"/>
  <c r="A275" i="68"/>
  <c r="C274" i="68"/>
  <c r="A274" i="68"/>
  <c r="C273" i="68"/>
  <c r="A273" i="68"/>
  <c r="C272" i="68"/>
  <c r="A272" i="68"/>
  <c r="C271" i="68"/>
  <c r="A271" i="68"/>
  <c r="C270" i="68"/>
  <c r="A270" i="68"/>
  <c r="C269" i="68"/>
  <c r="A269" i="68"/>
  <c r="C268" i="68"/>
  <c r="A268" i="68"/>
  <c r="C267" i="68"/>
  <c r="A267" i="68"/>
  <c r="C266" i="68"/>
  <c r="A266" i="68"/>
  <c r="C265" i="68"/>
  <c r="A265" i="68"/>
  <c r="C264" i="68"/>
  <c r="A264" i="68"/>
  <c r="C263" i="68"/>
  <c r="A263" i="68"/>
  <c r="C262" i="68"/>
  <c r="A262" i="68"/>
  <c r="C261" i="68"/>
  <c r="A261" i="68"/>
  <c r="C260" i="68"/>
  <c r="A260" i="68"/>
  <c r="C259" i="68"/>
  <c r="A259" i="68"/>
  <c r="C258" i="68"/>
  <c r="A258" i="68"/>
  <c r="C257" i="68"/>
  <c r="A257" i="68"/>
  <c r="C256" i="68"/>
  <c r="A256" i="68"/>
  <c r="C255" i="68"/>
  <c r="A255" i="68"/>
  <c r="C254" i="68"/>
  <c r="A254" i="68"/>
  <c r="C253" i="68"/>
  <c r="A253" i="68"/>
  <c r="C252" i="68"/>
  <c r="A252" i="68"/>
  <c r="C251" i="68"/>
  <c r="A251" i="68"/>
  <c r="C250" i="68"/>
  <c r="A250" i="68"/>
  <c r="C249" i="68"/>
  <c r="A249" i="68"/>
  <c r="C248" i="68"/>
  <c r="A248" i="68"/>
  <c r="C247" i="68"/>
  <c r="A247" i="68"/>
  <c r="C246" i="68"/>
  <c r="A246" i="68"/>
  <c r="C245" i="68"/>
  <c r="A245" i="68"/>
  <c r="C244" i="68"/>
  <c r="A244" i="68"/>
  <c r="C243" i="68"/>
  <c r="A243" i="68"/>
  <c r="C242" i="68"/>
  <c r="A242" i="68"/>
  <c r="C241" i="68"/>
  <c r="A241" i="68"/>
  <c r="I240" i="68"/>
  <c r="F240" i="68"/>
  <c r="C240" i="68"/>
  <c r="A240" i="68"/>
  <c r="C239" i="68"/>
  <c r="A239" i="68"/>
  <c r="C238" i="68"/>
  <c r="A238" i="68"/>
  <c r="C237" i="68"/>
  <c r="A237" i="68"/>
  <c r="C236" i="68"/>
  <c r="A236" i="68"/>
  <c r="C235" i="68"/>
  <c r="A235" i="68"/>
  <c r="C234" i="68"/>
  <c r="A234" i="68"/>
  <c r="C233" i="68"/>
  <c r="A233" i="68"/>
  <c r="C232" i="68"/>
  <c r="A232" i="68"/>
  <c r="C231" i="68"/>
  <c r="A231" i="68"/>
  <c r="C230" i="68"/>
  <c r="A230" i="68"/>
  <c r="C229" i="68"/>
  <c r="A229" i="68"/>
  <c r="C228" i="68"/>
  <c r="A228" i="68"/>
  <c r="C227" i="68"/>
  <c r="A227" i="68"/>
  <c r="C226" i="68"/>
  <c r="A226" i="68"/>
  <c r="C225" i="68"/>
  <c r="A225" i="68"/>
  <c r="C224" i="68"/>
  <c r="A224" i="68"/>
  <c r="C223" i="68"/>
  <c r="A223" i="68"/>
  <c r="C222" i="68"/>
  <c r="A222" i="68"/>
  <c r="C221" i="68"/>
  <c r="A221" i="68"/>
  <c r="C220" i="68"/>
  <c r="A220" i="68"/>
  <c r="C219" i="68"/>
  <c r="A219" i="68"/>
  <c r="C218" i="68"/>
  <c r="A218" i="68"/>
  <c r="C217" i="68"/>
  <c r="A217" i="68"/>
  <c r="C216" i="68"/>
  <c r="A216" i="68"/>
  <c r="C215" i="68"/>
  <c r="A215" i="68"/>
  <c r="C214" i="68"/>
  <c r="A214" i="68"/>
  <c r="C213" i="68"/>
  <c r="A213" i="68"/>
  <c r="C212" i="68"/>
  <c r="A212" i="68"/>
  <c r="C211" i="68"/>
  <c r="A211" i="68"/>
  <c r="C210" i="68"/>
  <c r="A210" i="68"/>
  <c r="C209" i="68"/>
  <c r="A209" i="68"/>
  <c r="C208" i="68"/>
  <c r="A208" i="68"/>
  <c r="C207" i="68"/>
  <c r="A207" i="68"/>
  <c r="C206" i="68"/>
  <c r="A206" i="68"/>
  <c r="C205" i="68"/>
  <c r="A205" i="68"/>
  <c r="C204" i="68"/>
  <c r="A204" i="68"/>
  <c r="C203" i="68"/>
  <c r="A203" i="68"/>
  <c r="C202" i="68"/>
  <c r="A202" i="68"/>
  <c r="C201" i="68"/>
  <c r="A201" i="68"/>
  <c r="C200" i="68"/>
  <c r="A200" i="68"/>
  <c r="C199" i="68"/>
  <c r="A199" i="68"/>
  <c r="C198" i="68"/>
  <c r="A198" i="68"/>
  <c r="C197" i="68"/>
  <c r="A197" i="68"/>
  <c r="C196" i="68"/>
  <c r="A196" i="68"/>
  <c r="C195" i="68"/>
  <c r="A195" i="68"/>
  <c r="C194" i="68"/>
  <c r="A194" i="68"/>
  <c r="C193" i="68"/>
  <c r="A193" i="68"/>
  <c r="C192" i="68"/>
  <c r="A192" i="68"/>
  <c r="C191" i="68"/>
  <c r="A191" i="68"/>
  <c r="C190" i="68"/>
  <c r="A190" i="68"/>
  <c r="C189" i="68"/>
  <c r="A189" i="68"/>
  <c r="C188" i="68"/>
  <c r="A188" i="68"/>
  <c r="C187" i="68"/>
  <c r="A187" i="68"/>
  <c r="C186" i="68"/>
  <c r="A186" i="68"/>
  <c r="C185" i="68"/>
  <c r="A185" i="68"/>
  <c r="C184" i="68"/>
  <c r="A184" i="68"/>
  <c r="C183" i="68"/>
  <c r="A183" i="68"/>
  <c r="C182" i="68"/>
  <c r="A182" i="68"/>
  <c r="C181" i="68"/>
  <c r="A181" i="68"/>
  <c r="C180" i="68"/>
  <c r="A180" i="68"/>
  <c r="C179" i="68"/>
  <c r="A179" i="68"/>
  <c r="C178" i="68"/>
  <c r="A178" i="68"/>
  <c r="C177" i="68"/>
  <c r="A177" i="68"/>
  <c r="C176" i="68"/>
  <c r="A176" i="68"/>
  <c r="C175" i="68"/>
  <c r="A175" i="68"/>
  <c r="C174" i="68"/>
  <c r="A174" i="68"/>
  <c r="C173" i="68"/>
  <c r="A173" i="68"/>
  <c r="C172" i="68"/>
  <c r="A172" i="68"/>
  <c r="C171" i="68"/>
  <c r="A171" i="68"/>
  <c r="C170" i="68"/>
  <c r="A170" i="68"/>
  <c r="C169" i="68"/>
  <c r="A169" i="68"/>
  <c r="C168" i="68"/>
  <c r="A168" i="68"/>
  <c r="C167" i="68"/>
  <c r="A167" i="68"/>
  <c r="C166" i="68"/>
  <c r="A166" i="68"/>
  <c r="C165" i="68"/>
  <c r="A165" i="68"/>
  <c r="C164" i="68"/>
  <c r="A164" i="68"/>
  <c r="C163" i="68"/>
  <c r="A163" i="68"/>
  <c r="C162" i="68"/>
  <c r="A162" i="68"/>
  <c r="C161" i="68"/>
  <c r="A161" i="68"/>
  <c r="C160" i="68"/>
  <c r="A160" i="68"/>
  <c r="C159" i="68"/>
  <c r="A159" i="68"/>
  <c r="C158" i="68"/>
  <c r="A158" i="68"/>
  <c r="C157" i="68"/>
  <c r="A157" i="68"/>
  <c r="C156" i="68"/>
  <c r="A156" i="68"/>
  <c r="C155" i="68"/>
  <c r="A155" i="68"/>
  <c r="C154" i="68"/>
  <c r="A154" i="68"/>
  <c r="C153" i="68"/>
  <c r="A153" i="68"/>
  <c r="C152" i="68"/>
  <c r="A152" i="68"/>
  <c r="C151" i="68"/>
  <c r="A151" i="68"/>
  <c r="C150" i="68"/>
  <c r="A150" i="68"/>
  <c r="C149" i="68"/>
  <c r="A149" i="68"/>
  <c r="C148" i="68"/>
  <c r="A148" i="68"/>
  <c r="C147" i="68"/>
  <c r="A147" i="68"/>
  <c r="C146" i="68"/>
  <c r="A146" i="68"/>
  <c r="C145" i="68"/>
  <c r="A145" i="68"/>
  <c r="C144" i="68"/>
  <c r="A144" i="68"/>
  <c r="C143" i="68"/>
  <c r="A143" i="68"/>
  <c r="C142" i="68"/>
  <c r="A142" i="68"/>
  <c r="C141" i="68"/>
  <c r="A141" i="68"/>
  <c r="C140" i="68"/>
  <c r="A140" i="68"/>
  <c r="C139" i="68"/>
  <c r="A139" i="68"/>
  <c r="C138" i="68"/>
  <c r="A138" i="68"/>
  <c r="C137" i="68"/>
  <c r="A137" i="68"/>
  <c r="C136" i="68"/>
  <c r="A136" i="68"/>
  <c r="C135" i="68"/>
  <c r="A135" i="68"/>
  <c r="C134" i="68"/>
  <c r="A134" i="68"/>
  <c r="C133" i="68"/>
  <c r="A133" i="68"/>
  <c r="C132" i="68"/>
  <c r="A132" i="68"/>
  <c r="C131" i="68"/>
  <c r="A131" i="68"/>
  <c r="C130" i="68"/>
  <c r="A130" i="68"/>
  <c r="C129" i="68"/>
  <c r="A129" i="68"/>
  <c r="C128" i="68"/>
  <c r="A128" i="68"/>
  <c r="C127" i="68"/>
  <c r="A127" i="68"/>
  <c r="C126" i="68"/>
  <c r="A126" i="68"/>
  <c r="C125" i="68"/>
  <c r="A125" i="68"/>
  <c r="C124" i="68"/>
  <c r="A124" i="68"/>
  <c r="C123" i="68"/>
  <c r="A123" i="68"/>
  <c r="C122" i="68"/>
  <c r="A122" i="68"/>
  <c r="C121" i="68"/>
  <c r="A121" i="68"/>
  <c r="C120" i="68"/>
  <c r="A120" i="68"/>
  <c r="C119" i="68"/>
  <c r="A119" i="68"/>
  <c r="C118" i="68"/>
  <c r="A118" i="68"/>
  <c r="C117" i="68"/>
  <c r="A117" i="68"/>
  <c r="C116" i="68"/>
  <c r="A116" i="68"/>
  <c r="C115" i="68"/>
  <c r="A115" i="68"/>
  <c r="C114" i="68"/>
  <c r="A114" i="68"/>
  <c r="C113" i="68"/>
  <c r="A113" i="68"/>
  <c r="C112" i="68"/>
  <c r="A112" i="68"/>
  <c r="C111" i="68"/>
  <c r="A111" i="68"/>
  <c r="C110" i="68"/>
  <c r="A110" i="68"/>
  <c r="C109" i="68"/>
  <c r="A109" i="68"/>
  <c r="C108" i="68"/>
  <c r="A108" i="68"/>
  <c r="C107" i="68"/>
  <c r="A107" i="68"/>
  <c r="C106" i="68"/>
  <c r="A106" i="68"/>
  <c r="C105" i="68"/>
  <c r="A105" i="68"/>
  <c r="C104" i="68"/>
  <c r="A104" i="68"/>
  <c r="C103" i="68"/>
  <c r="A103" i="68"/>
  <c r="C102" i="68"/>
  <c r="A102" i="68"/>
  <c r="C101" i="68"/>
  <c r="A101" i="68"/>
  <c r="C100" i="68"/>
  <c r="A100" i="68"/>
  <c r="C99" i="68"/>
  <c r="A99" i="68"/>
  <c r="C98" i="68"/>
  <c r="A98" i="68"/>
  <c r="C97" i="68"/>
  <c r="A97" i="68"/>
  <c r="C96" i="68"/>
  <c r="A96" i="68"/>
  <c r="C95" i="68"/>
  <c r="A95" i="68"/>
  <c r="C94" i="68"/>
  <c r="A94" i="68"/>
  <c r="C93" i="68"/>
  <c r="A93" i="68"/>
  <c r="C92" i="68"/>
  <c r="A92" i="68"/>
  <c r="C91" i="68"/>
  <c r="A91" i="68"/>
  <c r="C90" i="68"/>
  <c r="A90" i="68"/>
  <c r="C89" i="68"/>
  <c r="A89" i="68"/>
  <c r="C88" i="68"/>
  <c r="A88" i="68"/>
  <c r="C87" i="68"/>
  <c r="A87" i="68"/>
  <c r="C86" i="68"/>
  <c r="A86" i="68"/>
  <c r="C85" i="68"/>
  <c r="A85" i="68"/>
  <c r="C84" i="68"/>
  <c r="A84" i="68"/>
  <c r="C83" i="68"/>
  <c r="A83" i="68"/>
  <c r="C82" i="68"/>
  <c r="A82" i="68"/>
  <c r="C81" i="68"/>
  <c r="A81" i="68"/>
  <c r="C80" i="68"/>
  <c r="A80" i="68"/>
  <c r="C79" i="68"/>
  <c r="A79" i="68"/>
  <c r="C78" i="68"/>
  <c r="A78" i="68"/>
  <c r="C77" i="68"/>
  <c r="A77" i="68"/>
  <c r="C76" i="68"/>
  <c r="A76" i="68"/>
  <c r="C75" i="68"/>
  <c r="A75" i="68"/>
  <c r="C74" i="68"/>
  <c r="A74" i="68"/>
  <c r="C73" i="68"/>
  <c r="A73" i="68"/>
  <c r="C72" i="68"/>
  <c r="A72" i="68"/>
  <c r="C71" i="68"/>
  <c r="A71" i="68"/>
  <c r="C70" i="68"/>
  <c r="A70" i="68"/>
  <c r="C69" i="68"/>
  <c r="A69" i="68"/>
  <c r="C68" i="68"/>
  <c r="A68" i="68"/>
  <c r="C67" i="68"/>
  <c r="A67" i="68"/>
  <c r="C66" i="68"/>
  <c r="A66" i="68"/>
  <c r="C65" i="68"/>
  <c r="A65" i="68"/>
  <c r="C64" i="68"/>
  <c r="A64" i="68"/>
  <c r="C63" i="68"/>
  <c r="A63" i="68"/>
  <c r="C62" i="68"/>
  <c r="A62" i="68"/>
  <c r="C61" i="68"/>
  <c r="A61" i="68"/>
  <c r="C60" i="68"/>
  <c r="A60" i="68"/>
  <c r="C59" i="68"/>
  <c r="A59" i="68"/>
  <c r="C58" i="68"/>
  <c r="A58" i="68"/>
  <c r="C57" i="68"/>
  <c r="A57" i="68"/>
  <c r="C56" i="68"/>
  <c r="A56" i="68"/>
  <c r="C55" i="68"/>
  <c r="A55" i="68"/>
  <c r="C54" i="68"/>
  <c r="A54" i="68"/>
  <c r="C53" i="68"/>
  <c r="A53" i="68"/>
  <c r="C52" i="68"/>
  <c r="A52" i="68"/>
  <c r="C51" i="68"/>
  <c r="A51" i="68"/>
  <c r="C50" i="68"/>
  <c r="A50" i="68"/>
  <c r="C49" i="68"/>
  <c r="A49" i="68"/>
  <c r="C48" i="68"/>
  <c r="A48" i="68"/>
  <c r="C47" i="68"/>
  <c r="A47" i="68"/>
  <c r="C46" i="68"/>
  <c r="A46" i="68"/>
  <c r="C45" i="68"/>
  <c r="A45" i="68"/>
  <c r="C44" i="68"/>
  <c r="A44" i="68"/>
  <c r="C43" i="68"/>
  <c r="A43" i="68"/>
  <c r="C42" i="68"/>
  <c r="A42" i="68"/>
  <c r="C41" i="68"/>
  <c r="A41" i="68"/>
  <c r="C40" i="68"/>
  <c r="A40" i="68"/>
  <c r="C39" i="68"/>
  <c r="A39" i="68"/>
  <c r="C38" i="68"/>
  <c r="A38" i="68"/>
  <c r="C37" i="68"/>
  <c r="A37" i="68"/>
  <c r="C36" i="68"/>
  <c r="A36" i="68"/>
  <c r="C35" i="68"/>
  <c r="A35" i="68"/>
  <c r="C34" i="68"/>
  <c r="A34" i="68"/>
  <c r="C33" i="68"/>
  <c r="A33" i="68"/>
  <c r="C32" i="68"/>
  <c r="A32" i="68"/>
  <c r="C31" i="68"/>
  <c r="A31" i="68"/>
  <c r="C30" i="68"/>
  <c r="A30" i="68"/>
  <c r="C29" i="68"/>
  <c r="A29" i="68"/>
  <c r="C28" i="68"/>
  <c r="A28" i="68"/>
  <c r="C27" i="68"/>
  <c r="A27" i="68"/>
  <c r="C26" i="68"/>
  <c r="A26" i="68"/>
  <c r="C25" i="68"/>
  <c r="A25" i="68"/>
  <c r="C24" i="68"/>
  <c r="A24" i="68"/>
  <c r="C23" i="68"/>
  <c r="A23" i="68"/>
  <c r="C22" i="68"/>
  <c r="A22" i="68"/>
  <c r="C21" i="68"/>
  <c r="A21" i="68"/>
  <c r="C20" i="68"/>
  <c r="A20" i="68"/>
  <c r="C19" i="68"/>
  <c r="A19" i="68"/>
  <c r="C18" i="68"/>
  <c r="A18" i="68"/>
  <c r="C17" i="68"/>
  <c r="A17" i="68"/>
  <c r="C16" i="68"/>
  <c r="A16" i="68"/>
  <c r="C15" i="68"/>
  <c r="A15" i="68"/>
  <c r="C14" i="68"/>
  <c r="A14" i="68"/>
  <c r="C13" i="68"/>
  <c r="A13" i="68"/>
  <c r="C12" i="68"/>
  <c r="A12" i="68"/>
  <c r="C11" i="68"/>
  <c r="A11" i="68"/>
  <c r="C10" i="68"/>
  <c r="A10" i="68"/>
  <c r="C9" i="68"/>
  <c r="A9" i="68"/>
  <c r="C8" i="68"/>
  <c r="A8" i="68"/>
  <c r="C7" i="68"/>
  <c r="A7" i="68"/>
  <c r="C6" i="68"/>
  <c r="A6" i="68"/>
  <c r="C5" i="68"/>
  <c r="A5" i="68"/>
  <c r="C4" i="68"/>
  <c r="A4" i="68"/>
  <c r="C3" i="68"/>
  <c r="A3" i="68"/>
  <c r="A2" i="68"/>
  <c r="A2290" i="67"/>
  <c r="A2291" i="67"/>
  <c r="A2292" i="67"/>
  <c r="A2293" i="67"/>
  <c r="A2294" i="67"/>
  <c r="A2295" i="67"/>
  <c r="A2296" i="67"/>
  <c r="A2297" i="67"/>
  <c r="A2298" i="67"/>
  <c r="A2299" i="67"/>
  <c r="A2300" i="67"/>
  <c r="A2301" i="67"/>
  <c r="A2302" i="67"/>
  <c r="A2303" i="67"/>
  <c r="A2304" i="67"/>
  <c r="A2305" i="67"/>
  <c r="A2306" i="67"/>
  <c r="A2307" i="67"/>
  <c r="A2308" i="67"/>
  <c r="A2309" i="67"/>
  <c r="A2310" i="67"/>
  <c r="A2311" i="67"/>
  <c r="A2312" i="67"/>
  <c r="A2313" i="67"/>
  <c r="A2314" i="67"/>
  <c r="A2315" i="67"/>
  <c r="A2316" i="67"/>
  <c r="A2317" i="67"/>
  <c r="A2318" i="67"/>
  <c r="A2319" i="67"/>
  <c r="A2320" i="67"/>
  <c r="A2321" i="67"/>
  <c r="A2322" i="67"/>
  <c r="A2323" i="67"/>
  <c r="A2324" i="67"/>
  <c r="A2325" i="67"/>
  <c r="A2326" i="67"/>
  <c r="A2327" i="67"/>
  <c r="A2328" i="67"/>
  <c r="A2329" i="67"/>
  <c r="A2330" i="67"/>
  <c r="A2331" i="67"/>
  <c r="A2332" i="67"/>
  <c r="A2333" i="67"/>
  <c r="A2334" i="67"/>
  <c r="A2335" i="67"/>
  <c r="A2336" i="67"/>
  <c r="A2337" i="67"/>
  <c r="A2338" i="67"/>
  <c r="A2339" i="67"/>
  <c r="A2340" i="67"/>
  <c r="A2341" i="67"/>
  <c r="A2342" i="67"/>
  <c r="A2343" i="67"/>
  <c r="A2344" i="67"/>
  <c r="A2345" i="67"/>
  <c r="A2346" i="67"/>
  <c r="A2347" i="67"/>
  <c r="A2348" i="67"/>
  <c r="A2349" i="67"/>
  <c r="A2287" i="67"/>
  <c r="C2287" i="67"/>
  <c r="A2288" i="67"/>
  <c r="C2288" i="67"/>
  <c r="A2289" i="67"/>
  <c r="C2289" i="67"/>
  <c r="C2290" i="67"/>
  <c r="C2291" i="67"/>
  <c r="C2292" i="67"/>
  <c r="C2293" i="67"/>
  <c r="D2293" i="67"/>
  <c r="G2293" i="67"/>
  <c r="G2294" i="67"/>
  <c r="G2295" i="67"/>
  <c r="G2313" i="67"/>
  <c r="G2314" i="67"/>
  <c r="G2315" i="67"/>
  <c r="G2316" i="67"/>
  <c r="G2317" i="67"/>
  <c r="G2318" i="67"/>
  <c r="G2319" i="67"/>
  <c r="G2320" i="67"/>
  <c r="G2321" i="67"/>
  <c r="G2322" i="67"/>
  <c r="G2323" i="67"/>
  <c r="G2324" i="67"/>
  <c r="G2325" i="67"/>
  <c r="G2326" i="67"/>
  <c r="G2327" i="67"/>
  <c r="G2328" i="67"/>
  <c r="G2329" i="67"/>
  <c r="G2330" i="67"/>
  <c r="G2331" i="67"/>
  <c r="G2332" i="67"/>
  <c r="G2333" i="67"/>
  <c r="G2334" i="67"/>
  <c r="G2335" i="67"/>
  <c r="G2336" i="67"/>
  <c r="G2337" i="67"/>
  <c r="G2338" i="67"/>
  <c r="G2339" i="67"/>
  <c r="G2340" i="67"/>
  <c r="G2341" i="67"/>
  <c r="G2342" i="67"/>
  <c r="G2343" i="67"/>
  <c r="G2344" i="67"/>
  <c r="G2345" i="67"/>
  <c r="G2346" i="67"/>
  <c r="G2347" i="67"/>
  <c r="G2348" i="67"/>
  <c r="G2349" i="67"/>
  <c r="G2350" i="67"/>
  <c r="G2351" i="67"/>
  <c r="G2352" i="67"/>
  <c r="G2353" i="67"/>
  <c r="G2354" i="67"/>
  <c r="G2355" i="67"/>
  <c r="G2356" i="67"/>
  <c r="G2357" i="67"/>
  <c r="G2358" i="67"/>
  <c r="G2359" i="67"/>
  <c r="G2360" i="67"/>
  <c r="G2361" i="67"/>
  <c r="G2362" i="67"/>
  <c r="G2363" i="67"/>
  <c r="G2364" i="67"/>
  <c r="G2365" i="67"/>
  <c r="G2366" i="67"/>
  <c r="G2367" i="67"/>
  <c r="G2368" i="67"/>
  <c r="G2369" i="67"/>
  <c r="G2370" i="67"/>
  <c r="G2371" i="67"/>
  <c r="G2372" i="67"/>
  <c r="G2373" i="67"/>
  <c r="G2374" i="67"/>
  <c r="G2375" i="67"/>
  <c r="G2376" i="67"/>
  <c r="G2377" i="67"/>
  <c r="G2378" i="67"/>
  <c r="G2379" i="67"/>
  <c r="G2380" i="67"/>
  <c r="G2381" i="67"/>
  <c r="G2382" i="67"/>
  <c r="G2383" i="67"/>
  <c r="G2384" i="67"/>
  <c r="G2385" i="67"/>
  <c r="G2386" i="67"/>
  <c r="G2387" i="67"/>
  <c r="G2388" i="67"/>
  <c r="G2389" i="67"/>
  <c r="G2390" i="67"/>
  <c r="G2391" i="67"/>
  <c r="G2392" i="67"/>
  <c r="G2393" i="67"/>
  <c r="G2394" i="67"/>
  <c r="G2395" i="67"/>
  <c r="G2396" i="67"/>
  <c r="G2397" i="67"/>
  <c r="G2398" i="67"/>
  <c r="G2399" i="67"/>
  <c r="G2400" i="67"/>
  <c r="G2401" i="67"/>
  <c r="G2402" i="67"/>
  <c r="G2403" i="67"/>
  <c r="G2404" i="67"/>
  <c r="G2405" i="67"/>
  <c r="G2406" i="67"/>
  <c r="G2407" i="67"/>
  <c r="G2408" i="67"/>
  <c r="G2409" i="67"/>
  <c r="G2410" i="67"/>
  <c r="G2411" i="67"/>
  <c r="G2412" i="67"/>
  <c r="G2413" i="67"/>
  <c r="G2414" i="67"/>
  <c r="G2415" i="67"/>
  <c r="G2416" i="67"/>
  <c r="G2417" i="67"/>
  <c r="G2418" i="67"/>
  <c r="G2419" i="67"/>
  <c r="G2420" i="67"/>
  <c r="G2421" i="67"/>
  <c r="G2422" i="67"/>
  <c r="G2423" i="67"/>
  <c r="I240" i="67"/>
  <c r="F240" i="67"/>
  <c r="D2294" i="67"/>
  <c r="D2295" i="67"/>
  <c r="D2313" i="67"/>
  <c r="D2314" i="67"/>
  <c r="D2315" i="67"/>
  <c r="D2316" i="67"/>
  <c r="D2317" i="67"/>
  <c r="D2318" i="67"/>
  <c r="D2319" i="67"/>
  <c r="D2320" i="67"/>
  <c r="D2321" i="67"/>
  <c r="D2322" i="67"/>
  <c r="D2323" i="67"/>
  <c r="D2324" i="67"/>
  <c r="D2325" i="67"/>
  <c r="D2326" i="67"/>
  <c r="D2327" i="67"/>
  <c r="D2328" i="67"/>
  <c r="D2329" i="67"/>
  <c r="D2330" i="67"/>
  <c r="D2331" i="67"/>
  <c r="D2332" i="67"/>
  <c r="D2333" i="67"/>
  <c r="D2334" i="67"/>
  <c r="D2335" i="67"/>
  <c r="D2336" i="67"/>
  <c r="D2337" i="67"/>
  <c r="D2338" i="67"/>
  <c r="D2339" i="67"/>
  <c r="D2340" i="67"/>
  <c r="D2341" i="67"/>
  <c r="D2342" i="67"/>
  <c r="D2343" i="67"/>
  <c r="D2344" i="67"/>
  <c r="D2345" i="67"/>
  <c r="D2346" i="67"/>
  <c r="D2347" i="67"/>
  <c r="D2348" i="67"/>
  <c r="D2349" i="67"/>
  <c r="D2350" i="67"/>
  <c r="D2351" i="67"/>
  <c r="D2352" i="67"/>
  <c r="D2353" i="67"/>
  <c r="D2354" i="67"/>
  <c r="D2355" i="67"/>
  <c r="D2356" i="67"/>
  <c r="D2357" i="67"/>
  <c r="D2358" i="67"/>
  <c r="D2359" i="67"/>
  <c r="D2360" i="67"/>
  <c r="D2361" i="67"/>
  <c r="D2362" i="67"/>
  <c r="D2363" i="67"/>
  <c r="D2364" i="67"/>
  <c r="D2365" i="67"/>
  <c r="D2366" i="67"/>
  <c r="D2367" i="67"/>
  <c r="D2368" i="67"/>
  <c r="D2369" i="67"/>
  <c r="D2370" i="67"/>
  <c r="D2371" i="67"/>
  <c r="D2372" i="67"/>
  <c r="D2373" i="67"/>
  <c r="D2374" i="67"/>
  <c r="D2375" i="67"/>
  <c r="D2376" i="67"/>
  <c r="D2377" i="67"/>
  <c r="D2378" i="67"/>
  <c r="D2379" i="67"/>
  <c r="D2380" i="67"/>
  <c r="D2381" i="67"/>
  <c r="D2382" i="67"/>
  <c r="D2383" i="67"/>
  <c r="D2384" i="67"/>
  <c r="D2385" i="67"/>
  <c r="D2386" i="67"/>
  <c r="D2387" i="67"/>
  <c r="D2388" i="67"/>
  <c r="D2389" i="67"/>
  <c r="D2390" i="67"/>
  <c r="D2391" i="67"/>
  <c r="D2392" i="67"/>
  <c r="D2393" i="67"/>
  <c r="D2394" i="67"/>
  <c r="D2395" i="67"/>
  <c r="D2396" i="67"/>
  <c r="D2397" i="67"/>
  <c r="D2398" i="67"/>
  <c r="D2399" i="67"/>
  <c r="D2400" i="67"/>
  <c r="D2401" i="67"/>
  <c r="D2402" i="67"/>
  <c r="D2403" i="67"/>
  <c r="D2404" i="67"/>
  <c r="D2405" i="67"/>
  <c r="D2406" i="67"/>
  <c r="D2407" i="67"/>
  <c r="D2408" i="67"/>
  <c r="D2409" i="67"/>
  <c r="D2410" i="67"/>
  <c r="D2411" i="67"/>
  <c r="D2412" i="67"/>
  <c r="D2413" i="67"/>
  <c r="D2414" i="67"/>
  <c r="D2415" i="67"/>
  <c r="D2416" i="67"/>
  <c r="D2417" i="67"/>
  <c r="D2418" i="67"/>
  <c r="D2419" i="67"/>
  <c r="D2420" i="67"/>
  <c r="D2421" i="67"/>
  <c r="D2422" i="67"/>
  <c r="D2423" i="67"/>
  <c r="D2424" i="67"/>
  <c r="D2425" i="67"/>
  <c r="D2426" i="67"/>
  <c r="D2427" i="67"/>
  <c r="D2428" i="67"/>
  <c r="D2429" i="67"/>
  <c r="D2430" i="67"/>
  <c r="D2431" i="67"/>
  <c r="D2432" i="67"/>
  <c r="D2433" i="67"/>
  <c r="D2434" i="67"/>
  <c r="D2435" i="67"/>
  <c r="D2436" i="67"/>
  <c r="D2437" i="67"/>
  <c r="D2438" i="67"/>
  <c r="D2439" i="67"/>
  <c r="D2440" i="67"/>
  <c r="D2441" i="67"/>
  <c r="D2442" i="67"/>
  <c r="D2443" i="67"/>
  <c r="D2444" i="67"/>
  <c r="D2445" i="67"/>
  <c r="D2446" i="67"/>
  <c r="D2447" i="67"/>
  <c r="D2448" i="67"/>
  <c r="D2449" i="67"/>
  <c r="D2450" i="67"/>
  <c r="D2451" i="67"/>
  <c r="D2452" i="67"/>
  <c r="D2453" i="67"/>
  <c r="D2454" i="67"/>
  <c r="D2455" i="67"/>
  <c r="D2456" i="67"/>
  <c r="D2457" i="67"/>
  <c r="D2458" i="67"/>
  <c r="D2459" i="67"/>
  <c r="D2460" i="67"/>
  <c r="D2461" i="67"/>
  <c r="D2462" i="67"/>
  <c r="D2463" i="67"/>
  <c r="D2464" i="67"/>
  <c r="D2465" i="67"/>
  <c r="D2466" i="67"/>
  <c r="D2467" i="67"/>
  <c r="D2468" i="67"/>
  <c r="D2469" i="67"/>
  <c r="D2470" i="67"/>
  <c r="D2471" i="67"/>
  <c r="D2472" i="67"/>
  <c r="D2473" i="67"/>
  <c r="D2474" i="67"/>
  <c r="D2475" i="67"/>
  <c r="D2476" i="67"/>
  <c r="D2477" i="67"/>
  <c r="D2478" i="67"/>
  <c r="D2479" i="67"/>
  <c r="D2480" i="67"/>
  <c r="D2481" i="67"/>
  <c r="D2482" i="67"/>
  <c r="D2483" i="67"/>
  <c r="D2484" i="67"/>
  <c r="D2485" i="67"/>
  <c r="D2486" i="67"/>
  <c r="D2487" i="67"/>
  <c r="D2488" i="67"/>
  <c r="D2489" i="67"/>
  <c r="D2490" i="67"/>
  <c r="D2491" i="67"/>
  <c r="D2492" i="67"/>
  <c r="D2493" i="67"/>
  <c r="D2494" i="67"/>
  <c r="D2495" i="67"/>
  <c r="D2496" i="67"/>
  <c r="D2497" i="67"/>
  <c r="D2498" i="67"/>
  <c r="D2499" i="67"/>
  <c r="D2500" i="67"/>
  <c r="D2501" i="67"/>
  <c r="D2502" i="67"/>
  <c r="D2503" i="67"/>
  <c r="D2504" i="67"/>
  <c r="D2505" i="67"/>
  <c r="D2506" i="67"/>
  <c r="D2507" i="67"/>
  <c r="D2508" i="67"/>
  <c r="D2509" i="67"/>
  <c r="D2510" i="67"/>
  <c r="D2511" i="67"/>
  <c r="D2512" i="67"/>
  <c r="D2513" i="67"/>
  <c r="D2514" i="67"/>
  <c r="D2515" i="67"/>
  <c r="D2516" i="67"/>
  <c r="D2517" i="67"/>
  <c r="D2518" i="67"/>
  <c r="D2519" i="67"/>
  <c r="D2520" i="67"/>
  <c r="D2521" i="67"/>
  <c r="D2522" i="67"/>
  <c r="D2523" i="67"/>
  <c r="D2524" i="67"/>
  <c r="D2525" i="67"/>
  <c r="D2526" i="67"/>
  <c r="D2527" i="67"/>
  <c r="D2528" i="67"/>
  <c r="D2529" i="67"/>
  <c r="D2530" i="67"/>
  <c r="D2531" i="67"/>
  <c r="D2532" i="67"/>
  <c r="D2533" i="67"/>
  <c r="D2534" i="67"/>
  <c r="D2535" i="67"/>
  <c r="D2536" i="67"/>
  <c r="D2537" i="67"/>
  <c r="D2538" i="67"/>
  <c r="D2539" i="67"/>
  <c r="D2540" i="67"/>
  <c r="D2541" i="67"/>
  <c r="D2542" i="67"/>
  <c r="D2543" i="67"/>
  <c r="D2544" i="67"/>
  <c r="D2545" i="67"/>
  <c r="D2546" i="67"/>
  <c r="D2547" i="67"/>
  <c r="D2548" i="67"/>
  <c r="D2549" i="67"/>
  <c r="D2550" i="67"/>
  <c r="D2551" i="67"/>
  <c r="D2552" i="67"/>
  <c r="D2553" i="67"/>
  <c r="D2554" i="67"/>
  <c r="D2555" i="67"/>
  <c r="D2556" i="67"/>
  <c r="D2557" i="67"/>
  <c r="D2558" i="67"/>
  <c r="D2559" i="67"/>
  <c r="D2560" i="67"/>
  <c r="D2561" i="67"/>
  <c r="D2562" i="67"/>
  <c r="D2563" i="67"/>
  <c r="D2564" i="67"/>
  <c r="D2565" i="67"/>
  <c r="D2566" i="67"/>
  <c r="D2567" i="67"/>
  <c r="D2568" i="67"/>
  <c r="D2569" i="67"/>
  <c r="D2570" i="67"/>
  <c r="D2571" i="67"/>
  <c r="D2572" i="67"/>
  <c r="D2573" i="67"/>
  <c r="D2574" i="67"/>
  <c r="D2575" i="67"/>
  <c r="D2576" i="67"/>
  <c r="D2577" i="67"/>
  <c r="D2578" i="67"/>
  <c r="D2579" i="67"/>
  <c r="D2580" i="67"/>
  <c r="D2581" i="67"/>
  <c r="D2582" i="67"/>
  <c r="D2583" i="67"/>
  <c r="D2584" i="67"/>
  <c r="D2585" i="67"/>
  <c r="D2586" i="67"/>
  <c r="D2587" i="67"/>
  <c r="D2588" i="67"/>
  <c r="D2589" i="67"/>
  <c r="D2590" i="67"/>
  <c r="D2591" i="67"/>
  <c r="D2592" i="67"/>
  <c r="D2593" i="67"/>
  <c r="D2594" i="67"/>
  <c r="D2595" i="67"/>
  <c r="D2596" i="67"/>
  <c r="D2597" i="67"/>
  <c r="D2598" i="67"/>
  <c r="D2599" i="67"/>
  <c r="D2600" i="67"/>
  <c r="D2601" i="67"/>
  <c r="D2602" i="67"/>
  <c r="D2603" i="67"/>
  <c r="D2604" i="67"/>
  <c r="D2605" i="67"/>
  <c r="D2606" i="67"/>
  <c r="D2607" i="67"/>
  <c r="D2608" i="67"/>
  <c r="D2609" i="67"/>
  <c r="D2610" i="67"/>
  <c r="D2611" i="67"/>
  <c r="D2612" i="67"/>
  <c r="D2613" i="67"/>
  <c r="D2614" i="67"/>
  <c r="D2615" i="67"/>
  <c r="D2616" i="67"/>
  <c r="D2617" i="67"/>
  <c r="D2618" i="67"/>
  <c r="D2619" i="67"/>
  <c r="D2620" i="67"/>
  <c r="D2621" i="67"/>
  <c r="D2622" i="67"/>
  <c r="D2623" i="67"/>
  <c r="D2624" i="67"/>
  <c r="D2625" i="67"/>
  <c r="D2626" i="67"/>
  <c r="D2627" i="67"/>
  <c r="D2628" i="67"/>
  <c r="D2629" i="67"/>
  <c r="D2630" i="67"/>
  <c r="D2631" i="67"/>
  <c r="D2632" i="67"/>
  <c r="D2633" i="67"/>
  <c r="D2634" i="67"/>
  <c r="D2635" i="67"/>
  <c r="D2636" i="67"/>
  <c r="D2637" i="67"/>
  <c r="D2638" i="67"/>
  <c r="D2639" i="67"/>
  <c r="D2640" i="67"/>
  <c r="D2641" i="67"/>
  <c r="D2642" i="67"/>
  <c r="D2643" i="67"/>
  <c r="D2644" i="67"/>
  <c r="D2645" i="67"/>
  <c r="D2646" i="67"/>
  <c r="D2647" i="67"/>
  <c r="D2648" i="67"/>
  <c r="D2649" i="67"/>
  <c r="D2650" i="67"/>
  <c r="D2651" i="67"/>
  <c r="D2652" i="67"/>
  <c r="D2653" i="67"/>
  <c r="D2654" i="67"/>
  <c r="D2655" i="67"/>
  <c r="D2656" i="67"/>
  <c r="D2657" i="67"/>
  <c r="D2658" i="67"/>
  <c r="D2659" i="67"/>
  <c r="D2660" i="67"/>
  <c r="D2661" i="67"/>
  <c r="D2662" i="67"/>
  <c r="D2663" i="67"/>
  <c r="D2664" i="67"/>
  <c r="D2665" i="67"/>
  <c r="D2666" i="67"/>
  <c r="D2667" i="67"/>
  <c r="D2668" i="67"/>
  <c r="D2669" i="67"/>
  <c r="D2670" i="67"/>
  <c r="D2671" i="67"/>
  <c r="D2672" i="67"/>
  <c r="D2673" i="67"/>
  <c r="D2674" i="67"/>
  <c r="D2675" i="67"/>
  <c r="D2676" i="67"/>
  <c r="D2677" i="67"/>
  <c r="D2678" i="67"/>
  <c r="D2679" i="67"/>
  <c r="D2680" i="67"/>
  <c r="D2681" i="67"/>
  <c r="D2682" i="67"/>
  <c r="D2683" i="67"/>
  <c r="D2684" i="67"/>
  <c r="D2685" i="67"/>
  <c r="D2686" i="67"/>
  <c r="D2687" i="67"/>
  <c r="D2688" i="67"/>
  <c r="D2689" i="67"/>
  <c r="D2690" i="67"/>
  <c r="D2691" i="67"/>
  <c r="D2692" i="67"/>
  <c r="D2693" i="67"/>
  <c r="D2694" i="67"/>
  <c r="D2695" i="67"/>
  <c r="D2696" i="67"/>
  <c r="D2697" i="67"/>
  <c r="D2698" i="67"/>
  <c r="D2699" i="67"/>
  <c r="D2700" i="67"/>
  <c r="D2701" i="67"/>
  <c r="D2702" i="67"/>
  <c r="D2703" i="67"/>
  <c r="D2704" i="67"/>
  <c r="D2705" i="67"/>
  <c r="D2706" i="67"/>
  <c r="D2707" i="67"/>
  <c r="D2708" i="67"/>
  <c r="D2709" i="67"/>
  <c r="D2710" i="67"/>
  <c r="D2711" i="67"/>
  <c r="D2712" i="67"/>
  <c r="D2713" i="67"/>
  <c r="D2714" i="67"/>
  <c r="D2715" i="67"/>
  <c r="D2716" i="67"/>
  <c r="D2717" i="67"/>
  <c r="D2718" i="67"/>
  <c r="D2719" i="67"/>
  <c r="D2720" i="67"/>
  <c r="D2721" i="67"/>
  <c r="D2722" i="67"/>
  <c r="D2723" i="67"/>
  <c r="D2724" i="67"/>
  <c r="D2725" i="67"/>
  <c r="D2726" i="67"/>
  <c r="D2727" i="67"/>
  <c r="D2728" i="67"/>
  <c r="D2729" i="67"/>
  <c r="D2730" i="67"/>
  <c r="D2731" i="67"/>
  <c r="D2732" i="67"/>
  <c r="D2733" i="67"/>
  <c r="D2734" i="67"/>
  <c r="D2735" i="67"/>
  <c r="D2736" i="67"/>
  <c r="D2737" i="67"/>
  <c r="D2738" i="67"/>
  <c r="D2739" i="67"/>
  <c r="D2740" i="67"/>
  <c r="D2741" i="67"/>
  <c r="D2742" i="67"/>
  <c r="D2743" i="67"/>
  <c r="D2744" i="67"/>
  <c r="D2745" i="67"/>
  <c r="D2746" i="67"/>
  <c r="D2747" i="67"/>
  <c r="D2748" i="67"/>
  <c r="D2749" i="67"/>
  <c r="D2750" i="67"/>
  <c r="D2751" i="67"/>
  <c r="D2752" i="67"/>
  <c r="D2753" i="67"/>
  <c r="D2754" i="67"/>
  <c r="D2755" i="67"/>
  <c r="D2756" i="67"/>
  <c r="D2757" i="67"/>
  <c r="D2758" i="67"/>
  <c r="D2759" i="67"/>
  <c r="D2760" i="67"/>
  <c r="D2761" i="67"/>
  <c r="D2762" i="67"/>
  <c r="D2763" i="67"/>
  <c r="D2764" i="67"/>
  <c r="D2765" i="67"/>
  <c r="D2766" i="67"/>
  <c r="D2767" i="67"/>
  <c r="D2768" i="67"/>
  <c r="D2769" i="67"/>
  <c r="D2770" i="67"/>
  <c r="D2771" i="67"/>
  <c r="D2772" i="67"/>
  <c r="D2773" i="67"/>
  <c r="D2774" i="67"/>
  <c r="D2775" i="67"/>
  <c r="D2776" i="67"/>
  <c r="D2777" i="67"/>
  <c r="D2778" i="67"/>
  <c r="D2779" i="67"/>
  <c r="D2780" i="67"/>
  <c r="D2781" i="67"/>
  <c r="D2782" i="67"/>
  <c r="D2783" i="67"/>
  <c r="D2784" i="67"/>
  <c r="D2785" i="67"/>
  <c r="D2786" i="67"/>
  <c r="D2787" i="67"/>
  <c r="D2788" i="67"/>
  <c r="D2789" i="67"/>
  <c r="D2790" i="67"/>
  <c r="D2791" i="67"/>
  <c r="D2792" i="67"/>
  <c r="D2793" i="67"/>
  <c r="D2794" i="67"/>
  <c r="D2795" i="67"/>
  <c r="D2796" i="67"/>
  <c r="D2797" i="67"/>
  <c r="D2798" i="67"/>
  <c r="D2799" i="67"/>
  <c r="D2800" i="67"/>
  <c r="D2801" i="67"/>
  <c r="D2802" i="67"/>
  <c r="D2803" i="67"/>
  <c r="D2804" i="67"/>
  <c r="D2805" i="67"/>
  <c r="D2806" i="67"/>
  <c r="D2807" i="67"/>
  <c r="D2808" i="67"/>
  <c r="D2809" i="67"/>
  <c r="D2810" i="67"/>
  <c r="D2811" i="67"/>
  <c r="D2812" i="67"/>
  <c r="D2813" i="67"/>
  <c r="D2814" i="67"/>
  <c r="D2815" i="67"/>
  <c r="D2816" i="67"/>
  <c r="D2817" i="67"/>
  <c r="D2818" i="67"/>
  <c r="D2819" i="67"/>
  <c r="D2820" i="67"/>
  <c r="D2821" i="67"/>
  <c r="D2822" i="67"/>
  <c r="D2823" i="67"/>
  <c r="D2824" i="67"/>
  <c r="D2825" i="67"/>
  <c r="D2826" i="67"/>
  <c r="D2827" i="67"/>
  <c r="D2828" i="67"/>
  <c r="D2829" i="67"/>
  <c r="D2830" i="67"/>
  <c r="D2831" i="67"/>
  <c r="D2832" i="67"/>
  <c r="D2833" i="67"/>
  <c r="D2834" i="67"/>
  <c r="D2835" i="67"/>
  <c r="D2836" i="67"/>
  <c r="D2837" i="67"/>
  <c r="D2838" i="67"/>
  <c r="D2839" i="67"/>
  <c r="D2840" i="67"/>
  <c r="D2841" i="67"/>
  <c r="D2842" i="67"/>
  <c r="D2843" i="67"/>
  <c r="D2844" i="67"/>
  <c r="D2845" i="67"/>
  <c r="D2846" i="67"/>
  <c r="D2847" i="67"/>
  <c r="D2848" i="67"/>
  <c r="D2849" i="67"/>
  <c r="D2850" i="67"/>
  <c r="D2851" i="67"/>
  <c r="D2852" i="67"/>
  <c r="D2853" i="67"/>
  <c r="D2854" i="67"/>
  <c r="D2855" i="67"/>
  <c r="D2856" i="67"/>
  <c r="D2857" i="67"/>
  <c r="D2858" i="67"/>
  <c r="D2859" i="67"/>
  <c r="D2860" i="67"/>
  <c r="D2861" i="67"/>
  <c r="D2862" i="67"/>
  <c r="D2863" i="67"/>
  <c r="D2864" i="67"/>
  <c r="D2865" i="67"/>
  <c r="D2866" i="67"/>
  <c r="D2867" i="67"/>
  <c r="D2868" i="67"/>
  <c r="D2869" i="67"/>
  <c r="D2870" i="67"/>
  <c r="D2871" i="67"/>
  <c r="D2872" i="67"/>
  <c r="D2873" i="67"/>
  <c r="D2874" i="67"/>
  <c r="D2875" i="67"/>
  <c r="D2876" i="67"/>
  <c r="D2877" i="67"/>
  <c r="D2878" i="67"/>
  <c r="D2879" i="67"/>
  <c r="D2880" i="67"/>
  <c r="D2881" i="67"/>
  <c r="D2882" i="67"/>
  <c r="D2883" i="67"/>
  <c r="D2884" i="67"/>
  <c r="D2885" i="67"/>
  <c r="D2886" i="67"/>
  <c r="D2887" i="67"/>
  <c r="D2888" i="67"/>
  <c r="D2889" i="67"/>
  <c r="D2890" i="67"/>
  <c r="D2891" i="67"/>
  <c r="D2892" i="67"/>
  <c r="D2893" i="67"/>
  <c r="D2894" i="67"/>
  <c r="D2895" i="67"/>
  <c r="D2896" i="67"/>
  <c r="D2897" i="67"/>
  <c r="D2898" i="67"/>
  <c r="D2899" i="67"/>
  <c r="D2900" i="67"/>
  <c r="D2901" i="67"/>
  <c r="D2902" i="67"/>
  <c r="D2903" i="67"/>
  <c r="D2904" i="67"/>
  <c r="D2905" i="67"/>
  <c r="D2906" i="67"/>
  <c r="D2907" i="67"/>
  <c r="D2908" i="67"/>
  <c r="D2909" i="67"/>
  <c r="D2910" i="67"/>
  <c r="D2911" i="67"/>
  <c r="D2912" i="67"/>
  <c r="D2913" i="67"/>
  <c r="D2914" i="67"/>
  <c r="D2915" i="67"/>
  <c r="D2916" i="67"/>
  <c r="D2917" i="67"/>
  <c r="D2918" i="67"/>
  <c r="D2919" i="67"/>
  <c r="D2920" i="67"/>
  <c r="D2921" i="67"/>
  <c r="D2922" i="67"/>
  <c r="D2923" i="67"/>
  <c r="D2924" i="67"/>
  <c r="D2925" i="67"/>
  <c r="D2926" i="67"/>
  <c r="D2927" i="67"/>
  <c r="C4" i="67"/>
  <c r="C5" i="67"/>
  <c r="C6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19" i="67"/>
  <c r="C20" i="67"/>
  <c r="C21" i="67"/>
  <c r="C22" i="67"/>
  <c r="C23" i="67"/>
  <c r="C24" i="67"/>
  <c r="C25" i="67"/>
  <c r="C26" i="67"/>
  <c r="C27" i="67"/>
  <c r="C28" i="67"/>
  <c r="C29" i="67"/>
  <c r="C30" i="67"/>
  <c r="C31" i="67"/>
  <c r="C32" i="67"/>
  <c r="C33" i="67"/>
  <c r="C34" i="67"/>
  <c r="C35" i="67"/>
  <c r="C36" i="67"/>
  <c r="C37" i="67"/>
  <c r="C38" i="67"/>
  <c r="C39" i="67"/>
  <c r="C40" i="67"/>
  <c r="C41" i="67"/>
  <c r="C42" i="67"/>
  <c r="C43" i="67"/>
  <c r="C44" i="67"/>
  <c r="C45" i="67"/>
  <c r="C46" i="67"/>
  <c r="C47" i="67"/>
  <c r="C48" i="67"/>
  <c r="C49" i="67"/>
  <c r="C50" i="67"/>
  <c r="C51" i="67"/>
  <c r="C52" i="67"/>
  <c r="C53" i="67"/>
  <c r="C54" i="67"/>
  <c r="C55" i="67"/>
  <c r="C56" i="67"/>
  <c r="C57" i="67"/>
  <c r="C58" i="67"/>
  <c r="C59" i="67"/>
  <c r="C60" i="67"/>
  <c r="C61" i="67"/>
  <c r="C62" i="67"/>
  <c r="C63" i="67"/>
  <c r="C64" i="67"/>
  <c r="C65" i="67"/>
  <c r="C66" i="67"/>
  <c r="C67" i="67"/>
  <c r="C68" i="67"/>
  <c r="C69" i="67"/>
  <c r="C70" i="67"/>
  <c r="C71" i="67"/>
  <c r="C72" i="67"/>
  <c r="C73" i="67"/>
  <c r="C74" i="67"/>
  <c r="C75" i="67"/>
  <c r="C76" i="67"/>
  <c r="C77" i="67"/>
  <c r="C78" i="67"/>
  <c r="C79" i="67"/>
  <c r="C80" i="67"/>
  <c r="C81" i="67"/>
  <c r="C82" i="67"/>
  <c r="C83" i="67"/>
  <c r="C84" i="67"/>
  <c r="C85" i="67"/>
  <c r="C86" i="67"/>
  <c r="C87" i="67"/>
  <c r="C88" i="67"/>
  <c r="C89" i="67"/>
  <c r="C90" i="67"/>
  <c r="C91" i="67"/>
  <c r="C92" i="67"/>
  <c r="C93" i="67"/>
  <c r="C94" i="67"/>
  <c r="C95" i="67"/>
  <c r="C96" i="67"/>
  <c r="C97" i="67"/>
  <c r="C98" i="67"/>
  <c r="C99" i="67"/>
  <c r="C100" i="67"/>
  <c r="C101" i="67"/>
  <c r="C102" i="67"/>
  <c r="C103" i="67"/>
  <c r="C104" i="67"/>
  <c r="C105" i="67"/>
  <c r="C106" i="67"/>
  <c r="C107" i="67"/>
  <c r="C108" i="67"/>
  <c r="C109" i="67"/>
  <c r="C110" i="67"/>
  <c r="C111" i="67"/>
  <c r="C112" i="67"/>
  <c r="C113" i="67"/>
  <c r="C114" i="67"/>
  <c r="C115" i="67"/>
  <c r="C116" i="67"/>
  <c r="C117" i="67"/>
  <c r="C118" i="67"/>
  <c r="C119" i="67"/>
  <c r="C120" i="67"/>
  <c r="C121" i="67"/>
  <c r="C122" i="67"/>
  <c r="C123" i="67"/>
  <c r="C124" i="67"/>
  <c r="C125" i="67"/>
  <c r="C126" i="67"/>
  <c r="C127" i="67"/>
  <c r="C128" i="67"/>
  <c r="C129" i="67"/>
  <c r="C130" i="67"/>
  <c r="C131" i="67"/>
  <c r="C132" i="67"/>
  <c r="C133" i="67"/>
  <c r="C134" i="67"/>
  <c r="C135" i="67"/>
  <c r="C136" i="67"/>
  <c r="C137" i="67"/>
  <c r="C138" i="67"/>
  <c r="C139" i="67"/>
  <c r="C140" i="67"/>
  <c r="C141" i="67"/>
  <c r="C142" i="67"/>
  <c r="C143" i="67"/>
  <c r="C144" i="67"/>
  <c r="C145" i="67"/>
  <c r="C146" i="67"/>
  <c r="C147" i="67"/>
  <c r="C148" i="67"/>
  <c r="C149" i="67"/>
  <c r="C150" i="67"/>
  <c r="C151" i="67"/>
  <c r="C152" i="67"/>
  <c r="C153" i="67"/>
  <c r="C154" i="67"/>
  <c r="C155" i="67"/>
  <c r="C156" i="67"/>
  <c r="C157" i="67"/>
  <c r="C158" i="67"/>
  <c r="C159" i="67"/>
  <c r="C160" i="67"/>
  <c r="C161" i="67"/>
  <c r="C162" i="67"/>
  <c r="C163" i="67"/>
  <c r="C164" i="67"/>
  <c r="C165" i="67"/>
  <c r="C166" i="67"/>
  <c r="C167" i="67"/>
  <c r="C168" i="67"/>
  <c r="C169" i="67"/>
  <c r="C170" i="67"/>
  <c r="C171" i="67"/>
  <c r="C172" i="67"/>
  <c r="C173" i="67"/>
  <c r="C174" i="67"/>
  <c r="C175" i="67"/>
  <c r="C176" i="67"/>
  <c r="C177" i="67"/>
  <c r="C178" i="67"/>
  <c r="C179" i="67"/>
  <c r="C180" i="67"/>
  <c r="C181" i="67"/>
  <c r="C182" i="67"/>
  <c r="C183" i="67"/>
  <c r="C184" i="67"/>
  <c r="C185" i="67"/>
  <c r="C186" i="67"/>
  <c r="C187" i="67"/>
  <c r="C188" i="67"/>
  <c r="C189" i="67"/>
  <c r="C190" i="67"/>
  <c r="C191" i="67"/>
  <c r="C192" i="67"/>
  <c r="C193" i="67"/>
  <c r="C194" i="67"/>
  <c r="C195" i="67"/>
  <c r="C196" i="67"/>
  <c r="C197" i="67"/>
  <c r="C198" i="67"/>
  <c r="C199" i="67"/>
  <c r="C200" i="67"/>
  <c r="C201" i="67"/>
  <c r="C202" i="67"/>
  <c r="C203" i="67"/>
  <c r="C204" i="67"/>
  <c r="C205" i="67"/>
  <c r="C206" i="67"/>
  <c r="C207" i="67"/>
  <c r="C208" i="67"/>
  <c r="C209" i="67"/>
  <c r="C210" i="67"/>
  <c r="C211" i="67"/>
  <c r="C212" i="67"/>
  <c r="C213" i="67"/>
  <c r="C214" i="67"/>
  <c r="C215" i="67"/>
  <c r="C216" i="67"/>
  <c r="C217" i="67"/>
  <c r="C218" i="67"/>
  <c r="C219" i="67"/>
  <c r="C220" i="67"/>
  <c r="C221" i="67"/>
  <c r="C222" i="67"/>
  <c r="C223" i="67"/>
  <c r="C224" i="67"/>
  <c r="C225" i="67"/>
  <c r="C226" i="67"/>
  <c r="C227" i="67"/>
  <c r="C228" i="67"/>
  <c r="C229" i="67"/>
  <c r="C230" i="67"/>
  <c r="C231" i="67"/>
  <c r="C232" i="67"/>
  <c r="C233" i="67"/>
  <c r="C234" i="67"/>
  <c r="C235" i="67"/>
  <c r="C236" i="67"/>
  <c r="C237" i="67"/>
  <c r="C238" i="67"/>
  <c r="C239" i="67"/>
  <c r="C240" i="67"/>
  <c r="C241" i="67"/>
  <c r="C242" i="67"/>
  <c r="C243" i="67"/>
  <c r="C244" i="67"/>
  <c r="C245" i="67"/>
  <c r="C246" i="67"/>
  <c r="C247" i="67"/>
  <c r="C248" i="67"/>
  <c r="C249" i="67"/>
  <c r="C250" i="67"/>
  <c r="C251" i="67"/>
  <c r="C252" i="67"/>
  <c r="C253" i="67"/>
  <c r="C254" i="67"/>
  <c r="C255" i="67"/>
  <c r="C256" i="67"/>
  <c r="C257" i="67"/>
  <c r="C258" i="67"/>
  <c r="C259" i="67"/>
  <c r="C260" i="67"/>
  <c r="C261" i="67"/>
  <c r="C262" i="67"/>
  <c r="C263" i="67"/>
  <c r="C264" i="67"/>
  <c r="C265" i="67"/>
  <c r="C266" i="67"/>
  <c r="C267" i="67"/>
  <c r="C268" i="67"/>
  <c r="C269" i="67"/>
  <c r="C270" i="67"/>
  <c r="C271" i="67"/>
  <c r="C272" i="67"/>
  <c r="C273" i="67"/>
  <c r="C274" i="67"/>
  <c r="C275" i="67"/>
  <c r="C276" i="67"/>
  <c r="C277" i="67"/>
  <c r="C278" i="67"/>
  <c r="C279" i="67"/>
  <c r="C280" i="67"/>
  <c r="C281" i="67"/>
  <c r="C282" i="67"/>
  <c r="C283" i="67"/>
  <c r="C284" i="67"/>
  <c r="C285" i="67"/>
  <c r="C286" i="67"/>
  <c r="C287" i="67"/>
  <c r="C288" i="67"/>
  <c r="C289" i="67"/>
  <c r="C290" i="67"/>
  <c r="C291" i="67"/>
  <c r="C292" i="67"/>
  <c r="C293" i="67"/>
  <c r="C294" i="67"/>
  <c r="C295" i="67"/>
  <c r="C296" i="67"/>
  <c r="C297" i="67"/>
  <c r="C298" i="67"/>
  <c r="C299" i="67"/>
  <c r="C300" i="67"/>
  <c r="C301" i="67"/>
  <c r="C302" i="67"/>
  <c r="C303" i="67"/>
  <c r="C304" i="67"/>
  <c r="C305" i="67"/>
  <c r="C306" i="67"/>
  <c r="C307" i="67"/>
  <c r="C308" i="67"/>
  <c r="C309" i="67"/>
  <c r="C310" i="67"/>
  <c r="C311" i="67"/>
  <c r="C312" i="67"/>
  <c r="C313" i="67"/>
  <c r="C314" i="67"/>
  <c r="C315" i="67"/>
  <c r="C316" i="67"/>
  <c r="C317" i="67"/>
  <c r="C318" i="67"/>
  <c r="C319" i="67"/>
  <c r="C320" i="67"/>
  <c r="C321" i="67"/>
  <c r="C322" i="67"/>
  <c r="C323" i="67"/>
  <c r="C324" i="67"/>
  <c r="C325" i="67"/>
  <c r="C326" i="67"/>
  <c r="C327" i="67"/>
  <c r="C328" i="67"/>
  <c r="C329" i="67"/>
  <c r="C330" i="67"/>
  <c r="C331" i="67"/>
  <c r="C332" i="67"/>
  <c r="C333" i="67"/>
  <c r="C334" i="67"/>
  <c r="C335" i="67"/>
  <c r="C336" i="67"/>
  <c r="C337" i="67"/>
  <c r="C338" i="67"/>
  <c r="C339" i="67"/>
  <c r="C340" i="67"/>
  <c r="C341" i="67"/>
  <c r="C342" i="67"/>
  <c r="C343" i="67"/>
  <c r="C344" i="67"/>
  <c r="C345" i="67"/>
  <c r="C346" i="67"/>
  <c r="C347" i="67"/>
  <c r="C348" i="67"/>
  <c r="C349" i="67"/>
  <c r="C350" i="67"/>
  <c r="C351" i="67"/>
  <c r="C352" i="67"/>
  <c r="C353" i="67"/>
  <c r="C354" i="67"/>
  <c r="C355" i="67"/>
  <c r="C356" i="67"/>
  <c r="C357" i="67"/>
  <c r="C358" i="67"/>
  <c r="C359" i="67"/>
  <c r="C360" i="67"/>
  <c r="C361" i="67"/>
  <c r="C362" i="67"/>
  <c r="C363" i="67"/>
  <c r="C364" i="67"/>
  <c r="C365" i="67"/>
  <c r="C366" i="67"/>
  <c r="C367" i="67"/>
  <c r="C368" i="67"/>
  <c r="C369" i="67"/>
  <c r="C370" i="67"/>
  <c r="C371" i="67"/>
  <c r="C372" i="67"/>
  <c r="C373" i="67"/>
  <c r="C374" i="67"/>
  <c r="C375" i="67"/>
  <c r="C376" i="67"/>
  <c r="C377" i="67"/>
  <c r="C378" i="67"/>
  <c r="C379" i="67"/>
  <c r="C380" i="67"/>
  <c r="C381" i="67"/>
  <c r="C382" i="67"/>
  <c r="C383" i="67"/>
  <c r="C384" i="67"/>
  <c r="C385" i="67"/>
  <c r="C386" i="67"/>
  <c r="C387" i="67"/>
  <c r="C388" i="67"/>
  <c r="C389" i="67"/>
  <c r="C390" i="67"/>
  <c r="C391" i="67"/>
  <c r="C392" i="67"/>
  <c r="C393" i="67"/>
  <c r="C394" i="67"/>
  <c r="C395" i="67"/>
  <c r="C396" i="67"/>
  <c r="C397" i="67"/>
  <c r="C398" i="67"/>
  <c r="C399" i="67"/>
  <c r="C400" i="67"/>
  <c r="C401" i="67"/>
  <c r="C402" i="67"/>
  <c r="C403" i="67"/>
  <c r="C404" i="67"/>
  <c r="C405" i="67"/>
  <c r="C406" i="67"/>
  <c r="C407" i="67"/>
  <c r="C408" i="67"/>
  <c r="C409" i="67"/>
  <c r="C410" i="67"/>
  <c r="C411" i="67"/>
  <c r="C412" i="67"/>
  <c r="C413" i="67"/>
  <c r="C414" i="67"/>
  <c r="C415" i="67"/>
  <c r="C416" i="67"/>
  <c r="C417" i="67"/>
  <c r="C418" i="67"/>
  <c r="C419" i="67"/>
  <c r="C420" i="67"/>
  <c r="C421" i="67"/>
  <c r="C422" i="67"/>
  <c r="C423" i="67"/>
  <c r="C424" i="67"/>
  <c r="C425" i="67"/>
  <c r="C426" i="67"/>
  <c r="C427" i="67"/>
  <c r="C428" i="67"/>
  <c r="C429" i="67"/>
  <c r="C430" i="67"/>
  <c r="C431" i="67"/>
  <c r="C432" i="67"/>
  <c r="C433" i="67"/>
  <c r="C434" i="67"/>
  <c r="C435" i="67"/>
  <c r="C436" i="67"/>
  <c r="C437" i="67"/>
  <c r="C438" i="67"/>
  <c r="C439" i="67"/>
  <c r="C440" i="67"/>
  <c r="C441" i="67"/>
  <c r="C442" i="67"/>
  <c r="C443" i="67"/>
  <c r="C444" i="67"/>
  <c r="C445" i="67"/>
  <c r="C446" i="67"/>
  <c r="C447" i="67"/>
  <c r="C448" i="67"/>
  <c r="C449" i="67"/>
  <c r="C450" i="67"/>
  <c r="C451" i="67"/>
  <c r="C452" i="67"/>
  <c r="C453" i="67"/>
  <c r="C454" i="67"/>
  <c r="C455" i="67"/>
  <c r="C456" i="67"/>
  <c r="C457" i="67"/>
  <c r="C458" i="67"/>
  <c r="C459" i="67"/>
  <c r="C460" i="67"/>
  <c r="C461" i="67"/>
  <c r="C462" i="67"/>
  <c r="C463" i="67"/>
  <c r="C464" i="67"/>
  <c r="C465" i="67"/>
  <c r="C466" i="67"/>
  <c r="C467" i="67"/>
  <c r="C468" i="67"/>
  <c r="C469" i="67"/>
  <c r="C470" i="67"/>
  <c r="C471" i="67"/>
  <c r="C472" i="67"/>
  <c r="C473" i="67"/>
  <c r="C474" i="67"/>
  <c r="C475" i="67"/>
  <c r="C476" i="67"/>
  <c r="C477" i="67"/>
  <c r="C478" i="67"/>
  <c r="C479" i="67"/>
  <c r="C480" i="67"/>
  <c r="C481" i="67"/>
  <c r="C482" i="67"/>
  <c r="C483" i="67"/>
  <c r="C484" i="67"/>
  <c r="C485" i="67"/>
  <c r="C486" i="67"/>
  <c r="C487" i="67"/>
  <c r="C488" i="67"/>
  <c r="C489" i="67"/>
  <c r="C490" i="67"/>
  <c r="C491" i="67"/>
  <c r="C492" i="67"/>
  <c r="C493" i="67"/>
  <c r="C494" i="67"/>
  <c r="C495" i="67"/>
  <c r="C496" i="67"/>
  <c r="C497" i="67"/>
  <c r="C498" i="67"/>
  <c r="C499" i="67"/>
  <c r="C500" i="67"/>
  <c r="C501" i="67"/>
  <c r="C502" i="67"/>
  <c r="C503" i="67"/>
  <c r="C504" i="67"/>
  <c r="C505" i="67"/>
  <c r="C506" i="67"/>
  <c r="C507" i="67"/>
  <c r="C508" i="67"/>
  <c r="C509" i="67"/>
  <c r="C510" i="67"/>
  <c r="C511" i="67"/>
  <c r="C512" i="67"/>
  <c r="C513" i="67"/>
  <c r="C514" i="67"/>
  <c r="C515" i="67"/>
  <c r="C516" i="67"/>
  <c r="C517" i="67"/>
  <c r="C518" i="67"/>
  <c r="C519" i="67"/>
  <c r="C520" i="67"/>
  <c r="C521" i="67"/>
  <c r="C522" i="67"/>
  <c r="C523" i="67"/>
  <c r="C524" i="67"/>
  <c r="C525" i="67"/>
  <c r="C526" i="67"/>
  <c r="C527" i="67"/>
  <c r="C528" i="67"/>
  <c r="C529" i="67"/>
  <c r="C530" i="67"/>
  <c r="C531" i="67"/>
  <c r="C532" i="67"/>
  <c r="C533" i="67"/>
  <c r="C534" i="67"/>
  <c r="C535" i="67"/>
  <c r="C536" i="67"/>
  <c r="C537" i="67"/>
  <c r="C538" i="67"/>
  <c r="C539" i="67"/>
  <c r="C540" i="67"/>
  <c r="C541" i="67"/>
  <c r="C542" i="67"/>
  <c r="C543" i="67"/>
  <c r="C544" i="67"/>
  <c r="C545" i="67"/>
  <c r="C546" i="67"/>
  <c r="C547" i="67"/>
  <c r="C548" i="67"/>
  <c r="C549" i="67"/>
  <c r="C550" i="67"/>
  <c r="C551" i="67"/>
  <c r="C552" i="67"/>
  <c r="C553" i="67"/>
  <c r="C554" i="67"/>
  <c r="C555" i="67"/>
  <c r="C556" i="67"/>
  <c r="C557" i="67"/>
  <c r="C558" i="67"/>
  <c r="C559" i="67"/>
  <c r="C560" i="67"/>
  <c r="C561" i="67"/>
  <c r="C562" i="67"/>
  <c r="C563" i="67"/>
  <c r="C564" i="67"/>
  <c r="C565" i="67"/>
  <c r="C566" i="67"/>
  <c r="C567" i="67"/>
  <c r="C568" i="67"/>
  <c r="C569" i="67"/>
  <c r="C570" i="67"/>
  <c r="C571" i="67"/>
  <c r="C572" i="67"/>
  <c r="C573" i="67"/>
  <c r="C574" i="67"/>
  <c r="C575" i="67"/>
  <c r="C576" i="67"/>
  <c r="C577" i="67"/>
  <c r="C578" i="67"/>
  <c r="C579" i="67"/>
  <c r="C580" i="67"/>
  <c r="C581" i="67"/>
  <c r="C582" i="67"/>
  <c r="C583" i="67"/>
  <c r="C584" i="67"/>
  <c r="C585" i="67"/>
  <c r="C586" i="67"/>
  <c r="C587" i="67"/>
  <c r="C588" i="67"/>
  <c r="C589" i="67"/>
  <c r="C590" i="67"/>
  <c r="C591" i="67"/>
  <c r="C592" i="67"/>
  <c r="C593" i="67"/>
  <c r="C594" i="67"/>
  <c r="C595" i="67"/>
  <c r="C596" i="67"/>
  <c r="C597" i="67"/>
  <c r="C598" i="67"/>
  <c r="C599" i="67"/>
  <c r="C600" i="67"/>
  <c r="C601" i="67"/>
  <c r="C602" i="67"/>
  <c r="C603" i="67"/>
  <c r="C604" i="67"/>
  <c r="C605" i="67"/>
  <c r="C606" i="67"/>
  <c r="C607" i="67"/>
  <c r="C608" i="67"/>
  <c r="C609" i="67"/>
  <c r="C610" i="67"/>
  <c r="C611" i="67"/>
  <c r="C612" i="67"/>
  <c r="C613" i="67"/>
  <c r="C614" i="67"/>
  <c r="C615" i="67"/>
  <c r="C616" i="67"/>
  <c r="C617" i="67"/>
  <c r="C618" i="67"/>
  <c r="C619" i="67"/>
  <c r="C620" i="67"/>
  <c r="C621" i="67"/>
  <c r="C622" i="67"/>
  <c r="C623" i="67"/>
  <c r="C624" i="67"/>
  <c r="C625" i="67"/>
  <c r="C626" i="67"/>
  <c r="C627" i="67"/>
  <c r="C628" i="67"/>
  <c r="C629" i="67"/>
  <c r="C630" i="67"/>
  <c r="C631" i="67"/>
  <c r="C632" i="67"/>
  <c r="C633" i="67"/>
  <c r="C634" i="67"/>
  <c r="C635" i="67"/>
  <c r="C636" i="67"/>
  <c r="C637" i="67"/>
  <c r="C638" i="67"/>
  <c r="C639" i="67"/>
  <c r="C640" i="67"/>
  <c r="C641" i="67"/>
  <c r="C642" i="67"/>
  <c r="C643" i="67"/>
  <c r="C644" i="67"/>
  <c r="C645" i="67"/>
  <c r="C646" i="67"/>
  <c r="C647" i="67"/>
  <c r="C648" i="67"/>
  <c r="C649" i="67"/>
  <c r="C650" i="67"/>
  <c r="C651" i="67"/>
  <c r="C652" i="67"/>
  <c r="C653" i="67"/>
  <c r="C654" i="67"/>
  <c r="C655" i="67"/>
  <c r="C656" i="67"/>
  <c r="C657" i="67"/>
  <c r="C658" i="67"/>
  <c r="C659" i="67"/>
  <c r="C660" i="67"/>
  <c r="C661" i="67"/>
  <c r="C662" i="67"/>
  <c r="C663" i="67"/>
  <c r="C664" i="67"/>
  <c r="C665" i="67"/>
  <c r="C666" i="67"/>
  <c r="C667" i="67"/>
  <c r="C668" i="67"/>
  <c r="C669" i="67"/>
  <c r="C670" i="67"/>
  <c r="C671" i="67"/>
  <c r="C672" i="67"/>
  <c r="C673" i="67"/>
  <c r="C674" i="67"/>
  <c r="C675" i="67"/>
  <c r="C676" i="67"/>
  <c r="C677" i="67"/>
  <c r="C678" i="67"/>
  <c r="C679" i="67"/>
  <c r="C680" i="67"/>
  <c r="C681" i="67"/>
  <c r="C682" i="67"/>
  <c r="C683" i="67"/>
  <c r="C684" i="67"/>
  <c r="C685" i="67"/>
  <c r="C686" i="67"/>
  <c r="C687" i="67"/>
  <c r="C688" i="67"/>
  <c r="C689" i="67"/>
  <c r="C690" i="67"/>
  <c r="C691" i="67"/>
  <c r="C692" i="67"/>
  <c r="C693" i="67"/>
  <c r="C694" i="67"/>
  <c r="C695" i="67"/>
  <c r="C696" i="67"/>
  <c r="C697" i="67"/>
  <c r="C698" i="67"/>
  <c r="C699" i="67"/>
  <c r="C700" i="67"/>
  <c r="C701" i="67"/>
  <c r="C702" i="67"/>
  <c r="C703" i="67"/>
  <c r="C704" i="67"/>
  <c r="C705" i="67"/>
  <c r="C706" i="67"/>
  <c r="C707" i="67"/>
  <c r="C708" i="67"/>
  <c r="C709" i="67"/>
  <c r="C710" i="67"/>
  <c r="C711" i="67"/>
  <c r="C712" i="67"/>
  <c r="C713" i="67"/>
  <c r="C714" i="67"/>
  <c r="C715" i="67"/>
  <c r="C716" i="67"/>
  <c r="C717" i="67"/>
  <c r="C718" i="67"/>
  <c r="C719" i="67"/>
  <c r="C720" i="67"/>
  <c r="C721" i="67"/>
  <c r="C722" i="67"/>
  <c r="C723" i="67"/>
  <c r="C724" i="67"/>
  <c r="C725" i="67"/>
  <c r="C726" i="67"/>
  <c r="C727" i="67"/>
  <c r="C728" i="67"/>
  <c r="C729" i="67"/>
  <c r="C730" i="67"/>
  <c r="C731" i="67"/>
  <c r="C732" i="67"/>
  <c r="C733" i="67"/>
  <c r="C734" i="67"/>
  <c r="C735" i="67"/>
  <c r="C736" i="67"/>
  <c r="C737" i="67"/>
  <c r="C738" i="67"/>
  <c r="C739" i="67"/>
  <c r="C740" i="67"/>
  <c r="C741" i="67"/>
  <c r="C742" i="67"/>
  <c r="C743" i="67"/>
  <c r="C744" i="67"/>
  <c r="C745" i="67"/>
  <c r="C746" i="67"/>
  <c r="C747" i="67"/>
  <c r="C748" i="67"/>
  <c r="C749" i="67"/>
  <c r="C750" i="67"/>
  <c r="C751" i="67"/>
  <c r="C752" i="67"/>
  <c r="C753" i="67"/>
  <c r="C754" i="67"/>
  <c r="C755" i="67"/>
  <c r="C756" i="67"/>
  <c r="C757" i="67"/>
  <c r="C758" i="67"/>
  <c r="C759" i="67"/>
  <c r="C760" i="67"/>
  <c r="C761" i="67"/>
  <c r="C762" i="67"/>
  <c r="C763" i="67"/>
  <c r="C764" i="67"/>
  <c r="C765" i="67"/>
  <c r="C766" i="67"/>
  <c r="C767" i="67"/>
  <c r="C768" i="67"/>
  <c r="C769" i="67"/>
  <c r="C770" i="67"/>
  <c r="C771" i="67"/>
  <c r="C772" i="67"/>
  <c r="C773" i="67"/>
  <c r="C774" i="67"/>
  <c r="C775" i="67"/>
  <c r="C776" i="67"/>
  <c r="C777" i="67"/>
  <c r="C778" i="67"/>
  <c r="C779" i="67"/>
  <c r="C780" i="67"/>
  <c r="C781" i="67"/>
  <c r="C782" i="67"/>
  <c r="C783" i="67"/>
  <c r="C784" i="67"/>
  <c r="C785" i="67"/>
  <c r="C786" i="67"/>
  <c r="C787" i="67"/>
  <c r="C788" i="67"/>
  <c r="C789" i="67"/>
  <c r="C790" i="67"/>
  <c r="C791" i="67"/>
  <c r="C792" i="67"/>
  <c r="C793" i="67"/>
  <c r="C794" i="67"/>
  <c r="C795" i="67"/>
  <c r="C796" i="67"/>
  <c r="C797" i="67"/>
  <c r="C798" i="67"/>
  <c r="C799" i="67"/>
  <c r="C800" i="67"/>
  <c r="C801" i="67"/>
  <c r="C802" i="67"/>
  <c r="C803" i="67"/>
  <c r="C804" i="67"/>
  <c r="C805" i="67"/>
  <c r="C806" i="67"/>
  <c r="C807" i="67"/>
  <c r="C808" i="67"/>
  <c r="C809" i="67"/>
  <c r="C810" i="67"/>
  <c r="C811" i="67"/>
  <c r="C812" i="67"/>
  <c r="C813" i="67"/>
  <c r="C814" i="67"/>
  <c r="C815" i="67"/>
  <c r="C816" i="67"/>
  <c r="C817" i="67"/>
  <c r="C818" i="67"/>
  <c r="C819" i="67"/>
  <c r="C820" i="67"/>
  <c r="C821" i="67"/>
  <c r="C822" i="67"/>
  <c r="C823" i="67"/>
  <c r="C824" i="67"/>
  <c r="C825" i="67"/>
  <c r="C826" i="67"/>
  <c r="C827" i="67"/>
  <c r="C828" i="67"/>
  <c r="C829" i="67"/>
  <c r="C830" i="67"/>
  <c r="C831" i="67"/>
  <c r="C832" i="67"/>
  <c r="C833" i="67"/>
  <c r="C834" i="67"/>
  <c r="C835" i="67"/>
  <c r="C836" i="67"/>
  <c r="C837" i="67"/>
  <c r="C838" i="67"/>
  <c r="C839" i="67"/>
  <c r="C840" i="67"/>
  <c r="C841" i="67"/>
  <c r="C842" i="67"/>
  <c r="C843" i="67"/>
  <c r="C844" i="67"/>
  <c r="C845" i="67"/>
  <c r="C846" i="67"/>
  <c r="C847" i="67"/>
  <c r="C848" i="67"/>
  <c r="C849" i="67"/>
  <c r="C850" i="67"/>
  <c r="C851" i="67"/>
  <c r="C852" i="67"/>
  <c r="C853" i="67"/>
  <c r="C854" i="67"/>
  <c r="C855" i="67"/>
  <c r="C856" i="67"/>
  <c r="C857" i="67"/>
  <c r="C858" i="67"/>
  <c r="C859" i="67"/>
  <c r="C860" i="67"/>
  <c r="C861" i="67"/>
  <c r="C862" i="67"/>
  <c r="C863" i="67"/>
  <c r="C864" i="67"/>
  <c r="C865" i="67"/>
  <c r="C866" i="67"/>
  <c r="C867" i="67"/>
  <c r="C868" i="67"/>
  <c r="C869" i="67"/>
  <c r="C870" i="67"/>
  <c r="C871" i="67"/>
  <c r="C872" i="67"/>
  <c r="C873" i="67"/>
  <c r="C874" i="67"/>
  <c r="C875" i="67"/>
  <c r="C876" i="67"/>
  <c r="C877" i="67"/>
  <c r="C878" i="67"/>
  <c r="C879" i="67"/>
  <c r="C880" i="67"/>
  <c r="C881" i="67"/>
  <c r="C882" i="67"/>
  <c r="C883" i="67"/>
  <c r="C884" i="67"/>
  <c r="C885" i="67"/>
  <c r="C886" i="67"/>
  <c r="C887" i="67"/>
  <c r="C888" i="67"/>
  <c r="C889" i="67"/>
  <c r="C890" i="67"/>
  <c r="C891" i="67"/>
  <c r="C892" i="67"/>
  <c r="C893" i="67"/>
  <c r="C894" i="67"/>
  <c r="C895" i="67"/>
  <c r="C896" i="67"/>
  <c r="C897" i="67"/>
  <c r="C898" i="67"/>
  <c r="C899" i="67"/>
  <c r="C900" i="67"/>
  <c r="C901" i="67"/>
  <c r="C902" i="67"/>
  <c r="C903" i="67"/>
  <c r="C904" i="67"/>
  <c r="C905" i="67"/>
  <c r="C906" i="67"/>
  <c r="C907" i="67"/>
  <c r="C908" i="67"/>
  <c r="C909" i="67"/>
  <c r="C910" i="67"/>
  <c r="C911" i="67"/>
  <c r="C912" i="67"/>
  <c r="C913" i="67"/>
  <c r="C914" i="67"/>
  <c r="C915" i="67"/>
  <c r="C916" i="67"/>
  <c r="C917" i="67"/>
  <c r="C918" i="67"/>
  <c r="C919" i="67"/>
  <c r="C920" i="67"/>
  <c r="C921" i="67"/>
  <c r="C922" i="67"/>
  <c r="C923" i="67"/>
  <c r="C924" i="67"/>
  <c r="C925" i="67"/>
  <c r="C926" i="67"/>
  <c r="C927" i="67"/>
  <c r="C928" i="67"/>
  <c r="C929" i="67"/>
  <c r="C930" i="67"/>
  <c r="C931" i="67"/>
  <c r="C932" i="67"/>
  <c r="C933" i="67"/>
  <c r="C934" i="67"/>
  <c r="C935" i="67"/>
  <c r="C936" i="67"/>
  <c r="C937" i="67"/>
  <c r="C938" i="67"/>
  <c r="C939" i="67"/>
  <c r="C940" i="67"/>
  <c r="C941" i="67"/>
  <c r="C942" i="67"/>
  <c r="C943" i="67"/>
  <c r="C944" i="67"/>
  <c r="C945" i="67"/>
  <c r="C946" i="67"/>
  <c r="C947" i="67"/>
  <c r="C948" i="67"/>
  <c r="C949" i="67"/>
  <c r="C950" i="67"/>
  <c r="C951" i="67"/>
  <c r="C952" i="67"/>
  <c r="C953" i="67"/>
  <c r="C954" i="67"/>
  <c r="C955" i="67"/>
  <c r="C956" i="67"/>
  <c r="C957" i="67"/>
  <c r="C958" i="67"/>
  <c r="C959" i="67"/>
  <c r="C960" i="67"/>
  <c r="C961" i="67"/>
  <c r="C962" i="67"/>
  <c r="C963" i="67"/>
  <c r="C964" i="67"/>
  <c r="C965" i="67"/>
  <c r="C966" i="67"/>
  <c r="C967" i="67"/>
  <c r="C968" i="67"/>
  <c r="C969" i="67"/>
  <c r="C970" i="67"/>
  <c r="C971" i="67"/>
  <c r="C972" i="67"/>
  <c r="C973" i="67"/>
  <c r="C974" i="67"/>
  <c r="C975" i="67"/>
  <c r="C976" i="67"/>
  <c r="C977" i="67"/>
  <c r="C978" i="67"/>
  <c r="C979" i="67"/>
  <c r="C980" i="67"/>
  <c r="C981" i="67"/>
  <c r="C982" i="67"/>
  <c r="C983" i="67"/>
  <c r="C984" i="67"/>
  <c r="C985" i="67"/>
  <c r="C986" i="67"/>
  <c r="C987" i="67"/>
  <c r="C988" i="67"/>
  <c r="C989" i="67"/>
  <c r="C990" i="67"/>
  <c r="C991" i="67"/>
  <c r="C992" i="67"/>
  <c r="C993" i="67"/>
  <c r="C994" i="67"/>
  <c r="C995" i="67"/>
  <c r="C996" i="67"/>
  <c r="C997" i="67"/>
  <c r="C998" i="67"/>
  <c r="C999" i="67"/>
  <c r="C1000" i="67"/>
  <c r="C1001" i="67"/>
  <c r="C1002" i="67"/>
  <c r="C1003" i="67"/>
  <c r="C1004" i="67"/>
  <c r="C1005" i="67"/>
  <c r="C1006" i="67"/>
  <c r="C1007" i="67"/>
  <c r="C1008" i="67"/>
  <c r="C1009" i="67"/>
  <c r="C1010" i="67"/>
  <c r="C1011" i="67"/>
  <c r="C1012" i="67"/>
  <c r="C1013" i="67"/>
  <c r="C1014" i="67"/>
  <c r="C1015" i="67"/>
  <c r="C1016" i="67"/>
  <c r="C1017" i="67"/>
  <c r="C1018" i="67"/>
  <c r="C1019" i="67"/>
  <c r="C1020" i="67"/>
  <c r="C1021" i="67"/>
  <c r="C1022" i="67"/>
  <c r="C1023" i="67"/>
  <c r="C1024" i="67"/>
  <c r="C1025" i="67"/>
  <c r="C1026" i="67"/>
  <c r="C1027" i="67"/>
  <c r="C1028" i="67"/>
  <c r="C1029" i="67"/>
  <c r="C1030" i="67"/>
  <c r="C1031" i="67"/>
  <c r="C1032" i="67"/>
  <c r="C1033" i="67"/>
  <c r="C1034" i="67"/>
  <c r="C1035" i="67"/>
  <c r="C1036" i="67"/>
  <c r="C1037" i="67"/>
  <c r="C1038" i="67"/>
  <c r="C1039" i="67"/>
  <c r="C1040" i="67"/>
  <c r="C1041" i="67"/>
  <c r="C1042" i="67"/>
  <c r="C1043" i="67"/>
  <c r="C1044" i="67"/>
  <c r="C1045" i="67"/>
  <c r="C1046" i="67"/>
  <c r="C1047" i="67"/>
  <c r="C1048" i="67"/>
  <c r="C1049" i="67"/>
  <c r="C1050" i="67"/>
  <c r="C1051" i="67"/>
  <c r="C1052" i="67"/>
  <c r="C1053" i="67"/>
  <c r="C1054" i="67"/>
  <c r="C1055" i="67"/>
  <c r="C1056" i="67"/>
  <c r="C1057" i="67"/>
  <c r="C1058" i="67"/>
  <c r="C1059" i="67"/>
  <c r="C1060" i="67"/>
  <c r="C1061" i="67"/>
  <c r="C1062" i="67"/>
  <c r="C1063" i="67"/>
  <c r="C1064" i="67"/>
  <c r="C1065" i="67"/>
  <c r="C1066" i="67"/>
  <c r="C1067" i="67"/>
  <c r="C1068" i="67"/>
  <c r="C1069" i="67"/>
  <c r="C1070" i="67"/>
  <c r="C1071" i="67"/>
  <c r="C1072" i="67"/>
  <c r="C1073" i="67"/>
  <c r="C1074" i="67"/>
  <c r="C1075" i="67"/>
  <c r="C1076" i="67"/>
  <c r="C1077" i="67"/>
  <c r="C1078" i="67"/>
  <c r="C1079" i="67"/>
  <c r="C1080" i="67"/>
  <c r="C1081" i="67"/>
  <c r="C1082" i="67"/>
  <c r="C1083" i="67"/>
  <c r="C1084" i="67"/>
  <c r="C1085" i="67"/>
  <c r="C1086" i="67"/>
  <c r="C1087" i="67"/>
  <c r="C1088" i="67"/>
  <c r="C1089" i="67"/>
  <c r="C1090" i="67"/>
  <c r="C1091" i="67"/>
  <c r="C1092" i="67"/>
  <c r="C1093" i="67"/>
  <c r="C1094" i="67"/>
  <c r="C1095" i="67"/>
  <c r="C1096" i="67"/>
  <c r="C1097" i="67"/>
  <c r="C1098" i="67"/>
  <c r="C1099" i="67"/>
  <c r="C1100" i="67"/>
  <c r="C1101" i="67"/>
  <c r="C1102" i="67"/>
  <c r="C1103" i="67"/>
  <c r="C1104" i="67"/>
  <c r="C1105" i="67"/>
  <c r="C1106" i="67"/>
  <c r="C1107" i="67"/>
  <c r="C1108" i="67"/>
  <c r="C1109" i="67"/>
  <c r="C1110" i="67"/>
  <c r="C1111" i="67"/>
  <c r="C1112" i="67"/>
  <c r="C1113" i="67"/>
  <c r="C1114" i="67"/>
  <c r="C1115" i="67"/>
  <c r="C1116" i="67"/>
  <c r="C1117" i="67"/>
  <c r="C1118" i="67"/>
  <c r="C1119" i="67"/>
  <c r="C1120" i="67"/>
  <c r="C1121" i="67"/>
  <c r="C1122" i="67"/>
  <c r="C1123" i="67"/>
  <c r="C1124" i="67"/>
  <c r="C1125" i="67"/>
  <c r="C1126" i="67"/>
  <c r="C1127" i="67"/>
  <c r="C1128" i="67"/>
  <c r="C1129" i="67"/>
  <c r="C1130" i="67"/>
  <c r="C1131" i="67"/>
  <c r="C1132" i="67"/>
  <c r="C1133" i="67"/>
  <c r="C1134" i="67"/>
  <c r="C1135" i="67"/>
  <c r="C1136" i="67"/>
  <c r="C1137" i="67"/>
  <c r="C1138" i="67"/>
  <c r="C1139" i="67"/>
  <c r="C1140" i="67"/>
  <c r="C1141" i="67"/>
  <c r="C1142" i="67"/>
  <c r="C1143" i="67"/>
  <c r="C1144" i="67"/>
  <c r="C1145" i="67"/>
  <c r="C1146" i="67"/>
  <c r="C1147" i="67"/>
  <c r="C1148" i="67"/>
  <c r="C1149" i="67"/>
  <c r="C1150" i="67"/>
  <c r="C1151" i="67"/>
  <c r="C1152" i="67"/>
  <c r="C1153" i="67"/>
  <c r="C1154" i="67"/>
  <c r="C1155" i="67"/>
  <c r="C1156" i="67"/>
  <c r="C1157" i="67"/>
  <c r="C1158" i="67"/>
  <c r="C1159" i="67"/>
  <c r="C1160" i="67"/>
  <c r="C1161" i="67"/>
  <c r="C1162" i="67"/>
  <c r="C1163" i="67"/>
  <c r="C1164" i="67"/>
  <c r="C1165" i="67"/>
  <c r="C1166" i="67"/>
  <c r="C1167" i="67"/>
  <c r="C1168" i="67"/>
  <c r="C1169" i="67"/>
  <c r="C1170" i="67"/>
  <c r="C1171" i="67"/>
  <c r="C1172" i="67"/>
  <c r="C1173" i="67"/>
  <c r="C1174" i="67"/>
  <c r="C1175" i="67"/>
  <c r="C1176" i="67"/>
  <c r="C1177" i="67"/>
  <c r="C1178" i="67"/>
  <c r="C1179" i="67"/>
  <c r="C1180" i="67"/>
  <c r="C1181" i="67"/>
  <c r="C1182" i="67"/>
  <c r="C1183" i="67"/>
  <c r="C1184" i="67"/>
  <c r="C1185" i="67"/>
  <c r="C1186" i="67"/>
  <c r="C1187" i="67"/>
  <c r="C1188" i="67"/>
  <c r="C1189" i="67"/>
  <c r="C1190" i="67"/>
  <c r="C1191" i="67"/>
  <c r="C1192" i="67"/>
  <c r="C1193" i="67"/>
  <c r="C1194" i="67"/>
  <c r="C1195" i="67"/>
  <c r="C1196" i="67"/>
  <c r="C1197" i="67"/>
  <c r="C1198" i="67"/>
  <c r="C1199" i="67"/>
  <c r="C1200" i="67"/>
  <c r="C1201" i="67"/>
  <c r="C1202" i="67"/>
  <c r="C1203" i="67"/>
  <c r="C1204" i="67"/>
  <c r="C1205" i="67"/>
  <c r="C1206" i="67"/>
  <c r="C1207" i="67"/>
  <c r="C1208" i="67"/>
  <c r="C1209" i="67"/>
  <c r="C1210" i="67"/>
  <c r="C1211" i="67"/>
  <c r="C1212" i="67"/>
  <c r="C1213" i="67"/>
  <c r="C1214" i="67"/>
  <c r="C1215" i="67"/>
  <c r="C1216" i="67"/>
  <c r="C1217" i="67"/>
  <c r="C1218" i="67"/>
  <c r="C1219" i="67"/>
  <c r="C1220" i="67"/>
  <c r="C1221" i="67"/>
  <c r="C1222" i="67"/>
  <c r="C1223" i="67"/>
  <c r="C1224" i="67"/>
  <c r="C1225" i="67"/>
  <c r="C1226" i="67"/>
  <c r="C1227" i="67"/>
  <c r="C1228" i="67"/>
  <c r="C1229" i="67"/>
  <c r="C1230" i="67"/>
  <c r="C1231" i="67"/>
  <c r="C1232" i="67"/>
  <c r="C1233" i="67"/>
  <c r="C1234" i="67"/>
  <c r="C1235" i="67"/>
  <c r="C1236" i="67"/>
  <c r="C1237" i="67"/>
  <c r="C1238" i="67"/>
  <c r="C1239" i="67"/>
  <c r="C1240" i="67"/>
  <c r="C1241" i="67"/>
  <c r="C1242" i="67"/>
  <c r="C1243" i="67"/>
  <c r="C1244" i="67"/>
  <c r="C1245" i="67"/>
  <c r="C1246" i="67"/>
  <c r="C1247" i="67"/>
  <c r="C1248" i="67"/>
  <c r="C1249" i="67"/>
  <c r="C1250" i="67"/>
  <c r="C1251" i="67"/>
  <c r="C1252" i="67"/>
  <c r="C1253" i="67"/>
  <c r="C1254" i="67"/>
  <c r="C1255" i="67"/>
  <c r="C1256" i="67"/>
  <c r="C1257" i="67"/>
  <c r="C1258" i="67"/>
  <c r="C1259" i="67"/>
  <c r="C1260" i="67"/>
  <c r="C1261" i="67"/>
  <c r="C1262" i="67"/>
  <c r="C1263" i="67"/>
  <c r="C1264" i="67"/>
  <c r="C1265" i="67"/>
  <c r="C1266" i="67"/>
  <c r="C1267" i="67"/>
  <c r="C1268" i="67"/>
  <c r="C1269" i="67"/>
  <c r="C1270" i="67"/>
  <c r="C1271" i="67"/>
  <c r="C1272" i="67"/>
  <c r="C1273" i="67"/>
  <c r="C1274" i="67"/>
  <c r="C1275" i="67"/>
  <c r="C1276" i="67"/>
  <c r="C1277" i="67"/>
  <c r="C1278" i="67"/>
  <c r="C1279" i="67"/>
  <c r="C1280" i="67"/>
  <c r="C1281" i="67"/>
  <c r="C1282" i="67"/>
  <c r="C1283" i="67"/>
  <c r="C1284" i="67"/>
  <c r="C1285" i="67"/>
  <c r="C1286" i="67"/>
  <c r="C1287" i="67"/>
  <c r="C1288" i="67"/>
  <c r="C1289" i="67"/>
  <c r="C1290" i="67"/>
  <c r="C1291" i="67"/>
  <c r="C1292" i="67"/>
  <c r="C1293" i="67"/>
  <c r="C1294" i="67"/>
  <c r="C1295" i="67"/>
  <c r="C1296" i="67"/>
  <c r="C1297" i="67"/>
  <c r="C1298" i="67"/>
  <c r="C1299" i="67"/>
  <c r="C1300" i="67"/>
  <c r="C1301" i="67"/>
  <c r="C1302" i="67"/>
  <c r="C1303" i="67"/>
  <c r="C1304" i="67"/>
  <c r="C1305" i="67"/>
  <c r="C1306" i="67"/>
  <c r="C1307" i="67"/>
  <c r="C1308" i="67"/>
  <c r="C1309" i="67"/>
  <c r="C1310" i="67"/>
  <c r="C1311" i="67"/>
  <c r="C1312" i="67"/>
  <c r="C1313" i="67"/>
  <c r="C1314" i="67"/>
  <c r="C1315" i="67"/>
  <c r="C1316" i="67"/>
  <c r="C1317" i="67"/>
  <c r="C1318" i="67"/>
  <c r="C1319" i="67"/>
  <c r="C1320" i="67"/>
  <c r="C1321" i="67"/>
  <c r="C1322" i="67"/>
  <c r="C1323" i="67"/>
  <c r="C1324" i="67"/>
  <c r="C1325" i="67"/>
  <c r="C1326" i="67"/>
  <c r="C1327" i="67"/>
  <c r="C1328" i="67"/>
  <c r="C1329" i="67"/>
  <c r="C1330" i="67"/>
  <c r="C1331" i="67"/>
  <c r="C1332" i="67"/>
  <c r="C1333" i="67"/>
  <c r="C1334" i="67"/>
  <c r="C1335" i="67"/>
  <c r="C1336" i="67"/>
  <c r="C1337" i="67"/>
  <c r="C1338" i="67"/>
  <c r="C1339" i="67"/>
  <c r="C1340" i="67"/>
  <c r="C1341" i="67"/>
  <c r="C1342" i="67"/>
  <c r="C1343" i="67"/>
  <c r="C1344" i="67"/>
  <c r="C1345" i="67"/>
  <c r="C1346" i="67"/>
  <c r="C1347" i="67"/>
  <c r="C1348" i="67"/>
  <c r="C1349" i="67"/>
  <c r="C1350" i="67"/>
  <c r="C1351" i="67"/>
  <c r="C1352" i="67"/>
  <c r="C1353" i="67"/>
  <c r="C1354" i="67"/>
  <c r="C1355" i="67"/>
  <c r="C1356" i="67"/>
  <c r="C1357" i="67"/>
  <c r="C1358" i="67"/>
  <c r="C1359" i="67"/>
  <c r="C1360" i="67"/>
  <c r="C1361" i="67"/>
  <c r="C1362" i="67"/>
  <c r="C1363" i="67"/>
  <c r="C1364" i="67"/>
  <c r="C1365" i="67"/>
  <c r="C1366" i="67"/>
  <c r="C1367" i="67"/>
  <c r="C1368" i="67"/>
  <c r="C1369" i="67"/>
  <c r="C1370" i="67"/>
  <c r="C1371" i="67"/>
  <c r="C1372" i="67"/>
  <c r="C1373" i="67"/>
  <c r="C1374" i="67"/>
  <c r="C1375" i="67"/>
  <c r="C1376" i="67"/>
  <c r="C1377" i="67"/>
  <c r="C1378" i="67"/>
  <c r="C1379" i="67"/>
  <c r="C1380" i="67"/>
  <c r="C1381" i="67"/>
  <c r="C1382" i="67"/>
  <c r="C1383" i="67"/>
  <c r="C1384" i="67"/>
  <c r="C1385" i="67"/>
  <c r="C1386" i="67"/>
  <c r="C1387" i="67"/>
  <c r="C1388" i="67"/>
  <c r="C1389" i="67"/>
  <c r="C1390" i="67"/>
  <c r="C1391" i="67"/>
  <c r="C1392" i="67"/>
  <c r="C1393" i="67"/>
  <c r="C1394" i="67"/>
  <c r="C1395" i="67"/>
  <c r="C1396" i="67"/>
  <c r="C1397" i="67"/>
  <c r="C1398" i="67"/>
  <c r="C1399" i="67"/>
  <c r="C1400" i="67"/>
  <c r="C1401" i="67"/>
  <c r="C1402" i="67"/>
  <c r="C1403" i="67"/>
  <c r="C1404" i="67"/>
  <c r="C1405" i="67"/>
  <c r="C1406" i="67"/>
  <c r="C1407" i="67"/>
  <c r="C1408" i="67"/>
  <c r="C1409" i="67"/>
  <c r="C1410" i="67"/>
  <c r="C1411" i="67"/>
  <c r="C1412" i="67"/>
  <c r="C1413" i="67"/>
  <c r="C1414" i="67"/>
  <c r="C1415" i="67"/>
  <c r="C1416" i="67"/>
  <c r="C1417" i="67"/>
  <c r="C1418" i="67"/>
  <c r="C1419" i="67"/>
  <c r="C1420" i="67"/>
  <c r="C1421" i="67"/>
  <c r="C1422" i="67"/>
  <c r="C1423" i="67"/>
  <c r="C1424" i="67"/>
  <c r="C1425" i="67"/>
  <c r="C1426" i="67"/>
  <c r="C1427" i="67"/>
  <c r="C1428" i="67"/>
  <c r="C1429" i="67"/>
  <c r="C1430" i="67"/>
  <c r="C1431" i="67"/>
  <c r="C1432" i="67"/>
  <c r="C1433" i="67"/>
  <c r="C1434" i="67"/>
  <c r="C1435" i="67"/>
  <c r="C1436" i="67"/>
  <c r="C1437" i="67"/>
  <c r="C1438" i="67"/>
  <c r="C1439" i="67"/>
  <c r="C1440" i="67"/>
  <c r="C1441" i="67"/>
  <c r="C1442" i="67"/>
  <c r="C1443" i="67"/>
  <c r="C1444" i="67"/>
  <c r="C1445" i="67"/>
  <c r="C1446" i="67"/>
  <c r="C1447" i="67"/>
  <c r="C1448" i="67"/>
  <c r="C1449" i="67"/>
  <c r="C1450" i="67"/>
  <c r="C1451" i="67"/>
  <c r="C1452" i="67"/>
  <c r="C1453" i="67"/>
  <c r="C1454" i="67"/>
  <c r="C1455" i="67"/>
  <c r="C1456" i="67"/>
  <c r="C1457" i="67"/>
  <c r="C1458" i="67"/>
  <c r="C1459" i="67"/>
  <c r="C1460" i="67"/>
  <c r="C1461" i="67"/>
  <c r="C1462" i="67"/>
  <c r="C1463" i="67"/>
  <c r="C1464" i="67"/>
  <c r="C1465" i="67"/>
  <c r="C1466" i="67"/>
  <c r="C1467" i="67"/>
  <c r="C1468" i="67"/>
  <c r="C1469" i="67"/>
  <c r="C1470" i="67"/>
  <c r="C1471" i="67"/>
  <c r="C1472" i="67"/>
  <c r="C1473" i="67"/>
  <c r="C1474" i="67"/>
  <c r="C1475" i="67"/>
  <c r="C1476" i="67"/>
  <c r="C1477" i="67"/>
  <c r="C1478" i="67"/>
  <c r="C1479" i="67"/>
  <c r="C1480" i="67"/>
  <c r="C1481" i="67"/>
  <c r="C1482" i="67"/>
  <c r="C1483" i="67"/>
  <c r="C1484" i="67"/>
  <c r="C1485" i="67"/>
  <c r="C1486" i="67"/>
  <c r="C1487" i="67"/>
  <c r="C1488" i="67"/>
  <c r="C1489" i="67"/>
  <c r="C1490" i="67"/>
  <c r="C1491" i="67"/>
  <c r="C1492" i="67"/>
  <c r="C1493" i="67"/>
  <c r="C1494" i="67"/>
  <c r="C1495" i="67"/>
  <c r="C1496" i="67"/>
  <c r="C1497" i="67"/>
  <c r="C1498" i="67"/>
  <c r="C1499" i="67"/>
  <c r="C1500" i="67"/>
  <c r="C1501" i="67"/>
  <c r="C1502" i="67"/>
  <c r="C1503" i="67"/>
  <c r="C1504" i="67"/>
  <c r="C1505" i="67"/>
  <c r="C1506" i="67"/>
  <c r="C1507" i="67"/>
  <c r="C1508" i="67"/>
  <c r="C1509" i="67"/>
  <c r="C1510" i="67"/>
  <c r="C1511" i="67"/>
  <c r="C1512" i="67"/>
  <c r="C1513" i="67"/>
  <c r="C1514" i="67"/>
  <c r="C1515" i="67"/>
  <c r="C1516" i="67"/>
  <c r="C1517" i="67"/>
  <c r="C1518" i="67"/>
  <c r="C1519" i="67"/>
  <c r="C1520" i="67"/>
  <c r="C1521" i="67"/>
  <c r="C1522" i="67"/>
  <c r="C1523" i="67"/>
  <c r="C1524" i="67"/>
  <c r="C1525" i="67"/>
  <c r="C1526" i="67"/>
  <c r="C1527" i="67"/>
  <c r="C1528" i="67"/>
  <c r="C1529" i="67"/>
  <c r="C1530" i="67"/>
  <c r="C1531" i="67"/>
  <c r="C1532" i="67"/>
  <c r="C1533" i="67"/>
  <c r="C1534" i="67"/>
  <c r="C1535" i="67"/>
  <c r="C1536" i="67"/>
  <c r="C1537" i="67"/>
  <c r="C1538" i="67"/>
  <c r="C1539" i="67"/>
  <c r="C1540" i="67"/>
  <c r="C1541" i="67"/>
  <c r="C1542" i="67"/>
  <c r="C1543" i="67"/>
  <c r="C1544" i="67"/>
  <c r="C1545" i="67"/>
  <c r="C1546" i="67"/>
  <c r="C1547" i="67"/>
  <c r="C1548" i="67"/>
  <c r="C1549" i="67"/>
  <c r="C1550" i="67"/>
  <c r="C1551" i="67"/>
  <c r="C1552" i="67"/>
  <c r="C1553" i="67"/>
  <c r="C1554" i="67"/>
  <c r="C1555" i="67"/>
  <c r="C1556" i="67"/>
  <c r="C1557" i="67"/>
  <c r="C1558" i="67"/>
  <c r="C1559" i="67"/>
  <c r="C1560" i="67"/>
  <c r="C1561" i="67"/>
  <c r="C1562" i="67"/>
  <c r="C1563" i="67"/>
  <c r="C1564" i="67"/>
  <c r="C1565" i="67"/>
  <c r="C1566" i="67"/>
  <c r="C1567" i="67"/>
  <c r="C1568" i="67"/>
  <c r="C1569" i="67"/>
  <c r="C1570" i="67"/>
  <c r="C1571" i="67"/>
  <c r="C1572" i="67"/>
  <c r="C1573" i="67"/>
  <c r="C1574" i="67"/>
  <c r="C1575" i="67"/>
  <c r="C1576" i="67"/>
  <c r="C1577" i="67"/>
  <c r="C1578" i="67"/>
  <c r="C1579" i="67"/>
  <c r="C1580" i="67"/>
  <c r="C1581" i="67"/>
  <c r="C1582" i="67"/>
  <c r="C1583" i="67"/>
  <c r="C1584" i="67"/>
  <c r="C1585" i="67"/>
  <c r="C1586" i="67"/>
  <c r="C1587" i="67"/>
  <c r="C1588" i="67"/>
  <c r="C1589" i="67"/>
  <c r="C1590" i="67"/>
  <c r="C1591" i="67"/>
  <c r="C1592" i="67"/>
  <c r="C1593" i="67"/>
  <c r="C1594" i="67"/>
  <c r="C1595" i="67"/>
  <c r="C1596" i="67"/>
  <c r="C1597" i="67"/>
  <c r="C1598" i="67"/>
  <c r="C1599" i="67"/>
  <c r="C1600" i="67"/>
  <c r="C1601" i="67"/>
  <c r="C1602" i="67"/>
  <c r="C1603" i="67"/>
  <c r="C1604" i="67"/>
  <c r="C1605" i="67"/>
  <c r="C1606" i="67"/>
  <c r="C1607" i="67"/>
  <c r="C1608" i="67"/>
  <c r="C1609" i="67"/>
  <c r="C1610" i="67"/>
  <c r="C1611" i="67"/>
  <c r="C1612" i="67"/>
  <c r="C1613" i="67"/>
  <c r="C1614" i="67"/>
  <c r="C1615" i="67"/>
  <c r="C1616" i="67"/>
  <c r="C1617" i="67"/>
  <c r="C1618" i="67"/>
  <c r="C1619" i="67"/>
  <c r="C1620" i="67"/>
  <c r="C1621" i="67"/>
  <c r="C1622" i="67"/>
  <c r="C1623" i="67"/>
  <c r="C1624" i="67"/>
  <c r="C1625" i="67"/>
  <c r="C1626" i="67"/>
  <c r="C1627" i="67"/>
  <c r="C1628" i="67"/>
  <c r="C1629" i="67"/>
  <c r="C1630" i="67"/>
  <c r="C1631" i="67"/>
  <c r="C1632" i="67"/>
  <c r="C1633" i="67"/>
  <c r="C1634" i="67"/>
  <c r="C1635" i="67"/>
  <c r="C1636" i="67"/>
  <c r="C1637" i="67"/>
  <c r="C1638" i="67"/>
  <c r="C1639" i="67"/>
  <c r="C1640" i="67"/>
  <c r="C1641" i="67"/>
  <c r="C1642" i="67"/>
  <c r="C1643" i="67"/>
  <c r="C1644" i="67"/>
  <c r="C1645" i="67"/>
  <c r="C1646" i="67"/>
  <c r="C1647" i="67"/>
  <c r="C1648" i="67"/>
  <c r="C1649" i="67"/>
  <c r="C1650" i="67"/>
  <c r="C1651" i="67"/>
  <c r="C1652" i="67"/>
  <c r="C1653" i="67"/>
  <c r="C1654" i="67"/>
  <c r="C1655" i="67"/>
  <c r="C1656" i="67"/>
  <c r="C1657" i="67"/>
  <c r="C1658" i="67"/>
  <c r="C1659" i="67"/>
  <c r="C1660" i="67"/>
  <c r="C1661" i="67"/>
  <c r="C1662" i="67"/>
  <c r="C1663" i="67"/>
  <c r="C1664" i="67"/>
  <c r="C1665" i="67"/>
  <c r="C1666" i="67"/>
  <c r="C1667" i="67"/>
  <c r="C1668" i="67"/>
  <c r="C1669" i="67"/>
  <c r="C1670" i="67"/>
  <c r="C1671" i="67"/>
  <c r="C1672" i="67"/>
  <c r="C1673" i="67"/>
  <c r="C1674" i="67"/>
  <c r="C1675" i="67"/>
  <c r="C1676" i="67"/>
  <c r="C1677" i="67"/>
  <c r="C1678" i="67"/>
  <c r="C1679" i="67"/>
  <c r="C1680" i="67"/>
  <c r="C1681" i="67"/>
  <c r="C1682" i="67"/>
  <c r="C1683" i="67"/>
  <c r="C1684" i="67"/>
  <c r="C1685" i="67"/>
  <c r="C1686" i="67"/>
  <c r="C1687" i="67"/>
  <c r="C1688" i="67"/>
  <c r="C1689" i="67"/>
  <c r="C1690" i="67"/>
  <c r="C1691" i="67"/>
  <c r="C1692" i="67"/>
  <c r="C1693" i="67"/>
  <c r="C1694" i="67"/>
  <c r="C1695" i="67"/>
  <c r="C1696" i="67"/>
  <c r="C1697" i="67"/>
  <c r="C1698" i="67"/>
  <c r="C1699" i="67"/>
  <c r="C1700" i="67"/>
  <c r="C1701" i="67"/>
  <c r="C1702" i="67"/>
  <c r="C1703" i="67"/>
  <c r="C1704" i="67"/>
  <c r="C1705" i="67"/>
  <c r="C1706" i="67"/>
  <c r="C1707" i="67"/>
  <c r="C1708" i="67"/>
  <c r="C1709" i="67"/>
  <c r="C1710" i="67"/>
  <c r="C1711" i="67"/>
  <c r="C1712" i="67"/>
  <c r="C1713" i="67"/>
  <c r="C1714" i="67"/>
  <c r="C1715" i="67"/>
  <c r="C1716" i="67"/>
  <c r="C1717" i="67"/>
  <c r="C1718" i="67"/>
  <c r="C1719" i="67"/>
  <c r="C1720" i="67"/>
  <c r="C1721" i="67"/>
  <c r="C1722" i="67"/>
  <c r="C1723" i="67"/>
  <c r="C1724" i="67"/>
  <c r="C1725" i="67"/>
  <c r="C1726" i="67"/>
  <c r="C1727" i="67"/>
  <c r="C1728" i="67"/>
  <c r="C1729" i="67"/>
  <c r="C1730" i="67"/>
  <c r="C1731" i="67"/>
  <c r="C1732" i="67"/>
  <c r="C1733" i="67"/>
  <c r="C1734" i="67"/>
  <c r="C1735" i="67"/>
  <c r="C1736" i="67"/>
  <c r="C1737" i="67"/>
  <c r="C1738" i="67"/>
  <c r="C1739" i="67"/>
  <c r="C1740" i="67"/>
  <c r="C1741" i="67"/>
  <c r="C1742" i="67"/>
  <c r="C1743" i="67"/>
  <c r="C1744" i="67"/>
  <c r="C1745" i="67"/>
  <c r="C1746" i="67"/>
  <c r="C1747" i="67"/>
  <c r="C1748" i="67"/>
  <c r="C1749" i="67"/>
  <c r="C1750" i="67"/>
  <c r="C1751" i="67"/>
  <c r="C1752" i="67"/>
  <c r="C1753" i="67"/>
  <c r="C1754" i="67"/>
  <c r="C1755" i="67"/>
  <c r="C1756" i="67"/>
  <c r="C1757" i="67"/>
  <c r="C1758" i="67"/>
  <c r="C1759" i="67"/>
  <c r="C1760" i="67"/>
  <c r="C1761" i="67"/>
  <c r="C1762" i="67"/>
  <c r="C1763" i="67"/>
  <c r="C1764" i="67"/>
  <c r="C1765" i="67"/>
  <c r="C1766" i="67"/>
  <c r="C1767" i="67"/>
  <c r="C1768" i="67"/>
  <c r="C1769" i="67"/>
  <c r="C1770" i="67"/>
  <c r="C1771" i="67"/>
  <c r="C1772" i="67"/>
  <c r="C1773" i="67"/>
  <c r="C1774" i="67"/>
  <c r="C1775" i="67"/>
  <c r="C1776" i="67"/>
  <c r="C1777" i="67"/>
  <c r="C1778" i="67"/>
  <c r="C1779" i="67"/>
  <c r="C1780" i="67"/>
  <c r="C1781" i="67"/>
  <c r="C1782" i="67"/>
  <c r="C1783" i="67"/>
  <c r="C1784" i="67"/>
  <c r="C1785" i="67"/>
  <c r="C1786" i="67"/>
  <c r="C1787" i="67"/>
  <c r="C1788" i="67"/>
  <c r="C1789" i="67"/>
  <c r="C1790" i="67"/>
  <c r="C1791" i="67"/>
  <c r="C1792" i="67"/>
  <c r="C1793" i="67"/>
  <c r="C1794" i="67"/>
  <c r="C1795" i="67"/>
  <c r="C1796" i="67"/>
  <c r="C1797" i="67"/>
  <c r="C1798" i="67"/>
  <c r="C1799" i="67"/>
  <c r="C1800" i="67"/>
  <c r="C1801" i="67"/>
  <c r="C1802" i="67"/>
  <c r="C1803" i="67"/>
  <c r="C1804" i="67"/>
  <c r="C1805" i="67"/>
  <c r="C1806" i="67"/>
  <c r="C1807" i="67"/>
  <c r="C1808" i="67"/>
  <c r="C1809" i="67"/>
  <c r="C1810" i="67"/>
  <c r="C1811" i="67"/>
  <c r="C1812" i="67"/>
  <c r="C1813" i="67"/>
  <c r="C1814" i="67"/>
  <c r="C1815" i="67"/>
  <c r="C1816" i="67"/>
  <c r="C1817" i="67"/>
  <c r="C1818" i="67"/>
  <c r="C1819" i="67"/>
  <c r="C1820" i="67"/>
  <c r="C1821" i="67"/>
  <c r="C1822" i="67"/>
  <c r="C1823" i="67"/>
  <c r="C1824" i="67"/>
  <c r="C1825" i="67"/>
  <c r="C1826" i="67"/>
  <c r="C1827" i="67"/>
  <c r="C1828" i="67"/>
  <c r="C1829" i="67"/>
  <c r="C1830" i="67"/>
  <c r="C1831" i="67"/>
  <c r="C1832" i="67"/>
  <c r="C1833" i="67"/>
  <c r="C1834" i="67"/>
  <c r="C1835" i="67"/>
  <c r="C1836" i="67"/>
  <c r="C1837" i="67"/>
  <c r="C1838" i="67"/>
  <c r="C1839" i="67"/>
  <c r="C1840" i="67"/>
  <c r="C1841" i="67"/>
  <c r="C1842" i="67"/>
  <c r="C1843" i="67"/>
  <c r="C1844" i="67"/>
  <c r="C1845" i="67"/>
  <c r="C1846" i="67"/>
  <c r="C1847" i="67"/>
  <c r="C1848" i="67"/>
  <c r="C1849" i="67"/>
  <c r="C1850" i="67"/>
  <c r="C1851" i="67"/>
  <c r="C1852" i="67"/>
  <c r="C1853" i="67"/>
  <c r="C1854" i="67"/>
  <c r="C1855" i="67"/>
  <c r="C1856" i="67"/>
  <c r="C1857" i="67"/>
  <c r="C1858" i="67"/>
  <c r="C1859" i="67"/>
  <c r="C1860" i="67"/>
  <c r="C1861" i="67"/>
  <c r="C1862" i="67"/>
  <c r="C1863" i="67"/>
  <c r="C1864" i="67"/>
  <c r="C1865" i="67"/>
  <c r="C1866" i="67"/>
  <c r="C1867" i="67"/>
  <c r="C1868" i="67"/>
  <c r="C1869" i="67"/>
  <c r="C1870" i="67"/>
  <c r="C1871" i="67"/>
  <c r="C1872" i="67"/>
  <c r="C1873" i="67"/>
  <c r="C1874" i="67"/>
  <c r="C1875" i="67"/>
  <c r="C1876" i="67"/>
  <c r="C1877" i="67"/>
  <c r="C1878" i="67"/>
  <c r="C1879" i="67"/>
  <c r="C1880" i="67"/>
  <c r="C1881" i="67"/>
  <c r="C1882" i="67"/>
  <c r="C1883" i="67"/>
  <c r="C1884" i="67"/>
  <c r="C1885" i="67"/>
  <c r="C1886" i="67"/>
  <c r="C1887" i="67"/>
  <c r="C1888" i="67"/>
  <c r="C1889" i="67"/>
  <c r="C1890" i="67"/>
  <c r="C1891" i="67"/>
  <c r="C1892" i="67"/>
  <c r="C1893" i="67"/>
  <c r="C1894" i="67"/>
  <c r="C1895" i="67"/>
  <c r="C1896" i="67"/>
  <c r="C1897" i="67"/>
  <c r="C1898" i="67"/>
  <c r="C1899" i="67"/>
  <c r="C1900" i="67"/>
  <c r="C1901" i="67"/>
  <c r="C1902" i="67"/>
  <c r="C1903" i="67"/>
  <c r="C1904" i="67"/>
  <c r="C1905" i="67"/>
  <c r="C1906" i="67"/>
  <c r="C1907" i="67"/>
  <c r="C1908" i="67"/>
  <c r="C1909" i="67"/>
  <c r="C1910" i="67"/>
  <c r="C1911" i="67"/>
  <c r="C1912" i="67"/>
  <c r="C1913" i="67"/>
  <c r="C1914" i="67"/>
  <c r="C1915" i="67"/>
  <c r="C1916" i="67"/>
  <c r="C1917" i="67"/>
  <c r="C1918" i="67"/>
  <c r="C1919" i="67"/>
  <c r="C1920" i="67"/>
  <c r="C1921" i="67"/>
  <c r="C1922" i="67"/>
  <c r="C1923" i="67"/>
  <c r="C1924" i="67"/>
  <c r="C1925" i="67"/>
  <c r="C1926" i="67"/>
  <c r="C1927" i="67"/>
  <c r="C1928" i="67"/>
  <c r="C1929" i="67"/>
  <c r="C1930" i="67"/>
  <c r="C1931" i="67"/>
  <c r="C1932" i="67"/>
  <c r="C1933" i="67"/>
  <c r="C1934" i="67"/>
  <c r="C1935" i="67"/>
  <c r="C1936" i="67"/>
  <c r="C1937" i="67"/>
  <c r="C1938" i="67"/>
  <c r="C1939" i="67"/>
  <c r="C1940" i="67"/>
  <c r="C1941" i="67"/>
  <c r="C1942" i="67"/>
  <c r="C1943" i="67"/>
  <c r="C1944" i="67"/>
  <c r="C1945" i="67"/>
  <c r="C1946" i="67"/>
  <c r="C1947" i="67"/>
  <c r="C1948" i="67"/>
  <c r="C1949" i="67"/>
  <c r="C1950" i="67"/>
  <c r="C1951" i="67"/>
  <c r="C1952" i="67"/>
  <c r="C1953" i="67"/>
  <c r="C1954" i="67"/>
  <c r="C1955" i="67"/>
  <c r="C1956" i="67"/>
  <c r="C1957" i="67"/>
  <c r="C1958" i="67"/>
  <c r="C1959" i="67"/>
  <c r="C1960" i="67"/>
  <c r="C1961" i="67"/>
  <c r="C1962" i="67"/>
  <c r="C1963" i="67"/>
  <c r="C1964" i="67"/>
  <c r="C1965" i="67"/>
  <c r="C1966" i="67"/>
  <c r="C1967" i="67"/>
  <c r="C1968" i="67"/>
  <c r="C1969" i="67"/>
  <c r="C1970" i="67"/>
  <c r="C1971" i="67"/>
  <c r="C1972" i="67"/>
  <c r="C1973" i="67"/>
  <c r="C1974" i="67"/>
  <c r="C1975" i="67"/>
  <c r="C1976" i="67"/>
  <c r="C1977" i="67"/>
  <c r="C1978" i="67"/>
  <c r="C1979" i="67"/>
  <c r="C1980" i="67"/>
  <c r="C1981" i="67"/>
  <c r="C1982" i="67"/>
  <c r="C1983" i="67"/>
  <c r="C1984" i="67"/>
  <c r="C1985" i="67"/>
  <c r="C1986" i="67"/>
  <c r="C1987" i="67"/>
  <c r="C1988" i="67"/>
  <c r="C1989" i="67"/>
  <c r="C1990" i="67"/>
  <c r="C1991" i="67"/>
  <c r="C1992" i="67"/>
  <c r="C1993" i="67"/>
  <c r="C1994" i="67"/>
  <c r="C1995" i="67"/>
  <c r="C1996" i="67"/>
  <c r="C1997" i="67"/>
  <c r="C1998" i="67"/>
  <c r="C1999" i="67"/>
  <c r="C2000" i="67"/>
  <c r="C2001" i="67"/>
  <c r="C2002" i="67"/>
  <c r="C2003" i="67"/>
  <c r="C2004" i="67"/>
  <c r="C2005" i="67"/>
  <c r="C2006" i="67"/>
  <c r="C2007" i="67"/>
  <c r="C2008" i="67"/>
  <c r="C2009" i="67"/>
  <c r="C2010" i="67"/>
  <c r="C2011" i="67"/>
  <c r="C2012" i="67"/>
  <c r="C2013" i="67"/>
  <c r="C2014" i="67"/>
  <c r="C2015" i="67"/>
  <c r="C2016" i="67"/>
  <c r="C2017" i="67"/>
  <c r="C2018" i="67"/>
  <c r="C2019" i="67"/>
  <c r="C2020" i="67"/>
  <c r="C2021" i="67"/>
  <c r="C2022" i="67"/>
  <c r="C2023" i="67"/>
  <c r="C2024" i="67"/>
  <c r="C2025" i="67"/>
  <c r="C2026" i="67"/>
  <c r="C2027" i="67"/>
  <c r="C2028" i="67"/>
  <c r="C2029" i="67"/>
  <c r="C2030" i="67"/>
  <c r="C2031" i="67"/>
  <c r="C2032" i="67"/>
  <c r="C2033" i="67"/>
  <c r="C2034" i="67"/>
  <c r="C2035" i="67"/>
  <c r="C2036" i="67"/>
  <c r="C2037" i="67"/>
  <c r="C2038" i="67"/>
  <c r="C2039" i="67"/>
  <c r="C2040" i="67"/>
  <c r="C2041" i="67"/>
  <c r="C2042" i="67"/>
  <c r="C2043" i="67"/>
  <c r="C2044" i="67"/>
  <c r="C2045" i="67"/>
  <c r="C2046" i="67"/>
  <c r="C2047" i="67"/>
  <c r="C2048" i="67"/>
  <c r="C2049" i="67"/>
  <c r="C2050" i="67"/>
  <c r="C2051" i="67"/>
  <c r="C2052" i="67"/>
  <c r="C2053" i="67"/>
  <c r="C2054" i="67"/>
  <c r="C2055" i="67"/>
  <c r="C2056" i="67"/>
  <c r="C2057" i="67"/>
  <c r="C2058" i="67"/>
  <c r="C2059" i="67"/>
  <c r="C2060" i="67"/>
  <c r="C2061" i="67"/>
  <c r="C2062" i="67"/>
  <c r="C2063" i="67"/>
  <c r="C2064" i="67"/>
  <c r="C2065" i="67"/>
  <c r="C2066" i="67"/>
  <c r="C2067" i="67"/>
  <c r="C2068" i="67"/>
  <c r="C2069" i="67"/>
  <c r="C2070" i="67"/>
  <c r="C2071" i="67"/>
  <c r="C2072" i="67"/>
  <c r="C2073" i="67"/>
  <c r="C2074" i="67"/>
  <c r="C2075" i="67"/>
  <c r="C2076" i="67"/>
  <c r="C2077" i="67"/>
  <c r="C2078" i="67"/>
  <c r="C2079" i="67"/>
  <c r="C2080" i="67"/>
  <c r="C2081" i="67"/>
  <c r="C2082" i="67"/>
  <c r="C2083" i="67"/>
  <c r="C2084" i="67"/>
  <c r="C2085" i="67"/>
  <c r="C2086" i="67"/>
  <c r="C2087" i="67"/>
  <c r="C2088" i="67"/>
  <c r="C2089" i="67"/>
  <c r="C2090" i="67"/>
  <c r="C2091" i="67"/>
  <c r="C2092" i="67"/>
  <c r="C2093" i="67"/>
  <c r="C2094" i="67"/>
  <c r="C2095" i="67"/>
  <c r="C2096" i="67"/>
  <c r="C2097" i="67"/>
  <c r="C2098" i="67"/>
  <c r="C2099" i="67"/>
  <c r="C2100" i="67"/>
  <c r="C2101" i="67"/>
  <c r="C2102" i="67"/>
  <c r="C2103" i="67"/>
  <c r="C2104" i="67"/>
  <c r="C2105" i="67"/>
  <c r="C2106" i="67"/>
  <c r="C2107" i="67"/>
  <c r="C2108" i="67"/>
  <c r="C2109" i="67"/>
  <c r="C2110" i="67"/>
  <c r="C2111" i="67"/>
  <c r="C2112" i="67"/>
  <c r="C2113" i="67"/>
  <c r="C2114" i="67"/>
  <c r="C2115" i="67"/>
  <c r="C2116" i="67"/>
  <c r="C2117" i="67"/>
  <c r="C2118" i="67"/>
  <c r="C2119" i="67"/>
  <c r="C2120" i="67"/>
  <c r="C2121" i="67"/>
  <c r="C2122" i="67"/>
  <c r="C2123" i="67"/>
  <c r="C2124" i="67"/>
  <c r="C2125" i="67"/>
  <c r="C2126" i="67"/>
  <c r="C2127" i="67"/>
  <c r="C2128" i="67"/>
  <c r="C2129" i="67"/>
  <c r="C2130" i="67"/>
  <c r="C2131" i="67"/>
  <c r="C2132" i="67"/>
  <c r="C2133" i="67"/>
  <c r="C2134" i="67"/>
  <c r="C2135" i="67"/>
  <c r="C2136" i="67"/>
  <c r="C2137" i="67"/>
  <c r="C2138" i="67"/>
  <c r="C2139" i="67"/>
  <c r="C2140" i="67"/>
  <c r="C2141" i="67"/>
  <c r="C2142" i="67"/>
  <c r="C2143" i="67"/>
  <c r="C2144" i="67"/>
  <c r="C2145" i="67"/>
  <c r="C2146" i="67"/>
  <c r="C2147" i="67"/>
  <c r="C2148" i="67"/>
  <c r="C2149" i="67"/>
  <c r="C2150" i="67"/>
  <c r="C2151" i="67"/>
  <c r="C2152" i="67"/>
  <c r="C2153" i="67"/>
  <c r="C2154" i="67"/>
  <c r="C2155" i="67"/>
  <c r="C2156" i="67"/>
  <c r="C2157" i="67"/>
  <c r="C2158" i="67"/>
  <c r="C2159" i="67"/>
  <c r="C2160" i="67"/>
  <c r="C2161" i="67"/>
  <c r="C2162" i="67"/>
  <c r="C2163" i="67"/>
  <c r="C2164" i="67"/>
  <c r="C2165" i="67"/>
  <c r="C2166" i="67"/>
  <c r="C2167" i="67"/>
  <c r="C2168" i="67"/>
  <c r="C2169" i="67"/>
  <c r="C2170" i="67"/>
  <c r="C2171" i="67"/>
  <c r="C2172" i="67"/>
  <c r="C2173" i="67"/>
  <c r="C2174" i="67"/>
  <c r="C2175" i="67"/>
  <c r="C2176" i="67"/>
  <c r="C2177" i="67"/>
  <c r="C2178" i="67"/>
  <c r="C2179" i="67"/>
  <c r="C2180" i="67"/>
  <c r="C2181" i="67"/>
  <c r="C2182" i="67"/>
  <c r="C2183" i="67"/>
  <c r="C2184" i="67"/>
  <c r="C2185" i="67"/>
  <c r="C2186" i="67"/>
  <c r="C2187" i="67"/>
  <c r="C2188" i="67"/>
  <c r="C2189" i="67"/>
  <c r="C2190" i="67"/>
  <c r="C2191" i="67"/>
  <c r="C2192" i="67"/>
  <c r="C2193" i="67"/>
  <c r="C2194" i="67"/>
  <c r="C2195" i="67"/>
  <c r="C2196" i="67"/>
  <c r="C2197" i="67"/>
  <c r="C2198" i="67"/>
  <c r="C2199" i="67"/>
  <c r="C2200" i="67"/>
  <c r="C2201" i="67"/>
  <c r="C2202" i="67"/>
  <c r="C2203" i="67"/>
  <c r="C2204" i="67"/>
  <c r="C2205" i="67"/>
  <c r="C2206" i="67"/>
  <c r="C2207" i="67"/>
  <c r="C2208" i="67"/>
  <c r="C2209" i="67"/>
  <c r="C2210" i="67"/>
  <c r="C2211" i="67"/>
  <c r="C2212" i="67"/>
  <c r="C2213" i="67"/>
  <c r="C2214" i="67"/>
  <c r="C2215" i="67"/>
  <c r="C2216" i="67"/>
  <c r="C2217" i="67"/>
  <c r="C2218" i="67"/>
  <c r="C2219" i="67"/>
  <c r="C2220" i="67"/>
  <c r="C2221" i="67"/>
  <c r="C2222" i="67"/>
  <c r="C2223" i="67"/>
  <c r="C2224" i="67"/>
  <c r="C2225" i="67"/>
  <c r="C2226" i="67"/>
  <c r="C2227" i="67"/>
  <c r="C2228" i="67"/>
  <c r="C2229" i="67"/>
  <c r="C2230" i="67"/>
  <c r="C2231" i="67"/>
  <c r="C2232" i="67"/>
  <c r="C2233" i="67"/>
  <c r="C2234" i="67"/>
  <c r="C2235" i="67"/>
  <c r="C2236" i="67"/>
  <c r="C2237" i="67"/>
  <c r="C2238" i="67"/>
  <c r="C2239" i="67"/>
  <c r="C2240" i="67"/>
  <c r="C2241" i="67"/>
  <c r="C2242" i="67"/>
  <c r="C2243" i="67"/>
  <c r="C2244" i="67"/>
  <c r="C2245" i="67"/>
  <c r="C2246" i="67"/>
  <c r="C2247" i="67"/>
  <c r="C2248" i="67"/>
  <c r="C2249" i="67"/>
  <c r="C2250" i="67"/>
  <c r="C2251" i="67"/>
  <c r="C2252" i="67"/>
  <c r="C2253" i="67"/>
  <c r="C2254" i="67"/>
  <c r="C2255" i="67"/>
  <c r="C2256" i="67"/>
  <c r="C2257" i="67"/>
  <c r="C2258" i="67"/>
  <c r="C2259" i="67"/>
  <c r="C2260" i="67"/>
  <c r="C2261" i="67"/>
  <c r="C2262" i="67"/>
  <c r="C2263" i="67"/>
  <c r="C2264" i="67"/>
  <c r="C2265" i="67"/>
  <c r="C2266" i="67"/>
  <c r="C2267" i="67"/>
  <c r="C2268" i="67"/>
  <c r="C2269" i="67"/>
  <c r="C2270" i="67"/>
  <c r="C2271" i="67"/>
  <c r="C2272" i="67"/>
  <c r="C2273" i="67"/>
  <c r="C2274" i="67"/>
  <c r="C2275" i="67"/>
  <c r="C2276" i="67"/>
  <c r="C2277" i="67"/>
  <c r="C2278" i="67"/>
  <c r="C2279" i="67"/>
  <c r="C2280" i="67"/>
  <c r="C2281" i="67"/>
  <c r="C2282" i="67"/>
  <c r="C2283" i="67"/>
  <c r="C2284" i="67"/>
  <c r="C2285" i="67"/>
  <c r="C2286" i="67"/>
  <c r="C2294" i="67"/>
  <c r="C2295" i="67"/>
  <c r="C2296" i="67"/>
  <c r="C2297" i="67"/>
  <c r="C2298" i="67"/>
  <c r="C2299" i="67"/>
  <c r="C2300" i="67"/>
  <c r="C2301" i="67"/>
  <c r="C2302" i="67"/>
  <c r="C2303" i="67"/>
  <c r="C2304" i="67"/>
  <c r="C2305" i="67"/>
  <c r="C2306" i="67"/>
  <c r="C2307" i="67"/>
  <c r="C2308" i="67"/>
  <c r="C2309" i="67"/>
  <c r="C2310" i="67"/>
  <c r="C2311" i="67"/>
  <c r="C2312" i="67"/>
  <c r="C2313" i="67"/>
  <c r="C2314" i="67"/>
  <c r="C2315" i="67"/>
  <c r="C2316" i="67"/>
  <c r="C2317" i="67"/>
  <c r="C2318" i="67"/>
  <c r="C2319" i="67"/>
  <c r="C2320" i="67"/>
  <c r="C2321" i="67"/>
  <c r="C2322" i="67"/>
  <c r="C2323" i="67"/>
  <c r="C2324" i="67"/>
  <c r="C2325" i="67"/>
  <c r="C2326" i="67"/>
  <c r="C2327" i="67"/>
  <c r="C2328" i="67"/>
  <c r="C2329" i="67"/>
  <c r="C2330" i="67"/>
  <c r="C2331" i="67"/>
  <c r="C2332" i="67"/>
  <c r="C2333" i="67"/>
  <c r="C2334" i="67"/>
  <c r="C2335" i="67"/>
  <c r="C2336" i="67"/>
  <c r="C2337" i="67"/>
  <c r="C2338" i="67"/>
  <c r="C2339" i="67"/>
  <c r="C2340" i="67"/>
  <c r="C2341" i="67"/>
  <c r="C2342" i="67"/>
  <c r="C2343" i="67"/>
  <c r="C2344" i="67"/>
  <c r="C2345" i="67"/>
  <c r="C2346" i="67"/>
  <c r="C2347" i="67"/>
  <c r="C2348" i="67"/>
  <c r="C2349" i="67"/>
  <c r="C2350" i="67"/>
  <c r="C2351" i="67"/>
  <c r="C2352" i="67"/>
  <c r="C2353" i="67"/>
  <c r="C2354" i="67"/>
  <c r="C2355" i="67"/>
  <c r="C2356" i="67"/>
  <c r="C2357" i="67"/>
  <c r="C2358" i="67"/>
  <c r="C2359" i="67"/>
  <c r="C2360" i="67"/>
  <c r="C2361" i="67"/>
  <c r="C2362" i="67"/>
  <c r="C2363" i="67"/>
  <c r="C2364" i="67"/>
  <c r="C2365" i="67"/>
  <c r="C2366" i="67"/>
  <c r="C2367" i="67"/>
  <c r="C2368" i="67"/>
  <c r="C2369" i="67"/>
  <c r="C2370" i="67"/>
  <c r="C2371" i="67"/>
  <c r="C2372" i="67"/>
  <c r="C2373" i="67"/>
  <c r="C2374" i="67"/>
  <c r="C2375" i="67"/>
  <c r="C2376" i="67"/>
  <c r="C2377" i="67"/>
  <c r="C2378" i="67"/>
  <c r="C2379" i="67"/>
  <c r="C2380" i="67"/>
  <c r="C2381" i="67"/>
  <c r="C2382" i="67"/>
  <c r="C2383" i="67"/>
  <c r="C2384" i="67"/>
  <c r="C2385" i="67"/>
  <c r="C2386" i="67"/>
  <c r="C2387" i="67"/>
  <c r="C2388" i="67"/>
  <c r="C2389" i="67"/>
  <c r="C2390" i="67"/>
  <c r="C2391" i="67"/>
  <c r="C2392" i="67"/>
  <c r="C2393" i="67"/>
  <c r="C2394" i="67"/>
  <c r="C2395" i="67"/>
  <c r="C2396" i="67"/>
  <c r="C2397" i="67"/>
  <c r="C2398" i="67"/>
  <c r="C2399" i="67"/>
  <c r="C2400" i="67"/>
  <c r="C2401" i="67"/>
  <c r="C2402" i="67"/>
  <c r="C2403" i="67"/>
  <c r="C2404" i="67"/>
  <c r="C2405" i="67"/>
  <c r="C2406" i="67"/>
  <c r="C2407" i="67"/>
  <c r="C2408" i="67"/>
  <c r="C2409" i="67"/>
  <c r="C2410" i="67"/>
  <c r="C2411" i="67"/>
  <c r="C2412" i="67"/>
  <c r="C2413" i="67"/>
  <c r="C2414" i="67"/>
  <c r="C2415" i="67"/>
  <c r="C2416" i="67"/>
  <c r="C2417" i="67"/>
  <c r="C2418" i="67"/>
  <c r="C2419" i="67"/>
  <c r="C2420" i="67"/>
  <c r="C2421" i="67"/>
  <c r="C2422" i="67"/>
  <c r="C2423" i="67"/>
  <c r="C2424" i="67"/>
  <c r="C2425" i="67"/>
  <c r="C2426" i="67"/>
  <c r="C2427" i="67"/>
  <c r="C2428" i="67"/>
  <c r="C2429" i="67"/>
  <c r="C2430" i="67"/>
  <c r="C2431" i="67"/>
  <c r="C2432" i="67"/>
  <c r="C2433" i="67"/>
  <c r="C2434" i="67"/>
  <c r="C2435" i="67"/>
  <c r="C2436" i="67"/>
  <c r="C2437" i="67"/>
  <c r="C2438" i="67"/>
  <c r="C2439" i="67"/>
  <c r="C2440" i="67"/>
  <c r="C2441" i="67"/>
  <c r="C2442" i="67"/>
  <c r="C2443" i="67"/>
  <c r="C2444" i="67"/>
  <c r="C2445" i="67"/>
  <c r="C2446" i="67"/>
  <c r="C2447" i="67"/>
  <c r="C2448" i="67"/>
  <c r="C2449" i="67"/>
  <c r="C2450" i="67"/>
  <c r="C2451" i="67"/>
  <c r="C2452" i="67"/>
  <c r="C2453" i="67"/>
  <c r="C2454" i="67"/>
  <c r="C2455" i="67"/>
  <c r="C2456" i="67"/>
  <c r="C2457" i="67"/>
  <c r="C2458" i="67"/>
  <c r="C2459" i="67"/>
  <c r="C2460" i="67"/>
  <c r="C2461" i="67"/>
  <c r="C2462" i="67"/>
  <c r="C2463" i="67"/>
  <c r="C2464" i="67"/>
  <c r="C2465" i="67"/>
  <c r="C2466" i="67"/>
  <c r="C2467" i="67"/>
  <c r="C2468" i="67"/>
  <c r="C2469" i="67"/>
  <c r="C2470" i="67"/>
  <c r="C2471" i="67"/>
  <c r="C2472" i="67"/>
  <c r="C2473" i="67"/>
  <c r="C2474" i="67"/>
  <c r="C2475" i="67"/>
  <c r="C2476" i="67"/>
  <c r="C2477" i="67"/>
  <c r="C2478" i="67"/>
  <c r="C2479" i="67"/>
  <c r="C2480" i="67"/>
  <c r="C2481" i="67"/>
  <c r="C2482" i="67"/>
  <c r="C2483" i="67"/>
  <c r="C2484" i="67"/>
  <c r="C2485" i="67"/>
  <c r="C2486" i="67"/>
  <c r="C2487" i="67"/>
  <c r="C2488" i="67"/>
  <c r="C2489" i="67"/>
  <c r="C2490" i="67"/>
  <c r="C2491" i="67"/>
  <c r="C2492" i="67"/>
  <c r="C2493" i="67"/>
  <c r="C2494" i="67"/>
  <c r="C2495" i="67"/>
  <c r="C2496" i="67"/>
  <c r="C2497" i="67"/>
  <c r="C2498" i="67"/>
  <c r="C2499" i="67"/>
  <c r="C2500" i="67"/>
  <c r="C2501" i="67"/>
  <c r="C2502" i="67"/>
  <c r="C2503" i="67"/>
  <c r="C2504" i="67"/>
  <c r="C2505" i="67"/>
  <c r="C2506" i="67"/>
  <c r="C2507" i="67"/>
  <c r="C2508" i="67"/>
  <c r="C2509" i="67"/>
  <c r="C2510" i="67"/>
  <c r="C2511" i="67"/>
  <c r="C2512" i="67"/>
  <c r="C2513" i="67"/>
  <c r="C2514" i="67"/>
  <c r="C2515" i="67"/>
  <c r="C2516" i="67"/>
  <c r="C2517" i="67"/>
  <c r="C2518" i="67"/>
  <c r="C2519" i="67"/>
  <c r="C2520" i="67"/>
  <c r="C2521" i="67"/>
  <c r="C2522" i="67"/>
  <c r="C2523" i="67"/>
  <c r="C2524" i="67"/>
  <c r="C2525" i="67"/>
  <c r="C2526" i="67"/>
  <c r="C2527" i="67"/>
  <c r="C2528" i="67"/>
  <c r="C2529" i="67"/>
  <c r="C2530" i="67"/>
  <c r="C2531" i="67"/>
  <c r="C2532" i="67"/>
  <c r="C2533" i="67"/>
  <c r="C2534" i="67"/>
  <c r="C2535" i="67"/>
  <c r="C2536" i="67"/>
  <c r="C2537" i="67"/>
  <c r="C2538" i="67"/>
  <c r="C2539" i="67"/>
  <c r="C2540" i="67"/>
  <c r="C2541" i="67"/>
  <c r="C2542" i="67"/>
  <c r="C2543" i="67"/>
  <c r="C2544" i="67"/>
  <c r="C2545" i="67"/>
  <c r="C2546" i="67"/>
  <c r="C2547" i="67"/>
  <c r="C2548" i="67"/>
  <c r="C2549" i="67"/>
  <c r="C2550" i="67"/>
  <c r="C2551" i="67"/>
  <c r="C2552" i="67"/>
  <c r="C2553" i="67"/>
  <c r="C2554" i="67"/>
  <c r="C2555" i="67"/>
  <c r="C2556" i="67"/>
  <c r="C2557" i="67"/>
  <c r="C2558" i="67"/>
  <c r="C2559" i="67"/>
  <c r="C2560" i="67"/>
  <c r="C2561" i="67"/>
  <c r="C2562" i="67"/>
  <c r="C2563" i="67"/>
  <c r="C2564" i="67"/>
  <c r="C2565" i="67"/>
  <c r="C2566" i="67"/>
  <c r="C2567" i="67"/>
  <c r="C2568" i="67"/>
  <c r="C2569" i="67"/>
  <c r="C2570" i="67"/>
  <c r="C2571" i="67"/>
  <c r="C2572" i="67"/>
  <c r="C2573" i="67"/>
  <c r="C2574" i="67"/>
  <c r="C2575" i="67"/>
  <c r="C2576" i="67"/>
  <c r="C2577" i="67"/>
  <c r="C2578" i="67"/>
  <c r="C2579" i="67"/>
  <c r="C2580" i="67"/>
  <c r="C2581" i="67"/>
  <c r="C2582" i="67"/>
  <c r="C2583" i="67"/>
  <c r="C2584" i="67"/>
  <c r="C2585" i="67"/>
  <c r="C2586" i="67"/>
  <c r="C2587" i="67"/>
  <c r="C2588" i="67"/>
  <c r="C2589" i="67"/>
  <c r="C2590" i="67"/>
  <c r="C2591" i="67"/>
  <c r="C2592" i="67"/>
  <c r="C2593" i="67"/>
  <c r="C2594" i="67"/>
  <c r="C2595" i="67"/>
  <c r="C2596" i="67"/>
  <c r="C2597" i="67"/>
  <c r="C2598" i="67"/>
  <c r="C2599" i="67"/>
  <c r="C2600" i="67"/>
  <c r="C2601" i="67"/>
  <c r="C2602" i="67"/>
  <c r="C2603" i="67"/>
  <c r="C2604" i="67"/>
  <c r="C2605" i="67"/>
  <c r="C2606" i="67"/>
  <c r="C2607" i="67"/>
  <c r="C2608" i="67"/>
  <c r="C2609" i="67"/>
  <c r="C2610" i="67"/>
  <c r="C2611" i="67"/>
  <c r="C2612" i="67"/>
  <c r="C2613" i="67"/>
  <c r="C2614" i="67"/>
  <c r="C2615" i="67"/>
  <c r="C2616" i="67"/>
  <c r="C2617" i="67"/>
  <c r="C2618" i="67"/>
  <c r="C2619" i="67"/>
  <c r="C2620" i="67"/>
  <c r="C2621" i="67"/>
  <c r="C2622" i="67"/>
  <c r="C2623" i="67"/>
  <c r="C2624" i="67"/>
  <c r="C2625" i="67"/>
  <c r="C2626" i="67"/>
  <c r="C2627" i="67"/>
  <c r="C2628" i="67"/>
  <c r="C2629" i="67"/>
  <c r="C2630" i="67"/>
  <c r="C2631" i="67"/>
  <c r="C2632" i="67"/>
  <c r="C2633" i="67"/>
  <c r="C2634" i="67"/>
  <c r="C2635" i="67"/>
  <c r="C2636" i="67"/>
  <c r="C2637" i="67"/>
  <c r="C2638" i="67"/>
  <c r="C2639" i="67"/>
  <c r="C2640" i="67"/>
  <c r="C2641" i="67"/>
  <c r="C2642" i="67"/>
  <c r="C2643" i="67"/>
  <c r="C2644" i="67"/>
  <c r="C2645" i="67"/>
  <c r="C2646" i="67"/>
  <c r="C2647" i="67"/>
  <c r="C2648" i="67"/>
  <c r="C2649" i="67"/>
  <c r="C2650" i="67"/>
  <c r="C2651" i="67"/>
  <c r="C2652" i="67"/>
  <c r="C2653" i="67"/>
  <c r="C2654" i="67"/>
  <c r="C2655" i="67"/>
  <c r="C2656" i="67"/>
  <c r="C2657" i="67"/>
  <c r="C2658" i="67"/>
  <c r="C2659" i="67"/>
  <c r="C2660" i="67"/>
  <c r="C2661" i="67"/>
  <c r="C2662" i="67"/>
  <c r="C2663" i="67"/>
  <c r="C2664" i="67"/>
  <c r="C2665" i="67"/>
  <c r="C2666" i="67"/>
  <c r="C2667" i="67"/>
  <c r="C2668" i="67"/>
  <c r="C2669" i="67"/>
  <c r="C2670" i="67"/>
  <c r="C2671" i="67"/>
  <c r="C2672" i="67"/>
  <c r="C2673" i="67"/>
  <c r="C2674" i="67"/>
  <c r="C2675" i="67"/>
  <c r="C2676" i="67"/>
  <c r="C2677" i="67"/>
  <c r="C2678" i="67"/>
  <c r="C2679" i="67"/>
  <c r="C2680" i="67"/>
  <c r="C2681" i="67"/>
  <c r="C2682" i="67"/>
  <c r="C2683" i="67"/>
  <c r="C2684" i="67"/>
  <c r="C2685" i="67"/>
  <c r="C2686" i="67"/>
  <c r="C2687" i="67"/>
  <c r="C2688" i="67"/>
  <c r="C2689" i="67"/>
  <c r="C2690" i="67"/>
  <c r="C2691" i="67"/>
  <c r="C2692" i="67"/>
  <c r="C2693" i="67"/>
  <c r="C2694" i="67"/>
  <c r="C2695" i="67"/>
  <c r="C2696" i="67"/>
  <c r="C2697" i="67"/>
  <c r="C2698" i="67"/>
  <c r="C2699" i="67"/>
  <c r="C2700" i="67"/>
  <c r="C2701" i="67"/>
  <c r="C2702" i="67"/>
  <c r="C2703" i="67"/>
  <c r="C2704" i="67"/>
  <c r="C2705" i="67"/>
  <c r="C2706" i="67"/>
  <c r="C2707" i="67"/>
  <c r="C2708" i="67"/>
  <c r="C2709" i="67"/>
  <c r="C2710" i="67"/>
  <c r="C2711" i="67"/>
  <c r="C2712" i="67"/>
  <c r="C2713" i="67"/>
  <c r="C2714" i="67"/>
  <c r="C2715" i="67"/>
  <c r="C2716" i="67"/>
  <c r="C2717" i="67"/>
  <c r="C2718" i="67"/>
  <c r="C2719" i="67"/>
  <c r="C2720" i="67"/>
  <c r="C2721" i="67"/>
  <c r="C2722" i="67"/>
  <c r="C2723" i="67"/>
  <c r="C2724" i="67"/>
  <c r="C2725" i="67"/>
  <c r="C2726" i="67"/>
  <c r="C2727" i="67"/>
  <c r="C2728" i="67"/>
  <c r="C2729" i="67"/>
  <c r="C2730" i="67"/>
  <c r="C2731" i="67"/>
  <c r="C2732" i="67"/>
  <c r="C2733" i="67"/>
  <c r="C2734" i="67"/>
  <c r="C2735" i="67"/>
  <c r="C2736" i="67"/>
  <c r="C2737" i="67"/>
  <c r="C2738" i="67"/>
  <c r="C2739" i="67"/>
  <c r="C2740" i="67"/>
  <c r="C2741" i="67"/>
  <c r="C2742" i="67"/>
  <c r="C2743" i="67"/>
  <c r="C2744" i="67"/>
  <c r="C2745" i="67"/>
  <c r="C2746" i="67"/>
  <c r="C2747" i="67"/>
  <c r="C2748" i="67"/>
  <c r="C2749" i="67"/>
  <c r="C2750" i="67"/>
  <c r="C2751" i="67"/>
  <c r="C2752" i="67"/>
  <c r="C2753" i="67"/>
  <c r="C2754" i="67"/>
  <c r="C2755" i="67"/>
  <c r="C2756" i="67"/>
  <c r="C2757" i="67"/>
  <c r="C2758" i="67"/>
  <c r="C2759" i="67"/>
  <c r="C2760" i="67"/>
  <c r="C2761" i="67"/>
  <c r="C2762" i="67"/>
  <c r="C2763" i="67"/>
  <c r="C2764" i="67"/>
  <c r="C2765" i="67"/>
  <c r="C2766" i="67"/>
  <c r="C2767" i="67"/>
  <c r="C2768" i="67"/>
  <c r="C2769" i="67"/>
  <c r="C2770" i="67"/>
  <c r="C2771" i="67"/>
  <c r="C2772" i="67"/>
  <c r="C2773" i="67"/>
  <c r="C2774" i="67"/>
  <c r="C2775" i="67"/>
  <c r="C2776" i="67"/>
  <c r="C2777" i="67"/>
  <c r="C2778" i="67"/>
  <c r="C2779" i="67"/>
  <c r="C2780" i="67"/>
  <c r="C2781" i="67"/>
  <c r="C2782" i="67"/>
  <c r="C2783" i="67"/>
  <c r="C2784" i="67"/>
  <c r="C2785" i="67"/>
  <c r="C2786" i="67"/>
  <c r="C2787" i="67"/>
  <c r="C2788" i="67"/>
  <c r="C2789" i="67"/>
  <c r="C2790" i="67"/>
  <c r="C2791" i="67"/>
  <c r="C2792" i="67"/>
  <c r="C2793" i="67"/>
  <c r="C2794" i="67"/>
  <c r="C2795" i="67"/>
  <c r="C2796" i="67"/>
  <c r="C2797" i="67"/>
  <c r="C2798" i="67"/>
  <c r="C2799" i="67"/>
  <c r="C2800" i="67"/>
  <c r="C2801" i="67"/>
  <c r="C2802" i="67"/>
  <c r="C2803" i="67"/>
  <c r="C2804" i="67"/>
  <c r="C2805" i="67"/>
  <c r="C2806" i="67"/>
  <c r="C2807" i="67"/>
  <c r="C2808" i="67"/>
  <c r="C2809" i="67"/>
  <c r="C2810" i="67"/>
  <c r="C2811" i="67"/>
  <c r="C2812" i="67"/>
  <c r="C2813" i="67"/>
  <c r="C2814" i="67"/>
  <c r="C2815" i="67"/>
  <c r="C2816" i="67"/>
  <c r="C2817" i="67"/>
  <c r="C2818" i="67"/>
  <c r="C2819" i="67"/>
  <c r="C2820" i="67"/>
  <c r="C2821" i="67"/>
  <c r="C2822" i="67"/>
  <c r="C2823" i="67"/>
  <c r="C2824" i="67"/>
  <c r="C2825" i="67"/>
  <c r="C2826" i="67"/>
  <c r="C2827" i="67"/>
  <c r="C2828" i="67"/>
  <c r="C2829" i="67"/>
  <c r="C2830" i="67"/>
  <c r="C2831" i="67"/>
  <c r="C2832" i="67"/>
  <c r="C2833" i="67"/>
  <c r="C2834" i="67"/>
  <c r="C2835" i="67"/>
  <c r="C2836" i="67"/>
  <c r="C2837" i="67"/>
  <c r="C2838" i="67"/>
  <c r="C2839" i="67"/>
  <c r="C2840" i="67"/>
  <c r="C2841" i="67"/>
  <c r="C2842" i="67"/>
  <c r="C2843" i="67"/>
  <c r="C2844" i="67"/>
  <c r="C2845" i="67"/>
  <c r="C2846" i="67"/>
  <c r="C2847" i="67"/>
  <c r="C2848" i="67"/>
  <c r="C2849" i="67"/>
  <c r="C2850" i="67"/>
  <c r="C2851" i="67"/>
  <c r="C2852" i="67"/>
  <c r="C2853" i="67"/>
  <c r="C2854" i="67"/>
  <c r="C2855" i="67"/>
  <c r="C2856" i="67"/>
  <c r="C2857" i="67"/>
  <c r="C2858" i="67"/>
  <c r="C2859" i="67"/>
  <c r="C2860" i="67"/>
  <c r="C2861" i="67"/>
  <c r="C2862" i="67"/>
  <c r="C2863" i="67"/>
  <c r="C2864" i="67"/>
  <c r="C2865" i="67"/>
  <c r="C2866" i="67"/>
  <c r="C2867" i="67"/>
  <c r="C2868" i="67"/>
  <c r="C2869" i="67"/>
  <c r="C2870" i="67"/>
  <c r="C2871" i="67"/>
  <c r="C2872" i="67"/>
  <c r="C2873" i="67"/>
  <c r="C2874" i="67"/>
  <c r="C2875" i="67"/>
  <c r="C2876" i="67"/>
  <c r="C2877" i="67"/>
  <c r="C2878" i="67"/>
  <c r="C2879" i="67"/>
  <c r="C2880" i="67"/>
  <c r="C2881" i="67"/>
  <c r="C2882" i="67"/>
  <c r="C2883" i="67"/>
  <c r="C2884" i="67"/>
  <c r="C2885" i="67"/>
  <c r="C2886" i="67"/>
  <c r="C2887" i="67"/>
  <c r="C2888" i="67"/>
  <c r="C2889" i="67"/>
  <c r="C2890" i="67"/>
  <c r="C2891" i="67"/>
  <c r="C2892" i="67"/>
  <c r="C2893" i="67"/>
  <c r="C2894" i="67"/>
  <c r="C2895" i="67"/>
  <c r="C2896" i="67"/>
  <c r="C2897" i="67"/>
  <c r="C2898" i="67"/>
  <c r="C2899" i="67"/>
  <c r="C2900" i="67"/>
  <c r="C2901" i="67"/>
  <c r="C2902" i="67"/>
  <c r="C2903" i="67"/>
  <c r="C2904" i="67"/>
  <c r="C2905" i="67"/>
  <c r="C2906" i="67"/>
  <c r="C2907" i="67"/>
  <c r="C2908" i="67"/>
  <c r="C2909" i="67"/>
  <c r="C2910" i="67"/>
  <c r="C2911" i="67"/>
  <c r="C2912" i="67"/>
  <c r="C2913" i="67"/>
  <c r="C2914" i="67"/>
  <c r="C2915" i="67"/>
  <c r="C2916" i="67"/>
  <c r="C2917" i="67"/>
  <c r="C2918" i="67"/>
  <c r="C2919" i="67"/>
  <c r="C2920" i="67"/>
  <c r="C2921" i="67"/>
  <c r="C2922" i="67"/>
  <c r="C2923" i="67"/>
  <c r="C2924" i="67"/>
  <c r="C2925" i="67"/>
  <c r="C2926" i="67"/>
  <c r="C2927" i="67"/>
  <c r="C2928" i="67"/>
  <c r="C2929" i="67"/>
  <c r="C2930" i="67"/>
  <c r="C2931" i="67"/>
  <c r="C2932" i="67"/>
  <c r="C2933" i="67"/>
  <c r="C2934" i="67"/>
  <c r="C2935" i="67"/>
  <c r="C2936" i="67"/>
  <c r="C2937" i="67"/>
  <c r="C2938" i="67"/>
  <c r="C2939" i="67"/>
  <c r="C2940" i="67"/>
  <c r="C2941" i="67"/>
  <c r="C2942" i="67"/>
  <c r="C2943" i="67"/>
  <c r="C3" i="67"/>
  <c r="A2350" i="67"/>
  <c r="A2351" i="67"/>
  <c r="A2352" i="67"/>
  <c r="A2353" i="67"/>
  <c r="A2354" i="67"/>
  <c r="A2355" i="67"/>
  <c r="A2356" i="67"/>
  <c r="A2357" i="67"/>
  <c r="A2358" i="67"/>
  <c r="A2359" i="67"/>
  <c r="A2360" i="67"/>
  <c r="A2361" i="67"/>
  <c r="A2362" i="67"/>
  <c r="A2363" i="67"/>
  <c r="A2364" i="67"/>
  <c r="A2365" i="67"/>
  <c r="A2366" i="67"/>
  <c r="A2367" i="67"/>
  <c r="A2368" i="67"/>
  <c r="A2369" i="67"/>
  <c r="A2370" i="67"/>
  <c r="A2371" i="67"/>
  <c r="A2372" i="67"/>
  <c r="A2373" i="67"/>
  <c r="A2374" i="67"/>
  <c r="A2375" i="67"/>
  <c r="A2376" i="67"/>
  <c r="A2377" i="67"/>
  <c r="A2378" i="67"/>
  <c r="A2379" i="67"/>
  <c r="A2380" i="67"/>
  <c r="A2381" i="67"/>
  <c r="A2382" i="67"/>
  <c r="A2383" i="67"/>
  <c r="A2384" i="67"/>
  <c r="A2385" i="67"/>
  <c r="A2386" i="67"/>
  <c r="A2387" i="67"/>
  <c r="A2388" i="67"/>
  <c r="A2389" i="67"/>
  <c r="A2390" i="67"/>
  <c r="A2391" i="67"/>
  <c r="A2392" i="67"/>
  <c r="A2393" i="67"/>
  <c r="A2394" i="67"/>
  <c r="A2395" i="67"/>
  <c r="A2396" i="67"/>
  <c r="A2397" i="67"/>
  <c r="A2398" i="67"/>
  <c r="A2399" i="67"/>
  <c r="A2400" i="67"/>
  <c r="A2401" i="67"/>
  <c r="A2402" i="67"/>
  <c r="A2403" i="67"/>
  <c r="A2404" i="67"/>
  <c r="A2405" i="67"/>
  <c r="A2406" i="67"/>
  <c r="A2407" i="67"/>
  <c r="A2408" i="67"/>
  <c r="A2409" i="67"/>
  <c r="A2410" i="67"/>
  <c r="A2411" i="67"/>
  <c r="A2412" i="67"/>
  <c r="A2413" i="67"/>
  <c r="A2414" i="67"/>
  <c r="A2415" i="67"/>
  <c r="A2416" i="67"/>
  <c r="A2417" i="67"/>
  <c r="A2418" i="67"/>
  <c r="A2419" i="67"/>
  <c r="A2420" i="67"/>
  <c r="A2421" i="67"/>
  <c r="A2422" i="67"/>
  <c r="A2423" i="67"/>
  <c r="A2424" i="67"/>
  <c r="A2425" i="67"/>
  <c r="A2426" i="67"/>
  <c r="A2427" i="67"/>
  <c r="A2428" i="67"/>
  <c r="A2429" i="67"/>
  <c r="A2430" i="67"/>
  <c r="A2431" i="67"/>
  <c r="A2432" i="67"/>
  <c r="A2433" i="67"/>
  <c r="A2434" i="67"/>
  <c r="A2435" i="67"/>
  <c r="A2436" i="67"/>
  <c r="A2437" i="67"/>
  <c r="A2438" i="67"/>
  <c r="A2439" i="67"/>
  <c r="A2440" i="67"/>
  <c r="A2441" i="67"/>
  <c r="A2442" i="67"/>
  <c r="A2443" i="67"/>
  <c r="A2444" i="67"/>
  <c r="A3" i="67"/>
  <c r="A4" i="67"/>
  <c r="A5" i="67"/>
  <c r="A6" i="67"/>
  <c r="A7" i="67"/>
  <c r="A8" i="67"/>
  <c r="A9" i="67"/>
  <c r="A10" i="67"/>
  <c r="A11" i="67"/>
  <c r="A12" i="67"/>
  <c r="A13" i="67"/>
  <c r="A14" i="67"/>
  <c r="A15" i="67"/>
  <c r="A16" i="67"/>
  <c r="A17" i="67"/>
  <c r="A18" i="67"/>
  <c r="A19" i="67"/>
  <c r="A20" i="67"/>
  <c r="A21" i="67"/>
  <c r="A22" i="67"/>
  <c r="A23" i="67"/>
  <c r="A24" i="67"/>
  <c r="A25" i="67"/>
  <c r="A26" i="67"/>
  <c r="A27" i="67"/>
  <c r="A28" i="67"/>
  <c r="A29" i="67"/>
  <c r="A30" i="67"/>
  <c r="A31" i="67"/>
  <c r="A32" i="67"/>
  <c r="A33" i="67"/>
  <c r="A34" i="67"/>
  <c r="A35" i="67"/>
  <c r="A36" i="67"/>
  <c r="A37" i="67"/>
  <c r="A38" i="67"/>
  <c r="A39" i="67"/>
  <c r="A40" i="67"/>
  <c r="A41" i="67"/>
  <c r="A42" i="67"/>
  <c r="A43" i="67"/>
  <c r="A44" i="67"/>
  <c r="A45" i="67"/>
  <c r="A46" i="67"/>
  <c r="A47" i="67"/>
  <c r="A48" i="67"/>
  <c r="A49" i="67"/>
  <c r="A50" i="67"/>
  <c r="A51" i="67"/>
  <c r="A52" i="67"/>
  <c r="A53" i="67"/>
  <c r="A54" i="67"/>
  <c r="A55" i="67"/>
  <c r="A56" i="67"/>
  <c r="A57" i="67"/>
  <c r="A58" i="67"/>
  <c r="A59" i="67"/>
  <c r="A60" i="67"/>
  <c r="A61" i="67"/>
  <c r="A62" i="67"/>
  <c r="A63" i="67"/>
  <c r="A64" i="67"/>
  <c r="A65" i="67"/>
  <c r="A66" i="67"/>
  <c r="A67" i="67"/>
  <c r="A68" i="67"/>
  <c r="A69" i="67"/>
  <c r="A70" i="67"/>
  <c r="A71" i="67"/>
  <c r="A72" i="67"/>
  <c r="A73" i="67"/>
  <c r="A74" i="67"/>
  <c r="A75" i="67"/>
  <c r="A76" i="67"/>
  <c r="A77" i="67"/>
  <c r="A78" i="67"/>
  <c r="A79" i="67"/>
  <c r="A80" i="67"/>
  <c r="A81" i="67"/>
  <c r="A82" i="67"/>
  <c r="A83" i="67"/>
  <c r="A84" i="67"/>
  <c r="A85" i="67"/>
  <c r="A86" i="67"/>
  <c r="A87" i="67"/>
  <c r="A88" i="67"/>
  <c r="A89" i="67"/>
  <c r="A90" i="67"/>
  <c r="A91" i="67"/>
  <c r="A92" i="67"/>
  <c r="A93" i="67"/>
  <c r="A94" i="67"/>
  <c r="A95" i="67"/>
  <c r="A96" i="67"/>
  <c r="A97" i="67"/>
  <c r="A98" i="67"/>
  <c r="A99" i="67"/>
  <c r="A100" i="67"/>
  <c r="A101" i="67"/>
  <c r="A102" i="67"/>
  <c r="A103" i="67"/>
  <c r="A104" i="67"/>
  <c r="A105" i="67"/>
  <c r="A106" i="67"/>
  <c r="A107" i="67"/>
  <c r="A108" i="67"/>
  <c r="A109" i="67"/>
  <c r="A110" i="67"/>
  <c r="A111" i="67"/>
  <c r="A112" i="67"/>
  <c r="A113" i="67"/>
  <c r="A114" i="67"/>
  <c r="A115" i="67"/>
  <c r="A116" i="67"/>
  <c r="A117" i="67"/>
  <c r="A118" i="67"/>
  <c r="A119" i="67"/>
  <c r="A120" i="67"/>
  <c r="A121" i="67"/>
  <c r="A122" i="67"/>
  <c r="A123" i="67"/>
  <c r="A124" i="67"/>
  <c r="A125" i="67"/>
  <c r="A126" i="67"/>
  <c r="A127" i="67"/>
  <c r="A128" i="67"/>
  <c r="A129" i="67"/>
  <c r="A130" i="67"/>
  <c r="A131" i="67"/>
  <c r="A132" i="67"/>
  <c r="A133" i="67"/>
  <c r="A134" i="67"/>
  <c r="A135" i="67"/>
  <c r="A136" i="67"/>
  <c r="A137" i="67"/>
  <c r="A138" i="67"/>
  <c r="A139" i="67"/>
  <c r="A140" i="67"/>
  <c r="A141" i="67"/>
  <c r="A142" i="67"/>
  <c r="A143" i="67"/>
  <c r="A144" i="67"/>
  <c r="A145" i="67"/>
  <c r="A146" i="67"/>
  <c r="A147" i="67"/>
  <c r="A148" i="67"/>
  <c r="A149" i="67"/>
  <c r="A150" i="67"/>
  <c r="A151" i="67"/>
  <c r="A152" i="67"/>
  <c r="A153" i="67"/>
  <c r="A154" i="67"/>
  <c r="A155" i="67"/>
  <c r="A156" i="67"/>
  <c r="A157" i="67"/>
  <c r="A158" i="67"/>
  <c r="A159" i="67"/>
  <c r="A160" i="67"/>
  <c r="A161" i="67"/>
  <c r="A162" i="67"/>
  <c r="A163" i="67"/>
  <c r="A164" i="67"/>
  <c r="A165" i="67"/>
  <c r="A166" i="67"/>
  <c r="A167" i="67"/>
  <c r="A168" i="67"/>
  <c r="A169" i="67"/>
  <c r="A170" i="67"/>
  <c r="A171" i="67"/>
  <c r="A172" i="67"/>
  <c r="A173" i="67"/>
  <c r="A174" i="67"/>
  <c r="A175" i="67"/>
  <c r="A176" i="67"/>
  <c r="A177" i="67"/>
  <c r="A178" i="67"/>
  <c r="A179" i="67"/>
  <c r="A180" i="67"/>
  <c r="A181" i="67"/>
  <c r="A182" i="67"/>
  <c r="A183" i="67"/>
  <c r="A184" i="67"/>
  <c r="A185" i="67"/>
  <c r="A186" i="67"/>
  <c r="A187" i="67"/>
  <c r="A188" i="67"/>
  <c r="A189" i="67"/>
  <c r="A190" i="67"/>
  <c r="A191" i="67"/>
  <c r="A192" i="67"/>
  <c r="A193" i="67"/>
  <c r="A194" i="67"/>
  <c r="A195" i="67"/>
  <c r="A196" i="67"/>
  <c r="A197" i="67"/>
  <c r="A198" i="67"/>
  <c r="A199" i="67"/>
  <c r="A200" i="67"/>
  <c r="A201" i="67"/>
  <c r="A202" i="67"/>
  <c r="A203" i="67"/>
  <c r="A204" i="67"/>
  <c r="A205" i="67"/>
  <c r="A206" i="67"/>
  <c r="A207" i="67"/>
  <c r="A208" i="67"/>
  <c r="A209" i="67"/>
  <c r="A210" i="67"/>
  <c r="A211" i="67"/>
  <c r="A212" i="67"/>
  <c r="A213" i="67"/>
  <c r="A214" i="67"/>
  <c r="A215" i="67"/>
  <c r="A216" i="67"/>
  <c r="A217" i="67"/>
  <c r="A218" i="67"/>
  <c r="A219" i="67"/>
  <c r="A220" i="67"/>
  <c r="A221" i="67"/>
  <c r="A222" i="67"/>
  <c r="A223" i="67"/>
  <c r="A224" i="67"/>
  <c r="A225" i="67"/>
  <c r="A226" i="67"/>
  <c r="A227" i="67"/>
  <c r="A228" i="67"/>
  <c r="A229" i="67"/>
  <c r="A230" i="67"/>
  <c r="A231" i="67"/>
  <c r="A232" i="67"/>
  <c r="A233" i="67"/>
  <c r="A234" i="67"/>
  <c r="A235" i="67"/>
  <c r="A236" i="67"/>
  <c r="A237" i="67"/>
  <c r="A238" i="67"/>
  <c r="A239" i="67"/>
  <c r="A240" i="67"/>
  <c r="A241" i="67"/>
  <c r="A242" i="67"/>
  <c r="A243" i="67"/>
  <c r="A244" i="67"/>
  <c r="A245" i="67"/>
  <c r="A246" i="67"/>
  <c r="A247" i="67"/>
  <c r="A248" i="67"/>
  <c r="A249" i="67"/>
  <c r="A250" i="67"/>
  <c r="A251" i="67"/>
  <c r="A252" i="67"/>
  <c r="A253" i="67"/>
  <c r="A254" i="67"/>
  <c r="A255" i="67"/>
  <c r="A256" i="67"/>
  <c r="A257" i="67"/>
  <c r="A258" i="67"/>
  <c r="A259" i="67"/>
  <c r="A260" i="67"/>
  <c r="A261" i="67"/>
  <c r="A262" i="67"/>
  <c r="A263" i="67"/>
  <c r="A264" i="67"/>
  <c r="A265" i="67"/>
  <c r="A266" i="67"/>
  <c r="A267" i="67"/>
  <c r="A268" i="67"/>
  <c r="A269" i="67"/>
  <c r="A270" i="67"/>
  <c r="A271" i="67"/>
  <c r="A272" i="67"/>
  <c r="A273" i="67"/>
  <c r="A274" i="67"/>
  <c r="A275" i="67"/>
  <c r="A276" i="67"/>
  <c r="A277" i="67"/>
  <c r="A278" i="67"/>
  <c r="A279" i="67"/>
  <c r="A280" i="67"/>
  <c r="A281" i="67"/>
  <c r="A282" i="67"/>
  <c r="A283" i="67"/>
  <c r="A284" i="67"/>
  <c r="A285" i="67"/>
  <c r="A286" i="67"/>
  <c r="A287" i="67"/>
  <c r="A288" i="67"/>
  <c r="A289" i="67"/>
  <c r="A290" i="67"/>
  <c r="A291" i="67"/>
  <c r="A292" i="67"/>
  <c r="A293" i="67"/>
  <c r="A294" i="67"/>
  <c r="A295" i="67"/>
  <c r="A296" i="67"/>
  <c r="A297" i="67"/>
  <c r="A298" i="67"/>
  <c r="A299" i="67"/>
  <c r="A300" i="67"/>
  <c r="A301" i="67"/>
  <c r="A302" i="67"/>
  <c r="A303" i="67"/>
  <c r="A304" i="67"/>
  <c r="A305" i="67"/>
  <c r="A306" i="67"/>
  <c r="A307" i="67"/>
  <c r="A308" i="67"/>
  <c r="A309" i="67"/>
  <c r="A310" i="67"/>
  <c r="A311" i="67"/>
  <c r="A312" i="67"/>
  <c r="A313" i="67"/>
  <c r="A314" i="67"/>
  <c r="A315" i="67"/>
  <c r="A316" i="67"/>
  <c r="A317" i="67"/>
  <c r="A318" i="67"/>
  <c r="A319" i="67"/>
  <c r="A320" i="67"/>
  <c r="A321" i="67"/>
  <c r="A322" i="67"/>
  <c r="A323" i="67"/>
  <c r="A324" i="67"/>
  <c r="A325" i="67"/>
  <c r="A326" i="67"/>
  <c r="A327" i="67"/>
  <c r="A328" i="67"/>
  <c r="A329" i="67"/>
  <c r="A330" i="67"/>
  <c r="A331" i="67"/>
  <c r="A332" i="67"/>
  <c r="A333" i="67"/>
  <c r="A334" i="67"/>
  <c r="A335" i="67"/>
  <c r="A336" i="67"/>
  <c r="A337" i="67"/>
  <c r="A338" i="67"/>
  <c r="A339" i="67"/>
  <c r="A340" i="67"/>
  <c r="A341" i="67"/>
  <c r="A342" i="67"/>
  <c r="A343" i="67"/>
  <c r="A344" i="67"/>
  <c r="A345" i="67"/>
  <c r="A346" i="67"/>
  <c r="A347" i="67"/>
  <c r="A348" i="67"/>
  <c r="A349" i="67"/>
  <c r="A350" i="67"/>
  <c r="A351" i="67"/>
  <c r="A352" i="67"/>
  <c r="A353" i="67"/>
  <c r="A354" i="67"/>
  <c r="A355" i="67"/>
  <c r="A356" i="67"/>
  <c r="A357" i="67"/>
  <c r="A358" i="67"/>
  <c r="A359" i="67"/>
  <c r="A360" i="67"/>
  <c r="A361" i="67"/>
  <c r="A362" i="67"/>
  <c r="A363" i="67"/>
  <c r="A364" i="67"/>
  <c r="A365" i="67"/>
  <c r="A366" i="67"/>
  <c r="A367" i="67"/>
  <c r="A368" i="67"/>
  <c r="A369" i="67"/>
  <c r="A370" i="67"/>
  <c r="A371" i="67"/>
  <c r="A372" i="67"/>
  <c r="A373" i="67"/>
  <c r="A374" i="67"/>
  <c r="A375" i="67"/>
  <c r="A376" i="67"/>
  <c r="A377" i="67"/>
  <c r="A378" i="67"/>
  <c r="A379" i="67"/>
  <c r="A380" i="67"/>
  <c r="A381" i="67"/>
  <c r="A382" i="67"/>
  <c r="A383" i="67"/>
  <c r="A384" i="67"/>
  <c r="A385" i="67"/>
  <c r="A386" i="67"/>
  <c r="A387" i="67"/>
  <c r="A388" i="67"/>
  <c r="A389" i="67"/>
  <c r="A390" i="67"/>
  <c r="A391" i="67"/>
  <c r="A392" i="67"/>
  <c r="A393" i="67"/>
  <c r="A394" i="67"/>
  <c r="A395" i="67"/>
  <c r="A396" i="67"/>
  <c r="A397" i="67"/>
  <c r="A398" i="67"/>
  <c r="A399" i="67"/>
  <c r="A400" i="67"/>
  <c r="A401" i="67"/>
  <c r="A402" i="67"/>
  <c r="A403" i="67"/>
  <c r="A404" i="67"/>
  <c r="A405" i="67"/>
  <c r="A406" i="67"/>
  <c r="A407" i="67"/>
  <c r="A408" i="67"/>
  <c r="A409" i="67"/>
  <c r="A410" i="67"/>
  <c r="A411" i="67"/>
  <c r="A412" i="67"/>
  <c r="A413" i="67"/>
  <c r="A414" i="67"/>
  <c r="A415" i="67"/>
  <c r="A416" i="67"/>
  <c r="A417" i="67"/>
  <c r="A418" i="67"/>
  <c r="A419" i="67"/>
  <c r="A420" i="67"/>
  <c r="A421" i="67"/>
  <c r="A422" i="67"/>
  <c r="A423" i="67"/>
  <c r="A424" i="67"/>
  <c r="A425" i="67"/>
  <c r="A426" i="67"/>
  <c r="A427" i="67"/>
  <c r="A428" i="67"/>
  <c r="A429" i="67"/>
  <c r="A430" i="67"/>
  <c r="A431" i="67"/>
  <c r="A432" i="67"/>
  <c r="A433" i="67"/>
  <c r="A434" i="67"/>
  <c r="A435" i="67"/>
  <c r="A436" i="67"/>
  <c r="A437" i="67"/>
  <c r="A438" i="67"/>
  <c r="A439" i="67"/>
  <c r="A440" i="67"/>
  <c r="A441" i="67"/>
  <c r="A442" i="67"/>
  <c r="A443" i="67"/>
  <c r="A444" i="67"/>
  <c r="A445" i="67"/>
  <c r="A446" i="67"/>
  <c r="A447" i="67"/>
  <c r="A448" i="67"/>
  <c r="A449" i="67"/>
  <c r="A450" i="67"/>
  <c r="A451" i="67"/>
  <c r="A452" i="67"/>
  <c r="A453" i="67"/>
  <c r="A454" i="67"/>
  <c r="A455" i="67"/>
  <c r="A456" i="67"/>
  <c r="A457" i="67"/>
  <c r="A458" i="67"/>
  <c r="A459" i="67"/>
  <c r="A460" i="67"/>
  <c r="A461" i="67"/>
  <c r="A462" i="67"/>
  <c r="A463" i="67"/>
  <c r="A464" i="67"/>
  <c r="A465" i="67"/>
  <c r="A466" i="67"/>
  <c r="A467" i="67"/>
  <c r="A468" i="67"/>
  <c r="A469" i="67"/>
  <c r="A470" i="67"/>
  <c r="A471" i="67"/>
  <c r="A472" i="67"/>
  <c r="A473" i="67"/>
  <c r="A474" i="67"/>
  <c r="A475" i="67"/>
  <c r="A476" i="67"/>
  <c r="A477" i="67"/>
  <c r="A478" i="67"/>
  <c r="A479" i="67"/>
  <c r="A480" i="67"/>
  <c r="A481" i="67"/>
  <c r="A482" i="67"/>
  <c r="A483" i="67"/>
  <c r="A484" i="67"/>
  <c r="A485" i="67"/>
  <c r="A486" i="67"/>
  <c r="A487" i="67"/>
  <c r="A488" i="67"/>
  <c r="A489" i="67"/>
  <c r="A490" i="67"/>
  <c r="A491" i="67"/>
  <c r="A492" i="67"/>
  <c r="A493" i="67"/>
  <c r="A494" i="67"/>
  <c r="A495" i="67"/>
  <c r="A496" i="67"/>
  <c r="A497" i="67"/>
  <c r="A498" i="67"/>
  <c r="A499" i="67"/>
  <c r="A500" i="67"/>
  <c r="A501" i="67"/>
  <c r="A502" i="67"/>
  <c r="A503" i="67"/>
  <c r="A504" i="67"/>
  <c r="A505" i="67"/>
  <c r="A506" i="67"/>
  <c r="A507" i="67"/>
  <c r="A508" i="67"/>
  <c r="A509" i="67"/>
  <c r="A510" i="67"/>
  <c r="A511" i="67"/>
  <c r="A512" i="67"/>
  <c r="A513" i="67"/>
  <c r="A514" i="67"/>
  <c r="A515" i="67"/>
  <c r="A516" i="67"/>
  <c r="A517" i="67"/>
  <c r="A518" i="67"/>
  <c r="A519" i="67"/>
  <c r="A520" i="67"/>
  <c r="A521" i="67"/>
  <c r="A522" i="67"/>
  <c r="A523" i="67"/>
  <c r="A524" i="67"/>
  <c r="A525" i="67"/>
  <c r="A526" i="67"/>
  <c r="A527" i="67"/>
  <c r="A528" i="67"/>
  <c r="A529" i="67"/>
  <c r="A530" i="67"/>
  <c r="A531" i="67"/>
  <c r="A532" i="67"/>
  <c r="A533" i="67"/>
  <c r="A534" i="67"/>
  <c r="A535" i="67"/>
  <c r="A536" i="67"/>
  <c r="A537" i="67"/>
  <c r="A538" i="67"/>
  <c r="A539" i="67"/>
  <c r="A540" i="67"/>
  <c r="A541" i="67"/>
  <c r="A542" i="67"/>
  <c r="A543" i="67"/>
  <c r="A544" i="67"/>
  <c r="A545" i="67"/>
  <c r="A546" i="67"/>
  <c r="A547" i="67"/>
  <c r="A548" i="67"/>
  <c r="A549" i="67"/>
  <c r="A550" i="67"/>
  <c r="A551" i="67"/>
  <c r="A552" i="67"/>
  <c r="A553" i="67"/>
  <c r="A554" i="67"/>
  <c r="A555" i="67"/>
  <c r="A556" i="67"/>
  <c r="A557" i="67"/>
  <c r="A558" i="67"/>
  <c r="A559" i="67"/>
  <c r="A560" i="67"/>
  <c r="A561" i="67"/>
  <c r="A562" i="67"/>
  <c r="A563" i="67"/>
  <c r="A564" i="67"/>
  <c r="A565" i="67"/>
  <c r="A566" i="67"/>
  <c r="A567" i="67"/>
  <c r="A568" i="67"/>
  <c r="A569" i="67"/>
  <c r="A570" i="67"/>
  <c r="A571" i="67"/>
  <c r="A572" i="67"/>
  <c r="A573" i="67"/>
  <c r="A574" i="67"/>
  <c r="A575" i="67"/>
  <c r="A576" i="67"/>
  <c r="A577" i="67"/>
  <c r="A578" i="67"/>
  <c r="A579" i="67"/>
  <c r="A580" i="67"/>
  <c r="A581" i="67"/>
  <c r="A582" i="67"/>
  <c r="A583" i="67"/>
  <c r="A584" i="67"/>
  <c r="A585" i="67"/>
  <c r="A586" i="67"/>
  <c r="A587" i="67"/>
  <c r="A588" i="67"/>
  <c r="A589" i="67"/>
  <c r="A590" i="67"/>
  <c r="A591" i="67"/>
  <c r="A592" i="67"/>
  <c r="A593" i="67"/>
  <c r="A594" i="67"/>
  <c r="A595" i="67"/>
  <c r="A596" i="67"/>
  <c r="A597" i="67"/>
  <c r="A598" i="67"/>
  <c r="A599" i="67"/>
  <c r="A600" i="67"/>
  <c r="A601" i="67"/>
  <c r="A602" i="67"/>
  <c r="A603" i="67"/>
  <c r="A604" i="67"/>
  <c r="A605" i="67"/>
  <c r="A606" i="67"/>
  <c r="A607" i="67"/>
  <c r="A608" i="67"/>
  <c r="A609" i="67"/>
  <c r="A610" i="67"/>
  <c r="A611" i="67"/>
  <c r="A612" i="67"/>
  <c r="A613" i="67"/>
  <c r="A614" i="67"/>
  <c r="A615" i="67"/>
  <c r="A616" i="67"/>
  <c r="A617" i="67"/>
  <c r="A618" i="67"/>
  <c r="A619" i="67"/>
  <c r="A620" i="67"/>
  <c r="A621" i="67"/>
  <c r="A622" i="67"/>
  <c r="A623" i="67"/>
  <c r="A624" i="67"/>
  <c r="A625" i="67"/>
  <c r="A626" i="67"/>
  <c r="A627" i="67"/>
  <c r="A628" i="67"/>
  <c r="A629" i="67"/>
  <c r="A630" i="67"/>
  <c r="A631" i="67"/>
  <c r="A632" i="67"/>
  <c r="A633" i="67"/>
  <c r="A634" i="67"/>
  <c r="A635" i="67"/>
  <c r="A636" i="67"/>
  <c r="A637" i="67"/>
  <c r="A638" i="67"/>
  <c r="A639" i="67"/>
  <c r="A640" i="67"/>
  <c r="A641" i="67"/>
  <c r="A642" i="67"/>
  <c r="A643" i="67"/>
  <c r="A644" i="67"/>
  <c r="A645" i="67"/>
  <c r="A646" i="67"/>
  <c r="A647" i="67"/>
  <c r="A648" i="67"/>
  <c r="A649" i="67"/>
  <c r="A650" i="67"/>
  <c r="A651" i="67"/>
  <c r="A652" i="67"/>
  <c r="A653" i="67"/>
  <c r="A654" i="67"/>
  <c r="A655" i="67"/>
  <c r="A656" i="67"/>
  <c r="A657" i="67"/>
  <c r="A658" i="67"/>
  <c r="A659" i="67"/>
  <c r="A660" i="67"/>
  <c r="A661" i="67"/>
  <c r="A662" i="67"/>
  <c r="A663" i="67"/>
  <c r="A664" i="67"/>
  <c r="A665" i="67"/>
  <c r="A666" i="67"/>
  <c r="A667" i="67"/>
  <c r="A668" i="67"/>
  <c r="A669" i="67"/>
  <c r="A670" i="67"/>
  <c r="A671" i="67"/>
  <c r="A672" i="67"/>
  <c r="A673" i="67"/>
  <c r="A674" i="67"/>
  <c r="A675" i="67"/>
  <c r="A676" i="67"/>
  <c r="A677" i="67"/>
  <c r="A678" i="67"/>
  <c r="A679" i="67"/>
  <c r="A680" i="67"/>
  <c r="A681" i="67"/>
  <c r="A682" i="67"/>
  <c r="A683" i="67"/>
  <c r="A684" i="67"/>
  <c r="A685" i="67"/>
  <c r="A686" i="67"/>
  <c r="A687" i="67"/>
  <c r="A688" i="67"/>
  <c r="A689" i="67"/>
  <c r="A690" i="67"/>
  <c r="A691" i="67"/>
  <c r="A692" i="67"/>
  <c r="A693" i="67"/>
  <c r="A694" i="67"/>
  <c r="A695" i="67"/>
  <c r="A696" i="67"/>
  <c r="A697" i="67"/>
  <c r="A698" i="67"/>
  <c r="A699" i="67"/>
  <c r="A700" i="67"/>
  <c r="A701" i="67"/>
  <c r="A702" i="67"/>
  <c r="A703" i="67"/>
  <c r="A704" i="67"/>
  <c r="A705" i="67"/>
  <c r="A706" i="67"/>
  <c r="A707" i="67"/>
  <c r="A708" i="67"/>
  <c r="A709" i="67"/>
  <c r="A710" i="67"/>
  <c r="A711" i="67"/>
  <c r="A712" i="67"/>
  <c r="A713" i="67"/>
  <c r="A714" i="67"/>
  <c r="A715" i="67"/>
  <c r="A716" i="67"/>
  <c r="A717" i="67"/>
  <c r="A718" i="67"/>
  <c r="A719" i="67"/>
  <c r="A720" i="67"/>
  <c r="A721" i="67"/>
  <c r="A722" i="67"/>
  <c r="A723" i="67"/>
  <c r="A724" i="67"/>
  <c r="A725" i="67"/>
  <c r="A726" i="67"/>
  <c r="A727" i="67"/>
  <c r="A728" i="67"/>
  <c r="A729" i="67"/>
  <c r="A730" i="67"/>
  <c r="A731" i="67"/>
  <c r="A732" i="67"/>
  <c r="A733" i="67"/>
  <c r="A734" i="67"/>
  <c r="A735" i="67"/>
  <c r="A736" i="67"/>
  <c r="A737" i="67"/>
  <c r="A738" i="67"/>
  <c r="A739" i="67"/>
  <c r="A740" i="67"/>
  <c r="A741" i="67"/>
  <c r="A742" i="67"/>
  <c r="A743" i="67"/>
  <c r="A744" i="67"/>
  <c r="A745" i="67"/>
  <c r="A746" i="67"/>
  <c r="A747" i="67"/>
  <c r="A748" i="67"/>
  <c r="A749" i="67"/>
  <c r="A750" i="67"/>
  <c r="A751" i="67"/>
  <c r="A752" i="67"/>
  <c r="A753" i="67"/>
  <c r="A754" i="67"/>
  <c r="A755" i="67"/>
  <c r="A756" i="67"/>
  <c r="A757" i="67"/>
  <c r="A758" i="67"/>
  <c r="A759" i="67"/>
  <c r="A760" i="67"/>
  <c r="A761" i="67"/>
  <c r="A762" i="67"/>
  <c r="A763" i="67"/>
  <c r="A764" i="67"/>
  <c r="A765" i="67"/>
  <c r="A766" i="67"/>
  <c r="A767" i="67"/>
  <c r="A768" i="67"/>
  <c r="A769" i="67"/>
  <c r="A770" i="67"/>
  <c r="A771" i="67"/>
  <c r="A772" i="67"/>
  <c r="A773" i="67"/>
  <c r="A774" i="67"/>
  <c r="A775" i="67"/>
  <c r="A776" i="67"/>
  <c r="A777" i="67"/>
  <c r="A778" i="67"/>
  <c r="A779" i="67"/>
  <c r="A780" i="67"/>
  <c r="A781" i="67"/>
  <c r="A782" i="67"/>
  <c r="A783" i="67"/>
  <c r="A784" i="67"/>
  <c r="A785" i="67"/>
  <c r="A786" i="67"/>
  <c r="A787" i="67"/>
  <c r="A788" i="67"/>
  <c r="A789" i="67"/>
  <c r="A790" i="67"/>
  <c r="A791" i="67"/>
  <c r="A792" i="67"/>
  <c r="A793" i="67"/>
  <c r="A794" i="67"/>
  <c r="A795" i="67"/>
  <c r="A796" i="67"/>
  <c r="A797" i="67"/>
  <c r="A798" i="67"/>
  <c r="A799" i="67"/>
  <c r="A800" i="67"/>
  <c r="A801" i="67"/>
  <c r="A802" i="67"/>
  <c r="A803" i="67"/>
  <c r="A804" i="67"/>
  <c r="A805" i="67"/>
  <c r="A806" i="67"/>
  <c r="A807" i="67"/>
  <c r="A808" i="67"/>
  <c r="A809" i="67"/>
  <c r="A810" i="67"/>
  <c r="A811" i="67"/>
  <c r="A812" i="67"/>
  <c r="A813" i="67"/>
  <c r="A814" i="67"/>
  <c r="A815" i="67"/>
  <c r="A816" i="67"/>
  <c r="A817" i="67"/>
  <c r="A818" i="67"/>
  <c r="A819" i="67"/>
  <c r="A820" i="67"/>
  <c r="A821" i="67"/>
  <c r="A822" i="67"/>
  <c r="A823" i="67"/>
  <c r="A824" i="67"/>
  <c r="A825" i="67"/>
  <c r="A826" i="67"/>
  <c r="A827" i="67"/>
  <c r="A828" i="67"/>
  <c r="A829" i="67"/>
  <c r="A830" i="67"/>
  <c r="A831" i="67"/>
  <c r="A832" i="67"/>
  <c r="A833" i="67"/>
  <c r="A834" i="67"/>
  <c r="A835" i="67"/>
  <c r="A836" i="67"/>
  <c r="A837" i="67"/>
  <c r="A838" i="67"/>
  <c r="A839" i="67"/>
  <c r="A840" i="67"/>
  <c r="A841" i="67"/>
  <c r="A842" i="67"/>
  <c r="A843" i="67"/>
  <c r="A844" i="67"/>
  <c r="A845" i="67"/>
  <c r="A846" i="67"/>
  <c r="A847" i="67"/>
  <c r="A848" i="67"/>
  <c r="A849" i="67"/>
  <c r="A850" i="67"/>
  <c r="A851" i="67"/>
  <c r="A852" i="67"/>
  <c r="A853" i="67"/>
  <c r="A854" i="67"/>
  <c r="A855" i="67"/>
  <c r="A856" i="67"/>
  <c r="A857" i="67"/>
  <c r="A858" i="67"/>
  <c r="A859" i="67"/>
  <c r="A860" i="67"/>
  <c r="A861" i="67"/>
  <c r="A862" i="67"/>
  <c r="A863" i="67"/>
  <c r="A864" i="67"/>
  <c r="A865" i="67"/>
  <c r="A866" i="67"/>
  <c r="A867" i="67"/>
  <c r="A868" i="67"/>
  <c r="A869" i="67"/>
  <c r="A870" i="67"/>
  <c r="A871" i="67"/>
  <c r="A872" i="67"/>
  <c r="A873" i="67"/>
  <c r="A874" i="67"/>
  <c r="A875" i="67"/>
  <c r="A876" i="67"/>
  <c r="A877" i="67"/>
  <c r="A878" i="67"/>
  <c r="A879" i="67"/>
  <c r="A880" i="67"/>
  <c r="A881" i="67"/>
  <c r="A882" i="67"/>
  <c r="A883" i="67"/>
  <c r="A884" i="67"/>
  <c r="A885" i="67"/>
  <c r="A886" i="67"/>
  <c r="A887" i="67"/>
  <c r="A888" i="67"/>
  <c r="A889" i="67"/>
  <c r="A890" i="67"/>
  <c r="A891" i="67"/>
  <c r="A892" i="67"/>
  <c r="A893" i="67"/>
  <c r="A894" i="67"/>
  <c r="A895" i="67"/>
  <c r="A896" i="67"/>
  <c r="A897" i="67"/>
  <c r="A898" i="67"/>
  <c r="A899" i="67"/>
  <c r="A900" i="67"/>
  <c r="A901" i="67"/>
  <c r="A902" i="67"/>
  <c r="A903" i="67"/>
  <c r="A904" i="67"/>
  <c r="A905" i="67"/>
  <c r="A906" i="67"/>
  <c r="A907" i="67"/>
  <c r="A908" i="67"/>
  <c r="A909" i="67"/>
  <c r="A910" i="67"/>
  <c r="A911" i="67"/>
  <c r="A912" i="67"/>
  <c r="A913" i="67"/>
  <c r="A914" i="67"/>
  <c r="A915" i="67"/>
  <c r="A916" i="67"/>
  <c r="A917" i="67"/>
  <c r="A918" i="67"/>
  <c r="A919" i="67"/>
  <c r="A920" i="67"/>
  <c r="A921" i="67"/>
  <c r="A922" i="67"/>
  <c r="A923" i="67"/>
  <c r="A924" i="67"/>
  <c r="A925" i="67"/>
  <c r="A926" i="67"/>
  <c r="A927" i="67"/>
  <c r="A928" i="67"/>
  <c r="A929" i="67"/>
  <c r="A930" i="67"/>
  <c r="A931" i="67"/>
  <c r="A932" i="67"/>
  <c r="A933" i="67"/>
  <c r="A934" i="67"/>
  <c r="A935" i="67"/>
  <c r="A936" i="67"/>
  <c r="A937" i="67"/>
  <c r="A938" i="67"/>
  <c r="A939" i="67"/>
  <c r="A940" i="67"/>
  <c r="A941" i="67"/>
  <c r="A942" i="67"/>
  <c r="A943" i="67"/>
  <c r="A944" i="67"/>
  <c r="A945" i="67"/>
  <c r="A946" i="67"/>
  <c r="A947" i="67"/>
  <c r="A948" i="67"/>
  <c r="A949" i="67"/>
  <c r="A950" i="67"/>
  <c r="A951" i="67"/>
  <c r="A952" i="67"/>
  <c r="A953" i="67"/>
  <c r="A954" i="67"/>
  <c r="A955" i="67"/>
  <c r="A956" i="67"/>
  <c r="A957" i="67"/>
  <c r="A958" i="67"/>
  <c r="A959" i="67"/>
  <c r="A960" i="67"/>
  <c r="A961" i="67"/>
  <c r="A962" i="67"/>
  <c r="A963" i="67"/>
  <c r="A964" i="67"/>
  <c r="A965" i="67"/>
  <c r="A966" i="67"/>
  <c r="A967" i="67"/>
  <c r="A968" i="67"/>
  <c r="A969" i="67"/>
  <c r="A970" i="67"/>
  <c r="A971" i="67"/>
  <c r="A972" i="67"/>
  <c r="A973" i="67"/>
  <c r="A974" i="67"/>
  <c r="A975" i="67"/>
  <c r="A976" i="67"/>
  <c r="A977" i="67"/>
  <c r="A978" i="67"/>
  <c r="A979" i="67"/>
  <c r="A980" i="67"/>
  <c r="A981" i="67"/>
  <c r="A982" i="67"/>
  <c r="A983" i="67"/>
  <c r="A984" i="67"/>
  <c r="A985" i="67"/>
  <c r="A986" i="67"/>
  <c r="A987" i="67"/>
  <c r="A988" i="67"/>
  <c r="A989" i="67"/>
  <c r="A990" i="67"/>
  <c r="A991" i="67"/>
  <c r="A992" i="67"/>
  <c r="A993" i="67"/>
  <c r="A994" i="67"/>
  <c r="A995" i="67"/>
  <c r="A996" i="67"/>
  <c r="A997" i="67"/>
  <c r="A998" i="67"/>
  <c r="A999" i="67"/>
  <c r="A1000" i="67"/>
  <c r="A1001" i="67"/>
  <c r="A1002" i="67"/>
  <c r="A1003" i="67"/>
  <c r="A1004" i="67"/>
  <c r="A1005" i="67"/>
  <c r="A1006" i="67"/>
  <c r="A1007" i="67"/>
  <c r="A1008" i="67"/>
  <c r="A1009" i="67"/>
  <c r="A1010" i="67"/>
  <c r="A1011" i="67"/>
  <c r="A1012" i="67"/>
  <c r="A1013" i="67"/>
  <c r="A1014" i="67"/>
  <c r="A1015" i="67"/>
  <c r="A1016" i="67"/>
  <c r="A1017" i="67"/>
  <c r="A1018" i="67"/>
  <c r="A1019" i="67"/>
  <c r="A1020" i="67"/>
  <c r="A1021" i="67"/>
  <c r="A1022" i="67"/>
  <c r="A1023" i="67"/>
  <c r="A1024" i="67"/>
  <c r="A1025" i="67"/>
  <c r="A1026" i="67"/>
  <c r="A1027" i="67"/>
  <c r="A1028" i="67"/>
  <c r="A1029" i="67"/>
  <c r="A1030" i="67"/>
  <c r="A1031" i="67"/>
  <c r="A1032" i="67"/>
  <c r="A1033" i="67"/>
  <c r="A1034" i="67"/>
  <c r="A1035" i="67"/>
  <c r="A1036" i="67"/>
  <c r="A1037" i="67"/>
  <c r="A1038" i="67"/>
  <c r="A1039" i="67"/>
  <c r="A1040" i="67"/>
  <c r="A1041" i="67"/>
  <c r="A1042" i="67"/>
  <c r="A1043" i="67"/>
  <c r="A1044" i="67"/>
  <c r="A1045" i="67"/>
  <c r="A1046" i="67"/>
  <c r="A1047" i="67"/>
  <c r="A1048" i="67"/>
  <c r="A1049" i="67"/>
  <c r="A1050" i="67"/>
  <c r="A1051" i="67"/>
  <c r="A1052" i="67"/>
  <c r="A1053" i="67"/>
  <c r="A1054" i="67"/>
  <c r="A1055" i="67"/>
  <c r="A1056" i="67"/>
  <c r="A1057" i="67"/>
  <c r="A1058" i="67"/>
  <c r="A1059" i="67"/>
  <c r="A1060" i="67"/>
  <c r="A1061" i="67"/>
  <c r="A1062" i="67"/>
  <c r="A1063" i="67"/>
  <c r="A1064" i="67"/>
  <c r="A1065" i="67"/>
  <c r="A1066" i="67"/>
  <c r="A1067" i="67"/>
  <c r="A1068" i="67"/>
  <c r="A1069" i="67"/>
  <c r="A1070" i="67"/>
  <c r="A1071" i="67"/>
  <c r="A1072" i="67"/>
  <c r="A1073" i="67"/>
  <c r="A1074" i="67"/>
  <c r="A1075" i="67"/>
  <c r="A1076" i="67"/>
  <c r="A1077" i="67"/>
  <c r="A1078" i="67"/>
  <c r="A1079" i="67"/>
  <c r="A1080" i="67"/>
  <c r="A1081" i="67"/>
  <c r="A1082" i="67"/>
  <c r="A1083" i="67"/>
  <c r="A1084" i="67"/>
  <c r="A1085" i="67"/>
  <c r="A1086" i="67"/>
  <c r="A1087" i="67"/>
  <c r="A1088" i="67"/>
  <c r="A1089" i="67"/>
  <c r="A1090" i="67"/>
  <c r="A1091" i="67"/>
  <c r="A1092" i="67"/>
  <c r="A1093" i="67"/>
  <c r="A1094" i="67"/>
  <c r="A1095" i="67"/>
  <c r="A1096" i="67"/>
  <c r="A1097" i="67"/>
  <c r="A1098" i="67"/>
  <c r="A1099" i="67"/>
  <c r="A1100" i="67"/>
  <c r="A1101" i="67"/>
  <c r="A1102" i="67"/>
  <c r="A1103" i="67"/>
  <c r="A1104" i="67"/>
  <c r="A1105" i="67"/>
  <c r="A1106" i="67"/>
  <c r="A1107" i="67"/>
  <c r="A1108" i="67"/>
  <c r="A1109" i="67"/>
  <c r="A1110" i="67"/>
  <c r="A1111" i="67"/>
  <c r="A1112" i="67"/>
  <c r="A1113" i="67"/>
  <c r="A1114" i="67"/>
  <c r="A1115" i="67"/>
  <c r="A1116" i="67"/>
  <c r="A1117" i="67"/>
  <c r="A1118" i="67"/>
  <c r="A1119" i="67"/>
  <c r="A1120" i="67"/>
  <c r="A1121" i="67"/>
  <c r="A1122" i="67"/>
  <c r="A1123" i="67"/>
  <c r="A1124" i="67"/>
  <c r="A1125" i="67"/>
  <c r="A1126" i="67"/>
  <c r="A1127" i="67"/>
  <c r="A1128" i="67"/>
  <c r="A1129" i="67"/>
  <c r="A1130" i="67"/>
  <c r="A1131" i="67"/>
  <c r="A1132" i="67"/>
  <c r="A1133" i="67"/>
  <c r="A1134" i="67"/>
  <c r="A1135" i="67"/>
  <c r="A1136" i="67"/>
  <c r="A1137" i="67"/>
  <c r="A1138" i="67"/>
  <c r="A1139" i="67"/>
  <c r="A1140" i="67"/>
  <c r="A1141" i="67"/>
  <c r="A1142" i="67"/>
  <c r="A1143" i="67"/>
  <c r="A1144" i="67"/>
  <c r="A1145" i="67"/>
  <c r="A1146" i="67"/>
  <c r="A1147" i="67"/>
  <c r="A1148" i="67"/>
  <c r="A1149" i="67"/>
  <c r="A1150" i="67"/>
  <c r="A1151" i="67"/>
  <c r="A1152" i="67"/>
  <c r="A1153" i="67"/>
  <c r="A1154" i="67"/>
  <c r="A1155" i="67"/>
  <c r="A1156" i="67"/>
  <c r="A1157" i="67"/>
  <c r="A1158" i="67"/>
  <c r="A1159" i="67"/>
  <c r="A1160" i="67"/>
  <c r="A1161" i="67"/>
  <c r="A1162" i="67"/>
  <c r="A1163" i="67"/>
  <c r="A1164" i="67"/>
  <c r="A1165" i="67"/>
  <c r="A1166" i="67"/>
  <c r="A1167" i="67"/>
  <c r="A1168" i="67"/>
  <c r="A1169" i="67"/>
  <c r="A1170" i="67"/>
  <c r="A1171" i="67"/>
  <c r="A1172" i="67"/>
  <c r="A1173" i="67"/>
  <c r="A1174" i="67"/>
  <c r="A1175" i="67"/>
  <c r="A1176" i="67"/>
  <c r="A1177" i="67"/>
  <c r="A1178" i="67"/>
  <c r="A1179" i="67"/>
  <c r="A1180" i="67"/>
  <c r="A1181" i="67"/>
  <c r="A1182" i="67"/>
  <c r="A1183" i="67"/>
  <c r="A1184" i="67"/>
  <c r="A1185" i="67"/>
  <c r="A1186" i="67"/>
  <c r="A1187" i="67"/>
  <c r="A1188" i="67"/>
  <c r="A1189" i="67"/>
  <c r="A1190" i="67"/>
  <c r="A1191" i="67"/>
  <c r="A1192" i="67"/>
  <c r="A1193" i="67"/>
  <c r="A1194" i="67"/>
  <c r="A1195" i="67"/>
  <c r="A1196" i="67"/>
  <c r="A1197" i="67"/>
  <c r="A1198" i="67"/>
  <c r="A1199" i="67"/>
  <c r="A1200" i="67"/>
  <c r="A1201" i="67"/>
  <c r="A1202" i="67"/>
  <c r="A1203" i="67"/>
  <c r="A1204" i="67"/>
  <c r="A1205" i="67"/>
  <c r="A1206" i="67"/>
  <c r="A1207" i="67"/>
  <c r="A1208" i="67"/>
  <c r="A1209" i="67"/>
  <c r="A1210" i="67"/>
  <c r="A1211" i="67"/>
  <c r="A1212" i="67"/>
  <c r="A1213" i="67"/>
  <c r="A1214" i="67"/>
  <c r="A1215" i="67"/>
  <c r="A1216" i="67"/>
  <c r="A1217" i="67"/>
  <c r="A1218" i="67"/>
  <c r="A1219" i="67"/>
  <c r="A1220" i="67"/>
  <c r="A1221" i="67"/>
  <c r="A1222" i="67"/>
  <c r="A1223" i="67"/>
  <c r="A1224" i="67"/>
  <c r="A1225" i="67"/>
  <c r="A1226" i="67"/>
  <c r="A1227" i="67"/>
  <c r="A1228" i="67"/>
  <c r="A1229" i="67"/>
  <c r="A1230" i="67"/>
  <c r="A1231" i="67"/>
  <c r="A1232" i="67"/>
  <c r="A1233" i="67"/>
  <c r="A1234" i="67"/>
  <c r="A1235" i="67"/>
  <c r="A1236" i="67"/>
  <c r="A1237" i="67"/>
  <c r="A1238" i="67"/>
  <c r="A1239" i="67"/>
  <c r="A1240" i="67"/>
  <c r="A1241" i="67"/>
  <c r="A1242" i="67"/>
  <c r="A1243" i="67"/>
  <c r="A1244" i="67"/>
  <c r="A1245" i="67"/>
  <c r="A1246" i="67"/>
  <c r="A1247" i="67"/>
  <c r="A1248" i="67"/>
  <c r="A1249" i="67"/>
  <c r="A1250" i="67"/>
  <c r="A1251" i="67"/>
  <c r="A1252" i="67"/>
  <c r="A1253" i="67"/>
  <c r="A1254" i="67"/>
  <c r="A1255" i="67"/>
  <c r="A1256" i="67"/>
  <c r="A1257" i="67"/>
  <c r="A1258" i="67"/>
  <c r="A1259" i="67"/>
  <c r="A1260" i="67"/>
  <c r="A1261" i="67"/>
  <c r="A1262" i="67"/>
  <c r="A1263" i="67"/>
  <c r="A1264" i="67"/>
  <c r="A1265" i="67"/>
  <c r="A1266" i="67"/>
  <c r="A1267" i="67"/>
  <c r="A1268" i="67"/>
  <c r="A1269" i="67"/>
  <c r="A1270" i="67"/>
  <c r="A1271" i="67"/>
  <c r="A1272" i="67"/>
  <c r="A1273" i="67"/>
  <c r="A1274" i="67"/>
  <c r="A1275" i="67"/>
  <c r="A1276" i="67"/>
  <c r="A1277" i="67"/>
  <c r="A1278" i="67"/>
  <c r="A1279" i="67"/>
  <c r="A1280" i="67"/>
  <c r="A1281" i="67"/>
  <c r="A1282" i="67"/>
  <c r="A1283" i="67"/>
  <c r="A1284" i="67"/>
  <c r="A1285" i="67"/>
  <c r="A1286" i="67"/>
  <c r="A1287" i="67"/>
  <c r="A1288" i="67"/>
  <c r="A1289" i="67"/>
  <c r="A1290" i="67"/>
  <c r="A1291" i="67"/>
  <c r="A1292" i="67"/>
  <c r="A1293" i="67"/>
  <c r="A1294" i="67"/>
  <c r="A1295" i="67"/>
  <c r="A1296" i="67"/>
  <c r="A1297" i="67"/>
  <c r="A1298" i="67"/>
  <c r="A1299" i="67"/>
  <c r="A1300" i="67"/>
  <c r="A1301" i="67"/>
  <c r="A1302" i="67"/>
  <c r="A1303" i="67"/>
  <c r="A1304" i="67"/>
  <c r="A1305" i="67"/>
  <c r="A1306" i="67"/>
  <c r="A1307" i="67"/>
  <c r="A1308" i="67"/>
  <c r="A1309" i="67"/>
  <c r="A1310" i="67"/>
  <c r="A1311" i="67"/>
  <c r="A1312" i="67"/>
  <c r="A1313" i="67"/>
  <c r="A1314" i="67"/>
  <c r="A1315" i="67"/>
  <c r="A1316" i="67"/>
  <c r="A1317" i="67"/>
  <c r="A1318" i="67"/>
  <c r="A1319" i="67"/>
  <c r="A1320" i="67"/>
  <c r="A1321" i="67"/>
  <c r="A1322" i="67"/>
  <c r="A1323" i="67"/>
  <c r="A1324" i="67"/>
  <c r="A1325" i="67"/>
  <c r="A1326" i="67"/>
  <c r="A1327" i="67"/>
  <c r="A1328" i="67"/>
  <c r="A1329" i="67"/>
  <c r="A1330" i="67"/>
  <c r="A1331" i="67"/>
  <c r="A1332" i="67"/>
  <c r="A1333" i="67"/>
  <c r="A1334" i="67"/>
  <c r="A1335" i="67"/>
  <c r="A1336" i="67"/>
  <c r="A1337" i="67"/>
  <c r="A1338" i="67"/>
  <c r="A1339" i="67"/>
  <c r="A1340" i="67"/>
  <c r="A1341" i="67"/>
  <c r="A1342" i="67"/>
  <c r="A1343" i="67"/>
  <c r="A1344" i="67"/>
  <c r="A1345" i="67"/>
  <c r="A1346" i="67"/>
  <c r="A1347" i="67"/>
  <c r="A1348" i="67"/>
  <c r="A1349" i="67"/>
  <c r="A1350" i="67"/>
  <c r="A1351" i="67"/>
  <c r="A1352" i="67"/>
  <c r="A1353" i="67"/>
  <c r="A1354" i="67"/>
  <c r="A1355" i="67"/>
  <c r="A1356" i="67"/>
  <c r="A1357" i="67"/>
  <c r="A1358" i="67"/>
  <c r="A1359" i="67"/>
  <c r="A1360" i="67"/>
  <c r="A1361" i="67"/>
  <c r="A1362" i="67"/>
  <c r="A1363" i="67"/>
  <c r="A1364" i="67"/>
  <c r="A1365" i="67"/>
  <c r="A1366" i="67"/>
  <c r="A1367" i="67"/>
  <c r="A1368" i="67"/>
  <c r="A1369" i="67"/>
  <c r="A1370" i="67"/>
  <c r="A1371" i="67"/>
  <c r="A1372" i="67"/>
  <c r="A1373" i="67"/>
  <c r="A1374" i="67"/>
  <c r="A1375" i="67"/>
  <c r="A1376" i="67"/>
  <c r="A1377" i="67"/>
  <c r="A1378" i="67"/>
  <c r="A1379" i="67"/>
  <c r="A1380" i="67"/>
  <c r="A1381" i="67"/>
  <c r="A1382" i="67"/>
  <c r="A1383" i="67"/>
  <c r="A1384" i="67"/>
  <c r="A1385" i="67"/>
  <c r="A1386" i="67"/>
  <c r="A1387" i="67"/>
  <c r="A1388" i="67"/>
  <c r="A1389" i="67"/>
  <c r="A1390" i="67"/>
  <c r="A1391" i="67"/>
  <c r="A1392" i="67"/>
  <c r="A1393" i="67"/>
  <c r="A1394" i="67"/>
  <c r="A1395" i="67"/>
  <c r="A1396" i="67"/>
  <c r="A1397" i="67"/>
  <c r="A1398" i="67"/>
  <c r="A1399" i="67"/>
  <c r="A1400" i="67"/>
  <c r="A1401" i="67"/>
  <c r="A1402" i="67"/>
  <c r="A1403" i="67"/>
  <c r="A1404" i="67"/>
  <c r="A1405" i="67"/>
  <c r="A1406" i="67"/>
  <c r="A1407" i="67"/>
  <c r="A1408" i="67"/>
  <c r="A1409" i="67"/>
  <c r="A1410" i="67"/>
  <c r="A1411" i="67"/>
  <c r="A1412" i="67"/>
  <c r="A1413" i="67"/>
  <c r="A1414" i="67"/>
  <c r="A1415" i="67"/>
  <c r="A1416" i="67"/>
  <c r="A1417" i="67"/>
  <c r="A1418" i="67"/>
  <c r="A1419" i="67"/>
  <c r="A1420" i="67"/>
  <c r="A1421" i="67"/>
  <c r="A1422" i="67"/>
  <c r="A1423" i="67"/>
  <c r="A1424" i="67"/>
  <c r="A1425" i="67"/>
  <c r="A1426" i="67"/>
  <c r="A1427" i="67"/>
  <c r="A1428" i="67"/>
  <c r="A1429" i="67"/>
  <c r="A1430" i="67"/>
  <c r="A1431" i="67"/>
  <c r="A1432" i="67"/>
  <c r="A1433" i="67"/>
  <c r="A1434" i="67"/>
  <c r="A1435" i="67"/>
  <c r="A1436" i="67"/>
  <c r="A1437" i="67"/>
  <c r="A1438" i="67"/>
  <c r="A1439" i="67"/>
  <c r="A1440" i="67"/>
  <c r="A1441" i="67"/>
  <c r="A1442" i="67"/>
  <c r="A1443" i="67"/>
  <c r="A1444" i="67"/>
  <c r="A1445" i="67"/>
  <c r="A1446" i="67"/>
  <c r="A1447" i="67"/>
  <c r="A1448" i="67"/>
  <c r="A1449" i="67"/>
  <c r="A1450" i="67"/>
  <c r="A1451" i="67"/>
  <c r="A1452" i="67"/>
  <c r="A1453" i="67"/>
  <c r="A1454" i="67"/>
  <c r="A1455" i="67"/>
  <c r="A1456" i="67"/>
  <c r="A1457" i="67"/>
  <c r="A1458" i="67"/>
  <c r="A1459" i="67"/>
  <c r="A1460" i="67"/>
  <c r="A1461" i="67"/>
  <c r="A1462" i="67"/>
  <c r="A1463" i="67"/>
  <c r="A1464" i="67"/>
  <c r="A1465" i="67"/>
  <c r="A1466" i="67"/>
  <c r="A1467" i="67"/>
  <c r="A1468" i="67"/>
  <c r="A1469" i="67"/>
  <c r="A1470" i="67"/>
  <c r="A1471" i="67"/>
  <c r="A1472" i="67"/>
  <c r="A1473" i="67"/>
  <c r="A1474" i="67"/>
  <c r="A1475" i="67"/>
  <c r="A1476" i="67"/>
  <c r="A1477" i="67"/>
  <c r="A1478" i="67"/>
  <c r="A1479" i="67"/>
  <c r="A1480" i="67"/>
  <c r="A1481" i="67"/>
  <c r="A1482" i="67"/>
  <c r="A1483" i="67"/>
  <c r="A1484" i="67"/>
  <c r="A1485" i="67"/>
  <c r="A1486" i="67"/>
  <c r="A1487" i="67"/>
  <c r="A1488" i="67"/>
  <c r="A1489" i="67"/>
  <c r="A1490" i="67"/>
  <c r="A1491" i="67"/>
  <c r="A1492" i="67"/>
  <c r="A1493" i="67"/>
  <c r="A1494" i="67"/>
  <c r="A1495" i="67"/>
  <c r="A1496" i="67"/>
  <c r="A1497" i="67"/>
  <c r="A1498" i="67"/>
  <c r="A1499" i="67"/>
  <c r="A1500" i="67"/>
  <c r="A1501" i="67"/>
  <c r="A1502" i="67"/>
  <c r="A1503" i="67"/>
  <c r="A1504" i="67"/>
  <c r="A1505" i="67"/>
  <c r="A1506" i="67"/>
  <c r="A1507" i="67"/>
  <c r="A1508" i="67"/>
  <c r="A1509" i="67"/>
  <c r="A1510" i="67"/>
  <c r="A1511" i="67"/>
  <c r="A1512" i="67"/>
  <c r="A1513" i="67"/>
  <c r="A1514" i="67"/>
  <c r="A1515" i="67"/>
  <c r="A1516" i="67"/>
  <c r="A1517" i="67"/>
  <c r="A1518" i="67"/>
  <c r="A1519" i="67"/>
  <c r="A1520" i="67"/>
  <c r="A1521" i="67"/>
  <c r="A1522" i="67"/>
  <c r="A1523" i="67"/>
  <c r="A1524" i="67"/>
  <c r="A1525" i="67"/>
  <c r="A1526" i="67"/>
  <c r="A1527" i="67"/>
  <c r="A1528" i="67"/>
  <c r="A1529" i="67"/>
  <c r="A1530" i="67"/>
  <c r="A1531" i="67"/>
  <c r="A1532" i="67"/>
  <c r="A1533" i="67"/>
  <c r="A1534" i="67"/>
  <c r="A1535" i="67"/>
  <c r="A1536" i="67"/>
  <c r="A1537" i="67"/>
  <c r="A1538" i="67"/>
  <c r="A1539" i="67"/>
  <c r="A1540" i="67"/>
  <c r="A1541" i="67"/>
  <c r="A1542" i="67"/>
  <c r="A1543" i="67"/>
  <c r="A1544" i="67"/>
  <c r="A1545" i="67"/>
  <c r="A1546" i="67"/>
  <c r="A1547" i="67"/>
  <c r="A1548" i="67"/>
  <c r="A1549" i="67"/>
  <c r="A1550" i="67"/>
  <c r="A1551" i="67"/>
  <c r="A1552" i="67"/>
  <c r="A1553" i="67"/>
  <c r="A1554" i="67"/>
  <c r="A1555" i="67"/>
  <c r="A1556" i="67"/>
  <c r="A1557" i="67"/>
  <c r="A1558" i="67"/>
  <c r="A1559" i="67"/>
  <c r="A1560" i="67"/>
  <c r="A1561" i="67"/>
  <c r="A1562" i="67"/>
  <c r="A1563" i="67"/>
  <c r="A1564" i="67"/>
  <c r="A1565" i="67"/>
  <c r="A1566" i="67"/>
  <c r="A1567" i="67"/>
  <c r="A1568" i="67"/>
  <c r="A1569" i="67"/>
  <c r="A1570" i="67"/>
  <c r="A1571" i="67"/>
  <c r="A1572" i="67"/>
  <c r="A1573" i="67"/>
  <c r="A1574" i="67"/>
  <c r="A1575" i="67"/>
  <c r="A1576" i="67"/>
  <c r="A1577" i="67"/>
  <c r="A1578" i="67"/>
  <c r="A1579" i="67"/>
  <c r="A1580" i="67"/>
  <c r="A1581" i="67"/>
  <c r="A1582" i="67"/>
  <c r="A1583" i="67"/>
  <c r="A1584" i="67"/>
  <c r="A1585" i="67"/>
  <c r="A1586" i="67"/>
  <c r="A1587" i="67"/>
  <c r="A1588" i="67"/>
  <c r="A1589" i="67"/>
  <c r="A1590" i="67"/>
  <c r="A1591" i="67"/>
  <c r="A1592" i="67"/>
  <c r="A1593" i="67"/>
  <c r="A1594" i="67"/>
  <c r="A1595" i="67"/>
  <c r="A1596" i="67"/>
  <c r="A1597" i="67"/>
  <c r="A1598" i="67"/>
  <c r="A1599" i="67"/>
  <c r="A1600" i="67"/>
  <c r="A1601" i="67"/>
  <c r="A1602" i="67"/>
  <c r="A1603" i="67"/>
  <c r="A1604" i="67"/>
  <c r="A1605" i="67"/>
  <c r="A1606" i="67"/>
  <c r="A1607" i="67"/>
  <c r="A1608" i="67"/>
  <c r="A1609" i="67"/>
  <c r="A1610" i="67"/>
  <c r="A1611" i="67"/>
  <c r="A1612" i="67"/>
  <c r="A1613" i="67"/>
  <c r="A1614" i="67"/>
  <c r="A1615" i="67"/>
  <c r="A1616" i="67"/>
  <c r="A1617" i="67"/>
  <c r="A1618" i="67"/>
  <c r="A1619" i="67"/>
  <c r="A1620" i="67"/>
  <c r="A1621" i="67"/>
  <c r="A1622" i="67"/>
  <c r="A1623" i="67"/>
  <c r="A1624" i="67"/>
  <c r="A1625" i="67"/>
  <c r="A1626" i="67"/>
  <c r="A1627" i="67"/>
  <c r="A1628" i="67"/>
  <c r="A1629" i="67"/>
  <c r="A1630" i="67"/>
  <c r="A1631" i="67"/>
  <c r="A1632" i="67"/>
  <c r="A1633" i="67"/>
  <c r="A1634" i="67"/>
  <c r="A1635" i="67"/>
  <c r="A1636" i="67"/>
  <c r="A1637" i="67"/>
  <c r="A1638" i="67"/>
  <c r="A1639" i="67"/>
  <c r="A1640" i="67"/>
  <c r="A1641" i="67"/>
  <c r="A1642" i="67"/>
  <c r="A1643" i="67"/>
  <c r="A1644" i="67"/>
  <c r="A1645" i="67"/>
  <c r="A1646" i="67"/>
  <c r="A1647" i="67"/>
  <c r="A1648" i="67"/>
  <c r="A1649" i="67"/>
  <c r="A1650" i="67"/>
  <c r="A1651" i="67"/>
  <c r="A1652" i="67"/>
  <c r="A1653" i="67"/>
  <c r="A1654" i="67"/>
  <c r="A1655" i="67"/>
  <c r="A1656" i="67"/>
  <c r="A1657" i="67"/>
  <c r="A1658" i="67"/>
  <c r="A1659" i="67"/>
  <c r="A1660" i="67"/>
  <c r="A1661" i="67"/>
  <c r="A1662" i="67"/>
  <c r="A1663" i="67"/>
  <c r="A1664" i="67"/>
  <c r="A1665" i="67"/>
  <c r="A1666" i="67"/>
  <c r="A1667" i="67"/>
  <c r="A1668" i="67"/>
  <c r="A1669" i="67"/>
  <c r="A1670" i="67"/>
  <c r="A1671" i="67"/>
  <c r="A1672" i="67"/>
  <c r="A1673" i="67"/>
  <c r="A1674" i="67"/>
  <c r="A1675" i="67"/>
  <c r="A1676" i="67"/>
  <c r="A1677" i="67"/>
  <c r="A1678" i="67"/>
  <c r="A1679" i="67"/>
  <c r="A1680" i="67"/>
  <c r="A1681" i="67"/>
  <c r="A1682" i="67"/>
  <c r="A1683" i="67"/>
  <c r="A1684" i="67"/>
  <c r="A1685" i="67"/>
  <c r="A1686" i="67"/>
  <c r="A1687" i="67"/>
  <c r="A1688" i="67"/>
  <c r="A1689" i="67"/>
  <c r="A1690" i="67"/>
  <c r="A1691" i="67"/>
  <c r="A1692" i="67"/>
  <c r="A1693" i="67"/>
  <c r="A1694" i="67"/>
  <c r="A1695" i="67"/>
  <c r="A1696" i="67"/>
  <c r="A1697" i="67"/>
  <c r="A1698" i="67"/>
  <c r="A1699" i="67"/>
  <c r="A1700" i="67"/>
  <c r="A1701" i="67"/>
  <c r="A1702" i="67"/>
  <c r="A1703" i="67"/>
  <c r="A1704" i="67"/>
  <c r="A1705" i="67"/>
  <c r="A1706" i="67"/>
  <c r="A1707" i="67"/>
  <c r="A1708" i="67"/>
  <c r="A1709" i="67"/>
  <c r="A1710" i="67"/>
  <c r="A1711" i="67"/>
  <c r="A1712" i="67"/>
  <c r="A1713" i="67"/>
  <c r="A1714" i="67"/>
  <c r="A1715" i="67"/>
  <c r="A1716" i="67"/>
  <c r="A1717" i="67"/>
  <c r="A1718" i="67"/>
  <c r="A1719" i="67"/>
  <c r="A1720" i="67"/>
  <c r="A1721" i="67"/>
  <c r="A1722" i="67"/>
  <c r="A1723" i="67"/>
  <c r="A1724" i="67"/>
  <c r="A1725" i="67"/>
  <c r="A1726" i="67"/>
  <c r="A1727" i="67"/>
  <c r="A1728" i="67"/>
  <c r="A1729" i="67"/>
  <c r="A1730" i="67"/>
  <c r="A1731" i="67"/>
  <c r="A1732" i="67"/>
  <c r="A1733" i="67"/>
  <c r="A1734" i="67"/>
  <c r="A1735" i="67"/>
  <c r="A1736" i="67"/>
  <c r="A1737" i="67"/>
  <c r="A1738" i="67"/>
  <c r="A1739" i="67"/>
  <c r="A1740" i="67"/>
  <c r="A1741" i="67"/>
  <c r="A1742" i="67"/>
  <c r="A1743" i="67"/>
  <c r="A1744" i="67"/>
  <c r="A1745" i="67"/>
  <c r="A1746" i="67"/>
  <c r="A1747" i="67"/>
  <c r="A1748" i="67"/>
  <c r="A1749" i="67"/>
  <c r="A1750" i="67"/>
  <c r="A1751" i="67"/>
  <c r="A1752" i="67"/>
  <c r="A1753" i="67"/>
  <c r="A1754" i="67"/>
  <c r="A1755" i="67"/>
  <c r="A1756" i="67"/>
  <c r="A1757" i="67"/>
  <c r="A1758" i="67"/>
  <c r="A1759" i="67"/>
  <c r="A1760" i="67"/>
  <c r="A1761" i="67"/>
  <c r="A1762" i="67"/>
  <c r="A1763" i="67"/>
  <c r="A1764" i="67"/>
  <c r="A1765" i="67"/>
  <c r="A1766" i="67"/>
  <c r="A1767" i="67"/>
  <c r="A1768" i="67"/>
  <c r="A1769" i="67"/>
  <c r="A1770" i="67"/>
  <c r="A1771" i="67"/>
  <c r="A1772" i="67"/>
  <c r="A1773" i="67"/>
  <c r="A1774" i="67"/>
  <c r="A1775" i="67"/>
  <c r="A1776" i="67"/>
  <c r="A1777" i="67"/>
  <c r="A1778" i="67"/>
  <c r="A1779" i="67"/>
  <c r="A1780" i="67"/>
  <c r="A1781" i="67"/>
  <c r="A1782" i="67"/>
  <c r="A1783" i="67"/>
  <c r="A1784" i="67"/>
  <c r="A1785" i="67"/>
  <c r="A1786" i="67"/>
  <c r="A1787" i="67"/>
  <c r="A1788" i="67"/>
  <c r="A1789" i="67"/>
  <c r="A1790" i="67"/>
  <c r="A1791" i="67"/>
  <c r="A1792" i="67"/>
  <c r="A1793" i="67"/>
  <c r="A1794" i="67"/>
  <c r="A1795" i="67"/>
  <c r="A1796" i="67"/>
  <c r="A1797" i="67"/>
  <c r="A1798" i="67"/>
  <c r="A1799" i="67"/>
  <c r="A1800" i="67"/>
  <c r="A1801" i="67"/>
  <c r="A1802" i="67"/>
  <c r="A1803" i="67"/>
  <c r="A1804" i="67"/>
  <c r="A1805" i="67"/>
  <c r="A1806" i="67"/>
  <c r="A1807" i="67"/>
  <c r="A1808" i="67"/>
  <c r="A1809" i="67"/>
  <c r="A1810" i="67"/>
  <c r="A1811" i="67"/>
  <c r="A1812" i="67"/>
  <c r="A1813" i="67"/>
  <c r="A1814" i="67"/>
  <c r="A1815" i="67"/>
  <c r="A1816" i="67"/>
  <c r="A1817" i="67"/>
  <c r="A1818" i="67"/>
  <c r="A1819" i="67"/>
  <c r="A1820" i="67"/>
  <c r="A1821" i="67"/>
  <c r="A1822" i="67"/>
  <c r="A1823" i="67"/>
  <c r="A1824" i="67"/>
  <c r="A1825" i="67"/>
  <c r="A1826" i="67"/>
  <c r="A1827" i="67"/>
  <c r="A1828" i="67"/>
  <c r="A1829" i="67"/>
  <c r="A1830" i="67"/>
  <c r="A1831" i="67"/>
  <c r="A1832" i="67"/>
  <c r="A1833" i="67"/>
  <c r="A1834" i="67"/>
  <c r="A1835" i="67"/>
  <c r="A1836" i="67"/>
  <c r="A1837" i="67"/>
  <c r="A1838" i="67"/>
  <c r="A1839" i="67"/>
  <c r="A1840" i="67"/>
  <c r="A1841" i="67"/>
  <c r="A1842" i="67"/>
  <c r="A1843" i="67"/>
  <c r="A1844" i="67"/>
  <c r="A1845" i="67"/>
  <c r="A1846" i="67"/>
  <c r="A1847" i="67"/>
  <c r="A1848" i="67"/>
  <c r="A1849" i="67"/>
  <c r="A1850" i="67"/>
  <c r="A1851" i="67"/>
  <c r="A1852" i="67"/>
  <c r="A1853" i="67"/>
  <c r="A1854" i="67"/>
  <c r="A1855" i="67"/>
  <c r="A1856" i="67"/>
  <c r="A1857" i="67"/>
  <c r="A1858" i="67"/>
  <c r="A1859" i="67"/>
  <c r="A1860" i="67"/>
  <c r="A1861" i="67"/>
  <c r="A1862" i="67"/>
  <c r="A1863" i="67"/>
  <c r="A1864" i="67"/>
  <c r="A1865" i="67"/>
  <c r="A1866" i="67"/>
  <c r="A1867" i="67"/>
  <c r="A1868" i="67"/>
  <c r="A1869" i="67"/>
  <c r="A1870" i="67"/>
  <c r="A1871" i="67"/>
  <c r="A1872" i="67"/>
  <c r="A1873" i="67"/>
  <c r="A1874" i="67"/>
  <c r="A1875" i="67"/>
  <c r="A1876" i="67"/>
  <c r="A1877" i="67"/>
  <c r="A1878" i="67"/>
  <c r="A1879" i="67"/>
  <c r="A1880" i="67"/>
  <c r="A1881" i="67"/>
  <c r="A1882" i="67"/>
  <c r="A1883" i="67"/>
  <c r="A1884" i="67"/>
  <c r="A1885" i="67"/>
  <c r="A1886" i="67"/>
  <c r="A1887" i="67"/>
  <c r="A1888" i="67"/>
  <c r="A1889" i="67"/>
  <c r="A1890" i="67"/>
  <c r="A1891" i="67"/>
  <c r="A1892" i="67"/>
  <c r="A1893" i="67"/>
  <c r="A1894" i="67"/>
  <c r="A1895" i="67"/>
  <c r="A1896" i="67"/>
  <c r="A1897" i="67"/>
  <c r="A1898" i="67"/>
  <c r="A1899" i="67"/>
  <c r="A1900" i="67"/>
  <c r="A1901" i="67"/>
  <c r="A1902" i="67"/>
  <c r="A1903" i="67"/>
  <c r="A1904" i="67"/>
  <c r="A1905" i="67"/>
  <c r="A1906" i="67"/>
  <c r="A1907" i="67"/>
  <c r="A1908" i="67"/>
  <c r="A1909" i="67"/>
  <c r="A1910" i="67"/>
  <c r="A1911" i="67"/>
  <c r="A1912" i="67"/>
  <c r="A1913" i="67"/>
  <c r="A1914" i="67"/>
  <c r="A1915" i="67"/>
  <c r="A1916" i="67"/>
  <c r="A1917" i="67"/>
  <c r="A1918" i="67"/>
  <c r="A1919" i="67"/>
  <c r="A1920" i="67"/>
  <c r="A1921" i="67"/>
  <c r="A1922" i="67"/>
  <c r="A1923" i="67"/>
  <c r="A1924" i="67"/>
  <c r="A1925" i="67"/>
  <c r="A1926" i="67"/>
  <c r="A1927" i="67"/>
  <c r="A1928" i="67"/>
  <c r="A1929" i="67"/>
  <c r="A1930" i="67"/>
  <c r="A1931" i="67"/>
  <c r="A1932" i="67"/>
  <c r="A1933" i="67"/>
  <c r="A1934" i="67"/>
  <c r="A1935" i="67"/>
  <c r="A1936" i="67"/>
  <c r="A1937" i="67"/>
  <c r="A1938" i="67"/>
  <c r="A1939" i="67"/>
  <c r="A1940" i="67"/>
  <c r="A1941" i="67"/>
  <c r="A1942" i="67"/>
  <c r="A1943" i="67"/>
  <c r="A1944" i="67"/>
  <c r="A1945" i="67"/>
  <c r="A1946" i="67"/>
  <c r="A1947" i="67"/>
  <c r="A1948" i="67"/>
  <c r="A1949" i="67"/>
  <c r="A1950" i="67"/>
  <c r="A1951" i="67"/>
  <c r="A1952" i="67"/>
  <c r="A1953" i="67"/>
  <c r="A1954" i="67"/>
  <c r="A1955" i="67"/>
  <c r="A1956" i="67"/>
  <c r="A1957" i="67"/>
  <c r="A1958" i="67"/>
  <c r="A1959" i="67"/>
  <c r="A1960" i="67"/>
  <c r="A1961" i="67"/>
  <c r="A1962" i="67"/>
  <c r="A1963" i="67"/>
  <c r="A1964" i="67"/>
  <c r="A1965" i="67"/>
  <c r="A1966" i="67"/>
  <c r="A1967" i="67"/>
  <c r="A1968" i="67"/>
  <c r="A1969" i="67"/>
  <c r="A1970" i="67"/>
  <c r="A1971" i="67"/>
  <c r="A1972" i="67"/>
  <c r="A1973" i="67"/>
  <c r="A1974" i="67"/>
  <c r="A1975" i="67"/>
  <c r="A1976" i="67"/>
  <c r="A1977" i="67"/>
  <c r="A1978" i="67"/>
  <c r="A1979" i="67"/>
  <c r="A1980" i="67"/>
  <c r="A1981" i="67"/>
  <c r="A1982" i="67"/>
  <c r="A1983" i="67"/>
  <c r="A1984" i="67"/>
  <c r="A1985" i="67"/>
  <c r="A1986" i="67"/>
  <c r="A1987" i="67"/>
  <c r="A1988" i="67"/>
  <c r="A1989" i="67"/>
  <c r="A1990" i="67"/>
  <c r="A1991" i="67"/>
  <c r="A1992" i="67"/>
  <c r="A1993" i="67"/>
  <c r="A1994" i="67"/>
  <c r="A1995" i="67"/>
  <c r="A1996" i="67"/>
  <c r="A1997" i="67"/>
  <c r="A1998" i="67"/>
  <c r="A1999" i="67"/>
  <c r="A2000" i="67"/>
  <c r="A2001" i="67"/>
  <c r="A2002" i="67"/>
  <c r="A2003" i="67"/>
  <c r="A2004" i="67"/>
  <c r="A2005" i="67"/>
  <c r="A2006" i="67"/>
  <c r="A2007" i="67"/>
  <c r="A2008" i="67"/>
  <c r="A2009" i="67"/>
  <c r="A2010" i="67"/>
  <c r="A2011" i="67"/>
  <c r="A2012" i="67"/>
  <c r="A2013" i="67"/>
  <c r="A2014" i="67"/>
  <c r="A2015" i="67"/>
  <c r="A2016" i="67"/>
  <c r="A2017" i="67"/>
  <c r="A2018" i="67"/>
  <c r="A2019" i="67"/>
  <c r="A2020" i="67"/>
  <c r="A2021" i="67"/>
  <c r="A2022" i="67"/>
  <c r="A2023" i="67"/>
  <c r="A2024" i="67"/>
  <c r="A2025" i="67"/>
  <c r="A2026" i="67"/>
  <c r="A2027" i="67"/>
  <c r="A2028" i="67"/>
  <c r="A2029" i="67"/>
  <c r="A2030" i="67"/>
  <c r="A2031" i="67"/>
  <c r="A2032" i="67"/>
  <c r="A2033" i="67"/>
  <c r="A2034" i="67"/>
  <c r="A2035" i="67"/>
  <c r="A2036" i="67"/>
  <c r="A2037" i="67"/>
  <c r="A2038" i="67"/>
  <c r="A2039" i="67"/>
  <c r="A2040" i="67"/>
  <c r="A2041" i="67"/>
  <c r="A2042" i="67"/>
  <c r="A2043" i="67"/>
  <c r="A2044" i="67"/>
  <c r="A2045" i="67"/>
  <c r="A2046" i="67"/>
  <c r="A2047" i="67"/>
  <c r="A2048" i="67"/>
  <c r="A2049" i="67"/>
  <c r="A2050" i="67"/>
  <c r="A2051" i="67"/>
  <c r="A2052" i="67"/>
  <c r="A2053" i="67"/>
  <c r="A2054" i="67"/>
  <c r="A2055" i="67"/>
  <c r="A2056" i="67"/>
  <c r="A2057" i="67"/>
  <c r="A2058" i="67"/>
  <c r="A2059" i="67"/>
  <c r="A2060" i="67"/>
  <c r="A2061" i="67"/>
  <c r="A2062" i="67"/>
  <c r="A2063" i="67"/>
  <c r="A2064" i="67"/>
  <c r="A2065" i="67"/>
  <c r="A2066" i="67"/>
  <c r="A2067" i="67"/>
  <c r="A2068" i="67"/>
  <c r="A2069" i="67"/>
  <c r="A2070" i="67"/>
  <c r="A2071" i="67"/>
  <c r="A2072" i="67"/>
  <c r="A2073" i="67"/>
  <c r="A2074" i="67"/>
  <c r="A2075" i="67"/>
  <c r="A2076" i="67"/>
  <c r="A2077" i="67"/>
  <c r="A2078" i="67"/>
  <c r="A2079" i="67"/>
  <c r="A2080" i="67"/>
  <c r="A2081" i="67"/>
  <c r="A2082" i="67"/>
  <c r="A2083" i="67"/>
  <c r="A2084" i="67"/>
  <c r="A2085" i="67"/>
  <c r="A2086" i="67"/>
  <c r="A2087" i="67"/>
  <c r="A2088" i="67"/>
  <c r="A2089" i="67"/>
  <c r="A2090" i="67"/>
  <c r="A2091" i="67"/>
  <c r="A2092" i="67"/>
  <c r="A2093" i="67"/>
  <c r="A2094" i="67"/>
  <c r="A2095" i="67"/>
  <c r="A2096" i="67"/>
  <c r="A2097" i="67"/>
  <c r="A2098" i="67"/>
  <c r="A2099" i="67"/>
  <c r="A2100" i="67"/>
  <c r="A2101" i="67"/>
  <c r="A2102" i="67"/>
  <c r="A2103" i="67"/>
  <c r="A2104" i="67"/>
  <c r="A2105" i="67"/>
  <c r="A2106" i="67"/>
  <c r="A2107" i="67"/>
  <c r="A2108" i="67"/>
  <c r="A2109" i="67"/>
  <c r="A2110" i="67"/>
  <c r="A2111" i="67"/>
  <c r="A2112" i="67"/>
  <c r="A2113" i="67"/>
  <c r="A2114" i="67"/>
  <c r="A2115" i="67"/>
  <c r="A2116" i="67"/>
  <c r="A2117" i="67"/>
  <c r="A2118" i="67"/>
  <c r="A2119" i="67"/>
  <c r="A2120" i="67"/>
  <c r="A2121" i="67"/>
  <c r="A2122" i="67"/>
  <c r="A2123" i="67"/>
  <c r="A2124" i="67"/>
  <c r="A2125" i="67"/>
  <c r="A2126" i="67"/>
  <c r="A2127" i="67"/>
  <c r="A2128" i="67"/>
  <c r="A2129" i="67"/>
  <c r="A2130" i="67"/>
  <c r="A2131" i="67"/>
  <c r="A2132" i="67"/>
  <c r="A2133" i="67"/>
  <c r="A2134" i="67"/>
  <c r="A2135" i="67"/>
  <c r="A2136" i="67"/>
  <c r="A2137" i="67"/>
  <c r="A2138" i="67"/>
  <c r="A2139" i="67"/>
  <c r="A2140" i="67"/>
  <c r="A2141" i="67"/>
  <c r="A2142" i="67"/>
  <c r="A2143" i="67"/>
  <c r="A2144" i="67"/>
  <c r="A2145" i="67"/>
  <c r="A2146" i="67"/>
  <c r="A2147" i="67"/>
  <c r="A2148" i="67"/>
  <c r="A2149" i="67"/>
  <c r="A2150" i="67"/>
  <c r="A2151" i="67"/>
  <c r="A2152" i="67"/>
  <c r="A2153" i="67"/>
  <c r="A2154" i="67"/>
  <c r="A2155" i="67"/>
  <c r="A2156" i="67"/>
  <c r="A2157" i="67"/>
  <c r="A2158" i="67"/>
  <c r="A2159" i="67"/>
  <c r="A2160" i="67"/>
  <c r="A2161" i="67"/>
  <c r="A2162" i="67"/>
  <c r="A2163" i="67"/>
  <c r="A2164" i="67"/>
  <c r="A2165" i="67"/>
  <c r="A2166" i="67"/>
  <c r="A2167" i="67"/>
  <c r="A2168" i="67"/>
  <c r="A2169" i="67"/>
  <c r="A2170" i="67"/>
  <c r="A2171" i="67"/>
  <c r="A2172" i="67"/>
  <c r="A2173" i="67"/>
  <c r="A2174" i="67"/>
  <c r="A2175" i="67"/>
  <c r="A2176" i="67"/>
  <c r="A2177" i="67"/>
  <c r="A2178" i="67"/>
  <c r="A2179" i="67"/>
  <c r="A2180" i="67"/>
  <c r="A2181" i="67"/>
  <c r="A2182" i="67"/>
  <c r="A2183" i="67"/>
  <c r="A2184" i="67"/>
  <c r="A2185" i="67"/>
  <c r="A2186" i="67"/>
  <c r="A2187" i="67"/>
  <c r="A2188" i="67"/>
  <c r="A2189" i="67"/>
  <c r="A2190" i="67"/>
  <c r="A2191" i="67"/>
  <c r="A2192" i="67"/>
  <c r="A2193" i="67"/>
  <c r="A2194" i="67"/>
  <c r="A2195" i="67"/>
  <c r="A2196" i="67"/>
  <c r="A2197" i="67"/>
  <c r="A2198" i="67"/>
  <c r="A2199" i="67"/>
  <c r="A2200" i="67"/>
  <c r="A2201" i="67"/>
  <c r="A2202" i="67"/>
  <c r="A2203" i="67"/>
  <c r="A2204" i="67"/>
  <c r="A2205" i="67"/>
  <c r="A2206" i="67"/>
  <c r="A2207" i="67"/>
  <c r="A2208" i="67"/>
  <c r="A2209" i="67"/>
  <c r="A2210" i="67"/>
  <c r="A2211" i="67"/>
  <c r="A2212" i="67"/>
  <c r="A2213" i="67"/>
  <c r="A2214" i="67"/>
  <c r="A2215" i="67"/>
  <c r="A2216" i="67"/>
  <c r="A2217" i="67"/>
  <c r="A2218" i="67"/>
  <c r="A2219" i="67"/>
  <c r="A2220" i="67"/>
  <c r="A2221" i="67"/>
  <c r="A2222" i="67"/>
  <c r="A2223" i="67"/>
  <c r="A2224" i="67"/>
  <c r="A2225" i="67"/>
  <c r="A2226" i="67"/>
  <c r="A2227" i="67"/>
  <c r="A2228" i="67"/>
  <c r="A2229" i="67"/>
  <c r="A2230" i="67"/>
  <c r="A2231" i="67"/>
  <c r="A2232" i="67"/>
  <c r="A2233" i="67"/>
  <c r="A2234" i="67"/>
  <c r="A2235" i="67"/>
  <c r="A2236" i="67"/>
  <c r="A2237" i="67"/>
  <c r="A2238" i="67"/>
  <c r="A2239" i="67"/>
  <c r="A2240" i="67"/>
  <c r="A2241" i="67"/>
  <c r="A2242" i="67"/>
  <c r="A2243" i="67"/>
  <c r="A2244" i="67"/>
  <c r="A2245" i="67"/>
  <c r="A2246" i="67"/>
  <c r="A2247" i="67"/>
  <c r="A2248" i="67"/>
  <c r="A2249" i="67"/>
  <c r="A2250" i="67"/>
  <c r="A2251" i="67"/>
  <c r="A2252" i="67"/>
  <c r="A2253" i="67"/>
  <c r="A2254" i="67"/>
  <c r="A2255" i="67"/>
  <c r="A2256" i="67"/>
  <c r="A2257" i="67"/>
  <c r="A2258" i="67"/>
  <c r="A2259" i="67"/>
  <c r="A2260" i="67"/>
  <c r="A2261" i="67"/>
  <c r="A2262" i="67"/>
  <c r="A2263" i="67"/>
  <c r="A2264" i="67"/>
  <c r="A2265" i="67"/>
  <c r="A2266" i="67"/>
  <c r="A2267" i="67"/>
  <c r="A2268" i="67"/>
  <c r="A2269" i="67"/>
  <c r="A2270" i="67"/>
  <c r="A2271" i="67"/>
  <c r="A2272" i="67"/>
  <c r="A2273" i="67"/>
  <c r="A2274" i="67"/>
  <c r="A2275" i="67"/>
  <c r="A2276" i="67"/>
  <c r="A2277" i="67"/>
  <c r="A2278" i="67"/>
  <c r="A2279" i="67"/>
  <c r="A2280" i="67"/>
  <c r="A2281" i="67"/>
  <c r="A2282" i="67"/>
  <c r="A2283" i="67"/>
  <c r="A2284" i="67"/>
  <c r="A2285" i="67"/>
  <c r="A2286" i="67"/>
  <c r="A2445" i="67"/>
  <c r="A2446" i="67"/>
  <c r="A2447" i="67"/>
  <c r="A2448" i="67"/>
  <c r="A2449" i="67"/>
  <c r="A2450" i="67"/>
  <c r="A2451" i="67"/>
  <c r="A2452" i="67"/>
  <c r="A2453" i="67"/>
  <c r="A2454" i="67"/>
  <c r="A2455" i="67"/>
  <c r="A2456" i="67"/>
  <c r="A2457" i="67"/>
  <c r="A2458" i="67"/>
  <c r="A2459" i="67"/>
  <c r="A2460" i="67"/>
  <c r="A2461" i="67"/>
  <c r="A2462" i="67"/>
  <c r="A2463" i="67"/>
  <c r="A2464" i="67"/>
  <c r="A2465" i="67"/>
  <c r="A2466" i="67"/>
  <c r="A2467" i="67"/>
  <c r="A2468" i="67"/>
  <c r="A2469" i="67"/>
  <c r="A2470" i="67"/>
  <c r="A2471" i="67"/>
  <c r="A2472" i="67"/>
  <c r="A2473" i="67"/>
  <c r="A2474" i="67"/>
  <c r="A2475" i="67"/>
  <c r="A2476" i="67"/>
  <c r="A2477" i="67"/>
  <c r="A2478" i="67"/>
  <c r="A2479" i="67"/>
  <c r="A2480" i="67"/>
  <c r="A2481" i="67"/>
  <c r="A2482" i="67"/>
  <c r="A2483" i="67"/>
  <c r="A2484" i="67"/>
  <c r="A2485" i="67"/>
  <c r="A2486" i="67"/>
  <c r="A2487" i="67"/>
  <c r="A2488" i="67"/>
  <c r="A2489" i="67"/>
  <c r="A2490" i="67"/>
  <c r="A2491" i="67"/>
  <c r="A2492" i="67"/>
  <c r="A2493" i="67"/>
  <c r="A2494" i="67"/>
  <c r="A2495" i="67"/>
  <c r="A2496" i="67"/>
  <c r="A2497" i="67"/>
  <c r="A2498" i="67"/>
  <c r="A2499" i="67"/>
  <c r="A2500" i="67"/>
  <c r="A2501" i="67"/>
  <c r="A2502" i="67"/>
  <c r="A2503" i="67"/>
  <c r="A2504" i="67"/>
  <c r="A2505" i="67"/>
  <c r="A2506" i="67"/>
  <c r="A2507" i="67"/>
  <c r="A2508" i="67"/>
  <c r="A2509" i="67"/>
  <c r="A2510" i="67"/>
  <c r="A2511" i="67"/>
  <c r="A2512" i="67"/>
  <c r="A2513" i="67"/>
  <c r="A2514" i="67"/>
  <c r="A2515" i="67"/>
  <c r="A2516" i="67"/>
  <c r="A2517" i="67"/>
  <c r="A2518" i="67"/>
  <c r="A2519" i="67"/>
  <c r="A2520" i="67"/>
  <c r="A2521" i="67"/>
  <c r="A2522" i="67"/>
  <c r="A2523" i="67"/>
  <c r="A2524" i="67"/>
  <c r="A2525" i="67"/>
  <c r="A2526" i="67"/>
  <c r="A2527" i="67"/>
  <c r="A2528" i="67"/>
  <c r="A2529" i="67"/>
  <c r="A2530" i="67"/>
  <c r="A2531" i="67"/>
  <c r="A2532" i="67"/>
  <c r="A2533" i="67"/>
  <c r="A2534" i="67"/>
  <c r="A2535" i="67"/>
  <c r="A2536" i="67"/>
  <c r="A2537" i="67"/>
  <c r="A2538" i="67"/>
  <c r="A2539" i="67"/>
  <c r="A2540" i="67"/>
  <c r="A2541" i="67"/>
  <c r="A2542" i="67"/>
  <c r="A2543" i="67"/>
  <c r="A2544" i="67"/>
  <c r="A2545" i="67"/>
  <c r="A2546" i="67"/>
  <c r="A2547" i="67"/>
  <c r="A2548" i="67"/>
  <c r="A2549" i="67"/>
  <c r="A2550" i="67"/>
  <c r="A2551" i="67"/>
  <c r="A2552" i="67"/>
  <c r="A2553" i="67"/>
  <c r="A2554" i="67"/>
  <c r="A2555" i="67"/>
  <c r="A2556" i="67"/>
  <c r="A2557" i="67"/>
  <c r="A2558" i="67"/>
  <c r="A2559" i="67"/>
  <c r="A2560" i="67"/>
  <c r="A2561" i="67"/>
  <c r="A2562" i="67"/>
  <c r="A2563" i="67"/>
  <c r="A2564" i="67"/>
  <c r="A2565" i="67"/>
  <c r="A2566" i="67"/>
  <c r="A2567" i="67"/>
  <c r="A2568" i="67"/>
  <c r="A2569" i="67"/>
  <c r="A2570" i="67"/>
  <c r="A2571" i="67"/>
  <c r="A2572" i="67"/>
  <c r="A2573" i="67"/>
  <c r="A2574" i="67"/>
  <c r="A2575" i="67"/>
  <c r="A2576" i="67"/>
  <c r="A2577" i="67"/>
  <c r="A2578" i="67"/>
  <c r="A2579" i="67"/>
  <c r="A2580" i="67"/>
  <c r="A2581" i="67"/>
  <c r="A2582" i="67"/>
  <c r="A2583" i="67"/>
  <c r="A2584" i="67"/>
  <c r="A2585" i="67"/>
  <c r="A2586" i="67"/>
  <c r="A2587" i="67"/>
  <c r="A2588" i="67"/>
  <c r="A2589" i="67"/>
  <c r="A2590" i="67"/>
  <c r="A2591" i="67"/>
  <c r="A2592" i="67"/>
  <c r="A2593" i="67"/>
  <c r="A2594" i="67"/>
  <c r="A2595" i="67"/>
  <c r="A2596" i="67"/>
  <c r="A2597" i="67"/>
  <c r="A2598" i="67"/>
  <c r="A2599" i="67"/>
  <c r="A2600" i="67"/>
  <c r="A2601" i="67"/>
  <c r="A2602" i="67"/>
  <c r="A2603" i="67"/>
  <c r="A2604" i="67"/>
  <c r="A2605" i="67"/>
  <c r="A2606" i="67"/>
  <c r="A2607" i="67"/>
  <c r="A2608" i="67"/>
  <c r="A2609" i="67"/>
  <c r="A2610" i="67"/>
  <c r="A2611" i="67"/>
  <c r="A2612" i="67"/>
  <c r="A2613" i="67"/>
  <c r="A2614" i="67"/>
  <c r="A2615" i="67"/>
  <c r="A2616" i="67"/>
  <c r="A2617" i="67"/>
  <c r="A2618" i="67"/>
  <c r="A2619" i="67"/>
  <c r="A2620" i="67"/>
  <c r="A2621" i="67"/>
  <c r="A2622" i="67"/>
  <c r="A2623" i="67"/>
  <c r="A2624" i="67"/>
  <c r="A2625" i="67"/>
  <c r="A2626" i="67"/>
  <c r="A2627" i="67"/>
  <c r="A2628" i="67"/>
  <c r="A2629" i="67"/>
  <c r="A2630" i="67"/>
  <c r="A2631" i="67"/>
  <c r="A2632" i="67"/>
  <c r="A2633" i="67"/>
  <c r="A2634" i="67"/>
  <c r="A2635" i="67"/>
  <c r="A2636" i="67"/>
  <c r="A2637" i="67"/>
  <c r="A2638" i="67"/>
  <c r="A2639" i="67"/>
  <c r="A2640" i="67"/>
  <c r="A2641" i="67"/>
  <c r="A2642" i="67"/>
  <c r="A2643" i="67"/>
  <c r="A2644" i="67"/>
  <c r="A2645" i="67"/>
  <c r="A2646" i="67"/>
  <c r="A2647" i="67"/>
  <c r="A2648" i="67"/>
  <c r="A2649" i="67"/>
  <c r="A2650" i="67"/>
  <c r="A2651" i="67"/>
  <c r="A2652" i="67"/>
  <c r="A2653" i="67"/>
  <c r="A2654" i="67"/>
  <c r="A2655" i="67"/>
  <c r="A2656" i="67"/>
  <c r="A2657" i="67"/>
  <c r="A2658" i="67"/>
  <c r="A2659" i="67"/>
  <c r="A2660" i="67"/>
  <c r="A2661" i="67"/>
  <c r="A2662" i="67"/>
  <c r="A2663" i="67"/>
  <c r="A2664" i="67"/>
  <c r="A2665" i="67"/>
  <c r="A2666" i="67"/>
  <c r="A2667" i="67"/>
  <c r="A2668" i="67"/>
  <c r="A2669" i="67"/>
  <c r="A2670" i="67"/>
  <c r="A2671" i="67"/>
  <c r="A2672" i="67"/>
  <c r="A2673" i="67"/>
  <c r="A2674" i="67"/>
  <c r="A2675" i="67"/>
  <c r="A2676" i="67"/>
  <c r="A2677" i="67"/>
  <c r="A2678" i="67"/>
  <c r="A2679" i="67"/>
  <c r="A2680" i="67"/>
  <c r="A2681" i="67"/>
  <c r="A2682" i="67"/>
  <c r="A2683" i="67"/>
  <c r="A2684" i="67"/>
  <c r="A2685" i="67"/>
  <c r="A2686" i="67"/>
  <c r="A2687" i="67"/>
  <c r="A2688" i="67"/>
  <c r="A2689" i="67"/>
  <c r="A2690" i="67"/>
  <c r="A2691" i="67"/>
  <c r="A2692" i="67"/>
  <c r="A2693" i="67"/>
  <c r="A2694" i="67"/>
  <c r="A2695" i="67"/>
  <c r="A2696" i="67"/>
  <c r="A2697" i="67"/>
  <c r="A2698" i="67"/>
  <c r="A2699" i="67"/>
  <c r="A2700" i="67"/>
  <c r="A2701" i="67"/>
  <c r="A2702" i="67"/>
  <c r="A2703" i="67"/>
  <c r="A2704" i="67"/>
  <c r="A2705" i="67"/>
  <c r="A2706" i="67"/>
  <c r="A2707" i="67"/>
  <c r="A2708" i="67"/>
  <c r="A2709" i="67"/>
  <c r="A2710" i="67"/>
  <c r="A2711" i="67"/>
  <c r="A2712" i="67"/>
  <c r="A2713" i="67"/>
  <c r="A2714" i="67"/>
  <c r="A2715" i="67"/>
  <c r="A2716" i="67"/>
  <c r="A2717" i="67"/>
  <c r="A2718" i="67"/>
  <c r="A2719" i="67"/>
  <c r="A2720" i="67"/>
  <c r="A2721" i="67"/>
  <c r="A2722" i="67"/>
  <c r="A2723" i="67"/>
  <c r="A2724" i="67"/>
  <c r="A2725" i="67"/>
  <c r="A2726" i="67"/>
  <c r="A2727" i="67"/>
  <c r="A2728" i="67"/>
  <c r="A2729" i="67"/>
  <c r="A2730" i="67"/>
  <c r="A2731" i="67"/>
  <c r="A2732" i="67"/>
  <c r="A2733" i="67"/>
  <c r="A2734" i="67"/>
  <c r="A2735" i="67"/>
  <c r="A2736" i="67"/>
  <c r="A2737" i="67"/>
  <c r="A2738" i="67"/>
  <c r="A2739" i="67"/>
  <c r="A2740" i="67"/>
  <c r="A2741" i="67"/>
  <c r="A2742" i="67"/>
  <c r="A2743" i="67"/>
  <c r="A2744" i="67"/>
  <c r="A2745" i="67"/>
  <c r="A2746" i="67"/>
  <c r="A2747" i="67"/>
  <c r="A2748" i="67"/>
  <c r="A2749" i="67"/>
  <c r="A2750" i="67"/>
  <c r="A2751" i="67"/>
  <c r="A2752" i="67"/>
  <c r="A2753" i="67"/>
  <c r="A2754" i="67"/>
  <c r="A2755" i="67"/>
  <c r="A2756" i="67"/>
  <c r="A2757" i="67"/>
  <c r="A2758" i="67"/>
  <c r="A2759" i="67"/>
  <c r="A2760" i="67"/>
  <c r="A2761" i="67"/>
  <c r="A2762" i="67"/>
  <c r="A2763" i="67"/>
  <c r="A2764" i="67"/>
  <c r="A2765" i="67"/>
  <c r="A2766" i="67"/>
  <c r="A2767" i="67"/>
  <c r="A2768" i="67"/>
  <c r="A2769" i="67"/>
  <c r="A2770" i="67"/>
  <c r="A2771" i="67"/>
  <c r="A2772" i="67"/>
  <c r="A2773" i="67"/>
  <c r="A2774" i="67"/>
  <c r="A2775" i="67"/>
  <c r="A2776" i="67"/>
  <c r="A2777" i="67"/>
  <c r="A2778" i="67"/>
  <c r="A2779" i="67"/>
  <c r="A2780" i="67"/>
  <c r="A2781" i="67"/>
  <c r="A2782" i="67"/>
  <c r="A2783" i="67"/>
  <c r="A2784" i="67"/>
  <c r="A2785" i="67"/>
  <c r="A2786" i="67"/>
  <c r="A2787" i="67"/>
  <c r="A2788" i="67"/>
  <c r="A2789" i="67"/>
  <c r="A2790" i="67"/>
  <c r="A2791" i="67"/>
  <c r="A2792" i="67"/>
  <c r="A2793" i="67"/>
  <c r="A2794" i="67"/>
  <c r="A2795" i="67"/>
  <c r="A2796" i="67"/>
  <c r="A2797" i="67"/>
  <c r="A2798" i="67"/>
  <c r="A2799" i="67"/>
  <c r="A2800" i="67"/>
  <c r="A2801" i="67"/>
  <c r="A2802" i="67"/>
  <c r="A2803" i="67"/>
  <c r="A2804" i="67"/>
  <c r="A2805" i="67"/>
  <c r="A2806" i="67"/>
  <c r="A2807" i="67"/>
  <c r="A2808" i="67"/>
  <c r="A2809" i="67"/>
  <c r="A2810" i="67"/>
  <c r="A2811" i="67"/>
  <c r="A2812" i="67"/>
  <c r="A2813" i="67"/>
  <c r="A2814" i="67"/>
  <c r="A2815" i="67"/>
  <c r="A2816" i="67"/>
  <c r="A2817" i="67"/>
  <c r="A2818" i="67"/>
  <c r="A2819" i="67"/>
  <c r="A2820" i="67"/>
  <c r="A2821" i="67"/>
  <c r="A2822" i="67"/>
  <c r="A2823" i="67"/>
  <c r="A2824" i="67"/>
  <c r="A2825" i="67"/>
  <c r="A2826" i="67"/>
  <c r="A2827" i="67"/>
  <c r="A2828" i="67"/>
  <c r="A2829" i="67"/>
  <c r="A2830" i="67"/>
  <c r="A2831" i="67"/>
  <c r="A2832" i="67"/>
  <c r="A2833" i="67"/>
  <c r="A2834" i="67"/>
  <c r="A2835" i="67"/>
  <c r="A2836" i="67"/>
  <c r="A2837" i="67"/>
  <c r="A2838" i="67"/>
  <c r="A2839" i="67"/>
  <c r="A2840" i="67"/>
  <c r="A2841" i="67"/>
  <c r="A2842" i="67"/>
  <c r="A2843" i="67"/>
  <c r="A2844" i="67"/>
  <c r="A2845" i="67"/>
  <c r="A2846" i="67"/>
  <c r="A2847" i="67"/>
  <c r="A2848" i="67"/>
  <c r="A2849" i="67"/>
  <c r="A2850" i="67"/>
  <c r="A2851" i="67"/>
  <c r="A2852" i="67"/>
  <c r="A2853" i="67"/>
  <c r="A2854" i="67"/>
  <c r="A2855" i="67"/>
  <c r="A2856" i="67"/>
  <c r="A2857" i="67"/>
  <c r="A2858" i="67"/>
  <c r="A2859" i="67"/>
  <c r="A2860" i="67"/>
  <c r="A2861" i="67"/>
  <c r="A2862" i="67"/>
  <c r="A2863" i="67"/>
  <c r="A2864" i="67"/>
  <c r="A2865" i="67"/>
  <c r="A2866" i="67"/>
  <c r="A2867" i="67"/>
  <c r="A2868" i="67"/>
  <c r="A2869" i="67"/>
  <c r="A2870" i="67"/>
  <c r="A2871" i="67"/>
  <c r="A2" i="67"/>
  <c r="C2289" i="58"/>
  <c r="C2287" i="58"/>
  <c r="C2288" i="58"/>
  <c r="F2289" i="58"/>
  <c r="D2287" i="58"/>
  <c r="D2288" i="58"/>
  <c r="D2289" i="58"/>
  <c r="F2288" i="58"/>
  <c r="E2287" i="58"/>
  <c r="E2288" i="58"/>
  <c r="E2289" i="58"/>
  <c r="F2287" i="58"/>
  <c r="AF2288" i="58"/>
  <c r="AH2289" i="58"/>
  <c r="AH2288" i="58"/>
  <c r="AF2289" i="58"/>
  <c r="AH2287" i="58"/>
  <c r="AF2287" i="58"/>
  <c r="AG2288" i="58" l="1"/>
  <c r="N2288" i="58" s="1"/>
  <c r="M2289" i="58"/>
  <c r="AG2289" i="58"/>
  <c r="N2289" i="58" s="1"/>
  <c r="M2288" i="58"/>
  <c r="AC2300" i="68"/>
  <c r="AC2301" i="68" s="1"/>
  <c r="AC2302" i="68" s="1"/>
  <c r="AC2303" i="68" s="1"/>
  <c r="AC2304" i="68" s="1"/>
  <c r="AC2305" i="68" s="1"/>
  <c r="AC2306" i="68" s="1"/>
  <c r="AC2307" i="68" s="1"/>
  <c r="M2287" i="58"/>
  <c r="G155" i="30"/>
  <c r="P2288" i="58" l="1"/>
  <c r="O2288" i="58"/>
  <c r="O2289" i="58"/>
  <c r="P2289" i="58"/>
  <c r="C2286" i="58"/>
  <c r="AH2286" i="58"/>
  <c r="AF2286" i="58"/>
  <c r="F2286" i="58"/>
  <c r="E2286" i="58"/>
  <c r="D2286" i="58"/>
  <c r="C2285" i="58"/>
  <c r="AG2287" i="58" l="1"/>
  <c r="N2287" i="58" s="1"/>
  <c r="M2286" i="58"/>
  <c r="AH2281" i="58"/>
  <c r="D2284" i="58"/>
  <c r="AH2285" i="58"/>
  <c r="C2284" i="58"/>
  <c r="AF2281" i="58"/>
  <c r="AH2283" i="58"/>
  <c r="AF2282" i="58"/>
  <c r="AF2279" i="58"/>
  <c r="D2285" i="58"/>
  <c r="AF2285" i="58"/>
  <c r="F2285" i="58"/>
  <c r="AH2282" i="58"/>
  <c r="E2285" i="58"/>
  <c r="AH2284" i="58"/>
  <c r="AF2284" i="58"/>
  <c r="AF2283" i="58"/>
  <c r="AH2279" i="58"/>
  <c r="E2284" i="58"/>
  <c r="AF2280" i="58"/>
  <c r="AH2280" i="58"/>
  <c r="F2284" i="58"/>
  <c r="H2285" i="58" l="1"/>
  <c r="H2289" i="58"/>
  <c r="G2285" i="58"/>
  <c r="G2289" i="58"/>
  <c r="H2286" i="58"/>
  <c r="G2286" i="58"/>
  <c r="H2287" i="58"/>
  <c r="G2287" i="58"/>
  <c r="H2284" i="58"/>
  <c r="H2288" i="58"/>
  <c r="G2284" i="58"/>
  <c r="J2284" i="58" s="1"/>
  <c r="G2288" i="58"/>
  <c r="O2287" i="58"/>
  <c r="P2287" i="58"/>
  <c r="AG2286" i="58"/>
  <c r="N2286" i="58" s="1"/>
  <c r="AG2280" i="58"/>
  <c r="N2280" i="58" s="1"/>
  <c r="AG2284" i="58"/>
  <c r="N2284" i="58" s="1"/>
  <c r="M2283" i="58"/>
  <c r="M2285" i="58"/>
  <c r="M2281" i="58"/>
  <c r="AG2282" i="58"/>
  <c r="N2282" i="58" s="1"/>
  <c r="AG2283" i="58"/>
  <c r="N2283" i="58" s="1"/>
  <c r="O2283" i="58" s="1"/>
  <c r="M2282" i="58"/>
  <c r="M2280" i="58"/>
  <c r="AG2281" i="58"/>
  <c r="N2281" i="58" s="1"/>
  <c r="AG2285" i="58"/>
  <c r="N2285" i="58" s="1"/>
  <c r="M2284" i="58"/>
  <c r="M2279" i="58"/>
  <c r="AH2277" i="58"/>
  <c r="AH2278" i="58"/>
  <c r="AF2278" i="58"/>
  <c r="AF2277" i="58"/>
  <c r="J2287" i="58" l="1"/>
  <c r="K2288" i="58" s="1"/>
  <c r="I2287" i="58"/>
  <c r="I2289" i="58"/>
  <c r="J2289" i="58"/>
  <c r="J2285" i="58"/>
  <c r="K2286" i="58" s="1"/>
  <c r="I2285" i="58"/>
  <c r="J2286" i="58"/>
  <c r="K2287" i="58" s="1"/>
  <c r="I2286" i="58"/>
  <c r="J2288" i="58"/>
  <c r="I2288" i="58"/>
  <c r="I2284" i="58"/>
  <c r="K2285" i="58" s="1"/>
  <c r="O2285" i="58"/>
  <c r="P2284" i="58"/>
  <c r="O2282" i="58"/>
  <c r="P2281" i="58"/>
  <c r="O2286" i="58"/>
  <c r="P2286" i="58"/>
  <c r="O2281" i="58"/>
  <c r="O2284" i="58"/>
  <c r="P2283" i="58"/>
  <c r="P2285" i="58"/>
  <c r="P2282" i="58"/>
  <c r="O2280" i="58"/>
  <c r="P2280" i="58"/>
  <c r="AG2279" i="58"/>
  <c r="N2279" i="58" s="1"/>
  <c r="O2279" i="58" s="1"/>
  <c r="M2278" i="58"/>
  <c r="AG2278" i="58"/>
  <c r="N2278" i="58" s="1"/>
  <c r="M2277" i="58"/>
  <c r="AH2276" i="58"/>
  <c r="AF2276" i="58"/>
  <c r="AH2275" i="58"/>
  <c r="AF2275" i="58"/>
  <c r="K2289" i="58" l="1"/>
  <c r="Q2288" i="58"/>
  <c r="K2290" i="58"/>
  <c r="Q2289" i="58"/>
  <c r="P2279" i="58"/>
  <c r="AG2277" i="58"/>
  <c r="N2277" i="58" s="1"/>
  <c r="P2277" i="58" s="1"/>
  <c r="P2278" i="58"/>
  <c r="O2278" i="58"/>
  <c r="M2276" i="58"/>
  <c r="AG2276" i="58"/>
  <c r="N2276" i="58" s="1"/>
  <c r="M2275" i="58"/>
  <c r="AG2267" i="58"/>
  <c r="N2267" i="58" s="1"/>
  <c r="H2267" i="58"/>
  <c r="G2267" i="58"/>
  <c r="N2266" i="58"/>
  <c r="M2266" i="58"/>
  <c r="H2266" i="58"/>
  <c r="G2266" i="58"/>
  <c r="N2265" i="58"/>
  <c r="M2265" i="58"/>
  <c r="H2265" i="58"/>
  <c r="G2265" i="58"/>
  <c r="N2264" i="58"/>
  <c r="M2264" i="58"/>
  <c r="H2264" i="58"/>
  <c r="G2264" i="58"/>
  <c r="I2264" i="58" s="1"/>
  <c r="N2263" i="58"/>
  <c r="M2263" i="58"/>
  <c r="H2263" i="58"/>
  <c r="G2263" i="58"/>
  <c r="I2263" i="58" s="1"/>
  <c r="N2262" i="58"/>
  <c r="M2262" i="58"/>
  <c r="H2262" i="58"/>
  <c r="G2262" i="58"/>
  <c r="N2261" i="58"/>
  <c r="M2261" i="58"/>
  <c r="H2261" i="58"/>
  <c r="G2261" i="58"/>
  <c r="I2261" i="58" s="1"/>
  <c r="N2260" i="58"/>
  <c r="M2260" i="58"/>
  <c r="H2260" i="58"/>
  <c r="G2260" i="58"/>
  <c r="I2260" i="58" s="1"/>
  <c r="N2259" i="58"/>
  <c r="M2259" i="58"/>
  <c r="H2259" i="58"/>
  <c r="G2259" i="58"/>
  <c r="N2258" i="58"/>
  <c r="M2258" i="58"/>
  <c r="H2258" i="58"/>
  <c r="G2258" i="58"/>
  <c r="N2257" i="58"/>
  <c r="M2257" i="58"/>
  <c r="H2257" i="58"/>
  <c r="G2257" i="58"/>
  <c r="I2257" i="58" s="1"/>
  <c r="N2256" i="58"/>
  <c r="M2256" i="58"/>
  <c r="H2256" i="58"/>
  <c r="G2256" i="58"/>
  <c r="N2255" i="58"/>
  <c r="M2255" i="58"/>
  <c r="H2255" i="58"/>
  <c r="G2255" i="58"/>
  <c r="I2255" i="58" s="1"/>
  <c r="N2254" i="58"/>
  <c r="M2254" i="58"/>
  <c r="H2254" i="58"/>
  <c r="G2254" i="58"/>
  <c r="I2254" i="58" s="1"/>
  <c r="N2253" i="58"/>
  <c r="M2253" i="58"/>
  <c r="H2253" i="58"/>
  <c r="G2253" i="58"/>
  <c r="I2253" i="58" s="1"/>
  <c r="N2252" i="58"/>
  <c r="M2252" i="58"/>
  <c r="I2252" i="58"/>
  <c r="H2252" i="58"/>
  <c r="G2252" i="58"/>
  <c r="N2251" i="58"/>
  <c r="M2251" i="58"/>
  <c r="H2251" i="58"/>
  <c r="G2251" i="58"/>
  <c r="I2251" i="58" s="1"/>
  <c r="N2250" i="58"/>
  <c r="M2250" i="58"/>
  <c r="H2250" i="58"/>
  <c r="G2250" i="58"/>
  <c r="I2250" i="58" s="1"/>
  <c r="N2249" i="58"/>
  <c r="M2249" i="58"/>
  <c r="H2249" i="58"/>
  <c r="G2249" i="58"/>
  <c r="I2249" i="58" s="1"/>
  <c r="N2248" i="58"/>
  <c r="M2248" i="58"/>
  <c r="H2248" i="58"/>
  <c r="G2248" i="58"/>
  <c r="N2247" i="58"/>
  <c r="M2247" i="58"/>
  <c r="H2247" i="58"/>
  <c r="G2247" i="58"/>
  <c r="I2247" i="58" s="1"/>
  <c r="N2246" i="58"/>
  <c r="M2246" i="58"/>
  <c r="H2246" i="58"/>
  <c r="G2246" i="58"/>
  <c r="I2246" i="58" s="1"/>
  <c r="N2245" i="58"/>
  <c r="M2245" i="58"/>
  <c r="H2245" i="58"/>
  <c r="G2245" i="58"/>
  <c r="N2244" i="58"/>
  <c r="M2244" i="58"/>
  <c r="H2244" i="58"/>
  <c r="G2244" i="58"/>
  <c r="I2244" i="58" s="1"/>
  <c r="N2243" i="58"/>
  <c r="M2243" i="58"/>
  <c r="H2243" i="58"/>
  <c r="G2243" i="58"/>
  <c r="I2243" i="58" s="1"/>
  <c r="N2242" i="58"/>
  <c r="M2242" i="58"/>
  <c r="H2242" i="58"/>
  <c r="G2242" i="58"/>
  <c r="N2241" i="58"/>
  <c r="M2241" i="58"/>
  <c r="H2241" i="58"/>
  <c r="G2241" i="58"/>
  <c r="N2240" i="58"/>
  <c r="M2240" i="58"/>
  <c r="H2240" i="58"/>
  <c r="G2240" i="58"/>
  <c r="I2240" i="58" s="1"/>
  <c r="N2239" i="58"/>
  <c r="M2239" i="58"/>
  <c r="H2239" i="58"/>
  <c r="G2239" i="58"/>
  <c r="I2239" i="58" s="1"/>
  <c r="N2238" i="58"/>
  <c r="M2238" i="58"/>
  <c r="H2238" i="58"/>
  <c r="G2238" i="58"/>
  <c r="I2238" i="58" s="1"/>
  <c r="N2237" i="58"/>
  <c r="M2237" i="58"/>
  <c r="H2237" i="58"/>
  <c r="G2237" i="58"/>
  <c r="I2237" i="58" s="1"/>
  <c r="N2236" i="58"/>
  <c r="M2236" i="58"/>
  <c r="H2236" i="58"/>
  <c r="G2236" i="58"/>
  <c r="I2236" i="58" s="1"/>
  <c r="N2235" i="58"/>
  <c r="M2235" i="58"/>
  <c r="H2235" i="58"/>
  <c r="G2235" i="58"/>
  <c r="N2234" i="58"/>
  <c r="M2234" i="58"/>
  <c r="H2234" i="58"/>
  <c r="G2234" i="58"/>
  <c r="N2233" i="58"/>
  <c r="M2233" i="58"/>
  <c r="H2233" i="58"/>
  <c r="G2233" i="58"/>
  <c r="I2233" i="58" s="1"/>
  <c r="N2232" i="58"/>
  <c r="M2232" i="58"/>
  <c r="H2232" i="58"/>
  <c r="G2232" i="58"/>
  <c r="I2232" i="58" s="1"/>
  <c r="N2231" i="58"/>
  <c r="M2231" i="58"/>
  <c r="H2231" i="58"/>
  <c r="G2231" i="58"/>
  <c r="I2231" i="58" s="1"/>
  <c r="N2230" i="58"/>
  <c r="M2230" i="58"/>
  <c r="H2230" i="58"/>
  <c r="G2230" i="58"/>
  <c r="I2230" i="58" s="1"/>
  <c r="N2229" i="58"/>
  <c r="M2229" i="58"/>
  <c r="H2229" i="58"/>
  <c r="G2229" i="58"/>
  <c r="I2229" i="58" s="1"/>
  <c r="N2228" i="58"/>
  <c r="M2228" i="58"/>
  <c r="H2228" i="58"/>
  <c r="G2228" i="58"/>
  <c r="I2228" i="58" s="1"/>
  <c r="N2227" i="58"/>
  <c r="M2227" i="58"/>
  <c r="H2227" i="58"/>
  <c r="G2227" i="58"/>
  <c r="I2227" i="58" s="1"/>
  <c r="N2226" i="58"/>
  <c r="M2226" i="58"/>
  <c r="H2226" i="58"/>
  <c r="G2226" i="58"/>
  <c r="I2226" i="58" s="1"/>
  <c r="N2225" i="58"/>
  <c r="M2225" i="58"/>
  <c r="H2225" i="58"/>
  <c r="G2225" i="58"/>
  <c r="I2225" i="58" s="1"/>
  <c r="N2224" i="58"/>
  <c r="M2224" i="58"/>
  <c r="H2224" i="58"/>
  <c r="G2224" i="58"/>
  <c r="I2224" i="58" s="1"/>
  <c r="N2223" i="58"/>
  <c r="M2223" i="58"/>
  <c r="I2223" i="58"/>
  <c r="H2223" i="58"/>
  <c r="G2223" i="58"/>
  <c r="N2222" i="58"/>
  <c r="M2222" i="58"/>
  <c r="H2222" i="58"/>
  <c r="G2222" i="58"/>
  <c r="I2222" i="58" s="1"/>
  <c r="N2221" i="58"/>
  <c r="M2221" i="58"/>
  <c r="H2221" i="58"/>
  <c r="G2221" i="58"/>
  <c r="I2221" i="58" s="1"/>
  <c r="N2220" i="58"/>
  <c r="M2220" i="58"/>
  <c r="H2220" i="58"/>
  <c r="G2220" i="58"/>
  <c r="N2219" i="58"/>
  <c r="M2219" i="58"/>
  <c r="H2219" i="58"/>
  <c r="G2219" i="58"/>
  <c r="I2219" i="58" s="1"/>
  <c r="N2218" i="58"/>
  <c r="M2218" i="58"/>
  <c r="H2218" i="58"/>
  <c r="G2218" i="58"/>
  <c r="I2218" i="58" s="1"/>
  <c r="N2217" i="58"/>
  <c r="M2217" i="58"/>
  <c r="H2217" i="58"/>
  <c r="G2217" i="58"/>
  <c r="I2217" i="58" s="1"/>
  <c r="N2216" i="58"/>
  <c r="M2216" i="58"/>
  <c r="H2216" i="58"/>
  <c r="G2216" i="58"/>
  <c r="N2215" i="58"/>
  <c r="M2215" i="58"/>
  <c r="H2215" i="58"/>
  <c r="G2215" i="58"/>
  <c r="N2214" i="58"/>
  <c r="M2214" i="58"/>
  <c r="H2214" i="58"/>
  <c r="G2214" i="58"/>
  <c r="I2214" i="58" s="1"/>
  <c r="N2213" i="58"/>
  <c r="M2213" i="58"/>
  <c r="O2213" i="58" s="1"/>
  <c r="H2213" i="58"/>
  <c r="G2213" i="58"/>
  <c r="I2213" i="58" s="1"/>
  <c r="N2212" i="58"/>
  <c r="M2212" i="58"/>
  <c r="H2212" i="58"/>
  <c r="G2212" i="58"/>
  <c r="N2211" i="58"/>
  <c r="M2211" i="58"/>
  <c r="H2211" i="58"/>
  <c r="G2211" i="58"/>
  <c r="I2211" i="58" s="1"/>
  <c r="N2210" i="58"/>
  <c r="M2210" i="58"/>
  <c r="P2210" i="58" s="1"/>
  <c r="H2210" i="58"/>
  <c r="G2210" i="58"/>
  <c r="N2209" i="58"/>
  <c r="M2209" i="58"/>
  <c r="O2209" i="58" s="1"/>
  <c r="H2209" i="58"/>
  <c r="G2209" i="58"/>
  <c r="I2209" i="58" s="1"/>
  <c r="N2208" i="58"/>
  <c r="M2208" i="58"/>
  <c r="H2208" i="58"/>
  <c r="G2208" i="58"/>
  <c r="I2208" i="58" s="1"/>
  <c r="N2207" i="58"/>
  <c r="M2207" i="58"/>
  <c r="H2207" i="58"/>
  <c r="G2207" i="58"/>
  <c r="I2207" i="58" s="1"/>
  <c r="N2206" i="58"/>
  <c r="M2206" i="58"/>
  <c r="H2206" i="58"/>
  <c r="G2206" i="58"/>
  <c r="N2205" i="58"/>
  <c r="M2205" i="58"/>
  <c r="O2205" i="58" s="1"/>
  <c r="H2205" i="58"/>
  <c r="G2205" i="58"/>
  <c r="I2205" i="58" s="1"/>
  <c r="N2204" i="58"/>
  <c r="M2204" i="58"/>
  <c r="H2204" i="58"/>
  <c r="G2204" i="58"/>
  <c r="I2204" i="58" s="1"/>
  <c r="N2203" i="58"/>
  <c r="M2203" i="58"/>
  <c r="H2203" i="58"/>
  <c r="G2203" i="58"/>
  <c r="I2203" i="58" s="1"/>
  <c r="N2202" i="58"/>
  <c r="M2202" i="58"/>
  <c r="H2202" i="58"/>
  <c r="G2202" i="58"/>
  <c r="N2201" i="58"/>
  <c r="M2201" i="58"/>
  <c r="H2201" i="58"/>
  <c r="G2201" i="58"/>
  <c r="I2201" i="58" s="1"/>
  <c r="N2200" i="58"/>
  <c r="M2200" i="58"/>
  <c r="H2200" i="58"/>
  <c r="G2200" i="58"/>
  <c r="N2199" i="58"/>
  <c r="M2199" i="58"/>
  <c r="H2199" i="58"/>
  <c r="G2199" i="58"/>
  <c r="N2198" i="58"/>
  <c r="O2198" i="58" s="1"/>
  <c r="M2198" i="58"/>
  <c r="H2198" i="58"/>
  <c r="G2198" i="58"/>
  <c r="I2198" i="58" s="1"/>
  <c r="N2197" i="58"/>
  <c r="M2197" i="58"/>
  <c r="H2197" i="58"/>
  <c r="G2197" i="58"/>
  <c r="N2196" i="58"/>
  <c r="M2196" i="58"/>
  <c r="H2196" i="58"/>
  <c r="G2196" i="58"/>
  <c r="N2195" i="58"/>
  <c r="M2195" i="58"/>
  <c r="H2195" i="58"/>
  <c r="G2195" i="58"/>
  <c r="N2194" i="58"/>
  <c r="M2194" i="58"/>
  <c r="H2194" i="58"/>
  <c r="G2194" i="58"/>
  <c r="N2193" i="58"/>
  <c r="M2193" i="58"/>
  <c r="H2193" i="58"/>
  <c r="G2193" i="58"/>
  <c r="N2192" i="58"/>
  <c r="M2192" i="58"/>
  <c r="H2192" i="58"/>
  <c r="G2192" i="58"/>
  <c r="N2191" i="58"/>
  <c r="M2191" i="58"/>
  <c r="H2191" i="58"/>
  <c r="G2191" i="58"/>
  <c r="N2190" i="58"/>
  <c r="M2190" i="58"/>
  <c r="H2190" i="58"/>
  <c r="G2190" i="58"/>
  <c r="N2189" i="58"/>
  <c r="M2189" i="58"/>
  <c r="H2189" i="58"/>
  <c r="G2189" i="58"/>
  <c r="N2188" i="58"/>
  <c r="M2188" i="58"/>
  <c r="H2188" i="58"/>
  <c r="G2188" i="58"/>
  <c r="N2187" i="58"/>
  <c r="M2187" i="58"/>
  <c r="H2187" i="58"/>
  <c r="G2187" i="58"/>
  <c r="N2186" i="58"/>
  <c r="M2186" i="58"/>
  <c r="H2186" i="58"/>
  <c r="G2186" i="58"/>
  <c r="O2185" i="58"/>
  <c r="N2185" i="58"/>
  <c r="M2185" i="58"/>
  <c r="H2185" i="58"/>
  <c r="G2185" i="58"/>
  <c r="N2184" i="58"/>
  <c r="M2184" i="58"/>
  <c r="H2184" i="58"/>
  <c r="G2184" i="58"/>
  <c r="N2183" i="58"/>
  <c r="M2183" i="58"/>
  <c r="H2183" i="58"/>
  <c r="G2183" i="58"/>
  <c r="N2182" i="58"/>
  <c r="M2182" i="58"/>
  <c r="H2182" i="58"/>
  <c r="G2182" i="58"/>
  <c r="N2181" i="58"/>
  <c r="M2181" i="58"/>
  <c r="H2181" i="58"/>
  <c r="G2181" i="58"/>
  <c r="I2181" i="58" s="1"/>
  <c r="N2180" i="58"/>
  <c r="M2180" i="58"/>
  <c r="I2180" i="58"/>
  <c r="H2180" i="58"/>
  <c r="G2180" i="58"/>
  <c r="N2179" i="58"/>
  <c r="M2179" i="58"/>
  <c r="H2179" i="58"/>
  <c r="G2179" i="58"/>
  <c r="I2179" i="58" s="1"/>
  <c r="N2178" i="58"/>
  <c r="M2178" i="58"/>
  <c r="H2178" i="58"/>
  <c r="G2178" i="58"/>
  <c r="I2178" i="58" s="1"/>
  <c r="N2177" i="58"/>
  <c r="M2177" i="58"/>
  <c r="H2177" i="58"/>
  <c r="G2177" i="58"/>
  <c r="I2177" i="58" s="1"/>
  <c r="N2176" i="58"/>
  <c r="M2176" i="58"/>
  <c r="H2176" i="58"/>
  <c r="G2176" i="58"/>
  <c r="N2175" i="58"/>
  <c r="M2175" i="58"/>
  <c r="H2175" i="58"/>
  <c r="G2175" i="58"/>
  <c r="I2175" i="58" s="1"/>
  <c r="N2174" i="58"/>
  <c r="M2174" i="58"/>
  <c r="H2174" i="58"/>
  <c r="G2174" i="58"/>
  <c r="N2173" i="58"/>
  <c r="M2173" i="58"/>
  <c r="H2173" i="58"/>
  <c r="G2173" i="58"/>
  <c r="I2173" i="58" s="1"/>
  <c r="N2172" i="58"/>
  <c r="M2172" i="58"/>
  <c r="H2172" i="58"/>
  <c r="G2172" i="58"/>
  <c r="N2171" i="58"/>
  <c r="M2171" i="58"/>
  <c r="I2171" i="58"/>
  <c r="H2171" i="58"/>
  <c r="G2171" i="58"/>
  <c r="N2170" i="58"/>
  <c r="M2170" i="58"/>
  <c r="H2170" i="58"/>
  <c r="G2170" i="58"/>
  <c r="I2170" i="58" s="1"/>
  <c r="N2169" i="58"/>
  <c r="M2169" i="58"/>
  <c r="H2169" i="58"/>
  <c r="G2169" i="58"/>
  <c r="I2169" i="58" s="1"/>
  <c r="N2168" i="58"/>
  <c r="M2168" i="58"/>
  <c r="H2168" i="58"/>
  <c r="G2168" i="58"/>
  <c r="I2168" i="58" s="1"/>
  <c r="N2167" i="58"/>
  <c r="M2167" i="58"/>
  <c r="H2167" i="58"/>
  <c r="G2167" i="58"/>
  <c r="I2167" i="58" s="1"/>
  <c r="N2166" i="58"/>
  <c r="M2166" i="58"/>
  <c r="H2166" i="58"/>
  <c r="G2166" i="58"/>
  <c r="I2166" i="58" s="1"/>
  <c r="N2165" i="58"/>
  <c r="M2165" i="58"/>
  <c r="H2165" i="58"/>
  <c r="G2165" i="58"/>
  <c r="I2165" i="58" s="1"/>
  <c r="N2164" i="58"/>
  <c r="M2164" i="58"/>
  <c r="H2164" i="58"/>
  <c r="J2164" i="58" s="1"/>
  <c r="G2164" i="58"/>
  <c r="I2164" i="58" s="1"/>
  <c r="N2163" i="58"/>
  <c r="M2163" i="58"/>
  <c r="H2163" i="58"/>
  <c r="J2163" i="58" s="1"/>
  <c r="K2164" i="58" s="1"/>
  <c r="G2163" i="58"/>
  <c r="I2163" i="58" s="1"/>
  <c r="N2162" i="58"/>
  <c r="M2162" i="58"/>
  <c r="H2162" i="58"/>
  <c r="J2162" i="58" s="1"/>
  <c r="G2162" i="58"/>
  <c r="I2162" i="58" s="1"/>
  <c r="N2161" i="58"/>
  <c r="M2161" i="58"/>
  <c r="H2161" i="58"/>
  <c r="J2161" i="58" s="1"/>
  <c r="G2161" i="58"/>
  <c r="I2161" i="58" s="1"/>
  <c r="N2160" i="58"/>
  <c r="M2160" i="58"/>
  <c r="H2160" i="58"/>
  <c r="G2160" i="58"/>
  <c r="N2159" i="58"/>
  <c r="M2159" i="58"/>
  <c r="H2159" i="58"/>
  <c r="G2159" i="58"/>
  <c r="I2159" i="58" s="1"/>
  <c r="N2158" i="58"/>
  <c r="M2158" i="58"/>
  <c r="H2158" i="58"/>
  <c r="G2158" i="58"/>
  <c r="N2157" i="58"/>
  <c r="M2157" i="58"/>
  <c r="H2157" i="58"/>
  <c r="G2157" i="58"/>
  <c r="I2157" i="58" s="1"/>
  <c r="N2156" i="58"/>
  <c r="M2156" i="58"/>
  <c r="H2156" i="58"/>
  <c r="G2156" i="58"/>
  <c r="N2155" i="58"/>
  <c r="M2155" i="58"/>
  <c r="H2155" i="58"/>
  <c r="J2155" i="58" s="1"/>
  <c r="G2155" i="58"/>
  <c r="I2155" i="58" s="1"/>
  <c r="N2154" i="58"/>
  <c r="M2154" i="58"/>
  <c r="H2154" i="58"/>
  <c r="G2154" i="58"/>
  <c r="N2153" i="58"/>
  <c r="M2153" i="58"/>
  <c r="H2153" i="58"/>
  <c r="G2153" i="58"/>
  <c r="I2153" i="58" s="1"/>
  <c r="N2152" i="58"/>
  <c r="M2152" i="58"/>
  <c r="H2152" i="58"/>
  <c r="G2152" i="58"/>
  <c r="N2151" i="58"/>
  <c r="M2151" i="58"/>
  <c r="H2151" i="58"/>
  <c r="G2151" i="58"/>
  <c r="I2151" i="58" s="1"/>
  <c r="N2150" i="58"/>
  <c r="M2150" i="58"/>
  <c r="H2150" i="58"/>
  <c r="G2150" i="58"/>
  <c r="N2149" i="58"/>
  <c r="M2149" i="58"/>
  <c r="H2149" i="58"/>
  <c r="G2149" i="58"/>
  <c r="N2148" i="58"/>
  <c r="M2148" i="58"/>
  <c r="H2148" i="58"/>
  <c r="G2148" i="58"/>
  <c r="N2147" i="58"/>
  <c r="M2147" i="58"/>
  <c r="H2147" i="58"/>
  <c r="G2147" i="58"/>
  <c r="I2147" i="58" s="1"/>
  <c r="N2146" i="58"/>
  <c r="M2146" i="58"/>
  <c r="H2146" i="58"/>
  <c r="G2146" i="58"/>
  <c r="I2146" i="58" s="1"/>
  <c r="N2145" i="58"/>
  <c r="M2145" i="58"/>
  <c r="H2145" i="58"/>
  <c r="G2145" i="58"/>
  <c r="I2145" i="58" s="1"/>
  <c r="N2144" i="58"/>
  <c r="M2144" i="58"/>
  <c r="H2144" i="58"/>
  <c r="G2144" i="58"/>
  <c r="I2144" i="58" s="1"/>
  <c r="N2143" i="58"/>
  <c r="M2143" i="58"/>
  <c r="H2143" i="58"/>
  <c r="G2143" i="58"/>
  <c r="I2143" i="58" s="1"/>
  <c r="N2142" i="58"/>
  <c r="M2142" i="58"/>
  <c r="H2142" i="58"/>
  <c r="G2142" i="58"/>
  <c r="I2142" i="58" s="1"/>
  <c r="N2141" i="58"/>
  <c r="M2141" i="58"/>
  <c r="H2141" i="58"/>
  <c r="G2141" i="58"/>
  <c r="I2141" i="58" s="1"/>
  <c r="N2140" i="58"/>
  <c r="M2140" i="58"/>
  <c r="H2140" i="58"/>
  <c r="G2140" i="58"/>
  <c r="N2139" i="58"/>
  <c r="M2139" i="58"/>
  <c r="H2139" i="58"/>
  <c r="G2139" i="58"/>
  <c r="I2139" i="58" s="1"/>
  <c r="N2138" i="58"/>
  <c r="M2138" i="58"/>
  <c r="H2138" i="58"/>
  <c r="G2138" i="58"/>
  <c r="N2137" i="58"/>
  <c r="M2137" i="58"/>
  <c r="H2137" i="58"/>
  <c r="G2137" i="58"/>
  <c r="I2137" i="58" s="1"/>
  <c r="N2136" i="58"/>
  <c r="M2136" i="58"/>
  <c r="H2136" i="58"/>
  <c r="G2136" i="58"/>
  <c r="N2135" i="58"/>
  <c r="M2135" i="58"/>
  <c r="H2135" i="58"/>
  <c r="G2135" i="58"/>
  <c r="I2135" i="58" s="1"/>
  <c r="N2134" i="58"/>
  <c r="M2134" i="58"/>
  <c r="H2134" i="58"/>
  <c r="G2134" i="58"/>
  <c r="I2134" i="58" s="1"/>
  <c r="N2133" i="58"/>
  <c r="M2133" i="58"/>
  <c r="H2133" i="58"/>
  <c r="G2133" i="58"/>
  <c r="I2133" i="58" s="1"/>
  <c r="N2132" i="58"/>
  <c r="M2132" i="58"/>
  <c r="H2132" i="58"/>
  <c r="G2132" i="58"/>
  <c r="I2132" i="58" s="1"/>
  <c r="N2131" i="58"/>
  <c r="M2131" i="58"/>
  <c r="H2131" i="58"/>
  <c r="G2131" i="58"/>
  <c r="I2131" i="58" s="1"/>
  <c r="N2130" i="58"/>
  <c r="M2130" i="58"/>
  <c r="H2130" i="58"/>
  <c r="G2130" i="58"/>
  <c r="N2129" i="58"/>
  <c r="M2129" i="58"/>
  <c r="H2129" i="58"/>
  <c r="G2129" i="58"/>
  <c r="N2128" i="58"/>
  <c r="M2128" i="58"/>
  <c r="H2128" i="58"/>
  <c r="G2128" i="58"/>
  <c r="I2128" i="58" s="1"/>
  <c r="N2127" i="58"/>
  <c r="M2127" i="58"/>
  <c r="H2127" i="58"/>
  <c r="G2127" i="58"/>
  <c r="I2127" i="58" s="1"/>
  <c r="N2126" i="58"/>
  <c r="M2126" i="58"/>
  <c r="H2126" i="58"/>
  <c r="G2126" i="58"/>
  <c r="N2125" i="58"/>
  <c r="M2125" i="58"/>
  <c r="H2125" i="58"/>
  <c r="G2125" i="58"/>
  <c r="I2125" i="58" s="1"/>
  <c r="N2124" i="58"/>
  <c r="M2124" i="58"/>
  <c r="H2124" i="58"/>
  <c r="G2124" i="58"/>
  <c r="N2123" i="58"/>
  <c r="M2123" i="58"/>
  <c r="H2123" i="58"/>
  <c r="G2123" i="58"/>
  <c r="I2123" i="58" s="1"/>
  <c r="N2122" i="58"/>
  <c r="M2122" i="58"/>
  <c r="H2122" i="58"/>
  <c r="G2122" i="58"/>
  <c r="I2122" i="58" s="1"/>
  <c r="N2121" i="58"/>
  <c r="M2121" i="58"/>
  <c r="H2121" i="58"/>
  <c r="G2121" i="58"/>
  <c r="N2120" i="58"/>
  <c r="M2120" i="58"/>
  <c r="H2120" i="58"/>
  <c r="G2120" i="58"/>
  <c r="I2120" i="58" s="1"/>
  <c r="N2119" i="58"/>
  <c r="M2119" i="58"/>
  <c r="H2119" i="58"/>
  <c r="G2119" i="58"/>
  <c r="I2119" i="58" s="1"/>
  <c r="N2118" i="58"/>
  <c r="M2118" i="58"/>
  <c r="H2118" i="58"/>
  <c r="G2118" i="58"/>
  <c r="N2117" i="58"/>
  <c r="M2117" i="58"/>
  <c r="H2117" i="58"/>
  <c r="G2117" i="58"/>
  <c r="I2117" i="58" s="1"/>
  <c r="N2116" i="58"/>
  <c r="M2116" i="58"/>
  <c r="H2116" i="58"/>
  <c r="G2116" i="58"/>
  <c r="I2116" i="58" s="1"/>
  <c r="N2115" i="58"/>
  <c r="M2115" i="58"/>
  <c r="H2115" i="58"/>
  <c r="G2115" i="58"/>
  <c r="I2115" i="58" s="1"/>
  <c r="N2114" i="58"/>
  <c r="M2114" i="58"/>
  <c r="H2114" i="58"/>
  <c r="G2114" i="58"/>
  <c r="I2114" i="58" s="1"/>
  <c r="N2113" i="58"/>
  <c r="M2113" i="58"/>
  <c r="H2113" i="58"/>
  <c r="G2113" i="58"/>
  <c r="N2112" i="58"/>
  <c r="M2112" i="58"/>
  <c r="H2112" i="58"/>
  <c r="G2112" i="58"/>
  <c r="I2112" i="58" s="1"/>
  <c r="N2111" i="58"/>
  <c r="M2111" i="58"/>
  <c r="H2111" i="58"/>
  <c r="G2111" i="58"/>
  <c r="I2111" i="58" s="1"/>
  <c r="N2110" i="58"/>
  <c r="M2110" i="58"/>
  <c r="H2110" i="58"/>
  <c r="G2110" i="58"/>
  <c r="N2109" i="58"/>
  <c r="M2109" i="58"/>
  <c r="H2109" i="58"/>
  <c r="G2109" i="58"/>
  <c r="N2108" i="58"/>
  <c r="M2108" i="58"/>
  <c r="H2108" i="58"/>
  <c r="G2108" i="58"/>
  <c r="I2108" i="58" s="1"/>
  <c r="N2107" i="58"/>
  <c r="M2107" i="58"/>
  <c r="H2107" i="58"/>
  <c r="G2107" i="58"/>
  <c r="I2107" i="58" s="1"/>
  <c r="N2106" i="58"/>
  <c r="M2106" i="58"/>
  <c r="H2106" i="58"/>
  <c r="G2106" i="58"/>
  <c r="I2106" i="58" s="1"/>
  <c r="N2105" i="58"/>
  <c r="M2105" i="58"/>
  <c r="H2105" i="58"/>
  <c r="G2105" i="58"/>
  <c r="N2104" i="58"/>
  <c r="M2104" i="58"/>
  <c r="H2104" i="58"/>
  <c r="G2104" i="58"/>
  <c r="I2104" i="58" s="1"/>
  <c r="N2103" i="58"/>
  <c r="M2103" i="58"/>
  <c r="H2103" i="58"/>
  <c r="G2103" i="58"/>
  <c r="I2103" i="58" s="1"/>
  <c r="N2102" i="58"/>
  <c r="M2102" i="58"/>
  <c r="H2102" i="58"/>
  <c r="G2102" i="58"/>
  <c r="N2101" i="58"/>
  <c r="M2101" i="58"/>
  <c r="H2101" i="58"/>
  <c r="G2101" i="58"/>
  <c r="I2101" i="58" s="1"/>
  <c r="N2100" i="58"/>
  <c r="M2100" i="58"/>
  <c r="H2100" i="58"/>
  <c r="G2100" i="58"/>
  <c r="I2100" i="58" s="1"/>
  <c r="N2099" i="58"/>
  <c r="M2099" i="58"/>
  <c r="H2099" i="58"/>
  <c r="G2099" i="58"/>
  <c r="I2099" i="58" s="1"/>
  <c r="N2098" i="58"/>
  <c r="M2098" i="58"/>
  <c r="H2098" i="58"/>
  <c r="G2098" i="58"/>
  <c r="I2098" i="58" s="1"/>
  <c r="N2097" i="58"/>
  <c r="M2097" i="58"/>
  <c r="H2097" i="58"/>
  <c r="G2097" i="58"/>
  <c r="N2096" i="58"/>
  <c r="M2096" i="58"/>
  <c r="H2096" i="58"/>
  <c r="G2096" i="58"/>
  <c r="I2096" i="58" s="1"/>
  <c r="N2095" i="58"/>
  <c r="M2095" i="58"/>
  <c r="H2095" i="58"/>
  <c r="G2095" i="58"/>
  <c r="I2095" i="58" s="1"/>
  <c r="N2094" i="58"/>
  <c r="M2094" i="58"/>
  <c r="H2094" i="58"/>
  <c r="G2094" i="58"/>
  <c r="N2093" i="58"/>
  <c r="M2093" i="58"/>
  <c r="H2093" i="58"/>
  <c r="G2093" i="58"/>
  <c r="N2092" i="58"/>
  <c r="M2092" i="58"/>
  <c r="H2092" i="58"/>
  <c r="G2092" i="58"/>
  <c r="N2091" i="58"/>
  <c r="M2091" i="58"/>
  <c r="H2091" i="58"/>
  <c r="G2091" i="58"/>
  <c r="N2090" i="58"/>
  <c r="M2090" i="58"/>
  <c r="H2090" i="58"/>
  <c r="G2090" i="58"/>
  <c r="N2089" i="58"/>
  <c r="M2089" i="58"/>
  <c r="H2089" i="58"/>
  <c r="G2089" i="58"/>
  <c r="N2088" i="58"/>
  <c r="M2088" i="58"/>
  <c r="H2088" i="58"/>
  <c r="G2088" i="58"/>
  <c r="N2087" i="58"/>
  <c r="M2087" i="58"/>
  <c r="H2087" i="58"/>
  <c r="G2087" i="58"/>
  <c r="N2086" i="58"/>
  <c r="M2086" i="58"/>
  <c r="H2086" i="58"/>
  <c r="G2086" i="58"/>
  <c r="N2085" i="58"/>
  <c r="M2085" i="58"/>
  <c r="H2085" i="58"/>
  <c r="G2085" i="58"/>
  <c r="N2084" i="58"/>
  <c r="M2084" i="58"/>
  <c r="H2084" i="58"/>
  <c r="G2084" i="58"/>
  <c r="N2083" i="58"/>
  <c r="M2083" i="58"/>
  <c r="H2083" i="58"/>
  <c r="G2083" i="58"/>
  <c r="N2082" i="58"/>
  <c r="M2082" i="58"/>
  <c r="H2082" i="58"/>
  <c r="G2082" i="58"/>
  <c r="N2081" i="58"/>
  <c r="M2081" i="58"/>
  <c r="H2081" i="58"/>
  <c r="G2081" i="58"/>
  <c r="I2081" i="58" s="1"/>
  <c r="N2080" i="58"/>
  <c r="M2080" i="58"/>
  <c r="H2080" i="58"/>
  <c r="G2080" i="58"/>
  <c r="N2079" i="58"/>
  <c r="M2079" i="58"/>
  <c r="H2079" i="58"/>
  <c r="G2079" i="58"/>
  <c r="N2078" i="58"/>
  <c r="M2078" i="58"/>
  <c r="H2078" i="58"/>
  <c r="G2078" i="58"/>
  <c r="I2078" i="58" s="1"/>
  <c r="N2077" i="58"/>
  <c r="M2077" i="58"/>
  <c r="H2077" i="58"/>
  <c r="G2077" i="58"/>
  <c r="N2076" i="58"/>
  <c r="M2076" i="58"/>
  <c r="H2076" i="58"/>
  <c r="G2076" i="58"/>
  <c r="N2075" i="58"/>
  <c r="M2075" i="58"/>
  <c r="H2075" i="58"/>
  <c r="G2075" i="58"/>
  <c r="N2074" i="58"/>
  <c r="M2074" i="58"/>
  <c r="H2074" i="58"/>
  <c r="G2074" i="58"/>
  <c r="N2073" i="58"/>
  <c r="M2073" i="58"/>
  <c r="H2073" i="58"/>
  <c r="G2073" i="58"/>
  <c r="N2072" i="58"/>
  <c r="M2072" i="58"/>
  <c r="H2072" i="58"/>
  <c r="G2072" i="58"/>
  <c r="N2071" i="58"/>
  <c r="M2071" i="58"/>
  <c r="H2071" i="58"/>
  <c r="G2071" i="58"/>
  <c r="N2070" i="58"/>
  <c r="M2070" i="58"/>
  <c r="H2070" i="58"/>
  <c r="G2070" i="58"/>
  <c r="N2069" i="58"/>
  <c r="M2069" i="58"/>
  <c r="H2069" i="58"/>
  <c r="G2069" i="58"/>
  <c r="N2068" i="58"/>
  <c r="M2068" i="58"/>
  <c r="H2068" i="58"/>
  <c r="G2068" i="58"/>
  <c r="N2067" i="58"/>
  <c r="M2067" i="58"/>
  <c r="H2067" i="58"/>
  <c r="G2067" i="58"/>
  <c r="N2066" i="58"/>
  <c r="M2066" i="58"/>
  <c r="H2066" i="58"/>
  <c r="G2066" i="58"/>
  <c r="N2065" i="58"/>
  <c r="M2065" i="58"/>
  <c r="H2065" i="58"/>
  <c r="G2065" i="58"/>
  <c r="N2064" i="58"/>
  <c r="M2064" i="58"/>
  <c r="H2064" i="58"/>
  <c r="G2064" i="58"/>
  <c r="N2063" i="58"/>
  <c r="M2063" i="58"/>
  <c r="H2063" i="58"/>
  <c r="G2063" i="58"/>
  <c r="N2062" i="58"/>
  <c r="M2062" i="58"/>
  <c r="H2062" i="58"/>
  <c r="G2062" i="58"/>
  <c r="N2061" i="58"/>
  <c r="M2061" i="58"/>
  <c r="H2061" i="58"/>
  <c r="G2061" i="58"/>
  <c r="N2060" i="58"/>
  <c r="M2060" i="58"/>
  <c r="H2060" i="58"/>
  <c r="G2060" i="58"/>
  <c r="N2059" i="58"/>
  <c r="M2059" i="58"/>
  <c r="H2059" i="58"/>
  <c r="G2059" i="58"/>
  <c r="I2059" i="58" s="1"/>
  <c r="N2058" i="58"/>
  <c r="M2058" i="58"/>
  <c r="H2058" i="58"/>
  <c r="G2058" i="58"/>
  <c r="N2057" i="58"/>
  <c r="M2057" i="58"/>
  <c r="H2057" i="58"/>
  <c r="G2057" i="58"/>
  <c r="I2057" i="58" s="1"/>
  <c r="N2056" i="58"/>
  <c r="M2056" i="58"/>
  <c r="O2056" i="58" s="1"/>
  <c r="H2056" i="58"/>
  <c r="G2056" i="58"/>
  <c r="I2056" i="58" s="1"/>
  <c r="N2055" i="58"/>
  <c r="M2055" i="58"/>
  <c r="H2055" i="58"/>
  <c r="G2055" i="58"/>
  <c r="N2054" i="58"/>
  <c r="M2054" i="58"/>
  <c r="H2054" i="58"/>
  <c r="G2054" i="58"/>
  <c r="I2054" i="58" s="1"/>
  <c r="N2053" i="58"/>
  <c r="M2053" i="58"/>
  <c r="H2053" i="58"/>
  <c r="G2053" i="58"/>
  <c r="I2053" i="58" s="1"/>
  <c r="N2052" i="58"/>
  <c r="M2052" i="58"/>
  <c r="H2052" i="58"/>
  <c r="G2052" i="58"/>
  <c r="N2051" i="58"/>
  <c r="M2051" i="58"/>
  <c r="H2051" i="58"/>
  <c r="G2051" i="58"/>
  <c r="I2051" i="58" s="1"/>
  <c r="N2050" i="58"/>
  <c r="M2050" i="58"/>
  <c r="H2050" i="58"/>
  <c r="G2050" i="58"/>
  <c r="I2050" i="58" s="1"/>
  <c r="N2049" i="58"/>
  <c r="M2049" i="58"/>
  <c r="H2049" i="58"/>
  <c r="G2049" i="58"/>
  <c r="I2049" i="58" s="1"/>
  <c r="N2048" i="58"/>
  <c r="M2048" i="58"/>
  <c r="H2048" i="58"/>
  <c r="G2048" i="58"/>
  <c r="I2048" i="58" s="1"/>
  <c r="N2047" i="58"/>
  <c r="M2047" i="58"/>
  <c r="H2047" i="58"/>
  <c r="G2047" i="58"/>
  <c r="N2046" i="58"/>
  <c r="M2046" i="58"/>
  <c r="H2046" i="58"/>
  <c r="G2046" i="58"/>
  <c r="N2045" i="58"/>
  <c r="M2045" i="58"/>
  <c r="H2045" i="58"/>
  <c r="G2045" i="58"/>
  <c r="I2045" i="58" s="1"/>
  <c r="N2044" i="58"/>
  <c r="M2044" i="58"/>
  <c r="H2044" i="58"/>
  <c r="G2044" i="58"/>
  <c r="N2043" i="58"/>
  <c r="M2043" i="58"/>
  <c r="H2043" i="58"/>
  <c r="G2043" i="58"/>
  <c r="I2043" i="58" s="1"/>
  <c r="N2042" i="58"/>
  <c r="M2042" i="58"/>
  <c r="H2042" i="58"/>
  <c r="G2042" i="58"/>
  <c r="I2042" i="58" s="1"/>
  <c r="N2041" i="58"/>
  <c r="M2041" i="58"/>
  <c r="H2041" i="58"/>
  <c r="G2041" i="58"/>
  <c r="N2040" i="58"/>
  <c r="M2040" i="58"/>
  <c r="H2040" i="58"/>
  <c r="G2040" i="58"/>
  <c r="N2039" i="58"/>
  <c r="M2039" i="58"/>
  <c r="H2039" i="58"/>
  <c r="G2039" i="58"/>
  <c r="N2038" i="58"/>
  <c r="M2038" i="58"/>
  <c r="H2038" i="58"/>
  <c r="G2038" i="58"/>
  <c r="N2037" i="58"/>
  <c r="M2037" i="58"/>
  <c r="H2037" i="58"/>
  <c r="G2037" i="58"/>
  <c r="N2036" i="58"/>
  <c r="M2036" i="58"/>
  <c r="H2036" i="58"/>
  <c r="G2036" i="58"/>
  <c r="N2035" i="58"/>
  <c r="M2035" i="58"/>
  <c r="H2035" i="58"/>
  <c r="G2035" i="58"/>
  <c r="N2034" i="58"/>
  <c r="M2034" i="58"/>
  <c r="H2034" i="58"/>
  <c r="G2034" i="58"/>
  <c r="N2033" i="58"/>
  <c r="M2033" i="58"/>
  <c r="H2033" i="58"/>
  <c r="G2033" i="58"/>
  <c r="N2032" i="58"/>
  <c r="M2032" i="58"/>
  <c r="H2032" i="58"/>
  <c r="G2032" i="58"/>
  <c r="N2031" i="58"/>
  <c r="M2031" i="58"/>
  <c r="H2031" i="58"/>
  <c r="G2031" i="58"/>
  <c r="N2030" i="58"/>
  <c r="M2030" i="58"/>
  <c r="H2030" i="58"/>
  <c r="G2030" i="58"/>
  <c r="N2029" i="58"/>
  <c r="M2029" i="58"/>
  <c r="H2029" i="58"/>
  <c r="G2029" i="58"/>
  <c r="N2028" i="58"/>
  <c r="M2028" i="58"/>
  <c r="H2028" i="58"/>
  <c r="G2028" i="58"/>
  <c r="N2027" i="58"/>
  <c r="M2027" i="58"/>
  <c r="H2027" i="58"/>
  <c r="G2027" i="58"/>
  <c r="N2026" i="58"/>
  <c r="M2026" i="58"/>
  <c r="H2026" i="58"/>
  <c r="G2026" i="58"/>
  <c r="N2025" i="58"/>
  <c r="M2025" i="58"/>
  <c r="H2025" i="58"/>
  <c r="G2025" i="58"/>
  <c r="N2024" i="58"/>
  <c r="M2024" i="58"/>
  <c r="H2024" i="58"/>
  <c r="G2024" i="58"/>
  <c r="I2024" i="58" s="1"/>
  <c r="N2023" i="58"/>
  <c r="M2023" i="58"/>
  <c r="H2023" i="58"/>
  <c r="G2023" i="58"/>
  <c r="N2022" i="58"/>
  <c r="M2022" i="58"/>
  <c r="H2022" i="58"/>
  <c r="G2022" i="58"/>
  <c r="N2021" i="58"/>
  <c r="M2021" i="58"/>
  <c r="H2021" i="58"/>
  <c r="G2021" i="58"/>
  <c r="N2020" i="58"/>
  <c r="M2020" i="58"/>
  <c r="H2020" i="58"/>
  <c r="G2020" i="58"/>
  <c r="I2020" i="58" s="1"/>
  <c r="N2019" i="58"/>
  <c r="M2019" i="58"/>
  <c r="H2019" i="58"/>
  <c r="G2019" i="58"/>
  <c r="N2018" i="58"/>
  <c r="M2018" i="58"/>
  <c r="H2018" i="58"/>
  <c r="G2018" i="58"/>
  <c r="I2018" i="58" s="1"/>
  <c r="N2017" i="58"/>
  <c r="M2017" i="58"/>
  <c r="H2017" i="58"/>
  <c r="G2017" i="58"/>
  <c r="N2016" i="58"/>
  <c r="M2016" i="58"/>
  <c r="H2016" i="58"/>
  <c r="G2016" i="58"/>
  <c r="I2016" i="58" s="1"/>
  <c r="N2015" i="58"/>
  <c r="M2015" i="58"/>
  <c r="H2015" i="58"/>
  <c r="G2015" i="58"/>
  <c r="I2015" i="58" s="1"/>
  <c r="N2014" i="58"/>
  <c r="M2014" i="58"/>
  <c r="H2014" i="58"/>
  <c r="G2014" i="58"/>
  <c r="N2013" i="58"/>
  <c r="M2013" i="58"/>
  <c r="H2013" i="58"/>
  <c r="G2013" i="58"/>
  <c r="N2012" i="58"/>
  <c r="M2012" i="58"/>
  <c r="H2012" i="58"/>
  <c r="G2012" i="58"/>
  <c r="I2012" i="58" s="1"/>
  <c r="N2011" i="58"/>
  <c r="M2011" i="58"/>
  <c r="H2011" i="58"/>
  <c r="G2011" i="58"/>
  <c r="N2010" i="58"/>
  <c r="M2010" i="58"/>
  <c r="H2010" i="58"/>
  <c r="G2010" i="58"/>
  <c r="I2010" i="58" s="1"/>
  <c r="N2009" i="58"/>
  <c r="M2009" i="58"/>
  <c r="H2009" i="58"/>
  <c r="G2009" i="58"/>
  <c r="N2008" i="58"/>
  <c r="M2008" i="58"/>
  <c r="H2008" i="58"/>
  <c r="G2008" i="58"/>
  <c r="I2008" i="58" s="1"/>
  <c r="N2007" i="58"/>
  <c r="M2007" i="58"/>
  <c r="H2007" i="58"/>
  <c r="G2007" i="58"/>
  <c r="I2007" i="58" s="1"/>
  <c r="N2006" i="58"/>
  <c r="M2006" i="58"/>
  <c r="H2006" i="58"/>
  <c r="G2006" i="58"/>
  <c r="I2006" i="58" s="1"/>
  <c r="P2005" i="58"/>
  <c r="O2005" i="58"/>
  <c r="H2005" i="58"/>
  <c r="G2005" i="58"/>
  <c r="P2004" i="58"/>
  <c r="O2004" i="58"/>
  <c r="H2004" i="58"/>
  <c r="G2004" i="58"/>
  <c r="I2004" i="58" s="1"/>
  <c r="P2003" i="58"/>
  <c r="O2003" i="58"/>
  <c r="H2003" i="58"/>
  <c r="G2003" i="58"/>
  <c r="P2002" i="58"/>
  <c r="O2002" i="58"/>
  <c r="H2002" i="58"/>
  <c r="G2002" i="58"/>
  <c r="I2002" i="58" s="1"/>
  <c r="P2001" i="58"/>
  <c r="O2001" i="58"/>
  <c r="H2001" i="58"/>
  <c r="G2001" i="58"/>
  <c r="P2000" i="58"/>
  <c r="O2000" i="58"/>
  <c r="H2000" i="58"/>
  <c r="G2000" i="58"/>
  <c r="P1999" i="58"/>
  <c r="O1999" i="58"/>
  <c r="H1999" i="58"/>
  <c r="G1999" i="58"/>
  <c r="P1998" i="58"/>
  <c r="O1998" i="58"/>
  <c r="H1998" i="58"/>
  <c r="G1998" i="58"/>
  <c r="P1997" i="58"/>
  <c r="O1997" i="58"/>
  <c r="H1997" i="58"/>
  <c r="G1997" i="58"/>
  <c r="P1996" i="58"/>
  <c r="O1996" i="58"/>
  <c r="H1996" i="58"/>
  <c r="G1996" i="58"/>
  <c r="P1995" i="58"/>
  <c r="O1995" i="58"/>
  <c r="H1995" i="58"/>
  <c r="G1995" i="58"/>
  <c r="I1995" i="58" s="1"/>
  <c r="P1994" i="58"/>
  <c r="O1994" i="58"/>
  <c r="H1994" i="58"/>
  <c r="G1994" i="58"/>
  <c r="P1993" i="58"/>
  <c r="O1993" i="58"/>
  <c r="H1993" i="58"/>
  <c r="G1993" i="58"/>
  <c r="P1992" i="58"/>
  <c r="O1992" i="58"/>
  <c r="H1992" i="58"/>
  <c r="G1992" i="58"/>
  <c r="P1991" i="58"/>
  <c r="O1991" i="58"/>
  <c r="H1991" i="58"/>
  <c r="G1991" i="58"/>
  <c r="P1990" i="58"/>
  <c r="O1990" i="58"/>
  <c r="H1990" i="58"/>
  <c r="G1990" i="58"/>
  <c r="P1989" i="58"/>
  <c r="O1989" i="58"/>
  <c r="H1989" i="58"/>
  <c r="G1989" i="58"/>
  <c r="P1988" i="58"/>
  <c r="O1988" i="58"/>
  <c r="H1988" i="58"/>
  <c r="G1988" i="58"/>
  <c r="P1987" i="58"/>
  <c r="O1987" i="58"/>
  <c r="H1987" i="58"/>
  <c r="G1987" i="58"/>
  <c r="I1987" i="58" s="1"/>
  <c r="P1986" i="58"/>
  <c r="O1986" i="58"/>
  <c r="H1986" i="58"/>
  <c r="G1986" i="58"/>
  <c r="P1985" i="58"/>
  <c r="O1985" i="58"/>
  <c r="H1985" i="58"/>
  <c r="G1985" i="58"/>
  <c r="I1985" i="58" s="1"/>
  <c r="P1984" i="58"/>
  <c r="O1984" i="58"/>
  <c r="H1984" i="58"/>
  <c r="G1984" i="58"/>
  <c r="P1983" i="58"/>
  <c r="O1983" i="58"/>
  <c r="H1983" i="58"/>
  <c r="G1983" i="58"/>
  <c r="P1982" i="58"/>
  <c r="O1982" i="58"/>
  <c r="H1982" i="58"/>
  <c r="G1982" i="58"/>
  <c r="I1982" i="58" s="1"/>
  <c r="P1981" i="58"/>
  <c r="O1981" i="58"/>
  <c r="H1981" i="58"/>
  <c r="G1981" i="58"/>
  <c r="P1980" i="58"/>
  <c r="O1980" i="58"/>
  <c r="H1980" i="58"/>
  <c r="G1980" i="58"/>
  <c r="I1980" i="58" s="1"/>
  <c r="P1979" i="58"/>
  <c r="O1979" i="58"/>
  <c r="H1979" i="58"/>
  <c r="G1979" i="58"/>
  <c r="I1979" i="58" s="1"/>
  <c r="P1978" i="58"/>
  <c r="O1978" i="58"/>
  <c r="H1978" i="58"/>
  <c r="G1978" i="58"/>
  <c r="I1978" i="58" s="1"/>
  <c r="P1977" i="58"/>
  <c r="O1977" i="58"/>
  <c r="H1977" i="58"/>
  <c r="G1977" i="58"/>
  <c r="P1976" i="58"/>
  <c r="O1976" i="58"/>
  <c r="I1976" i="58"/>
  <c r="H1976" i="58"/>
  <c r="G1976" i="58"/>
  <c r="P1975" i="58"/>
  <c r="O1975" i="58"/>
  <c r="H1975" i="58"/>
  <c r="G1975" i="58"/>
  <c r="P1974" i="58"/>
  <c r="O1974" i="58"/>
  <c r="H1974" i="58"/>
  <c r="J1974" i="58" s="1"/>
  <c r="K1975" i="58" s="1"/>
  <c r="G1974" i="58"/>
  <c r="I1974" i="58" s="1"/>
  <c r="P1973" i="58"/>
  <c r="O1973" i="58"/>
  <c r="H1973" i="58"/>
  <c r="G1973" i="58"/>
  <c r="I1973" i="58" s="1"/>
  <c r="P1972" i="58"/>
  <c r="O1972" i="58"/>
  <c r="H1972" i="58"/>
  <c r="G1972" i="58"/>
  <c r="P1971" i="58"/>
  <c r="O1971" i="58"/>
  <c r="H1971" i="58"/>
  <c r="G1971" i="58"/>
  <c r="P1970" i="58"/>
  <c r="O1970" i="58"/>
  <c r="H1970" i="58"/>
  <c r="G1970" i="58"/>
  <c r="I1970" i="58" s="1"/>
  <c r="P1969" i="58"/>
  <c r="O1969" i="58"/>
  <c r="H1969" i="58"/>
  <c r="G1969" i="58"/>
  <c r="P1968" i="58"/>
  <c r="O1968" i="58"/>
  <c r="H1968" i="58"/>
  <c r="G1968" i="58"/>
  <c r="I1968" i="58" s="1"/>
  <c r="P1967" i="58"/>
  <c r="O1967" i="58"/>
  <c r="H1967" i="58"/>
  <c r="G1967" i="58"/>
  <c r="P1966" i="58"/>
  <c r="O1966" i="58"/>
  <c r="H1966" i="58"/>
  <c r="G1966" i="58"/>
  <c r="I1966" i="58" s="1"/>
  <c r="P1965" i="58"/>
  <c r="O1965" i="58"/>
  <c r="H1965" i="58"/>
  <c r="G1965" i="58"/>
  <c r="P1964" i="58"/>
  <c r="O1964" i="58"/>
  <c r="H1964" i="58"/>
  <c r="G1964" i="58"/>
  <c r="I1964" i="58" s="1"/>
  <c r="P1963" i="58"/>
  <c r="O1963" i="58"/>
  <c r="H1963" i="58"/>
  <c r="G1963" i="58"/>
  <c r="P1962" i="58"/>
  <c r="O1962" i="58"/>
  <c r="H1962" i="58"/>
  <c r="G1962" i="58"/>
  <c r="I1962" i="58" s="1"/>
  <c r="P1961" i="58"/>
  <c r="O1961" i="58"/>
  <c r="H1961" i="58"/>
  <c r="G1961" i="58"/>
  <c r="P1960" i="58"/>
  <c r="O1960" i="58"/>
  <c r="H1960" i="58"/>
  <c r="G1960" i="58"/>
  <c r="P1959" i="58"/>
  <c r="O1959" i="58"/>
  <c r="H1959" i="58"/>
  <c r="G1959" i="58"/>
  <c r="I1959" i="58" s="1"/>
  <c r="P1958" i="58"/>
  <c r="O1958" i="58"/>
  <c r="H1958" i="58"/>
  <c r="G1958" i="58"/>
  <c r="P1957" i="58"/>
  <c r="O1957" i="58"/>
  <c r="H1957" i="58"/>
  <c r="G1957" i="58"/>
  <c r="I1957" i="58" s="1"/>
  <c r="P1956" i="58"/>
  <c r="O1956" i="58"/>
  <c r="H1956" i="58"/>
  <c r="G1956" i="58"/>
  <c r="P1955" i="58"/>
  <c r="O1955" i="58"/>
  <c r="H1955" i="58"/>
  <c r="G1955" i="58"/>
  <c r="I1955" i="58" s="1"/>
  <c r="P1954" i="58"/>
  <c r="O1954" i="58"/>
  <c r="H1954" i="58"/>
  <c r="G1954" i="58"/>
  <c r="P1953" i="58"/>
  <c r="O1953" i="58"/>
  <c r="H1953" i="58"/>
  <c r="G1953" i="58"/>
  <c r="I1953" i="58" s="1"/>
  <c r="P1952" i="58"/>
  <c r="O1952" i="58"/>
  <c r="H1952" i="58"/>
  <c r="G1952" i="58"/>
  <c r="P1951" i="58"/>
  <c r="O1951" i="58"/>
  <c r="H1951" i="58"/>
  <c r="G1951" i="58"/>
  <c r="P1950" i="58"/>
  <c r="O1950" i="58"/>
  <c r="H1950" i="58"/>
  <c r="G1950" i="58"/>
  <c r="P1949" i="58"/>
  <c r="O1949" i="58"/>
  <c r="H1949" i="58"/>
  <c r="G1949" i="58"/>
  <c r="I1949" i="58" s="1"/>
  <c r="P1948" i="58"/>
  <c r="O1948" i="58"/>
  <c r="H1948" i="58"/>
  <c r="G1948" i="58"/>
  <c r="P1947" i="58"/>
  <c r="O1947" i="58"/>
  <c r="H1947" i="58"/>
  <c r="G1947" i="58"/>
  <c r="I1947" i="58" s="1"/>
  <c r="P1946" i="58"/>
  <c r="O1946" i="58"/>
  <c r="H1946" i="58"/>
  <c r="G1946" i="58"/>
  <c r="P1945" i="58"/>
  <c r="O1945" i="58"/>
  <c r="H1945" i="58"/>
  <c r="G1945" i="58"/>
  <c r="I1945" i="58" s="1"/>
  <c r="P1944" i="58"/>
  <c r="O1944" i="58"/>
  <c r="H1944" i="58"/>
  <c r="G1944" i="58"/>
  <c r="P1943" i="58"/>
  <c r="O1943" i="58"/>
  <c r="H1943" i="58"/>
  <c r="G1943" i="58"/>
  <c r="P1942" i="58"/>
  <c r="O1942" i="58"/>
  <c r="H1942" i="58"/>
  <c r="G1942" i="58"/>
  <c r="P1941" i="58"/>
  <c r="O1941" i="58"/>
  <c r="H1941" i="58"/>
  <c r="G1941" i="58"/>
  <c r="P1940" i="58"/>
  <c r="O1940" i="58"/>
  <c r="H1940" i="58"/>
  <c r="G1940" i="58"/>
  <c r="I1940" i="58" s="1"/>
  <c r="P1939" i="58"/>
  <c r="O1939" i="58"/>
  <c r="H1939" i="58"/>
  <c r="G1939" i="58"/>
  <c r="P1938" i="58"/>
  <c r="O1938" i="58"/>
  <c r="H1938" i="58"/>
  <c r="G1938" i="58"/>
  <c r="I1938" i="58" s="1"/>
  <c r="P1937" i="58"/>
  <c r="O1937" i="58"/>
  <c r="H1937" i="58"/>
  <c r="G1937" i="58"/>
  <c r="P1936" i="58"/>
  <c r="O1936" i="58"/>
  <c r="H1936" i="58"/>
  <c r="G1936" i="58"/>
  <c r="I1936" i="58" s="1"/>
  <c r="P1935" i="58"/>
  <c r="O1935" i="58"/>
  <c r="H1935" i="58"/>
  <c r="G1935" i="58"/>
  <c r="P1934" i="58"/>
  <c r="O1934" i="58"/>
  <c r="H1934" i="58"/>
  <c r="G1934" i="58"/>
  <c r="I1934" i="58" s="1"/>
  <c r="P1933" i="58"/>
  <c r="O1933" i="58"/>
  <c r="H1933" i="58"/>
  <c r="G1933" i="58"/>
  <c r="P1932" i="58"/>
  <c r="O1932" i="58"/>
  <c r="H1932" i="58"/>
  <c r="G1932" i="58"/>
  <c r="I1932" i="58" s="1"/>
  <c r="P1931" i="58"/>
  <c r="O1931" i="58"/>
  <c r="H1931" i="58"/>
  <c r="G1931" i="58"/>
  <c r="P1930" i="58"/>
  <c r="O1930" i="58"/>
  <c r="H1930" i="58"/>
  <c r="G1930" i="58"/>
  <c r="I1930" i="58" s="1"/>
  <c r="P1929" i="58"/>
  <c r="O1929" i="58"/>
  <c r="H1929" i="58"/>
  <c r="G1929" i="58"/>
  <c r="P1928" i="58"/>
  <c r="O1928" i="58"/>
  <c r="H1928" i="58"/>
  <c r="G1928" i="58"/>
  <c r="I1928" i="58" s="1"/>
  <c r="P1927" i="58"/>
  <c r="O1927" i="58"/>
  <c r="H1927" i="58"/>
  <c r="G1927" i="58"/>
  <c r="P1926" i="58"/>
  <c r="O1926" i="58"/>
  <c r="H1926" i="58"/>
  <c r="G1926" i="58"/>
  <c r="P1925" i="58"/>
  <c r="O1925" i="58"/>
  <c r="H1925" i="58"/>
  <c r="G1925" i="58"/>
  <c r="P1924" i="58"/>
  <c r="O1924" i="58"/>
  <c r="H1924" i="58"/>
  <c r="G1924" i="58"/>
  <c r="I1924" i="58" s="1"/>
  <c r="P1923" i="58"/>
  <c r="O1923" i="58"/>
  <c r="H1923" i="58"/>
  <c r="G1923" i="58"/>
  <c r="P1922" i="58"/>
  <c r="O1922" i="58"/>
  <c r="H1922" i="58"/>
  <c r="G1922" i="58"/>
  <c r="I1922" i="58" s="1"/>
  <c r="P1921" i="58"/>
  <c r="O1921" i="58"/>
  <c r="H1921" i="58"/>
  <c r="G1921" i="58"/>
  <c r="P1920" i="58"/>
  <c r="O1920" i="58"/>
  <c r="H1920" i="58"/>
  <c r="G1920" i="58"/>
  <c r="P1919" i="58"/>
  <c r="O1919" i="58"/>
  <c r="H1919" i="58"/>
  <c r="G1919" i="58"/>
  <c r="I1919" i="58" s="1"/>
  <c r="P1918" i="58"/>
  <c r="O1918" i="58"/>
  <c r="H1918" i="58"/>
  <c r="G1918" i="58"/>
  <c r="P1917" i="58"/>
  <c r="O1917" i="58"/>
  <c r="H1917" i="58"/>
  <c r="G1917" i="58"/>
  <c r="P1916" i="58"/>
  <c r="O1916" i="58"/>
  <c r="H1916" i="58"/>
  <c r="G1916" i="58"/>
  <c r="P1915" i="58"/>
  <c r="O1915" i="58"/>
  <c r="H1915" i="58"/>
  <c r="G1915" i="58"/>
  <c r="P1914" i="58"/>
  <c r="O1914" i="58"/>
  <c r="H1914" i="58"/>
  <c r="G1914" i="58"/>
  <c r="P1913" i="58"/>
  <c r="O1913" i="58"/>
  <c r="H1913" i="58"/>
  <c r="G1913" i="58"/>
  <c r="P1912" i="58"/>
  <c r="O1912" i="58"/>
  <c r="H1912" i="58"/>
  <c r="G1912" i="58"/>
  <c r="P1911" i="58"/>
  <c r="O1911" i="58"/>
  <c r="H1911" i="58"/>
  <c r="G1911" i="58"/>
  <c r="I1911" i="58" s="1"/>
  <c r="P1910" i="58"/>
  <c r="O1910" i="58"/>
  <c r="H1910" i="58"/>
  <c r="G1910" i="58"/>
  <c r="P1909" i="58"/>
  <c r="O1909" i="58"/>
  <c r="H1909" i="58"/>
  <c r="G1909" i="58"/>
  <c r="I1909" i="58" s="1"/>
  <c r="P1908" i="58"/>
  <c r="O1908" i="58"/>
  <c r="H1908" i="58"/>
  <c r="G1908" i="58"/>
  <c r="P1907" i="58"/>
  <c r="O1907" i="58"/>
  <c r="H1907" i="58"/>
  <c r="G1907" i="58"/>
  <c r="I1907" i="58" s="1"/>
  <c r="P1906" i="58"/>
  <c r="O1906" i="58"/>
  <c r="H1906" i="58"/>
  <c r="G1906" i="58"/>
  <c r="P1905" i="58"/>
  <c r="O1905" i="58"/>
  <c r="H1905" i="58"/>
  <c r="G1905" i="58"/>
  <c r="I1905" i="58" s="1"/>
  <c r="P1904" i="58"/>
  <c r="O1904" i="58"/>
  <c r="H1904" i="58"/>
  <c r="G1904" i="58"/>
  <c r="P1903" i="58"/>
  <c r="O1903" i="58"/>
  <c r="H1903" i="58"/>
  <c r="J1903" i="58" s="1"/>
  <c r="G1903" i="58"/>
  <c r="I1903" i="58" s="1"/>
  <c r="P1902" i="58"/>
  <c r="O1902" i="58"/>
  <c r="H1902" i="58"/>
  <c r="G1902" i="58"/>
  <c r="P1901" i="58"/>
  <c r="O1901" i="58"/>
  <c r="H1901" i="58"/>
  <c r="G1901" i="58"/>
  <c r="I1901" i="58" s="1"/>
  <c r="P1900" i="58"/>
  <c r="O1900" i="58"/>
  <c r="H1900" i="58"/>
  <c r="G1900" i="58"/>
  <c r="I1900" i="58" s="1"/>
  <c r="P1899" i="58"/>
  <c r="O1899" i="58"/>
  <c r="H1899" i="58"/>
  <c r="G1899" i="58"/>
  <c r="P1898" i="58"/>
  <c r="O1898" i="58"/>
  <c r="H1898" i="58"/>
  <c r="G1898" i="58"/>
  <c r="I1898" i="58" s="1"/>
  <c r="P1897" i="58"/>
  <c r="O1897" i="58"/>
  <c r="H1897" i="58"/>
  <c r="G1897" i="58"/>
  <c r="P1896" i="58"/>
  <c r="O1896" i="58"/>
  <c r="H1896" i="58"/>
  <c r="G1896" i="58"/>
  <c r="I1896" i="58" s="1"/>
  <c r="P1895" i="58"/>
  <c r="O1895" i="58"/>
  <c r="H1895" i="58"/>
  <c r="G1895" i="58"/>
  <c r="P1894" i="58"/>
  <c r="O1894" i="58"/>
  <c r="H1894" i="58"/>
  <c r="G1894" i="58"/>
  <c r="I1894" i="58" s="1"/>
  <c r="P1893" i="58"/>
  <c r="O1893" i="58"/>
  <c r="H1893" i="58"/>
  <c r="G1893" i="58"/>
  <c r="P1892" i="58"/>
  <c r="O1892" i="58"/>
  <c r="I1892" i="58"/>
  <c r="H1892" i="58"/>
  <c r="G1892" i="58"/>
  <c r="P1891" i="58"/>
  <c r="O1891" i="58"/>
  <c r="H1891" i="58"/>
  <c r="G1891" i="58"/>
  <c r="P1890" i="58"/>
  <c r="O1890" i="58"/>
  <c r="H1890" i="58"/>
  <c r="G1890" i="58"/>
  <c r="I1890" i="58" s="1"/>
  <c r="P1889" i="58"/>
  <c r="O1889" i="58"/>
  <c r="H1889" i="58"/>
  <c r="G1889" i="58"/>
  <c r="P1888" i="58"/>
  <c r="O1888" i="58"/>
  <c r="H1888" i="58"/>
  <c r="G1888" i="58"/>
  <c r="I1888" i="58" s="1"/>
  <c r="P1887" i="58"/>
  <c r="O1887" i="58"/>
  <c r="H1887" i="58"/>
  <c r="G1887" i="58"/>
  <c r="P1886" i="58"/>
  <c r="O1886" i="58"/>
  <c r="H1886" i="58"/>
  <c r="G1886" i="58"/>
  <c r="I1886" i="58" s="1"/>
  <c r="P1885" i="58"/>
  <c r="O1885" i="58"/>
  <c r="H1885" i="58"/>
  <c r="G1885" i="58"/>
  <c r="P1884" i="58"/>
  <c r="O1884" i="58"/>
  <c r="H1884" i="58"/>
  <c r="G1884" i="58"/>
  <c r="P1883" i="58"/>
  <c r="O1883" i="58"/>
  <c r="H1883" i="58"/>
  <c r="G1883" i="58"/>
  <c r="I1883" i="58" s="1"/>
  <c r="P1882" i="58"/>
  <c r="O1882" i="58"/>
  <c r="H1882" i="58"/>
  <c r="G1882" i="58"/>
  <c r="P1881" i="58"/>
  <c r="O1881" i="58"/>
  <c r="H1881" i="58"/>
  <c r="G1881" i="58"/>
  <c r="I1881" i="58" s="1"/>
  <c r="P1880" i="58"/>
  <c r="O1880" i="58"/>
  <c r="H1880" i="58"/>
  <c r="G1880" i="58"/>
  <c r="I1880" i="58" s="1"/>
  <c r="P1879" i="58"/>
  <c r="O1879" i="58"/>
  <c r="H1879" i="58"/>
  <c r="G1879" i="58"/>
  <c r="I1879" i="58" s="1"/>
  <c r="P1878" i="58"/>
  <c r="O1878" i="58"/>
  <c r="H1878" i="58"/>
  <c r="G1878" i="58"/>
  <c r="P1877" i="58"/>
  <c r="O1877" i="58"/>
  <c r="H1877" i="58"/>
  <c r="G1877" i="58"/>
  <c r="I1877" i="58" s="1"/>
  <c r="P1876" i="58"/>
  <c r="O1876" i="58"/>
  <c r="H1876" i="58"/>
  <c r="G1876" i="58"/>
  <c r="P1875" i="58"/>
  <c r="O1875" i="58"/>
  <c r="H1875" i="58"/>
  <c r="G1875" i="58"/>
  <c r="P1874" i="58"/>
  <c r="O1874" i="58"/>
  <c r="H1874" i="58"/>
  <c r="G1874" i="58"/>
  <c r="I1874" i="58" s="1"/>
  <c r="P1873" i="58"/>
  <c r="O1873" i="58"/>
  <c r="H1873" i="58"/>
  <c r="G1873" i="58"/>
  <c r="P1872" i="58"/>
  <c r="O1872" i="58"/>
  <c r="H1872" i="58"/>
  <c r="G1872" i="58"/>
  <c r="P1871" i="58"/>
  <c r="O1871" i="58"/>
  <c r="H1871" i="58"/>
  <c r="G1871" i="58"/>
  <c r="I1871" i="58" s="1"/>
  <c r="P1870" i="58"/>
  <c r="O1870" i="58"/>
  <c r="H1870" i="58"/>
  <c r="G1870" i="58"/>
  <c r="P1869" i="58"/>
  <c r="O1869" i="58"/>
  <c r="H1869" i="58"/>
  <c r="G1869" i="58"/>
  <c r="I1869" i="58" s="1"/>
  <c r="P1868" i="58"/>
  <c r="O1868" i="58"/>
  <c r="H1868" i="58"/>
  <c r="G1868" i="58"/>
  <c r="I1868" i="58" s="1"/>
  <c r="P1867" i="58"/>
  <c r="O1867" i="58"/>
  <c r="H1867" i="58"/>
  <c r="G1867" i="58"/>
  <c r="I1867" i="58" s="1"/>
  <c r="P1866" i="58"/>
  <c r="O1866" i="58"/>
  <c r="H1866" i="58"/>
  <c r="G1866" i="58"/>
  <c r="P1865" i="58"/>
  <c r="O1865" i="58"/>
  <c r="H1865" i="58"/>
  <c r="G1865" i="58"/>
  <c r="P1864" i="58"/>
  <c r="O1864" i="58"/>
  <c r="H1864" i="58"/>
  <c r="G1864" i="58"/>
  <c r="P1863" i="58"/>
  <c r="O1863" i="58"/>
  <c r="H1863" i="58"/>
  <c r="G1863" i="58"/>
  <c r="I1863" i="58" s="1"/>
  <c r="P1862" i="58"/>
  <c r="O1862" i="58"/>
  <c r="H1862" i="58"/>
  <c r="G1862" i="58"/>
  <c r="P1861" i="58"/>
  <c r="O1861" i="58"/>
  <c r="H1861" i="58"/>
  <c r="G1861" i="58"/>
  <c r="P1860" i="58"/>
  <c r="O1860" i="58"/>
  <c r="H1860" i="58"/>
  <c r="G1860" i="58"/>
  <c r="I1860" i="58" s="1"/>
  <c r="P1859" i="58"/>
  <c r="O1859" i="58"/>
  <c r="H1859" i="58"/>
  <c r="G1859" i="58"/>
  <c r="P1858" i="58"/>
  <c r="O1858" i="58"/>
  <c r="H1858" i="58"/>
  <c r="G1858" i="58"/>
  <c r="P1857" i="58"/>
  <c r="O1857" i="58"/>
  <c r="H1857" i="58"/>
  <c r="G1857" i="58"/>
  <c r="I1857" i="58" s="1"/>
  <c r="P1856" i="58"/>
  <c r="O1856" i="58"/>
  <c r="H1856" i="58"/>
  <c r="G1856" i="58"/>
  <c r="I1856" i="58" s="1"/>
  <c r="P1855" i="58"/>
  <c r="O1855" i="58"/>
  <c r="H1855" i="58"/>
  <c r="G1855" i="58"/>
  <c r="I1855" i="58" s="1"/>
  <c r="P1854" i="58"/>
  <c r="O1854" i="58"/>
  <c r="H1854" i="58"/>
  <c r="G1854" i="58"/>
  <c r="I1854" i="58" s="1"/>
  <c r="P1853" i="58"/>
  <c r="O1853" i="58"/>
  <c r="H1853" i="58"/>
  <c r="G1853" i="58"/>
  <c r="P1852" i="58"/>
  <c r="O1852" i="58"/>
  <c r="H1852" i="58"/>
  <c r="G1852" i="58"/>
  <c r="I1852" i="58" s="1"/>
  <c r="P1851" i="58"/>
  <c r="O1851" i="58"/>
  <c r="H1851" i="58"/>
  <c r="G1851" i="58"/>
  <c r="P1850" i="58"/>
  <c r="O1850" i="58"/>
  <c r="H1850" i="58"/>
  <c r="G1850" i="58"/>
  <c r="I1850" i="58" s="1"/>
  <c r="P1849" i="58"/>
  <c r="O1849" i="58"/>
  <c r="H1849" i="58"/>
  <c r="G1849" i="58"/>
  <c r="I1849" i="58" s="1"/>
  <c r="P1848" i="58"/>
  <c r="O1848" i="58"/>
  <c r="H1848" i="58"/>
  <c r="G1848" i="58"/>
  <c r="I1848" i="58" s="1"/>
  <c r="P1847" i="58"/>
  <c r="O1847" i="58"/>
  <c r="H1847" i="58"/>
  <c r="G1847" i="58"/>
  <c r="I1847" i="58" s="1"/>
  <c r="P1846" i="58"/>
  <c r="O1846" i="58"/>
  <c r="H1846" i="58"/>
  <c r="G1846" i="58"/>
  <c r="I1846" i="58" s="1"/>
  <c r="P1845" i="58"/>
  <c r="O1845" i="58"/>
  <c r="H1845" i="58"/>
  <c r="G1845" i="58"/>
  <c r="P1844" i="58"/>
  <c r="O1844" i="58"/>
  <c r="H1844" i="58"/>
  <c r="G1844" i="58"/>
  <c r="I1844" i="58" s="1"/>
  <c r="P1843" i="58"/>
  <c r="O1843" i="58"/>
  <c r="H1843" i="58"/>
  <c r="G1843" i="58"/>
  <c r="P1842" i="58"/>
  <c r="O1842" i="58"/>
  <c r="H1842" i="58"/>
  <c r="G1842" i="58"/>
  <c r="I1842" i="58" s="1"/>
  <c r="P1841" i="58"/>
  <c r="O1841" i="58"/>
  <c r="H1841" i="58"/>
  <c r="G1841" i="58"/>
  <c r="I1841" i="58" s="1"/>
  <c r="P1840" i="58"/>
  <c r="O1840" i="58"/>
  <c r="H1840" i="58"/>
  <c r="G1840" i="58"/>
  <c r="I1840" i="58" s="1"/>
  <c r="P1839" i="58"/>
  <c r="O1839" i="58"/>
  <c r="H1839" i="58"/>
  <c r="G1839" i="58"/>
  <c r="P1838" i="58"/>
  <c r="O1838" i="58"/>
  <c r="H1838" i="58"/>
  <c r="G1838" i="58"/>
  <c r="P1837" i="58"/>
  <c r="O1837" i="58"/>
  <c r="H1837" i="58"/>
  <c r="G1837" i="58"/>
  <c r="I1837" i="58" s="1"/>
  <c r="P1836" i="58"/>
  <c r="O1836" i="58"/>
  <c r="H1836" i="58"/>
  <c r="G1836" i="58"/>
  <c r="P1835" i="58"/>
  <c r="O1835" i="58"/>
  <c r="H1835" i="58"/>
  <c r="G1835" i="58"/>
  <c r="P1834" i="58"/>
  <c r="O1834" i="58"/>
  <c r="H1834" i="58"/>
  <c r="G1834" i="58"/>
  <c r="I1834" i="58" s="1"/>
  <c r="P1833" i="58"/>
  <c r="O1833" i="58"/>
  <c r="H1833" i="58"/>
  <c r="G1833" i="58"/>
  <c r="P1832" i="58"/>
  <c r="O1832" i="58"/>
  <c r="H1832" i="58"/>
  <c r="G1832" i="58"/>
  <c r="I1832" i="58" s="1"/>
  <c r="P1831" i="58"/>
  <c r="O1831" i="58"/>
  <c r="H1831" i="58"/>
  <c r="G1831" i="58"/>
  <c r="P1830" i="58"/>
  <c r="O1830" i="58"/>
  <c r="H1830" i="58"/>
  <c r="G1830" i="58"/>
  <c r="P1829" i="58"/>
  <c r="O1829" i="58"/>
  <c r="H1829" i="58"/>
  <c r="G1829" i="58"/>
  <c r="I1829" i="58" s="1"/>
  <c r="P1828" i="58"/>
  <c r="O1828" i="58"/>
  <c r="H1828" i="58"/>
  <c r="G1828" i="58"/>
  <c r="P1827" i="58"/>
  <c r="O1827" i="58"/>
  <c r="H1827" i="58"/>
  <c r="G1827" i="58"/>
  <c r="P1826" i="58"/>
  <c r="O1826" i="58"/>
  <c r="H1826" i="58"/>
  <c r="G1826" i="58"/>
  <c r="I1826" i="58" s="1"/>
  <c r="P1825" i="58"/>
  <c r="O1825" i="58"/>
  <c r="H1825" i="58"/>
  <c r="G1825" i="58"/>
  <c r="P1824" i="58"/>
  <c r="O1824" i="58"/>
  <c r="H1824" i="58"/>
  <c r="G1824" i="58"/>
  <c r="I1824" i="58" s="1"/>
  <c r="P1823" i="58"/>
  <c r="O1823" i="58"/>
  <c r="H1823" i="58"/>
  <c r="G1823" i="58"/>
  <c r="P1822" i="58"/>
  <c r="O1822" i="58"/>
  <c r="H1822" i="58"/>
  <c r="G1822" i="58"/>
  <c r="I1822" i="58" s="1"/>
  <c r="P1821" i="58"/>
  <c r="O1821" i="58"/>
  <c r="H1821" i="58"/>
  <c r="G1821" i="58"/>
  <c r="P1820" i="58"/>
  <c r="O1820" i="58"/>
  <c r="H1820" i="58"/>
  <c r="G1820" i="58"/>
  <c r="P1819" i="58"/>
  <c r="O1819" i="58"/>
  <c r="H1819" i="58"/>
  <c r="G1819" i="58"/>
  <c r="I1819" i="58" s="1"/>
  <c r="P1818" i="58"/>
  <c r="O1818" i="58"/>
  <c r="H1818" i="58"/>
  <c r="G1818" i="58"/>
  <c r="P1817" i="58"/>
  <c r="O1817" i="58"/>
  <c r="H1817" i="58"/>
  <c r="G1817" i="58"/>
  <c r="I1817" i="58" s="1"/>
  <c r="P1816" i="58"/>
  <c r="O1816" i="58"/>
  <c r="H1816" i="58"/>
  <c r="G1816" i="58"/>
  <c r="I1816" i="58" s="1"/>
  <c r="P1815" i="58"/>
  <c r="O1815" i="58"/>
  <c r="H1815" i="58"/>
  <c r="G1815" i="58"/>
  <c r="P1814" i="58"/>
  <c r="O1814" i="58"/>
  <c r="H1814" i="58"/>
  <c r="G1814" i="58"/>
  <c r="P1813" i="58"/>
  <c r="O1813" i="58"/>
  <c r="H1813" i="58"/>
  <c r="G1813" i="58"/>
  <c r="I1813" i="58" s="1"/>
  <c r="P1812" i="58"/>
  <c r="O1812" i="58"/>
  <c r="H1812" i="58"/>
  <c r="G1812" i="58"/>
  <c r="P1811" i="58"/>
  <c r="O1811" i="58"/>
  <c r="H1811" i="58"/>
  <c r="G1811" i="58"/>
  <c r="P1810" i="58"/>
  <c r="O1810" i="58"/>
  <c r="H1810" i="58"/>
  <c r="G1810" i="58"/>
  <c r="P1809" i="58"/>
  <c r="O1809" i="58"/>
  <c r="H1809" i="58"/>
  <c r="G1809" i="58"/>
  <c r="I1809" i="58" s="1"/>
  <c r="P1808" i="58"/>
  <c r="O1808" i="58"/>
  <c r="H1808" i="58"/>
  <c r="G1808" i="58"/>
  <c r="I1808" i="58" s="1"/>
  <c r="P1807" i="58"/>
  <c r="O1807" i="58"/>
  <c r="H1807" i="58"/>
  <c r="G1807" i="58"/>
  <c r="P1806" i="58"/>
  <c r="O1806" i="58"/>
  <c r="H1806" i="58"/>
  <c r="G1806" i="58"/>
  <c r="I1806" i="58" s="1"/>
  <c r="P1805" i="58"/>
  <c r="O1805" i="58"/>
  <c r="H1805" i="58"/>
  <c r="G1805" i="58"/>
  <c r="P1804" i="58"/>
  <c r="O1804" i="58"/>
  <c r="H1804" i="58"/>
  <c r="G1804" i="58"/>
  <c r="P1803" i="58"/>
  <c r="O1803" i="58"/>
  <c r="H1803" i="58"/>
  <c r="G1803" i="58"/>
  <c r="P1802" i="58"/>
  <c r="O1802" i="58"/>
  <c r="H1802" i="58"/>
  <c r="G1802" i="58"/>
  <c r="P1801" i="58"/>
  <c r="O1801" i="58"/>
  <c r="H1801" i="58"/>
  <c r="G1801" i="58"/>
  <c r="I1801" i="58" s="1"/>
  <c r="P1800" i="58"/>
  <c r="O1800" i="58"/>
  <c r="H1800" i="58"/>
  <c r="G1800" i="58"/>
  <c r="P1799" i="58"/>
  <c r="O1799" i="58"/>
  <c r="H1799" i="58"/>
  <c r="G1799" i="58"/>
  <c r="I1799" i="58" s="1"/>
  <c r="P1798" i="58"/>
  <c r="O1798" i="58"/>
  <c r="H1798" i="58"/>
  <c r="G1798" i="58"/>
  <c r="P1797" i="58"/>
  <c r="O1797" i="58"/>
  <c r="H1797" i="58"/>
  <c r="G1797" i="58"/>
  <c r="P1796" i="58"/>
  <c r="O1796" i="58"/>
  <c r="H1796" i="58"/>
  <c r="G1796" i="58"/>
  <c r="I1796" i="58" s="1"/>
  <c r="P1795" i="58"/>
  <c r="O1795" i="58"/>
  <c r="H1795" i="58"/>
  <c r="G1795" i="58"/>
  <c r="P1794" i="58"/>
  <c r="O1794" i="58"/>
  <c r="H1794" i="58"/>
  <c r="G1794" i="58"/>
  <c r="P1793" i="58"/>
  <c r="O1793" i="58"/>
  <c r="H1793" i="58"/>
  <c r="G1793" i="58"/>
  <c r="I1793" i="58" s="1"/>
  <c r="P1792" i="58"/>
  <c r="O1792" i="58"/>
  <c r="H1792" i="58"/>
  <c r="G1792" i="58"/>
  <c r="P1791" i="58"/>
  <c r="O1791" i="58"/>
  <c r="H1791" i="58"/>
  <c r="G1791" i="58"/>
  <c r="P1790" i="58"/>
  <c r="O1790" i="58"/>
  <c r="H1790" i="58"/>
  <c r="G1790" i="58"/>
  <c r="I1790" i="58" s="1"/>
  <c r="P1789" i="58"/>
  <c r="O1789" i="58"/>
  <c r="H1789" i="58"/>
  <c r="G1789" i="58"/>
  <c r="P1788" i="58"/>
  <c r="O1788" i="58"/>
  <c r="H1788" i="58"/>
  <c r="G1788" i="58"/>
  <c r="I1788" i="58" s="1"/>
  <c r="P1787" i="58"/>
  <c r="O1787" i="58"/>
  <c r="H1787" i="58"/>
  <c r="G1787" i="58"/>
  <c r="P1786" i="58"/>
  <c r="O1786" i="58"/>
  <c r="H1786" i="58"/>
  <c r="G1786" i="58"/>
  <c r="I1786" i="58" s="1"/>
  <c r="P1785" i="58"/>
  <c r="O1785" i="58"/>
  <c r="H1785" i="58"/>
  <c r="G1785" i="58"/>
  <c r="I1785" i="58" s="1"/>
  <c r="P1784" i="58"/>
  <c r="O1784" i="58"/>
  <c r="H1784" i="58"/>
  <c r="G1784" i="58"/>
  <c r="P1783" i="58"/>
  <c r="O1783" i="58"/>
  <c r="H1783" i="58"/>
  <c r="G1783" i="58"/>
  <c r="P1782" i="58"/>
  <c r="O1782" i="58"/>
  <c r="H1782" i="58"/>
  <c r="G1782" i="58"/>
  <c r="I1782" i="58" s="1"/>
  <c r="P1781" i="58"/>
  <c r="O1781" i="58"/>
  <c r="H1781" i="58"/>
  <c r="G1781" i="58"/>
  <c r="P1780" i="58"/>
  <c r="O1780" i="58"/>
  <c r="H1780" i="58"/>
  <c r="G1780" i="58"/>
  <c r="I1780" i="58" s="1"/>
  <c r="P1779" i="58"/>
  <c r="O1779" i="58"/>
  <c r="H1779" i="58"/>
  <c r="G1779" i="58"/>
  <c r="P1778" i="58"/>
  <c r="O1778" i="58"/>
  <c r="H1778" i="58"/>
  <c r="G1778" i="58"/>
  <c r="P1777" i="58"/>
  <c r="O1777" i="58"/>
  <c r="H1777" i="58"/>
  <c r="G1777" i="58"/>
  <c r="P1776" i="58"/>
  <c r="O1776" i="58"/>
  <c r="H1776" i="58"/>
  <c r="G1776" i="58"/>
  <c r="P1775" i="58"/>
  <c r="O1775" i="58"/>
  <c r="H1775" i="58"/>
  <c r="G1775" i="58"/>
  <c r="I1775" i="58" s="1"/>
  <c r="P1774" i="58"/>
  <c r="O1774" i="58"/>
  <c r="H1774" i="58"/>
  <c r="G1774" i="58"/>
  <c r="I1774" i="58" s="1"/>
  <c r="P1773" i="58"/>
  <c r="O1773" i="58"/>
  <c r="H1773" i="58"/>
  <c r="G1773" i="58"/>
  <c r="P1772" i="58"/>
  <c r="O1772" i="58"/>
  <c r="H1772" i="58"/>
  <c r="G1772" i="58"/>
  <c r="I1772" i="58" s="1"/>
  <c r="P1771" i="58"/>
  <c r="O1771" i="58"/>
  <c r="H1771" i="58"/>
  <c r="G1771" i="58"/>
  <c r="P1770" i="58"/>
  <c r="O1770" i="58"/>
  <c r="H1770" i="58"/>
  <c r="G1770" i="58"/>
  <c r="P1769" i="58"/>
  <c r="O1769" i="58"/>
  <c r="H1769" i="58"/>
  <c r="G1769" i="58"/>
  <c r="I1769" i="58" s="1"/>
  <c r="P1768" i="58"/>
  <c r="O1768" i="58"/>
  <c r="H1768" i="58"/>
  <c r="G1768" i="58"/>
  <c r="P1767" i="58"/>
  <c r="O1767" i="58"/>
  <c r="H1767" i="58"/>
  <c r="G1767" i="58"/>
  <c r="P1766" i="58"/>
  <c r="O1766" i="58"/>
  <c r="H1766" i="58"/>
  <c r="G1766" i="58"/>
  <c r="I1766" i="58" s="1"/>
  <c r="P1765" i="58"/>
  <c r="O1765" i="58"/>
  <c r="H1765" i="58"/>
  <c r="G1765" i="58"/>
  <c r="P1764" i="58"/>
  <c r="O1764" i="58"/>
  <c r="H1764" i="58"/>
  <c r="G1764" i="58"/>
  <c r="P1763" i="58"/>
  <c r="O1763" i="58"/>
  <c r="H1763" i="58"/>
  <c r="G1763" i="58"/>
  <c r="I1763" i="58" s="1"/>
  <c r="P1762" i="58"/>
  <c r="O1762" i="58"/>
  <c r="H1762" i="58"/>
  <c r="G1762" i="58"/>
  <c r="P1761" i="58"/>
  <c r="O1761" i="58"/>
  <c r="H1761" i="58"/>
  <c r="G1761" i="58"/>
  <c r="P1760" i="58"/>
  <c r="O1760" i="58"/>
  <c r="H1760" i="58"/>
  <c r="G1760" i="58"/>
  <c r="P1759" i="58"/>
  <c r="O1759" i="58"/>
  <c r="H1759" i="58"/>
  <c r="G1759" i="58"/>
  <c r="I1759" i="58" s="1"/>
  <c r="P1758" i="58"/>
  <c r="O1758" i="58"/>
  <c r="H1758" i="58"/>
  <c r="G1758" i="58"/>
  <c r="P1757" i="58"/>
  <c r="O1757" i="58"/>
  <c r="H1757" i="58"/>
  <c r="G1757" i="58"/>
  <c r="P1756" i="58"/>
  <c r="O1756" i="58"/>
  <c r="H1756" i="58"/>
  <c r="G1756" i="58"/>
  <c r="I1756" i="58" s="1"/>
  <c r="P1755" i="58"/>
  <c r="O1755" i="58"/>
  <c r="H1755" i="58"/>
  <c r="G1755" i="58"/>
  <c r="P1754" i="58"/>
  <c r="O1754" i="58"/>
  <c r="H1754" i="58"/>
  <c r="G1754" i="58"/>
  <c r="P1753" i="58"/>
  <c r="O1753" i="58"/>
  <c r="H1753" i="58"/>
  <c r="G1753" i="58"/>
  <c r="P1752" i="58"/>
  <c r="O1752" i="58"/>
  <c r="H1752" i="58"/>
  <c r="G1752" i="58"/>
  <c r="I1752" i="58" s="1"/>
  <c r="P1751" i="58"/>
  <c r="O1751" i="58"/>
  <c r="H1751" i="58"/>
  <c r="G1751" i="58"/>
  <c r="I1751" i="58" s="1"/>
  <c r="P1750" i="58"/>
  <c r="O1750" i="58"/>
  <c r="H1750" i="58"/>
  <c r="G1750" i="58"/>
  <c r="P1749" i="58"/>
  <c r="O1749" i="58"/>
  <c r="H1749" i="58"/>
  <c r="G1749" i="58"/>
  <c r="I1749" i="58" s="1"/>
  <c r="P1748" i="58"/>
  <c r="O1748" i="58"/>
  <c r="H1748" i="58"/>
  <c r="G1748" i="58"/>
  <c r="I1748" i="58" s="1"/>
  <c r="P1747" i="58"/>
  <c r="O1747" i="58"/>
  <c r="H1747" i="58"/>
  <c r="G1747" i="58"/>
  <c r="P1746" i="58"/>
  <c r="O1746" i="58"/>
  <c r="H1746" i="58"/>
  <c r="G1746" i="58"/>
  <c r="P1745" i="58"/>
  <c r="O1745" i="58"/>
  <c r="H1745" i="58"/>
  <c r="G1745" i="58"/>
  <c r="P1744" i="58"/>
  <c r="O1744" i="58"/>
  <c r="H1744" i="58"/>
  <c r="G1744" i="58"/>
  <c r="I1744" i="58" s="1"/>
  <c r="P1743" i="58"/>
  <c r="O1743" i="58"/>
  <c r="H1743" i="58"/>
  <c r="G1743" i="58"/>
  <c r="I1743" i="58" s="1"/>
  <c r="P1742" i="58"/>
  <c r="O1742" i="58"/>
  <c r="H1742" i="58"/>
  <c r="G1742" i="58"/>
  <c r="P1741" i="58"/>
  <c r="O1741" i="58"/>
  <c r="H1741" i="58"/>
  <c r="G1741" i="58"/>
  <c r="I1741" i="58" s="1"/>
  <c r="P1740" i="58"/>
  <c r="O1740" i="58"/>
  <c r="H1740" i="58"/>
  <c r="G1740" i="58"/>
  <c r="I1740" i="58" s="1"/>
  <c r="P1739" i="58"/>
  <c r="O1739" i="58"/>
  <c r="H1739" i="58"/>
  <c r="G1739" i="58"/>
  <c r="P1738" i="58"/>
  <c r="O1738" i="58"/>
  <c r="H1738" i="58"/>
  <c r="G1738" i="58"/>
  <c r="I1738" i="58" s="1"/>
  <c r="P1737" i="58"/>
  <c r="O1737" i="58"/>
  <c r="H1737" i="58"/>
  <c r="G1737" i="58"/>
  <c r="I1737" i="58" s="1"/>
  <c r="P1736" i="58"/>
  <c r="O1736" i="58"/>
  <c r="H1736" i="58"/>
  <c r="G1736" i="58"/>
  <c r="P1735" i="58"/>
  <c r="O1735" i="58"/>
  <c r="H1735" i="58"/>
  <c r="G1735" i="58"/>
  <c r="I1735" i="58" s="1"/>
  <c r="P1734" i="58"/>
  <c r="O1734" i="58"/>
  <c r="H1734" i="58"/>
  <c r="G1734" i="58"/>
  <c r="I1734" i="58" s="1"/>
  <c r="P1733" i="58"/>
  <c r="O1733" i="58"/>
  <c r="H1733" i="58"/>
  <c r="G1733" i="58"/>
  <c r="I1733" i="58" s="1"/>
  <c r="P1732" i="58"/>
  <c r="O1732" i="58"/>
  <c r="H1732" i="58"/>
  <c r="G1732" i="58"/>
  <c r="I1732" i="58" s="1"/>
  <c r="P1731" i="58"/>
  <c r="O1731" i="58"/>
  <c r="H1731" i="58"/>
  <c r="G1731" i="58"/>
  <c r="I1731" i="58" s="1"/>
  <c r="P1730" i="58"/>
  <c r="O1730" i="58"/>
  <c r="H1730" i="58"/>
  <c r="G1730" i="58"/>
  <c r="I1730" i="58" s="1"/>
  <c r="P1729" i="58"/>
  <c r="O1729" i="58"/>
  <c r="H1729" i="58"/>
  <c r="G1729" i="58"/>
  <c r="I1729" i="58" s="1"/>
  <c r="P1728" i="58"/>
  <c r="O1728" i="58"/>
  <c r="H1728" i="58"/>
  <c r="G1728" i="58"/>
  <c r="P1727" i="58"/>
  <c r="O1727" i="58"/>
  <c r="H1727" i="58"/>
  <c r="G1727" i="58"/>
  <c r="I1727" i="58" s="1"/>
  <c r="P1726" i="58"/>
  <c r="O1726" i="58"/>
  <c r="H1726" i="58"/>
  <c r="G1726" i="58"/>
  <c r="I1726" i="58" s="1"/>
  <c r="P1725" i="58"/>
  <c r="O1725" i="58"/>
  <c r="H1725" i="58"/>
  <c r="G1725" i="58"/>
  <c r="I1725" i="58" s="1"/>
  <c r="P1724" i="58"/>
  <c r="O1724" i="58"/>
  <c r="H1724" i="58"/>
  <c r="J1724" i="58" s="1"/>
  <c r="K1725" i="58" s="1"/>
  <c r="G1724" i="58"/>
  <c r="I1724" i="58" s="1"/>
  <c r="P1723" i="58"/>
  <c r="O1723" i="58"/>
  <c r="H1723" i="58"/>
  <c r="G1723" i="58"/>
  <c r="I1723" i="58" s="1"/>
  <c r="P1722" i="58"/>
  <c r="O1722" i="58"/>
  <c r="H1722" i="58"/>
  <c r="G1722" i="58"/>
  <c r="I1722" i="58" s="1"/>
  <c r="P1721" i="58"/>
  <c r="O1721" i="58"/>
  <c r="H1721" i="58"/>
  <c r="G1721" i="58"/>
  <c r="I1721" i="58" s="1"/>
  <c r="P1720" i="58"/>
  <c r="O1720" i="58"/>
  <c r="H1720" i="58"/>
  <c r="G1720" i="58"/>
  <c r="I1720" i="58" s="1"/>
  <c r="P1719" i="58"/>
  <c r="O1719" i="58"/>
  <c r="H1719" i="58"/>
  <c r="G1719" i="58"/>
  <c r="I1719" i="58" s="1"/>
  <c r="P1718" i="58"/>
  <c r="O1718" i="58"/>
  <c r="H1718" i="58"/>
  <c r="G1718" i="58"/>
  <c r="I1718" i="58" s="1"/>
  <c r="P1717" i="58"/>
  <c r="O1717" i="58"/>
  <c r="H1717" i="58"/>
  <c r="G1717" i="58"/>
  <c r="P1716" i="58"/>
  <c r="O1716" i="58"/>
  <c r="H1716" i="58"/>
  <c r="G1716" i="58"/>
  <c r="I1716" i="58" s="1"/>
  <c r="P1715" i="58"/>
  <c r="O1715" i="58"/>
  <c r="H1715" i="58"/>
  <c r="G1715" i="58"/>
  <c r="I1715" i="58" s="1"/>
  <c r="P1714" i="58"/>
  <c r="O1714" i="58"/>
  <c r="H1714" i="58"/>
  <c r="G1714" i="58"/>
  <c r="I1714" i="58" s="1"/>
  <c r="P1713" i="58"/>
  <c r="O1713" i="58"/>
  <c r="H1713" i="58"/>
  <c r="G1713" i="58"/>
  <c r="I1713" i="58" s="1"/>
  <c r="P1712" i="58"/>
  <c r="O1712" i="58"/>
  <c r="H1712" i="58"/>
  <c r="G1712" i="58"/>
  <c r="I1712" i="58" s="1"/>
  <c r="P1711" i="58"/>
  <c r="O1711" i="58"/>
  <c r="H1711" i="58"/>
  <c r="G1711" i="58"/>
  <c r="I1711" i="58" s="1"/>
  <c r="P1710" i="58"/>
  <c r="O1710" i="58"/>
  <c r="H1710" i="58"/>
  <c r="G1710" i="58"/>
  <c r="I1710" i="58" s="1"/>
  <c r="P1709" i="58"/>
  <c r="O1709" i="58"/>
  <c r="H1709" i="58"/>
  <c r="G1709" i="58"/>
  <c r="P1708" i="58"/>
  <c r="O1708" i="58"/>
  <c r="H1708" i="58"/>
  <c r="G1708" i="58"/>
  <c r="I1708" i="58" s="1"/>
  <c r="P1707" i="58"/>
  <c r="O1707" i="58"/>
  <c r="H1707" i="58"/>
  <c r="G1707" i="58"/>
  <c r="I1707" i="58" s="1"/>
  <c r="P1706" i="58"/>
  <c r="O1706" i="58"/>
  <c r="H1706" i="58"/>
  <c r="G1706" i="58"/>
  <c r="I1706" i="58" s="1"/>
  <c r="P1705" i="58"/>
  <c r="O1705" i="58"/>
  <c r="H1705" i="58"/>
  <c r="G1705" i="58"/>
  <c r="I1705" i="58" s="1"/>
  <c r="P1704" i="58"/>
  <c r="O1704" i="58"/>
  <c r="H1704" i="58"/>
  <c r="G1704" i="58"/>
  <c r="P1703" i="58"/>
  <c r="O1703" i="58"/>
  <c r="H1703" i="58"/>
  <c r="G1703" i="58"/>
  <c r="I1703" i="58" s="1"/>
  <c r="P1702" i="58"/>
  <c r="O1702" i="58"/>
  <c r="H1702" i="58"/>
  <c r="G1702" i="58"/>
  <c r="P1701" i="58"/>
  <c r="O1701" i="58"/>
  <c r="H1701" i="58"/>
  <c r="G1701" i="58"/>
  <c r="I1701" i="58" s="1"/>
  <c r="P1700" i="58"/>
  <c r="O1700" i="58"/>
  <c r="H1700" i="58"/>
  <c r="G1700" i="58"/>
  <c r="I1700" i="58" s="1"/>
  <c r="P1699" i="58"/>
  <c r="O1699" i="58"/>
  <c r="H1699" i="58"/>
  <c r="G1699" i="58"/>
  <c r="I1699" i="58" s="1"/>
  <c r="P1698" i="58"/>
  <c r="O1698" i="58"/>
  <c r="H1698" i="58"/>
  <c r="G1698" i="58"/>
  <c r="I1698" i="58" s="1"/>
  <c r="P1697" i="58"/>
  <c r="O1697" i="58"/>
  <c r="H1697" i="58"/>
  <c r="G1697" i="58"/>
  <c r="I1697" i="58" s="1"/>
  <c r="P1696" i="58"/>
  <c r="O1696" i="58"/>
  <c r="H1696" i="58"/>
  <c r="G1696" i="58"/>
  <c r="I1696" i="58" s="1"/>
  <c r="P1695" i="58"/>
  <c r="O1695" i="58"/>
  <c r="H1695" i="58"/>
  <c r="G1695" i="58"/>
  <c r="I1695" i="58" s="1"/>
  <c r="P1694" i="58"/>
  <c r="O1694" i="58"/>
  <c r="H1694" i="58"/>
  <c r="G1694" i="58"/>
  <c r="P1693" i="58"/>
  <c r="O1693" i="58"/>
  <c r="H1693" i="58"/>
  <c r="G1693" i="58"/>
  <c r="I1693" i="58" s="1"/>
  <c r="P1692" i="58"/>
  <c r="O1692" i="58"/>
  <c r="H1692" i="58"/>
  <c r="G1692" i="58"/>
  <c r="I1692" i="58" s="1"/>
  <c r="P1691" i="58"/>
  <c r="O1691" i="58"/>
  <c r="H1691" i="58"/>
  <c r="G1691" i="58"/>
  <c r="I1691" i="58" s="1"/>
  <c r="P1690" i="58"/>
  <c r="O1690" i="58"/>
  <c r="H1690" i="58"/>
  <c r="G1690" i="58"/>
  <c r="I1690" i="58" s="1"/>
  <c r="P1689" i="58"/>
  <c r="O1689" i="58"/>
  <c r="H1689" i="58"/>
  <c r="G1689" i="58"/>
  <c r="I1689" i="58" s="1"/>
  <c r="P1688" i="58"/>
  <c r="O1688" i="58"/>
  <c r="H1688" i="58"/>
  <c r="G1688" i="58"/>
  <c r="I1688" i="58" s="1"/>
  <c r="P1687" i="58"/>
  <c r="O1687" i="58"/>
  <c r="H1687" i="58"/>
  <c r="G1687" i="58"/>
  <c r="P1686" i="58"/>
  <c r="O1686" i="58"/>
  <c r="H1686" i="58"/>
  <c r="G1686" i="58"/>
  <c r="I1686" i="58" s="1"/>
  <c r="P1685" i="58"/>
  <c r="O1685" i="58"/>
  <c r="H1685" i="58"/>
  <c r="G1685" i="58"/>
  <c r="P1684" i="58"/>
  <c r="O1684" i="58"/>
  <c r="H1684" i="58"/>
  <c r="G1684" i="58"/>
  <c r="I1684" i="58" s="1"/>
  <c r="P1683" i="58"/>
  <c r="O1683" i="58"/>
  <c r="H1683" i="58"/>
  <c r="G1683" i="58"/>
  <c r="I1683" i="58" s="1"/>
  <c r="P1682" i="58"/>
  <c r="O1682" i="58"/>
  <c r="H1682" i="58"/>
  <c r="G1682" i="58"/>
  <c r="I1682" i="58" s="1"/>
  <c r="P1681" i="58"/>
  <c r="O1681" i="58"/>
  <c r="H1681" i="58"/>
  <c r="G1681" i="58"/>
  <c r="I1681" i="58" s="1"/>
  <c r="P1680" i="58"/>
  <c r="O1680" i="58"/>
  <c r="H1680" i="58"/>
  <c r="G1680" i="58"/>
  <c r="I1680" i="58" s="1"/>
  <c r="P1679" i="58"/>
  <c r="O1679" i="58"/>
  <c r="H1679" i="58"/>
  <c r="G1679" i="58"/>
  <c r="I1679" i="58" s="1"/>
  <c r="P1678" i="58"/>
  <c r="O1678" i="58"/>
  <c r="H1678" i="58"/>
  <c r="G1678" i="58"/>
  <c r="I1678" i="58" s="1"/>
  <c r="P1677" i="58"/>
  <c r="O1677" i="58"/>
  <c r="H1677" i="58"/>
  <c r="G1677" i="58"/>
  <c r="I1677" i="58" s="1"/>
  <c r="P1676" i="58"/>
  <c r="O1676" i="58"/>
  <c r="H1676" i="58"/>
  <c r="G1676" i="58"/>
  <c r="I1676" i="58" s="1"/>
  <c r="P1675" i="58"/>
  <c r="O1675" i="58"/>
  <c r="H1675" i="58"/>
  <c r="G1675" i="58"/>
  <c r="I1675" i="58" s="1"/>
  <c r="P1674" i="58"/>
  <c r="O1674" i="58"/>
  <c r="H1674" i="58"/>
  <c r="G1674" i="58"/>
  <c r="I1674" i="58" s="1"/>
  <c r="P1673" i="58"/>
  <c r="O1673" i="58"/>
  <c r="H1673" i="58"/>
  <c r="G1673" i="58"/>
  <c r="I1673" i="58" s="1"/>
  <c r="P1672" i="58"/>
  <c r="O1672" i="58"/>
  <c r="H1672" i="58"/>
  <c r="G1672" i="58"/>
  <c r="I1672" i="58" s="1"/>
  <c r="P1671" i="58"/>
  <c r="O1671" i="58"/>
  <c r="H1671" i="58"/>
  <c r="G1671" i="58"/>
  <c r="I1671" i="58" s="1"/>
  <c r="P1670" i="58"/>
  <c r="O1670" i="58"/>
  <c r="H1670" i="58"/>
  <c r="G1670" i="58"/>
  <c r="I1670" i="58" s="1"/>
  <c r="P1669" i="58"/>
  <c r="O1669" i="58"/>
  <c r="H1669" i="58"/>
  <c r="G1669" i="58"/>
  <c r="I1669" i="58" s="1"/>
  <c r="P1668" i="58"/>
  <c r="O1668" i="58"/>
  <c r="H1668" i="58"/>
  <c r="G1668" i="58"/>
  <c r="I1668" i="58" s="1"/>
  <c r="P1667" i="58"/>
  <c r="O1667" i="58"/>
  <c r="H1667" i="58"/>
  <c r="G1667" i="58"/>
  <c r="P1666" i="58"/>
  <c r="O1666" i="58"/>
  <c r="H1666" i="58"/>
  <c r="G1666" i="58"/>
  <c r="I1666" i="58" s="1"/>
  <c r="P1665" i="58"/>
  <c r="O1665" i="58"/>
  <c r="H1665" i="58"/>
  <c r="G1665" i="58"/>
  <c r="I1665" i="58" s="1"/>
  <c r="P1664" i="58"/>
  <c r="O1664" i="58"/>
  <c r="H1664" i="58"/>
  <c r="G1664" i="58"/>
  <c r="I1664" i="58" s="1"/>
  <c r="P1663" i="58"/>
  <c r="O1663" i="58"/>
  <c r="H1663" i="58"/>
  <c r="G1663" i="58"/>
  <c r="I1663" i="58" s="1"/>
  <c r="P1662" i="58"/>
  <c r="O1662" i="58"/>
  <c r="H1662" i="58"/>
  <c r="G1662" i="58"/>
  <c r="I1662" i="58" s="1"/>
  <c r="P1661" i="58"/>
  <c r="O1661" i="58"/>
  <c r="H1661" i="58"/>
  <c r="G1661" i="58"/>
  <c r="I1661" i="58" s="1"/>
  <c r="P1660" i="58"/>
  <c r="O1660" i="58"/>
  <c r="H1660" i="58"/>
  <c r="G1660" i="58"/>
  <c r="I1660" i="58" s="1"/>
  <c r="P1659" i="58"/>
  <c r="O1659" i="58"/>
  <c r="H1659" i="58"/>
  <c r="G1659" i="58"/>
  <c r="P1658" i="58"/>
  <c r="O1658" i="58"/>
  <c r="H1658" i="58"/>
  <c r="G1658" i="58"/>
  <c r="I1658" i="58" s="1"/>
  <c r="P1657" i="58"/>
  <c r="O1657" i="58"/>
  <c r="H1657" i="58"/>
  <c r="G1657" i="58"/>
  <c r="P1656" i="58"/>
  <c r="O1656" i="58"/>
  <c r="H1656" i="58"/>
  <c r="G1656" i="58"/>
  <c r="I1656" i="58" s="1"/>
  <c r="P1655" i="58"/>
  <c r="O1655" i="58"/>
  <c r="H1655" i="58"/>
  <c r="G1655" i="58"/>
  <c r="I1655" i="58" s="1"/>
  <c r="P1654" i="58"/>
  <c r="O1654" i="58"/>
  <c r="H1654" i="58"/>
  <c r="G1654" i="58"/>
  <c r="I1654" i="58" s="1"/>
  <c r="P1653" i="58"/>
  <c r="O1653" i="58"/>
  <c r="H1653" i="58"/>
  <c r="G1653" i="58"/>
  <c r="I1653" i="58" s="1"/>
  <c r="P1652" i="58"/>
  <c r="O1652" i="58"/>
  <c r="H1652" i="58"/>
  <c r="G1652" i="58"/>
  <c r="I1652" i="58" s="1"/>
  <c r="P1651" i="58"/>
  <c r="O1651" i="58"/>
  <c r="H1651" i="58"/>
  <c r="G1651" i="58"/>
  <c r="I1651" i="58" s="1"/>
  <c r="P1650" i="58"/>
  <c r="O1650" i="58"/>
  <c r="H1650" i="58"/>
  <c r="G1650" i="58"/>
  <c r="I1650" i="58" s="1"/>
  <c r="P1649" i="58"/>
  <c r="O1649" i="58"/>
  <c r="H1649" i="58"/>
  <c r="G1649" i="58"/>
  <c r="P1648" i="58"/>
  <c r="O1648" i="58"/>
  <c r="H1648" i="58"/>
  <c r="G1648" i="58"/>
  <c r="I1648" i="58" s="1"/>
  <c r="P1647" i="58"/>
  <c r="O1647" i="58"/>
  <c r="H1647" i="58"/>
  <c r="G1647" i="58"/>
  <c r="I1647" i="58" s="1"/>
  <c r="P1646" i="58"/>
  <c r="O1646" i="58"/>
  <c r="H1646" i="58"/>
  <c r="G1646" i="58"/>
  <c r="I1646" i="58" s="1"/>
  <c r="P1645" i="58"/>
  <c r="O1645" i="58"/>
  <c r="H1645" i="58"/>
  <c r="G1645" i="58"/>
  <c r="I1645" i="58" s="1"/>
  <c r="P1644" i="58"/>
  <c r="O1644" i="58"/>
  <c r="H1644" i="58"/>
  <c r="G1644" i="58"/>
  <c r="I1644" i="58" s="1"/>
  <c r="P1643" i="58"/>
  <c r="O1643" i="58"/>
  <c r="H1643" i="58"/>
  <c r="G1643" i="58"/>
  <c r="I1643" i="58" s="1"/>
  <c r="P1642" i="58"/>
  <c r="O1642" i="58"/>
  <c r="H1642" i="58"/>
  <c r="G1642" i="58"/>
  <c r="P1641" i="58"/>
  <c r="O1641" i="58"/>
  <c r="H1641" i="58"/>
  <c r="G1641" i="58"/>
  <c r="I1641" i="58" s="1"/>
  <c r="P1640" i="58"/>
  <c r="O1640" i="58"/>
  <c r="H1640" i="58"/>
  <c r="G1640" i="58"/>
  <c r="I1640" i="58" s="1"/>
  <c r="P1639" i="58"/>
  <c r="O1639" i="58"/>
  <c r="H1639" i="58"/>
  <c r="G1639" i="58"/>
  <c r="I1639" i="58" s="1"/>
  <c r="P1638" i="58"/>
  <c r="O1638" i="58"/>
  <c r="H1638" i="58"/>
  <c r="G1638" i="58"/>
  <c r="I1638" i="58" s="1"/>
  <c r="P1637" i="58"/>
  <c r="O1637" i="58"/>
  <c r="H1637" i="58"/>
  <c r="G1637" i="58"/>
  <c r="I1637" i="58" s="1"/>
  <c r="P1636" i="58"/>
  <c r="O1636" i="58"/>
  <c r="H1636" i="58"/>
  <c r="G1636" i="58"/>
  <c r="I1636" i="58" s="1"/>
  <c r="P1635" i="58"/>
  <c r="O1635" i="58"/>
  <c r="H1635" i="58"/>
  <c r="G1635" i="58"/>
  <c r="I1635" i="58" s="1"/>
  <c r="P1634" i="58"/>
  <c r="O1634" i="58"/>
  <c r="H1634" i="58"/>
  <c r="G1634" i="58"/>
  <c r="I1634" i="58" s="1"/>
  <c r="P1633" i="58"/>
  <c r="O1633" i="58"/>
  <c r="H1633" i="58"/>
  <c r="G1633" i="58"/>
  <c r="P1632" i="58"/>
  <c r="O1632" i="58"/>
  <c r="H1632" i="58"/>
  <c r="G1632" i="58"/>
  <c r="I1632" i="58" s="1"/>
  <c r="P1631" i="58"/>
  <c r="O1631" i="58"/>
  <c r="H1631" i="58"/>
  <c r="G1631" i="58"/>
  <c r="I1631" i="58" s="1"/>
  <c r="P1630" i="58"/>
  <c r="O1630" i="58"/>
  <c r="H1630" i="58"/>
  <c r="G1630" i="58"/>
  <c r="P1629" i="58"/>
  <c r="O1629" i="58"/>
  <c r="H1629" i="58"/>
  <c r="G1629" i="58"/>
  <c r="I1629" i="58" s="1"/>
  <c r="P1628" i="58"/>
  <c r="O1628" i="58"/>
  <c r="H1628" i="58"/>
  <c r="G1628" i="58"/>
  <c r="I1628" i="58" s="1"/>
  <c r="P1627" i="58"/>
  <c r="O1627" i="58"/>
  <c r="H1627" i="58"/>
  <c r="G1627" i="58"/>
  <c r="I1627" i="58" s="1"/>
  <c r="P1626" i="58"/>
  <c r="O1626" i="58"/>
  <c r="H1626" i="58"/>
  <c r="G1626" i="58"/>
  <c r="I1626" i="58" s="1"/>
  <c r="P1625" i="58"/>
  <c r="O1625" i="58"/>
  <c r="H1625" i="58"/>
  <c r="G1625" i="58"/>
  <c r="P1624" i="58"/>
  <c r="O1624" i="58"/>
  <c r="H1624" i="58"/>
  <c r="G1624" i="58"/>
  <c r="P1623" i="58"/>
  <c r="O1623" i="58"/>
  <c r="H1623" i="58"/>
  <c r="G1623" i="58"/>
  <c r="I1623" i="58" s="1"/>
  <c r="P1622" i="58"/>
  <c r="O1622" i="58"/>
  <c r="H1622" i="58"/>
  <c r="G1622" i="58"/>
  <c r="P1621" i="58"/>
  <c r="O1621" i="58"/>
  <c r="H1621" i="58"/>
  <c r="G1621" i="58"/>
  <c r="I1621" i="58" s="1"/>
  <c r="P1620" i="58"/>
  <c r="O1620" i="58"/>
  <c r="H1620" i="58"/>
  <c r="G1620" i="58"/>
  <c r="P1619" i="58"/>
  <c r="O1619" i="58"/>
  <c r="H1619" i="58"/>
  <c r="G1619" i="58"/>
  <c r="I1619" i="58" s="1"/>
  <c r="P1618" i="58"/>
  <c r="O1618" i="58"/>
  <c r="H1618" i="58"/>
  <c r="G1618" i="58"/>
  <c r="I1618" i="58" s="1"/>
  <c r="P1617" i="58"/>
  <c r="O1617" i="58"/>
  <c r="H1617" i="58"/>
  <c r="G1617" i="58"/>
  <c r="I1617" i="58" s="1"/>
  <c r="P1616" i="58"/>
  <c r="O1616" i="58"/>
  <c r="H1616" i="58"/>
  <c r="G1616" i="58"/>
  <c r="P1615" i="58"/>
  <c r="O1615" i="58"/>
  <c r="H1615" i="58"/>
  <c r="G1615" i="58"/>
  <c r="I1615" i="58" s="1"/>
  <c r="P1614" i="58"/>
  <c r="O1614" i="58"/>
  <c r="H1614" i="58"/>
  <c r="G1614" i="58"/>
  <c r="I1614" i="58" s="1"/>
  <c r="P1613" i="58"/>
  <c r="O1613" i="58"/>
  <c r="H1613" i="58"/>
  <c r="G1613" i="58"/>
  <c r="P1612" i="58"/>
  <c r="O1612" i="58"/>
  <c r="H1612" i="58"/>
  <c r="G1612" i="58"/>
  <c r="P1611" i="58"/>
  <c r="O1611" i="58"/>
  <c r="H1611" i="58"/>
  <c r="G1611" i="58"/>
  <c r="I1611" i="58" s="1"/>
  <c r="P1610" i="58"/>
  <c r="O1610" i="58"/>
  <c r="H1610" i="58"/>
  <c r="G1610" i="58"/>
  <c r="I1610" i="58" s="1"/>
  <c r="P1609" i="58"/>
  <c r="O1609" i="58"/>
  <c r="H1609" i="58"/>
  <c r="G1609" i="58"/>
  <c r="I1609" i="58" s="1"/>
  <c r="P1608" i="58"/>
  <c r="O1608" i="58"/>
  <c r="H1608" i="58"/>
  <c r="G1608" i="58"/>
  <c r="P1607" i="58"/>
  <c r="O1607" i="58"/>
  <c r="H1607" i="58"/>
  <c r="G1607" i="58"/>
  <c r="I1607" i="58" s="1"/>
  <c r="P1606" i="58"/>
  <c r="O1606" i="58"/>
  <c r="H1606" i="58"/>
  <c r="G1606" i="58"/>
  <c r="I1606" i="58" s="1"/>
  <c r="P1605" i="58"/>
  <c r="O1605" i="58"/>
  <c r="H1605" i="58"/>
  <c r="G1605" i="58"/>
  <c r="P1604" i="58"/>
  <c r="O1604" i="58"/>
  <c r="H1604" i="58"/>
  <c r="G1604" i="58"/>
  <c r="I1604" i="58" s="1"/>
  <c r="P1603" i="58"/>
  <c r="O1603" i="58"/>
  <c r="H1603" i="58"/>
  <c r="G1603" i="58"/>
  <c r="I1603" i="58" s="1"/>
  <c r="P1602" i="58"/>
  <c r="O1602" i="58"/>
  <c r="H1602" i="58"/>
  <c r="G1602" i="58"/>
  <c r="I1602" i="58" s="1"/>
  <c r="P1601" i="58"/>
  <c r="O1601" i="58"/>
  <c r="H1601" i="58"/>
  <c r="G1601" i="58"/>
  <c r="I1601" i="58" s="1"/>
  <c r="P1600" i="58"/>
  <c r="O1600" i="58"/>
  <c r="H1600" i="58"/>
  <c r="G1600" i="58"/>
  <c r="I1600" i="58" s="1"/>
  <c r="P1599" i="58"/>
  <c r="O1599" i="58"/>
  <c r="H1599" i="58"/>
  <c r="G1599" i="58"/>
  <c r="P1598" i="58"/>
  <c r="O1598" i="58"/>
  <c r="H1598" i="58"/>
  <c r="G1598" i="58"/>
  <c r="I1598" i="58" s="1"/>
  <c r="P1597" i="58"/>
  <c r="O1597" i="58"/>
  <c r="H1597" i="58"/>
  <c r="G1597" i="58"/>
  <c r="I1597" i="58" s="1"/>
  <c r="P1596" i="58"/>
  <c r="O1596" i="58"/>
  <c r="H1596" i="58"/>
  <c r="G1596" i="58"/>
  <c r="I1596" i="58" s="1"/>
  <c r="P1595" i="58"/>
  <c r="O1595" i="58"/>
  <c r="H1595" i="58"/>
  <c r="G1595" i="58"/>
  <c r="I1595" i="58" s="1"/>
  <c r="P1594" i="58"/>
  <c r="O1594" i="58"/>
  <c r="H1594" i="58"/>
  <c r="G1594" i="58"/>
  <c r="I1594" i="58" s="1"/>
  <c r="P1593" i="58"/>
  <c r="O1593" i="58"/>
  <c r="H1593" i="58"/>
  <c r="G1593" i="58"/>
  <c r="I1593" i="58" s="1"/>
  <c r="P1592" i="58"/>
  <c r="O1592" i="58"/>
  <c r="H1592" i="58"/>
  <c r="G1592" i="58"/>
  <c r="I1592" i="58" s="1"/>
  <c r="P1591" i="58"/>
  <c r="O1591" i="58"/>
  <c r="H1591" i="58"/>
  <c r="G1591" i="58"/>
  <c r="P1590" i="58"/>
  <c r="O1590" i="58"/>
  <c r="H1590" i="58"/>
  <c r="G1590" i="58"/>
  <c r="P1589" i="58"/>
  <c r="O1589" i="58"/>
  <c r="H1589" i="58"/>
  <c r="G1589" i="58"/>
  <c r="I1589" i="58" s="1"/>
  <c r="P1588" i="58"/>
  <c r="O1588" i="58"/>
  <c r="H1588" i="58"/>
  <c r="G1588" i="58"/>
  <c r="P1587" i="58"/>
  <c r="O1587" i="58"/>
  <c r="H1587" i="58"/>
  <c r="G1587" i="58"/>
  <c r="I1587" i="58" s="1"/>
  <c r="P1586" i="58"/>
  <c r="O1586" i="58"/>
  <c r="H1586" i="58"/>
  <c r="G1586" i="58"/>
  <c r="I1586" i="58" s="1"/>
  <c r="P1585" i="58"/>
  <c r="O1585" i="58"/>
  <c r="H1585" i="58"/>
  <c r="G1585" i="58"/>
  <c r="I1585" i="58" s="1"/>
  <c r="P1584" i="58"/>
  <c r="O1584" i="58"/>
  <c r="H1584" i="58"/>
  <c r="G1584" i="58"/>
  <c r="I1584" i="58" s="1"/>
  <c r="P1583" i="58"/>
  <c r="O1583" i="58"/>
  <c r="H1583" i="58"/>
  <c r="G1583" i="58"/>
  <c r="P1582" i="58"/>
  <c r="O1582" i="58"/>
  <c r="H1582" i="58"/>
  <c r="G1582" i="58"/>
  <c r="P1581" i="58"/>
  <c r="O1581" i="58"/>
  <c r="H1581" i="58"/>
  <c r="G1581" i="58"/>
  <c r="I1581" i="58" s="1"/>
  <c r="P1580" i="58"/>
  <c r="O1580" i="58"/>
  <c r="H1580" i="58"/>
  <c r="G1580" i="58"/>
  <c r="I1580" i="58" s="1"/>
  <c r="P1579" i="58"/>
  <c r="O1579" i="58"/>
  <c r="H1579" i="58"/>
  <c r="G1579" i="58"/>
  <c r="I1579" i="58" s="1"/>
  <c r="P1578" i="58"/>
  <c r="O1578" i="58"/>
  <c r="H1578" i="58"/>
  <c r="G1578" i="58"/>
  <c r="P1577" i="58"/>
  <c r="O1577" i="58"/>
  <c r="H1577" i="58"/>
  <c r="G1577" i="58"/>
  <c r="I1577" i="58" s="1"/>
  <c r="P1576" i="58"/>
  <c r="O1576" i="58"/>
  <c r="H1576" i="58"/>
  <c r="G1576" i="58"/>
  <c r="I1576" i="58" s="1"/>
  <c r="P1575" i="58"/>
  <c r="O1575" i="58"/>
  <c r="H1575" i="58"/>
  <c r="G1575" i="58"/>
  <c r="I1575" i="58" s="1"/>
  <c r="P1574" i="58"/>
  <c r="O1574" i="58"/>
  <c r="H1574" i="58"/>
  <c r="G1574" i="58"/>
  <c r="P1573" i="58"/>
  <c r="O1573" i="58"/>
  <c r="H1573" i="58"/>
  <c r="G1573" i="58"/>
  <c r="I1573" i="58" s="1"/>
  <c r="P1572" i="58"/>
  <c r="O1572" i="58"/>
  <c r="H1572" i="58"/>
  <c r="G1572" i="58"/>
  <c r="I1572" i="58" s="1"/>
  <c r="P1571" i="58"/>
  <c r="O1571" i="58"/>
  <c r="H1571" i="58"/>
  <c r="G1571" i="58"/>
  <c r="I1571" i="58" s="1"/>
  <c r="P1570" i="58"/>
  <c r="O1570" i="58"/>
  <c r="H1570" i="58"/>
  <c r="G1570" i="58"/>
  <c r="P1569" i="58"/>
  <c r="O1569" i="58"/>
  <c r="H1569" i="58"/>
  <c r="G1569" i="58"/>
  <c r="I1569" i="58" s="1"/>
  <c r="P1568" i="58"/>
  <c r="O1568" i="58"/>
  <c r="H1568" i="58"/>
  <c r="G1568" i="58"/>
  <c r="I1568" i="58" s="1"/>
  <c r="P1567" i="58"/>
  <c r="O1567" i="58"/>
  <c r="H1567" i="58"/>
  <c r="G1567" i="58"/>
  <c r="I1567" i="58" s="1"/>
  <c r="P1566" i="58"/>
  <c r="O1566" i="58"/>
  <c r="H1566" i="58"/>
  <c r="G1566" i="58"/>
  <c r="P1565" i="58"/>
  <c r="O1565" i="58"/>
  <c r="H1565" i="58"/>
  <c r="G1565" i="58"/>
  <c r="I1565" i="58" s="1"/>
  <c r="P1564" i="58"/>
  <c r="O1564" i="58"/>
  <c r="H1564" i="58"/>
  <c r="G1564" i="58"/>
  <c r="I1564" i="58" s="1"/>
  <c r="P1563" i="58"/>
  <c r="O1563" i="58"/>
  <c r="H1563" i="58"/>
  <c r="G1563" i="58"/>
  <c r="I1563" i="58" s="1"/>
  <c r="P1562" i="58"/>
  <c r="O1562" i="58"/>
  <c r="H1562" i="58"/>
  <c r="G1562" i="58"/>
  <c r="I1562" i="58" s="1"/>
  <c r="P1561" i="58"/>
  <c r="O1561" i="58"/>
  <c r="H1561" i="58"/>
  <c r="G1561" i="58"/>
  <c r="I1561" i="58" s="1"/>
  <c r="P1560" i="58"/>
  <c r="O1560" i="58"/>
  <c r="H1560" i="58"/>
  <c r="G1560" i="58"/>
  <c r="I1560" i="58" s="1"/>
  <c r="P1559" i="58"/>
  <c r="O1559" i="58"/>
  <c r="H1559" i="58"/>
  <c r="G1559" i="58"/>
  <c r="I1559" i="58" s="1"/>
  <c r="P1558" i="58"/>
  <c r="O1558" i="58"/>
  <c r="H1558" i="58"/>
  <c r="G1558" i="58"/>
  <c r="I1558" i="58" s="1"/>
  <c r="P1557" i="58"/>
  <c r="O1557" i="58"/>
  <c r="H1557" i="58"/>
  <c r="G1557" i="58"/>
  <c r="P1556" i="58"/>
  <c r="O1556" i="58"/>
  <c r="H1556" i="58"/>
  <c r="G1556" i="58"/>
  <c r="P1555" i="58"/>
  <c r="O1555" i="58"/>
  <c r="H1555" i="58"/>
  <c r="G1555" i="58"/>
  <c r="I1555" i="58" s="1"/>
  <c r="P1554" i="58"/>
  <c r="O1554" i="58"/>
  <c r="I1554" i="58"/>
  <c r="H1554" i="58"/>
  <c r="J1554" i="58" s="1"/>
  <c r="G1554" i="58"/>
  <c r="P1553" i="58"/>
  <c r="O1553" i="58"/>
  <c r="H1553" i="58"/>
  <c r="G1553" i="58"/>
  <c r="I1553" i="58" s="1"/>
  <c r="P1552" i="58"/>
  <c r="O1552" i="58"/>
  <c r="H1552" i="58"/>
  <c r="G1552" i="58"/>
  <c r="I1552" i="58" s="1"/>
  <c r="P1551" i="58"/>
  <c r="O1551" i="58"/>
  <c r="H1551" i="58"/>
  <c r="G1551" i="58"/>
  <c r="I1551" i="58" s="1"/>
  <c r="P1550" i="58"/>
  <c r="O1550" i="58"/>
  <c r="H1550" i="58"/>
  <c r="G1550" i="58"/>
  <c r="I1550" i="58" s="1"/>
  <c r="P1549" i="58"/>
  <c r="O1549" i="58"/>
  <c r="H1549" i="58"/>
  <c r="G1549" i="58"/>
  <c r="P1548" i="58"/>
  <c r="O1548" i="58"/>
  <c r="H1548" i="58"/>
  <c r="G1548" i="58"/>
  <c r="P1547" i="58"/>
  <c r="O1547" i="58"/>
  <c r="H1547" i="58"/>
  <c r="G1547" i="58"/>
  <c r="I1547" i="58" s="1"/>
  <c r="P1546" i="58"/>
  <c r="O1546" i="58"/>
  <c r="H1546" i="58"/>
  <c r="G1546" i="58"/>
  <c r="P1545" i="58"/>
  <c r="O1545" i="58"/>
  <c r="H1545" i="58"/>
  <c r="G1545" i="58"/>
  <c r="I1545" i="58" s="1"/>
  <c r="P1544" i="58"/>
  <c r="O1544" i="58"/>
  <c r="H1544" i="58"/>
  <c r="G1544" i="58"/>
  <c r="I1544" i="58" s="1"/>
  <c r="P1543" i="58"/>
  <c r="O1543" i="58"/>
  <c r="H1543" i="58"/>
  <c r="G1543" i="58"/>
  <c r="I1543" i="58" s="1"/>
  <c r="P1542" i="58"/>
  <c r="O1542" i="58"/>
  <c r="H1542" i="58"/>
  <c r="G1542" i="58"/>
  <c r="I1542" i="58" s="1"/>
  <c r="P1541" i="58"/>
  <c r="O1541" i="58"/>
  <c r="H1541" i="58"/>
  <c r="G1541" i="58"/>
  <c r="P1540" i="58"/>
  <c r="O1540" i="58"/>
  <c r="H1540" i="58"/>
  <c r="G1540" i="58"/>
  <c r="P1539" i="58"/>
  <c r="O1539" i="58"/>
  <c r="H1539" i="58"/>
  <c r="G1539" i="58"/>
  <c r="I1539" i="58" s="1"/>
  <c r="P1538" i="58"/>
  <c r="O1538" i="58"/>
  <c r="H1538" i="58"/>
  <c r="G1538" i="58"/>
  <c r="I1538" i="58" s="1"/>
  <c r="P1537" i="58"/>
  <c r="O1537" i="58"/>
  <c r="H1537" i="58"/>
  <c r="G1537" i="58"/>
  <c r="I1537" i="58" s="1"/>
  <c r="P1536" i="58"/>
  <c r="O1536" i="58"/>
  <c r="H1536" i="58"/>
  <c r="G1536" i="58"/>
  <c r="I1536" i="58" s="1"/>
  <c r="P1535" i="58"/>
  <c r="O1535" i="58"/>
  <c r="H1535" i="58"/>
  <c r="G1535" i="58"/>
  <c r="I1535" i="58" s="1"/>
  <c r="P1534" i="58"/>
  <c r="O1534" i="58"/>
  <c r="H1534" i="58"/>
  <c r="G1534" i="58"/>
  <c r="I1534" i="58" s="1"/>
  <c r="P1533" i="58"/>
  <c r="O1533" i="58"/>
  <c r="H1533" i="58"/>
  <c r="G1533" i="58"/>
  <c r="I1533" i="58" s="1"/>
  <c r="P1532" i="58"/>
  <c r="O1532" i="58"/>
  <c r="H1532" i="58"/>
  <c r="G1532" i="58"/>
  <c r="P1531" i="58"/>
  <c r="O1531" i="58"/>
  <c r="H1531" i="58"/>
  <c r="G1531" i="58"/>
  <c r="I1531" i="58" s="1"/>
  <c r="P1530" i="58"/>
  <c r="O1530" i="58"/>
  <c r="H1530" i="58"/>
  <c r="G1530" i="58"/>
  <c r="I1530" i="58" s="1"/>
  <c r="P1529" i="58"/>
  <c r="O1529" i="58"/>
  <c r="H1529" i="58"/>
  <c r="G1529" i="58"/>
  <c r="P1528" i="58"/>
  <c r="O1528" i="58"/>
  <c r="H1528" i="58"/>
  <c r="J1528" i="58" s="1"/>
  <c r="K1529" i="58" s="1"/>
  <c r="G1528" i="58"/>
  <c r="I1528" i="58" s="1"/>
  <c r="P1527" i="58"/>
  <c r="O1527" i="58"/>
  <c r="H1527" i="58"/>
  <c r="G1527" i="58"/>
  <c r="I1527" i="58" s="1"/>
  <c r="P1526" i="58"/>
  <c r="O1526" i="58"/>
  <c r="H1526" i="58"/>
  <c r="G1526" i="58"/>
  <c r="I1526" i="58" s="1"/>
  <c r="P1525" i="58"/>
  <c r="O1525" i="58"/>
  <c r="H1525" i="58"/>
  <c r="G1525" i="58"/>
  <c r="I1525" i="58" s="1"/>
  <c r="P1524" i="58"/>
  <c r="O1524" i="58"/>
  <c r="H1524" i="58"/>
  <c r="G1524" i="58"/>
  <c r="P1523" i="58"/>
  <c r="O1523" i="58"/>
  <c r="H1523" i="58"/>
  <c r="G1523" i="58"/>
  <c r="P1522" i="58"/>
  <c r="O1522" i="58"/>
  <c r="H1522" i="58"/>
  <c r="G1522" i="58"/>
  <c r="I1522" i="58" s="1"/>
  <c r="P1521" i="58"/>
  <c r="O1521" i="58"/>
  <c r="H1521" i="58"/>
  <c r="G1521" i="58"/>
  <c r="I1521" i="58" s="1"/>
  <c r="P1520" i="58"/>
  <c r="O1520" i="58"/>
  <c r="H1520" i="58"/>
  <c r="G1520" i="58"/>
  <c r="I1520" i="58" s="1"/>
  <c r="P1519" i="58"/>
  <c r="O1519" i="58"/>
  <c r="H1519" i="58"/>
  <c r="G1519" i="58"/>
  <c r="I1519" i="58" s="1"/>
  <c r="P1518" i="58"/>
  <c r="O1518" i="58"/>
  <c r="H1518" i="58"/>
  <c r="G1518" i="58"/>
  <c r="I1518" i="58" s="1"/>
  <c r="P1517" i="58"/>
  <c r="O1517" i="58"/>
  <c r="H1517" i="58"/>
  <c r="G1517" i="58"/>
  <c r="I1517" i="58" s="1"/>
  <c r="P1516" i="58"/>
  <c r="O1516" i="58"/>
  <c r="H1516" i="58"/>
  <c r="G1516" i="58"/>
  <c r="P1515" i="58"/>
  <c r="O1515" i="58"/>
  <c r="H1515" i="58"/>
  <c r="G1515" i="58"/>
  <c r="I1515" i="58" s="1"/>
  <c r="P1514" i="58"/>
  <c r="O1514" i="58"/>
  <c r="H1514" i="58"/>
  <c r="G1514" i="58"/>
  <c r="I1514" i="58" s="1"/>
  <c r="P1513" i="58"/>
  <c r="O1513" i="58"/>
  <c r="H1513" i="58"/>
  <c r="G1513" i="58"/>
  <c r="I1513" i="58" s="1"/>
  <c r="P1512" i="58"/>
  <c r="O1512" i="58"/>
  <c r="H1512" i="58"/>
  <c r="G1512" i="58"/>
  <c r="I1512" i="58" s="1"/>
  <c r="P1511" i="58"/>
  <c r="O1511" i="58"/>
  <c r="H1511" i="58"/>
  <c r="G1511" i="58"/>
  <c r="I1511" i="58" s="1"/>
  <c r="P1510" i="58"/>
  <c r="O1510" i="58"/>
  <c r="H1510" i="58"/>
  <c r="G1510" i="58"/>
  <c r="P1509" i="58"/>
  <c r="O1509" i="58"/>
  <c r="H1509" i="58"/>
  <c r="G1509" i="58"/>
  <c r="I1509" i="58" s="1"/>
  <c r="P1508" i="58"/>
  <c r="O1508" i="58"/>
  <c r="H1508" i="58"/>
  <c r="G1508" i="58"/>
  <c r="P1507" i="58"/>
  <c r="O1507" i="58"/>
  <c r="H1507" i="58"/>
  <c r="G1507" i="58"/>
  <c r="I1507" i="58" s="1"/>
  <c r="P1506" i="58"/>
  <c r="O1506" i="58"/>
  <c r="H1506" i="58"/>
  <c r="G1506" i="58"/>
  <c r="I1506" i="58" s="1"/>
  <c r="P1505" i="58"/>
  <c r="O1505" i="58"/>
  <c r="H1505" i="58"/>
  <c r="G1505" i="58"/>
  <c r="I1505" i="58" s="1"/>
  <c r="P1504" i="58"/>
  <c r="O1504" i="58"/>
  <c r="H1504" i="58"/>
  <c r="G1504" i="58"/>
  <c r="I1504" i="58" s="1"/>
  <c r="P1503" i="58"/>
  <c r="O1503" i="58"/>
  <c r="H1503" i="58"/>
  <c r="G1503" i="58"/>
  <c r="I1503" i="58" s="1"/>
  <c r="P1502" i="58"/>
  <c r="O1502" i="58"/>
  <c r="H1502" i="58"/>
  <c r="G1502" i="58"/>
  <c r="I1502" i="58" s="1"/>
  <c r="P1501" i="58"/>
  <c r="O1501" i="58"/>
  <c r="H1501" i="58"/>
  <c r="G1501" i="58"/>
  <c r="I1501" i="58" s="1"/>
  <c r="P1500" i="58"/>
  <c r="O1500" i="58"/>
  <c r="H1500" i="58"/>
  <c r="G1500" i="58"/>
  <c r="I1500" i="58" s="1"/>
  <c r="P1499" i="58"/>
  <c r="O1499" i="58"/>
  <c r="H1499" i="58"/>
  <c r="G1499" i="58"/>
  <c r="I1499" i="58" s="1"/>
  <c r="P1498" i="58"/>
  <c r="O1498" i="58"/>
  <c r="H1498" i="58"/>
  <c r="G1498" i="58"/>
  <c r="I1498" i="58" s="1"/>
  <c r="P1497" i="58"/>
  <c r="O1497" i="58"/>
  <c r="H1497" i="58"/>
  <c r="G1497" i="58"/>
  <c r="I1497" i="58" s="1"/>
  <c r="P1496" i="58"/>
  <c r="O1496" i="58"/>
  <c r="H1496" i="58"/>
  <c r="G1496" i="58"/>
  <c r="I1496" i="58" s="1"/>
  <c r="P1495" i="58"/>
  <c r="O1495" i="58"/>
  <c r="H1495" i="58"/>
  <c r="G1495" i="58"/>
  <c r="I1495" i="58" s="1"/>
  <c r="P1494" i="58"/>
  <c r="O1494" i="58"/>
  <c r="H1494" i="58"/>
  <c r="G1494" i="58"/>
  <c r="I1494" i="58" s="1"/>
  <c r="P1493" i="58"/>
  <c r="O1493" i="58"/>
  <c r="H1493" i="58"/>
  <c r="G1493" i="58"/>
  <c r="I1493" i="58" s="1"/>
  <c r="P1492" i="58"/>
  <c r="O1492" i="58"/>
  <c r="H1492" i="58"/>
  <c r="G1492" i="58"/>
  <c r="I1492" i="58" s="1"/>
  <c r="P1491" i="58"/>
  <c r="O1491" i="58"/>
  <c r="H1491" i="58"/>
  <c r="G1491" i="58"/>
  <c r="I1491" i="58" s="1"/>
  <c r="P1490" i="58"/>
  <c r="O1490" i="58"/>
  <c r="H1490" i="58"/>
  <c r="G1490" i="58"/>
  <c r="I1490" i="58" s="1"/>
  <c r="P1489" i="58"/>
  <c r="O1489" i="58"/>
  <c r="H1489" i="58"/>
  <c r="G1489" i="58"/>
  <c r="I1489" i="58" s="1"/>
  <c r="P1488" i="58"/>
  <c r="O1488" i="58"/>
  <c r="H1488" i="58"/>
  <c r="G1488" i="58"/>
  <c r="I1488" i="58" s="1"/>
  <c r="P1487" i="58"/>
  <c r="O1487" i="58"/>
  <c r="H1487" i="58"/>
  <c r="G1487" i="58"/>
  <c r="I1487" i="58" s="1"/>
  <c r="P1486" i="58"/>
  <c r="O1486" i="58"/>
  <c r="H1486" i="58"/>
  <c r="G1486" i="58"/>
  <c r="I1486" i="58" s="1"/>
  <c r="P1485" i="58"/>
  <c r="O1485" i="58"/>
  <c r="H1485" i="58"/>
  <c r="G1485" i="58"/>
  <c r="I1485" i="58" s="1"/>
  <c r="P1484" i="58"/>
  <c r="O1484" i="58"/>
  <c r="H1484" i="58"/>
  <c r="G1484" i="58"/>
  <c r="I1484" i="58" s="1"/>
  <c r="P1483" i="58"/>
  <c r="O1483" i="58"/>
  <c r="H1483" i="58"/>
  <c r="G1483" i="58"/>
  <c r="I1483" i="58" s="1"/>
  <c r="P1482" i="58"/>
  <c r="O1482" i="58"/>
  <c r="H1482" i="58"/>
  <c r="G1482" i="58"/>
  <c r="I1482" i="58" s="1"/>
  <c r="P1481" i="58"/>
  <c r="O1481" i="58"/>
  <c r="H1481" i="58"/>
  <c r="G1481" i="58"/>
  <c r="I1481" i="58" s="1"/>
  <c r="P1480" i="58"/>
  <c r="O1480" i="58"/>
  <c r="H1480" i="58"/>
  <c r="G1480" i="58"/>
  <c r="I1480" i="58" s="1"/>
  <c r="P1479" i="58"/>
  <c r="O1479" i="58"/>
  <c r="H1479" i="58"/>
  <c r="G1479" i="58"/>
  <c r="I1479" i="58" s="1"/>
  <c r="P1478" i="58"/>
  <c r="O1478" i="58"/>
  <c r="H1478" i="58"/>
  <c r="G1478" i="58"/>
  <c r="P1477" i="58"/>
  <c r="O1477" i="58"/>
  <c r="H1477" i="58"/>
  <c r="G1477" i="58"/>
  <c r="I1477" i="58" s="1"/>
  <c r="P1476" i="58"/>
  <c r="O1476" i="58"/>
  <c r="H1476" i="58"/>
  <c r="G1476" i="58"/>
  <c r="P1475" i="58"/>
  <c r="O1475" i="58"/>
  <c r="H1475" i="58"/>
  <c r="G1475" i="58"/>
  <c r="I1475" i="58" s="1"/>
  <c r="P1474" i="58"/>
  <c r="O1474" i="58"/>
  <c r="H1474" i="58"/>
  <c r="G1474" i="58"/>
  <c r="I1474" i="58" s="1"/>
  <c r="P1473" i="58"/>
  <c r="O1473" i="58"/>
  <c r="H1473" i="58"/>
  <c r="G1473" i="58"/>
  <c r="I1473" i="58" s="1"/>
  <c r="P1472" i="58"/>
  <c r="O1472" i="58"/>
  <c r="H1472" i="58"/>
  <c r="G1472" i="58"/>
  <c r="I1472" i="58" s="1"/>
  <c r="P1471" i="58"/>
  <c r="O1471" i="58"/>
  <c r="H1471" i="58"/>
  <c r="G1471" i="58"/>
  <c r="I1471" i="58" s="1"/>
  <c r="P1470" i="58"/>
  <c r="O1470" i="58"/>
  <c r="H1470" i="58"/>
  <c r="G1470" i="58"/>
  <c r="I1470" i="58" s="1"/>
  <c r="P1469" i="58"/>
  <c r="O1469" i="58"/>
  <c r="H1469" i="58"/>
  <c r="G1469" i="58"/>
  <c r="I1469" i="58" s="1"/>
  <c r="P1468" i="58"/>
  <c r="O1468" i="58"/>
  <c r="H1468" i="58"/>
  <c r="G1468" i="58"/>
  <c r="P1467" i="58"/>
  <c r="O1467" i="58"/>
  <c r="H1467" i="58"/>
  <c r="G1467" i="58"/>
  <c r="I1467" i="58" s="1"/>
  <c r="P1466" i="58"/>
  <c r="O1466" i="58"/>
  <c r="H1466" i="58"/>
  <c r="G1466" i="58"/>
  <c r="I1466" i="58" s="1"/>
  <c r="P1465" i="58"/>
  <c r="O1465" i="58"/>
  <c r="H1465" i="58"/>
  <c r="G1465" i="58"/>
  <c r="I1465" i="58" s="1"/>
  <c r="P1464" i="58"/>
  <c r="O1464" i="58"/>
  <c r="H1464" i="58"/>
  <c r="G1464" i="58"/>
  <c r="I1464" i="58" s="1"/>
  <c r="P1463" i="58"/>
  <c r="O1463" i="58"/>
  <c r="H1463" i="58"/>
  <c r="G1463" i="58"/>
  <c r="I1463" i="58" s="1"/>
  <c r="P1462" i="58"/>
  <c r="O1462" i="58"/>
  <c r="H1462" i="58"/>
  <c r="G1462" i="58"/>
  <c r="P1461" i="58"/>
  <c r="O1461" i="58"/>
  <c r="H1461" i="58"/>
  <c r="G1461" i="58"/>
  <c r="I1461" i="58" s="1"/>
  <c r="P1460" i="58"/>
  <c r="O1460" i="58"/>
  <c r="H1460" i="58"/>
  <c r="G1460" i="58"/>
  <c r="I1460" i="58" s="1"/>
  <c r="P1459" i="58"/>
  <c r="O1459" i="58"/>
  <c r="H1459" i="58"/>
  <c r="G1459" i="58"/>
  <c r="P1458" i="58"/>
  <c r="O1458" i="58"/>
  <c r="H1458" i="58"/>
  <c r="G1458" i="58"/>
  <c r="I1458" i="58" s="1"/>
  <c r="P1457" i="58"/>
  <c r="O1457" i="58"/>
  <c r="H1457" i="58"/>
  <c r="G1457" i="58"/>
  <c r="P1456" i="58"/>
  <c r="O1456" i="58"/>
  <c r="H1456" i="58"/>
  <c r="G1456" i="58"/>
  <c r="I1456" i="58" s="1"/>
  <c r="P1455" i="58"/>
  <c r="O1455" i="58"/>
  <c r="H1455" i="58"/>
  <c r="G1455" i="58"/>
  <c r="P1454" i="58"/>
  <c r="O1454" i="58"/>
  <c r="I1454" i="58"/>
  <c r="H1454" i="58"/>
  <c r="G1454" i="58"/>
  <c r="P1453" i="58"/>
  <c r="O1453" i="58"/>
  <c r="H1453" i="58"/>
  <c r="G1453" i="58"/>
  <c r="I1453" i="58" s="1"/>
  <c r="P1452" i="58"/>
  <c r="O1452" i="58"/>
  <c r="H1452" i="58"/>
  <c r="G1452" i="58"/>
  <c r="I1452" i="58" s="1"/>
  <c r="P1451" i="58"/>
  <c r="O1451" i="58"/>
  <c r="H1451" i="58"/>
  <c r="G1451" i="58"/>
  <c r="P1450" i="58"/>
  <c r="O1450" i="58"/>
  <c r="H1450" i="58"/>
  <c r="G1450" i="58"/>
  <c r="I1450" i="58" s="1"/>
  <c r="P1449" i="58"/>
  <c r="O1449" i="58"/>
  <c r="H1449" i="58"/>
  <c r="G1449" i="58"/>
  <c r="P1448" i="58"/>
  <c r="O1448" i="58"/>
  <c r="H1448" i="58"/>
  <c r="G1448" i="58"/>
  <c r="I1448" i="58" s="1"/>
  <c r="P1447" i="58"/>
  <c r="O1447" i="58"/>
  <c r="H1447" i="58"/>
  <c r="G1447" i="58"/>
  <c r="P1446" i="58"/>
  <c r="O1446" i="58"/>
  <c r="H1446" i="58"/>
  <c r="G1446" i="58"/>
  <c r="I1446" i="58" s="1"/>
  <c r="P1445" i="58"/>
  <c r="O1445" i="58"/>
  <c r="H1445" i="58"/>
  <c r="G1445" i="58"/>
  <c r="I1445" i="58" s="1"/>
  <c r="P1444" i="58"/>
  <c r="O1444" i="58"/>
  <c r="H1444" i="58"/>
  <c r="G1444" i="58"/>
  <c r="I1444" i="58" s="1"/>
  <c r="P1443" i="58"/>
  <c r="O1443" i="58"/>
  <c r="H1443" i="58"/>
  <c r="G1443" i="58"/>
  <c r="P1442" i="58"/>
  <c r="O1442" i="58"/>
  <c r="H1442" i="58"/>
  <c r="J1442" i="58" s="1"/>
  <c r="K1443" i="58" s="1"/>
  <c r="G1442" i="58"/>
  <c r="I1442" i="58" s="1"/>
  <c r="P1441" i="58"/>
  <c r="O1441" i="58"/>
  <c r="H1441" i="58"/>
  <c r="G1441" i="58"/>
  <c r="I1441" i="58" s="1"/>
  <c r="P1440" i="58"/>
  <c r="O1440" i="58"/>
  <c r="H1440" i="58"/>
  <c r="G1440" i="58"/>
  <c r="I1440" i="58" s="1"/>
  <c r="P1439" i="58"/>
  <c r="O1439" i="58"/>
  <c r="H1439" i="58"/>
  <c r="G1439" i="58"/>
  <c r="I1439" i="58" s="1"/>
  <c r="P1438" i="58"/>
  <c r="O1438" i="58"/>
  <c r="H1438" i="58"/>
  <c r="G1438" i="58"/>
  <c r="P1437" i="58"/>
  <c r="O1437" i="58"/>
  <c r="H1437" i="58"/>
  <c r="G1437" i="58"/>
  <c r="I1437" i="58" s="1"/>
  <c r="P1436" i="58"/>
  <c r="O1436" i="58"/>
  <c r="H1436" i="58"/>
  <c r="G1436" i="58"/>
  <c r="P1435" i="58"/>
  <c r="O1435" i="58"/>
  <c r="H1435" i="58"/>
  <c r="G1435" i="58"/>
  <c r="I1435" i="58" s="1"/>
  <c r="P1434" i="58"/>
  <c r="O1434" i="58"/>
  <c r="H1434" i="58"/>
  <c r="G1434" i="58"/>
  <c r="I1434" i="58" s="1"/>
  <c r="P1433" i="58"/>
  <c r="O1433" i="58"/>
  <c r="H1433" i="58"/>
  <c r="G1433" i="58"/>
  <c r="I1433" i="58" s="1"/>
  <c r="P1432" i="58"/>
  <c r="O1432" i="58"/>
  <c r="H1432" i="58"/>
  <c r="G1432" i="58"/>
  <c r="I1432" i="58" s="1"/>
  <c r="P1431" i="58"/>
  <c r="O1431" i="58"/>
  <c r="H1431" i="58"/>
  <c r="G1431" i="58"/>
  <c r="I1431" i="58" s="1"/>
  <c r="P1430" i="58"/>
  <c r="O1430" i="58"/>
  <c r="H1430" i="58"/>
  <c r="G1430" i="58"/>
  <c r="P1429" i="58"/>
  <c r="O1429" i="58"/>
  <c r="H1429" i="58"/>
  <c r="G1429" i="58"/>
  <c r="I1429" i="58" s="1"/>
  <c r="P1428" i="58"/>
  <c r="O1428" i="58"/>
  <c r="H1428" i="58"/>
  <c r="G1428" i="58"/>
  <c r="P1427" i="58"/>
  <c r="O1427" i="58"/>
  <c r="H1427" i="58"/>
  <c r="G1427" i="58"/>
  <c r="I1427" i="58" s="1"/>
  <c r="P1426" i="58"/>
  <c r="O1426" i="58"/>
  <c r="H1426" i="58"/>
  <c r="G1426" i="58"/>
  <c r="P1425" i="58"/>
  <c r="O1425" i="58"/>
  <c r="H1425" i="58"/>
  <c r="J1425" i="58" s="1"/>
  <c r="K1426" i="58" s="1"/>
  <c r="G1425" i="58"/>
  <c r="I1425" i="58" s="1"/>
  <c r="P1424" i="58"/>
  <c r="O1424" i="58"/>
  <c r="H1424" i="58"/>
  <c r="G1424" i="58"/>
  <c r="I1424" i="58" s="1"/>
  <c r="P1423" i="58"/>
  <c r="O1423" i="58"/>
  <c r="H1423" i="58"/>
  <c r="G1423" i="58"/>
  <c r="I1423" i="58" s="1"/>
  <c r="P1422" i="58"/>
  <c r="O1422" i="58"/>
  <c r="H1422" i="58"/>
  <c r="G1422" i="58"/>
  <c r="P1421" i="58"/>
  <c r="O1421" i="58"/>
  <c r="H1421" i="58"/>
  <c r="G1421" i="58"/>
  <c r="I1421" i="58" s="1"/>
  <c r="P1420" i="58"/>
  <c r="O1420" i="58"/>
  <c r="H1420" i="58"/>
  <c r="G1420" i="58"/>
  <c r="I1420" i="58" s="1"/>
  <c r="P1419" i="58"/>
  <c r="O1419" i="58"/>
  <c r="H1419" i="58"/>
  <c r="G1419" i="58"/>
  <c r="I1419" i="58" s="1"/>
  <c r="P1418" i="58"/>
  <c r="O1418" i="58"/>
  <c r="H1418" i="58"/>
  <c r="G1418" i="58"/>
  <c r="I1418" i="58" s="1"/>
  <c r="P1417" i="58"/>
  <c r="O1417" i="58"/>
  <c r="H1417" i="58"/>
  <c r="G1417" i="58"/>
  <c r="I1417" i="58" s="1"/>
  <c r="P1416" i="58"/>
  <c r="O1416" i="58"/>
  <c r="H1416" i="58"/>
  <c r="G1416" i="58"/>
  <c r="I1416" i="58" s="1"/>
  <c r="P1415" i="58"/>
  <c r="O1415" i="58"/>
  <c r="H1415" i="58"/>
  <c r="G1415" i="58"/>
  <c r="I1415" i="58" s="1"/>
  <c r="P1414" i="58"/>
  <c r="O1414" i="58"/>
  <c r="H1414" i="58"/>
  <c r="G1414" i="58"/>
  <c r="I1414" i="58" s="1"/>
  <c r="P1413" i="58"/>
  <c r="O1413" i="58"/>
  <c r="H1413" i="58"/>
  <c r="G1413" i="58"/>
  <c r="I1413" i="58" s="1"/>
  <c r="P1412" i="58"/>
  <c r="O1412" i="58"/>
  <c r="H1412" i="58"/>
  <c r="G1412" i="58"/>
  <c r="I1412" i="58" s="1"/>
  <c r="P1411" i="58"/>
  <c r="O1411" i="58"/>
  <c r="H1411" i="58"/>
  <c r="G1411" i="58"/>
  <c r="I1411" i="58" s="1"/>
  <c r="P1410" i="58"/>
  <c r="O1410" i="58"/>
  <c r="H1410" i="58"/>
  <c r="G1410" i="58"/>
  <c r="I1410" i="58" s="1"/>
  <c r="P1409" i="58"/>
  <c r="O1409" i="58"/>
  <c r="H1409" i="58"/>
  <c r="G1409" i="58"/>
  <c r="I1409" i="58" s="1"/>
  <c r="P1408" i="58"/>
  <c r="O1408" i="58"/>
  <c r="H1408" i="58"/>
  <c r="G1408" i="58"/>
  <c r="I1408" i="58" s="1"/>
  <c r="P1407" i="58"/>
  <c r="O1407" i="58"/>
  <c r="H1407" i="58"/>
  <c r="G1407" i="58"/>
  <c r="I1407" i="58" s="1"/>
  <c r="P1406" i="58"/>
  <c r="O1406" i="58"/>
  <c r="H1406" i="58"/>
  <c r="G1406" i="58"/>
  <c r="I1406" i="58" s="1"/>
  <c r="P1405" i="58"/>
  <c r="O1405" i="58"/>
  <c r="H1405" i="58"/>
  <c r="G1405" i="58"/>
  <c r="I1405" i="58" s="1"/>
  <c r="P1404" i="58"/>
  <c r="O1404" i="58"/>
  <c r="H1404" i="58"/>
  <c r="G1404" i="58"/>
  <c r="I1404" i="58" s="1"/>
  <c r="P1403" i="58"/>
  <c r="O1403" i="58"/>
  <c r="H1403" i="58"/>
  <c r="G1403" i="58"/>
  <c r="I1403" i="58" s="1"/>
  <c r="P1402" i="58"/>
  <c r="O1402" i="58"/>
  <c r="H1402" i="58"/>
  <c r="G1402" i="58"/>
  <c r="I1402" i="58" s="1"/>
  <c r="P1401" i="58"/>
  <c r="O1401" i="58"/>
  <c r="H1401" i="58"/>
  <c r="G1401" i="58"/>
  <c r="I1401" i="58" s="1"/>
  <c r="P1400" i="58"/>
  <c r="O1400" i="58"/>
  <c r="H1400" i="58"/>
  <c r="G1400" i="58"/>
  <c r="I1400" i="58" s="1"/>
  <c r="P1399" i="58"/>
  <c r="O1399" i="58"/>
  <c r="H1399" i="58"/>
  <c r="G1399" i="58"/>
  <c r="I1399" i="58" s="1"/>
  <c r="P1398" i="58"/>
  <c r="O1398" i="58"/>
  <c r="H1398" i="58"/>
  <c r="G1398" i="58"/>
  <c r="I1398" i="58" s="1"/>
  <c r="P1397" i="58"/>
  <c r="O1397" i="58"/>
  <c r="H1397" i="58"/>
  <c r="J1397" i="58" s="1"/>
  <c r="K1398" i="58" s="1"/>
  <c r="G1397" i="58"/>
  <c r="I1397" i="58" s="1"/>
  <c r="P1396" i="58"/>
  <c r="O1396" i="58"/>
  <c r="H1396" i="58"/>
  <c r="J1396" i="58" s="1"/>
  <c r="G1396" i="58"/>
  <c r="I1396" i="58" s="1"/>
  <c r="P1395" i="58"/>
  <c r="O1395" i="58"/>
  <c r="H1395" i="58"/>
  <c r="G1395" i="58"/>
  <c r="I1395" i="58" s="1"/>
  <c r="P1394" i="58"/>
  <c r="O1394" i="58"/>
  <c r="H1394" i="58"/>
  <c r="G1394" i="58"/>
  <c r="P1393" i="58"/>
  <c r="O1393" i="58"/>
  <c r="H1393" i="58"/>
  <c r="G1393" i="58"/>
  <c r="I1393" i="58" s="1"/>
  <c r="P1392" i="58"/>
  <c r="O1392" i="58"/>
  <c r="H1392" i="58"/>
  <c r="G1392" i="58"/>
  <c r="I1392" i="58" s="1"/>
  <c r="P1391" i="58"/>
  <c r="O1391" i="58"/>
  <c r="H1391" i="58"/>
  <c r="G1391" i="58"/>
  <c r="I1391" i="58" s="1"/>
  <c r="P1390" i="58"/>
  <c r="O1390" i="58"/>
  <c r="H1390" i="58"/>
  <c r="G1390" i="58"/>
  <c r="P1389" i="58"/>
  <c r="O1389" i="58"/>
  <c r="H1389" i="58"/>
  <c r="G1389" i="58"/>
  <c r="I1389" i="58" s="1"/>
  <c r="P1388" i="58"/>
  <c r="O1388" i="58"/>
  <c r="H1388" i="58"/>
  <c r="G1388" i="58"/>
  <c r="I1388" i="58" s="1"/>
  <c r="P1387" i="58"/>
  <c r="O1387" i="58"/>
  <c r="H1387" i="58"/>
  <c r="G1387" i="58"/>
  <c r="I1387" i="58" s="1"/>
  <c r="P1386" i="58"/>
  <c r="O1386" i="58"/>
  <c r="H1386" i="58"/>
  <c r="G1386" i="58"/>
  <c r="P1385" i="58"/>
  <c r="O1385" i="58"/>
  <c r="H1385" i="58"/>
  <c r="G1385" i="58"/>
  <c r="I1385" i="58" s="1"/>
  <c r="P1384" i="58"/>
  <c r="O1384" i="58"/>
  <c r="H1384" i="58"/>
  <c r="G1384" i="58"/>
  <c r="I1384" i="58" s="1"/>
  <c r="P1383" i="58"/>
  <c r="O1383" i="58"/>
  <c r="H1383" i="58"/>
  <c r="G1383" i="58"/>
  <c r="I1383" i="58" s="1"/>
  <c r="P1382" i="58"/>
  <c r="O1382" i="58"/>
  <c r="H1382" i="58"/>
  <c r="G1382" i="58"/>
  <c r="I1382" i="58" s="1"/>
  <c r="P1381" i="58"/>
  <c r="O1381" i="58"/>
  <c r="H1381" i="58"/>
  <c r="G1381" i="58"/>
  <c r="I1381" i="58" s="1"/>
  <c r="P1380" i="58"/>
  <c r="O1380" i="58"/>
  <c r="H1380" i="58"/>
  <c r="G1380" i="58"/>
  <c r="I1380" i="58" s="1"/>
  <c r="P1379" i="58"/>
  <c r="O1379" i="58"/>
  <c r="H1379" i="58"/>
  <c r="G1379" i="58"/>
  <c r="I1379" i="58" s="1"/>
  <c r="P1378" i="58"/>
  <c r="O1378" i="58"/>
  <c r="H1378" i="58"/>
  <c r="G1378" i="58"/>
  <c r="I1378" i="58" s="1"/>
  <c r="P1377" i="58"/>
  <c r="O1377" i="58"/>
  <c r="H1377" i="58"/>
  <c r="G1377" i="58"/>
  <c r="I1377" i="58" s="1"/>
  <c r="P1376" i="58"/>
  <c r="O1376" i="58"/>
  <c r="H1376" i="58"/>
  <c r="G1376" i="58"/>
  <c r="I1376" i="58" s="1"/>
  <c r="P1375" i="58"/>
  <c r="O1375" i="58"/>
  <c r="H1375" i="58"/>
  <c r="G1375" i="58"/>
  <c r="I1375" i="58" s="1"/>
  <c r="P1374" i="58"/>
  <c r="O1374" i="58"/>
  <c r="H1374" i="58"/>
  <c r="G1374" i="58"/>
  <c r="P1373" i="58"/>
  <c r="O1373" i="58"/>
  <c r="H1373" i="58"/>
  <c r="G1373" i="58"/>
  <c r="I1373" i="58" s="1"/>
  <c r="P1372" i="58"/>
  <c r="O1372" i="58"/>
  <c r="H1372" i="58"/>
  <c r="G1372" i="58"/>
  <c r="I1372" i="58" s="1"/>
  <c r="P1371" i="58"/>
  <c r="O1371" i="58"/>
  <c r="H1371" i="58"/>
  <c r="G1371" i="58"/>
  <c r="I1371" i="58" s="1"/>
  <c r="P1370" i="58"/>
  <c r="O1370" i="58"/>
  <c r="H1370" i="58"/>
  <c r="G1370" i="58"/>
  <c r="I1370" i="58" s="1"/>
  <c r="P1369" i="58"/>
  <c r="O1369" i="58"/>
  <c r="H1369" i="58"/>
  <c r="G1369" i="58"/>
  <c r="I1369" i="58" s="1"/>
  <c r="P1368" i="58"/>
  <c r="O1368" i="58"/>
  <c r="H1368" i="58"/>
  <c r="G1368" i="58"/>
  <c r="P1367" i="58"/>
  <c r="O1367" i="58"/>
  <c r="H1367" i="58"/>
  <c r="G1367" i="58"/>
  <c r="P1366" i="58"/>
  <c r="O1366" i="58"/>
  <c r="H1366" i="58"/>
  <c r="G1366" i="58"/>
  <c r="I1366" i="58" s="1"/>
  <c r="P1365" i="58"/>
  <c r="O1365" i="58"/>
  <c r="H1365" i="58"/>
  <c r="G1365" i="58"/>
  <c r="I1365" i="58" s="1"/>
  <c r="P1364" i="58"/>
  <c r="O1364" i="58"/>
  <c r="H1364" i="58"/>
  <c r="G1364" i="58"/>
  <c r="I1364" i="58" s="1"/>
  <c r="P1363" i="58"/>
  <c r="O1363" i="58"/>
  <c r="H1363" i="58"/>
  <c r="G1363" i="58"/>
  <c r="I1363" i="58" s="1"/>
  <c r="P1362" i="58"/>
  <c r="O1362" i="58"/>
  <c r="H1362" i="58"/>
  <c r="G1362" i="58"/>
  <c r="I1362" i="58" s="1"/>
  <c r="P1361" i="58"/>
  <c r="O1361" i="58"/>
  <c r="H1361" i="58"/>
  <c r="G1361" i="58"/>
  <c r="P1360" i="58"/>
  <c r="O1360" i="58"/>
  <c r="H1360" i="58"/>
  <c r="G1360" i="58"/>
  <c r="I1360" i="58" s="1"/>
  <c r="P1359" i="58"/>
  <c r="O1359" i="58"/>
  <c r="H1359" i="58"/>
  <c r="G1359" i="58"/>
  <c r="I1359" i="58" s="1"/>
  <c r="P1358" i="58"/>
  <c r="O1358" i="58"/>
  <c r="H1358" i="58"/>
  <c r="G1358" i="58"/>
  <c r="I1358" i="58" s="1"/>
  <c r="P1357" i="58"/>
  <c r="O1357" i="58"/>
  <c r="H1357" i="58"/>
  <c r="G1357" i="58"/>
  <c r="P1356" i="58"/>
  <c r="O1356" i="58"/>
  <c r="H1356" i="58"/>
  <c r="G1356" i="58"/>
  <c r="I1356" i="58" s="1"/>
  <c r="P1355" i="58"/>
  <c r="O1355" i="58"/>
  <c r="H1355" i="58"/>
  <c r="G1355" i="58"/>
  <c r="I1355" i="58" s="1"/>
  <c r="P1354" i="58"/>
  <c r="O1354" i="58"/>
  <c r="H1354" i="58"/>
  <c r="G1354" i="58"/>
  <c r="I1354" i="58" s="1"/>
  <c r="P1353" i="58"/>
  <c r="O1353" i="58"/>
  <c r="H1353" i="58"/>
  <c r="G1353" i="58"/>
  <c r="I1353" i="58" s="1"/>
  <c r="P1352" i="58"/>
  <c r="O1352" i="58"/>
  <c r="H1352" i="58"/>
  <c r="G1352" i="58"/>
  <c r="I1352" i="58" s="1"/>
  <c r="P1351" i="58"/>
  <c r="O1351" i="58"/>
  <c r="H1351" i="58"/>
  <c r="G1351" i="58"/>
  <c r="I1351" i="58" s="1"/>
  <c r="P1350" i="58"/>
  <c r="O1350" i="58"/>
  <c r="H1350" i="58"/>
  <c r="G1350" i="58"/>
  <c r="P1349" i="58"/>
  <c r="O1349" i="58"/>
  <c r="H1349" i="58"/>
  <c r="G1349" i="58"/>
  <c r="P1348" i="58"/>
  <c r="O1348" i="58"/>
  <c r="H1348" i="58"/>
  <c r="G1348" i="58"/>
  <c r="I1348" i="58" s="1"/>
  <c r="P1347" i="58"/>
  <c r="O1347" i="58"/>
  <c r="H1347" i="58"/>
  <c r="G1347" i="58"/>
  <c r="I1347" i="58" s="1"/>
  <c r="P1346" i="58"/>
  <c r="O1346" i="58"/>
  <c r="H1346" i="58"/>
  <c r="G1346" i="58"/>
  <c r="I1346" i="58" s="1"/>
  <c r="P1345" i="58"/>
  <c r="O1345" i="58"/>
  <c r="H1345" i="58"/>
  <c r="G1345" i="58"/>
  <c r="I1345" i="58" s="1"/>
  <c r="P1344" i="58"/>
  <c r="O1344" i="58"/>
  <c r="H1344" i="58"/>
  <c r="G1344" i="58"/>
  <c r="I1344" i="58" s="1"/>
  <c r="P1343" i="58"/>
  <c r="O1343" i="58"/>
  <c r="H1343" i="58"/>
  <c r="G1343" i="58"/>
  <c r="P1342" i="58"/>
  <c r="O1342" i="58"/>
  <c r="H1342" i="58"/>
  <c r="G1342" i="58"/>
  <c r="I1342" i="58" s="1"/>
  <c r="P1341" i="58"/>
  <c r="O1341" i="58"/>
  <c r="H1341" i="58"/>
  <c r="G1341" i="58"/>
  <c r="I1341" i="58" s="1"/>
  <c r="P1340" i="58"/>
  <c r="O1340" i="58"/>
  <c r="H1340" i="58"/>
  <c r="G1340" i="58"/>
  <c r="I1340" i="58" s="1"/>
  <c r="P1339" i="58"/>
  <c r="O1339" i="58"/>
  <c r="H1339" i="58"/>
  <c r="G1339" i="58"/>
  <c r="I1339" i="58" s="1"/>
  <c r="P1338" i="58"/>
  <c r="O1338" i="58"/>
  <c r="H1338" i="58"/>
  <c r="G1338" i="58"/>
  <c r="I1338" i="58" s="1"/>
  <c r="P1337" i="58"/>
  <c r="O1337" i="58"/>
  <c r="H1337" i="58"/>
  <c r="G1337" i="58"/>
  <c r="P1336" i="58"/>
  <c r="O1336" i="58"/>
  <c r="H1336" i="58"/>
  <c r="G1336" i="58"/>
  <c r="I1336" i="58" s="1"/>
  <c r="P1335" i="58"/>
  <c r="O1335" i="58"/>
  <c r="H1335" i="58"/>
  <c r="G1335" i="58"/>
  <c r="I1335" i="58" s="1"/>
  <c r="P1334" i="58"/>
  <c r="O1334" i="58"/>
  <c r="H1334" i="58"/>
  <c r="G1334" i="58"/>
  <c r="I1334" i="58" s="1"/>
  <c r="P1333" i="58"/>
  <c r="O1333" i="58"/>
  <c r="H1333" i="58"/>
  <c r="G1333" i="58"/>
  <c r="P1332" i="58"/>
  <c r="O1332" i="58"/>
  <c r="H1332" i="58"/>
  <c r="G1332" i="58"/>
  <c r="P1331" i="58"/>
  <c r="O1331" i="58"/>
  <c r="H1331" i="58"/>
  <c r="G1331" i="58"/>
  <c r="I1331" i="58" s="1"/>
  <c r="P1330" i="58"/>
  <c r="O1330" i="58"/>
  <c r="H1330" i="58"/>
  <c r="G1330" i="58"/>
  <c r="I1330" i="58" s="1"/>
  <c r="P1329" i="58"/>
  <c r="O1329" i="58"/>
  <c r="H1329" i="58"/>
  <c r="G1329" i="58"/>
  <c r="P1328" i="58"/>
  <c r="O1328" i="58"/>
  <c r="H1328" i="58"/>
  <c r="G1328" i="58"/>
  <c r="I1328" i="58" s="1"/>
  <c r="P1327" i="58"/>
  <c r="O1327" i="58"/>
  <c r="H1327" i="58"/>
  <c r="G1327" i="58"/>
  <c r="I1327" i="58" s="1"/>
  <c r="P1326" i="58"/>
  <c r="O1326" i="58"/>
  <c r="H1326" i="58"/>
  <c r="G1326" i="58"/>
  <c r="I1326" i="58" s="1"/>
  <c r="P1325" i="58"/>
  <c r="O1325" i="58"/>
  <c r="H1325" i="58"/>
  <c r="G1325" i="58"/>
  <c r="P1324" i="58"/>
  <c r="O1324" i="58"/>
  <c r="H1324" i="58"/>
  <c r="G1324" i="58"/>
  <c r="I1324" i="58" s="1"/>
  <c r="P1323" i="58"/>
  <c r="O1323" i="58"/>
  <c r="H1323" i="58"/>
  <c r="G1323" i="58"/>
  <c r="I1323" i="58" s="1"/>
  <c r="P1322" i="58"/>
  <c r="O1322" i="58"/>
  <c r="H1322" i="58"/>
  <c r="G1322" i="58"/>
  <c r="I1322" i="58" s="1"/>
  <c r="P1321" i="58"/>
  <c r="O1321" i="58"/>
  <c r="H1321" i="58"/>
  <c r="G1321" i="58"/>
  <c r="P1320" i="58"/>
  <c r="O1320" i="58"/>
  <c r="H1320" i="58"/>
  <c r="G1320" i="58"/>
  <c r="P1319" i="58"/>
  <c r="O1319" i="58"/>
  <c r="H1319" i="58"/>
  <c r="G1319" i="58"/>
  <c r="I1319" i="58" s="1"/>
  <c r="P1318" i="58"/>
  <c r="O1318" i="58"/>
  <c r="H1318" i="58"/>
  <c r="G1318" i="58"/>
  <c r="I1318" i="58" s="1"/>
  <c r="P1317" i="58"/>
  <c r="O1317" i="58"/>
  <c r="H1317" i="58"/>
  <c r="G1317" i="58"/>
  <c r="P1316" i="58"/>
  <c r="O1316" i="58"/>
  <c r="H1316" i="58"/>
  <c r="G1316" i="58"/>
  <c r="P1315" i="58"/>
  <c r="O1315" i="58"/>
  <c r="H1315" i="58"/>
  <c r="G1315" i="58"/>
  <c r="I1315" i="58" s="1"/>
  <c r="P1314" i="58"/>
  <c r="O1314" i="58"/>
  <c r="H1314" i="58"/>
  <c r="G1314" i="58"/>
  <c r="I1314" i="58" s="1"/>
  <c r="P1313" i="58"/>
  <c r="O1313" i="58"/>
  <c r="H1313" i="58"/>
  <c r="G1313" i="58"/>
  <c r="I1313" i="58" s="1"/>
  <c r="P1312" i="58"/>
  <c r="O1312" i="58"/>
  <c r="H1312" i="58"/>
  <c r="G1312" i="58"/>
  <c r="P1311" i="58"/>
  <c r="O1311" i="58"/>
  <c r="H1311" i="58"/>
  <c r="G1311" i="58"/>
  <c r="I1311" i="58" s="1"/>
  <c r="P1310" i="58"/>
  <c r="O1310" i="58"/>
  <c r="H1310" i="58"/>
  <c r="G1310" i="58"/>
  <c r="I1310" i="58" s="1"/>
  <c r="P1309" i="58"/>
  <c r="O1309" i="58"/>
  <c r="H1309" i="58"/>
  <c r="G1309" i="58"/>
  <c r="I1309" i="58" s="1"/>
  <c r="P1308" i="58"/>
  <c r="O1308" i="58"/>
  <c r="H1308" i="58"/>
  <c r="G1308" i="58"/>
  <c r="I1308" i="58" s="1"/>
  <c r="P1307" i="58"/>
  <c r="O1307" i="58"/>
  <c r="H1307" i="58"/>
  <c r="G1307" i="58"/>
  <c r="P1306" i="58"/>
  <c r="O1306" i="58"/>
  <c r="H1306" i="58"/>
  <c r="G1306" i="58"/>
  <c r="P1305" i="58"/>
  <c r="O1305" i="58"/>
  <c r="H1305" i="58"/>
  <c r="G1305" i="58"/>
  <c r="I1305" i="58" s="1"/>
  <c r="P1304" i="58"/>
  <c r="O1304" i="58"/>
  <c r="H1304" i="58"/>
  <c r="G1304" i="58"/>
  <c r="P1303" i="58"/>
  <c r="O1303" i="58"/>
  <c r="H1303" i="58"/>
  <c r="G1303" i="58"/>
  <c r="I1303" i="58" s="1"/>
  <c r="P1302" i="58"/>
  <c r="O1302" i="58"/>
  <c r="H1302" i="58"/>
  <c r="G1302" i="58"/>
  <c r="I1302" i="58" s="1"/>
  <c r="P1301" i="58"/>
  <c r="O1301" i="58"/>
  <c r="H1301" i="58"/>
  <c r="G1301" i="58"/>
  <c r="P1300" i="58"/>
  <c r="O1300" i="58"/>
  <c r="H1300" i="58"/>
  <c r="G1300" i="58"/>
  <c r="I1300" i="58" s="1"/>
  <c r="P1299" i="58"/>
  <c r="O1299" i="58"/>
  <c r="H1299" i="58"/>
  <c r="G1299" i="58"/>
  <c r="P1298" i="58"/>
  <c r="O1298" i="58"/>
  <c r="H1298" i="58"/>
  <c r="G1298" i="58"/>
  <c r="P1297" i="58"/>
  <c r="O1297" i="58"/>
  <c r="H1297" i="58"/>
  <c r="G1297" i="58"/>
  <c r="P1296" i="58"/>
  <c r="O1296" i="58"/>
  <c r="H1296" i="58"/>
  <c r="G1296" i="58"/>
  <c r="I1296" i="58" s="1"/>
  <c r="P1295" i="58"/>
  <c r="O1295" i="58"/>
  <c r="H1295" i="58"/>
  <c r="G1295" i="58"/>
  <c r="P1294" i="58"/>
  <c r="O1294" i="58"/>
  <c r="H1294" i="58"/>
  <c r="G1294" i="58"/>
  <c r="I1294" i="58" s="1"/>
  <c r="P1293" i="58"/>
  <c r="O1293" i="58"/>
  <c r="H1293" i="58"/>
  <c r="G1293" i="58"/>
  <c r="I1293" i="58" s="1"/>
  <c r="P1292" i="58"/>
  <c r="O1292" i="58"/>
  <c r="H1292" i="58"/>
  <c r="G1292" i="58"/>
  <c r="P1291" i="58"/>
  <c r="O1291" i="58"/>
  <c r="H1291" i="58"/>
  <c r="G1291" i="58"/>
  <c r="I1291" i="58" s="1"/>
  <c r="P1290" i="58"/>
  <c r="O1290" i="58"/>
  <c r="H1290" i="58"/>
  <c r="G1290" i="58"/>
  <c r="I1290" i="58" s="1"/>
  <c r="P1289" i="58"/>
  <c r="O1289" i="58"/>
  <c r="H1289" i="58"/>
  <c r="G1289" i="58"/>
  <c r="P1288" i="58"/>
  <c r="O1288" i="58"/>
  <c r="H1288" i="58"/>
  <c r="G1288" i="58"/>
  <c r="I1288" i="58" s="1"/>
  <c r="P1287" i="58"/>
  <c r="O1287" i="58"/>
  <c r="H1287" i="58"/>
  <c r="G1287" i="58"/>
  <c r="P1286" i="58"/>
  <c r="O1286" i="58"/>
  <c r="H1286" i="58"/>
  <c r="G1286" i="58"/>
  <c r="I1286" i="58" s="1"/>
  <c r="P1285" i="58"/>
  <c r="O1285" i="58"/>
  <c r="H1285" i="58"/>
  <c r="G1285" i="58"/>
  <c r="I1285" i="58" s="1"/>
  <c r="P1284" i="58"/>
  <c r="O1284" i="58"/>
  <c r="H1284" i="58"/>
  <c r="G1284" i="58"/>
  <c r="P1283" i="58"/>
  <c r="O1283" i="58"/>
  <c r="H1283" i="58"/>
  <c r="G1283" i="58"/>
  <c r="I1283" i="58" s="1"/>
  <c r="P1282" i="58"/>
  <c r="O1282" i="58"/>
  <c r="H1282" i="58"/>
  <c r="G1282" i="58"/>
  <c r="P1281" i="58"/>
  <c r="O1281" i="58"/>
  <c r="H1281" i="58"/>
  <c r="G1281" i="58"/>
  <c r="I1281" i="58" s="1"/>
  <c r="P1280" i="58"/>
  <c r="O1280" i="58"/>
  <c r="H1280" i="58"/>
  <c r="G1280" i="58"/>
  <c r="I1280" i="58" s="1"/>
  <c r="P1279" i="58"/>
  <c r="O1279" i="58"/>
  <c r="H1279" i="58"/>
  <c r="G1279" i="58"/>
  <c r="P1278" i="58"/>
  <c r="O1278" i="58"/>
  <c r="H1278" i="58"/>
  <c r="G1278" i="58"/>
  <c r="I1278" i="58" s="1"/>
  <c r="P1277" i="58"/>
  <c r="O1277" i="58"/>
  <c r="H1277" i="58"/>
  <c r="G1277" i="58"/>
  <c r="P1276" i="58"/>
  <c r="O1276" i="58"/>
  <c r="H1276" i="58"/>
  <c r="G1276" i="58"/>
  <c r="I1276" i="58" s="1"/>
  <c r="P1275" i="58"/>
  <c r="O1275" i="58"/>
  <c r="H1275" i="58"/>
  <c r="G1275" i="58"/>
  <c r="P1274" i="58"/>
  <c r="O1274" i="58"/>
  <c r="H1274" i="58"/>
  <c r="G1274" i="58"/>
  <c r="P1273" i="58"/>
  <c r="O1273" i="58"/>
  <c r="H1273" i="58"/>
  <c r="G1273" i="58"/>
  <c r="P1272" i="58"/>
  <c r="O1272" i="58"/>
  <c r="H1272" i="58"/>
  <c r="G1272" i="58"/>
  <c r="P1271" i="58"/>
  <c r="O1271" i="58"/>
  <c r="H1271" i="58"/>
  <c r="G1271" i="58"/>
  <c r="P1270" i="58"/>
  <c r="O1270" i="58"/>
  <c r="H1270" i="58"/>
  <c r="G1270" i="58"/>
  <c r="P1269" i="58"/>
  <c r="O1269" i="58"/>
  <c r="H1269" i="58"/>
  <c r="G1269" i="58"/>
  <c r="P1268" i="58"/>
  <c r="O1268" i="58"/>
  <c r="H1268" i="58"/>
  <c r="G1268" i="58"/>
  <c r="P1267" i="58"/>
  <c r="O1267" i="58"/>
  <c r="H1267" i="58"/>
  <c r="G1267" i="58"/>
  <c r="P1266" i="58"/>
  <c r="O1266" i="58"/>
  <c r="H1266" i="58"/>
  <c r="G1266" i="58"/>
  <c r="I1266" i="58" s="1"/>
  <c r="P1265" i="58"/>
  <c r="O1265" i="58"/>
  <c r="H1265" i="58"/>
  <c r="G1265" i="58"/>
  <c r="P1264" i="58"/>
  <c r="O1264" i="58"/>
  <c r="H1264" i="58"/>
  <c r="G1264" i="58"/>
  <c r="I1264" i="58" s="1"/>
  <c r="P1263" i="58"/>
  <c r="O1263" i="58"/>
  <c r="H1263" i="58"/>
  <c r="G1263" i="58"/>
  <c r="P1262" i="58"/>
  <c r="O1262" i="58"/>
  <c r="H1262" i="58"/>
  <c r="G1262" i="58"/>
  <c r="I1262" i="58" s="1"/>
  <c r="P1261" i="58"/>
  <c r="O1261" i="58"/>
  <c r="H1261" i="58"/>
  <c r="G1261" i="58"/>
  <c r="P1260" i="58"/>
  <c r="O1260" i="58"/>
  <c r="H1260" i="58"/>
  <c r="G1260" i="58"/>
  <c r="P1259" i="58"/>
  <c r="O1259" i="58"/>
  <c r="H1259" i="58"/>
  <c r="G1259" i="58"/>
  <c r="P1258" i="58"/>
  <c r="O1258" i="58"/>
  <c r="H1258" i="58"/>
  <c r="G1258" i="58"/>
  <c r="P1257" i="58"/>
  <c r="O1257" i="58"/>
  <c r="H1257" i="58"/>
  <c r="G1257" i="58"/>
  <c r="I1257" i="58" s="1"/>
  <c r="P1256" i="58"/>
  <c r="O1256" i="58"/>
  <c r="H1256" i="58"/>
  <c r="G1256" i="58"/>
  <c r="P1255" i="58"/>
  <c r="O1255" i="58"/>
  <c r="H1255" i="58"/>
  <c r="G1255" i="58"/>
  <c r="I1255" i="58" s="1"/>
  <c r="P1254" i="58"/>
  <c r="O1254" i="58"/>
  <c r="H1254" i="58"/>
  <c r="G1254" i="58"/>
  <c r="P1253" i="58"/>
  <c r="O1253" i="58"/>
  <c r="H1253" i="58"/>
  <c r="G1253" i="58"/>
  <c r="I1253" i="58" s="1"/>
  <c r="P1252" i="58"/>
  <c r="O1252" i="58"/>
  <c r="H1252" i="58"/>
  <c r="G1252" i="58"/>
  <c r="P1251" i="58"/>
  <c r="O1251" i="58"/>
  <c r="H1251" i="58"/>
  <c r="G1251" i="58"/>
  <c r="I1251" i="58" s="1"/>
  <c r="P1250" i="58"/>
  <c r="O1250" i="58"/>
  <c r="H1250" i="58"/>
  <c r="G1250" i="58"/>
  <c r="P1249" i="58"/>
  <c r="O1249" i="58"/>
  <c r="H1249" i="58"/>
  <c r="G1249" i="58"/>
  <c r="P1248" i="58"/>
  <c r="O1248" i="58"/>
  <c r="H1248" i="58"/>
  <c r="G1248" i="58"/>
  <c r="P1247" i="58"/>
  <c r="O1247" i="58"/>
  <c r="H1247" i="58"/>
  <c r="G1247" i="58"/>
  <c r="I1247" i="58" s="1"/>
  <c r="P1246" i="58"/>
  <c r="O1246" i="58"/>
  <c r="H1246" i="58"/>
  <c r="G1246" i="58"/>
  <c r="P1245" i="58"/>
  <c r="O1245" i="58"/>
  <c r="H1245" i="58"/>
  <c r="G1245" i="58"/>
  <c r="I1245" i="58" s="1"/>
  <c r="P1244" i="58"/>
  <c r="O1244" i="58"/>
  <c r="H1244" i="58"/>
  <c r="G1244" i="58"/>
  <c r="P1243" i="58"/>
  <c r="O1243" i="58"/>
  <c r="H1243" i="58"/>
  <c r="G1243" i="58"/>
  <c r="P1242" i="58"/>
  <c r="O1242" i="58"/>
  <c r="H1242" i="58"/>
  <c r="G1242" i="58"/>
  <c r="P1241" i="58"/>
  <c r="O1241" i="58"/>
  <c r="H1241" i="58"/>
  <c r="G1241" i="58"/>
  <c r="P1240" i="58"/>
  <c r="O1240" i="58"/>
  <c r="H1240" i="58"/>
  <c r="G1240" i="58"/>
  <c r="I1240" i="58" s="1"/>
  <c r="P1239" i="58"/>
  <c r="O1239" i="58"/>
  <c r="H1239" i="58"/>
  <c r="G1239" i="58"/>
  <c r="P1238" i="58"/>
  <c r="O1238" i="58"/>
  <c r="H1238" i="58"/>
  <c r="G1238" i="58"/>
  <c r="P1237" i="58"/>
  <c r="O1237" i="58"/>
  <c r="H1237" i="58"/>
  <c r="G1237" i="58"/>
  <c r="P1236" i="58"/>
  <c r="O1236" i="58"/>
  <c r="H1236" i="58"/>
  <c r="G1236" i="58"/>
  <c r="P1235" i="58"/>
  <c r="O1235" i="58"/>
  <c r="H1235" i="58"/>
  <c r="G1235" i="58"/>
  <c r="P1234" i="58"/>
  <c r="O1234" i="58"/>
  <c r="H1234" i="58"/>
  <c r="G1234" i="58"/>
  <c r="I1234" i="58" s="1"/>
  <c r="P1233" i="58"/>
  <c r="O1233" i="58"/>
  <c r="H1233" i="58"/>
  <c r="G1233" i="58"/>
  <c r="P1232" i="58"/>
  <c r="O1232" i="58"/>
  <c r="H1232" i="58"/>
  <c r="G1232" i="58"/>
  <c r="P1231" i="58"/>
  <c r="O1231" i="58"/>
  <c r="H1231" i="58"/>
  <c r="G1231" i="58"/>
  <c r="P1230" i="58"/>
  <c r="O1230" i="58"/>
  <c r="H1230" i="58"/>
  <c r="G1230" i="58"/>
  <c r="P1229" i="58"/>
  <c r="O1229" i="58"/>
  <c r="H1229" i="58"/>
  <c r="G1229" i="58"/>
  <c r="P1228" i="58"/>
  <c r="O1228" i="58"/>
  <c r="H1228" i="58"/>
  <c r="G1228" i="58"/>
  <c r="P1227" i="58"/>
  <c r="O1227" i="58"/>
  <c r="H1227" i="58"/>
  <c r="G1227" i="58"/>
  <c r="P1226" i="58"/>
  <c r="O1226" i="58"/>
  <c r="H1226" i="58"/>
  <c r="G1226" i="58"/>
  <c r="P1225" i="58"/>
  <c r="O1225" i="58"/>
  <c r="H1225" i="58"/>
  <c r="G1225" i="58"/>
  <c r="P1224" i="58"/>
  <c r="O1224" i="58"/>
  <c r="H1224" i="58"/>
  <c r="G1224" i="58"/>
  <c r="I1224" i="58" s="1"/>
  <c r="P1223" i="58"/>
  <c r="O1223" i="58"/>
  <c r="H1223" i="58"/>
  <c r="G1223" i="58"/>
  <c r="P1222" i="58"/>
  <c r="O1222" i="58"/>
  <c r="H1222" i="58"/>
  <c r="G1222" i="58"/>
  <c r="I1222" i="58" s="1"/>
  <c r="P1221" i="58"/>
  <c r="O1221" i="58"/>
  <c r="H1221" i="58"/>
  <c r="G1221" i="58"/>
  <c r="P1220" i="58"/>
  <c r="O1220" i="58"/>
  <c r="H1220" i="58"/>
  <c r="G1220" i="58"/>
  <c r="P1219" i="58"/>
  <c r="O1219" i="58"/>
  <c r="H1219" i="58"/>
  <c r="G1219" i="58"/>
  <c r="P1218" i="58"/>
  <c r="O1218" i="58"/>
  <c r="H1218" i="58"/>
  <c r="G1218" i="58"/>
  <c r="P1217" i="58"/>
  <c r="O1217" i="58"/>
  <c r="H1217" i="58"/>
  <c r="G1217" i="58"/>
  <c r="I1217" i="58" s="1"/>
  <c r="P1216" i="58"/>
  <c r="O1216" i="58"/>
  <c r="H1216" i="58"/>
  <c r="G1216" i="58"/>
  <c r="P1215" i="58"/>
  <c r="O1215" i="58"/>
  <c r="H1215" i="58"/>
  <c r="G1215" i="58"/>
  <c r="I1215" i="58" s="1"/>
  <c r="P1214" i="58"/>
  <c r="O1214" i="58"/>
  <c r="H1214" i="58"/>
  <c r="G1214" i="58"/>
  <c r="P1213" i="58"/>
  <c r="O1213" i="58"/>
  <c r="H1213" i="58"/>
  <c r="G1213" i="58"/>
  <c r="P1212" i="58"/>
  <c r="O1212" i="58"/>
  <c r="H1212" i="58"/>
  <c r="G1212" i="58"/>
  <c r="P1211" i="58"/>
  <c r="O1211" i="58"/>
  <c r="H1211" i="58"/>
  <c r="G1211" i="58"/>
  <c r="I1211" i="58" s="1"/>
  <c r="P1210" i="58"/>
  <c r="O1210" i="58"/>
  <c r="H1210" i="58"/>
  <c r="G1210" i="58"/>
  <c r="P1209" i="58"/>
  <c r="O1209" i="58"/>
  <c r="H1209" i="58"/>
  <c r="G1209" i="58"/>
  <c r="I1209" i="58" s="1"/>
  <c r="P1208" i="58"/>
  <c r="O1208" i="58"/>
  <c r="H1208" i="58"/>
  <c r="G1208" i="58"/>
  <c r="P1207" i="58"/>
  <c r="O1207" i="58"/>
  <c r="H1207" i="58"/>
  <c r="G1207" i="58"/>
  <c r="I1207" i="58" s="1"/>
  <c r="P1206" i="58"/>
  <c r="O1206" i="58"/>
  <c r="H1206" i="58"/>
  <c r="G1206" i="58"/>
  <c r="P1205" i="58"/>
  <c r="O1205" i="58"/>
  <c r="H1205" i="58"/>
  <c r="G1205" i="58"/>
  <c r="I1205" i="58" s="1"/>
  <c r="P1204" i="58"/>
  <c r="O1204" i="58"/>
  <c r="H1204" i="58"/>
  <c r="G1204" i="58"/>
  <c r="P1203" i="58"/>
  <c r="O1203" i="58"/>
  <c r="H1203" i="58"/>
  <c r="G1203" i="58"/>
  <c r="P1202" i="58"/>
  <c r="O1202" i="58"/>
  <c r="H1202" i="58"/>
  <c r="G1202" i="58"/>
  <c r="P1201" i="58"/>
  <c r="O1201" i="58"/>
  <c r="H1201" i="58"/>
  <c r="G1201" i="58"/>
  <c r="I1201" i="58" s="1"/>
  <c r="P1200" i="58"/>
  <c r="O1200" i="58"/>
  <c r="H1200" i="58"/>
  <c r="G1200" i="58"/>
  <c r="I1200" i="58" s="1"/>
  <c r="P1199" i="58"/>
  <c r="O1199" i="58"/>
  <c r="H1199" i="58"/>
  <c r="G1199" i="58"/>
  <c r="P1198" i="58"/>
  <c r="O1198" i="58"/>
  <c r="H1198" i="58"/>
  <c r="G1198" i="58"/>
  <c r="P1197" i="58"/>
  <c r="O1197" i="58"/>
  <c r="H1197" i="58"/>
  <c r="G1197" i="58"/>
  <c r="P1196" i="58"/>
  <c r="O1196" i="58"/>
  <c r="H1196" i="58"/>
  <c r="G1196" i="58"/>
  <c r="I1196" i="58" s="1"/>
  <c r="P1195" i="58"/>
  <c r="O1195" i="58"/>
  <c r="H1195" i="58"/>
  <c r="G1195" i="58"/>
  <c r="P1194" i="58"/>
  <c r="O1194" i="58"/>
  <c r="H1194" i="58"/>
  <c r="G1194" i="58"/>
  <c r="I1194" i="58" s="1"/>
  <c r="P1193" i="58"/>
  <c r="O1193" i="58"/>
  <c r="H1193" i="58"/>
  <c r="G1193" i="58"/>
  <c r="P1192" i="58"/>
  <c r="O1192" i="58"/>
  <c r="H1192" i="58"/>
  <c r="G1192" i="58"/>
  <c r="P1191" i="58"/>
  <c r="O1191" i="58"/>
  <c r="H1191" i="58"/>
  <c r="G1191" i="58"/>
  <c r="P1190" i="58"/>
  <c r="O1190" i="58"/>
  <c r="H1190" i="58"/>
  <c r="G1190" i="58"/>
  <c r="P1189" i="58"/>
  <c r="O1189" i="58"/>
  <c r="H1189" i="58"/>
  <c r="G1189" i="58"/>
  <c r="P1188" i="58"/>
  <c r="O1188" i="58"/>
  <c r="H1188" i="58"/>
  <c r="G1188" i="58"/>
  <c r="I1188" i="58" s="1"/>
  <c r="P1187" i="58"/>
  <c r="O1187" i="58"/>
  <c r="H1187" i="58"/>
  <c r="G1187" i="58"/>
  <c r="P1186" i="58"/>
  <c r="O1186" i="58"/>
  <c r="I1186" i="58"/>
  <c r="H1186" i="58"/>
  <c r="G1186" i="58"/>
  <c r="P1185" i="58"/>
  <c r="O1185" i="58"/>
  <c r="H1185" i="58"/>
  <c r="G1185" i="58"/>
  <c r="P1184" i="58"/>
  <c r="O1184" i="58"/>
  <c r="H1184" i="58"/>
  <c r="G1184" i="58"/>
  <c r="P1183" i="58"/>
  <c r="O1183" i="58"/>
  <c r="H1183" i="58"/>
  <c r="G1183" i="58"/>
  <c r="P1182" i="58"/>
  <c r="O1182" i="58"/>
  <c r="H1182" i="58"/>
  <c r="G1182" i="58"/>
  <c r="P1181" i="58"/>
  <c r="O1181" i="58"/>
  <c r="H1181" i="58"/>
  <c r="G1181" i="58"/>
  <c r="P1180" i="58"/>
  <c r="O1180" i="58"/>
  <c r="H1180" i="58"/>
  <c r="G1180" i="58"/>
  <c r="P1179" i="58"/>
  <c r="O1179" i="58"/>
  <c r="H1179" i="58"/>
  <c r="G1179" i="58"/>
  <c r="I1179" i="58" s="1"/>
  <c r="P1178" i="58"/>
  <c r="O1178" i="58"/>
  <c r="H1178" i="58"/>
  <c r="G1178" i="58"/>
  <c r="P1177" i="58"/>
  <c r="O1177" i="58"/>
  <c r="H1177" i="58"/>
  <c r="G1177" i="58"/>
  <c r="I1177" i="58" s="1"/>
  <c r="P1176" i="58"/>
  <c r="O1176" i="58"/>
  <c r="H1176" i="58"/>
  <c r="G1176" i="58"/>
  <c r="P1175" i="58"/>
  <c r="O1175" i="58"/>
  <c r="H1175" i="58"/>
  <c r="G1175" i="58"/>
  <c r="P1174" i="58"/>
  <c r="O1174" i="58"/>
  <c r="H1174" i="58"/>
  <c r="G1174" i="58"/>
  <c r="P1173" i="58"/>
  <c r="O1173" i="58"/>
  <c r="H1173" i="58"/>
  <c r="G1173" i="58"/>
  <c r="I1173" i="58" s="1"/>
  <c r="P1172" i="58"/>
  <c r="O1172" i="58"/>
  <c r="H1172" i="58"/>
  <c r="G1172" i="58"/>
  <c r="P1171" i="58"/>
  <c r="O1171" i="58"/>
  <c r="H1171" i="58"/>
  <c r="G1171" i="58"/>
  <c r="I1171" i="58" s="1"/>
  <c r="P1170" i="58"/>
  <c r="O1170" i="58"/>
  <c r="H1170" i="58"/>
  <c r="G1170" i="58"/>
  <c r="P1169" i="58"/>
  <c r="O1169" i="58"/>
  <c r="H1169" i="58"/>
  <c r="G1169" i="58"/>
  <c r="P1168" i="58"/>
  <c r="O1168" i="58"/>
  <c r="H1168" i="58"/>
  <c r="G1168" i="58"/>
  <c r="P1167" i="58"/>
  <c r="O1167" i="58"/>
  <c r="H1167" i="58"/>
  <c r="G1167" i="58"/>
  <c r="I1167" i="58" s="1"/>
  <c r="P1166" i="58"/>
  <c r="O1166" i="58"/>
  <c r="H1166" i="58"/>
  <c r="G1166" i="58"/>
  <c r="P1165" i="58"/>
  <c r="O1165" i="58"/>
  <c r="H1165" i="58"/>
  <c r="G1165" i="58"/>
  <c r="P1164" i="58"/>
  <c r="O1164" i="58"/>
  <c r="H1164" i="58"/>
  <c r="G1164" i="58"/>
  <c r="P1163" i="58"/>
  <c r="O1163" i="58"/>
  <c r="H1163" i="58"/>
  <c r="G1163" i="58"/>
  <c r="I1163" i="58" s="1"/>
  <c r="P1162" i="58"/>
  <c r="O1162" i="58"/>
  <c r="H1162" i="58"/>
  <c r="G1162" i="58"/>
  <c r="P1161" i="58"/>
  <c r="O1161" i="58"/>
  <c r="H1161" i="58"/>
  <c r="G1161" i="58"/>
  <c r="I1161" i="58" s="1"/>
  <c r="P1160" i="58"/>
  <c r="O1160" i="58"/>
  <c r="H1160" i="58"/>
  <c r="G1160" i="58"/>
  <c r="P1159" i="58"/>
  <c r="O1159" i="58"/>
  <c r="H1159" i="58"/>
  <c r="G1159" i="58"/>
  <c r="P1158" i="58"/>
  <c r="O1158" i="58"/>
  <c r="H1158" i="58"/>
  <c r="G1158" i="58"/>
  <c r="P1157" i="58"/>
  <c r="O1157" i="58"/>
  <c r="H1157" i="58"/>
  <c r="G1157" i="58"/>
  <c r="P1156" i="58"/>
  <c r="O1156" i="58"/>
  <c r="H1156" i="58"/>
  <c r="G1156" i="58"/>
  <c r="I1156" i="58" s="1"/>
  <c r="P1155" i="58"/>
  <c r="O1155" i="58"/>
  <c r="H1155" i="58"/>
  <c r="G1155" i="58"/>
  <c r="P1154" i="58"/>
  <c r="O1154" i="58"/>
  <c r="H1154" i="58"/>
  <c r="G1154" i="58"/>
  <c r="P1153" i="58"/>
  <c r="O1153" i="58"/>
  <c r="H1153" i="58"/>
  <c r="G1153" i="58"/>
  <c r="P1152" i="58"/>
  <c r="O1152" i="58"/>
  <c r="H1152" i="58"/>
  <c r="G1152" i="58"/>
  <c r="I1152" i="58" s="1"/>
  <c r="P1151" i="58"/>
  <c r="O1151" i="58"/>
  <c r="H1151" i="58"/>
  <c r="G1151" i="58"/>
  <c r="P1150" i="58"/>
  <c r="O1150" i="58"/>
  <c r="H1150" i="58"/>
  <c r="G1150" i="58"/>
  <c r="P1149" i="58"/>
  <c r="O1149" i="58"/>
  <c r="H1149" i="58"/>
  <c r="G1149" i="58"/>
  <c r="P1148" i="58"/>
  <c r="O1148" i="58"/>
  <c r="H1148" i="58"/>
  <c r="G1148" i="58"/>
  <c r="P1147" i="58"/>
  <c r="O1147" i="58"/>
  <c r="H1147" i="58"/>
  <c r="G1147" i="58"/>
  <c r="P1146" i="58"/>
  <c r="O1146" i="58"/>
  <c r="H1146" i="58"/>
  <c r="G1146" i="58"/>
  <c r="I1146" i="58" s="1"/>
  <c r="P1145" i="58"/>
  <c r="O1145" i="58"/>
  <c r="H1145" i="58"/>
  <c r="G1145" i="58"/>
  <c r="P1144" i="58"/>
  <c r="O1144" i="58"/>
  <c r="H1144" i="58"/>
  <c r="G1144" i="58"/>
  <c r="P1143" i="58"/>
  <c r="O1143" i="58"/>
  <c r="H1143" i="58"/>
  <c r="G1143" i="58"/>
  <c r="P1142" i="58"/>
  <c r="O1142" i="58"/>
  <c r="H1142" i="58"/>
  <c r="G1142" i="58"/>
  <c r="P1141" i="58"/>
  <c r="O1141" i="58"/>
  <c r="H1141" i="58"/>
  <c r="G1141" i="58"/>
  <c r="P1140" i="58"/>
  <c r="O1140" i="58"/>
  <c r="H1140" i="58"/>
  <c r="G1140" i="58"/>
  <c r="P1139" i="58"/>
  <c r="O1139" i="58"/>
  <c r="H1139" i="58"/>
  <c r="G1139" i="58"/>
  <c r="P1138" i="58"/>
  <c r="O1138" i="58"/>
  <c r="H1138" i="58"/>
  <c r="G1138" i="58"/>
  <c r="P1137" i="58"/>
  <c r="O1137" i="58"/>
  <c r="H1137" i="58"/>
  <c r="G1137" i="58"/>
  <c r="I1137" i="58" s="1"/>
  <c r="P1136" i="58"/>
  <c r="O1136" i="58"/>
  <c r="H1136" i="58"/>
  <c r="G1136" i="58"/>
  <c r="P1135" i="58"/>
  <c r="O1135" i="58"/>
  <c r="H1135" i="58"/>
  <c r="G1135" i="58"/>
  <c r="I1135" i="58" s="1"/>
  <c r="P1134" i="58"/>
  <c r="O1134" i="58"/>
  <c r="H1134" i="58"/>
  <c r="G1134" i="58"/>
  <c r="P1133" i="58"/>
  <c r="O1133" i="58"/>
  <c r="H1133" i="58"/>
  <c r="G1133" i="58"/>
  <c r="P1132" i="58"/>
  <c r="O1132" i="58"/>
  <c r="H1132" i="58"/>
  <c r="G1132" i="58"/>
  <c r="P1131" i="58"/>
  <c r="O1131" i="58"/>
  <c r="H1131" i="58"/>
  <c r="G1131" i="58"/>
  <c r="P1130" i="58"/>
  <c r="O1130" i="58"/>
  <c r="H1130" i="58"/>
  <c r="G1130" i="58"/>
  <c r="P1129" i="58"/>
  <c r="O1129" i="58"/>
  <c r="H1129" i="58"/>
  <c r="G1129" i="58"/>
  <c r="I1129" i="58" s="1"/>
  <c r="P1128" i="58"/>
  <c r="O1128" i="58"/>
  <c r="H1128" i="58"/>
  <c r="G1128" i="58"/>
  <c r="P1127" i="58"/>
  <c r="O1127" i="58"/>
  <c r="H1127" i="58"/>
  <c r="G1127" i="58"/>
  <c r="I1127" i="58" s="1"/>
  <c r="P1126" i="58"/>
  <c r="O1126" i="58"/>
  <c r="H1126" i="58"/>
  <c r="G1126" i="58"/>
  <c r="P1125" i="58"/>
  <c r="O1125" i="58"/>
  <c r="H1125" i="58"/>
  <c r="G1125" i="58"/>
  <c r="I1125" i="58" s="1"/>
  <c r="P1124" i="58"/>
  <c r="O1124" i="58"/>
  <c r="H1124" i="58"/>
  <c r="G1124" i="58"/>
  <c r="P1123" i="58"/>
  <c r="O1123" i="58"/>
  <c r="H1123" i="58"/>
  <c r="G1123" i="58"/>
  <c r="P1122" i="58"/>
  <c r="O1122" i="58"/>
  <c r="H1122" i="58"/>
  <c r="G1122" i="58"/>
  <c r="P1121" i="58"/>
  <c r="O1121" i="58"/>
  <c r="H1121" i="58"/>
  <c r="G1121" i="58"/>
  <c r="P1120" i="58"/>
  <c r="O1120" i="58"/>
  <c r="H1120" i="58"/>
  <c r="G1120" i="58"/>
  <c r="P1119" i="58"/>
  <c r="O1119" i="58"/>
  <c r="H1119" i="58"/>
  <c r="G1119" i="58"/>
  <c r="P1118" i="58"/>
  <c r="O1118" i="58"/>
  <c r="H1118" i="58"/>
  <c r="G1118" i="58"/>
  <c r="P1117" i="58"/>
  <c r="O1117" i="58"/>
  <c r="H1117" i="58"/>
  <c r="G1117" i="58"/>
  <c r="P1116" i="58"/>
  <c r="O1116" i="58"/>
  <c r="H1116" i="58"/>
  <c r="G1116" i="58"/>
  <c r="I1116" i="58" s="1"/>
  <c r="P1115" i="58"/>
  <c r="O1115" i="58"/>
  <c r="H1115" i="58"/>
  <c r="G1115" i="58"/>
  <c r="P1114" i="58"/>
  <c r="O1114" i="58"/>
  <c r="H1114" i="58"/>
  <c r="G1114" i="58"/>
  <c r="I1114" i="58" s="1"/>
  <c r="P1113" i="58"/>
  <c r="O1113" i="58"/>
  <c r="H1113" i="58"/>
  <c r="G1113" i="58"/>
  <c r="P1112" i="58"/>
  <c r="O1112" i="58"/>
  <c r="H1112" i="58"/>
  <c r="G1112" i="58"/>
  <c r="I1112" i="58" s="1"/>
  <c r="P1111" i="58"/>
  <c r="O1111" i="58"/>
  <c r="H1111" i="58"/>
  <c r="G1111" i="58"/>
  <c r="P1110" i="58"/>
  <c r="O1110" i="58"/>
  <c r="H1110" i="58"/>
  <c r="G1110" i="58"/>
  <c r="I1110" i="58" s="1"/>
  <c r="P1109" i="58"/>
  <c r="O1109" i="58"/>
  <c r="H1109" i="58"/>
  <c r="G1109" i="58"/>
  <c r="I1109" i="58" s="1"/>
  <c r="P1108" i="58"/>
  <c r="O1108" i="58"/>
  <c r="H1108" i="58"/>
  <c r="G1108" i="58"/>
  <c r="I1108" i="58" s="1"/>
  <c r="P1107" i="58"/>
  <c r="O1107" i="58"/>
  <c r="H1107" i="58"/>
  <c r="G1107" i="58"/>
  <c r="P1106" i="58"/>
  <c r="O1106" i="58"/>
  <c r="H1106" i="58"/>
  <c r="G1106" i="58"/>
  <c r="I1106" i="58" s="1"/>
  <c r="P1105" i="58"/>
  <c r="O1105" i="58"/>
  <c r="H1105" i="58"/>
  <c r="G1105" i="58"/>
  <c r="P1104" i="58"/>
  <c r="O1104" i="58"/>
  <c r="H1104" i="58"/>
  <c r="G1104" i="58"/>
  <c r="I1104" i="58" s="1"/>
  <c r="P1103" i="58"/>
  <c r="O1103" i="58"/>
  <c r="H1103" i="58"/>
  <c r="G1103" i="58"/>
  <c r="P1102" i="58"/>
  <c r="O1102" i="58"/>
  <c r="H1102" i="58"/>
  <c r="G1102" i="58"/>
  <c r="P1101" i="58"/>
  <c r="O1101" i="58"/>
  <c r="H1101" i="58"/>
  <c r="G1101" i="58"/>
  <c r="I1101" i="58" s="1"/>
  <c r="P1100" i="58"/>
  <c r="O1100" i="58"/>
  <c r="H1100" i="58"/>
  <c r="G1100" i="58"/>
  <c r="I1100" i="58" s="1"/>
  <c r="P1099" i="58"/>
  <c r="O1099" i="58"/>
  <c r="H1099" i="58"/>
  <c r="G1099" i="58"/>
  <c r="I1099" i="58" s="1"/>
  <c r="P1098" i="58"/>
  <c r="O1098" i="58"/>
  <c r="H1098" i="58"/>
  <c r="G1098" i="58"/>
  <c r="I1098" i="58" s="1"/>
  <c r="P1097" i="58"/>
  <c r="O1097" i="58"/>
  <c r="H1097" i="58"/>
  <c r="G1097" i="58"/>
  <c r="I1097" i="58" s="1"/>
  <c r="P1096" i="58"/>
  <c r="O1096" i="58"/>
  <c r="H1096" i="58"/>
  <c r="G1096" i="58"/>
  <c r="P1095" i="58"/>
  <c r="O1095" i="58"/>
  <c r="H1095" i="58"/>
  <c r="G1095" i="58"/>
  <c r="I1095" i="58" s="1"/>
  <c r="P1094" i="58"/>
  <c r="O1094" i="58"/>
  <c r="H1094" i="58"/>
  <c r="G1094" i="58"/>
  <c r="P1093" i="58"/>
  <c r="O1093" i="58"/>
  <c r="H1093" i="58"/>
  <c r="G1093" i="58"/>
  <c r="I1093" i="58" s="1"/>
  <c r="P1092" i="58"/>
  <c r="O1092" i="58"/>
  <c r="H1092" i="58"/>
  <c r="G1092" i="58"/>
  <c r="I1092" i="58" s="1"/>
  <c r="P1091" i="58"/>
  <c r="O1091" i="58"/>
  <c r="H1091" i="58"/>
  <c r="G1091" i="58"/>
  <c r="I1091" i="58" s="1"/>
  <c r="P1090" i="58"/>
  <c r="O1090" i="58"/>
  <c r="H1090" i="58"/>
  <c r="G1090" i="58"/>
  <c r="I1090" i="58" s="1"/>
  <c r="P1089" i="58"/>
  <c r="O1089" i="58"/>
  <c r="H1089" i="58"/>
  <c r="G1089" i="58"/>
  <c r="I1089" i="58" s="1"/>
  <c r="P1088" i="58"/>
  <c r="O1088" i="58"/>
  <c r="H1088" i="58"/>
  <c r="G1088" i="58"/>
  <c r="P1087" i="58"/>
  <c r="O1087" i="58"/>
  <c r="H1087" i="58"/>
  <c r="G1087" i="58"/>
  <c r="I1087" i="58" s="1"/>
  <c r="P1086" i="58"/>
  <c r="O1086" i="58"/>
  <c r="H1086" i="58"/>
  <c r="G1086" i="58"/>
  <c r="P1085" i="58"/>
  <c r="O1085" i="58"/>
  <c r="H1085" i="58"/>
  <c r="G1085" i="58"/>
  <c r="I1085" i="58" s="1"/>
  <c r="P1084" i="58"/>
  <c r="O1084" i="58"/>
  <c r="H1084" i="58"/>
  <c r="G1084" i="58"/>
  <c r="I1084" i="58" s="1"/>
  <c r="P1083" i="58"/>
  <c r="O1083" i="58"/>
  <c r="H1083" i="58"/>
  <c r="G1083" i="58"/>
  <c r="P1082" i="58"/>
  <c r="O1082" i="58"/>
  <c r="H1082" i="58"/>
  <c r="G1082" i="58"/>
  <c r="I1082" i="58" s="1"/>
  <c r="P1081" i="58"/>
  <c r="O1081" i="58"/>
  <c r="H1081" i="58"/>
  <c r="G1081" i="58"/>
  <c r="I1081" i="58" s="1"/>
  <c r="P1080" i="58"/>
  <c r="O1080" i="58"/>
  <c r="H1080" i="58"/>
  <c r="G1080" i="58"/>
  <c r="I1080" i="58" s="1"/>
  <c r="P1079" i="58"/>
  <c r="O1079" i="58"/>
  <c r="H1079" i="58"/>
  <c r="G1079" i="58"/>
  <c r="P1078" i="58"/>
  <c r="O1078" i="58"/>
  <c r="H1078" i="58"/>
  <c r="G1078" i="58"/>
  <c r="I1078" i="58" s="1"/>
  <c r="P1077" i="58"/>
  <c r="O1077" i="58"/>
  <c r="H1077" i="58"/>
  <c r="G1077" i="58"/>
  <c r="P1076" i="58"/>
  <c r="O1076" i="58"/>
  <c r="H1076" i="58"/>
  <c r="G1076" i="58"/>
  <c r="P1075" i="58"/>
  <c r="O1075" i="58"/>
  <c r="H1075" i="58"/>
  <c r="G1075" i="58"/>
  <c r="I1075" i="58" s="1"/>
  <c r="P1074" i="58"/>
  <c r="O1074" i="58"/>
  <c r="H1074" i="58"/>
  <c r="G1074" i="58"/>
  <c r="I1074" i="58" s="1"/>
  <c r="P1073" i="58"/>
  <c r="O1073" i="58"/>
  <c r="H1073" i="58"/>
  <c r="G1073" i="58"/>
  <c r="I1073" i="58" s="1"/>
  <c r="P1072" i="58"/>
  <c r="O1072" i="58"/>
  <c r="H1072" i="58"/>
  <c r="G1072" i="58"/>
  <c r="I1072" i="58" s="1"/>
  <c r="P1071" i="58"/>
  <c r="O1071" i="58"/>
  <c r="H1071" i="58"/>
  <c r="G1071" i="58"/>
  <c r="P1070" i="58"/>
  <c r="O1070" i="58"/>
  <c r="H1070" i="58"/>
  <c r="G1070" i="58"/>
  <c r="I1070" i="58" s="1"/>
  <c r="P1069" i="58"/>
  <c r="O1069" i="58"/>
  <c r="H1069" i="58"/>
  <c r="G1069" i="58"/>
  <c r="P1068" i="58"/>
  <c r="O1068" i="58"/>
  <c r="H1068" i="58"/>
  <c r="G1068" i="58"/>
  <c r="P1067" i="58"/>
  <c r="O1067" i="58"/>
  <c r="H1067" i="58"/>
  <c r="G1067" i="58"/>
  <c r="P1066" i="58"/>
  <c r="O1066" i="58"/>
  <c r="H1066" i="58"/>
  <c r="G1066" i="58"/>
  <c r="I1066" i="58" s="1"/>
  <c r="P1065" i="58"/>
  <c r="O1065" i="58"/>
  <c r="H1065" i="58"/>
  <c r="G1065" i="58"/>
  <c r="I1065" i="58" s="1"/>
  <c r="P1064" i="58"/>
  <c r="O1064" i="58"/>
  <c r="H1064" i="58"/>
  <c r="G1064" i="58"/>
  <c r="I1064" i="58" s="1"/>
  <c r="P1063" i="58"/>
  <c r="O1063" i="58"/>
  <c r="H1063" i="58"/>
  <c r="G1063" i="58"/>
  <c r="P1062" i="58"/>
  <c r="O1062" i="58"/>
  <c r="H1062" i="58"/>
  <c r="G1062" i="58"/>
  <c r="I1062" i="58" s="1"/>
  <c r="P1061" i="58"/>
  <c r="O1061" i="58"/>
  <c r="H1061" i="58"/>
  <c r="G1061" i="58"/>
  <c r="P1060" i="58"/>
  <c r="O1060" i="58"/>
  <c r="H1060" i="58"/>
  <c r="G1060" i="58"/>
  <c r="P1059" i="58"/>
  <c r="O1059" i="58"/>
  <c r="H1059" i="58"/>
  <c r="G1059" i="58"/>
  <c r="I1059" i="58" s="1"/>
  <c r="P1058" i="58"/>
  <c r="O1058" i="58"/>
  <c r="H1058" i="58"/>
  <c r="G1058" i="58"/>
  <c r="I1058" i="58" s="1"/>
  <c r="P1057" i="58"/>
  <c r="O1057" i="58"/>
  <c r="H1057" i="58"/>
  <c r="G1057" i="58"/>
  <c r="P1056" i="58"/>
  <c r="O1056" i="58"/>
  <c r="H1056" i="58"/>
  <c r="G1056" i="58"/>
  <c r="P1055" i="58"/>
  <c r="O1055" i="58"/>
  <c r="H1055" i="58"/>
  <c r="G1055" i="58"/>
  <c r="I1055" i="58" s="1"/>
  <c r="P1054" i="58"/>
  <c r="O1054" i="58"/>
  <c r="H1054" i="58"/>
  <c r="G1054" i="58"/>
  <c r="P1053" i="58"/>
  <c r="O1053" i="58"/>
  <c r="H1053" i="58"/>
  <c r="G1053" i="58"/>
  <c r="I1053" i="58" s="1"/>
  <c r="P1052" i="58"/>
  <c r="O1052" i="58"/>
  <c r="H1052" i="58"/>
  <c r="G1052" i="58"/>
  <c r="P1051" i="58"/>
  <c r="O1051" i="58"/>
  <c r="H1051" i="58"/>
  <c r="G1051" i="58"/>
  <c r="P1050" i="58"/>
  <c r="O1050" i="58"/>
  <c r="H1050" i="58"/>
  <c r="G1050" i="58"/>
  <c r="I1050" i="58" s="1"/>
  <c r="P1049" i="58"/>
  <c r="O1049" i="58"/>
  <c r="H1049" i="58"/>
  <c r="G1049" i="58"/>
  <c r="I1049" i="58" s="1"/>
  <c r="P1048" i="58"/>
  <c r="O1048" i="58"/>
  <c r="H1048" i="58"/>
  <c r="G1048" i="58"/>
  <c r="P1047" i="58"/>
  <c r="O1047" i="58"/>
  <c r="H1047" i="58"/>
  <c r="G1047" i="58"/>
  <c r="I1047" i="58" s="1"/>
  <c r="P1046" i="58"/>
  <c r="O1046" i="58"/>
  <c r="H1046" i="58"/>
  <c r="G1046" i="58"/>
  <c r="P1045" i="58"/>
  <c r="O1045" i="58"/>
  <c r="H1045" i="58"/>
  <c r="G1045" i="58"/>
  <c r="I1045" i="58" s="1"/>
  <c r="P1044" i="58"/>
  <c r="O1044" i="58"/>
  <c r="H1044" i="58"/>
  <c r="G1044" i="58"/>
  <c r="P1043" i="58"/>
  <c r="O1043" i="58"/>
  <c r="H1043" i="58"/>
  <c r="G1043" i="58"/>
  <c r="P1042" i="58"/>
  <c r="O1042" i="58"/>
  <c r="H1042" i="58"/>
  <c r="G1042" i="58"/>
  <c r="I1042" i="58" s="1"/>
  <c r="P1041" i="58"/>
  <c r="O1041" i="58"/>
  <c r="H1041" i="58"/>
  <c r="G1041" i="58"/>
  <c r="I1041" i="58" s="1"/>
  <c r="P1040" i="58"/>
  <c r="O1040" i="58"/>
  <c r="H1040" i="58"/>
  <c r="G1040" i="58"/>
  <c r="I1040" i="58" s="1"/>
  <c r="P1039" i="58"/>
  <c r="O1039" i="58"/>
  <c r="H1039" i="58"/>
  <c r="G1039" i="58"/>
  <c r="I1039" i="58" s="1"/>
  <c r="P1038" i="58"/>
  <c r="O1038" i="58"/>
  <c r="H1038" i="58"/>
  <c r="G1038" i="58"/>
  <c r="I1038" i="58" s="1"/>
  <c r="P1037" i="58"/>
  <c r="O1037" i="58"/>
  <c r="H1037" i="58"/>
  <c r="G1037" i="58"/>
  <c r="P1036" i="58"/>
  <c r="O1036" i="58"/>
  <c r="H1036" i="58"/>
  <c r="G1036" i="58"/>
  <c r="I1036" i="58" s="1"/>
  <c r="P1035" i="58"/>
  <c r="O1035" i="58"/>
  <c r="H1035" i="58"/>
  <c r="G1035" i="58"/>
  <c r="P1034" i="58"/>
  <c r="O1034" i="58"/>
  <c r="H1034" i="58"/>
  <c r="G1034" i="58"/>
  <c r="I1034" i="58" s="1"/>
  <c r="P1033" i="58"/>
  <c r="O1033" i="58"/>
  <c r="H1033" i="58"/>
  <c r="G1033" i="58"/>
  <c r="I1033" i="58" s="1"/>
  <c r="P1032" i="58"/>
  <c r="O1032" i="58"/>
  <c r="H1032" i="58"/>
  <c r="G1032" i="58"/>
  <c r="P1031" i="58"/>
  <c r="O1031" i="58"/>
  <c r="H1031" i="58"/>
  <c r="G1031" i="58"/>
  <c r="P1030" i="58"/>
  <c r="O1030" i="58"/>
  <c r="H1030" i="58"/>
  <c r="G1030" i="58"/>
  <c r="P1029" i="58"/>
  <c r="O1029" i="58"/>
  <c r="H1029" i="58"/>
  <c r="G1029" i="58"/>
  <c r="P1028" i="58"/>
  <c r="O1028" i="58"/>
  <c r="H1028" i="58"/>
  <c r="G1028" i="58"/>
  <c r="P1027" i="58"/>
  <c r="O1027" i="58"/>
  <c r="H1027" i="58"/>
  <c r="G1027" i="58"/>
  <c r="I1027" i="58" s="1"/>
  <c r="P1026" i="58"/>
  <c r="O1026" i="58"/>
  <c r="H1026" i="58"/>
  <c r="G1026" i="58"/>
  <c r="P1025" i="58"/>
  <c r="O1025" i="58"/>
  <c r="H1025" i="58"/>
  <c r="G1025" i="58"/>
  <c r="I1025" i="58" s="1"/>
  <c r="P1024" i="58"/>
  <c r="O1024" i="58"/>
  <c r="H1024" i="58"/>
  <c r="G1024" i="58"/>
  <c r="P1023" i="58"/>
  <c r="O1023" i="58"/>
  <c r="H1023" i="58"/>
  <c r="G1023" i="58"/>
  <c r="P1022" i="58"/>
  <c r="O1022" i="58"/>
  <c r="H1022" i="58"/>
  <c r="G1022" i="58"/>
  <c r="P1021" i="58"/>
  <c r="O1021" i="58"/>
  <c r="H1021" i="58"/>
  <c r="G1021" i="58"/>
  <c r="P1020" i="58"/>
  <c r="O1020" i="58"/>
  <c r="H1020" i="58"/>
  <c r="G1020" i="58"/>
  <c r="P1019" i="58"/>
  <c r="O1019" i="58"/>
  <c r="H1019" i="58"/>
  <c r="G1019" i="58"/>
  <c r="P1018" i="58"/>
  <c r="O1018" i="58"/>
  <c r="H1018" i="58"/>
  <c r="G1018" i="58"/>
  <c r="P1017" i="58"/>
  <c r="O1017" i="58"/>
  <c r="H1017" i="58"/>
  <c r="G1017" i="58"/>
  <c r="P1016" i="58"/>
  <c r="O1016" i="58"/>
  <c r="H1016" i="58"/>
  <c r="G1016" i="58"/>
  <c r="P1015" i="58"/>
  <c r="O1015" i="58"/>
  <c r="H1015" i="58"/>
  <c r="G1015" i="58"/>
  <c r="P1014" i="58"/>
  <c r="O1014" i="58"/>
  <c r="H1014" i="58"/>
  <c r="G1014" i="58"/>
  <c r="P1013" i="58"/>
  <c r="O1013" i="58"/>
  <c r="H1013" i="58"/>
  <c r="G1013" i="58"/>
  <c r="P1012" i="58"/>
  <c r="O1012" i="58"/>
  <c r="H1012" i="58"/>
  <c r="G1012" i="58"/>
  <c r="I1012" i="58" s="1"/>
  <c r="P1011" i="58"/>
  <c r="O1011" i="58"/>
  <c r="H1011" i="58"/>
  <c r="G1011" i="58"/>
  <c r="P1010" i="58"/>
  <c r="O1010" i="58"/>
  <c r="H1010" i="58"/>
  <c r="G1010" i="58"/>
  <c r="P1009" i="58"/>
  <c r="O1009" i="58"/>
  <c r="H1009" i="58"/>
  <c r="G1009" i="58"/>
  <c r="P1008" i="58"/>
  <c r="O1008" i="58"/>
  <c r="H1008" i="58"/>
  <c r="G1008" i="58"/>
  <c r="P1007" i="58"/>
  <c r="O1007" i="58"/>
  <c r="H1007" i="58"/>
  <c r="G1007" i="58"/>
  <c r="P1006" i="58"/>
  <c r="O1006" i="58"/>
  <c r="H1006" i="58"/>
  <c r="G1006" i="58"/>
  <c r="P1005" i="58"/>
  <c r="O1005" i="58"/>
  <c r="H1005" i="58"/>
  <c r="G1005" i="58"/>
  <c r="P1004" i="58"/>
  <c r="O1004" i="58"/>
  <c r="H1004" i="58"/>
  <c r="G1004" i="58"/>
  <c r="P1003" i="58"/>
  <c r="O1003" i="58"/>
  <c r="H1003" i="58"/>
  <c r="G1003" i="58"/>
  <c r="P1002" i="58"/>
  <c r="O1002" i="58"/>
  <c r="H1002" i="58"/>
  <c r="G1002" i="58"/>
  <c r="I1002" i="58" s="1"/>
  <c r="P1001" i="58"/>
  <c r="O1001" i="58"/>
  <c r="H1001" i="58"/>
  <c r="G1001" i="58"/>
  <c r="P1000" i="58"/>
  <c r="O1000" i="58"/>
  <c r="H1000" i="58"/>
  <c r="G1000" i="58"/>
  <c r="P999" i="58"/>
  <c r="O999" i="58"/>
  <c r="H999" i="58"/>
  <c r="G999" i="58"/>
  <c r="P998" i="58"/>
  <c r="O998" i="58"/>
  <c r="H998" i="58"/>
  <c r="G998" i="58"/>
  <c r="P997" i="58"/>
  <c r="O997" i="58"/>
  <c r="H997" i="58"/>
  <c r="G997" i="58"/>
  <c r="P996" i="58"/>
  <c r="O996" i="58"/>
  <c r="H996" i="58"/>
  <c r="G996" i="58"/>
  <c r="P995" i="58"/>
  <c r="O995" i="58"/>
  <c r="H995" i="58"/>
  <c r="G995" i="58"/>
  <c r="I995" i="58" s="1"/>
  <c r="P994" i="58"/>
  <c r="O994" i="58"/>
  <c r="H994" i="58"/>
  <c r="G994" i="58"/>
  <c r="P993" i="58"/>
  <c r="O993" i="58"/>
  <c r="H993" i="58"/>
  <c r="G993" i="58"/>
  <c r="I993" i="58" s="1"/>
  <c r="P992" i="58"/>
  <c r="O992" i="58"/>
  <c r="H992" i="58"/>
  <c r="G992" i="58"/>
  <c r="P991" i="58"/>
  <c r="O991" i="58"/>
  <c r="H991" i="58"/>
  <c r="G991" i="58"/>
  <c r="I991" i="58" s="1"/>
  <c r="P990" i="58"/>
  <c r="O990" i="58"/>
  <c r="H990" i="58"/>
  <c r="G990" i="58"/>
  <c r="P989" i="58"/>
  <c r="O989" i="58"/>
  <c r="H989" i="58"/>
  <c r="G989" i="58"/>
  <c r="P988" i="58"/>
  <c r="O988" i="58"/>
  <c r="H988" i="58"/>
  <c r="G988" i="58"/>
  <c r="P987" i="58"/>
  <c r="O987" i="58"/>
  <c r="H987" i="58"/>
  <c r="G987" i="58"/>
  <c r="P986" i="58"/>
  <c r="O986" i="58"/>
  <c r="H986" i="58"/>
  <c r="G986" i="58"/>
  <c r="P985" i="58"/>
  <c r="O985" i="58"/>
  <c r="H985" i="58"/>
  <c r="G985" i="58"/>
  <c r="P984" i="58"/>
  <c r="O984" i="58"/>
  <c r="H984" i="58"/>
  <c r="G984" i="58"/>
  <c r="P983" i="58"/>
  <c r="O983" i="58"/>
  <c r="H983" i="58"/>
  <c r="G983" i="58"/>
  <c r="P982" i="58"/>
  <c r="O982" i="58"/>
  <c r="H982" i="58"/>
  <c r="G982" i="58"/>
  <c r="P981" i="58"/>
  <c r="O981" i="58"/>
  <c r="H981" i="58"/>
  <c r="G981" i="58"/>
  <c r="P980" i="58"/>
  <c r="O980" i="58"/>
  <c r="H980" i="58"/>
  <c r="G980" i="58"/>
  <c r="P979" i="58"/>
  <c r="O979" i="58"/>
  <c r="H979" i="58"/>
  <c r="G979" i="58"/>
  <c r="P978" i="58"/>
  <c r="O978" i="58"/>
  <c r="H978" i="58"/>
  <c r="G978" i="58"/>
  <c r="P977" i="58"/>
  <c r="O977" i="58"/>
  <c r="H977" i="58"/>
  <c r="G977" i="58"/>
  <c r="P976" i="58"/>
  <c r="O976" i="58"/>
  <c r="H976" i="58"/>
  <c r="G976" i="58"/>
  <c r="P975" i="58"/>
  <c r="O975" i="58"/>
  <c r="H975" i="58"/>
  <c r="G975" i="58"/>
  <c r="P974" i="58"/>
  <c r="O974" i="58"/>
  <c r="H974" i="58"/>
  <c r="G974" i="58"/>
  <c r="I974" i="58" s="1"/>
  <c r="P973" i="58"/>
  <c r="O973" i="58"/>
  <c r="H973" i="58"/>
  <c r="G973" i="58"/>
  <c r="P972" i="58"/>
  <c r="O972" i="58"/>
  <c r="H972" i="58"/>
  <c r="G972" i="58"/>
  <c r="P971" i="58"/>
  <c r="O971" i="58"/>
  <c r="H971" i="58"/>
  <c r="G971" i="58"/>
  <c r="P970" i="58"/>
  <c r="O970" i="58"/>
  <c r="H970" i="58"/>
  <c r="G970" i="58"/>
  <c r="I970" i="58" s="1"/>
  <c r="P969" i="58"/>
  <c r="O969" i="58"/>
  <c r="H969" i="58"/>
  <c r="G969" i="58"/>
  <c r="P968" i="58"/>
  <c r="O968" i="58"/>
  <c r="H968" i="58"/>
  <c r="G968" i="58"/>
  <c r="I968" i="58" s="1"/>
  <c r="P967" i="58"/>
  <c r="O967" i="58"/>
  <c r="H967" i="58"/>
  <c r="G967" i="58"/>
  <c r="P966" i="58"/>
  <c r="O966" i="58"/>
  <c r="H966" i="58"/>
  <c r="G966" i="58"/>
  <c r="I966" i="58" s="1"/>
  <c r="P965" i="58"/>
  <c r="O965" i="58"/>
  <c r="H965" i="58"/>
  <c r="G965" i="58"/>
  <c r="P964" i="58"/>
  <c r="O964" i="58"/>
  <c r="H964" i="58"/>
  <c r="G964" i="58"/>
  <c r="P963" i="58"/>
  <c r="O963" i="58"/>
  <c r="H963" i="58"/>
  <c r="G963" i="58"/>
  <c r="P962" i="58"/>
  <c r="O962" i="58"/>
  <c r="H962" i="58"/>
  <c r="G962" i="58"/>
  <c r="I962" i="58" s="1"/>
  <c r="P961" i="58"/>
  <c r="O961" i="58"/>
  <c r="H961" i="58"/>
  <c r="G961" i="58"/>
  <c r="P960" i="58"/>
  <c r="O960" i="58"/>
  <c r="H960" i="58"/>
  <c r="G960" i="58"/>
  <c r="P959" i="58"/>
  <c r="O959" i="58"/>
  <c r="H959" i="58"/>
  <c r="G959" i="58"/>
  <c r="P958" i="58"/>
  <c r="O958" i="58"/>
  <c r="H958" i="58"/>
  <c r="G958" i="58"/>
  <c r="P957" i="58"/>
  <c r="O957" i="58"/>
  <c r="H957" i="58"/>
  <c r="G957" i="58"/>
  <c r="P956" i="58"/>
  <c r="O956" i="58"/>
  <c r="H956" i="58"/>
  <c r="G956" i="58"/>
  <c r="P955" i="58"/>
  <c r="O955" i="58"/>
  <c r="H955" i="58"/>
  <c r="G955" i="58"/>
  <c r="P954" i="58"/>
  <c r="O954" i="58"/>
  <c r="H954" i="58"/>
  <c r="G954" i="58"/>
  <c r="P953" i="58"/>
  <c r="O953" i="58"/>
  <c r="H953" i="58"/>
  <c r="G953" i="58"/>
  <c r="I953" i="58" s="1"/>
  <c r="P952" i="58"/>
  <c r="O952" i="58"/>
  <c r="H952" i="58"/>
  <c r="G952" i="58"/>
  <c r="P951" i="58"/>
  <c r="O951" i="58"/>
  <c r="H951" i="58"/>
  <c r="G951" i="58"/>
  <c r="P950" i="58"/>
  <c r="O950" i="58"/>
  <c r="H950" i="58"/>
  <c r="G950" i="58"/>
  <c r="P949" i="58"/>
  <c r="O949" i="58"/>
  <c r="H949" i="58"/>
  <c r="G949" i="58"/>
  <c r="I949" i="58" s="1"/>
  <c r="P948" i="58"/>
  <c r="O948" i="58"/>
  <c r="H948" i="58"/>
  <c r="G948" i="58"/>
  <c r="P947" i="58"/>
  <c r="O947" i="58"/>
  <c r="H947" i="58"/>
  <c r="G947" i="58"/>
  <c r="I947" i="58" s="1"/>
  <c r="P946" i="58"/>
  <c r="O946" i="58"/>
  <c r="H946" i="58"/>
  <c r="G946" i="58"/>
  <c r="P945" i="58"/>
  <c r="O945" i="58"/>
  <c r="H945" i="58"/>
  <c r="G945" i="58"/>
  <c r="I945" i="58" s="1"/>
  <c r="P944" i="58"/>
  <c r="O944" i="58"/>
  <c r="H944" i="58"/>
  <c r="G944" i="58"/>
  <c r="P943" i="58"/>
  <c r="O943" i="58"/>
  <c r="H943" i="58"/>
  <c r="G943" i="58"/>
  <c r="P942" i="58"/>
  <c r="O942" i="58"/>
  <c r="H942" i="58"/>
  <c r="G942" i="58"/>
  <c r="P941" i="58"/>
  <c r="O941" i="58"/>
  <c r="H941" i="58"/>
  <c r="G941" i="58"/>
  <c r="P940" i="58"/>
  <c r="O940" i="58"/>
  <c r="H940" i="58"/>
  <c r="G940" i="58"/>
  <c r="I940" i="58" s="1"/>
  <c r="P939" i="58"/>
  <c r="O939" i="58"/>
  <c r="H939" i="58"/>
  <c r="G939" i="58"/>
  <c r="P938" i="58"/>
  <c r="O938" i="58"/>
  <c r="H938" i="58"/>
  <c r="G938" i="58"/>
  <c r="I938" i="58" s="1"/>
  <c r="P937" i="58"/>
  <c r="O937" i="58"/>
  <c r="H937" i="58"/>
  <c r="G937" i="58"/>
  <c r="P936" i="58"/>
  <c r="O936" i="58"/>
  <c r="H936" i="58"/>
  <c r="G936" i="58"/>
  <c r="P935" i="58"/>
  <c r="O935" i="58"/>
  <c r="H935" i="58"/>
  <c r="G935" i="58"/>
  <c r="P934" i="58"/>
  <c r="O934" i="58"/>
  <c r="H934" i="58"/>
  <c r="G934" i="58"/>
  <c r="I934" i="58" s="1"/>
  <c r="P933" i="58"/>
  <c r="O933" i="58"/>
  <c r="H933" i="58"/>
  <c r="G933" i="58"/>
  <c r="P932" i="58"/>
  <c r="O932" i="58"/>
  <c r="H932" i="58"/>
  <c r="G932" i="58"/>
  <c r="P931" i="58"/>
  <c r="O931" i="58"/>
  <c r="H931" i="58"/>
  <c r="G931" i="58"/>
  <c r="P930" i="58"/>
  <c r="O930" i="58"/>
  <c r="H930" i="58"/>
  <c r="G930" i="58"/>
  <c r="P929" i="58"/>
  <c r="O929" i="58"/>
  <c r="H929" i="58"/>
  <c r="G929" i="58"/>
  <c r="P928" i="58"/>
  <c r="O928" i="58"/>
  <c r="H928" i="58"/>
  <c r="G928" i="58"/>
  <c r="I928" i="58" s="1"/>
  <c r="P927" i="58"/>
  <c r="O927" i="58"/>
  <c r="H927" i="58"/>
  <c r="G927" i="58"/>
  <c r="P926" i="58"/>
  <c r="O926" i="58"/>
  <c r="H926" i="58"/>
  <c r="G926" i="58"/>
  <c r="P925" i="58"/>
  <c r="O925" i="58"/>
  <c r="H925" i="58"/>
  <c r="G925" i="58"/>
  <c r="P924" i="58"/>
  <c r="O924" i="58"/>
  <c r="H924" i="58"/>
  <c r="G924" i="58"/>
  <c r="P923" i="58"/>
  <c r="O923" i="58"/>
  <c r="H923" i="58"/>
  <c r="G923" i="58"/>
  <c r="P922" i="58"/>
  <c r="O922" i="58"/>
  <c r="H922" i="58"/>
  <c r="G922" i="58"/>
  <c r="P921" i="58"/>
  <c r="O921" i="58"/>
  <c r="H921" i="58"/>
  <c r="G921" i="58"/>
  <c r="P920" i="58"/>
  <c r="O920" i="58"/>
  <c r="H920" i="58"/>
  <c r="G920" i="58"/>
  <c r="P919" i="58"/>
  <c r="O919" i="58"/>
  <c r="H919" i="58"/>
  <c r="G919" i="58"/>
  <c r="I919" i="58" s="1"/>
  <c r="P918" i="58"/>
  <c r="O918" i="58"/>
  <c r="H918" i="58"/>
  <c r="G918" i="58"/>
  <c r="P917" i="58"/>
  <c r="O917" i="58"/>
  <c r="H917" i="58"/>
  <c r="G917" i="58"/>
  <c r="P916" i="58"/>
  <c r="O916" i="58"/>
  <c r="H916" i="58"/>
  <c r="G916" i="58"/>
  <c r="P915" i="58"/>
  <c r="O915" i="58"/>
  <c r="H915" i="58"/>
  <c r="G915" i="58"/>
  <c r="P914" i="58"/>
  <c r="O914" i="58"/>
  <c r="H914" i="58"/>
  <c r="G914" i="58"/>
  <c r="P913" i="58"/>
  <c r="O913" i="58"/>
  <c r="H913" i="58"/>
  <c r="G913" i="58"/>
  <c r="I913" i="58" s="1"/>
  <c r="P912" i="58"/>
  <c r="O912" i="58"/>
  <c r="H912" i="58"/>
  <c r="G912" i="58"/>
  <c r="P911" i="58"/>
  <c r="O911" i="58"/>
  <c r="H911" i="58"/>
  <c r="G911" i="58"/>
  <c r="I911" i="58" s="1"/>
  <c r="P910" i="58"/>
  <c r="O910" i="58"/>
  <c r="H910" i="58"/>
  <c r="G910" i="58"/>
  <c r="P909" i="58"/>
  <c r="O909" i="58"/>
  <c r="H909" i="58"/>
  <c r="G909" i="58"/>
  <c r="P908" i="58"/>
  <c r="O908" i="58"/>
  <c r="H908" i="58"/>
  <c r="G908" i="58"/>
  <c r="P907" i="58"/>
  <c r="O907" i="58"/>
  <c r="H907" i="58"/>
  <c r="G907" i="58"/>
  <c r="P906" i="58"/>
  <c r="O906" i="58"/>
  <c r="H906" i="58"/>
  <c r="G906" i="58"/>
  <c r="P905" i="58"/>
  <c r="O905" i="58"/>
  <c r="H905" i="58"/>
  <c r="G905" i="58"/>
  <c r="I905" i="58" s="1"/>
  <c r="P904" i="58"/>
  <c r="O904" i="58"/>
  <c r="H904" i="58"/>
  <c r="G904" i="58"/>
  <c r="P903" i="58"/>
  <c r="O903" i="58"/>
  <c r="H903" i="58"/>
  <c r="G903" i="58"/>
  <c r="I903" i="58" s="1"/>
  <c r="P902" i="58"/>
  <c r="O902" i="58"/>
  <c r="H902" i="58"/>
  <c r="G902" i="58"/>
  <c r="P901" i="58"/>
  <c r="O901" i="58"/>
  <c r="H901" i="58"/>
  <c r="G901" i="58"/>
  <c r="P900" i="58"/>
  <c r="O900" i="58"/>
  <c r="H900" i="58"/>
  <c r="G900" i="58"/>
  <c r="I900" i="58" s="1"/>
  <c r="P899" i="58"/>
  <c r="O899" i="58"/>
  <c r="H899" i="58"/>
  <c r="G899" i="58"/>
  <c r="P898" i="58"/>
  <c r="O898" i="58"/>
  <c r="H898" i="58"/>
  <c r="G898" i="58"/>
  <c r="P897" i="58"/>
  <c r="O897" i="58"/>
  <c r="H897" i="58"/>
  <c r="G897" i="58"/>
  <c r="P896" i="58"/>
  <c r="O896" i="58"/>
  <c r="H896" i="58"/>
  <c r="G896" i="58"/>
  <c r="I896" i="58" s="1"/>
  <c r="P895" i="58"/>
  <c r="O895" i="58"/>
  <c r="H895" i="58"/>
  <c r="G895" i="58"/>
  <c r="P894" i="58"/>
  <c r="O894" i="58"/>
  <c r="H894" i="58"/>
  <c r="G894" i="58"/>
  <c r="I894" i="58" s="1"/>
  <c r="P893" i="58"/>
  <c r="O893" i="58"/>
  <c r="H893" i="58"/>
  <c r="G893" i="58"/>
  <c r="P892" i="58"/>
  <c r="O892" i="58"/>
  <c r="H892" i="58"/>
  <c r="G892" i="58"/>
  <c r="P891" i="58"/>
  <c r="O891" i="58"/>
  <c r="H891" i="58"/>
  <c r="G891" i="58"/>
  <c r="P890" i="58"/>
  <c r="O890" i="58"/>
  <c r="H890" i="58"/>
  <c r="G890" i="58"/>
  <c r="P889" i="58"/>
  <c r="O889" i="58"/>
  <c r="H889" i="58"/>
  <c r="G889" i="58"/>
  <c r="P888" i="58"/>
  <c r="O888" i="58"/>
  <c r="I888" i="58"/>
  <c r="H888" i="58"/>
  <c r="G888" i="58"/>
  <c r="P887" i="58"/>
  <c r="O887" i="58"/>
  <c r="H887" i="58"/>
  <c r="G887" i="58"/>
  <c r="P886" i="58"/>
  <c r="O886" i="58"/>
  <c r="H886" i="58"/>
  <c r="G886" i="58"/>
  <c r="P885" i="58"/>
  <c r="O885" i="58"/>
  <c r="H885" i="58"/>
  <c r="G885" i="58"/>
  <c r="P884" i="58"/>
  <c r="O884" i="58"/>
  <c r="H884" i="58"/>
  <c r="G884" i="58"/>
  <c r="I884" i="58" s="1"/>
  <c r="P883" i="58"/>
  <c r="O883" i="58"/>
  <c r="H883" i="58"/>
  <c r="G883" i="58"/>
  <c r="P882" i="58"/>
  <c r="O882" i="58"/>
  <c r="H882" i="58"/>
  <c r="G882" i="58"/>
  <c r="I882" i="58" s="1"/>
  <c r="P881" i="58"/>
  <c r="O881" i="58"/>
  <c r="H881" i="58"/>
  <c r="G881" i="58"/>
  <c r="P880" i="58"/>
  <c r="O880" i="58"/>
  <c r="H880" i="58"/>
  <c r="G880" i="58"/>
  <c r="P879" i="58"/>
  <c r="O879" i="58"/>
  <c r="H879" i="58"/>
  <c r="G879" i="58"/>
  <c r="P878" i="58"/>
  <c r="O878" i="58"/>
  <c r="H878" i="58"/>
  <c r="G878" i="58"/>
  <c r="P877" i="58"/>
  <c r="O877" i="58"/>
  <c r="H877" i="58"/>
  <c r="G877" i="58"/>
  <c r="I877" i="58" s="1"/>
  <c r="P876" i="58"/>
  <c r="O876" i="58"/>
  <c r="H876" i="58"/>
  <c r="G876" i="58"/>
  <c r="P875" i="58"/>
  <c r="O875" i="58"/>
  <c r="H875" i="58"/>
  <c r="G875" i="58"/>
  <c r="I875" i="58" s="1"/>
  <c r="P874" i="58"/>
  <c r="O874" i="58"/>
  <c r="H874" i="58"/>
  <c r="G874" i="58"/>
  <c r="P873" i="58"/>
  <c r="O873" i="58"/>
  <c r="H873" i="58"/>
  <c r="G873" i="58"/>
  <c r="I873" i="58" s="1"/>
  <c r="P872" i="58"/>
  <c r="O872" i="58"/>
  <c r="H872" i="58"/>
  <c r="G872" i="58"/>
  <c r="P871" i="58"/>
  <c r="O871" i="58"/>
  <c r="H871" i="58"/>
  <c r="G871" i="58"/>
  <c r="I871" i="58" s="1"/>
  <c r="P870" i="58"/>
  <c r="O870" i="58"/>
  <c r="H870" i="58"/>
  <c r="G870" i="58"/>
  <c r="P869" i="58"/>
  <c r="O869" i="58"/>
  <c r="H869" i="58"/>
  <c r="G869" i="58"/>
  <c r="P868" i="58"/>
  <c r="O868" i="58"/>
  <c r="H868" i="58"/>
  <c r="G868" i="58"/>
  <c r="P867" i="58"/>
  <c r="O867" i="58"/>
  <c r="H867" i="58"/>
  <c r="G867" i="58"/>
  <c r="P866" i="58"/>
  <c r="O866" i="58"/>
  <c r="H866" i="58"/>
  <c r="G866" i="58"/>
  <c r="P865" i="58"/>
  <c r="O865" i="58"/>
  <c r="H865" i="58"/>
  <c r="G865" i="58"/>
  <c r="I865" i="58" s="1"/>
  <c r="P864" i="58"/>
  <c r="O864" i="58"/>
  <c r="H864" i="58"/>
  <c r="G864" i="58"/>
  <c r="I864" i="58" s="1"/>
  <c r="P863" i="58"/>
  <c r="O863" i="58"/>
  <c r="H863" i="58"/>
  <c r="G863" i="58"/>
  <c r="P862" i="58"/>
  <c r="O862" i="58"/>
  <c r="H862" i="58"/>
  <c r="G862" i="58"/>
  <c r="I862" i="58" s="1"/>
  <c r="P861" i="58"/>
  <c r="O861" i="58"/>
  <c r="H861" i="58"/>
  <c r="G861" i="58"/>
  <c r="I861" i="58" s="1"/>
  <c r="P860" i="58"/>
  <c r="O860" i="58"/>
  <c r="H860" i="58"/>
  <c r="G860" i="58"/>
  <c r="I860" i="58" s="1"/>
  <c r="P859" i="58"/>
  <c r="O859" i="58"/>
  <c r="H859" i="58"/>
  <c r="G859" i="58"/>
  <c r="P858" i="58"/>
  <c r="O858" i="58"/>
  <c r="H858" i="58"/>
  <c r="G858" i="58"/>
  <c r="I858" i="58" s="1"/>
  <c r="P857" i="58"/>
  <c r="O857" i="58"/>
  <c r="H857" i="58"/>
  <c r="G857" i="58"/>
  <c r="P856" i="58"/>
  <c r="O856" i="58"/>
  <c r="H856" i="58"/>
  <c r="G856" i="58"/>
  <c r="P855" i="58"/>
  <c r="O855" i="58"/>
  <c r="H855" i="58"/>
  <c r="G855" i="58"/>
  <c r="I855" i="58" s="1"/>
  <c r="P854" i="58"/>
  <c r="O854" i="58"/>
  <c r="H854" i="58"/>
  <c r="G854" i="58"/>
  <c r="I854" i="58" s="1"/>
  <c r="P853" i="58"/>
  <c r="O853" i="58"/>
  <c r="H853" i="58"/>
  <c r="G853" i="58"/>
  <c r="I853" i="58" s="1"/>
  <c r="P852" i="58"/>
  <c r="O852" i="58"/>
  <c r="H852" i="58"/>
  <c r="G852" i="58"/>
  <c r="I852" i="58" s="1"/>
  <c r="P851" i="58"/>
  <c r="O851" i="58"/>
  <c r="H851" i="58"/>
  <c r="G851" i="58"/>
  <c r="P850" i="58"/>
  <c r="O850" i="58"/>
  <c r="H850" i="58"/>
  <c r="G850" i="58"/>
  <c r="I850" i="58" s="1"/>
  <c r="P849" i="58"/>
  <c r="O849" i="58"/>
  <c r="H849" i="58"/>
  <c r="G849" i="58"/>
  <c r="P848" i="58"/>
  <c r="O848" i="58"/>
  <c r="H848" i="58"/>
  <c r="G848" i="58"/>
  <c r="I848" i="58" s="1"/>
  <c r="P847" i="58"/>
  <c r="O847" i="58"/>
  <c r="H847" i="58"/>
  <c r="G847" i="58"/>
  <c r="I847" i="58" s="1"/>
  <c r="P846" i="58"/>
  <c r="O846" i="58"/>
  <c r="H846" i="58"/>
  <c r="G846" i="58"/>
  <c r="I846" i="58" s="1"/>
  <c r="P845" i="58"/>
  <c r="O845" i="58"/>
  <c r="H845" i="58"/>
  <c r="G845" i="58"/>
  <c r="I845" i="58" s="1"/>
  <c r="P844" i="58"/>
  <c r="O844" i="58"/>
  <c r="H844" i="58"/>
  <c r="G844" i="58"/>
  <c r="I844" i="58" s="1"/>
  <c r="P843" i="58"/>
  <c r="O843" i="58"/>
  <c r="H843" i="58"/>
  <c r="G843" i="58"/>
  <c r="P842" i="58"/>
  <c r="O842" i="58"/>
  <c r="H842" i="58"/>
  <c r="G842" i="58"/>
  <c r="I842" i="58" s="1"/>
  <c r="P841" i="58"/>
  <c r="O841" i="58"/>
  <c r="H841" i="58"/>
  <c r="G841" i="58"/>
  <c r="P840" i="58"/>
  <c r="O840" i="58"/>
  <c r="H840" i="58"/>
  <c r="G840" i="58"/>
  <c r="P839" i="58"/>
  <c r="O839" i="58"/>
  <c r="H839" i="58"/>
  <c r="G839" i="58"/>
  <c r="I839" i="58" s="1"/>
  <c r="P838" i="58"/>
  <c r="O838" i="58"/>
  <c r="H838" i="58"/>
  <c r="G838" i="58"/>
  <c r="I838" i="58" s="1"/>
  <c r="P837" i="58"/>
  <c r="O837" i="58"/>
  <c r="H837" i="58"/>
  <c r="G837" i="58"/>
  <c r="I837" i="58" s="1"/>
  <c r="P836" i="58"/>
  <c r="O836" i="58"/>
  <c r="H836" i="58"/>
  <c r="G836" i="58"/>
  <c r="I836" i="58" s="1"/>
  <c r="P835" i="58"/>
  <c r="O835" i="58"/>
  <c r="H835" i="58"/>
  <c r="G835" i="58"/>
  <c r="I835" i="58" s="1"/>
  <c r="P834" i="58"/>
  <c r="O834" i="58"/>
  <c r="H834" i="58"/>
  <c r="G834" i="58"/>
  <c r="P833" i="58"/>
  <c r="O833" i="58"/>
  <c r="H833" i="58"/>
  <c r="G833" i="58"/>
  <c r="I833" i="58" s="1"/>
  <c r="P832" i="58"/>
  <c r="O832" i="58"/>
  <c r="H832" i="58"/>
  <c r="G832" i="58"/>
  <c r="P831" i="58"/>
  <c r="O831" i="58"/>
  <c r="H831" i="58"/>
  <c r="G831" i="58"/>
  <c r="I831" i="58" s="1"/>
  <c r="P830" i="58"/>
  <c r="O830" i="58"/>
  <c r="H830" i="58"/>
  <c r="G830" i="58"/>
  <c r="I830" i="58" s="1"/>
  <c r="P829" i="58"/>
  <c r="O829" i="58"/>
  <c r="H829" i="58"/>
  <c r="G829" i="58"/>
  <c r="P828" i="58"/>
  <c r="O828" i="58"/>
  <c r="H828" i="58"/>
  <c r="G828" i="58"/>
  <c r="P827" i="58"/>
  <c r="O827" i="58"/>
  <c r="H827" i="58"/>
  <c r="G827" i="58"/>
  <c r="I827" i="58" s="1"/>
  <c r="P826" i="58"/>
  <c r="O826" i="58"/>
  <c r="H826" i="58"/>
  <c r="G826" i="58"/>
  <c r="P825" i="58"/>
  <c r="O825" i="58"/>
  <c r="H825" i="58"/>
  <c r="G825" i="58"/>
  <c r="I825" i="58" s="1"/>
  <c r="P824" i="58"/>
  <c r="O824" i="58"/>
  <c r="H824" i="58"/>
  <c r="G824" i="58"/>
  <c r="P823" i="58"/>
  <c r="O823" i="58"/>
  <c r="H823" i="58"/>
  <c r="G823" i="58"/>
  <c r="P822" i="58"/>
  <c r="O822" i="58"/>
  <c r="H822" i="58"/>
  <c r="G822" i="58"/>
  <c r="I822" i="58" s="1"/>
  <c r="P821" i="58"/>
  <c r="O821" i="58"/>
  <c r="H821" i="58"/>
  <c r="G821" i="58"/>
  <c r="P820" i="58"/>
  <c r="O820" i="58"/>
  <c r="H820" i="58"/>
  <c r="G820" i="58"/>
  <c r="P819" i="58"/>
  <c r="O819" i="58"/>
  <c r="H819" i="58"/>
  <c r="G819" i="58"/>
  <c r="I819" i="58" s="1"/>
  <c r="P818" i="58"/>
  <c r="O818" i="58"/>
  <c r="H818" i="58"/>
  <c r="G818" i="58"/>
  <c r="I818" i="58" s="1"/>
  <c r="P817" i="58"/>
  <c r="O817" i="58"/>
  <c r="H817" i="58"/>
  <c r="G817" i="58"/>
  <c r="P816" i="58"/>
  <c r="O816" i="58"/>
  <c r="H816" i="58"/>
  <c r="G816" i="58"/>
  <c r="I816" i="58" s="1"/>
  <c r="P815" i="58"/>
  <c r="O815" i="58"/>
  <c r="H815" i="58"/>
  <c r="G815" i="58"/>
  <c r="P814" i="58"/>
  <c r="O814" i="58"/>
  <c r="H814" i="58"/>
  <c r="G814" i="58"/>
  <c r="P813" i="58"/>
  <c r="O813" i="58"/>
  <c r="H813" i="58"/>
  <c r="G813" i="58"/>
  <c r="I813" i="58" s="1"/>
  <c r="P812" i="58"/>
  <c r="O812" i="58"/>
  <c r="H812" i="58"/>
  <c r="G812" i="58"/>
  <c r="I812" i="58" s="1"/>
  <c r="P811" i="58"/>
  <c r="O811" i="58"/>
  <c r="H811" i="58"/>
  <c r="G811" i="58"/>
  <c r="I811" i="58" s="1"/>
  <c r="P810" i="58"/>
  <c r="O810" i="58"/>
  <c r="H810" i="58"/>
  <c r="G810" i="58"/>
  <c r="I810" i="58" s="1"/>
  <c r="P809" i="58"/>
  <c r="O809" i="58"/>
  <c r="H809" i="58"/>
  <c r="G809" i="58"/>
  <c r="P808" i="58"/>
  <c r="O808" i="58"/>
  <c r="H808" i="58"/>
  <c r="G808" i="58"/>
  <c r="I808" i="58" s="1"/>
  <c r="P807" i="58"/>
  <c r="O807" i="58"/>
  <c r="H807" i="58"/>
  <c r="G807" i="58"/>
  <c r="P806" i="58"/>
  <c r="O806" i="58"/>
  <c r="H806" i="58"/>
  <c r="G806" i="58"/>
  <c r="I806" i="58" s="1"/>
  <c r="P805" i="58"/>
  <c r="O805" i="58"/>
  <c r="H805" i="58"/>
  <c r="G805" i="58"/>
  <c r="I805" i="58" s="1"/>
  <c r="P804" i="58"/>
  <c r="O804" i="58"/>
  <c r="H804" i="58"/>
  <c r="G804" i="58"/>
  <c r="I804" i="58" s="1"/>
  <c r="P803" i="58"/>
  <c r="O803" i="58"/>
  <c r="H803" i="58"/>
  <c r="G803" i="58"/>
  <c r="P802" i="58"/>
  <c r="O802" i="58"/>
  <c r="H802" i="58"/>
  <c r="G802" i="58"/>
  <c r="I802" i="58" s="1"/>
  <c r="P801" i="58"/>
  <c r="O801" i="58"/>
  <c r="H801" i="58"/>
  <c r="G801" i="58"/>
  <c r="I801" i="58" s="1"/>
  <c r="P800" i="58"/>
  <c r="O800" i="58"/>
  <c r="H800" i="58"/>
  <c r="G800" i="58"/>
  <c r="I800" i="58" s="1"/>
  <c r="P799" i="58"/>
  <c r="O799" i="58"/>
  <c r="H799" i="58"/>
  <c r="G799" i="58"/>
  <c r="I799" i="58" s="1"/>
  <c r="P798" i="58"/>
  <c r="O798" i="58"/>
  <c r="H798" i="58"/>
  <c r="G798" i="58"/>
  <c r="P797" i="58"/>
  <c r="O797" i="58"/>
  <c r="H797" i="58"/>
  <c r="G797" i="58"/>
  <c r="I797" i="58" s="1"/>
  <c r="P796" i="58"/>
  <c r="O796" i="58"/>
  <c r="H796" i="58"/>
  <c r="G796" i="58"/>
  <c r="I796" i="58" s="1"/>
  <c r="P795" i="58"/>
  <c r="O795" i="58"/>
  <c r="H795" i="58"/>
  <c r="G795" i="58"/>
  <c r="I795" i="58" s="1"/>
  <c r="P794" i="58"/>
  <c r="O794" i="58"/>
  <c r="H794" i="58"/>
  <c r="G794" i="58"/>
  <c r="I794" i="58" s="1"/>
  <c r="P793" i="58"/>
  <c r="O793" i="58"/>
  <c r="H793" i="58"/>
  <c r="G793" i="58"/>
  <c r="I793" i="58" s="1"/>
  <c r="P792" i="58"/>
  <c r="O792" i="58"/>
  <c r="H792" i="58"/>
  <c r="G792" i="58"/>
  <c r="I792" i="58" s="1"/>
  <c r="P791" i="58"/>
  <c r="O791" i="58"/>
  <c r="H791" i="58"/>
  <c r="G791" i="58"/>
  <c r="I791" i="58" s="1"/>
  <c r="P790" i="58"/>
  <c r="O790" i="58"/>
  <c r="H790" i="58"/>
  <c r="G790" i="58"/>
  <c r="I790" i="58" s="1"/>
  <c r="P789" i="58"/>
  <c r="O789" i="58"/>
  <c r="H789" i="58"/>
  <c r="G789" i="58"/>
  <c r="I789" i="58" s="1"/>
  <c r="P788" i="58"/>
  <c r="O788" i="58"/>
  <c r="H788" i="58"/>
  <c r="G788" i="58"/>
  <c r="I788" i="58" s="1"/>
  <c r="P787" i="58"/>
  <c r="O787" i="58"/>
  <c r="H787" i="58"/>
  <c r="G787" i="58"/>
  <c r="I787" i="58" s="1"/>
  <c r="P786" i="58"/>
  <c r="O786" i="58"/>
  <c r="H786" i="58"/>
  <c r="G786" i="58"/>
  <c r="I786" i="58" s="1"/>
  <c r="P785" i="58"/>
  <c r="O785" i="58"/>
  <c r="H785" i="58"/>
  <c r="G785" i="58"/>
  <c r="I785" i="58" s="1"/>
  <c r="P784" i="58"/>
  <c r="O784" i="58"/>
  <c r="H784" i="58"/>
  <c r="G784" i="58"/>
  <c r="I784" i="58" s="1"/>
  <c r="P783" i="58"/>
  <c r="O783" i="58"/>
  <c r="H783" i="58"/>
  <c r="G783" i="58"/>
  <c r="I783" i="58" s="1"/>
  <c r="P782" i="58"/>
  <c r="O782" i="58"/>
  <c r="H782" i="58"/>
  <c r="G782" i="58"/>
  <c r="P781" i="58"/>
  <c r="O781" i="58"/>
  <c r="H781" i="58"/>
  <c r="G781" i="58"/>
  <c r="I781" i="58" s="1"/>
  <c r="P780" i="58"/>
  <c r="O780" i="58"/>
  <c r="H780" i="58"/>
  <c r="G780" i="58"/>
  <c r="I780" i="58" s="1"/>
  <c r="P779" i="58"/>
  <c r="O779" i="58"/>
  <c r="H779" i="58"/>
  <c r="G779" i="58"/>
  <c r="I779" i="58" s="1"/>
  <c r="P778" i="58"/>
  <c r="O778" i="58"/>
  <c r="H778" i="58"/>
  <c r="G778" i="58"/>
  <c r="I778" i="58" s="1"/>
  <c r="P777" i="58"/>
  <c r="O777" i="58"/>
  <c r="H777" i="58"/>
  <c r="G777" i="58"/>
  <c r="P776" i="58"/>
  <c r="O776" i="58"/>
  <c r="H776" i="58"/>
  <c r="G776" i="58"/>
  <c r="I776" i="58" s="1"/>
  <c r="P775" i="58"/>
  <c r="O775" i="58"/>
  <c r="H775" i="58"/>
  <c r="G775" i="58"/>
  <c r="I775" i="58" s="1"/>
  <c r="P774" i="58"/>
  <c r="O774" i="58"/>
  <c r="H774" i="58"/>
  <c r="G774" i="58"/>
  <c r="I774" i="58" s="1"/>
  <c r="P773" i="58"/>
  <c r="O773" i="58"/>
  <c r="H773" i="58"/>
  <c r="G773" i="58"/>
  <c r="P772" i="58"/>
  <c r="O772" i="58"/>
  <c r="H772" i="58"/>
  <c r="G772" i="58"/>
  <c r="I772" i="58" s="1"/>
  <c r="P771" i="58"/>
  <c r="O771" i="58"/>
  <c r="H771" i="58"/>
  <c r="G771" i="58"/>
  <c r="I771" i="58" s="1"/>
  <c r="P770" i="58"/>
  <c r="O770" i="58"/>
  <c r="H770" i="58"/>
  <c r="G770" i="58"/>
  <c r="I770" i="58" s="1"/>
  <c r="P769" i="58"/>
  <c r="O769" i="58"/>
  <c r="H769" i="58"/>
  <c r="G769" i="58"/>
  <c r="P768" i="58"/>
  <c r="O768" i="58"/>
  <c r="H768" i="58"/>
  <c r="G768" i="58"/>
  <c r="I768" i="58" s="1"/>
  <c r="P767" i="58"/>
  <c r="O767" i="58"/>
  <c r="H767" i="58"/>
  <c r="G767" i="58"/>
  <c r="P766" i="58"/>
  <c r="O766" i="58"/>
  <c r="H766" i="58"/>
  <c r="G766" i="58"/>
  <c r="I766" i="58" s="1"/>
  <c r="P765" i="58"/>
  <c r="O765" i="58"/>
  <c r="H765" i="58"/>
  <c r="G765" i="58"/>
  <c r="P764" i="58"/>
  <c r="O764" i="58"/>
  <c r="H764" i="58"/>
  <c r="G764" i="58"/>
  <c r="I764" i="58" s="1"/>
  <c r="P763" i="58"/>
  <c r="O763" i="58"/>
  <c r="H763" i="58"/>
  <c r="G763" i="58"/>
  <c r="I763" i="58" s="1"/>
  <c r="P762" i="58"/>
  <c r="O762" i="58"/>
  <c r="H762" i="58"/>
  <c r="G762" i="58"/>
  <c r="I762" i="58" s="1"/>
  <c r="P761" i="58"/>
  <c r="O761" i="58"/>
  <c r="H761" i="58"/>
  <c r="G761" i="58"/>
  <c r="P760" i="58"/>
  <c r="O760" i="58"/>
  <c r="H760" i="58"/>
  <c r="G760" i="58"/>
  <c r="I760" i="58" s="1"/>
  <c r="P759" i="58"/>
  <c r="O759" i="58"/>
  <c r="H759" i="58"/>
  <c r="G759" i="58"/>
  <c r="I759" i="58" s="1"/>
  <c r="P758" i="58"/>
  <c r="O758" i="58"/>
  <c r="H758" i="58"/>
  <c r="G758" i="58"/>
  <c r="I758" i="58" s="1"/>
  <c r="P757" i="58"/>
  <c r="O757" i="58"/>
  <c r="H757" i="58"/>
  <c r="G757" i="58"/>
  <c r="I757" i="58" s="1"/>
  <c r="P756" i="58"/>
  <c r="O756" i="58"/>
  <c r="H756" i="58"/>
  <c r="G756" i="58"/>
  <c r="P755" i="58"/>
  <c r="O755" i="58"/>
  <c r="H755" i="58"/>
  <c r="G755" i="58"/>
  <c r="I755" i="58" s="1"/>
  <c r="P754" i="58"/>
  <c r="O754" i="58"/>
  <c r="H754" i="58"/>
  <c r="G754" i="58"/>
  <c r="I754" i="58" s="1"/>
  <c r="P753" i="58"/>
  <c r="O753" i="58"/>
  <c r="H753" i="58"/>
  <c r="G753" i="58"/>
  <c r="I753" i="58" s="1"/>
  <c r="P752" i="58"/>
  <c r="O752" i="58"/>
  <c r="H752" i="58"/>
  <c r="G752" i="58"/>
  <c r="I752" i="58" s="1"/>
  <c r="P751" i="58"/>
  <c r="O751" i="58"/>
  <c r="H751" i="58"/>
  <c r="G751" i="58"/>
  <c r="I751" i="58" s="1"/>
  <c r="P750" i="58"/>
  <c r="O750" i="58"/>
  <c r="H750" i="58"/>
  <c r="G750" i="58"/>
  <c r="I750" i="58" s="1"/>
  <c r="P749" i="58"/>
  <c r="O749" i="58"/>
  <c r="H749" i="58"/>
  <c r="G749" i="58"/>
  <c r="I749" i="58" s="1"/>
  <c r="P748" i="58"/>
  <c r="O748" i="58"/>
  <c r="H748" i="58"/>
  <c r="G748" i="58"/>
  <c r="I748" i="58" s="1"/>
  <c r="P747" i="58"/>
  <c r="O747" i="58"/>
  <c r="H747" i="58"/>
  <c r="G747" i="58"/>
  <c r="I747" i="58" s="1"/>
  <c r="P746" i="58"/>
  <c r="O746" i="58"/>
  <c r="H746" i="58"/>
  <c r="G746" i="58"/>
  <c r="I746" i="58" s="1"/>
  <c r="P745" i="58"/>
  <c r="O745" i="58"/>
  <c r="H745" i="58"/>
  <c r="G745" i="58"/>
  <c r="I745" i="58" s="1"/>
  <c r="P744" i="58"/>
  <c r="O744" i="58"/>
  <c r="H744" i="58"/>
  <c r="G744" i="58"/>
  <c r="I744" i="58" s="1"/>
  <c r="P743" i="58"/>
  <c r="O743" i="58"/>
  <c r="H743" i="58"/>
  <c r="G743" i="58"/>
  <c r="I743" i="58" s="1"/>
  <c r="P742" i="58"/>
  <c r="O742" i="58"/>
  <c r="H742" i="58"/>
  <c r="G742" i="58"/>
  <c r="I742" i="58" s="1"/>
  <c r="P741" i="58"/>
  <c r="O741" i="58"/>
  <c r="H741" i="58"/>
  <c r="G741" i="58"/>
  <c r="I741" i="58" s="1"/>
  <c r="P740" i="58"/>
  <c r="O740" i="58"/>
  <c r="H740" i="58"/>
  <c r="G740" i="58"/>
  <c r="I740" i="58" s="1"/>
  <c r="P739" i="58"/>
  <c r="O739" i="58"/>
  <c r="H739" i="58"/>
  <c r="G739" i="58"/>
  <c r="P738" i="58"/>
  <c r="O738" i="58"/>
  <c r="H738" i="58"/>
  <c r="G738" i="58"/>
  <c r="I738" i="58" s="1"/>
  <c r="P737" i="58"/>
  <c r="O737" i="58"/>
  <c r="H737" i="58"/>
  <c r="G737" i="58"/>
  <c r="I737" i="58" s="1"/>
  <c r="P736" i="58"/>
  <c r="O736" i="58"/>
  <c r="H736" i="58"/>
  <c r="G736" i="58"/>
  <c r="I736" i="58" s="1"/>
  <c r="P735" i="58"/>
  <c r="O735" i="58"/>
  <c r="H735" i="58"/>
  <c r="G735" i="58"/>
  <c r="P734" i="58"/>
  <c r="O734" i="58"/>
  <c r="H734" i="58"/>
  <c r="G734" i="58"/>
  <c r="I734" i="58" s="1"/>
  <c r="P733" i="58"/>
  <c r="O733" i="58"/>
  <c r="H733" i="58"/>
  <c r="G733" i="58"/>
  <c r="I733" i="58" s="1"/>
  <c r="P732" i="58"/>
  <c r="O732" i="58"/>
  <c r="H732" i="58"/>
  <c r="G732" i="58"/>
  <c r="I732" i="58" s="1"/>
  <c r="P731" i="58"/>
  <c r="O731" i="58"/>
  <c r="H731" i="58"/>
  <c r="G731" i="58"/>
  <c r="P730" i="58"/>
  <c r="O730" i="58"/>
  <c r="H730" i="58"/>
  <c r="G730" i="58"/>
  <c r="I730" i="58" s="1"/>
  <c r="P729" i="58"/>
  <c r="O729" i="58"/>
  <c r="H729" i="58"/>
  <c r="G729" i="58"/>
  <c r="P728" i="58"/>
  <c r="O728" i="58"/>
  <c r="H728" i="58"/>
  <c r="G728" i="58"/>
  <c r="I728" i="58" s="1"/>
  <c r="P727" i="58"/>
  <c r="O727" i="58"/>
  <c r="H727" i="58"/>
  <c r="G727" i="58"/>
  <c r="P726" i="58"/>
  <c r="O726" i="58"/>
  <c r="H726" i="58"/>
  <c r="G726" i="58"/>
  <c r="I726" i="58" s="1"/>
  <c r="P725" i="58"/>
  <c r="O725" i="58"/>
  <c r="H725" i="58"/>
  <c r="G725" i="58"/>
  <c r="I725" i="58" s="1"/>
  <c r="P724" i="58"/>
  <c r="O724" i="58"/>
  <c r="H724" i="58"/>
  <c r="G724" i="58"/>
  <c r="I724" i="58" s="1"/>
  <c r="P723" i="58"/>
  <c r="O723" i="58"/>
  <c r="H723" i="58"/>
  <c r="G723" i="58"/>
  <c r="P722" i="58"/>
  <c r="O722" i="58"/>
  <c r="H722" i="58"/>
  <c r="G722" i="58"/>
  <c r="I722" i="58" s="1"/>
  <c r="P721" i="58"/>
  <c r="O721" i="58"/>
  <c r="H721" i="58"/>
  <c r="G721" i="58"/>
  <c r="I721" i="58" s="1"/>
  <c r="P720" i="58"/>
  <c r="O720" i="58"/>
  <c r="H720" i="58"/>
  <c r="G720" i="58"/>
  <c r="I720" i="58" s="1"/>
  <c r="P719" i="58"/>
  <c r="O719" i="58"/>
  <c r="H719" i="58"/>
  <c r="G719" i="58"/>
  <c r="I719" i="58" s="1"/>
  <c r="P718" i="58"/>
  <c r="O718" i="58"/>
  <c r="H718" i="58"/>
  <c r="G718" i="58"/>
  <c r="P717" i="58"/>
  <c r="O717" i="58"/>
  <c r="H717" i="58"/>
  <c r="G717" i="58"/>
  <c r="I717" i="58" s="1"/>
  <c r="P716" i="58"/>
  <c r="O716" i="58"/>
  <c r="H716" i="58"/>
  <c r="G716" i="58"/>
  <c r="I716" i="58" s="1"/>
  <c r="P715" i="58"/>
  <c r="O715" i="58"/>
  <c r="H715" i="58"/>
  <c r="G715" i="58"/>
  <c r="I715" i="58" s="1"/>
  <c r="P714" i="58"/>
  <c r="O714" i="58"/>
  <c r="H714" i="58"/>
  <c r="G714" i="58"/>
  <c r="I714" i="58" s="1"/>
  <c r="P713" i="58"/>
  <c r="O713" i="58"/>
  <c r="H713" i="58"/>
  <c r="G713" i="58"/>
  <c r="I713" i="58" s="1"/>
  <c r="P712" i="58"/>
  <c r="O712" i="58"/>
  <c r="H712" i="58"/>
  <c r="G712" i="58"/>
  <c r="I712" i="58" s="1"/>
  <c r="P711" i="58"/>
  <c r="O711" i="58"/>
  <c r="H711" i="58"/>
  <c r="G711" i="58"/>
  <c r="I711" i="58" s="1"/>
  <c r="P710" i="58"/>
  <c r="O710" i="58"/>
  <c r="H710" i="58"/>
  <c r="G710" i="58"/>
  <c r="I710" i="58" s="1"/>
  <c r="P709" i="58"/>
  <c r="O709" i="58"/>
  <c r="H709" i="58"/>
  <c r="G709" i="58"/>
  <c r="I709" i="58" s="1"/>
  <c r="P708" i="58"/>
  <c r="O708" i="58"/>
  <c r="H708" i="58"/>
  <c r="G708" i="58"/>
  <c r="I708" i="58" s="1"/>
  <c r="P707" i="58"/>
  <c r="O707" i="58"/>
  <c r="H707" i="58"/>
  <c r="G707" i="58"/>
  <c r="I707" i="58" s="1"/>
  <c r="P706" i="58"/>
  <c r="O706" i="58"/>
  <c r="H706" i="58"/>
  <c r="G706" i="58"/>
  <c r="I706" i="58" s="1"/>
  <c r="P705" i="58"/>
  <c r="O705" i="58"/>
  <c r="H705" i="58"/>
  <c r="G705" i="58"/>
  <c r="I705" i="58" s="1"/>
  <c r="P704" i="58"/>
  <c r="O704" i="58"/>
  <c r="H704" i="58"/>
  <c r="G704" i="58"/>
  <c r="I704" i="58" s="1"/>
  <c r="P703" i="58"/>
  <c r="O703" i="58"/>
  <c r="H703" i="58"/>
  <c r="G703" i="58"/>
  <c r="I703" i="58" s="1"/>
  <c r="P702" i="58"/>
  <c r="O702" i="58"/>
  <c r="H702" i="58"/>
  <c r="G702" i="58"/>
  <c r="P701" i="58"/>
  <c r="O701" i="58"/>
  <c r="H701" i="58"/>
  <c r="G701" i="58"/>
  <c r="I701" i="58" s="1"/>
  <c r="P700" i="58"/>
  <c r="O700" i="58"/>
  <c r="H700" i="58"/>
  <c r="G700" i="58"/>
  <c r="I700" i="58" s="1"/>
  <c r="P699" i="58"/>
  <c r="O699" i="58"/>
  <c r="H699" i="58"/>
  <c r="G699" i="58"/>
  <c r="I699" i="58" s="1"/>
  <c r="P698" i="58"/>
  <c r="O698" i="58"/>
  <c r="H698" i="58"/>
  <c r="G698" i="58"/>
  <c r="I698" i="58" s="1"/>
  <c r="P697" i="58"/>
  <c r="O697" i="58"/>
  <c r="H697" i="58"/>
  <c r="G697" i="58"/>
  <c r="P696" i="58"/>
  <c r="O696" i="58"/>
  <c r="H696" i="58"/>
  <c r="G696" i="58"/>
  <c r="I696" i="58" s="1"/>
  <c r="P695" i="58"/>
  <c r="O695" i="58"/>
  <c r="H695" i="58"/>
  <c r="G695" i="58"/>
  <c r="P694" i="58"/>
  <c r="O694" i="58"/>
  <c r="H694" i="58"/>
  <c r="G694" i="58"/>
  <c r="I694" i="58" s="1"/>
  <c r="P693" i="58"/>
  <c r="O693" i="58"/>
  <c r="H693" i="58"/>
  <c r="G693" i="58"/>
  <c r="P692" i="58"/>
  <c r="O692" i="58"/>
  <c r="H692" i="58"/>
  <c r="G692" i="58"/>
  <c r="I692" i="58" s="1"/>
  <c r="P691" i="58"/>
  <c r="O691" i="58"/>
  <c r="H691" i="58"/>
  <c r="G691" i="58"/>
  <c r="I691" i="58" s="1"/>
  <c r="P690" i="58"/>
  <c r="O690" i="58"/>
  <c r="H690" i="58"/>
  <c r="G690" i="58"/>
  <c r="I690" i="58" s="1"/>
  <c r="P689" i="58"/>
  <c r="O689" i="58"/>
  <c r="H689" i="58"/>
  <c r="G689" i="58"/>
  <c r="P688" i="58"/>
  <c r="O688" i="58"/>
  <c r="H688" i="58"/>
  <c r="G688" i="58"/>
  <c r="I688" i="58" s="1"/>
  <c r="P687" i="58"/>
  <c r="O687" i="58"/>
  <c r="H687" i="58"/>
  <c r="G687" i="58"/>
  <c r="P686" i="58"/>
  <c r="O686" i="58"/>
  <c r="H686" i="58"/>
  <c r="G686" i="58"/>
  <c r="I686" i="58" s="1"/>
  <c r="P685" i="58"/>
  <c r="O685" i="58"/>
  <c r="H685" i="58"/>
  <c r="G685" i="58"/>
  <c r="P684" i="58"/>
  <c r="O684" i="58"/>
  <c r="H684" i="58"/>
  <c r="G684" i="58"/>
  <c r="I684" i="58" s="1"/>
  <c r="P683" i="58"/>
  <c r="O683" i="58"/>
  <c r="H683" i="58"/>
  <c r="G683" i="58"/>
  <c r="I683" i="58" s="1"/>
  <c r="P682" i="58"/>
  <c r="O682" i="58"/>
  <c r="H682" i="58"/>
  <c r="G682" i="58"/>
  <c r="I682" i="58" s="1"/>
  <c r="P681" i="58"/>
  <c r="O681" i="58"/>
  <c r="H681" i="58"/>
  <c r="G681" i="58"/>
  <c r="P680" i="58"/>
  <c r="O680" i="58"/>
  <c r="H680" i="58"/>
  <c r="G680" i="58"/>
  <c r="I680" i="58" s="1"/>
  <c r="P679" i="58"/>
  <c r="O679" i="58"/>
  <c r="H679" i="58"/>
  <c r="G679" i="58"/>
  <c r="I679" i="58" s="1"/>
  <c r="P678" i="58"/>
  <c r="O678" i="58"/>
  <c r="H678" i="58"/>
  <c r="G678" i="58"/>
  <c r="I678" i="58" s="1"/>
  <c r="P677" i="58"/>
  <c r="O677" i="58"/>
  <c r="H677" i="58"/>
  <c r="G677" i="58"/>
  <c r="I677" i="58" s="1"/>
  <c r="P676" i="58"/>
  <c r="O676" i="58"/>
  <c r="H676" i="58"/>
  <c r="G676" i="58"/>
  <c r="P675" i="58"/>
  <c r="O675" i="58"/>
  <c r="H675" i="58"/>
  <c r="G675" i="58"/>
  <c r="I675" i="58" s="1"/>
  <c r="P674" i="58"/>
  <c r="O674" i="58"/>
  <c r="H674" i="58"/>
  <c r="G674" i="58"/>
  <c r="I674" i="58" s="1"/>
  <c r="P673" i="58"/>
  <c r="O673" i="58"/>
  <c r="H673" i="58"/>
  <c r="G673" i="58"/>
  <c r="I673" i="58" s="1"/>
  <c r="P672" i="58"/>
  <c r="O672" i="58"/>
  <c r="H672" i="58"/>
  <c r="G672" i="58"/>
  <c r="I672" i="58" s="1"/>
  <c r="P671" i="58"/>
  <c r="O671" i="58"/>
  <c r="H671" i="58"/>
  <c r="G671" i="58"/>
  <c r="I671" i="58" s="1"/>
  <c r="P670" i="58"/>
  <c r="O670" i="58"/>
  <c r="H670" i="58"/>
  <c r="G670" i="58"/>
  <c r="I670" i="58" s="1"/>
  <c r="P669" i="58"/>
  <c r="O669" i="58"/>
  <c r="H669" i="58"/>
  <c r="G669" i="58"/>
  <c r="I669" i="58" s="1"/>
  <c r="P668" i="58"/>
  <c r="O668" i="58"/>
  <c r="H668" i="58"/>
  <c r="G668" i="58"/>
  <c r="P667" i="58"/>
  <c r="O667" i="58"/>
  <c r="H667" i="58"/>
  <c r="G667" i="58"/>
  <c r="I667" i="58" s="1"/>
  <c r="P666" i="58"/>
  <c r="O666" i="58"/>
  <c r="H666" i="58"/>
  <c r="G666" i="58"/>
  <c r="I666" i="58" s="1"/>
  <c r="P665" i="58"/>
  <c r="O665" i="58"/>
  <c r="H665" i="58"/>
  <c r="G665" i="58"/>
  <c r="I665" i="58" s="1"/>
  <c r="P664" i="58"/>
  <c r="O664" i="58"/>
  <c r="H664" i="58"/>
  <c r="G664" i="58"/>
  <c r="I664" i="58" s="1"/>
  <c r="P663" i="58"/>
  <c r="O663" i="58"/>
  <c r="I663" i="58"/>
  <c r="H663" i="58"/>
  <c r="G663" i="58"/>
  <c r="P662" i="58"/>
  <c r="O662" i="58"/>
  <c r="H662" i="58"/>
  <c r="G662" i="58"/>
  <c r="I662" i="58" s="1"/>
  <c r="P661" i="58"/>
  <c r="O661" i="58"/>
  <c r="H661" i="58"/>
  <c r="G661" i="58"/>
  <c r="I661" i="58" s="1"/>
  <c r="P660" i="58"/>
  <c r="O660" i="58"/>
  <c r="H660" i="58"/>
  <c r="G660" i="58"/>
  <c r="I660" i="58" s="1"/>
  <c r="P659" i="58"/>
  <c r="O659" i="58"/>
  <c r="H659" i="58"/>
  <c r="G659" i="58"/>
  <c r="P658" i="58"/>
  <c r="O658" i="58"/>
  <c r="H658" i="58"/>
  <c r="G658" i="58"/>
  <c r="I658" i="58" s="1"/>
  <c r="P657" i="58"/>
  <c r="O657" i="58"/>
  <c r="H657" i="58"/>
  <c r="G657" i="58"/>
  <c r="P656" i="58"/>
  <c r="O656" i="58"/>
  <c r="H656" i="58"/>
  <c r="G656" i="58"/>
  <c r="I656" i="58" s="1"/>
  <c r="P655" i="58"/>
  <c r="O655" i="58"/>
  <c r="H655" i="58"/>
  <c r="G655" i="58"/>
  <c r="P654" i="58"/>
  <c r="O654" i="58"/>
  <c r="H654" i="58"/>
  <c r="G654" i="58"/>
  <c r="I654" i="58" s="1"/>
  <c r="P653" i="58"/>
  <c r="O653" i="58"/>
  <c r="H653" i="58"/>
  <c r="G653" i="58"/>
  <c r="I653" i="58" s="1"/>
  <c r="P652" i="58"/>
  <c r="O652" i="58"/>
  <c r="H652" i="58"/>
  <c r="G652" i="58"/>
  <c r="I652" i="58" s="1"/>
  <c r="P651" i="58"/>
  <c r="O651" i="58"/>
  <c r="H651" i="58"/>
  <c r="G651" i="58"/>
  <c r="P650" i="58"/>
  <c r="O650" i="58"/>
  <c r="H650" i="58"/>
  <c r="G650" i="58"/>
  <c r="I650" i="58" s="1"/>
  <c r="P649" i="58"/>
  <c r="O649" i="58"/>
  <c r="H649" i="58"/>
  <c r="G649" i="58"/>
  <c r="P648" i="58"/>
  <c r="O648" i="58"/>
  <c r="H648" i="58"/>
  <c r="G648" i="58"/>
  <c r="I648" i="58" s="1"/>
  <c r="P647" i="58"/>
  <c r="O647" i="58"/>
  <c r="H647" i="58"/>
  <c r="G647" i="58"/>
  <c r="P646" i="58"/>
  <c r="O646" i="58"/>
  <c r="H646" i="58"/>
  <c r="G646" i="58"/>
  <c r="I646" i="58" s="1"/>
  <c r="P645" i="58"/>
  <c r="O645" i="58"/>
  <c r="H645" i="58"/>
  <c r="G645" i="58"/>
  <c r="I645" i="58" s="1"/>
  <c r="P644" i="58"/>
  <c r="O644" i="58"/>
  <c r="H644" i="58"/>
  <c r="G644" i="58"/>
  <c r="I644" i="58" s="1"/>
  <c r="P643" i="58"/>
  <c r="O643" i="58"/>
  <c r="H643" i="58"/>
  <c r="G643" i="58"/>
  <c r="P642" i="58"/>
  <c r="O642" i="58"/>
  <c r="H642" i="58"/>
  <c r="G642" i="58"/>
  <c r="I642" i="58" s="1"/>
  <c r="P641" i="58"/>
  <c r="O641" i="58"/>
  <c r="H641" i="58"/>
  <c r="G641" i="58"/>
  <c r="I641" i="58" s="1"/>
  <c r="P640" i="58"/>
  <c r="O640" i="58"/>
  <c r="H640" i="58"/>
  <c r="G640" i="58"/>
  <c r="I640" i="58" s="1"/>
  <c r="P639" i="58"/>
  <c r="O639" i="58"/>
  <c r="H639" i="58"/>
  <c r="J639" i="58" s="1"/>
  <c r="G639" i="58"/>
  <c r="I639" i="58" s="1"/>
  <c r="P638" i="58"/>
  <c r="O638" i="58"/>
  <c r="H638" i="58"/>
  <c r="G638" i="58"/>
  <c r="P637" i="58"/>
  <c r="O637" i="58"/>
  <c r="H637" i="58"/>
  <c r="J637" i="58" s="1"/>
  <c r="G637" i="58"/>
  <c r="I637" i="58" s="1"/>
  <c r="P636" i="58"/>
  <c r="O636" i="58"/>
  <c r="H636" i="58"/>
  <c r="G636" i="58"/>
  <c r="I636" i="58" s="1"/>
  <c r="P635" i="58"/>
  <c r="O635" i="58"/>
  <c r="H635" i="58"/>
  <c r="G635" i="58"/>
  <c r="I635" i="58" s="1"/>
  <c r="P634" i="58"/>
  <c r="O634" i="58"/>
  <c r="H634" i="58"/>
  <c r="G634" i="58"/>
  <c r="I634" i="58" s="1"/>
  <c r="P633" i="58"/>
  <c r="O633" i="58"/>
  <c r="H633" i="58"/>
  <c r="G633" i="58"/>
  <c r="I633" i="58" s="1"/>
  <c r="P632" i="58"/>
  <c r="O632" i="58"/>
  <c r="H632" i="58"/>
  <c r="G632" i="58"/>
  <c r="I632" i="58" s="1"/>
  <c r="P631" i="58"/>
  <c r="O631" i="58"/>
  <c r="H631" i="58"/>
  <c r="J631" i="58" s="1"/>
  <c r="G631" i="58"/>
  <c r="I631" i="58" s="1"/>
  <c r="P630" i="58"/>
  <c r="O630" i="58"/>
  <c r="H630" i="58"/>
  <c r="G630" i="58"/>
  <c r="I630" i="58" s="1"/>
  <c r="P629" i="58"/>
  <c r="O629" i="58"/>
  <c r="H629" i="58"/>
  <c r="G629" i="58"/>
  <c r="I629" i="58" s="1"/>
  <c r="P628" i="58"/>
  <c r="O628" i="58"/>
  <c r="H628" i="58"/>
  <c r="G628" i="58"/>
  <c r="I628" i="58" s="1"/>
  <c r="P627" i="58"/>
  <c r="O627" i="58"/>
  <c r="H627" i="58"/>
  <c r="G627" i="58"/>
  <c r="I627" i="58" s="1"/>
  <c r="P626" i="58"/>
  <c r="O626" i="58"/>
  <c r="H626" i="58"/>
  <c r="G626" i="58"/>
  <c r="I626" i="58" s="1"/>
  <c r="P625" i="58"/>
  <c r="O625" i="58"/>
  <c r="H625" i="58"/>
  <c r="G625" i="58"/>
  <c r="I625" i="58" s="1"/>
  <c r="P624" i="58"/>
  <c r="O624" i="58"/>
  <c r="H624" i="58"/>
  <c r="G624" i="58"/>
  <c r="I624" i="58" s="1"/>
  <c r="P623" i="58"/>
  <c r="O623" i="58"/>
  <c r="H623" i="58"/>
  <c r="G623" i="58"/>
  <c r="I623" i="58" s="1"/>
  <c r="P622" i="58"/>
  <c r="O622" i="58"/>
  <c r="H622" i="58"/>
  <c r="G622" i="58"/>
  <c r="P621" i="58"/>
  <c r="O621" i="58"/>
  <c r="H621" i="58"/>
  <c r="G621" i="58"/>
  <c r="I621" i="58" s="1"/>
  <c r="P620" i="58"/>
  <c r="O620" i="58"/>
  <c r="H620" i="58"/>
  <c r="G620" i="58"/>
  <c r="I620" i="58" s="1"/>
  <c r="P619" i="58"/>
  <c r="O619" i="58"/>
  <c r="H619" i="58"/>
  <c r="G619" i="58"/>
  <c r="I619" i="58" s="1"/>
  <c r="P618" i="58"/>
  <c r="O618" i="58"/>
  <c r="H618" i="58"/>
  <c r="G618" i="58"/>
  <c r="I618" i="58" s="1"/>
  <c r="P617" i="58"/>
  <c r="O617" i="58"/>
  <c r="H617" i="58"/>
  <c r="G617" i="58"/>
  <c r="P616" i="58"/>
  <c r="O616" i="58"/>
  <c r="H616" i="58"/>
  <c r="G616" i="58"/>
  <c r="I616" i="58" s="1"/>
  <c r="P615" i="58"/>
  <c r="O615" i="58"/>
  <c r="H615" i="58"/>
  <c r="G615" i="58"/>
  <c r="I615" i="58" s="1"/>
  <c r="P614" i="58"/>
  <c r="O614" i="58"/>
  <c r="H614" i="58"/>
  <c r="G614" i="58"/>
  <c r="I614" i="58" s="1"/>
  <c r="P613" i="58"/>
  <c r="O613" i="58"/>
  <c r="H613" i="58"/>
  <c r="G613" i="58"/>
  <c r="P612" i="58"/>
  <c r="O612" i="58"/>
  <c r="H612" i="58"/>
  <c r="G612" i="58"/>
  <c r="I612" i="58" s="1"/>
  <c r="P611" i="58"/>
  <c r="O611" i="58"/>
  <c r="H611" i="58"/>
  <c r="G611" i="58"/>
  <c r="I611" i="58" s="1"/>
  <c r="P610" i="58"/>
  <c r="O610" i="58"/>
  <c r="H610" i="58"/>
  <c r="G610" i="58"/>
  <c r="I610" i="58" s="1"/>
  <c r="P609" i="58"/>
  <c r="O609" i="58"/>
  <c r="H609" i="58"/>
  <c r="G609" i="58"/>
  <c r="P608" i="58"/>
  <c r="O608" i="58"/>
  <c r="H608" i="58"/>
  <c r="G608" i="58"/>
  <c r="I608" i="58" s="1"/>
  <c r="P607" i="58"/>
  <c r="O607" i="58"/>
  <c r="H607" i="58"/>
  <c r="G607" i="58"/>
  <c r="P606" i="58"/>
  <c r="O606" i="58"/>
  <c r="H606" i="58"/>
  <c r="G606" i="58"/>
  <c r="I606" i="58" s="1"/>
  <c r="P605" i="58"/>
  <c r="O605" i="58"/>
  <c r="H605" i="58"/>
  <c r="G605" i="58"/>
  <c r="P604" i="58"/>
  <c r="O604" i="58"/>
  <c r="H604" i="58"/>
  <c r="G604" i="58"/>
  <c r="I604" i="58" s="1"/>
  <c r="P603" i="58"/>
  <c r="O603" i="58"/>
  <c r="H603" i="58"/>
  <c r="G603" i="58"/>
  <c r="I603" i="58" s="1"/>
  <c r="P602" i="58"/>
  <c r="O602" i="58"/>
  <c r="H602" i="58"/>
  <c r="G602" i="58"/>
  <c r="I602" i="58" s="1"/>
  <c r="P601" i="58"/>
  <c r="O601" i="58"/>
  <c r="H601" i="58"/>
  <c r="G601" i="58"/>
  <c r="P600" i="58"/>
  <c r="O600" i="58"/>
  <c r="H600" i="58"/>
  <c r="G600" i="58"/>
  <c r="I600" i="58" s="1"/>
  <c r="P599" i="58"/>
  <c r="O599" i="58"/>
  <c r="H599" i="58"/>
  <c r="G599" i="58"/>
  <c r="I599" i="58" s="1"/>
  <c r="P598" i="58"/>
  <c r="O598" i="58"/>
  <c r="H598" i="58"/>
  <c r="G598" i="58"/>
  <c r="I598" i="58" s="1"/>
  <c r="P597" i="58"/>
  <c r="O597" i="58"/>
  <c r="H597" i="58"/>
  <c r="G597" i="58"/>
  <c r="I597" i="58" s="1"/>
  <c r="P596" i="58"/>
  <c r="O596" i="58"/>
  <c r="H596" i="58"/>
  <c r="G596" i="58"/>
  <c r="P595" i="58"/>
  <c r="O595" i="58"/>
  <c r="H595" i="58"/>
  <c r="G595" i="58"/>
  <c r="I595" i="58" s="1"/>
  <c r="P594" i="58"/>
  <c r="O594" i="58"/>
  <c r="H594" i="58"/>
  <c r="G594" i="58"/>
  <c r="I594" i="58" s="1"/>
  <c r="P593" i="58"/>
  <c r="O593" i="58"/>
  <c r="H593" i="58"/>
  <c r="G593" i="58"/>
  <c r="I593" i="58" s="1"/>
  <c r="P592" i="58"/>
  <c r="O592" i="58"/>
  <c r="H592" i="58"/>
  <c r="G592" i="58"/>
  <c r="I592" i="58" s="1"/>
  <c r="P591" i="58"/>
  <c r="O591" i="58"/>
  <c r="H591" i="58"/>
  <c r="G591" i="58"/>
  <c r="I591" i="58" s="1"/>
  <c r="P590" i="58"/>
  <c r="O590" i="58"/>
  <c r="H590" i="58"/>
  <c r="G590" i="58"/>
  <c r="I590" i="58" s="1"/>
  <c r="P589" i="58"/>
  <c r="O589" i="58"/>
  <c r="H589" i="58"/>
  <c r="G589" i="58"/>
  <c r="I589" i="58" s="1"/>
  <c r="P588" i="58"/>
  <c r="O588" i="58"/>
  <c r="H588" i="58"/>
  <c r="G588" i="58"/>
  <c r="I588" i="58" s="1"/>
  <c r="P587" i="58"/>
  <c r="O587" i="58"/>
  <c r="H587" i="58"/>
  <c r="G587" i="58"/>
  <c r="I587" i="58" s="1"/>
  <c r="P586" i="58"/>
  <c r="O586" i="58"/>
  <c r="H586" i="58"/>
  <c r="G586" i="58"/>
  <c r="I586" i="58" s="1"/>
  <c r="P585" i="58"/>
  <c r="O585" i="58"/>
  <c r="H585" i="58"/>
  <c r="G585" i="58"/>
  <c r="I585" i="58" s="1"/>
  <c r="P584" i="58"/>
  <c r="O584" i="58"/>
  <c r="H584" i="58"/>
  <c r="G584" i="58"/>
  <c r="I584" i="58" s="1"/>
  <c r="P583" i="58"/>
  <c r="O583" i="58"/>
  <c r="H583" i="58"/>
  <c r="G583" i="58"/>
  <c r="I583" i="58" s="1"/>
  <c r="P582" i="58"/>
  <c r="O582" i="58"/>
  <c r="H582" i="58"/>
  <c r="G582" i="58"/>
  <c r="I582" i="58" s="1"/>
  <c r="P581" i="58"/>
  <c r="O581" i="58"/>
  <c r="H581" i="58"/>
  <c r="G581" i="58"/>
  <c r="I581" i="58" s="1"/>
  <c r="P580" i="58"/>
  <c r="O580" i="58"/>
  <c r="H580" i="58"/>
  <c r="G580" i="58"/>
  <c r="I580" i="58" s="1"/>
  <c r="P579" i="58"/>
  <c r="O579" i="58"/>
  <c r="H579" i="58"/>
  <c r="G579" i="58"/>
  <c r="P578" i="58"/>
  <c r="O578" i="58"/>
  <c r="H578" i="58"/>
  <c r="G578" i="58"/>
  <c r="I578" i="58" s="1"/>
  <c r="P577" i="58"/>
  <c r="O577" i="58"/>
  <c r="H577" i="58"/>
  <c r="G577" i="58"/>
  <c r="P576" i="58"/>
  <c r="O576" i="58"/>
  <c r="H576" i="58"/>
  <c r="G576" i="58"/>
  <c r="I576" i="58" s="1"/>
  <c r="P575" i="58"/>
  <c r="O575" i="58"/>
  <c r="H575" i="58"/>
  <c r="G575" i="58"/>
  <c r="P574" i="58"/>
  <c r="O574" i="58"/>
  <c r="H574" i="58"/>
  <c r="G574" i="58"/>
  <c r="I574" i="58" s="1"/>
  <c r="P573" i="58"/>
  <c r="O573" i="58"/>
  <c r="H573" i="58"/>
  <c r="G573" i="58"/>
  <c r="P572" i="58"/>
  <c r="O572" i="58"/>
  <c r="H572" i="58"/>
  <c r="G572" i="58"/>
  <c r="I572" i="58" s="1"/>
  <c r="P571" i="58"/>
  <c r="O571" i="58"/>
  <c r="H571" i="58"/>
  <c r="G571" i="58"/>
  <c r="P570" i="58"/>
  <c r="O570" i="58"/>
  <c r="H570" i="58"/>
  <c r="G570" i="58"/>
  <c r="I570" i="58" s="1"/>
  <c r="P569" i="58"/>
  <c r="O569" i="58"/>
  <c r="H569" i="58"/>
  <c r="G569" i="58"/>
  <c r="P568" i="58"/>
  <c r="O568" i="58"/>
  <c r="H568" i="58"/>
  <c r="G568" i="58"/>
  <c r="I568" i="58" s="1"/>
  <c r="P567" i="58"/>
  <c r="O567" i="58"/>
  <c r="H567" i="58"/>
  <c r="G567" i="58"/>
  <c r="P566" i="58"/>
  <c r="O566" i="58"/>
  <c r="H566" i="58"/>
  <c r="G566" i="58"/>
  <c r="I566" i="58" s="1"/>
  <c r="P565" i="58"/>
  <c r="O565" i="58"/>
  <c r="H565" i="58"/>
  <c r="G565" i="58"/>
  <c r="I565" i="58" s="1"/>
  <c r="P564" i="58"/>
  <c r="O564" i="58"/>
  <c r="H564" i="58"/>
  <c r="G564" i="58"/>
  <c r="I564" i="58" s="1"/>
  <c r="P563" i="58"/>
  <c r="O563" i="58"/>
  <c r="H563" i="58"/>
  <c r="G563" i="58"/>
  <c r="P562" i="58"/>
  <c r="O562" i="58"/>
  <c r="H562" i="58"/>
  <c r="G562" i="58"/>
  <c r="I562" i="58" s="1"/>
  <c r="P561" i="58"/>
  <c r="O561" i="58"/>
  <c r="H561" i="58"/>
  <c r="G561" i="58"/>
  <c r="I561" i="58" s="1"/>
  <c r="P560" i="58"/>
  <c r="O560" i="58"/>
  <c r="H560" i="58"/>
  <c r="G560" i="58"/>
  <c r="I560" i="58" s="1"/>
  <c r="P559" i="58"/>
  <c r="O559" i="58"/>
  <c r="H559" i="58"/>
  <c r="G559" i="58"/>
  <c r="I559" i="58" s="1"/>
  <c r="P558" i="58"/>
  <c r="O558" i="58"/>
  <c r="H558" i="58"/>
  <c r="G558" i="58"/>
  <c r="I558" i="58" s="1"/>
  <c r="P557" i="58"/>
  <c r="O557" i="58"/>
  <c r="H557" i="58"/>
  <c r="G557" i="58"/>
  <c r="I557" i="58" s="1"/>
  <c r="P556" i="58"/>
  <c r="O556" i="58"/>
  <c r="H556" i="58"/>
  <c r="G556" i="58"/>
  <c r="I556" i="58" s="1"/>
  <c r="P555" i="58"/>
  <c r="O555" i="58"/>
  <c r="H555" i="58"/>
  <c r="G555" i="58"/>
  <c r="I555" i="58" s="1"/>
  <c r="P554" i="58"/>
  <c r="O554" i="58"/>
  <c r="H554" i="58"/>
  <c r="G554" i="58"/>
  <c r="P553" i="58"/>
  <c r="O553" i="58"/>
  <c r="H553" i="58"/>
  <c r="G553" i="58"/>
  <c r="I553" i="58" s="1"/>
  <c r="P552" i="58"/>
  <c r="O552" i="58"/>
  <c r="H552" i="58"/>
  <c r="G552" i="58"/>
  <c r="I552" i="58" s="1"/>
  <c r="P551" i="58"/>
  <c r="O551" i="58"/>
  <c r="H551" i="58"/>
  <c r="G551" i="58"/>
  <c r="I551" i="58" s="1"/>
  <c r="P550" i="58"/>
  <c r="O550" i="58"/>
  <c r="H550" i="58"/>
  <c r="G550" i="58"/>
  <c r="I550" i="58" s="1"/>
  <c r="P549" i="58"/>
  <c r="O549" i="58"/>
  <c r="H549" i="58"/>
  <c r="G549" i="58"/>
  <c r="I549" i="58" s="1"/>
  <c r="P548" i="58"/>
  <c r="O548" i="58"/>
  <c r="H548" i="58"/>
  <c r="G548" i="58"/>
  <c r="I548" i="58" s="1"/>
  <c r="P547" i="58"/>
  <c r="O547" i="58"/>
  <c r="H547" i="58"/>
  <c r="G547" i="58"/>
  <c r="I547" i="58" s="1"/>
  <c r="P546" i="58"/>
  <c r="O546" i="58"/>
  <c r="H546" i="58"/>
  <c r="G546" i="58"/>
  <c r="P545" i="58"/>
  <c r="O545" i="58"/>
  <c r="H545" i="58"/>
  <c r="G545" i="58"/>
  <c r="I545" i="58" s="1"/>
  <c r="P544" i="58"/>
  <c r="O544" i="58"/>
  <c r="H544" i="58"/>
  <c r="G544" i="58"/>
  <c r="I544" i="58" s="1"/>
  <c r="P543" i="58"/>
  <c r="O543" i="58"/>
  <c r="H543" i="58"/>
  <c r="G543" i="58"/>
  <c r="I543" i="58" s="1"/>
  <c r="P542" i="58"/>
  <c r="O542" i="58"/>
  <c r="H542" i="58"/>
  <c r="G542" i="58"/>
  <c r="I542" i="58" s="1"/>
  <c r="P541" i="58"/>
  <c r="O541" i="58"/>
  <c r="H541" i="58"/>
  <c r="G541" i="58"/>
  <c r="I541" i="58" s="1"/>
  <c r="P540" i="58"/>
  <c r="O540" i="58"/>
  <c r="H540" i="58"/>
  <c r="G540" i="58"/>
  <c r="I540" i="58" s="1"/>
  <c r="P539" i="58"/>
  <c r="O539" i="58"/>
  <c r="H539" i="58"/>
  <c r="G539" i="58"/>
  <c r="I539" i="58" s="1"/>
  <c r="P538" i="58"/>
  <c r="O538" i="58"/>
  <c r="H538" i="58"/>
  <c r="G538" i="58"/>
  <c r="I538" i="58" s="1"/>
  <c r="P537" i="58"/>
  <c r="O537" i="58"/>
  <c r="H537" i="58"/>
  <c r="G537" i="58"/>
  <c r="P536" i="58"/>
  <c r="O536" i="58"/>
  <c r="H536" i="58"/>
  <c r="G536" i="58"/>
  <c r="I536" i="58" s="1"/>
  <c r="P535" i="58"/>
  <c r="O535" i="58"/>
  <c r="H535" i="58"/>
  <c r="G535" i="58"/>
  <c r="I535" i="58" s="1"/>
  <c r="P534" i="58"/>
  <c r="O534" i="58"/>
  <c r="H534" i="58"/>
  <c r="G534" i="58"/>
  <c r="I534" i="58" s="1"/>
  <c r="P533" i="58"/>
  <c r="O533" i="58"/>
  <c r="H533" i="58"/>
  <c r="G533" i="58"/>
  <c r="P532" i="58"/>
  <c r="O532" i="58"/>
  <c r="H532" i="58"/>
  <c r="G532" i="58"/>
  <c r="I532" i="58" s="1"/>
  <c r="P531" i="58"/>
  <c r="O531" i="58"/>
  <c r="H531" i="58"/>
  <c r="G531" i="58"/>
  <c r="I531" i="58" s="1"/>
  <c r="P530" i="58"/>
  <c r="O530" i="58"/>
  <c r="H530" i="58"/>
  <c r="G530" i="58"/>
  <c r="I530" i="58" s="1"/>
  <c r="P529" i="58"/>
  <c r="O529" i="58"/>
  <c r="H529" i="58"/>
  <c r="G529" i="58"/>
  <c r="P528" i="58"/>
  <c r="O528" i="58"/>
  <c r="H528" i="58"/>
  <c r="G528" i="58"/>
  <c r="I528" i="58" s="1"/>
  <c r="P527" i="58"/>
  <c r="O527" i="58"/>
  <c r="H527" i="58"/>
  <c r="G527" i="58"/>
  <c r="I527" i="58" s="1"/>
  <c r="P526" i="58"/>
  <c r="O526" i="58"/>
  <c r="H526" i="58"/>
  <c r="G526" i="58"/>
  <c r="I526" i="58" s="1"/>
  <c r="P525" i="58"/>
  <c r="O525" i="58"/>
  <c r="H525" i="58"/>
  <c r="G525" i="58"/>
  <c r="P524" i="58"/>
  <c r="O524" i="58"/>
  <c r="H524" i="58"/>
  <c r="G524" i="58"/>
  <c r="I524" i="58" s="1"/>
  <c r="P523" i="58"/>
  <c r="O523" i="58"/>
  <c r="H523" i="58"/>
  <c r="G523" i="58"/>
  <c r="I523" i="58" s="1"/>
  <c r="P522" i="58"/>
  <c r="O522" i="58"/>
  <c r="H522" i="58"/>
  <c r="G522" i="58"/>
  <c r="I522" i="58" s="1"/>
  <c r="P521" i="58"/>
  <c r="O521" i="58"/>
  <c r="H521" i="58"/>
  <c r="G521" i="58"/>
  <c r="P520" i="58"/>
  <c r="O520" i="58"/>
  <c r="H520" i="58"/>
  <c r="G520" i="58"/>
  <c r="I520" i="58" s="1"/>
  <c r="P519" i="58"/>
  <c r="O519" i="58"/>
  <c r="H519" i="58"/>
  <c r="G519" i="58"/>
  <c r="I519" i="58" s="1"/>
  <c r="P518" i="58"/>
  <c r="O518" i="58"/>
  <c r="H518" i="58"/>
  <c r="G518" i="58"/>
  <c r="I518" i="58" s="1"/>
  <c r="P517" i="58"/>
  <c r="O517" i="58"/>
  <c r="H517" i="58"/>
  <c r="G517" i="58"/>
  <c r="I517" i="58" s="1"/>
  <c r="P516" i="58"/>
  <c r="O516" i="58"/>
  <c r="H516" i="58"/>
  <c r="G516" i="58"/>
  <c r="P515" i="58"/>
  <c r="O515" i="58"/>
  <c r="H515" i="58"/>
  <c r="G515" i="58"/>
  <c r="I515" i="58" s="1"/>
  <c r="P514" i="58"/>
  <c r="O514" i="58"/>
  <c r="H514" i="58"/>
  <c r="G514" i="58"/>
  <c r="I514" i="58" s="1"/>
  <c r="P513" i="58"/>
  <c r="O513" i="58"/>
  <c r="H513" i="58"/>
  <c r="G513" i="58"/>
  <c r="I513" i="58" s="1"/>
  <c r="P512" i="58"/>
  <c r="O512" i="58"/>
  <c r="H512" i="58"/>
  <c r="G512" i="58"/>
  <c r="I512" i="58" s="1"/>
  <c r="P511" i="58"/>
  <c r="O511" i="58"/>
  <c r="H511" i="58"/>
  <c r="G511" i="58"/>
  <c r="I511" i="58" s="1"/>
  <c r="P510" i="58"/>
  <c r="O510" i="58"/>
  <c r="H510" i="58"/>
  <c r="G510" i="58"/>
  <c r="I510" i="58" s="1"/>
  <c r="P509" i="58"/>
  <c r="O509" i="58"/>
  <c r="H509" i="58"/>
  <c r="G509" i="58"/>
  <c r="I509" i="58" s="1"/>
  <c r="P508" i="58"/>
  <c r="O508" i="58"/>
  <c r="H508" i="58"/>
  <c r="G508" i="58"/>
  <c r="P507" i="58"/>
  <c r="O507" i="58"/>
  <c r="H507" i="58"/>
  <c r="G507" i="58"/>
  <c r="I507" i="58" s="1"/>
  <c r="P506" i="58"/>
  <c r="O506" i="58"/>
  <c r="H506" i="58"/>
  <c r="G506" i="58"/>
  <c r="I506" i="58" s="1"/>
  <c r="P505" i="58"/>
  <c r="O505" i="58"/>
  <c r="H505" i="58"/>
  <c r="G505" i="58"/>
  <c r="I505" i="58" s="1"/>
  <c r="P504" i="58"/>
  <c r="O504" i="58"/>
  <c r="H504" i="58"/>
  <c r="G504" i="58"/>
  <c r="I504" i="58" s="1"/>
  <c r="P503" i="58"/>
  <c r="O503" i="58"/>
  <c r="H503" i="58"/>
  <c r="G503" i="58"/>
  <c r="I503" i="58" s="1"/>
  <c r="P502" i="58"/>
  <c r="O502" i="58"/>
  <c r="H502" i="58"/>
  <c r="G502" i="58"/>
  <c r="I502" i="58" s="1"/>
  <c r="P501" i="58"/>
  <c r="O501" i="58"/>
  <c r="H501" i="58"/>
  <c r="G501" i="58"/>
  <c r="I501" i="58" s="1"/>
  <c r="P500" i="58"/>
  <c r="O500" i="58"/>
  <c r="H500" i="58"/>
  <c r="G500" i="58"/>
  <c r="I500" i="58" s="1"/>
  <c r="P499" i="58"/>
  <c r="O499" i="58"/>
  <c r="H499" i="58"/>
  <c r="G499" i="58"/>
  <c r="P498" i="58"/>
  <c r="O498" i="58"/>
  <c r="H498" i="58"/>
  <c r="G498" i="58"/>
  <c r="I498" i="58" s="1"/>
  <c r="P497" i="58"/>
  <c r="O497" i="58"/>
  <c r="H497" i="58"/>
  <c r="G497" i="58"/>
  <c r="I497" i="58" s="1"/>
  <c r="P496" i="58"/>
  <c r="O496" i="58"/>
  <c r="I496" i="58"/>
  <c r="H496" i="58"/>
  <c r="G496" i="58"/>
  <c r="P495" i="58"/>
  <c r="O495" i="58"/>
  <c r="H495" i="58"/>
  <c r="G495" i="58"/>
  <c r="P494" i="58"/>
  <c r="O494" i="58"/>
  <c r="H494" i="58"/>
  <c r="G494" i="58"/>
  <c r="I494" i="58" s="1"/>
  <c r="P493" i="58"/>
  <c r="O493" i="58"/>
  <c r="H493" i="58"/>
  <c r="G493" i="58"/>
  <c r="I493" i="58" s="1"/>
  <c r="P492" i="58"/>
  <c r="O492" i="58"/>
  <c r="H492" i="58"/>
  <c r="G492" i="58"/>
  <c r="I492" i="58" s="1"/>
  <c r="P491" i="58"/>
  <c r="O491" i="58"/>
  <c r="H491" i="58"/>
  <c r="G491" i="58"/>
  <c r="P490" i="58"/>
  <c r="O490" i="58"/>
  <c r="H490" i="58"/>
  <c r="G490" i="58"/>
  <c r="I490" i="58" s="1"/>
  <c r="P489" i="58"/>
  <c r="O489" i="58"/>
  <c r="H489" i="58"/>
  <c r="G489" i="58"/>
  <c r="I489" i="58" s="1"/>
  <c r="P488" i="58"/>
  <c r="O488" i="58"/>
  <c r="H488" i="58"/>
  <c r="G488" i="58"/>
  <c r="I488" i="58" s="1"/>
  <c r="P487" i="58"/>
  <c r="O487" i="58"/>
  <c r="H487" i="58"/>
  <c r="G487" i="58"/>
  <c r="I487" i="58" s="1"/>
  <c r="P486" i="58"/>
  <c r="O486" i="58"/>
  <c r="H486" i="58"/>
  <c r="G486" i="58"/>
  <c r="I486" i="58" s="1"/>
  <c r="P485" i="58"/>
  <c r="O485" i="58"/>
  <c r="H485" i="58"/>
  <c r="G485" i="58"/>
  <c r="I485" i="58" s="1"/>
  <c r="P484" i="58"/>
  <c r="O484" i="58"/>
  <c r="H484" i="58"/>
  <c r="G484" i="58"/>
  <c r="I484" i="58" s="1"/>
  <c r="P483" i="58"/>
  <c r="O483" i="58"/>
  <c r="H483" i="58"/>
  <c r="G483" i="58"/>
  <c r="P482" i="58"/>
  <c r="O482" i="58"/>
  <c r="H482" i="58"/>
  <c r="G482" i="58"/>
  <c r="P481" i="58"/>
  <c r="O481" i="58"/>
  <c r="H481" i="58"/>
  <c r="G481" i="58"/>
  <c r="I481" i="58" s="1"/>
  <c r="P480" i="58"/>
  <c r="O480" i="58"/>
  <c r="H480" i="58"/>
  <c r="G480" i="58"/>
  <c r="I480" i="58" s="1"/>
  <c r="P479" i="58"/>
  <c r="O479" i="58"/>
  <c r="H479" i="58"/>
  <c r="G479" i="58"/>
  <c r="P478" i="58"/>
  <c r="O478" i="58"/>
  <c r="H478" i="58"/>
  <c r="G478" i="58"/>
  <c r="I478" i="58" s="1"/>
  <c r="P477" i="58"/>
  <c r="O477" i="58"/>
  <c r="H477" i="58"/>
  <c r="G477" i="58"/>
  <c r="I477" i="58" s="1"/>
  <c r="P476" i="58"/>
  <c r="O476" i="58"/>
  <c r="H476" i="58"/>
  <c r="G476" i="58"/>
  <c r="I476" i="58" s="1"/>
  <c r="P475" i="58"/>
  <c r="O475" i="58"/>
  <c r="H475" i="58"/>
  <c r="G475" i="58"/>
  <c r="I475" i="58" s="1"/>
  <c r="P474" i="58"/>
  <c r="O474" i="58"/>
  <c r="H474" i="58"/>
  <c r="G474" i="58"/>
  <c r="P473" i="58"/>
  <c r="O473" i="58"/>
  <c r="H473" i="58"/>
  <c r="G473" i="58"/>
  <c r="P472" i="58"/>
  <c r="O472" i="58"/>
  <c r="H472" i="58"/>
  <c r="G472" i="58"/>
  <c r="I472" i="58" s="1"/>
  <c r="P471" i="58"/>
  <c r="O471" i="58"/>
  <c r="H471" i="58"/>
  <c r="G471" i="58"/>
  <c r="I471" i="58" s="1"/>
  <c r="P470" i="58"/>
  <c r="O470" i="58"/>
  <c r="H470" i="58"/>
  <c r="G470" i="58"/>
  <c r="P469" i="58"/>
  <c r="O469" i="58"/>
  <c r="H469" i="58"/>
  <c r="G469" i="58"/>
  <c r="I469" i="58" s="1"/>
  <c r="P468" i="58"/>
  <c r="O468" i="58"/>
  <c r="H468" i="58"/>
  <c r="G468" i="58"/>
  <c r="I468" i="58" s="1"/>
  <c r="P467" i="58"/>
  <c r="O467" i="58"/>
  <c r="H467" i="58"/>
  <c r="G467" i="58"/>
  <c r="I467" i="58" s="1"/>
  <c r="P466" i="58"/>
  <c r="O466" i="58"/>
  <c r="H466" i="58"/>
  <c r="G466" i="58"/>
  <c r="P465" i="58"/>
  <c r="O465" i="58"/>
  <c r="H465" i="58"/>
  <c r="G465" i="58"/>
  <c r="I465" i="58" s="1"/>
  <c r="P464" i="58"/>
  <c r="O464" i="58"/>
  <c r="H464" i="58"/>
  <c r="G464" i="58"/>
  <c r="I464" i="58" s="1"/>
  <c r="P463" i="58"/>
  <c r="O463" i="58"/>
  <c r="H463" i="58"/>
  <c r="G463" i="58"/>
  <c r="I463" i="58" s="1"/>
  <c r="P462" i="58"/>
  <c r="O462" i="58"/>
  <c r="H462" i="58"/>
  <c r="G462" i="58"/>
  <c r="I462" i="58" s="1"/>
  <c r="P461" i="58"/>
  <c r="O461" i="58"/>
  <c r="H461" i="58"/>
  <c r="G461" i="58"/>
  <c r="I461" i="58" s="1"/>
  <c r="P460" i="58"/>
  <c r="O460" i="58"/>
  <c r="H460" i="58"/>
  <c r="G460" i="58"/>
  <c r="I460" i="58" s="1"/>
  <c r="P459" i="58"/>
  <c r="O459" i="58"/>
  <c r="H459" i="58"/>
  <c r="G459" i="58"/>
  <c r="I459" i="58" s="1"/>
  <c r="P458" i="58"/>
  <c r="O458" i="58"/>
  <c r="H458" i="58"/>
  <c r="G458" i="58"/>
  <c r="I458" i="58" s="1"/>
  <c r="P457" i="58"/>
  <c r="O457" i="58"/>
  <c r="H457" i="58"/>
  <c r="G457" i="58"/>
  <c r="P456" i="58"/>
  <c r="O456" i="58"/>
  <c r="H456" i="58"/>
  <c r="G456" i="58"/>
  <c r="P455" i="58"/>
  <c r="O455" i="58"/>
  <c r="H455" i="58"/>
  <c r="G455" i="58"/>
  <c r="I455" i="58" s="1"/>
  <c r="P454" i="58"/>
  <c r="O454" i="58"/>
  <c r="H454" i="58"/>
  <c r="G454" i="58"/>
  <c r="P453" i="58"/>
  <c r="O453" i="58"/>
  <c r="H453" i="58"/>
  <c r="G453" i="58"/>
  <c r="P452" i="58"/>
  <c r="O452" i="58"/>
  <c r="H452" i="58"/>
  <c r="G452" i="58"/>
  <c r="I452" i="58" s="1"/>
  <c r="P451" i="58"/>
  <c r="O451" i="58"/>
  <c r="H451" i="58"/>
  <c r="G451" i="58"/>
  <c r="I451" i="58" s="1"/>
  <c r="P450" i="58"/>
  <c r="O450" i="58"/>
  <c r="H450" i="58"/>
  <c r="G450" i="58"/>
  <c r="I450" i="58" s="1"/>
  <c r="P449" i="58"/>
  <c r="O449" i="58"/>
  <c r="H449" i="58"/>
  <c r="G449" i="58"/>
  <c r="P448" i="58"/>
  <c r="O448" i="58"/>
  <c r="H448" i="58"/>
  <c r="G448" i="58"/>
  <c r="I448" i="58" s="1"/>
  <c r="P447" i="58"/>
  <c r="O447" i="58"/>
  <c r="H447" i="58"/>
  <c r="G447" i="58"/>
  <c r="I447" i="58" s="1"/>
  <c r="P446" i="58"/>
  <c r="O446" i="58"/>
  <c r="H446" i="58"/>
  <c r="G446" i="58"/>
  <c r="I446" i="58" s="1"/>
  <c r="P445" i="58"/>
  <c r="O445" i="58"/>
  <c r="H445" i="58"/>
  <c r="G445" i="58"/>
  <c r="P444" i="58"/>
  <c r="O444" i="58"/>
  <c r="H444" i="58"/>
  <c r="G444" i="58"/>
  <c r="I444" i="58" s="1"/>
  <c r="P443" i="58"/>
  <c r="O443" i="58"/>
  <c r="H443" i="58"/>
  <c r="G443" i="58"/>
  <c r="I443" i="58" s="1"/>
  <c r="P442" i="58"/>
  <c r="O442" i="58"/>
  <c r="H442" i="58"/>
  <c r="G442" i="58"/>
  <c r="I442" i="58" s="1"/>
  <c r="P441" i="58"/>
  <c r="O441" i="58"/>
  <c r="H441" i="58"/>
  <c r="G441" i="58"/>
  <c r="P440" i="58"/>
  <c r="O440" i="58"/>
  <c r="H440" i="58"/>
  <c r="G440" i="58"/>
  <c r="P439" i="58"/>
  <c r="O439" i="58"/>
  <c r="H439" i="58"/>
  <c r="G439" i="58"/>
  <c r="I439" i="58" s="1"/>
  <c r="P438" i="58"/>
  <c r="O438" i="58"/>
  <c r="H438" i="58"/>
  <c r="G438" i="58"/>
  <c r="I438" i="58" s="1"/>
  <c r="P437" i="58"/>
  <c r="O437" i="58"/>
  <c r="H437" i="58"/>
  <c r="G437" i="58"/>
  <c r="I437" i="58" s="1"/>
  <c r="P436" i="58"/>
  <c r="O436" i="58"/>
  <c r="H436" i="58"/>
  <c r="G436" i="58"/>
  <c r="I436" i="58" s="1"/>
  <c r="P435" i="58"/>
  <c r="O435" i="58"/>
  <c r="H435" i="58"/>
  <c r="G435" i="58"/>
  <c r="I435" i="58" s="1"/>
  <c r="P434" i="58"/>
  <c r="O434" i="58"/>
  <c r="H434" i="58"/>
  <c r="G434" i="58"/>
  <c r="I434" i="58" s="1"/>
  <c r="P433" i="58"/>
  <c r="O433" i="58"/>
  <c r="H433" i="58"/>
  <c r="G433" i="58"/>
  <c r="I433" i="58" s="1"/>
  <c r="P432" i="58"/>
  <c r="O432" i="58"/>
  <c r="H432" i="58"/>
  <c r="G432" i="58"/>
  <c r="P431" i="58"/>
  <c r="O431" i="58"/>
  <c r="H431" i="58"/>
  <c r="G431" i="58"/>
  <c r="P430" i="58"/>
  <c r="O430" i="58"/>
  <c r="H430" i="58"/>
  <c r="G430" i="58"/>
  <c r="I430" i="58" s="1"/>
  <c r="P429" i="58"/>
  <c r="O429" i="58"/>
  <c r="H429" i="58"/>
  <c r="G429" i="58"/>
  <c r="P428" i="58"/>
  <c r="O428" i="58"/>
  <c r="H428" i="58"/>
  <c r="G428" i="58"/>
  <c r="P427" i="58"/>
  <c r="O427" i="58"/>
  <c r="H427" i="58"/>
  <c r="G427" i="58"/>
  <c r="I427" i="58" s="1"/>
  <c r="P426" i="58"/>
  <c r="O426" i="58"/>
  <c r="H426" i="58"/>
  <c r="G426" i="58"/>
  <c r="I426" i="58" s="1"/>
  <c r="P425" i="58"/>
  <c r="O425" i="58"/>
  <c r="H425" i="58"/>
  <c r="G425" i="58"/>
  <c r="I425" i="58" s="1"/>
  <c r="P424" i="58"/>
  <c r="O424" i="58"/>
  <c r="H424" i="58"/>
  <c r="G424" i="58"/>
  <c r="P423" i="58"/>
  <c r="O423" i="58"/>
  <c r="H423" i="58"/>
  <c r="G423" i="58"/>
  <c r="I423" i="58" s="1"/>
  <c r="P422" i="58"/>
  <c r="O422" i="58"/>
  <c r="H422" i="58"/>
  <c r="G422" i="58"/>
  <c r="I422" i="58" s="1"/>
  <c r="P421" i="58"/>
  <c r="O421" i="58"/>
  <c r="H421" i="58"/>
  <c r="G421" i="58"/>
  <c r="I421" i="58" s="1"/>
  <c r="P420" i="58"/>
  <c r="O420" i="58"/>
  <c r="H420" i="58"/>
  <c r="G420" i="58"/>
  <c r="I420" i="58" s="1"/>
  <c r="P419" i="58"/>
  <c r="O419" i="58"/>
  <c r="H419" i="58"/>
  <c r="G419" i="58"/>
  <c r="P418" i="58"/>
  <c r="O418" i="58"/>
  <c r="H418" i="58"/>
  <c r="G418" i="58"/>
  <c r="I418" i="58" s="1"/>
  <c r="P417" i="58"/>
  <c r="O417" i="58"/>
  <c r="H417" i="58"/>
  <c r="G417" i="58"/>
  <c r="I417" i="58" s="1"/>
  <c r="P416" i="58"/>
  <c r="O416" i="58"/>
  <c r="H416" i="58"/>
  <c r="G416" i="58"/>
  <c r="I416" i="58" s="1"/>
  <c r="P415" i="58"/>
  <c r="O415" i="58"/>
  <c r="H415" i="58"/>
  <c r="G415" i="58"/>
  <c r="P414" i="58"/>
  <c r="O414" i="58"/>
  <c r="H414" i="58"/>
  <c r="G414" i="58"/>
  <c r="I414" i="58" s="1"/>
  <c r="P413" i="58"/>
  <c r="O413" i="58"/>
  <c r="H413" i="58"/>
  <c r="G413" i="58"/>
  <c r="I413" i="58" s="1"/>
  <c r="P412" i="58"/>
  <c r="O412" i="58"/>
  <c r="H412" i="58"/>
  <c r="G412" i="58"/>
  <c r="P411" i="58"/>
  <c r="O411" i="58"/>
  <c r="H411" i="58"/>
  <c r="G411" i="58"/>
  <c r="I411" i="58" s="1"/>
  <c r="P410" i="58"/>
  <c r="O410" i="58"/>
  <c r="H410" i="58"/>
  <c r="G410" i="58"/>
  <c r="I410" i="58" s="1"/>
  <c r="P409" i="58"/>
  <c r="O409" i="58"/>
  <c r="H409" i="58"/>
  <c r="G409" i="58"/>
  <c r="I409" i="58" s="1"/>
  <c r="P408" i="58"/>
  <c r="O408" i="58"/>
  <c r="H408" i="58"/>
  <c r="G408" i="58"/>
  <c r="I408" i="58" s="1"/>
  <c r="P407" i="58"/>
  <c r="O407" i="58"/>
  <c r="H407" i="58"/>
  <c r="G407" i="58"/>
  <c r="P406" i="58"/>
  <c r="O406" i="58"/>
  <c r="H406" i="58"/>
  <c r="G406" i="58"/>
  <c r="P405" i="58"/>
  <c r="O405" i="58"/>
  <c r="H405" i="58"/>
  <c r="G405" i="58"/>
  <c r="I405" i="58" s="1"/>
  <c r="P404" i="58"/>
  <c r="O404" i="58"/>
  <c r="H404" i="58"/>
  <c r="G404" i="58"/>
  <c r="I404" i="58" s="1"/>
  <c r="P403" i="58"/>
  <c r="O403" i="58"/>
  <c r="H403" i="58"/>
  <c r="G403" i="58"/>
  <c r="I403" i="58" s="1"/>
  <c r="P402" i="58"/>
  <c r="O402" i="58"/>
  <c r="H402" i="58"/>
  <c r="G402" i="58"/>
  <c r="I402" i="58" s="1"/>
  <c r="P401" i="58"/>
  <c r="O401" i="58"/>
  <c r="H401" i="58"/>
  <c r="G401" i="58"/>
  <c r="I401" i="58" s="1"/>
  <c r="P400" i="58"/>
  <c r="O400" i="58"/>
  <c r="H400" i="58"/>
  <c r="G400" i="58"/>
  <c r="I400" i="58" s="1"/>
  <c r="P399" i="58"/>
  <c r="O399" i="58"/>
  <c r="H399" i="58"/>
  <c r="G399" i="58"/>
  <c r="I399" i="58" s="1"/>
  <c r="P398" i="58"/>
  <c r="O398" i="58"/>
  <c r="H398" i="58"/>
  <c r="G398" i="58"/>
  <c r="P397" i="58"/>
  <c r="O397" i="58"/>
  <c r="H397" i="58"/>
  <c r="G397" i="58"/>
  <c r="I397" i="58" s="1"/>
  <c r="P396" i="58"/>
  <c r="O396" i="58"/>
  <c r="H396" i="58"/>
  <c r="G396" i="58"/>
  <c r="I396" i="58" s="1"/>
  <c r="P395" i="58"/>
  <c r="O395" i="58"/>
  <c r="H395" i="58"/>
  <c r="G395" i="58"/>
  <c r="I395" i="58" s="1"/>
  <c r="P394" i="58"/>
  <c r="O394" i="58"/>
  <c r="H394" i="58"/>
  <c r="G394" i="58"/>
  <c r="I394" i="58" s="1"/>
  <c r="P393" i="58"/>
  <c r="O393" i="58"/>
  <c r="H393" i="58"/>
  <c r="G393" i="58"/>
  <c r="I393" i="58" s="1"/>
  <c r="P392" i="58"/>
  <c r="O392" i="58"/>
  <c r="H392" i="58"/>
  <c r="G392" i="58"/>
  <c r="I392" i="58" s="1"/>
  <c r="P391" i="58"/>
  <c r="O391" i="58"/>
  <c r="H391" i="58"/>
  <c r="G391" i="58"/>
  <c r="I391" i="58" s="1"/>
  <c r="P390" i="58"/>
  <c r="O390" i="58"/>
  <c r="H390" i="58"/>
  <c r="G390" i="58"/>
  <c r="P389" i="58"/>
  <c r="O389" i="58"/>
  <c r="H389" i="58"/>
  <c r="G389" i="58"/>
  <c r="I389" i="58" s="1"/>
  <c r="P388" i="58"/>
  <c r="O388" i="58"/>
  <c r="H388" i="58"/>
  <c r="G388" i="58"/>
  <c r="I388" i="58" s="1"/>
  <c r="P387" i="58"/>
  <c r="O387" i="58"/>
  <c r="H387" i="58"/>
  <c r="G387" i="58"/>
  <c r="I387" i="58" s="1"/>
  <c r="P386" i="58"/>
  <c r="O386" i="58"/>
  <c r="H386" i="58"/>
  <c r="G386" i="58"/>
  <c r="P385" i="58"/>
  <c r="O385" i="58"/>
  <c r="H385" i="58"/>
  <c r="G385" i="58"/>
  <c r="I385" i="58" s="1"/>
  <c r="P384" i="58"/>
  <c r="O384" i="58"/>
  <c r="H384" i="58"/>
  <c r="G384" i="58"/>
  <c r="I384" i="58" s="1"/>
  <c r="P383" i="58"/>
  <c r="O383" i="58"/>
  <c r="H383" i="58"/>
  <c r="G383" i="58"/>
  <c r="I383" i="58" s="1"/>
  <c r="P382" i="58"/>
  <c r="O382" i="58"/>
  <c r="H382" i="58"/>
  <c r="G382" i="58"/>
  <c r="P381" i="58"/>
  <c r="O381" i="58"/>
  <c r="H381" i="58"/>
  <c r="G381" i="58"/>
  <c r="I381" i="58" s="1"/>
  <c r="P380" i="58"/>
  <c r="O380" i="58"/>
  <c r="H380" i="58"/>
  <c r="G380" i="58"/>
  <c r="I380" i="58" s="1"/>
  <c r="P379" i="58"/>
  <c r="O379" i="58"/>
  <c r="H379" i="58"/>
  <c r="G379" i="58"/>
  <c r="I379" i="58" s="1"/>
  <c r="P378" i="58"/>
  <c r="O378" i="58"/>
  <c r="H378" i="58"/>
  <c r="G378" i="58"/>
  <c r="P377" i="58"/>
  <c r="O377" i="58"/>
  <c r="H377" i="58"/>
  <c r="G377" i="58"/>
  <c r="I377" i="58" s="1"/>
  <c r="P376" i="58"/>
  <c r="O376" i="58"/>
  <c r="H376" i="58"/>
  <c r="G376" i="58"/>
  <c r="I376" i="58" s="1"/>
  <c r="P375" i="58"/>
  <c r="O375" i="58"/>
  <c r="H375" i="58"/>
  <c r="G375" i="58"/>
  <c r="I375" i="58" s="1"/>
  <c r="P374" i="58"/>
  <c r="O374" i="58"/>
  <c r="H374" i="58"/>
  <c r="G374" i="58"/>
  <c r="I374" i="58" s="1"/>
  <c r="P373" i="58"/>
  <c r="O373" i="58"/>
  <c r="H373" i="58"/>
  <c r="G373" i="58"/>
  <c r="P372" i="58"/>
  <c r="O372" i="58"/>
  <c r="H372" i="58"/>
  <c r="G372" i="58"/>
  <c r="I372" i="58" s="1"/>
  <c r="P371" i="58"/>
  <c r="O371" i="58"/>
  <c r="H371" i="58"/>
  <c r="G371" i="58"/>
  <c r="I371" i="58" s="1"/>
  <c r="P370" i="58"/>
  <c r="O370" i="58"/>
  <c r="H370" i="58"/>
  <c r="G370" i="58"/>
  <c r="P369" i="58"/>
  <c r="O369" i="58"/>
  <c r="H369" i="58"/>
  <c r="G369" i="58"/>
  <c r="I369" i="58" s="1"/>
  <c r="P368" i="58"/>
  <c r="O368" i="58"/>
  <c r="H368" i="58"/>
  <c r="G368" i="58"/>
  <c r="I368" i="58" s="1"/>
  <c r="P367" i="58"/>
  <c r="O367" i="58"/>
  <c r="H367" i="58"/>
  <c r="G367" i="58"/>
  <c r="I367" i="58" s="1"/>
  <c r="P366" i="58"/>
  <c r="O366" i="58"/>
  <c r="H366" i="58"/>
  <c r="G366" i="58"/>
  <c r="I366" i="58" s="1"/>
  <c r="P365" i="58"/>
  <c r="O365" i="58"/>
  <c r="H365" i="58"/>
  <c r="G365" i="58"/>
  <c r="P364" i="58"/>
  <c r="O364" i="58"/>
  <c r="H364" i="58"/>
  <c r="G364" i="58"/>
  <c r="I364" i="58" s="1"/>
  <c r="P363" i="58"/>
  <c r="O363" i="58"/>
  <c r="H363" i="58"/>
  <c r="G363" i="58"/>
  <c r="I363" i="58" s="1"/>
  <c r="P362" i="58"/>
  <c r="O362" i="58"/>
  <c r="H362" i="58"/>
  <c r="G362" i="58"/>
  <c r="I362" i="58" s="1"/>
  <c r="P361" i="58"/>
  <c r="O361" i="58"/>
  <c r="H361" i="58"/>
  <c r="G361" i="58"/>
  <c r="I361" i="58" s="1"/>
  <c r="P360" i="58"/>
  <c r="O360" i="58"/>
  <c r="H360" i="58"/>
  <c r="G360" i="58"/>
  <c r="I360" i="58" s="1"/>
  <c r="P359" i="58"/>
  <c r="O359" i="58"/>
  <c r="H359" i="58"/>
  <c r="G359" i="58"/>
  <c r="I359" i="58" s="1"/>
  <c r="P358" i="58"/>
  <c r="O358" i="58"/>
  <c r="H358" i="58"/>
  <c r="G358" i="58"/>
  <c r="I358" i="58" s="1"/>
  <c r="P357" i="58"/>
  <c r="O357" i="58"/>
  <c r="H357" i="58"/>
  <c r="G357" i="58"/>
  <c r="I357" i="58" s="1"/>
  <c r="P356" i="58"/>
  <c r="O356" i="58"/>
  <c r="H356" i="58"/>
  <c r="G356" i="58"/>
  <c r="P355" i="58"/>
  <c r="O355" i="58"/>
  <c r="H355" i="58"/>
  <c r="G355" i="58"/>
  <c r="P354" i="58"/>
  <c r="O354" i="58"/>
  <c r="H354" i="58"/>
  <c r="G354" i="58"/>
  <c r="I354" i="58" s="1"/>
  <c r="P353" i="58"/>
  <c r="O353" i="58"/>
  <c r="H353" i="58"/>
  <c r="G353" i="58"/>
  <c r="P352" i="58"/>
  <c r="O352" i="58"/>
  <c r="H352" i="58"/>
  <c r="G352" i="58"/>
  <c r="P351" i="58"/>
  <c r="O351" i="58"/>
  <c r="H351" i="58"/>
  <c r="G351" i="58"/>
  <c r="I351" i="58" s="1"/>
  <c r="P350" i="58"/>
  <c r="O350" i="58"/>
  <c r="H350" i="58"/>
  <c r="G350" i="58"/>
  <c r="I350" i="58" s="1"/>
  <c r="P349" i="58"/>
  <c r="O349" i="58"/>
  <c r="H349" i="58"/>
  <c r="G349" i="58"/>
  <c r="I349" i="58" s="1"/>
  <c r="P348" i="58"/>
  <c r="O348" i="58"/>
  <c r="H348" i="58"/>
  <c r="G348" i="58"/>
  <c r="P347" i="58"/>
  <c r="O347" i="58"/>
  <c r="H347" i="58"/>
  <c r="G347" i="58"/>
  <c r="I347" i="58" s="1"/>
  <c r="P346" i="58"/>
  <c r="O346" i="58"/>
  <c r="H346" i="58"/>
  <c r="G346" i="58"/>
  <c r="I346" i="58" s="1"/>
  <c r="P345" i="58"/>
  <c r="O345" i="58"/>
  <c r="H345" i="58"/>
  <c r="G345" i="58"/>
  <c r="I345" i="58" s="1"/>
  <c r="P344" i="58"/>
  <c r="O344" i="58"/>
  <c r="H344" i="58"/>
  <c r="G344" i="58"/>
  <c r="I344" i="58" s="1"/>
  <c r="P343" i="58"/>
  <c r="O343" i="58"/>
  <c r="H343" i="58"/>
  <c r="G343" i="58"/>
  <c r="I343" i="58" s="1"/>
  <c r="P342" i="58"/>
  <c r="O342" i="58"/>
  <c r="H342" i="58"/>
  <c r="G342" i="58"/>
  <c r="I342" i="58" s="1"/>
  <c r="P341" i="58"/>
  <c r="O341" i="58"/>
  <c r="H341" i="58"/>
  <c r="G341" i="58"/>
  <c r="I341" i="58" s="1"/>
  <c r="P340" i="58"/>
  <c r="O340" i="58"/>
  <c r="H340" i="58"/>
  <c r="G340" i="58"/>
  <c r="I340" i="58" s="1"/>
  <c r="P339" i="58"/>
  <c r="O339" i="58"/>
  <c r="H339" i="58"/>
  <c r="G339" i="58"/>
  <c r="P338" i="58"/>
  <c r="O338" i="58"/>
  <c r="H338" i="58"/>
  <c r="G338" i="58"/>
  <c r="I338" i="58" s="1"/>
  <c r="P337" i="58"/>
  <c r="O337" i="58"/>
  <c r="H337" i="58"/>
  <c r="G337" i="58"/>
  <c r="I337" i="58" s="1"/>
  <c r="P336" i="58"/>
  <c r="O336" i="58"/>
  <c r="H336" i="58"/>
  <c r="G336" i="58"/>
  <c r="I336" i="58" s="1"/>
  <c r="P335" i="58"/>
  <c r="O335" i="58"/>
  <c r="H335" i="58"/>
  <c r="G335" i="58"/>
  <c r="I335" i="58" s="1"/>
  <c r="P334" i="58"/>
  <c r="O334" i="58"/>
  <c r="H334" i="58"/>
  <c r="G334" i="58"/>
  <c r="I334" i="58" s="1"/>
  <c r="P333" i="58"/>
  <c r="O333" i="58"/>
  <c r="H333" i="58"/>
  <c r="G333" i="58"/>
  <c r="I333" i="58" s="1"/>
  <c r="P332" i="58"/>
  <c r="O332" i="58"/>
  <c r="H332" i="58"/>
  <c r="G332" i="58"/>
  <c r="I332" i="58" s="1"/>
  <c r="P331" i="58"/>
  <c r="O331" i="58"/>
  <c r="H331" i="58"/>
  <c r="G331" i="58"/>
  <c r="P330" i="58"/>
  <c r="O330" i="58"/>
  <c r="H330" i="58"/>
  <c r="G330" i="58"/>
  <c r="P329" i="58"/>
  <c r="O329" i="58"/>
  <c r="H329" i="58"/>
  <c r="G329" i="58"/>
  <c r="I329" i="58" s="1"/>
  <c r="P328" i="58"/>
  <c r="O328" i="58"/>
  <c r="H328" i="58"/>
  <c r="G328" i="58"/>
  <c r="P327" i="58"/>
  <c r="O327" i="58"/>
  <c r="H327" i="58"/>
  <c r="G327" i="58"/>
  <c r="I327" i="58" s="1"/>
  <c r="P326" i="58"/>
  <c r="O326" i="58"/>
  <c r="H326" i="58"/>
  <c r="G326" i="58"/>
  <c r="I326" i="58" s="1"/>
  <c r="P325" i="58"/>
  <c r="O325" i="58"/>
  <c r="H325" i="58"/>
  <c r="G325" i="58"/>
  <c r="I325" i="58" s="1"/>
  <c r="P324" i="58"/>
  <c r="O324" i="58"/>
  <c r="H324" i="58"/>
  <c r="G324" i="58"/>
  <c r="I324" i="58" s="1"/>
  <c r="P323" i="58"/>
  <c r="O323" i="58"/>
  <c r="H323" i="58"/>
  <c r="G323" i="58"/>
  <c r="P322" i="58"/>
  <c r="O322" i="58"/>
  <c r="H322" i="58"/>
  <c r="G322" i="58"/>
  <c r="I322" i="58" s="1"/>
  <c r="P321" i="58"/>
  <c r="O321" i="58"/>
  <c r="H321" i="58"/>
  <c r="G321" i="58"/>
  <c r="I321" i="58" s="1"/>
  <c r="P320" i="58"/>
  <c r="O320" i="58"/>
  <c r="H320" i="58"/>
  <c r="G320" i="58"/>
  <c r="I320" i="58" s="1"/>
  <c r="P319" i="58"/>
  <c r="O319" i="58"/>
  <c r="H319" i="58"/>
  <c r="G319" i="58"/>
  <c r="P318" i="58"/>
  <c r="O318" i="58"/>
  <c r="H318" i="58"/>
  <c r="G318" i="58"/>
  <c r="I318" i="58" s="1"/>
  <c r="P317" i="58"/>
  <c r="O317" i="58"/>
  <c r="H317" i="58"/>
  <c r="G317" i="58"/>
  <c r="I317" i="58" s="1"/>
  <c r="P316" i="58"/>
  <c r="O316" i="58"/>
  <c r="H316" i="58"/>
  <c r="G316" i="58"/>
  <c r="I316" i="58" s="1"/>
  <c r="P315" i="58"/>
  <c r="O315" i="58"/>
  <c r="H315" i="58"/>
  <c r="G315" i="58"/>
  <c r="I315" i="58" s="1"/>
  <c r="P314" i="58"/>
  <c r="O314" i="58"/>
  <c r="H314" i="58"/>
  <c r="G314" i="58"/>
  <c r="P313" i="58"/>
  <c r="O313" i="58"/>
  <c r="H313" i="58"/>
  <c r="G313" i="58"/>
  <c r="I313" i="58" s="1"/>
  <c r="P312" i="58"/>
  <c r="O312" i="58"/>
  <c r="H312" i="58"/>
  <c r="G312" i="58"/>
  <c r="I312" i="58" s="1"/>
  <c r="P311" i="58"/>
  <c r="O311" i="58"/>
  <c r="H311" i="58"/>
  <c r="G311" i="58"/>
  <c r="I311" i="58" s="1"/>
  <c r="P310" i="58"/>
  <c r="O310" i="58"/>
  <c r="H310" i="58"/>
  <c r="G310" i="58"/>
  <c r="I310" i="58" s="1"/>
  <c r="P309" i="58"/>
  <c r="O309" i="58"/>
  <c r="H309" i="58"/>
  <c r="G309" i="58"/>
  <c r="I309" i="58" s="1"/>
  <c r="P308" i="58"/>
  <c r="O308" i="58"/>
  <c r="H308" i="58"/>
  <c r="G308" i="58"/>
  <c r="I308" i="58" s="1"/>
  <c r="P307" i="58"/>
  <c r="O307" i="58"/>
  <c r="H307" i="58"/>
  <c r="G307" i="58"/>
  <c r="I307" i="58" s="1"/>
  <c r="P306" i="58"/>
  <c r="O306" i="58"/>
  <c r="H306" i="58"/>
  <c r="G306" i="58"/>
  <c r="P305" i="58"/>
  <c r="O305" i="58"/>
  <c r="H305" i="58"/>
  <c r="G305" i="58"/>
  <c r="P304" i="58"/>
  <c r="O304" i="58"/>
  <c r="H304" i="58"/>
  <c r="G304" i="58"/>
  <c r="I304" i="58" s="1"/>
  <c r="P303" i="58"/>
  <c r="O303" i="58"/>
  <c r="H303" i="58"/>
  <c r="G303" i="58"/>
  <c r="I303" i="58" s="1"/>
  <c r="P302" i="58"/>
  <c r="O302" i="58"/>
  <c r="H302" i="58"/>
  <c r="G302" i="58"/>
  <c r="I302" i="58" s="1"/>
  <c r="P301" i="58"/>
  <c r="O301" i="58"/>
  <c r="H301" i="58"/>
  <c r="G301" i="58"/>
  <c r="I301" i="58" s="1"/>
  <c r="P300" i="58"/>
  <c r="O300" i="58"/>
  <c r="H300" i="58"/>
  <c r="G300" i="58"/>
  <c r="I300" i="58" s="1"/>
  <c r="P299" i="58"/>
  <c r="O299" i="58"/>
  <c r="H299" i="58"/>
  <c r="G299" i="58"/>
  <c r="I299" i="58" s="1"/>
  <c r="P298" i="58"/>
  <c r="O298" i="58"/>
  <c r="H298" i="58"/>
  <c r="G298" i="58"/>
  <c r="I298" i="58" s="1"/>
  <c r="P297" i="58"/>
  <c r="O297" i="58"/>
  <c r="H297" i="58"/>
  <c r="G297" i="58"/>
  <c r="P296" i="58"/>
  <c r="O296" i="58"/>
  <c r="H296" i="58"/>
  <c r="G296" i="58"/>
  <c r="P295" i="58"/>
  <c r="O295" i="58"/>
  <c r="H295" i="58"/>
  <c r="G295" i="58"/>
  <c r="I295" i="58" s="1"/>
  <c r="P294" i="58"/>
  <c r="O294" i="58"/>
  <c r="H294" i="58"/>
  <c r="G294" i="58"/>
  <c r="P293" i="58"/>
  <c r="O293" i="58"/>
  <c r="H293" i="58"/>
  <c r="G293" i="58"/>
  <c r="P292" i="58"/>
  <c r="O292" i="58"/>
  <c r="H292" i="58"/>
  <c r="G292" i="58"/>
  <c r="I292" i="58" s="1"/>
  <c r="P291" i="58"/>
  <c r="O291" i="58"/>
  <c r="H291" i="58"/>
  <c r="G291" i="58"/>
  <c r="I291" i="58" s="1"/>
  <c r="P290" i="58"/>
  <c r="O290" i="58"/>
  <c r="H290" i="58"/>
  <c r="G290" i="58"/>
  <c r="I290" i="58" s="1"/>
  <c r="P289" i="58"/>
  <c r="O289" i="58"/>
  <c r="H289" i="58"/>
  <c r="G289" i="58"/>
  <c r="P288" i="58"/>
  <c r="O288" i="58"/>
  <c r="H288" i="58"/>
  <c r="G288" i="58"/>
  <c r="I288" i="58" s="1"/>
  <c r="P287" i="58"/>
  <c r="O287" i="58"/>
  <c r="H287" i="58"/>
  <c r="G287" i="58"/>
  <c r="I287" i="58" s="1"/>
  <c r="P286" i="58"/>
  <c r="O286" i="58"/>
  <c r="H286" i="58"/>
  <c r="G286" i="58"/>
  <c r="I286" i="58" s="1"/>
  <c r="P285" i="58"/>
  <c r="O285" i="58"/>
  <c r="H285" i="58"/>
  <c r="G285" i="58"/>
  <c r="I285" i="58" s="1"/>
  <c r="P284" i="58"/>
  <c r="O284" i="58"/>
  <c r="H284" i="58"/>
  <c r="G284" i="58"/>
  <c r="I284" i="58" s="1"/>
  <c r="P283" i="58"/>
  <c r="O283" i="58"/>
  <c r="H283" i="58"/>
  <c r="G283" i="58"/>
  <c r="I283" i="58" s="1"/>
  <c r="P282" i="58"/>
  <c r="O282" i="58"/>
  <c r="H282" i="58"/>
  <c r="G282" i="58"/>
  <c r="I282" i="58" s="1"/>
  <c r="P281" i="58"/>
  <c r="O281" i="58"/>
  <c r="H281" i="58"/>
  <c r="G281" i="58"/>
  <c r="P280" i="58"/>
  <c r="O280" i="58"/>
  <c r="H280" i="58"/>
  <c r="G280" i="58"/>
  <c r="P279" i="58"/>
  <c r="O279" i="58"/>
  <c r="H279" i="58"/>
  <c r="G279" i="58"/>
  <c r="I279" i="58" s="1"/>
  <c r="P278" i="58"/>
  <c r="O278" i="58"/>
  <c r="H278" i="58"/>
  <c r="G278" i="58"/>
  <c r="I278" i="58" s="1"/>
  <c r="P277" i="58"/>
  <c r="O277" i="58"/>
  <c r="H277" i="58"/>
  <c r="G277" i="58"/>
  <c r="P276" i="58"/>
  <c r="O276" i="58"/>
  <c r="H276" i="58"/>
  <c r="G276" i="58"/>
  <c r="I276" i="58" s="1"/>
  <c r="P275" i="58"/>
  <c r="O275" i="58"/>
  <c r="H275" i="58"/>
  <c r="G275" i="58"/>
  <c r="I275" i="58" s="1"/>
  <c r="P274" i="58"/>
  <c r="O274" i="58"/>
  <c r="H274" i="58"/>
  <c r="G274" i="58"/>
  <c r="I274" i="58" s="1"/>
  <c r="P273" i="58"/>
  <c r="O273" i="58"/>
  <c r="H273" i="58"/>
  <c r="G273" i="58"/>
  <c r="I273" i="58" s="1"/>
  <c r="P272" i="58"/>
  <c r="O272" i="58"/>
  <c r="H272" i="58"/>
  <c r="G272" i="58"/>
  <c r="P271" i="58"/>
  <c r="O271" i="58"/>
  <c r="H271" i="58"/>
  <c r="G271" i="58"/>
  <c r="P270" i="58"/>
  <c r="O270" i="58"/>
  <c r="H270" i="58"/>
  <c r="G270" i="58"/>
  <c r="I270" i="58" s="1"/>
  <c r="P269" i="58"/>
  <c r="O269" i="58"/>
  <c r="H269" i="58"/>
  <c r="G269" i="58"/>
  <c r="P268" i="58"/>
  <c r="O268" i="58"/>
  <c r="H268" i="58"/>
  <c r="G268" i="58"/>
  <c r="I268" i="58" s="1"/>
  <c r="P267" i="58"/>
  <c r="O267" i="58"/>
  <c r="H267" i="58"/>
  <c r="G267" i="58"/>
  <c r="I267" i="58" s="1"/>
  <c r="P266" i="58"/>
  <c r="O266" i="58"/>
  <c r="H266" i="58"/>
  <c r="G266" i="58"/>
  <c r="I266" i="58" s="1"/>
  <c r="P265" i="58"/>
  <c r="O265" i="58"/>
  <c r="H265" i="58"/>
  <c r="G265" i="58"/>
  <c r="I265" i="58" s="1"/>
  <c r="P264" i="58"/>
  <c r="O264" i="58"/>
  <c r="H264" i="58"/>
  <c r="G264" i="58"/>
  <c r="P263" i="58"/>
  <c r="O263" i="58"/>
  <c r="H263" i="58"/>
  <c r="G263" i="58"/>
  <c r="P262" i="58"/>
  <c r="O262" i="58"/>
  <c r="H262" i="58"/>
  <c r="G262" i="58"/>
  <c r="I262" i="58" s="1"/>
  <c r="P261" i="58"/>
  <c r="O261" i="58"/>
  <c r="H261" i="58"/>
  <c r="G261" i="58"/>
  <c r="P260" i="58"/>
  <c r="O260" i="58"/>
  <c r="H260" i="58"/>
  <c r="G260" i="58"/>
  <c r="P259" i="58"/>
  <c r="O259" i="58"/>
  <c r="H259" i="58"/>
  <c r="G259" i="58"/>
  <c r="I259" i="58" s="1"/>
  <c r="P258" i="58"/>
  <c r="O258" i="58"/>
  <c r="H258" i="58"/>
  <c r="G258" i="58"/>
  <c r="I258" i="58" s="1"/>
  <c r="P257" i="58"/>
  <c r="O257" i="58"/>
  <c r="H257" i="58"/>
  <c r="G257" i="58"/>
  <c r="I257" i="58" s="1"/>
  <c r="P256" i="58"/>
  <c r="O256" i="58"/>
  <c r="H256" i="58"/>
  <c r="G256" i="58"/>
  <c r="I256" i="58" s="1"/>
  <c r="P255" i="58"/>
  <c r="O255" i="58"/>
  <c r="H255" i="58"/>
  <c r="G255" i="58"/>
  <c r="P254" i="58"/>
  <c r="O254" i="58"/>
  <c r="H254" i="58"/>
  <c r="G254" i="58"/>
  <c r="I254" i="58" s="1"/>
  <c r="P253" i="58"/>
  <c r="O253" i="58"/>
  <c r="H253" i="58"/>
  <c r="G253" i="58"/>
  <c r="I253" i="58" s="1"/>
  <c r="P252" i="58"/>
  <c r="O252" i="58"/>
  <c r="H252" i="58"/>
  <c r="G252" i="58"/>
  <c r="I252" i="58" s="1"/>
  <c r="P251" i="58"/>
  <c r="O251" i="58"/>
  <c r="H251" i="58"/>
  <c r="G251" i="58"/>
  <c r="I251" i="58" s="1"/>
  <c r="P250" i="58"/>
  <c r="O250" i="58"/>
  <c r="I250" i="58"/>
  <c r="H250" i="58"/>
  <c r="G250" i="58"/>
  <c r="P249" i="58"/>
  <c r="O249" i="58"/>
  <c r="H249" i="58"/>
  <c r="G249" i="58"/>
  <c r="I249" i="58" s="1"/>
  <c r="P248" i="58"/>
  <c r="O248" i="58"/>
  <c r="H248" i="58"/>
  <c r="G248" i="58"/>
  <c r="I248" i="58" s="1"/>
  <c r="P247" i="58"/>
  <c r="O247" i="58"/>
  <c r="H247" i="58"/>
  <c r="G247" i="58"/>
  <c r="P246" i="58"/>
  <c r="O246" i="58"/>
  <c r="H246" i="58"/>
  <c r="G246" i="58"/>
  <c r="P245" i="58"/>
  <c r="O245" i="58"/>
  <c r="H245" i="58"/>
  <c r="G245" i="58"/>
  <c r="I245" i="58" s="1"/>
  <c r="P244" i="58"/>
  <c r="O244" i="58"/>
  <c r="H244" i="58"/>
  <c r="G244" i="58"/>
  <c r="P243" i="58"/>
  <c r="O243" i="58"/>
  <c r="H243" i="58"/>
  <c r="G243" i="58"/>
  <c r="I243" i="58" s="1"/>
  <c r="P242" i="58"/>
  <c r="O242" i="58"/>
  <c r="H242" i="58"/>
  <c r="G242" i="58"/>
  <c r="I242" i="58" s="1"/>
  <c r="P241" i="58"/>
  <c r="O241" i="58"/>
  <c r="H241" i="58"/>
  <c r="G241" i="58"/>
  <c r="I241" i="58" s="1"/>
  <c r="AB240" i="58"/>
  <c r="X240" i="58"/>
  <c r="P240" i="58"/>
  <c r="O240" i="58"/>
  <c r="H240" i="58"/>
  <c r="G240" i="58"/>
  <c r="P239" i="58"/>
  <c r="O239" i="58"/>
  <c r="H239" i="58"/>
  <c r="G239" i="58"/>
  <c r="I239" i="58" s="1"/>
  <c r="P238" i="58"/>
  <c r="O238" i="58"/>
  <c r="H238" i="58"/>
  <c r="G238" i="58"/>
  <c r="P237" i="58"/>
  <c r="O237" i="58"/>
  <c r="H237" i="58"/>
  <c r="G237" i="58"/>
  <c r="P236" i="58"/>
  <c r="O236" i="58"/>
  <c r="H236" i="58"/>
  <c r="G236" i="58"/>
  <c r="I236" i="58" s="1"/>
  <c r="P235" i="58"/>
  <c r="O235" i="58"/>
  <c r="H235" i="58"/>
  <c r="G235" i="58"/>
  <c r="I235" i="58" s="1"/>
  <c r="P234" i="58"/>
  <c r="O234" i="58"/>
  <c r="H234" i="58"/>
  <c r="G234" i="58"/>
  <c r="P233" i="58"/>
  <c r="O233" i="58"/>
  <c r="H233" i="58"/>
  <c r="G233" i="58"/>
  <c r="I233" i="58" s="1"/>
  <c r="P232" i="58"/>
  <c r="O232" i="58"/>
  <c r="H232" i="58"/>
  <c r="G232" i="58"/>
  <c r="P231" i="58"/>
  <c r="O231" i="58"/>
  <c r="H231" i="58"/>
  <c r="G231" i="58"/>
  <c r="I231" i="58" s="1"/>
  <c r="P230" i="58"/>
  <c r="O230" i="58"/>
  <c r="H230" i="58"/>
  <c r="G230" i="58"/>
  <c r="P229" i="58"/>
  <c r="O229" i="58"/>
  <c r="H229" i="58"/>
  <c r="G229" i="58"/>
  <c r="I229" i="58" s="1"/>
  <c r="P228" i="58"/>
  <c r="O228" i="58"/>
  <c r="H228" i="58"/>
  <c r="G228" i="58"/>
  <c r="P227" i="58"/>
  <c r="O227" i="58"/>
  <c r="H227" i="58"/>
  <c r="G227" i="58"/>
  <c r="P226" i="58"/>
  <c r="O226" i="58"/>
  <c r="H226" i="58"/>
  <c r="G226" i="58"/>
  <c r="I226" i="58" s="1"/>
  <c r="P225" i="58"/>
  <c r="O225" i="58"/>
  <c r="H225" i="58"/>
  <c r="G225" i="58"/>
  <c r="I225" i="58" s="1"/>
  <c r="P224" i="58"/>
  <c r="O224" i="58"/>
  <c r="H224" i="58"/>
  <c r="G224" i="58"/>
  <c r="P223" i="58"/>
  <c r="O223" i="58"/>
  <c r="H223" i="58"/>
  <c r="G223" i="58"/>
  <c r="I223" i="58" s="1"/>
  <c r="P222" i="58"/>
  <c r="O222" i="58"/>
  <c r="H222" i="58"/>
  <c r="G222" i="58"/>
  <c r="P221" i="58"/>
  <c r="O221" i="58"/>
  <c r="H221" i="58"/>
  <c r="G221" i="58"/>
  <c r="P220" i="58"/>
  <c r="O220" i="58"/>
  <c r="H220" i="58"/>
  <c r="G220" i="58"/>
  <c r="I220" i="58" s="1"/>
  <c r="P219" i="58"/>
  <c r="O219" i="58"/>
  <c r="H219" i="58"/>
  <c r="G219" i="58"/>
  <c r="I219" i="58" s="1"/>
  <c r="P218" i="58"/>
  <c r="O218" i="58"/>
  <c r="H218" i="58"/>
  <c r="G218" i="58"/>
  <c r="P217" i="58"/>
  <c r="O217" i="58"/>
  <c r="H217" i="58"/>
  <c r="G217" i="58"/>
  <c r="I217" i="58" s="1"/>
  <c r="P216" i="58"/>
  <c r="O216" i="58"/>
  <c r="H216" i="58"/>
  <c r="G216" i="58"/>
  <c r="P215" i="58"/>
  <c r="O215" i="58"/>
  <c r="H215" i="58"/>
  <c r="G215" i="58"/>
  <c r="P214" i="58"/>
  <c r="O214" i="58"/>
  <c r="H214" i="58"/>
  <c r="G214" i="58"/>
  <c r="P213" i="58"/>
  <c r="O213" i="58"/>
  <c r="H213" i="58"/>
  <c r="G213" i="58"/>
  <c r="I213" i="58" s="1"/>
  <c r="P212" i="58"/>
  <c r="O212" i="58"/>
  <c r="H212" i="58"/>
  <c r="G212" i="58"/>
  <c r="I212" i="58" s="1"/>
  <c r="P211" i="58"/>
  <c r="O211" i="58"/>
  <c r="H211" i="58"/>
  <c r="G211" i="58"/>
  <c r="I211" i="58" s="1"/>
  <c r="P210" i="58"/>
  <c r="O210" i="58"/>
  <c r="H210" i="58"/>
  <c r="G210" i="58"/>
  <c r="I210" i="58" s="1"/>
  <c r="P209" i="58"/>
  <c r="O209" i="58"/>
  <c r="H209" i="58"/>
  <c r="G209" i="58"/>
  <c r="I209" i="58" s="1"/>
  <c r="P208" i="58"/>
  <c r="O208" i="58"/>
  <c r="H208" i="58"/>
  <c r="G208" i="58"/>
  <c r="I208" i="58" s="1"/>
  <c r="P207" i="58"/>
  <c r="O207" i="58"/>
  <c r="H207" i="58"/>
  <c r="G207" i="58"/>
  <c r="I207" i="58" s="1"/>
  <c r="P206" i="58"/>
  <c r="O206" i="58"/>
  <c r="H206" i="58"/>
  <c r="G206" i="58"/>
  <c r="I206" i="58" s="1"/>
  <c r="P205" i="58"/>
  <c r="O205" i="58"/>
  <c r="H205" i="58"/>
  <c r="G205" i="58"/>
  <c r="P204" i="58"/>
  <c r="O204" i="58"/>
  <c r="H204" i="58"/>
  <c r="G204" i="58"/>
  <c r="I204" i="58" s="1"/>
  <c r="P203" i="58"/>
  <c r="O203" i="58"/>
  <c r="H203" i="58"/>
  <c r="G203" i="58"/>
  <c r="I203" i="58" s="1"/>
  <c r="P202" i="58"/>
  <c r="O202" i="58"/>
  <c r="H202" i="58"/>
  <c r="G202" i="58"/>
  <c r="P201" i="58"/>
  <c r="O201" i="58"/>
  <c r="H201" i="58"/>
  <c r="G201" i="58"/>
  <c r="I201" i="58" s="1"/>
  <c r="P200" i="58"/>
  <c r="O200" i="58"/>
  <c r="H200" i="58"/>
  <c r="G200" i="58"/>
  <c r="P199" i="58"/>
  <c r="O199" i="58"/>
  <c r="H199" i="58"/>
  <c r="G199" i="58"/>
  <c r="P198" i="58"/>
  <c r="O198" i="58"/>
  <c r="H198" i="58"/>
  <c r="G198" i="58"/>
  <c r="P197" i="58"/>
  <c r="O197" i="58"/>
  <c r="H197" i="58"/>
  <c r="G197" i="58"/>
  <c r="I197" i="58" s="1"/>
  <c r="P196" i="58"/>
  <c r="O196" i="58"/>
  <c r="H196" i="58"/>
  <c r="G196" i="58"/>
  <c r="P195" i="58"/>
  <c r="O195" i="58"/>
  <c r="H195" i="58"/>
  <c r="G195" i="58"/>
  <c r="I195" i="58" s="1"/>
  <c r="P194" i="58"/>
  <c r="O194" i="58"/>
  <c r="H194" i="58"/>
  <c r="G194" i="58"/>
  <c r="I194" i="58" s="1"/>
  <c r="P193" i="58"/>
  <c r="O193" i="58"/>
  <c r="H193" i="58"/>
  <c r="G193" i="58"/>
  <c r="I193" i="58" s="1"/>
  <c r="P192" i="58"/>
  <c r="O192" i="58"/>
  <c r="H192" i="58"/>
  <c r="G192" i="58"/>
  <c r="I192" i="58" s="1"/>
  <c r="P191" i="58"/>
  <c r="O191" i="58"/>
  <c r="H191" i="58"/>
  <c r="G191" i="58"/>
  <c r="I191" i="58" s="1"/>
  <c r="P190" i="58"/>
  <c r="O190" i="58"/>
  <c r="H190" i="58"/>
  <c r="G190" i="58"/>
  <c r="P189" i="58"/>
  <c r="O189" i="58"/>
  <c r="H189" i="58"/>
  <c r="G189" i="58"/>
  <c r="P188" i="58"/>
  <c r="O188" i="58"/>
  <c r="H188" i="58"/>
  <c r="G188" i="58"/>
  <c r="I188" i="58" s="1"/>
  <c r="P187" i="58"/>
  <c r="O187" i="58"/>
  <c r="H187" i="58"/>
  <c r="G187" i="58"/>
  <c r="I187" i="58" s="1"/>
  <c r="P186" i="58"/>
  <c r="O186" i="58"/>
  <c r="H186" i="58"/>
  <c r="G186" i="58"/>
  <c r="P185" i="58"/>
  <c r="O185" i="58"/>
  <c r="H185" i="58"/>
  <c r="G185" i="58"/>
  <c r="I185" i="58" s="1"/>
  <c r="P184" i="58"/>
  <c r="O184" i="58"/>
  <c r="H184" i="58"/>
  <c r="G184" i="58"/>
  <c r="P183" i="58"/>
  <c r="O183" i="58"/>
  <c r="H183" i="58"/>
  <c r="G183" i="58"/>
  <c r="P182" i="58"/>
  <c r="O182" i="58"/>
  <c r="H182" i="58"/>
  <c r="G182" i="58"/>
  <c r="P181" i="58"/>
  <c r="O181" i="58"/>
  <c r="H181" i="58"/>
  <c r="G181" i="58"/>
  <c r="I181" i="58" s="1"/>
  <c r="P180" i="58"/>
  <c r="O180" i="58"/>
  <c r="H180" i="58"/>
  <c r="G180" i="58"/>
  <c r="I180" i="58" s="1"/>
  <c r="P179" i="58"/>
  <c r="O179" i="58"/>
  <c r="H179" i="58"/>
  <c r="G179" i="58"/>
  <c r="I179" i="58" s="1"/>
  <c r="P178" i="58"/>
  <c r="O178" i="58"/>
  <c r="H178" i="58"/>
  <c r="G178" i="58"/>
  <c r="I178" i="58" s="1"/>
  <c r="P177" i="58"/>
  <c r="O177" i="58"/>
  <c r="H177" i="58"/>
  <c r="G177" i="58"/>
  <c r="I177" i="58" s="1"/>
  <c r="P176" i="58"/>
  <c r="O176" i="58"/>
  <c r="H176" i="58"/>
  <c r="G176" i="58"/>
  <c r="I176" i="58" s="1"/>
  <c r="P175" i="58"/>
  <c r="O175" i="58"/>
  <c r="H175" i="58"/>
  <c r="G175" i="58"/>
  <c r="P174" i="58"/>
  <c r="O174" i="58"/>
  <c r="H174" i="58"/>
  <c r="G174" i="58"/>
  <c r="I174" i="58" s="1"/>
  <c r="P173" i="58"/>
  <c r="O173" i="58"/>
  <c r="H173" i="58"/>
  <c r="G173" i="58"/>
  <c r="I173" i="58" s="1"/>
  <c r="P172" i="58"/>
  <c r="O172" i="58"/>
  <c r="H172" i="58"/>
  <c r="G172" i="58"/>
  <c r="I172" i="58" s="1"/>
  <c r="P171" i="58"/>
  <c r="O171" i="58"/>
  <c r="H171" i="58"/>
  <c r="G171" i="58"/>
  <c r="P170" i="58"/>
  <c r="O170" i="58"/>
  <c r="H170" i="58"/>
  <c r="G170" i="58"/>
  <c r="I170" i="58" s="1"/>
  <c r="P169" i="58"/>
  <c r="O169" i="58"/>
  <c r="H169" i="58"/>
  <c r="G169" i="58"/>
  <c r="P168" i="58"/>
  <c r="O168" i="58"/>
  <c r="H168" i="58"/>
  <c r="G168" i="58"/>
  <c r="I168" i="58" s="1"/>
  <c r="P167" i="58"/>
  <c r="O167" i="58"/>
  <c r="H167" i="58"/>
  <c r="G167" i="58"/>
  <c r="P166" i="58"/>
  <c r="O166" i="58"/>
  <c r="H166" i="58"/>
  <c r="G166" i="58"/>
  <c r="I166" i="58" s="1"/>
  <c r="P165" i="58"/>
  <c r="O165" i="58"/>
  <c r="H165" i="58"/>
  <c r="G165" i="58"/>
  <c r="I165" i="58" s="1"/>
  <c r="P164" i="58"/>
  <c r="O164" i="58"/>
  <c r="H164" i="58"/>
  <c r="G164" i="58"/>
  <c r="I164" i="58" s="1"/>
  <c r="P163" i="58"/>
  <c r="O163" i="58"/>
  <c r="H163" i="58"/>
  <c r="G163" i="58"/>
  <c r="P162" i="58"/>
  <c r="O162" i="58"/>
  <c r="H162" i="58"/>
  <c r="G162" i="58"/>
  <c r="I162" i="58" s="1"/>
  <c r="P161" i="58"/>
  <c r="O161" i="58"/>
  <c r="H161" i="58"/>
  <c r="G161" i="58"/>
  <c r="P160" i="58"/>
  <c r="O160" i="58"/>
  <c r="H160" i="58"/>
  <c r="G160" i="58"/>
  <c r="I160" i="58" s="1"/>
  <c r="P159" i="58"/>
  <c r="O159" i="58"/>
  <c r="H159" i="58"/>
  <c r="G159" i="58"/>
  <c r="P158" i="58"/>
  <c r="O158" i="58"/>
  <c r="H158" i="58"/>
  <c r="G158" i="58"/>
  <c r="I158" i="58" s="1"/>
  <c r="P157" i="58"/>
  <c r="O157" i="58"/>
  <c r="H157" i="58"/>
  <c r="G157" i="58"/>
  <c r="I157" i="58" s="1"/>
  <c r="P156" i="58"/>
  <c r="O156" i="58"/>
  <c r="H156" i="58"/>
  <c r="G156" i="58"/>
  <c r="I156" i="58" s="1"/>
  <c r="P155" i="58"/>
  <c r="O155" i="58"/>
  <c r="H155" i="58"/>
  <c r="G155" i="58"/>
  <c r="P154" i="58"/>
  <c r="O154" i="58"/>
  <c r="H154" i="58"/>
  <c r="G154" i="58"/>
  <c r="P153" i="58"/>
  <c r="O153" i="58"/>
  <c r="H153" i="58"/>
  <c r="G153" i="58"/>
  <c r="P152" i="58"/>
  <c r="O152" i="58"/>
  <c r="H152" i="58"/>
  <c r="G152" i="58"/>
  <c r="I152" i="58" s="1"/>
  <c r="P151" i="58"/>
  <c r="O151" i="58"/>
  <c r="H151" i="58"/>
  <c r="G151" i="58"/>
  <c r="P150" i="58"/>
  <c r="O150" i="58"/>
  <c r="H150" i="58"/>
  <c r="G150" i="58"/>
  <c r="I150" i="58" s="1"/>
  <c r="P149" i="58"/>
  <c r="O149" i="58"/>
  <c r="H149" i="58"/>
  <c r="G149" i="58"/>
  <c r="P148" i="58"/>
  <c r="O148" i="58"/>
  <c r="H148" i="58"/>
  <c r="G148" i="58"/>
  <c r="I148" i="58" s="1"/>
  <c r="P147" i="58"/>
  <c r="O147" i="58"/>
  <c r="H147" i="58"/>
  <c r="G147" i="58"/>
  <c r="P146" i="58"/>
  <c r="O146" i="58"/>
  <c r="H146" i="58"/>
  <c r="G146" i="58"/>
  <c r="I146" i="58" s="1"/>
  <c r="P145" i="58"/>
  <c r="O145" i="58"/>
  <c r="H145" i="58"/>
  <c r="G145" i="58"/>
  <c r="P144" i="58"/>
  <c r="O144" i="58"/>
  <c r="H144" i="58"/>
  <c r="G144" i="58"/>
  <c r="I144" i="58" s="1"/>
  <c r="P143" i="58"/>
  <c r="O143" i="58"/>
  <c r="H143" i="58"/>
  <c r="G143" i="58"/>
  <c r="P142" i="58"/>
  <c r="O142" i="58"/>
  <c r="H142" i="58"/>
  <c r="G142" i="58"/>
  <c r="P141" i="58"/>
  <c r="O141" i="58"/>
  <c r="H141" i="58"/>
  <c r="G141" i="58"/>
  <c r="P140" i="58"/>
  <c r="O140" i="58"/>
  <c r="H140" i="58"/>
  <c r="G140" i="58"/>
  <c r="I140" i="58" s="1"/>
  <c r="P139" i="58"/>
  <c r="O139" i="58"/>
  <c r="H139" i="58"/>
  <c r="G139" i="58"/>
  <c r="P138" i="58"/>
  <c r="O138" i="58"/>
  <c r="H138" i="58"/>
  <c r="G138" i="58"/>
  <c r="I138" i="58" s="1"/>
  <c r="P137" i="58"/>
  <c r="O137" i="58"/>
  <c r="H137" i="58"/>
  <c r="G137" i="58"/>
  <c r="I137" i="58" s="1"/>
  <c r="P136" i="58"/>
  <c r="O136" i="58"/>
  <c r="H136" i="58"/>
  <c r="G136" i="58"/>
  <c r="I136" i="58" s="1"/>
  <c r="P135" i="58"/>
  <c r="O135" i="58"/>
  <c r="H135" i="58"/>
  <c r="G135" i="58"/>
  <c r="P134" i="58"/>
  <c r="O134" i="58"/>
  <c r="H134" i="58"/>
  <c r="G134" i="58"/>
  <c r="P133" i="58"/>
  <c r="O133" i="58"/>
  <c r="H133" i="58"/>
  <c r="G133" i="58"/>
  <c r="I133" i="58" s="1"/>
  <c r="P132" i="58"/>
  <c r="O132" i="58"/>
  <c r="H132" i="58"/>
  <c r="G132" i="58"/>
  <c r="I132" i="58" s="1"/>
  <c r="P131" i="58"/>
  <c r="O131" i="58"/>
  <c r="H131" i="58"/>
  <c r="G131" i="58"/>
  <c r="P130" i="58"/>
  <c r="O130" i="58"/>
  <c r="H130" i="58"/>
  <c r="G130" i="58"/>
  <c r="I130" i="58" s="1"/>
  <c r="P129" i="58"/>
  <c r="O129" i="58"/>
  <c r="H129" i="58"/>
  <c r="G129" i="58"/>
  <c r="P128" i="58"/>
  <c r="O128" i="58"/>
  <c r="H128" i="58"/>
  <c r="G128" i="58"/>
  <c r="I128" i="58" s="1"/>
  <c r="P127" i="58"/>
  <c r="O127" i="58"/>
  <c r="H127" i="58"/>
  <c r="G127" i="58"/>
  <c r="P126" i="58"/>
  <c r="O126" i="58"/>
  <c r="H126" i="58"/>
  <c r="G126" i="58"/>
  <c r="I126" i="58" s="1"/>
  <c r="P125" i="58"/>
  <c r="O125" i="58"/>
  <c r="H125" i="58"/>
  <c r="G125" i="58"/>
  <c r="P124" i="58"/>
  <c r="O124" i="58"/>
  <c r="H124" i="58"/>
  <c r="G124" i="58"/>
  <c r="I124" i="58" s="1"/>
  <c r="P123" i="58"/>
  <c r="O123" i="58"/>
  <c r="H123" i="58"/>
  <c r="G123" i="58"/>
  <c r="P122" i="58"/>
  <c r="O122" i="58"/>
  <c r="H122" i="58"/>
  <c r="G122" i="58"/>
  <c r="I122" i="58" s="1"/>
  <c r="P121" i="58"/>
  <c r="O121" i="58"/>
  <c r="H121" i="58"/>
  <c r="G121" i="58"/>
  <c r="I121" i="58" s="1"/>
  <c r="P120" i="58"/>
  <c r="O120" i="58"/>
  <c r="H120" i="58"/>
  <c r="G120" i="58"/>
  <c r="I120" i="58" s="1"/>
  <c r="P119" i="58"/>
  <c r="O119" i="58"/>
  <c r="H119" i="58"/>
  <c r="G119" i="58"/>
  <c r="P118" i="58"/>
  <c r="O118" i="58"/>
  <c r="H118" i="58"/>
  <c r="G118" i="58"/>
  <c r="P117" i="58"/>
  <c r="O117" i="58"/>
  <c r="H117" i="58"/>
  <c r="G117" i="58"/>
  <c r="I117" i="58" s="1"/>
  <c r="P116" i="58"/>
  <c r="O116" i="58"/>
  <c r="H116" i="58"/>
  <c r="G116" i="58"/>
  <c r="I116" i="58" s="1"/>
  <c r="P115" i="58"/>
  <c r="O115" i="58"/>
  <c r="H115" i="58"/>
  <c r="G115" i="58"/>
  <c r="P114" i="58"/>
  <c r="O114" i="58"/>
  <c r="H114" i="58"/>
  <c r="G114" i="58"/>
  <c r="I114" i="58" s="1"/>
  <c r="P113" i="58"/>
  <c r="O113" i="58"/>
  <c r="H113" i="58"/>
  <c r="G113" i="58"/>
  <c r="P112" i="58"/>
  <c r="O112" i="58"/>
  <c r="H112" i="58"/>
  <c r="G112" i="58"/>
  <c r="I112" i="58" s="1"/>
  <c r="P111" i="58"/>
  <c r="O111" i="58"/>
  <c r="H111" i="58"/>
  <c r="G111" i="58"/>
  <c r="P110" i="58"/>
  <c r="O110" i="58"/>
  <c r="H110" i="58"/>
  <c r="G110" i="58"/>
  <c r="P109" i="58"/>
  <c r="O109" i="58"/>
  <c r="H109" i="58"/>
  <c r="G109" i="58"/>
  <c r="P108" i="58"/>
  <c r="O108" i="58"/>
  <c r="H108" i="58"/>
  <c r="G108" i="58"/>
  <c r="I108" i="58" s="1"/>
  <c r="P107" i="58"/>
  <c r="O107" i="58"/>
  <c r="H107" i="58"/>
  <c r="G107" i="58"/>
  <c r="P106" i="58"/>
  <c r="O106" i="58"/>
  <c r="H106" i="58"/>
  <c r="G106" i="58"/>
  <c r="I106" i="58" s="1"/>
  <c r="P105" i="58"/>
  <c r="O105" i="58"/>
  <c r="H105" i="58"/>
  <c r="G105" i="58"/>
  <c r="I105" i="58" s="1"/>
  <c r="P104" i="58"/>
  <c r="O104" i="58"/>
  <c r="H104" i="58"/>
  <c r="G104" i="58"/>
  <c r="I104" i="58" s="1"/>
  <c r="P103" i="58"/>
  <c r="O103" i="58"/>
  <c r="H103" i="58"/>
  <c r="G103" i="58"/>
  <c r="P102" i="58"/>
  <c r="O102" i="58"/>
  <c r="H102" i="58"/>
  <c r="G102" i="58"/>
  <c r="P101" i="58"/>
  <c r="O101" i="58"/>
  <c r="H101" i="58"/>
  <c r="G101" i="58"/>
  <c r="I101" i="58" s="1"/>
  <c r="P100" i="58"/>
  <c r="O100" i="58"/>
  <c r="H100" i="58"/>
  <c r="G100" i="58"/>
  <c r="I100" i="58" s="1"/>
  <c r="P99" i="58"/>
  <c r="O99" i="58"/>
  <c r="H99" i="58"/>
  <c r="G99" i="58"/>
  <c r="P98" i="58"/>
  <c r="O98" i="58"/>
  <c r="H98" i="58"/>
  <c r="G98" i="58"/>
  <c r="I98" i="58" s="1"/>
  <c r="P97" i="58"/>
  <c r="O97" i="58"/>
  <c r="H97" i="58"/>
  <c r="G97" i="58"/>
  <c r="P96" i="58"/>
  <c r="O96" i="58"/>
  <c r="H96" i="58"/>
  <c r="G96" i="58"/>
  <c r="I96" i="58" s="1"/>
  <c r="P95" i="58"/>
  <c r="O95" i="58"/>
  <c r="H95" i="58"/>
  <c r="G95" i="58"/>
  <c r="P94" i="58"/>
  <c r="O94" i="58"/>
  <c r="H94" i="58"/>
  <c r="G94" i="58"/>
  <c r="I94" i="58" s="1"/>
  <c r="P93" i="58"/>
  <c r="O93" i="58"/>
  <c r="H93" i="58"/>
  <c r="G93" i="58"/>
  <c r="P92" i="58"/>
  <c r="O92" i="58"/>
  <c r="H92" i="58"/>
  <c r="G92" i="58"/>
  <c r="I92" i="58" s="1"/>
  <c r="P91" i="58"/>
  <c r="O91" i="58"/>
  <c r="H91" i="58"/>
  <c r="G91" i="58"/>
  <c r="P90" i="58"/>
  <c r="O90" i="58"/>
  <c r="H90" i="58"/>
  <c r="G90" i="58"/>
  <c r="I90" i="58" s="1"/>
  <c r="P89" i="58"/>
  <c r="O89" i="58"/>
  <c r="H89" i="58"/>
  <c r="G89" i="58"/>
  <c r="I89" i="58" s="1"/>
  <c r="P88" i="58"/>
  <c r="O88" i="58"/>
  <c r="H88" i="58"/>
  <c r="G88" i="58"/>
  <c r="I88" i="58" s="1"/>
  <c r="P87" i="58"/>
  <c r="O87" i="58"/>
  <c r="H87" i="58"/>
  <c r="G87" i="58"/>
  <c r="P86" i="58"/>
  <c r="O86" i="58"/>
  <c r="H86" i="58"/>
  <c r="G86" i="58"/>
  <c r="P85" i="58"/>
  <c r="O85" i="58"/>
  <c r="H85" i="58"/>
  <c r="G85" i="58"/>
  <c r="I85" i="58" s="1"/>
  <c r="P84" i="58"/>
  <c r="O84" i="58"/>
  <c r="H84" i="58"/>
  <c r="G84" i="58"/>
  <c r="I84" i="58" s="1"/>
  <c r="P83" i="58"/>
  <c r="O83" i="58"/>
  <c r="H83" i="58"/>
  <c r="G83" i="58"/>
  <c r="P82" i="58"/>
  <c r="O82" i="58"/>
  <c r="H82" i="58"/>
  <c r="G82" i="58"/>
  <c r="I82" i="58" s="1"/>
  <c r="P81" i="58"/>
  <c r="O81" i="58"/>
  <c r="H81" i="58"/>
  <c r="G81" i="58"/>
  <c r="P80" i="58"/>
  <c r="O80" i="58"/>
  <c r="H80" i="58"/>
  <c r="G80" i="58"/>
  <c r="I80" i="58" s="1"/>
  <c r="P79" i="58"/>
  <c r="O79" i="58"/>
  <c r="H79" i="58"/>
  <c r="G79" i="58"/>
  <c r="P78" i="58"/>
  <c r="O78" i="58"/>
  <c r="H78" i="58"/>
  <c r="G78" i="58"/>
  <c r="I78" i="58" s="1"/>
  <c r="P77" i="58"/>
  <c r="O77" i="58"/>
  <c r="H77" i="58"/>
  <c r="G77" i="58"/>
  <c r="P76" i="58"/>
  <c r="O76" i="58"/>
  <c r="H76" i="58"/>
  <c r="G76" i="58"/>
  <c r="I76" i="58" s="1"/>
  <c r="P75" i="58"/>
  <c r="O75" i="58"/>
  <c r="H75" i="58"/>
  <c r="G75" i="58"/>
  <c r="P74" i="58"/>
  <c r="O74" i="58"/>
  <c r="H74" i="58"/>
  <c r="G74" i="58"/>
  <c r="I74" i="58" s="1"/>
  <c r="P73" i="58"/>
  <c r="O73" i="58"/>
  <c r="H73" i="58"/>
  <c r="G73" i="58"/>
  <c r="P72" i="58"/>
  <c r="O72" i="58"/>
  <c r="H72" i="58"/>
  <c r="G72" i="58"/>
  <c r="I72" i="58" s="1"/>
  <c r="P71" i="58"/>
  <c r="O71" i="58"/>
  <c r="H71" i="58"/>
  <c r="G71" i="58"/>
  <c r="P70" i="58"/>
  <c r="O70" i="58"/>
  <c r="H70" i="58"/>
  <c r="G70" i="58"/>
  <c r="I70" i="58" s="1"/>
  <c r="P69" i="58"/>
  <c r="O69" i="58"/>
  <c r="H69" i="58"/>
  <c r="G69" i="58"/>
  <c r="P68" i="58"/>
  <c r="O68" i="58"/>
  <c r="H68" i="58"/>
  <c r="G68" i="58"/>
  <c r="I68" i="58" s="1"/>
  <c r="P67" i="58"/>
  <c r="O67" i="58"/>
  <c r="H67" i="58"/>
  <c r="G67" i="58"/>
  <c r="P66" i="58"/>
  <c r="O66" i="58"/>
  <c r="H66" i="58"/>
  <c r="G66" i="58"/>
  <c r="I66" i="58" s="1"/>
  <c r="P65" i="58"/>
  <c r="O65" i="58"/>
  <c r="H65" i="58"/>
  <c r="G65" i="58"/>
  <c r="P64" i="58"/>
  <c r="O64" i="58"/>
  <c r="H64" i="58"/>
  <c r="G64" i="58"/>
  <c r="I64" i="58" s="1"/>
  <c r="P63" i="58"/>
  <c r="O63" i="58"/>
  <c r="H63" i="58"/>
  <c r="G63" i="58"/>
  <c r="P62" i="58"/>
  <c r="O62" i="58"/>
  <c r="H62" i="58"/>
  <c r="G62" i="58"/>
  <c r="I62" i="58" s="1"/>
  <c r="P61" i="58"/>
  <c r="O61" i="58"/>
  <c r="H61" i="58"/>
  <c r="G61" i="58"/>
  <c r="I61" i="58" s="1"/>
  <c r="P60" i="58"/>
  <c r="O60" i="58"/>
  <c r="G60" i="58"/>
  <c r="I60" i="58" s="1"/>
  <c r="K61" i="58" s="1"/>
  <c r="P59" i="58"/>
  <c r="O59" i="58"/>
  <c r="G59" i="58"/>
  <c r="I59" i="58" s="1"/>
  <c r="K60" i="58" s="1"/>
  <c r="P58" i="58"/>
  <c r="O58" i="58"/>
  <c r="G58" i="58"/>
  <c r="I58" i="58" s="1"/>
  <c r="K59" i="58" s="1"/>
  <c r="P57" i="58"/>
  <c r="O57" i="58"/>
  <c r="G57" i="58"/>
  <c r="I57" i="58" s="1"/>
  <c r="K58" i="58" s="1"/>
  <c r="P56" i="58"/>
  <c r="O56" i="58"/>
  <c r="G56" i="58"/>
  <c r="I56" i="58" s="1"/>
  <c r="K57" i="58" s="1"/>
  <c r="P55" i="58"/>
  <c r="O55" i="58"/>
  <c r="G55" i="58"/>
  <c r="I55" i="58" s="1"/>
  <c r="K56" i="58" s="1"/>
  <c r="P54" i="58"/>
  <c r="O54" i="58"/>
  <c r="G54" i="58"/>
  <c r="I54" i="58" s="1"/>
  <c r="K55" i="58" s="1"/>
  <c r="P53" i="58"/>
  <c r="O53" i="58"/>
  <c r="G53" i="58"/>
  <c r="I53" i="58" s="1"/>
  <c r="K54" i="58" s="1"/>
  <c r="P52" i="58"/>
  <c r="O52" i="58"/>
  <c r="G52" i="58"/>
  <c r="I52" i="58" s="1"/>
  <c r="K53" i="58" s="1"/>
  <c r="P51" i="58"/>
  <c r="O51" i="58"/>
  <c r="G51" i="58"/>
  <c r="I51" i="58" s="1"/>
  <c r="K52" i="58" s="1"/>
  <c r="P50" i="58"/>
  <c r="O50" i="58"/>
  <c r="G50" i="58"/>
  <c r="I50" i="58" s="1"/>
  <c r="K51" i="58" s="1"/>
  <c r="P49" i="58"/>
  <c r="O49" i="58"/>
  <c r="G49" i="58"/>
  <c r="I49" i="58" s="1"/>
  <c r="K50" i="58" s="1"/>
  <c r="P48" i="58"/>
  <c r="O48" i="58"/>
  <c r="G48" i="58"/>
  <c r="I48" i="58" s="1"/>
  <c r="K49" i="58" s="1"/>
  <c r="P47" i="58"/>
  <c r="O47" i="58"/>
  <c r="G47" i="58"/>
  <c r="I47" i="58" s="1"/>
  <c r="K48" i="58" s="1"/>
  <c r="P46" i="58"/>
  <c r="O46" i="58"/>
  <c r="G46" i="58"/>
  <c r="I46" i="58" s="1"/>
  <c r="K47" i="58" s="1"/>
  <c r="P45" i="58"/>
  <c r="O45" i="58"/>
  <c r="G45" i="58"/>
  <c r="I45" i="58" s="1"/>
  <c r="K46" i="58" s="1"/>
  <c r="P44" i="58"/>
  <c r="O44" i="58"/>
  <c r="G44" i="58"/>
  <c r="I44" i="58" s="1"/>
  <c r="K45" i="58" s="1"/>
  <c r="P43" i="58"/>
  <c r="O43" i="58"/>
  <c r="G43" i="58"/>
  <c r="I43" i="58" s="1"/>
  <c r="K44" i="58" s="1"/>
  <c r="P42" i="58"/>
  <c r="O42" i="58"/>
  <c r="G42" i="58"/>
  <c r="I42" i="58" s="1"/>
  <c r="K43" i="58" s="1"/>
  <c r="P41" i="58"/>
  <c r="O41" i="58"/>
  <c r="G41" i="58"/>
  <c r="I41" i="58" s="1"/>
  <c r="K42" i="58" s="1"/>
  <c r="P40" i="58"/>
  <c r="O40" i="58"/>
  <c r="G40" i="58"/>
  <c r="I40" i="58" s="1"/>
  <c r="K41" i="58" s="1"/>
  <c r="P39" i="58"/>
  <c r="O39" i="58"/>
  <c r="G39" i="58"/>
  <c r="I39" i="58" s="1"/>
  <c r="K40" i="58" s="1"/>
  <c r="P38" i="58"/>
  <c r="O38" i="58"/>
  <c r="G38" i="58"/>
  <c r="I38" i="58" s="1"/>
  <c r="K39" i="58" s="1"/>
  <c r="P37" i="58"/>
  <c r="O37" i="58"/>
  <c r="G37" i="58"/>
  <c r="I37" i="58" s="1"/>
  <c r="K38" i="58" s="1"/>
  <c r="P36" i="58"/>
  <c r="O36" i="58"/>
  <c r="G36" i="58"/>
  <c r="I36" i="58" s="1"/>
  <c r="K37" i="58" s="1"/>
  <c r="P35" i="58"/>
  <c r="O35" i="58"/>
  <c r="G35" i="58"/>
  <c r="I35" i="58" s="1"/>
  <c r="K36" i="58" s="1"/>
  <c r="P34" i="58"/>
  <c r="O34" i="58"/>
  <c r="G34" i="58"/>
  <c r="I34" i="58" s="1"/>
  <c r="K35" i="58" s="1"/>
  <c r="P33" i="58"/>
  <c r="O33" i="58"/>
  <c r="G33" i="58"/>
  <c r="I33" i="58" s="1"/>
  <c r="K34" i="58" s="1"/>
  <c r="P32" i="58"/>
  <c r="O32" i="58"/>
  <c r="G32" i="58"/>
  <c r="I32" i="58" s="1"/>
  <c r="K33" i="58" s="1"/>
  <c r="P31" i="58"/>
  <c r="O31" i="58"/>
  <c r="K31" i="58"/>
  <c r="G31" i="58"/>
  <c r="I31" i="58" s="1"/>
  <c r="K32" i="58" s="1"/>
  <c r="P30" i="58"/>
  <c r="O30" i="58"/>
  <c r="P29" i="58"/>
  <c r="O29" i="58"/>
  <c r="P28" i="58"/>
  <c r="O28" i="58"/>
  <c r="P27" i="58"/>
  <c r="O27" i="58"/>
  <c r="P26" i="58"/>
  <c r="O26" i="58"/>
  <c r="P25" i="58"/>
  <c r="O25" i="58"/>
  <c r="P24" i="58"/>
  <c r="O24" i="58"/>
  <c r="P23" i="58"/>
  <c r="O23" i="58"/>
  <c r="P22" i="58"/>
  <c r="O22" i="58"/>
  <c r="P21" i="58"/>
  <c r="O21" i="58"/>
  <c r="P20" i="58"/>
  <c r="O20" i="58"/>
  <c r="P19" i="58"/>
  <c r="O19" i="58"/>
  <c r="P18" i="58"/>
  <c r="O18" i="58"/>
  <c r="P17" i="58"/>
  <c r="O17" i="58"/>
  <c r="P16" i="58"/>
  <c r="O16" i="58"/>
  <c r="P15" i="58"/>
  <c r="O15" i="58"/>
  <c r="P14" i="58"/>
  <c r="O14" i="58"/>
  <c r="P13" i="58"/>
  <c r="O13" i="58"/>
  <c r="P12" i="58"/>
  <c r="O12" i="58"/>
  <c r="P11" i="58"/>
  <c r="O11" i="58"/>
  <c r="P10" i="58"/>
  <c r="O10" i="58"/>
  <c r="P9" i="58"/>
  <c r="O9" i="58"/>
  <c r="P8" i="58"/>
  <c r="O8" i="58"/>
  <c r="P7" i="58"/>
  <c r="O7" i="58"/>
  <c r="P6" i="58"/>
  <c r="O6" i="58"/>
  <c r="P5" i="58"/>
  <c r="O5" i="58"/>
  <c r="P4" i="58"/>
  <c r="O4" i="58"/>
  <c r="P3" i="58"/>
  <c r="O3" i="58"/>
  <c r="AF2268" i="58"/>
  <c r="AF2270" i="58"/>
  <c r="AH2274" i="58"/>
  <c r="AH2273" i="58"/>
  <c r="AF2273" i="58"/>
  <c r="AH2272" i="58"/>
  <c r="AF2274" i="58"/>
  <c r="AH2267" i="58"/>
  <c r="AF2267" i="58"/>
  <c r="AF2271" i="58"/>
  <c r="AH2270" i="58"/>
  <c r="AH2271" i="58"/>
  <c r="AH2269" i="58"/>
  <c r="AH2268" i="58"/>
  <c r="AF2269" i="58"/>
  <c r="AF2272" i="58"/>
  <c r="S2289" i="58" l="1"/>
  <c r="R2289" i="58"/>
  <c r="T2289" i="58" s="1"/>
  <c r="U2289" i="58" s="1"/>
  <c r="J180" i="58"/>
  <c r="K181" i="58" s="1"/>
  <c r="J675" i="58"/>
  <c r="Q675" i="58" s="1"/>
  <c r="J677" i="58"/>
  <c r="J694" i="58"/>
  <c r="J711" i="58"/>
  <c r="K712" i="58" s="1"/>
  <c r="J714" i="58"/>
  <c r="K715" i="58" s="1"/>
  <c r="J1196" i="58"/>
  <c r="J1247" i="58"/>
  <c r="J231" i="58"/>
  <c r="K232" i="58" s="1"/>
  <c r="J420" i="58"/>
  <c r="K421" i="58" s="1"/>
  <c r="J2057" i="58"/>
  <c r="K2058" i="58" s="1"/>
  <c r="P2234" i="58"/>
  <c r="O2235" i="58"/>
  <c r="S2288" i="58"/>
  <c r="R2288" i="58"/>
  <c r="J181" i="58"/>
  <c r="K182" i="58" s="1"/>
  <c r="J185" i="58"/>
  <c r="K186" i="58" s="1"/>
  <c r="O2060" i="58"/>
  <c r="P2087" i="58"/>
  <c r="J2166" i="58"/>
  <c r="K2167" i="58" s="1"/>
  <c r="J2167" i="58"/>
  <c r="K2168" i="58" s="1"/>
  <c r="J2168" i="58"/>
  <c r="J2169" i="58"/>
  <c r="J2170" i="58"/>
  <c r="K2171" i="58" s="1"/>
  <c r="O2183" i="58"/>
  <c r="O2201" i="58"/>
  <c r="O2203" i="58"/>
  <c r="J2204" i="58"/>
  <c r="K2205" i="58" s="1"/>
  <c r="J2214" i="58"/>
  <c r="K2215" i="58" s="1"/>
  <c r="J2245" i="58"/>
  <c r="J2248" i="58"/>
  <c r="J76" i="58"/>
  <c r="J235" i="58"/>
  <c r="K236" i="58" s="1"/>
  <c r="J497" i="58"/>
  <c r="K498" i="58" s="1"/>
  <c r="J911" i="58"/>
  <c r="K912" i="58" s="1"/>
  <c r="J1730" i="58"/>
  <c r="K1731" i="58" s="1"/>
  <c r="J1732" i="58"/>
  <c r="K1733" i="58" s="1"/>
  <c r="J562" i="58"/>
  <c r="K563" i="58" s="1"/>
  <c r="J572" i="58"/>
  <c r="J588" i="58"/>
  <c r="K589" i="58" s="1"/>
  <c r="J606" i="58"/>
  <c r="Q606" i="58" s="1"/>
  <c r="J608" i="58"/>
  <c r="K609" i="58" s="1"/>
  <c r="J728" i="58"/>
  <c r="J730" i="58"/>
  <c r="J766" i="58"/>
  <c r="Q766" i="58" s="1"/>
  <c r="J768" i="58"/>
  <c r="Q768" i="58" s="1"/>
  <c r="J945" i="58"/>
  <c r="K946" i="58" s="1"/>
  <c r="J1012" i="58"/>
  <c r="K1013" i="58" s="1"/>
  <c r="J1049" i="58"/>
  <c r="K1050" i="58" s="1"/>
  <c r="J1338" i="58"/>
  <c r="J1376" i="58"/>
  <c r="K1377" i="58" s="1"/>
  <c r="J1470" i="58"/>
  <c r="K1471" i="58" s="1"/>
  <c r="J1471" i="58"/>
  <c r="K1472" i="58" s="1"/>
  <c r="J1472" i="58"/>
  <c r="K1473" i="58" s="1"/>
  <c r="J1482" i="58"/>
  <c r="K1483" i="58" s="1"/>
  <c r="J1668" i="58"/>
  <c r="J1875" i="58"/>
  <c r="Q1875" i="58" s="1"/>
  <c r="O2008" i="58"/>
  <c r="J2133" i="58"/>
  <c r="K2134" i="58" s="1"/>
  <c r="J2135" i="58"/>
  <c r="K2136" i="58" s="1"/>
  <c r="J2160" i="58"/>
  <c r="Q2160" i="58" s="1"/>
  <c r="P2218" i="58"/>
  <c r="J2229" i="58"/>
  <c r="K2230" i="58" s="1"/>
  <c r="J2231" i="58"/>
  <c r="J2238" i="58"/>
  <c r="K2239" i="58" s="1"/>
  <c r="J114" i="58"/>
  <c r="K115" i="58" s="1"/>
  <c r="J532" i="58"/>
  <c r="J1463" i="58"/>
  <c r="K1464" i="58" s="1"/>
  <c r="J1465" i="58"/>
  <c r="K1466" i="58" s="1"/>
  <c r="J1727" i="58"/>
  <c r="K1728" i="58" s="1"/>
  <c r="J1731" i="58"/>
  <c r="K1732" i="58" s="1"/>
  <c r="J2106" i="58"/>
  <c r="K2107" i="58" s="1"/>
  <c r="J212" i="58"/>
  <c r="K213" i="58" s="1"/>
  <c r="J776" i="58"/>
  <c r="J779" i="58"/>
  <c r="K780" i="58" s="1"/>
  <c r="J797" i="58"/>
  <c r="J799" i="58"/>
  <c r="Q799" i="58" s="1"/>
  <c r="J801" i="58"/>
  <c r="K802" i="58" s="1"/>
  <c r="J833" i="58"/>
  <c r="K834" i="58" s="1"/>
  <c r="J836" i="58"/>
  <c r="K837" i="58" s="1"/>
  <c r="J837" i="58"/>
  <c r="K838" i="58" s="1"/>
  <c r="J838" i="58"/>
  <c r="K839" i="58" s="1"/>
  <c r="J839" i="58"/>
  <c r="K840" i="58" s="1"/>
  <c r="J842" i="58"/>
  <c r="K843" i="58" s="1"/>
  <c r="J848" i="58"/>
  <c r="K849" i="58" s="1"/>
  <c r="J1080" i="58"/>
  <c r="K1081" i="58" s="1"/>
  <c r="J1163" i="58"/>
  <c r="J1179" i="58"/>
  <c r="J1382" i="58"/>
  <c r="Q1382" i="58" s="1"/>
  <c r="J1385" i="58"/>
  <c r="K1386" i="58" s="1"/>
  <c r="J1687" i="58"/>
  <c r="J1913" i="58"/>
  <c r="Q1913" i="58" s="1"/>
  <c r="O2015" i="58"/>
  <c r="O2148" i="58"/>
  <c r="P2149" i="58"/>
  <c r="J2153" i="58"/>
  <c r="K2154" i="58" s="1"/>
  <c r="O2191" i="58"/>
  <c r="O2193" i="58"/>
  <c r="P2232" i="58"/>
  <c r="P2238" i="58"/>
  <c r="P2244" i="58"/>
  <c r="O2245" i="58"/>
  <c r="J2256" i="58"/>
  <c r="J2265" i="58"/>
  <c r="Q1179" i="58"/>
  <c r="K1180" i="58"/>
  <c r="Q1903" i="58"/>
  <c r="K1904" i="58"/>
  <c r="Q637" i="58"/>
  <c r="R637" i="58" s="1"/>
  <c r="K638" i="58"/>
  <c r="Q1196" i="58"/>
  <c r="K1197" i="58"/>
  <c r="Q1396" i="58"/>
  <c r="K1397" i="58"/>
  <c r="K2156" i="58"/>
  <c r="K77" i="58"/>
  <c r="Q728" i="58"/>
  <c r="R728" i="58" s="1"/>
  <c r="K729" i="58"/>
  <c r="K769" i="58"/>
  <c r="J97" i="58"/>
  <c r="J102" i="58"/>
  <c r="J168" i="58"/>
  <c r="K169" i="58" s="1"/>
  <c r="J196" i="58"/>
  <c r="J199" i="58"/>
  <c r="J421" i="58"/>
  <c r="K422" i="58" s="1"/>
  <c r="J436" i="58"/>
  <c r="K437" i="58" s="1"/>
  <c r="J437" i="58"/>
  <c r="K438" i="58" s="1"/>
  <c r="J444" i="58"/>
  <c r="K445" i="58" s="1"/>
  <c r="J821" i="58"/>
  <c r="J930" i="58"/>
  <c r="J932" i="58"/>
  <c r="J1098" i="58"/>
  <c r="K1099" i="58" s="1"/>
  <c r="J1099" i="58"/>
  <c r="K1100" i="58" s="1"/>
  <c r="J1154" i="58"/>
  <c r="J1240" i="58"/>
  <c r="J1493" i="58"/>
  <c r="K1494" i="58" s="1"/>
  <c r="J1511" i="58"/>
  <c r="K1512" i="58" s="1"/>
  <c r="J1513" i="58"/>
  <c r="K1514" i="58" s="1"/>
  <c r="J1571" i="58"/>
  <c r="K1572" i="58" s="1"/>
  <c r="J1700" i="58"/>
  <c r="K1701" i="58" s="1"/>
  <c r="J1701" i="58"/>
  <c r="K1702" i="58" s="1"/>
  <c r="J1703" i="58"/>
  <c r="K1704" i="58" s="1"/>
  <c r="J1905" i="58"/>
  <c r="K1906" i="58" s="1"/>
  <c r="J1907" i="58"/>
  <c r="K1908" i="58" s="1"/>
  <c r="J1909" i="58"/>
  <c r="J1919" i="58"/>
  <c r="J1922" i="58"/>
  <c r="K1923" i="58" s="1"/>
  <c r="J1932" i="58"/>
  <c r="K1933" i="58" s="1"/>
  <c r="P2050" i="58"/>
  <c r="O2051" i="58"/>
  <c r="P2055" i="58"/>
  <c r="P2056" i="58"/>
  <c r="O2058" i="58"/>
  <c r="J2082" i="58"/>
  <c r="P2088" i="58"/>
  <c r="P2095" i="58"/>
  <c r="O2145" i="58"/>
  <c r="O2152" i="58"/>
  <c r="P2153" i="58"/>
  <c r="P2183" i="58"/>
  <c r="O2196" i="58"/>
  <c r="O2197" i="58"/>
  <c r="Q532" i="58"/>
  <c r="R532" i="58" s="1"/>
  <c r="K533" i="58"/>
  <c r="Q631" i="58"/>
  <c r="R631" i="58" s="1"/>
  <c r="K632" i="58"/>
  <c r="Q639" i="58"/>
  <c r="R639" i="58" s="1"/>
  <c r="K640" i="58"/>
  <c r="Q730" i="58"/>
  <c r="R730" i="58" s="1"/>
  <c r="K731" i="58"/>
  <c r="K767" i="58"/>
  <c r="Q562" i="58"/>
  <c r="R562" i="58" s="1"/>
  <c r="Q572" i="58"/>
  <c r="R572" i="58" s="1"/>
  <c r="K573" i="58"/>
  <c r="Q608" i="58"/>
  <c r="R608" i="58" s="1"/>
  <c r="K676" i="58"/>
  <c r="Q677" i="58"/>
  <c r="R677" i="58" s="1"/>
  <c r="K678" i="58"/>
  <c r="Q694" i="58"/>
  <c r="R694" i="58" s="1"/>
  <c r="K695" i="58"/>
  <c r="Q711" i="58"/>
  <c r="R711" i="58" s="1"/>
  <c r="J775" i="58"/>
  <c r="K776" i="58" s="1"/>
  <c r="Q776" i="58"/>
  <c r="R776" i="58" s="1"/>
  <c r="K777" i="58"/>
  <c r="Q797" i="58"/>
  <c r="R797" i="58" s="1"/>
  <c r="K798" i="58"/>
  <c r="Q1163" i="58"/>
  <c r="S1163" i="58" s="1"/>
  <c r="K1164" i="58"/>
  <c r="Q1247" i="58"/>
  <c r="K1248" i="58"/>
  <c r="Q1338" i="58"/>
  <c r="R1338" i="58" s="1"/>
  <c r="K1339" i="58"/>
  <c r="J1546" i="58"/>
  <c r="J1657" i="58"/>
  <c r="J1659" i="58"/>
  <c r="Q1659" i="58" s="1"/>
  <c r="J1819" i="58"/>
  <c r="K1820" i="58" s="1"/>
  <c r="J1826" i="58"/>
  <c r="K1827" i="58" s="1"/>
  <c r="J1861" i="58"/>
  <c r="J1865" i="58"/>
  <c r="J2128" i="58"/>
  <c r="K2129" i="58" s="1"/>
  <c r="I2160" i="58"/>
  <c r="Q2161" i="58"/>
  <c r="S2161" i="58" s="1"/>
  <c r="K2162" i="58"/>
  <c r="Q2162" i="58"/>
  <c r="K2163" i="58"/>
  <c r="Q2164" i="58"/>
  <c r="S2164" i="58" s="1"/>
  <c r="K2165" i="58"/>
  <c r="Q2168" i="58"/>
  <c r="K2169" i="58"/>
  <c r="Q2169" i="58"/>
  <c r="S2169" i="58" s="1"/>
  <c r="K2170" i="58"/>
  <c r="J2208" i="58"/>
  <c r="K2209" i="58" s="1"/>
  <c r="J2218" i="58"/>
  <c r="K2219" i="58" s="1"/>
  <c r="K2232" i="58"/>
  <c r="Q2245" i="58"/>
  <c r="J65" i="58"/>
  <c r="J69" i="58"/>
  <c r="J73" i="58"/>
  <c r="J132" i="58"/>
  <c r="K133" i="58" s="1"/>
  <c r="J265" i="58"/>
  <c r="J277" i="58"/>
  <c r="Q277" i="58" s="1"/>
  <c r="J374" i="58"/>
  <c r="J377" i="58"/>
  <c r="K378" i="58" s="1"/>
  <c r="J475" i="58"/>
  <c r="J490" i="58"/>
  <c r="J850" i="58"/>
  <c r="K851" i="58" s="1"/>
  <c r="J853" i="58"/>
  <c r="K854" i="58" s="1"/>
  <c r="J854" i="58"/>
  <c r="K855" i="58" s="1"/>
  <c r="J855" i="58"/>
  <c r="K856" i="58" s="1"/>
  <c r="J940" i="58"/>
  <c r="J1053" i="58"/>
  <c r="K1054" i="58" s="1"/>
  <c r="J1055" i="58"/>
  <c r="J1186" i="58"/>
  <c r="K1555" i="58"/>
  <c r="K1669" i="58"/>
  <c r="J1888" i="58"/>
  <c r="K1889" i="58" s="1"/>
  <c r="J1890" i="58"/>
  <c r="K1891" i="58" s="1"/>
  <c r="J1892" i="58"/>
  <c r="K1893" i="58" s="1"/>
  <c r="P2027" i="58"/>
  <c r="P2028" i="58"/>
  <c r="P2036" i="58"/>
  <c r="J2048" i="58"/>
  <c r="K2049" i="58" s="1"/>
  <c r="P2079" i="58"/>
  <c r="J2137" i="58"/>
  <c r="K2138" i="58" s="1"/>
  <c r="J2143" i="58"/>
  <c r="K2144" i="58" s="1"/>
  <c r="J2151" i="58"/>
  <c r="K2152" i="58" s="1"/>
  <c r="O2157" i="58"/>
  <c r="O2187" i="58"/>
  <c r="P2191" i="58"/>
  <c r="O2199" i="58"/>
  <c r="O2200" i="58"/>
  <c r="P2209" i="58"/>
  <c r="O2218" i="58"/>
  <c r="G2280" i="58"/>
  <c r="H2280" i="58"/>
  <c r="G2281" i="58"/>
  <c r="H2281" i="58"/>
  <c r="G2279" i="58"/>
  <c r="H2279" i="58"/>
  <c r="O2277" i="58"/>
  <c r="H2278" i="58"/>
  <c r="H2277" i="58"/>
  <c r="G2278" i="58"/>
  <c r="G2277" i="58"/>
  <c r="G2276" i="58"/>
  <c r="H2276" i="58"/>
  <c r="G2275" i="58"/>
  <c r="H2275" i="58"/>
  <c r="AG2275" i="58"/>
  <c r="N2275" i="58" s="1"/>
  <c r="O2275" i="58" s="1"/>
  <c r="J134" i="58"/>
  <c r="J141" i="58"/>
  <c r="J142" i="58"/>
  <c r="J145" i="58"/>
  <c r="J271" i="58"/>
  <c r="J831" i="58"/>
  <c r="K832" i="58" s="1"/>
  <c r="J909" i="58"/>
  <c r="I964" i="58"/>
  <c r="J964" i="58"/>
  <c r="K965" i="58" s="1"/>
  <c r="J1118" i="58"/>
  <c r="J1332" i="58"/>
  <c r="I1667" i="58"/>
  <c r="J1667" i="58"/>
  <c r="K1668" i="58" s="1"/>
  <c r="J1882" i="58"/>
  <c r="I1882" i="58"/>
  <c r="P2073" i="58"/>
  <c r="J2148" i="58"/>
  <c r="I2148" i="58"/>
  <c r="J2152" i="58"/>
  <c r="I2152" i="58"/>
  <c r="I2202" i="58"/>
  <c r="J2202" i="58"/>
  <c r="O2207" i="58"/>
  <c r="I2210" i="58"/>
  <c r="J2210" i="58"/>
  <c r="K2211" i="58" s="1"/>
  <c r="P2214" i="58"/>
  <c r="O2214" i="58"/>
  <c r="O2217" i="58"/>
  <c r="J922" i="58"/>
  <c r="I922" i="58"/>
  <c r="P2189" i="58"/>
  <c r="O2189" i="58"/>
  <c r="J118" i="58"/>
  <c r="J125" i="58"/>
  <c r="J126" i="58"/>
  <c r="K127" i="58" s="1"/>
  <c r="J146" i="58"/>
  <c r="K147" i="58" s="1"/>
  <c r="J148" i="58"/>
  <c r="K149" i="58" s="1"/>
  <c r="J244" i="58"/>
  <c r="J287" i="58"/>
  <c r="K288" i="58" s="1"/>
  <c r="J288" i="58"/>
  <c r="J292" i="58"/>
  <c r="K293" i="58" s="1"/>
  <c r="J294" i="58"/>
  <c r="J296" i="58"/>
  <c r="Q296" i="58" s="1"/>
  <c r="J332" i="58"/>
  <c r="J353" i="58"/>
  <c r="J355" i="58"/>
  <c r="J389" i="58"/>
  <c r="J393" i="58"/>
  <c r="K394" i="58" s="1"/>
  <c r="J394" i="58"/>
  <c r="K395" i="58" s="1"/>
  <c r="J402" i="58"/>
  <c r="K403" i="58" s="1"/>
  <c r="J403" i="58"/>
  <c r="K404" i="58" s="1"/>
  <c r="J446" i="58"/>
  <c r="K447" i="58" s="1"/>
  <c r="J447" i="58"/>
  <c r="K448" i="58" s="1"/>
  <c r="J448" i="58"/>
  <c r="K449" i="58" s="1"/>
  <c r="J1075" i="58"/>
  <c r="K1076" i="58" s="1"/>
  <c r="J1078" i="58"/>
  <c r="K1079" i="58" s="1"/>
  <c r="J1127" i="58"/>
  <c r="K1128" i="58" s="1"/>
  <c r="J1129" i="58"/>
  <c r="K1130" i="58" s="1"/>
  <c r="J1135" i="58"/>
  <c r="K1136" i="58" s="1"/>
  <c r="J1217" i="58"/>
  <c r="J1232" i="58"/>
  <c r="J1283" i="58"/>
  <c r="K1284" i="58" s="1"/>
  <c r="J1296" i="58"/>
  <c r="K1297" i="58" s="1"/>
  <c r="J1341" i="58"/>
  <c r="K1342" i="58" s="1"/>
  <c r="J1342" i="58"/>
  <c r="K1343" i="58" s="1"/>
  <c r="J1344" i="58"/>
  <c r="J1356" i="58"/>
  <c r="K1357" i="58" s="1"/>
  <c r="I1917" i="58"/>
  <c r="J1917" i="58"/>
  <c r="K1918" i="58" s="1"/>
  <c r="I2118" i="58"/>
  <c r="J2118" i="58"/>
  <c r="Q2118" i="58" s="1"/>
  <c r="I2206" i="58"/>
  <c r="J2206" i="58"/>
  <c r="K2207" i="58" s="1"/>
  <c r="I2215" i="58"/>
  <c r="J2215" i="58"/>
  <c r="Q2215" i="58" s="1"/>
  <c r="I1361" i="58"/>
  <c r="J1361" i="58"/>
  <c r="I73" i="58"/>
  <c r="J77" i="58"/>
  <c r="J81" i="58"/>
  <c r="J86" i="58"/>
  <c r="J227" i="58"/>
  <c r="J260" i="58"/>
  <c r="J261" i="58"/>
  <c r="J370" i="58"/>
  <c r="J431" i="58"/>
  <c r="I932" i="58"/>
  <c r="J1004" i="58"/>
  <c r="J1431" i="58"/>
  <c r="K1432" i="58" s="1"/>
  <c r="J1433" i="58"/>
  <c r="K1434" i="58" s="1"/>
  <c r="P2181" i="58"/>
  <c r="O2181" i="58"/>
  <c r="O2195" i="58"/>
  <c r="J2199" i="58"/>
  <c r="I2199" i="58"/>
  <c r="P2235" i="58"/>
  <c r="P2237" i="58"/>
  <c r="O2237" i="58"/>
  <c r="J845" i="58"/>
  <c r="K846" i="58" s="1"/>
  <c r="J846" i="58"/>
  <c r="K847" i="58" s="1"/>
  <c r="J847" i="58"/>
  <c r="K848" i="58" s="1"/>
  <c r="J966" i="58"/>
  <c r="J968" i="58"/>
  <c r="J1027" i="58"/>
  <c r="J1034" i="58"/>
  <c r="K1035" i="58" s="1"/>
  <c r="J1041" i="58"/>
  <c r="K1042" i="58" s="1"/>
  <c r="J1045" i="58"/>
  <c r="J1047" i="58"/>
  <c r="K1048" i="58" s="1"/>
  <c r="J1092" i="58"/>
  <c r="K1093" i="58" s="1"/>
  <c r="J1093" i="58"/>
  <c r="K1094" i="58" s="1"/>
  <c r="J1201" i="58"/>
  <c r="J1274" i="58"/>
  <c r="J1362" i="58"/>
  <c r="K1363" i="58" s="1"/>
  <c r="J1409" i="58"/>
  <c r="J1453" i="58"/>
  <c r="K1454" i="58" s="1"/>
  <c r="J1629" i="58"/>
  <c r="K1630" i="58" s="1"/>
  <c r="J1637" i="58"/>
  <c r="K1638" i="58" s="1"/>
  <c r="J1638" i="58"/>
  <c r="K1639" i="58" s="1"/>
  <c r="J1643" i="58"/>
  <c r="K1644" i="58" s="1"/>
  <c r="P2014" i="58"/>
  <c r="O2042" i="58"/>
  <c r="J2051" i="58"/>
  <c r="K2052" i="58" s="1"/>
  <c r="P2074" i="58"/>
  <c r="P2076" i="58"/>
  <c r="O2102" i="58"/>
  <c r="J2114" i="58"/>
  <c r="K2115" i="58" s="1"/>
  <c r="J2117" i="58"/>
  <c r="K2118" i="58" s="1"/>
  <c r="J2144" i="58"/>
  <c r="K2145" i="58" s="1"/>
  <c r="J2159" i="58"/>
  <c r="K2160" i="58" s="1"/>
  <c r="O2160" i="58"/>
  <c r="J2177" i="58"/>
  <c r="K2178" i="58" s="1"/>
  <c r="J2179" i="58"/>
  <c r="K2180" i="58" s="1"/>
  <c r="O2210" i="58"/>
  <c r="J2211" i="58"/>
  <c r="K2212" i="58" s="1"/>
  <c r="J2227" i="58"/>
  <c r="K2228" i="58" s="1"/>
  <c r="J2232" i="58"/>
  <c r="K2233" i="58" s="1"/>
  <c r="P2236" i="58"/>
  <c r="J2261" i="58"/>
  <c r="K2262" i="58" s="1"/>
  <c r="J2263" i="58"/>
  <c r="K2264" i="58" s="1"/>
  <c r="J1770" i="58"/>
  <c r="J1812" i="58"/>
  <c r="J2054" i="58"/>
  <c r="K2055" i="58" s="1"/>
  <c r="O2087" i="58"/>
  <c r="J2098" i="58"/>
  <c r="K2099" i="58" s="1"/>
  <c r="J2101" i="58"/>
  <c r="J2102" i="58"/>
  <c r="P2114" i="58"/>
  <c r="J2123" i="58"/>
  <c r="K2124" i="58" s="1"/>
  <c r="J2125" i="58"/>
  <c r="K2126" i="58" s="1"/>
  <c r="O2141" i="58"/>
  <c r="O2155" i="58"/>
  <c r="J2180" i="58"/>
  <c r="P2185" i="58"/>
  <c r="P2193" i="58"/>
  <c r="J2198" i="58"/>
  <c r="K2199" i="58" s="1"/>
  <c r="P2213" i="58"/>
  <c r="J2217" i="58"/>
  <c r="K2218" i="58" s="1"/>
  <c r="O2232" i="58"/>
  <c r="J2264" i="58"/>
  <c r="K2265" i="58" s="1"/>
  <c r="J1624" i="58"/>
  <c r="J1991" i="58"/>
  <c r="J1997" i="58"/>
  <c r="O2070" i="58"/>
  <c r="O2073" i="58"/>
  <c r="P2118" i="58"/>
  <c r="J2157" i="58"/>
  <c r="K2158" i="58" s="1"/>
  <c r="J2174" i="58"/>
  <c r="Q2174" i="58" s="1"/>
  <c r="P2187" i="58"/>
  <c r="P2195" i="58"/>
  <c r="P2216" i="58"/>
  <c r="P2217" i="58"/>
  <c r="O2234" i="58"/>
  <c r="O2238" i="58"/>
  <c r="J2239" i="58"/>
  <c r="K2240" i="58" s="1"/>
  <c r="I2248" i="58"/>
  <c r="K2249" i="58" s="1"/>
  <c r="J2252" i="58"/>
  <c r="K2253" i="58" s="1"/>
  <c r="I2256" i="58"/>
  <c r="K2257" i="58" s="1"/>
  <c r="J2260" i="58"/>
  <c r="K2261" i="58" s="1"/>
  <c r="P2263" i="58"/>
  <c r="I2265" i="58"/>
  <c r="O2276" i="58"/>
  <c r="P2276" i="58"/>
  <c r="G2274" i="58"/>
  <c r="I2274" i="58" s="1"/>
  <c r="H2274" i="58"/>
  <c r="AG2274" i="58"/>
  <c r="N2274" i="58" s="1"/>
  <c r="M2274" i="58"/>
  <c r="P2264" i="58"/>
  <c r="O2263" i="58"/>
  <c r="J169" i="58"/>
  <c r="J179" i="58"/>
  <c r="K180" i="58" s="1"/>
  <c r="J215" i="58"/>
  <c r="J955" i="58"/>
  <c r="I955" i="58"/>
  <c r="I999" i="58"/>
  <c r="J999" i="58"/>
  <c r="J1008" i="58"/>
  <c r="I1008" i="58"/>
  <c r="J1120" i="58"/>
  <c r="I1120" i="58"/>
  <c r="J307" i="58"/>
  <c r="K308" i="58" s="1"/>
  <c r="J310" i="58"/>
  <c r="K311" i="58" s="1"/>
  <c r="J311" i="58"/>
  <c r="K312" i="58" s="1"/>
  <c r="J312" i="58"/>
  <c r="K313" i="58" s="1"/>
  <c r="J313" i="58"/>
  <c r="K314" i="58" s="1"/>
  <c r="J319" i="58"/>
  <c r="J322" i="58"/>
  <c r="J341" i="58"/>
  <c r="J346" i="58"/>
  <c r="K347" i="58" s="1"/>
  <c r="J380" i="58"/>
  <c r="J405" i="58"/>
  <c r="K406" i="58" s="1"/>
  <c r="J427" i="58"/>
  <c r="K428" i="58" s="1"/>
  <c r="J433" i="58"/>
  <c r="K434" i="58" s="1"/>
  <c r="J452" i="58"/>
  <c r="K453" i="58" s="1"/>
  <c r="J488" i="58"/>
  <c r="K489" i="58" s="1"/>
  <c r="J498" i="58"/>
  <c r="J501" i="58"/>
  <c r="J683" i="58"/>
  <c r="K684" i="58" s="1"/>
  <c r="J709" i="58"/>
  <c r="J736" i="58"/>
  <c r="J738" i="58"/>
  <c r="J741" i="58"/>
  <c r="J790" i="58"/>
  <c r="K791" i="58" s="1"/>
  <c r="J819" i="58"/>
  <c r="K820" i="58" s="1"/>
  <c r="J829" i="58"/>
  <c r="J873" i="58"/>
  <c r="K874" i="58" s="1"/>
  <c r="J875" i="58"/>
  <c r="J886" i="58"/>
  <c r="J888" i="58"/>
  <c r="J947" i="58"/>
  <c r="I1192" i="58"/>
  <c r="J1192" i="58"/>
  <c r="J80" i="58"/>
  <c r="K81" i="58" s="1"/>
  <c r="J100" i="58"/>
  <c r="K101" i="58" s="1"/>
  <c r="J116" i="58"/>
  <c r="K117" i="58" s="1"/>
  <c r="I65" i="58"/>
  <c r="J68" i="58"/>
  <c r="K69" i="58" s="1"/>
  <c r="J82" i="58"/>
  <c r="K83" i="58" s="1"/>
  <c r="J84" i="58"/>
  <c r="K85" i="58" s="1"/>
  <c r="J220" i="58"/>
  <c r="K221" i="58" s="1"/>
  <c r="J223" i="58"/>
  <c r="K224" i="58" s="1"/>
  <c r="J248" i="58"/>
  <c r="I261" i="58"/>
  <c r="J286" i="58"/>
  <c r="K287" i="58" s="1"/>
  <c r="J347" i="58"/>
  <c r="J411" i="58"/>
  <c r="K412" i="58" s="1"/>
  <c r="J710" i="58"/>
  <c r="K711" i="58" s="1"/>
  <c r="I821" i="58"/>
  <c r="I909" i="58"/>
  <c r="I976" i="58"/>
  <c r="J976" i="58"/>
  <c r="J983" i="58"/>
  <c r="I983" i="58"/>
  <c r="I1144" i="58"/>
  <c r="J1144" i="58"/>
  <c r="J61" i="58"/>
  <c r="K62" i="58" s="1"/>
  <c r="J64" i="58"/>
  <c r="K65" i="58" s="1"/>
  <c r="J72" i="58"/>
  <c r="K73" i="58" s="1"/>
  <c r="J93" i="58"/>
  <c r="J94" i="58"/>
  <c r="K95" i="58" s="1"/>
  <c r="J109" i="58"/>
  <c r="J110" i="58"/>
  <c r="J113" i="58"/>
  <c r="J129" i="58"/>
  <c r="J161" i="58"/>
  <c r="J190" i="58"/>
  <c r="J192" i="58"/>
  <c r="K193" i="58" s="1"/>
  <c r="J204" i="58"/>
  <c r="K205" i="58" s="1"/>
  <c r="I227" i="58"/>
  <c r="J301" i="58"/>
  <c r="J303" i="58"/>
  <c r="K304" i="58" s="1"/>
  <c r="J324" i="58"/>
  <c r="K325" i="58" s="1"/>
  <c r="J330" i="58"/>
  <c r="J338" i="58"/>
  <c r="J364" i="58"/>
  <c r="J385" i="58"/>
  <c r="K386" i="58" s="1"/>
  <c r="J388" i="58"/>
  <c r="K389" i="58" s="1"/>
  <c r="J416" i="58"/>
  <c r="J462" i="58"/>
  <c r="K463" i="58" s="1"/>
  <c r="J463" i="58"/>
  <c r="K464" i="58" s="1"/>
  <c r="J494" i="58"/>
  <c r="K495" i="58" s="1"/>
  <c r="J517" i="58"/>
  <c r="J528" i="58"/>
  <c r="J581" i="58"/>
  <c r="J587" i="58"/>
  <c r="J614" i="58"/>
  <c r="J641" i="58"/>
  <c r="K642" i="58" s="1"/>
  <c r="J667" i="58"/>
  <c r="J701" i="58"/>
  <c r="J703" i="58"/>
  <c r="J747" i="58"/>
  <c r="J749" i="58"/>
  <c r="J752" i="58"/>
  <c r="K753" i="58" s="1"/>
  <c r="J774" i="58"/>
  <c r="J802" i="58"/>
  <c r="J805" i="58"/>
  <c r="K806" i="58" s="1"/>
  <c r="J814" i="58"/>
  <c r="J863" i="58"/>
  <c r="Q863" i="58" s="1"/>
  <c r="J867" i="58"/>
  <c r="J871" i="58"/>
  <c r="J896" i="58"/>
  <c r="J905" i="58"/>
  <c r="K906" i="58" s="1"/>
  <c r="J913" i="58"/>
  <c r="J928" i="58"/>
  <c r="J941" i="58"/>
  <c r="J1036" i="58"/>
  <c r="K1037" i="58" s="1"/>
  <c r="I1169" i="58"/>
  <c r="J1169" i="58"/>
  <c r="J2060" i="58"/>
  <c r="I2060" i="58"/>
  <c r="I2109" i="58"/>
  <c r="J2109" i="58"/>
  <c r="J2156" i="58"/>
  <c r="I2156" i="58"/>
  <c r="P2186" i="58"/>
  <c r="O2186" i="58"/>
  <c r="P2194" i="58"/>
  <c r="O2194" i="58"/>
  <c r="J2200" i="58"/>
  <c r="I2200" i="58"/>
  <c r="P2202" i="58"/>
  <c r="O2202" i="58"/>
  <c r="P2206" i="58"/>
  <c r="O2206" i="58"/>
  <c r="P2215" i="58"/>
  <c r="O2215" i="58"/>
  <c r="P2220" i="58"/>
  <c r="O2220" i="58"/>
  <c r="P2233" i="58"/>
  <c r="O2233" i="58"/>
  <c r="P2262" i="58"/>
  <c r="O2262" i="58"/>
  <c r="J1087" i="58"/>
  <c r="K1088" i="58" s="1"/>
  <c r="J1109" i="58"/>
  <c r="K1110" i="58" s="1"/>
  <c r="J1110" i="58"/>
  <c r="J1137" i="58"/>
  <c r="J1188" i="58"/>
  <c r="K1189" i="58" s="1"/>
  <c r="J1305" i="58"/>
  <c r="J1345" i="58"/>
  <c r="K1346" i="58" s="1"/>
  <c r="J1413" i="58"/>
  <c r="J1434" i="58"/>
  <c r="J1437" i="58"/>
  <c r="K1438" i="58" s="1"/>
  <c r="J1473" i="58"/>
  <c r="K1474" i="58" s="1"/>
  <c r="J1497" i="58"/>
  <c r="K1498" i="58" s="1"/>
  <c r="J1572" i="58"/>
  <c r="K1573" i="58" s="1"/>
  <c r="J1573" i="58"/>
  <c r="J1597" i="58"/>
  <c r="K1598" i="58" s="1"/>
  <c r="J1644" i="58"/>
  <c r="K1645" i="58" s="1"/>
  <c r="J1645" i="58"/>
  <c r="K1646" i="58" s="1"/>
  <c r="J1681" i="58"/>
  <c r="K1682" i="58" s="1"/>
  <c r="J1763" i="58"/>
  <c r="J1775" i="58"/>
  <c r="J1849" i="58"/>
  <c r="K1850" i="58" s="1"/>
  <c r="J1850" i="58"/>
  <c r="J1854" i="58"/>
  <c r="K1855" i="58" s="1"/>
  <c r="J1856" i="58"/>
  <c r="K1857" i="58" s="1"/>
  <c r="J1934" i="58"/>
  <c r="K1935" i="58" s="1"/>
  <c r="J1936" i="58"/>
  <c r="J1938" i="58"/>
  <c r="K1939" i="58" s="1"/>
  <c r="J1940" i="58"/>
  <c r="J1947" i="58"/>
  <c r="K1948" i="58" s="1"/>
  <c r="J1955" i="58"/>
  <c r="J1980" i="58"/>
  <c r="K1981" i="58" s="1"/>
  <c r="J1982" i="58"/>
  <c r="K1983" i="58" s="1"/>
  <c r="J1985" i="58"/>
  <c r="O2010" i="58"/>
  <c r="O2018" i="58"/>
  <c r="J2042" i="58"/>
  <c r="K2043" i="58" s="1"/>
  <c r="P2044" i="58"/>
  <c r="O2046" i="58"/>
  <c r="O2095" i="58"/>
  <c r="J2113" i="58"/>
  <c r="J2120" i="58"/>
  <c r="K2121" i="58" s="1"/>
  <c r="J2146" i="58"/>
  <c r="K2147" i="58" s="1"/>
  <c r="P2188" i="58"/>
  <c r="O2188" i="58"/>
  <c r="I2212" i="58"/>
  <c r="J2212" i="58"/>
  <c r="Q2212" i="58" s="1"/>
  <c r="I2220" i="58"/>
  <c r="J2220" i="58"/>
  <c r="O2236" i="58"/>
  <c r="J2258" i="58"/>
  <c r="K2259" i="58" s="1"/>
  <c r="I2258" i="58"/>
  <c r="J2266" i="58"/>
  <c r="Q2266" i="58" s="1"/>
  <c r="I2266" i="58"/>
  <c r="J2267" i="58"/>
  <c r="J934" i="58"/>
  <c r="J957" i="58"/>
  <c r="J1002" i="58"/>
  <c r="J1021" i="58"/>
  <c r="J1043" i="58"/>
  <c r="J1146" i="58"/>
  <c r="J1171" i="58"/>
  <c r="J1194" i="58"/>
  <c r="K1195" i="58" s="1"/>
  <c r="J1200" i="58"/>
  <c r="J1207" i="58"/>
  <c r="K1208" i="58" s="1"/>
  <c r="J1209" i="58"/>
  <c r="I1232" i="58"/>
  <c r="J1253" i="58"/>
  <c r="K1254" i="58" s="1"/>
  <c r="J1255" i="58"/>
  <c r="K1256" i="58" s="1"/>
  <c r="I1274" i="58"/>
  <c r="J1281" i="58"/>
  <c r="K1282" i="58" s="1"/>
  <c r="J1290" i="58"/>
  <c r="J1291" i="58"/>
  <c r="K1292" i="58" s="1"/>
  <c r="J1300" i="58"/>
  <c r="K1301" i="58" s="1"/>
  <c r="J1309" i="58"/>
  <c r="K1310" i="58" s="1"/>
  <c r="J1311" i="58"/>
  <c r="K1312" i="58" s="1"/>
  <c r="I1332" i="58"/>
  <c r="J1351" i="58"/>
  <c r="K1352" i="58" s="1"/>
  <c r="J1352" i="58"/>
  <c r="J1354" i="58"/>
  <c r="K1355" i="58" s="1"/>
  <c r="J1373" i="58"/>
  <c r="K1374" i="58" s="1"/>
  <c r="J1423" i="58"/>
  <c r="K1424" i="58" s="1"/>
  <c r="J1440" i="58"/>
  <c r="J1461" i="58"/>
  <c r="K1462" i="58" s="1"/>
  <c r="J1479" i="58"/>
  <c r="K1480" i="58" s="1"/>
  <c r="J1502" i="58"/>
  <c r="K1503" i="58" s="1"/>
  <c r="J1503" i="58"/>
  <c r="K1504" i="58" s="1"/>
  <c r="J1518" i="58"/>
  <c r="K1519" i="58" s="1"/>
  <c r="J1519" i="58"/>
  <c r="K1520" i="58" s="1"/>
  <c r="J1537" i="58"/>
  <c r="K1538" i="58" s="1"/>
  <c r="J1538" i="58"/>
  <c r="K1539" i="58" s="1"/>
  <c r="J1539" i="58"/>
  <c r="K1540" i="58" s="1"/>
  <c r="J1562" i="58"/>
  <c r="K1563" i="58" s="1"/>
  <c r="J1598" i="58"/>
  <c r="J1601" i="58"/>
  <c r="J1673" i="58"/>
  <c r="K1674" i="58" s="1"/>
  <c r="J1674" i="58"/>
  <c r="K1675" i="58" s="1"/>
  <c r="I1687" i="58"/>
  <c r="K1688" i="58" s="1"/>
  <c r="J1690" i="58"/>
  <c r="K1691" i="58" s="1"/>
  <c r="J1691" i="58"/>
  <c r="K1692" i="58" s="1"/>
  <c r="J1693" i="58"/>
  <c r="J1695" i="58"/>
  <c r="K1696" i="58" s="1"/>
  <c r="J1713" i="58"/>
  <c r="K1714" i="58" s="1"/>
  <c r="J1716" i="58"/>
  <c r="K1717" i="58" s="1"/>
  <c r="J1719" i="58"/>
  <c r="K1720" i="58" s="1"/>
  <c r="J1720" i="58"/>
  <c r="K1721" i="58" s="1"/>
  <c r="J1782" i="58"/>
  <c r="J1801" i="58"/>
  <c r="J1809" i="58"/>
  <c r="K1810" i="58" s="1"/>
  <c r="I1865" i="58"/>
  <c r="J1867" i="58"/>
  <c r="J1901" i="58"/>
  <c r="K1902" i="58" s="1"/>
  <c r="I1913" i="58"/>
  <c r="K1914" i="58" s="1"/>
  <c r="I1991" i="58"/>
  <c r="O2023" i="58"/>
  <c r="I2077" i="58"/>
  <c r="J2077" i="58"/>
  <c r="P2098" i="58"/>
  <c r="I2102" i="58"/>
  <c r="J2122" i="58"/>
  <c r="K2123" i="58" s="1"/>
  <c r="I2140" i="58"/>
  <c r="J2140" i="58"/>
  <c r="P2156" i="58"/>
  <c r="O2156" i="58"/>
  <c r="P2182" i="58"/>
  <c r="O2182" i="58"/>
  <c r="P2190" i="58"/>
  <c r="O2190" i="58"/>
  <c r="P2204" i="58"/>
  <c r="O2204" i="58"/>
  <c r="P2208" i="58"/>
  <c r="O2208" i="58"/>
  <c r="I2216" i="58"/>
  <c r="J2216" i="58"/>
  <c r="I2234" i="58"/>
  <c r="J2234" i="58"/>
  <c r="J2262" i="58"/>
  <c r="I2262" i="58"/>
  <c r="J1040" i="58"/>
  <c r="K1041" i="58" s="1"/>
  <c r="J1091" i="58"/>
  <c r="K1092" i="58" s="1"/>
  <c r="I1154" i="58"/>
  <c r="J1375" i="58"/>
  <c r="K1376" i="58" s="1"/>
  <c r="J1424" i="58"/>
  <c r="J1441" i="58"/>
  <c r="K1442" i="58" s="1"/>
  <c r="J1481" i="58"/>
  <c r="K1482" i="58" s="1"/>
  <c r="J1504" i="58"/>
  <c r="K1505" i="58" s="1"/>
  <c r="J1505" i="58"/>
  <c r="K1506" i="58" s="1"/>
  <c r="J1520" i="58"/>
  <c r="K1521" i="58" s="1"/>
  <c r="J1521" i="58"/>
  <c r="I1546" i="58"/>
  <c r="J1550" i="58"/>
  <c r="J1563" i="58"/>
  <c r="K1564" i="58" s="1"/>
  <c r="J1564" i="58"/>
  <c r="K1565" i="58" s="1"/>
  <c r="J1565" i="58"/>
  <c r="K1566" i="58" s="1"/>
  <c r="J1584" i="58"/>
  <c r="J1611" i="58"/>
  <c r="K1612" i="58" s="1"/>
  <c r="I1624" i="58"/>
  <c r="I1659" i="58"/>
  <c r="J1663" i="58"/>
  <c r="K1664" i="58" s="1"/>
  <c r="J1664" i="58"/>
  <c r="K1665" i="58" s="1"/>
  <c r="J1666" i="58"/>
  <c r="K1667" i="58" s="1"/>
  <c r="J1675" i="58"/>
  <c r="K1676" i="58" s="1"/>
  <c r="J1676" i="58"/>
  <c r="K1677" i="58" s="1"/>
  <c r="J1744" i="58"/>
  <c r="J1756" i="58"/>
  <c r="J1797" i="58"/>
  <c r="J1839" i="58"/>
  <c r="I1875" i="58"/>
  <c r="J1880" i="58"/>
  <c r="J1962" i="58"/>
  <c r="I1997" i="58"/>
  <c r="J2002" i="58"/>
  <c r="K2003" i="58" s="1"/>
  <c r="J2008" i="58"/>
  <c r="K2009" i="58" s="1"/>
  <c r="J2010" i="58"/>
  <c r="K2011" i="58" s="1"/>
  <c r="J2015" i="58"/>
  <c r="K2016" i="58" s="1"/>
  <c r="J2018" i="58"/>
  <c r="K2019" i="58" s="1"/>
  <c r="P2035" i="58"/>
  <c r="J2043" i="58"/>
  <c r="K2044" i="58" s="1"/>
  <c r="J2045" i="58"/>
  <c r="K2046" i="58" s="1"/>
  <c r="O2050" i="58"/>
  <c r="O2062" i="58"/>
  <c r="O2065" i="58"/>
  <c r="P2065" i="58"/>
  <c r="P2111" i="58"/>
  <c r="O2111" i="58"/>
  <c r="I2113" i="58"/>
  <c r="O2118" i="58"/>
  <c r="I2130" i="58"/>
  <c r="J2130" i="58"/>
  <c r="O2147" i="58"/>
  <c r="I2149" i="58"/>
  <c r="J2149" i="58"/>
  <c r="P2184" i="58"/>
  <c r="O2184" i="58"/>
  <c r="P2192" i="58"/>
  <c r="O2192" i="58"/>
  <c r="J2197" i="58"/>
  <c r="P2211" i="58"/>
  <c r="O2211" i="58"/>
  <c r="P2212" i="58"/>
  <c r="P2219" i="58"/>
  <c r="O2219" i="58"/>
  <c r="P2266" i="58"/>
  <c r="O2266" i="58"/>
  <c r="J2178" i="58"/>
  <c r="K2179" i="58" s="1"/>
  <c r="J2181" i="58"/>
  <c r="I2197" i="58"/>
  <c r="J2201" i="58"/>
  <c r="K2202" i="58" s="1"/>
  <c r="J2203" i="58"/>
  <c r="K2204" i="58" s="1"/>
  <c r="J2205" i="58"/>
  <c r="K2206" i="58" s="1"/>
  <c r="J2207" i="58"/>
  <c r="K2208" i="58" s="1"/>
  <c r="J2209" i="58"/>
  <c r="K2210" i="58" s="1"/>
  <c r="O2212" i="58"/>
  <c r="J2213" i="58"/>
  <c r="K2214" i="58" s="1"/>
  <c r="O2216" i="58"/>
  <c r="J2226" i="58"/>
  <c r="K2227" i="58" s="1"/>
  <c r="J2230" i="58"/>
  <c r="K2231" i="58" s="1"/>
  <c r="J2237" i="58"/>
  <c r="K2238" i="58" s="1"/>
  <c r="P2243" i="58"/>
  <c r="J2259" i="58"/>
  <c r="I2267" i="58"/>
  <c r="O2054" i="58"/>
  <c r="P2066" i="58"/>
  <c r="J2078" i="58"/>
  <c r="P2081" i="58"/>
  <c r="O2092" i="58"/>
  <c r="J2104" i="58"/>
  <c r="K2105" i="58" s="1"/>
  <c r="O2106" i="58"/>
  <c r="P2107" i="58"/>
  <c r="J2111" i="58"/>
  <c r="K2112" i="58" s="1"/>
  <c r="O2115" i="58"/>
  <c r="J2131" i="58"/>
  <c r="K2132" i="58" s="1"/>
  <c r="J2142" i="58"/>
  <c r="K2143" i="58" s="1"/>
  <c r="P2144" i="58"/>
  <c r="J2147" i="58"/>
  <c r="K2148" i="58" s="1"/>
  <c r="P2148" i="58"/>
  <c r="O2151" i="58"/>
  <c r="O2159" i="58"/>
  <c r="P2201" i="58"/>
  <c r="P2203" i="58"/>
  <c r="P2205" i="58"/>
  <c r="P2207" i="58"/>
  <c r="P2152" i="58"/>
  <c r="P2157" i="58"/>
  <c r="P2160" i="58"/>
  <c r="I2174" i="58"/>
  <c r="J2219" i="58"/>
  <c r="K2220" i="58" s="1"/>
  <c r="J2228" i="58"/>
  <c r="K2229" i="58" s="1"/>
  <c r="J2233" i="58"/>
  <c r="K2234" i="58" s="1"/>
  <c r="J2240" i="58"/>
  <c r="J2249" i="58"/>
  <c r="K2250" i="58" s="1"/>
  <c r="J2253" i="58"/>
  <c r="K2254" i="58" s="1"/>
  <c r="J2257" i="58"/>
  <c r="K2258" i="58" s="1"/>
  <c r="I2259" i="58"/>
  <c r="I293" i="58"/>
  <c r="J293" i="58"/>
  <c r="I352" i="58"/>
  <c r="J352" i="58"/>
  <c r="I695" i="58"/>
  <c r="J695" i="58"/>
  <c r="J951" i="58"/>
  <c r="I951" i="58"/>
  <c r="J980" i="58"/>
  <c r="K981" i="58" s="1"/>
  <c r="I980" i="58"/>
  <c r="I1605" i="58"/>
  <c r="J1605" i="58"/>
  <c r="J1649" i="58"/>
  <c r="K1650" i="58" s="1"/>
  <c r="I1649" i="58"/>
  <c r="I1915" i="58"/>
  <c r="J1915" i="58"/>
  <c r="J88" i="58"/>
  <c r="K89" i="58" s="1"/>
  <c r="J90" i="58"/>
  <c r="K91" i="58" s="1"/>
  <c r="J120" i="58"/>
  <c r="K121" i="58" s="1"/>
  <c r="J122" i="58"/>
  <c r="K123" i="58" s="1"/>
  <c r="J162" i="58"/>
  <c r="K163" i="58" s="1"/>
  <c r="J183" i="58"/>
  <c r="J237" i="58"/>
  <c r="J246" i="58"/>
  <c r="I246" i="58"/>
  <c r="J252" i="58"/>
  <c r="K253" i="58" s="1"/>
  <c r="J351" i="58"/>
  <c r="K352" i="58" s="1"/>
  <c r="I386" i="58"/>
  <c r="J386" i="58"/>
  <c r="J395" i="58"/>
  <c r="K396" i="58" s="1"/>
  <c r="J422" i="58"/>
  <c r="K423" i="58" s="1"/>
  <c r="I428" i="58"/>
  <c r="J428" i="58"/>
  <c r="Q428" i="58" s="1"/>
  <c r="J438" i="58"/>
  <c r="K439" i="58" s="1"/>
  <c r="J439" i="58"/>
  <c r="K440" i="58" s="1"/>
  <c r="J454" i="58"/>
  <c r="J464" i="58"/>
  <c r="K465" i="58" s="1"/>
  <c r="J465" i="58"/>
  <c r="K466" i="58" s="1"/>
  <c r="J515" i="58"/>
  <c r="J535" i="58"/>
  <c r="J536" i="58"/>
  <c r="J539" i="58"/>
  <c r="K540" i="58" s="1"/>
  <c r="J540" i="58"/>
  <c r="K541" i="58" s="1"/>
  <c r="J542" i="58"/>
  <c r="K543" i="58" s="1"/>
  <c r="J576" i="58"/>
  <c r="J589" i="58"/>
  <c r="J592" i="58"/>
  <c r="K593" i="58" s="1"/>
  <c r="J629" i="58"/>
  <c r="J642" i="58"/>
  <c r="J645" i="58"/>
  <c r="K646" i="58" s="1"/>
  <c r="I985" i="58"/>
  <c r="J985" i="58"/>
  <c r="I1056" i="58"/>
  <c r="J1056" i="58"/>
  <c r="I1083" i="58"/>
  <c r="J1083" i="58"/>
  <c r="J1241" i="58"/>
  <c r="K1242" i="58" s="1"/>
  <c r="I1241" i="58"/>
  <c r="J479" i="58"/>
  <c r="I479" i="58"/>
  <c r="J98" i="58"/>
  <c r="K99" i="58" s="1"/>
  <c r="J630" i="58"/>
  <c r="K631" i="58" s="1"/>
  <c r="I668" i="58"/>
  <c r="J668" i="58"/>
  <c r="J748" i="58"/>
  <c r="K749" i="58" s="1"/>
  <c r="I1121" i="58"/>
  <c r="J1121" i="58"/>
  <c r="J328" i="58"/>
  <c r="I328" i="58"/>
  <c r="I69" i="58"/>
  <c r="I77" i="58"/>
  <c r="I110" i="58"/>
  <c r="J130" i="58"/>
  <c r="K131" i="58" s="1"/>
  <c r="I142" i="58"/>
  <c r="J150" i="58"/>
  <c r="K151" i="58" s="1"/>
  <c r="J166" i="58"/>
  <c r="K167" i="58" s="1"/>
  <c r="I199" i="58"/>
  <c r="J211" i="58"/>
  <c r="K212" i="58" s="1"/>
  <c r="I244" i="58"/>
  <c r="J254" i="58"/>
  <c r="K255" i="58" s="1"/>
  <c r="J269" i="58"/>
  <c r="I269" i="58"/>
  <c r="I277" i="58"/>
  <c r="I330" i="58"/>
  <c r="I370" i="58"/>
  <c r="J381" i="58"/>
  <c r="K382" i="58" s="1"/>
  <c r="J397" i="58"/>
  <c r="K398" i="58" s="1"/>
  <c r="J423" i="58"/>
  <c r="K424" i="58" s="1"/>
  <c r="I508" i="58"/>
  <c r="J508" i="58"/>
  <c r="I829" i="58"/>
  <c r="I863" i="58"/>
  <c r="I930" i="58"/>
  <c r="I1014" i="58"/>
  <c r="J1014" i="58"/>
  <c r="J1020" i="58"/>
  <c r="I1020" i="58"/>
  <c r="J104" i="58"/>
  <c r="K105" i="58" s="1"/>
  <c r="J106" i="58"/>
  <c r="K107" i="58" s="1"/>
  <c r="J136" i="58"/>
  <c r="K137" i="58" s="1"/>
  <c r="J138" i="58"/>
  <c r="K139" i="58" s="1"/>
  <c r="J191" i="58"/>
  <c r="K192" i="58" s="1"/>
  <c r="J217" i="58"/>
  <c r="K218" i="58" s="1"/>
  <c r="J222" i="58"/>
  <c r="J224" i="58"/>
  <c r="I237" i="58"/>
  <c r="J258" i="58"/>
  <c r="K259" i="58" s="1"/>
  <c r="J263" i="58"/>
  <c r="I263" i="58"/>
  <c r="J305" i="58"/>
  <c r="I305" i="58"/>
  <c r="J317" i="58"/>
  <c r="K318" i="58" s="1"/>
  <c r="J378" i="58"/>
  <c r="K379" i="58" s="1"/>
  <c r="I378" i="58"/>
  <c r="J404" i="58"/>
  <c r="K405" i="58" s="1"/>
  <c r="I406" i="58"/>
  <c r="J406" i="58"/>
  <c r="Q406" i="58" s="1"/>
  <c r="J418" i="58"/>
  <c r="K419" i="58" s="1"/>
  <c r="I431" i="58"/>
  <c r="I454" i="58"/>
  <c r="J458" i="58"/>
  <c r="K459" i="58" s="1"/>
  <c r="J489" i="58"/>
  <c r="K490" i="58" s="1"/>
  <c r="I495" i="58"/>
  <c r="J495" i="58"/>
  <c r="J504" i="58"/>
  <c r="K505" i="58" s="1"/>
  <c r="J507" i="58"/>
  <c r="J553" i="58"/>
  <c r="I554" i="58"/>
  <c r="J554" i="58"/>
  <c r="Q554" i="58" s="1"/>
  <c r="J566" i="58"/>
  <c r="J603" i="58"/>
  <c r="K604" i="58" s="1"/>
  <c r="J615" i="58"/>
  <c r="K616" i="58" s="1"/>
  <c r="J616" i="58"/>
  <c r="J619" i="58"/>
  <c r="K620" i="58" s="1"/>
  <c r="J656" i="58"/>
  <c r="I657" i="58"/>
  <c r="J657" i="58"/>
  <c r="Q657" i="58" s="1"/>
  <c r="J737" i="58"/>
  <c r="K738" i="58" s="1"/>
  <c r="I814" i="58"/>
  <c r="I867" i="58"/>
  <c r="I886" i="58"/>
  <c r="I941" i="58"/>
  <c r="J997" i="58"/>
  <c r="I997" i="58"/>
  <c r="J1029" i="58"/>
  <c r="K1030" i="58" s="1"/>
  <c r="I1029" i="58"/>
  <c r="I1068" i="58"/>
  <c r="J1068" i="58"/>
  <c r="J717" i="58"/>
  <c r="J719" i="58"/>
  <c r="J755" i="58"/>
  <c r="J757" i="58"/>
  <c r="J781" i="58"/>
  <c r="J783" i="58"/>
  <c r="J791" i="58"/>
  <c r="J794" i="58"/>
  <c r="K795" i="58" s="1"/>
  <c r="J808" i="58"/>
  <c r="K809" i="58" s="1"/>
  <c r="J811" i="58"/>
  <c r="K812" i="58" s="1"/>
  <c r="J812" i="58"/>
  <c r="K813" i="58" s="1"/>
  <c r="J813" i="58"/>
  <c r="K814" i="58" s="1"/>
  <c r="J856" i="58"/>
  <c r="J882" i="58"/>
  <c r="J884" i="58"/>
  <c r="K885" i="58" s="1"/>
  <c r="J894" i="58"/>
  <c r="K895" i="58" s="1"/>
  <c r="J898" i="58"/>
  <c r="J903" i="58"/>
  <c r="K904" i="58" s="1"/>
  <c r="J915" i="58"/>
  <c r="J936" i="58"/>
  <c r="J962" i="58"/>
  <c r="K963" i="58" s="1"/>
  <c r="J974" i="58"/>
  <c r="K975" i="58" s="1"/>
  <c r="J981" i="58"/>
  <c r="J987" i="58"/>
  <c r="J1006" i="58"/>
  <c r="J1016" i="58"/>
  <c r="J1031" i="58"/>
  <c r="J1042" i="58"/>
  <c r="K1043" i="58" s="1"/>
  <c r="J1082" i="58"/>
  <c r="K1083" i="58" s="1"/>
  <c r="J1142" i="58"/>
  <c r="I1142" i="58"/>
  <c r="I1190" i="58"/>
  <c r="J1190" i="58"/>
  <c r="Q1190" i="58" s="1"/>
  <c r="J1298" i="58"/>
  <c r="I1298" i="58"/>
  <c r="I1317" i="58"/>
  <c r="J1317" i="58"/>
  <c r="Q1317" i="58" s="1"/>
  <c r="I1428" i="58"/>
  <c r="J1428" i="58"/>
  <c r="I1449" i="58"/>
  <c r="J1449" i="58"/>
  <c r="Q1449" i="58" s="1"/>
  <c r="I1508" i="58"/>
  <c r="J1508" i="58"/>
  <c r="I1523" i="58"/>
  <c r="J1523" i="58"/>
  <c r="Q1523" i="58" s="1"/>
  <c r="J1100" i="58"/>
  <c r="K1101" i="58" s="1"/>
  <c r="J1104" i="58"/>
  <c r="K1105" i="58" s="1"/>
  <c r="I1107" i="58"/>
  <c r="J1107" i="58"/>
  <c r="J1116" i="58"/>
  <c r="I1158" i="58"/>
  <c r="J1158" i="58"/>
  <c r="I1226" i="58"/>
  <c r="J1226" i="58"/>
  <c r="J1588" i="58"/>
  <c r="I1588" i="58"/>
  <c r="I1798" i="58"/>
  <c r="J1798" i="58"/>
  <c r="J152" i="58"/>
  <c r="K153" i="58" s="1"/>
  <c r="J153" i="58"/>
  <c r="J195" i="58"/>
  <c r="K196" i="58" s="1"/>
  <c r="J203" i="58"/>
  <c r="K204" i="58" s="1"/>
  <c r="J228" i="58"/>
  <c r="J239" i="58"/>
  <c r="K240" i="58" s="1"/>
  <c r="J253" i="58"/>
  <c r="K254" i="58" s="1"/>
  <c r="J273" i="58"/>
  <c r="J278" i="58"/>
  <c r="K279" i="58" s="1"/>
  <c r="J279" i="58"/>
  <c r="K280" i="58" s="1"/>
  <c r="J284" i="58"/>
  <c r="K285" i="58" s="1"/>
  <c r="J298" i="58"/>
  <c r="J335" i="58"/>
  <c r="K336" i="58" s="1"/>
  <c r="J336" i="58"/>
  <c r="J337" i="58"/>
  <c r="K338" i="58" s="1"/>
  <c r="J345" i="58"/>
  <c r="K346" i="58" s="1"/>
  <c r="J357" i="58"/>
  <c r="J359" i="58"/>
  <c r="K360" i="58" s="1"/>
  <c r="J362" i="58"/>
  <c r="K363" i="58" s="1"/>
  <c r="J366" i="58"/>
  <c r="J369" i="58"/>
  <c r="K370" i="58" s="1"/>
  <c r="J372" i="58"/>
  <c r="J387" i="58"/>
  <c r="K388" i="58" s="1"/>
  <c r="J396" i="58"/>
  <c r="K397" i="58" s="1"/>
  <c r="J410" i="58"/>
  <c r="K411" i="58" s="1"/>
  <c r="J414" i="58"/>
  <c r="K415" i="58" s="1"/>
  <c r="J460" i="58"/>
  <c r="K461" i="58" s="1"/>
  <c r="J469" i="58"/>
  <c r="K470" i="58" s="1"/>
  <c r="J471" i="58"/>
  <c r="K472" i="58" s="1"/>
  <c r="J484" i="58"/>
  <c r="J496" i="58"/>
  <c r="K497" i="58" s="1"/>
  <c r="J509" i="58"/>
  <c r="J520" i="58"/>
  <c r="K521" i="58" s="1"/>
  <c r="J524" i="58"/>
  <c r="J545" i="58"/>
  <c r="J547" i="58"/>
  <c r="J555" i="58"/>
  <c r="J558" i="58"/>
  <c r="K559" i="58" s="1"/>
  <c r="J568" i="58"/>
  <c r="J595" i="58"/>
  <c r="J597" i="58"/>
  <c r="J621" i="58"/>
  <c r="J623" i="58"/>
  <c r="J634" i="58"/>
  <c r="K635" i="58" s="1"/>
  <c r="J648" i="58"/>
  <c r="J650" i="58"/>
  <c r="J658" i="58"/>
  <c r="J661" i="58"/>
  <c r="J669" i="58"/>
  <c r="J672" i="58"/>
  <c r="J686" i="58"/>
  <c r="J688" i="58"/>
  <c r="J696" i="58"/>
  <c r="J699" i="58"/>
  <c r="K700" i="58" s="1"/>
  <c r="J721" i="58"/>
  <c r="K722" i="58" s="1"/>
  <c r="J722" i="58"/>
  <c r="J725" i="58"/>
  <c r="K726" i="58" s="1"/>
  <c r="J763" i="58"/>
  <c r="K764" i="58" s="1"/>
  <c r="J789" i="58"/>
  <c r="J818" i="58"/>
  <c r="J827" i="58"/>
  <c r="K828" i="58" s="1"/>
  <c r="I856" i="58"/>
  <c r="J860" i="58"/>
  <c r="K861" i="58" s="1"/>
  <c r="J864" i="58"/>
  <c r="K865" i="58" s="1"/>
  <c r="J865" i="58"/>
  <c r="K866" i="58" s="1"/>
  <c r="J877" i="58"/>
  <c r="K878" i="58" s="1"/>
  <c r="I898" i="58"/>
  <c r="J900" i="58"/>
  <c r="K901" i="58" s="1"/>
  <c r="I915" i="58"/>
  <c r="J919" i="58"/>
  <c r="K920" i="58" s="1"/>
  <c r="I936" i="58"/>
  <c r="J949" i="58"/>
  <c r="K950" i="58" s="1"/>
  <c r="J953" i="58"/>
  <c r="J970" i="58"/>
  <c r="K971" i="58" s="1"/>
  <c r="J978" i="58"/>
  <c r="I981" i="58"/>
  <c r="J991" i="58"/>
  <c r="K992" i="58" s="1"/>
  <c r="J993" i="58"/>
  <c r="J995" i="58"/>
  <c r="K996" i="58" s="1"/>
  <c r="I1006" i="58"/>
  <c r="I1016" i="58"/>
  <c r="J1018" i="58"/>
  <c r="J1025" i="58"/>
  <c r="K1026" i="58" s="1"/>
  <c r="I1031" i="58"/>
  <c r="J1033" i="58"/>
  <c r="K1034" i="58" s="1"/>
  <c r="J1058" i="58"/>
  <c r="K1059" i="58" s="1"/>
  <c r="J1074" i="58"/>
  <c r="K1075" i="58" s="1"/>
  <c r="J1090" i="58"/>
  <c r="K1091" i="58" s="1"/>
  <c r="J1106" i="58"/>
  <c r="K1107" i="58" s="1"/>
  <c r="I1118" i="58"/>
  <c r="J1131" i="58"/>
  <c r="K1132" i="58" s="1"/>
  <c r="I1131" i="58"/>
  <c r="J1198" i="58"/>
  <c r="I1198" i="58"/>
  <c r="J1268" i="58"/>
  <c r="K1269" i="58" s="1"/>
  <c r="I1268" i="58"/>
  <c r="I1307" i="58"/>
  <c r="J1307" i="58"/>
  <c r="J1349" i="58"/>
  <c r="K1350" i="58" s="1"/>
  <c r="I1349" i="58"/>
  <c r="I1368" i="58"/>
  <c r="J1368" i="58"/>
  <c r="I1390" i="58"/>
  <c r="J1390" i="58"/>
  <c r="I1438" i="58"/>
  <c r="J1438" i="58"/>
  <c r="I1457" i="58"/>
  <c r="J1457" i="58"/>
  <c r="I1476" i="58"/>
  <c r="J1476" i="58"/>
  <c r="I1556" i="58"/>
  <c r="J1556" i="58"/>
  <c r="J1951" i="58"/>
  <c r="I1951" i="58"/>
  <c r="J1059" i="58"/>
  <c r="J1066" i="58"/>
  <c r="K1067" i="58" s="1"/>
  <c r="J1073" i="58"/>
  <c r="K1074" i="58" s="1"/>
  <c r="J1084" i="58"/>
  <c r="J1085" i="58"/>
  <c r="K1086" i="58" s="1"/>
  <c r="J1095" i="58"/>
  <c r="K1096" i="58" s="1"/>
  <c r="J1108" i="58"/>
  <c r="K1109" i="58" s="1"/>
  <c r="J1125" i="58"/>
  <c r="J1156" i="58"/>
  <c r="K1157" i="58" s="1"/>
  <c r="J1177" i="58"/>
  <c r="K1178" i="58" s="1"/>
  <c r="J1215" i="58"/>
  <c r="K1216" i="58" s="1"/>
  <c r="J1224" i="58"/>
  <c r="J1262" i="58"/>
  <c r="J1278" i="58"/>
  <c r="K1279" i="58" s="1"/>
  <c r="J1280" i="58"/>
  <c r="K1281" i="58" s="1"/>
  <c r="J1288" i="58"/>
  <c r="K1289" i="58" s="1"/>
  <c r="J1326" i="58"/>
  <c r="K1327" i="58" s="1"/>
  <c r="J1328" i="58"/>
  <c r="K1329" i="58" s="1"/>
  <c r="J1339" i="58"/>
  <c r="K1340" i="58" s="1"/>
  <c r="J1340" i="58"/>
  <c r="K1341" i="58" s="1"/>
  <c r="J1358" i="58"/>
  <c r="K1359" i="58" s="1"/>
  <c r="J1359" i="58"/>
  <c r="K1360" i="58" s="1"/>
  <c r="J1388" i="58"/>
  <c r="J1389" i="58"/>
  <c r="K1390" i="58" s="1"/>
  <c r="J1398" i="58"/>
  <c r="J1401" i="58"/>
  <c r="J1417" i="58"/>
  <c r="J1427" i="58"/>
  <c r="K1428" i="58" s="1"/>
  <c r="J1445" i="58"/>
  <c r="K1446" i="58" s="1"/>
  <c r="J1466" i="58"/>
  <c r="K1467" i="58" s="1"/>
  <c r="J1469" i="58"/>
  <c r="K1470" i="58" s="1"/>
  <c r="J1485" i="58"/>
  <c r="K1486" i="58" s="1"/>
  <c r="J1501" i="58"/>
  <c r="K1502" i="58" s="1"/>
  <c r="J1507" i="58"/>
  <c r="K1508" i="58" s="1"/>
  <c r="J1514" i="58"/>
  <c r="K1515" i="58" s="1"/>
  <c r="J1515" i="58"/>
  <c r="K1516" i="58" s="1"/>
  <c r="J1517" i="58"/>
  <c r="K1518" i="58" s="1"/>
  <c r="J1522" i="58"/>
  <c r="J1533" i="58"/>
  <c r="J1555" i="58"/>
  <c r="K1556" i="58" s="1"/>
  <c r="J1604" i="58"/>
  <c r="K1605" i="58" s="1"/>
  <c r="Q1657" i="58"/>
  <c r="J1685" i="58"/>
  <c r="I1685" i="58"/>
  <c r="J1761" i="58"/>
  <c r="K1762" i="58" s="1"/>
  <c r="I1761" i="58"/>
  <c r="I1777" i="58"/>
  <c r="J1777" i="58"/>
  <c r="J1835" i="58"/>
  <c r="I1835" i="58"/>
  <c r="J1884" i="58"/>
  <c r="I1884" i="58"/>
  <c r="J1972" i="58"/>
  <c r="K1973" i="58" s="1"/>
  <c r="I1972" i="58"/>
  <c r="J2013" i="58"/>
  <c r="I2013" i="58"/>
  <c r="J1161" i="58"/>
  <c r="K1162" i="58" s="1"/>
  <c r="J1222" i="58"/>
  <c r="J1234" i="58"/>
  <c r="K1235" i="58" s="1"/>
  <c r="J1245" i="58"/>
  <c r="K1246" i="58" s="1"/>
  <c r="J1264" i="58"/>
  <c r="J1266" i="58"/>
  <c r="J1276" i="58"/>
  <c r="J1308" i="58"/>
  <c r="K1309" i="58" s="1"/>
  <c r="J1319" i="58"/>
  <c r="K1320" i="58" s="1"/>
  <c r="J1324" i="58"/>
  <c r="J1334" i="58"/>
  <c r="K1335" i="58" s="1"/>
  <c r="J1369" i="58"/>
  <c r="J1371" i="58"/>
  <c r="K1372" i="58" s="1"/>
  <c r="J1379" i="58"/>
  <c r="K1380" i="58" s="1"/>
  <c r="J1381" i="58"/>
  <c r="K1382" i="58" s="1"/>
  <c r="J1393" i="58"/>
  <c r="K1394" i="58" s="1"/>
  <c r="J1405" i="58"/>
  <c r="J1421" i="58"/>
  <c r="K1422" i="58" s="1"/>
  <c r="J1429" i="58"/>
  <c r="K1430" i="58" s="1"/>
  <c r="J1439" i="58"/>
  <c r="K1440" i="58" s="1"/>
  <c r="J1450" i="58"/>
  <c r="K1451" i="58" s="1"/>
  <c r="J1458" i="58"/>
  <c r="K1459" i="58" s="1"/>
  <c r="J1477" i="58"/>
  <c r="K1478" i="58" s="1"/>
  <c r="J1489" i="58"/>
  <c r="K1490" i="58" s="1"/>
  <c r="J1509" i="58"/>
  <c r="K1510" i="58" s="1"/>
  <c r="J1531" i="58"/>
  <c r="J1536" i="58"/>
  <c r="K1537" i="58" s="1"/>
  <c r="J1560" i="58"/>
  <c r="K1561" i="58" s="1"/>
  <c r="J1569" i="58"/>
  <c r="J1577" i="58"/>
  <c r="K1578" i="58" s="1"/>
  <c r="J1579" i="58"/>
  <c r="K1580" i="58" s="1"/>
  <c r="J1592" i="58"/>
  <c r="Q1624" i="58"/>
  <c r="R1624" i="58" s="1"/>
  <c r="I1694" i="58"/>
  <c r="J1694" i="58"/>
  <c r="J1858" i="58"/>
  <c r="I1858" i="58"/>
  <c r="J1926" i="58"/>
  <c r="I1926" i="58"/>
  <c r="I1981" i="58"/>
  <c r="J1981" i="58"/>
  <c r="Q1981" i="58" s="1"/>
  <c r="J1152" i="58"/>
  <c r="K1153" i="58" s="1"/>
  <c r="J1167" i="58"/>
  <c r="J1173" i="58"/>
  <c r="J1205" i="58"/>
  <c r="K1206" i="58" s="1"/>
  <c r="J1211" i="58"/>
  <c r="K1212" i="58" s="1"/>
  <c r="J1251" i="58"/>
  <c r="J1257" i="58"/>
  <c r="K1258" i="58" s="1"/>
  <c r="J1315" i="58"/>
  <c r="J1366" i="58"/>
  <c r="K1367" i="58" s="1"/>
  <c r="I1613" i="58"/>
  <c r="J1613" i="58"/>
  <c r="I1657" i="58"/>
  <c r="I1771" i="58"/>
  <c r="J1771" i="58"/>
  <c r="J1873" i="58"/>
  <c r="I1873" i="58"/>
  <c r="Q1890" i="58"/>
  <c r="J1993" i="58"/>
  <c r="I1993" i="58"/>
  <c r="O2007" i="58"/>
  <c r="J1596" i="58"/>
  <c r="K1597" i="58" s="1"/>
  <c r="J1606" i="58"/>
  <c r="K1607" i="58" s="1"/>
  <c r="J1607" i="58"/>
  <c r="J1614" i="58"/>
  <c r="K1615" i="58" s="1"/>
  <c r="J1615" i="58"/>
  <c r="J1621" i="58"/>
  <c r="K1622" i="58" s="1"/>
  <c r="J1634" i="58"/>
  <c r="J1654" i="58"/>
  <c r="K1655" i="58" s="1"/>
  <c r="J1655" i="58"/>
  <c r="K1656" i="58" s="1"/>
  <c r="J1684" i="58"/>
  <c r="K1685" i="58" s="1"/>
  <c r="J1707" i="58"/>
  <c r="K1708" i="58" s="1"/>
  <c r="J1708" i="58"/>
  <c r="K1709" i="58" s="1"/>
  <c r="J1741" i="58"/>
  <c r="J1748" i="58"/>
  <c r="J1780" i="58"/>
  <c r="K1781" i="58" s="1"/>
  <c r="J1788" i="58"/>
  <c r="J1790" i="58"/>
  <c r="J1822" i="58"/>
  <c r="K1823" i="58" s="1"/>
  <c r="J1827" i="58"/>
  <c r="J1868" i="58"/>
  <c r="K1869" i="58" s="1"/>
  <c r="J1869" i="58"/>
  <c r="J1877" i="58"/>
  <c r="K1878" i="58" s="1"/>
  <c r="J1879" i="58"/>
  <c r="K1880" i="58" s="1"/>
  <c r="J1900" i="58"/>
  <c r="K1901" i="58" s="1"/>
  <c r="J1911" i="58"/>
  <c r="K1912" i="58" s="1"/>
  <c r="J1924" i="58"/>
  <c r="K1925" i="58" s="1"/>
  <c r="J1949" i="58"/>
  <c r="K1950" i="58" s="1"/>
  <c r="J1959" i="58"/>
  <c r="J1964" i="58"/>
  <c r="K1965" i="58" s="1"/>
  <c r="J1966" i="58"/>
  <c r="K1967" i="58" s="1"/>
  <c r="J1970" i="58"/>
  <c r="K1971" i="58" s="1"/>
  <c r="J2006" i="58"/>
  <c r="K2007" i="58" s="1"/>
  <c r="J2007" i="58"/>
  <c r="K2008" i="58" s="1"/>
  <c r="O2013" i="58"/>
  <c r="P2024" i="58"/>
  <c r="O2043" i="58"/>
  <c r="P2075" i="58"/>
  <c r="O2076" i="58"/>
  <c r="O2098" i="58"/>
  <c r="P2102" i="58"/>
  <c r="J1619" i="58"/>
  <c r="K1620" i="58" s="1"/>
  <c r="J1626" i="58"/>
  <c r="J1632" i="58"/>
  <c r="J1639" i="58"/>
  <c r="K1640" i="58" s="1"/>
  <c r="J1640" i="58"/>
  <c r="J1641" i="58"/>
  <c r="J1648" i="58"/>
  <c r="K1649" i="58" s="1"/>
  <c r="J1651" i="58"/>
  <c r="K1652" i="58" s="1"/>
  <c r="J1669" i="58"/>
  <c r="K1670" i="58" s="1"/>
  <c r="J1670" i="58"/>
  <c r="K1671" i="58" s="1"/>
  <c r="J1677" i="58"/>
  <c r="K1678" i="58" s="1"/>
  <c r="J1678" i="58"/>
  <c r="K1679" i="58" s="1"/>
  <c r="J1696" i="58"/>
  <c r="K1697" i="58" s="1"/>
  <c r="J1697" i="58"/>
  <c r="K1698" i="58" s="1"/>
  <c r="J1711" i="58"/>
  <c r="J1712" i="58"/>
  <c r="K1713" i="58" s="1"/>
  <c r="J1722" i="58"/>
  <c r="K1723" i="58" s="1"/>
  <c r="J1723" i="58"/>
  <c r="K1724" i="58" s="1"/>
  <c r="J1735" i="58"/>
  <c r="K1736" i="58" s="1"/>
  <c r="J1752" i="58"/>
  <c r="J1769" i="58"/>
  <c r="K1770" i="58" s="1"/>
  <c r="J1796" i="58"/>
  <c r="J1804" i="58"/>
  <c r="J1806" i="58"/>
  <c r="J1813" i="58"/>
  <c r="J1829" i="58"/>
  <c r="K1830" i="58" s="1"/>
  <c r="J1833" i="58"/>
  <c r="J1837" i="58"/>
  <c r="K1838" i="58" s="1"/>
  <c r="J1841" i="58"/>
  <c r="K1842" i="58" s="1"/>
  <c r="J1842" i="58"/>
  <c r="J1846" i="58"/>
  <c r="K1847" i="58" s="1"/>
  <c r="J1860" i="58"/>
  <c r="K1861" i="58" s="1"/>
  <c r="J1863" i="58"/>
  <c r="K1864" i="58" s="1"/>
  <c r="J1886" i="58"/>
  <c r="K1887" i="58" s="1"/>
  <c r="J1894" i="58"/>
  <c r="J1896" i="58"/>
  <c r="K1897" i="58" s="1"/>
  <c r="J1898" i="58"/>
  <c r="K1899" i="58" s="1"/>
  <c r="J1928" i="58"/>
  <c r="J1930" i="58"/>
  <c r="K1931" i="58" s="1"/>
  <c r="J1945" i="58"/>
  <c r="K1946" i="58" s="1"/>
  <c r="J1953" i="58"/>
  <c r="K1954" i="58" s="1"/>
  <c r="J1957" i="58"/>
  <c r="J1968" i="58"/>
  <c r="K1969" i="58" s="1"/>
  <c r="J1976" i="58"/>
  <c r="K1977" i="58" s="1"/>
  <c r="J1987" i="58"/>
  <c r="J1995" i="58"/>
  <c r="J2004" i="58"/>
  <c r="J2012" i="58"/>
  <c r="K2013" i="58" s="1"/>
  <c r="O2012" i="58"/>
  <c r="O2016" i="58"/>
  <c r="J2020" i="58"/>
  <c r="K2021" i="58" s="1"/>
  <c r="O2020" i="58"/>
  <c r="J2024" i="58"/>
  <c r="K2025" i="58" s="1"/>
  <c r="O2035" i="58"/>
  <c r="P2047" i="58"/>
  <c r="J2049" i="58"/>
  <c r="K2050" i="58" s="1"/>
  <c r="O2099" i="58"/>
  <c r="J412" i="58"/>
  <c r="I412" i="58"/>
  <c r="I419" i="58"/>
  <c r="J419" i="58"/>
  <c r="K420" i="58" s="1"/>
  <c r="J429" i="58"/>
  <c r="I429" i="58"/>
  <c r="I445" i="58"/>
  <c r="J445" i="58"/>
  <c r="I453" i="58"/>
  <c r="J453" i="58"/>
  <c r="I470" i="58"/>
  <c r="J470" i="58"/>
  <c r="I607" i="58"/>
  <c r="J607" i="58"/>
  <c r="Q607" i="58" s="1"/>
  <c r="I798" i="58"/>
  <c r="J798" i="58"/>
  <c r="J820" i="58"/>
  <c r="I820" i="58"/>
  <c r="J869" i="58"/>
  <c r="I869" i="58"/>
  <c r="J907" i="58"/>
  <c r="I907" i="58"/>
  <c r="J959" i="58"/>
  <c r="I959" i="58"/>
  <c r="J972" i="58"/>
  <c r="I972" i="58"/>
  <c r="J1292" i="58"/>
  <c r="I1292" i="58"/>
  <c r="J1301" i="58"/>
  <c r="I1301" i="58"/>
  <c r="I2046" i="58"/>
  <c r="J2046" i="58"/>
  <c r="J2172" i="58"/>
  <c r="I2172" i="58"/>
  <c r="J144" i="58"/>
  <c r="K145" i="58" s="1"/>
  <c r="Q271" i="58"/>
  <c r="R271" i="58" s="1"/>
  <c r="Q293" i="58"/>
  <c r="S293" i="58" s="1"/>
  <c r="Q397" i="58"/>
  <c r="S397" i="58" s="1"/>
  <c r="J456" i="58"/>
  <c r="I456" i="58"/>
  <c r="J473" i="58"/>
  <c r="I473" i="58"/>
  <c r="I569" i="58"/>
  <c r="J569" i="58"/>
  <c r="I596" i="58"/>
  <c r="J596" i="58"/>
  <c r="I622" i="58"/>
  <c r="J622" i="58"/>
  <c r="I649" i="58"/>
  <c r="J649" i="58"/>
  <c r="I687" i="58"/>
  <c r="J687" i="58"/>
  <c r="J823" i="58"/>
  <c r="I823" i="58"/>
  <c r="J879" i="58"/>
  <c r="I879" i="58"/>
  <c r="Q886" i="58"/>
  <c r="S886" i="58" s="1"/>
  <c r="J917" i="58"/>
  <c r="I917" i="58"/>
  <c r="J943" i="58"/>
  <c r="I943" i="58"/>
  <c r="J989" i="58"/>
  <c r="I989" i="58"/>
  <c r="Q1012" i="58"/>
  <c r="I1436" i="58"/>
  <c r="J1436" i="58"/>
  <c r="I1462" i="58"/>
  <c r="J1462" i="58"/>
  <c r="Q1562" i="58"/>
  <c r="J96" i="58"/>
  <c r="K97" i="58" s="1"/>
  <c r="J112" i="58"/>
  <c r="K113" i="58" s="1"/>
  <c r="J128" i="58"/>
  <c r="K129" i="58" s="1"/>
  <c r="J62" i="58"/>
  <c r="K63" i="58" s="1"/>
  <c r="I81" i="58"/>
  <c r="I86" i="58"/>
  <c r="J89" i="58"/>
  <c r="K90" i="58" s="1"/>
  <c r="J92" i="58"/>
  <c r="K93" i="58" s="1"/>
  <c r="I97" i="58"/>
  <c r="I102" i="58"/>
  <c r="J105" i="58"/>
  <c r="K106" i="58" s="1"/>
  <c r="J108" i="58"/>
  <c r="K109" i="58" s="1"/>
  <c r="I113" i="58"/>
  <c r="I118" i="58"/>
  <c r="J121" i="58"/>
  <c r="K122" i="58" s="1"/>
  <c r="J124" i="58"/>
  <c r="K125" i="58" s="1"/>
  <c r="I129" i="58"/>
  <c r="I134" i="58"/>
  <c r="J137" i="58"/>
  <c r="K138" i="58" s="1"/>
  <c r="J140" i="58"/>
  <c r="K141" i="58" s="1"/>
  <c r="I145" i="58"/>
  <c r="I154" i="58"/>
  <c r="J154" i="58"/>
  <c r="J158" i="58"/>
  <c r="K159" i="58" s="1"/>
  <c r="J160" i="58"/>
  <c r="K161" i="58" s="1"/>
  <c r="J174" i="58"/>
  <c r="K175" i="58" s="1"/>
  <c r="I190" i="58"/>
  <c r="I196" i="58"/>
  <c r="I222" i="58"/>
  <c r="I228" i="58"/>
  <c r="J236" i="58"/>
  <c r="K237" i="58" s="1"/>
  <c r="J259" i="58"/>
  <c r="K260" i="58" s="1"/>
  <c r="I271" i="58"/>
  <c r="I294" i="58"/>
  <c r="J318" i="58"/>
  <c r="K319" i="58" s="1"/>
  <c r="I353" i="58"/>
  <c r="Q465" i="58"/>
  <c r="I516" i="58"/>
  <c r="J516" i="58"/>
  <c r="Q516" i="58" s="1"/>
  <c r="I573" i="58"/>
  <c r="J573" i="58"/>
  <c r="I638" i="58"/>
  <c r="J638" i="58"/>
  <c r="I676" i="58"/>
  <c r="J676" i="58"/>
  <c r="I702" i="58"/>
  <c r="J702" i="58"/>
  <c r="I729" i="58"/>
  <c r="J729" i="58"/>
  <c r="I767" i="58"/>
  <c r="J767" i="58"/>
  <c r="I828" i="58"/>
  <c r="J828" i="58"/>
  <c r="J890" i="58"/>
  <c r="I890" i="58"/>
  <c r="J892" i="58"/>
  <c r="I892" i="58"/>
  <c r="J901" i="58"/>
  <c r="I901" i="58"/>
  <c r="Q932" i="58"/>
  <c r="S932" i="58" s="1"/>
  <c r="J1023" i="58"/>
  <c r="I1023" i="58"/>
  <c r="J1175" i="58"/>
  <c r="I1175" i="58"/>
  <c r="J1213" i="58"/>
  <c r="I1213" i="58"/>
  <c r="J66" i="58"/>
  <c r="K67" i="58" s="1"/>
  <c r="J70" i="58"/>
  <c r="K71" i="58" s="1"/>
  <c r="J74" i="58"/>
  <c r="K75" i="58" s="1"/>
  <c r="J78" i="58"/>
  <c r="K79" i="58" s="1"/>
  <c r="J85" i="58"/>
  <c r="K86" i="58" s="1"/>
  <c r="I93" i="58"/>
  <c r="J101" i="58"/>
  <c r="K102" i="58" s="1"/>
  <c r="I109" i="58"/>
  <c r="J117" i="58"/>
  <c r="K118" i="58" s="1"/>
  <c r="I125" i="58"/>
  <c r="J133" i="58"/>
  <c r="K134" i="58" s="1"/>
  <c r="I141" i="58"/>
  <c r="J149" i="58"/>
  <c r="I149" i="58"/>
  <c r="I153" i="58"/>
  <c r="I161" i="58"/>
  <c r="I169" i="58"/>
  <c r="I183" i="58"/>
  <c r="J197" i="58"/>
  <c r="K198" i="58" s="1"/>
  <c r="I215" i="58"/>
  <c r="I224" i="58"/>
  <c r="J229" i="58"/>
  <c r="K230" i="58" s="1"/>
  <c r="I260" i="58"/>
  <c r="J285" i="58"/>
  <c r="I296" i="58"/>
  <c r="J302" i="58"/>
  <c r="K303" i="58" s="1"/>
  <c r="I319" i="58"/>
  <c r="Q335" i="58"/>
  <c r="S335" i="58" s="1"/>
  <c r="I355" i="58"/>
  <c r="J360" i="58"/>
  <c r="K361" i="58" s="1"/>
  <c r="Q436" i="58"/>
  <c r="Q462" i="58"/>
  <c r="R462" i="58" s="1"/>
  <c r="J482" i="58"/>
  <c r="I482" i="58"/>
  <c r="Q539" i="58"/>
  <c r="I546" i="58"/>
  <c r="J546" i="58"/>
  <c r="I577" i="58"/>
  <c r="J577" i="58"/>
  <c r="I718" i="58"/>
  <c r="J718" i="58"/>
  <c r="I756" i="58"/>
  <c r="J756" i="58"/>
  <c r="I782" i="58"/>
  <c r="J782" i="58"/>
  <c r="Q827" i="58"/>
  <c r="R827" i="58" s="1"/>
  <c r="J924" i="58"/>
  <c r="I924" i="58"/>
  <c r="J926" i="58"/>
  <c r="I926" i="58"/>
  <c r="J1010" i="58"/>
  <c r="I1010" i="58"/>
  <c r="J1051" i="58"/>
  <c r="I1051" i="58"/>
  <c r="J1076" i="58"/>
  <c r="I1076" i="58"/>
  <c r="J1123" i="58"/>
  <c r="I1123" i="58"/>
  <c r="J1270" i="58"/>
  <c r="I1270" i="58"/>
  <c r="J1272" i="58"/>
  <c r="I1272" i="58"/>
  <c r="Q1274" i="58"/>
  <c r="I1350" i="58"/>
  <c r="J1350" i="58"/>
  <c r="J156" i="58"/>
  <c r="K157" i="58" s="1"/>
  <c r="J157" i="58"/>
  <c r="K158" i="58" s="1"/>
  <c r="J170" i="58"/>
  <c r="K171" i="58" s="1"/>
  <c r="J172" i="58"/>
  <c r="K173" i="58" s="1"/>
  <c r="J173" i="58"/>
  <c r="K174" i="58" s="1"/>
  <c r="J188" i="58"/>
  <c r="K189" i="58" s="1"/>
  <c r="J201" i="58"/>
  <c r="K202" i="58" s="1"/>
  <c r="J207" i="58"/>
  <c r="K208" i="58" s="1"/>
  <c r="J208" i="58"/>
  <c r="K209" i="58" s="1"/>
  <c r="J213" i="58"/>
  <c r="K214" i="58" s="1"/>
  <c r="J219" i="58"/>
  <c r="K220" i="58" s="1"/>
  <c r="J243" i="58"/>
  <c r="K244" i="58" s="1"/>
  <c r="J251" i="58"/>
  <c r="K252" i="58" s="1"/>
  <c r="J268" i="58"/>
  <c r="K269" i="58" s="1"/>
  <c r="J276" i="58"/>
  <c r="K277" i="58" s="1"/>
  <c r="J295" i="58"/>
  <c r="K296" i="58" s="1"/>
  <c r="J300" i="58"/>
  <c r="K301" i="58" s="1"/>
  <c r="J320" i="58"/>
  <c r="K321" i="58" s="1"/>
  <c r="J321" i="58"/>
  <c r="J326" i="58"/>
  <c r="K327" i="58" s="1"/>
  <c r="J329" i="58"/>
  <c r="K330" i="58" s="1"/>
  <c r="J334" i="58"/>
  <c r="K335" i="58" s="1"/>
  <c r="J340" i="58"/>
  <c r="K341" i="58" s="1"/>
  <c r="J344" i="58"/>
  <c r="K345" i="58" s="1"/>
  <c r="J354" i="58"/>
  <c r="K355" i="58" s="1"/>
  <c r="J361" i="58"/>
  <c r="K362" i="58" s="1"/>
  <c r="J383" i="58"/>
  <c r="J391" i="58"/>
  <c r="J399" i="58"/>
  <c r="J408" i="58"/>
  <c r="K409" i="58" s="1"/>
  <c r="J425" i="58"/>
  <c r="J455" i="58"/>
  <c r="K456" i="58" s="1"/>
  <c r="J472" i="58"/>
  <c r="K473" i="58" s="1"/>
  <c r="J477" i="58"/>
  <c r="K478" i="58" s="1"/>
  <c r="J480" i="58"/>
  <c r="K481" i="58" s="1"/>
  <c r="J481" i="58"/>
  <c r="K482" i="58" s="1"/>
  <c r="J486" i="58"/>
  <c r="K487" i="58" s="1"/>
  <c r="J492" i="58"/>
  <c r="J500" i="58"/>
  <c r="K501" i="58" s="1"/>
  <c r="J505" i="58"/>
  <c r="J511" i="58"/>
  <c r="J522" i="58"/>
  <c r="K523" i="58" s="1"/>
  <c r="J526" i="58"/>
  <c r="J530" i="58"/>
  <c r="J534" i="58"/>
  <c r="J538" i="58"/>
  <c r="K539" i="58" s="1"/>
  <c r="J541" i="58"/>
  <c r="J550" i="58"/>
  <c r="K551" i="58" s="1"/>
  <c r="J551" i="58"/>
  <c r="J557" i="58"/>
  <c r="J561" i="58"/>
  <c r="K562" i="58" s="1"/>
  <c r="J565" i="58"/>
  <c r="K566" i="58" s="1"/>
  <c r="J580" i="58"/>
  <c r="K581" i="58" s="1"/>
  <c r="J584" i="58"/>
  <c r="K585" i="58" s="1"/>
  <c r="J585" i="58"/>
  <c r="J591" i="58"/>
  <c r="J600" i="58"/>
  <c r="K601" i="58" s="1"/>
  <c r="J602" i="58"/>
  <c r="J611" i="58"/>
  <c r="J612" i="58"/>
  <c r="J618" i="58"/>
  <c r="J626" i="58"/>
  <c r="K627" i="58" s="1"/>
  <c r="J627" i="58"/>
  <c r="J633" i="58"/>
  <c r="J644" i="58"/>
  <c r="J653" i="58"/>
  <c r="K654" i="58" s="1"/>
  <c r="J654" i="58"/>
  <c r="J660" i="58"/>
  <c r="K661" i="58" s="1"/>
  <c r="J664" i="58"/>
  <c r="K665" i="58" s="1"/>
  <c r="J665" i="58"/>
  <c r="K666" i="58" s="1"/>
  <c r="J671" i="58"/>
  <c r="J680" i="58"/>
  <c r="K681" i="58" s="1"/>
  <c r="J682" i="58"/>
  <c r="J691" i="58"/>
  <c r="K692" i="58" s="1"/>
  <c r="J692" i="58"/>
  <c r="J698" i="58"/>
  <c r="J706" i="58"/>
  <c r="K707" i="58" s="1"/>
  <c r="J707" i="58"/>
  <c r="J713" i="58"/>
  <c r="J724" i="58"/>
  <c r="J733" i="58"/>
  <c r="K734" i="58" s="1"/>
  <c r="J734" i="58"/>
  <c r="J740" i="58"/>
  <c r="J744" i="58"/>
  <c r="K745" i="58" s="1"/>
  <c r="J745" i="58"/>
  <c r="J751" i="58"/>
  <c r="J760" i="58"/>
  <c r="K761" i="58" s="1"/>
  <c r="J762" i="58"/>
  <c r="J771" i="58"/>
  <c r="K772" i="58" s="1"/>
  <c r="J772" i="58"/>
  <c r="J778" i="58"/>
  <c r="J786" i="58"/>
  <c r="K787" i="58" s="1"/>
  <c r="J787" i="58"/>
  <c r="J793" i="58"/>
  <c r="J804" i="58"/>
  <c r="J810" i="58"/>
  <c r="K811" i="58" s="1"/>
  <c r="J816" i="58"/>
  <c r="K817" i="58" s="1"/>
  <c r="J822" i="58"/>
  <c r="K823" i="58" s="1"/>
  <c r="J830" i="58"/>
  <c r="K831" i="58" s="1"/>
  <c r="J835" i="58"/>
  <c r="K836" i="58" s="1"/>
  <c r="J844" i="58"/>
  <c r="K845" i="58" s="1"/>
  <c r="J852" i="58"/>
  <c r="K853" i="58" s="1"/>
  <c r="J858" i="58"/>
  <c r="K859" i="58" s="1"/>
  <c r="J862" i="58"/>
  <c r="K863" i="58" s="1"/>
  <c r="J938" i="58"/>
  <c r="I957" i="58"/>
  <c r="I978" i="58"/>
  <c r="I987" i="58"/>
  <c r="I1004" i="58"/>
  <c r="I1018" i="58"/>
  <c r="I1021" i="58"/>
  <c r="I1043" i="58"/>
  <c r="Q1053" i="58"/>
  <c r="I1067" i="58"/>
  <c r="J1067" i="58"/>
  <c r="Q1078" i="58"/>
  <c r="R1078" i="58" s="1"/>
  <c r="J1102" i="58"/>
  <c r="I1102" i="58"/>
  <c r="J1133" i="58"/>
  <c r="I1133" i="58"/>
  <c r="J1160" i="58"/>
  <c r="I1160" i="58"/>
  <c r="J1236" i="58"/>
  <c r="I1236" i="58"/>
  <c r="J1238" i="58"/>
  <c r="I1238" i="58"/>
  <c r="J1249" i="58"/>
  <c r="Q1249" i="58" s="1"/>
  <c r="I1249" i="58"/>
  <c r="J1284" i="58"/>
  <c r="I1284" i="58"/>
  <c r="I1333" i="58"/>
  <c r="J1333" i="58"/>
  <c r="J1343" i="58"/>
  <c r="I1343" i="58"/>
  <c r="J1374" i="58"/>
  <c r="Q1374" i="58" s="1"/>
  <c r="I1374" i="58"/>
  <c r="I1426" i="58"/>
  <c r="J1426" i="58"/>
  <c r="I1468" i="58"/>
  <c r="J1468" i="58"/>
  <c r="I1516" i="58"/>
  <c r="J1516" i="58"/>
  <c r="Q1637" i="58"/>
  <c r="S1637" i="58" s="1"/>
  <c r="J1779" i="58"/>
  <c r="I1779" i="58"/>
  <c r="J1057" i="58"/>
  <c r="I1057" i="58"/>
  <c r="Q1104" i="58"/>
  <c r="S1104" i="58" s="1"/>
  <c r="J1182" i="58"/>
  <c r="I1182" i="58"/>
  <c r="J1184" i="58"/>
  <c r="I1184" i="58"/>
  <c r="J1219" i="58"/>
  <c r="I1219" i="58"/>
  <c r="J1228" i="58"/>
  <c r="I1228" i="58"/>
  <c r="J1230" i="58"/>
  <c r="I1230" i="58"/>
  <c r="J1259" i="58"/>
  <c r="I1259" i="58"/>
  <c r="Q1280" i="58"/>
  <c r="S1280" i="58" s="1"/>
  <c r="Q1296" i="58"/>
  <c r="R1296" i="58" s="1"/>
  <c r="I1297" i="58"/>
  <c r="J1297" i="58"/>
  <c r="I1306" i="58"/>
  <c r="J1306" i="58"/>
  <c r="K1307" i="58" s="1"/>
  <c r="I1325" i="58"/>
  <c r="J1325" i="58"/>
  <c r="J1357" i="58"/>
  <c r="Q1357" i="58" s="1"/>
  <c r="I1357" i="58"/>
  <c r="I1386" i="58"/>
  <c r="J1386" i="58"/>
  <c r="I1394" i="58"/>
  <c r="J1394" i="58"/>
  <c r="I1612" i="58"/>
  <c r="J1612" i="58"/>
  <c r="I1620" i="58"/>
  <c r="J1620" i="58"/>
  <c r="K1621" i="58" s="1"/>
  <c r="J1630" i="58"/>
  <c r="I1630" i="58"/>
  <c r="J1702" i="58"/>
  <c r="I1702" i="58"/>
  <c r="J1704" i="58"/>
  <c r="I1704" i="58"/>
  <c r="I1736" i="58"/>
  <c r="J1736" i="58"/>
  <c r="I1767" i="58"/>
  <c r="J1767" i="58"/>
  <c r="J1811" i="58"/>
  <c r="I1811" i="58"/>
  <c r="J164" i="58"/>
  <c r="K165" i="58" s="1"/>
  <c r="J165" i="58"/>
  <c r="K166" i="58" s="1"/>
  <c r="J176" i="58"/>
  <c r="K177" i="58" s="1"/>
  <c r="J187" i="58"/>
  <c r="K188" i="58" s="1"/>
  <c r="J206" i="58"/>
  <c r="K207" i="58" s="1"/>
  <c r="J233" i="58"/>
  <c r="K234" i="58" s="1"/>
  <c r="J242" i="58"/>
  <c r="K243" i="58" s="1"/>
  <c r="J245" i="58"/>
  <c r="J250" i="58"/>
  <c r="K251" i="58" s="1"/>
  <c r="J256" i="58"/>
  <c r="J262" i="58"/>
  <c r="K263" i="58" s="1"/>
  <c r="J267" i="58"/>
  <c r="K268" i="58" s="1"/>
  <c r="J270" i="58"/>
  <c r="J275" i="58"/>
  <c r="J282" i="58"/>
  <c r="J290" i="58"/>
  <c r="J304" i="58"/>
  <c r="K305" i="58" s="1"/>
  <c r="J309" i="58"/>
  <c r="J315" i="58"/>
  <c r="J327" i="58"/>
  <c r="K328" i="58" s="1"/>
  <c r="J343" i="58"/>
  <c r="K344" i="58" s="1"/>
  <c r="J349" i="58"/>
  <c r="J363" i="58"/>
  <c r="K364" i="58" s="1"/>
  <c r="J368" i="58"/>
  <c r="K369" i="58" s="1"/>
  <c r="J371" i="58"/>
  <c r="K372" i="58" s="1"/>
  <c r="J376" i="58"/>
  <c r="J379" i="58"/>
  <c r="K380" i="58" s="1"/>
  <c r="J413" i="58"/>
  <c r="K414" i="58" s="1"/>
  <c r="J430" i="58"/>
  <c r="K431" i="58" s="1"/>
  <c r="J435" i="58"/>
  <c r="K436" i="58" s="1"/>
  <c r="J442" i="58"/>
  <c r="J450" i="58"/>
  <c r="J461" i="58"/>
  <c r="K462" i="58" s="1"/>
  <c r="J467" i="58"/>
  <c r="J478" i="58"/>
  <c r="K479" i="58" s="1"/>
  <c r="J487" i="58"/>
  <c r="K488" i="58" s="1"/>
  <c r="J503" i="58"/>
  <c r="J512" i="58"/>
  <c r="K513" i="58" s="1"/>
  <c r="J513" i="58"/>
  <c r="J519" i="58"/>
  <c r="J523" i="58"/>
  <c r="K524" i="58" s="1"/>
  <c r="J527" i="58"/>
  <c r="K528" i="58" s="1"/>
  <c r="J531" i="58"/>
  <c r="K532" i="58" s="1"/>
  <c r="J543" i="58"/>
  <c r="J549" i="58"/>
  <c r="J559" i="58"/>
  <c r="J564" i="58"/>
  <c r="J570" i="58"/>
  <c r="J574" i="58"/>
  <c r="J578" i="58"/>
  <c r="J583" i="58"/>
  <c r="J593" i="58"/>
  <c r="J599" i="58"/>
  <c r="J604" i="58"/>
  <c r="J610" i="58"/>
  <c r="J620" i="58"/>
  <c r="K621" i="58" s="1"/>
  <c r="J625" i="58"/>
  <c r="J635" i="58"/>
  <c r="J646" i="58"/>
  <c r="J652" i="58"/>
  <c r="J663" i="58"/>
  <c r="J673" i="58"/>
  <c r="J679" i="58"/>
  <c r="J684" i="58"/>
  <c r="J690" i="58"/>
  <c r="J700" i="58"/>
  <c r="K701" i="58" s="1"/>
  <c r="J705" i="58"/>
  <c r="J715" i="58"/>
  <c r="J726" i="58"/>
  <c r="J732" i="58"/>
  <c r="J743" i="58"/>
  <c r="J753" i="58"/>
  <c r="J759" i="58"/>
  <c r="J764" i="58"/>
  <c r="J770" i="58"/>
  <c r="J780" i="58"/>
  <c r="K781" i="58" s="1"/>
  <c r="J785" i="58"/>
  <c r="J795" i="58"/>
  <c r="J806" i="58"/>
  <c r="J825" i="58"/>
  <c r="K826" i="58" s="1"/>
  <c r="J861" i="58"/>
  <c r="K862" i="58" s="1"/>
  <c r="Q970" i="58"/>
  <c r="I1048" i="58"/>
  <c r="J1048" i="58"/>
  <c r="J1139" i="58"/>
  <c r="I1139" i="58"/>
  <c r="Q1144" i="58"/>
  <c r="S1144" i="58" s="1"/>
  <c r="J1148" i="58"/>
  <c r="I1148" i="58"/>
  <c r="J1150" i="58"/>
  <c r="I1150" i="58"/>
  <c r="J1165" i="58"/>
  <c r="I1165" i="58"/>
  <c r="J1203" i="58"/>
  <c r="K1204" i="58" s="1"/>
  <c r="I1203" i="58"/>
  <c r="Q1232" i="58"/>
  <c r="J1243" i="58"/>
  <c r="I1243" i="58"/>
  <c r="I1289" i="58"/>
  <c r="J1289" i="58"/>
  <c r="K1290" i="58" s="1"/>
  <c r="I1299" i="58"/>
  <c r="J1299" i="58"/>
  <c r="I1316" i="58"/>
  <c r="J1316" i="58"/>
  <c r="K1317" i="58" s="1"/>
  <c r="I1367" i="58"/>
  <c r="J1367" i="58"/>
  <c r="I1422" i="58"/>
  <c r="J1422" i="58"/>
  <c r="I1430" i="58"/>
  <c r="J1430" i="58"/>
  <c r="I1451" i="58"/>
  <c r="J1451" i="58"/>
  <c r="K1452" i="58" s="1"/>
  <c r="I1478" i="58"/>
  <c r="J1478" i="58"/>
  <c r="I1510" i="58"/>
  <c r="J1510" i="58"/>
  <c r="K1511" i="58" s="1"/>
  <c r="I1570" i="58"/>
  <c r="J1570" i="58"/>
  <c r="I1578" i="58"/>
  <c r="J1578" i="58"/>
  <c r="K1579" i="58" s="1"/>
  <c r="Q1604" i="58"/>
  <c r="S1604" i="58" s="1"/>
  <c r="Q1724" i="58"/>
  <c r="I1728" i="58"/>
  <c r="J1728" i="58"/>
  <c r="K1729" i="58" s="1"/>
  <c r="J1803" i="58"/>
  <c r="K1804" i="58" s="1"/>
  <c r="I1803" i="58"/>
  <c r="J1039" i="58"/>
  <c r="K1040" i="58" s="1"/>
  <c r="J1050" i="58"/>
  <c r="K1051" i="58" s="1"/>
  <c r="J1064" i="58"/>
  <c r="J1070" i="58"/>
  <c r="K1071" i="58" s="1"/>
  <c r="J1101" i="58"/>
  <c r="K1102" i="58" s="1"/>
  <c r="J1112" i="58"/>
  <c r="K1113" i="58" s="1"/>
  <c r="J1282" i="58"/>
  <c r="J1313" i="58"/>
  <c r="J1322" i="58"/>
  <c r="J1330" i="58"/>
  <c r="J1336" i="58"/>
  <c r="K1337" i="58" s="1"/>
  <c r="J1346" i="58"/>
  <c r="K1347" i="58" s="1"/>
  <c r="J1347" i="58"/>
  <c r="K1348" i="58" s="1"/>
  <c r="J1353" i="58"/>
  <c r="K1354" i="58" s="1"/>
  <c r="Q1354" i="58"/>
  <c r="R1354" i="58" s="1"/>
  <c r="J1363" i="58"/>
  <c r="K1364" i="58" s="1"/>
  <c r="J1364" i="58"/>
  <c r="K1365" i="58" s="1"/>
  <c r="J1370" i="58"/>
  <c r="K1371" i="58" s="1"/>
  <c r="J1380" i="58"/>
  <c r="K1381" i="58" s="1"/>
  <c r="J1383" i="58"/>
  <c r="K1384" i="58" s="1"/>
  <c r="J1391" i="58"/>
  <c r="K1392" i="58" s="1"/>
  <c r="J1399" i="58"/>
  <c r="K1400" i="58" s="1"/>
  <c r="J1402" i="58"/>
  <c r="J1406" i="58"/>
  <c r="K1407" i="58" s="1"/>
  <c r="J1410" i="58"/>
  <c r="K1411" i="58" s="1"/>
  <c r="J1414" i="58"/>
  <c r="K1415" i="58" s="1"/>
  <c r="J1418" i="58"/>
  <c r="J1435" i="58"/>
  <c r="K1436" i="58" s="1"/>
  <c r="J1446" i="58"/>
  <c r="K1447" i="58" s="1"/>
  <c r="I1447" i="58"/>
  <c r="J1447" i="58"/>
  <c r="J1467" i="58"/>
  <c r="K1468" i="58" s="1"/>
  <c r="Q1539" i="58"/>
  <c r="S1539" i="58" s="1"/>
  <c r="J1582" i="58"/>
  <c r="I1582" i="58"/>
  <c r="J1622" i="58"/>
  <c r="I1622" i="58"/>
  <c r="Q1666" i="58"/>
  <c r="Q1701" i="58"/>
  <c r="S1701" i="58" s="1"/>
  <c r="Q1730" i="58"/>
  <c r="J1746" i="58"/>
  <c r="I1746" i="58"/>
  <c r="I1760" i="58"/>
  <c r="J1760" i="58"/>
  <c r="J1791" i="58"/>
  <c r="I1791" i="58"/>
  <c r="J1805" i="58"/>
  <c r="I1805" i="58"/>
  <c r="Q1809" i="58"/>
  <c r="J1831" i="58"/>
  <c r="I1831" i="58"/>
  <c r="J1983" i="58"/>
  <c r="I1983" i="58"/>
  <c r="I1443" i="58"/>
  <c r="J1443" i="58"/>
  <c r="I1459" i="58"/>
  <c r="J1459" i="58"/>
  <c r="Q1565" i="58"/>
  <c r="I1709" i="58"/>
  <c r="J1709" i="58"/>
  <c r="I1717" i="58"/>
  <c r="J1717" i="58"/>
  <c r="I1794" i="58"/>
  <c r="J1794" i="58"/>
  <c r="Q1819" i="58"/>
  <c r="I1866" i="58"/>
  <c r="J1866" i="58"/>
  <c r="J1038" i="58"/>
  <c r="K1039" i="58" s="1"/>
  <c r="J1062" i="58"/>
  <c r="K1063" i="58" s="1"/>
  <c r="J1065" i="58"/>
  <c r="K1066" i="58" s="1"/>
  <c r="J1072" i="58"/>
  <c r="K1073" i="58" s="1"/>
  <c r="J1081" i="58"/>
  <c r="K1082" i="58" s="1"/>
  <c r="J1089" i="58"/>
  <c r="K1090" i="58" s="1"/>
  <c r="J1097" i="58"/>
  <c r="K1098" i="58" s="1"/>
  <c r="J1114" i="58"/>
  <c r="J1286" i="58"/>
  <c r="K1287" i="58" s="1"/>
  <c r="J1294" i="58"/>
  <c r="K1295" i="58" s="1"/>
  <c r="J1303" i="58"/>
  <c r="K1304" i="58" s="1"/>
  <c r="J1314" i="58"/>
  <c r="K1315" i="58" s="1"/>
  <c r="J1323" i="58"/>
  <c r="K1324" i="58" s="1"/>
  <c r="J1331" i="58"/>
  <c r="K1332" i="58" s="1"/>
  <c r="J1348" i="58"/>
  <c r="K1349" i="58" s="1"/>
  <c r="J1355" i="58"/>
  <c r="K1356" i="58" s="1"/>
  <c r="J1360" i="58"/>
  <c r="J1365" i="58"/>
  <c r="K1366" i="58" s="1"/>
  <c r="J1372" i="58"/>
  <c r="K1373" i="58" s="1"/>
  <c r="J1377" i="58"/>
  <c r="J1378" i="58"/>
  <c r="K1379" i="58" s="1"/>
  <c r="J1384" i="58"/>
  <c r="J1387" i="58"/>
  <c r="K1388" i="58" s="1"/>
  <c r="J1392" i="58"/>
  <c r="J1395" i="58"/>
  <c r="K1396" i="58" s="1"/>
  <c r="J1400" i="58"/>
  <c r="J1403" i="58"/>
  <c r="J1404" i="58"/>
  <c r="J1407" i="58"/>
  <c r="J1408" i="58"/>
  <c r="K1409" i="58" s="1"/>
  <c r="J1411" i="58"/>
  <c r="J1412" i="58"/>
  <c r="J1415" i="58"/>
  <c r="J1416" i="58"/>
  <c r="K1417" i="58" s="1"/>
  <c r="J1419" i="58"/>
  <c r="J1420" i="58"/>
  <c r="K1421" i="58" s="1"/>
  <c r="J1432" i="58"/>
  <c r="J1454" i="58"/>
  <c r="K1455" i="58" s="1"/>
  <c r="I1455" i="58"/>
  <c r="J1455" i="58"/>
  <c r="K1456" i="58" s="1"/>
  <c r="J1464" i="58"/>
  <c r="K1465" i="58" s="1"/>
  <c r="J1474" i="58"/>
  <c r="K1475" i="58" s="1"/>
  <c r="J1475" i="58"/>
  <c r="K1476" i="58" s="1"/>
  <c r="J1480" i="58"/>
  <c r="K1481" i="58" s="1"/>
  <c r="J1506" i="58"/>
  <c r="K1507" i="58" s="1"/>
  <c r="J1512" i="58"/>
  <c r="K1513" i="58" s="1"/>
  <c r="J1529" i="58"/>
  <c r="I1529" i="58"/>
  <c r="J1548" i="58"/>
  <c r="I1548" i="58"/>
  <c r="J1590" i="58"/>
  <c r="I1590" i="58"/>
  <c r="Q1649" i="58"/>
  <c r="R1649" i="58" s="1"/>
  <c r="J1757" i="58"/>
  <c r="I1757" i="58"/>
  <c r="J1825" i="58"/>
  <c r="I1825" i="58"/>
  <c r="J1486" i="58"/>
  <c r="K1487" i="58" s="1"/>
  <c r="J1490" i="58"/>
  <c r="K1491" i="58" s="1"/>
  <c r="J1494" i="58"/>
  <c r="K1495" i="58" s="1"/>
  <c r="J1498" i="58"/>
  <c r="K1499" i="58" s="1"/>
  <c r="J1525" i="58"/>
  <c r="K1526" i="58" s="1"/>
  <c r="J1544" i="58"/>
  <c r="K1545" i="58" s="1"/>
  <c r="J1547" i="58"/>
  <c r="K1548" i="58" s="1"/>
  <c r="J1552" i="58"/>
  <c r="K1553" i="58" s="1"/>
  <c r="J1558" i="58"/>
  <c r="J1580" i="58"/>
  <c r="K1581" i="58" s="1"/>
  <c r="J1581" i="58"/>
  <c r="K1582" i="58" s="1"/>
  <c r="J1586" i="58"/>
  <c r="K1587" i="58" s="1"/>
  <c r="J1589" i="58"/>
  <c r="K1590" i="58" s="1"/>
  <c r="J1594" i="58"/>
  <c r="K1595" i="58" s="1"/>
  <c r="J1600" i="58"/>
  <c r="K1601" i="58" s="1"/>
  <c r="J1646" i="58"/>
  <c r="K1647" i="58" s="1"/>
  <c r="J1647" i="58"/>
  <c r="K1648" i="58" s="1"/>
  <c r="Q1648" i="58"/>
  <c r="J1652" i="58"/>
  <c r="K1653" i="58" s="1"/>
  <c r="J1653" i="58"/>
  <c r="K1654" i="58" s="1"/>
  <c r="J1660" i="58"/>
  <c r="K1661" i="58" s="1"/>
  <c r="J1661" i="58"/>
  <c r="K1662" i="58" s="1"/>
  <c r="J1662" i="58"/>
  <c r="K1663" i="58" s="1"/>
  <c r="J1682" i="58"/>
  <c r="K1683" i="58" s="1"/>
  <c r="J1683" i="58"/>
  <c r="K1684" i="58" s="1"/>
  <c r="J1688" i="58"/>
  <c r="J1689" i="58"/>
  <c r="K1690" i="58" s="1"/>
  <c r="J1714" i="58"/>
  <c r="K1715" i="58" s="1"/>
  <c r="J1725" i="58"/>
  <c r="K1726" i="58" s="1"/>
  <c r="J1733" i="58"/>
  <c r="J1754" i="58"/>
  <c r="J1764" i="58"/>
  <c r="J1781" i="58"/>
  <c r="J1783" i="58"/>
  <c r="J1789" i="58"/>
  <c r="J1814" i="58"/>
  <c r="I1971" i="58"/>
  <c r="J1971" i="58"/>
  <c r="K1972" i="58" s="1"/>
  <c r="J1989" i="58"/>
  <c r="I1989" i="58"/>
  <c r="J2009" i="58"/>
  <c r="I2009" i="58"/>
  <c r="P2011" i="58"/>
  <c r="O2011" i="58"/>
  <c r="J2150" i="58"/>
  <c r="I2150" i="58"/>
  <c r="J2158" i="58"/>
  <c r="I2158" i="58"/>
  <c r="Q1911" i="58"/>
  <c r="J1941" i="58"/>
  <c r="I1941" i="58"/>
  <c r="J1943" i="58"/>
  <c r="I1943" i="58"/>
  <c r="J1999" i="58"/>
  <c r="I1999" i="58"/>
  <c r="I2080" i="58"/>
  <c r="J2080" i="58"/>
  <c r="O2082" i="58"/>
  <c r="P2082" i="58"/>
  <c r="P2097" i="58"/>
  <c r="O2097" i="58"/>
  <c r="P2100" i="58"/>
  <c r="O2100" i="58"/>
  <c r="P2103" i="58"/>
  <c r="O2103" i="58"/>
  <c r="P2110" i="58"/>
  <c r="O2110" i="58"/>
  <c r="I2126" i="58"/>
  <c r="J2126" i="58"/>
  <c r="Q2133" i="58"/>
  <c r="R2133" i="58" s="1"/>
  <c r="J1444" i="58"/>
  <c r="K1445" i="58" s="1"/>
  <c r="J1448" i="58"/>
  <c r="K1449" i="58" s="1"/>
  <c r="J1452" i="58"/>
  <c r="K1453" i="58" s="1"/>
  <c r="J1456" i="58"/>
  <c r="K1457" i="58" s="1"/>
  <c r="J1460" i="58"/>
  <c r="K1461" i="58" s="1"/>
  <c r="J1483" i="58"/>
  <c r="K1484" i="58" s="1"/>
  <c r="J1484" i="58"/>
  <c r="K1485" i="58" s="1"/>
  <c r="J1487" i="58"/>
  <c r="K1488" i="58" s="1"/>
  <c r="J1488" i="58"/>
  <c r="K1489" i="58" s="1"/>
  <c r="J1491" i="58"/>
  <c r="K1492" i="58" s="1"/>
  <c r="J1492" i="58"/>
  <c r="K1493" i="58" s="1"/>
  <c r="J1495" i="58"/>
  <c r="K1496" i="58" s="1"/>
  <c r="J1496" i="58"/>
  <c r="K1497" i="58" s="1"/>
  <c r="J1499" i="58"/>
  <c r="K1500" i="58" s="1"/>
  <c r="J1500" i="58"/>
  <c r="K1501" i="58" s="1"/>
  <c r="J1527" i="58"/>
  <c r="K1528" i="58" s="1"/>
  <c r="J1530" i="58"/>
  <c r="K1531" i="58" s="1"/>
  <c r="J1535" i="58"/>
  <c r="K1536" i="58" s="1"/>
  <c r="J1542" i="58"/>
  <c r="K1543" i="58" s="1"/>
  <c r="J1545" i="58"/>
  <c r="K1546" i="58" s="1"/>
  <c r="J1553" i="58"/>
  <c r="K1554" i="58" s="1"/>
  <c r="J1561" i="58"/>
  <c r="K1562" i="58" s="1"/>
  <c r="J1567" i="58"/>
  <c r="J1575" i="58"/>
  <c r="J1587" i="58"/>
  <c r="K1588" i="58" s="1"/>
  <c r="J1595" i="58"/>
  <c r="K1596" i="58" s="1"/>
  <c r="J1603" i="58"/>
  <c r="K1604" i="58" s="1"/>
  <c r="J1609" i="58"/>
  <c r="K1610" i="58" s="1"/>
  <c r="J1617" i="58"/>
  <c r="J1623" i="58"/>
  <c r="K1624" i="58" s="1"/>
  <c r="J1628" i="58"/>
  <c r="K1629" i="58" s="1"/>
  <c r="J1631" i="58"/>
  <c r="K1632" i="58" s="1"/>
  <c r="J1636" i="58"/>
  <c r="K1637" i="58" s="1"/>
  <c r="J1650" i="58"/>
  <c r="K1651" i="58" s="1"/>
  <c r="J1656" i="58"/>
  <c r="K1657" i="58" s="1"/>
  <c r="J1658" i="58"/>
  <c r="K1659" i="58" s="1"/>
  <c r="J1665" i="58"/>
  <c r="K1666" i="58" s="1"/>
  <c r="J1671" i="58"/>
  <c r="K1672" i="58" s="1"/>
  <c r="J1672" i="58"/>
  <c r="K1673" i="58" s="1"/>
  <c r="J1679" i="58"/>
  <c r="K1680" i="58" s="1"/>
  <c r="J1680" i="58"/>
  <c r="K1681" i="58" s="1"/>
  <c r="J1686" i="58"/>
  <c r="K1687" i="58" s="1"/>
  <c r="J1692" i="58"/>
  <c r="K1693" i="58" s="1"/>
  <c r="J1698" i="58"/>
  <c r="K1699" i="58" s="1"/>
  <c r="J1699" i="58"/>
  <c r="K1700" i="58" s="1"/>
  <c r="J1705" i="58"/>
  <c r="K1706" i="58" s="1"/>
  <c r="J1706" i="58"/>
  <c r="K1707" i="58" s="1"/>
  <c r="J1710" i="58"/>
  <c r="K1711" i="58" s="1"/>
  <c r="J1715" i="58"/>
  <c r="K1716" i="58" s="1"/>
  <c r="J1718" i="58"/>
  <c r="K1719" i="58" s="1"/>
  <c r="J1721" i="58"/>
  <c r="K1722" i="58" s="1"/>
  <c r="J1726" i="58"/>
  <c r="K1727" i="58" s="1"/>
  <c r="J1729" i="58"/>
  <c r="K1730" i="58" s="1"/>
  <c r="J1734" i="58"/>
  <c r="K1735" i="58" s="1"/>
  <c r="J1737" i="58"/>
  <c r="K1738" i="58" s="1"/>
  <c r="J1738" i="58"/>
  <c r="J1749" i="58"/>
  <c r="K1750" i="58" s="1"/>
  <c r="I1754" i="58"/>
  <c r="I1764" i="58"/>
  <c r="J1772" i="58"/>
  <c r="J1778" i="58"/>
  <c r="I1783" i="58"/>
  <c r="J1786" i="58"/>
  <c r="K1787" i="58" s="1"/>
  <c r="J1799" i="58"/>
  <c r="I1814" i="58"/>
  <c r="J1817" i="58"/>
  <c r="J1824" i="58"/>
  <c r="I1827" i="58"/>
  <c r="I1833" i="58"/>
  <c r="I1839" i="58"/>
  <c r="J1847" i="58"/>
  <c r="K1848" i="58" s="1"/>
  <c r="J1855" i="58"/>
  <c r="K1856" i="58" s="1"/>
  <c r="I1861" i="58"/>
  <c r="Q1932" i="58"/>
  <c r="S1932" i="58" s="1"/>
  <c r="Q2002" i="58"/>
  <c r="J2019" i="58"/>
  <c r="I2019" i="58"/>
  <c r="I2052" i="58"/>
  <c r="J2052" i="58"/>
  <c r="J1820" i="58"/>
  <c r="J1823" i="58"/>
  <c r="J1832" i="58"/>
  <c r="K1833" i="58" s="1"/>
  <c r="J1834" i="58"/>
  <c r="J1871" i="58"/>
  <c r="J1874" i="58"/>
  <c r="K1875" i="58" s="1"/>
  <c r="J1881" i="58"/>
  <c r="K1882" i="58" s="1"/>
  <c r="J1883" i="58"/>
  <c r="K1884" i="58" s="1"/>
  <c r="J1973" i="58"/>
  <c r="K1974" i="58" s="1"/>
  <c r="J1978" i="58"/>
  <c r="K1979" i="58" s="1"/>
  <c r="O2006" i="58"/>
  <c r="O2014" i="58"/>
  <c r="O2017" i="58"/>
  <c r="O2021" i="58"/>
  <c r="P2021" i="58"/>
  <c r="P2023" i="58"/>
  <c r="O2039" i="58"/>
  <c r="P2039" i="58"/>
  <c r="O2040" i="58"/>
  <c r="P2040" i="58"/>
  <c r="O2044" i="58"/>
  <c r="J2047" i="58"/>
  <c r="I2047" i="58"/>
  <c r="J2053" i="58"/>
  <c r="K2054" i="58" s="1"/>
  <c r="O2055" i="58"/>
  <c r="O2061" i="58"/>
  <c r="P2061" i="58"/>
  <c r="O2091" i="58"/>
  <c r="P2091" i="58"/>
  <c r="I2097" i="58"/>
  <c r="J2097" i="58"/>
  <c r="Q2097" i="58" s="1"/>
  <c r="Q2125" i="58"/>
  <c r="R2125" i="58" s="1"/>
  <c r="I2129" i="58"/>
  <c r="J2129" i="58"/>
  <c r="K2130" i="58" s="1"/>
  <c r="I2136" i="58"/>
  <c r="J2136" i="58"/>
  <c r="J2154" i="58"/>
  <c r="I2154" i="58"/>
  <c r="J2011" i="58"/>
  <c r="K2012" i="58" s="1"/>
  <c r="I2011" i="58"/>
  <c r="J2014" i="58"/>
  <c r="I2014" i="58"/>
  <c r="J2017" i="58"/>
  <c r="K2018" i="58" s="1"/>
  <c r="I2017" i="58"/>
  <c r="P2019" i="58"/>
  <c r="O2019" i="58"/>
  <c r="O2069" i="58"/>
  <c r="P2069" i="58"/>
  <c r="J2110" i="58"/>
  <c r="I2110" i="58"/>
  <c r="Q2117" i="58"/>
  <c r="R2117" i="58" s="1"/>
  <c r="I2121" i="58"/>
  <c r="J2121" i="58"/>
  <c r="Q2128" i="58"/>
  <c r="Q2135" i="58"/>
  <c r="R2135" i="58" s="1"/>
  <c r="I2138" i="58"/>
  <c r="J2138" i="58"/>
  <c r="Q2138" i="58" s="1"/>
  <c r="P2150" i="58"/>
  <c r="O2150" i="58"/>
  <c r="P2158" i="58"/>
  <c r="O2158" i="58"/>
  <c r="J1840" i="58"/>
  <c r="K1841" i="58" s="1"/>
  <c r="J1844" i="58"/>
  <c r="K1845" i="58" s="1"/>
  <c r="J1848" i="58"/>
  <c r="K1849" i="58" s="1"/>
  <c r="J1852" i="58"/>
  <c r="K1853" i="58" s="1"/>
  <c r="J1857" i="58"/>
  <c r="K1858" i="58" s="1"/>
  <c r="J1979" i="58"/>
  <c r="K1980" i="58" s="1"/>
  <c r="O2009" i="58"/>
  <c r="J2016" i="58"/>
  <c r="K2017" i="58" s="1"/>
  <c r="I2023" i="58"/>
  <c r="J2023" i="58"/>
  <c r="O2031" i="58"/>
  <c r="P2031" i="58"/>
  <c r="O2032" i="58"/>
  <c r="P2032" i="58"/>
  <c r="J2041" i="58"/>
  <c r="I2041" i="58"/>
  <c r="J2044" i="58"/>
  <c r="I2044" i="58"/>
  <c r="O2047" i="58"/>
  <c r="J2050" i="58"/>
  <c r="K2051" i="58" s="1"/>
  <c r="J2055" i="58"/>
  <c r="I2055" i="58"/>
  <c r="J2056" i="58"/>
  <c r="J2058" i="58"/>
  <c r="I2058" i="58"/>
  <c r="J2059" i="58"/>
  <c r="K2060" i="58" s="1"/>
  <c r="P2059" i="58"/>
  <c r="O2059" i="58"/>
  <c r="P2080" i="58"/>
  <c r="O2080" i="58"/>
  <c r="P2096" i="58"/>
  <c r="O2096" i="58"/>
  <c r="J2105" i="58"/>
  <c r="I2105" i="58"/>
  <c r="P2119" i="58"/>
  <c r="O2119" i="58"/>
  <c r="I2124" i="58"/>
  <c r="J2124" i="58"/>
  <c r="Q2137" i="58"/>
  <c r="R2137" i="58" s="1"/>
  <c r="P2154" i="58"/>
  <c r="O2154" i="58"/>
  <c r="J2176" i="58"/>
  <c r="K2177" i="58" s="1"/>
  <c r="I2176" i="58"/>
  <c r="P2058" i="58"/>
  <c r="O2075" i="58"/>
  <c r="J2095" i="58"/>
  <c r="K2096" i="58" s="1"/>
  <c r="J2108" i="58"/>
  <c r="K2109" i="58" s="1"/>
  <c r="J2115" i="58"/>
  <c r="K2116" i="58" s="1"/>
  <c r="J2141" i="58"/>
  <c r="K2142" i="58" s="1"/>
  <c r="J2145" i="58"/>
  <c r="K2146" i="58" s="1"/>
  <c r="J2165" i="58"/>
  <c r="P2007" i="58"/>
  <c r="P2010" i="58"/>
  <c r="P2015" i="58"/>
  <c r="O2027" i="58"/>
  <c r="P2043" i="58"/>
  <c r="P2046" i="58"/>
  <c r="P2052" i="58"/>
  <c r="P2054" i="58"/>
  <c r="O2079" i="58"/>
  <c r="J2099" i="58"/>
  <c r="K2100" i="58" s="1"/>
  <c r="J2103" i="58"/>
  <c r="K2104" i="58" s="1"/>
  <c r="J2112" i="58"/>
  <c r="K2113" i="58" s="1"/>
  <c r="J2119" i="58"/>
  <c r="K2120" i="58" s="1"/>
  <c r="O2024" i="58"/>
  <c r="O2028" i="58"/>
  <c r="O2036" i="58"/>
  <c r="P2042" i="58"/>
  <c r="P2051" i="58"/>
  <c r="P2060" i="58"/>
  <c r="P2062" i="58"/>
  <c r="O2066" i="58"/>
  <c r="P2070" i="58"/>
  <c r="O2074" i="58"/>
  <c r="I2082" i="58"/>
  <c r="O2088" i="58"/>
  <c r="P2092" i="58"/>
  <c r="J2096" i="58"/>
  <c r="P2099" i="58"/>
  <c r="J2100" i="58"/>
  <c r="K2101" i="58" s="1"/>
  <c r="P2106" i="58"/>
  <c r="J2107" i="58"/>
  <c r="K2108" i="58" s="1"/>
  <c r="O2107" i="58"/>
  <c r="O2114" i="58"/>
  <c r="P2115" i="58"/>
  <c r="J2116" i="58"/>
  <c r="K2117" i="58" s="1"/>
  <c r="J2127" i="58"/>
  <c r="K2128" i="58" s="1"/>
  <c r="J2132" i="58"/>
  <c r="K2133" i="58" s="1"/>
  <c r="J2134" i="58"/>
  <c r="K2135" i="58" s="1"/>
  <c r="J2139" i="58"/>
  <c r="K2140" i="58" s="1"/>
  <c r="P2141" i="58"/>
  <c r="O2144" i="58"/>
  <c r="P2145" i="58"/>
  <c r="P2147" i="58"/>
  <c r="O2149" i="58"/>
  <c r="P2151" i="58"/>
  <c r="O2153" i="58"/>
  <c r="P2155" i="58"/>
  <c r="P2159" i="58"/>
  <c r="G2273" i="58"/>
  <c r="I2273" i="58" s="1"/>
  <c r="H2270" i="58"/>
  <c r="G2269" i="58"/>
  <c r="I2269" i="58" s="1"/>
  <c r="H2271" i="58"/>
  <c r="G2270" i="58"/>
  <c r="H2272" i="58"/>
  <c r="G2271" i="58"/>
  <c r="H2268" i="58"/>
  <c r="H2273" i="58"/>
  <c r="G2268" i="58"/>
  <c r="G2272" i="58"/>
  <c r="H2269" i="58"/>
  <c r="M2272" i="58"/>
  <c r="AG2273" i="58"/>
  <c r="N2273" i="58" s="1"/>
  <c r="M2268" i="58"/>
  <c r="AG2269" i="58"/>
  <c r="N2269" i="58" s="1"/>
  <c r="M2267" i="58"/>
  <c r="AG2268" i="58"/>
  <c r="N2268" i="58" s="1"/>
  <c r="M2271" i="58"/>
  <c r="AG2272" i="58"/>
  <c r="N2272" i="58" s="1"/>
  <c r="I2270" i="58"/>
  <c r="M2270" i="58"/>
  <c r="AG2271" i="58"/>
  <c r="N2271" i="58" s="1"/>
  <c r="AG2270" i="58"/>
  <c r="N2270" i="58" s="1"/>
  <c r="M2269" i="58"/>
  <c r="M2273" i="58"/>
  <c r="J63" i="58"/>
  <c r="K64" i="58" s="1"/>
  <c r="I63" i="58"/>
  <c r="J79" i="58"/>
  <c r="I79" i="58"/>
  <c r="J147" i="58"/>
  <c r="K148" i="58" s="1"/>
  <c r="I147" i="58"/>
  <c r="J151" i="58"/>
  <c r="I151" i="58"/>
  <c r="J155" i="58"/>
  <c r="K156" i="58" s="1"/>
  <c r="I155" i="58"/>
  <c r="J159" i="58"/>
  <c r="I159" i="58"/>
  <c r="J163" i="58"/>
  <c r="K164" i="58" s="1"/>
  <c r="I163" i="58"/>
  <c r="J167" i="58"/>
  <c r="I167" i="58"/>
  <c r="J171" i="58"/>
  <c r="K172" i="58" s="1"/>
  <c r="I171" i="58"/>
  <c r="J175" i="58"/>
  <c r="I175" i="58"/>
  <c r="J182" i="58"/>
  <c r="K183" i="58" s="1"/>
  <c r="I182" i="58"/>
  <c r="J198" i="58"/>
  <c r="I198" i="58"/>
  <c r="J214" i="58"/>
  <c r="K215" i="58" s="1"/>
  <c r="I214" i="58"/>
  <c r="J230" i="58"/>
  <c r="I230" i="58"/>
  <c r="Q243" i="58"/>
  <c r="I264" i="58"/>
  <c r="J264" i="58"/>
  <c r="I281" i="58"/>
  <c r="J281" i="58"/>
  <c r="Q311" i="58"/>
  <c r="I331" i="58"/>
  <c r="J331" i="58"/>
  <c r="I348" i="58"/>
  <c r="J348" i="58"/>
  <c r="Q354" i="58"/>
  <c r="Q377" i="58"/>
  <c r="Q438" i="58"/>
  <c r="I449" i="58"/>
  <c r="J449" i="58"/>
  <c r="K450" i="58" s="1"/>
  <c r="I533" i="58"/>
  <c r="J533" i="58"/>
  <c r="J67" i="58"/>
  <c r="I67" i="58"/>
  <c r="J83" i="58"/>
  <c r="I83" i="58"/>
  <c r="J87" i="58"/>
  <c r="I87" i="58"/>
  <c r="J91" i="58"/>
  <c r="I91" i="58"/>
  <c r="J95" i="58"/>
  <c r="I95" i="58"/>
  <c r="J99" i="58"/>
  <c r="I99" i="58"/>
  <c r="J103" i="58"/>
  <c r="I103" i="58"/>
  <c r="J107" i="58"/>
  <c r="I107" i="58"/>
  <c r="J111" i="58"/>
  <c r="I111" i="58"/>
  <c r="J115" i="58"/>
  <c r="I115" i="58"/>
  <c r="J119" i="58"/>
  <c r="I119" i="58"/>
  <c r="J123" i="58"/>
  <c r="I123" i="58"/>
  <c r="J127" i="58"/>
  <c r="I127" i="58"/>
  <c r="J131" i="58"/>
  <c r="I131" i="58"/>
  <c r="J135" i="58"/>
  <c r="I135" i="58"/>
  <c r="J139" i="58"/>
  <c r="I139" i="58"/>
  <c r="J143" i="58"/>
  <c r="I143" i="58"/>
  <c r="J238" i="58"/>
  <c r="I238" i="58"/>
  <c r="I247" i="58"/>
  <c r="J247" i="58"/>
  <c r="Q253" i="58"/>
  <c r="Q261" i="58"/>
  <c r="I272" i="58"/>
  <c r="J272" i="58"/>
  <c r="Q278" i="58"/>
  <c r="I289" i="58"/>
  <c r="J289" i="58"/>
  <c r="Q295" i="58"/>
  <c r="Q324" i="58"/>
  <c r="Q326" i="58"/>
  <c r="I339" i="58"/>
  <c r="J339" i="58"/>
  <c r="Q369" i="58"/>
  <c r="Q370" i="58"/>
  <c r="I373" i="58"/>
  <c r="J373" i="58"/>
  <c r="Q402" i="58"/>
  <c r="Q405" i="58"/>
  <c r="I407" i="58"/>
  <c r="J407" i="58"/>
  <c r="Q413" i="58"/>
  <c r="Q433" i="58"/>
  <c r="Q455" i="58"/>
  <c r="I521" i="58"/>
  <c r="J521" i="58"/>
  <c r="I537" i="58"/>
  <c r="J537" i="58"/>
  <c r="J184" i="58"/>
  <c r="I184" i="58"/>
  <c r="I189" i="58"/>
  <c r="J189" i="58"/>
  <c r="J200" i="58"/>
  <c r="I200" i="58"/>
  <c r="I205" i="58"/>
  <c r="J205" i="58"/>
  <c r="J216" i="58"/>
  <c r="I216" i="58"/>
  <c r="I221" i="58"/>
  <c r="J221" i="58"/>
  <c r="J232" i="58"/>
  <c r="I232" i="58"/>
  <c r="Q250" i="58"/>
  <c r="I255" i="58"/>
  <c r="J255" i="58"/>
  <c r="I280" i="58"/>
  <c r="J280" i="58"/>
  <c r="Q286" i="58"/>
  <c r="Q292" i="58"/>
  <c r="I297" i="58"/>
  <c r="J297" i="58"/>
  <c r="I306" i="58"/>
  <c r="J306" i="58"/>
  <c r="Q312" i="58"/>
  <c r="I323" i="58"/>
  <c r="J323" i="58"/>
  <c r="R335" i="58"/>
  <c r="Q420" i="58"/>
  <c r="Q421" i="58"/>
  <c r="I424" i="58"/>
  <c r="J424" i="58"/>
  <c r="Q445" i="58"/>
  <c r="Q479" i="58"/>
  <c r="I525" i="58"/>
  <c r="J525" i="58"/>
  <c r="J71" i="58"/>
  <c r="I71" i="58"/>
  <c r="J75" i="58"/>
  <c r="I75" i="58"/>
  <c r="Q252" i="58"/>
  <c r="Q258" i="58"/>
  <c r="Q262" i="58"/>
  <c r="S271" i="58"/>
  <c r="Q300" i="58"/>
  <c r="Q303" i="58"/>
  <c r="I314" i="58"/>
  <c r="J314" i="58"/>
  <c r="K315" i="58" s="1"/>
  <c r="Q320" i="58"/>
  <c r="Q343" i="58"/>
  <c r="Q346" i="58"/>
  <c r="Q353" i="58"/>
  <c r="Q393" i="58"/>
  <c r="Q394" i="58"/>
  <c r="Q395" i="58"/>
  <c r="I398" i="58"/>
  <c r="J398" i="58"/>
  <c r="Q427" i="58"/>
  <c r="I432" i="58"/>
  <c r="J432" i="58"/>
  <c r="K433" i="58" s="1"/>
  <c r="Q444" i="58"/>
  <c r="I529" i="58"/>
  <c r="J529" i="58"/>
  <c r="S539" i="58"/>
  <c r="R539" i="58"/>
  <c r="I563" i="58"/>
  <c r="J563" i="58"/>
  <c r="I567" i="58"/>
  <c r="J567" i="58"/>
  <c r="I571" i="58"/>
  <c r="J571" i="58"/>
  <c r="I575" i="58"/>
  <c r="J575" i="58"/>
  <c r="I579" i="58"/>
  <c r="J579" i="58"/>
  <c r="S711" i="58"/>
  <c r="Q828" i="58"/>
  <c r="Q833" i="58"/>
  <c r="Q839" i="58"/>
  <c r="I843" i="58"/>
  <c r="J843" i="58"/>
  <c r="Q854" i="58"/>
  <c r="I859" i="58"/>
  <c r="J859" i="58"/>
  <c r="Q864" i="58"/>
  <c r="Q884" i="58"/>
  <c r="J908" i="58"/>
  <c r="I908" i="58"/>
  <c r="J916" i="58"/>
  <c r="I916" i="58"/>
  <c r="Q941" i="58"/>
  <c r="Q945" i="58"/>
  <c r="Q949" i="58"/>
  <c r="Q957" i="58"/>
  <c r="J973" i="58"/>
  <c r="I973" i="58"/>
  <c r="J1015" i="58"/>
  <c r="K1016" i="58" s="1"/>
  <c r="I1015" i="58"/>
  <c r="Q345" i="58"/>
  <c r="Q351" i="58"/>
  <c r="I356" i="58"/>
  <c r="J356" i="58"/>
  <c r="Q361" i="58"/>
  <c r="Q363" i="58"/>
  <c r="I382" i="58"/>
  <c r="J382" i="58"/>
  <c r="Q386" i="58"/>
  <c r="Q388" i="58"/>
  <c r="Q404" i="58"/>
  <c r="Q410" i="58"/>
  <c r="I415" i="58"/>
  <c r="J415" i="58"/>
  <c r="Q419" i="58"/>
  <c r="Q429" i="58"/>
  <c r="I440" i="58"/>
  <c r="J440" i="58"/>
  <c r="K441" i="58" s="1"/>
  <c r="Q446" i="58"/>
  <c r="Q452" i="58"/>
  <c r="I457" i="58"/>
  <c r="J457" i="58"/>
  <c r="K458" i="58" s="1"/>
  <c r="Q461" i="58"/>
  <c r="I466" i="58"/>
  <c r="J466" i="58"/>
  <c r="I483" i="58"/>
  <c r="J483" i="58"/>
  <c r="K484" i="58" s="1"/>
  <c r="Q489" i="58"/>
  <c r="I601" i="58"/>
  <c r="J601" i="58"/>
  <c r="K602" i="58" s="1"/>
  <c r="Q603" i="58"/>
  <c r="I605" i="58"/>
  <c r="J605" i="58"/>
  <c r="I609" i="58"/>
  <c r="J609" i="58"/>
  <c r="I613" i="58"/>
  <c r="J613" i="58"/>
  <c r="Q615" i="58"/>
  <c r="I617" i="58"/>
  <c r="J617" i="58"/>
  <c r="Q619" i="58"/>
  <c r="Q641" i="58"/>
  <c r="I643" i="58"/>
  <c r="J643" i="58"/>
  <c r="Q645" i="58"/>
  <c r="I647" i="58"/>
  <c r="J647" i="58"/>
  <c r="Q649" i="58"/>
  <c r="I651" i="58"/>
  <c r="J651" i="58"/>
  <c r="K652" i="58" s="1"/>
  <c r="I655" i="58"/>
  <c r="J655" i="58"/>
  <c r="I659" i="58"/>
  <c r="J659" i="58"/>
  <c r="S677" i="58"/>
  <c r="Q829" i="58"/>
  <c r="I834" i="58"/>
  <c r="J834" i="58"/>
  <c r="Q850" i="58"/>
  <c r="Q856" i="58"/>
  <c r="Q900" i="58"/>
  <c r="Q964" i="58"/>
  <c r="J988" i="58"/>
  <c r="I988" i="58"/>
  <c r="J996" i="58"/>
  <c r="I996" i="58"/>
  <c r="Q1021" i="58"/>
  <c r="I365" i="58"/>
  <c r="J365" i="58"/>
  <c r="Q385" i="58"/>
  <c r="I390" i="58"/>
  <c r="J390" i="58"/>
  <c r="Q396" i="58"/>
  <c r="Q412" i="58"/>
  <c r="Q418" i="58"/>
  <c r="Q422" i="58"/>
  <c r="Q437" i="58"/>
  <c r="Q454" i="58"/>
  <c r="Q460" i="58"/>
  <c r="Q463" i="58"/>
  <c r="Q469" i="58"/>
  <c r="I474" i="58"/>
  <c r="J474" i="58"/>
  <c r="K475" i="58" s="1"/>
  <c r="I491" i="58"/>
  <c r="J491" i="58"/>
  <c r="Q495" i="58"/>
  <c r="Q497" i="58"/>
  <c r="I681" i="58"/>
  <c r="J681" i="58"/>
  <c r="I685" i="58"/>
  <c r="J685" i="58"/>
  <c r="I689" i="58"/>
  <c r="J689" i="58"/>
  <c r="Q691" i="58"/>
  <c r="I693" i="58"/>
  <c r="J693" i="58"/>
  <c r="Q695" i="58"/>
  <c r="I697" i="58"/>
  <c r="J697" i="58"/>
  <c r="Q699" i="58"/>
  <c r="I723" i="58"/>
  <c r="J723" i="58"/>
  <c r="Q725" i="58"/>
  <c r="I727" i="58"/>
  <c r="J727" i="58"/>
  <c r="Q729" i="58"/>
  <c r="I731" i="58"/>
  <c r="J731" i="58"/>
  <c r="I735" i="58"/>
  <c r="J735" i="58"/>
  <c r="Q737" i="58"/>
  <c r="I739" i="58"/>
  <c r="J739" i="58"/>
  <c r="T776" i="58"/>
  <c r="Q825" i="58"/>
  <c r="Q831" i="58"/>
  <c r="Q836" i="58"/>
  <c r="Q846" i="58"/>
  <c r="Q847" i="58"/>
  <c r="I851" i="58"/>
  <c r="J851" i="58"/>
  <c r="J904" i="58"/>
  <c r="I904" i="58"/>
  <c r="J912" i="58"/>
  <c r="I912" i="58"/>
  <c r="J920" i="58"/>
  <c r="I920" i="58"/>
  <c r="Q1033" i="58"/>
  <c r="Q1039" i="58"/>
  <c r="I441" i="58"/>
  <c r="J441" i="58"/>
  <c r="Q447" i="58"/>
  <c r="R465" i="58"/>
  <c r="S465" i="58"/>
  <c r="Q471" i="58"/>
  <c r="Q477" i="58"/>
  <c r="Q488" i="58"/>
  <c r="Q494" i="58"/>
  <c r="I499" i="58"/>
  <c r="J499" i="58"/>
  <c r="S631" i="58"/>
  <c r="T631" i="58" s="1"/>
  <c r="S639" i="58"/>
  <c r="I761" i="58"/>
  <c r="J761" i="58"/>
  <c r="I765" i="58"/>
  <c r="J765" i="58"/>
  <c r="Q767" i="58"/>
  <c r="I769" i="58"/>
  <c r="J769" i="58"/>
  <c r="I773" i="58"/>
  <c r="J773" i="58"/>
  <c r="Q775" i="58"/>
  <c r="I777" i="58"/>
  <c r="J777" i="58"/>
  <c r="Q779" i="58"/>
  <c r="Q801" i="58"/>
  <c r="I803" i="58"/>
  <c r="J803" i="58"/>
  <c r="K804" i="58" s="1"/>
  <c r="Q805" i="58"/>
  <c r="I807" i="58"/>
  <c r="J807" i="58"/>
  <c r="I815" i="58"/>
  <c r="J815" i="58"/>
  <c r="K816" i="58" s="1"/>
  <c r="Q821" i="58"/>
  <c r="Q822" i="58"/>
  <c r="I826" i="58"/>
  <c r="J826" i="58"/>
  <c r="K827" i="58" s="1"/>
  <c r="Q837" i="58"/>
  <c r="Q838" i="58"/>
  <c r="Q842" i="58"/>
  <c r="Q853" i="58"/>
  <c r="Q865" i="58"/>
  <c r="Q869" i="58"/>
  <c r="Q873" i="58"/>
  <c r="J893" i="58"/>
  <c r="I893" i="58"/>
  <c r="J935" i="58"/>
  <c r="I935" i="58"/>
  <c r="J984" i="58"/>
  <c r="I984" i="58"/>
  <c r="J992" i="58"/>
  <c r="I992" i="58"/>
  <c r="J1000" i="58"/>
  <c r="I1000" i="58"/>
  <c r="Q1047" i="58"/>
  <c r="Q1092" i="58"/>
  <c r="Q1090" i="58"/>
  <c r="I1096" i="58"/>
  <c r="J1096" i="58"/>
  <c r="I1111" i="58"/>
  <c r="J1111" i="58"/>
  <c r="J1159" i="58"/>
  <c r="I1159" i="58"/>
  <c r="J1162" i="58"/>
  <c r="I1162" i="58"/>
  <c r="J1166" i="58"/>
  <c r="K1167" i="58" s="1"/>
  <c r="I1166" i="58"/>
  <c r="J1178" i="58"/>
  <c r="I1178" i="58"/>
  <c r="S1179" i="58"/>
  <c r="R1179" i="58"/>
  <c r="S1196" i="58"/>
  <c r="R1196" i="58"/>
  <c r="Q1230" i="58"/>
  <c r="J1246" i="58"/>
  <c r="I1246" i="58"/>
  <c r="J1254" i="58"/>
  <c r="I1254" i="58"/>
  <c r="R1280" i="58"/>
  <c r="S1338" i="58"/>
  <c r="Q1655" i="58"/>
  <c r="Q2259" i="58"/>
  <c r="J186" i="58"/>
  <c r="J202" i="58"/>
  <c r="J218" i="58"/>
  <c r="J234" i="58"/>
  <c r="J240" i="58"/>
  <c r="Q508" i="58"/>
  <c r="Q512" i="58"/>
  <c r="Q520" i="58"/>
  <c r="Q542" i="58"/>
  <c r="Q546" i="58"/>
  <c r="S572" i="58"/>
  <c r="Q580" i="58"/>
  <c r="Q584" i="58"/>
  <c r="Q588" i="58"/>
  <c r="Q592" i="58"/>
  <c r="Q596" i="58"/>
  <c r="Q622" i="58"/>
  <c r="Q626" i="58"/>
  <c r="Q630" i="58"/>
  <c r="Q634" i="58"/>
  <c r="Q638" i="58"/>
  <c r="Q660" i="58"/>
  <c r="Q668" i="58"/>
  <c r="Q672" i="58"/>
  <c r="Q676" i="58"/>
  <c r="S694" i="58"/>
  <c r="Q702" i="58"/>
  <c r="Q706" i="58"/>
  <c r="Q710" i="58"/>
  <c r="T711" i="58"/>
  <c r="Q714" i="58"/>
  <c r="Q718" i="58"/>
  <c r="Q744" i="58"/>
  <c r="Q752" i="58"/>
  <c r="Q756" i="58"/>
  <c r="Q760" i="58"/>
  <c r="Q782" i="58"/>
  <c r="Q790" i="58"/>
  <c r="Q794" i="58"/>
  <c r="Q798" i="58"/>
  <c r="I809" i="58"/>
  <c r="J809" i="58"/>
  <c r="K810" i="58" s="1"/>
  <c r="Q811" i="58"/>
  <c r="Q812" i="58"/>
  <c r="I817" i="58"/>
  <c r="J817" i="58"/>
  <c r="Q819" i="58"/>
  <c r="Q820" i="58"/>
  <c r="J866" i="58"/>
  <c r="I866" i="58"/>
  <c r="J870" i="58"/>
  <c r="I870" i="58"/>
  <c r="J874" i="58"/>
  <c r="I874" i="58"/>
  <c r="J878" i="58"/>
  <c r="I878" i="58"/>
  <c r="J881" i="58"/>
  <c r="I881" i="58"/>
  <c r="J897" i="58"/>
  <c r="I897" i="58"/>
  <c r="J923" i="58"/>
  <c r="I923" i="58"/>
  <c r="J939" i="58"/>
  <c r="I939" i="58"/>
  <c r="J942" i="58"/>
  <c r="I942" i="58"/>
  <c r="J946" i="58"/>
  <c r="I946" i="58"/>
  <c r="J950" i="58"/>
  <c r="I950" i="58"/>
  <c r="J954" i="58"/>
  <c r="I954" i="58"/>
  <c r="J958" i="58"/>
  <c r="I958" i="58"/>
  <c r="J961" i="58"/>
  <c r="I961" i="58"/>
  <c r="J977" i="58"/>
  <c r="I977" i="58"/>
  <c r="J1003" i="58"/>
  <c r="I1003" i="58"/>
  <c r="J1019" i="58"/>
  <c r="I1019" i="58"/>
  <c r="J1022" i="58"/>
  <c r="I1022" i="58"/>
  <c r="J1026" i="58"/>
  <c r="I1026" i="58"/>
  <c r="J1030" i="58"/>
  <c r="I1030" i="58"/>
  <c r="I1037" i="58"/>
  <c r="J1037" i="58"/>
  <c r="Q1042" i="58"/>
  <c r="R1053" i="58"/>
  <c r="S1053" i="58"/>
  <c r="I1088" i="58"/>
  <c r="J1088" i="58"/>
  <c r="Q1099" i="58"/>
  <c r="Q1106" i="58"/>
  <c r="J1117" i="58"/>
  <c r="I1117" i="58"/>
  <c r="J1143" i="58"/>
  <c r="I1143" i="58"/>
  <c r="Q1188" i="58"/>
  <c r="J1197" i="58"/>
  <c r="I1197" i="58"/>
  <c r="J1223" i="58"/>
  <c r="I1223" i="58"/>
  <c r="Q1278" i="58"/>
  <c r="Q1341" i="58"/>
  <c r="Q1487" i="58"/>
  <c r="S637" i="58"/>
  <c r="S827" i="58"/>
  <c r="J885" i="58"/>
  <c r="I885" i="58"/>
  <c r="J927" i="58"/>
  <c r="I927" i="58"/>
  <c r="J965" i="58"/>
  <c r="I965" i="58"/>
  <c r="J1007" i="58"/>
  <c r="K1008" i="58" s="1"/>
  <c r="I1007" i="58"/>
  <c r="Q1080" i="58"/>
  <c r="Q1091" i="58"/>
  <c r="Q1093" i="58"/>
  <c r="J1147" i="58"/>
  <c r="I1147" i="58"/>
  <c r="J1181" i="58"/>
  <c r="I1181" i="58"/>
  <c r="J1227" i="58"/>
  <c r="I1227" i="58"/>
  <c r="Q1234" i="58"/>
  <c r="J1261" i="58"/>
  <c r="I1261" i="58"/>
  <c r="Q1286" i="58"/>
  <c r="Q1380" i="58"/>
  <c r="Q1485" i="58"/>
  <c r="Q1629" i="58"/>
  <c r="Q1050" i="58"/>
  <c r="Q1067" i="58"/>
  <c r="I1103" i="58"/>
  <c r="J1103" i="58"/>
  <c r="J1170" i="58"/>
  <c r="I1170" i="58"/>
  <c r="J1174" i="58"/>
  <c r="I1174" i="58"/>
  <c r="J1239" i="58"/>
  <c r="I1239" i="58"/>
  <c r="J1242" i="58"/>
  <c r="K1243" i="58" s="1"/>
  <c r="I1242" i="58"/>
  <c r="S1247" i="58"/>
  <c r="R1247" i="58"/>
  <c r="J1250" i="58"/>
  <c r="K1251" i="58" s="1"/>
  <c r="I1250" i="58"/>
  <c r="J1258" i="58"/>
  <c r="I1258" i="58"/>
  <c r="Q1288" i="58"/>
  <c r="I1321" i="58"/>
  <c r="J1321" i="58"/>
  <c r="Q1346" i="58"/>
  <c r="J177" i="58"/>
  <c r="K178" i="58" s="1"/>
  <c r="J178" i="58"/>
  <c r="K179" i="58" s="1"/>
  <c r="I186" i="58"/>
  <c r="J193" i="58"/>
  <c r="K194" i="58" s="1"/>
  <c r="J194" i="58"/>
  <c r="K195" i="58" s="1"/>
  <c r="I202" i="58"/>
  <c r="J209" i="58"/>
  <c r="K210" i="58" s="1"/>
  <c r="J210" i="58"/>
  <c r="K211" i="58" s="1"/>
  <c r="I218" i="58"/>
  <c r="J225" i="58"/>
  <c r="K226" i="58" s="1"/>
  <c r="J226" i="58"/>
  <c r="K227" i="58" s="1"/>
  <c r="I234" i="58"/>
  <c r="I240" i="58"/>
  <c r="J241" i="58"/>
  <c r="K242" i="58" s="1"/>
  <c r="J249" i="58"/>
  <c r="K250" i="58" s="1"/>
  <c r="J257" i="58"/>
  <c r="K258" i="58" s="1"/>
  <c r="J266" i="58"/>
  <c r="K267" i="58" s="1"/>
  <c r="J274" i="58"/>
  <c r="K275" i="58" s="1"/>
  <c r="J283" i="58"/>
  <c r="K284" i="58" s="1"/>
  <c r="J291" i="58"/>
  <c r="K292" i="58" s="1"/>
  <c r="J299" i="58"/>
  <c r="K300" i="58" s="1"/>
  <c r="J308" i="58"/>
  <c r="K309" i="58" s="1"/>
  <c r="J316" i="58"/>
  <c r="K317" i="58" s="1"/>
  <c r="J325" i="58"/>
  <c r="K326" i="58" s="1"/>
  <c r="J333" i="58"/>
  <c r="K334" i="58" s="1"/>
  <c r="J342" i="58"/>
  <c r="K343" i="58" s="1"/>
  <c r="J350" i="58"/>
  <c r="K351" i="58" s="1"/>
  <c r="J358" i="58"/>
  <c r="K359" i="58" s="1"/>
  <c r="J367" i="58"/>
  <c r="K368" i="58" s="1"/>
  <c r="J375" i="58"/>
  <c r="K376" i="58" s="1"/>
  <c r="J384" i="58"/>
  <c r="K385" i="58" s="1"/>
  <c r="J392" i="58"/>
  <c r="K393" i="58" s="1"/>
  <c r="J400" i="58"/>
  <c r="K401" i="58" s="1"/>
  <c r="J401" i="58"/>
  <c r="K402" i="58" s="1"/>
  <c r="J409" i="58"/>
  <c r="K410" i="58" s="1"/>
  <c r="J417" i="58"/>
  <c r="K418" i="58" s="1"/>
  <c r="J426" i="58"/>
  <c r="K427" i="58" s="1"/>
  <c r="J434" i="58"/>
  <c r="K435" i="58" s="1"/>
  <c r="J443" i="58"/>
  <c r="K444" i="58" s="1"/>
  <c r="J451" i="58"/>
  <c r="K452" i="58" s="1"/>
  <c r="J459" i="58"/>
  <c r="K460" i="58" s="1"/>
  <c r="J468" i="58"/>
  <c r="K469" i="58" s="1"/>
  <c r="J476" i="58"/>
  <c r="K477" i="58" s="1"/>
  <c r="J485" i="58"/>
  <c r="K486" i="58" s="1"/>
  <c r="J493" i="58"/>
  <c r="K494" i="58" s="1"/>
  <c r="J502" i="58"/>
  <c r="K503" i="58" s="1"/>
  <c r="J506" i="58"/>
  <c r="K507" i="58" s="1"/>
  <c r="J510" i="58"/>
  <c r="K511" i="58" s="1"/>
  <c r="J514" i="58"/>
  <c r="K515" i="58" s="1"/>
  <c r="J518" i="58"/>
  <c r="K519" i="58" s="1"/>
  <c r="S532" i="58"/>
  <c r="Q540" i="58"/>
  <c r="J544" i="58"/>
  <c r="K545" i="58" s="1"/>
  <c r="J548" i="58"/>
  <c r="K549" i="58" s="1"/>
  <c r="J552" i="58"/>
  <c r="K553" i="58" s="1"/>
  <c r="J556" i="58"/>
  <c r="K557" i="58" s="1"/>
  <c r="J560" i="58"/>
  <c r="K561" i="58" s="1"/>
  <c r="S562" i="58"/>
  <c r="J582" i="58"/>
  <c r="K583" i="58" s="1"/>
  <c r="J586" i="58"/>
  <c r="K587" i="58" s="1"/>
  <c r="J590" i="58"/>
  <c r="K591" i="58" s="1"/>
  <c r="J594" i="58"/>
  <c r="K595" i="58" s="1"/>
  <c r="J598" i="58"/>
  <c r="K599" i="58" s="1"/>
  <c r="S608" i="58"/>
  <c r="Q620" i="58"/>
  <c r="J624" i="58"/>
  <c r="K625" i="58" s="1"/>
  <c r="J628" i="58"/>
  <c r="K629" i="58" s="1"/>
  <c r="J632" i="58"/>
  <c r="K633" i="58" s="1"/>
  <c r="J636" i="58"/>
  <c r="K637" i="58" s="1"/>
  <c r="J640" i="58"/>
  <c r="K641" i="58" s="1"/>
  <c r="J662" i="58"/>
  <c r="K663" i="58" s="1"/>
  <c r="J666" i="58"/>
  <c r="K667" i="58" s="1"/>
  <c r="J670" i="58"/>
  <c r="K671" i="58" s="1"/>
  <c r="J674" i="58"/>
  <c r="K675" i="58" s="1"/>
  <c r="J678" i="58"/>
  <c r="K679" i="58" s="1"/>
  <c r="Q700" i="58"/>
  <c r="J704" i="58"/>
  <c r="K705" i="58" s="1"/>
  <c r="J708" i="58"/>
  <c r="K709" i="58" s="1"/>
  <c r="J712" i="58"/>
  <c r="K713" i="58" s="1"/>
  <c r="J716" i="58"/>
  <c r="K717" i="58" s="1"/>
  <c r="J720" i="58"/>
  <c r="K721" i="58" s="1"/>
  <c r="S730" i="58"/>
  <c r="J742" i="58"/>
  <c r="K743" i="58" s="1"/>
  <c r="J746" i="58"/>
  <c r="K747" i="58" s="1"/>
  <c r="J750" i="58"/>
  <c r="K751" i="58" s="1"/>
  <c r="J754" i="58"/>
  <c r="K755" i="58" s="1"/>
  <c r="J758" i="58"/>
  <c r="K759" i="58" s="1"/>
  <c r="S776" i="58"/>
  <c r="Q780" i="58"/>
  <c r="J784" i="58"/>
  <c r="K785" i="58" s="1"/>
  <c r="J788" i="58"/>
  <c r="K789" i="58" s="1"/>
  <c r="J792" i="58"/>
  <c r="K793" i="58" s="1"/>
  <c r="J796" i="58"/>
  <c r="K797" i="58" s="1"/>
  <c r="J800" i="58"/>
  <c r="K801" i="58" s="1"/>
  <c r="I824" i="58"/>
  <c r="J824" i="58"/>
  <c r="I832" i="58"/>
  <c r="J832" i="58"/>
  <c r="I840" i="58"/>
  <c r="J840" i="58"/>
  <c r="I841" i="58"/>
  <c r="J841" i="58"/>
  <c r="I849" i="58"/>
  <c r="J849" i="58"/>
  <c r="I857" i="58"/>
  <c r="J857" i="58"/>
  <c r="J889" i="58"/>
  <c r="I889" i="58"/>
  <c r="Q903" i="58"/>
  <c r="Q907" i="58"/>
  <c r="Q911" i="58"/>
  <c r="Q915" i="58"/>
  <c r="Q919" i="58"/>
  <c r="J931" i="58"/>
  <c r="I931" i="58"/>
  <c r="J969" i="58"/>
  <c r="I969" i="58"/>
  <c r="Q983" i="58"/>
  <c r="Q987" i="58"/>
  <c r="Q991" i="58"/>
  <c r="Q999" i="58"/>
  <c r="J1011" i="58"/>
  <c r="I1011" i="58"/>
  <c r="Q1034" i="58"/>
  <c r="Q1058" i="58"/>
  <c r="Q1083" i="58"/>
  <c r="Q1087" i="58"/>
  <c r="Q1100" i="58"/>
  <c r="Q1101" i="58"/>
  <c r="R1104" i="58"/>
  <c r="J1185" i="58"/>
  <c r="I1185" i="58"/>
  <c r="Q1192" i="58"/>
  <c r="J1265" i="58"/>
  <c r="I1265" i="58"/>
  <c r="Q1272" i="58"/>
  <c r="Q1291" i="58"/>
  <c r="Q1303" i="58"/>
  <c r="Q1328" i="58"/>
  <c r="Q1495" i="58"/>
  <c r="I1574" i="58"/>
  <c r="J1574" i="58"/>
  <c r="Q1580" i="58"/>
  <c r="Q1706" i="58"/>
  <c r="J868" i="58"/>
  <c r="I868" i="58"/>
  <c r="J872" i="58"/>
  <c r="I872" i="58"/>
  <c r="J876" i="58"/>
  <c r="I876" i="58"/>
  <c r="J880" i="58"/>
  <c r="I880" i="58"/>
  <c r="J902" i="58"/>
  <c r="I902" i="58"/>
  <c r="J906" i="58"/>
  <c r="I906" i="58"/>
  <c r="J910" i="58"/>
  <c r="I910" i="58"/>
  <c r="J914" i="58"/>
  <c r="I914" i="58"/>
  <c r="J918" i="58"/>
  <c r="I918" i="58"/>
  <c r="J944" i="58"/>
  <c r="I944" i="58"/>
  <c r="J948" i="58"/>
  <c r="I948" i="58"/>
  <c r="J952" i="58"/>
  <c r="I952" i="58"/>
  <c r="J956" i="58"/>
  <c r="I956" i="58"/>
  <c r="J960" i="58"/>
  <c r="I960" i="58"/>
  <c r="S970" i="58"/>
  <c r="R970" i="58"/>
  <c r="J982" i="58"/>
  <c r="I982" i="58"/>
  <c r="J986" i="58"/>
  <c r="I986" i="58"/>
  <c r="J990" i="58"/>
  <c r="I990" i="58"/>
  <c r="J994" i="58"/>
  <c r="I994" i="58"/>
  <c r="J998" i="58"/>
  <c r="I998" i="58"/>
  <c r="S1012" i="58"/>
  <c r="R1012" i="58"/>
  <c r="J1024" i="58"/>
  <c r="I1024" i="58"/>
  <c r="J1028" i="58"/>
  <c r="I1028" i="58"/>
  <c r="J1032" i="58"/>
  <c r="I1032" i="58"/>
  <c r="I1044" i="58"/>
  <c r="J1044" i="58"/>
  <c r="I1052" i="58"/>
  <c r="J1052" i="58"/>
  <c r="I1060" i="58"/>
  <c r="J1060" i="58"/>
  <c r="I1061" i="58"/>
  <c r="J1061" i="58"/>
  <c r="I1069" i="58"/>
  <c r="J1069" i="58"/>
  <c r="I1077" i="58"/>
  <c r="J1077" i="58"/>
  <c r="I1105" i="58"/>
  <c r="J1105" i="58"/>
  <c r="Q1108" i="58"/>
  <c r="I1113" i="58"/>
  <c r="J1113" i="58"/>
  <c r="Q1123" i="58"/>
  <c r="Q1127" i="58"/>
  <c r="Q1131" i="58"/>
  <c r="Q1139" i="58"/>
  <c r="J1151" i="58"/>
  <c r="I1151" i="58"/>
  <c r="J1189" i="58"/>
  <c r="I1189" i="58"/>
  <c r="Q1207" i="58"/>
  <c r="Q1211" i="58"/>
  <c r="Q1215" i="58"/>
  <c r="Q1219" i="58"/>
  <c r="J1231" i="58"/>
  <c r="I1231" i="58"/>
  <c r="J1269" i="58"/>
  <c r="I1269" i="58"/>
  <c r="I1295" i="58"/>
  <c r="J1295" i="58"/>
  <c r="Q1300" i="58"/>
  <c r="Q1301" i="58"/>
  <c r="I1312" i="58"/>
  <c r="J1312" i="58"/>
  <c r="Q1325" i="58"/>
  <c r="Q1326" i="58"/>
  <c r="I1337" i="58"/>
  <c r="J1337" i="58"/>
  <c r="S1354" i="58"/>
  <c r="S1396" i="58"/>
  <c r="R1396" i="58"/>
  <c r="Q1483" i="58"/>
  <c r="Q1560" i="58"/>
  <c r="Q1563" i="58"/>
  <c r="I1591" i="58"/>
  <c r="J1591" i="58"/>
  <c r="Q1597" i="58"/>
  <c r="Q1609" i="58"/>
  <c r="Q1622" i="58"/>
  <c r="Q1669" i="58"/>
  <c r="Q1678" i="58"/>
  <c r="Q1683" i="58"/>
  <c r="J883" i="58"/>
  <c r="I883" i="58"/>
  <c r="J887" i="58"/>
  <c r="I887" i="58"/>
  <c r="J891" i="58"/>
  <c r="I891" i="58"/>
  <c r="J895" i="58"/>
  <c r="I895" i="58"/>
  <c r="J899" i="58"/>
  <c r="I899" i="58"/>
  <c r="J921" i="58"/>
  <c r="I921" i="58"/>
  <c r="J925" i="58"/>
  <c r="I925" i="58"/>
  <c r="J929" i="58"/>
  <c r="I929" i="58"/>
  <c r="J933" i="58"/>
  <c r="I933" i="58"/>
  <c r="J937" i="58"/>
  <c r="I937" i="58"/>
  <c r="J963" i="58"/>
  <c r="I963" i="58"/>
  <c r="J967" i="58"/>
  <c r="I967" i="58"/>
  <c r="J971" i="58"/>
  <c r="I971" i="58"/>
  <c r="J975" i="58"/>
  <c r="I975" i="58"/>
  <c r="J979" i="58"/>
  <c r="I979" i="58"/>
  <c r="J1001" i="58"/>
  <c r="I1001" i="58"/>
  <c r="J1005" i="58"/>
  <c r="I1005" i="58"/>
  <c r="J1009" i="58"/>
  <c r="I1009" i="58"/>
  <c r="J1013" i="58"/>
  <c r="I1013" i="58"/>
  <c r="J1017" i="58"/>
  <c r="I1017" i="58"/>
  <c r="I1035" i="58"/>
  <c r="J1035" i="58"/>
  <c r="Q1041" i="58"/>
  <c r="I1046" i="58"/>
  <c r="J1046" i="58"/>
  <c r="Q1048" i="58"/>
  <c r="Q1049" i="58"/>
  <c r="I1054" i="58"/>
  <c r="J1054" i="58"/>
  <c r="K1055" i="58" s="1"/>
  <c r="Q1056" i="58"/>
  <c r="Q1057" i="58"/>
  <c r="I1063" i="58"/>
  <c r="J1063" i="58"/>
  <c r="Q1065" i="58"/>
  <c r="Q1066" i="58"/>
  <c r="I1071" i="58"/>
  <c r="J1071" i="58"/>
  <c r="K1072" i="58" s="1"/>
  <c r="Q1073" i="58"/>
  <c r="Q1074" i="58"/>
  <c r="I1079" i="58"/>
  <c r="J1079" i="58"/>
  <c r="I1086" i="58"/>
  <c r="J1086" i="58"/>
  <c r="I1094" i="58"/>
  <c r="J1094" i="58"/>
  <c r="J1124" i="58"/>
  <c r="I1124" i="58"/>
  <c r="J1128" i="58"/>
  <c r="I1128" i="58"/>
  <c r="J1132" i="58"/>
  <c r="I1132" i="58"/>
  <c r="J1136" i="58"/>
  <c r="I1136" i="58"/>
  <c r="J1140" i="58"/>
  <c r="I1140" i="58"/>
  <c r="J1155" i="58"/>
  <c r="I1155" i="58"/>
  <c r="Q1165" i="58"/>
  <c r="Q1169" i="58"/>
  <c r="Q1177" i="58"/>
  <c r="J1193" i="58"/>
  <c r="I1193" i="58"/>
  <c r="J1204" i="58"/>
  <c r="I1204" i="58"/>
  <c r="J1208" i="58"/>
  <c r="I1208" i="58"/>
  <c r="J1212" i="58"/>
  <c r="I1212" i="58"/>
  <c r="J1216" i="58"/>
  <c r="I1216" i="58"/>
  <c r="J1220" i="58"/>
  <c r="I1220" i="58"/>
  <c r="J1235" i="58"/>
  <c r="I1235" i="58"/>
  <c r="Q1245" i="58"/>
  <c r="Q1253" i="58"/>
  <c r="Q1257" i="58"/>
  <c r="J1273" i="58"/>
  <c r="I1273" i="58"/>
  <c r="Q1282" i="58"/>
  <c r="Q1363" i="58"/>
  <c r="Q1481" i="58"/>
  <c r="Q1489" i="58"/>
  <c r="Q1497" i="58"/>
  <c r="Q1537" i="58"/>
  <c r="Q1652" i="58"/>
  <c r="J1802" i="58"/>
  <c r="I1802" i="58"/>
  <c r="S1809" i="58"/>
  <c r="R1809" i="58"/>
  <c r="J1122" i="58"/>
  <c r="I1122" i="58"/>
  <c r="J1126" i="58"/>
  <c r="I1126" i="58"/>
  <c r="J1130" i="58"/>
  <c r="I1130" i="58"/>
  <c r="J1134" i="58"/>
  <c r="I1134" i="58"/>
  <c r="J1138" i="58"/>
  <c r="I1138" i="58"/>
  <c r="R1144" i="58"/>
  <c r="J1164" i="58"/>
  <c r="I1164" i="58"/>
  <c r="J1168" i="58"/>
  <c r="I1168" i="58"/>
  <c r="J1172" i="58"/>
  <c r="I1172" i="58"/>
  <c r="J1176" i="58"/>
  <c r="I1176" i="58"/>
  <c r="J1180" i="58"/>
  <c r="I1180" i="58"/>
  <c r="J1202" i="58"/>
  <c r="I1202" i="58"/>
  <c r="J1206" i="58"/>
  <c r="I1206" i="58"/>
  <c r="J1210" i="58"/>
  <c r="I1210" i="58"/>
  <c r="J1214" i="58"/>
  <c r="I1214" i="58"/>
  <c r="J1218" i="58"/>
  <c r="I1218" i="58"/>
  <c r="S1232" i="58"/>
  <c r="R1232" i="58"/>
  <c r="J1244" i="58"/>
  <c r="I1244" i="58"/>
  <c r="J1248" i="58"/>
  <c r="I1248" i="58"/>
  <c r="J1252" i="58"/>
  <c r="I1252" i="58"/>
  <c r="J1256" i="58"/>
  <c r="I1256" i="58"/>
  <c r="J1260" i="58"/>
  <c r="I1260" i="58"/>
  <c r="S1274" i="58"/>
  <c r="R1274" i="58"/>
  <c r="I1287" i="58"/>
  <c r="J1287" i="58"/>
  <c r="K1288" i="58" s="1"/>
  <c r="Q1292" i="58"/>
  <c r="Q1294" i="58"/>
  <c r="Q1345" i="58"/>
  <c r="Q1347" i="58"/>
  <c r="Q1348" i="58"/>
  <c r="Q1349" i="58"/>
  <c r="Q1362" i="58"/>
  <c r="Q1364" i="58"/>
  <c r="Q1366" i="58"/>
  <c r="Q1554" i="58"/>
  <c r="Q1587" i="58"/>
  <c r="Q1600" i="58"/>
  <c r="Q1628" i="58"/>
  <c r="Q1672" i="58"/>
  <c r="Q1695" i="58"/>
  <c r="J1115" i="58"/>
  <c r="K1116" i="58" s="1"/>
  <c r="I1115" i="58"/>
  <c r="J1119" i="58"/>
  <c r="I1119" i="58"/>
  <c r="J1141" i="58"/>
  <c r="K1142" i="58" s="1"/>
  <c r="I1141" i="58"/>
  <c r="J1145" i="58"/>
  <c r="I1145" i="58"/>
  <c r="J1149" i="58"/>
  <c r="K1150" i="58" s="1"/>
  <c r="I1149" i="58"/>
  <c r="J1153" i="58"/>
  <c r="I1153" i="58"/>
  <c r="J1157" i="58"/>
  <c r="K1158" i="58" s="1"/>
  <c r="I1157" i="58"/>
  <c r="J1183" i="58"/>
  <c r="I1183" i="58"/>
  <c r="J1187" i="58"/>
  <c r="K1188" i="58" s="1"/>
  <c r="I1187" i="58"/>
  <c r="J1191" i="58"/>
  <c r="I1191" i="58"/>
  <c r="J1195" i="58"/>
  <c r="K1196" i="58" s="1"/>
  <c r="I1195" i="58"/>
  <c r="J1199" i="58"/>
  <c r="I1199" i="58"/>
  <c r="J1221" i="58"/>
  <c r="K1222" i="58" s="1"/>
  <c r="I1221" i="58"/>
  <c r="J1225" i="58"/>
  <c r="I1225" i="58"/>
  <c r="J1229" i="58"/>
  <c r="K1230" i="58" s="1"/>
  <c r="I1229" i="58"/>
  <c r="J1233" i="58"/>
  <c r="I1233" i="58"/>
  <c r="J1237" i="58"/>
  <c r="K1238" i="58" s="1"/>
  <c r="I1237" i="58"/>
  <c r="J1263" i="58"/>
  <c r="I1263" i="58"/>
  <c r="J1267" i="58"/>
  <c r="K1268" i="58" s="1"/>
  <c r="I1267" i="58"/>
  <c r="J1271" i="58"/>
  <c r="I1271" i="58"/>
  <c r="J1275" i="58"/>
  <c r="K1276" i="58" s="1"/>
  <c r="I1275" i="58"/>
  <c r="J1277" i="58"/>
  <c r="J1279" i="58"/>
  <c r="S1296" i="58"/>
  <c r="I1304" i="58"/>
  <c r="J1304" i="58"/>
  <c r="Q1311" i="58"/>
  <c r="I1320" i="58"/>
  <c r="J1320" i="58"/>
  <c r="I1329" i="58"/>
  <c r="J1329" i="58"/>
  <c r="K1330" i="58" s="1"/>
  <c r="Q1334" i="58"/>
  <c r="Q1353" i="58"/>
  <c r="Q1356" i="58"/>
  <c r="Q1370" i="58"/>
  <c r="Q1372" i="58"/>
  <c r="Q1373" i="58"/>
  <c r="Q1381" i="58"/>
  <c r="Q1383" i="58"/>
  <c r="Q1385" i="58"/>
  <c r="Q1387" i="58"/>
  <c r="Q1389" i="58"/>
  <c r="Q1391" i="58"/>
  <c r="Q1393" i="58"/>
  <c r="Q1397" i="58"/>
  <c r="Q1399" i="58"/>
  <c r="Q1502" i="58"/>
  <c r="Q1504" i="58"/>
  <c r="Q1506" i="58"/>
  <c r="Q1508" i="58"/>
  <c r="Q1510" i="58"/>
  <c r="Q1514" i="58"/>
  <c r="Q1516" i="58"/>
  <c r="Q1518" i="58"/>
  <c r="Q1520" i="58"/>
  <c r="Q1606" i="58"/>
  <c r="I1633" i="58"/>
  <c r="J1633" i="58"/>
  <c r="Q1689" i="58"/>
  <c r="Q1694" i="58"/>
  <c r="Q1841" i="58"/>
  <c r="I1277" i="58"/>
  <c r="I1279" i="58"/>
  <c r="I1282" i="58"/>
  <c r="J1285" i="58"/>
  <c r="K1286" i="58" s="1"/>
  <c r="J1293" i="58"/>
  <c r="K1294" i="58" s="1"/>
  <c r="J1302" i="58"/>
  <c r="K1303" i="58" s="1"/>
  <c r="J1310" i="58"/>
  <c r="K1311" i="58" s="1"/>
  <c r="J1318" i="58"/>
  <c r="K1319" i="58" s="1"/>
  <c r="J1327" i="58"/>
  <c r="K1328" i="58" s="1"/>
  <c r="J1335" i="58"/>
  <c r="K1336" i="58" s="1"/>
  <c r="Q1406" i="58"/>
  <c r="Q1410" i="58"/>
  <c r="Q1414" i="58"/>
  <c r="Q1416" i="58"/>
  <c r="Q1421" i="58"/>
  <c r="Q1423" i="58"/>
  <c r="Q1425" i="58"/>
  <c r="Q1427" i="58"/>
  <c r="Q1429" i="58"/>
  <c r="Q1431" i="58"/>
  <c r="Q1433" i="58"/>
  <c r="Q1435" i="58"/>
  <c r="Q1439" i="58"/>
  <c r="I1524" i="58"/>
  <c r="J1524" i="58"/>
  <c r="Q1528" i="58"/>
  <c r="Q1530" i="58"/>
  <c r="R1539" i="58"/>
  <c r="I1541" i="58"/>
  <c r="J1541" i="58"/>
  <c r="Q1545" i="58"/>
  <c r="R1565" i="58"/>
  <c r="S1565" i="58"/>
  <c r="Q1571" i="58"/>
  <c r="Q1577" i="58"/>
  <c r="Q1588" i="58"/>
  <c r="Q1594" i="58"/>
  <c r="I1599" i="58"/>
  <c r="J1599" i="58"/>
  <c r="Q1603" i="58"/>
  <c r="I1608" i="58"/>
  <c r="J1608" i="58"/>
  <c r="K1609" i="58" s="1"/>
  <c r="Q1612" i="58"/>
  <c r="S1624" i="58"/>
  <c r="Q1630" i="58"/>
  <c r="Q1636" i="58"/>
  <c r="Q1644" i="58"/>
  <c r="Q1647" i="58"/>
  <c r="Q1656" i="58"/>
  <c r="R1657" i="58"/>
  <c r="S1657" i="58"/>
  <c r="Q1664" i="58"/>
  <c r="Q1670" i="58"/>
  <c r="Q1673" i="58"/>
  <c r="Q1675" i="58"/>
  <c r="Q1681" i="58"/>
  <c r="Q1687" i="58"/>
  <c r="Q1698" i="58"/>
  <c r="R1701" i="58"/>
  <c r="Q1703" i="58"/>
  <c r="Q1704" i="58"/>
  <c r="Q1721" i="58"/>
  <c r="Q1723" i="58"/>
  <c r="Q1725" i="58"/>
  <c r="Q1727" i="58"/>
  <c r="Q1729" i="58"/>
  <c r="Q1731" i="58"/>
  <c r="Q1735" i="58"/>
  <c r="Q1737" i="58"/>
  <c r="Q1340" i="58"/>
  <c r="Q1342" i="58"/>
  <c r="Q1350" i="58"/>
  <c r="Q1351" i="58"/>
  <c r="Q1358" i="58"/>
  <c r="Q1359" i="58"/>
  <c r="Q1367" i="58"/>
  <c r="Q1368" i="58"/>
  <c r="Q1375" i="58"/>
  <c r="Q1376" i="58"/>
  <c r="Q1441" i="58"/>
  <c r="Q1442" i="58"/>
  <c r="Q1443" i="58"/>
  <c r="Q1446" i="58"/>
  <c r="Q1448" i="58"/>
  <c r="Q1451" i="58"/>
  <c r="Q1452" i="58"/>
  <c r="Q1455" i="58"/>
  <c r="Q1456" i="58"/>
  <c r="Q1457" i="58"/>
  <c r="Q1458" i="58"/>
  <c r="Q1459" i="58"/>
  <c r="Q1460" i="58"/>
  <c r="Q1461" i="58"/>
  <c r="Q1462" i="58"/>
  <c r="Q1463" i="58"/>
  <c r="Q1464" i="58"/>
  <c r="Q1466" i="58"/>
  <c r="Q1467" i="58"/>
  <c r="Q1468" i="58"/>
  <c r="Q1469" i="58"/>
  <c r="Q1470" i="58"/>
  <c r="Q1472" i="58"/>
  <c r="Q1473" i="58"/>
  <c r="Q1475" i="58"/>
  <c r="Q1476" i="58"/>
  <c r="Q1477" i="58"/>
  <c r="Q1478" i="58"/>
  <c r="Q1479" i="58"/>
  <c r="Q1480" i="58"/>
  <c r="I1532" i="58"/>
  <c r="J1532" i="58"/>
  <c r="Q1538" i="58"/>
  <c r="I1549" i="58"/>
  <c r="J1549" i="58"/>
  <c r="Q1555" i="58"/>
  <c r="S1562" i="58"/>
  <c r="R1562" i="58"/>
  <c r="Q1564" i="58"/>
  <c r="Q1579" i="58"/>
  <c r="Q1581" i="58"/>
  <c r="Q1596" i="58"/>
  <c r="Q1605" i="58"/>
  <c r="Q1611" i="58"/>
  <c r="I1616" i="58"/>
  <c r="J1616" i="58"/>
  <c r="Q1638" i="58"/>
  <c r="I1642" i="58"/>
  <c r="J1642" i="58"/>
  <c r="Q1645" i="58"/>
  <c r="R1648" i="58"/>
  <c r="S1648" i="58"/>
  <c r="Q1651" i="58"/>
  <c r="Q1662" i="58"/>
  <c r="R1666" i="58"/>
  <c r="S1666" i="58"/>
  <c r="Q1667" i="58"/>
  <c r="Q1668" i="58"/>
  <c r="Q1679" i="58"/>
  <c r="Q1690" i="58"/>
  <c r="Q1696" i="58"/>
  <c r="Q1699" i="58"/>
  <c r="Q1707" i="58"/>
  <c r="J1818" i="58"/>
  <c r="I1818" i="58"/>
  <c r="I1843" i="58"/>
  <c r="J1843" i="58"/>
  <c r="I1853" i="58"/>
  <c r="J1853" i="58"/>
  <c r="Q1856" i="58"/>
  <c r="Q1938" i="58"/>
  <c r="J2065" i="58"/>
  <c r="I2065" i="58"/>
  <c r="Q1289" i="58"/>
  <c r="Q1297" i="58"/>
  <c r="Q1323" i="58"/>
  <c r="Q1339" i="58"/>
  <c r="Q1482" i="58"/>
  <c r="Q1484" i="58"/>
  <c r="Q1486" i="58"/>
  <c r="Q1488" i="58"/>
  <c r="Q1492" i="58"/>
  <c r="Q1494" i="58"/>
  <c r="Q1496" i="58"/>
  <c r="Q1498" i="58"/>
  <c r="Q1500" i="58"/>
  <c r="Q1505" i="58"/>
  <c r="Q1507" i="58"/>
  <c r="Q1511" i="58"/>
  <c r="Q1513" i="58"/>
  <c r="Q1515" i="58"/>
  <c r="Q1519" i="58"/>
  <c r="Q1529" i="58"/>
  <c r="I1540" i="58"/>
  <c r="J1540" i="58"/>
  <c r="Q1546" i="58"/>
  <c r="I1557" i="58"/>
  <c r="J1557" i="58"/>
  <c r="I1566" i="58"/>
  <c r="J1566" i="58"/>
  <c r="Q1572" i="58"/>
  <c r="I1583" i="58"/>
  <c r="J1583" i="58"/>
  <c r="K1584" i="58" s="1"/>
  <c r="Q1589" i="58"/>
  <c r="Q1613" i="58"/>
  <c r="Q1619" i="58"/>
  <c r="I1625" i="58"/>
  <c r="J1625" i="58"/>
  <c r="Q1660" i="58"/>
  <c r="Q1677" i="58"/>
  <c r="Q1680" i="58"/>
  <c r="Q1682" i="58"/>
  <c r="Q1691" i="58"/>
  <c r="Q1697" i="58"/>
  <c r="Q1708" i="58"/>
  <c r="Q1716" i="58"/>
  <c r="Q1720" i="58"/>
  <c r="S1724" i="58"/>
  <c r="R1724" i="58"/>
  <c r="S1730" i="58"/>
  <c r="R1730" i="58"/>
  <c r="J1776" i="58"/>
  <c r="I1776" i="58"/>
  <c r="J1795" i="58"/>
  <c r="I1795" i="58"/>
  <c r="Q1922" i="58"/>
  <c r="J1739" i="58"/>
  <c r="I1739" i="58"/>
  <c r="J1765" i="58"/>
  <c r="I1765" i="58"/>
  <c r="J1784" i="58"/>
  <c r="I1784" i="58"/>
  <c r="J1800" i="58"/>
  <c r="I1800" i="58"/>
  <c r="J1807" i="58"/>
  <c r="I1807" i="58"/>
  <c r="S1819" i="58"/>
  <c r="R1819" i="58"/>
  <c r="J1821" i="58"/>
  <c r="I1821" i="58"/>
  <c r="I1830" i="58"/>
  <c r="J1830" i="58"/>
  <c r="Q1840" i="58"/>
  <c r="Q1846" i="58"/>
  <c r="Q1849" i="58"/>
  <c r="I1851" i="58"/>
  <c r="J1851" i="58"/>
  <c r="I1872" i="58"/>
  <c r="J1872" i="58"/>
  <c r="Q1879" i="58"/>
  <c r="Q1926" i="58"/>
  <c r="J1944" i="58"/>
  <c r="I1944" i="58"/>
  <c r="J1960" i="58"/>
  <c r="I1960" i="58"/>
  <c r="Q1971" i="58"/>
  <c r="I1977" i="58"/>
  <c r="J1977" i="58"/>
  <c r="O2085" i="58"/>
  <c r="P2085" i="58"/>
  <c r="P2134" i="58"/>
  <c r="O2134" i="58"/>
  <c r="P2143" i="58"/>
  <c r="O2143" i="58"/>
  <c r="J1742" i="58"/>
  <c r="I1742" i="58"/>
  <c r="J1750" i="58"/>
  <c r="I1750" i="58"/>
  <c r="J1758" i="58"/>
  <c r="I1758" i="58"/>
  <c r="J1768" i="58"/>
  <c r="I1768" i="58"/>
  <c r="J1787" i="58"/>
  <c r="I1787" i="58"/>
  <c r="J1810" i="58"/>
  <c r="I1810" i="58"/>
  <c r="I1838" i="58"/>
  <c r="J1838" i="58"/>
  <c r="Q1854" i="58"/>
  <c r="Q1857" i="58"/>
  <c r="I1859" i="58"/>
  <c r="J1859" i="58"/>
  <c r="J1914" i="58"/>
  <c r="I1914" i="58"/>
  <c r="Q1930" i="58"/>
  <c r="Q1951" i="58"/>
  <c r="J1998" i="58"/>
  <c r="I1998" i="58"/>
  <c r="J1526" i="58"/>
  <c r="K1527" i="58" s="1"/>
  <c r="J1534" i="58"/>
  <c r="K1535" i="58" s="1"/>
  <c r="J1543" i="58"/>
  <c r="K1544" i="58" s="1"/>
  <c r="J1551" i="58"/>
  <c r="K1552" i="58" s="1"/>
  <c r="J1559" i="58"/>
  <c r="K1560" i="58" s="1"/>
  <c r="J1568" i="58"/>
  <c r="K1569" i="58" s="1"/>
  <c r="J1576" i="58"/>
  <c r="K1577" i="58" s="1"/>
  <c r="J1585" i="58"/>
  <c r="K1586" i="58" s="1"/>
  <c r="J1593" i="58"/>
  <c r="K1594" i="58" s="1"/>
  <c r="J1602" i="58"/>
  <c r="K1603" i="58" s="1"/>
  <c r="J1610" i="58"/>
  <c r="K1611" i="58" s="1"/>
  <c r="J1618" i="58"/>
  <c r="K1619" i="58" s="1"/>
  <c r="J1627" i="58"/>
  <c r="K1628" i="58" s="1"/>
  <c r="J1635" i="58"/>
  <c r="K1636" i="58" s="1"/>
  <c r="J1745" i="58"/>
  <c r="I1745" i="58"/>
  <c r="J1753" i="58"/>
  <c r="I1753" i="58"/>
  <c r="J1773" i="58"/>
  <c r="I1773" i="58"/>
  <c r="J1792" i="58"/>
  <c r="I1792" i="58"/>
  <c r="J1815" i="58"/>
  <c r="I1815" i="58"/>
  <c r="Q1826" i="58"/>
  <c r="I1845" i="58"/>
  <c r="J1845" i="58"/>
  <c r="K1846" i="58" s="1"/>
  <c r="Q1848" i="58"/>
  <c r="I1864" i="58"/>
  <c r="J1864" i="58"/>
  <c r="Q1868" i="58"/>
  <c r="Q1905" i="58"/>
  <c r="Q1934" i="58"/>
  <c r="Q1982" i="58"/>
  <c r="Q1997" i="58"/>
  <c r="P2053" i="58"/>
  <c r="O2053" i="58"/>
  <c r="J1747" i="58"/>
  <c r="J1755" i="58"/>
  <c r="J1762" i="58"/>
  <c r="I1876" i="58"/>
  <c r="J1876" i="58"/>
  <c r="I1885" i="58"/>
  <c r="J1885" i="58"/>
  <c r="Q1888" i="58"/>
  <c r="Q1896" i="58"/>
  <c r="J1902" i="58"/>
  <c r="I1902" i="58"/>
  <c r="J1918" i="58"/>
  <c r="I1918" i="58"/>
  <c r="J1923" i="58"/>
  <c r="I1923" i="58"/>
  <c r="J1927" i="58"/>
  <c r="I1927" i="58"/>
  <c r="J1931" i="58"/>
  <c r="I1931" i="58"/>
  <c r="J1935" i="58"/>
  <c r="I1935" i="58"/>
  <c r="J1939" i="58"/>
  <c r="I1939" i="58"/>
  <c r="J1948" i="58"/>
  <c r="I1948" i="58"/>
  <c r="Q1964" i="58"/>
  <c r="Q1968" i="58"/>
  <c r="Q1980" i="58"/>
  <c r="J2005" i="58"/>
  <c r="I2005" i="58"/>
  <c r="Q2019" i="58"/>
  <c r="J2073" i="58"/>
  <c r="I2073" i="58"/>
  <c r="J2084" i="58"/>
  <c r="I2084" i="58"/>
  <c r="P2133" i="58"/>
  <c r="O2133" i="58"/>
  <c r="I2235" i="58"/>
  <c r="J2235" i="58"/>
  <c r="Q1825" i="58"/>
  <c r="I1828" i="58"/>
  <c r="J1828" i="58"/>
  <c r="Q1829" i="58"/>
  <c r="I1836" i="58"/>
  <c r="J1836" i="58"/>
  <c r="I1862" i="58"/>
  <c r="J1862" i="58"/>
  <c r="Q1863" i="58"/>
  <c r="I1870" i="58"/>
  <c r="J1870" i="58"/>
  <c r="Q1873" i="58"/>
  <c r="Q1874" i="58"/>
  <c r="I1878" i="58"/>
  <c r="J1878" i="58"/>
  <c r="Q1881" i="58"/>
  <c r="Q1882" i="58"/>
  <c r="Q1883" i="58"/>
  <c r="J1889" i="58"/>
  <c r="I1889" i="58"/>
  <c r="J1893" i="58"/>
  <c r="I1893" i="58"/>
  <c r="J1897" i="58"/>
  <c r="I1897" i="58"/>
  <c r="Q1901" i="58"/>
  <c r="J1906" i="58"/>
  <c r="I1906" i="58"/>
  <c r="Q1917" i="58"/>
  <c r="Q1947" i="58"/>
  <c r="J1952" i="58"/>
  <c r="K1953" i="58" s="1"/>
  <c r="I1952" i="58"/>
  <c r="J1961" i="58"/>
  <c r="I1961" i="58"/>
  <c r="J1965" i="58"/>
  <c r="K1966" i="58" s="1"/>
  <c r="I1965" i="58"/>
  <c r="J1969" i="58"/>
  <c r="I1969" i="58"/>
  <c r="Q1972" i="58"/>
  <c r="Q1974" i="58"/>
  <c r="Q1989" i="58"/>
  <c r="J1990" i="58"/>
  <c r="I1990" i="58"/>
  <c r="J2001" i="58"/>
  <c r="I2001" i="58"/>
  <c r="Q2012" i="58"/>
  <c r="P2048" i="58"/>
  <c r="O2048" i="58"/>
  <c r="P2122" i="58"/>
  <c r="O2122" i="58"/>
  <c r="J1740" i="58"/>
  <c r="K1741" i="58" s="1"/>
  <c r="J1743" i="58"/>
  <c r="K1744" i="58" s="1"/>
  <c r="I1747" i="58"/>
  <c r="J1751" i="58"/>
  <c r="K1752" i="58" s="1"/>
  <c r="I1755" i="58"/>
  <c r="J1759" i="58"/>
  <c r="K1760" i="58" s="1"/>
  <c r="I1762" i="58"/>
  <c r="J1766" i="58"/>
  <c r="K1767" i="58" s="1"/>
  <c r="I1770" i="58"/>
  <c r="J1774" i="58"/>
  <c r="K1775" i="58" s="1"/>
  <c r="I1778" i="58"/>
  <c r="I1781" i="58"/>
  <c r="J1785" i="58"/>
  <c r="K1786" i="58" s="1"/>
  <c r="I1789" i="58"/>
  <c r="J1793" i="58"/>
  <c r="K1794" i="58" s="1"/>
  <c r="I1797" i="58"/>
  <c r="I1804" i="58"/>
  <c r="J1808" i="58"/>
  <c r="K1809" i="58" s="1"/>
  <c r="I1812" i="58"/>
  <c r="J1816" i="58"/>
  <c r="K1817" i="58" s="1"/>
  <c r="I1820" i="58"/>
  <c r="I1823" i="58"/>
  <c r="Q1866" i="58"/>
  <c r="S1890" i="58"/>
  <c r="R1890" i="58"/>
  <c r="J1910" i="58"/>
  <c r="I1910" i="58"/>
  <c r="J1956" i="58"/>
  <c r="I1956" i="58"/>
  <c r="Q1979" i="58"/>
  <c r="Q1993" i="58"/>
  <c r="J1994" i="58"/>
  <c r="I1994" i="58"/>
  <c r="P2018" i="58"/>
  <c r="J2068" i="58"/>
  <c r="I2068" i="58"/>
  <c r="O2090" i="58"/>
  <c r="P2090" i="58"/>
  <c r="J2094" i="58"/>
  <c r="I2094" i="58"/>
  <c r="P2101" i="58"/>
  <c r="O2101" i="58"/>
  <c r="Q2106" i="58"/>
  <c r="Q2108" i="58"/>
  <c r="P2117" i="58"/>
  <c r="O2117" i="58"/>
  <c r="J1887" i="58"/>
  <c r="I1887" i="58"/>
  <c r="J1891" i="58"/>
  <c r="I1891" i="58"/>
  <c r="J1895" i="58"/>
  <c r="I1895" i="58"/>
  <c r="J1899" i="58"/>
  <c r="I1899" i="58"/>
  <c r="S1903" i="58"/>
  <c r="R1903" i="58"/>
  <c r="S1911" i="58"/>
  <c r="R1911" i="58"/>
  <c r="J1921" i="58"/>
  <c r="I1921" i="58"/>
  <c r="J1925" i="58"/>
  <c r="I1925" i="58"/>
  <c r="J1929" i="58"/>
  <c r="I1929" i="58"/>
  <c r="J1933" i="58"/>
  <c r="I1933" i="58"/>
  <c r="J1937" i="58"/>
  <c r="I1937" i="58"/>
  <c r="J1963" i="58"/>
  <c r="I1963" i="58"/>
  <c r="J1967" i="58"/>
  <c r="I1967" i="58"/>
  <c r="I1984" i="58"/>
  <c r="J1984" i="58"/>
  <c r="S2002" i="58"/>
  <c r="R2002" i="58"/>
  <c r="Q2008" i="58"/>
  <c r="O2022" i="58"/>
  <c r="P2022" i="58"/>
  <c r="J2027" i="58"/>
  <c r="I2027" i="58"/>
  <c r="J2030" i="58"/>
  <c r="I2030" i="58"/>
  <c r="J2035" i="58"/>
  <c r="I2035" i="58"/>
  <c r="J2038" i="58"/>
  <c r="I2038" i="58"/>
  <c r="Q2054" i="58"/>
  <c r="P2057" i="58"/>
  <c r="O2057" i="58"/>
  <c r="O2064" i="58"/>
  <c r="P2064" i="58"/>
  <c r="O2067" i="58"/>
  <c r="P2067" i="58"/>
  <c r="O2072" i="58"/>
  <c r="P2072" i="58"/>
  <c r="I2076" i="58"/>
  <c r="J2076" i="58"/>
  <c r="J2086" i="58"/>
  <c r="I2086" i="58"/>
  <c r="J2091" i="58"/>
  <c r="I2091" i="58"/>
  <c r="O2093" i="58"/>
  <c r="P2093" i="58"/>
  <c r="P2105" i="58"/>
  <c r="O2105" i="58"/>
  <c r="Q2111" i="58"/>
  <c r="P2121" i="58"/>
  <c r="O2121" i="58"/>
  <c r="Q2149" i="58"/>
  <c r="J1904" i="58"/>
  <c r="I1904" i="58"/>
  <c r="J1908" i="58"/>
  <c r="I1908" i="58"/>
  <c r="J1912" i="58"/>
  <c r="I1912" i="58"/>
  <c r="J1916" i="58"/>
  <c r="I1916" i="58"/>
  <c r="J1920" i="58"/>
  <c r="I1920" i="58"/>
  <c r="J1942" i="58"/>
  <c r="I1942" i="58"/>
  <c r="J1946" i="58"/>
  <c r="I1946" i="58"/>
  <c r="J1950" i="58"/>
  <c r="I1950" i="58"/>
  <c r="J1954" i="58"/>
  <c r="I1954" i="58"/>
  <c r="J1958" i="58"/>
  <c r="I1958" i="58"/>
  <c r="I1975" i="58"/>
  <c r="J1975" i="58"/>
  <c r="I1986" i="58"/>
  <c r="J1986" i="58"/>
  <c r="P2006" i="58"/>
  <c r="Q2007" i="58"/>
  <c r="O2026" i="58"/>
  <c r="P2026" i="58"/>
  <c r="O2029" i="58"/>
  <c r="P2029" i="58"/>
  <c r="O2034" i="58"/>
  <c r="P2034" i="58"/>
  <c r="O2037" i="58"/>
  <c r="P2037" i="58"/>
  <c r="P2041" i="58"/>
  <c r="O2041" i="58"/>
  <c r="Q2047" i="58"/>
  <c r="Q2051" i="58"/>
  <c r="O2052" i="58"/>
  <c r="J1988" i="58"/>
  <c r="I1988" i="58"/>
  <c r="J1992" i="58"/>
  <c r="I1992" i="58"/>
  <c r="J1996" i="58"/>
  <c r="I1996" i="58"/>
  <c r="J2000" i="58"/>
  <c r="I2000" i="58"/>
  <c r="P2008" i="58"/>
  <c r="Q2009" i="58"/>
  <c r="P2012" i="58"/>
  <c r="Q2013" i="58"/>
  <c r="P2016" i="58"/>
  <c r="P2020" i="58"/>
  <c r="J2022" i="58"/>
  <c r="I2022" i="58"/>
  <c r="O2025" i="58"/>
  <c r="P2025" i="58"/>
  <c r="O2033" i="58"/>
  <c r="P2033" i="58"/>
  <c r="Q2043" i="58"/>
  <c r="Q2046" i="58"/>
  <c r="P2049" i="58"/>
  <c r="O2049" i="58"/>
  <c r="O2063" i="58"/>
  <c r="P2063" i="58"/>
  <c r="O2071" i="58"/>
  <c r="P2071" i="58"/>
  <c r="P2077" i="58"/>
  <c r="O2077" i="58"/>
  <c r="P2078" i="58"/>
  <c r="O2078" i="58"/>
  <c r="J2079" i="58"/>
  <c r="K2080" i="58" s="1"/>
  <c r="I2079" i="58"/>
  <c r="Q2115" i="58"/>
  <c r="Q2127" i="58"/>
  <c r="P2137" i="58"/>
  <c r="O2137" i="58"/>
  <c r="P2138" i="58"/>
  <c r="O2138" i="58"/>
  <c r="P2142" i="58"/>
  <c r="O2142" i="58"/>
  <c r="Q2163" i="58"/>
  <c r="J2003" i="58"/>
  <c r="K2004" i="58" s="1"/>
  <c r="I2003" i="58"/>
  <c r="P2009" i="58"/>
  <c r="Q2010" i="58"/>
  <c r="P2013" i="58"/>
  <c r="Q2014" i="58"/>
  <c r="P2017" i="58"/>
  <c r="Q2018" i="58"/>
  <c r="J2021" i="58"/>
  <c r="I2021" i="58"/>
  <c r="J2026" i="58"/>
  <c r="I2026" i="58"/>
  <c r="O2030" i="58"/>
  <c r="P2030" i="58"/>
  <c r="J2031" i="58"/>
  <c r="I2031" i="58"/>
  <c r="J2034" i="58"/>
  <c r="I2034" i="58"/>
  <c r="O2038" i="58"/>
  <c r="P2038" i="58"/>
  <c r="J2039" i="58"/>
  <c r="I2039" i="58"/>
  <c r="Q2042" i="58"/>
  <c r="P2045" i="58"/>
  <c r="O2045" i="58"/>
  <c r="Q2055" i="58"/>
  <c r="Q2058" i="58"/>
  <c r="J2061" i="58"/>
  <c r="I2061" i="58"/>
  <c r="J2064" i="58"/>
  <c r="I2064" i="58"/>
  <c r="O2068" i="58"/>
  <c r="P2068" i="58"/>
  <c r="J2069" i="58"/>
  <c r="I2069" i="58"/>
  <c r="J2072" i="58"/>
  <c r="I2072" i="58"/>
  <c r="Q2080" i="58"/>
  <c r="J2083" i="58"/>
  <c r="I2083" i="58"/>
  <c r="Q2102" i="58"/>
  <c r="Q2120" i="58"/>
  <c r="Q2122" i="58"/>
  <c r="Q2126" i="58"/>
  <c r="S2135" i="58"/>
  <c r="P2163" i="58"/>
  <c r="O2163" i="58"/>
  <c r="Q2170" i="58"/>
  <c r="J2184" i="58"/>
  <c r="I2184" i="58"/>
  <c r="J2025" i="58"/>
  <c r="I2025" i="58"/>
  <c r="J2029" i="58"/>
  <c r="I2029" i="58"/>
  <c r="J2033" i="58"/>
  <c r="I2033" i="58"/>
  <c r="J2037" i="58"/>
  <c r="I2037" i="58"/>
  <c r="Q2044" i="58"/>
  <c r="Q2052" i="58"/>
  <c r="J2063" i="58"/>
  <c r="I2063" i="58"/>
  <c r="J2067" i="58"/>
  <c r="I2067" i="58"/>
  <c r="J2071" i="58"/>
  <c r="I2071" i="58"/>
  <c r="J2075" i="58"/>
  <c r="I2075" i="58"/>
  <c r="O2089" i="58"/>
  <c r="P2089" i="58"/>
  <c r="Q2098" i="58"/>
  <c r="Q2099" i="58"/>
  <c r="Q2103" i="58"/>
  <c r="P2109" i="58"/>
  <c r="O2109" i="58"/>
  <c r="Q2110" i="58"/>
  <c r="Q2112" i="58"/>
  <c r="Q2123" i="58"/>
  <c r="P2125" i="58"/>
  <c r="O2125" i="58"/>
  <c r="P2126" i="58"/>
  <c r="O2126" i="58"/>
  <c r="R2128" i="58"/>
  <c r="S2128" i="58"/>
  <c r="Q2130" i="58"/>
  <c r="P2146" i="58"/>
  <c r="O2146" i="58"/>
  <c r="Q2155" i="58"/>
  <c r="S2162" i="58"/>
  <c r="R2162" i="58"/>
  <c r="Q2166" i="58"/>
  <c r="P2167" i="58"/>
  <c r="O2167" i="58"/>
  <c r="J2028" i="58"/>
  <c r="I2028" i="58"/>
  <c r="J2032" i="58"/>
  <c r="I2032" i="58"/>
  <c r="J2036" i="58"/>
  <c r="I2036" i="58"/>
  <c r="J2040" i="58"/>
  <c r="I2040" i="58"/>
  <c r="Q2041" i="58"/>
  <c r="Q2045" i="58"/>
  <c r="Q2053" i="58"/>
  <c r="Q2057" i="58"/>
  <c r="J2062" i="58"/>
  <c r="K2063" i="58" s="1"/>
  <c r="I2062" i="58"/>
  <c r="J2066" i="58"/>
  <c r="I2066" i="58"/>
  <c r="J2070" i="58"/>
  <c r="K2071" i="58" s="1"/>
  <c r="I2070" i="58"/>
  <c r="J2074" i="58"/>
  <c r="I2074" i="58"/>
  <c r="Q2077" i="58"/>
  <c r="O2083" i="58"/>
  <c r="P2083" i="58"/>
  <c r="O2084" i="58"/>
  <c r="P2084" i="58"/>
  <c r="O2086" i="58"/>
  <c r="P2086" i="58"/>
  <c r="J2087" i="58"/>
  <c r="I2087" i="58"/>
  <c r="J2090" i="58"/>
  <c r="I2090" i="58"/>
  <c r="O2094" i="58"/>
  <c r="P2094" i="58"/>
  <c r="P2113" i="58"/>
  <c r="O2113" i="58"/>
  <c r="Q2114" i="58"/>
  <c r="P2129" i="58"/>
  <c r="O2129" i="58"/>
  <c r="P2130" i="58"/>
  <c r="O2130" i="58"/>
  <c r="Q2134" i="58"/>
  <c r="Q2143" i="58"/>
  <c r="Q2157" i="58"/>
  <c r="J2085" i="58"/>
  <c r="I2085" i="58"/>
  <c r="J2089" i="58"/>
  <c r="I2089" i="58"/>
  <c r="J2093" i="58"/>
  <c r="I2093" i="58"/>
  <c r="P2123" i="58"/>
  <c r="O2123" i="58"/>
  <c r="P2127" i="58"/>
  <c r="O2127" i="58"/>
  <c r="P2131" i="58"/>
  <c r="O2131" i="58"/>
  <c r="P2135" i="58"/>
  <c r="O2135" i="58"/>
  <c r="P2139" i="58"/>
  <c r="O2139" i="58"/>
  <c r="Q2141" i="58"/>
  <c r="Q2142" i="58"/>
  <c r="Q2144" i="58"/>
  <c r="Q2159" i="58"/>
  <c r="P2168" i="58"/>
  <c r="O2168" i="58"/>
  <c r="R2169" i="58"/>
  <c r="J2188" i="58"/>
  <c r="I2188" i="58"/>
  <c r="Q2226" i="58"/>
  <c r="J2081" i="58"/>
  <c r="K2082" i="58" s="1"/>
  <c r="O2081" i="58"/>
  <c r="J2088" i="58"/>
  <c r="I2088" i="58"/>
  <c r="J2092" i="58"/>
  <c r="I2092" i="58"/>
  <c r="P2104" i="58"/>
  <c r="O2104" i="58"/>
  <c r="P2108" i="58"/>
  <c r="O2108" i="58"/>
  <c r="P2112" i="58"/>
  <c r="O2112" i="58"/>
  <c r="P2116" i="58"/>
  <c r="O2116" i="58"/>
  <c r="P2120" i="58"/>
  <c r="O2120" i="58"/>
  <c r="P2124" i="58"/>
  <c r="O2124" i="58"/>
  <c r="S2125" i="58"/>
  <c r="P2128" i="58"/>
  <c r="O2128" i="58"/>
  <c r="P2132" i="58"/>
  <c r="O2132" i="58"/>
  <c r="S2133" i="58"/>
  <c r="P2136" i="58"/>
  <c r="O2136" i="58"/>
  <c r="S2137" i="58"/>
  <c r="P2140" i="58"/>
  <c r="O2140" i="58"/>
  <c r="Q2153" i="58"/>
  <c r="P2164" i="58"/>
  <c r="O2164" i="58"/>
  <c r="Q2167" i="58"/>
  <c r="P2177" i="58"/>
  <c r="O2177" i="58"/>
  <c r="Q2148" i="58"/>
  <c r="Q2150" i="58"/>
  <c r="Q2154" i="58"/>
  <c r="Q2156" i="58"/>
  <c r="Q2158" i="58"/>
  <c r="P2162" i="58"/>
  <c r="O2162" i="58"/>
  <c r="P2166" i="58"/>
  <c r="O2166" i="58"/>
  <c r="S2168" i="58"/>
  <c r="R2168" i="58"/>
  <c r="O2170" i="58"/>
  <c r="P2170" i="58"/>
  <c r="J2196" i="58"/>
  <c r="I2196" i="58"/>
  <c r="Q2230" i="58"/>
  <c r="P2161" i="58"/>
  <c r="O2161" i="58"/>
  <c r="P2165" i="58"/>
  <c r="O2165" i="58"/>
  <c r="P2169" i="58"/>
  <c r="O2169" i="58"/>
  <c r="P2173" i="58"/>
  <c r="O2173" i="58"/>
  <c r="Q2179" i="58"/>
  <c r="J2192" i="58"/>
  <c r="I2192" i="58"/>
  <c r="Q2197" i="58"/>
  <c r="Q2199" i="58"/>
  <c r="Q2228" i="58"/>
  <c r="P2172" i="58"/>
  <c r="O2172" i="58"/>
  <c r="J2173" i="58"/>
  <c r="K2174" i="58" s="1"/>
  <c r="P2176" i="58"/>
  <c r="O2176" i="58"/>
  <c r="Q2178" i="58"/>
  <c r="P2180" i="58"/>
  <c r="O2180" i="58"/>
  <c r="J2185" i="58"/>
  <c r="I2185" i="58"/>
  <c r="J2189" i="58"/>
  <c r="I2189" i="58"/>
  <c r="J2193" i="58"/>
  <c r="I2193" i="58"/>
  <c r="P2171" i="58"/>
  <c r="O2171" i="58"/>
  <c r="P2175" i="58"/>
  <c r="O2175" i="58"/>
  <c r="P2179" i="58"/>
  <c r="O2179" i="58"/>
  <c r="J2182" i="58"/>
  <c r="I2182" i="58"/>
  <c r="J2186" i="58"/>
  <c r="I2186" i="58"/>
  <c r="J2190" i="58"/>
  <c r="I2190" i="58"/>
  <c r="J2194" i="58"/>
  <c r="I2194" i="58"/>
  <c r="Q2198" i="58"/>
  <c r="Q2200" i="58"/>
  <c r="Q2229" i="58"/>
  <c r="Q2231" i="58"/>
  <c r="J2171" i="58"/>
  <c r="K2172" i="58" s="1"/>
  <c r="Q2172" i="58"/>
  <c r="P2174" i="58"/>
  <c r="O2174" i="58"/>
  <c r="J2175" i="58"/>
  <c r="K2176" i="58" s="1"/>
  <c r="P2178" i="58"/>
  <c r="O2178" i="58"/>
  <c r="J2183" i="58"/>
  <c r="I2183" i="58"/>
  <c r="J2187" i="58"/>
  <c r="I2187" i="58"/>
  <c r="J2191" i="58"/>
  <c r="I2191" i="58"/>
  <c r="J2195" i="58"/>
  <c r="I2195" i="58"/>
  <c r="Q2201" i="58"/>
  <c r="Q2202" i="58"/>
  <c r="Q2203" i="58"/>
  <c r="Q2204" i="58"/>
  <c r="Q2205" i="58"/>
  <c r="Q2206" i="58"/>
  <c r="Q2208" i="58"/>
  <c r="Q2209" i="58"/>
  <c r="P2196" i="58"/>
  <c r="P2197" i="58"/>
  <c r="P2198" i="58"/>
  <c r="P2199" i="58"/>
  <c r="P2200" i="58"/>
  <c r="Q2211" i="58"/>
  <c r="Q2213" i="58"/>
  <c r="Q2217" i="58"/>
  <c r="Q2232" i="58"/>
  <c r="P2239" i="58"/>
  <c r="O2239" i="58"/>
  <c r="J2241" i="58"/>
  <c r="I2241" i="58"/>
  <c r="Q2253" i="58"/>
  <c r="P2221" i="58"/>
  <c r="O2221" i="58"/>
  <c r="P2222" i="58"/>
  <c r="O2222" i="58"/>
  <c r="P2223" i="58"/>
  <c r="O2223" i="58"/>
  <c r="P2224" i="58"/>
  <c r="O2224" i="58"/>
  <c r="P2225" i="58"/>
  <c r="O2225" i="58"/>
  <c r="P2226" i="58"/>
  <c r="O2226" i="58"/>
  <c r="P2227" i="58"/>
  <c r="O2227" i="58"/>
  <c r="P2228" i="58"/>
  <c r="O2228" i="58"/>
  <c r="P2229" i="58"/>
  <c r="O2229" i="58"/>
  <c r="P2230" i="58"/>
  <c r="O2230" i="58"/>
  <c r="P2231" i="58"/>
  <c r="O2231" i="58"/>
  <c r="Q2233" i="58"/>
  <c r="Q2237" i="58"/>
  <c r="Q2210" i="58"/>
  <c r="Q2214" i="58"/>
  <c r="Q2216" i="58"/>
  <c r="Q2218" i="58"/>
  <c r="Q2220" i="58"/>
  <c r="J2221" i="58"/>
  <c r="K2222" i="58" s="1"/>
  <c r="J2222" i="58"/>
  <c r="K2223" i="58" s="1"/>
  <c r="J2223" i="58"/>
  <c r="K2224" i="58" s="1"/>
  <c r="J2224" i="58"/>
  <c r="K2225" i="58" s="1"/>
  <c r="J2225" i="58"/>
  <c r="K2226" i="58" s="1"/>
  <c r="S2245" i="58"/>
  <c r="R2245" i="58"/>
  <c r="Q2238" i="58"/>
  <c r="J2242" i="58"/>
  <c r="I2242" i="58"/>
  <c r="P2252" i="58"/>
  <c r="O2252" i="58"/>
  <c r="Q2260" i="58"/>
  <c r="Q2239" i="58"/>
  <c r="P2240" i="58"/>
  <c r="O2240" i="58"/>
  <c r="Q2257" i="58"/>
  <c r="P2265" i="58"/>
  <c r="O2265" i="58"/>
  <c r="J2236" i="58"/>
  <c r="K2237" i="58" s="1"/>
  <c r="O2241" i="58"/>
  <c r="P2241" i="58"/>
  <c r="O2242" i="58"/>
  <c r="P2242" i="58"/>
  <c r="P2248" i="58"/>
  <c r="O2248" i="58"/>
  <c r="P2256" i="58"/>
  <c r="O2256" i="58"/>
  <c r="P2247" i="58"/>
  <c r="O2247" i="58"/>
  <c r="P2251" i="58"/>
  <c r="O2251" i="58"/>
  <c r="P2255" i="58"/>
  <c r="O2255" i="58"/>
  <c r="Q2262" i="58"/>
  <c r="J2244" i="58"/>
  <c r="K2245" i="58" s="1"/>
  <c r="O2244" i="58"/>
  <c r="P2246" i="58"/>
  <c r="O2246" i="58"/>
  <c r="J2247" i="58"/>
  <c r="K2248" i="58" s="1"/>
  <c r="Q2248" i="58"/>
  <c r="P2250" i="58"/>
  <c r="O2250" i="58"/>
  <c r="J2251" i="58"/>
  <c r="K2252" i="58" s="1"/>
  <c r="Q2252" i="58"/>
  <c r="P2254" i="58"/>
  <c r="O2254" i="58"/>
  <c r="J2255" i="58"/>
  <c r="K2256" i="58" s="1"/>
  <c r="Q2256" i="58"/>
  <c r="P2261" i="58"/>
  <c r="O2261" i="58"/>
  <c r="J2243" i="58"/>
  <c r="K2244" i="58" s="1"/>
  <c r="O2243" i="58"/>
  <c r="I2245" i="58"/>
  <c r="K2246" i="58" s="1"/>
  <c r="P2245" i="58"/>
  <c r="J2246" i="58"/>
  <c r="K2247" i="58" s="1"/>
  <c r="P2249" i="58"/>
  <c r="O2249" i="58"/>
  <c r="J2250" i="58"/>
  <c r="K2251" i="58" s="1"/>
  <c r="P2253" i="58"/>
  <c r="O2253" i="58"/>
  <c r="J2254" i="58"/>
  <c r="K2255" i="58" s="1"/>
  <c r="P2257" i="58"/>
  <c r="P2258" i="58"/>
  <c r="P2259" i="58"/>
  <c r="O2260" i="58"/>
  <c r="O2257" i="58"/>
  <c r="O2258" i="58"/>
  <c r="O2259" i="58"/>
  <c r="O2264" i="58"/>
  <c r="P2260" i="58"/>
  <c r="Q2261" i="58"/>
  <c r="Q2265" i="58"/>
  <c r="R768" i="58" l="1"/>
  <c r="S768" i="58"/>
  <c r="R675" i="58"/>
  <c r="S675" i="58"/>
  <c r="S1913" i="58"/>
  <c r="R1913" i="58"/>
  <c r="K2191" i="58"/>
  <c r="K2073" i="58"/>
  <c r="K2062" i="58"/>
  <c r="K1993" i="58"/>
  <c r="K1991" i="58"/>
  <c r="T1657" i="58"/>
  <c r="K1261" i="58"/>
  <c r="K1253" i="58"/>
  <c r="K1245" i="58"/>
  <c r="K1219" i="58"/>
  <c r="K1211" i="58"/>
  <c r="K1203" i="58"/>
  <c r="K890" i="58"/>
  <c r="K1182" i="58"/>
  <c r="K1163" i="58"/>
  <c r="K921" i="58"/>
  <c r="K905" i="58"/>
  <c r="K176" i="58"/>
  <c r="K1007" i="58"/>
  <c r="K2183" i="58"/>
  <c r="K2001" i="58"/>
  <c r="K2093" i="58"/>
  <c r="K2090" i="58"/>
  <c r="K2034" i="58"/>
  <c r="K2026" i="58"/>
  <c r="K1863" i="58"/>
  <c r="K1877" i="58"/>
  <c r="K1865" i="58"/>
  <c r="K1831" i="58"/>
  <c r="K1634" i="58"/>
  <c r="K1305" i="58"/>
  <c r="K1018" i="58"/>
  <c r="K1010" i="58"/>
  <c r="K1002" i="58"/>
  <c r="K976" i="58"/>
  <c r="K968" i="58"/>
  <c r="K938" i="58"/>
  <c r="K930" i="58"/>
  <c r="K922" i="58"/>
  <c r="K896" i="58"/>
  <c r="K888" i="58"/>
  <c r="K1012" i="58"/>
  <c r="K1027" i="58"/>
  <c r="K1020" i="58"/>
  <c r="K978" i="58"/>
  <c r="K924" i="58"/>
  <c r="K882" i="58"/>
  <c r="K875" i="58"/>
  <c r="K867" i="58"/>
  <c r="K770" i="58"/>
  <c r="K728" i="58"/>
  <c r="K614" i="58"/>
  <c r="K76" i="58"/>
  <c r="K1460" i="58"/>
  <c r="Q974" i="58"/>
  <c r="K154" i="58"/>
  <c r="K942" i="58"/>
  <c r="K2266" i="58"/>
  <c r="K1879" i="58"/>
  <c r="K1873" i="58"/>
  <c r="K1321" i="58"/>
  <c r="K1592" i="58"/>
  <c r="K1338" i="58"/>
  <c r="K656" i="58"/>
  <c r="K644" i="58"/>
  <c r="K618" i="58"/>
  <c r="K383" i="58"/>
  <c r="K298" i="58"/>
  <c r="K281" i="58"/>
  <c r="K534" i="58"/>
  <c r="K1768" i="58"/>
  <c r="K824" i="58"/>
  <c r="K2131" i="58"/>
  <c r="K2078" i="58"/>
  <c r="K2221" i="58"/>
  <c r="K1170" i="58"/>
  <c r="K1193" i="58"/>
  <c r="K1000" i="58"/>
  <c r="K2153" i="58"/>
  <c r="S1382" i="58"/>
  <c r="R1382" i="58"/>
  <c r="R799" i="58"/>
  <c r="S799" i="58"/>
  <c r="R1875" i="58"/>
  <c r="S1875" i="58"/>
  <c r="T1875" i="58" s="1"/>
  <c r="U1875" i="58" s="1"/>
  <c r="R766" i="58"/>
  <c r="S766" i="58"/>
  <c r="R606" i="58"/>
  <c r="S606" i="58"/>
  <c r="S1523" i="58"/>
  <c r="R1523" i="58"/>
  <c r="S1190" i="58"/>
  <c r="R1190" i="58"/>
  <c r="S406" i="58"/>
  <c r="R406" i="58"/>
  <c r="R428" i="58"/>
  <c r="S428" i="58"/>
  <c r="S296" i="58"/>
  <c r="R296" i="58"/>
  <c r="Q2219" i="58"/>
  <c r="Q2207" i="58"/>
  <c r="Q2151" i="58"/>
  <c r="Q2017" i="58"/>
  <c r="K1951" i="58"/>
  <c r="K2092" i="58"/>
  <c r="K2031" i="58"/>
  <c r="K1968" i="58"/>
  <c r="K1930" i="58"/>
  <c r="K1900" i="58"/>
  <c r="K2074" i="58"/>
  <c r="K2006" i="58"/>
  <c r="Q1892" i="58"/>
  <c r="K1816" i="58"/>
  <c r="K1774" i="58"/>
  <c r="K1746" i="58"/>
  <c r="K1999" i="58"/>
  <c r="K1915" i="58"/>
  <c r="Q2147" i="58"/>
  <c r="Q1714" i="58"/>
  <c r="Q1705" i="58"/>
  <c r="Q1654" i="58"/>
  <c r="Q1552" i="58"/>
  <c r="Q1535" i="58"/>
  <c r="Q1503" i="58"/>
  <c r="Q1331" i="58"/>
  <c r="Q1650" i="58"/>
  <c r="Q1471" i="58"/>
  <c r="Q1676" i="58"/>
  <c r="R1604" i="58"/>
  <c r="Q1309" i="58"/>
  <c r="Q1700" i="58"/>
  <c r="Q1365" i="58"/>
  <c r="Q1646" i="58"/>
  <c r="K1236" i="58"/>
  <c r="K1217" i="58"/>
  <c r="K1209" i="58"/>
  <c r="K1194" i="58"/>
  <c r="Q1161" i="58"/>
  <c r="K1141" i="58"/>
  <c r="K1133" i="58"/>
  <c r="K1125" i="58"/>
  <c r="Q1203" i="58"/>
  <c r="K1152" i="58"/>
  <c r="K1033" i="58"/>
  <c r="K1025" i="58"/>
  <c r="K999" i="58"/>
  <c r="K991" i="58"/>
  <c r="K983" i="58"/>
  <c r="K961" i="58"/>
  <c r="K953" i="58"/>
  <c r="K945" i="58"/>
  <c r="K919" i="58"/>
  <c r="K911" i="58"/>
  <c r="K903" i="58"/>
  <c r="K881" i="58"/>
  <c r="K873" i="58"/>
  <c r="Q1085" i="58"/>
  <c r="Q1036" i="58"/>
  <c r="Q1639" i="58"/>
  <c r="Q1268" i="58"/>
  <c r="Q748" i="58"/>
  <c r="K235" i="58"/>
  <c r="R1163" i="58"/>
  <c r="K993" i="58"/>
  <c r="K936" i="58"/>
  <c r="Q848" i="58"/>
  <c r="Q1006" i="58"/>
  <c r="K989" i="58"/>
  <c r="K917" i="58"/>
  <c r="Q403" i="58"/>
  <c r="Q329" i="58"/>
  <c r="K2106" i="58"/>
  <c r="K2056" i="58"/>
  <c r="K2045" i="58"/>
  <c r="K2048" i="58"/>
  <c r="K2159" i="58"/>
  <c r="K1990" i="58"/>
  <c r="K1826" i="58"/>
  <c r="K1583" i="58"/>
  <c r="K1151" i="58"/>
  <c r="Q1732" i="58"/>
  <c r="K1220" i="58"/>
  <c r="K1183" i="58"/>
  <c r="K1273" i="58"/>
  <c r="K1124" i="58"/>
  <c r="K927" i="58"/>
  <c r="K483" i="58"/>
  <c r="K150" i="58"/>
  <c r="K623" i="58"/>
  <c r="K570" i="58"/>
  <c r="K1302" i="58"/>
  <c r="K908" i="58"/>
  <c r="K821" i="58"/>
  <c r="K430" i="58"/>
  <c r="K413" i="58"/>
  <c r="K1874" i="58"/>
  <c r="K1614" i="58"/>
  <c r="K1477" i="58"/>
  <c r="K1369" i="58"/>
  <c r="K988" i="58"/>
  <c r="K496" i="58"/>
  <c r="K223" i="58"/>
  <c r="K669" i="58"/>
  <c r="K1084" i="58"/>
  <c r="K986" i="58"/>
  <c r="K1916" i="58"/>
  <c r="K1606" i="58"/>
  <c r="K2217" i="58"/>
  <c r="K2157" i="58"/>
  <c r="K830" i="58"/>
  <c r="K1009" i="58"/>
  <c r="K956" i="58"/>
  <c r="K1998" i="58"/>
  <c r="K2103" i="58"/>
  <c r="K2200" i="58"/>
  <c r="K126" i="58"/>
  <c r="K2203" i="58"/>
  <c r="K1883" i="58"/>
  <c r="K2161" i="58"/>
  <c r="K800" i="58"/>
  <c r="Q2059" i="58"/>
  <c r="K1917" i="58"/>
  <c r="Q1454" i="58"/>
  <c r="Q1614" i="58"/>
  <c r="K1264" i="58"/>
  <c r="K1226" i="58"/>
  <c r="K1192" i="58"/>
  <c r="K1154" i="58"/>
  <c r="K1120" i="58"/>
  <c r="K1207" i="58"/>
  <c r="K1006" i="58"/>
  <c r="K972" i="58"/>
  <c r="K934" i="58"/>
  <c r="K900" i="58"/>
  <c r="Q1499" i="58"/>
  <c r="Q1319" i="58"/>
  <c r="K1270" i="58"/>
  <c r="R932" i="58"/>
  <c r="R886" i="58"/>
  <c r="S1078" i="58"/>
  <c r="K1148" i="58"/>
  <c r="K886" i="58"/>
  <c r="R1637" i="58"/>
  <c r="K1118" i="58"/>
  <c r="K1023" i="58"/>
  <c r="K962" i="58"/>
  <c r="K947" i="58"/>
  <c r="K898" i="58"/>
  <c r="Q816" i="58"/>
  <c r="K1179" i="58"/>
  <c r="Q980" i="58"/>
  <c r="K913" i="58"/>
  <c r="Q733" i="58"/>
  <c r="Q472" i="58"/>
  <c r="R397" i="58"/>
  <c r="Q360" i="58"/>
  <c r="K974" i="58"/>
  <c r="Q362" i="58"/>
  <c r="Q464" i="58"/>
  <c r="K231" i="58"/>
  <c r="K199" i="58"/>
  <c r="K168" i="58"/>
  <c r="K160" i="58"/>
  <c r="K152" i="58"/>
  <c r="K80" i="58"/>
  <c r="K1942" i="58"/>
  <c r="K1530" i="58"/>
  <c r="Q1907" i="58"/>
  <c r="Q1713" i="58"/>
  <c r="K1344" i="58"/>
  <c r="K1285" i="58"/>
  <c r="Q855" i="58"/>
  <c r="K891" i="58"/>
  <c r="Q1194" i="58"/>
  <c r="K1383" i="58"/>
  <c r="K607" i="58"/>
  <c r="Q2263" i="58"/>
  <c r="K1959" i="58"/>
  <c r="K1943" i="58"/>
  <c r="K1909" i="58"/>
  <c r="K2039" i="58"/>
  <c r="K1938" i="58"/>
  <c r="K1922" i="58"/>
  <c r="K1892" i="58"/>
  <c r="Q2258" i="58"/>
  <c r="Q2176" i="58"/>
  <c r="Q2227" i="58"/>
  <c r="K2195" i="58"/>
  <c r="K2187" i="58"/>
  <c r="K2193" i="58"/>
  <c r="K2197" i="58"/>
  <c r="R2164" i="58"/>
  <c r="Q2152" i="58"/>
  <c r="S2117" i="58"/>
  <c r="K2089" i="58"/>
  <c r="Q2146" i="58"/>
  <c r="K2094" i="58"/>
  <c r="K2086" i="58"/>
  <c r="Q2116" i="58"/>
  <c r="Q2107" i="58"/>
  <c r="K2075" i="58"/>
  <c r="K2067" i="58"/>
  <c r="Q2139" i="58"/>
  <c r="K2038" i="58"/>
  <c r="K2030" i="58"/>
  <c r="K2185" i="58"/>
  <c r="R2161" i="58"/>
  <c r="Q2104" i="58"/>
  <c r="K2070" i="58"/>
  <c r="K2065" i="58"/>
  <c r="Q2006" i="58"/>
  <c r="Q2095" i="58"/>
  <c r="K1997" i="58"/>
  <c r="K1989" i="58"/>
  <c r="Q2011" i="58"/>
  <c r="K2002" i="58"/>
  <c r="Q1976" i="58"/>
  <c r="K1970" i="58"/>
  <c r="K1962" i="58"/>
  <c r="R1932" i="58"/>
  <c r="K1907" i="58"/>
  <c r="Q1844" i="58"/>
  <c r="Q1860" i="58"/>
  <c r="Q1712" i="58"/>
  <c r="Q1643" i="58"/>
  <c r="Q1561" i="58"/>
  <c r="Q1517" i="58"/>
  <c r="Q1509" i="58"/>
  <c r="Q1501" i="58"/>
  <c r="Q1832" i="58"/>
  <c r="S1649" i="58"/>
  <c r="Q1623" i="58"/>
  <c r="Q1474" i="58"/>
  <c r="Q1450" i="58"/>
  <c r="Q1445" i="58"/>
  <c r="Q1437" i="58"/>
  <c r="Q1586" i="58"/>
  <c r="Q1336" i="58"/>
  <c r="K1272" i="58"/>
  <c r="K1234" i="58"/>
  <c r="K1200" i="58"/>
  <c r="K1184" i="58"/>
  <c r="K1146" i="58"/>
  <c r="K1257" i="58"/>
  <c r="K1249" i="58"/>
  <c r="K1215" i="58"/>
  <c r="K1014" i="58"/>
  <c r="K980" i="58"/>
  <c r="K964" i="58"/>
  <c r="K926" i="58"/>
  <c r="K892" i="58"/>
  <c r="K884" i="58"/>
  <c r="Q1663" i="58"/>
  <c r="Q995" i="58"/>
  <c r="Q1040" i="58"/>
  <c r="S797" i="58"/>
  <c r="K1031" i="58"/>
  <c r="K1004" i="58"/>
  <c r="K955" i="58"/>
  <c r="K940" i="58"/>
  <c r="Q504" i="58"/>
  <c r="K1160" i="58"/>
  <c r="Q486" i="58"/>
  <c r="Q1029" i="58"/>
  <c r="Q2264" i="58"/>
  <c r="Q2249" i="58"/>
  <c r="Q2177" i="58"/>
  <c r="Q2145" i="58"/>
  <c r="Q2100" i="58"/>
  <c r="Q2049" i="58"/>
  <c r="Q2119" i="58"/>
  <c r="Q2048" i="58"/>
  <c r="K1955" i="58"/>
  <c r="K1947" i="58"/>
  <c r="K1921" i="58"/>
  <c r="K1913" i="58"/>
  <c r="K1905" i="58"/>
  <c r="K2087" i="58"/>
  <c r="Q2050" i="58"/>
  <c r="K2036" i="58"/>
  <c r="K2028" i="58"/>
  <c r="K1964" i="58"/>
  <c r="K1934" i="58"/>
  <c r="K1926" i="58"/>
  <c r="K1896" i="58"/>
  <c r="K1888" i="58"/>
  <c r="K2095" i="58"/>
  <c r="K2069" i="58"/>
  <c r="Q2016" i="58"/>
  <c r="Q1837" i="58"/>
  <c r="K1829" i="58"/>
  <c r="K2085" i="58"/>
  <c r="Q2015" i="58"/>
  <c r="Q1900" i="58"/>
  <c r="K1886" i="58"/>
  <c r="Q1852" i="58"/>
  <c r="K1793" i="58"/>
  <c r="K1754" i="58"/>
  <c r="K1839" i="58"/>
  <c r="Q1855" i="58"/>
  <c r="Q1761" i="58"/>
  <c r="Q1718" i="58"/>
  <c r="Q1710" i="58"/>
  <c r="Q1671" i="58"/>
  <c r="Q1631" i="58"/>
  <c r="K1558" i="58"/>
  <c r="K1541" i="58"/>
  <c r="Q1306" i="58"/>
  <c r="K2066" i="58"/>
  <c r="K1643" i="58"/>
  <c r="K1617" i="58"/>
  <c r="Q1527" i="58"/>
  <c r="Q1465" i="58"/>
  <c r="Q1453" i="58"/>
  <c r="Q1444" i="58"/>
  <c r="Q1686" i="58"/>
  <c r="Q1658" i="58"/>
  <c r="Q1653" i="58"/>
  <c r="Q1547" i="58"/>
  <c r="Q1420" i="58"/>
  <c r="Q1408" i="58"/>
  <c r="Q1512" i="58"/>
  <c r="Q1395" i="58"/>
  <c r="Q1284" i="58"/>
  <c r="Q1241" i="58"/>
  <c r="K1221" i="58"/>
  <c r="K1213" i="58"/>
  <c r="K1205" i="58"/>
  <c r="K1156" i="58"/>
  <c r="K1137" i="58"/>
  <c r="K1129" i="58"/>
  <c r="Q1491" i="58"/>
  <c r="Q1378" i="58"/>
  <c r="K1190" i="58"/>
  <c r="Q1135" i="58"/>
  <c r="K1114" i="58"/>
  <c r="K1029" i="58"/>
  <c r="K995" i="58"/>
  <c r="K987" i="58"/>
  <c r="K957" i="58"/>
  <c r="K949" i="58"/>
  <c r="K915" i="58"/>
  <c r="K907" i="58"/>
  <c r="K877" i="58"/>
  <c r="K869" i="58"/>
  <c r="K1266" i="58"/>
  <c r="Q1109" i="58"/>
  <c r="Q1098" i="58"/>
  <c r="Q1075" i="58"/>
  <c r="K970" i="58"/>
  <c r="Q1316" i="58"/>
  <c r="Q1150" i="58"/>
  <c r="K1262" i="58"/>
  <c r="Q860" i="58"/>
  <c r="K1224" i="58"/>
  <c r="Q1082" i="58"/>
  <c r="Q808" i="58"/>
  <c r="Q786" i="58"/>
  <c r="S728" i="58"/>
  <c r="Q680" i="58"/>
  <c r="Q664" i="58"/>
  <c r="Q600" i="58"/>
  <c r="Q550" i="58"/>
  <c r="Q500" i="58"/>
  <c r="K203" i="58"/>
  <c r="Q1493" i="58"/>
  <c r="K1001" i="58"/>
  <c r="K985" i="58"/>
  <c r="K894" i="58"/>
  <c r="Q858" i="58"/>
  <c r="Q771" i="58"/>
  <c r="K766" i="58"/>
  <c r="K732" i="58"/>
  <c r="Q721" i="58"/>
  <c r="Q683" i="58"/>
  <c r="Q478" i="58"/>
  <c r="Q371" i="58"/>
  <c r="Q1025" i="58"/>
  <c r="K997" i="58"/>
  <c r="Q378" i="58"/>
  <c r="Q926" i="58"/>
  <c r="Q823" i="58"/>
  <c r="K576" i="58"/>
  <c r="K568" i="58"/>
  <c r="Q481" i="58"/>
  <c r="Q430" i="58"/>
  <c r="Q387" i="58"/>
  <c r="Q340" i="58"/>
  <c r="Q379" i="58"/>
  <c r="K522" i="58"/>
  <c r="Q304" i="58"/>
  <c r="Q284" i="58"/>
  <c r="Q242" i="58"/>
  <c r="K144" i="58"/>
  <c r="K136" i="58"/>
  <c r="K128" i="58"/>
  <c r="K120" i="58"/>
  <c r="K112" i="58"/>
  <c r="K104" i="58"/>
  <c r="K96" i="58"/>
  <c r="K88" i="58"/>
  <c r="K68" i="58"/>
  <c r="S462" i="58"/>
  <c r="K2042" i="58"/>
  <c r="K2127" i="58"/>
  <c r="K2081" i="58"/>
  <c r="K1623" i="58"/>
  <c r="Q1281" i="58"/>
  <c r="K1705" i="58"/>
  <c r="K1631" i="58"/>
  <c r="K1229" i="58"/>
  <c r="Q1719" i="58"/>
  <c r="K1469" i="58"/>
  <c r="K1334" i="58"/>
  <c r="Q1156" i="58"/>
  <c r="K757" i="58"/>
  <c r="K578" i="58"/>
  <c r="Q962" i="58"/>
  <c r="K1293" i="58"/>
  <c r="K870" i="58"/>
  <c r="K1927" i="58"/>
  <c r="K1876" i="58"/>
  <c r="Q1783" i="58"/>
  <c r="K1784" i="58"/>
  <c r="Q1733" i="58"/>
  <c r="K1734" i="58"/>
  <c r="Q1688" i="58"/>
  <c r="K1689" i="58"/>
  <c r="Q1590" i="58"/>
  <c r="K1591" i="58"/>
  <c r="Q1412" i="58"/>
  <c r="K1413" i="58"/>
  <c r="Q1404" i="58"/>
  <c r="K1405" i="58"/>
  <c r="Q1392" i="58"/>
  <c r="K1393" i="58"/>
  <c r="Q1377" i="58"/>
  <c r="K1378" i="58"/>
  <c r="Q1114" i="58"/>
  <c r="K1115" i="58"/>
  <c r="Q1794" i="58"/>
  <c r="K1795" i="58"/>
  <c r="Q1791" i="58"/>
  <c r="K1792" i="58"/>
  <c r="Q1779" i="58"/>
  <c r="K1780" i="58"/>
  <c r="Q1238" i="58"/>
  <c r="K1239" i="58"/>
  <c r="Q1160" i="58"/>
  <c r="K1161" i="58"/>
  <c r="Q804" i="58"/>
  <c r="K805" i="58"/>
  <c r="Q778" i="58"/>
  <c r="K779" i="58"/>
  <c r="K741" i="58"/>
  <c r="Q740" i="58"/>
  <c r="Q713" i="58"/>
  <c r="K714" i="58"/>
  <c r="Q692" i="58"/>
  <c r="K693" i="58"/>
  <c r="Q671" i="58"/>
  <c r="K672" i="58"/>
  <c r="Q654" i="58"/>
  <c r="K655" i="58"/>
  <c r="Q627" i="58"/>
  <c r="K628" i="58"/>
  <c r="K612" i="58"/>
  <c r="Q611" i="58"/>
  <c r="Q585" i="58"/>
  <c r="K586" i="58"/>
  <c r="Q541" i="58"/>
  <c r="K542" i="58"/>
  <c r="Q526" i="58"/>
  <c r="K527" i="58"/>
  <c r="Q425" i="58"/>
  <c r="K426" i="58"/>
  <c r="Q383" i="58"/>
  <c r="K384" i="58"/>
  <c r="K322" i="58"/>
  <c r="Q321" i="58"/>
  <c r="K286" i="58"/>
  <c r="Q285" i="58"/>
  <c r="Q901" i="58"/>
  <c r="K902" i="58"/>
  <c r="Q2004" i="58"/>
  <c r="K2005" i="58"/>
  <c r="Q1894" i="58"/>
  <c r="K1895" i="58"/>
  <c r="Q1833" i="58"/>
  <c r="K1834" i="58"/>
  <c r="Q1804" i="58"/>
  <c r="K1805" i="58"/>
  <c r="K1712" i="58"/>
  <c r="Q1711" i="58"/>
  <c r="Q1632" i="58"/>
  <c r="K1633" i="58"/>
  <c r="Q1827" i="58"/>
  <c r="K1828" i="58"/>
  <c r="Q1634" i="58"/>
  <c r="K1635" i="58"/>
  <c r="Q1607" i="58"/>
  <c r="K1608" i="58"/>
  <c r="Q1173" i="58"/>
  <c r="K1174" i="58"/>
  <c r="Q1858" i="58"/>
  <c r="K1859" i="58"/>
  <c r="Q1592" i="58"/>
  <c r="K1593" i="58"/>
  <c r="Q1369" i="58"/>
  <c r="K1370" i="58"/>
  <c r="Q1777" i="58"/>
  <c r="K1778" i="58"/>
  <c r="K1225" i="58"/>
  <c r="Q1224" i="58"/>
  <c r="Q1125" i="58"/>
  <c r="K1126" i="58"/>
  <c r="K1085" i="58"/>
  <c r="Q1084" i="58"/>
  <c r="Q1438" i="58"/>
  <c r="K1439" i="58"/>
  <c r="K1748" i="58"/>
  <c r="K2242" i="58"/>
  <c r="K2196" i="58"/>
  <c r="K2188" i="58"/>
  <c r="K2194" i="58"/>
  <c r="K2186" i="58"/>
  <c r="K2088" i="58"/>
  <c r="K2037" i="58"/>
  <c r="K2029" i="58"/>
  <c r="K2072" i="58"/>
  <c r="K2064" i="58"/>
  <c r="K2040" i="58"/>
  <c r="K2035" i="58"/>
  <c r="K2022" i="58"/>
  <c r="K2023" i="58"/>
  <c r="K2077" i="58"/>
  <c r="K1985" i="58"/>
  <c r="K1995" i="58"/>
  <c r="K1911" i="58"/>
  <c r="K1898" i="58"/>
  <c r="K1890" i="58"/>
  <c r="K1837" i="58"/>
  <c r="K1936" i="58"/>
  <c r="K1928" i="58"/>
  <c r="K1919" i="58"/>
  <c r="K1903" i="58"/>
  <c r="K1860" i="58"/>
  <c r="K1811" i="58"/>
  <c r="K1788" i="58"/>
  <c r="K1759" i="58"/>
  <c r="K1751" i="58"/>
  <c r="K1743" i="58"/>
  <c r="K1978" i="58"/>
  <c r="K1961" i="58"/>
  <c r="K1852" i="58"/>
  <c r="K1801" i="58"/>
  <c r="K1785" i="58"/>
  <c r="K1766" i="58"/>
  <c r="K1796" i="58"/>
  <c r="K1777" i="58"/>
  <c r="K1567" i="58"/>
  <c r="Q1490" i="58"/>
  <c r="R1490" i="58" s="1"/>
  <c r="Q1314" i="58"/>
  <c r="K1844" i="58"/>
  <c r="K1819" i="58"/>
  <c r="T1649" i="58"/>
  <c r="U1649" i="58" s="1"/>
  <c r="Q1544" i="58"/>
  <c r="Q1343" i="58"/>
  <c r="Q1661" i="58"/>
  <c r="K1600" i="58"/>
  <c r="K1280" i="58"/>
  <c r="K1181" i="58"/>
  <c r="K1173" i="58"/>
  <c r="K1165" i="58"/>
  <c r="K1139" i="58"/>
  <c r="K1131" i="58"/>
  <c r="K1123" i="58"/>
  <c r="K1803" i="58"/>
  <c r="K1087" i="58"/>
  <c r="K1064" i="58"/>
  <c r="K1232" i="58"/>
  <c r="K1106" i="58"/>
  <c r="K1070" i="58"/>
  <c r="K1061" i="58"/>
  <c r="K1045" i="58"/>
  <c r="K1575" i="58"/>
  <c r="K1186" i="58"/>
  <c r="K932" i="58"/>
  <c r="K858" i="58"/>
  <c r="K842" i="58"/>
  <c r="K833" i="58"/>
  <c r="K1259" i="58"/>
  <c r="K1240" i="58"/>
  <c r="K1175" i="58"/>
  <c r="K1171" i="58"/>
  <c r="K1104" i="58"/>
  <c r="K1228" i="58"/>
  <c r="K1144" i="58"/>
  <c r="K219" i="58"/>
  <c r="K442" i="58"/>
  <c r="Q480" i="58"/>
  <c r="K835" i="58"/>
  <c r="K660" i="58"/>
  <c r="K648" i="58"/>
  <c r="Q435" i="58"/>
  <c r="K416" i="58"/>
  <c r="K860" i="58"/>
  <c r="K844" i="58"/>
  <c r="K399" i="58"/>
  <c r="Q1567" i="58"/>
  <c r="K1568" i="58"/>
  <c r="Q1259" i="58"/>
  <c r="K1260" i="58"/>
  <c r="K1763" i="58"/>
  <c r="K1278" i="58"/>
  <c r="K1322" i="58"/>
  <c r="K1089" i="58"/>
  <c r="K1097" i="58"/>
  <c r="K762" i="58"/>
  <c r="K500" i="58"/>
  <c r="K694" i="58"/>
  <c r="K682" i="58"/>
  <c r="K492" i="58"/>
  <c r="K610" i="58"/>
  <c r="K2125" i="58"/>
  <c r="K2024" i="58"/>
  <c r="Q1394" i="58"/>
  <c r="K1395" i="58"/>
  <c r="Q1308" i="58"/>
  <c r="Q959" i="58"/>
  <c r="K960" i="58"/>
  <c r="K2243" i="58"/>
  <c r="K2192" i="58"/>
  <c r="K2184" i="58"/>
  <c r="K2190" i="58"/>
  <c r="K2189" i="58"/>
  <c r="K2091" i="58"/>
  <c r="K2041" i="58"/>
  <c r="K2033" i="58"/>
  <c r="K2076" i="58"/>
  <c r="K2068" i="58"/>
  <c r="K2084" i="58"/>
  <c r="K2032" i="58"/>
  <c r="K2027" i="58"/>
  <c r="K1987" i="58"/>
  <c r="K1976" i="58"/>
  <c r="K1957" i="58"/>
  <c r="K1894" i="58"/>
  <c r="K1871" i="58"/>
  <c r="K2236" i="58"/>
  <c r="K1949" i="58"/>
  <c r="K1940" i="58"/>
  <c r="K1932" i="58"/>
  <c r="K1924" i="58"/>
  <c r="K1756" i="58"/>
  <c r="K1769" i="58"/>
  <c r="K1945" i="58"/>
  <c r="K1822" i="58"/>
  <c r="K1808" i="58"/>
  <c r="K1740" i="58"/>
  <c r="K1626" i="58"/>
  <c r="K1854" i="58"/>
  <c r="K1550" i="58"/>
  <c r="K1533" i="58"/>
  <c r="K1542" i="58"/>
  <c r="K1525" i="58"/>
  <c r="K1177" i="58"/>
  <c r="K1169" i="58"/>
  <c r="K1135" i="58"/>
  <c r="K1127" i="58"/>
  <c r="K1274" i="58"/>
  <c r="K1095" i="58"/>
  <c r="K1080" i="58"/>
  <c r="K1047" i="58"/>
  <c r="K1036" i="58"/>
  <c r="K1313" i="58"/>
  <c r="K1296" i="58"/>
  <c r="K1078" i="58"/>
  <c r="K1062" i="58"/>
  <c r="K1053" i="58"/>
  <c r="K850" i="58"/>
  <c r="K841" i="58"/>
  <c r="K825" i="58"/>
  <c r="K818" i="58"/>
  <c r="K778" i="58"/>
  <c r="K740" i="58"/>
  <c r="K724" i="58"/>
  <c r="K698" i="58"/>
  <c r="K686" i="58"/>
  <c r="K391" i="58"/>
  <c r="K290" i="58"/>
  <c r="K273" i="58"/>
  <c r="K349" i="58"/>
  <c r="Q1823" i="58"/>
  <c r="R1823" i="58" s="1"/>
  <c r="K1824" i="58"/>
  <c r="Q1330" i="58"/>
  <c r="K1331" i="58"/>
  <c r="Q1422" i="58"/>
  <c r="K1423" i="58"/>
  <c r="Q1243" i="58"/>
  <c r="K1244" i="58"/>
  <c r="Q795" i="58"/>
  <c r="K796" i="58"/>
  <c r="Q764" i="58"/>
  <c r="K765" i="58"/>
  <c r="Q732" i="58"/>
  <c r="K733" i="58"/>
  <c r="Q673" i="58"/>
  <c r="K674" i="58"/>
  <c r="Q635" i="58"/>
  <c r="K636" i="58"/>
  <c r="Q604" i="58"/>
  <c r="K605" i="58"/>
  <c r="Q578" i="58"/>
  <c r="K579" i="58"/>
  <c r="Q559" i="58"/>
  <c r="K560" i="58"/>
  <c r="Q467" i="58"/>
  <c r="K468" i="58"/>
  <c r="K377" i="58"/>
  <c r="Q376" i="58"/>
  <c r="Q349" i="58"/>
  <c r="K350" i="58"/>
  <c r="K310" i="58"/>
  <c r="Q309" i="58"/>
  <c r="K276" i="58"/>
  <c r="Q275" i="58"/>
  <c r="Q256" i="58"/>
  <c r="K257" i="58"/>
  <c r="Q989" i="58"/>
  <c r="K990" i="58"/>
  <c r="Q943" i="58"/>
  <c r="K944" i="58"/>
  <c r="Q687" i="58"/>
  <c r="S687" i="58" s="1"/>
  <c r="K688" i="58"/>
  <c r="K2098" i="58"/>
  <c r="Q1817" i="58"/>
  <c r="K1818" i="58"/>
  <c r="Q1738" i="58"/>
  <c r="K1739" i="58"/>
  <c r="Q1575" i="58"/>
  <c r="K1576" i="58"/>
  <c r="Q1999" i="58"/>
  <c r="K2000" i="58"/>
  <c r="Q1789" i="58"/>
  <c r="K1790" i="58"/>
  <c r="Q1754" i="58"/>
  <c r="K1755" i="58"/>
  <c r="Q1432" i="58"/>
  <c r="K1433" i="58"/>
  <c r="Q1415" i="58"/>
  <c r="K1416" i="58"/>
  <c r="Q1407" i="58"/>
  <c r="K1408" i="58"/>
  <c r="Q1360" i="58"/>
  <c r="K1361" i="58"/>
  <c r="Q1831" i="58"/>
  <c r="K1832" i="58"/>
  <c r="Q1447" i="58"/>
  <c r="K1448" i="58"/>
  <c r="Q1418" i="58"/>
  <c r="K1419" i="58"/>
  <c r="Q1402" i="58"/>
  <c r="K1403" i="58"/>
  <c r="K1283" i="58"/>
  <c r="Q1064" i="58"/>
  <c r="K1065" i="58"/>
  <c r="Q806" i="58"/>
  <c r="K807" i="58"/>
  <c r="Q770" i="58"/>
  <c r="K771" i="58"/>
  <c r="Q743" i="58"/>
  <c r="K744" i="58"/>
  <c r="Q705" i="58"/>
  <c r="K706" i="58"/>
  <c r="Q679" i="58"/>
  <c r="K680" i="58"/>
  <c r="Q646" i="58"/>
  <c r="K647" i="58"/>
  <c r="Q610" i="58"/>
  <c r="K611" i="58"/>
  <c r="Q583" i="58"/>
  <c r="K584" i="58"/>
  <c r="Q564" i="58"/>
  <c r="K565" i="58"/>
  <c r="Q513" i="58"/>
  <c r="K514" i="58"/>
  <c r="Q442" i="58"/>
  <c r="K443" i="58"/>
  <c r="Q315" i="58"/>
  <c r="K316" i="58"/>
  <c r="Q282" i="58"/>
  <c r="K283" i="58"/>
  <c r="Q1811" i="58"/>
  <c r="K1812" i="58"/>
  <c r="K1517" i="58"/>
  <c r="Q1426" i="58"/>
  <c r="K1427" i="58"/>
  <c r="Q1133" i="58"/>
  <c r="K1134" i="58"/>
  <c r="K1068" i="58"/>
  <c r="Q762" i="58"/>
  <c r="K763" i="58"/>
  <c r="Q724" i="58"/>
  <c r="K725" i="58"/>
  <c r="Q698" i="58"/>
  <c r="K699" i="58"/>
  <c r="Q633" i="58"/>
  <c r="K634" i="58"/>
  <c r="Q612" i="58"/>
  <c r="K613" i="58"/>
  <c r="Q591" i="58"/>
  <c r="K592" i="58"/>
  <c r="Q530" i="58"/>
  <c r="K531" i="58"/>
  <c r="Q505" i="58"/>
  <c r="K506" i="58"/>
  <c r="Q391" i="58"/>
  <c r="K392" i="58"/>
  <c r="K1351" i="58"/>
  <c r="Q1051" i="58"/>
  <c r="K1052" i="58"/>
  <c r="K783" i="58"/>
  <c r="K719" i="58"/>
  <c r="K547" i="58"/>
  <c r="Q1175" i="58"/>
  <c r="K1176" i="58"/>
  <c r="K768" i="58"/>
  <c r="K703" i="58"/>
  <c r="K639" i="58"/>
  <c r="T639" i="58" s="1"/>
  <c r="U639" i="58" s="1"/>
  <c r="K517" i="58"/>
  <c r="Q1436" i="58"/>
  <c r="K1437" i="58"/>
  <c r="Q473" i="58"/>
  <c r="K474" i="58"/>
  <c r="Q414" i="58"/>
  <c r="R414" i="58" s="1"/>
  <c r="K799" i="58"/>
  <c r="K471" i="58"/>
  <c r="K446" i="58"/>
  <c r="Q423" i="58"/>
  <c r="Q1806" i="58"/>
  <c r="K1807" i="58"/>
  <c r="Q1752" i="58"/>
  <c r="K1753" i="58"/>
  <c r="Q1959" i="58"/>
  <c r="K1960" i="58"/>
  <c r="Q1788" i="58"/>
  <c r="K1789" i="58"/>
  <c r="Q1315" i="58"/>
  <c r="K1316" i="58"/>
  <c r="K1982" i="58"/>
  <c r="Q1569" i="58"/>
  <c r="K1570" i="58"/>
  <c r="Q1405" i="58"/>
  <c r="K1406" i="58"/>
  <c r="Q1264" i="58"/>
  <c r="K1265" i="58"/>
  <c r="Q1835" i="58"/>
  <c r="K1836" i="58"/>
  <c r="Q1398" i="58"/>
  <c r="K1399" i="58"/>
  <c r="Q1262" i="58"/>
  <c r="K1263" i="58"/>
  <c r="Q1059" i="58"/>
  <c r="K1060" i="58"/>
  <c r="Q978" i="58"/>
  <c r="K979" i="58"/>
  <c r="Q789" i="58"/>
  <c r="K790" i="58"/>
  <c r="Q686" i="58"/>
  <c r="K687" i="58"/>
  <c r="Q658" i="58"/>
  <c r="K659" i="58"/>
  <c r="Q623" i="58"/>
  <c r="K624" i="58"/>
  <c r="Q568" i="58"/>
  <c r="K569" i="58"/>
  <c r="Q545" i="58"/>
  <c r="K546" i="58"/>
  <c r="Q1107" i="58"/>
  <c r="K1108" i="58"/>
  <c r="K1524" i="58"/>
  <c r="K1450" i="58"/>
  <c r="K1318" i="58"/>
  <c r="K1191" i="58"/>
  <c r="Q898" i="58"/>
  <c r="K899" i="58"/>
  <c r="K857" i="58"/>
  <c r="Q781" i="58"/>
  <c r="K782" i="58"/>
  <c r="Q717" i="58"/>
  <c r="K718" i="58"/>
  <c r="K658" i="58"/>
  <c r="Q616" i="58"/>
  <c r="K617" i="58"/>
  <c r="K555" i="58"/>
  <c r="K407" i="58"/>
  <c r="K225" i="58"/>
  <c r="Q269" i="58"/>
  <c r="K270" i="58"/>
  <c r="Q642" i="58"/>
  <c r="K643" i="58"/>
  <c r="Q576" i="58"/>
  <c r="K577" i="58"/>
  <c r="Q536" i="58"/>
  <c r="K537" i="58"/>
  <c r="K429" i="58"/>
  <c r="K387" i="58"/>
  <c r="Q1839" i="58"/>
  <c r="K1840" i="58"/>
  <c r="Q1584" i="58"/>
  <c r="K1585" i="58"/>
  <c r="Q1550" i="58"/>
  <c r="K1551" i="58"/>
  <c r="Q1424" i="58"/>
  <c r="K1425" i="58"/>
  <c r="Q1867" i="58"/>
  <c r="K1868" i="58"/>
  <c r="Q1782" i="58"/>
  <c r="K1783" i="58"/>
  <c r="Q1601" i="58"/>
  <c r="K1602" i="58"/>
  <c r="Q1440" i="58"/>
  <c r="K1441" i="58"/>
  <c r="Q1352" i="58"/>
  <c r="K1353" i="58"/>
  <c r="K1022" i="58"/>
  <c r="Q2267" i="58"/>
  <c r="K2268" i="58"/>
  <c r="K2213" i="58"/>
  <c r="Q1955" i="58"/>
  <c r="K1956" i="58"/>
  <c r="Q1936" i="58"/>
  <c r="K1937" i="58"/>
  <c r="Q1850" i="58"/>
  <c r="K1851" i="58"/>
  <c r="Q1573" i="58"/>
  <c r="K1574" i="58"/>
  <c r="Q1305" i="58"/>
  <c r="K1306" i="58"/>
  <c r="K864" i="58"/>
  <c r="Q774" i="58"/>
  <c r="K775" i="58"/>
  <c r="Q703" i="58"/>
  <c r="K704" i="58"/>
  <c r="Q614" i="58"/>
  <c r="K615" i="58"/>
  <c r="Q517" i="58"/>
  <c r="K518" i="58"/>
  <c r="Q416" i="58"/>
  <c r="K417" i="58"/>
  <c r="Q338" i="58"/>
  <c r="K339" i="58"/>
  <c r="Q301" i="58"/>
  <c r="S301" i="58" s="1"/>
  <c r="K302" i="58"/>
  <c r="K191" i="58"/>
  <c r="K111" i="58"/>
  <c r="Q248" i="58"/>
  <c r="R248" i="58" s="1"/>
  <c r="K249" i="58"/>
  <c r="Q947" i="58"/>
  <c r="K948" i="58"/>
  <c r="Q741" i="58"/>
  <c r="K742" i="58"/>
  <c r="Q380" i="58"/>
  <c r="K381" i="58"/>
  <c r="K320" i="58"/>
  <c r="K170" i="58"/>
  <c r="K2175" i="58"/>
  <c r="Q1201" i="58"/>
  <c r="K1202" i="58"/>
  <c r="Q1045" i="58"/>
  <c r="K1046" i="58"/>
  <c r="Q968" i="58"/>
  <c r="K969" i="58"/>
  <c r="K261" i="58"/>
  <c r="K78" i="58"/>
  <c r="K2216" i="58"/>
  <c r="K2119" i="58"/>
  <c r="Q389" i="58"/>
  <c r="K390" i="58"/>
  <c r="K297" i="58"/>
  <c r="Q1332" i="58"/>
  <c r="K1333" i="58"/>
  <c r="K910" i="58"/>
  <c r="K143" i="58"/>
  <c r="Q1055" i="58"/>
  <c r="K1056" i="58"/>
  <c r="Q475" i="58"/>
  <c r="K476" i="58"/>
  <c r="Q265" i="58"/>
  <c r="K266" i="58"/>
  <c r="K66" i="58"/>
  <c r="K1547" i="58"/>
  <c r="Q2082" i="58"/>
  <c r="K2083" i="58"/>
  <c r="Q1919" i="58"/>
  <c r="K1920" i="58"/>
  <c r="Q1154" i="58"/>
  <c r="K1155" i="58"/>
  <c r="Q930" i="58"/>
  <c r="K931" i="58"/>
  <c r="Q1307" i="58"/>
  <c r="K1308" i="58"/>
  <c r="Q1018" i="58"/>
  <c r="K1019" i="58"/>
  <c r="Q993" i="58"/>
  <c r="K994" i="58"/>
  <c r="K673" i="58"/>
  <c r="Q650" i="58"/>
  <c r="R650" i="58" s="1"/>
  <c r="K651" i="58"/>
  <c r="Q621" i="58"/>
  <c r="R621" i="58" s="1"/>
  <c r="K622" i="58"/>
  <c r="Q524" i="58"/>
  <c r="K525" i="58"/>
  <c r="Q484" i="58"/>
  <c r="K485" i="58"/>
  <c r="Q372" i="58"/>
  <c r="K373" i="58"/>
  <c r="Q336" i="58"/>
  <c r="K337" i="58"/>
  <c r="Q1158" i="58"/>
  <c r="K1159" i="58"/>
  <c r="Q936" i="58"/>
  <c r="K937" i="58"/>
  <c r="Q757" i="58"/>
  <c r="K758" i="58"/>
  <c r="Q1068" i="58"/>
  <c r="K1069" i="58"/>
  <c r="Q263" i="58"/>
  <c r="K264" i="58"/>
  <c r="Q1020" i="58"/>
  <c r="K1021" i="58"/>
  <c r="Q328" i="58"/>
  <c r="K329" i="58"/>
  <c r="Q629" i="58"/>
  <c r="K630" i="58"/>
  <c r="Q535" i="58"/>
  <c r="K536" i="58"/>
  <c r="K455" i="58"/>
  <c r="Q246" i="58"/>
  <c r="K247" i="58"/>
  <c r="Q352" i="58"/>
  <c r="S352" i="58" s="1"/>
  <c r="K353" i="58"/>
  <c r="Q2240" i="58"/>
  <c r="K2241" i="58"/>
  <c r="Q2181" i="58"/>
  <c r="K2182" i="58"/>
  <c r="Q1962" i="58"/>
  <c r="K1963" i="58"/>
  <c r="Q1797" i="58"/>
  <c r="S1797" i="58" s="1"/>
  <c r="K1798" i="58"/>
  <c r="Q2140" i="58"/>
  <c r="K2141" i="58"/>
  <c r="Q1598" i="58"/>
  <c r="K1599" i="58"/>
  <c r="Q1209" i="58"/>
  <c r="K1210" i="58"/>
  <c r="Q1171" i="58"/>
  <c r="K1172" i="58"/>
  <c r="Q1002" i="58"/>
  <c r="K1003" i="58"/>
  <c r="Q1985" i="58"/>
  <c r="K1986" i="58"/>
  <c r="Q1434" i="58"/>
  <c r="K1435" i="58"/>
  <c r="Q2060" i="58"/>
  <c r="R2060" i="58" s="1"/>
  <c r="K2061" i="58"/>
  <c r="Q896" i="58"/>
  <c r="K897" i="58"/>
  <c r="Q814" i="58"/>
  <c r="K815" i="58"/>
  <c r="Q701" i="58"/>
  <c r="K702" i="58"/>
  <c r="Q587" i="58"/>
  <c r="K588" i="58"/>
  <c r="Q330" i="58"/>
  <c r="K331" i="58"/>
  <c r="K162" i="58"/>
  <c r="K110" i="58"/>
  <c r="Q347" i="58"/>
  <c r="K348" i="58"/>
  <c r="Q888" i="58"/>
  <c r="K889" i="58"/>
  <c r="Q738" i="58"/>
  <c r="K739" i="58"/>
  <c r="Q501" i="58"/>
  <c r="K502" i="58"/>
  <c r="Q1409" i="58"/>
  <c r="K1410" i="58"/>
  <c r="Q966" i="58"/>
  <c r="K967" i="58"/>
  <c r="Q431" i="58"/>
  <c r="K432" i="58"/>
  <c r="K228" i="58"/>
  <c r="Q1344" i="58"/>
  <c r="K1345" i="58"/>
  <c r="Q355" i="58"/>
  <c r="K356" i="58"/>
  <c r="Q294" i="58"/>
  <c r="K295" i="58"/>
  <c r="Q244" i="58"/>
  <c r="K245" i="58"/>
  <c r="Q1118" i="58"/>
  <c r="K1119" i="58"/>
  <c r="K142" i="58"/>
  <c r="Q1909" i="58"/>
  <c r="K1910" i="58"/>
  <c r="K822" i="58"/>
  <c r="K103" i="58"/>
  <c r="K966" i="58"/>
  <c r="K928" i="58"/>
  <c r="K1198" i="58"/>
  <c r="K1038" i="58"/>
  <c r="K959" i="58"/>
  <c r="K951" i="58"/>
  <c r="K943" i="58"/>
  <c r="K879" i="58"/>
  <c r="K871" i="58"/>
  <c r="Q558" i="58"/>
  <c r="K241" i="58"/>
  <c r="K187" i="58"/>
  <c r="K1255" i="58"/>
  <c r="K1247" i="58"/>
  <c r="K1112" i="58"/>
  <c r="Q877" i="58"/>
  <c r="K808" i="58"/>
  <c r="K774" i="58"/>
  <c r="Q763" i="58"/>
  <c r="K852" i="58"/>
  <c r="K736" i="58"/>
  <c r="K690" i="58"/>
  <c r="K366" i="58"/>
  <c r="K606" i="58"/>
  <c r="K467" i="58"/>
  <c r="K357" i="58"/>
  <c r="K909" i="58"/>
  <c r="Q813" i="58"/>
  <c r="K72" i="58"/>
  <c r="K324" i="58"/>
  <c r="K256" i="58"/>
  <c r="K233" i="58"/>
  <c r="K217" i="58"/>
  <c r="K201" i="58"/>
  <c r="K185" i="58"/>
  <c r="K408" i="58"/>
  <c r="K374" i="58"/>
  <c r="K248" i="58"/>
  <c r="K239" i="58"/>
  <c r="K140" i="58"/>
  <c r="K132" i="58"/>
  <c r="K124" i="58"/>
  <c r="K116" i="58"/>
  <c r="K108" i="58"/>
  <c r="K100" i="58"/>
  <c r="K92" i="58"/>
  <c r="K84" i="58"/>
  <c r="K332" i="58"/>
  <c r="K2059" i="58"/>
  <c r="K2139" i="58"/>
  <c r="K2122" i="58"/>
  <c r="K2111" i="58"/>
  <c r="K2015" i="58"/>
  <c r="K2155" i="58"/>
  <c r="Q1871" i="58"/>
  <c r="K1872" i="58"/>
  <c r="Q1820" i="58"/>
  <c r="R1820" i="58" s="1"/>
  <c r="K1821" i="58"/>
  <c r="K2020" i="58"/>
  <c r="Q1778" i="58"/>
  <c r="K1779" i="58"/>
  <c r="Q1943" i="58"/>
  <c r="K1944" i="58"/>
  <c r="K2151" i="58"/>
  <c r="K2010" i="58"/>
  <c r="Q1781" i="58"/>
  <c r="K1782" i="58"/>
  <c r="Q1558" i="58"/>
  <c r="K1559" i="58"/>
  <c r="K1758" i="58"/>
  <c r="Q1419" i="58"/>
  <c r="K1420" i="58"/>
  <c r="Q1411" i="58"/>
  <c r="K1412" i="58"/>
  <c r="Q1403" i="58"/>
  <c r="K1404" i="58"/>
  <c r="K1867" i="58"/>
  <c r="K1710" i="58"/>
  <c r="Q1983" i="58"/>
  <c r="K1984" i="58"/>
  <c r="Q1746" i="58"/>
  <c r="K1747" i="58"/>
  <c r="Q1322" i="58"/>
  <c r="K1323" i="58"/>
  <c r="K1140" i="58"/>
  <c r="Q785" i="58"/>
  <c r="K786" i="58"/>
  <c r="Q759" i="58"/>
  <c r="K760" i="58"/>
  <c r="Q726" i="58"/>
  <c r="K727" i="58"/>
  <c r="Q690" i="58"/>
  <c r="K691" i="58"/>
  <c r="Q663" i="58"/>
  <c r="K664" i="58"/>
  <c r="Q625" i="58"/>
  <c r="K626" i="58"/>
  <c r="T626" i="58" s="1"/>
  <c r="Q599" i="58"/>
  <c r="K600" i="58"/>
  <c r="Q574" i="58"/>
  <c r="K575" i="58"/>
  <c r="Q549" i="58"/>
  <c r="K550" i="58"/>
  <c r="Q503" i="58"/>
  <c r="K504" i="58"/>
  <c r="Q270" i="58"/>
  <c r="K271" i="58"/>
  <c r="K1703" i="58"/>
  <c r="K1358" i="58"/>
  <c r="Q1283" i="58"/>
  <c r="Q1184" i="58"/>
  <c r="K1185" i="58"/>
  <c r="Q1102" i="58"/>
  <c r="K1103" i="58"/>
  <c r="Q938" i="58"/>
  <c r="K939" i="58"/>
  <c r="Q793" i="58"/>
  <c r="K794" i="58"/>
  <c r="Q772" i="58"/>
  <c r="K773" i="58"/>
  <c r="Q751" i="58"/>
  <c r="K752" i="58"/>
  <c r="Q734" i="58"/>
  <c r="K735" i="58"/>
  <c r="Q707" i="58"/>
  <c r="R707" i="58" s="1"/>
  <c r="T707" i="58" s="1"/>
  <c r="U707" i="58" s="1"/>
  <c r="K708" i="58"/>
  <c r="Q602" i="58"/>
  <c r="K603" i="58"/>
  <c r="Q557" i="58"/>
  <c r="R557" i="58" s="1"/>
  <c r="K558" i="58"/>
  <c r="Q492" i="58"/>
  <c r="K493" i="58"/>
  <c r="K1271" i="58"/>
  <c r="Q1076" i="58"/>
  <c r="K1077" i="58"/>
  <c r="Q1010" i="58"/>
  <c r="K1011" i="58"/>
  <c r="K925" i="58"/>
  <c r="Q1213" i="58"/>
  <c r="K1214" i="58"/>
  <c r="Q1023" i="58"/>
  <c r="S1023" i="58" s="1"/>
  <c r="K1024" i="58"/>
  <c r="K829" i="58"/>
  <c r="K730" i="58"/>
  <c r="K677" i="58"/>
  <c r="K574" i="58"/>
  <c r="K155" i="58"/>
  <c r="K1463" i="58"/>
  <c r="Q879" i="58"/>
  <c r="K880" i="58"/>
  <c r="K457" i="58"/>
  <c r="K2173" i="58"/>
  <c r="K608" i="58"/>
  <c r="T608" i="58" s="1"/>
  <c r="U608" i="58" s="1"/>
  <c r="K454" i="58"/>
  <c r="Q254" i="58"/>
  <c r="Q1995" i="58"/>
  <c r="K1996" i="58"/>
  <c r="Q1957" i="58"/>
  <c r="K1958" i="58"/>
  <c r="Q1928" i="58"/>
  <c r="K1929" i="58"/>
  <c r="Q1842" i="58"/>
  <c r="K1843" i="58"/>
  <c r="Q1796" i="58"/>
  <c r="K1797" i="58"/>
  <c r="T1797" i="58" s="1"/>
  <c r="U1797" i="58" s="1"/>
  <c r="Q1641" i="58"/>
  <c r="K1642" i="58"/>
  <c r="Q1626" i="58"/>
  <c r="K1627" i="58"/>
  <c r="Q1748" i="58"/>
  <c r="K1749" i="58"/>
  <c r="K1994" i="58"/>
  <c r="Q1771" i="58"/>
  <c r="K1772" i="58"/>
  <c r="Q1251" i="58"/>
  <c r="K1252" i="58"/>
  <c r="Q1167" i="58"/>
  <c r="K1168" i="58"/>
  <c r="K1695" i="58"/>
  <c r="Q1276" i="58"/>
  <c r="K1277" i="58"/>
  <c r="K2014" i="58"/>
  <c r="Q1884" i="58"/>
  <c r="K1885" i="58"/>
  <c r="Q1685" i="58"/>
  <c r="K1686" i="58"/>
  <c r="Q1533" i="58"/>
  <c r="K1534" i="58"/>
  <c r="Q1417" i="58"/>
  <c r="K1418" i="58"/>
  <c r="Q1388" i="58"/>
  <c r="K1389" i="58"/>
  <c r="K1952" i="58"/>
  <c r="K1199" i="58"/>
  <c r="Q953" i="58"/>
  <c r="K954" i="58"/>
  <c r="Q696" i="58"/>
  <c r="K697" i="58"/>
  <c r="Q669" i="58"/>
  <c r="K670" i="58"/>
  <c r="Q648" i="58"/>
  <c r="K649" i="58"/>
  <c r="Q597" i="58"/>
  <c r="K598" i="58"/>
  <c r="Q555" i="58"/>
  <c r="K556" i="58"/>
  <c r="Q357" i="58"/>
  <c r="K358" i="58"/>
  <c r="K229" i="58"/>
  <c r="K1589" i="58"/>
  <c r="K1509" i="58"/>
  <c r="Q1428" i="58"/>
  <c r="K1429" i="58"/>
  <c r="Q1031" i="58"/>
  <c r="K1032" i="58"/>
  <c r="Q981" i="58"/>
  <c r="K982" i="58"/>
  <c r="K916" i="58"/>
  <c r="Q791" i="58"/>
  <c r="K792" i="58"/>
  <c r="Q755" i="58"/>
  <c r="K756" i="58"/>
  <c r="Q997" i="58"/>
  <c r="K998" i="58"/>
  <c r="Q656" i="58"/>
  <c r="K657" i="58"/>
  <c r="Q553" i="58"/>
  <c r="K554" i="58"/>
  <c r="Q1014" i="58"/>
  <c r="K1015" i="58"/>
  <c r="Q1121" i="58"/>
  <c r="K1122" i="58"/>
  <c r="K480" i="58"/>
  <c r="T480" i="58" s="1"/>
  <c r="Q515" i="58"/>
  <c r="K516" i="58"/>
  <c r="K238" i="58"/>
  <c r="Q951" i="58"/>
  <c r="K952" i="58"/>
  <c r="K2198" i="58"/>
  <c r="Q1880" i="58"/>
  <c r="K1881" i="58"/>
  <c r="Q1756" i="58"/>
  <c r="K1757" i="58"/>
  <c r="Q1521" i="58"/>
  <c r="K1522" i="58"/>
  <c r="K2263" i="58"/>
  <c r="Q1693" i="58"/>
  <c r="K1694" i="58"/>
  <c r="Q1146" i="58"/>
  <c r="K1147" i="58"/>
  <c r="K958" i="58"/>
  <c r="K2267" i="58"/>
  <c r="Q2113" i="58"/>
  <c r="K2114" i="58"/>
  <c r="Q1940" i="58"/>
  <c r="K1941" i="58"/>
  <c r="Q1775" i="58"/>
  <c r="K1776" i="58"/>
  <c r="Q1413" i="58"/>
  <c r="K1414" i="58"/>
  <c r="Q1137" i="58"/>
  <c r="K1138" i="58"/>
  <c r="Q2109" i="58"/>
  <c r="K2110" i="58"/>
  <c r="Q928" i="58"/>
  <c r="K929" i="58"/>
  <c r="Q871" i="58"/>
  <c r="K872" i="58"/>
  <c r="Q749" i="58"/>
  <c r="K750" i="58"/>
  <c r="Q667" i="58"/>
  <c r="K668" i="58"/>
  <c r="Q581" i="58"/>
  <c r="K582" i="58"/>
  <c r="K130" i="58"/>
  <c r="K984" i="58"/>
  <c r="K887" i="58"/>
  <c r="Q736" i="58"/>
  <c r="K737" i="58"/>
  <c r="Q498" i="58"/>
  <c r="K499" i="58"/>
  <c r="Q341" i="58"/>
  <c r="K342" i="58"/>
  <c r="K216" i="58"/>
  <c r="Q1991" i="58"/>
  <c r="K1992" i="58"/>
  <c r="Q2101" i="58"/>
  <c r="K2102" i="58"/>
  <c r="Q1812" i="58"/>
  <c r="K1813" i="58"/>
  <c r="K371" i="58"/>
  <c r="K87" i="58"/>
  <c r="Q1361" i="58"/>
  <c r="K1362" i="58"/>
  <c r="K1233" i="58"/>
  <c r="K354" i="58"/>
  <c r="K119" i="58"/>
  <c r="Q922" i="58"/>
  <c r="K923" i="58"/>
  <c r="K2149" i="58"/>
  <c r="K272" i="58"/>
  <c r="K135" i="58"/>
  <c r="Q940" i="58"/>
  <c r="K941" i="58"/>
  <c r="Q374" i="58"/>
  <c r="K375" i="58"/>
  <c r="K74" i="58"/>
  <c r="Q1865" i="58"/>
  <c r="K1866" i="58"/>
  <c r="K1660" i="58"/>
  <c r="K200" i="58"/>
  <c r="K98" i="58"/>
  <c r="K580" i="58"/>
  <c r="K572" i="58"/>
  <c r="K564" i="58"/>
  <c r="K530" i="58"/>
  <c r="K526" i="58"/>
  <c r="K425" i="58"/>
  <c r="K307" i="58"/>
  <c r="K222" i="58"/>
  <c r="K206" i="58"/>
  <c r="K190" i="58"/>
  <c r="K538" i="58"/>
  <c r="K340" i="58"/>
  <c r="Q317" i="58"/>
  <c r="R317" i="58" s="1"/>
  <c r="K282" i="58"/>
  <c r="K265" i="58"/>
  <c r="Q2096" i="58"/>
  <c r="K2097" i="58"/>
  <c r="T2097" i="58" s="1"/>
  <c r="Q2165" i="58"/>
  <c r="K2166" i="58"/>
  <c r="Q2056" i="58"/>
  <c r="K2057" i="58"/>
  <c r="K2137" i="58"/>
  <c r="Q1834" i="58"/>
  <c r="K1835" i="58"/>
  <c r="K2053" i="58"/>
  <c r="Q1824" i="58"/>
  <c r="K1825" i="58"/>
  <c r="Q1799" i="58"/>
  <c r="K1800" i="58"/>
  <c r="Q1772" i="58"/>
  <c r="K1773" i="58"/>
  <c r="Q1617" i="58"/>
  <c r="K1618" i="58"/>
  <c r="Q1814" i="58"/>
  <c r="K1815" i="58"/>
  <c r="Q1764" i="58"/>
  <c r="K1765" i="58"/>
  <c r="Q1548" i="58"/>
  <c r="K1549" i="58"/>
  <c r="Q1400" i="58"/>
  <c r="K1401" i="58"/>
  <c r="Q1384" i="58"/>
  <c r="K1385" i="58"/>
  <c r="K1718" i="58"/>
  <c r="K1444" i="58"/>
  <c r="Q1805" i="58"/>
  <c r="K1806" i="58"/>
  <c r="Q1760" i="58"/>
  <c r="K1761" i="58"/>
  <c r="Q1313" i="58"/>
  <c r="K1314" i="58"/>
  <c r="Q1570" i="58"/>
  <c r="K1571" i="58"/>
  <c r="K1479" i="58"/>
  <c r="Q1430" i="58"/>
  <c r="K1431" i="58"/>
  <c r="K1368" i="58"/>
  <c r="K1300" i="58"/>
  <c r="K1166" i="58"/>
  <c r="K1149" i="58"/>
  <c r="K1049" i="58"/>
  <c r="Q753" i="58"/>
  <c r="K754" i="58"/>
  <c r="Q715" i="58"/>
  <c r="K716" i="58"/>
  <c r="Q684" i="58"/>
  <c r="K685" i="58"/>
  <c r="Q652" i="58"/>
  <c r="K653" i="58"/>
  <c r="Q593" i="58"/>
  <c r="K594" i="58"/>
  <c r="Q570" i="58"/>
  <c r="K571" i="58"/>
  <c r="Q543" i="58"/>
  <c r="K544" i="58"/>
  <c r="Q519" i="58"/>
  <c r="K520" i="58"/>
  <c r="Q450" i="58"/>
  <c r="K451" i="58"/>
  <c r="Q290" i="58"/>
  <c r="K291" i="58"/>
  <c r="Q245" i="58"/>
  <c r="K246" i="58"/>
  <c r="K1737" i="58"/>
  <c r="K1613" i="58"/>
  <c r="Q1386" i="58"/>
  <c r="K1387" i="58"/>
  <c r="K1326" i="58"/>
  <c r="K1298" i="58"/>
  <c r="K1231" i="58"/>
  <c r="K1058" i="58"/>
  <c r="K1375" i="58"/>
  <c r="K1250" i="58"/>
  <c r="K1237" i="58"/>
  <c r="Q787" i="58"/>
  <c r="K788" i="58"/>
  <c r="Q745" i="58"/>
  <c r="K746" i="58"/>
  <c r="Q682" i="58"/>
  <c r="K683" i="58"/>
  <c r="Q644" i="58"/>
  <c r="K645" i="58"/>
  <c r="Q618" i="58"/>
  <c r="K619" i="58"/>
  <c r="Q551" i="58"/>
  <c r="K552" i="58"/>
  <c r="Q534" i="58"/>
  <c r="K535" i="58"/>
  <c r="Q511" i="58"/>
  <c r="K512" i="58"/>
  <c r="Q399" i="58"/>
  <c r="K400" i="58"/>
  <c r="Q892" i="58"/>
  <c r="K893" i="58"/>
  <c r="Q448" i="58"/>
  <c r="Q917" i="58"/>
  <c r="K918" i="58"/>
  <c r="K650" i="58"/>
  <c r="K597" i="58"/>
  <c r="K2047" i="58"/>
  <c r="Q972" i="58"/>
  <c r="K973" i="58"/>
  <c r="Q1987" i="58"/>
  <c r="K1988" i="58"/>
  <c r="Q1813" i="58"/>
  <c r="K1814" i="58"/>
  <c r="Q1640" i="58"/>
  <c r="K1641" i="58"/>
  <c r="Q1869" i="58"/>
  <c r="K1870" i="58"/>
  <c r="Q1790" i="58"/>
  <c r="K1791" i="58"/>
  <c r="Q1741" i="58"/>
  <c r="K1742" i="58"/>
  <c r="Q1615" i="58"/>
  <c r="K1616" i="58"/>
  <c r="Q1531" i="58"/>
  <c r="K1532" i="58"/>
  <c r="Q1324" i="58"/>
  <c r="K1325" i="58"/>
  <c r="Q1266" i="58"/>
  <c r="K1267" i="58"/>
  <c r="Q1222" i="58"/>
  <c r="K1223" i="58"/>
  <c r="Q1522" i="58"/>
  <c r="S1522" i="58" s="1"/>
  <c r="K1523" i="58"/>
  <c r="Q1401" i="58"/>
  <c r="K1402" i="58"/>
  <c r="Q1556" i="58"/>
  <c r="K1557" i="58"/>
  <c r="K1458" i="58"/>
  <c r="Q1390" i="58"/>
  <c r="K1391" i="58"/>
  <c r="Q818" i="58"/>
  <c r="K819" i="58"/>
  <c r="Q722" i="58"/>
  <c r="K723" i="58"/>
  <c r="Q688" i="58"/>
  <c r="K689" i="58"/>
  <c r="Q661" i="58"/>
  <c r="K662" i="58"/>
  <c r="Q595" i="58"/>
  <c r="K596" i="58"/>
  <c r="Q547" i="58"/>
  <c r="K548" i="58"/>
  <c r="Q509" i="58"/>
  <c r="K510" i="58"/>
  <c r="Q366" i="58"/>
  <c r="K367" i="58"/>
  <c r="Q298" i="58"/>
  <c r="K299" i="58"/>
  <c r="Q273" i="58"/>
  <c r="K274" i="58"/>
  <c r="Q1798" i="58"/>
  <c r="K1799" i="58"/>
  <c r="Q1226" i="58"/>
  <c r="K1227" i="58"/>
  <c r="Q1116" i="58"/>
  <c r="K1117" i="58"/>
  <c r="Q1298" i="58"/>
  <c r="K1299" i="58"/>
  <c r="Q1142" i="58"/>
  <c r="K1143" i="58"/>
  <c r="Q1016" i="58"/>
  <c r="K1017" i="58"/>
  <c r="Q882" i="58"/>
  <c r="K883" i="58"/>
  <c r="Q783" i="58"/>
  <c r="K784" i="58"/>
  <c r="Q719" i="58"/>
  <c r="K720" i="58"/>
  <c r="Q566" i="58"/>
  <c r="K567" i="58"/>
  <c r="Q507" i="58"/>
  <c r="K508" i="58"/>
  <c r="K306" i="58"/>
  <c r="K509" i="58"/>
  <c r="K1057" i="58"/>
  <c r="Q589" i="58"/>
  <c r="K590" i="58"/>
  <c r="K184" i="58"/>
  <c r="K696" i="58"/>
  <c r="K294" i="58"/>
  <c r="Q2078" i="58"/>
  <c r="S2078" i="58" s="1"/>
  <c r="K2079" i="58"/>
  <c r="K2260" i="58"/>
  <c r="K2150" i="58"/>
  <c r="Q1744" i="58"/>
  <c r="K1745" i="58"/>
  <c r="Q2234" i="58"/>
  <c r="K2235" i="58"/>
  <c r="Q1801" i="58"/>
  <c r="K1802" i="58"/>
  <c r="Q1290" i="58"/>
  <c r="K1291" i="58"/>
  <c r="Q1200" i="58"/>
  <c r="K1201" i="58"/>
  <c r="Q1043" i="58"/>
  <c r="K1044" i="58"/>
  <c r="Q934" i="58"/>
  <c r="K935" i="58"/>
  <c r="Q1763" i="58"/>
  <c r="K1764" i="58"/>
  <c r="Q1110" i="58"/>
  <c r="K1111" i="58"/>
  <c r="K2201" i="58"/>
  <c r="Q913" i="58"/>
  <c r="K914" i="58"/>
  <c r="Q867" i="58"/>
  <c r="K868" i="58"/>
  <c r="Q802" i="58"/>
  <c r="K803" i="58"/>
  <c r="Q747" i="58"/>
  <c r="K748" i="58"/>
  <c r="Q528" i="58"/>
  <c r="K529" i="58"/>
  <c r="Q364" i="58"/>
  <c r="K365" i="58"/>
  <c r="K114" i="58"/>
  <c r="K94" i="58"/>
  <c r="K1145" i="58"/>
  <c r="Q976" i="58"/>
  <c r="K977" i="58"/>
  <c r="Q875" i="58"/>
  <c r="K876" i="58"/>
  <c r="Q709" i="58"/>
  <c r="K710" i="58"/>
  <c r="Q322" i="58"/>
  <c r="K323" i="58"/>
  <c r="Q1120" i="58"/>
  <c r="K1121" i="58"/>
  <c r="K1625" i="58"/>
  <c r="Q2180" i="58"/>
  <c r="K2181" i="58"/>
  <c r="Q1770" i="58"/>
  <c r="K1771" i="58"/>
  <c r="K1275" i="58"/>
  <c r="Q1027" i="58"/>
  <c r="K1028" i="58"/>
  <c r="Q1004" i="58"/>
  <c r="K1005" i="58"/>
  <c r="K262" i="58"/>
  <c r="K82" i="58"/>
  <c r="Q1217" i="58"/>
  <c r="K1218" i="58"/>
  <c r="Q332" i="58"/>
  <c r="K333" i="58"/>
  <c r="Q288" i="58"/>
  <c r="K289" i="58"/>
  <c r="K146" i="58"/>
  <c r="Q1186" i="58"/>
  <c r="K1187" i="58"/>
  <c r="Q490" i="58"/>
  <c r="K491" i="58"/>
  <c r="K278" i="58"/>
  <c r="K70" i="58"/>
  <c r="Q1861" i="58"/>
  <c r="K1862" i="58"/>
  <c r="K1658" i="58"/>
  <c r="Q1240" i="58"/>
  <c r="K1241" i="58"/>
  <c r="K933" i="58"/>
  <c r="K197" i="58"/>
  <c r="Q2284" i="58"/>
  <c r="J2282" i="58"/>
  <c r="K2283" i="58" s="1"/>
  <c r="Q2283" i="58"/>
  <c r="I2280" i="58"/>
  <c r="J2280" i="58"/>
  <c r="Q2280" i="58" s="1"/>
  <c r="I2281" i="58"/>
  <c r="J2281" i="58"/>
  <c r="I2279" i="58"/>
  <c r="J2279" i="58"/>
  <c r="P2275" i="58"/>
  <c r="I2277" i="58"/>
  <c r="J2277" i="58"/>
  <c r="J2278" i="58"/>
  <c r="I2278" i="58"/>
  <c r="Q862" i="58"/>
  <c r="R734" i="58"/>
  <c r="S734" i="58"/>
  <c r="Q665" i="58"/>
  <c r="Q653" i="58"/>
  <c r="S653" i="58" s="1"/>
  <c r="R602" i="58"/>
  <c r="S602" i="58"/>
  <c r="S557" i="58"/>
  <c r="Q538" i="58"/>
  <c r="T539" i="58"/>
  <c r="Q522" i="58"/>
  <c r="Q408" i="58"/>
  <c r="Q268" i="58"/>
  <c r="Q1769" i="58"/>
  <c r="Q1722" i="58"/>
  <c r="Q1924" i="58"/>
  <c r="Q1877" i="58"/>
  <c r="Q1822" i="58"/>
  <c r="Q1684" i="58"/>
  <c r="Q1621" i="58"/>
  <c r="Q1355" i="58"/>
  <c r="S414" i="58"/>
  <c r="Q334" i="58"/>
  <c r="Q1371" i="58"/>
  <c r="Q279" i="58"/>
  <c r="Q909" i="58"/>
  <c r="Q359" i="58"/>
  <c r="S436" i="58"/>
  <c r="T436" i="58" s="1"/>
  <c r="R436" i="58"/>
  <c r="Q985" i="58"/>
  <c r="Q1915" i="58"/>
  <c r="R1797" i="58"/>
  <c r="Q905" i="58"/>
  <c r="Q411" i="58"/>
  <c r="Q319" i="58"/>
  <c r="Q1129" i="58"/>
  <c r="J2275" i="58"/>
  <c r="I2275" i="58"/>
  <c r="R293" i="58"/>
  <c r="Q260" i="58"/>
  <c r="R260" i="58" s="1"/>
  <c r="Q458" i="58"/>
  <c r="Q305" i="58"/>
  <c r="Q381" i="58"/>
  <c r="Q439" i="58"/>
  <c r="R2078" i="58"/>
  <c r="T2078" i="58" s="1"/>
  <c r="Q1674" i="58"/>
  <c r="Q1255" i="58"/>
  <c r="Q313" i="58"/>
  <c r="Q307" i="58"/>
  <c r="Q1008" i="58"/>
  <c r="Q955" i="58"/>
  <c r="S650" i="58"/>
  <c r="Q1095" i="58"/>
  <c r="S1095" i="58" s="1"/>
  <c r="S621" i="58"/>
  <c r="Q845" i="58"/>
  <c r="R845" i="58" s="1"/>
  <c r="Q287" i="58"/>
  <c r="Q368" i="58"/>
  <c r="Q327" i="58"/>
  <c r="S327" i="58" s="1"/>
  <c r="R290" i="58"/>
  <c r="S290" i="58"/>
  <c r="Q267" i="58"/>
  <c r="R267" i="58" s="1"/>
  <c r="R383" i="58"/>
  <c r="S383" i="58"/>
  <c r="Q310" i="58"/>
  <c r="Q1970" i="58"/>
  <c r="Q1949" i="58"/>
  <c r="Q1780" i="58"/>
  <c r="Q1205" i="58"/>
  <c r="Q1379" i="58"/>
  <c r="Q1198" i="58"/>
  <c r="Q496" i="58"/>
  <c r="Q337" i="58"/>
  <c r="O2274" i="58"/>
  <c r="P2274" i="58"/>
  <c r="I2276" i="58"/>
  <c r="J2276" i="58"/>
  <c r="J2274" i="58"/>
  <c r="K2275" i="58" s="1"/>
  <c r="R2240" i="58"/>
  <c r="S2240" i="58"/>
  <c r="Q2131" i="58"/>
  <c r="Q2020" i="58"/>
  <c r="Q894" i="58"/>
  <c r="T730" i="58"/>
  <c r="U730" i="58" s="1"/>
  <c r="T677" i="58"/>
  <c r="U677" i="58" s="1"/>
  <c r="Q1886" i="58"/>
  <c r="Q1152" i="58"/>
  <c r="Q2024" i="58"/>
  <c r="Q1953" i="58"/>
  <c r="Q1898" i="58"/>
  <c r="R1780" i="58"/>
  <c r="S1780" i="58"/>
  <c r="Q1536" i="58"/>
  <c r="Q1945" i="58"/>
  <c r="R1806" i="58"/>
  <c r="S1806" i="58"/>
  <c r="Q1966" i="58"/>
  <c r="T2133" i="58"/>
  <c r="U2133" i="58" s="1"/>
  <c r="Q2132" i="58"/>
  <c r="Q1978" i="58"/>
  <c r="Q1847" i="58"/>
  <c r="S1799" i="58"/>
  <c r="R1799" i="58"/>
  <c r="R1778" i="58"/>
  <c r="S1778" i="58"/>
  <c r="Q1749" i="58"/>
  <c r="Q1734" i="58"/>
  <c r="Q1595" i="58"/>
  <c r="R1789" i="58"/>
  <c r="S1789" i="58"/>
  <c r="R1781" i="58"/>
  <c r="S1781" i="58"/>
  <c r="Q1089" i="58"/>
  <c r="Q1062" i="58"/>
  <c r="Q1112" i="58"/>
  <c r="Q1803" i="58"/>
  <c r="Q527" i="58"/>
  <c r="Q1702" i="58"/>
  <c r="Q830" i="58"/>
  <c r="Q810" i="58"/>
  <c r="Q565" i="58"/>
  <c r="Q344" i="58"/>
  <c r="Q924" i="58"/>
  <c r="T650" i="58"/>
  <c r="U650" i="58" s="1"/>
  <c r="J2272" i="58"/>
  <c r="J2271" i="58"/>
  <c r="T2137" i="58"/>
  <c r="U2137" i="58" s="1"/>
  <c r="Q2136" i="58"/>
  <c r="Q1973" i="58"/>
  <c r="Q1786" i="58"/>
  <c r="S1772" i="58"/>
  <c r="R1772" i="58"/>
  <c r="Q1715" i="58"/>
  <c r="T1666" i="58"/>
  <c r="U1666" i="58" s="1"/>
  <c r="Q1665" i="58"/>
  <c r="Q1553" i="58"/>
  <c r="S1814" i="58"/>
  <c r="R1814" i="58"/>
  <c r="Q1081" i="58"/>
  <c r="Q1038" i="58"/>
  <c r="Q1728" i="58"/>
  <c r="Q1299" i="58"/>
  <c r="Q861" i="58"/>
  <c r="Q523" i="58"/>
  <c r="Q1767" i="58"/>
  <c r="Q1228" i="58"/>
  <c r="Q1236" i="58"/>
  <c r="Q852" i="58"/>
  <c r="T562" i="58"/>
  <c r="U562" i="58" s="1"/>
  <c r="Q561" i="58"/>
  <c r="Q276" i="58"/>
  <c r="Q302" i="58"/>
  <c r="Q318" i="58"/>
  <c r="Q453" i="58"/>
  <c r="T768" i="58"/>
  <c r="U768" i="58" s="1"/>
  <c r="Q2105" i="58"/>
  <c r="S1738" i="58"/>
  <c r="R1738" i="58"/>
  <c r="Q1726" i="58"/>
  <c r="S1783" i="58"/>
  <c r="R1783" i="58"/>
  <c r="S1764" i="58"/>
  <c r="R1764" i="58"/>
  <c r="Q1757" i="58"/>
  <c r="Q1072" i="58"/>
  <c r="S1791" i="58"/>
  <c r="R1791" i="58"/>
  <c r="T1791" i="58" s="1"/>
  <c r="U1791" i="58" s="1"/>
  <c r="Q1582" i="58"/>
  <c r="Q1070" i="58"/>
  <c r="Q487" i="58"/>
  <c r="Q1333" i="58"/>
  <c r="Q844" i="58"/>
  <c r="Q577" i="58"/>
  <c r="Q573" i="58"/>
  <c r="Q259" i="58"/>
  <c r="Q569" i="58"/>
  <c r="J2270" i="58"/>
  <c r="T2125" i="58"/>
  <c r="U2125" i="58" s="1"/>
  <c r="Q2124" i="58"/>
  <c r="Q2023" i="58"/>
  <c r="Q2121" i="58"/>
  <c r="Q2129" i="58"/>
  <c r="Q1692" i="58"/>
  <c r="Q1542" i="58"/>
  <c r="Q1941" i="58"/>
  <c r="Q1525" i="58"/>
  <c r="Q1097" i="58"/>
  <c r="Q1717" i="58"/>
  <c r="Q1709" i="58"/>
  <c r="Q1578" i="58"/>
  <c r="Q1148" i="58"/>
  <c r="T532" i="58"/>
  <c r="U532" i="58" s="1"/>
  <c r="Q531" i="58"/>
  <c r="Q1736" i="58"/>
  <c r="Q1620" i="58"/>
  <c r="Q1182" i="58"/>
  <c r="Q835" i="58"/>
  <c r="Q251" i="58"/>
  <c r="Q1270" i="58"/>
  <c r="Q482" i="58"/>
  <c r="Q890" i="58"/>
  <c r="Q456" i="58"/>
  <c r="T799" i="58"/>
  <c r="U799" i="58" s="1"/>
  <c r="Q470" i="58"/>
  <c r="Q2251" i="58"/>
  <c r="R2212" i="58"/>
  <c r="S2212" i="58"/>
  <c r="T2212" i="58" s="1"/>
  <c r="R2232" i="58"/>
  <c r="S2232" i="58"/>
  <c r="R2213" i="58"/>
  <c r="S2213" i="58"/>
  <c r="T2213" i="58" s="1"/>
  <c r="Q2187" i="58"/>
  <c r="S2174" i="58"/>
  <c r="R2174" i="58"/>
  <c r="T2168" i="58"/>
  <c r="R2151" i="58"/>
  <c r="S2151" i="58"/>
  <c r="R2142" i="58"/>
  <c r="S2142" i="58"/>
  <c r="T2142" i="58" s="1"/>
  <c r="Q2087" i="58"/>
  <c r="R2077" i="58"/>
  <c r="S2077" i="58"/>
  <c r="R2053" i="58"/>
  <c r="S2053" i="58"/>
  <c r="R2139" i="58"/>
  <c r="S2139" i="58"/>
  <c r="R2110" i="58"/>
  <c r="S2110" i="58"/>
  <c r="R2126" i="58"/>
  <c r="S2126" i="58"/>
  <c r="T2164" i="58"/>
  <c r="Q2079" i="58"/>
  <c r="S2043" i="58"/>
  <c r="R2043" i="58"/>
  <c r="Q1946" i="58"/>
  <c r="Q1912" i="58"/>
  <c r="Q1904" i="58"/>
  <c r="Q2035" i="58"/>
  <c r="S2011" i="58"/>
  <c r="R2011" i="58"/>
  <c r="R2096" i="58"/>
  <c r="S2096" i="58"/>
  <c r="Q1740" i="58"/>
  <c r="Q1906" i="58"/>
  <c r="Q1585" i="58"/>
  <c r="R2262" i="58"/>
  <c r="S2262" i="58"/>
  <c r="R2239" i="58"/>
  <c r="S2239" i="58"/>
  <c r="S2238" i="58"/>
  <c r="R2238" i="58"/>
  <c r="Q2222" i="58"/>
  <c r="S2253" i="58"/>
  <c r="R2253" i="58"/>
  <c r="R2209" i="58"/>
  <c r="S2209" i="58"/>
  <c r="R2207" i="58"/>
  <c r="S2207" i="58"/>
  <c r="R2205" i="58"/>
  <c r="S2205" i="58"/>
  <c r="R2203" i="58"/>
  <c r="S2203" i="58"/>
  <c r="S2176" i="58"/>
  <c r="R2176" i="58"/>
  <c r="S2172" i="58"/>
  <c r="R2172" i="58"/>
  <c r="S2227" i="58"/>
  <c r="R2227" i="58"/>
  <c r="Q2194" i="58"/>
  <c r="Q2186" i="58"/>
  <c r="Q2189" i="58"/>
  <c r="S2199" i="58"/>
  <c r="R2199" i="58"/>
  <c r="S2197" i="58"/>
  <c r="R2197" i="58"/>
  <c r="Q2192" i="58"/>
  <c r="T2169" i="58"/>
  <c r="R2146" i="58"/>
  <c r="S2146" i="58"/>
  <c r="T2146" i="58" s="1"/>
  <c r="R2144" i="58"/>
  <c r="S2144" i="58"/>
  <c r="T2144" i="58" s="1"/>
  <c r="Q2093" i="58"/>
  <c r="Q2085" i="58"/>
  <c r="R2157" i="58"/>
  <c r="S2157" i="58"/>
  <c r="T2157" i="58" s="1"/>
  <c r="T2117" i="58"/>
  <c r="R2100" i="58"/>
  <c r="T2100" i="58" s="1"/>
  <c r="S2100" i="58"/>
  <c r="S2166" i="58"/>
  <c r="R2166" i="58"/>
  <c r="R2155" i="58"/>
  <c r="S2155" i="58"/>
  <c r="R2103" i="58"/>
  <c r="S2103" i="58"/>
  <c r="S2056" i="58"/>
  <c r="R2056" i="58"/>
  <c r="S2048" i="58"/>
  <c r="R2048" i="58"/>
  <c r="Q2037" i="58"/>
  <c r="Q2029" i="58"/>
  <c r="Q2184" i="58"/>
  <c r="R2104" i="58"/>
  <c r="S2104" i="58"/>
  <c r="S2080" i="58"/>
  <c r="R2080" i="58"/>
  <c r="Q2072" i="58"/>
  <c r="Q2061" i="58"/>
  <c r="S2055" i="58"/>
  <c r="R2055" i="58"/>
  <c r="R2042" i="58"/>
  <c r="S2042" i="58"/>
  <c r="Q2031" i="58"/>
  <c r="Q2026" i="58"/>
  <c r="Q2021" i="58"/>
  <c r="R2010" i="58"/>
  <c r="S2010" i="58"/>
  <c r="R2127" i="58"/>
  <c r="S2127" i="58"/>
  <c r="S2017" i="58"/>
  <c r="T2017" i="58" s="1"/>
  <c r="R2017" i="58"/>
  <c r="R2138" i="58"/>
  <c r="S2138" i="58"/>
  <c r="S2047" i="58"/>
  <c r="R2047" i="58"/>
  <c r="Q1986" i="58"/>
  <c r="Q1933" i="58"/>
  <c r="Q1925" i="58"/>
  <c r="Q1895" i="58"/>
  <c r="Q1887" i="58"/>
  <c r="S1993" i="58"/>
  <c r="R1993" i="58"/>
  <c r="Q1910" i="58"/>
  <c r="Q1808" i="58"/>
  <c r="Q1785" i="58"/>
  <c r="Q1766" i="58"/>
  <c r="Q1751" i="58"/>
  <c r="S2012" i="58"/>
  <c r="T2012" i="58" s="1"/>
  <c r="R2012" i="58"/>
  <c r="S1989" i="58"/>
  <c r="R1989" i="58"/>
  <c r="Q1969" i="58"/>
  <c r="Q1961" i="58"/>
  <c r="S1917" i="58"/>
  <c r="R1917" i="58"/>
  <c r="Q1897" i="58"/>
  <c r="Q1889" i="58"/>
  <c r="Q1870" i="58"/>
  <c r="R1829" i="58"/>
  <c r="S1829" i="58"/>
  <c r="Q2084" i="58"/>
  <c r="S2019" i="58"/>
  <c r="R2019" i="58"/>
  <c r="Q2005" i="58"/>
  <c r="S1968" i="58"/>
  <c r="R1968" i="58"/>
  <c r="S1892" i="58"/>
  <c r="R1892" i="58"/>
  <c r="Q1755" i="58"/>
  <c r="S1997" i="58"/>
  <c r="R1997" i="58"/>
  <c r="Q1745" i="58"/>
  <c r="Q1610" i="58"/>
  <c r="Q1576" i="58"/>
  <c r="Q1543" i="58"/>
  <c r="Q1998" i="58"/>
  <c r="Q2247" i="58"/>
  <c r="Q2236" i="58"/>
  <c r="T2239" i="58"/>
  <c r="Q2223" i="58"/>
  <c r="R2237" i="58"/>
  <c r="S2237" i="58"/>
  <c r="Q2241" i="58"/>
  <c r="R2217" i="58"/>
  <c r="T2217" i="58" s="1"/>
  <c r="S2217" i="58"/>
  <c r="Q2195" i="58"/>
  <c r="S2200" i="58"/>
  <c r="R2200" i="58"/>
  <c r="T2161" i="58"/>
  <c r="R2152" i="58"/>
  <c r="S2152" i="58"/>
  <c r="R2116" i="58"/>
  <c r="S2116" i="58"/>
  <c r="Q2062" i="58"/>
  <c r="Q2040" i="58"/>
  <c r="Q2032" i="58"/>
  <c r="R2097" i="58"/>
  <c r="S2097" i="58"/>
  <c r="Q2075" i="58"/>
  <c r="Q2067" i="58"/>
  <c r="R2120" i="58"/>
  <c r="S2120" i="58"/>
  <c r="T2043" i="58"/>
  <c r="S2013" i="58"/>
  <c r="R2013" i="58"/>
  <c r="T2013" i="58" s="1"/>
  <c r="Q1996" i="58"/>
  <c r="Q1988" i="58"/>
  <c r="S2050" i="58"/>
  <c r="R2050" i="58"/>
  <c r="T2050" i="58" s="1"/>
  <c r="S1883" i="58"/>
  <c r="R1883" i="58"/>
  <c r="R1873" i="58"/>
  <c r="S1873" i="58"/>
  <c r="R1980" i="58"/>
  <c r="S1980" i="58"/>
  <c r="R2265" i="58"/>
  <c r="S2265" i="58"/>
  <c r="R2266" i="58"/>
  <c r="S2266" i="58"/>
  <c r="S2257" i="58"/>
  <c r="R2257" i="58"/>
  <c r="R2260" i="58"/>
  <c r="S2260" i="58"/>
  <c r="R2263" i="58"/>
  <c r="S2263" i="58"/>
  <c r="Q2225" i="58"/>
  <c r="Q2221" i="58"/>
  <c r="R2218" i="58"/>
  <c r="S2218" i="58"/>
  <c r="R2214" i="58"/>
  <c r="S2214" i="58"/>
  <c r="T2214" i="58" s="1"/>
  <c r="R2210" i="58"/>
  <c r="S2210" i="58"/>
  <c r="R2233" i="58"/>
  <c r="S2233" i="58"/>
  <c r="T2233" i="58" s="1"/>
  <c r="R2219" i="58"/>
  <c r="S2219" i="58"/>
  <c r="R2215" i="58"/>
  <c r="S2215" i="58"/>
  <c r="R2211" i="58"/>
  <c r="S2211" i="58"/>
  <c r="R2201" i="58"/>
  <c r="S2201" i="58"/>
  <c r="Q2191" i="58"/>
  <c r="Q2183" i="58"/>
  <c r="Q2175" i="58"/>
  <c r="Q2171" i="58"/>
  <c r="S2229" i="58"/>
  <c r="R2229" i="58"/>
  <c r="S2198" i="58"/>
  <c r="R2198" i="58"/>
  <c r="S2177" i="58"/>
  <c r="R2177" i="58"/>
  <c r="S2228" i="58"/>
  <c r="R2228" i="58"/>
  <c r="S2179" i="58"/>
  <c r="R2179" i="58"/>
  <c r="T2179" i="58" s="1"/>
  <c r="T2162" i="58"/>
  <c r="R2158" i="58"/>
  <c r="T2158" i="58" s="1"/>
  <c r="S2158" i="58"/>
  <c r="R2154" i="58"/>
  <c r="S2154" i="58"/>
  <c r="R2150" i="58"/>
  <c r="S2150" i="58"/>
  <c r="R2153" i="58"/>
  <c r="T2153" i="58" s="1"/>
  <c r="S2153" i="58"/>
  <c r="Q2092" i="58"/>
  <c r="Q2081" i="58"/>
  <c r="R2159" i="58"/>
  <c r="S2159" i="58"/>
  <c r="R2141" i="58"/>
  <c r="S2141" i="58"/>
  <c r="R2143" i="58"/>
  <c r="S2143" i="58"/>
  <c r="R2134" i="58"/>
  <c r="S2134" i="58"/>
  <c r="R2114" i="58"/>
  <c r="S2114" i="58"/>
  <c r="Q2090" i="58"/>
  <c r="Q2074" i="58"/>
  <c r="Q2066" i="58"/>
  <c r="R2057" i="58"/>
  <c r="S2057" i="58"/>
  <c r="R2049" i="58"/>
  <c r="S2049" i="58"/>
  <c r="R2041" i="58"/>
  <c r="S2041" i="58"/>
  <c r="Q2036" i="58"/>
  <c r="Q2028" i="58"/>
  <c r="R2112" i="58"/>
  <c r="S2112" i="58"/>
  <c r="R2098" i="58"/>
  <c r="T2098" i="58" s="1"/>
  <c r="S2098" i="58"/>
  <c r="Q2071" i="58"/>
  <c r="Q2063" i="58"/>
  <c r="S2170" i="58"/>
  <c r="R2170" i="58"/>
  <c r="R2122" i="58"/>
  <c r="S2122" i="58"/>
  <c r="R2118" i="58"/>
  <c r="S2118" i="58"/>
  <c r="R2014" i="58"/>
  <c r="S2014" i="58"/>
  <c r="Q2003" i="58"/>
  <c r="T2128" i="58"/>
  <c r="R2095" i="58"/>
  <c r="S2095" i="58"/>
  <c r="S2059" i="58"/>
  <c r="R2059" i="58"/>
  <c r="S2046" i="58"/>
  <c r="R2046" i="58"/>
  <c r="Q2022" i="58"/>
  <c r="Q2000" i="58"/>
  <c r="Q1992" i="58"/>
  <c r="T2139" i="58"/>
  <c r="R2007" i="58"/>
  <c r="S2007" i="58"/>
  <c r="R1981" i="58"/>
  <c r="S1981" i="58"/>
  <c r="Q1958" i="58"/>
  <c r="Q1950" i="58"/>
  <c r="Q1942" i="58"/>
  <c r="Q1916" i="58"/>
  <c r="Q1908" i="58"/>
  <c r="R2149" i="58"/>
  <c r="T2149" i="58" s="1"/>
  <c r="S2149" i="58"/>
  <c r="Q2091" i="58"/>
  <c r="S2054" i="58"/>
  <c r="R2054" i="58"/>
  <c r="T2054" i="58" s="1"/>
  <c r="Q2038" i="58"/>
  <c r="Q2030" i="58"/>
  <c r="S2008" i="58"/>
  <c r="R2008" i="58"/>
  <c r="Q1963" i="58"/>
  <c r="R2106" i="58"/>
  <c r="S2106" i="58"/>
  <c r="Q2094" i="58"/>
  <c r="Q2068" i="58"/>
  <c r="S1979" i="58"/>
  <c r="R1979" i="58"/>
  <c r="S1866" i="58"/>
  <c r="R1866" i="58"/>
  <c r="Q1816" i="58"/>
  <c r="Q1793" i="58"/>
  <c r="Q1774" i="58"/>
  <c r="R1976" i="58"/>
  <c r="S1976" i="58"/>
  <c r="Q1878" i="58"/>
  <c r="S1874" i="58"/>
  <c r="T1874" i="58" s="1"/>
  <c r="R1874" i="58"/>
  <c r="R1837" i="58"/>
  <c r="S1837" i="58"/>
  <c r="Q1828" i="58"/>
  <c r="Q2235" i="58"/>
  <c r="Q1939" i="58"/>
  <c r="Q1931" i="58"/>
  <c r="Q1923" i="58"/>
  <c r="Q1876" i="58"/>
  <c r="S1982" i="58"/>
  <c r="R1982" i="58"/>
  <c r="Q1864" i="58"/>
  <c r="R1826" i="58"/>
  <c r="S1826" i="58"/>
  <c r="Q1815" i="58"/>
  <c r="Q1810" i="58"/>
  <c r="S1971" i="58"/>
  <c r="R1971" i="58"/>
  <c r="R2261" i="58"/>
  <c r="S2261" i="58"/>
  <c r="Q2250" i="58"/>
  <c r="Q2255" i="58"/>
  <c r="Q2244" i="58"/>
  <c r="T2240" i="58"/>
  <c r="R2216" i="58"/>
  <c r="T2216" i="58" s="1"/>
  <c r="S2216" i="58"/>
  <c r="T2210" i="58"/>
  <c r="T2177" i="58"/>
  <c r="R2156" i="58"/>
  <c r="S2156" i="58"/>
  <c r="R2148" i="58"/>
  <c r="S2148" i="58"/>
  <c r="Q2088" i="58"/>
  <c r="Q2070" i="58"/>
  <c r="R2045" i="58"/>
  <c r="S2045" i="58"/>
  <c r="R2119" i="58"/>
  <c r="S2119" i="58"/>
  <c r="T2049" i="58"/>
  <c r="R2006" i="58"/>
  <c r="S2006" i="58"/>
  <c r="Q1954" i="58"/>
  <c r="Q1920" i="58"/>
  <c r="Q2086" i="58"/>
  <c r="Q2027" i="58"/>
  <c r="Q1967" i="58"/>
  <c r="R2108" i="58"/>
  <c r="S2108" i="58"/>
  <c r="R1974" i="58"/>
  <c r="S1974" i="58"/>
  <c r="Q1952" i="58"/>
  <c r="S1881" i="58"/>
  <c r="R1881" i="58"/>
  <c r="Q1862" i="58"/>
  <c r="S1825" i="58"/>
  <c r="R1825" i="58"/>
  <c r="Q1948" i="58"/>
  <c r="Q1618" i="58"/>
  <c r="Q1551" i="58"/>
  <c r="Q1768" i="58"/>
  <c r="Q1977" i="58"/>
  <c r="Q2254" i="58"/>
  <c r="R2264" i="58"/>
  <c r="S2264" i="58"/>
  <c r="Q2246" i="58"/>
  <c r="Q2243" i="58"/>
  <c r="S2256" i="58"/>
  <c r="R2256" i="58"/>
  <c r="S2252" i="58"/>
  <c r="R2252" i="58"/>
  <c r="S2248" i="58"/>
  <c r="R2248" i="58"/>
  <c r="S2258" i="58"/>
  <c r="R2258" i="58"/>
  <c r="S2249" i="58"/>
  <c r="R2249" i="58"/>
  <c r="Q2242" i="58"/>
  <c r="Q2224" i="58"/>
  <c r="R2220" i="58"/>
  <c r="S2220" i="58"/>
  <c r="R2208" i="58"/>
  <c r="S2208" i="58"/>
  <c r="R2206" i="58"/>
  <c r="S2206" i="58"/>
  <c r="R2204" i="58"/>
  <c r="S2204" i="58"/>
  <c r="R2202" i="58"/>
  <c r="S2202" i="58"/>
  <c r="S2231" i="58"/>
  <c r="R2231" i="58"/>
  <c r="Q2190" i="58"/>
  <c r="Q2182" i="58"/>
  <c r="Q2193" i="58"/>
  <c r="Q2185" i="58"/>
  <c r="S2178" i="58"/>
  <c r="R2178" i="58"/>
  <c r="Q2173" i="58"/>
  <c r="S2230" i="58"/>
  <c r="R2230" i="58"/>
  <c r="Q2196" i="58"/>
  <c r="R2160" i="58"/>
  <c r="S2160" i="58"/>
  <c r="S2167" i="58"/>
  <c r="R2167" i="58"/>
  <c r="S2226" i="58"/>
  <c r="R2226" i="58"/>
  <c r="Q2188" i="58"/>
  <c r="T2152" i="58"/>
  <c r="R2145" i="58"/>
  <c r="S2145" i="58"/>
  <c r="Q2089" i="58"/>
  <c r="T2135" i="58"/>
  <c r="R2107" i="58"/>
  <c r="S2107" i="58"/>
  <c r="T2046" i="58"/>
  <c r="R2130" i="58"/>
  <c r="S2130" i="58"/>
  <c r="R2123" i="58"/>
  <c r="S2123" i="58"/>
  <c r="R2099" i="58"/>
  <c r="S2099" i="58"/>
  <c r="S2052" i="58"/>
  <c r="R2052" i="58"/>
  <c r="S2044" i="58"/>
  <c r="R2044" i="58"/>
  <c r="Q2033" i="58"/>
  <c r="Q2025" i="58"/>
  <c r="R2102" i="58"/>
  <c r="S2102" i="58"/>
  <c r="Q2083" i="58"/>
  <c r="Q2069" i="58"/>
  <c r="Q2064" i="58"/>
  <c r="R2058" i="58"/>
  <c r="S2058" i="58"/>
  <c r="Q2039" i="58"/>
  <c r="Q2034" i="58"/>
  <c r="R2018" i="58"/>
  <c r="T2018" i="58" s="1"/>
  <c r="S2018" i="58"/>
  <c r="S2163" i="58"/>
  <c r="R2163" i="58"/>
  <c r="R2115" i="58"/>
  <c r="S2115" i="58"/>
  <c r="S2009" i="58"/>
  <c r="R2009" i="58"/>
  <c r="S2051" i="58"/>
  <c r="R2051" i="58"/>
  <c r="Q1975" i="58"/>
  <c r="R2111" i="58"/>
  <c r="S2111" i="58"/>
  <c r="Q2076" i="58"/>
  <c r="Q1984" i="58"/>
  <c r="Q1937" i="58"/>
  <c r="Q1929" i="58"/>
  <c r="Q1921" i="58"/>
  <c r="Q1899" i="58"/>
  <c r="Q1891" i="58"/>
  <c r="Q1994" i="58"/>
  <c r="Q1956" i="58"/>
  <c r="Q1759" i="58"/>
  <c r="Q1743" i="58"/>
  <c r="S2016" i="58"/>
  <c r="R2016" i="58"/>
  <c r="Q2001" i="58"/>
  <c r="Q1990" i="58"/>
  <c r="R1972" i="58"/>
  <c r="S1972" i="58"/>
  <c r="Q1965" i="58"/>
  <c r="S1947" i="58"/>
  <c r="R1947" i="58"/>
  <c r="S1901" i="58"/>
  <c r="R1901" i="58"/>
  <c r="T1901" i="58" s="1"/>
  <c r="Q1893" i="58"/>
  <c r="R1882" i="58"/>
  <c r="S1882" i="58"/>
  <c r="R1863" i="58"/>
  <c r="S1863" i="58"/>
  <c r="Q1836" i="58"/>
  <c r="Q2073" i="58"/>
  <c r="S2015" i="58"/>
  <c r="R2015" i="58"/>
  <c r="S1964" i="58"/>
  <c r="R1964" i="58"/>
  <c r="Q1902" i="58"/>
  <c r="S1896" i="58"/>
  <c r="R1896" i="58"/>
  <c r="S1888" i="58"/>
  <c r="R1888" i="58"/>
  <c r="Q1762" i="58"/>
  <c r="Q1747" i="58"/>
  <c r="R1848" i="58"/>
  <c r="S1848" i="58"/>
  <c r="Q1914" i="58"/>
  <c r="S1857" i="58"/>
  <c r="R1857" i="58"/>
  <c r="R1854" i="58"/>
  <c r="S1854" i="58"/>
  <c r="Q1758" i="58"/>
  <c r="Q1742" i="58"/>
  <c r="Q1944" i="58"/>
  <c r="S1849" i="58"/>
  <c r="R1849" i="58"/>
  <c r="R1846" i="58"/>
  <c r="S1846" i="58"/>
  <c r="S1840" i="58"/>
  <c r="R1840" i="58"/>
  <c r="Q1830" i="58"/>
  <c r="Q1807" i="58"/>
  <c r="Q1800" i="58"/>
  <c r="Q1739" i="58"/>
  <c r="R1860" i="58"/>
  <c r="S1860" i="58"/>
  <c r="R1720" i="58"/>
  <c r="S1720" i="58"/>
  <c r="R1708" i="58"/>
  <c r="S1708" i="58"/>
  <c r="R1697" i="58"/>
  <c r="S1697" i="58"/>
  <c r="R1688" i="58"/>
  <c r="S1688" i="58"/>
  <c r="T1688" i="58" s="1"/>
  <c r="R1680" i="58"/>
  <c r="T1680" i="58" s="1"/>
  <c r="S1680" i="58"/>
  <c r="R1671" i="58"/>
  <c r="S1671" i="58"/>
  <c r="R1660" i="58"/>
  <c r="S1660" i="58"/>
  <c r="Q1625" i="58"/>
  <c r="R1561" i="58"/>
  <c r="S1561" i="58"/>
  <c r="T1561" i="58" s="1"/>
  <c r="R1546" i="58"/>
  <c r="S1546" i="58"/>
  <c r="R1529" i="58"/>
  <c r="S1529" i="58"/>
  <c r="R1519" i="58"/>
  <c r="S1519" i="58"/>
  <c r="R1515" i="58"/>
  <c r="S1515" i="58"/>
  <c r="T1515" i="58" s="1"/>
  <c r="R1511" i="58"/>
  <c r="S1511" i="58"/>
  <c r="R1507" i="58"/>
  <c r="S1507" i="58"/>
  <c r="R1503" i="58"/>
  <c r="S1503" i="58"/>
  <c r="R1496" i="58"/>
  <c r="S1496" i="58"/>
  <c r="R1492" i="58"/>
  <c r="S1492" i="58"/>
  <c r="R1488" i="58"/>
  <c r="S1488" i="58"/>
  <c r="R1484" i="58"/>
  <c r="S1484" i="58"/>
  <c r="S1331" i="58"/>
  <c r="R1331" i="58"/>
  <c r="T1331" i="58" s="1"/>
  <c r="S1314" i="58"/>
  <c r="R1314" i="58"/>
  <c r="S1297" i="58"/>
  <c r="R1297" i="58"/>
  <c r="Q1853" i="58"/>
  <c r="Q1843" i="58"/>
  <c r="R1696" i="58"/>
  <c r="S1696" i="58"/>
  <c r="R1667" i="58"/>
  <c r="S1667" i="58"/>
  <c r="U1657" i="58"/>
  <c r="R1650" i="58"/>
  <c r="S1650" i="58"/>
  <c r="Q1642" i="58"/>
  <c r="T1624" i="58"/>
  <c r="R1605" i="58"/>
  <c r="T1605" i="58" s="1"/>
  <c r="S1605" i="58"/>
  <c r="S1480" i="58"/>
  <c r="R1480" i="58"/>
  <c r="R1475" i="58"/>
  <c r="S1475" i="58"/>
  <c r="S1472" i="58"/>
  <c r="R1472" i="58"/>
  <c r="R1467" i="58"/>
  <c r="S1467" i="58"/>
  <c r="S1464" i="58"/>
  <c r="T1464" i="58" s="1"/>
  <c r="R1464" i="58"/>
  <c r="S1459" i="58"/>
  <c r="R1459" i="58"/>
  <c r="R1454" i="58"/>
  <c r="S1454" i="58"/>
  <c r="S1451" i="58"/>
  <c r="R1451" i="58"/>
  <c r="R1446" i="58"/>
  <c r="S1446" i="58"/>
  <c r="S1443" i="58"/>
  <c r="R1443" i="58"/>
  <c r="R1368" i="58"/>
  <c r="S1368" i="58"/>
  <c r="R1359" i="58"/>
  <c r="S1359" i="58"/>
  <c r="R1350" i="58"/>
  <c r="S1350" i="58"/>
  <c r="R1340" i="58"/>
  <c r="S1340" i="58"/>
  <c r="S1737" i="58"/>
  <c r="R1737" i="58"/>
  <c r="R1733" i="58"/>
  <c r="S1733" i="58"/>
  <c r="R1729" i="58"/>
  <c r="S1729" i="58"/>
  <c r="R1725" i="58"/>
  <c r="S1725" i="58"/>
  <c r="R1721" i="58"/>
  <c r="T1721" i="58" s="1"/>
  <c r="S1721" i="58"/>
  <c r="R1664" i="58"/>
  <c r="T1664" i="58" s="1"/>
  <c r="S1664" i="58"/>
  <c r="R1659" i="58"/>
  <c r="S1659" i="58"/>
  <c r="T1637" i="58"/>
  <c r="S1612" i="58"/>
  <c r="R1612" i="58"/>
  <c r="R1594" i="58"/>
  <c r="S1594" i="58"/>
  <c r="R1577" i="58"/>
  <c r="S1577" i="58"/>
  <c r="S1528" i="58"/>
  <c r="R1528" i="58"/>
  <c r="R1420" i="58"/>
  <c r="S1420" i="58"/>
  <c r="T1420" i="58" s="1"/>
  <c r="Q1327" i="58"/>
  <c r="Q1310" i="58"/>
  <c r="Q1293" i="58"/>
  <c r="S1841" i="58"/>
  <c r="T1841" i="58" s="1"/>
  <c r="R1841" i="58"/>
  <c r="R1689" i="58"/>
  <c r="T1689" i="58" s="1"/>
  <c r="S1689" i="58"/>
  <c r="S1606" i="58"/>
  <c r="R1606" i="58"/>
  <c r="S1520" i="58"/>
  <c r="T1520" i="58" s="1"/>
  <c r="R1520" i="58"/>
  <c r="S1516" i="58"/>
  <c r="R1516" i="58"/>
  <c r="S1512" i="58"/>
  <c r="R1512" i="58"/>
  <c r="S1508" i="58"/>
  <c r="R1508" i="58"/>
  <c r="S1504" i="58"/>
  <c r="T1504" i="58" s="1"/>
  <c r="R1504" i="58"/>
  <c r="R1381" i="58"/>
  <c r="S1381" i="58"/>
  <c r="R1374" i="58"/>
  <c r="T1374" i="58" s="1"/>
  <c r="S1374" i="58"/>
  <c r="R1372" i="58"/>
  <c r="S1372" i="58"/>
  <c r="R1336" i="58"/>
  <c r="S1336" i="58"/>
  <c r="Q1279" i="58"/>
  <c r="Q1237" i="58"/>
  <c r="Q1229" i="58"/>
  <c r="Q1221" i="58"/>
  <c r="Q1195" i="58"/>
  <c r="Q1187" i="58"/>
  <c r="R1695" i="58"/>
  <c r="S1695" i="58"/>
  <c r="R1600" i="58"/>
  <c r="S1600" i="58"/>
  <c r="S1570" i="58"/>
  <c r="R1570" i="58"/>
  <c r="R1365" i="58"/>
  <c r="S1365" i="58"/>
  <c r="R1345" i="58"/>
  <c r="S1345" i="58"/>
  <c r="R1294" i="58"/>
  <c r="S1294" i="58"/>
  <c r="R1292" i="58"/>
  <c r="S1292" i="58"/>
  <c r="Q1256" i="58"/>
  <c r="Q1248" i="58"/>
  <c r="Q1214" i="58"/>
  <c r="Q1206" i="58"/>
  <c r="Q1176" i="58"/>
  <c r="Q1168" i="58"/>
  <c r="Q1134" i="58"/>
  <c r="Q1126" i="58"/>
  <c r="R1537" i="58"/>
  <c r="S1537" i="58"/>
  <c r="S1257" i="58"/>
  <c r="R1257" i="58"/>
  <c r="S1249" i="58"/>
  <c r="R1249" i="58"/>
  <c r="S1241" i="58"/>
  <c r="R1241" i="58"/>
  <c r="Q1136" i="58"/>
  <c r="Q1128" i="58"/>
  <c r="Q1094" i="58"/>
  <c r="Q1079" i="58"/>
  <c r="S1065" i="58"/>
  <c r="R1065" i="58"/>
  <c r="R1057" i="58"/>
  <c r="S1057" i="58"/>
  <c r="Q1046" i="58"/>
  <c r="Q1013" i="58"/>
  <c r="Q1005" i="58"/>
  <c r="Q979" i="58"/>
  <c r="Q971" i="58"/>
  <c r="Q963" i="58"/>
  <c r="R1683" i="58"/>
  <c r="T1683" i="58" s="1"/>
  <c r="S1683" i="58"/>
  <c r="R1669" i="58"/>
  <c r="S1669" i="58"/>
  <c r="S1597" i="58"/>
  <c r="R1597" i="58"/>
  <c r="Q1591" i="58"/>
  <c r="R1560" i="58"/>
  <c r="S1560" i="58"/>
  <c r="S1491" i="58"/>
  <c r="R1491" i="58"/>
  <c r="R1378" i="58"/>
  <c r="S1378" i="58"/>
  <c r="Q1337" i="58"/>
  <c r="S1325" i="58"/>
  <c r="R1325" i="58"/>
  <c r="R1319" i="58"/>
  <c r="S1319" i="58"/>
  <c r="S1139" i="58"/>
  <c r="R1139" i="58"/>
  <c r="S1131" i="58"/>
  <c r="R1131" i="58"/>
  <c r="S1123" i="58"/>
  <c r="R1123" i="58"/>
  <c r="Q1113" i="58"/>
  <c r="Q1105" i="58"/>
  <c r="Q1032" i="58"/>
  <c r="Q1024" i="58"/>
  <c r="Q998" i="58"/>
  <c r="Q990" i="58"/>
  <c r="Q982" i="58"/>
  <c r="Q960" i="58"/>
  <c r="Q952" i="58"/>
  <c r="Q944" i="58"/>
  <c r="Q918" i="58"/>
  <c r="Q910" i="58"/>
  <c r="Q902" i="58"/>
  <c r="Q880" i="58"/>
  <c r="Q872" i="58"/>
  <c r="T1496" i="58"/>
  <c r="S1192" i="58"/>
  <c r="R1192" i="58"/>
  <c r="S1101" i="58"/>
  <c r="R1101" i="58"/>
  <c r="S995" i="58"/>
  <c r="R995" i="58"/>
  <c r="S987" i="58"/>
  <c r="R987" i="58"/>
  <c r="Q857" i="58"/>
  <c r="Q841" i="58"/>
  <c r="Q832" i="58"/>
  <c r="Q792" i="58"/>
  <c r="Q746" i="58"/>
  <c r="Q720" i="58"/>
  <c r="Q704" i="58"/>
  <c r="Q674" i="58"/>
  <c r="Q632" i="58"/>
  <c r="T621" i="58"/>
  <c r="Q586" i="58"/>
  <c r="Q560" i="58"/>
  <c r="Q544" i="58"/>
  <c r="Q514" i="58"/>
  <c r="Q493" i="58"/>
  <c r="Q459" i="58"/>
  <c r="Q426" i="58"/>
  <c r="Q400" i="58"/>
  <c r="Q367" i="58"/>
  <c r="Q333" i="58"/>
  <c r="Q299" i="58"/>
  <c r="Q266" i="58"/>
  <c r="R1346" i="58"/>
  <c r="S1346" i="58"/>
  <c r="S1316" i="58"/>
  <c r="T1316" i="58" s="1"/>
  <c r="R1316" i="58"/>
  <c r="Q1103" i="58"/>
  <c r="Q1261" i="58"/>
  <c r="R1095" i="58"/>
  <c r="R1040" i="58"/>
  <c r="T1040" i="58" s="1"/>
  <c r="S1040" i="58"/>
  <c r="Q1007" i="58"/>
  <c r="Q927" i="58"/>
  <c r="S1639" i="58"/>
  <c r="T1639" i="58" s="1"/>
  <c r="R1639" i="58"/>
  <c r="S1487" i="58"/>
  <c r="R1487" i="58"/>
  <c r="S1278" i="58"/>
  <c r="R1278" i="58"/>
  <c r="S1268" i="58"/>
  <c r="R1268" i="58"/>
  <c r="R1099" i="58"/>
  <c r="S1099" i="58"/>
  <c r="S1042" i="58"/>
  <c r="R1042" i="58"/>
  <c r="Q1037" i="58"/>
  <c r="Q1003" i="58"/>
  <c r="Q977" i="58"/>
  <c r="R863" i="58"/>
  <c r="S863" i="58"/>
  <c r="R820" i="58"/>
  <c r="S820" i="58"/>
  <c r="Q817" i="58"/>
  <c r="S786" i="58"/>
  <c r="T786" i="58" s="1"/>
  <c r="R786" i="58"/>
  <c r="S752" i="58"/>
  <c r="T752" i="58" s="1"/>
  <c r="R752" i="58"/>
  <c r="R740" i="58"/>
  <c r="S740" i="58"/>
  <c r="U711" i="58"/>
  <c r="S706" i="58"/>
  <c r="R706" i="58"/>
  <c r="S672" i="58"/>
  <c r="R672" i="58"/>
  <c r="T672" i="58" s="1"/>
  <c r="R660" i="58"/>
  <c r="S660" i="58"/>
  <c r="U631" i="58"/>
  <c r="S626" i="58"/>
  <c r="R626" i="58"/>
  <c r="S592" i="58"/>
  <c r="R592" i="58"/>
  <c r="R580" i="58"/>
  <c r="S580" i="58"/>
  <c r="S546" i="58"/>
  <c r="R546" i="58"/>
  <c r="S512" i="58"/>
  <c r="R512" i="58"/>
  <c r="R500" i="58"/>
  <c r="S500" i="58"/>
  <c r="R1655" i="58"/>
  <c r="S1655" i="58"/>
  <c r="S1493" i="58"/>
  <c r="R1493" i="58"/>
  <c r="S1090" i="58"/>
  <c r="R1090" i="58"/>
  <c r="S1084" i="58"/>
  <c r="R1084" i="58"/>
  <c r="R848" i="58"/>
  <c r="S848" i="58"/>
  <c r="R842" i="58"/>
  <c r="S842" i="58"/>
  <c r="S822" i="58"/>
  <c r="R822" i="58"/>
  <c r="Q803" i="58"/>
  <c r="Q777" i="58"/>
  <c r="S767" i="58"/>
  <c r="R767" i="58"/>
  <c r="Q761" i="58"/>
  <c r="S1033" i="58"/>
  <c r="R1033" i="58"/>
  <c r="Q851" i="58"/>
  <c r="R846" i="58"/>
  <c r="S846" i="58"/>
  <c r="R831" i="58"/>
  <c r="S831" i="58"/>
  <c r="R825" i="58"/>
  <c r="S825" i="58"/>
  <c r="U776" i="58"/>
  <c r="S737" i="58"/>
  <c r="R737" i="58"/>
  <c r="Q731" i="58"/>
  <c r="S721" i="58"/>
  <c r="R721" i="58"/>
  <c r="S695" i="58"/>
  <c r="R695" i="58"/>
  <c r="Q689" i="58"/>
  <c r="S480" i="58"/>
  <c r="R480" i="58"/>
  <c r="R469" i="58"/>
  <c r="S469" i="58"/>
  <c r="R412" i="58"/>
  <c r="S412" i="58"/>
  <c r="S396" i="58"/>
  <c r="R396" i="58"/>
  <c r="S1006" i="58"/>
  <c r="R1006" i="58"/>
  <c r="S900" i="58"/>
  <c r="R900" i="58"/>
  <c r="Q834" i="58"/>
  <c r="S657" i="58"/>
  <c r="R657" i="58"/>
  <c r="Q651" i="58"/>
  <c r="S641" i="58"/>
  <c r="R641" i="58"/>
  <c r="S615" i="58"/>
  <c r="R615" i="58"/>
  <c r="Q609" i="58"/>
  <c r="S472" i="58"/>
  <c r="R472" i="58"/>
  <c r="Q466" i="58"/>
  <c r="T462" i="58"/>
  <c r="S419" i="58"/>
  <c r="R419" i="58"/>
  <c r="R404" i="58"/>
  <c r="S404" i="58"/>
  <c r="S363" i="58"/>
  <c r="R363" i="58"/>
  <c r="Q356" i="58"/>
  <c r="S884" i="58"/>
  <c r="R884" i="58"/>
  <c r="Q859" i="58"/>
  <c r="R839" i="58"/>
  <c r="S839" i="58"/>
  <c r="R833" i="58"/>
  <c r="S833" i="58"/>
  <c r="S828" i="58"/>
  <c r="R828" i="58"/>
  <c r="R444" i="58"/>
  <c r="S444" i="58"/>
  <c r="R427" i="58"/>
  <c r="S427" i="58"/>
  <c r="R387" i="58"/>
  <c r="S387" i="58"/>
  <c r="R343" i="58"/>
  <c r="S343" i="58"/>
  <c r="S320" i="58"/>
  <c r="R320" i="58"/>
  <c r="T320" i="58" s="1"/>
  <c r="Q314" i="58"/>
  <c r="R300" i="58"/>
  <c r="S300" i="58"/>
  <c r="R252" i="58"/>
  <c r="S252" i="58"/>
  <c r="Q525" i="58"/>
  <c r="Q424" i="58"/>
  <c r="R420" i="58"/>
  <c r="S420" i="58"/>
  <c r="R328" i="58"/>
  <c r="S328" i="58"/>
  <c r="R301" i="58"/>
  <c r="T301" i="58" s="1"/>
  <c r="R286" i="58"/>
  <c r="S286" i="58"/>
  <c r="R269" i="58"/>
  <c r="T269" i="58" s="1"/>
  <c r="S269" i="58"/>
  <c r="R244" i="58"/>
  <c r="S244" i="58"/>
  <c r="R433" i="58"/>
  <c r="S433" i="58"/>
  <c r="T406" i="58"/>
  <c r="R362" i="58"/>
  <c r="S362" i="58"/>
  <c r="R326" i="58"/>
  <c r="S326" i="58"/>
  <c r="R319" i="58"/>
  <c r="S319" i="58"/>
  <c r="S304" i="58"/>
  <c r="R304" i="58"/>
  <c r="R261" i="58"/>
  <c r="S261" i="58"/>
  <c r="S464" i="58"/>
  <c r="R464" i="58"/>
  <c r="S438" i="58"/>
  <c r="R438" i="58"/>
  <c r="S377" i="58"/>
  <c r="R377" i="58"/>
  <c r="T377" i="58" s="1"/>
  <c r="S354" i="58"/>
  <c r="R354" i="58"/>
  <c r="T354" i="58" s="1"/>
  <c r="R334" i="58"/>
  <c r="S334" i="58"/>
  <c r="S285" i="58"/>
  <c r="R285" i="58"/>
  <c r="S268" i="58"/>
  <c r="R268" i="58"/>
  <c r="S245" i="58"/>
  <c r="R245" i="58"/>
  <c r="T245" i="58" s="1"/>
  <c r="O2268" i="58"/>
  <c r="P2268" i="58"/>
  <c r="S1855" i="58"/>
  <c r="R1855" i="58"/>
  <c r="Q1821" i="58"/>
  <c r="S1922" i="58"/>
  <c r="R1922" i="58"/>
  <c r="Q1776" i="58"/>
  <c r="R1716" i="58"/>
  <c r="S1716" i="58"/>
  <c r="R1712" i="58"/>
  <c r="S1712" i="58"/>
  <c r="R1613" i="58"/>
  <c r="S1613" i="58"/>
  <c r="S1589" i="58"/>
  <c r="R1589" i="58"/>
  <c r="S1572" i="58"/>
  <c r="R1572" i="58"/>
  <c r="Q1557" i="58"/>
  <c r="Q1540" i="58"/>
  <c r="S1339" i="58"/>
  <c r="R1339" i="58"/>
  <c r="Q2065" i="58"/>
  <c r="Q1818" i="58"/>
  <c r="Q1616" i="58"/>
  <c r="R1579" i="58"/>
  <c r="S1579" i="58"/>
  <c r="S1564" i="58"/>
  <c r="R1564" i="58"/>
  <c r="T1480" i="58"/>
  <c r="R1477" i="58"/>
  <c r="S1477" i="58"/>
  <c r="S1474" i="58"/>
  <c r="R1474" i="58"/>
  <c r="R1469" i="58"/>
  <c r="S1469" i="58"/>
  <c r="S1466" i="58"/>
  <c r="R1466" i="58"/>
  <c r="R1461" i="58"/>
  <c r="S1461" i="58"/>
  <c r="T1459" i="58"/>
  <c r="R1456" i="58"/>
  <c r="S1456" i="58"/>
  <c r="S1453" i="58"/>
  <c r="R1453" i="58"/>
  <c r="R1448" i="58"/>
  <c r="S1448" i="58"/>
  <c r="S1445" i="58"/>
  <c r="R1445" i="58"/>
  <c r="T1443" i="58"/>
  <c r="R1376" i="58"/>
  <c r="S1376" i="58"/>
  <c r="R1367" i="58"/>
  <c r="T1367" i="58" s="1"/>
  <c r="S1367" i="58"/>
  <c r="R1358" i="58"/>
  <c r="S1358" i="58"/>
  <c r="T1345" i="58"/>
  <c r="T1724" i="58"/>
  <c r="R1704" i="58"/>
  <c r="S1704" i="58"/>
  <c r="R1698" i="58"/>
  <c r="S1698" i="58"/>
  <c r="R1687" i="58"/>
  <c r="S1687" i="58"/>
  <c r="R1681" i="58"/>
  <c r="T1681" i="58" s="1"/>
  <c r="S1681" i="58"/>
  <c r="R1675" i="58"/>
  <c r="S1675" i="58"/>
  <c r="R1673" i="58"/>
  <c r="S1673" i="58"/>
  <c r="R1647" i="58"/>
  <c r="S1647" i="58"/>
  <c r="R1636" i="58"/>
  <c r="S1636" i="58"/>
  <c r="Q1608" i="58"/>
  <c r="T1604" i="58"/>
  <c r="S1545" i="58"/>
  <c r="R1545" i="58"/>
  <c r="Q1524" i="58"/>
  <c r="R1439" i="58"/>
  <c r="S1439" i="58"/>
  <c r="R1435" i="58"/>
  <c r="S1435" i="58"/>
  <c r="R1431" i="58"/>
  <c r="S1431" i="58"/>
  <c r="R1427" i="58"/>
  <c r="S1427" i="58"/>
  <c r="R1423" i="58"/>
  <c r="S1423" i="58"/>
  <c r="R1416" i="58"/>
  <c r="S1416" i="58"/>
  <c r="R1412" i="58"/>
  <c r="S1412" i="58"/>
  <c r="R1408" i="58"/>
  <c r="S1408" i="58"/>
  <c r="R1404" i="58"/>
  <c r="S1404" i="58"/>
  <c r="T1404" i="58" s="1"/>
  <c r="R1586" i="58"/>
  <c r="S1586" i="58"/>
  <c r="R1397" i="58"/>
  <c r="S1397" i="58"/>
  <c r="R1393" i="58"/>
  <c r="S1393" i="58"/>
  <c r="R1389" i="58"/>
  <c r="S1389" i="58"/>
  <c r="R1385" i="58"/>
  <c r="T1385" i="58" s="1"/>
  <c r="S1385" i="58"/>
  <c r="T1382" i="58"/>
  <c r="R1356" i="58"/>
  <c r="S1356" i="58"/>
  <c r="Q1320" i="58"/>
  <c r="Q1277" i="58"/>
  <c r="Q1271" i="58"/>
  <c r="Q1263" i="58"/>
  <c r="Q1157" i="58"/>
  <c r="Q1149" i="58"/>
  <c r="Q1141" i="58"/>
  <c r="Q1115" i="58"/>
  <c r="R1362" i="58"/>
  <c r="S1362" i="58"/>
  <c r="R1349" i="58"/>
  <c r="S1349" i="58"/>
  <c r="R1347" i="58"/>
  <c r="S1347" i="58"/>
  <c r="R1646" i="58"/>
  <c r="T1646" i="58" s="1"/>
  <c r="S1646" i="58"/>
  <c r="S1489" i="58"/>
  <c r="R1489" i="58"/>
  <c r="R1363" i="58"/>
  <c r="T1363" i="58" s="1"/>
  <c r="S1363" i="58"/>
  <c r="R1282" i="58"/>
  <c r="S1282" i="58"/>
  <c r="Q1216" i="58"/>
  <c r="Q1208" i="58"/>
  <c r="S1173" i="58"/>
  <c r="R1173" i="58"/>
  <c r="S1165" i="58"/>
  <c r="R1165" i="58"/>
  <c r="Q1155" i="58"/>
  <c r="Q1071" i="58"/>
  <c r="S1056" i="58"/>
  <c r="R1056" i="58"/>
  <c r="R1049" i="58"/>
  <c r="S1049" i="58"/>
  <c r="R1041" i="58"/>
  <c r="S1041" i="58"/>
  <c r="Q933" i="58"/>
  <c r="Q925" i="58"/>
  <c r="Q899" i="58"/>
  <c r="Q891" i="58"/>
  <c r="Q883" i="58"/>
  <c r="R1622" i="58"/>
  <c r="S1622" i="58"/>
  <c r="T1492" i="58"/>
  <c r="Q1295" i="58"/>
  <c r="S1219" i="58"/>
  <c r="R1219" i="58"/>
  <c r="S1211" i="58"/>
  <c r="R1211" i="58"/>
  <c r="S1203" i="58"/>
  <c r="R1203" i="58"/>
  <c r="Q1151" i="58"/>
  <c r="R1108" i="58"/>
  <c r="S1108" i="58"/>
  <c r="Q1077" i="58"/>
  <c r="Q1061" i="58"/>
  <c r="Q1052" i="58"/>
  <c r="R1706" i="58"/>
  <c r="S1706" i="58"/>
  <c r="S1580" i="58"/>
  <c r="R1580" i="58"/>
  <c r="Q1574" i="58"/>
  <c r="R1328" i="58"/>
  <c r="S1328" i="58"/>
  <c r="R1317" i="58"/>
  <c r="S1317" i="58"/>
  <c r="S1272" i="58"/>
  <c r="R1272" i="58"/>
  <c r="R1087" i="58"/>
  <c r="S1087" i="58"/>
  <c r="R1034" i="58"/>
  <c r="S1034" i="58"/>
  <c r="Q1011" i="58"/>
  <c r="Q969" i="58"/>
  <c r="S915" i="58"/>
  <c r="R915" i="58"/>
  <c r="S907" i="58"/>
  <c r="R907" i="58"/>
  <c r="Q788" i="58"/>
  <c r="Q758" i="58"/>
  <c r="Q742" i="58"/>
  <c r="Q716" i="58"/>
  <c r="R700" i="58"/>
  <c r="S700" i="58"/>
  <c r="Q670" i="58"/>
  <c r="Q628" i="58"/>
  <c r="Q598" i="58"/>
  <c r="Q582" i="58"/>
  <c r="Q556" i="58"/>
  <c r="R540" i="58"/>
  <c r="S540" i="58"/>
  <c r="Q510" i="58"/>
  <c r="Q485" i="58"/>
  <c r="Q451" i="58"/>
  <c r="Q417" i="58"/>
  <c r="Q392" i="58"/>
  <c r="Q358" i="58"/>
  <c r="Q325" i="58"/>
  <c r="Q291" i="58"/>
  <c r="Q257" i="58"/>
  <c r="R1288" i="58"/>
  <c r="S1288" i="58"/>
  <c r="Q1250" i="58"/>
  <c r="Q1239" i="58"/>
  <c r="S1629" i="58"/>
  <c r="R1629" i="58"/>
  <c r="S1485" i="58"/>
  <c r="R1485" i="58"/>
  <c r="T1485" i="58" s="1"/>
  <c r="S1234" i="58"/>
  <c r="R1234" i="58"/>
  <c r="T592" i="58"/>
  <c r="T1488" i="58"/>
  <c r="Q1223" i="58"/>
  <c r="Q1117" i="58"/>
  <c r="S1082" i="58"/>
  <c r="R1082" i="58"/>
  <c r="Q1026" i="58"/>
  <c r="Q1019" i="58"/>
  <c r="Q958" i="58"/>
  <c r="Q950" i="58"/>
  <c r="Q942" i="58"/>
  <c r="Q881" i="58"/>
  <c r="Q874" i="58"/>
  <c r="Q866" i="58"/>
  <c r="S862" i="58"/>
  <c r="R862" i="58"/>
  <c r="Q809" i="58"/>
  <c r="S790" i="58"/>
  <c r="R790" i="58"/>
  <c r="T790" i="58" s="1"/>
  <c r="S756" i="58"/>
  <c r="R756" i="58"/>
  <c r="S710" i="58"/>
  <c r="R710" i="58"/>
  <c r="S676" i="58"/>
  <c r="R676" i="58"/>
  <c r="S630" i="58"/>
  <c r="R630" i="58"/>
  <c r="S596" i="58"/>
  <c r="R596" i="58"/>
  <c r="S550" i="58"/>
  <c r="R550" i="58"/>
  <c r="T550" i="58" s="1"/>
  <c r="S516" i="58"/>
  <c r="R516" i="58"/>
  <c r="T516" i="58" s="1"/>
  <c r="S2259" i="58"/>
  <c r="R2259" i="58"/>
  <c r="Q1246" i="58"/>
  <c r="Q1178" i="58"/>
  <c r="Q1166" i="58"/>
  <c r="Q1162" i="58"/>
  <c r="Q992" i="58"/>
  <c r="Q935" i="58"/>
  <c r="Q893" i="58"/>
  <c r="S873" i="58"/>
  <c r="R873" i="58"/>
  <c r="S865" i="58"/>
  <c r="R865" i="58"/>
  <c r="R837" i="58"/>
  <c r="S837" i="58"/>
  <c r="Q807" i="58"/>
  <c r="S771" i="58"/>
  <c r="R771" i="58"/>
  <c r="Q765" i="58"/>
  <c r="R488" i="58"/>
  <c r="S488" i="58"/>
  <c r="R471" i="58"/>
  <c r="S471" i="58"/>
  <c r="Q441" i="58"/>
  <c r="S1039" i="58"/>
  <c r="R1039" i="58"/>
  <c r="Q912" i="58"/>
  <c r="Q735" i="58"/>
  <c r="S725" i="58"/>
  <c r="R725" i="58"/>
  <c r="S699" i="58"/>
  <c r="R699" i="58"/>
  <c r="Q693" i="58"/>
  <c r="S683" i="58"/>
  <c r="R683" i="58"/>
  <c r="T683" i="58" s="1"/>
  <c r="S495" i="58"/>
  <c r="R495" i="58"/>
  <c r="R437" i="58"/>
  <c r="S437" i="58"/>
  <c r="S422" i="58"/>
  <c r="R422" i="58"/>
  <c r="T397" i="58"/>
  <c r="Q365" i="58"/>
  <c r="S1025" i="58"/>
  <c r="R1025" i="58"/>
  <c r="Q988" i="58"/>
  <c r="R829" i="58"/>
  <c r="S829" i="58"/>
  <c r="Q655" i="58"/>
  <c r="S645" i="58"/>
  <c r="R645" i="58"/>
  <c r="S619" i="58"/>
  <c r="R619" i="58"/>
  <c r="Q613" i="58"/>
  <c r="S603" i="58"/>
  <c r="R603" i="58"/>
  <c r="R461" i="58"/>
  <c r="S461" i="58"/>
  <c r="R446" i="58"/>
  <c r="S446" i="58"/>
  <c r="T446" i="58" s="1"/>
  <c r="R429" i="58"/>
  <c r="S429" i="58"/>
  <c r="Q415" i="58"/>
  <c r="S386" i="58"/>
  <c r="R386" i="58"/>
  <c r="R378" i="58"/>
  <c r="T378" i="58" s="1"/>
  <c r="S378" i="58"/>
  <c r="R351" i="58"/>
  <c r="S351" i="58"/>
  <c r="R336" i="58"/>
  <c r="S336" i="58"/>
  <c r="S957" i="58"/>
  <c r="R957" i="58"/>
  <c r="S949" i="58"/>
  <c r="R949" i="58"/>
  <c r="S941" i="58"/>
  <c r="R941" i="58"/>
  <c r="Q916" i="58"/>
  <c r="R854" i="58"/>
  <c r="S854" i="58"/>
  <c r="S430" i="58"/>
  <c r="R430" i="58"/>
  <c r="S346" i="58"/>
  <c r="R346" i="58"/>
  <c r="T346" i="58" s="1"/>
  <c r="R340" i="58"/>
  <c r="S340" i="58"/>
  <c r="R309" i="58"/>
  <c r="S309" i="58"/>
  <c r="S262" i="58"/>
  <c r="R262" i="58"/>
  <c r="Q323" i="58"/>
  <c r="Q297" i="58"/>
  <c r="T293" i="58"/>
  <c r="Q280" i="58"/>
  <c r="Q255" i="58"/>
  <c r="S413" i="58"/>
  <c r="R413" i="58"/>
  <c r="Q407" i="58"/>
  <c r="S321" i="58"/>
  <c r="R321" i="58"/>
  <c r="S295" i="58"/>
  <c r="R295" i="58"/>
  <c r="Q289" i="58"/>
  <c r="S278" i="58"/>
  <c r="R278" i="58"/>
  <c r="Q272" i="58"/>
  <c r="T465" i="58"/>
  <c r="R359" i="58"/>
  <c r="S359" i="58"/>
  <c r="S337" i="58"/>
  <c r="R337" i="58"/>
  <c r="Q331" i="58"/>
  <c r="R311" i="58"/>
  <c r="S311" i="58"/>
  <c r="Q281" i="58"/>
  <c r="Q264" i="58"/>
  <c r="P2273" i="58"/>
  <c r="O2273" i="58"/>
  <c r="P2267" i="58"/>
  <c r="O2267" i="58"/>
  <c r="J2268" i="58"/>
  <c r="J2269" i="58"/>
  <c r="K2270" i="58" s="1"/>
  <c r="Q1935" i="58"/>
  <c r="Q1927" i="58"/>
  <c r="Q1918" i="58"/>
  <c r="S1900" i="58"/>
  <c r="R1900" i="58"/>
  <c r="Q1885" i="58"/>
  <c r="S1934" i="58"/>
  <c r="R1934" i="58"/>
  <c r="R1852" i="58"/>
  <c r="S1852" i="58"/>
  <c r="Q1845" i="58"/>
  <c r="Q1792" i="58"/>
  <c r="Q1635" i="58"/>
  <c r="Q1602" i="58"/>
  <c r="Q1568" i="58"/>
  <c r="Q1534" i="58"/>
  <c r="S1951" i="58"/>
  <c r="R1951" i="58"/>
  <c r="Q1859" i="58"/>
  <c r="Q1787" i="58"/>
  <c r="Q1750" i="58"/>
  <c r="R2147" i="58"/>
  <c r="S2147" i="58"/>
  <c r="Q1960" i="58"/>
  <c r="S1926" i="58"/>
  <c r="R1926" i="58"/>
  <c r="R1879" i="58"/>
  <c r="S1879" i="58"/>
  <c r="Q1872" i="58"/>
  <c r="Q1851" i="58"/>
  <c r="Q1765" i="58"/>
  <c r="R1834" i="58"/>
  <c r="S1834" i="58"/>
  <c r="R1705" i="58"/>
  <c r="S1705" i="58"/>
  <c r="R1691" i="58"/>
  <c r="S1691" i="58"/>
  <c r="T1691" i="58" s="1"/>
  <c r="R1682" i="58"/>
  <c r="T1682" i="58" s="1"/>
  <c r="S1682" i="58"/>
  <c r="R1677" i="58"/>
  <c r="S1677" i="58"/>
  <c r="R1654" i="58"/>
  <c r="S1654" i="58"/>
  <c r="R1643" i="58"/>
  <c r="S1643" i="58"/>
  <c r="S1631" i="58"/>
  <c r="R1631" i="58"/>
  <c r="R1552" i="58"/>
  <c r="S1552" i="58"/>
  <c r="R1535" i="58"/>
  <c r="S1535" i="58"/>
  <c r="R1517" i="58"/>
  <c r="S1517" i="58"/>
  <c r="R1513" i="58"/>
  <c r="S1513" i="58"/>
  <c r="R1509" i="58"/>
  <c r="S1509" i="58"/>
  <c r="R1505" i="58"/>
  <c r="S1505" i="58"/>
  <c r="R1501" i="58"/>
  <c r="S1501" i="58"/>
  <c r="R1498" i="58"/>
  <c r="S1498" i="58"/>
  <c r="R1494" i="58"/>
  <c r="S1494" i="58"/>
  <c r="S1490" i="58"/>
  <c r="R1486" i="58"/>
  <c r="S1486" i="58"/>
  <c r="R1482" i="58"/>
  <c r="S1482" i="58"/>
  <c r="S1323" i="58"/>
  <c r="R1323" i="58"/>
  <c r="T1323" i="58" s="1"/>
  <c r="S1306" i="58"/>
  <c r="R1306" i="58"/>
  <c r="S1289" i="58"/>
  <c r="R1289" i="58"/>
  <c r="T1289" i="58" s="1"/>
  <c r="S1832" i="58"/>
  <c r="R1832" i="58"/>
  <c r="R1707" i="58"/>
  <c r="S1707" i="58"/>
  <c r="R1699" i="58"/>
  <c r="S1699" i="58"/>
  <c r="R1690" i="58"/>
  <c r="S1690" i="58"/>
  <c r="R1679" i="58"/>
  <c r="S1679" i="58"/>
  <c r="R1668" i="58"/>
  <c r="S1668" i="58"/>
  <c r="R1662" i="58"/>
  <c r="S1662" i="58"/>
  <c r="R1651" i="58"/>
  <c r="S1651" i="58"/>
  <c r="R1645" i="58"/>
  <c r="S1645" i="58"/>
  <c r="R1611" i="58"/>
  <c r="S1611" i="58"/>
  <c r="R1596" i="58"/>
  <c r="S1596" i="58"/>
  <c r="S1581" i="58"/>
  <c r="R1581" i="58"/>
  <c r="T1565" i="58"/>
  <c r="S1555" i="58"/>
  <c r="R1555" i="58"/>
  <c r="Q1549" i="58"/>
  <c r="S1538" i="58"/>
  <c r="R1538" i="58"/>
  <c r="T1538" i="58" s="1"/>
  <c r="Q1532" i="58"/>
  <c r="R1479" i="58"/>
  <c r="S1479" i="58"/>
  <c r="S1476" i="58"/>
  <c r="R1476" i="58"/>
  <c r="R1471" i="58"/>
  <c r="S1471" i="58"/>
  <c r="S1468" i="58"/>
  <c r="R1468" i="58"/>
  <c r="R1463" i="58"/>
  <c r="S1463" i="58"/>
  <c r="R1460" i="58"/>
  <c r="S1460" i="58"/>
  <c r="R1458" i="58"/>
  <c r="S1458" i="58"/>
  <c r="S1455" i="58"/>
  <c r="R1455" i="58"/>
  <c r="R1450" i="58"/>
  <c r="S1450" i="58"/>
  <c r="S1447" i="58"/>
  <c r="R1447" i="58"/>
  <c r="R1442" i="58"/>
  <c r="S1442" i="58"/>
  <c r="R1375" i="58"/>
  <c r="S1375" i="58"/>
  <c r="R1343" i="58"/>
  <c r="S1343" i="58"/>
  <c r="R1735" i="58"/>
  <c r="S1735" i="58"/>
  <c r="R1731" i="58"/>
  <c r="S1731" i="58"/>
  <c r="R1727" i="58"/>
  <c r="T1727" i="58" s="1"/>
  <c r="S1727" i="58"/>
  <c r="R1723" i="58"/>
  <c r="S1723" i="58"/>
  <c r="R1670" i="58"/>
  <c r="S1670" i="58"/>
  <c r="R1661" i="58"/>
  <c r="S1661" i="58"/>
  <c r="R1658" i="58"/>
  <c r="S1658" i="58"/>
  <c r="R1656" i="58"/>
  <c r="S1656" i="58"/>
  <c r="T1648" i="58"/>
  <c r="S1614" i="58"/>
  <c r="R1614" i="58"/>
  <c r="R1603" i="58"/>
  <c r="S1603" i="58"/>
  <c r="R1588" i="58"/>
  <c r="T1588" i="58" s="1"/>
  <c r="S1588" i="58"/>
  <c r="R1571" i="58"/>
  <c r="S1571" i="58"/>
  <c r="Q1541" i="58"/>
  <c r="S1530" i="58"/>
  <c r="R1530" i="58"/>
  <c r="Q1335" i="58"/>
  <c r="Q1318" i="58"/>
  <c r="Q1302" i="58"/>
  <c r="Q1285" i="58"/>
  <c r="R1694" i="58"/>
  <c r="S1694" i="58"/>
  <c r="Q1633" i="58"/>
  <c r="S1518" i="58"/>
  <c r="R1518" i="58"/>
  <c r="S1514" i="58"/>
  <c r="R1514" i="58"/>
  <c r="S1510" i="58"/>
  <c r="R1510" i="58"/>
  <c r="S1506" i="58"/>
  <c r="R1506" i="58"/>
  <c r="S1502" i="58"/>
  <c r="R1502" i="58"/>
  <c r="T1396" i="58"/>
  <c r="R1373" i="58"/>
  <c r="S1373" i="58"/>
  <c r="R1353" i="58"/>
  <c r="S1353" i="58"/>
  <c r="R1309" i="58"/>
  <c r="T1309" i="58" s="1"/>
  <c r="S1309" i="58"/>
  <c r="Q1304" i="58"/>
  <c r="Q1233" i="58"/>
  <c r="Q1225" i="58"/>
  <c r="Q1199" i="58"/>
  <c r="Q1191" i="58"/>
  <c r="Q1183" i="58"/>
  <c r="R1700" i="58"/>
  <c r="S1700" i="58"/>
  <c r="R1672" i="58"/>
  <c r="T1672" i="58" s="1"/>
  <c r="S1672" i="58"/>
  <c r="S1587" i="58"/>
  <c r="R1587" i="58"/>
  <c r="R1366" i="58"/>
  <c r="S1366" i="58"/>
  <c r="R1364" i="58"/>
  <c r="S1364" i="58"/>
  <c r="Q1260" i="58"/>
  <c r="Q1252" i="58"/>
  <c r="Q1244" i="58"/>
  <c r="Q1218" i="58"/>
  <c r="Q1210" i="58"/>
  <c r="Q1202" i="58"/>
  <c r="Q1180" i="58"/>
  <c r="Q1172" i="58"/>
  <c r="Q1164" i="58"/>
  <c r="Q1138" i="58"/>
  <c r="Q1130" i="58"/>
  <c r="Q1122" i="58"/>
  <c r="Q1802" i="58"/>
  <c r="S1253" i="58"/>
  <c r="R1253" i="58"/>
  <c r="S1245" i="58"/>
  <c r="R1245" i="58"/>
  <c r="Q1235" i="58"/>
  <c r="Q1193" i="58"/>
  <c r="Q1140" i="58"/>
  <c r="Q1132" i="58"/>
  <c r="Q1124" i="58"/>
  <c r="Q1086" i="58"/>
  <c r="R1074" i="58"/>
  <c r="S1074" i="58"/>
  <c r="Q1063" i="58"/>
  <c r="S1048" i="58"/>
  <c r="R1048" i="58"/>
  <c r="Q1035" i="58"/>
  <c r="Q1017" i="58"/>
  <c r="Q1009" i="58"/>
  <c r="Q1001" i="58"/>
  <c r="Q975" i="58"/>
  <c r="Q967" i="58"/>
  <c r="R1678" i="58"/>
  <c r="S1678" i="58"/>
  <c r="R1663" i="58"/>
  <c r="T1663" i="58" s="1"/>
  <c r="S1663" i="58"/>
  <c r="S1499" i="58"/>
  <c r="R1499" i="58"/>
  <c r="S1483" i="58"/>
  <c r="R1483" i="58"/>
  <c r="R1301" i="58"/>
  <c r="S1301" i="58"/>
  <c r="Q1231" i="58"/>
  <c r="Q1189" i="58"/>
  <c r="S1135" i="58"/>
  <c r="R1135" i="58"/>
  <c r="S1127" i="58"/>
  <c r="R1127" i="58"/>
  <c r="S1107" i="58"/>
  <c r="R1107" i="58"/>
  <c r="Q1028" i="58"/>
  <c r="Q994" i="58"/>
  <c r="Q986" i="58"/>
  <c r="Q956" i="58"/>
  <c r="Q948" i="58"/>
  <c r="Q914" i="58"/>
  <c r="Q906" i="58"/>
  <c r="Q876" i="58"/>
  <c r="Q868" i="58"/>
  <c r="R1303" i="58"/>
  <c r="S1303" i="58"/>
  <c r="Q1185" i="58"/>
  <c r="S1109" i="58"/>
  <c r="R1109" i="58"/>
  <c r="S1100" i="58"/>
  <c r="T1100" i="58" s="1"/>
  <c r="R1100" i="58"/>
  <c r="R1083" i="58"/>
  <c r="S1083" i="58"/>
  <c r="S999" i="58"/>
  <c r="R999" i="58"/>
  <c r="S991" i="58"/>
  <c r="R991" i="58"/>
  <c r="S983" i="58"/>
  <c r="R983" i="58"/>
  <c r="Q931" i="58"/>
  <c r="Q889" i="58"/>
  <c r="Q849" i="58"/>
  <c r="Q840" i="58"/>
  <c r="Q824" i="58"/>
  <c r="Q800" i="58"/>
  <c r="Q784" i="58"/>
  <c r="Q754" i="58"/>
  <c r="Q712" i="58"/>
  <c r="Q666" i="58"/>
  <c r="Q640" i="58"/>
  <c r="Q624" i="58"/>
  <c r="Q594" i="58"/>
  <c r="Q552" i="58"/>
  <c r="Q506" i="58"/>
  <c r="Q476" i="58"/>
  <c r="Q443" i="58"/>
  <c r="Q409" i="58"/>
  <c r="Q384" i="58"/>
  <c r="Q350" i="58"/>
  <c r="Q316" i="58"/>
  <c r="Q283" i="58"/>
  <c r="Q249" i="58"/>
  <c r="Q1321" i="58"/>
  <c r="S1150" i="58"/>
  <c r="R1150" i="58"/>
  <c r="R1286" i="58"/>
  <c r="S1286" i="58"/>
  <c r="R1091" i="58"/>
  <c r="S1091" i="58"/>
  <c r="R1080" i="58"/>
  <c r="S1080" i="58"/>
  <c r="R1341" i="58"/>
  <c r="S1341" i="58"/>
  <c r="S1188" i="58"/>
  <c r="R1188" i="58"/>
  <c r="R1106" i="58"/>
  <c r="S1106" i="58"/>
  <c r="Q923" i="58"/>
  <c r="Q897" i="58"/>
  <c r="S819" i="58"/>
  <c r="R819" i="58"/>
  <c r="R816" i="58"/>
  <c r="S816" i="58"/>
  <c r="R812" i="58"/>
  <c r="S812" i="58"/>
  <c r="S794" i="58"/>
  <c r="R794" i="58"/>
  <c r="S744" i="58"/>
  <c r="R744" i="58"/>
  <c r="S714" i="58"/>
  <c r="R714" i="58"/>
  <c r="S664" i="58"/>
  <c r="R664" i="58"/>
  <c r="S634" i="58"/>
  <c r="R634" i="58"/>
  <c r="S584" i="58"/>
  <c r="R584" i="58"/>
  <c r="S554" i="58"/>
  <c r="R554" i="58"/>
  <c r="T554" i="58" s="1"/>
  <c r="S504" i="58"/>
  <c r="R504" i="58"/>
  <c r="S1230" i="58"/>
  <c r="R1230" i="58"/>
  <c r="Q1111" i="58"/>
  <c r="Q1096" i="58"/>
  <c r="S1092" i="58"/>
  <c r="R1092" i="58"/>
  <c r="T1048" i="58"/>
  <c r="R858" i="58"/>
  <c r="S858" i="58"/>
  <c r="S853" i="58"/>
  <c r="R853" i="58"/>
  <c r="Q826" i="58"/>
  <c r="R821" i="58"/>
  <c r="S821" i="58"/>
  <c r="S801" i="58"/>
  <c r="R801" i="58"/>
  <c r="S775" i="58"/>
  <c r="R775" i="58"/>
  <c r="Q769" i="58"/>
  <c r="Q499" i="58"/>
  <c r="S980" i="58"/>
  <c r="R980" i="58"/>
  <c r="S847" i="58"/>
  <c r="R847" i="58"/>
  <c r="S836" i="58"/>
  <c r="R836" i="58"/>
  <c r="Q739" i="58"/>
  <c r="S729" i="58"/>
  <c r="R729" i="58"/>
  <c r="Q723" i="58"/>
  <c r="Q697" i="58"/>
  <c r="R687" i="58"/>
  <c r="Q681" i="58"/>
  <c r="Q491" i="58"/>
  <c r="S478" i="58"/>
  <c r="R478" i="58"/>
  <c r="R463" i="58"/>
  <c r="S463" i="58"/>
  <c r="R454" i="58"/>
  <c r="S454" i="58"/>
  <c r="R418" i="58"/>
  <c r="S418" i="58"/>
  <c r="Q390" i="58"/>
  <c r="S964" i="58"/>
  <c r="R964" i="58"/>
  <c r="R856" i="58"/>
  <c r="S856" i="58"/>
  <c r="R850" i="58"/>
  <c r="S850" i="58"/>
  <c r="S845" i="58"/>
  <c r="Q659" i="58"/>
  <c r="S649" i="58"/>
  <c r="R649" i="58"/>
  <c r="Q643" i="58"/>
  <c r="Q617" i="58"/>
  <c r="S607" i="58"/>
  <c r="R607" i="58"/>
  <c r="Q601" i="58"/>
  <c r="S489" i="58"/>
  <c r="R489" i="58"/>
  <c r="T489" i="58" s="1"/>
  <c r="Q483" i="58"/>
  <c r="Q457" i="58"/>
  <c r="Q440" i="58"/>
  <c r="R410" i="58"/>
  <c r="S410" i="58"/>
  <c r="Q382" i="58"/>
  <c r="S361" i="58"/>
  <c r="R361" i="58"/>
  <c r="T361" i="58" s="1"/>
  <c r="S926" i="58"/>
  <c r="R926" i="58"/>
  <c r="S864" i="58"/>
  <c r="R864" i="58"/>
  <c r="Q843" i="58"/>
  <c r="R823" i="58"/>
  <c r="S823" i="58"/>
  <c r="S813" i="58"/>
  <c r="R813" i="58"/>
  <c r="Q529" i="58"/>
  <c r="S403" i="58"/>
  <c r="R403" i="58"/>
  <c r="R395" i="58"/>
  <c r="S395" i="58"/>
  <c r="R393" i="58"/>
  <c r="S393" i="58"/>
  <c r="R277" i="58"/>
  <c r="S277" i="58"/>
  <c r="R258" i="58"/>
  <c r="S258" i="58"/>
  <c r="S445" i="58"/>
  <c r="T445" i="58" s="1"/>
  <c r="R445" i="58"/>
  <c r="R376" i="58"/>
  <c r="S376" i="58"/>
  <c r="R292" i="58"/>
  <c r="S292" i="58"/>
  <c r="R275" i="58"/>
  <c r="S275" i="58"/>
  <c r="R250" i="58"/>
  <c r="S250" i="58"/>
  <c r="R496" i="58"/>
  <c r="S496" i="58"/>
  <c r="T414" i="58"/>
  <c r="R402" i="58"/>
  <c r="S402" i="58"/>
  <c r="R370" i="58"/>
  <c r="S370" i="58"/>
  <c r="R368" i="58"/>
  <c r="S368" i="58"/>
  <c r="R324" i="58"/>
  <c r="S324" i="58"/>
  <c r="T296" i="58"/>
  <c r="R284" i="58"/>
  <c r="S284" i="58"/>
  <c r="S267" i="58"/>
  <c r="S253" i="58"/>
  <c r="R253" i="58"/>
  <c r="Q247" i="58"/>
  <c r="Q449" i="58"/>
  <c r="Q348" i="58"/>
  <c r="S287" i="58"/>
  <c r="R287" i="58"/>
  <c r="S270" i="58"/>
  <c r="R270" i="58"/>
  <c r="T270" i="58" s="1"/>
  <c r="S243" i="58"/>
  <c r="R243" i="58"/>
  <c r="P2271" i="58"/>
  <c r="O2271" i="58"/>
  <c r="I2272" i="58"/>
  <c r="O2272" i="58"/>
  <c r="P2272" i="58"/>
  <c r="I2268" i="58"/>
  <c r="S1905" i="58"/>
  <c r="R1905" i="58"/>
  <c r="R1868" i="58"/>
  <c r="T1868" i="58" s="1"/>
  <c r="S1868" i="58"/>
  <c r="Q1773" i="58"/>
  <c r="Q1753" i="58"/>
  <c r="Q1627" i="58"/>
  <c r="Q1593" i="58"/>
  <c r="Q1559" i="58"/>
  <c r="Q1526" i="58"/>
  <c r="S1930" i="58"/>
  <c r="R1930" i="58"/>
  <c r="R1844" i="58"/>
  <c r="S1844" i="58"/>
  <c r="Q1838" i="58"/>
  <c r="Q1784" i="58"/>
  <c r="Q1795" i="58"/>
  <c r="S1761" i="58"/>
  <c r="R1761" i="58"/>
  <c r="R1718" i="58"/>
  <c r="S1718" i="58"/>
  <c r="R1714" i="58"/>
  <c r="S1714" i="58"/>
  <c r="R1710" i="58"/>
  <c r="S1710" i="58"/>
  <c r="T1706" i="58"/>
  <c r="R1619" i="58"/>
  <c r="S1619" i="58"/>
  <c r="Q1583" i="58"/>
  <c r="Q1566" i="58"/>
  <c r="T1562" i="58"/>
  <c r="T1512" i="58"/>
  <c r="R1500" i="58"/>
  <c r="S1500" i="58"/>
  <c r="S1938" i="58"/>
  <c r="R1938" i="58"/>
  <c r="R1856" i="58"/>
  <c r="S1856" i="58"/>
  <c r="T1708" i="58"/>
  <c r="R1638" i="58"/>
  <c r="S1638" i="58"/>
  <c r="S1623" i="58"/>
  <c r="R1623" i="58"/>
  <c r="R1544" i="58"/>
  <c r="S1544" i="58"/>
  <c r="T1539" i="58"/>
  <c r="R1527" i="58"/>
  <c r="S1527" i="58"/>
  <c r="S1478" i="58"/>
  <c r="R1478" i="58"/>
  <c r="T1478" i="58" s="1"/>
  <c r="R1473" i="58"/>
  <c r="S1473" i="58"/>
  <c r="S1470" i="58"/>
  <c r="R1470" i="58"/>
  <c r="T1470" i="58" s="1"/>
  <c r="R1465" i="58"/>
  <c r="S1465" i="58"/>
  <c r="S1462" i="58"/>
  <c r="R1462" i="58"/>
  <c r="T1461" i="58"/>
  <c r="S1457" i="58"/>
  <c r="R1457" i="58"/>
  <c r="R1452" i="58"/>
  <c r="S1452" i="58"/>
  <c r="S1449" i="58"/>
  <c r="R1449" i="58"/>
  <c r="R1444" i="58"/>
  <c r="S1444" i="58"/>
  <c r="S1441" i="58"/>
  <c r="R1441" i="58"/>
  <c r="T1441" i="58" s="1"/>
  <c r="R1351" i="58"/>
  <c r="S1351" i="58"/>
  <c r="R1342" i="58"/>
  <c r="S1342" i="58"/>
  <c r="T1730" i="58"/>
  <c r="R1703" i="58"/>
  <c r="S1703" i="58"/>
  <c r="R1686" i="58"/>
  <c r="S1686" i="58"/>
  <c r="R1676" i="58"/>
  <c r="S1676" i="58"/>
  <c r="T1671" i="58"/>
  <c r="R1653" i="58"/>
  <c r="S1653" i="58"/>
  <c r="R1644" i="58"/>
  <c r="T1644" i="58" s="1"/>
  <c r="S1644" i="58"/>
  <c r="R1630" i="58"/>
  <c r="T1630" i="58" s="1"/>
  <c r="S1630" i="58"/>
  <c r="Q1599" i="58"/>
  <c r="S1547" i="58"/>
  <c r="R1547" i="58"/>
  <c r="R1437" i="58"/>
  <c r="S1437" i="58"/>
  <c r="R1433" i="58"/>
  <c r="S1433" i="58"/>
  <c r="R1429" i="58"/>
  <c r="S1429" i="58"/>
  <c r="R1425" i="58"/>
  <c r="S1425" i="58"/>
  <c r="R1421" i="58"/>
  <c r="S1421" i="58"/>
  <c r="R1418" i="58"/>
  <c r="S1418" i="58"/>
  <c r="R1414" i="58"/>
  <c r="S1414" i="58"/>
  <c r="R1410" i="58"/>
  <c r="S1410" i="58"/>
  <c r="R1406" i="58"/>
  <c r="T1406" i="58" s="1"/>
  <c r="S1406" i="58"/>
  <c r="R1402" i="58"/>
  <c r="S1402" i="58"/>
  <c r="R1569" i="58"/>
  <c r="S1569" i="58"/>
  <c r="T1507" i="58"/>
  <c r="R1399" i="58"/>
  <c r="S1399" i="58"/>
  <c r="R1395" i="58"/>
  <c r="S1395" i="58"/>
  <c r="R1391" i="58"/>
  <c r="S1391" i="58"/>
  <c r="R1387" i="58"/>
  <c r="S1387" i="58"/>
  <c r="R1383" i="58"/>
  <c r="S1383" i="58"/>
  <c r="R1370" i="58"/>
  <c r="S1370" i="58"/>
  <c r="R1357" i="58"/>
  <c r="S1357" i="58"/>
  <c r="R1355" i="58"/>
  <c r="S1355" i="58"/>
  <c r="T1354" i="58"/>
  <c r="R1334" i="58"/>
  <c r="S1334" i="58"/>
  <c r="Q1329" i="58"/>
  <c r="R1311" i="58"/>
  <c r="S1311" i="58"/>
  <c r="Q1275" i="58"/>
  <c r="Q1267" i="58"/>
  <c r="Q1153" i="58"/>
  <c r="Q1145" i="58"/>
  <c r="Q1119" i="58"/>
  <c r="T1701" i="58"/>
  <c r="T1673" i="58"/>
  <c r="R1628" i="58"/>
  <c r="S1628" i="58"/>
  <c r="R1554" i="58"/>
  <c r="S1554" i="58"/>
  <c r="T1523" i="58"/>
  <c r="R1348" i="58"/>
  <c r="S1348" i="58"/>
  <c r="Q1287" i="58"/>
  <c r="R1652" i="58"/>
  <c r="S1652" i="58"/>
  <c r="S1497" i="58"/>
  <c r="R1497" i="58"/>
  <c r="S1481" i="58"/>
  <c r="R1481" i="58"/>
  <c r="R1284" i="58"/>
  <c r="T1284" i="58" s="1"/>
  <c r="S1284" i="58"/>
  <c r="Q1273" i="58"/>
  <c r="Q1220" i="58"/>
  <c r="Q1212" i="58"/>
  <c r="Q1204" i="58"/>
  <c r="S1177" i="58"/>
  <c r="R1177" i="58"/>
  <c r="S1169" i="58"/>
  <c r="R1169" i="58"/>
  <c r="S1161" i="58"/>
  <c r="R1161" i="58"/>
  <c r="S1073" i="58"/>
  <c r="R1073" i="58"/>
  <c r="R1066" i="58"/>
  <c r="S1066" i="58"/>
  <c r="Q1054" i="58"/>
  <c r="Q937" i="58"/>
  <c r="Q929" i="58"/>
  <c r="Q921" i="58"/>
  <c r="Q895" i="58"/>
  <c r="Q887" i="58"/>
  <c r="T1679" i="58"/>
  <c r="R1609" i="58"/>
  <c r="S1609" i="58"/>
  <c r="R1563" i="58"/>
  <c r="S1563" i="58"/>
  <c r="R1326" i="58"/>
  <c r="S1326" i="58"/>
  <c r="Q1312" i="58"/>
  <c r="R1300" i="58"/>
  <c r="S1300" i="58"/>
  <c r="Q1269" i="58"/>
  <c r="S1215" i="58"/>
  <c r="R1215" i="58"/>
  <c r="S1207" i="58"/>
  <c r="R1207" i="58"/>
  <c r="Q1069" i="58"/>
  <c r="Q1060" i="58"/>
  <c r="Q1044" i="58"/>
  <c r="S1495" i="58"/>
  <c r="R1495" i="58"/>
  <c r="T1495" i="58" s="1"/>
  <c r="S1291" i="58"/>
  <c r="R1291" i="58"/>
  <c r="Q1265" i="58"/>
  <c r="S1098" i="58"/>
  <c r="R1098" i="58"/>
  <c r="R1085" i="58"/>
  <c r="T1085" i="58" s="1"/>
  <c r="S1085" i="58"/>
  <c r="S1075" i="58"/>
  <c r="R1075" i="58"/>
  <c r="S1058" i="58"/>
  <c r="R1058" i="58"/>
  <c r="R1036" i="58"/>
  <c r="S1036" i="58"/>
  <c r="S919" i="58"/>
  <c r="R919" i="58"/>
  <c r="S911" i="58"/>
  <c r="R911" i="58"/>
  <c r="S903" i="58"/>
  <c r="R903" i="58"/>
  <c r="Q796" i="58"/>
  <c r="R780" i="58"/>
  <c r="T780" i="58" s="1"/>
  <c r="S780" i="58"/>
  <c r="Q750" i="58"/>
  <c r="Q708" i="58"/>
  <c r="Q678" i="58"/>
  <c r="Q662" i="58"/>
  <c r="Q636" i="58"/>
  <c r="R620" i="58"/>
  <c r="T620" i="58" s="1"/>
  <c r="S620" i="58"/>
  <c r="Q590" i="58"/>
  <c r="Q548" i="58"/>
  <c r="Q518" i="58"/>
  <c r="Q502" i="58"/>
  <c r="Q468" i="58"/>
  <c r="Q434" i="58"/>
  <c r="Q401" i="58"/>
  <c r="Q375" i="58"/>
  <c r="Q342" i="58"/>
  <c r="Q308" i="58"/>
  <c r="Q274" i="58"/>
  <c r="Q241" i="58"/>
  <c r="Q1258" i="58"/>
  <c r="Q1242" i="58"/>
  <c r="Q1174" i="58"/>
  <c r="Q1170" i="58"/>
  <c r="S1067" i="58"/>
  <c r="R1067" i="58"/>
  <c r="S1050" i="58"/>
  <c r="R1050" i="58"/>
  <c r="R1380" i="58"/>
  <c r="S1380" i="58"/>
  <c r="Q1227" i="58"/>
  <c r="Q1181" i="58"/>
  <c r="Q1147" i="58"/>
  <c r="R1093" i="58"/>
  <c r="S1093" i="58"/>
  <c r="Q965" i="58"/>
  <c r="Q885" i="58"/>
  <c r="R860" i="58"/>
  <c r="S860" i="58"/>
  <c r="T756" i="58"/>
  <c r="Q1197" i="58"/>
  <c r="Q1143" i="58"/>
  <c r="Q1088" i="58"/>
  <c r="T1065" i="58"/>
  <c r="Q1030" i="58"/>
  <c r="Q1022" i="58"/>
  <c r="Q961" i="58"/>
  <c r="Q954" i="58"/>
  <c r="Q946" i="58"/>
  <c r="Q939" i="58"/>
  <c r="Q878" i="58"/>
  <c r="Q870" i="58"/>
  <c r="S811" i="58"/>
  <c r="R811" i="58"/>
  <c r="R808" i="58"/>
  <c r="S808" i="58"/>
  <c r="S798" i="58"/>
  <c r="R798" i="58"/>
  <c r="S782" i="58"/>
  <c r="R782" i="58"/>
  <c r="T775" i="58"/>
  <c r="T767" i="58"/>
  <c r="S760" i="58"/>
  <c r="R760" i="58"/>
  <c r="S748" i="58"/>
  <c r="R748" i="58"/>
  <c r="S718" i="58"/>
  <c r="R718" i="58"/>
  <c r="S702" i="58"/>
  <c r="R702" i="58"/>
  <c r="T702" i="58" s="1"/>
  <c r="T695" i="58"/>
  <c r="S680" i="58"/>
  <c r="R680" i="58"/>
  <c r="S668" i="58"/>
  <c r="R668" i="58"/>
  <c r="S638" i="58"/>
  <c r="R638" i="58"/>
  <c r="S622" i="58"/>
  <c r="R622" i="58"/>
  <c r="S600" i="58"/>
  <c r="R600" i="58"/>
  <c r="S588" i="58"/>
  <c r="R588" i="58"/>
  <c r="T588" i="58" s="1"/>
  <c r="S558" i="58"/>
  <c r="R558" i="58"/>
  <c r="S542" i="58"/>
  <c r="R542" i="58"/>
  <c r="S520" i="58"/>
  <c r="R520" i="58"/>
  <c r="S508" i="58"/>
  <c r="R508" i="58"/>
  <c r="Q1254" i="58"/>
  <c r="Q1159" i="58"/>
  <c r="R1047" i="58"/>
  <c r="S1047" i="58"/>
  <c r="Q1000" i="58"/>
  <c r="Q984" i="58"/>
  <c r="S877" i="58"/>
  <c r="R877" i="58"/>
  <c r="S869" i="58"/>
  <c r="R869" i="58"/>
  <c r="S838" i="58"/>
  <c r="R838" i="58"/>
  <c r="Q815" i="58"/>
  <c r="S805" i="58"/>
  <c r="R805" i="58"/>
  <c r="S779" i="58"/>
  <c r="R779" i="58"/>
  <c r="T779" i="58" s="1"/>
  <c r="Q773" i="58"/>
  <c r="S763" i="58"/>
  <c r="R763" i="58"/>
  <c r="R494" i="58"/>
  <c r="S494" i="58"/>
  <c r="R477" i="58"/>
  <c r="S477" i="58"/>
  <c r="S447" i="58"/>
  <c r="R447" i="58"/>
  <c r="Q920" i="58"/>
  <c r="Q904" i="58"/>
  <c r="S733" i="58"/>
  <c r="R733" i="58"/>
  <c r="Q727" i="58"/>
  <c r="S691" i="58"/>
  <c r="R691" i="58"/>
  <c r="Q685" i="58"/>
  <c r="S497" i="58"/>
  <c r="R497" i="58"/>
  <c r="R486" i="58"/>
  <c r="S486" i="58"/>
  <c r="Q474" i="58"/>
  <c r="R460" i="58"/>
  <c r="S460" i="58"/>
  <c r="R385" i="58"/>
  <c r="S385" i="58"/>
  <c r="S371" i="58"/>
  <c r="R371" i="58"/>
  <c r="S1029" i="58"/>
  <c r="R1029" i="58"/>
  <c r="S1021" i="58"/>
  <c r="R1021" i="58"/>
  <c r="Q996" i="58"/>
  <c r="Q647" i="58"/>
  <c r="S611" i="58"/>
  <c r="R611" i="58"/>
  <c r="Q605" i="58"/>
  <c r="R452" i="58"/>
  <c r="S452" i="58"/>
  <c r="R435" i="58"/>
  <c r="S435" i="58"/>
  <c r="S388" i="58"/>
  <c r="R388" i="58"/>
  <c r="S360" i="58"/>
  <c r="R360" i="58"/>
  <c r="R345" i="58"/>
  <c r="S345" i="58"/>
  <c r="Q1015" i="58"/>
  <c r="Q973" i="58"/>
  <c r="S953" i="58"/>
  <c r="R953" i="58"/>
  <c r="S945" i="58"/>
  <c r="R945" i="58"/>
  <c r="Q908" i="58"/>
  <c r="Q579" i="58"/>
  <c r="Q575" i="58"/>
  <c r="Q571" i="58"/>
  <c r="Q567" i="58"/>
  <c r="Q563" i="58"/>
  <c r="S481" i="58"/>
  <c r="R481" i="58"/>
  <c r="Q432" i="58"/>
  <c r="T428" i="58"/>
  <c r="Q398" i="58"/>
  <c r="S394" i="58"/>
  <c r="R394" i="58"/>
  <c r="R353" i="58"/>
  <c r="S353" i="58"/>
  <c r="R303" i="58"/>
  <c r="S303" i="58"/>
  <c r="R294" i="58"/>
  <c r="S294" i="58"/>
  <c r="T253" i="58"/>
  <c r="R479" i="58"/>
  <c r="S479" i="58"/>
  <c r="R421" i="58"/>
  <c r="S421" i="58"/>
  <c r="S379" i="58"/>
  <c r="R379" i="58"/>
  <c r="S312" i="58"/>
  <c r="R312" i="58"/>
  <c r="Q306" i="58"/>
  <c r="Q537" i="58"/>
  <c r="Q521" i="58"/>
  <c r="S455" i="58"/>
  <c r="R455" i="58"/>
  <c r="S405" i="58"/>
  <c r="R405" i="58"/>
  <c r="Q373" i="58"/>
  <c r="S369" i="58"/>
  <c r="R369" i="58"/>
  <c r="T363" i="58"/>
  <c r="Q339" i="58"/>
  <c r="R242" i="58"/>
  <c r="S242" i="58"/>
  <c r="Q533" i="58"/>
  <c r="T335" i="58"/>
  <c r="S329" i="58"/>
  <c r="R329" i="58"/>
  <c r="S317" i="58"/>
  <c r="T271" i="58"/>
  <c r="P2269" i="58"/>
  <c r="O2269" i="58"/>
  <c r="P2270" i="58"/>
  <c r="O2270" i="58"/>
  <c r="I2271" i="58"/>
  <c r="J2273" i="58"/>
  <c r="K2274" i="58" s="1"/>
  <c r="S974" i="58" l="1"/>
  <c r="R974" i="58"/>
  <c r="S260" i="58"/>
  <c r="R327" i="58"/>
  <c r="T327" i="58" s="1"/>
  <c r="T657" i="58"/>
  <c r="S2060" i="58"/>
  <c r="R653" i="58"/>
  <c r="S1820" i="58"/>
  <c r="S1823" i="58"/>
  <c r="S248" i="58"/>
  <c r="R352" i="58"/>
  <c r="T352" i="58" s="1"/>
  <c r="S707" i="58"/>
  <c r="D241" i="67"/>
  <c r="D241" i="68"/>
  <c r="R1522" i="58"/>
  <c r="T1545" i="58"/>
  <c r="R1023" i="58"/>
  <c r="Q2287" i="58"/>
  <c r="R2287" i="58" s="1"/>
  <c r="S962" i="58"/>
  <c r="R962" i="58"/>
  <c r="T287" i="58"/>
  <c r="T634" i="58"/>
  <c r="T714" i="58"/>
  <c r="T1041" i="58"/>
  <c r="T1484" i="58"/>
  <c r="T2053" i="58"/>
  <c r="T2151" i="58"/>
  <c r="T2060" i="58"/>
  <c r="S1194" i="58"/>
  <c r="R1194" i="58"/>
  <c r="R1732" i="58"/>
  <c r="S1732" i="58"/>
  <c r="T710" i="58"/>
  <c r="T1764" i="58"/>
  <c r="T596" i="58"/>
  <c r="S1719" i="58"/>
  <c r="R1719" i="58"/>
  <c r="T1719" i="58" s="1"/>
  <c r="S1281" i="58"/>
  <c r="R1281" i="58"/>
  <c r="T1281" i="58" s="1"/>
  <c r="U1281" i="58" s="1"/>
  <c r="R1713" i="58"/>
  <c r="S1713" i="58"/>
  <c r="T403" i="58"/>
  <c r="T847" i="58"/>
  <c r="T664" i="58"/>
  <c r="T2238" i="58"/>
  <c r="T2096" i="58"/>
  <c r="T1738" i="58"/>
  <c r="S1156" i="58"/>
  <c r="R1156" i="58"/>
  <c r="S855" i="58"/>
  <c r="R855" i="58"/>
  <c r="T855" i="58" s="1"/>
  <c r="S1907" i="58"/>
  <c r="R1907" i="58"/>
  <c r="T1314" i="58"/>
  <c r="T1806" i="58"/>
  <c r="U1806" i="58" s="1"/>
  <c r="Q2286" i="58"/>
  <c r="R2286" i="58" s="1"/>
  <c r="R1240" i="58"/>
  <c r="S1240" i="58"/>
  <c r="R288" i="58"/>
  <c r="S288" i="58"/>
  <c r="R1217" i="58"/>
  <c r="S1217" i="58"/>
  <c r="R1004" i="58"/>
  <c r="S1004" i="58"/>
  <c r="R322" i="58"/>
  <c r="S322" i="58"/>
  <c r="R875" i="58"/>
  <c r="S875" i="58"/>
  <c r="R1110" i="58"/>
  <c r="T1110" i="58" s="1"/>
  <c r="S1110" i="58"/>
  <c r="S934" i="58"/>
  <c r="R934" i="58"/>
  <c r="S1200" i="58"/>
  <c r="R1200" i="58"/>
  <c r="S1801" i="58"/>
  <c r="R1801" i="58"/>
  <c r="S1744" i="58"/>
  <c r="R1744" i="58"/>
  <c r="R566" i="58"/>
  <c r="T566" i="58" s="1"/>
  <c r="U566" i="58" s="1"/>
  <c r="S566" i="58"/>
  <c r="R783" i="58"/>
  <c r="T783" i="58" s="1"/>
  <c r="U783" i="58" s="1"/>
  <c r="S783" i="58"/>
  <c r="R1016" i="58"/>
  <c r="S1016" i="58"/>
  <c r="S1298" i="58"/>
  <c r="R1298" i="58"/>
  <c r="S1226" i="58"/>
  <c r="R1226" i="58"/>
  <c r="R273" i="58"/>
  <c r="S273" i="58"/>
  <c r="R366" i="58"/>
  <c r="S366" i="58"/>
  <c r="R547" i="58"/>
  <c r="T547" i="58" s="1"/>
  <c r="U547" i="58" s="1"/>
  <c r="S547" i="58"/>
  <c r="R661" i="58"/>
  <c r="T661" i="58" s="1"/>
  <c r="S661" i="58"/>
  <c r="R722" i="58"/>
  <c r="S722" i="58"/>
  <c r="S1390" i="58"/>
  <c r="R1390" i="58"/>
  <c r="S917" i="58"/>
  <c r="R917" i="58"/>
  <c r="R519" i="58"/>
  <c r="S519" i="58"/>
  <c r="R570" i="58"/>
  <c r="T570" i="58" s="1"/>
  <c r="U570" i="58" s="1"/>
  <c r="S570" i="58"/>
  <c r="R652" i="58"/>
  <c r="S652" i="58"/>
  <c r="R715" i="58"/>
  <c r="T715" i="58" s="1"/>
  <c r="U715" i="58" s="1"/>
  <c r="S715" i="58"/>
  <c r="S1760" i="58"/>
  <c r="R1760" i="58"/>
  <c r="R1400" i="58"/>
  <c r="T1400" i="58" s="1"/>
  <c r="S1400" i="58"/>
  <c r="R1617" i="58"/>
  <c r="S1617" i="58"/>
  <c r="R1865" i="58"/>
  <c r="S1865" i="58"/>
  <c r="R498" i="58"/>
  <c r="S498" i="58"/>
  <c r="S1521" i="58"/>
  <c r="R1521" i="58"/>
  <c r="S1880" i="58"/>
  <c r="R1880" i="58"/>
  <c r="S981" i="58"/>
  <c r="R981" i="58"/>
  <c r="S1428" i="58"/>
  <c r="R1428" i="58"/>
  <c r="S1276" i="58"/>
  <c r="R1276" i="58"/>
  <c r="S1626" i="58"/>
  <c r="R1626" i="58"/>
  <c r="S1796" i="58"/>
  <c r="R1796" i="58"/>
  <c r="S1928" i="58"/>
  <c r="R1928" i="58"/>
  <c r="R1995" i="58"/>
  <c r="S1995" i="58"/>
  <c r="S1010" i="58"/>
  <c r="R1010" i="58"/>
  <c r="R503" i="58"/>
  <c r="S503" i="58"/>
  <c r="R574" i="58"/>
  <c r="S574" i="58"/>
  <c r="R625" i="58"/>
  <c r="S625" i="58"/>
  <c r="R690" i="58"/>
  <c r="S690" i="58"/>
  <c r="R759" i="58"/>
  <c r="S759" i="58"/>
  <c r="R1558" i="58"/>
  <c r="S1558" i="58"/>
  <c r="R355" i="58"/>
  <c r="T355" i="58" s="1"/>
  <c r="S355" i="58"/>
  <c r="S535" i="58"/>
  <c r="R535" i="58"/>
  <c r="R263" i="58"/>
  <c r="T263" i="58" s="1"/>
  <c r="S263" i="58"/>
  <c r="R757" i="58"/>
  <c r="S757" i="58"/>
  <c r="S1158" i="58"/>
  <c r="R1158" i="58"/>
  <c r="R372" i="58"/>
  <c r="S372" i="58"/>
  <c r="R524" i="58"/>
  <c r="T524" i="58" s="1"/>
  <c r="U524" i="58" s="1"/>
  <c r="S524" i="58"/>
  <c r="R993" i="58"/>
  <c r="S993" i="58"/>
  <c r="R1307" i="58"/>
  <c r="T1307" i="58" s="1"/>
  <c r="U1307" i="58" s="1"/>
  <c r="S1307" i="58"/>
  <c r="S1154" i="58"/>
  <c r="R1154" i="58"/>
  <c r="S2082" i="58"/>
  <c r="R2082" i="58"/>
  <c r="R265" i="58"/>
  <c r="S265" i="58"/>
  <c r="S1055" i="58"/>
  <c r="R1055" i="58"/>
  <c r="R1332" i="58"/>
  <c r="S1332" i="58"/>
  <c r="R741" i="58"/>
  <c r="T741" i="58" s="1"/>
  <c r="S741" i="58"/>
  <c r="R416" i="58"/>
  <c r="S416" i="58"/>
  <c r="R614" i="58"/>
  <c r="S614" i="58"/>
  <c r="R774" i="58"/>
  <c r="S774" i="58"/>
  <c r="R616" i="58"/>
  <c r="S616" i="58"/>
  <c r="S898" i="58"/>
  <c r="R898" i="58"/>
  <c r="R545" i="58"/>
  <c r="S545" i="58"/>
  <c r="R623" i="58"/>
  <c r="S623" i="58"/>
  <c r="R686" i="58"/>
  <c r="S686" i="58"/>
  <c r="R978" i="58"/>
  <c r="S978" i="58"/>
  <c r="R1262" i="58"/>
  <c r="S1262" i="58"/>
  <c r="R1835" i="58"/>
  <c r="S1835" i="58"/>
  <c r="S1405" i="58"/>
  <c r="R1405" i="58"/>
  <c r="T1405" i="58" s="1"/>
  <c r="R473" i="58"/>
  <c r="S473" i="58"/>
  <c r="S1175" i="58"/>
  <c r="R1175" i="58"/>
  <c r="R391" i="58"/>
  <c r="S391" i="58"/>
  <c r="R530" i="58"/>
  <c r="S530" i="58"/>
  <c r="R612" i="58"/>
  <c r="S612" i="58"/>
  <c r="R698" i="58"/>
  <c r="S698" i="58"/>
  <c r="R762" i="58"/>
  <c r="S762" i="58"/>
  <c r="S1811" i="58"/>
  <c r="R1811" i="58"/>
  <c r="S315" i="58"/>
  <c r="R315" i="58"/>
  <c r="R513" i="58"/>
  <c r="T513" i="58" s="1"/>
  <c r="U513" i="58" s="1"/>
  <c r="S513" i="58"/>
  <c r="R583" i="58"/>
  <c r="S583" i="58"/>
  <c r="R646" i="58"/>
  <c r="T646" i="58" s="1"/>
  <c r="U646" i="58" s="1"/>
  <c r="S646" i="58"/>
  <c r="R705" i="58"/>
  <c r="S705" i="58"/>
  <c r="R770" i="58"/>
  <c r="S770" i="58"/>
  <c r="R1064" i="58"/>
  <c r="S1064" i="58"/>
  <c r="S989" i="58"/>
  <c r="R989" i="58"/>
  <c r="S349" i="58"/>
  <c r="R349" i="58"/>
  <c r="S467" i="58"/>
  <c r="R467" i="58"/>
  <c r="R578" i="58"/>
  <c r="T578" i="58" s="1"/>
  <c r="U578" i="58" s="1"/>
  <c r="S578" i="58"/>
  <c r="R635" i="58"/>
  <c r="S635" i="58"/>
  <c r="R732" i="58"/>
  <c r="S732" i="58"/>
  <c r="R795" i="58"/>
  <c r="T795" i="58" s="1"/>
  <c r="U795" i="58" s="1"/>
  <c r="S795" i="58"/>
  <c r="R1422" i="58"/>
  <c r="T1422" i="58" s="1"/>
  <c r="S1422" i="58"/>
  <c r="S959" i="58"/>
  <c r="R959" i="58"/>
  <c r="S1567" i="58"/>
  <c r="R1567" i="58"/>
  <c r="R1224" i="58"/>
  <c r="S1224" i="58"/>
  <c r="S1711" i="58"/>
  <c r="R1711" i="58"/>
  <c r="T607" i="58"/>
  <c r="T584" i="58"/>
  <c r="T1317" i="58"/>
  <c r="T1655" i="58"/>
  <c r="T1606" i="58"/>
  <c r="T1697" i="58"/>
  <c r="T1982" i="58"/>
  <c r="T2218" i="58"/>
  <c r="T2205" i="58"/>
  <c r="T2209" i="58"/>
  <c r="T2011" i="58"/>
  <c r="T1814" i="58"/>
  <c r="U1814" i="58" s="1"/>
  <c r="S1186" i="58"/>
  <c r="R1186" i="58"/>
  <c r="R1770" i="58"/>
  <c r="T1770" i="58" s="1"/>
  <c r="U1770" i="58" s="1"/>
  <c r="S1770" i="58"/>
  <c r="R528" i="58"/>
  <c r="T528" i="58" s="1"/>
  <c r="U528" i="58" s="1"/>
  <c r="S528" i="58"/>
  <c r="R802" i="58"/>
  <c r="S802" i="58"/>
  <c r="S913" i="58"/>
  <c r="R913" i="58"/>
  <c r="R589" i="58"/>
  <c r="T589" i="58" s="1"/>
  <c r="U589" i="58" s="1"/>
  <c r="S589" i="58"/>
  <c r="S1401" i="58"/>
  <c r="R1401" i="58"/>
  <c r="S1222" i="58"/>
  <c r="R1222" i="58"/>
  <c r="R1324" i="58"/>
  <c r="T1324" i="58" s="1"/>
  <c r="S1324" i="58"/>
  <c r="S1615" i="58"/>
  <c r="R1615" i="58"/>
  <c r="T1615" i="58" s="1"/>
  <c r="S1790" i="58"/>
  <c r="R1790" i="58"/>
  <c r="R1640" i="58"/>
  <c r="T1640" i="58" s="1"/>
  <c r="S1640" i="58"/>
  <c r="R1987" i="58"/>
  <c r="S1987" i="58"/>
  <c r="R448" i="58"/>
  <c r="T448" i="58" s="1"/>
  <c r="S448" i="58"/>
  <c r="R399" i="58"/>
  <c r="S399" i="58"/>
  <c r="R534" i="58"/>
  <c r="S534" i="58"/>
  <c r="R618" i="58"/>
  <c r="S618" i="58"/>
  <c r="R682" i="58"/>
  <c r="S682" i="58"/>
  <c r="R787" i="58"/>
  <c r="T787" i="58" s="1"/>
  <c r="U787" i="58" s="1"/>
  <c r="S787" i="58"/>
  <c r="S1430" i="58"/>
  <c r="R1430" i="58"/>
  <c r="R940" i="58"/>
  <c r="S940" i="58"/>
  <c r="R2101" i="58"/>
  <c r="T2101" i="58" s="1"/>
  <c r="S2101" i="58"/>
  <c r="R667" i="58"/>
  <c r="S667" i="58"/>
  <c r="S871" i="58"/>
  <c r="R871" i="58"/>
  <c r="R2109" i="58"/>
  <c r="T2109" i="58" s="1"/>
  <c r="S2109" i="58"/>
  <c r="S1413" i="58"/>
  <c r="R1413" i="58"/>
  <c r="S1940" i="58"/>
  <c r="R1940" i="58"/>
  <c r="R1693" i="58"/>
  <c r="T1693" i="58" s="1"/>
  <c r="U1693" i="58" s="1"/>
  <c r="S1693" i="58"/>
  <c r="S1121" i="58"/>
  <c r="R1121" i="58"/>
  <c r="R553" i="58"/>
  <c r="S553" i="58"/>
  <c r="S997" i="58"/>
  <c r="R997" i="58"/>
  <c r="R791" i="58"/>
  <c r="T791" i="58" s="1"/>
  <c r="U791" i="58" s="1"/>
  <c r="S791" i="58"/>
  <c r="R357" i="58"/>
  <c r="S357" i="58"/>
  <c r="R597" i="58"/>
  <c r="T597" i="58" s="1"/>
  <c r="U597" i="58" s="1"/>
  <c r="S597" i="58"/>
  <c r="R669" i="58"/>
  <c r="T669" i="58" s="1"/>
  <c r="U669" i="58" s="1"/>
  <c r="S669" i="58"/>
  <c r="R1388" i="58"/>
  <c r="T1388" i="58" s="1"/>
  <c r="S1388" i="58"/>
  <c r="S1533" i="58"/>
  <c r="R1533" i="58"/>
  <c r="R1884" i="58"/>
  <c r="T1884" i="58" s="1"/>
  <c r="U1884" i="58" s="1"/>
  <c r="S1884" i="58"/>
  <c r="S1251" i="58"/>
  <c r="R1251" i="58"/>
  <c r="R254" i="58"/>
  <c r="T254" i="58" s="1"/>
  <c r="S254" i="58"/>
  <c r="S1213" i="58"/>
  <c r="R1213" i="58"/>
  <c r="S492" i="58"/>
  <c r="R492" i="58"/>
  <c r="R772" i="58"/>
  <c r="T772" i="58" s="1"/>
  <c r="U772" i="58" s="1"/>
  <c r="S772" i="58"/>
  <c r="S938" i="58"/>
  <c r="R938" i="58"/>
  <c r="S1184" i="58"/>
  <c r="R1184" i="58"/>
  <c r="R1322" i="58"/>
  <c r="S1322" i="58"/>
  <c r="R1983" i="58"/>
  <c r="T1983" i="58" s="1"/>
  <c r="S1983" i="58"/>
  <c r="S1403" i="58"/>
  <c r="R1403" i="58"/>
  <c r="S1419" i="58"/>
  <c r="R1419" i="58"/>
  <c r="R1871" i="58"/>
  <c r="S1871" i="58"/>
  <c r="R431" i="58"/>
  <c r="T431" i="58" s="1"/>
  <c r="S431" i="58"/>
  <c r="S1409" i="58"/>
  <c r="R1409" i="58"/>
  <c r="R738" i="58"/>
  <c r="S738" i="58"/>
  <c r="R347" i="58"/>
  <c r="T347" i="58" s="1"/>
  <c r="S347" i="58"/>
  <c r="S330" i="58"/>
  <c r="R330" i="58"/>
  <c r="R701" i="58"/>
  <c r="T701" i="58" s="1"/>
  <c r="S701" i="58"/>
  <c r="S896" i="58"/>
  <c r="R896" i="58"/>
  <c r="R1434" i="58"/>
  <c r="T1434" i="58" s="1"/>
  <c r="S1434" i="58"/>
  <c r="S1002" i="58"/>
  <c r="R1002" i="58"/>
  <c r="S1209" i="58"/>
  <c r="R1209" i="58"/>
  <c r="R2140" i="58"/>
  <c r="T2140" i="58" s="1"/>
  <c r="U2140" i="58" s="1"/>
  <c r="S2140" i="58"/>
  <c r="S1962" i="58"/>
  <c r="R1962" i="58"/>
  <c r="S246" i="58"/>
  <c r="R246" i="58"/>
  <c r="S968" i="58"/>
  <c r="R968" i="58"/>
  <c r="R1201" i="58"/>
  <c r="T1201" i="58" s="1"/>
  <c r="S1201" i="58"/>
  <c r="R1573" i="58"/>
  <c r="T1573" i="58" s="1"/>
  <c r="S1573" i="58"/>
  <c r="S1936" i="58"/>
  <c r="R1936" i="58"/>
  <c r="R1352" i="58"/>
  <c r="T1352" i="58" s="1"/>
  <c r="U1352" i="58" s="1"/>
  <c r="S1352" i="58"/>
  <c r="R1601" i="58"/>
  <c r="T1601" i="58" s="1"/>
  <c r="S1601" i="58"/>
  <c r="R1867" i="58"/>
  <c r="T1867" i="58" s="1"/>
  <c r="U1867" i="58" s="1"/>
  <c r="S1867" i="58"/>
  <c r="S1550" i="58"/>
  <c r="R1550" i="58"/>
  <c r="R1839" i="58"/>
  <c r="S1839" i="58"/>
  <c r="R536" i="58"/>
  <c r="S536" i="58"/>
  <c r="R642" i="58"/>
  <c r="S642" i="58"/>
  <c r="R781" i="58"/>
  <c r="T781" i="58" s="1"/>
  <c r="S781" i="58"/>
  <c r="R1315" i="58"/>
  <c r="T1315" i="58" s="1"/>
  <c r="S1315" i="58"/>
  <c r="S1959" i="58"/>
  <c r="R1959" i="58"/>
  <c r="R1051" i="58"/>
  <c r="T1051" i="58" s="1"/>
  <c r="S1051" i="58"/>
  <c r="S1426" i="58"/>
  <c r="R1426" i="58"/>
  <c r="R1831" i="58"/>
  <c r="S1831" i="58"/>
  <c r="S1407" i="58"/>
  <c r="R1407" i="58"/>
  <c r="R1432" i="58"/>
  <c r="T1432" i="58" s="1"/>
  <c r="S1432" i="58"/>
  <c r="R1575" i="58"/>
  <c r="S1575" i="58"/>
  <c r="S1817" i="58"/>
  <c r="R1817" i="58"/>
  <c r="S1308" i="58"/>
  <c r="R1308" i="58"/>
  <c r="T1308" i="58" s="1"/>
  <c r="R1369" i="58"/>
  <c r="T1369" i="58" s="1"/>
  <c r="U1369" i="58" s="1"/>
  <c r="S1369" i="58"/>
  <c r="R1858" i="58"/>
  <c r="T1858" i="58" s="1"/>
  <c r="S1858" i="58"/>
  <c r="S1607" i="58"/>
  <c r="R1607" i="58"/>
  <c r="R1827" i="58"/>
  <c r="T1827" i="58" s="1"/>
  <c r="S1827" i="58"/>
  <c r="R1833" i="58"/>
  <c r="T1833" i="58" s="1"/>
  <c r="S1833" i="58"/>
  <c r="S2004" i="58"/>
  <c r="R2004" i="58"/>
  <c r="R526" i="58"/>
  <c r="S526" i="58"/>
  <c r="R585" i="58"/>
  <c r="T585" i="58" s="1"/>
  <c r="U585" i="58" s="1"/>
  <c r="S585" i="58"/>
  <c r="R627" i="58"/>
  <c r="T627" i="58" s="1"/>
  <c r="U627" i="58" s="1"/>
  <c r="S627" i="58"/>
  <c r="R671" i="58"/>
  <c r="S671" i="58"/>
  <c r="R713" i="58"/>
  <c r="S713" i="58"/>
  <c r="R778" i="58"/>
  <c r="S778" i="58"/>
  <c r="S1160" i="58"/>
  <c r="R1160" i="58"/>
  <c r="S1779" i="58"/>
  <c r="R1779" i="58"/>
  <c r="S1794" i="58"/>
  <c r="R1794" i="58"/>
  <c r="S1377" i="58"/>
  <c r="R1377" i="58"/>
  <c r="S1590" i="58"/>
  <c r="R1590" i="58"/>
  <c r="R332" i="58"/>
  <c r="S332" i="58"/>
  <c r="S1027" i="58"/>
  <c r="R1027" i="58"/>
  <c r="S1120" i="58"/>
  <c r="R1120" i="58"/>
  <c r="R709" i="58"/>
  <c r="S709" i="58"/>
  <c r="S976" i="58"/>
  <c r="R976" i="58"/>
  <c r="S1763" i="58"/>
  <c r="R1763" i="58"/>
  <c r="R1043" i="58"/>
  <c r="T1043" i="58" s="1"/>
  <c r="S1043" i="58"/>
  <c r="R1290" i="58"/>
  <c r="T1290" i="58" s="1"/>
  <c r="U1290" i="58" s="1"/>
  <c r="S1290" i="58"/>
  <c r="R2234" i="58"/>
  <c r="T2234" i="58" s="1"/>
  <c r="S2234" i="58"/>
  <c r="R507" i="58"/>
  <c r="S507" i="58"/>
  <c r="R719" i="58"/>
  <c r="T719" i="58" s="1"/>
  <c r="U719" i="58" s="1"/>
  <c r="S719" i="58"/>
  <c r="S882" i="58"/>
  <c r="R882" i="58"/>
  <c r="S1142" i="58"/>
  <c r="R1142" i="58"/>
  <c r="R1116" i="58"/>
  <c r="S1116" i="58"/>
  <c r="S1798" i="58"/>
  <c r="R1798" i="58"/>
  <c r="R298" i="58"/>
  <c r="S298" i="58"/>
  <c r="R509" i="58"/>
  <c r="T509" i="58" s="1"/>
  <c r="U509" i="58" s="1"/>
  <c r="S509" i="58"/>
  <c r="R595" i="58"/>
  <c r="S595" i="58"/>
  <c r="R688" i="58"/>
  <c r="T688" i="58" s="1"/>
  <c r="U688" i="58" s="1"/>
  <c r="S688" i="58"/>
  <c r="R818" i="58"/>
  <c r="S818" i="58"/>
  <c r="R1386" i="58"/>
  <c r="T1386" i="58" s="1"/>
  <c r="S1386" i="58"/>
  <c r="R450" i="58"/>
  <c r="S450" i="58"/>
  <c r="R543" i="58"/>
  <c r="T543" i="58" s="1"/>
  <c r="U543" i="58" s="1"/>
  <c r="S543" i="58"/>
  <c r="R593" i="58"/>
  <c r="T593" i="58" s="1"/>
  <c r="U593" i="58" s="1"/>
  <c r="S593" i="58"/>
  <c r="R684" i="58"/>
  <c r="T684" i="58" s="1"/>
  <c r="U684" i="58" s="1"/>
  <c r="S684" i="58"/>
  <c r="R753" i="58"/>
  <c r="T753" i="58" s="1"/>
  <c r="U753" i="58" s="1"/>
  <c r="S753" i="58"/>
  <c r="R1313" i="58"/>
  <c r="S1313" i="58"/>
  <c r="S1805" i="58"/>
  <c r="R1805" i="58"/>
  <c r="S1384" i="58"/>
  <c r="R1384" i="58"/>
  <c r="T1384" i="58" s="1"/>
  <c r="S1548" i="58"/>
  <c r="R1548" i="58"/>
  <c r="S1824" i="58"/>
  <c r="R1824" i="58"/>
  <c r="R2165" i="58"/>
  <c r="T2165" i="58" s="1"/>
  <c r="S2165" i="58"/>
  <c r="S922" i="58"/>
  <c r="R922" i="58"/>
  <c r="S341" i="58"/>
  <c r="R341" i="58"/>
  <c r="R736" i="58"/>
  <c r="S736" i="58"/>
  <c r="S1756" i="58"/>
  <c r="R1756" i="58"/>
  <c r="R515" i="58"/>
  <c r="S515" i="58"/>
  <c r="S1031" i="58"/>
  <c r="R1031" i="58"/>
  <c r="S1748" i="58"/>
  <c r="R1748" i="58"/>
  <c r="R1641" i="58"/>
  <c r="T1641" i="58" s="1"/>
  <c r="S1641" i="58"/>
  <c r="R1842" i="58"/>
  <c r="T1842" i="58" s="1"/>
  <c r="S1842" i="58"/>
  <c r="R1957" i="58"/>
  <c r="S1957" i="58"/>
  <c r="R1076" i="58"/>
  <c r="T1076" i="58" s="1"/>
  <c r="S1076" i="58"/>
  <c r="S1283" i="58"/>
  <c r="R1283" i="58"/>
  <c r="R549" i="58"/>
  <c r="S549" i="58"/>
  <c r="R599" i="58"/>
  <c r="S599" i="58"/>
  <c r="R663" i="58"/>
  <c r="S663" i="58"/>
  <c r="R726" i="58"/>
  <c r="T726" i="58" s="1"/>
  <c r="U726" i="58" s="1"/>
  <c r="S726" i="58"/>
  <c r="R785" i="58"/>
  <c r="S785" i="58"/>
  <c r="S1943" i="58"/>
  <c r="R1943" i="58"/>
  <c r="S1118" i="58"/>
  <c r="R1118" i="58"/>
  <c r="R1344" i="58"/>
  <c r="T1344" i="58" s="1"/>
  <c r="U1344" i="58" s="1"/>
  <c r="S1344" i="58"/>
  <c r="R629" i="58"/>
  <c r="S629" i="58"/>
  <c r="S1020" i="58"/>
  <c r="R1020" i="58"/>
  <c r="R1068" i="58"/>
  <c r="T1068" i="58" s="1"/>
  <c r="S1068" i="58"/>
  <c r="S936" i="58"/>
  <c r="R936" i="58"/>
  <c r="R484" i="58"/>
  <c r="S484" i="58"/>
  <c r="S1018" i="58"/>
  <c r="R1018" i="58"/>
  <c r="S930" i="58"/>
  <c r="R930" i="58"/>
  <c r="R1919" i="58"/>
  <c r="S1919" i="58"/>
  <c r="R475" i="58"/>
  <c r="S475" i="58"/>
  <c r="S380" i="58"/>
  <c r="R380" i="58"/>
  <c r="R947" i="58"/>
  <c r="S947" i="58"/>
  <c r="S338" i="58"/>
  <c r="R338" i="58"/>
  <c r="R517" i="58"/>
  <c r="T517" i="58" s="1"/>
  <c r="U517" i="58" s="1"/>
  <c r="S517" i="58"/>
  <c r="R703" i="58"/>
  <c r="T703" i="58" s="1"/>
  <c r="U703" i="58" s="1"/>
  <c r="S703" i="58"/>
  <c r="R2267" i="58"/>
  <c r="T2267" i="58" s="1"/>
  <c r="S2267" i="58"/>
  <c r="R568" i="58"/>
  <c r="S568" i="58"/>
  <c r="R658" i="58"/>
  <c r="T658" i="58" s="1"/>
  <c r="U658" i="58" s="1"/>
  <c r="S658" i="58"/>
  <c r="R789" i="58"/>
  <c r="S789" i="58"/>
  <c r="R1059" i="58"/>
  <c r="T1059" i="58" s="1"/>
  <c r="S1059" i="58"/>
  <c r="S1398" i="58"/>
  <c r="R1398" i="58"/>
  <c r="S1264" i="58"/>
  <c r="R1264" i="58"/>
  <c r="R423" i="58"/>
  <c r="T423" i="58" s="1"/>
  <c r="S423" i="58"/>
  <c r="S1436" i="58"/>
  <c r="R1436" i="58"/>
  <c r="R505" i="58"/>
  <c r="T505" i="58" s="1"/>
  <c r="U505" i="58" s="1"/>
  <c r="S505" i="58"/>
  <c r="R591" i="58"/>
  <c r="S591" i="58"/>
  <c r="R633" i="58"/>
  <c r="S633" i="58"/>
  <c r="R724" i="58"/>
  <c r="S724" i="58"/>
  <c r="R282" i="58"/>
  <c r="S282" i="58"/>
  <c r="R442" i="58"/>
  <c r="S442" i="58"/>
  <c r="R564" i="58"/>
  <c r="S564" i="58"/>
  <c r="R610" i="58"/>
  <c r="S610" i="58"/>
  <c r="R679" i="58"/>
  <c r="S679" i="58"/>
  <c r="R743" i="58"/>
  <c r="S743" i="58"/>
  <c r="R806" i="58"/>
  <c r="T806" i="58" s="1"/>
  <c r="U806" i="58" s="1"/>
  <c r="S806" i="58"/>
  <c r="S943" i="58"/>
  <c r="R943" i="58"/>
  <c r="S256" i="58"/>
  <c r="R256" i="58"/>
  <c r="R559" i="58"/>
  <c r="T559" i="58" s="1"/>
  <c r="U559" i="58" s="1"/>
  <c r="S559" i="58"/>
  <c r="R604" i="58"/>
  <c r="T604" i="58" s="1"/>
  <c r="U604" i="58" s="1"/>
  <c r="S604" i="58"/>
  <c r="R673" i="58"/>
  <c r="T673" i="58" s="1"/>
  <c r="U673" i="58" s="1"/>
  <c r="S673" i="58"/>
  <c r="R764" i="58"/>
  <c r="S764" i="58"/>
  <c r="S1243" i="58"/>
  <c r="R1243" i="58"/>
  <c r="R1330" i="58"/>
  <c r="S1330" i="58"/>
  <c r="S1259" i="58"/>
  <c r="R1259" i="58"/>
  <c r="T1291" i="58"/>
  <c r="T630" i="58"/>
  <c r="T676" i="58"/>
  <c r="T1389" i="58"/>
  <c r="T1397" i="58"/>
  <c r="T1412" i="58"/>
  <c r="T1423" i="58"/>
  <c r="T1439" i="58"/>
  <c r="T2260" i="58"/>
  <c r="T1883" i="58"/>
  <c r="T1772" i="58"/>
  <c r="U1772" i="58" s="1"/>
  <c r="T734" i="58"/>
  <c r="U734" i="58" s="1"/>
  <c r="R1861" i="58"/>
  <c r="T1861" i="58" s="1"/>
  <c r="S1861" i="58"/>
  <c r="R490" i="58"/>
  <c r="T490" i="58" s="1"/>
  <c r="S490" i="58"/>
  <c r="S2180" i="58"/>
  <c r="R2180" i="58"/>
  <c r="R364" i="58"/>
  <c r="T364" i="58" s="1"/>
  <c r="S364" i="58"/>
  <c r="R747" i="58"/>
  <c r="S747" i="58"/>
  <c r="R867" i="58"/>
  <c r="S867" i="58"/>
  <c r="R1556" i="58"/>
  <c r="T1556" i="58" s="1"/>
  <c r="S1556" i="58"/>
  <c r="S1266" i="58"/>
  <c r="R1266" i="58"/>
  <c r="R1531" i="58"/>
  <c r="T1531" i="58" s="1"/>
  <c r="S1531" i="58"/>
  <c r="S1741" i="58"/>
  <c r="R1741" i="58"/>
  <c r="S1869" i="58"/>
  <c r="R1869" i="58"/>
  <c r="S1813" i="58"/>
  <c r="R1813" i="58"/>
  <c r="S972" i="58"/>
  <c r="R972" i="58"/>
  <c r="S892" i="58"/>
  <c r="R892" i="58"/>
  <c r="R511" i="58"/>
  <c r="S511" i="58"/>
  <c r="R551" i="58"/>
  <c r="T551" i="58" s="1"/>
  <c r="U551" i="58" s="1"/>
  <c r="S551" i="58"/>
  <c r="R644" i="58"/>
  <c r="S644" i="58"/>
  <c r="R745" i="58"/>
  <c r="T745" i="58" s="1"/>
  <c r="U745" i="58" s="1"/>
  <c r="S745" i="58"/>
  <c r="R374" i="58"/>
  <c r="S374" i="58"/>
  <c r="S1361" i="58"/>
  <c r="R1361" i="58"/>
  <c r="R1812" i="58"/>
  <c r="T1812" i="58" s="1"/>
  <c r="U1812" i="58" s="1"/>
  <c r="S1812" i="58"/>
  <c r="S1991" i="58"/>
  <c r="R1991" i="58"/>
  <c r="R581" i="58"/>
  <c r="T581" i="58" s="1"/>
  <c r="S581" i="58"/>
  <c r="R749" i="58"/>
  <c r="S749" i="58"/>
  <c r="S928" i="58"/>
  <c r="R928" i="58"/>
  <c r="R1137" i="58"/>
  <c r="S1137" i="58"/>
  <c r="S1775" i="58"/>
  <c r="R1775" i="58"/>
  <c r="R2113" i="58"/>
  <c r="T2113" i="58" s="1"/>
  <c r="S2113" i="58"/>
  <c r="S1146" i="58"/>
  <c r="R1146" i="58"/>
  <c r="S951" i="58"/>
  <c r="R951" i="58"/>
  <c r="S1014" i="58"/>
  <c r="R1014" i="58"/>
  <c r="R656" i="58"/>
  <c r="S656" i="58"/>
  <c r="R755" i="58"/>
  <c r="S755" i="58"/>
  <c r="R555" i="58"/>
  <c r="T555" i="58" s="1"/>
  <c r="U555" i="58" s="1"/>
  <c r="S555" i="58"/>
  <c r="R648" i="58"/>
  <c r="S648" i="58"/>
  <c r="R696" i="58"/>
  <c r="T696" i="58" s="1"/>
  <c r="U696" i="58" s="1"/>
  <c r="S696" i="58"/>
  <c r="S1417" i="58"/>
  <c r="R1417" i="58"/>
  <c r="R1685" i="58"/>
  <c r="T1685" i="58" s="1"/>
  <c r="U1685" i="58" s="1"/>
  <c r="S1685" i="58"/>
  <c r="S1167" i="58"/>
  <c r="R1167" i="58"/>
  <c r="S1771" i="58"/>
  <c r="R1771" i="58"/>
  <c r="S879" i="58"/>
  <c r="R879" i="58"/>
  <c r="R751" i="58"/>
  <c r="S751" i="58"/>
  <c r="R793" i="58"/>
  <c r="S793" i="58"/>
  <c r="R1102" i="58"/>
  <c r="T1102" i="58" s="1"/>
  <c r="S1102" i="58"/>
  <c r="S1746" i="58"/>
  <c r="R1746" i="58"/>
  <c r="S1411" i="58"/>
  <c r="R1411" i="58"/>
  <c r="S1909" i="58"/>
  <c r="R1909" i="58"/>
  <c r="S966" i="58"/>
  <c r="R966" i="58"/>
  <c r="R501" i="58"/>
  <c r="T501" i="58" s="1"/>
  <c r="S501" i="58"/>
  <c r="S888" i="58"/>
  <c r="R888" i="58"/>
  <c r="R587" i="58"/>
  <c r="S587" i="58"/>
  <c r="R814" i="58"/>
  <c r="T814" i="58" s="1"/>
  <c r="S814" i="58"/>
  <c r="S1985" i="58"/>
  <c r="R1985" i="58"/>
  <c r="S1171" i="58"/>
  <c r="R1171" i="58"/>
  <c r="S1598" i="58"/>
  <c r="R1598" i="58"/>
  <c r="T1598" i="58" s="1"/>
  <c r="S2181" i="58"/>
  <c r="R2181" i="58"/>
  <c r="S389" i="58"/>
  <c r="R389" i="58"/>
  <c r="R1045" i="58"/>
  <c r="S1045" i="58"/>
  <c r="R1305" i="58"/>
  <c r="S1305" i="58"/>
  <c r="R1850" i="58"/>
  <c r="T1850" i="58" s="1"/>
  <c r="S1850" i="58"/>
  <c r="S1955" i="58"/>
  <c r="R1955" i="58"/>
  <c r="R1440" i="58"/>
  <c r="T1440" i="58" s="1"/>
  <c r="S1440" i="58"/>
  <c r="S1782" i="58"/>
  <c r="R1782" i="58"/>
  <c r="R1424" i="58"/>
  <c r="T1424" i="58" s="1"/>
  <c r="S1424" i="58"/>
  <c r="R1584" i="58"/>
  <c r="S1584" i="58"/>
  <c r="R576" i="58"/>
  <c r="S576" i="58"/>
  <c r="R717" i="58"/>
  <c r="S717" i="58"/>
  <c r="S1788" i="58"/>
  <c r="R1788" i="58"/>
  <c r="S1752" i="58"/>
  <c r="R1752" i="58"/>
  <c r="R1133" i="58"/>
  <c r="S1133" i="58"/>
  <c r="R1360" i="58"/>
  <c r="T1360" i="58" s="1"/>
  <c r="U1360" i="58" s="1"/>
  <c r="S1360" i="58"/>
  <c r="S1415" i="58"/>
  <c r="R1415" i="58"/>
  <c r="S1754" i="58"/>
  <c r="R1754" i="58"/>
  <c r="S1999" i="58"/>
  <c r="R1999" i="58"/>
  <c r="S1394" i="58"/>
  <c r="R1394" i="58"/>
  <c r="S1438" i="58"/>
  <c r="R1438" i="58"/>
  <c r="R1125" i="58"/>
  <c r="S1125" i="58"/>
  <c r="S1777" i="58"/>
  <c r="R1777" i="58"/>
  <c r="R1592" i="58"/>
  <c r="S1592" i="58"/>
  <c r="R1634" i="58"/>
  <c r="S1634" i="58"/>
  <c r="R1632" i="58"/>
  <c r="T1632" i="58" s="1"/>
  <c r="S1632" i="58"/>
  <c r="R1804" i="58"/>
  <c r="T1804" i="58" s="1"/>
  <c r="U1804" i="58" s="1"/>
  <c r="S1804" i="58"/>
  <c r="S1894" i="58"/>
  <c r="R1894" i="58"/>
  <c r="S901" i="58"/>
  <c r="R901" i="58"/>
  <c r="R425" i="58"/>
  <c r="S425" i="58"/>
  <c r="R541" i="58"/>
  <c r="T541" i="58" s="1"/>
  <c r="S541" i="58"/>
  <c r="R654" i="58"/>
  <c r="T654" i="58" s="1"/>
  <c r="U654" i="58" s="1"/>
  <c r="S654" i="58"/>
  <c r="R692" i="58"/>
  <c r="T692" i="58" s="1"/>
  <c r="U692" i="58" s="1"/>
  <c r="S692" i="58"/>
  <c r="R804" i="58"/>
  <c r="S804" i="58"/>
  <c r="S1238" i="58"/>
  <c r="R1238" i="58"/>
  <c r="S1114" i="58"/>
  <c r="R1114" i="58"/>
  <c r="S1392" i="58"/>
  <c r="R1392" i="58"/>
  <c r="R2280" i="58"/>
  <c r="S2280" i="58"/>
  <c r="K2281" i="58"/>
  <c r="Q2282" i="58"/>
  <c r="Q2279" i="58"/>
  <c r="S2279" i="58" s="1"/>
  <c r="K2280" i="58"/>
  <c r="Q2281" i="58"/>
  <c r="K2282" i="58"/>
  <c r="S2284" i="58"/>
  <c r="R2284" i="58"/>
  <c r="Q2285" i="58"/>
  <c r="S2283" i="58"/>
  <c r="R2283" i="58"/>
  <c r="Q2278" i="58"/>
  <c r="S2278" i="58" s="1"/>
  <c r="K2279" i="58"/>
  <c r="K2277" i="58"/>
  <c r="K2276" i="58"/>
  <c r="K2278" i="58"/>
  <c r="Q2277" i="58"/>
  <c r="K2272" i="58"/>
  <c r="Q2271" i="58"/>
  <c r="S2271" i="58" s="1"/>
  <c r="Q2272" i="58"/>
  <c r="R2272" i="58" s="1"/>
  <c r="K2273" i="58"/>
  <c r="K2269" i="58"/>
  <c r="Q2270" i="58"/>
  <c r="S2270" i="58" s="1"/>
  <c r="K2271" i="58"/>
  <c r="T268" i="58"/>
  <c r="R1198" i="58"/>
  <c r="S1198" i="58"/>
  <c r="S310" i="58"/>
  <c r="R310" i="58"/>
  <c r="T310" i="58" s="1"/>
  <c r="R1008" i="58"/>
  <c r="S1008" i="58"/>
  <c r="R1674" i="58"/>
  <c r="T1674" i="58" s="1"/>
  <c r="U1674" i="58" s="1"/>
  <c r="S1674" i="58"/>
  <c r="R381" i="58"/>
  <c r="S381" i="58"/>
  <c r="S1915" i="58"/>
  <c r="R1915" i="58"/>
  <c r="R1621" i="58"/>
  <c r="S1621" i="58"/>
  <c r="T405" i="58"/>
  <c r="U405" i="58" s="1"/>
  <c r="T1093" i="58"/>
  <c r="U1093" i="58" s="1"/>
  <c r="T1380" i="58"/>
  <c r="T1067" i="58"/>
  <c r="U1067" i="58" s="1"/>
  <c r="T277" i="58"/>
  <c r="U277" i="58" s="1"/>
  <c r="T823" i="58"/>
  <c r="U823" i="58" s="1"/>
  <c r="T864" i="58"/>
  <c r="T1347" i="58"/>
  <c r="T1362" i="58"/>
  <c r="U1362" i="58" s="1"/>
  <c r="T328" i="58"/>
  <c r="U328" i="58" s="1"/>
  <c r="T2112" i="58"/>
  <c r="T2201" i="58"/>
  <c r="T2211" i="58"/>
  <c r="U2211" i="58" s="1"/>
  <c r="S1205" i="58"/>
  <c r="R1205" i="58"/>
  <c r="S1949" i="58"/>
  <c r="R1949" i="58"/>
  <c r="R313" i="58"/>
  <c r="S313" i="58"/>
  <c r="R439" i="58"/>
  <c r="T439" i="58" s="1"/>
  <c r="S439" i="58"/>
  <c r="R458" i="58"/>
  <c r="S458" i="58"/>
  <c r="Q2275" i="58"/>
  <c r="R909" i="58"/>
  <c r="S909" i="58"/>
  <c r="R1371" i="58"/>
  <c r="S1371" i="58"/>
  <c r="S1822" i="58"/>
  <c r="R1822" i="58"/>
  <c r="S1924" i="58"/>
  <c r="R1924" i="58"/>
  <c r="R1769" i="58"/>
  <c r="S1769" i="58"/>
  <c r="R408" i="58"/>
  <c r="S408" i="58"/>
  <c r="R538" i="58"/>
  <c r="S538" i="58"/>
  <c r="R665" i="58"/>
  <c r="S665" i="58"/>
  <c r="T394" i="58"/>
  <c r="U394" i="58" s="1"/>
  <c r="T481" i="58"/>
  <c r="T345" i="58"/>
  <c r="U345" i="58" s="1"/>
  <c r="T388" i="58"/>
  <c r="U388" i="58" s="1"/>
  <c r="T611" i="58"/>
  <c r="U611" i="58" s="1"/>
  <c r="T653" i="58"/>
  <c r="T1021" i="58"/>
  <c r="T371" i="58"/>
  <c r="U371" i="58" s="1"/>
  <c r="T508" i="58"/>
  <c r="U508" i="58" s="1"/>
  <c r="T1058" i="58"/>
  <c r="T828" i="58"/>
  <c r="U828" i="58" s="1"/>
  <c r="T472" i="58"/>
  <c r="U472" i="58" s="1"/>
  <c r="T512" i="58"/>
  <c r="U512" i="58" s="1"/>
  <c r="T1325" i="58"/>
  <c r="T1597" i="58"/>
  <c r="U1597" i="58" s="1"/>
  <c r="T1849" i="58"/>
  <c r="U1849" i="58" s="1"/>
  <c r="T2016" i="58"/>
  <c r="U2016" i="58" s="1"/>
  <c r="T2230" i="58"/>
  <c r="T2178" i="58"/>
  <c r="T2249" i="58"/>
  <c r="U2249" i="58" s="1"/>
  <c r="Q2276" i="58"/>
  <c r="S1379" i="58"/>
  <c r="R1379" i="58"/>
  <c r="R1970" i="58"/>
  <c r="S1970" i="58"/>
  <c r="R305" i="58"/>
  <c r="T305" i="58" s="1"/>
  <c r="S305" i="58"/>
  <c r="S905" i="58"/>
  <c r="R905" i="58"/>
  <c r="S985" i="58"/>
  <c r="R985" i="58"/>
  <c r="R279" i="58"/>
  <c r="S279" i="58"/>
  <c r="R1684" i="58"/>
  <c r="T1684" i="58" s="1"/>
  <c r="U1684" i="58" s="1"/>
  <c r="S1684" i="58"/>
  <c r="S1722" i="58"/>
  <c r="R1722" i="58"/>
  <c r="T1678" i="58"/>
  <c r="U1678" i="58" s="1"/>
  <c r="T1447" i="58"/>
  <c r="U1447" i="58" s="1"/>
  <c r="T1455" i="58"/>
  <c r="U1455" i="58" s="1"/>
  <c r="T1468" i="58"/>
  <c r="U1468" i="58" s="1"/>
  <c r="T1476" i="58"/>
  <c r="U1476" i="58" s="1"/>
  <c r="T1490" i="58"/>
  <c r="U1490" i="58" s="1"/>
  <c r="T471" i="58"/>
  <c r="U471" i="58" s="1"/>
  <c r="T1580" i="58"/>
  <c r="U1580" i="58" s="1"/>
  <c r="T1427" i="58"/>
  <c r="U1427" i="58" s="1"/>
  <c r="T1435" i="58"/>
  <c r="T1508" i="58"/>
  <c r="U1508" i="58" s="1"/>
  <c r="T1516" i="58"/>
  <c r="U1516" i="58" s="1"/>
  <c r="T1621" i="58"/>
  <c r="U1621" i="58" s="1"/>
  <c r="T1823" i="58"/>
  <c r="U1823" i="58" s="1"/>
  <c r="S955" i="58"/>
  <c r="R955" i="58"/>
  <c r="S307" i="58"/>
  <c r="R307" i="58"/>
  <c r="S1255" i="58"/>
  <c r="R1255" i="58"/>
  <c r="S1129" i="58"/>
  <c r="R1129" i="58"/>
  <c r="S411" i="58"/>
  <c r="R411" i="58"/>
  <c r="R1877" i="58"/>
  <c r="S1877" i="58"/>
  <c r="R522" i="58"/>
  <c r="S522" i="58"/>
  <c r="Q2274" i="58"/>
  <c r="Q2273" i="58"/>
  <c r="S2273" i="58" s="1"/>
  <c r="T1613" i="58"/>
  <c r="U1613" i="58" s="1"/>
  <c r="T1564" i="58"/>
  <c r="T1042" i="58"/>
  <c r="U1042" i="58" s="1"/>
  <c r="T1487" i="58"/>
  <c r="T1491" i="58"/>
  <c r="U1491" i="58" s="1"/>
  <c r="T1669" i="58"/>
  <c r="U1669" i="58" s="1"/>
  <c r="T2057" i="58"/>
  <c r="U2057" i="58" s="1"/>
  <c r="T2215" i="58"/>
  <c r="T2263" i="58"/>
  <c r="U2263" i="58" s="1"/>
  <c r="T2265" i="58"/>
  <c r="U2265" i="58" s="1"/>
  <c r="T2042" i="58"/>
  <c r="U2042" i="58" s="1"/>
  <c r="T2203" i="58"/>
  <c r="T2207" i="58"/>
  <c r="U2207" i="58" s="1"/>
  <c r="T1497" i="58"/>
  <c r="U1497" i="58" s="1"/>
  <c r="T1395" i="58"/>
  <c r="U1395" i="58" s="1"/>
  <c r="T1402" i="58"/>
  <c r="T1686" i="58"/>
  <c r="U1686" i="58" s="1"/>
  <c r="T1342" i="58"/>
  <c r="U1342" i="58" s="1"/>
  <c r="T1452" i="58"/>
  <c r="U1452" i="58" s="1"/>
  <c r="T1465" i="58"/>
  <c r="T1301" i="58"/>
  <c r="U1301" i="58" s="1"/>
  <c r="T1366" i="58"/>
  <c r="U1366" i="58" s="1"/>
  <c r="T1581" i="58"/>
  <c r="U1581" i="58" s="1"/>
  <c r="T1699" i="58"/>
  <c r="T1482" i="58"/>
  <c r="U1482" i="58" s="1"/>
  <c r="T2147" i="58"/>
  <c r="U2147" i="58" s="1"/>
  <c r="T1503" i="58"/>
  <c r="U1503" i="58" s="1"/>
  <c r="T1511" i="58"/>
  <c r="U1511" i="58" s="1"/>
  <c r="T1519" i="58"/>
  <c r="U1519" i="58" s="1"/>
  <c r="T2231" i="58"/>
  <c r="T2220" i="58"/>
  <c r="U2220" i="58" s="1"/>
  <c r="T2258" i="58"/>
  <c r="T2264" i="58"/>
  <c r="T2219" i="58"/>
  <c r="U2219" i="58" s="1"/>
  <c r="T2266" i="58"/>
  <c r="U2266" i="58" s="1"/>
  <c r="T1980" i="58"/>
  <c r="T2120" i="58"/>
  <c r="U2120" i="58" s="1"/>
  <c r="T2127" i="58"/>
  <c r="T2199" i="58"/>
  <c r="U2199" i="58" s="1"/>
  <c r="T2227" i="58"/>
  <c r="R2131" i="58"/>
  <c r="T2131" i="58" s="1"/>
  <c r="U2131" i="58" s="1"/>
  <c r="S2131" i="58"/>
  <c r="T1676" i="58"/>
  <c r="U1676" i="58" s="1"/>
  <c r="T1351" i="58"/>
  <c r="T1457" i="58"/>
  <c r="U1457" i="58" s="1"/>
  <c r="T1500" i="58"/>
  <c r="U1500" i="58" s="1"/>
  <c r="T1074" i="58"/>
  <c r="U1074" i="58" s="1"/>
  <c r="T1375" i="58"/>
  <c r="T1651" i="58"/>
  <c r="U1651" i="58" s="1"/>
  <c r="T1668" i="58"/>
  <c r="U1668" i="58" s="1"/>
  <c r="T1690" i="58"/>
  <c r="U1690" i="58" s="1"/>
  <c r="T1707" i="58"/>
  <c r="T1486" i="58"/>
  <c r="U1486" i="58" s="1"/>
  <c r="T1494" i="58"/>
  <c r="U1494" i="58" s="1"/>
  <c r="T1501" i="58"/>
  <c r="U1501" i="58" s="1"/>
  <c r="T1509" i="58"/>
  <c r="T1517" i="58"/>
  <c r="U1517" i="58" s="1"/>
  <c r="T1778" i="58"/>
  <c r="U1778" i="58" s="1"/>
  <c r="S1536" i="58"/>
  <c r="R1536" i="58"/>
  <c r="S894" i="58"/>
  <c r="R894" i="58"/>
  <c r="T294" i="58"/>
  <c r="U294" i="58" s="1"/>
  <c r="T718" i="58"/>
  <c r="T798" i="58"/>
  <c r="U798" i="58" s="1"/>
  <c r="T1348" i="58"/>
  <c r="T1554" i="58"/>
  <c r="U1554" i="58" s="1"/>
  <c r="T1355" i="58"/>
  <c r="T1370" i="58"/>
  <c r="U1370" i="58" s="1"/>
  <c r="T1653" i="58"/>
  <c r="U1653" i="58" s="1"/>
  <c r="T1638" i="58"/>
  <c r="U1638" i="58" s="1"/>
  <c r="T370" i="58"/>
  <c r="U370" i="58" s="1"/>
  <c r="T649" i="58"/>
  <c r="U649" i="58" s="1"/>
  <c r="T1506" i="58"/>
  <c r="U1506" i="58" s="1"/>
  <c r="T1514" i="58"/>
  <c r="U1514" i="58" s="1"/>
  <c r="T1656" i="58"/>
  <c r="U1656" i="58" s="1"/>
  <c r="T1677" i="58"/>
  <c r="U1677" i="58" s="1"/>
  <c r="T941" i="58"/>
  <c r="U941" i="58" s="1"/>
  <c r="T865" i="58"/>
  <c r="U865" i="58" s="1"/>
  <c r="T1629" i="58"/>
  <c r="T1489" i="58"/>
  <c r="U1489" i="58" s="1"/>
  <c r="T1393" i="58"/>
  <c r="U1393" i="58" s="1"/>
  <c r="T1408" i="58"/>
  <c r="U1408" i="58" s="1"/>
  <c r="T1704" i="58"/>
  <c r="U1704" i="58" s="1"/>
  <c r="T1339" i="58"/>
  <c r="U1339" i="58" s="1"/>
  <c r="T285" i="58"/>
  <c r="U285" i="58" s="1"/>
  <c r="T1292" i="58"/>
  <c r="U1292" i="58" s="1"/>
  <c r="T1570" i="58"/>
  <c r="U1570" i="58" s="1"/>
  <c r="T1695" i="58"/>
  <c r="U1695" i="58" s="1"/>
  <c r="T1882" i="58"/>
  <c r="T2058" i="58"/>
  <c r="U2058" i="58" s="1"/>
  <c r="T2160" i="58"/>
  <c r="T2119" i="58"/>
  <c r="U2119" i="58" s="1"/>
  <c r="T2156" i="58"/>
  <c r="U2156" i="58" s="1"/>
  <c r="T1826" i="58"/>
  <c r="U1826" i="58" s="1"/>
  <c r="T1981" i="58"/>
  <c r="T2014" i="58"/>
  <c r="U2014" i="58" s="1"/>
  <c r="T2019" i="58"/>
  <c r="U2019" i="58" s="1"/>
  <c r="T2056" i="58"/>
  <c r="U2056" i="58" s="1"/>
  <c r="T2155" i="58"/>
  <c r="U2155" i="58" s="1"/>
  <c r="T2126" i="58"/>
  <c r="U2126" i="58" s="1"/>
  <c r="T2232" i="58"/>
  <c r="U2232" i="58" s="1"/>
  <c r="T1783" i="58"/>
  <c r="U1783" i="58" s="1"/>
  <c r="R1898" i="58"/>
  <c r="S1898" i="58"/>
  <c r="R2024" i="58"/>
  <c r="S2024" i="58"/>
  <c r="R1966" i="58"/>
  <c r="S1966" i="58"/>
  <c r="S1945" i="58"/>
  <c r="R1945" i="58"/>
  <c r="T1945" i="58" s="1"/>
  <c r="S2020" i="58"/>
  <c r="R2020" i="58"/>
  <c r="T421" i="58"/>
  <c r="U421" i="58" s="1"/>
  <c r="T558" i="58"/>
  <c r="U558" i="58" s="1"/>
  <c r="T622" i="58"/>
  <c r="T680" i="58"/>
  <c r="U680" i="58" s="1"/>
  <c r="T748" i="58"/>
  <c r="U748" i="58" s="1"/>
  <c r="T1357" i="58"/>
  <c r="T1418" i="58"/>
  <c r="T1425" i="58"/>
  <c r="U1425" i="58" s="1"/>
  <c r="T1761" i="58"/>
  <c r="U1761" i="58" s="1"/>
  <c r="T243" i="58"/>
  <c r="T1109" i="58"/>
  <c r="U1109" i="58" s="1"/>
  <c r="T1700" i="58"/>
  <c r="U1700" i="58" s="1"/>
  <c r="T1502" i="58"/>
  <c r="T1510" i="58"/>
  <c r="U1510" i="58" s="1"/>
  <c r="T1518" i="58"/>
  <c r="T1670" i="58"/>
  <c r="U1670" i="58" s="1"/>
  <c r="T1705" i="58"/>
  <c r="U1705" i="58" s="1"/>
  <c r="T311" i="58"/>
  <c r="U311" i="58" s="1"/>
  <c r="T278" i="58"/>
  <c r="U278" i="58" s="1"/>
  <c r="T295" i="58"/>
  <c r="U295" i="58" s="1"/>
  <c r="T430" i="58"/>
  <c r="U430" i="58" s="1"/>
  <c r="T488" i="58"/>
  <c r="U488" i="58" s="1"/>
  <c r="T837" i="58"/>
  <c r="T1082" i="58"/>
  <c r="U1082" i="58" s="1"/>
  <c r="T1056" i="58"/>
  <c r="U1056" i="58" s="1"/>
  <c r="T1349" i="58"/>
  <c r="U1349" i="58" s="1"/>
  <c r="T1431" i="58"/>
  <c r="U1431" i="58" s="1"/>
  <c r="T1358" i="58"/>
  <c r="U1358" i="58" s="1"/>
  <c r="T261" i="58"/>
  <c r="U261" i="58" s="1"/>
  <c r="T737" i="58"/>
  <c r="U737" i="58" s="1"/>
  <c r="T1612" i="58"/>
  <c r="T2015" i="58"/>
  <c r="U2015" i="58" s="1"/>
  <c r="T1972" i="58"/>
  <c r="T2148" i="58"/>
  <c r="U2148" i="58" s="1"/>
  <c r="T2261" i="58"/>
  <c r="U2261" i="58" s="1"/>
  <c r="T1866" i="58"/>
  <c r="U1866" i="58" s="1"/>
  <c r="T2106" i="58"/>
  <c r="T2007" i="58"/>
  <c r="U2007" i="58" s="1"/>
  <c r="T2048" i="58"/>
  <c r="U2048" i="58" s="1"/>
  <c r="T2166" i="58"/>
  <c r="U2166" i="58" s="1"/>
  <c r="T2110" i="58"/>
  <c r="U2110" i="58" s="1"/>
  <c r="T2024" i="58"/>
  <c r="U2024" i="58" s="1"/>
  <c r="T1780" i="58"/>
  <c r="U1780" i="58" s="1"/>
  <c r="S1953" i="58"/>
  <c r="R1953" i="58"/>
  <c r="R1152" i="58"/>
  <c r="T1152" i="58" s="1"/>
  <c r="S1152" i="58"/>
  <c r="S1886" i="58"/>
  <c r="R1886" i="58"/>
  <c r="R470" i="58"/>
  <c r="S470" i="58"/>
  <c r="R456" i="58"/>
  <c r="T456" i="58" s="1"/>
  <c r="U456" i="58" s="1"/>
  <c r="S456" i="58"/>
  <c r="S1270" i="58"/>
  <c r="R1270" i="58"/>
  <c r="R835" i="58"/>
  <c r="S835" i="58"/>
  <c r="S1717" i="58"/>
  <c r="R1717" i="58"/>
  <c r="S1941" i="58"/>
  <c r="R1941" i="58"/>
  <c r="T1941" i="58" s="1"/>
  <c r="U1941" i="58" s="1"/>
  <c r="R1070" i="58"/>
  <c r="S1070" i="58"/>
  <c r="S1757" i="58"/>
  <c r="R1757" i="58"/>
  <c r="S453" i="58"/>
  <c r="R453" i="58"/>
  <c r="R1236" i="58"/>
  <c r="S1236" i="58"/>
  <c r="S1767" i="58"/>
  <c r="R1767" i="58"/>
  <c r="R1081" i="58"/>
  <c r="S1081" i="58"/>
  <c r="T1820" i="58"/>
  <c r="U1820" i="58" s="1"/>
  <c r="S565" i="58"/>
  <c r="R565" i="58"/>
  <c r="R830" i="58"/>
  <c r="S830" i="58"/>
  <c r="S527" i="58"/>
  <c r="R527" i="58"/>
  <c r="T1781" i="58"/>
  <c r="U1781" i="58" s="1"/>
  <c r="S1595" i="58"/>
  <c r="R1595" i="58"/>
  <c r="T1799" i="58"/>
  <c r="U1799" i="58" s="1"/>
  <c r="R2132" i="58"/>
  <c r="S2132" i="58"/>
  <c r="T369" i="58"/>
  <c r="U369" i="58" s="1"/>
  <c r="T312" i="58"/>
  <c r="U312" i="58" s="1"/>
  <c r="T479" i="58"/>
  <c r="U479" i="58" s="1"/>
  <c r="T353" i="58"/>
  <c r="U353" i="58" s="1"/>
  <c r="T497" i="58"/>
  <c r="U497" i="58" s="1"/>
  <c r="T691" i="58"/>
  <c r="U691" i="58" s="1"/>
  <c r="T733" i="58"/>
  <c r="U733" i="58" s="1"/>
  <c r="T447" i="58"/>
  <c r="U447" i="58" s="1"/>
  <c r="T805" i="58"/>
  <c r="U805" i="58" s="1"/>
  <c r="T838" i="58"/>
  <c r="U838" i="58" s="1"/>
  <c r="T638" i="58"/>
  <c r="U638" i="58" s="1"/>
  <c r="T760" i="58"/>
  <c r="U760" i="58" s="1"/>
  <c r="T782" i="58"/>
  <c r="U782" i="58" s="1"/>
  <c r="T1050" i="58"/>
  <c r="U1050" i="58" s="1"/>
  <c r="T1300" i="58"/>
  <c r="U1300" i="58" s="1"/>
  <c r="T1326" i="58"/>
  <c r="U1326" i="58" s="1"/>
  <c r="T1563" i="58"/>
  <c r="T1652" i="58"/>
  <c r="U1652" i="58" s="1"/>
  <c r="T1383" i="58"/>
  <c r="U1383" i="58" s="1"/>
  <c r="T1391" i="58"/>
  <c r="U1391" i="58" s="1"/>
  <c r="T1399" i="58"/>
  <c r="U1399" i="58" s="1"/>
  <c r="T1414" i="58"/>
  <c r="U1414" i="58" s="1"/>
  <c r="T1421" i="58"/>
  <c r="U1421" i="58" s="1"/>
  <c r="T1429" i="58"/>
  <c r="U1429" i="58" s="1"/>
  <c r="T1437" i="58"/>
  <c r="U1437" i="58" s="1"/>
  <c r="T1449" i="58"/>
  <c r="U1449" i="58" s="1"/>
  <c r="T1462" i="58"/>
  <c r="U1462" i="58" s="1"/>
  <c r="T1473" i="58"/>
  <c r="T1623" i="58"/>
  <c r="U1623" i="58" s="1"/>
  <c r="T1856" i="58"/>
  <c r="U1856" i="58" s="1"/>
  <c r="T1714" i="58"/>
  <c r="U1714" i="58" s="1"/>
  <c r="T813" i="58"/>
  <c r="U813" i="58" s="1"/>
  <c r="T856" i="58"/>
  <c r="T478" i="58"/>
  <c r="U478" i="58" s="1"/>
  <c r="T687" i="58"/>
  <c r="U687" i="58" s="1"/>
  <c r="T821" i="58"/>
  <c r="U821" i="58" s="1"/>
  <c r="T1092" i="58"/>
  <c r="U1092" i="58" s="1"/>
  <c r="T1499" i="58"/>
  <c r="U1499" i="58" s="1"/>
  <c r="T1587" i="58"/>
  <c r="U1587" i="58" s="1"/>
  <c r="T1353" i="58"/>
  <c r="U1353" i="58" s="1"/>
  <c r="T1614" i="58"/>
  <c r="U1614" i="58" s="1"/>
  <c r="T1661" i="58"/>
  <c r="U1661" i="58" s="1"/>
  <c r="T1555" i="58"/>
  <c r="U1555" i="58" s="1"/>
  <c r="T321" i="58"/>
  <c r="U321" i="58" s="1"/>
  <c r="T413" i="58"/>
  <c r="U413" i="58" s="1"/>
  <c r="T262" i="58"/>
  <c r="U262" i="58" s="1"/>
  <c r="T386" i="58"/>
  <c r="U386" i="58" s="1"/>
  <c r="T603" i="58"/>
  <c r="U603" i="58" s="1"/>
  <c r="T619" i="58"/>
  <c r="U619" i="58" s="1"/>
  <c r="T422" i="58"/>
  <c r="U422" i="58" s="1"/>
  <c r="T495" i="58"/>
  <c r="U495" i="58" s="1"/>
  <c r="T725" i="58"/>
  <c r="U725" i="58" s="1"/>
  <c r="T771" i="58"/>
  <c r="U771" i="58" s="1"/>
  <c r="T2259" i="58"/>
  <c r="U2259" i="58" s="1"/>
  <c r="T862" i="58"/>
  <c r="U862" i="58" s="1"/>
  <c r="T1416" i="58"/>
  <c r="U1416" i="58" s="1"/>
  <c r="T1647" i="58"/>
  <c r="U1647" i="58" s="1"/>
  <c r="T1698" i="58"/>
  <c r="U1698" i="58" s="1"/>
  <c r="T1445" i="58"/>
  <c r="U1445" i="58" s="1"/>
  <c r="T1453" i="58"/>
  <c r="U1453" i="58" s="1"/>
  <c r="T1466" i="58"/>
  <c r="U1466" i="58" s="1"/>
  <c r="T1474" i="58"/>
  <c r="U1474" i="58" s="1"/>
  <c r="T1589" i="58"/>
  <c r="U1589" i="58" s="1"/>
  <c r="T438" i="58"/>
  <c r="U438" i="58" s="1"/>
  <c r="T615" i="58"/>
  <c r="U615" i="58" s="1"/>
  <c r="T396" i="58"/>
  <c r="U396" i="58" s="1"/>
  <c r="T846" i="58"/>
  <c r="U846" i="58" s="1"/>
  <c r="T822" i="58"/>
  <c r="U822" i="58" s="1"/>
  <c r="T848" i="58"/>
  <c r="T546" i="58"/>
  <c r="U546" i="58" s="1"/>
  <c r="T1378" i="58"/>
  <c r="U1378" i="58" s="1"/>
  <c r="T1528" i="58"/>
  <c r="U1528" i="58" s="1"/>
  <c r="T1472" i="58"/>
  <c r="U1472" i="58" s="1"/>
  <c r="T1660" i="58"/>
  <c r="U1660" i="58" s="1"/>
  <c r="T1840" i="58"/>
  <c r="U1840" i="58" s="1"/>
  <c r="T1848" i="58"/>
  <c r="U1848" i="58" s="1"/>
  <c r="T2009" i="58"/>
  <c r="U2009" i="58" s="1"/>
  <c r="T2163" i="58"/>
  <c r="U2163" i="58" s="1"/>
  <c r="T2052" i="58"/>
  <c r="U2052" i="58" s="1"/>
  <c r="T2099" i="58"/>
  <c r="U2099" i="58" s="1"/>
  <c r="T2167" i="58"/>
  <c r="T2204" i="58"/>
  <c r="U2204" i="58" s="1"/>
  <c r="T2208" i="58"/>
  <c r="U2208" i="58" s="1"/>
  <c r="T1974" i="58"/>
  <c r="U1974" i="58" s="1"/>
  <c r="T2108" i="58"/>
  <c r="U2108" i="58" s="1"/>
  <c r="T2045" i="58"/>
  <c r="U2045" i="58" s="1"/>
  <c r="T2118" i="58"/>
  <c r="U2118" i="58" s="1"/>
  <c r="T2170" i="58"/>
  <c r="U2170" i="58" s="1"/>
  <c r="T2114" i="58"/>
  <c r="T2143" i="58"/>
  <c r="U2143" i="58" s="1"/>
  <c r="T2159" i="58"/>
  <c r="U2159" i="58" s="1"/>
  <c r="T2150" i="58"/>
  <c r="U2150" i="58" s="1"/>
  <c r="T2116" i="58"/>
  <c r="U2116" i="58" s="1"/>
  <c r="T2010" i="58"/>
  <c r="U2010" i="58" s="1"/>
  <c r="T2253" i="58"/>
  <c r="U2253" i="58" s="1"/>
  <c r="R482" i="58"/>
  <c r="S482" i="58"/>
  <c r="S251" i="58"/>
  <c r="R251" i="58"/>
  <c r="S1736" i="58"/>
  <c r="R1736" i="58"/>
  <c r="R1525" i="58"/>
  <c r="S1525" i="58"/>
  <c r="R2129" i="58"/>
  <c r="S2129" i="58"/>
  <c r="S569" i="58"/>
  <c r="R569" i="58"/>
  <c r="S573" i="58"/>
  <c r="R573" i="58"/>
  <c r="S487" i="58"/>
  <c r="R487" i="58"/>
  <c r="S1582" i="58"/>
  <c r="R1582" i="58"/>
  <c r="R1726" i="58"/>
  <c r="S1726" i="58"/>
  <c r="R2105" i="58"/>
  <c r="S2105" i="58"/>
  <c r="S276" i="58"/>
  <c r="R276" i="58"/>
  <c r="R861" i="58"/>
  <c r="S861" i="58"/>
  <c r="S1553" i="58"/>
  <c r="R1553" i="58"/>
  <c r="T1553" i="58" s="1"/>
  <c r="U1553" i="58" s="1"/>
  <c r="S1715" i="58"/>
  <c r="R1715" i="58"/>
  <c r="S1786" i="58"/>
  <c r="R1786" i="58"/>
  <c r="S1973" i="58"/>
  <c r="R1973" i="58"/>
  <c r="R924" i="58"/>
  <c r="S924" i="58"/>
  <c r="R1112" i="58"/>
  <c r="S1112" i="58"/>
  <c r="S1089" i="58"/>
  <c r="R1089" i="58"/>
  <c r="S1749" i="58"/>
  <c r="R1749" i="58"/>
  <c r="S1182" i="58"/>
  <c r="R1182" i="58"/>
  <c r="R1148" i="58"/>
  <c r="T1148" i="58" s="1"/>
  <c r="S1148" i="58"/>
  <c r="S1709" i="58"/>
  <c r="R1709" i="58"/>
  <c r="R1542" i="58"/>
  <c r="S1542" i="58"/>
  <c r="S2023" i="58"/>
  <c r="R2023" i="58"/>
  <c r="R844" i="58"/>
  <c r="T844" i="58" s="1"/>
  <c r="S844" i="58"/>
  <c r="R1072" i="58"/>
  <c r="S1072" i="58"/>
  <c r="S318" i="58"/>
  <c r="R318" i="58"/>
  <c r="S302" i="58"/>
  <c r="R302" i="58"/>
  <c r="R852" i="58"/>
  <c r="S852" i="58"/>
  <c r="R1228" i="58"/>
  <c r="S1228" i="58"/>
  <c r="S523" i="58"/>
  <c r="R523" i="58"/>
  <c r="S1299" i="58"/>
  <c r="R1299" i="58"/>
  <c r="S1728" i="58"/>
  <c r="R1728" i="58"/>
  <c r="S1038" i="58"/>
  <c r="R1038" i="58"/>
  <c r="S344" i="58"/>
  <c r="R344" i="58"/>
  <c r="R1702" i="58"/>
  <c r="S1702" i="58"/>
  <c r="T1789" i="58"/>
  <c r="U1789" i="58" s="1"/>
  <c r="R1734" i="58"/>
  <c r="S1734" i="58"/>
  <c r="R1847" i="58"/>
  <c r="S1847" i="58"/>
  <c r="T329" i="58"/>
  <c r="U329" i="58" s="1"/>
  <c r="T455" i="58"/>
  <c r="U455" i="58" s="1"/>
  <c r="T379" i="58"/>
  <c r="U379" i="58" s="1"/>
  <c r="T360" i="58"/>
  <c r="U360" i="58" s="1"/>
  <c r="T763" i="58"/>
  <c r="U763" i="58" s="1"/>
  <c r="T520" i="58"/>
  <c r="U520" i="58" s="1"/>
  <c r="T542" i="58"/>
  <c r="U542" i="58" s="1"/>
  <c r="T600" i="58"/>
  <c r="U600" i="58" s="1"/>
  <c r="T668" i="58"/>
  <c r="U668" i="58" s="1"/>
  <c r="T1075" i="58"/>
  <c r="U1075" i="58" s="1"/>
  <c r="T1066" i="58"/>
  <c r="U1066" i="58" s="1"/>
  <c r="T1161" i="58"/>
  <c r="U1161" i="58" s="1"/>
  <c r="T1334" i="58"/>
  <c r="T1387" i="58"/>
  <c r="U1387" i="58" s="1"/>
  <c r="T1410" i="58"/>
  <c r="U1410" i="58" s="1"/>
  <c r="T1433" i="58"/>
  <c r="U1433" i="58" s="1"/>
  <c r="T1547" i="58"/>
  <c r="U1547" i="58" s="1"/>
  <c r="T1703" i="58"/>
  <c r="U1703" i="58" s="1"/>
  <c r="T1444" i="58"/>
  <c r="U1444" i="58" s="1"/>
  <c r="T395" i="58"/>
  <c r="U395" i="58" s="1"/>
  <c r="T729" i="58"/>
  <c r="U729" i="58" s="1"/>
  <c r="T504" i="58"/>
  <c r="U504" i="58" s="1"/>
  <c r="T744" i="58"/>
  <c r="U744" i="58" s="1"/>
  <c r="T794" i="58"/>
  <c r="U794" i="58" s="1"/>
  <c r="T812" i="58"/>
  <c r="T1107" i="58"/>
  <c r="U1107" i="58" s="1"/>
  <c r="T1483" i="58"/>
  <c r="U1483" i="58" s="1"/>
  <c r="T1364" i="58"/>
  <c r="U1364" i="58" s="1"/>
  <c r="T1522" i="58"/>
  <c r="U1522" i="58" s="1"/>
  <c r="T1530" i="58"/>
  <c r="U1530" i="58" s="1"/>
  <c r="T1571" i="58"/>
  <c r="U1571" i="58" s="1"/>
  <c r="T1645" i="58"/>
  <c r="U1645" i="58" s="1"/>
  <c r="T1662" i="58"/>
  <c r="U1662" i="58" s="1"/>
  <c r="T1832" i="58"/>
  <c r="U1832" i="58" s="1"/>
  <c r="T1306" i="58"/>
  <c r="U1306" i="58" s="1"/>
  <c r="T1498" i="58"/>
  <c r="U1498" i="58" s="1"/>
  <c r="T1505" i="58"/>
  <c r="U1505" i="58" s="1"/>
  <c r="T1513" i="58"/>
  <c r="U1513" i="58" s="1"/>
  <c r="T1631" i="58"/>
  <c r="U1631" i="58" s="1"/>
  <c r="T1654" i="58"/>
  <c r="U1654" i="58" s="1"/>
  <c r="T1834" i="58"/>
  <c r="U1834" i="58" s="1"/>
  <c r="T337" i="58"/>
  <c r="U337" i="58" s="1"/>
  <c r="T461" i="58"/>
  <c r="U461" i="58" s="1"/>
  <c r="T645" i="58"/>
  <c r="U645" i="58" s="1"/>
  <c r="T699" i="58"/>
  <c r="U699" i="58" s="1"/>
  <c r="T1034" i="58"/>
  <c r="U1034" i="58" s="1"/>
  <c r="T1687" i="58"/>
  <c r="U1687" i="58" s="1"/>
  <c r="T1572" i="58"/>
  <c r="U1572" i="58" s="1"/>
  <c r="T1855" i="58"/>
  <c r="U1855" i="58" s="1"/>
  <c r="T464" i="58"/>
  <c r="U464" i="58" s="1"/>
  <c r="T304" i="58"/>
  <c r="U304" i="58" s="1"/>
  <c r="T419" i="58"/>
  <c r="U419" i="58" s="1"/>
  <c r="T412" i="58"/>
  <c r="U412" i="58" s="1"/>
  <c r="T831" i="58"/>
  <c r="U831" i="58" s="1"/>
  <c r="T1084" i="58"/>
  <c r="U1084" i="58" s="1"/>
  <c r="T1493" i="58"/>
  <c r="U1493" i="58" s="1"/>
  <c r="T706" i="58"/>
  <c r="U706" i="58" s="1"/>
  <c r="T1346" i="58"/>
  <c r="U1346" i="58" s="1"/>
  <c r="T1101" i="58"/>
  <c r="U1101" i="58" s="1"/>
  <c r="T1241" i="58"/>
  <c r="U1241" i="58" s="1"/>
  <c r="T1659" i="58"/>
  <c r="U1659" i="58" s="1"/>
  <c r="T1737" i="58"/>
  <c r="U1737" i="58" s="1"/>
  <c r="T1350" i="58"/>
  <c r="U1350" i="58" s="1"/>
  <c r="T1451" i="58"/>
  <c r="U1451" i="58" s="1"/>
  <c r="T1696" i="58"/>
  <c r="U1696" i="58" s="1"/>
  <c r="T1297" i="58"/>
  <c r="U1297" i="58" s="1"/>
  <c r="T1857" i="58"/>
  <c r="U1857" i="58" s="1"/>
  <c r="T2051" i="58"/>
  <c r="U2051" i="58" s="1"/>
  <c r="T2044" i="58"/>
  <c r="U2044" i="58" s="1"/>
  <c r="T2123" i="58"/>
  <c r="U2123" i="58" s="1"/>
  <c r="T2202" i="58"/>
  <c r="U2202" i="58" s="1"/>
  <c r="T2206" i="58"/>
  <c r="U2206" i="58" s="1"/>
  <c r="T2008" i="58"/>
  <c r="U2008" i="58" s="1"/>
  <c r="T2059" i="58"/>
  <c r="U2059" i="58" s="1"/>
  <c r="T2122" i="58"/>
  <c r="U2122" i="58" s="1"/>
  <c r="T2134" i="58"/>
  <c r="U2134" i="58" s="1"/>
  <c r="T2141" i="58"/>
  <c r="U2141" i="58" s="1"/>
  <c r="T2154" i="58"/>
  <c r="U2154" i="58" s="1"/>
  <c r="T2047" i="58"/>
  <c r="U2047" i="58" s="1"/>
  <c r="T2055" i="58"/>
  <c r="U2055" i="58" s="1"/>
  <c r="T2104" i="58"/>
  <c r="U2104" i="58" s="1"/>
  <c r="R890" i="58"/>
  <c r="T890" i="58" s="1"/>
  <c r="S890" i="58"/>
  <c r="S1620" i="58"/>
  <c r="R1620" i="58"/>
  <c r="S531" i="58"/>
  <c r="R531" i="58"/>
  <c r="S1578" i="58"/>
  <c r="R1578" i="58"/>
  <c r="T1578" i="58" s="1"/>
  <c r="R1097" i="58"/>
  <c r="T1097" i="58" s="1"/>
  <c r="S1097" i="58"/>
  <c r="R1692" i="58"/>
  <c r="S1692" i="58"/>
  <c r="R2121" i="58"/>
  <c r="S2121" i="58"/>
  <c r="S2124" i="58"/>
  <c r="R2124" i="58"/>
  <c r="R259" i="58"/>
  <c r="S259" i="58"/>
  <c r="S577" i="58"/>
  <c r="R577" i="58"/>
  <c r="S1333" i="58"/>
  <c r="R1333" i="58"/>
  <c r="S561" i="58"/>
  <c r="R561" i="58"/>
  <c r="R1665" i="58"/>
  <c r="S1665" i="58"/>
  <c r="S2136" i="58"/>
  <c r="R2136" i="58"/>
  <c r="R810" i="58"/>
  <c r="S810" i="58"/>
  <c r="R1803" i="58"/>
  <c r="T1803" i="58" s="1"/>
  <c r="S1803" i="58"/>
  <c r="R1062" i="58"/>
  <c r="S1062" i="58"/>
  <c r="R1978" i="58"/>
  <c r="T1978" i="58" s="1"/>
  <c r="S1978" i="58"/>
  <c r="U588" i="58"/>
  <c r="U1291" i="58"/>
  <c r="U1357" i="58"/>
  <c r="U1441" i="58"/>
  <c r="U403" i="58"/>
  <c r="U584" i="58"/>
  <c r="U634" i="58"/>
  <c r="U664" i="58"/>
  <c r="U714" i="58"/>
  <c r="U1682" i="58"/>
  <c r="U1397" i="58"/>
  <c r="U1435" i="58"/>
  <c r="U672" i="58"/>
  <c r="U1325" i="58"/>
  <c r="U1612" i="58"/>
  <c r="U2050" i="58"/>
  <c r="U2127" i="58"/>
  <c r="U2203" i="58"/>
  <c r="U1406" i="58"/>
  <c r="U1644" i="58"/>
  <c r="U270" i="58"/>
  <c r="U1538" i="58"/>
  <c r="U1289" i="58"/>
  <c r="U1901" i="58"/>
  <c r="U2158" i="58"/>
  <c r="U481" i="58"/>
  <c r="U653" i="58"/>
  <c r="U1021" i="58"/>
  <c r="U622" i="58"/>
  <c r="U1058" i="58"/>
  <c r="U1085" i="58"/>
  <c r="U1495" i="58"/>
  <c r="U1470" i="58"/>
  <c r="U1868" i="58"/>
  <c r="U489" i="58"/>
  <c r="U1502" i="58"/>
  <c r="U1518" i="58"/>
  <c r="U1375" i="58"/>
  <c r="U1412" i="58"/>
  <c r="U1423" i="58"/>
  <c r="U1439" i="58"/>
  <c r="U1545" i="58"/>
  <c r="U1564" i="58"/>
  <c r="U1487" i="58"/>
  <c r="U2258" i="58"/>
  <c r="U1982" i="58"/>
  <c r="U2112" i="58"/>
  <c r="U779" i="58"/>
  <c r="U1630" i="58"/>
  <c r="U1478" i="58"/>
  <c r="U554" i="58"/>
  <c r="U683" i="58"/>
  <c r="U1485" i="58"/>
  <c r="U1385" i="58"/>
  <c r="U2216" i="58"/>
  <c r="U2179" i="58"/>
  <c r="U363" i="58"/>
  <c r="U446" i="58"/>
  <c r="U1065" i="58"/>
  <c r="U630" i="58"/>
  <c r="U790" i="58"/>
  <c r="S965" i="58"/>
  <c r="R965" i="58"/>
  <c r="T242" i="58"/>
  <c r="T503" i="58"/>
  <c r="T663" i="58"/>
  <c r="S929" i="58"/>
  <c r="R929" i="58"/>
  <c r="S1220" i="58"/>
  <c r="R1220" i="58"/>
  <c r="S1273" i="58"/>
  <c r="R1273" i="58"/>
  <c r="U1673" i="58"/>
  <c r="S1153" i="58"/>
  <c r="R1153" i="58"/>
  <c r="S1267" i="58"/>
  <c r="R1267" i="58"/>
  <c r="U1671" i="58"/>
  <c r="S1559" i="58"/>
  <c r="R1559" i="58"/>
  <c r="R247" i="58"/>
  <c r="T247" i="58" s="1"/>
  <c r="S247" i="58"/>
  <c r="S843" i="58"/>
  <c r="R843" i="58"/>
  <c r="S601" i="58"/>
  <c r="R601" i="58"/>
  <c r="T740" i="58"/>
  <c r="S249" i="58"/>
  <c r="R249" i="58"/>
  <c r="T641" i="58"/>
  <c r="S784" i="58"/>
  <c r="R784" i="58"/>
  <c r="R840" i="58"/>
  <c r="S840" i="58"/>
  <c r="T1087" i="58"/>
  <c r="S1235" i="58"/>
  <c r="R1235" i="58"/>
  <c r="T1131" i="58"/>
  <c r="T1200" i="58"/>
  <c r="R1633" i="58"/>
  <c r="S1633" i="58"/>
  <c r="R1541" i="58"/>
  <c r="S1541" i="58"/>
  <c r="U1565" i="58"/>
  <c r="S1960" i="58"/>
  <c r="R1960" i="58"/>
  <c r="T1846" i="58"/>
  <c r="T265" i="58"/>
  <c r="T332" i="58"/>
  <c r="R323" i="58"/>
  <c r="S323" i="58"/>
  <c r="U364" i="58"/>
  <c r="T989" i="58"/>
  <c r="T808" i="58"/>
  <c r="S1162" i="58"/>
  <c r="R1162" i="58"/>
  <c r="T875" i="58"/>
  <c r="T959" i="58"/>
  <c r="U1043" i="58"/>
  <c r="U1640" i="58"/>
  <c r="T1240" i="58"/>
  <c r="S291" i="58"/>
  <c r="R291" i="58"/>
  <c r="S417" i="58"/>
  <c r="R417" i="58"/>
  <c r="S598" i="58"/>
  <c r="R598" i="58"/>
  <c r="S788" i="58"/>
  <c r="R788" i="58"/>
  <c r="T970" i="58"/>
  <c r="U1102" i="58"/>
  <c r="R1052" i="58"/>
  <c r="S1052" i="58"/>
  <c r="T892" i="58"/>
  <c r="T1217" i="58"/>
  <c r="U1601" i="58"/>
  <c r="T1150" i="58"/>
  <c r="T1264" i="58"/>
  <c r="R1608" i="58"/>
  <c r="T1608" i="58" s="1"/>
  <c r="S1608" i="58"/>
  <c r="U1697" i="58"/>
  <c r="U1672" i="58"/>
  <c r="U1689" i="58"/>
  <c r="T1777" i="58"/>
  <c r="U1850" i="58"/>
  <c r="R424" i="58"/>
  <c r="S424" i="58"/>
  <c r="R314" i="58"/>
  <c r="T314" i="58" s="1"/>
  <c r="S314" i="58"/>
  <c r="R356" i="58"/>
  <c r="S356" i="58"/>
  <c r="R466" i="58"/>
  <c r="S466" i="58"/>
  <c r="T652" i="58"/>
  <c r="T835" i="58"/>
  <c r="T690" i="58"/>
  <c r="T762" i="58"/>
  <c r="T778" i="58"/>
  <c r="U2260" i="58"/>
  <c r="S817" i="58"/>
  <c r="R817" i="58"/>
  <c r="T978" i="58"/>
  <c r="S1037" i="58"/>
  <c r="R1037" i="58"/>
  <c r="T1008" i="58"/>
  <c r="T1262" i="58"/>
  <c r="U1068" i="58"/>
  <c r="S299" i="58"/>
  <c r="R299" i="58"/>
  <c r="S367" i="58"/>
  <c r="R367" i="58"/>
  <c r="S426" i="58"/>
  <c r="R426" i="58"/>
  <c r="S493" i="58"/>
  <c r="R493" i="58"/>
  <c r="S544" i="58"/>
  <c r="R544" i="58"/>
  <c r="S586" i="58"/>
  <c r="R586" i="58"/>
  <c r="S632" i="58"/>
  <c r="R632" i="58"/>
  <c r="S674" i="58"/>
  <c r="R674" i="58"/>
  <c r="T721" i="58"/>
  <c r="U781" i="58"/>
  <c r="R841" i="58"/>
  <c r="S841" i="58"/>
  <c r="T841" i="58" s="1"/>
  <c r="U1059" i="58"/>
  <c r="T873" i="58"/>
  <c r="T903" i="58"/>
  <c r="T919" i="58"/>
  <c r="T953" i="58"/>
  <c r="T983" i="58"/>
  <c r="T999" i="58"/>
  <c r="T1033" i="58"/>
  <c r="T964" i="58"/>
  <c r="T980" i="58"/>
  <c r="T1014" i="58"/>
  <c r="R1079" i="58"/>
  <c r="S1079" i="58"/>
  <c r="T1129" i="58"/>
  <c r="T1135" i="58"/>
  <c r="T1177" i="58"/>
  <c r="T1215" i="58"/>
  <c r="T1257" i="58"/>
  <c r="T1196" i="58"/>
  <c r="T1230" i="58"/>
  <c r="T1280" i="58"/>
  <c r="S1293" i="58"/>
  <c r="R1293" i="58"/>
  <c r="T1293" i="58" s="1"/>
  <c r="S1327" i="58"/>
  <c r="R1327" i="58"/>
  <c r="R1642" i="58"/>
  <c r="S1642" i="58"/>
  <c r="S1853" i="58"/>
  <c r="R1853" i="58"/>
  <c r="T1853" i="58" s="1"/>
  <c r="R1625" i="58"/>
  <c r="S1625" i="58"/>
  <c r="R1830" i="58"/>
  <c r="T1830" i="58" s="1"/>
  <c r="S1830" i="58"/>
  <c r="S1914" i="58"/>
  <c r="R1914" i="58"/>
  <c r="R1747" i="58"/>
  <c r="S1747" i="58"/>
  <c r="S1902" i="58"/>
  <c r="R1902" i="58"/>
  <c r="T1902" i="58" s="1"/>
  <c r="T1837" i="58"/>
  <c r="U1874" i="58"/>
  <c r="S1965" i="58"/>
  <c r="R1965" i="58"/>
  <c r="S2001" i="58"/>
  <c r="R2001" i="58"/>
  <c r="S1743" i="58"/>
  <c r="R1743" i="58"/>
  <c r="T1995" i="58"/>
  <c r="T1892" i="58"/>
  <c r="T1922" i="58"/>
  <c r="T1938" i="58"/>
  <c r="T2077" i="58"/>
  <c r="R1975" i="58"/>
  <c r="S1975" i="58"/>
  <c r="S2083" i="58"/>
  <c r="R2083" i="58"/>
  <c r="T2083" i="58" s="1"/>
  <c r="S2025" i="58"/>
  <c r="R2025" i="58"/>
  <c r="U2078" i="58"/>
  <c r="U2144" i="58"/>
  <c r="U2142" i="58"/>
  <c r="U2152" i="58"/>
  <c r="U2149" i="58"/>
  <c r="U2157" i="58"/>
  <c r="S2196" i="58"/>
  <c r="R2196" i="58"/>
  <c r="S2173" i="58"/>
  <c r="R2173" i="58"/>
  <c r="U2214" i="58"/>
  <c r="U2233" i="58"/>
  <c r="U2213" i="58"/>
  <c r="U2267" i="58"/>
  <c r="T1552" i="58"/>
  <c r="T1863" i="58"/>
  <c r="S1952" i="58"/>
  <c r="R1952" i="58"/>
  <c r="U2013" i="58"/>
  <c r="R1967" i="58"/>
  <c r="S1967" i="58"/>
  <c r="S2086" i="58"/>
  <c r="R2086" i="58"/>
  <c r="S1954" i="58"/>
  <c r="R1954" i="58"/>
  <c r="U2018" i="58"/>
  <c r="U2011" i="58"/>
  <c r="U2049" i="58"/>
  <c r="U2177" i="58"/>
  <c r="T2256" i="58"/>
  <c r="S1810" i="58"/>
  <c r="R1810" i="58"/>
  <c r="S1815" i="58"/>
  <c r="R1815" i="58"/>
  <c r="T1877" i="58"/>
  <c r="S1931" i="58"/>
  <c r="R1931" i="58"/>
  <c r="T1931" i="58" s="1"/>
  <c r="T1829" i="58"/>
  <c r="U1883" i="58"/>
  <c r="S1774" i="58"/>
  <c r="R1774" i="58"/>
  <c r="S1793" i="58"/>
  <c r="R1793" i="58"/>
  <c r="S1816" i="58"/>
  <c r="R1816" i="58"/>
  <c r="S2068" i="58"/>
  <c r="R2068" i="58"/>
  <c r="U2106" i="58"/>
  <c r="S2038" i="58"/>
  <c r="R2038" i="58"/>
  <c r="S2091" i="58"/>
  <c r="R2091" i="58"/>
  <c r="S1908" i="58"/>
  <c r="R1908" i="58"/>
  <c r="R1942" i="58"/>
  <c r="T1942" i="58" s="1"/>
  <c r="S1942" i="58"/>
  <c r="R1958" i="58"/>
  <c r="S1958" i="58"/>
  <c r="U2139" i="58"/>
  <c r="R2000" i="58"/>
  <c r="S2000" i="58"/>
  <c r="T2023" i="58"/>
  <c r="U2128" i="58"/>
  <c r="U2053" i="58"/>
  <c r="T2176" i="58"/>
  <c r="S2191" i="58"/>
  <c r="R2191" i="58"/>
  <c r="R1996" i="58"/>
  <c r="S1996" i="58"/>
  <c r="S2075" i="58"/>
  <c r="R2075" i="58"/>
  <c r="U2100" i="58"/>
  <c r="T2041" i="58"/>
  <c r="U2165" i="58"/>
  <c r="R2236" i="58"/>
  <c r="S2236" i="58"/>
  <c r="T1999" i="58"/>
  <c r="S1576" i="58"/>
  <c r="R1576" i="58"/>
  <c r="T1746" i="58"/>
  <c r="T1756" i="58"/>
  <c r="U1981" i="58"/>
  <c r="R1870" i="58"/>
  <c r="S1870" i="58"/>
  <c r="T1890" i="58"/>
  <c r="T1970" i="58"/>
  <c r="T1752" i="58"/>
  <c r="T1786" i="58"/>
  <c r="T1888" i="58"/>
  <c r="T1926" i="58"/>
  <c r="U2096" i="58"/>
  <c r="S2021" i="58"/>
  <c r="R2021" i="58"/>
  <c r="S2029" i="58"/>
  <c r="R2029" i="58"/>
  <c r="S2093" i="58"/>
  <c r="R2093" i="58"/>
  <c r="U2160" i="58"/>
  <c r="U2151" i="58"/>
  <c r="U2227" i="58"/>
  <c r="U2212" i="58"/>
  <c r="U2234" i="58"/>
  <c r="U2215" i="58"/>
  <c r="S2222" i="58"/>
  <c r="R2222" i="58"/>
  <c r="S1585" i="58"/>
  <c r="R1585" i="58"/>
  <c r="T1905" i="58"/>
  <c r="T1947" i="58"/>
  <c r="T2080" i="58"/>
  <c r="U327" i="58"/>
  <c r="T522" i="58"/>
  <c r="S575" i="58"/>
  <c r="R575" i="58"/>
  <c r="S908" i="58"/>
  <c r="R908" i="58"/>
  <c r="S973" i="58"/>
  <c r="R973" i="58"/>
  <c r="S605" i="58"/>
  <c r="R605" i="58"/>
  <c r="R474" i="58"/>
  <c r="S474" i="58"/>
  <c r="S685" i="58"/>
  <c r="R685" i="58"/>
  <c r="U864" i="58"/>
  <c r="S939" i="58"/>
  <c r="R939" i="58"/>
  <c r="U1314" i="58"/>
  <c r="U596" i="58"/>
  <c r="U756" i="58"/>
  <c r="T376" i="58"/>
  <c r="U620" i="58"/>
  <c r="T1045" i="58"/>
  <c r="U1679" i="58"/>
  <c r="S1204" i="58"/>
  <c r="R1204" i="58"/>
  <c r="T1288" i="58"/>
  <c r="R1119" i="58"/>
  <c r="S1119" i="58"/>
  <c r="U1465" i="58"/>
  <c r="U1663" i="58"/>
  <c r="S1627" i="58"/>
  <c r="R1627" i="58"/>
  <c r="R449" i="58"/>
  <c r="S449" i="58"/>
  <c r="U347" i="58"/>
  <c r="U361" i="58"/>
  <c r="S617" i="58"/>
  <c r="R617" i="58"/>
  <c r="T500" i="58"/>
  <c r="S897" i="58"/>
  <c r="R897" i="58"/>
  <c r="S384" i="58"/>
  <c r="R384" i="58"/>
  <c r="S506" i="58"/>
  <c r="R506" i="58"/>
  <c r="U701" i="58"/>
  <c r="R906" i="58"/>
  <c r="S906" i="58"/>
  <c r="R986" i="58"/>
  <c r="S986" i="58"/>
  <c r="R1028" i="58"/>
  <c r="S1028" i="58"/>
  <c r="T1036" i="58"/>
  <c r="S1132" i="58"/>
  <c r="R1132" i="58"/>
  <c r="T1211" i="58"/>
  <c r="T1234" i="58"/>
  <c r="U1389" i="58"/>
  <c r="U1404" i="58"/>
  <c r="R1549" i="58"/>
  <c r="S1549" i="58"/>
  <c r="T1852" i="58"/>
  <c r="T1569" i="58"/>
  <c r="R272" i="58"/>
  <c r="S272" i="58"/>
  <c r="T442" i="58"/>
  <c r="U837" i="58"/>
  <c r="S992" i="58"/>
  <c r="R992" i="58"/>
  <c r="T943" i="58"/>
  <c r="T1020" i="58"/>
  <c r="T1224" i="58"/>
  <c r="U1347" i="58"/>
  <c r="S358" i="58"/>
  <c r="R358" i="58"/>
  <c r="S485" i="58"/>
  <c r="R485" i="58"/>
  <c r="S742" i="58"/>
  <c r="R742" i="58"/>
  <c r="T1012" i="58"/>
  <c r="R1077" i="58"/>
  <c r="S1077" i="58"/>
  <c r="U1561" i="58"/>
  <c r="T926" i="58"/>
  <c r="T1116" i="58"/>
  <c r="T1278" i="58"/>
  <c r="U1509" i="58"/>
  <c r="R1524" i="58"/>
  <c r="S1524" i="58"/>
  <c r="T260" i="58"/>
  <c r="R339" i="58"/>
  <c r="S339" i="58"/>
  <c r="S537" i="58"/>
  <c r="R537" i="58"/>
  <c r="U253" i="58"/>
  <c r="T303" i="58"/>
  <c r="T399" i="58"/>
  <c r="U428" i="58"/>
  <c r="U445" i="58"/>
  <c r="T568" i="58"/>
  <c r="T576" i="58"/>
  <c r="U814" i="58"/>
  <c r="T1016" i="58"/>
  <c r="U490" i="58"/>
  <c r="T606" i="58"/>
  <c r="T475" i="58"/>
  <c r="T686" i="58"/>
  <c r="S904" i="58"/>
  <c r="R904" i="58"/>
  <c r="S1000" i="58"/>
  <c r="R1000" i="58"/>
  <c r="U695" i="58"/>
  <c r="U775" i="58"/>
  <c r="T871" i="58"/>
  <c r="T947" i="58"/>
  <c r="T962" i="58"/>
  <c r="T1031" i="58"/>
  <c r="S1088" i="58"/>
  <c r="R1088" i="58"/>
  <c r="T1144" i="58"/>
  <c r="T1198" i="58"/>
  <c r="T886" i="58"/>
  <c r="T1228" i="58"/>
  <c r="T1175" i="58"/>
  <c r="T1259" i="58"/>
  <c r="S274" i="58"/>
  <c r="R274" i="58"/>
  <c r="S342" i="58"/>
  <c r="R342" i="58"/>
  <c r="S401" i="58"/>
  <c r="R401" i="58"/>
  <c r="S468" i="58"/>
  <c r="R468" i="58"/>
  <c r="S518" i="58"/>
  <c r="R518" i="58"/>
  <c r="S590" i="58"/>
  <c r="R590" i="58"/>
  <c r="S636" i="58"/>
  <c r="R636" i="58"/>
  <c r="S678" i="58"/>
  <c r="R678" i="58"/>
  <c r="S750" i="58"/>
  <c r="R750" i="58"/>
  <c r="S796" i="58"/>
  <c r="R796" i="58"/>
  <c r="T796" i="58" s="1"/>
  <c r="T1098" i="58"/>
  <c r="T1266" i="58"/>
  <c r="R1060" i="58"/>
  <c r="S1060" i="58"/>
  <c r="T1270" i="58"/>
  <c r="R1312" i="58"/>
  <c r="S1312" i="58"/>
  <c r="U1484" i="58"/>
  <c r="U1664" i="58"/>
  <c r="T888" i="58"/>
  <c r="T922" i="58"/>
  <c r="T938" i="58"/>
  <c r="S1054" i="58"/>
  <c r="R1054" i="58"/>
  <c r="T1213" i="58"/>
  <c r="T1481" i="58"/>
  <c r="T1146" i="58"/>
  <c r="T1276" i="58"/>
  <c r="R1329" i="58"/>
  <c r="S1329" i="58"/>
  <c r="U1374" i="58"/>
  <c r="R1599" i="58"/>
  <c r="S1599" i="58"/>
  <c r="U1738" i="58"/>
  <c r="U1539" i="58"/>
  <c r="U1556" i="58"/>
  <c r="U1691" i="58"/>
  <c r="U1708" i="58"/>
  <c r="U1504" i="58"/>
  <c r="U1512" i="58"/>
  <c r="U1520" i="58"/>
  <c r="T1567" i="58"/>
  <c r="T1710" i="58"/>
  <c r="T1718" i="58"/>
  <c r="S1795" i="58"/>
  <c r="R1795" i="58"/>
  <c r="S1784" i="58"/>
  <c r="R1784" i="58"/>
  <c r="T1560" i="58"/>
  <c r="T1628" i="58"/>
  <c r="S1773" i="58"/>
  <c r="R1773" i="58"/>
  <c r="T450" i="58"/>
  <c r="T248" i="58"/>
  <c r="T496" i="58"/>
  <c r="U480" i="58"/>
  <c r="U436" i="58"/>
  <c r="T484" i="58"/>
  <c r="T602" i="58"/>
  <c r="T618" i="58"/>
  <c r="T454" i="58"/>
  <c r="T492" i="58"/>
  <c r="S681" i="58"/>
  <c r="R681" i="58"/>
  <c r="S697" i="58"/>
  <c r="R697" i="58"/>
  <c r="S769" i="58"/>
  <c r="R769" i="58"/>
  <c r="S826" i="58"/>
  <c r="R826" i="58"/>
  <c r="R1111" i="58"/>
  <c r="S1111" i="58"/>
  <c r="U657" i="58"/>
  <c r="T819" i="58"/>
  <c r="T924" i="58"/>
  <c r="T1341" i="58"/>
  <c r="T1091" i="58"/>
  <c r="T250" i="58"/>
  <c r="T317" i="58"/>
  <c r="T385" i="58"/>
  <c r="T444" i="58"/>
  <c r="T507" i="58"/>
  <c r="T553" i="58"/>
  <c r="T595" i="58"/>
  <c r="S640" i="58"/>
  <c r="R640" i="58"/>
  <c r="T785" i="58"/>
  <c r="S889" i="58"/>
  <c r="R889" i="58"/>
  <c r="S931" i="58"/>
  <c r="R931" i="58"/>
  <c r="T877" i="58"/>
  <c r="T915" i="58"/>
  <c r="T957" i="58"/>
  <c r="T995" i="58"/>
  <c r="T1190" i="58"/>
  <c r="T968" i="58"/>
  <c r="T1002" i="58"/>
  <c r="T1018" i="58"/>
  <c r="S1063" i="58"/>
  <c r="R1063" i="58"/>
  <c r="T1125" i="58"/>
  <c r="T1194" i="58"/>
  <c r="U1324" i="58"/>
  <c r="S1802" i="58"/>
  <c r="R1802" i="58"/>
  <c r="R1130" i="58"/>
  <c r="S1130" i="58"/>
  <c r="R1164" i="58"/>
  <c r="S1164" i="58"/>
  <c r="R1180" i="58"/>
  <c r="S1180" i="58"/>
  <c r="R1210" i="58"/>
  <c r="S1210" i="58"/>
  <c r="R1244" i="58"/>
  <c r="S1244" i="58"/>
  <c r="R1260" i="58"/>
  <c r="S1260" i="58"/>
  <c r="S1183" i="58"/>
  <c r="R1183" i="58"/>
  <c r="S1199" i="58"/>
  <c r="R1199" i="58"/>
  <c r="S1233" i="58"/>
  <c r="R1233" i="58"/>
  <c r="T1305" i="58"/>
  <c r="U1331" i="58"/>
  <c r="T1373" i="58"/>
  <c r="U1388" i="58"/>
  <c r="U1396" i="58"/>
  <c r="T1634" i="58"/>
  <c r="T1286" i="58"/>
  <c r="T1319" i="58"/>
  <c r="U1434" i="58"/>
  <c r="T1542" i="58"/>
  <c r="U1648" i="58"/>
  <c r="T1658" i="58"/>
  <c r="T1723" i="58"/>
  <c r="T1731" i="58"/>
  <c r="T1343" i="58"/>
  <c r="T1450" i="58"/>
  <c r="T1460" i="58"/>
  <c r="T1471" i="58"/>
  <c r="T1550" i="58"/>
  <c r="T1596" i="58"/>
  <c r="S1872" i="58"/>
  <c r="R1872" i="58"/>
  <c r="T1788" i="58"/>
  <c r="S1534" i="58"/>
  <c r="R1534" i="58"/>
  <c r="S1602" i="58"/>
  <c r="R1602" i="58"/>
  <c r="T1793" i="58"/>
  <c r="T1919" i="58"/>
  <c r="T1936" i="58"/>
  <c r="U465" i="58"/>
  <c r="T273" i="58"/>
  <c r="U293" i="58"/>
  <c r="T324" i="58"/>
  <c r="T854" i="58"/>
  <c r="S916" i="58"/>
  <c r="R916" i="58"/>
  <c r="T916" i="58" s="1"/>
  <c r="T336" i="58"/>
  <c r="T416" i="58"/>
  <c r="T829" i="58"/>
  <c r="S988" i="58"/>
  <c r="R988" i="58"/>
  <c r="S693" i="58"/>
  <c r="R693" i="58"/>
  <c r="S735" i="58"/>
  <c r="R735" i="58"/>
  <c r="T913" i="58"/>
  <c r="T1039" i="58"/>
  <c r="S765" i="58"/>
  <c r="R765" i="58"/>
  <c r="T936" i="58"/>
  <c r="T1167" i="58"/>
  <c r="T1247" i="58"/>
  <c r="U539" i="58"/>
  <c r="S874" i="58"/>
  <c r="R874" i="58"/>
  <c r="S942" i="58"/>
  <c r="R942" i="58"/>
  <c r="S958" i="58"/>
  <c r="R958" i="58"/>
  <c r="T958" i="58" s="1"/>
  <c r="S1019" i="58"/>
  <c r="R1019" i="58"/>
  <c r="S1223" i="58"/>
  <c r="R1223" i="58"/>
  <c r="S1239" i="58"/>
  <c r="R1239" i="58"/>
  <c r="T292" i="58"/>
  <c r="T359" i="58"/>
  <c r="T418" i="58"/>
  <c r="T486" i="58"/>
  <c r="T540" i="58"/>
  <c r="T599" i="58"/>
  <c r="T700" i="58"/>
  <c r="T743" i="58"/>
  <c r="T789" i="58"/>
  <c r="S969" i="58"/>
  <c r="R969" i="58"/>
  <c r="S1011" i="58"/>
  <c r="R1011" i="58"/>
  <c r="T1053" i="58"/>
  <c r="T1078" i="58"/>
  <c r="S1151" i="58"/>
  <c r="R1151" i="58"/>
  <c r="T1622" i="58"/>
  <c r="R891" i="58"/>
  <c r="S891" i="58"/>
  <c r="S925" i="58"/>
  <c r="R925" i="58"/>
  <c r="T1049" i="58"/>
  <c r="S1216" i="58"/>
  <c r="R1216" i="58"/>
  <c r="T1282" i="58"/>
  <c r="R1115" i="58"/>
  <c r="S1115" i="58"/>
  <c r="S1149" i="58"/>
  <c r="R1149" i="58"/>
  <c r="S1263" i="58"/>
  <c r="R1263" i="58"/>
  <c r="R1277" i="58"/>
  <c r="S1277" i="58"/>
  <c r="T1356" i="58"/>
  <c r="U1382" i="58"/>
  <c r="T1525" i="58"/>
  <c r="T1609" i="58"/>
  <c r="T1675" i="58"/>
  <c r="T1376" i="58"/>
  <c r="U1443" i="58"/>
  <c r="T1448" i="58"/>
  <c r="U1459" i="58"/>
  <c r="U1464" i="58"/>
  <c r="T1469" i="58"/>
  <c r="U1480" i="58"/>
  <c r="S2065" i="58"/>
  <c r="R2065" i="58"/>
  <c r="T1716" i="58"/>
  <c r="S1776" i="58"/>
  <c r="R1776" i="58"/>
  <c r="T244" i="58"/>
  <c r="T286" i="58"/>
  <c r="T425" i="58"/>
  <c r="T252" i="58"/>
  <c r="T315" i="58"/>
  <c r="T387" i="58"/>
  <c r="U855" i="58"/>
  <c r="T357" i="58"/>
  <c r="T467" i="58"/>
  <c r="S609" i="58"/>
  <c r="R609" i="58"/>
  <c r="S731" i="58"/>
  <c r="R731" i="58"/>
  <c r="S851" i="58"/>
  <c r="R851" i="58"/>
  <c r="U448" i="58"/>
  <c r="S803" i="58"/>
  <c r="R803" i="58"/>
  <c r="T1090" i="58"/>
  <c r="T818" i="58"/>
  <c r="T863" i="58"/>
  <c r="S977" i="58"/>
  <c r="R977" i="58"/>
  <c r="T1038" i="58"/>
  <c r="T1099" i="58"/>
  <c r="S1007" i="58"/>
  <c r="R1007" i="58"/>
  <c r="S1261" i="58"/>
  <c r="R1261" i="58"/>
  <c r="T1261" i="58" s="1"/>
  <c r="T300" i="58"/>
  <c r="T368" i="58"/>
  <c r="T427" i="58"/>
  <c r="T494" i="58"/>
  <c r="T545" i="58"/>
  <c r="T587" i="58"/>
  <c r="T633" i="58"/>
  <c r="T675" i="58"/>
  <c r="S720" i="58"/>
  <c r="R720" i="58"/>
  <c r="T842" i="58"/>
  <c r="R872" i="58"/>
  <c r="S872" i="58"/>
  <c r="R902" i="58"/>
  <c r="S902" i="58"/>
  <c r="R918" i="58"/>
  <c r="S918" i="58"/>
  <c r="R952" i="58"/>
  <c r="S952" i="58"/>
  <c r="R982" i="58"/>
  <c r="S982" i="58"/>
  <c r="R998" i="58"/>
  <c r="S998" i="58"/>
  <c r="R1032" i="58"/>
  <c r="S1032" i="58"/>
  <c r="S963" i="58"/>
  <c r="R963" i="58"/>
  <c r="S979" i="58"/>
  <c r="R979" i="58"/>
  <c r="R1013" i="58"/>
  <c r="S1013" i="58"/>
  <c r="T1080" i="58"/>
  <c r="S1128" i="58"/>
  <c r="R1128" i="58"/>
  <c r="R1134" i="58"/>
  <c r="S1134" i="58"/>
  <c r="R1176" i="58"/>
  <c r="S1176" i="58"/>
  <c r="R1214" i="58"/>
  <c r="S1214" i="58"/>
  <c r="R1256" i="58"/>
  <c r="S1256" i="58"/>
  <c r="R1195" i="58"/>
  <c r="S1195" i="58"/>
  <c r="S1229" i="58"/>
  <c r="R1229" i="58"/>
  <c r="R1279" i="58"/>
  <c r="T1279" i="58" s="1"/>
  <c r="S1279" i="58"/>
  <c r="T1372" i="58"/>
  <c r="T1381" i="58"/>
  <c r="T1294" i="58"/>
  <c r="T1328" i="58"/>
  <c r="U1405" i="58"/>
  <c r="T1725" i="58"/>
  <c r="T1733" i="58"/>
  <c r="T1368" i="58"/>
  <c r="T1446" i="58"/>
  <c r="T1467" i="58"/>
  <c r="U1605" i="58"/>
  <c r="T1643" i="58"/>
  <c r="T1854" i="58"/>
  <c r="T1546" i="58"/>
  <c r="T1626" i="58"/>
  <c r="T1720" i="58"/>
  <c r="S1739" i="58"/>
  <c r="R1739" i="58"/>
  <c r="S1807" i="58"/>
  <c r="R1807" i="58"/>
  <c r="T1831" i="58"/>
  <c r="S1944" i="58"/>
  <c r="R1944" i="58"/>
  <c r="U1858" i="58"/>
  <c r="U1983" i="58"/>
  <c r="T1763" i="58"/>
  <c r="T1894" i="58"/>
  <c r="T1991" i="58"/>
  <c r="T1760" i="58"/>
  <c r="S1994" i="58"/>
  <c r="R1994" i="58"/>
  <c r="R1891" i="58"/>
  <c r="S1891" i="58"/>
  <c r="R1921" i="58"/>
  <c r="S1921" i="58"/>
  <c r="R1937" i="58"/>
  <c r="S1937" i="58"/>
  <c r="U2012" i="58"/>
  <c r="S2076" i="58"/>
  <c r="R2076" i="58"/>
  <c r="T1976" i="58"/>
  <c r="S2039" i="58"/>
  <c r="R2039" i="58"/>
  <c r="S2064" i="58"/>
  <c r="R2064" i="58"/>
  <c r="U2046" i="58"/>
  <c r="T2197" i="58"/>
  <c r="T2174" i="58"/>
  <c r="S2185" i="58"/>
  <c r="R2185" i="58"/>
  <c r="S2190" i="58"/>
  <c r="R2190" i="58"/>
  <c r="S2243" i="58"/>
  <c r="R2243" i="58"/>
  <c r="T1769" i="58"/>
  <c r="S1618" i="58"/>
  <c r="R1618" i="58"/>
  <c r="T1949" i="58"/>
  <c r="T1825" i="58"/>
  <c r="T1881" i="58"/>
  <c r="S2088" i="58"/>
  <c r="R2088" i="58"/>
  <c r="T2245" i="58"/>
  <c r="S2250" i="58"/>
  <c r="R2250" i="58"/>
  <c r="T1971" i="58"/>
  <c r="R1864" i="58"/>
  <c r="S1864" i="58"/>
  <c r="U1764" i="58"/>
  <c r="T1924" i="58"/>
  <c r="T1940" i="58"/>
  <c r="R1878" i="58"/>
  <c r="S1878" i="58"/>
  <c r="T1979" i="58"/>
  <c r="S2094" i="58"/>
  <c r="R2094" i="58"/>
  <c r="T2094" i="58" s="1"/>
  <c r="T1964" i="58"/>
  <c r="T1917" i="58"/>
  <c r="T1951" i="58"/>
  <c r="T1993" i="58"/>
  <c r="T2004" i="58"/>
  <c r="S2063" i="58"/>
  <c r="R2063" i="58"/>
  <c r="S2036" i="58"/>
  <c r="R2036" i="58"/>
  <c r="S2066" i="58"/>
  <c r="R2066" i="58"/>
  <c r="T2082" i="58"/>
  <c r="T2228" i="58"/>
  <c r="T2198" i="58"/>
  <c r="S2171" i="58"/>
  <c r="R2171" i="58"/>
  <c r="U2205" i="58"/>
  <c r="U2209" i="58"/>
  <c r="S2225" i="58"/>
  <c r="R2225" i="58"/>
  <c r="T1989" i="58"/>
  <c r="S2067" i="58"/>
  <c r="R2067" i="58"/>
  <c r="S2062" i="58"/>
  <c r="R2062" i="58"/>
  <c r="T2196" i="58"/>
  <c r="U2239" i="58"/>
  <c r="S2247" i="58"/>
  <c r="R2247" i="58"/>
  <c r="S1998" i="58"/>
  <c r="R1998" i="58"/>
  <c r="T1577" i="58"/>
  <c r="S1745" i="58"/>
  <c r="R1745" i="58"/>
  <c r="R1755" i="58"/>
  <c r="S1755" i="58"/>
  <c r="T1871" i="58"/>
  <c r="S1889" i="58"/>
  <c r="R1889" i="58"/>
  <c r="S1969" i="58"/>
  <c r="R1969" i="58"/>
  <c r="S1751" i="58"/>
  <c r="R1751" i="58"/>
  <c r="S1785" i="58"/>
  <c r="R1785" i="58"/>
  <c r="R1887" i="58"/>
  <c r="T1887" i="58" s="1"/>
  <c r="S1887" i="58"/>
  <c r="R1925" i="58"/>
  <c r="S1925" i="58"/>
  <c r="T2138" i="58"/>
  <c r="S2031" i="58"/>
  <c r="R2031" i="58"/>
  <c r="S2072" i="58"/>
  <c r="R2072" i="58"/>
  <c r="S2192" i="58"/>
  <c r="R2192" i="58"/>
  <c r="S2186" i="58"/>
  <c r="R2186" i="58"/>
  <c r="T2262" i="58"/>
  <c r="T1586" i="58"/>
  <c r="S1904" i="58"/>
  <c r="R1904" i="58"/>
  <c r="S1946" i="58"/>
  <c r="R1946" i="58"/>
  <c r="S2079" i="58"/>
  <c r="R2079" i="58"/>
  <c r="T2079" i="58" s="1"/>
  <c r="S2087" i="58"/>
  <c r="R2087" i="58"/>
  <c r="U2168" i="58"/>
  <c r="S2187" i="58"/>
  <c r="R2187" i="58"/>
  <c r="S878" i="58"/>
  <c r="R878" i="58"/>
  <c r="S954" i="58"/>
  <c r="R954" i="58"/>
  <c r="S1022" i="58"/>
  <c r="R1022" i="58"/>
  <c r="T1022" i="58" s="1"/>
  <c r="U702" i="58"/>
  <c r="U1380" i="58"/>
  <c r="S1170" i="58"/>
  <c r="R1170" i="58"/>
  <c r="T1170" i="58" s="1"/>
  <c r="S1242" i="58"/>
  <c r="R1242" i="58"/>
  <c r="T435" i="58"/>
  <c r="T709" i="58"/>
  <c r="S895" i="58"/>
  <c r="R895" i="58"/>
  <c r="U1348" i="58"/>
  <c r="U1355" i="58"/>
  <c r="U1646" i="58"/>
  <c r="R1566" i="58"/>
  <c r="S1566" i="58"/>
  <c r="T1796" i="58"/>
  <c r="U263" i="58"/>
  <c r="R483" i="58"/>
  <c r="S483" i="58"/>
  <c r="R491" i="58"/>
  <c r="S491" i="58"/>
  <c r="T724" i="58"/>
  <c r="U1048" i="58"/>
  <c r="S316" i="58"/>
  <c r="R316" i="58"/>
  <c r="S443" i="58"/>
  <c r="R443" i="58"/>
  <c r="S552" i="58"/>
  <c r="R552" i="58"/>
  <c r="S594" i="58"/>
  <c r="R594" i="58"/>
  <c r="T932" i="58"/>
  <c r="R868" i="58"/>
  <c r="S868" i="58"/>
  <c r="R948" i="58"/>
  <c r="S948" i="58"/>
  <c r="S1231" i="58"/>
  <c r="R1231" i="58"/>
  <c r="S975" i="58"/>
  <c r="R975" i="58"/>
  <c r="S1009" i="58"/>
  <c r="R1009" i="58"/>
  <c r="T1165" i="58"/>
  <c r="T1245" i="58"/>
  <c r="T1184" i="58"/>
  <c r="R1304" i="58"/>
  <c r="S1304" i="58"/>
  <c r="S1285" i="58"/>
  <c r="R1285" i="58"/>
  <c r="S1318" i="58"/>
  <c r="R1318" i="58"/>
  <c r="U1699" i="58"/>
  <c r="U1420" i="58"/>
  <c r="U1573" i="58"/>
  <c r="T1860" i="58"/>
  <c r="T1636" i="58"/>
  <c r="T1886" i="58"/>
  <c r="Q2268" i="58"/>
  <c r="T282" i="58"/>
  <c r="T917" i="58"/>
  <c r="R415" i="58"/>
  <c r="S415" i="58"/>
  <c r="U397" i="58"/>
  <c r="S893" i="58"/>
  <c r="R893" i="58"/>
  <c r="S1178" i="58"/>
  <c r="R1178" i="58"/>
  <c r="U271" i="58"/>
  <c r="S533" i="58"/>
  <c r="R533" i="58"/>
  <c r="U320" i="58"/>
  <c r="T340" i="58"/>
  <c r="T538" i="58"/>
  <c r="R306" i="58"/>
  <c r="S306" i="58"/>
  <c r="R432" i="58"/>
  <c r="S432" i="58"/>
  <c r="S563" i="58"/>
  <c r="R563" i="58"/>
  <c r="S571" i="58"/>
  <c r="R571" i="58"/>
  <c r="S579" i="58"/>
  <c r="R579" i="58"/>
  <c r="S1015" i="58"/>
  <c r="R1015" i="58"/>
  <c r="T1015" i="58" s="1"/>
  <c r="S647" i="58"/>
  <c r="R647" i="58"/>
  <c r="T997" i="58"/>
  <c r="S727" i="58"/>
  <c r="R727" i="58"/>
  <c r="S773" i="58"/>
  <c r="R773" i="58"/>
  <c r="R815" i="58"/>
  <c r="S815" i="58"/>
  <c r="T985" i="58"/>
  <c r="T1160" i="58"/>
  <c r="T1255" i="58"/>
  <c r="S870" i="58"/>
  <c r="R870" i="58"/>
  <c r="S946" i="58"/>
  <c r="R946" i="58"/>
  <c r="S961" i="58"/>
  <c r="R961" i="58"/>
  <c r="T961" i="58" s="1"/>
  <c r="S1030" i="58"/>
  <c r="R1030" i="58"/>
  <c r="T1089" i="58"/>
  <c r="S1143" i="58"/>
  <c r="R1143" i="58"/>
  <c r="S1197" i="58"/>
  <c r="R1197" i="58"/>
  <c r="U516" i="58"/>
  <c r="U550" i="58"/>
  <c r="U676" i="58"/>
  <c r="U710" i="58"/>
  <c r="S885" i="58"/>
  <c r="R885" i="58"/>
  <c r="S1147" i="58"/>
  <c r="R1147" i="58"/>
  <c r="S1227" i="58"/>
  <c r="R1227" i="58"/>
  <c r="S1174" i="58"/>
  <c r="R1174" i="58"/>
  <c r="S1258" i="58"/>
  <c r="R1258" i="58"/>
  <c r="T1258" i="58" s="1"/>
  <c r="T275" i="58"/>
  <c r="T343" i="58"/>
  <c r="T402" i="58"/>
  <c r="T469" i="58"/>
  <c r="T519" i="58"/>
  <c r="T591" i="58"/>
  <c r="T637" i="58"/>
  <c r="T679" i="58"/>
  <c r="T751" i="58"/>
  <c r="T797" i="58"/>
  <c r="S1265" i="58"/>
  <c r="R1265" i="58"/>
  <c r="S1269" i="58"/>
  <c r="R1269" i="58"/>
  <c r="T1313" i="58"/>
  <c r="U1563" i="58"/>
  <c r="S887" i="58"/>
  <c r="R887" i="58"/>
  <c r="S921" i="58"/>
  <c r="R921" i="58"/>
  <c r="S937" i="58"/>
  <c r="R937" i="58"/>
  <c r="T1055" i="58"/>
  <c r="S1212" i="58"/>
  <c r="R1212" i="58"/>
  <c r="U1284" i="58"/>
  <c r="U1367" i="58"/>
  <c r="U1701" i="58"/>
  <c r="S1145" i="58"/>
  <c r="R1145" i="58"/>
  <c r="R1275" i="58"/>
  <c r="S1275" i="58"/>
  <c r="T1330" i="58"/>
  <c r="U1354" i="58"/>
  <c r="U1316" i="58"/>
  <c r="U1578" i="58"/>
  <c r="T1600" i="58"/>
  <c r="U1730" i="58"/>
  <c r="U1351" i="58"/>
  <c r="U1473" i="58"/>
  <c r="U1606" i="58"/>
  <c r="R1583" i="58"/>
  <c r="T1583" i="58" s="1"/>
  <c r="S1583" i="58"/>
  <c r="U1632" i="58"/>
  <c r="U1655" i="58"/>
  <c r="U1683" i="58"/>
  <c r="U1706" i="58"/>
  <c r="R1838" i="58"/>
  <c r="S1838" i="58"/>
  <c r="S1526" i="58"/>
  <c r="R1526" i="58"/>
  <c r="S1593" i="58"/>
  <c r="R1593" i="58"/>
  <c r="T1593" i="58" s="1"/>
  <c r="T1754" i="58"/>
  <c r="R348" i="58"/>
  <c r="S348" i="58"/>
  <c r="U296" i="58"/>
  <c r="U414" i="58"/>
  <c r="U431" i="58"/>
  <c r="S529" i="58"/>
  <c r="R529" i="58"/>
  <c r="R382" i="58"/>
  <c r="S382" i="58"/>
  <c r="R440" i="58"/>
  <c r="S440" i="58"/>
  <c r="R457" i="58"/>
  <c r="S457" i="58"/>
  <c r="S643" i="58"/>
  <c r="R643" i="58"/>
  <c r="S659" i="58"/>
  <c r="R659" i="58"/>
  <c r="T845" i="58"/>
  <c r="R390" i="58"/>
  <c r="S390" i="58"/>
  <c r="U423" i="58"/>
  <c r="T682" i="58"/>
  <c r="T698" i="58"/>
  <c r="T770" i="58"/>
  <c r="T827" i="58"/>
  <c r="T1112" i="58"/>
  <c r="U812" i="58"/>
  <c r="S923" i="58"/>
  <c r="R923" i="58"/>
  <c r="R1321" i="58"/>
  <c r="S1321" i="58"/>
  <c r="S283" i="58"/>
  <c r="R283" i="58"/>
  <c r="S350" i="58"/>
  <c r="R350" i="58"/>
  <c r="S409" i="58"/>
  <c r="R409" i="58"/>
  <c r="S476" i="58"/>
  <c r="R476" i="58"/>
  <c r="T476" i="58" s="1"/>
  <c r="U541" i="58"/>
  <c r="S624" i="58"/>
  <c r="R624" i="58"/>
  <c r="S666" i="58"/>
  <c r="R666" i="58"/>
  <c r="S712" i="58"/>
  <c r="R712" i="58"/>
  <c r="S754" i="58"/>
  <c r="R754" i="58"/>
  <c r="T801" i="58"/>
  <c r="R824" i="58"/>
  <c r="S824" i="58"/>
  <c r="R849" i="58"/>
  <c r="S849" i="58"/>
  <c r="T1186" i="58"/>
  <c r="U1707" i="58"/>
  <c r="R876" i="58"/>
  <c r="S876" i="58"/>
  <c r="R914" i="58"/>
  <c r="S914" i="58"/>
  <c r="R956" i="58"/>
  <c r="S956" i="58"/>
  <c r="R994" i="58"/>
  <c r="S994" i="58"/>
  <c r="S1189" i="58"/>
  <c r="R1189" i="58"/>
  <c r="S967" i="58"/>
  <c r="R967" i="58"/>
  <c r="S1001" i="58"/>
  <c r="R1001" i="58"/>
  <c r="S1017" i="58"/>
  <c r="R1017" i="58"/>
  <c r="T1064" i="58"/>
  <c r="S1124" i="58"/>
  <c r="R1124" i="58"/>
  <c r="S1140" i="58"/>
  <c r="R1140" i="58"/>
  <c r="S1193" i="58"/>
  <c r="R1193" i="58"/>
  <c r="T1123" i="58"/>
  <c r="T1139" i="58"/>
  <c r="T1173" i="58"/>
  <c r="T1203" i="58"/>
  <c r="T1219" i="58"/>
  <c r="T1253" i="58"/>
  <c r="T1192" i="58"/>
  <c r="T1226" i="58"/>
  <c r="S1302" i="58"/>
  <c r="R1302" i="58"/>
  <c r="S1335" i="58"/>
  <c r="R1335" i="58"/>
  <c r="R1532" i="58"/>
  <c r="S1532" i="58"/>
  <c r="U1719" i="58"/>
  <c r="S1765" i="58"/>
  <c r="R1765" i="58"/>
  <c r="T1873" i="58"/>
  <c r="S1750" i="58"/>
  <c r="R1750" i="58"/>
  <c r="S1787" i="58"/>
  <c r="R1787" i="58"/>
  <c r="T1535" i="58"/>
  <c r="T1603" i="58"/>
  <c r="S1792" i="58"/>
  <c r="R1792" i="58"/>
  <c r="S1918" i="58"/>
  <c r="R1918" i="58"/>
  <c r="S1935" i="58"/>
  <c r="R1935" i="58"/>
  <c r="R289" i="58"/>
  <c r="S289" i="58"/>
  <c r="U305" i="58"/>
  <c r="R407" i="58"/>
  <c r="S407" i="58"/>
  <c r="R255" i="58"/>
  <c r="S255" i="58"/>
  <c r="R280" i="58"/>
  <c r="T280" i="58" s="1"/>
  <c r="S280" i="58"/>
  <c r="R297" i="58"/>
  <c r="S297" i="58"/>
  <c r="U301" i="58"/>
  <c r="S613" i="58"/>
  <c r="R613" i="58"/>
  <c r="S655" i="58"/>
  <c r="R655" i="58"/>
  <c r="R365" i="58"/>
  <c r="S365" i="58"/>
  <c r="T694" i="58"/>
  <c r="T736" i="58"/>
  <c r="S912" i="58"/>
  <c r="R912" i="58"/>
  <c r="T912" i="58" s="1"/>
  <c r="T766" i="58"/>
  <c r="S935" i="58"/>
  <c r="R935" i="58"/>
  <c r="T935" i="58" s="1"/>
  <c r="S1166" i="58"/>
  <c r="R1166" i="58"/>
  <c r="S1246" i="58"/>
  <c r="R1246" i="58"/>
  <c r="U501" i="58"/>
  <c r="U581" i="58"/>
  <c r="U661" i="58"/>
  <c r="U741" i="58"/>
  <c r="S809" i="58"/>
  <c r="R809" i="58"/>
  <c r="T867" i="58"/>
  <c r="T882" i="58"/>
  <c r="T951" i="58"/>
  <c r="T1027" i="58"/>
  <c r="T1118" i="58"/>
  <c r="U1488" i="58"/>
  <c r="U1041" i="58"/>
  <c r="T1251" i="58"/>
  <c r="U1317" i="58"/>
  <c r="S257" i="58"/>
  <c r="R257" i="58"/>
  <c r="S325" i="58"/>
  <c r="R325" i="58"/>
  <c r="S392" i="58"/>
  <c r="R392" i="58"/>
  <c r="S451" i="58"/>
  <c r="R451" i="58"/>
  <c r="S510" i="58"/>
  <c r="R510" i="58"/>
  <c r="S556" i="58"/>
  <c r="R556" i="58"/>
  <c r="T556" i="58" s="1"/>
  <c r="S582" i="58"/>
  <c r="R582" i="58"/>
  <c r="S628" i="58"/>
  <c r="R628" i="58"/>
  <c r="T628" i="58" s="1"/>
  <c r="S670" i="58"/>
  <c r="R670" i="58"/>
  <c r="S716" i="58"/>
  <c r="R716" i="58"/>
  <c r="S758" i="58"/>
  <c r="R758" i="58"/>
  <c r="R1574" i="58"/>
  <c r="S1574" i="58"/>
  <c r="R1061" i="58"/>
  <c r="S1061" i="58"/>
  <c r="R1295" i="58"/>
  <c r="S1295" i="58"/>
  <c r="U1492" i="58"/>
  <c r="U1598" i="58"/>
  <c r="T884" i="58"/>
  <c r="T900" i="58"/>
  <c r="T934" i="58"/>
  <c r="R1071" i="58"/>
  <c r="S1071" i="58"/>
  <c r="T1156" i="58"/>
  <c r="T1209" i="58"/>
  <c r="T1142" i="58"/>
  <c r="T1158" i="58"/>
  <c r="T1272" i="58"/>
  <c r="R1320" i="58"/>
  <c r="S1320" i="58"/>
  <c r="U1842" i="58"/>
  <c r="U1345" i="58"/>
  <c r="R1616" i="58"/>
  <c r="S1616" i="58"/>
  <c r="T1819" i="58"/>
  <c r="R1540" i="58"/>
  <c r="S1540" i="58"/>
  <c r="R1557" i="58"/>
  <c r="S1557" i="58"/>
  <c r="U1681" i="58"/>
  <c r="U1721" i="58"/>
  <c r="U1861" i="58"/>
  <c r="T1822" i="58"/>
  <c r="U406" i="58"/>
  <c r="S525" i="58"/>
  <c r="R525" i="58"/>
  <c r="S859" i="58"/>
  <c r="R859" i="58"/>
  <c r="T610" i="58"/>
  <c r="T732" i="58"/>
  <c r="T852" i="58"/>
  <c r="T804" i="58"/>
  <c r="U848" i="58"/>
  <c r="T1004" i="58"/>
  <c r="T928" i="58"/>
  <c r="U1051" i="58"/>
  <c r="R1103" i="58"/>
  <c r="T1103" i="58" s="1"/>
  <c r="S1103" i="58"/>
  <c r="S266" i="58"/>
  <c r="R266" i="58"/>
  <c r="S333" i="58"/>
  <c r="R333" i="58"/>
  <c r="T401" i="58"/>
  <c r="S459" i="58"/>
  <c r="R459" i="58"/>
  <c r="S514" i="58"/>
  <c r="R514" i="58"/>
  <c r="T561" i="58"/>
  <c r="U621" i="58"/>
  <c r="S704" i="58"/>
  <c r="R704" i="58"/>
  <c r="S746" i="58"/>
  <c r="R746" i="58"/>
  <c r="S792" i="58"/>
  <c r="R792" i="58"/>
  <c r="R832" i="58"/>
  <c r="S832" i="58"/>
  <c r="R857" i="58"/>
  <c r="S857" i="58"/>
  <c r="U1076" i="58"/>
  <c r="U1496" i="58"/>
  <c r="T911" i="58"/>
  <c r="T945" i="58"/>
  <c r="T991" i="58"/>
  <c r="T1025" i="58"/>
  <c r="R1105" i="58"/>
  <c r="S1105" i="58"/>
  <c r="R1113" i="58"/>
  <c r="S1113" i="58"/>
  <c r="R1337" i="58"/>
  <c r="S1337" i="58"/>
  <c r="R1591" i="58"/>
  <c r="S1591" i="58"/>
  <c r="T972" i="58"/>
  <c r="T1006" i="58"/>
  <c r="S1046" i="58"/>
  <c r="R1046" i="58"/>
  <c r="R1094" i="58"/>
  <c r="S1094" i="58"/>
  <c r="T1137" i="58"/>
  <c r="U1201" i="58"/>
  <c r="T1127" i="58"/>
  <c r="T1169" i="58"/>
  <c r="T1207" i="58"/>
  <c r="T1249" i="58"/>
  <c r="T1188" i="58"/>
  <c r="T1222" i="58"/>
  <c r="T1238" i="58"/>
  <c r="S1310" i="58"/>
  <c r="R1310" i="58"/>
  <c r="T1310" i="58" s="1"/>
  <c r="U1624" i="58"/>
  <c r="R1843" i="58"/>
  <c r="S1843" i="58"/>
  <c r="T1801" i="58"/>
  <c r="T1743" i="58"/>
  <c r="R1762" i="58"/>
  <c r="T1762" i="58" s="1"/>
  <c r="S1762" i="58"/>
  <c r="S2073" i="58"/>
  <c r="R2073" i="58"/>
  <c r="U1882" i="58"/>
  <c r="S1893" i="58"/>
  <c r="R1893" i="58"/>
  <c r="U1972" i="58"/>
  <c r="S1990" i="58"/>
  <c r="R1990" i="58"/>
  <c r="S1759" i="58"/>
  <c r="R1759" i="58"/>
  <c r="T1957" i="58"/>
  <c r="U2097" i="58"/>
  <c r="T1900" i="58"/>
  <c r="T1930" i="58"/>
  <c r="R1984" i="58"/>
  <c r="S1984" i="58"/>
  <c r="S2033" i="58"/>
  <c r="R2033" i="58"/>
  <c r="U2098" i="58"/>
  <c r="U2113" i="58"/>
  <c r="S2089" i="58"/>
  <c r="R2089" i="58"/>
  <c r="U2167" i="58"/>
  <c r="U2153" i="58"/>
  <c r="U2230" i="58"/>
  <c r="U2178" i="58"/>
  <c r="U2231" i="58"/>
  <c r="U2218" i="58"/>
  <c r="U2217" i="58"/>
  <c r="S2224" i="58"/>
  <c r="R2224" i="58"/>
  <c r="S2246" i="58"/>
  <c r="R2246" i="58"/>
  <c r="S2254" i="58"/>
  <c r="R2254" i="58"/>
  <c r="T2254" i="58" s="1"/>
  <c r="S1768" i="58"/>
  <c r="R1768" i="58"/>
  <c r="T1619" i="58"/>
  <c r="S1948" i="58"/>
  <c r="R1948" i="58"/>
  <c r="S2027" i="58"/>
  <c r="R2027" i="58"/>
  <c r="S1920" i="58"/>
  <c r="R1920" i="58"/>
  <c r="S2244" i="58"/>
  <c r="R2244" i="58"/>
  <c r="T1865" i="58"/>
  <c r="S1923" i="58"/>
  <c r="R1923" i="58"/>
  <c r="T1923" i="58" s="1"/>
  <c r="S1939" i="58"/>
  <c r="R1939" i="58"/>
  <c r="R2235" i="58"/>
  <c r="S2235" i="58"/>
  <c r="T1879" i="58"/>
  <c r="U2017" i="58"/>
  <c r="T2095" i="58"/>
  <c r="R1963" i="58"/>
  <c r="T1963" i="58" s="1"/>
  <c r="S1963" i="58"/>
  <c r="S2030" i="58"/>
  <c r="R2030" i="58"/>
  <c r="S1916" i="58"/>
  <c r="R1916" i="58"/>
  <c r="S1950" i="58"/>
  <c r="R1950" i="58"/>
  <c r="R1992" i="58"/>
  <c r="S1992" i="58"/>
  <c r="R2003" i="58"/>
  <c r="S2003" i="58"/>
  <c r="T2067" i="58"/>
  <c r="S2090" i="58"/>
  <c r="R2090" i="58"/>
  <c r="U2114" i="58"/>
  <c r="S2081" i="58"/>
  <c r="R2081" i="58"/>
  <c r="U2162" i="58"/>
  <c r="T2172" i="58"/>
  <c r="S2183" i="58"/>
  <c r="R2183" i="58"/>
  <c r="U2201" i="58"/>
  <c r="T2226" i="58"/>
  <c r="U1980" i="58"/>
  <c r="R1988" i="58"/>
  <c r="S1988" i="58"/>
  <c r="U2043" i="58"/>
  <c r="T2068" i="58"/>
  <c r="S2032" i="58"/>
  <c r="R2032" i="58"/>
  <c r="U2161" i="58"/>
  <c r="S2195" i="58"/>
  <c r="R2195" i="58"/>
  <c r="T2248" i="58"/>
  <c r="S1543" i="58"/>
  <c r="R1543" i="58"/>
  <c r="S1610" i="58"/>
  <c r="R1610" i="58"/>
  <c r="T2006" i="58"/>
  <c r="T1898" i="58"/>
  <c r="T1962" i="58"/>
  <c r="T1767" i="58"/>
  <c r="T1809" i="58"/>
  <c r="T1911" i="58"/>
  <c r="U2109" i="58"/>
  <c r="T1896" i="58"/>
  <c r="T1934" i="58"/>
  <c r="S1986" i="58"/>
  <c r="R1986" i="58"/>
  <c r="T2062" i="58"/>
  <c r="T2185" i="58"/>
  <c r="S2037" i="58"/>
  <c r="R2037" i="58"/>
  <c r="U2117" i="58"/>
  <c r="S2085" i="58"/>
  <c r="R2085" i="58"/>
  <c r="T1907" i="58"/>
  <c r="T1741" i="58"/>
  <c r="T1913" i="58"/>
  <c r="S2251" i="58"/>
  <c r="R2251" i="58"/>
  <c r="T374" i="58"/>
  <c r="R398" i="58"/>
  <c r="S398" i="58"/>
  <c r="S567" i="58"/>
  <c r="R567" i="58"/>
  <c r="T905" i="58"/>
  <c r="U1100" i="58"/>
  <c r="U718" i="58"/>
  <c r="S1181" i="58"/>
  <c r="R1181" i="58"/>
  <c r="T1181" i="58" s="1"/>
  <c r="T309" i="58"/>
  <c r="T549" i="58"/>
  <c r="U780" i="58"/>
  <c r="T1070" i="58"/>
  <c r="U1323" i="58"/>
  <c r="U1334" i="58"/>
  <c r="S1927" i="58"/>
  <c r="R1927" i="58"/>
  <c r="U335" i="58"/>
  <c r="T534" i="58"/>
  <c r="U254" i="58"/>
  <c r="R373" i="58"/>
  <c r="S373" i="58"/>
  <c r="S521" i="58"/>
  <c r="R521" i="58"/>
  <c r="U245" i="58"/>
  <c r="U287" i="58"/>
  <c r="T307" i="58"/>
  <c r="T433" i="58"/>
  <c r="T564" i="58"/>
  <c r="T572" i="58"/>
  <c r="T580" i="58"/>
  <c r="T909" i="58"/>
  <c r="T974" i="58"/>
  <c r="T648" i="58"/>
  <c r="S996" i="58"/>
  <c r="R996" i="58"/>
  <c r="T728" i="58"/>
  <c r="U847" i="58"/>
  <c r="S920" i="58"/>
  <c r="R920" i="58"/>
  <c r="T774" i="58"/>
  <c r="T816" i="58"/>
  <c r="S984" i="58"/>
  <c r="R984" i="58"/>
  <c r="S1159" i="58"/>
  <c r="R1159" i="58"/>
  <c r="S1254" i="58"/>
  <c r="R1254" i="58"/>
  <c r="U607" i="58"/>
  <c r="U767" i="58"/>
  <c r="T811" i="58"/>
  <c r="T879" i="58"/>
  <c r="T940" i="58"/>
  <c r="T955" i="58"/>
  <c r="T1023" i="58"/>
  <c r="T966" i="58"/>
  <c r="T1182" i="58"/>
  <c r="T1171" i="58"/>
  <c r="T1243" i="58"/>
  <c r="S241" i="58"/>
  <c r="R241" i="58"/>
  <c r="S308" i="58"/>
  <c r="R308" i="58"/>
  <c r="S375" i="58"/>
  <c r="R375" i="58"/>
  <c r="S434" i="58"/>
  <c r="R434" i="58"/>
  <c r="S502" i="58"/>
  <c r="R502" i="58"/>
  <c r="S548" i="58"/>
  <c r="R548" i="58"/>
  <c r="S662" i="58"/>
  <c r="R662" i="58"/>
  <c r="S708" i="58"/>
  <c r="R708" i="58"/>
  <c r="U1110" i="58"/>
  <c r="R1044" i="58"/>
  <c r="S1044" i="58"/>
  <c r="R1069" i="58"/>
  <c r="S1069" i="58"/>
  <c r="T896" i="58"/>
  <c r="T930" i="58"/>
  <c r="T1073" i="58"/>
  <c r="T1205" i="58"/>
  <c r="T1274" i="58"/>
  <c r="R1287" i="58"/>
  <c r="T1287" i="58" s="1"/>
  <c r="S1287" i="58"/>
  <c r="U1523" i="58"/>
  <c r="U1588" i="58"/>
  <c r="T1120" i="58"/>
  <c r="T1154" i="58"/>
  <c r="T1268" i="58"/>
  <c r="U1507" i="58"/>
  <c r="U1515" i="58"/>
  <c r="U1531" i="58"/>
  <c r="U1615" i="58"/>
  <c r="U1402" i="58"/>
  <c r="U1418" i="58"/>
  <c r="U1461" i="58"/>
  <c r="U1680" i="58"/>
  <c r="U1833" i="58"/>
  <c r="U1562" i="58"/>
  <c r="T1584" i="58"/>
  <c r="U1841" i="58"/>
  <c r="T1839" i="58"/>
  <c r="T1527" i="58"/>
  <c r="T1594" i="58"/>
  <c r="S1753" i="58"/>
  <c r="R1753" i="58"/>
  <c r="T349" i="58"/>
  <c r="U354" i="58"/>
  <c r="T530" i="58"/>
  <c r="U346" i="58"/>
  <c r="T383" i="58"/>
  <c r="T458" i="58"/>
  <c r="T644" i="58"/>
  <c r="T660" i="58"/>
  <c r="U856" i="58"/>
  <c r="T391" i="58"/>
  <c r="T463" i="58"/>
  <c r="S723" i="58"/>
  <c r="R723" i="58"/>
  <c r="S739" i="58"/>
  <c r="R739" i="58"/>
  <c r="T836" i="58"/>
  <c r="S499" i="58"/>
  <c r="R499" i="58"/>
  <c r="T853" i="58"/>
  <c r="S1096" i="58"/>
  <c r="R1096" i="58"/>
  <c r="T898" i="58"/>
  <c r="U1315" i="58"/>
  <c r="T1322" i="58"/>
  <c r="T284" i="58"/>
  <c r="T351" i="58"/>
  <c r="T410" i="58"/>
  <c r="T477" i="58"/>
  <c r="T625" i="58"/>
  <c r="T667" i="58"/>
  <c r="T713" i="58"/>
  <c r="T755" i="58"/>
  <c r="S800" i="58"/>
  <c r="R800" i="58"/>
  <c r="T800" i="58" s="1"/>
  <c r="T825" i="58"/>
  <c r="T850" i="58"/>
  <c r="T1083" i="58"/>
  <c r="S1185" i="58"/>
  <c r="R1185" i="58"/>
  <c r="T869" i="58"/>
  <c r="T907" i="58"/>
  <c r="T949" i="58"/>
  <c r="T987" i="58"/>
  <c r="T1029" i="58"/>
  <c r="T1232" i="58"/>
  <c r="T976" i="58"/>
  <c r="T1010" i="58"/>
  <c r="R1035" i="58"/>
  <c r="S1035" i="58"/>
  <c r="R1086" i="58"/>
  <c r="T1086" i="58" s="1"/>
  <c r="S1086" i="58"/>
  <c r="T1133" i="58"/>
  <c r="T1236" i="58"/>
  <c r="R1122" i="58"/>
  <c r="S1122" i="58"/>
  <c r="R1138" i="58"/>
  <c r="S1138" i="58"/>
  <c r="R1172" i="58"/>
  <c r="S1172" i="58"/>
  <c r="R1202" i="58"/>
  <c r="S1202" i="58"/>
  <c r="R1218" i="58"/>
  <c r="S1218" i="58"/>
  <c r="R1252" i="58"/>
  <c r="S1252" i="58"/>
  <c r="U1363" i="58"/>
  <c r="U1629" i="58"/>
  <c r="S1191" i="58"/>
  <c r="R1191" i="58"/>
  <c r="R1225" i="58"/>
  <c r="S1225" i="58"/>
  <c r="U1309" i="58"/>
  <c r="U1384" i="58"/>
  <c r="U1400" i="58"/>
  <c r="T1694" i="58"/>
  <c r="T1303" i="58"/>
  <c r="T1336" i="58"/>
  <c r="U1422" i="58"/>
  <c r="U1688" i="58"/>
  <c r="U1727" i="58"/>
  <c r="T1735" i="58"/>
  <c r="T1442" i="58"/>
  <c r="T1458" i="58"/>
  <c r="T1463" i="58"/>
  <c r="T1479" i="58"/>
  <c r="T1533" i="58"/>
  <c r="U1639" i="58"/>
  <c r="U1641" i="58"/>
  <c r="R1851" i="58"/>
  <c r="S1851" i="58"/>
  <c r="R1859" i="58"/>
  <c r="S1859" i="58"/>
  <c r="S1568" i="58"/>
  <c r="R1568" i="58"/>
  <c r="S1635" i="58"/>
  <c r="R1635" i="58"/>
  <c r="S1845" i="58"/>
  <c r="R1845" i="58"/>
  <c r="R1885" i="58"/>
  <c r="T1885" i="58" s="1"/>
  <c r="S1885" i="58"/>
  <c r="T1928" i="58"/>
  <c r="Q2269" i="58"/>
  <c r="R264" i="58"/>
  <c r="T264" i="58" s="1"/>
  <c r="S264" i="58"/>
  <c r="R281" i="58"/>
  <c r="S281" i="58"/>
  <c r="R331" i="58"/>
  <c r="T331" i="58" s="1"/>
  <c r="S331" i="58"/>
  <c r="U355" i="58"/>
  <c r="U439" i="58"/>
  <c r="U268" i="58"/>
  <c r="T290" i="58"/>
  <c r="T408" i="58"/>
  <c r="T256" i="58"/>
  <c r="T298" i="58"/>
  <c r="U377" i="58"/>
  <c r="U378" i="58"/>
  <c r="T429" i="58"/>
  <c r="T614" i="58"/>
  <c r="T656" i="58"/>
  <c r="T366" i="58"/>
  <c r="T437" i="58"/>
  <c r="R441" i="58"/>
  <c r="S441" i="58"/>
  <c r="S807" i="58"/>
  <c r="R807" i="58"/>
  <c r="T894" i="58"/>
  <c r="T993" i="58"/>
  <c r="T1163" i="58"/>
  <c r="T1179" i="58"/>
  <c r="T810" i="58"/>
  <c r="S866" i="58"/>
  <c r="R866" i="58"/>
  <c r="S881" i="58"/>
  <c r="R881" i="58"/>
  <c r="S950" i="58"/>
  <c r="R950" i="58"/>
  <c r="S1026" i="58"/>
  <c r="R1026" i="58"/>
  <c r="S1117" i="58"/>
  <c r="R1117" i="58"/>
  <c r="U592" i="58"/>
  <c r="U626" i="58"/>
  <c r="U752" i="58"/>
  <c r="U786" i="58"/>
  <c r="S1250" i="58"/>
  <c r="R1250" i="58"/>
  <c r="T258" i="58"/>
  <c r="T326" i="58"/>
  <c r="T393" i="58"/>
  <c r="T452" i="58"/>
  <c r="T511" i="58"/>
  <c r="T557" i="58"/>
  <c r="T583" i="58"/>
  <c r="T629" i="58"/>
  <c r="T671" i="58"/>
  <c r="T717" i="58"/>
  <c r="T759" i="58"/>
  <c r="T1575" i="58"/>
  <c r="T1062" i="58"/>
  <c r="T1108" i="58"/>
  <c r="T1296" i="58"/>
  <c r="S883" i="58"/>
  <c r="R883" i="58"/>
  <c r="S899" i="58"/>
  <c r="R899" i="58"/>
  <c r="R933" i="58"/>
  <c r="T933" i="58" s="1"/>
  <c r="S933" i="58"/>
  <c r="T1072" i="58"/>
  <c r="S1155" i="58"/>
  <c r="R1155" i="58"/>
  <c r="S1208" i="58"/>
  <c r="R1208" i="58"/>
  <c r="R1141" i="58"/>
  <c r="S1141" i="58"/>
  <c r="R1157" i="58"/>
  <c r="S1157" i="58"/>
  <c r="S1271" i="58"/>
  <c r="R1271" i="58"/>
  <c r="T1321" i="58"/>
  <c r="U1308" i="58"/>
  <c r="U1604" i="58"/>
  <c r="U1724" i="58"/>
  <c r="T1456" i="58"/>
  <c r="T1477" i="58"/>
  <c r="T1579" i="58"/>
  <c r="T1617" i="58"/>
  <c r="S1818" i="58"/>
  <c r="R1818" i="58"/>
  <c r="T1541" i="58"/>
  <c r="T1558" i="58"/>
  <c r="T1712" i="58"/>
  <c r="S1821" i="58"/>
  <c r="R1821" i="58"/>
  <c r="T319" i="58"/>
  <c r="T362" i="58"/>
  <c r="U269" i="58"/>
  <c r="T420" i="58"/>
  <c r="T526" i="58"/>
  <c r="U310" i="58"/>
  <c r="T839" i="58"/>
  <c r="T860" i="58"/>
  <c r="U352" i="58"/>
  <c r="T404" i="58"/>
  <c r="U462" i="58"/>
  <c r="S651" i="58"/>
  <c r="R651" i="58"/>
  <c r="S834" i="58"/>
  <c r="R834" i="58"/>
  <c r="S689" i="58"/>
  <c r="R689" i="58"/>
  <c r="S761" i="58"/>
  <c r="R761" i="58"/>
  <c r="S777" i="58"/>
  <c r="R777" i="58"/>
  <c r="T820" i="58"/>
  <c r="S1003" i="58"/>
  <c r="R1003" i="58"/>
  <c r="S927" i="58"/>
  <c r="R927" i="58"/>
  <c r="U1040" i="58"/>
  <c r="T1104" i="58"/>
  <c r="T267" i="58"/>
  <c r="T334" i="58"/>
  <c r="S400" i="58"/>
  <c r="R400" i="58"/>
  <c r="T460" i="58"/>
  <c r="T515" i="58"/>
  <c r="S560" i="58"/>
  <c r="R560" i="58"/>
  <c r="T705" i="58"/>
  <c r="T747" i="58"/>
  <c r="T793" i="58"/>
  <c r="T833" i="58"/>
  <c r="T858" i="58"/>
  <c r="R880" i="58"/>
  <c r="S880" i="58"/>
  <c r="R910" i="58"/>
  <c r="S910" i="58"/>
  <c r="R944" i="58"/>
  <c r="S944" i="58"/>
  <c r="R960" i="58"/>
  <c r="S960" i="58"/>
  <c r="R990" i="58"/>
  <c r="S990" i="58"/>
  <c r="R1024" i="58"/>
  <c r="T1024" i="58" s="1"/>
  <c r="S1024" i="58"/>
  <c r="T1106" i="58"/>
  <c r="T1114" i="58"/>
  <c r="T1338" i="58"/>
  <c r="T1592" i="58"/>
  <c r="R971" i="58"/>
  <c r="S971" i="58"/>
  <c r="S1005" i="58"/>
  <c r="R1005" i="58"/>
  <c r="T1047" i="58"/>
  <c r="T1057" i="58"/>
  <c r="T1095" i="58"/>
  <c r="S1136" i="58"/>
  <c r="R1136" i="58"/>
  <c r="T1537" i="58"/>
  <c r="R1126" i="58"/>
  <c r="S1126" i="58"/>
  <c r="R1168" i="58"/>
  <c r="S1168" i="58"/>
  <c r="R1206" i="58"/>
  <c r="S1206" i="58"/>
  <c r="R1248" i="58"/>
  <c r="S1248" i="58"/>
  <c r="T1365" i="58"/>
  <c r="S1187" i="58"/>
  <c r="R1187" i="58"/>
  <c r="R1221" i="58"/>
  <c r="S1221" i="58"/>
  <c r="R1237" i="58"/>
  <c r="S1237" i="58"/>
  <c r="U1386" i="58"/>
  <c r="T1311" i="58"/>
  <c r="U1424" i="58"/>
  <c r="U1432" i="58"/>
  <c r="U1440" i="58"/>
  <c r="U1637" i="58"/>
  <c r="T1729" i="58"/>
  <c r="T1340" i="58"/>
  <c r="T1359" i="58"/>
  <c r="T1454" i="58"/>
  <c r="T1475" i="58"/>
  <c r="T1650" i="58"/>
  <c r="T1667" i="58"/>
  <c r="T1844" i="58"/>
  <c r="T1529" i="58"/>
  <c r="S1800" i="58"/>
  <c r="R1800" i="58"/>
  <c r="S1742" i="58"/>
  <c r="R1742" i="58"/>
  <c r="S1758" i="58"/>
  <c r="R1758" i="58"/>
  <c r="T1915" i="58"/>
  <c r="U1827" i="58"/>
  <c r="T1748" i="58"/>
  <c r="T1903" i="58"/>
  <c r="R1836" i="58"/>
  <c r="S1836" i="58"/>
  <c r="T1966" i="58"/>
  <c r="T2002" i="58"/>
  <c r="T1744" i="58"/>
  <c r="S1956" i="58"/>
  <c r="R1956" i="58"/>
  <c r="R1899" i="58"/>
  <c r="T1899" i="58" s="1"/>
  <c r="S1899" i="58"/>
  <c r="R1929" i="58"/>
  <c r="S1929" i="58"/>
  <c r="T1985" i="58"/>
  <c r="T2111" i="58"/>
  <c r="T2115" i="58"/>
  <c r="S2034" i="58"/>
  <c r="R2034" i="58"/>
  <c r="S2069" i="58"/>
  <c r="R2069" i="58"/>
  <c r="T2102" i="58"/>
  <c r="T2130" i="58"/>
  <c r="U2054" i="58"/>
  <c r="T2107" i="58"/>
  <c r="U2135" i="58"/>
  <c r="T2145" i="58"/>
  <c r="S2188" i="58"/>
  <c r="R2188" i="58"/>
  <c r="S2193" i="58"/>
  <c r="R2193" i="58"/>
  <c r="S2182" i="58"/>
  <c r="R2182" i="58"/>
  <c r="T2182" i="58" s="1"/>
  <c r="U2238" i="58"/>
  <c r="T2225" i="58"/>
  <c r="S2242" i="58"/>
  <c r="R2242" i="58"/>
  <c r="T2247" i="58"/>
  <c r="S1977" i="58"/>
  <c r="R1977" i="58"/>
  <c r="S1551" i="58"/>
  <c r="R1551" i="58"/>
  <c r="R1862" i="58"/>
  <c r="S1862" i="58"/>
  <c r="T1953" i="58"/>
  <c r="T1968" i="58"/>
  <c r="T2087" i="58"/>
  <c r="T1955" i="58"/>
  <c r="S2070" i="58"/>
  <c r="R2070" i="58"/>
  <c r="U2146" i="58"/>
  <c r="U2210" i="58"/>
  <c r="U2240" i="58"/>
  <c r="S2255" i="58"/>
  <c r="R2255" i="58"/>
  <c r="T1811" i="58"/>
  <c r="T1816" i="58"/>
  <c r="R1876" i="58"/>
  <c r="S1876" i="58"/>
  <c r="T1932" i="58"/>
  <c r="R1828" i="58"/>
  <c r="T1828" i="58" s="1"/>
  <c r="S1828" i="58"/>
  <c r="T1775" i="58"/>
  <c r="T1794" i="58"/>
  <c r="T1817" i="58"/>
  <c r="T2039" i="58"/>
  <c r="T1909" i="58"/>
  <c r="T1943" i="58"/>
  <c r="T1959" i="58"/>
  <c r="T2001" i="58"/>
  <c r="S2022" i="58"/>
  <c r="R2022" i="58"/>
  <c r="S2071" i="58"/>
  <c r="R2071" i="58"/>
  <c r="S2028" i="58"/>
  <c r="R2028" i="58"/>
  <c r="S2074" i="58"/>
  <c r="R2074" i="58"/>
  <c r="U2101" i="58"/>
  <c r="S2092" i="58"/>
  <c r="R2092" i="58"/>
  <c r="T2229" i="58"/>
  <c r="S2175" i="58"/>
  <c r="R2175" i="58"/>
  <c r="T2192" i="58"/>
  <c r="S2221" i="58"/>
  <c r="R2221" i="58"/>
  <c r="T2257" i="58"/>
  <c r="T1997" i="58"/>
  <c r="T2076" i="58"/>
  <c r="S2040" i="58"/>
  <c r="R2040" i="58"/>
  <c r="T2200" i="58"/>
  <c r="S2241" i="58"/>
  <c r="R2241" i="58"/>
  <c r="S2223" i="58"/>
  <c r="R2223" i="58"/>
  <c r="T2237" i="58"/>
  <c r="T1544" i="58"/>
  <c r="T1611" i="58"/>
  <c r="S2005" i="58"/>
  <c r="R2005" i="58"/>
  <c r="S2084" i="58"/>
  <c r="R2084" i="58"/>
  <c r="S1897" i="58"/>
  <c r="R1897" i="58"/>
  <c r="S1961" i="58"/>
  <c r="R1961" i="58"/>
  <c r="S1766" i="58"/>
  <c r="R1766" i="58"/>
  <c r="S1808" i="58"/>
  <c r="R1808" i="58"/>
  <c r="S1910" i="58"/>
  <c r="R1910" i="58"/>
  <c r="R1895" i="58"/>
  <c r="T1895" i="58" s="1"/>
  <c r="S1895" i="58"/>
  <c r="R1933" i="58"/>
  <c r="S1933" i="58"/>
  <c r="T1987" i="58"/>
  <c r="U2060" i="58"/>
  <c r="S2026" i="58"/>
  <c r="R2026" i="58"/>
  <c r="S2061" i="58"/>
  <c r="R2061" i="58"/>
  <c r="S2184" i="58"/>
  <c r="R2184" i="58"/>
  <c r="T2038" i="58"/>
  <c r="T2103" i="58"/>
  <c r="T2086" i="58"/>
  <c r="U2169" i="58"/>
  <c r="S2189" i="58"/>
  <c r="R2189" i="58"/>
  <c r="S2194" i="58"/>
  <c r="R2194" i="58"/>
  <c r="S1906" i="58"/>
  <c r="R1906" i="58"/>
  <c r="S1740" i="58"/>
  <c r="R1740" i="58"/>
  <c r="S2035" i="58"/>
  <c r="R2035" i="58"/>
  <c r="R1912" i="58"/>
  <c r="S1912" i="58"/>
  <c r="U2164" i="58"/>
  <c r="T2252" i="58"/>
  <c r="U243" i="58" l="1"/>
  <c r="D243" i="68"/>
  <c r="T322" i="58"/>
  <c r="U322" i="58" s="1"/>
  <c r="T560" i="58"/>
  <c r="T2036" i="58"/>
  <c r="T2190" i="58"/>
  <c r="U2190" i="58" s="1"/>
  <c r="T1774" i="58"/>
  <c r="T1390" i="58"/>
  <c r="U1390" i="58" s="1"/>
  <c r="F241" i="68"/>
  <c r="E241" i="68"/>
  <c r="F241" i="67"/>
  <c r="E241" i="67"/>
  <c r="T2070" i="58"/>
  <c r="T975" i="58"/>
  <c r="D242" i="67"/>
  <c r="D242" i="68"/>
  <c r="S2287" i="58"/>
  <c r="T2288" i="58"/>
  <c r="U2264" i="58"/>
  <c r="T2287" i="58"/>
  <c r="S2286" i="58"/>
  <c r="T2286" i="58" s="1"/>
  <c r="T2222" i="58"/>
  <c r="U2222" i="58" s="1"/>
  <c r="T1273" i="58"/>
  <c r="T929" i="58"/>
  <c r="U929" i="58" s="1"/>
  <c r="T1713" i="58"/>
  <c r="U1713" i="58" s="1"/>
  <c r="T473" i="58"/>
  <c r="U473" i="58" s="1"/>
  <c r="T1835" i="58"/>
  <c r="U1835" i="58" s="1"/>
  <c r="T623" i="58"/>
  <c r="U623" i="58" s="1"/>
  <c r="T1332" i="58"/>
  <c r="U1332" i="58" s="1"/>
  <c r="T372" i="58"/>
  <c r="U372" i="58" s="1"/>
  <c r="T757" i="58"/>
  <c r="U757" i="58" s="1"/>
  <c r="T574" i="58"/>
  <c r="U574" i="58" s="1"/>
  <c r="T498" i="58"/>
  <c r="U498" i="58" s="1"/>
  <c r="T1732" i="58"/>
  <c r="U1732" i="58" s="1"/>
  <c r="T2223" i="58"/>
  <c r="T1225" i="58"/>
  <c r="U1225" i="58" s="1"/>
  <c r="T1212" i="58"/>
  <c r="T1260" i="58"/>
  <c r="T1210" i="58"/>
  <c r="T1164" i="58"/>
  <c r="U1164" i="58" s="1"/>
  <c r="T1063" i="58"/>
  <c r="T889" i="58"/>
  <c r="T640" i="58"/>
  <c r="U640" i="58" s="1"/>
  <c r="T973" i="58"/>
  <c r="U973" i="58" s="1"/>
  <c r="T575" i="58"/>
  <c r="T1269" i="58"/>
  <c r="T1174" i="58"/>
  <c r="T1147" i="58"/>
  <c r="U1147" i="58" s="1"/>
  <c r="T1197" i="58"/>
  <c r="T1318" i="58"/>
  <c r="T577" i="58"/>
  <c r="U577" i="58" s="1"/>
  <c r="T2124" i="58"/>
  <c r="U2124" i="58" s="1"/>
  <c r="T1620" i="58"/>
  <c r="U1620" i="58" s="1"/>
  <c r="T1734" i="58"/>
  <c r="U1734" i="58" s="1"/>
  <c r="T344" i="58"/>
  <c r="U344" i="58" s="1"/>
  <c r="T1728" i="58"/>
  <c r="U1728" i="58" s="1"/>
  <c r="T523" i="58"/>
  <c r="U523" i="58" s="1"/>
  <c r="T318" i="58"/>
  <c r="U318" i="58" s="1"/>
  <c r="T1749" i="58"/>
  <c r="U1749" i="58" s="1"/>
  <c r="T1973" i="58"/>
  <c r="U1973" i="58" s="1"/>
  <c r="T1715" i="58"/>
  <c r="U1715" i="58" s="1"/>
  <c r="T1582" i="58"/>
  <c r="U1582" i="58" s="1"/>
  <c r="T573" i="58"/>
  <c r="U573" i="58" s="1"/>
  <c r="T2129" i="58"/>
  <c r="U2129" i="58" s="1"/>
  <c r="T1736" i="58"/>
  <c r="U1736" i="58" s="1"/>
  <c r="T1595" i="58"/>
  <c r="U1595" i="58" s="1"/>
  <c r="T453" i="58"/>
  <c r="U453" i="58" s="1"/>
  <c r="T1536" i="58"/>
  <c r="U1536" i="58" s="1"/>
  <c r="T665" i="58"/>
  <c r="U665" i="58" s="1"/>
  <c r="T1371" i="58"/>
  <c r="U1371" i="58" s="1"/>
  <c r="T381" i="58"/>
  <c r="U381" i="58" s="1"/>
  <c r="T1394" i="58"/>
  <c r="U1394" i="58" s="1"/>
  <c r="T1782" i="58"/>
  <c r="U1782" i="58" s="1"/>
  <c r="T389" i="58"/>
  <c r="U389" i="58" s="1"/>
  <c r="T1417" i="58"/>
  <c r="U1417" i="58" s="1"/>
  <c r="T1869" i="58"/>
  <c r="U1869" i="58" s="1"/>
  <c r="T2180" i="58"/>
  <c r="U2180" i="58" s="1"/>
  <c r="T764" i="58"/>
  <c r="U764" i="58" s="1"/>
  <c r="T1398" i="58"/>
  <c r="U1398" i="58" s="1"/>
  <c r="T338" i="58"/>
  <c r="U338" i="58" s="1"/>
  <c r="T380" i="58"/>
  <c r="U380" i="58" s="1"/>
  <c r="T1283" i="58"/>
  <c r="U1283" i="58" s="1"/>
  <c r="T341" i="58"/>
  <c r="U341" i="58" s="1"/>
  <c r="T1548" i="58"/>
  <c r="U1548" i="58" s="1"/>
  <c r="T1805" i="58"/>
  <c r="U1805" i="58" s="1"/>
  <c r="T1590" i="58"/>
  <c r="U1590" i="58" s="1"/>
  <c r="T1607" i="58"/>
  <c r="U1607" i="58" s="1"/>
  <c r="T642" i="58"/>
  <c r="U642" i="58" s="1"/>
  <c r="T1409" i="58"/>
  <c r="U1409" i="58" s="1"/>
  <c r="T1403" i="58"/>
  <c r="U1403" i="58" s="1"/>
  <c r="T1413" i="58"/>
  <c r="U1413" i="58" s="1"/>
  <c r="T1430" i="58"/>
  <c r="U1430" i="58" s="1"/>
  <c r="T802" i="58"/>
  <c r="U802" i="58" s="1"/>
  <c r="T1711" i="58"/>
  <c r="U1711" i="58" s="1"/>
  <c r="T612" i="58"/>
  <c r="U612" i="58" s="1"/>
  <c r="T535" i="58"/>
  <c r="U535" i="58" s="1"/>
  <c r="T1428" i="58"/>
  <c r="U1428" i="58" s="1"/>
  <c r="T1880" i="58"/>
  <c r="U1880" i="58" s="1"/>
  <c r="T288" i="58"/>
  <c r="U288" i="58" s="1"/>
  <c r="T655" i="58"/>
  <c r="U655" i="58" s="1"/>
  <c r="T1787" i="58"/>
  <c r="T1335" i="58"/>
  <c r="T1193" i="58"/>
  <c r="U1193" i="58" s="1"/>
  <c r="T1124" i="58"/>
  <c r="U1124" i="58" s="1"/>
  <c r="T817" i="58"/>
  <c r="T1333" i="58"/>
  <c r="U1333" i="58" s="1"/>
  <c r="T531" i="58"/>
  <c r="U531" i="58" s="1"/>
  <c r="T1299" i="58"/>
  <c r="U1299" i="58" s="1"/>
  <c r="T302" i="58"/>
  <c r="U302" i="58" s="1"/>
  <c r="T411" i="58"/>
  <c r="U411" i="58" s="1"/>
  <c r="T1722" i="58"/>
  <c r="U1722" i="58" s="1"/>
  <c r="T1392" i="58"/>
  <c r="U1392" i="58" s="1"/>
  <c r="T901" i="58"/>
  <c r="U901" i="58" s="1"/>
  <c r="T1438" i="58"/>
  <c r="U1438" i="58" s="1"/>
  <c r="T1415" i="58"/>
  <c r="U1415" i="58" s="1"/>
  <c r="T2181" i="58"/>
  <c r="U2181" i="58" s="1"/>
  <c r="T1411" i="58"/>
  <c r="U1411" i="58" s="1"/>
  <c r="T1771" i="58"/>
  <c r="U1771" i="58" s="1"/>
  <c r="T749" i="58"/>
  <c r="U749" i="58" s="1"/>
  <c r="T1361" i="58"/>
  <c r="U1361" i="58" s="1"/>
  <c r="T1813" i="58"/>
  <c r="U1813" i="58" s="1"/>
  <c r="T1436" i="58"/>
  <c r="U1436" i="58" s="1"/>
  <c r="T1824" i="58"/>
  <c r="U1824" i="58" s="1"/>
  <c r="T1798" i="58"/>
  <c r="U1798" i="58" s="1"/>
  <c r="T1377" i="58"/>
  <c r="U1377" i="58" s="1"/>
  <c r="T1779" i="58"/>
  <c r="U1779" i="58" s="1"/>
  <c r="T1407" i="58"/>
  <c r="U1407" i="58" s="1"/>
  <c r="T1426" i="58"/>
  <c r="U1426" i="58" s="1"/>
  <c r="T536" i="58"/>
  <c r="U536" i="58" s="1"/>
  <c r="T246" i="58"/>
  <c r="T330" i="58"/>
  <c r="U330" i="58" s="1"/>
  <c r="T738" i="58"/>
  <c r="U738" i="58" s="1"/>
  <c r="T1419" i="58"/>
  <c r="U1419" i="58" s="1"/>
  <c r="T1121" i="58"/>
  <c r="U1121" i="58" s="1"/>
  <c r="T1790" i="58"/>
  <c r="U1790" i="58" s="1"/>
  <c r="T1401" i="58"/>
  <c r="U1401" i="58" s="1"/>
  <c r="T635" i="58"/>
  <c r="U635" i="58" s="1"/>
  <c r="T616" i="58"/>
  <c r="U616" i="58" s="1"/>
  <c r="T981" i="58"/>
  <c r="U981" i="58" s="1"/>
  <c r="T1521" i="58"/>
  <c r="U1521" i="58" s="1"/>
  <c r="T722" i="58"/>
  <c r="U722" i="58" s="1"/>
  <c r="T1298" i="58"/>
  <c r="U1298" i="58" s="1"/>
  <c r="R2273" i="58"/>
  <c r="T2273" i="58" s="1"/>
  <c r="U2273" i="58" s="1"/>
  <c r="R2278" i="58"/>
  <c r="T2278" i="58" s="1"/>
  <c r="U2278" i="58" s="1"/>
  <c r="R2279" i="58"/>
  <c r="T2279" i="58" s="1"/>
  <c r="U2279" i="58" s="1"/>
  <c r="T2283" i="58"/>
  <c r="S2281" i="58"/>
  <c r="R2281" i="58"/>
  <c r="T2284" i="58"/>
  <c r="R2271" i="58"/>
  <c r="T2271" i="58" s="1"/>
  <c r="U2271" i="58" s="1"/>
  <c r="R2270" i="58"/>
  <c r="T2270" i="58" s="1"/>
  <c r="R2285" i="58"/>
  <c r="S2285" i="58"/>
  <c r="R2282" i="58"/>
  <c r="S2282" i="58"/>
  <c r="T2280" i="58"/>
  <c r="S2272" i="58"/>
  <c r="T2272" i="58" s="1"/>
  <c r="U2272" i="58" s="1"/>
  <c r="R2277" i="58"/>
  <c r="S2277" i="58"/>
  <c r="R2275" i="58"/>
  <c r="S2275" i="58"/>
  <c r="T2035" i="58"/>
  <c r="T2189" i="58"/>
  <c r="U2189" i="58" s="1"/>
  <c r="T2069" i="58"/>
  <c r="U2069" i="58" s="1"/>
  <c r="T1818" i="58"/>
  <c r="U1818" i="58" s="1"/>
  <c r="T1271" i="58"/>
  <c r="T1155" i="58"/>
  <c r="U1155" i="58" s="1"/>
  <c r="T881" i="58"/>
  <c r="U881" i="58" s="1"/>
  <c r="T1061" i="58"/>
  <c r="U1061" i="58" s="1"/>
  <c r="T306" i="58"/>
  <c r="T415" i="58"/>
  <c r="U415" i="58" s="1"/>
  <c r="T1847" i="58"/>
  <c r="U1847" i="58" s="1"/>
  <c r="T279" i="58"/>
  <c r="U279" i="58" s="1"/>
  <c r="S2276" i="58"/>
  <c r="R2276" i="58"/>
  <c r="T2081" i="58"/>
  <c r="U2081" i="58" s="1"/>
  <c r="T1223" i="58"/>
  <c r="U1223" i="58" s="1"/>
  <c r="T874" i="58"/>
  <c r="T1379" i="58"/>
  <c r="U1379" i="58" s="1"/>
  <c r="T313" i="58"/>
  <c r="U313" i="58" s="1"/>
  <c r="S2274" i="58"/>
  <c r="R2274" i="58"/>
  <c r="T878" i="58"/>
  <c r="U878" i="58" s="1"/>
  <c r="T1864" i="58"/>
  <c r="U1864" i="58" s="1"/>
  <c r="T537" i="58"/>
  <c r="U537" i="58" s="1"/>
  <c r="T742" i="58"/>
  <c r="U742" i="58" s="1"/>
  <c r="T2027" i="58"/>
  <c r="U2027" i="58" s="1"/>
  <c r="T832" i="58"/>
  <c r="U832" i="58" s="1"/>
  <c r="T373" i="58"/>
  <c r="U373" i="58" s="1"/>
  <c r="T2251" i="58"/>
  <c r="U2251" i="58" s="1"/>
  <c r="T2085" i="58"/>
  <c r="U2085" i="58" s="1"/>
  <c r="T297" i="58"/>
  <c r="U297" i="58" s="1"/>
  <c r="T255" i="58"/>
  <c r="U255" i="58" s="1"/>
  <c r="T1918" i="58"/>
  <c r="U1918" i="58" s="1"/>
  <c r="T1001" i="58"/>
  <c r="U1001" i="58" s="1"/>
  <c r="T1189" i="58"/>
  <c r="U1189" i="58" s="1"/>
  <c r="T921" i="58"/>
  <c r="U921" i="58" s="1"/>
  <c r="T1265" i="58"/>
  <c r="U1265" i="58" s="1"/>
  <c r="T2250" i="58"/>
  <c r="U2250" i="58" s="1"/>
  <c r="T963" i="58"/>
  <c r="U963" i="58" s="1"/>
  <c r="T2026" i="58"/>
  <c r="U2026" i="58" s="1"/>
  <c r="T1910" i="58"/>
  <c r="U1910" i="58" s="1"/>
  <c r="T1766" i="58"/>
  <c r="U1766" i="58" s="1"/>
  <c r="T1897" i="58"/>
  <c r="U1897" i="58" s="1"/>
  <c r="T2005" i="58"/>
  <c r="U2005" i="58" s="1"/>
  <c r="T2074" i="58"/>
  <c r="U2074" i="58" s="1"/>
  <c r="T2071" i="58"/>
  <c r="U2071" i="58" s="1"/>
  <c r="T2255" i="58"/>
  <c r="U2255" i="58" s="1"/>
  <c r="T2193" i="58"/>
  <c r="U2193" i="58" s="1"/>
  <c r="T499" i="58"/>
  <c r="U499" i="58" s="1"/>
  <c r="T2244" i="58"/>
  <c r="U2244" i="58" s="1"/>
  <c r="T1893" i="58"/>
  <c r="U1893" i="58" s="1"/>
  <c r="T333" i="58"/>
  <c r="U333" i="58" s="1"/>
  <c r="T826" i="58"/>
  <c r="U826" i="58" s="1"/>
  <c r="T697" i="58"/>
  <c r="U697" i="58" s="1"/>
  <c r="T1784" i="58"/>
  <c r="U1784" i="58" s="1"/>
  <c r="T1204" i="58"/>
  <c r="U1204" i="58" s="1"/>
  <c r="T2093" i="58"/>
  <c r="U2093" i="58" s="1"/>
  <c r="T2021" i="58"/>
  <c r="U2021" i="58" s="1"/>
  <c r="T1709" i="58"/>
  <c r="U1709" i="58" s="1"/>
  <c r="T276" i="58"/>
  <c r="U276" i="58" s="1"/>
  <c r="T487" i="58"/>
  <c r="U487" i="58" s="1"/>
  <c r="T569" i="58"/>
  <c r="U569" i="58" s="1"/>
  <c r="T251" i="58"/>
  <c r="U251" i="58" s="1"/>
  <c r="T1757" i="58"/>
  <c r="U1757" i="58" s="1"/>
  <c r="T1929" i="58"/>
  <c r="U1929" i="58" s="1"/>
  <c r="T409" i="58"/>
  <c r="U409" i="58" s="1"/>
  <c r="T283" i="58"/>
  <c r="U283" i="58" s="1"/>
  <c r="T923" i="58"/>
  <c r="U923" i="58" s="1"/>
  <c r="T643" i="58"/>
  <c r="U643" i="58" s="1"/>
  <c r="T529" i="58"/>
  <c r="U529" i="58" s="1"/>
  <c r="T1946" i="58"/>
  <c r="U1946" i="58" s="1"/>
  <c r="T2072" i="58"/>
  <c r="U2072" i="58" s="1"/>
  <c r="T1745" i="58"/>
  <c r="U1745" i="58" s="1"/>
  <c r="T2066" i="58"/>
  <c r="U2066" i="58" s="1"/>
  <c r="T1921" i="58"/>
  <c r="U1921" i="58" s="1"/>
  <c r="T1739" i="58"/>
  <c r="U1739" i="58" s="1"/>
  <c r="T1032" i="58"/>
  <c r="U1032" i="58" s="1"/>
  <c r="T982" i="58"/>
  <c r="U982" i="58" s="1"/>
  <c r="T918" i="58"/>
  <c r="U918" i="58" s="1"/>
  <c r="T872" i="58"/>
  <c r="U872" i="58" s="1"/>
  <c r="T803" i="58"/>
  <c r="U803" i="58" s="1"/>
  <c r="T2075" i="58"/>
  <c r="U2075" i="58" s="1"/>
  <c r="T830" i="58"/>
  <c r="U830" i="58" s="1"/>
  <c r="T1742" i="58"/>
  <c r="U1742" i="58" s="1"/>
  <c r="T1044" i="58"/>
  <c r="U1044" i="58" s="1"/>
  <c r="T2037" i="58"/>
  <c r="U2037" i="58" s="1"/>
  <c r="T1610" i="58"/>
  <c r="U1610" i="58" s="1"/>
  <c r="T2032" i="58"/>
  <c r="U2032" i="58" s="1"/>
  <c r="T2090" i="58"/>
  <c r="U2090" i="58" s="1"/>
  <c r="T2030" i="58"/>
  <c r="U2030" i="58" s="1"/>
  <c r="T1149" i="58"/>
  <c r="U1149" i="58" s="1"/>
  <c r="T925" i="58"/>
  <c r="U925" i="58" s="1"/>
  <c r="T1239" i="58"/>
  <c r="U1239" i="58" s="1"/>
  <c r="T358" i="58"/>
  <c r="U358" i="58" s="1"/>
  <c r="T384" i="58"/>
  <c r="U384" i="58" s="1"/>
  <c r="T2191" i="58"/>
  <c r="U2191" i="58" s="1"/>
  <c r="T1908" i="58"/>
  <c r="U1908" i="58" s="1"/>
  <c r="T1952" i="58"/>
  <c r="U1952" i="58" s="1"/>
  <c r="T1914" i="58"/>
  <c r="U1914" i="58" s="1"/>
  <c r="T323" i="58"/>
  <c r="U323" i="58" s="1"/>
  <c r="T527" i="58"/>
  <c r="U527" i="58" s="1"/>
  <c r="T565" i="58"/>
  <c r="U565" i="58" s="1"/>
  <c r="T2020" i="58"/>
  <c r="U2020" i="58" s="1"/>
  <c r="T1229" i="58"/>
  <c r="U1229" i="58" s="1"/>
  <c r="T1128" i="58"/>
  <c r="U1128" i="58" s="1"/>
  <c r="T977" i="58"/>
  <c r="U977" i="58" s="1"/>
  <c r="T1206" i="58"/>
  <c r="U1206" i="58" s="1"/>
  <c r="T1126" i="58"/>
  <c r="U1126" i="58" s="1"/>
  <c r="T1003" i="58"/>
  <c r="U1003" i="58" s="1"/>
  <c r="T777" i="58"/>
  <c r="U777" i="58" s="1"/>
  <c r="T834" i="58"/>
  <c r="U834" i="58" s="1"/>
  <c r="T1157" i="58"/>
  <c r="U1157" i="58" s="1"/>
  <c r="T883" i="58"/>
  <c r="U883" i="58" s="1"/>
  <c r="T281" i="58"/>
  <c r="U281" i="58" s="1"/>
  <c r="T1191" i="58"/>
  <c r="U1191" i="58" s="1"/>
  <c r="T1096" i="58"/>
  <c r="U1096" i="58" s="1"/>
  <c r="T723" i="58"/>
  <c r="U723" i="58" s="1"/>
  <c r="T920" i="58"/>
  <c r="U920" i="58" s="1"/>
  <c r="T521" i="58"/>
  <c r="U521" i="58" s="1"/>
  <c r="T1759" i="58"/>
  <c r="U1759" i="58" s="1"/>
  <c r="T2073" i="58"/>
  <c r="U2073" i="58" s="1"/>
  <c r="T792" i="58"/>
  <c r="U792" i="58" s="1"/>
  <c r="T704" i="58"/>
  <c r="U704" i="58" s="1"/>
  <c r="T716" i="58"/>
  <c r="U716" i="58" s="1"/>
  <c r="T1524" i="58"/>
  <c r="U1524" i="58" s="1"/>
  <c r="T272" i="58"/>
  <c r="U272" i="58" s="1"/>
  <c r="T1028" i="58"/>
  <c r="U1028" i="58" s="1"/>
  <c r="T906" i="58"/>
  <c r="U906" i="58" s="1"/>
  <c r="T1815" i="58"/>
  <c r="U1815" i="58" s="1"/>
  <c r="T1975" i="58"/>
  <c r="U1975" i="58" s="1"/>
  <c r="T1625" i="58"/>
  <c r="U1625" i="58" s="1"/>
  <c r="T1642" i="58"/>
  <c r="U1642" i="58" s="1"/>
  <c r="T424" i="58"/>
  <c r="U424" i="58" s="1"/>
  <c r="T1052" i="58"/>
  <c r="U1052" i="58" s="1"/>
  <c r="T965" i="58"/>
  <c r="U965" i="58" s="1"/>
  <c r="T470" i="58"/>
  <c r="U470" i="58" s="1"/>
  <c r="T1876" i="58"/>
  <c r="U1876" i="58" s="1"/>
  <c r="T1862" i="58"/>
  <c r="U1862" i="58" s="1"/>
  <c r="T1836" i="58"/>
  <c r="U1836" i="58" s="1"/>
  <c r="T1221" i="58"/>
  <c r="U1221" i="58" s="1"/>
  <c r="T398" i="58"/>
  <c r="U398" i="58" s="1"/>
  <c r="T1988" i="58"/>
  <c r="U1988" i="58" s="1"/>
  <c r="T1616" i="58"/>
  <c r="U1616" i="58" s="1"/>
  <c r="T1071" i="58"/>
  <c r="U1071" i="58" s="1"/>
  <c r="T2064" i="58"/>
  <c r="U2064" i="58" s="1"/>
  <c r="T2061" i="58"/>
  <c r="U2061" i="58" s="1"/>
  <c r="T1808" i="58"/>
  <c r="U1808" i="58" s="1"/>
  <c r="T1961" i="58"/>
  <c r="U1961" i="58" s="1"/>
  <c r="T2084" i="58"/>
  <c r="U2084" i="58" s="1"/>
  <c r="T2040" i="58"/>
  <c r="U2040" i="58" s="1"/>
  <c r="T2175" i="58"/>
  <c r="U2175" i="58" s="1"/>
  <c r="T2092" i="58"/>
  <c r="U2092" i="58" s="1"/>
  <c r="T2028" i="58"/>
  <c r="U2028" i="58" s="1"/>
  <c r="T2022" i="58"/>
  <c r="U2022" i="58" s="1"/>
  <c r="T1551" i="58"/>
  <c r="U1551" i="58" s="1"/>
  <c r="T2034" i="58"/>
  <c r="U2034" i="58" s="1"/>
  <c r="T1187" i="58"/>
  <c r="U1187" i="58" s="1"/>
  <c r="T1136" i="58"/>
  <c r="U1136" i="58" s="1"/>
  <c r="T971" i="58"/>
  <c r="U971" i="58" s="1"/>
  <c r="T990" i="58"/>
  <c r="U990" i="58" s="1"/>
  <c r="T944" i="58"/>
  <c r="U944" i="58" s="1"/>
  <c r="T880" i="58"/>
  <c r="U880" i="58" s="1"/>
  <c r="T1141" i="58"/>
  <c r="U1141" i="58" s="1"/>
  <c r="T441" i="58"/>
  <c r="U441" i="58" s="1"/>
  <c r="T1859" i="58"/>
  <c r="U1859" i="58" s="1"/>
  <c r="T1252" i="58"/>
  <c r="U1252" i="58" s="1"/>
  <c r="T1202" i="58"/>
  <c r="U1202" i="58" s="1"/>
  <c r="T1138" i="58"/>
  <c r="U1138" i="58" s="1"/>
  <c r="T996" i="58"/>
  <c r="U996" i="58" s="1"/>
  <c r="T567" i="58"/>
  <c r="U567" i="58" s="1"/>
  <c r="T2195" i="58"/>
  <c r="U2195" i="58" s="1"/>
  <c r="T2183" i="58"/>
  <c r="U2183" i="58" s="1"/>
  <c r="T2003" i="58"/>
  <c r="U2003" i="58" s="1"/>
  <c r="T2235" i="58"/>
  <c r="U2235" i="58" s="1"/>
  <c r="T2224" i="58"/>
  <c r="U2224" i="58" s="1"/>
  <c r="T1990" i="58"/>
  <c r="U1990" i="58" s="1"/>
  <c r="T1337" i="58"/>
  <c r="U1337" i="58" s="1"/>
  <c r="T1105" i="58"/>
  <c r="U1105" i="58" s="1"/>
  <c r="T459" i="58"/>
  <c r="U459" i="58" s="1"/>
  <c r="T1540" i="58"/>
  <c r="U1540" i="58" s="1"/>
  <c r="T1320" i="58"/>
  <c r="U1320" i="58" s="1"/>
  <c r="T809" i="58"/>
  <c r="U809" i="58" s="1"/>
  <c r="T1166" i="58"/>
  <c r="U1166" i="58" s="1"/>
  <c r="T1532" i="58"/>
  <c r="U1532" i="58" s="1"/>
  <c r="T849" i="58"/>
  <c r="U849" i="58" s="1"/>
  <c r="T754" i="58"/>
  <c r="U754" i="58" s="1"/>
  <c r="T666" i="58"/>
  <c r="U666" i="58" s="1"/>
  <c r="T870" i="58"/>
  <c r="U870" i="58" s="1"/>
  <c r="T868" i="58"/>
  <c r="U868" i="58" s="1"/>
  <c r="T552" i="58"/>
  <c r="U552" i="58" s="1"/>
  <c r="T316" i="58"/>
  <c r="U316" i="58" s="1"/>
  <c r="T483" i="58"/>
  <c r="U483" i="58" s="1"/>
  <c r="T2187" i="58"/>
  <c r="U2187" i="58" s="1"/>
  <c r="T1785" i="58"/>
  <c r="U1785" i="58" s="1"/>
  <c r="T1969" i="58"/>
  <c r="U1969" i="58" s="1"/>
  <c r="T2063" i="58"/>
  <c r="U2063" i="58" s="1"/>
  <c r="T2088" i="58"/>
  <c r="U2088" i="58" s="1"/>
  <c r="T851" i="58"/>
  <c r="U851" i="58" s="1"/>
  <c r="T609" i="58"/>
  <c r="U609" i="58" s="1"/>
  <c r="T765" i="58"/>
  <c r="U765" i="58" s="1"/>
  <c r="T735" i="58"/>
  <c r="U735" i="58" s="1"/>
  <c r="T988" i="58"/>
  <c r="U988" i="58" s="1"/>
  <c r="T1534" i="58"/>
  <c r="U1534" i="58" s="1"/>
  <c r="T1111" i="58"/>
  <c r="U1111" i="58" s="1"/>
  <c r="T339" i="58"/>
  <c r="U339" i="58" s="1"/>
  <c r="T992" i="58"/>
  <c r="U992" i="58" s="1"/>
  <c r="T2029" i="58"/>
  <c r="U2029" i="58" s="1"/>
  <c r="T1870" i="58"/>
  <c r="U1870" i="58" s="1"/>
  <c r="T2236" i="58"/>
  <c r="U2236" i="58" s="1"/>
  <c r="T1954" i="58"/>
  <c r="U1954" i="58" s="1"/>
  <c r="T674" i="58"/>
  <c r="U674" i="58" s="1"/>
  <c r="T586" i="58"/>
  <c r="U586" i="58" s="1"/>
  <c r="T493" i="58"/>
  <c r="U493" i="58" s="1"/>
  <c r="T367" i="58"/>
  <c r="U367" i="58" s="1"/>
  <c r="T1037" i="58"/>
  <c r="U1037" i="58" s="1"/>
  <c r="T1633" i="58"/>
  <c r="U1633" i="58" s="1"/>
  <c r="T1153" i="58"/>
  <c r="U1153" i="58" s="1"/>
  <c r="T1665" i="58"/>
  <c r="U1665" i="58" s="1"/>
  <c r="T259" i="58"/>
  <c r="U259" i="58" s="1"/>
  <c r="T2121" i="58"/>
  <c r="U2121" i="58" s="1"/>
  <c r="T1702" i="58"/>
  <c r="U1702" i="58" s="1"/>
  <c r="T1726" i="58"/>
  <c r="U1726" i="58" s="1"/>
  <c r="T1081" i="58"/>
  <c r="U1081" i="58" s="1"/>
  <c r="T1740" i="58"/>
  <c r="T2194" i="58"/>
  <c r="T2184" i="58"/>
  <c r="T2221" i="58"/>
  <c r="U2221" i="58" s="1"/>
  <c r="T2242" i="58"/>
  <c r="U2242" i="58" s="1"/>
  <c r="T2188" i="58"/>
  <c r="U2188" i="58" s="1"/>
  <c r="T1005" i="58"/>
  <c r="U1005" i="58" s="1"/>
  <c r="T1117" i="58"/>
  <c r="U1117" i="58" s="1"/>
  <c r="T950" i="58"/>
  <c r="U950" i="58" s="1"/>
  <c r="T866" i="58"/>
  <c r="U866" i="58" s="1"/>
  <c r="T1845" i="58"/>
  <c r="U1845" i="58" s="1"/>
  <c r="T1568" i="58"/>
  <c r="U1568" i="58" s="1"/>
  <c r="T1185" i="58"/>
  <c r="U1185" i="58" s="1"/>
  <c r="T662" i="58"/>
  <c r="U662" i="58" s="1"/>
  <c r="T502" i="58"/>
  <c r="U502" i="58" s="1"/>
  <c r="T375" i="58"/>
  <c r="U375" i="58" s="1"/>
  <c r="T241" i="58"/>
  <c r="T1159" i="58"/>
  <c r="U1159" i="58" s="1"/>
  <c r="T1916" i="58"/>
  <c r="U1916" i="58" s="1"/>
  <c r="T1939" i="58"/>
  <c r="U1939" i="58" s="1"/>
  <c r="T2089" i="58"/>
  <c r="U2089" i="58" s="1"/>
  <c r="T2033" i="58"/>
  <c r="U2033" i="58" s="1"/>
  <c r="T1717" i="58"/>
  <c r="U1717" i="58" s="1"/>
  <c r="T451" i="58"/>
  <c r="U451" i="58" s="1"/>
  <c r="T325" i="58"/>
  <c r="U325" i="58" s="1"/>
  <c r="T994" i="58"/>
  <c r="U994" i="58" s="1"/>
  <c r="T914" i="58"/>
  <c r="U914" i="58" s="1"/>
  <c r="T457" i="58"/>
  <c r="U457" i="58" s="1"/>
  <c r="T382" i="58"/>
  <c r="U382" i="58" s="1"/>
  <c r="T571" i="58"/>
  <c r="U571" i="58" s="1"/>
  <c r="T1178" i="58"/>
  <c r="U1178" i="58" s="1"/>
  <c r="T2186" i="58"/>
  <c r="U2186" i="58" s="1"/>
  <c r="T2031" i="58"/>
  <c r="U2031" i="58" s="1"/>
  <c r="T1751" i="58"/>
  <c r="U1751" i="58" s="1"/>
  <c r="T1755" i="58"/>
  <c r="U1755" i="58" s="1"/>
  <c r="T1998" i="58"/>
  <c r="U1998" i="58" s="1"/>
  <c r="T2243" i="58"/>
  <c r="U2243" i="58" s="1"/>
  <c r="T1195" i="58"/>
  <c r="U1195" i="58" s="1"/>
  <c r="T1214" i="58"/>
  <c r="U1214" i="58" s="1"/>
  <c r="T1134" i="58"/>
  <c r="U1134" i="58" s="1"/>
  <c r="T2065" i="58"/>
  <c r="U2065" i="58" s="1"/>
  <c r="T1115" i="58"/>
  <c r="U1115" i="58" s="1"/>
  <c r="T891" i="58"/>
  <c r="U891" i="58" s="1"/>
  <c r="T1011" i="58"/>
  <c r="U1011" i="58" s="1"/>
  <c r="T1233" i="58"/>
  <c r="U1233" i="58" s="1"/>
  <c r="T1183" i="58"/>
  <c r="U1183" i="58" s="1"/>
  <c r="T1054" i="58"/>
  <c r="U1054" i="58" s="1"/>
  <c r="T750" i="58"/>
  <c r="U750" i="58" s="1"/>
  <c r="T636" i="58"/>
  <c r="U636" i="58" s="1"/>
  <c r="T518" i="58"/>
  <c r="U518" i="58" s="1"/>
  <c r="T274" i="58"/>
  <c r="U274" i="58" s="1"/>
  <c r="T1000" i="58"/>
  <c r="U1000" i="58" s="1"/>
  <c r="T939" i="58"/>
  <c r="U939" i="58" s="1"/>
  <c r="T2091" i="58"/>
  <c r="U2091" i="58" s="1"/>
  <c r="T1747" i="58"/>
  <c r="U1747" i="58" s="1"/>
  <c r="T788" i="58"/>
  <c r="U788" i="58" s="1"/>
  <c r="T417" i="58"/>
  <c r="U417" i="58" s="1"/>
  <c r="T843" i="58"/>
  <c r="U843" i="58" s="1"/>
  <c r="T2136" i="58"/>
  <c r="U2136" i="58" s="1"/>
  <c r="T1692" i="58"/>
  <c r="U1692" i="58" s="1"/>
  <c r="T861" i="58"/>
  <c r="U861" i="58" s="1"/>
  <c r="T2105" i="58"/>
  <c r="U2105" i="58" s="1"/>
  <c r="T482" i="58"/>
  <c r="U482" i="58" s="1"/>
  <c r="T2132" i="58"/>
  <c r="U2132" i="58" s="1"/>
  <c r="U1740" i="58"/>
  <c r="U2194" i="58"/>
  <c r="U2184" i="58"/>
  <c r="U1181" i="58"/>
  <c r="U2035" i="58"/>
  <c r="U2223" i="58"/>
  <c r="U2252" i="58"/>
  <c r="U1544" i="58"/>
  <c r="U2200" i="58"/>
  <c r="U2076" i="58"/>
  <c r="U2001" i="58"/>
  <c r="U1943" i="58"/>
  <c r="U1932" i="58"/>
  <c r="U1816" i="58"/>
  <c r="U2087" i="58"/>
  <c r="U2247" i="58"/>
  <c r="U2225" i="58"/>
  <c r="U1985" i="58"/>
  <c r="U1966" i="58"/>
  <c r="U1844" i="58"/>
  <c r="U1340" i="58"/>
  <c r="U1537" i="58"/>
  <c r="U1592" i="58"/>
  <c r="U1114" i="58"/>
  <c r="U833" i="58"/>
  <c r="U747" i="58"/>
  <c r="U420" i="58"/>
  <c r="U362" i="58"/>
  <c r="U1558" i="58"/>
  <c r="U1579" i="58"/>
  <c r="U1321" i="58"/>
  <c r="U1062" i="58"/>
  <c r="U759" i="58"/>
  <c r="U671" i="58"/>
  <c r="U583" i="58"/>
  <c r="U511" i="58"/>
  <c r="U393" i="58"/>
  <c r="U258" i="58"/>
  <c r="U1163" i="58"/>
  <c r="U894" i="58"/>
  <c r="U331" i="58"/>
  <c r="U264" i="58"/>
  <c r="U1442" i="58"/>
  <c r="U1086" i="58"/>
  <c r="U410" i="58"/>
  <c r="U284" i="58"/>
  <c r="U644" i="58"/>
  <c r="U530" i="58"/>
  <c r="U1584" i="58"/>
  <c r="U1268" i="58"/>
  <c r="U1120" i="58"/>
  <c r="U1274" i="58"/>
  <c r="U1205" i="58"/>
  <c r="U1073" i="58"/>
  <c r="U1171" i="58"/>
  <c r="U966" i="58"/>
  <c r="U955" i="58"/>
  <c r="U879" i="58"/>
  <c r="U816" i="58"/>
  <c r="U728" i="58"/>
  <c r="U974" i="58"/>
  <c r="U580" i="58"/>
  <c r="U564" i="58"/>
  <c r="U534" i="58"/>
  <c r="U1070" i="58"/>
  <c r="U2185" i="58"/>
  <c r="U1934" i="58"/>
  <c r="U1962" i="58"/>
  <c r="U2226" i="58"/>
  <c r="U1619" i="58"/>
  <c r="U2254" i="58"/>
  <c r="U2070" i="58"/>
  <c r="U1900" i="58"/>
  <c r="U1957" i="58"/>
  <c r="U1743" i="58"/>
  <c r="U1310" i="58"/>
  <c r="U1222" i="58"/>
  <c r="U1249" i="58"/>
  <c r="U1169" i="58"/>
  <c r="U1006" i="58"/>
  <c r="U1025" i="58"/>
  <c r="U911" i="58"/>
  <c r="U401" i="58"/>
  <c r="U736" i="58"/>
  <c r="U1603" i="58"/>
  <c r="U1787" i="58"/>
  <c r="U1873" i="58"/>
  <c r="U1335" i="58"/>
  <c r="U1226" i="58"/>
  <c r="U1253" i="58"/>
  <c r="U1203" i="58"/>
  <c r="U1139" i="58"/>
  <c r="U1064" i="58"/>
  <c r="U1186" i="58"/>
  <c r="U1112" i="58"/>
  <c r="U770" i="58"/>
  <c r="U682" i="58"/>
  <c r="U1754" i="58"/>
  <c r="U306" i="58"/>
  <c r="U917" i="58"/>
  <c r="S2268" i="58"/>
  <c r="R2268" i="58"/>
  <c r="U1636" i="58"/>
  <c r="U1318" i="58"/>
  <c r="U1245" i="58"/>
  <c r="U975" i="58"/>
  <c r="U932" i="58"/>
  <c r="U435" i="58"/>
  <c r="U1170" i="58"/>
  <c r="U2094" i="58"/>
  <c r="U1871" i="58"/>
  <c r="U2196" i="58"/>
  <c r="U2082" i="58"/>
  <c r="U1940" i="58"/>
  <c r="U1971" i="58"/>
  <c r="U2245" i="58"/>
  <c r="U1825" i="58"/>
  <c r="U1546" i="58"/>
  <c r="U1467" i="58"/>
  <c r="U1725" i="58"/>
  <c r="U1279" i="58"/>
  <c r="U818" i="58"/>
  <c r="U1090" i="58"/>
  <c r="U252" i="58"/>
  <c r="U244" i="58"/>
  <c r="U1716" i="58"/>
  <c r="U1049" i="58"/>
  <c r="U1078" i="58"/>
  <c r="U540" i="58"/>
  <c r="U958" i="58"/>
  <c r="U874" i="58"/>
  <c r="U1167" i="58"/>
  <c r="U916" i="58"/>
  <c r="U1788" i="58"/>
  <c r="U1471" i="58"/>
  <c r="U1343" i="58"/>
  <c r="U1286" i="58"/>
  <c r="U1373" i="58"/>
  <c r="U1260" i="58"/>
  <c r="U1210" i="58"/>
  <c r="U841" i="58"/>
  <c r="U553" i="58"/>
  <c r="U444" i="58"/>
  <c r="U317" i="58"/>
  <c r="U1091" i="58"/>
  <c r="U819" i="58"/>
  <c r="U618" i="58"/>
  <c r="U484" i="58"/>
  <c r="U1146" i="58"/>
  <c r="U1175" i="58"/>
  <c r="U1148" i="58"/>
  <c r="U886" i="58"/>
  <c r="U1144" i="58"/>
  <c r="U1031" i="58"/>
  <c r="U947" i="58"/>
  <c r="U686" i="58"/>
  <c r="U606" i="58"/>
  <c r="U1016" i="58"/>
  <c r="U576" i="58"/>
  <c r="U399" i="58"/>
  <c r="U303" i="58"/>
  <c r="U1116" i="58"/>
  <c r="U926" i="58"/>
  <c r="U1224" i="58"/>
  <c r="U943" i="58"/>
  <c r="U1045" i="58"/>
  <c r="U2080" i="58"/>
  <c r="U1786" i="58"/>
  <c r="U2041" i="58"/>
  <c r="U2176" i="58"/>
  <c r="U1942" i="58"/>
  <c r="U2256" i="58"/>
  <c r="U1280" i="58"/>
  <c r="U1033" i="58"/>
  <c r="U721" i="58"/>
  <c r="U1777" i="58"/>
  <c r="U1261" i="58"/>
  <c r="U247" i="58"/>
  <c r="U2103" i="58"/>
  <c r="T1933" i="58"/>
  <c r="U1997" i="58"/>
  <c r="U1794" i="58"/>
  <c r="U1953" i="58"/>
  <c r="U2102" i="58"/>
  <c r="U1899" i="58"/>
  <c r="U1744" i="58"/>
  <c r="U1903" i="58"/>
  <c r="U1915" i="58"/>
  <c r="U1475" i="58"/>
  <c r="U1729" i="58"/>
  <c r="U1311" i="58"/>
  <c r="T1248" i="58"/>
  <c r="T1168" i="58"/>
  <c r="U1057" i="58"/>
  <c r="U1024" i="58"/>
  <c r="T960" i="58"/>
  <c r="T910" i="58"/>
  <c r="U560" i="58"/>
  <c r="U460" i="58"/>
  <c r="U334" i="58"/>
  <c r="U1104" i="58"/>
  <c r="U860" i="58"/>
  <c r="U319" i="58"/>
  <c r="U1477" i="58"/>
  <c r="U1271" i="58"/>
  <c r="U1296" i="58"/>
  <c r="U656" i="58"/>
  <c r="U429" i="58"/>
  <c r="U408" i="58"/>
  <c r="S2269" i="58"/>
  <c r="R2269" i="58"/>
  <c r="T1851" i="58"/>
  <c r="U1479" i="58"/>
  <c r="U1735" i="58"/>
  <c r="U1336" i="58"/>
  <c r="U1694" i="58"/>
  <c r="U1133" i="58"/>
  <c r="U976" i="58"/>
  <c r="U1029" i="58"/>
  <c r="U949" i="58"/>
  <c r="U869" i="58"/>
  <c r="U825" i="58"/>
  <c r="U755" i="58"/>
  <c r="U667" i="58"/>
  <c r="U463" i="58"/>
  <c r="U1594" i="58"/>
  <c r="U1839" i="58"/>
  <c r="U930" i="58"/>
  <c r="T1069" i="58"/>
  <c r="U549" i="58"/>
  <c r="U374" i="58"/>
  <c r="U2036" i="58"/>
  <c r="U1907" i="58"/>
  <c r="U1809" i="58"/>
  <c r="U2248" i="58"/>
  <c r="U1879" i="58"/>
  <c r="U1865" i="58"/>
  <c r="T1984" i="58"/>
  <c r="U1762" i="58"/>
  <c r="U1801" i="58"/>
  <c r="T1843" i="58"/>
  <c r="T1094" i="58"/>
  <c r="T1591" i="58"/>
  <c r="T1113" i="58"/>
  <c r="U961" i="58"/>
  <c r="U928" i="58"/>
  <c r="U852" i="58"/>
  <c r="U732" i="58"/>
  <c r="U610" i="58"/>
  <c r="U1272" i="58"/>
  <c r="U1142" i="58"/>
  <c r="U1156" i="58"/>
  <c r="U900" i="58"/>
  <c r="U628" i="58"/>
  <c r="U556" i="58"/>
  <c r="U1118" i="58"/>
  <c r="U1027" i="58"/>
  <c r="U882" i="58"/>
  <c r="U766" i="58"/>
  <c r="T365" i="58"/>
  <c r="U280" i="58"/>
  <c r="T407" i="58"/>
  <c r="T289" i="58"/>
  <c r="T956" i="58"/>
  <c r="T876" i="58"/>
  <c r="T824" i="58"/>
  <c r="T390" i="58"/>
  <c r="U1593" i="58"/>
  <c r="T1275" i="58"/>
  <c r="U1212" i="58"/>
  <c r="U1055" i="58"/>
  <c r="U1269" i="58"/>
  <c r="U751" i="58"/>
  <c r="U637" i="58"/>
  <c r="U519" i="58"/>
  <c r="U402" i="58"/>
  <c r="U275" i="58"/>
  <c r="U1174" i="58"/>
  <c r="U1197" i="58"/>
  <c r="U1089" i="58"/>
  <c r="U1160" i="58"/>
  <c r="U997" i="58"/>
  <c r="U1015" i="58"/>
  <c r="U538" i="58"/>
  <c r="T1304" i="58"/>
  <c r="T948" i="58"/>
  <c r="T491" i="58"/>
  <c r="U1774" i="58"/>
  <c r="T1566" i="58"/>
  <c r="U1022" i="58"/>
  <c r="U2262" i="58"/>
  <c r="T1925" i="58"/>
  <c r="U2198" i="58"/>
  <c r="U1993" i="58"/>
  <c r="U1917" i="58"/>
  <c r="U1964" i="58"/>
  <c r="U1979" i="58"/>
  <c r="T1878" i="58"/>
  <c r="U1949" i="58"/>
  <c r="U2174" i="58"/>
  <c r="U1894" i="58"/>
  <c r="U1763" i="58"/>
  <c r="U1831" i="58"/>
  <c r="U1854" i="58"/>
  <c r="U1446" i="58"/>
  <c r="U1328" i="58"/>
  <c r="U1381" i="58"/>
  <c r="U842" i="58"/>
  <c r="U675" i="58"/>
  <c r="U587" i="58"/>
  <c r="U494" i="58"/>
  <c r="U368" i="58"/>
  <c r="U357" i="58"/>
  <c r="U387" i="58"/>
  <c r="U425" i="58"/>
  <c r="U1469" i="58"/>
  <c r="U1376" i="58"/>
  <c r="U1609" i="58"/>
  <c r="T1277" i="58"/>
  <c r="U1282" i="58"/>
  <c r="U789" i="58"/>
  <c r="U700" i="58"/>
  <c r="U486" i="58"/>
  <c r="U359" i="58"/>
  <c r="U416" i="58"/>
  <c r="U1936" i="58"/>
  <c r="U1596" i="58"/>
  <c r="U1460" i="58"/>
  <c r="U1731" i="58"/>
  <c r="U1063" i="58"/>
  <c r="U1002" i="58"/>
  <c r="U1190" i="58"/>
  <c r="U957" i="58"/>
  <c r="U877" i="58"/>
  <c r="U889" i="58"/>
  <c r="U785" i="58"/>
  <c r="U1341" i="58"/>
  <c r="U492" i="58"/>
  <c r="U450" i="58"/>
  <c r="U1628" i="58"/>
  <c r="U1718" i="58"/>
  <c r="T1599" i="58"/>
  <c r="T1329" i="58"/>
  <c r="U922" i="58"/>
  <c r="U1098" i="58"/>
  <c r="U260" i="58"/>
  <c r="T1077" i="58"/>
  <c r="U442" i="58"/>
  <c r="U1211" i="58"/>
  <c r="U1036" i="58"/>
  <c r="U500" i="58"/>
  <c r="T1119" i="58"/>
  <c r="U376" i="58"/>
  <c r="U575" i="58"/>
  <c r="U1947" i="58"/>
  <c r="U1888" i="58"/>
  <c r="U1890" i="58"/>
  <c r="U1999" i="58"/>
  <c r="U1877" i="58"/>
  <c r="U1552" i="58"/>
  <c r="U2083" i="58"/>
  <c r="U2077" i="58"/>
  <c r="U1922" i="58"/>
  <c r="U1995" i="58"/>
  <c r="U1902" i="58"/>
  <c r="U1853" i="58"/>
  <c r="U1293" i="58"/>
  <c r="U1230" i="58"/>
  <c r="U1257" i="58"/>
  <c r="U1177" i="58"/>
  <c r="U980" i="58"/>
  <c r="U999" i="58"/>
  <c r="U953" i="58"/>
  <c r="U903" i="58"/>
  <c r="U1008" i="58"/>
  <c r="U817" i="58"/>
  <c r="U778" i="58"/>
  <c r="U690" i="58"/>
  <c r="U835" i="58"/>
  <c r="U1264" i="58"/>
  <c r="U1152" i="58"/>
  <c r="U1240" i="58"/>
  <c r="U875" i="58"/>
  <c r="U808" i="58"/>
  <c r="U332" i="58"/>
  <c r="U1846" i="58"/>
  <c r="U1200" i="58"/>
  <c r="U1131" i="58"/>
  <c r="U1087" i="58"/>
  <c r="U740" i="58"/>
  <c r="U1273" i="58"/>
  <c r="U503" i="58"/>
  <c r="T1912" i="58"/>
  <c r="U2038" i="58"/>
  <c r="U1987" i="58"/>
  <c r="U1611" i="58"/>
  <c r="U2237" i="58"/>
  <c r="T2241" i="58"/>
  <c r="U2192" i="58"/>
  <c r="U2229" i="58"/>
  <c r="U1959" i="58"/>
  <c r="U1909" i="58"/>
  <c r="U2039" i="58"/>
  <c r="U1828" i="58"/>
  <c r="U1811" i="58"/>
  <c r="U1955" i="58"/>
  <c r="U1968" i="58"/>
  <c r="U2145" i="58"/>
  <c r="U2130" i="58"/>
  <c r="U2115" i="58"/>
  <c r="T1956" i="58"/>
  <c r="U2002" i="58"/>
  <c r="U1667" i="58"/>
  <c r="U1454" i="58"/>
  <c r="T1237" i="58"/>
  <c r="U1047" i="58"/>
  <c r="U1338" i="58"/>
  <c r="U1106" i="58"/>
  <c r="U858" i="58"/>
  <c r="U793" i="58"/>
  <c r="U705" i="58"/>
  <c r="T927" i="58"/>
  <c r="U820" i="58"/>
  <c r="T689" i="58"/>
  <c r="T651" i="58"/>
  <c r="U404" i="58"/>
  <c r="U526" i="58"/>
  <c r="T1821" i="58"/>
  <c r="U1712" i="58"/>
  <c r="U1617" i="58"/>
  <c r="U1456" i="58"/>
  <c r="U933" i="58"/>
  <c r="U1575" i="58"/>
  <c r="U717" i="58"/>
  <c r="U629" i="58"/>
  <c r="U557" i="58"/>
  <c r="U452" i="58"/>
  <c r="U326" i="58"/>
  <c r="T1250" i="58"/>
  <c r="U1179" i="58"/>
  <c r="U993" i="58"/>
  <c r="T807" i="58"/>
  <c r="U437" i="58"/>
  <c r="U1885" i="58"/>
  <c r="U1463" i="58"/>
  <c r="T1218" i="58"/>
  <c r="T1172" i="58"/>
  <c r="T1122" i="58"/>
  <c r="T1035" i="58"/>
  <c r="U1083" i="58"/>
  <c r="U477" i="58"/>
  <c r="U351" i="58"/>
  <c r="U1322" i="58"/>
  <c r="U898" i="58"/>
  <c r="U836" i="58"/>
  <c r="U391" i="58"/>
  <c r="U660" i="58"/>
  <c r="U458" i="58"/>
  <c r="U383" i="58"/>
  <c r="U1154" i="58"/>
  <c r="T708" i="58"/>
  <c r="T548" i="58"/>
  <c r="T434" i="58"/>
  <c r="T308" i="58"/>
  <c r="U1243" i="58"/>
  <c r="U1182" i="58"/>
  <c r="U1023" i="58"/>
  <c r="U940" i="58"/>
  <c r="T1254" i="58"/>
  <c r="T984" i="58"/>
  <c r="U774" i="58"/>
  <c r="U648" i="58"/>
  <c r="U909" i="58"/>
  <c r="U572" i="58"/>
  <c r="U433" i="58"/>
  <c r="U307" i="58"/>
  <c r="T1927" i="58"/>
  <c r="U2062" i="58"/>
  <c r="T1986" i="58"/>
  <c r="U1896" i="58"/>
  <c r="U1911" i="58"/>
  <c r="U1898" i="58"/>
  <c r="T1543" i="58"/>
  <c r="U2068" i="58"/>
  <c r="U2172" i="58"/>
  <c r="T1992" i="58"/>
  <c r="U1963" i="58"/>
  <c r="T1948" i="58"/>
  <c r="T1768" i="58"/>
  <c r="T2246" i="58"/>
  <c r="U1930" i="58"/>
  <c r="U1238" i="58"/>
  <c r="U1188" i="58"/>
  <c r="U1207" i="58"/>
  <c r="U1127" i="58"/>
  <c r="U1137" i="58"/>
  <c r="T1046" i="58"/>
  <c r="U972" i="58"/>
  <c r="U991" i="58"/>
  <c r="U945" i="58"/>
  <c r="T857" i="58"/>
  <c r="U561" i="58"/>
  <c r="U1103" i="58"/>
  <c r="U1822" i="58"/>
  <c r="T1557" i="58"/>
  <c r="U1819" i="58"/>
  <c r="T1295" i="58"/>
  <c r="T1574" i="58"/>
  <c r="U912" i="58"/>
  <c r="U694" i="58"/>
  <c r="T613" i="58"/>
  <c r="T1935" i="58"/>
  <c r="T1792" i="58"/>
  <c r="U1535" i="58"/>
  <c r="T1750" i="58"/>
  <c r="T1765" i="58"/>
  <c r="T1302" i="58"/>
  <c r="U1192" i="58"/>
  <c r="U1219" i="58"/>
  <c r="U1173" i="58"/>
  <c r="U1123" i="58"/>
  <c r="T1140" i="58"/>
  <c r="T1017" i="58"/>
  <c r="T967" i="58"/>
  <c r="T712" i="58"/>
  <c r="T624" i="58"/>
  <c r="U476" i="58"/>
  <c r="T350" i="58"/>
  <c r="U827" i="58"/>
  <c r="U698" i="58"/>
  <c r="U845" i="58"/>
  <c r="T440" i="58"/>
  <c r="T348" i="58"/>
  <c r="T1838" i="58"/>
  <c r="U1583" i="58"/>
  <c r="U1600" i="58"/>
  <c r="U1330" i="58"/>
  <c r="T1145" i="58"/>
  <c r="T815" i="58"/>
  <c r="T432" i="58"/>
  <c r="U282" i="58"/>
  <c r="U1886" i="58"/>
  <c r="U1860" i="58"/>
  <c r="T1285" i="58"/>
  <c r="U1184" i="58"/>
  <c r="U1165" i="58"/>
  <c r="T1009" i="58"/>
  <c r="T1231" i="58"/>
  <c r="T594" i="58"/>
  <c r="T443" i="58"/>
  <c r="U724" i="58"/>
  <c r="T895" i="58"/>
  <c r="U709" i="58"/>
  <c r="T1242" i="58"/>
  <c r="U2138" i="58"/>
  <c r="T1889" i="58"/>
  <c r="U2228" i="58"/>
  <c r="U1924" i="58"/>
  <c r="U1769" i="58"/>
  <c r="T1937" i="58"/>
  <c r="T1891" i="58"/>
  <c r="U1760" i="58"/>
  <c r="U1626" i="58"/>
  <c r="U1368" i="58"/>
  <c r="U1372" i="58"/>
  <c r="T1256" i="58"/>
  <c r="T1176" i="58"/>
  <c r="T1013" i="58"/>
  <c r="T998" i="58"/>
  <c r="T952" i="58"/>
  <c r="T902" i="58"/>
  <c r="U1099" i="58"/>
  <c r="U315" i="58"/>
  <c r="T1776" i="58"/>
  <c r="U1448" i="58"/>
  <c r="U1675" i="58"/>
  <c r="T1263" i="58"/>
  <c r="T1216" i="58"/>
  <c r="T1151" i="58"/>
  <c r="U1053" i="58"/>
  <c r="U599" i="58"/>
  <c r="T1019" i="58"/>
  <c r="T942" i="58"/>
  <c r="U1247" i="58"/>
  <c r="U936" i="58"/>
  <c r="U1039" i="58"/>
  <c r="U854" i="58"/>
  <c r="U1793" i="58"/>
  <c r="U1550" i="58"/>
  <c r="U1450" i="58"/>
  <c r="U1723" i="58"/>
  <c r="U1542" i="58"/>
  <c r="U1319" i="58"/>
  <c r="U1634" i="58"/>
  <c r="T1244" i="58"/>
  <c r="T1180" i="58"/>
  <c r="T1130" i="58"/>
  <c r="U595" i="58"/>
  <c r="U507" i="58"/>
  <c r="U385" i="58"/>
  <c r="U250" i="58"/>
  <c r="U924" i="58"/>
  <c r="U602" i="58"/>
  <c r="U844" i="58"/>
  <c r="U496" i="58"/>
  <c r="U1710" i="58"/>
  <c r="U1567" i="58"/>
  <c r="U1481" i="58"/>
  <c r="T1312" i="58"/>
  <c r="T1060" i="58"/>
  <c r="U796" i="58"/>
  <c r="T678" i="58"/>
  <c r="T590" i="58"/>
  <c r="T468" i="58"/>
  <c r="T342" i="58"/>
  <c r="U1259" i="58"/>
  <c r="U1228" i="58"/>
  <c r="U1198" i="58"/>
  <c r="T1088" i="58"/>
  <c r="U962" i="58"/>
  <c r="U871" i="58"/>
  <c r="T904" i="58"/>
  <c r="U475" i="58"/>
  <c r="U568" i="58"/>
  <c r="U1012" i="58"/>
  <c r="T485" i="58"/>
  <c r="U1020" i="58"/>
  <c r="T1549" i="58"/>
  <c r="U1803" i="58"/>
  <c r="T986" i="58"/>
  <c r="T449" i="58"/>
  <c r="U1288" i="58"/>
  <c r="T474" i="58"/>
  <c r="U1752" i="58"/>
  <c r="U1746" i="58"/>
  <c r="T1996" i="58"/>
  <c r="T2000" i="58"/>
  <c r="T1958" i="58"/>
  <c r="T1967" i="58"/>
  <c r="U1830" i="58"/>
  <c r="T1079" i="58"/>
  <c r="T466" i="58"/>
  <c r="T356" i="58"/>
  <c r="U314" i="58"/>
  <c r="U1608" i="58"/>
  <c r="T840" i="58"/>
  <c r="U641" i="58"/>
  <c r="T1906" i="58"/>
  <c r="U2086" i="58"/>
  <c r="U1895" i="58"/>
  <c r="U2257" i="58"/>
  <c r="U1817" i="58"/>
  <c r="U1775" i="58"/>
  <c r="T1977" i="58"/>
  <c r="U2182" i="58"/>
  <c r="U2107" i="58"/>
  <c r="U2111" i="58"/>
  <c r="U1748" i="58"/>
  <c r="T1758" i="58"/>
  <c r="T1800" i="58"/>
  <c r="U1529" i="58"/>
  <c r="U1650" i="58"/>
  <c r="U1359" i="58"/>
  <c r="U1365" i="58"/>
  <c r="U1095" i="58"/>
  <c r="U515" i="58"/>
  <c r="T400" i="58"/>
  <c r="U267" i="58"/>
  <c r="T761" i="58"/>
  <c r="U839" i="58"/>
  <c r="U1541" i="58"/>
  <c r="T1208" i="58"/>
  <c r="U1072" i="58"/>
  <c r="T899" i="58"/>
  <c r="U1108" i="58"/>
  <c r="T1026" i="58"/>
  <c r="U810" i="58"/>
  <c r="U366" i="58"/>
  <c r="U614" i="58"/>
  <c r="U298" i="58"/>
  <c r="U256" i="58"/>
  <c r="U290" i="58"/>
  <c r="U1928" i="58"/>
  <c r="T1635" i="58"/>
  <c r="U1533" i="58"/>
  <c r="U1458" i="58"/>
  <c r="U1303" i="58"/>
  <c r="U1236" i="58"/>
  <c r="U1010" i="58"/>
  <c r="U1232" i="58"/>
  <c r="U987" i="58"/>
  <c r="U907" i="58"/>
  <c r="U850" i="58"/>
  <c r="U800" i="58"/>
  <c r="U713" i="58"/>
  <c r="U625" i="58"/>
  <c r="U853" i="58"/>
  <c r="T739" i="58"/>
  <c r="U349" i="58"/>
  <c r="T1753" i="58"/>
  <c r="U1527" i="58"/>
  <c r="U1287" i="58"/>
  <c r="U896" i="58"/>
  <c r="U811" i="58"/>
  <c r="U309" i="58"/>
  <c r="U905" i="58"/>
  <c r="U1913" i="58"/>
  <c r="U1741" i="58"/>
  <c r="U1767" i="58"/>
  <c r="U2006" i="58"/>
  <c r="U2067" i="58"/>
  <c r="T1950" i="58"/>
  <c r="U2095" i="58"/>
  <c r="U1923" i="58"/>
  <c r="T1920" i="58"/>
  <c r="T746" i="58"/>
  <c r="T514" i="58"/>
  <c r="T266" i="58"/>
  <c r="U1004" i="58"/>
  <c r="U804" i="58"/>
  <c r="T859" i="58"/>
  <c r="T525" i="58"/>
  <c r="U1158" i="58"/>
  <c r="U1209" i="58"/>
  <c r="U934" i="58"/>
  <c r="U884" i="58"/>
  <c r="T758" i="58"/>
  <c r="T670" i="58"/>
  <c r="T582" i="58"/>
  <c r="T510" i="58"/>
  <c r="T392" i="58"/>
  <c r="T257" i="58"/>
  <c r="U1251" i="58"/>
  <c r="U951" i="58"/>
  <c r="U867" i="58"/>
  <c r="T1246" i="58"/>
  <c r="U935" i="58"/>
  <c r="U801" i="58"/>
  <c r="T659" i="58"/>
  <c r="T1526" i="58"/>
  <c r="T937" i="58"/>
  <c r="T887" i="58"/>
  <c r="U1313" i="58"/>
  <c r="U797" i="58"/>
  <c r="U679" i="58"/>
  <c r="U591" i="58"/>
  <c r="U469" i="58"/>
  <c r="U343" i="58"/>
  <c r="U1258" i="58"/>
  <c r="T1227" i="58"/>
  <c r="T885" i="58"/>
  <c r="T1143" i="58"/>
  <c r="T1030" i="58"/>
  <c r="T946" i="58"/>
  <c r="U1255" i="58"/>
  <c r="U985" i="58"/>
  <c r="T773" i="58"/>
  <c r="T727" i="58"/>
  <c r="T647" i="58"/>
  <c r="T579" i="58"/>
  <c r="T563" i="58"/>
  <c r="U340" i="58"/>
  <c r="T533" i="58"/>
  <c r="T893" i="58"/>
  <c r="U1796" i="58"/>
  <c r="T954" i="58"/>
  <c r="U2079" i="58"/>
  <c r="T1904" i="58"/>
  <c r="U1586" i="58"/>
  <c r="U1887" i="58"/>
  <c r="U1577" i="58"/>
  <c r="U1989" i="58"/>
  <c r="T2171" i="58"/>
  <c r="U2004" i="58"/>
  <c r="U1951" i="58"/>
  <c r="U1881" i="58"/>
  <c r="T1618" i="58"/>
  <c r="U2197" i="58"/>
  <c r="U1976" i="58"/>
  <c r="T1994" i="58"/>
  <c r="U1991" i="58"/>
  <c r="T1944" i="58"/>
  <c r="T1807" i="58"/>
  <c r="U1720" i="58"/>
  <c r="U1643" i="58"/>
  <c r="U1733" i="58"/>
  <c r="U1294" i="58"/>
  <c r="U1080" i="58"/>
  <c r="T979" i="58"/>
  <c r="T720" i="58"/>
  <c r="U633" i="58"/>
  <c r="U545" i="58"/>
  <c r="U427" i="58"/>
  <c r="U300" i="58"/>
  <c r="T1007" i="58"/>
  <c r="U1038" i="58"/>
  <c r="U863" i="58"/>
  <c r="T731" i="58"/>
  <c r="U467" i="58"/>
  <c r="U286" i="58"/>
  <c r="U1525" i="58"/>
  <c r="U1356" i="58"/>
  <c r="U1622" i="58"/>
  <c r="T969" i="58"/>
  <c r="U743" i="58"/>
  <c r="U418" i="58"/>
  <c r="U292" i="58"/>
  <c r="U913" i="58"/>
  <c r="T693" i="58"/>
  <c r="U829" i="58"/>
  <c r="U336" i="58"/>
  <c r="U324" i="58"/>
  <c r="U273" i="58"/>
  <c r="U1919" i="58"/>
  <c r="T1602" i="58"/>
  <c r="T1872" i="58"/>
  <c r="U1658" i="58"/>
  <c r="U1305" i="58"/>
  <c r="T1199" i="58"/>
  <c r="T1802" i="58"/>
  <c r="U1194" i="58"/>
  <c r="U1125" i="58"/>
  <c r="U1018" i="58"/>
  <c r="U968" i="58"/>
  <c r="U995" i="58"/>
  <c r="U915" i="58"/>
  <c r="T931" i="58"/>
  <c r="T769" i="58"/>
  <c r="T681" i="58"/>
  <c r="U454" i="58"/>
  <c r="U248" i="58"/>
  <c r="T1773" i="58"/>
  <c r="U1560" i="58"/>
  <c r="T1795" i="58"/>
  <c r="U1276" i="58"/>
  <c r="U1213" i="58"/>
  <c r="U938" i="58"/>
  <c r="U888" i="58"/>
  <c r="U1270" i="58"/>
  <c r="U1266" i="58"/>
  <c r="U1278" i="58"/>
  <c r="U1569" i="58"/>
  <c r="U1852" i="58"/>
  <c r="U1234" i="58"/>
  <c r="T1132" i="58"/>
  <c r="U890" i="58"/>
  <c r="T506" i="58"/>
  <c r="T897" i="58"/>
  <c r="U1097" i="58"/>
  <c r="T617" i="58"/>
  <c r="T1627" i="58"/>
  <c r="T685" i="58"/>
  <c r="T605" i="58"/>
  <c r="T908" i="58"/>
  <c r="U522" i="58"/>
  <c r="U1905" i="58"/>
  <c r="T1585" i="58"/>
  <c r="U1926" i="58"/>
  <c r="U1970" i="58"/>
  <c r="U1756" i="58"/>
  <c r="T1576" i="58"/>
  <c r="U2023" i="58"/>
  <c r="U1829" i="58"/>
  <c r="U1931" i="58"/>
  <c r="T1810" i="58"/>
  <c r="U1863" i="58"/>
  <c r="U1978" i="58"/>
  <c r="T2173" i="58"/>
  <c r="T2025" i="58"/>
  <c r="U1938" i="58"/>
  <c r="U1892" i="58"/>
  <c r="T1965" i="58"/>
  <c r="U1837" i="58"/>
  <c r="U1945" i="58"/>
  <c r="T1327" i="58"/>
  <c r="U1196" i="58"/>
  <c r="U1215" i="58"/>
  <c r="U1135" i="58"/>
  <c r="U1129" i="58"/>
  <c r="U1014" i="58"/>
  <c r="U964" i="58"/>
  <c r="U983" i="58"/>
  <c r="U919" i="58"/>
  <c r="U873" i="58"/>
  <c r="T632" i="58"/>
  <c r="T544" i="58"/>
  <c r="T426" i="58"/>
  <c r="T299" i="58"/>
  <c r="U1262" i="58"/>
  <c r="U978" i="58"/>
  <c r="U762" i="58"/>
  <c r="U652" i="58"/>
  <c r="U1150" i="58"/>
  <c r="U1217" i="58"/>
  <c r="U892" i="58"/>
  <c r="U970" i="58"/>
  <c r="T598" i="58"/>
  <c r="T291" i="58"/>
  <c r="U959" i="58"/>
  <c r="T1162" i="58"/>
  <c r="U989" i="58"/>
  <c r="U265" i="58"/>
  <c r="T1960" i="58"/>
  <c r="T1235" i="58"/>
  <c r="T784" i="58"/>
  <c r="T249" i="58"/>
  <c r="T601" i="58"/>
  <c r="T1559" i="58"/>
  <c r="T1267" i="58"/>
  <c r="T1220" i="58"/>
  <c r="U663" i="58"/>
  <c r="U242" i="58"/>
  <c r="U246" i="58" l="1"/>
  <c r="E243" i="68"/>
  <c r="F243" i="68"/>
  <c r="E242" i="67"/>
  <c r="F242" i="67"/>
  <c r="G241" i="68"/>
  <c r="G241" i="67"/>
  <c r="F242" i="68"/>
  <c r="E242" i="68"/>
  <c r="D244" i="68"/>
  <c r="D243" i="67"/>
  <c r="U2288" i="58"/>
  <c r="U2287" i="58"/>
  <c r="U2286" i="58"/>
  <c r="T2282" i="58"/>
  <c r="U2282" i="58" s="1"/>
  <c r="T2281" i="58"/>
  <c r="U2281" i="58" s="1"/>
  <c r="T2285" i="58"/>
  <c r="U2284" i="58"/>
  <c r="U2280" i="58"/>
  <c r="U2283" i="58"/>
  <c r="T2277" i="58"/>
  <c r="U2277" i="58" s="1"/>
  <c r="T2276" i="58"/>
  <c r="U2276" i="58" s="1"/>
  <c r="T2275" i="58"/>
  <c r="U2275" i="58" s="1"/>
  <c r="T2274" i="58"/>
  <c r="U2274" i="58" s="1"/>
  <c r="U241" i="58"/>
  <c r="V241" i="58"/>
  <c r="Z241" i="58"/>
  <c r="Z242" i="58" s="1"/>
  <c r="AB242" i="58" s="1"/>
  <c r="T2269" i="58"/>
  <c r="U2269" i="58" s="1"/>
  <c r="U249" i="58"/>
  <c r="U1810" i="58"/>
  <c r="U1585" i="58"/>
  <c r="U897" i="58"/>
  <c r="U769" i="58"/>
  <c r="U693" i="58"/>
  <c r="U1944" i="58"/>
  <c r="U1618" i="58"/>
  <c r="U563" i="58"/>
  <c r="U773" i="58"/>
  <c r="U885" i="58"/>
  <c r="U659" i="58"/>
  <c r="U510" i="58"/>
  <c r="U525" i="58"/>
  <c r="U746" i="58"/>
  <c r="U1208" i="58"/>
  <c r="U400" i="58"/>
  <c r="U1758" i="58"/>
  <c r="U1977" i="58"/>
  <c r="U356" i="58"/>
  <c r="U2000" i="58"/>
  <c r="U1549" i="58"/>
  <c r="U342" i="58"/>
  <c r="U1312" i="58"/>
  <c r="U942" i="58"/>
  <c r="U1151" i="58"/>
  <c r="U902" i="58"/>
  <c r="U1176" i="58"/>
  <c r="U1891" i="58"/>
  <c r="U1009" i="58"/>
  <c r="U440" i="58"/>
  <c r="U712" i="58"/>
  <c r="U1302" i="58"/>
  <c r="U1295" i="58"/>
  <c r="U1557" i="58"/>
  <c r="U1768" i="58"/>
  <c r="U1986" i="58"/>
  <c r="U1254" i="58"/>
  <c r="U708" i="58"/>
  <c r="U1122" i="58"/>
  <c r="U1237" i="58"/>
  <c r="U1912" i="58"/>
  <c r="U1925" i="58"/>
  <c r="U1566" i="58"/>
  <c r="U824" i="58"/>
  <c r="U407" i="58"/>
  <c r="U365" i="58"/>
  <c r="U1113" i="58"/>
  <c r="U1984" i="58"/>
  <c r="U1851" i="58"/>
  <c r="U960" i="58"/>
  <c r="U1168" i="58"/>
  <c r="U1220" i="58"/>
  <c r="U1960" i="58"/>
  <c r="U544" i="58"/>
  <c r="U1627" i="58"/>
  <c r="U1132" i="58"/>
  <c r="U1872" i="58"/>
  <c r="U893" i="58"/>
  <c r="U1267" i="58"/>
  <c r="U784" i="58"/>
  <c r="U1162" i="58"/>
  <c r="U598" i="58"/>
  <c r="U632" i="58"/>
  <c r="U1965" i="58"/>
  <c r="U1576" i="58"/>
  <c r="U908" i="58"/>
  <c r="U617" i="58"/>
  <c r="U506" i="58"/>
  <c r="U931" i="58"/>
  <c r="U1602" i="58"/>
  <c r="U969" i="58"/>
  <c r="U1007" i="58"/>
  <c r="U2171" i="58"/>
  <c r="U533" i="58"/>
  <c r="U579" i="58"/>
  <c r="U946" i="58"/>
  <c r="U1227" i="58"/>
  <c r="U887" i="58"/>
  <c r="U582" i="58"/>
  <c r="U859" i="58"/>
  <c r="U1920" i="58"/>
  <c r="U899" i="58"/>
  <c r="U761" i="58"/>
  <c r="U1906" i="58"/>
  <c r="U466" i="58"/>
  <c r="U1967" i="58"/>
  <c r="U1996" i="58"/>
  <c r="U986" i="58"/>
  <c r="U1088" i="58"/>
  <c r="U468" i="58"/>
  <c r="U1130" i="58"/>
  <c r="U1019" i="58"/>
  <c r="U1216" i="58"/>
  <c r="U952" i="58"/>
  <c r="U1256" i="58"/>
  <c r="U1937" i="58"/>
  <c r="U443" i="58"/>
  <c r="U1285" i="58"/>
  <c r="U432" i="58"/>
  <c r="U967" i="58"/>
  <c r="U1765" i="58"/>
  <c r="U1792" i="58"/>
  <c r="U1948" i="58"/>
  <c r="U1543" i="58"/>
  <c r="U308" i="58"/>
  <c r="U1172" i="58"/>
  <c r="U651" i="58"/>
  <c r="U927" i="58"/>
  <c r="U1077" i="58"/>
  <c r="U1329" i="58"/>
  <c r="U948" i="58"/>
  <c r="U1275" i="58"/>
  <c r="U390" i="58"/>
  <c r="U876" i="58"/>
  <c r="U1591" i="58"/>
  <c r="U1248" i="58"/>
  <c r="U1933" i="58"/>
  <c r="U291" i="58"/>
  <c r="U1327" i="58"/>
  <c r="U1559" i="58"/>
  <c r="U1235" i="58"/>
  <c r="U299" i="58"/>
  <c r="U2025" i="58"/>
  <c r="U605" i="58"/>
  <c r="U1773" i="58"/>
  <c r="U1802" i="58"/>
  <c r="U720" i="58"/>
  <c r="U647" i="58"/>
  <c r="U1030" i="58"/>
  <c r="U937" i="58"/>
  <c r="U257" i="58"/>
  <c r="U670" i="58"/>
  <c r="U266" i="58"/>
  <c r="U739" i="58"/>
  <c r="U1026" i="58"/>
  <c r="U840" i="58"/>
  <c r="U904" i="58"/>
  <c r="U590" i="58"/>
  <c r="U1180" i="58"/>
  <c r="U1263" i="58"/>
  <c r="U1776" i="58"/>
  <c r="U998" i="58"/>
  <c r="U895" i="58"/>
  <c r="U594" i="58"/>
  <c r="U1145" i="58"/>
  <c r="U1838" i="58"/>
  <c r="U1017" i="58"/>
  <c r="U1750" i="58"/>
  <c r="U1935" i="58"/>
  <c r="U1046" i="58"/>
  <c r="U1927" i="58"/>
  <c r="U434" i="58"/>
  <c r="U1218" i="58"/>
  <c r="U2270" i="58"/>
  <c r="U807" i="58"/>
  <c r="U689" i="58"/>
  <c r="U1956" i="58"/>
  <c r="U1119" i="58"/>
  <c r="U1599" i="58"/>
  <c r="U1277" i="58"/>
  <c r="U1878" i="58"/>
  <c r="U956" i="58"/>
  <c r="U1843" i="58"/>
  <c r="U1069" i="58"/>
  <c r="U601" i="58"/>
  <c r="U426" i="58"/>
  <c r="U2173" i="58"/>
  <c r="U685" i="58"/>
  <c r="U1795" i="58"/>
  <c r="U681" i="58"/>
  <c r="U1199" i="58"/>
  <c r="U731" i="58"/>
  <c r="U979" i="58"/>
  <c r="U1807" i="58"/>
  <c r="U1994" i="58"/>
  <c r="U1904" i="58"/>
  <c r="U954" i="58"/>
  <c r="U727" i="58"/>
  <c r="U1143" i="58"/>
  <c r="U1526" i="58"/>
  <c r="U1246" i="58"/>
  <c r="U392" i="58"/>
  <c r="U758" i="58"/>
  <c r="U514" i="58"/>
  <c r="U1950" i="58"/>
  <c r="U1753" i="58"/>
  <c r="U1635" i="58"/>
  <c r="U1800" i="58"/>
  <c r="U1079" i="58"/>
  <c r="U1958" i="58"/>
  <c r="U474" i="58"/>
  <c r="U449" i="58"/>
  <c r="U485" i="58"/>
  <c r="U678" i="58"/>
  <c r="U1060" i="58"/>
  <c r="U1244" i="58"/>
  <c r="U1013" i="58"/>
  <c r="U1889" i="58"/>
  <c r="U1242" i="58"/>
  <c r="U1231" i="58"/>
  <c r="U815" i="58"/>
  <c r="U348" i="58"/>
  <c r="U350" i="58"/>
  <c r="U624" i="58"/>
  <c r="U1140" i="58"/>
  <c r="U613" i="58"/>
  <c r="U1574" i="58"/>
  <c r="U857" i="58"/>
  <c r="U2246" i="58"/>
  <c r="U1992" i="58"/>
  <c r="U984" i="58"/>
  <c r="U548" i="58"/>
  <c r="U1035" i="58"/>
  <c r="U1250" i="58"/>
  <c r="U1821" i="58"/>
  <c r="U2241" i="58"/>
  <c r="U491" i="58"/>
  <c r="U1304" i="58"/>
  <c r="U289" i="58"/>
  <c r="U1094" i="58"/>
  <c r="U910" i="58"/>
  <c r="T2268" i="58"/>
  <c r="E243" i="67" l="1"/>
  <c r="F243" i="67"/>
  <c r="D244" i="67"/>
  <c r="I241" i="67"/>
  <c r="H241" i="67"/>
  <c r="G242" i="67"/>
  <c r="F244" i="68"/>
  <c r="E244" i="68"/>
  <c r="D245" i="68"/>
  <c r="H241" i="68"/>
  <c r="I241" i="68"/>
  <c r="G242" i="68"/>
  <c r="U2285" i="58"/>
  <c r="AA242" i="58"/>
  <c r="V242" i="58"/>
  <c r="X241" i="58"/>
  <c r="W241" i="58"/>
  <c r="AB241" i="58"/>
  <c r="AA241" i="58"/>
  <c r="Z243" i="58"/>
  <c r="AA243" i="58" s="1"/>
  <c r="U2268" i="58"/>
  <c r="F244" i="67" l="1"/>
  <c r="E244" i="67"/>
  <c r="D245" i="67"/>
  <c r="I242" i="68"/>
  <c r="H242" i="68"/>
  <c r="G243" i="68"/>
  <c r="G243" i="67"/>
  <c r="H242" i="67"/>
  <c r="I242" i="67"/>
  <c r="F245" i="68"/>
  <c r="E245" i="68"/>
  <c r="D246" i="68"/>
  <c r="X242" i="58"/>
  <c r="W242" i="58"/>
  <c r="V243" i="58"/>
  <c r="Z244" i="58"/>
  <c r="AA244" i="58" s="1"/>
  <c r="AB243" i="58"/>
  <c r="F246" i="68" l="1"/>
  <c r="E246" i="68"/>
  <c r="D247" i="68"/>
  <c r="G244" i="67"/>
  <c r="I243" i="67"/>
  <c r="H243" i="67"/>
  <c r="F245" i="67"/>
  <c r="E245" i="67"/>
  <c r="D246" i="67"/>
  <c r="H243" i="68"/>
  <c r="I243" i="68"/>
  <c r="G244" i="68"/>
  <c r="G245" i="68" s="1"/>
  <c r="W243" i="58"/>
  <c r="V244" i="58"/>
  <c r="X243" i="58"/>
  <c r="Z245" i="58"/>
  <c r="AB245" i="58" s="1"/>
  <c r="AB244" i="58"/>
  <c r="I245" i="68" l="1"/>
  <c r="H245" i="68"/>
  <c r="E247" i="68"/>
  <c r="F247" i="68"/>
  <c r="D248" i="68"/>
  <c r="F246" i="67"/>
  <c r="E246" i="67"/>
  <c r="D247" i="67"/>
  <c r="G246" i="68"/>
  <c r="I244" i="68"/>
  <c r="H244" i="68"/>
  <c r="I244" i="67"/>
  <c r="H244" i="67"/>
  <c r="G245" i="67"/>
  <c r="X244" i="58"/>
  <c r="V245" i="58"/>
  <c r="W244" i="58"/>
  <c r="Z246" i="58"/>
  <c r="AA246" i="58" s="1"/>
  <c r="AA245" i="58"/>
  <c r="E247" i="67" l="1"/>
  <c r="F247" i="67"/>
  <c r="D248" i="67"/>
  <c r="G247" i="68"/>
  <c r="G246" i="67"/>
  <c r="I245" i="67"/>
  <c r="H245" i="67"/>
  <c r="H246" i="68"/>
  <c r="I246" i="68"/>
  <c r="E248" i="68"/>
  <c r="G248" i="68" s="1"/>
  <c r="F248" i="68"/>
  <c r="D249" i="68"/>
  <c r="X245" i="58"/>
  <c r="W245" i="58"/>
  <c r="V246" i="58"/>
  <c r="Z247" i="58"/>
  <c r="AB247" i="58" s="1"/>
  <c r="AB246" i="58"/>
  <c r="E249" i="68" l="1"/>
  <c r="G249" i="68" s="1"/>
  <c r="F249" i="68"/>
  <c r="D250" i="68"/>
  <c r="I247" i="68"/>
  <c r="H247" i="68"/>
  <c r="E248" i="67"/>
  <c r="F248" i="67"/>
  <c r="D249" i="67"/>
  <c r="H248" i="68"/>
  <c r="I248" i="68"/>
  <c r="G247" i="67"/>
  <c r="I246" i="67"/>
  <c r="H246" i="67"/>
  <c r="Z248" i="58"/>
  <c r="AB248" i="58" s="1"/>
  <c r="X246" i="58"/>
  <c r="W246" i="58"/>
  <c r="V247" i="58"/>
  <c r="AA247" i="58"/>
  <c r="F249" i="67" l="1"/>
  <c r="E249" i="67"/>
  <c r="D250" i="67"/>
  <c r="G248" i="67"/>
  <c r="H247" i="67"/>
  <c r="I247" i="67"/>
  <c r="E250" i="68"/>
  <c r="G250" i="68" s="1"/>
  <c r="D251" i="68"/>
  <c r="F250" i="68"/>
  <c r="I249" i="68"/>
  <c r="H249" i="68"/>
  <c r="Z249" i="58"/>
  <c r="AA249" i="58" s="1"/>
  <c r="AA248" i="58"/>
  <c r="X247" i="58"/>
  <c r="W247" i="58"/>
  <c r="V248" i="58"/>
  <c r="F251" i="68" l="1"/>
  <c r="E251" i="68"/>
  <c r="D252" i="68"/>
  <c r="G249" i="67"/>
  <c r="I248" i="67"/>
  <c r="H248" i="67"/>
  <c r="H250" i="68"/>
  <c r="G251" i="68"/>
  <c r="I250" i="68"/>
  <c r="E250" i="67"/>
  <c r="D251" i="67"/>
  <c r="F250" i="67"/>
  <c r="AB249" i="58"/>
  <c r="Z250" i="58"/>
  <c r="AA250" i="58" s="1"/>
  <c r="X248" i="58"/>
  <c r="W248" i="58"/>
  <c r="V249" i="58"/>
  <c r="Z251" i="58"/>
  <c r="G252" i="68" l="1"/>
  <c r="I251" i="68"/>
  <c r="H251" i="68"/>
  <c r="G250" i="67"/>
  <c r="I249" i="67"/>
  <c r="H249" i="67"/>
  <c r="D252" i="67"/>
  <c r="F251" i="67"/>
  <c r="E251" i="67"/>
  <c r="E252" i="68"/>
  <c r="D253" i="68"/>
  <c r="F252" i="68"/>
  <c r="AB250" i="58"/>
  <c r="X249" i="58"/>
  <c r="W249" i="58"/>
  <c r="V250" i="58"/>
  <c r="AA251" i="58"/>
  <c r="AB251" i="58"/>
  <c r="Z252" i="58"/>
  <c r="G251" i="67" l="1"/>
  <c r="H250" i="67"/>
  <c r="I250" i="67"/>
  <c r="E253" i="68"/>
  <c r="D254" i="68"/>
  <c r="F253" i="68"/>
  <c r="F252" i="67"/>
  <c r="E252" i="67"/>
  <c r="D253" i="67"/>
  <c r="I252" i="68"/>
  <c r="H252" i="68"/>
  <c r="G253" i="68"/>
  <c r="V251" i="58"/>
  <c r="X250" i="58"/>
  <c r="W250" i="58"/>
  <c r="AA252" i="58"/>
  <c r="AB252" i="58"/>
  <c r="Z253" i="58"/>
  <c r="I253" i="68" l="1"/>
  <c r="H253" i="68"/>
  <c r="G254" i="68"/>
  <c r="D254" i="67"/>
  <c r="E253" i="67"/>
  <c r="F253" i="67"/>
  <c r="E254" i="68"/>
  <c r="D255" i="68"/>
  <c r="F254" i="68"/>
  <c r="G252" i="67"/>
  <c r="H251" i="67"/>
  <c r="I251" i="67"/>
  <c r="W251" i="58"/>
  <c r="V252" i="58"/>
  <c r="X251" i="58"/>
  <c r="AB253" i="58"/>
  <c r="AA253" i="58"/>
  <c r="Z254" i="58"/>
  <c r="E255" i="68" l="1"/>
  <c r="D256" i="68"/>
  <c r="F255" i="68"/>
  <c r="D255" i="67"/>
  <c r="F254" i="67"/>
  <c r="E254" i="67"/>
  <c r="G255" i="68"/>
  <c r="I254" i="68"/>
  <c r="H254" i="68"/>
  <c r="G253" i="67"/>
  <c r="H252" i="67"/>
  <c r="I252" i="67"/>
  <c r="X252" i="58"/>
  <c r="V253" i="58"/>
  <c r="W252" i="58"/>
  <c r="AA254" i="58"/>
  <c r="AB254" i="58"/>
  <c r="Z255" i="58"/>
  <c r="D256" i="67" l="1"/>
  <c r="F255" i="67"/>
  <c r="E255" i="67"/>
  <c r="I255" i="68"/>
  <c r="H255" i="68"/>
  <c r="G256" i="68"/>
  <c r="G254" i="67"/>
  <c r="I253" i="67"/>
  <c r="H253" i="67"/>
  <c r="F256" i="68"/>
  <c r="E256" i="68"/>
  <c r="D257" i="68"/>
  <c r="W253" i="58"/>
  <c r="V254" i="58"/>
  <c r="X253" i="58"/>
  <c r="AB255" i="58"/>
  <c r="AA255" i="58"/>
  <c r="Z256" i="58"/>
  <c r="E257" i="68" l="1"/>
  <c r="D258" i="68"/>
  <c r="F257" i="68"/>
  <c r="G255" i="67"/>
  <c r="H254" i="67"/>
  <c r="I254" i="67"/>
  <c r="I256" i="68"/>
  <c r="H256" i="68"/>
  <c r="G257" i="68"/>
  <c r="E256" i="67"/>
  <c r="D257" i="67"/>
  <c r="F256" i="67"/>
  <c r="W254" i="58"/>
  <c r="V255" i="58"/>
  <c r="X254" i="58"/>
  <c r="AA256" i="58"/>
  <c r="AB256" i="58"/>
  <c r="Z257" i="58"/>
  <c r="D258" i="67" l="1"/>
  <c r="F257" i="67"/>
  <c r="E257" i="67"/>
  <c r="G256" i="67"/>
  <c r="I255" i="67"/>
  <c r="H255" i="67"/>
  <c r="F258" i="68"/>
  <c r="E258" i="68"/>
  <c r="D259" i="68"/>
  <c r="H257" i="68"/>
  <c r="G258" i="68"/>
  <c r="I257" i="68"/>
  <c r="W255" i="58"/>
  <c r="V256" i="58"/>
  <c r="X255" i="58"/>
  <c r="AB257" i="58"/>
  <c r="AA257" i="58"/>
  <c r="Z258" i="58"/>
  <c r="G257" i="67" l="1"/>
  <c r="H256" i="67"/>
  <c r="I256" i="67"/>
  <c r="I258" i="68"/>
  <c r="H258" i="68"/>
  <c r="G259" i="68"/>
  <c r="D260" i="68"/>
  <c r="F259" i="68"/>
  <c r="E259" i="68"/>
  <c r="D259" i="67"/>
  <c r="F258" i="67"/>
  <c r="E258" i="67"/>
  <c r="W256" i="58"/>
  <c r="V257" i="58"/>
  <c r="X256" i="58"/>
  <c r="AA258" i="58"/>
  <c r="AB258" i="58"/>
  <c r="Z259" i="58"/>
  <c r="D261" i="68" l="1"/>
  <c r="F260" i="68"/>
  <c r="E260" i="68"/>
  <c r="I259" i="68"/>
  <c r="H259" i="68"/>
  <c r="G260" i="68"/>
  <c r="F259" i="67"/>
  <c r="E259" i="67"/>
  <c r="D260" i="67"/>
  <c r="G258" i="67"/>
  <c r="I257" i="67"/>
  <c r="H257" i="67"/>
  <c r="W257" i="58"/>
  <c r="V258" i="58"/>
  <c r="X257" i="58"/>
  <c r="AA259" i="58"/>
  <c r="AB259" i="58"/>
  <c r="Z260" i="58"/>
  <c r="G259" i="67" l="1"/>
  <c r="I258" i="67"/>
  <c r="H258" i="67"/>
  <c r="I260" i="68"/>
  <c r="H260" i="68"/>
  <c r="G261" i="68"/>
  <c r="D261" i="67"/>
  <c r="F260" i="67"/>
  <c r="E260" i="67"/>
  <c r="D262" i="68"/>
  <c r="F261" i="68"/>
  <c r="E261" i="68"/>
  <c r="W258" i="58"/>
  <c r="V259" i="58"/>
  <c r="X258" i="58"/>
  <c r="AB260" i="58"/>
  <c r="AA260" i="58"/>
  <c r="AC260" i="58"/>
  <c r="Z261" i="58"/>
  <c r="D262" i="67" l="1"/>
  <c r="F261" i="67"/>
  <c r="E261" i="67"/>
  <c r="D263" i="68"/>
  <c r="F262" i="68"/>
  <c r="E262" i="68"/>
  <c r="I261" i="68"/>
  <c r="H261" i="68"/>
  <c r="G262" i="68"/>
  <c r="G260" i="67"/>
  <c r="I259" i="67"/>
  <c r="H259" i="67"/>
  <c r="W259" i="58"/>
  <c r="V260" i="58"/>
  <c r="X259" i="58"/>
  <c r="AA261" i="58"/>
  <c r="AB261" i="58"/>
  <c r="Z262" i="58"/>
  <c r="D264" i="68" l="1"/>
  <c r="F263" i="68"/>
  <c r="E263" i="68"/>
  <c r="G261" i="67"/>
  <c r="I260" i="67"/>
  <c r="H260" i="67"/>
  <c r="I262" i="68"/>
  <c r="H262" i="68"/>
  <c r="G263" i="68"/>
  <c r="F262" i="67"/>
  <c r="E262" i="67"/>
  <c r="D263" i="67"/>
  <c r="Y260" i="58"/>
  <c r="X260" i="58"/>
  <c r="V261" i="58"/>
  <c r="W260" i="58"/>
  <c r="AB262" i="58"/>
  <c r="AA262" i="58"/>
  <c r="Z263" i="58"/>
  <c r="D264" i="67" l="1"/>
  <c r="F263" i="67"/>
  <c r="E263" i="67"/>
  <c r="G262" i="67"/>
  <c r="I261" i="67"/>
  <c r="H261" i="67"/>
  <c r="I263" i="68"/>
  <c r="H263" i="68"/>
  <c r="G264" i="68"/>
  <c r="D265" i="68"/>
  <c r="F264" i="68"/>
  <c r="E264" i="68"/>
  <c r="X261" i="58"/>
  <c r="V262" i="58"/>
  <c r="W261" i="58"/>
  <c r="AA263" i="58"/>
  <c r="AB263" i="58"/>
  <c r="Z264" i="58"/>
  <c r="G263" i="67" l="1"/>
  <c r="I262" i="67"/>
  <c r="H262" i="67"/>
  <c r="D266" i="68"/>
  <c r="F265" i="68"/>
  <c r="E265" i="68"/>
  <c r="I264" i="68"/>
  <c r="H264" i="68"/>
  <c r="G265" i="68"/>
  <c r="D265" i="67"/>
  <c r="F264" i="67"/>
  <c r="E264" i="67"/>
  <c r="V263" i="58"/>
  <c r="W262" i="58"/>
  <c r="X262" i="58"/>
  <c r="AB264" i="58"/>
  <c r="AA264" i="58"/>
  <c r="Z265" i="58"/>
  <c r="F266" i="68" l="1"/>
  <c r="E266" i="68"/>
  <c r="G266" i="68" s="1"/>
  <c r="D267" i="68"/>
  <c r="D266" i="67"/>
  <c r="F265" i="67"/>
  <c r="E265" i="67"/>
  <c r="I265" i="68"/>
  <c r="H265" i="68"/>
  <c r="G264" i="67"/>
  <c r="H263" i="67"/>
  <c r="I263" i="67"/>
  <c r="W263" i="58"/>
  <c r="X263" i="58"/>
  <c r="V264" i="58"/>
  <c r="AA265" i="58"/>
  <c r="AB265" i="58"/>
  <c r="Z266" i="58"/>
  <c r="D267" i="67" l="1"/>
  <c r="F266" i="67"/>
  <c r="E266" i="67"/>
  <c r="F267" i="68"/>
  <c r="D268" i="68"/>
  <c r="E267" i="68"/>
  <c r="G267" i="68" s="1"/>
  <c r="I266" i="68"/>
  <c r="H266" i="68"/>
  <c r="G265" i="67"/>
  <c r="I264" i="67"/>
  <c r="H264" i="67"/>
  <c r="V265" i="58"/>
  <c r="X264" i="58"/>
  <c r="W264" i="58"/>
  <c r="AB266" i="58"/>
  <c r="AA266" i="58"/>
  <c r="Z267" i="58"/>
  <c r="I267" i="68" l="1"/>
  <c r="H267" i="68"/>
  <c r="G266" i="67"/>
  <c r="I265" i="67"/>
  <c r="H265" i="67"/>
  <c r="F268" i="68"/>
  <c r="E268" i="68"/>
  <c r="G268" i="68" s="1"/>
  <c r="D269" i="68"/>
  <c r="F267" i="67"/>
  <c r="E267" i="67"/>
  <c r="D268" i="67"/>
  <c r="V266" i="58"/>
  <c r="X265" i="58"/>
  <c r="W265" i="58"/>
  <c r="AA267" i="58"/>
  <c r="AB267" i="58"/>
  <c r="Z268" i="58"/>
  <c r="F269" i="68" l="1"/>
  <c r="E269" i="68"/>
  <c r="G269" i="68" s="1"/>
  <c r="D270" i="68"/>
  <c r="F268" i="67"/>
  <c r="E268" i="67"/>
  <c r="D269" i="67"/>
  <c r="I268" i="68"/>
  <c r="H268" i="68"/>
  <c r="G267" i="67"/>
  <c r="I266" i="67"/>
  <c r="H266" i="67"/>
  <c r="V267" i="58"/>
  <c r="X266" i="58"/>
  <c r="W266" i="58"/>
  <c r="AA268" i="58"/>
  <c r="AB268" i="58"/>
  <c r="Z269" i="58"/>
  <c r="F270" i="68" l="1"/>
  <c r="E270" i="68"/>
  <c r="G270" i="68" s="1"/>
  <c r="D271" i="68"/>
  <c r="F269" i="67"/>
  <c r="E269" i="67"/>
  <c r="D270" i="67"/>
  <c r="I269" i="68"/>
  <c r="H269" i="68"/>
  <c r="G268" i="67"/>
  <c r="H267" i="67"/>
  <c r="I267" i="67"/>
  <c r="V268" i="58"/>
  <c r="W267" i="58"/>
  <c r="X267" i="58"/>
  <c r="AA269" i="58"/>
  <c r="AB269" i="58"/>
  <c r="Z270" i="58"/>
  <c r="E271" i="68" l="1"/>
  <c r="D272" i="68"/>
  <c r="F271" i="68"/>
  <c r="F270" i="67"/>
  <c r="E270" i="67"/>
  <c r="D271" i="67"/>
  <c r="H270" i="68"/>
  <c r="G271" i="68"/>
  <c r="I270" i="68"/>
  <c r="G269" i="67"/>
  <c r="I268" i="67"/>
  <c r="H268" i="67"/>
  <c r="X268" i="58"/>
  <c r="W268" i="58"/>
  <c r="V269" i="58"/>
  <c r="AB270" i="58"/>
  <c r="AA270" i="58"/>
  <c r="Z271" i="58"/>
  <c r="I271" i="68" l="1"/>
  <c r="H271" i="68"/>
  <c r="G272" i="68"/>
  <c r="G270" i="67"/>
  <c r="I269" i="67"/>
  <c r="H269" i="67"/>
  <c r="F271" i="67"/>
  <c r="E271" i="67"/>
  <c r="D272" i="67"/>
  <c r="D273" i="68"/>
  <c r="F272" i="68"/>
  <c r="E272" i="68"/>
  <c r="V270" i="58"/>
  <c r="W269" i="58"/>
  <c r="X269" i="58"/>
  <c r="AA271" i="58"/>
  <c r="AB271" i="58"/>
  <c r="Z272" i="58"/>
  <c r="G271" i="67" l="1"/>
  <c r="I270" i="67"/>
  <c r="H270" i="67"/>
  <c r="I272" i="68"/>
  <c r="H272" i="68"/>
  <c r="F273" i="68"/>
  <c r="E273" i="68"/>
  <c r="G273" i="68" s="1"/>
  <c r="D274" i="68"/>
  <c r="D273" i="67"/>
  <c r="F272" i="67"/>
  <c r="E272" i="67"/>
  <c r="V271" i="58"/>
  <c r="X270" i="58"/>
  <c r="W270" i="58"/>
  <c r="AB272" i="58"/>
  <c r="AA272" i="58"/>
  <c r="Z273" i="58"/>
  <c r="E274" i="68" l="1"/>
  <c r="G274" i="68" s="1"/>
  <c r="D275" i="68"/>
  <c r="F274" i="68"/>
  <c r="H273" i="68"/>
  <c r="I273" i="68"/>
  <c r="D274" i="67"/>
  <c r="F273" i="67"/>
  <c r="E273" i="67"/>
  <c r="G272" i="67"/>
  <c r="H271" i="67"/>
  <c r="I271" i="67"/>
  <c r="V272" i="58"/>
  <c r="X271" i="58"/>
  <c r="W271" i="58"/>
  <c r="AA273" i="58"/>
  <c r="AB273" i="58"/>
  <c r="Z274" i="58"/>
  <c r="G273" i="67" l="1"/>
  <c r="I272" i="67"/>
  <c r="H272" i="67"/>
  <c r="F274" i="67"/>
  <c r="E274" i="67"/>
  <c r="D275" i="67"/>
  <c r="E275" i="68"/>
  <c r="G275" i="68" s="1"/>
  <c r="D276" i="68"/>
  <c r="F275" i="68"/>
  <c r="I274" i="68"/>
  <c r="H274" i="68"/>
  <c r="X272" i="58"/>
  <c r="V273" i="58"/>
  <c r="W272" i="58"/>
  <c r="AB274" i="58"/>
  <c r="AA274" i="58"/>
  <c r="Z275" i="58"/>
  <c r="E276" i="68" l="1"/>
  <c r="G276" i="68" s="1"/>
  <c r="D277" i="68"/>
  <c r="F276" i="68"/>
  <c r="H275" i="68"/>
  <c r="I275" i="68"/>
  <c r="E275" i="67"/>
  <c r="F275" i="67"/>
  <c r="D276" i="67"/>
  <c r="G274" i="67"/>
  <c r="I273" i="67"/>
  <c r="H273" i="67"/>
  <c r="V274" i="58"/>
  <c r="X273" i="58"/>
  <c r="W273" i="58"/>
  <c r="AA275" i="58"/>
  <c r="AB275" i="58"/>
  <c r="Z276" i="58"/>
  <c r="D277" i="67" l="1"/>
  <c r="F276" i="67"/>
  <c r="E276" i="67"/>
  <c r="D278" i="68"/>
  <c r="F277" i="68"/>
  <c r="E277" i="68"/>
  <c r="G277" i="68" s="1"/>
  <c r="G275" i="67"/>
  <c r="I274" i="67"/>
  <c r="H274" i="67"/>
  <c r="H276" i="68"/>
  <c r="I276" i="68"/>
  <c r="X274" i="58"/>
  <c r="W274" i="58"/>
  <c r="V275" i="58"/>
  <c r="AA276" i="58"/>
  <c r="AB276" i="58"/>
  <c r="Z277" i="58"/>
  <c r="E278" i="68" l="1"/>
  <c r="G278" i="68" s="1"/>
  <c r="D279" i="68"/>
  <c r="F278" i="68"/>
  <c r="G276" i="67"/>
  <c r="H275" i="67"/>
  <c r="I275" i="67"/>
  <c r="H277" i="68"/>
  <c r="I277" i="68"/>
  <c r="E277" i="67"/>
  <c r="D278" i="67"/>
  <c r="F277" i="67"/>
  <c r="V276" i="58"/>
  <c r="X275" i="58"/>
  <c r="W275" i="58"/>
  <c r="AA277" i="58"/>
  <c r="AB277" i="58"/>
  <c r="Z278" i="58"/>
  <c r="G277" i="67" l="1"/>
  <c r="I276" i="67"/>
  <c r="H276" i="67"/>
  <c r="E278" i="67"/>
  <c r="D279" i="67"/>
  <c r="F278" i="67"/>
  <c r="E279" i="68"/>
  <c r="G279" i="68" s="1"/>
  <c r="D280" i="68"/>
  <c r="F279" i="68"/>
  <c r="H278" i="68"/>
  <c r="I278" i="68"/>
  <c r="X276" i="58"/>
  <c r="W276" i="58"/>
  <c r="V277" i="58"/>
  <c r="AB278" i="58"/>
  <c r="AA278" i="58"/>
  <c r="Z279" i="58"/>
  <c r="E280" i="68" l="1"/>
  <c r="G280" i="68" s="1"/>
  <c r="D281" i="68"/>
  <c r="F280" i="68"/>
  <c r="H279" i="68"/>
  <c r="I279" i="68"/>
  <c r="E279" i="67"/>
  <c r="F279" i="67"/>
  <c r="D280" i="67"/>
  <c r="G278" i="67"/>
  <c r="I277" i="67"/>
  <c r="H277" i="67"/>
  <c r="X277" i="58"/>
  <c r="V278" i="58"/>
  <c r="W277" i="58"/>
  <c r="AA279" i="58"/>
  <c r="AB279" i="58"/>
  <c r="Z280" i="58"/>
  <c r="F280" i="67" l="1"/>
  <c r="E280" i="67"/>
  <c r="D281" i="67"/>
  <c r="F281" i="68"/>
  <c r="E281" i="68"/>
  <c r="D282" i="68"/>
  <c r="G279" i="67"/>
  <c r="I278" i="67"/>
  <c r="H278" i="67"/>
  <c r="H280" i="68"/>
  <c r="G281" i="68"/>
  <c r="I280" i="68"/>
  <c r="X278" i="58"/>
  <c r="V279" i="58"/>
  <c r="W278" i="58"/>
  <c r="AB280" i="58"/>
  <c r="AC280" i="58"/>
  <c r="AA280" i="58"/>
  <c r="Z281" i="58"/>
  <c r="G282" i="68" l="1"/>
  <c r="H281" i="68"/>
  <c r="I281" i="68"/>
  <c r="G280" i="67"/>
  <c r="H279" i="67"/>
  <c r="I279" i="67"/>
  <c r="F281" i="67"/>
  <c r="E281" i="67"/>
  <c r="D282" i="67"/>
  <c r="F282" i="68"/>
  <c r="E282" i="68"/>
  <c r="D283" i="68"/>
  <c r="V280" i="58"/>
  <c r="X279" i="58"/>
  <c r="W279" i="58"/>
  <c r="AB281" i="58"/>
  <c r="AA281" i="58"/>
  <c r="Z282" i="58"/>
  <c r="F283" i="68" l="1"/>
  <c r="E283" i="68"/>
  <c r="D284" i="68"/>
  <c r="G281" i="67"/>
  <c r="I280" i="67"/>
  <c r="H280" i="67"/>
  <c r="F282" i="67"/>
  <c r="E282" i="67"/>
  <c r="D283" i="67"/>
  <c r="H282" i="68"/>
  <c r="G283" i="68"/>
  <c r="I282" i="68"/>
  <c r="V281" i="58"/>
  <c r="X280" i="58"/>
  <c r="W280" i="58"/>
  <c r="Y280" i="58"/>
  <c r="AA282" i="58"/>
  <c r="AB282" i="58"/>
  <c r="Z283" i="58"/>
  <c r="G282" i="67" l="1"/>
  <c r="I281" i="67"/>
  <c r="H281" i="67"/>
  <c r="H283" i="68"/>
  <c r="G284" i="68"/>
  <c r="I283" i="68"/>
  <c r="F284" i="68"/>
  <c r="E284" i="68"/>
  <c r="D285" i="68"/>
  <c r="E283" i="67"/>
  <c r="F283" i="67"/>
  <c r="D284" i="67"/>
  <c r="W281" i="58"/>
  <c r="V282" i="58"/>
  <c r="X281" i="58"/>
  <c r="AB283" i="58"/>
  <c r="AA283" i="58"/>
  <c r="Z284" i="58"/>
  <c r="F284" i="67" l="1"/>
  <c r="E284" i="67"/>
  <c r="D285" i="67"/>
  <c r="F285" i="68"/>
  <c r="E285" i="68"/>
  <c r="D286" i="68"/>
  <c r="H284" i="68"/>
  <c r="G285" i="68"/>
  <c r="I284" i="68"/>
  <c r="G283" i="67"/>
  <c r="I282" i="67"/>
  <c r="H282" i="67"/>
  <c r="W282" i="58"/>
  <c r="V283" i="58"/>
  <c r="X282" i="58"/>
  <c r="AA284" i="58"/>
  <c r="AB284" i="58"/>
  <c r="Z285" i="58"/>
  <c r="H285" i="68" l="1"/>
  <c r="G286" i="68"/>
  <c r="I285" i="68"/>
  <c r="F285" i="67"/>
  <c r="E285" i="67"/>
  <c r="D286" i="67"/>
  <c r="G284" i="67"/>
  <c r="H283" i="67"/>
  <c r="I283" i="67"/>
  <c r="F286" i="68"/>
  <c r="E286" i="68"/>
  <c r="D287" i="68"/>
  <c r="X283" i="58"/>
  <c r="W283" i="58"/>
  <c r="V284" i="58"/>
  <c r="AA285" i="58"/>
  <c r="AB285" i="58"/>
  <c r="Z286" i="58"/>
  <c r="D288" i="68" l="1"/>
  <c r="F287" i="68"/>
  <c r="E287" i="68"/>
  <c r="G287" i="68" s="1"/>
  <c r="G285" i="67"/>
  <c r="I284" i="67"/>
  <c r="H284" i="67"/>
  <c r="F286" i="67"/>
  <c r="E286" i="67"/>
  <c r="D287" i="67"/>
  <c r="I286" i="68"/>
  <c r="H286" i="68"/>
  <c r="W284" i="58"/>
  <c r="V285" i="58"/>
  <c r="X284" i="58"/>
  <c r="AA286" i="58"/>
  <c r="AB286" i="58"/>
  <c r="Z287" i="58"/>
  <c r="G286" i="67" l="1"/>
  <c r="I285" i="67"/>
  <c r="H285" i="67"/>
  <c r="G288" i="68"/>
  <c r="I287" i="68"/>
  <c r="H287" i="68"/>
  <c r="F287" i="67"/>
  <c r="E287" i="67"/>
  <c r="D288" i="67"/>
  <c r="D289" i="68"/>
  <c r="F288" i="68"/>
  <c r="E288" i="68"/>
  <c r="W285" i="58"/>
  <c r="V286" i="58"/>
  <c r="X285" i="58"/>
  <c r="AB287" i="58"/>
  <c r="AA287" i="58"/>
  <c r="Z288" i="58"/>
  <c r="I288" i="68" l="1"/>
  <c r="H288" i="68"/>
  <c r="G289" i="68"/>
  <c r="D290" i="68"/>
  <c r="F289" i="68"/>
  <c r="E289" i="68"/>
  <c r="D289" i="67"/>
  <c r="F288" i="67"/>
  <c r="E288" i="67"/>
  <c r="G287" i="67"/>
  <c r="I286" i="67"/>
  <c r="H286" i="67"/>
  <c r="X286" i="58"/>
  <c r="V287" i="58"/>
  <c r="W286" i="58"/>
  <c r="AA288" i="58"/>
  <c r="AB288" i="58"/>
  <c r="Z289" i="58"/>
  <c r="D291" i="68" l="1"/>
  <c r="F290" i="68"/>
  <c r="E290" i="68"/>
  <c r="E289" i="67"/>
  <c r="F289" i="67"/>
  <c r="D290" i="67"/>
  <c r="I289" i="68"/>
  <c r="H289" i="68"/>
  <c r="G290" i="68"/>
  <c r="G288" i="67"/>
  <c r="H287" i="67"/>
  <c r="I287" i="67"/>
  <c r="W287" i="58"/>
  <c r="V288" i="58"/>
  <c r="X287" i="58"/>
  <c r="AB289" i="58"/>
  <c r="AA289" i="58"/>
  <c r="Z290" i="58"/>
  <c r="G289" i="67" l="1"/>
  <c r="I288" i="67"/>
  <c r="H288" i="67"/>
  <c r="D291" i="67"/>
  <c r="F290" i="67"/>
  <c r="E290" i="67"/>
  <c r="I290" i="68"/>
  <c r="H290" i="68"/>
  <c r="G291" i="68"/>
  <c r="D292" i="68"/>
  <c r="F291" i="68"/>
  <c r="E291" i="68"/>
  <c r="W288" i="58"/>
  <c r="X288" i="58"/>
  <c r="V289" i="58"/>
  <c r="AA290" i="58"/>
  <c r="AB290" i="58"/>
  <c r="Z291" i="58"/>
  <c r="D292" i="67" l="1"/>
  <c r="F291" i="67"/>
  <c r="E291" i="67"/>
  <c r="D293" i="68"/>
  <c r="F292" i="68"/>
  <c r="E292" i="68"/>
  <c r="I291" i="68"/>
  <c r="H291" i="68"/>
  <c r="G292" i="68"/>
  <c r="G290" i="67"/>
  <c r="I289" i="67"/>
  <c r="H289" i="67"/>
  <c r="W289" i="58"/>
  <c r="V290" i="58"/>
  <c r="X289" i="58"/>
  <c r="AB291" i="58"/>
  <c r="AA291" i="58"/>
  <c r="Z292" i="58"/>
  <c r="D294" i="68" l="1"/>
  <c r="F293" i="68"/>
  <c r="E293" i="68"/>
  <c r="G291" i="67"/>
  <c r="I290" i="67"/>
  <c r="H290" i="67"/>
  <c r="I292" i="68"/>
  <c r="H292" i="68"/>
  <c r="G293" i="68"/>
  <c r="D293" i="67"/>
  <c r="F292" i="67"/>
  <c r="E292" i="67"/>
  <c r="W290" i="58"/>
  <c r="V291" i="58"/>
  <c r="X290" i="58"/>
  <c r="AA292" i="58"/>
  <c r="AB292" i="58"/>
  <c r="Z293" i="58"/>
  <c r="G292" i="67" l="1"/>
  <c r="H291" i="67"/>
  <c r="I291" i="67"/>
  <c r="D294" i="67"/>
  <c r="F293" i="67"/>
  <c r="E293" i="67"/>
  <c r="I293" i="68"/>
  <c r="H293" i="68"/>
  <c r="G294" i="68"/>
  <c r="D295" i="68"/>
  <c r="F294" i="68"/>
  <c r="E294" i="68"/>
  <c r="W291" i="58"/>
  <c r="V292" i="58"/>
  <c r="X291" i="58"/>
  <c r="AA293" i="58"/>
  <c r="AB293" i="58"/>
  <c r="Z294" i="58"/>
  <c r="D295" i="67" l="1"/>
  <c r="F294" i="67"/>
  <c r="E294" i="67"/>
  <c r="D296" i="68"/>
  <c r="F295" i="68"/>
  <c r="E295" i="68"/>
  <c r="I294" i="68"/>
  <c r="H294" i="68"/>
  <c r="G295" i="68"/>
  <c r="G293" i="67"/>
  <c r="I292" i="67"/>
  <c r="H292" i="67"/>
  <c r="W292" i="58"/>
  <c r="V293" i="58"/>
  <c r="X292" i="58"/>
  <c r="AA294" i="58"/>
  <c r="AB294" i="58"/>
  <c r="Z295" i="58"/>
  <c r="E296" i="68" l="1"/>
  <c r="D297" i="68"/>
  <c r="F296" i="68"/>
  <c r="G294" i="67"/>
  <c r="I293" i="67"/>
  <c r="H293" i="67"/>
  <c r="H295" i="68"/>
  <c r="G296" i="68"/>
  <c r="I295" i="68"/>
  <c r="D296" i="67"/>
  <c r="F295" i="67"/>
  <c r="E295" i="67"/>
  <c r="W293" i="58"/>
  <c r="V294" i="58"/>
  <c r="X293" i="58"/>
  <c r="AB295" i="58"/>
  <c r="AA295" i="58"/>
  <c r="Z296" i="58"/>
  <c r="I296" i="68" l="1"/>
  <c r="H296" i="68"/>
  <c r="G295" i="67"/>
  <c r="I294" i="67"/>
  <c r="H294" i="67"/>
  <c r="F296" i="67"/>
  <c r="E296" i="67"/>
  <c r="D297" i="67"/>
  <c r="F297" i="68"/>
  <c r="E297" i="68"/>
  <c r="G297" i="68" s="1"/>
  <c r="D298" i="68"/>
  <c r="X294" i="58"/>
  <c r="V295" i="58"/>
  <c r="W294" i="58"/>
  <c r="AA296" i="58"/>
  <c r="AB296" i="58"/>
  <c r="Z297" i="58"/>
  <c r="D298" i="67" l="1"/>
  <c r="F297" i="67"/>
  <c r="E297" i="67"/>
  <c r="F298" i="68"/>
  <c r="E298" i="68"/>
  <c r="G298" i="68" s="1"/>
  <c r="D299" i="68"/>
  <c r="G296" i="67"/>
  <c r="H295" i="67"/>
  <c r="I295" i="67"/>
  <c r="I297" i="68"/>
  <c r="H297" i="68"/>
  <c r="W295" i="58"/>
  <c r="V296" i="58"/>
  <c r="X295" i="58"/>
  <c r="AB297" i="58"/>
  <c r="AA297" i="58"/>
  <c r="Z298" i="58"/>
  <c r="G297" i="67" l="1"/>
  <c r="I296" i="67"/>
  <c r="H296" i="67"/>
  <c r="E299" i="68"/>
  <c r="G299" i="68" s="1"/>
  <c r="D300" i="68"/>
  <c r="F299" i="68"/>
  <c r="H298" i="68"/>
  <c r="I298" i="68"/>
  <c r="F298" i="67"/>
  <c r="E298" i="67"/>
  <c r="D299" i="67"/>
  <c r="W296" i="58"/>
  <c r="X296" i="58"/>
  <c r="V297" i="58"/>
  <c r="AA298" i="58"/>
  <c r="AB298" i="58"/>
  <c r="Z299" i="58"/>
  <c r="I299" i="68" l="1"/>
  <c r="H299" i="68"/>
  <c r="G300" i="68"/>
  <c r="F299" i="67"/>
  <c r="E299" i="67"/>
  <c r="D300" i="67"/>
  <c r="D301" i="68"/>
  <c r="F300" i="68"/>
  <c r="E300" i="68"/>
  <c r="G298" i="67"/>
  <c r="I297" i="67"/>
  <c r="H297" i="67"/>
  <c r="V298" i="58"/>
  <c r="X297" i="58"/>
  <c r="W297" i="58"/>
  <c r="AB299" i="58"/>
  <c r="AA299" i="58"/>
  <c r="Z300" i="58"/>
  <c r="D302" i="68" l="1"/>
  <c r="F301" i="68"/>
  <c r="E301" i="68"/>
  <c r="I300" i="68"/>
  <c r="H300" i="68"/>
  <c r="G301" i="68"/>
  <c r="G299" i="67"/>
  <c r="I298" i="67"/>
  <c r="H298" i="67"/>
  <c r="F300" i="67"/>
  <c r="E300" i="67"/>
  <c r="D301" i="67"/>
  <c r="W298" i="58"/>
  <c r="V299" i="58"/>
  <c r="X298" i="58"/>
  <c r="AC300" i="58"/>
  <c r="AB300" i="58"/>
  <c r="AA300" i="58"/>
  <c r="Z301" i="58"/>
  <c r="F301" i="67" l="1"/>
  <c r="E301" i="67"/>
  <c r="D302" i="67"/>
  <c r="G300" i="67"/>
  <c r="H299" i="67"/>
  <c r="I299" i="67"/>
  <c r="I301" i="68"/>
  <c r="H301" i="68"/>
  <c r="G302" i="68"/>
  <c r="D303" i="68"/>
  <c r="F302" i="68"/>
  <c r="E302" i="68"/>
  <c r="W299" i="58"/>
  <c r="V300" i="58"/>
  <c r="X299" i="58"/>
  <c r="AA301" i="58"/>
  <c r="AB301" i="58"/>
  <c r="Z302" i="58"/>
  <c r="G301" i="67" l="1"/>
  <c r="I300" i="67"/>
  <c r="H300" i="67"/>
  <c r="D303" i="67"/>
  <c r="F302" i="67"/>
  <c r="E302" i="67"/>
  <c r="D304" i="68"/>
  <c r="F303" i="68"/>
  <c r="E303" i="68"/>
  <c r="I302" i="68"/>
  <c r="H302" i="68"/>
  <c r="G303" i="68"/>
  <c r="W300" i="58"/>
  <c r="Y300" i="58"/>
  <c r="X300" i="58"/>
  <c r="V301" i="58"/>
  <c r="AA302" i="58"/>
  <c r="AB302" i="58"/>
  <c r="Z303" i="58"/>
  <c r="I303" i="68" l="1"/>
  <c r="H303" i="68"/>
  <c r="G304" i="68"/>
  <c r="D304" i="67"/>
  <c r="F303" i="67"/>
  <c r="E303" i="67"/>
  <c r="D305" i="68"/>
  <c r="F304" i="68"/>
  <c r="E304" i="68"/>
  <c r="G302" i="67"/>
  <c r="I301" i="67"/>
  <c r="H301" i="67"/>
  <c r="W301" i="58"/>
  <c r="V302" i="58"/>
  <c r="X301" i="58"/>
  <c r="AA303" i="58"/>
  <c r="AB303" i="58"/>
  <c r="Z304" i="58"/>
  <c r="D305" i="67" l="1"/>
  <c r="F304" i="67"/>
  <c r="E304" i="67"/>
  <c r="F305" i="68"/>
  <c r="D306" i="68"/>
  <c r="E305" i="68"/>
  <c r="H304" i="68"/>
  <c r="G305" i="68"/>
  <c r="I304" i="68"/>
  <c r="G303" i="67"/>
  <c r="I302" i="67"/>
  <c r="H302" i="67"/>
  <c r="V303" i="58"/>
  <c r="X302" i="58"/>
  <c r="W302" i="58"/>
  <c r="AB304" i="58"/>
  <c r="AA304" i="58"/>
  <c r="Z305" i="58"/>
  <c r="H305" i="68" l="1"/>
  <c r="G306" i="68"/>
  <c r="I305" i="68"/>
  <c r="G304" i="67"/>
  <c r="H303" i="67"/>
  <c r="I303" i="67"/>
  <c r="F306" i="68"/>
  <c r="E306" i="68"/>
  <c r="D307" i="68"/>
  <c r="D306" i="67"/>
  <c r="F305" i="67"/>
  <c r="E305" i="67"/>
  <c r="X303" i="58"/>
  <c r="V304" i="58"/>
  <c r="W303" i="58"/>
  <c r="AA305" i="58"/>
  <c r="AB305" i="58"/>
  <c r="Z306" i="58"/>
  <c r="G305" i="67" l="1"/>
  <c r="I304" i="67"/>
  <c r="H304" i="67"/>
  <c r="F306" i="67"/>
  <c r="E306" i="67"/>
  <c r="D307" i="67"/>
  <c r="H306" i="68"/>
  <c r="I306" i="68"/>
  <c r="G307" i="68"/>
  <c r="F307" i="68"/>
  <c r="D308" i="68"/>
  <c r="E307" i="68"/>
  <c r="V305" i="58"/>
  <c r="X304" i="58"/>
  <c r="W304" i="58"/>
  <c r="AB306" i="58"/>
  <c r="AA306" i="58"/>
  <c r="Z307" i="58"/>
  <c r="D309" i="68" l="1"/>
  <c r="F308" i="68"/>
  <c r="E308" i="68"/>
  <c r="F307" i="67"/>
  <c r="D308" i="67"/>
  <c r="E307" i="67"/>
  <c r="I307" i="68"/>
  <c r="H307" i="68"/>
  <c r="G308" i="68"/>
  <c r="G306" i="67"/>
  <c r="I305" i="67"/>
  <c r="H305" i="67"/>
  <c r="V306" i="58"/>
  <c r="X305" i="58"/>
  <c r="W305" i="58"/>
  <c r="AA307" i="58"/>
  <c r="AB307" i="58"/>
  <c r="Z308" i="58"/>
  <c r="G307" i="67" l="1"/>
  <c r="I306" i="67"/>
  <c r="H306" i="67"/>
  <c r="I308" i="68"/>
  <c r="H308" i="68"/>
  <c r="G309" i="68"/>
  <c r="F308" i="67"/>
  <c r="E308" i="67"/>
  <c r="D309" i="67"/>
  <c r="D310" i="68"/>
  <c r="F309" i="68"/>
  <c r="E309" i="68"/>
  <c r="V307" i="58"/>
  <c r="X306" i="58"/>
  <c r="W306" i="58"/>
  <c r="AB308" i="58"/>
  <c r="AA308" i="58"/>
  <c r="Z309" i="58"/>
  <c r="D311" i="68" l="1"/>
  <c r="F310" i="68"/>
  <c r="E310" i="68"/>
  <c r="I309" i="68"/>
  <c r="H309" i="68"/>
  <c r="G310" i="68"/>
  <c r="D310" i="67"/>
  <c r="F309" i="67"/>
  <c r="E309" i="67"/>
  <c r="G308" i="67"/>
  <c r="H307" i="67"/>
  <c r="I307" i="67"/>
  <c r="V308" i="58"/>
  <c r="W307" i="58"/>
  <c r="X307" i="58"/>
  <c r="AA309" i="58"/>
  <c r="AB309" i="58"/>
  <c r="Z310" i="58"/>
  <c r="D311" i="67" l="1"/>
  <c r="F310" i="67"/>
  <c r="E310" i="67"/>
  <c r="G309" i="67"/>
  <c r="I308" i="67"/>
  <c r="H308" i="67"/>
  <c r="I310" i="68"/>
  <c r="H310" i="68"/>
  <c r="G311" i="68"/>
  <c r="D312" i="68"/>
  <c r="F311" i="68"/>
  <c r="E311" i="68"/>
  <c r="X308" i="58"/>
  <c r="V309" i="58"/>
  <c r="W308" i="58"/>
  <c r="AA310" i="58"/>
  <c r="AB310" i="58"/>
  <c r="Z311" i="58"/>
  <c r="G310" i="67" l="1"/>
  <c r="I309" i="67"/>
  <c r="H309" i="67"/>
  <c r="D313" i="68"/>
  <c r="F312" i="68"/>
  <c r="E312" i="68"/>
  <c r="I311" i="68"/>
  <c r="H311" i="68"/>
  <c r="G312" i="68"/>
  <c r="D312" i="67"/>
  <c r="F311" i="67"/>
  <c r="E311" i="67"/>
  <c r="X309" i="58"/>
  <c r="W309" i="58"/>
  <c r="V310" i="58"/>
  <c r="AA311" i="58"/>
  <c r="AB311" i="58"/>
  <c r="Z312" i="58"/>
  <c r="D314" i="68" l="1"/>
  <c r="F313" i="68"/>
  <c r="E313" i="68"/>
  <c r="D313" i="67"/>
  <c r="F312" i="67"/>
  <c r="E312" i="67"/>
  <c r="I312" i="68"/>
  <c r="H312" i="68"/>
  <c r="G313" i="68"/>
  <c r="G311" i="67"/>
  <c r="I310" i="67"/>
  <c r="H310" i="67"/>
  <c r="X310" i="58"/>
  <c r="W310" i="58"/>
  <c r="V311" i="58"/>
  <c r="AB312" i="58"/>
  <c r="AA312" i="58"/>
  <c r="Z313" i="58"/>
  <c r="D314" i="67" l="1"/>
  <c r="F313" i="67"/>
  <c r="E313" i="67"/>
  <c r="G312" i="67"/>
  <c r="H311" i="67"/>
  <c r="I311" i="67"/>
  <c r="I313" i="68"/>
  <c r="H313" i="68"/>
  <c r="F314" i="68"/>
  <c r="E314" i="68"/>
  <c r="G314" i="68" s="1"/>
  <c r="D315" i="68"/>
  <c r="W311" i="58"/>
  <c r="V312" i="58"/>
  <c r="X311" i="58"/>
  <c r="AA313" i="58"/>
  <c r="AB313" i="58"/>
  <c r="Z314" i="58"/>
  <c r="G313" i="67" l="1"/>
  <c r="H312" i="67"/>
  <c r="I312" i="67"/>
  <c r="F315" i="68"/>
  <c r="E315" i="68"/>
  <c r="G315" i="68" s="1"/>
  <c r="D316" i="68"/>
  <c r="I314" i="68"/>
  <c r="H314" i="68"/>
  <c r="D315" i="67"/>
  <c r="E314" i="67"/>
  <c r="F314" i="67"/>
  <c r="X312" i="58"/>
  <c r="V313" i="58"/>
  <c r="W312" i="58"/>
  <c r="AB314" i="58"/>
  <c r="AA314" i="58"/>
  <c r="Z315" i="58"/>
  <c r="F316" i="68" l="1"/>
  <c r="E316" i="68"/>
  <c r="G316" i="68" s="1"/>
  <c r="D317" i="68"/>
  <c r="F315" i="67"/>
  <c r="E315" i="67"/>
  <c r="D316" i="67"/>
  <c r="I315" i="68"/>
  <c r="H315" i="68"/>
  <c r="G314" i="67"/>
  <c r="I313" i="67"/>
  <c r="H313" i="67"/>
  <c r="V314" i="58"/>
  <c r="W313" i="58"/>
  <c r="X313" i="58"/>
  <c r="AA315" i="58"/>
  <c r="AB315" i="58"/>
  <c r="Z316" i="58"/>
  <c r="F317" i="68" l="1"/>
  <c r="E317" i="68"/>
  <c r="G317" i="68" s="1"/>
  <c r="D318" i="68"/>
  <c r="E316" i="67"/>
  <c r="F316" i="67"/>
  <c r="D317" i="67"/>
  <c r="I316" i="68"/>
  <c r="H316" i="68"/>
  <c r="G315" i="67"/>
  <c r="I314" i="67"/>
  <c r="H314" i="67"/>
  <c r="W314" i="58"/>
  <c r="V315" i="58"/>
  <c r="X314" i="58"/>
  <c r="AB316" i="58"/>
  <c r="AA316" i="58"/>
  <c r="Z317" i="58"/>
  <c r="E318" i="68" l="1"/>
  <c r="D319" i="68"/>
  <c r="F318" i="68"/>
  <c r="F317" i="67"/>
  <c r="E317" i="67"/>
  <c r="D318" i="67"/>
  <c r="H317" i="68"/>
  <c r="G318" i="68"/>
  <c r="I317" i="68"/>
  <c r="G316" i="67"/>
  <c r="H315" i="67"/>
  <c r="I315" i="67"/>
  <c r="V316" i="58"/>
  <c r="X315" i="58"/>
  <c r="W315" i="58"/>
  <c r="AA317" i="58"/>
  <c r="AB317" i="58"/>
  <c r="Z318" i="58"/>
  <c r="I318" i="68" l="1"/>
  <c r="H318" i="68"/>
  <c r="G319" i="68"/>
  <c r="G317" i="67"/>
  <c r="I316" i="67"/>
  <c r="H316" i="67"/>
  <c r="F318" i="67"/>
  <c r="E318" i="67"/>
  <c r="D319" i="67"/>
  <c r="D320" i="68"/>
  <c r="F319" i="68"/>
  <c r="E319" i="68"/>
  <c r="X316" i="58"/>
  <c r="W316" i="58"/>
  <c r="V317" i="58"/>
  <c r="AA318" i="58"/>
  <c r="AB318" i="58"/>
  <c r="Z319" i="58"/>
  <c r="G318" i="67" l="1"/>
  <c r="I317" i="67"/>
  <c r="H317" i="67"/>
  <c r="I319" i="68"/>
  <c r="H319" i="68"/>
  <c r="F320" i="68"/>
  <c r="E320" i="68"/>
  <c r="G320" i="68" s="1"/>
  <c r="D321" i="68"/>
  <c r="D320" i="67"/>
  <c r="F319" i="67"/>
  <c r="E319" i="67"/>
  <c r="V318" i="58"/>
  <c r="X317" i="58"/>
  <c r="W317" i="58"/>
  <c r="AA319" i="58"/>
  <c r="AB319" i="58"/>
  <c r="Z320" i="58"/>
  <c r="F321" i="68" l="1"/>
  <c r="E321" i="68"/>
  <c r="G321" i="68" s="1"/>
  <c r="D322" i="68"/>
  <c r="I320" i="68"/>
  <c r="H320" i="68"/>
  <c r="D321" i="67"/>
  <c r="E320" i="67"/>
  <c r="F320" i="67"/>
  <c r="G319" i="67"/>
  <c r="I318" i="67"/>
  <c r="H318" i="67"/>
  <c r="X318" i="58"/>
  <c r="W318" i="58"/>
  <c r="V319" i="58"/>
  <c r="AB320" i="58"/>
  <c r="AC320" i="58"/>
  <c r="AA320" i="58"/>
  <c r="Z321" i="58"/>
  <c r="E322" i="68" l="1"/>
  <c r="G322" i="68" s="1"/>
  <c r="D323" i="68"/>
  <c r="F322" i="68"/>
  <c r="F321" i="67"/>
  <c r="E321" i="67"/>
  <c r="D322" i="67"/>
  <c r="H321" i="68"/>
  <c r="I321" i="68"/>
  <c r="G320" i="67"/>
  <c r="H319" i="67"/>
  <c r="I319" i="67"/>
  <c r="V320" i="58"/>
  <c r="W319" i="58"/>
  <c r="X319" i="58"/>
  <c r="AB321" i="58"/>
  <c r="AA321" i="58"/>
  <c r="Z322" i="58"/>
  <c r="E322" i="67" l="1"/>
  <c r="F322" i="67"/>
  <c r="D323" i="67"/>
  <c r="F323" i="68"/>
  <c r="E323" i="68"/>
  <c r="D324" i="68"/>
  <c r="G321" i="67"/>
  <c r="I320" i="67"/>
  <c r="H320" i="67"/>
  <c r="H322" i="68"/>
  <c r="G323" i="68"/>
  <c r="I322" i="68"/>
  <c r="X320" i="58"/>
  <c r="Y320" i="58"/>
  <c r="W320" i="58"/>
  <c r="V321" i="58"/>
  <c r="AA322" i="58"/>
  <c r="AB322" i="58"/>
  <c r="Z323" i="58"/>
  <c r="H323" i="68" l="1"/>
  <c r="G324" i="68"/>
  <c r="I323" i="68"/>
  <c r="G322" i="67"/>
  <c r="I321" i="67"/>
  <c r="H321" i="67"/>
  <c r="E323" i="67"/>
  <c r="D324" i="67"/>
  <c r="F323" i="67"/>
  <c r="F324" i="68"/>
  <c r="E324" i="68"/>
  <c r="D325" i="68"/>
  <c r="W321" i="58"/>
  <c r="V322" i="58"/>
  <c r="X321" i="58"/>
  <c r="AB323" i="58"/>
  <c r="AA323" i="58"/>
  <c r="Z324" i="58"/>
  <c r="F325" i="68" l="1"/>
  <c r="E325" i="68"/>
  <c r="D326" i="68"/>
  <c r="F324" i="67"/>
  <c r="E324" i="67"/>
  <c r="D325" i="67"/>
  <c r="G323" i="67"/>
  <c r="I322" i="67"/>
  <c r="H322" i="67"/>
  <c r="G325" i="68"/>
  <c r="I324" i="68"/>
  <c r="H324" i="68"/>
  <c r="W322" i="58"/>
  <c r="V323" i="58"/>
  <c r="X322" i="58"/>
  <c r="AA324" i="58"/>
  <c r="AB324" i="58"/>
  <c r="Z325" i="58"/>
  <c r="G324" i="67" l="1"/>
  <c r="H323" i="67"/>
  <c r="I323" i="67"/>
  <c r="E326" i="68"/>
  <c r="D327" i="68"/>
  <c r="F326" i="68"/>
  <c r="H325" i="68"/>
  <c r="G326" i="68"/>
  <c r="I325" i="68"/>
  <c r="F325" i="67"/>
  <c r="E325" i="67"/>
  <c r="D326" i="67"/>
  <c r="X323" i="58"/>
  <c r="W323" i="58"/>
  <c r="V324" i="58"/>
  <c r="AB325" i="58"/>
  <c r="AA325" i="58"/>
  <c r="Z326" i="58"/>
  <c r="F326" i="67" l="1"/>
  <c r="E326" i="67"/>
  <c r="D327" i="67"/>
  <c r="I326" i="68"/>
  <c r="H326" i="68"/>
  <c r="F327" i="68"/>
  <c r="E327" i="68"/>
  <c r="G327" i="68" s="1"/>
  <c r="D328" i="68"/>
  <c r="G325" i="67"/>
  <c r="I324" i="67"/>
  <c r="H324" i="67"/>
  <c r="W324" i="58"/>
  <c r="X324" i="58"/>
  <c r="V325" i="58"/>
  <c r="AA326" i="58"/>
  <c r="AB326" i="58"/>
  <c r="Z327" i="58"/>
  <c r="E328" i="68" l="1"/>
  <c r="G328" i="68" s="1"/>
  <c r="D329" i="68"/>
  <c r="F328" i="68"/>
  <c r="H327" i="68"/>
  <c r="I327" i="68"/>
  <c r="D328" i="67"/>
  <c r="F327" i="67"/>
  <c r="E327" i="67"/>
  <c r="G326" i="67"/>
  <c r="I325" i="67"/>
  <c r="H325" i="67"/>
  <c r="W325" i="58"/>
  <c r="V326" i="58"/>
  <c r="X325" i="58"/>
  <c r="AA327" i="58"/>
  <c r="AB327" i="58"/>
  <c r="Z328" i="58"/>
  <c r="E328" i="67" l="1"/>
  <c r="F328" i="67"/>
  <c r="D329" i="67"/>
  <c r="F329" i="68"/>
  <c r="E329" i="68"/>
  <c r="D330" i="68"/>
  <c r="G327" i="67"/>
  <c r="I326" i="67"/>
  <c r="H326" i="67"/>
  <c r="H328" i="68"/>
  <c r="G329" i="68"/>
  <c r="I328" i="68"/>
  <c r="W326" i="58"/>
  <c r="X326" i="58"/>
  <c r="V327" i="58"/>
  <c r="AA328" i="58"/>
  <c r="AB328" i="58"/>
  <c r="Z329" i="58"/>
  <c r="H329" i="68" l="1"/>
  <c r="G330" i="68"/>
  <c r="I329" i="68"/>
  <c r="G328" i="67"/>
  <c r="H327" i="67"/>
  <c r="I327" i="67"/>
  <c r="E329" i="67"/>
  <c r="D330" i="67"/>
  <c r="F329" i="67"/>
  <c r="F330" i="68"/>
  <c r="E330" i="68"/>
  <c r="D331" i="68"/>
  <c r="W327" i="58"/>
  <c r="V328" i="58"/>
  <c r="X327" i="58"/>
  <c r="AB329" i="58"/>
  <c r="AA329" i="58"/>
  <c r="Z330" i="58"/>
  <c r="E330" i="67" l="1"/>
  <c r="F330" i="67"/>
  <c r="D331" i="67"/>
  <c r="D332" i="68"/>
  <c r="F331" i="68"/>
  <c r="E331" i="68"/>
  <c r="I330" i="68"/>
  <c r="H330" i="68"/>
  <c r="G331" i="68"/>
  <c r="G329" i="67"/>
  <c r="I328" i="67"/>
  <c r="H328" i="67"/>
  <c r="X328" i="58"/>
  <c r="V329" i="58"/>
  <c r="W328" i="58"/>
  <c r="AA330" i="58"/>
  <c r="AB330" i="58"/>
  <c r="Z331" i="58"/>
  <c r="D333" i="68" l="1"/>
  <c r="F332" i="68"/>
  <c r="E332" i="68"/>
  <c r="F331" i="67"/>
  <c r="D332" i="67"/>
  <c r="E331" i="67"/>
  <c r="G330" i="67"/>
  <c r="I329" i="67"/>
  <c r="H329" i="67"/>
  <c r="I331" i="68"/>
  <c r="H331" i="68"/>
  <c r="G332" i="68"/>
  <c r="W329" i="58"/>
  <c r="V330" i="58"/>
  <c r="X329" i="58"/>
  <c r="AB331" i="58"/>
  <c r="AA331" i="58"/>
  <c r="Z332" i="58"/>
  <c r="I332" i="68" l="1"/>
  <c r="H332" i="68"/>
  <c r="G333" i="68"/>
  <c r="G331" i="67"/>
  <c r="I330" i="67"/>
  <c r="H330" i="67"/>
  <c r="D333" i="67"/>
  <c r="F332" i="67"/>
  <c r="E332" i="67"/>
  <c r="D334" i="68"/>
  <c r="F333" i="68"/>
  <c r="E333" i="68"/>
  <c r="W330" i="58"/>
  <c r="V331" i="58"/>
  <c r="X330" i="58"/>
  <c r="AA332" i="58"/>
  <c r="AB332" i="58"/>
  <c r="Z333" i="58"/>
  <c r="G332" i="67" l="1"/>
  <c r="I331" i="67"/>
  <c r="H331" i="67"/>
  <c r="D334" i="67"/>
  <c r="F333" i="67"/>
  <c r="E333" i="67"/>
  <c r="I333" i="68"/>
  <c r="H333" i="68"/>
  <c r="G334" i="68"/>
  <c r="D335" i="68"/>
  <c r="F334" i="68"/>
  <c r="E334" i="68"/>
  <c r="V332" i="58"/>
  <c r="W331" i="58"/>
  <c r="X331" i="58"/>
  <c r="AB333" i="58"/>
  <c r="AA333" i="58"/>
  <c r="Z334" i="58"/>
  <c r="D335" i="67" l="1"/>
  <c r="E334" i="67"/>
  <c r="F334" i="67"/>
  <c r="F335" i="68"/>
  <c r="E335" i="68"/>
  <c r="D336" i="68"/>
  <c r="H334" i="68"/>
  <c r="G335" i="68"/>
  <c r="I334" i="68"/>
  <c r="G333" i="67"/>
  <c r="I332" i="67"/>
  <c r="H332" i="67"/>
  <c r="W332" i="58"/>
  <c r="X332" i="58"/>
  <c r="V333" i="58"/>
  <c r="AA334" i="58"/>
  <c r="AB334" i="58"/>
  <c r="Z335" i="58"/>
  <c r="H335" i="68" l="1"/>
  <c r="G336" i="68"/>
  <c r="I335" i="68"/>
  <c r="G334" i="67"/>
  <c r="I333" i="67"/>
  <c r="H333" i="67"/>
  <c r="E336" i="68"/>
  <c r="D337" i="68"/>
  <c r="F336" i="68"/>
  <c r="D336" i="67"/>
  <c r="F335" i="67"/>
  <c r="E335" i="67"/>
  <c r="W333" i="58"/>
  <c r="V334" i="58"/>
  <c r="X333" i="58"/>
  <c r="AA335" i="58"/>
  <c r="AB335" i="58"/>
  <c r="Z336" i="58"/>
  <c r="D338" i="68" l="1"/>
  <c r="F337" i="68"/>
  <c r="E337" i="68"/>
  <c r="G335" i="67"/>
  <c r="I334" i="67"/>
  <c r="H334" i="67"/>
  <c r="E336" i="67"/>
  <c r="F336" i="67"/>
  <c r="D337" i="67"/>
  <c r="I336" i="68"/>
  <c r="H336" i="68"/>
  <c r="G337" i="68"/>
  <c r="V335" i="58"/>
  <c r="X334" i="58"/>
  <c r="W334" i="58"/>
  <c r="AA336" i="58"/>
  <c r="AB336" i="58"/>
  <c r="Z337" i="58"/>
  <c r="G336" i="67" l="1"/>
  <c r="H335" i="67"/>
  <c r="I335" i="67"/>
  <c r="I337" i="68"/>
  <c r="H337" i="68"/>
  <c r="G338" i="68"/>
  <c r="F337" i="67"/>
  <c r="E337" i="67"/>
  <c r="D338" i="67"/>
  <c r="D339" i="68"/>
  <c r="E338" i="68"/>
  <c r="F338" i="68"/>
  <c r="W335" i="58"/>
  <c r="V336" i="58"/>
  <c r="X335" i="58"/>
  <c r="AB337" i="58"/>
  <c r="AA337" i="58"/>
  <c r="Z338" i="58"/>
  <c r="E339" i="68" l="1"/>
  <c r="D340" i="68"/>
  <c r="F339" i="68"/>
  <c r="H338" i="68"/>
  <c r="G339" i="68"/>
  <c r="I338" i="68"/>
  <c r="D339" i="67"/>
  <c r="F338" i="67"/>
  <c r="E338" i="67"/>
  <c r="G337" i="67"/>
  <c r="I336" i="67"/>
  <c r="H336" i="67"/>
  <c r="X336" i="58"/>
  <c r="V337" i="58"/>
  <c r="W336" i="58"/>
  <c r="AA338" i="58"/>
  <c r="AB338" i="58"/>
  <c r="Z339" i="58"/>
  <c r="D340" i="67" l="1"/>
  <c r="F339" i="67"/>
  <c r="E339" i="67"/>
  <c r="E340" i="68"/>
  <c r="D341" i="68"/>
  <c r="F340" i="68"/>
  <c r="G338" i="67"/>
  <c r="I337" i="67"/>
  <c r="H337" i="67"/>
  <c r="H339" i="68"/>
  <c r="G340" i="68"/>
  <c r="I339" i="68"/>
  <c r="V338" i="58"/>
  <c r="W337" i="58"/>
  <c r="X337" i="58"/>
  <c r="AB339" i="58"/>
  <c r="AA339" i="58"/>
  <c r="Z340" i="58"/>
  <c r="H340" i="68" l="1"/>
  <c r="G341" i="68"/>
  <c r="I340" i="68"/>
  <c r="G339" i="67"/>
  <c r="I338" i="67"/>
  <c r="H338" i="67"/>
  <c r="E341" i="68"/>
  <c r="D342" i="68"/>
  <c r="F341" i="68"/>
  <c r="D341" i="67"/>
  <c r="E340" i="67"/>
  <c r="F340" i="67"/>
  <c r="W338" i="58"/>
  <c r="V339" i="58"/>
  <c r="X338" i="58"/>
  <c r="AC340" i="58"/>
  <c r="AB340" i="58"/>
  <c r="AA340" i="58"/>
  <c r="Z341" i="58"/>
  <c r="F342" i="68" l="1"/>
  <c r="E342" i="68"/>
  <c r="D343" i="68"/>
  <c r="G340" i="67"/>
  <c r="H339" i="67"/>
  <c r="I339" i="67"/>
  <c r="D342" i="67"/>
  <c r="F341" i="67"/>
  <c r="E341" i="67"/>
  <c r="H341" i="68"/>
  <c r="G342" i="68"/>
  <c r="I341" i="68"/>
  <c r="V340" i="58"/>
  <c r="W339" i="58"/>
  <c r="X339" i="58"/>
  <c r="AA341" i="58"/>
  <c r="AB341" i="58"/>
  <c r="Z342" i="58"/>
  <c r="G341" i="67" l="1"/>
  <c r="H340" i="67"/>
  <c r="I340" i="67"/>
  <c r="I342" i="68"/>
  <c r="H342" i="68"/>
  <c r="G343" i="68"/>
  <c r="D343" i="67"/>
  <c r="E342" i="67"/>
  <c r="F342" i="67"/>
  <c r="D344" i="68"/>
  <c r="F343" i="68"/>
  <c r="E343" i="68"/>
  <c r="X340" i="58"/>
  <c r="W340" i="58"/>
  <c r="V341" i="58"/>
  <c r="Y340" i="58"/>
  <c r="AB342" i="58"/>
  <c r="AA342" i="58"/>
  <c r="Z343" i="58"/>
  <c r="D344" i="67" l="1"/>
  <c r="F343" i="67"/>
  <c r="E343" i="67"/>
  <c r="D345" i="68"/>
  <c r="F344" i="68"/>
  <c r="E344" i="68"/>
  <c r="I343" i="68"/>
  <c r="H343" i="68"/>
  <c r="G344" i="68"/>
  <c r="G342" i="67"/>
  <c r="I341" i="67"/>
  <c r="H341" i="67"/>
  <c r="W341" i="58"/>
  <c r="V342" i="58"/>
  <c r="X341" i="58"/>
  <c r="AA343" i="58"/>
  <c r="AB343" i="58"/>
  <c r="Z344" i="58"/>
  <c r="D346" i="68" l="1"/>
  <c r="F345" i="68"/>
  <c r="E345" i="68"/>
  <c r="G343" i="67"/>
  <c r="I342" i="67"/>
  <c r="H342" i="67"/>
  <c r="I344" i="68"/>
  <c r="H344" i="68"/>
  <c r="G345" i="68"/>
  <c r="D345" i="67"/>
  <c r="F344" i="67"/>
  <c r="E344" i="67"/>
  <c r="W342" i="58"/>
  <c r="V343" i="58"/>
  <c r="X342" i="58"/>
  <c r="AA344" i="58"/>
  <c r="AB344" i="58"/>
  <c r="Z345" i="58"/>
  <c r="G344" i="67" l="1"/>
  <c r="H343" i="67"/>
  <c r="I343" i="67"/>
  <c r="F345" i="67"/>
  <c r="E345" i="67"/>
  <c r="D346" i="67"/>
  <c r="I345" i="68"/>
  <c r="H345" i="68"/>
  <c r="F346" i="68"/>
  <c r="E346" i="68"/>
  <c r="G346" i="68" s="1"/>
  <c r="D347" i="68"/>
  <c r="X343" i="58"/>
  <c r="W343" i="58"/>
  <c r="V344" i="58"/>
  <c r="AA345" i="58"/>
  <c r="AB345" i="58"/>
  <c r="Z346" i="58"/>
  <c r="F347" i="68" l="1"/>
  <c r="E347" i="68"/>
  <c r="G347" i="68" s="1"/>
  <c r="D348" i="68"/>
  <c r="I346" i="68"/>
  <c r="H346" i="68"/>
  <c r="D347" i="67"/>
  <c r="E346" i="67"/>
  <c r="F346" i="67"/>
  <c r="G345" i="67"/>
  <c r="I344" i="67"/>
  <c r="H344" i="67"/>
  <c r="W344" i="58"/>
  <c r="V345" i="58"/>
  <c r="X344" i="58"/>
  <c r="AB346" i="58"/>
  <c r="AA346" i="58"/>
  <c r="Z347" i="58"/>
  <c r="F348" i="68" l="1"/>
  <c r="E348" i="68"/>
  <c r="G348" i="68" s="1"/>
  <c r="D349" i="68"/>
  <c r="F347" i="67"/>
  <c r="E347" i="67"/>
  <c r="D348" i="67"/>
  <c r="I347" i="68"/>
  <c r="H347" i="68"/>
  <c r="G346" i="67"/>
  <c r="H345" i="67"/>
  <c r="I345" i="67"/>
  <c r="X345" i="58"/>
  <c r="V346" i="58"/>
  <c r="W345" i="58"/>
  <c r="AA347" i="58"/>
  <c r="AB347" i="58"/>
  <c r="Z348" i="58"/>
  <c r="F349" i="68" l="1"/>
  <c r="E349" i="68"/>
  <c r="G349" i="68" s="1"/>
  <c r="D350" i="68"/>
  <c r="F348" i="67"/>
  <c r="E348" i="67"/>
  <c r="D349" i="67"/>
  <c r="I348" i="68"/>
  <c r="H348" i="68"/>
  <c r="G347" i="67"/>
  <c r="I346" i="67"/>
  <c r="H346" i="67"/>
  <c r="W346" i="58"/>
  <c r="V347" i="58"/>
  <c r="X346" i="58"/>
  <c r="AB348" i="58"/>
  <c r="AA348" i="58"/>
  <c r="Z349" i="58"/>
  <c r="F350" i="68" l="1"/>
  <c r="E350" i="68"/>
  <c r="G350" i="68" s="1"/>
  <c r="D351" i="68"/>
  <c r="F349" i="67"/>
  <c r="E349" i="67"/>
  <c r="D350" i="67"/>
  <c r="I349" i="68"/>
  <c r="H349" i="68"/>
  <c r="G348" i="67"/>
  <c r="H347" i="67"/>
  <c r="I347" i="67"/>
  <c r="W347" i="58"/>
  <c r="V348" i="58"/>
  <c r="X347" i="58"/>
  <c r="AA349" i="58"/>
  <c r="AB349" i="58"/>
  <c r="Z350" i="58"/>
  <c r="F351" i="68" l="1"/>
  <c r="E351" i="68"/>
  <c r="G351" i="68" s="1"/>
  <c r="D352" i="68"/>
  <c r="E350" i="67"/>
  <c r="F350" i="67"/>
  <c r="D351" i="67"/>
  <c r="I350" i="68"/>
  <c r="H350" i="68"/>
  <c r="G349" i="67"/>
  <c r="I348" i="67"/>
  <c r="H348" i="67"/>
  <c r="V349" i="58"/>
  <c r="W348" i="58"/>
  <c r="X348" i="58"/>
  <c r="AB350" i="58"/>
  <c r="AA350" i="58"/>
  <c r="Z351" i="58"/>
  <c r="G350" i="67" l="1"/>
  <c r="H349" i="67"/>
  <c r="I349" i="67"/>
  <c r="F352" i="68"/>
  <c r="E352" i="68"/>
  <c r="G352" i="68" s="1"/>
  <c r="D353" i="68"/>
  <c r="I351" i="68"/>
  <c r="H351" i="68"/>
  <c r="F351" i="67"/>
  <c r="E351" i="67"/>
  <c r="D352" i="67"/>
  <c r="W349" i="58"/>
  <c r="X349" i="58"/>
  <c r="V350" i="58"/>
  <c r="AA351" i="58"/>
  <c r="AB351" i="58"/>
  <c r="Z352" i="58"/>
  <c r="E352" i="67" l="1"/>
  <c r="F352" i="67"/>
  <c r="D353" i="67"/>
  <c r="F353" i="68"/>
  <c r="E353" i="68"/>
  <c r="G353" i="68" s="1"/>
  <c r="D354" i="68"/>
  <c r="I352" i="68"/>
  <c r="H352" i="68"/>
  <c r="G351" i="67"/>
  <c r="I350" i="67"/>
  <c r="H350" i="67"/>
  <c r="W350" i="58"/>
  <c r="V351" i="58"/>
  <c r="X350" i="58"/>
  <c r="AA352" i="58"/>
  <c r="AB352" i="58"/>
  <c r="Z353" i="58"/>
  <c r="F353" i="67" l="1"/>
  <c r="E353" i="67"/>
  <c r="D354" i="67"/>
  <c r="F354" i="68"/>
  <c r="E354" i="68"/>
  <c r="D355" i="68"/>
  <c r="G352" i="67"/>
  <c r="H351" i="67"/>
  <c r="I351" i="67"/>
  <c r="H353" i="68"/>
  <c r="G354" i="68"/>
  <c r="I353" i="68"/>
  <c r="W351" i="58"/>
  <c r="V352" i="58"/>
  <c r="X351" i="58"/>
  <c r="AA353" i="58"/>
  <c r="AB353" i="58"/>
  <c r="Z354" i="58"/>
  <c r="H354" i="68" l="1"/>
  <c r="G355" i="68"/>
  <c r="I354" i="68"/>
  <c r="G353" i="67"/>
  <c r="I352" i="67"/>
  <c r="H352" i="67"/>
  <c r="F354" i="67"/>
  <c r="E354" i="67"/>
  <c r="D355" i="67"/>
  <c r="F355" i="68"/>
  <c r="E355" i="68"/>
  <c r="D356" i="68"/>
  <c r="W352" i="58"/>
  <c r="V353" i="58"/>
  <c r="X352" i="58"/>
  <c r="AB354" i="58"/>
  <c r="AA354" i="58"/>
  <c r="Z355" i="58"/>
  <c r="F356" i="68" l="1"/>
  <c r="E356" i="68"/>
  <c r="D357" i="68"/>
  <c r="G354" i="67"/>
  <c r="I353" i="67"/>
  <c r="H353" i="67"/>
  <c r="H355" i="68"/>
  <c r="G356" i="68"/>
  <c r="I355" i="68"/>
  <c r="F355" i="67"/>
  <c r="E355" i="67"/>
  <c r="D356" i="67"/>
  <c r="X353" i="58"/>
  <c r="V354" i="58"/>
  <c r="W353" i="58"/>
  <c r="AA355" i="58"/>
  <c r="AB355" i="58"/>
  <c r="Z356" i="58"/>
  <c r="E356" i="67" l="1"/>
  <c r="F356" i="67"/>
  <c r="D357" i="67"/>
  <c r="H356" i="68"/>
  <c r="G357" i="68"/>
  <c r="I356" i="68"/>
  <c r="F357" i="68"/>
  <c r="E357" i="68"/>
  <c r="D358" i="68"/>
  <c r="G355" i="67"/>
  <c r="I354" i="67"/>
  <c r="H354" i="67"/>
  <c r="W354" i="58"/>
  <c r="V355" i="58"/>
  <c r="X354" i="58"/>
  <c r="AB356" i="58"/>
  <c r="AA356" i="58"/>
  <c r="Z357" i="58"/>
  <c r="F357" i="67" l="1"/>
  <c r="E357" i="67"/>
  <c r="D358" i="67"/>
  <c r="G356" i="67"/>
  <c r="H355" i="67"/>
  <c r="I355" i="67"/>
  <c r="F358" i="68"/>
  <c r="E358" i="68"/>
  <c r="D359" i="68"/>
  <c r="H357" i="68"/>
  <c r="G358" i="68"/>
  <c r="I357" i="68"/>
  <c r="W355" i="58"/>
  <c r="V356" i="58"/>
  <c r="X355" i="58"/>
  <c r="AA357" i="58"/>
  <c r="AB357" i="58"/>
  <c r="Z358" i="58"/>
  <c r="H358" i="68" l="1"/>
  <c r="G359" i="68"/>
  <c r="I358" i="68"/>
  <c r="E358" i="67"/>
  <c r="F358" i="67"/>
  <c r="D359" i="67"/>
  <c r="G357" i="67"/>
  <c r="I356" i="67"/>
  <c r="H356" i="67"/>
  <c r="E359" i="68"/>
  <c r="D360" i="68"/>
  <c r="F359" i="68"/>
  <c r="X356" i="58"/>
  <c r="V357" i="58"/>
  <c r="W356" i="58"/>
  <c r="AB358" i="58"/>
  <c r="AA358" i="58"/>
  <c r="Z359" i="58"/>
  <c r="F360" i="68" l="1"/>
  <c r="E360" i="68"/>
  <c r="D361" i="68"/>
  <c r="G358" i="67"/>
  <c r="I357" i="67"/>
  <c r="H357" i="67"/>
  <c r="F359" i="67"/>
  <c r="E359" i="67"/>
  <c r="D360" i="67"/>
  <c r="H359" i="68"/>
  <c r="G360" i="68"/>
  <c r="I359" i="68"/>
  <c r="V358" i="58"/>
  <c r="W357" i="58"/>
  <c r="X357" i="58"/>
  <c r="AA359" i="58"/>
  <c r="AB359" i="58"/>
  <c r="Z360" i="58"/>
  <c r="G359" i="67" l="1"/>
  <c r="I358" i="67"/>
  <c r="H358" i="67"/>
  <c r="H360" i="68"/>
  <c r="G361" i="68"/>
  <c r="I360" i="68"/>
  <c r="F361" i="68"/>
  <c r="E361" i="68"/>
  <c r="D362" i="68"/>
  <c r="F360" i="67"/>
  <c r="E360" i="67"/>
  <c r="D361" i="67"/>
  <c r="W358" i="58"/>
  <c r="V359" i="58"/>
  <c r="X358" i="58"/>
  <c r="AB360" i="58"/>
  <c r="AC360" i="58"/>
  <c r="AA360" i="58"/>
  <c r="Z361" i="58"/>
  <c r="F361" i="67" l="1"/>
  <c r="E361" i="67"/>
  <c r="D362" i="67"/>
  <c r="F362" i="68"/>
  <c r="D363" i="68"/>
  <c r="E362" i="68"/>
  <c r="G362" i="68" s="1"/>
  <c r="I361" i="68"/>
  <c r="H361" i="68"/>
  <c r="G360" i="67"/>
  <c r="H359" i="67"/>
  <c r="I359" i="67"/>
  <c r="V360" i="58"/>
  <c r="X359" i="58"/>
  <c r="W359" i="58"/>
  <c r="AA361" i="58"/>
  <c r="AB361" i="58"/>
  <c r="Z362" i="58"/>
  <c r="E362" i="67" l="1"/>
  <c r="F362" i="67"/>
  <c r="D363" i="67"/>
  <c r="I362" i="68"/>
  <c r="H362" i="68"/>
  <c r="G361" i="67"/>
  <c r="I360" i="67"/>
  <c r="H360" i="67"/>
  <c r="F363" i="68"/>
  <c r="E363" i="68"/>
  <c r="G363" i="68" s="1"/>
  <c r="D364" i="68"/>
  <c r="W360" i="58"/>
  <c r="V361" i="58"/>
  <c r="X360" i="58"/>
  <c r="Y360" i="58"/>
  <c r="AA362" i="58"/>
  <c r="AB362" i="58"/>
  <c r="Z363" i="58"/>
  <c r="D365" i="68" l="1"/>
  <c r="F364" i="68"/>
  <c r="E364" i="68"/>
  <c r="F363" i="67"/>
  <c r="E363" i="67"/>
  <c r="D364" i="67"/>
  <c r="I363" i="68"/>
  <c r="H363" i="68"/>
  <c r="G364" i="68"/>
  <c r="G362" i="67"/>
  <c r="I361" i="67"/>
  <c r="H361" i="67"/>
  <c r="W361" i="58"/>
  <c r="V362" i="58"/>
  <c r="X361" i="58"/>
  <c r="AB363" i="58"/>
  <c r="AA363" i="58"/>
  <c r="Z364" i="58"/>
  <c r="G363" i="67" l="1"/>
  <c r="I362" i="67"/>
  <c r="H362" i="67"/>
  <c r="E364" i="67"/>
  <c r="F364" i="67"/>
  <c r="D365" i="67"/>
  <c r="I364" i="68"/>
  <c r="H364" i="68"/>
  <c r="F365" i="68"/>
  <c r="E365" i="68"/>
  <c r="G365" i="68" s="1"/>
  <c r="D366" i="68"/>
  <c r="X362" i="58"/>
  <c r="V363" i="58"/>
  <c r="W362" i="58"/>
  <c r="AA364" i="58"/>
  <c r="AB364" i="58"/>
  <c r="Z365" i="58"/>
  <c r="F366" i="68" l="1"/>
  <c r="E366" i="68"/>
  <c r="G366" i="68" s="1"/>
  <c r="D367" i="68"/>
  <c r="I365" i="68"/>
  <c r="H365" i="68"/>
  <c r="D366" i="67"/>
  <c r="F365" i="67"/>
  <c r="E365" i="67"/>
  <c r="G364" i="67"/>
  <c r="H363" i="67"/>
  <c r="I363" i="67"/>
  <c r="W363" i="58"/>
  <c r="X363" i="58"/>
  <c r="V364" i="58"/>
  <c r="AB365" i="58"/>
  <c r="AA365" i="58"/>
  <c r="Z366" i="58"/>
  <c r="D368" i="68" l="1"/>
  <c r="F367" i="68"/>
  <c r="E367" i="68"/>
  <c r="E366" i="67"/>
  <c r="F366" i="67"/>
  <c r="D367" i="67"/>
  <c r="I366" i="68"/>
  <c r="H366" i="68"/>
  <c r="G367" i="68"/>
  <c r="G365" i="67"/>
  <c r="I364" i="67"/>
  <c r="H364" i="67"/>
  <c r="V365" i="58"/>
  <c r="X364" i="58"/>
  <c r="W364" i="58"/>
  <c r="AA366" i="58"/>
  <c r="AB366" i="58"/>
  <c r="Z367" i="58"/>
  <c r="G366" i="67" l="1"/>
  <c r="I365" i="67"/>
  <c r="H365" i="67"/>
  <c r="F367" i="67"/>
  <c r="E367" i="67"/>
  <c r="D368" i="67"/>
  <c r="H367" i="68"/>
  <c r="I367" i="68"/>
  <c r="F368" i="68"/>
  <c r="E368" i="68"/>
  <c r="G368" i="68" s="1"/>
  <c r="D369" i="68"/>
  <c r="X365" i="58"/>
  <c r="W365" i="58"/>
  <c r="V366" i="58"/>
  <c r="AB367" i="58"/>
  <c r="AA367" i="58"/>
  <c r="Z368" i="58"/>
  <c r="D370" i="68" l="1"/>
  <c r="F369" i="68"/>
  <c r="E369" i="68"/>
  <c r="I368" i="68"/>
  <c r="H368" i="68"/>
  <c r="G369" i="68"/>
  <c r="D369" i="67"/>
  <c r="F368" i="67"/>
  <c r="E368" i="67"/>
  <c r="G367" i="67"/>
  <c r="I366" i="67"/>
  <c r="H366" i="67"/>
  <c r="V367" i="58"/>
  <c r="X366" i="58"/>
  <c r="W366" i="58"/>
  <c r="AA368" i="58"/>
  <c r="AB368" i="58"/>
  <c r="Z369" i="58"/>
  <c r="E369" i="67" l="1"/>
  <c r="F369" i="67"/>
  <c r="D370" i="67"/>
  <c r="H369" i="68"/>
  <c r="I369" i="68"/>
  <c r="G370" i="68"/>
  <c r="G368" i="67"/>
  <c r="H367" i="67"/>
  <c r="I367" i="67"/>
  <c r="F370" i="68"/>
  <c r="D371" i="68"/>
  <c r="E370" i="68"/>
  <c r="X367" i="58"/>
  <c r="V368" i="58"/>
  <c r="W367" i="58"/>
  <c r="AA369" i="58"/>
  <c r="AB369" i="58"/>
  <c r="Z370" i="58"/>
  <c r="D372" i="68" l="1"/>
  <c r="F371" i="68"/>
  <c r="E371" i="68"/>
  <c r="G369" i="67"/>
  <c r="I368" i="67"/>
  <c r="H368" i="67"/>
  <c r="D371" i="67"/>
  <c r="E370" i="67"/>
  <c r="F370" i="67"/>
  <c r="G371" i="68"/>
  <c r="I370" i="68"/>
  <c r="H370" i="68"/>
  <c r="V369" i="58"/>
  <c r="X368" i="58"/>
  <c r="W368" i="58"/>
  <c r="AA370" i="58"/>
  <c r="AB370" i="58"/>
  <c r="Z371" i="58"/>
  <c r="G370" i="67" l="1"/>
  <c r="I369" i="67"/>
  <c r="H369" i="67"/>
  <c r="F371" i="67"/>
  <c r="D372" i="67"/>
  <c r="E371" i="67"/>
  <c r="I371" i="68"/>
  <c r="H371" i="68"/>
  <c r="F372" i="68"/>
  <c r="E372" i="68"/>
  <c r="G372" i="68" s="1"/>
  <c r="D373" i="68"/>
  <c r="X369" i="58"/>
  <c r="W369" i="58"/>
  <c r="V370" i="58"/>
  <c r="AB371" i="58"/>
  <c r="AA371" i="58"/>
  <c r="Z372" i="58"/>
  <c r="E373" i="68" l="1"/>
  <c r="G373" i="68" s="1"/>
  <c r="D374" i="68"/>
  <c r="F373" i="68"/>
  <c r="H372" i="68"/>
  <c r="I372" i="68"/>
  <c r="F372" i="67"/>
  <c r="E372" i="67"/>
  <c r="D373" i="67"/>
  <c r="G371" i="67"/>
  <c r="I370" i="67"/>
  <c r="H370" i="67"/>
  <c r="V371" i="58"/>
  <c r="X370" i="58"/>
  <c r="W370" i="58"/>
  <c r="AA372" i="58"/>
  <c r="AB372" i="58"/>
  <c r="Z373" i="58"/>
  <c r="F373" i="67" l="1"/>
  <c r="E373" i="67"/>
  <c r="D374" i="67"/>
  <c r="E374" i="68"/>
  <c r="G374" i="68" s="1"/>
  <c r="D375" i="68"/>
  <c r="F374" i="68"/>
  <c r="G372" i="67"/>
  <c r="H371" i="67"/>
  <c r="I371" i="67"/>
  <c r="H373" i="68"/>
  <c r="I373" i="68"/>
  <c r="W371" i="58"/>
  <c r="V372" i="58"/>
  <c r="X371" i="58"/>
  <c r="AB373" i="58"/>
  <c r="AA373" i="58"/>
  <c r="Z374" i="58"/>
  <c r="I374" i="68" l="1"/>
  <c r="H374" i="68"/>
  <c r="G373" i="67"/>
  <c r="I372" i="67"/>
  <c r="H372" i="67"/>
  <c r="E374" i="67"/>
  <c r="F374" i="67"/>
  <c r="D375" i="67"/>
  <c r="F375" i="68"/>
  <c r="E375" i="68"/>
  <c r="G375" i="68" s="1"/>
  <c r="D376" i="68"/>
  <c r="V373" i="58"/>
  <c r="X372" i="58"/>
  <c r="W372" i="58"/>
  <c r="AA374" i="58"/>
  <c r="AB374" i="58"/>
  <c r="Z375" i="58"/>
  <c r="E375" i="67" l="1"/>
  <c r="F375" i="67"/>
  <c r="D376" i="67"/>
  <c r="G374" i="67"/>
  <c r="I373" i="67"/>
  <c r="H373" i="67"/>
  <c r="E376" i="68"/>
  <c r="G376" i="68" s="1"/>
  <c r="D377" i="68"/>
  <c r="F376" i="68"/>
  <c r="H375" i="68"/>
  <c r="I375" i="68"/>
  <c r="W373" i="58"/>
  <c r="V374" i="58"/>
  <c r="X373" i="58"/>
  <c r="AB375" i="58"/>
  <c r="AA375" i="58"/>
  <c r="Z376" i="58"/>
  <c r="E377" i="68" l="1"/>
  <c r="G377" i="68" s="1"/>
  <c r="D378" i="68"/>
  <c r="F377" i="68"/>
  <c r="G375" i="67"/>
  <c r="I374" i="67"/>
  <c r="H374" i="67"/>
  <c r="H376" i="68"/>
  <c r="I376" i="68"/>
  <c r="E376" i="67"/>
  <c r="F376" i="67"/>
  <c r="D377" i="67"/>
  <c r="W374" i="58"/>
  <c r="V375" i="58"/>
  <c r="X374" i="58"/>
  <c r="AA376" i="58"/>
  <c r="AB376" i="58"/>
  <c r="Z377" i="58"/>
  <c r="G376" i="67" l="1"/>
  <c r="H375" i="67"/>
  <c r="I375" i="67"/>
  <c r="E377" i="67"/>
  <c r="D378" i="67"/>
  <c r="F377" i="67"/>
  <c r="F378" i="68"/>
  <c r="E378" i="68"/>
  <c r="G378" i="68" s="1"/>
  <c r="D379" i="68"/>
  <c r="I377" i="68"/>
  <c r="H377" i="68"/>
  <c r="W375" i="58"/>
  <c r="V376" i="58"/>
  <c r="X375" i="58"/>
  <c r="AA377" i="58"/>
  <c r="AB377" i="58"/>
  <c r="Z378" i="58"/>
  <c r="G379" i="68" l="1"/>
  <c r="H378" i="68"/>
  <c r="I378" i="68"/>
  <c r="D380" i="68"/>
  <c r="F379" i="68"/>
  <c r="E379" i="68"/>
  <c r="E378" i="67"/>
  <c r="D379" i="67"/>
  <c r="F378" i="67"/>
  <c r="G377" i="67"/>
  <c r="I376" i="67"/>
  <c r="H376" i="67"/>
  <c r="W376" i="58"/>
  <c r="V377" i="58"/>
  <c r="X376" i="58"/>
  <c r="AA378" i="58"/>
  <c r="AB378" i="58"/>
  <c r="Z379" i="58"/>
  <c r="E379" i="67" l="1"/>
  <c r="D380" i="67"/>
  <c r="F379" i="67"/>
  <c r="F380" i="68"/>
  <c r="E380" i="68"/>
  <c r="D381" i="68"/>
  <c r="G378" i="67"/>
  <c r="I377" i="67"/>
  <c r="H377" i="67"/>
  <c r="H379" i="68"/>
  <c r="G380" i="68"/>
  <c r="I379" i="68"/>
  <c r="W377" i="58"/>
  <c r="V378" i="58"/>
  <c r="X377" i="58"/>
  <c r="AB379" i="58"/>
  <c r="AA379" i="58"/>
  <c r="Z380" i="58"/>
  <c r="G379" i="67" l="1"/>
  <c r="I378" i="67"/>
  <c r="H378" i="67"/>
  <c r="D382" i="68"/>
  <c r="F381" i="68"/>
  <c r="E381" i="68"/>
  <c r="D381" i="67"/>
  <c r="F380" i="67"/>
  <c r="E380" i="67"/>
  <c r="G381" i="68"/>
  <c r="I380" i="68"/>
  <c r="H380" i="68"/>
  <c r="X378" i="58"/>
  <c r="V379" i="58"/>
  <c r="W378" i="58"/>
  <c r="AA380" i="58"/>
  <c r="AC380" i="58"/>
  <c r="AB380" i="58"/>
  <c r="Z381" i="58"/>
  <c r="F381" i="67" l="1"/>
  <c r="E381" i="67"/>
  <c r="D382" i="67"/>
  <c r="E382" i="68"/>
  <c r="D383" i="68"/>
  <c r="F382" i="68"/>
  <c r="G382" i="68"/>
  <c r="I381" i="68"/>
  <c r="H381" i="68"/>
  <c r="G380" i="67"/>
  <c r="H379" i="67"/>
  <c r="I379" i="67"/>
  <c r="W379" i="58"/>
  <c r="V380" i="58"/>
  <c r="X379" i="58"/>
  <c r="AA381" i="58"/>
  <c r="AB381" i="58"/>
  <c r="Z382" i="58"/>
  <c r="I382" i="68" l="1"/>
  <c r="G383" i="68"/>
  <c r="H382" i="68"/>
  <c r="F382" i="67"/>
  <c r="D383" i="67"/>
  <c r="E382" i="67"/>
  <c r="G381" i="67"/>
  <c r="H380" i="67"/>
  <c r="I380" i="67"/>
  <c r="D384" i="68"/>
  <c r="F383" i="68"/>
  <c r="E383" i="68"/>
  <c r="W380" i="58"/>
  <c r="V381" i="58"/>
  <c r="Y380" i="58"/>
  <c r="X380" i="58"/>
  <c r="AB382" i="58"/>
  <c r="AA382" i="58"/>
  <c r="Z383" i="58"/>
  <c r="G382" i="67" l="1"/>
  <c r="I381" i="67"/>
  <c r="H381" i="67"/>
  <c r="F384" i="68"/>
  <c r="E384" i="68"/>
  <c r="D385" i="68"/>
  <c r="H383" i="68"/>
  <c r="G384" i="68"/>
  <c r="I383" i="68"/>
  <c r="E383" i="67"/>
  <c r="D384" i="67"/>
  <c r="F383" i="67"/>
  <c r="X381" i="58"/>
  <c r="W381" i="58"/>
  <c r="V382" i="58"/>
  <c r="AA383" i="58"/>
  <c r="AB383" i="58"/>
  <c r="Z384" i="58"/>
  <c r="H384" i="68" l="1"/>
  <c r="G385" i="68"/>
  <c r="I384" i="68"/>
  <c r="E384" i="67"/>
  <c r="F384" i="67"/>
  <c r="D385" i="67"/>
  <c r="F385" i="68"/>
  <c r="E385" i="68"/>
  <c r="D386" i="68"/>
  <c r="G383" i="67"/>
  <c r="I382" i="67"/>
  <c r="H382" i="67"/>
  <c r="X382" i="58"/>
  <c r="W382" i="58"/>
  <c r="V383" i="58"/>
  <c r="AB384" i="58"/>
  <c r="AA384" i="58"/>
  <c r="Z385" i="58"/>
  <c r="G384" i="67" l="1"/>
  <c r="H383" i="67"/>
  <c r="I383" i="67"/>
  <c r="F385" i="67"/>
  <c r="E385" i="67"/>
  <c r="D386" i="67"/>
  <c r="H385" i="68"/>
  <c r="I385" i="68"/>
  <c r="G386" i="68"/>
  <c r="F386" i="68"/>
  <c r="E386" i="68"/>
  <c r="D387" i="68"/>
  <c r="W383" i="58"/>
  <c r="V384" i="58"/>
  <c r="X383" i="58"/>
  <c r="AA385" i="58"/>
  <c r="AB385" i="58"/>
  <c r="Z386" i="58"/>
  <c r="D388" i="68" l="1"/>
  <c r="F387" i="68"/>
  <c r="E387" i="68"/>
  <c r="G387" i="68" s="1"/>
  <c r="F386" i="67"/>
  <c r="E386" i="67"/>
  <c r="D387" i="67"/>
  <c r="I386" i="68"/>
  <c r="H386" i="68"/>
  <c r="G385" i="67"/>
  <c r="I384" i="67"/>
  <c r="H384" i="67"/>
  <c r="X384" i="58"/>
  <c r="V385" i="58"/>
  <c r="W384" i="58"/>
  <c r="AA386" i="58"/>
  <c r="AB386" i="58"/>
  <c r="Z387" i="58"/>
  <c r="H387" i="68" l="1"/>
  <c r="I387" i="68"/>
  <c r="F387" i="67"/>
  <c r="E387" i="67"/>
  <c r="D388" i="67"/>
  <c r="G386" i="67"/>
  <c r="I385" i="67"/>
  <c r="H385" i="67"/>
  <c r="E388" i="68"/>
  <c r="G388" i="68" s="1"/>
  <c r="D389" i="68"/>
  <c r="F388" i="68"/>
  <c r="X385" i="58"/>
  <c r="W385" i="58"/>
  <c r="V386" i="58"/>
  <c r="AA387" i="58"/>
  <c r="AB387" i="58"/>
  <c r="Z388" i="58"/>
  <c r="E389" i="68" l="1"/>
  <c r="G389" i="68" s="1"/>
  <c r="D390" i="68"/>
  <c r="F389" i="68"/>
  <c r="G387" i="67"/>
  <c r="I386" i="67"/>
  <c r="H386" i="67"/>
  <c r="H388" i="68"/>
  <c r="I388" i="68"/>
  <c r="F388" i="67"/>
  <c r="D389" i="67"/>
  <c r="E388" i="67"/>
  <c r="W386" i="58"/>
  <c r="V387" i="58"/>
  <c r="X386" i="58"/>
  <c r="AB388" i="58"/>
  <c r="AA388" i="58"/>
  <c r="Z389" i="58"/>
  <c r="G388" i="67" l="1"/>
  <c r="H387" i="67"/>
  <c r="I387" i="67"/>
  <c r="F389" i="67"/>
  <c r="D390" i="67"/>
  <c r="E389" i="67"/>
  <c r="E390" i="68"/>
  <c r="G390" i="68" s="1"/>
  <c r="D391" i="68"/>
  <c r="F390" i="68"/>
  <c r="H389" i="68"/>
  <c r="I389" i="68"/>
  <c r="W387" i="58"/>
  <c r="V388" i="58"/>
  <c r="X387" i="58"/>
  <c r="AA389" i="58"/>
  <c r="AB389" i="58"/>
  <c r="Z390" i="58"/>
  <c r="D392" i="68" l="1"/>
  <c r="E391" i="68"/>
  <c r="F391" i="68"/>
  <c r="G391" i="68"/>
  <c r="H390" i="68"/>
  <c r="I390" i="68"/>
  <c r="E390" i="67"/>
  <c r="F390" i="67"/>
  <c r="D391" i="67"/>
  <c r="G389" i="67"/>
  <c r="I388" i="67"/>
  <c r="H388" i="67"/>
  <c r="V389" i="58"/>
  <c r="W388" i="58"/>
  <c r="X388" i="58"/>
  <c r="AB390" i="58"/>
  <c r="AA390" i="58"/>
  <c r="Z391" i="58"/>
  <c r="G390" i="67" l="1"/>
  <c r="H389" i="67"/>
  <c r="I389" i="67"/>
  <c r="I391" i="68"/>
  <c r="H391" i="68"/>
  <c r="F391" i="67"/>
  <c r="E391" i="67"/>
  <c r="D392" i="67"/>
  <c r="F392" i="68"/>
  <c r="E392" i="68"/>
  <c r="G392" i="68" s="1"/>
  <c r="D393" i="68"/>
  <c r="W389" i="58"/>
  <c r="V390" i="58"/>
  <c r="X389" i="58"/>
  <c r="AA391" i="58"/>
  <c r="AB391" i="58"/>
  <c r="Z392" i="58"/>
  <c r="F392" i="67" l="1"/>
  <c r="E392" i="67"/>
  <c r="D393" i="67"/>
  <c r="E393" i="68"/>
  <c r="G393" i="68" s="1"/>
  <c r="D394" i="68"/>
  <c r="F393" i="68"/>
  <c r="H392" i="68"/>
  <c r="I392" i="68"/>
  <c r="G391" i="67"/>
  <c r="I390" i="67"/>
  <c r="H390" i="67"/>
  <c r="W390" i="58"/>
  <c r="V391" i="58"/>
  <c r="X390" i="58"/>
  <c r="AB392" i="58"/>
  <c r="AA392" i="58"/>
  <c r="Z393" i="58"/>
  <c r="H393" i="68" l="1"/>
  <c r="G394" i="68"/>
  <c r="I393" i="68"/>
  <c r="F393" i="67"/>
  <c r="E393" i="67"/>
  <c r="D394" i="67"/>
  <c r="G392" i="67"/>
  <c r="H391" i="67"/>
  <c r="I391" i="67"/>
  <c r="E394" i="68"/>
  <c r="D395" i="68"/>
  <c r="F394" i="68"/>
  <c r="W391" i="58"/>
  <c r="V392" i="58"/>
  <c r="X391" i="58"/>
  <c r="AA393" i="58"/>
  <c r="AB393" i="58"/>
  <c r="Z394" i="58"/>
  <c r="D396" i="68" l="1"/>
  <c r="F395" i="68"/>
  <c r="E395" i="68"/>
  <c r="G393" i="67"/>
  <c r="I392" i="67"/>
  <c r="H392" i="67"/>
  <c r="E394" i="67"/>
  <c r="D395" i="67"/>
  <c r="F394" i="67"/>
  <c r="G395" i="68"/>
  <c r="I394" i="68"/>
  <c r="H394" i="68"/>
  <c r="W392" i="58"/>
  <c r="V393" i="58"/>
  <c r="X392" i="58"/>
  <c r="AA394" i="58"/>
  <c r="AB394" i="58"/>
  <c r="Z395" i="58"/>
  <c r="D396" i="67" l="1"/>
  <c r="F395" i="67"/>
  <c r="E395" i="67"/>
  <c r="G394" i="67"/>
  <c r="H393" i="67"/>
  <c r="I393" i="67"/>
  <c r="G396" i="68"/>
  <c r="I395" i="68"/>
  <c r="H395" i="68"/>
  <c r="D397" i="68"/>
  <c r="E396" i="68"/>
  <c r="F396" i="68"/>
  <c r="W393" i="58"/>
  <c r="V394" i="58"/>
  <c r="X393" i="58"/>
  <c r="AA395" i="58"/>
  <c r="AB395" i="58"/>
  <c r="Z396" i="58"/>
  <c r="G395" i="67" l="1"/>
  <c r="I394" i="67"/>
  <c r="H394" i="67"/>
  <c r="G397" i="68"/>
  <c r="I396" i="68"/>
  <c r="H396" i="68"/>
  <c r="D398" i="68"/>
  <c r="F397" i="68"/>
  <c r="E397" i="68"/>
  <c r="F396" i="67"/>
  <c r="E396" i="67"/>
  <c r="D397" i="67"/>
  <c r="W394" i="58"/>
  <c r="V395" i="58"/>
  <c r="X394" i="58"/>
  <c r="AB396" i="58"/>
  <c r="AA396" i="58"/>
  <c r="Z397" i="58"/>
  <c r="F397" i="67" l="1"/>
  <c r="E397" i="67"/>
  <c r="D398" i="67"/>
  <c r="H397" i="68"/>
  <c r="I397" i="68"/>
  <c r="G398" i="68"/>
  <c r="F398" i="68"/>
  <c r="E398" i="68"/>
  <c r="D399" i="68"/>
  <c r="G396" i="67"/>
  <c r="I395" i="67"/>
  <c r="H395" i="67"/>
  <c r="X395" i="58"/>
  <c r="V396" i="58"/>
  <c r="W395" i="58"/>
  <c r="AA397" i="58"/>
  <c r="AB397" i="58"/>
  <c r="Z398" i="58"/>
  <c r="E398" i="67" l="1"/>
  <c r="F398" i="67"/>
  <c r="D399" i="67"/>
  <c r="G397" i="67"/>
  <c r="H396" i="67"/>
  <c r="I396" i="67"/>
  <c r="I398" i="68"/>
  <c r="G399" i="68"/>
  <c r="H398" i="68"/>
  <c r="D400" i="68"/>
  <c r="F399" i="68"/>
  <c r="E399" i="68"/>
  <c r="W396" i="58"/>
  <c r="V397" i="58"/>
  <c r="X396" i="58"/>
  <c r="AB398" i="58"/>
  <c r="AA398" i="58"/>
  <c r="Z399" i="58"/>
  <c r="F399" i="67" l="1"/>
  <c r="E399" i="67"/>
  <c r="D400" i="67"/>
  <c r="H399" i="68"/>
  <c r="I399" i="68"/>
  <c r="G400" i="68"/>
  <c r="G398" i="67"/>
  <c r="H397" i="67"/>
  <c r="I397" i="67"/>
  <c r="F400" i="68"/>
  <c r="D401" i="68"/>
  <c r="E400" i="68"/>
  <c r="W397" i="58"/>
  <c r="V398" i="58"/>
  <c r="X397" i="58"/>
  <c r="AA399" i="58"/>
  <c r="AB399" i="58"/>
  <c r="Z400" i="58"/>
  <c r="D402" i="68" l="1"/>
  <c r="F401" i="68"/>
  <c r="E401" i="68"/>
  <c r="G399" i="67"/>
  <c r="H398" i="67"/>
  <c r="I398" i="67"/>
  <c r="D401" i="67"/>
  <c r="F400" i="67"/>
  <c r="E400" i="67"/>
  <c r="G401" i="68"/>
  <c r="I400" i="68"/>
  <c r="H400" i="68"/>
  <c r="V399" i="58"/>
  <c r="W398" i="58"/>
  <c r="X398" i="58"/>
  <c r="AB400" i="58"/>
  <c r="AA400" i="58"/>
  <c r="AC400" i="58"/>
  <c r="Z401" i="58"/>
  <c r="F401" i="67" l="1"/>
  <c r="E401" i="67"/>
  <c r="D402" i="67"/>
  <c r="G400" i="67"/>
  <c r="I399" i="67"/>
  <c r="H399" i="67"/>
  <c r="I401" i="68"/>
  <c r="H401" i="68"/>
  <c r="G402" i="68"/>
  <c r="D403" i="68"/>
  <c r="E402" i="68"/>
  <c r="F402" i="68"/>
  <c r="W399" i="58"/>
  <c r="X399" i="58"/>
  <c r="V400" i="58"/>
  <c r="AB401" i="58"/>
  <c r="AA401" i="58"/>
  <c r="Z402" i="58"/>
  <c r="F402" i="67" l="1"/>
  <c r="E402" i="67"/>
  <c r="D403" i="67"/>
  <c r="G401" i="67"/>
  <c r="I400" i="67"/>
  <c r="H400" i="67"/>
  <c r="E403" i="68"/>
  <c r="D404" i="68"/>
  <c r="F403" i="68"/>
  <c r="H402" i="68"/>
  <c r="G403" i="68"/>
  <c r="I402" i="68"/>
  <c r="Y400" i="58"/>
  <c r="V401" i="58"/>
  <c r="X400" i="58"/>
  <c r="W400" i="58"/>
  <c r="AA402" i="58"/>
  <c r="AB402" i="58"/>
  <c r="Z403" i="58"/>
  <c r="E404" i="68" l="1"/>
  <c r="D405" i="68"/>
  <c r="F404" i="68"/>
  <c r="G402" i="67"/>
  <c r="H401" i="67"/>
  <c r="I401" i="67"/>
  <c r="H403" i="68"/>
  <c r="G404" i="68"/>
  <c r="I403" i="68"/>
  <c r="D404" i="67"/>
  <c r="F403" i="67"/>
  <c r="E403" i="67"/>
  <c r="W401" i="58"/>
  <c r="V402" i="58"/>
  <c r="X401" i="58"/>
  <c r="AA403" i="58"/>
  <c r="AB403" i="58"/>
  <c r="Z404" i="58"/>
  <c r="H404" i="68" l="1"/>
  <c r="G405" i="68"/>
  <c r="I404" i="68"/>
  <c r="G403" i="67"/>
  <c r="I402" i="67"/>
  <c r="H402" i="67"/>
  <c r="D405" i="67"/>
  <c r="E404" i="67"/>
  <c r="F404" i="67"/>
  <c r="E405" i="68"/>
  <c r="D406" i="68"/>
  <c r="F405" i="68"/>
  <c r="V403" i="58"/>
  <c r="X402" i="58"/>
  <c r="W402" i="58"/>
  <c r="AA404" i="58"/>
  <c r="AB404" i="58"/>
  <c r="Z405" i="58"/>
  <c r="G404" i="67" l="1"/>
  <c r="I403" i="67"/>
  <c r="H403" i="67"/>
  <c r="D407" i="68"/>
  <c r="F406" i="68"/>
  <c r="E406" i="68"/>
  <c r="D406" i="67"/>
  <c r="F405" i="67"/>
  <c r="E405" i="67"/>
  <c r="I405" i="68"/>
  <c r="H405" i="68"/>
  <c r="G406" i="68"/>
  <c r="W403" i="58"/>
  <c r="X403" i="58"/>
  <c r="V404" i="58"/>
  <c r="AB405" i="58"/>
  <c r="AA405" i="58"/>
  <c r="Z406" i="58"/>
  <c r="H406" i="68" l="1"/>
  <c r="I406" i="68"/>
  <c r="G407" i="68"/>
  <c r="E407" i="68"/>
  <c r="D408" i="68"/>
  <c r="F407" i="68"/>
  <c r="D407" i="67"/>
  <c r="E406" i="67"/>
  <c r="F406" i="67"/>
  <c r="G405" i="67"/>
  <c r="H404" i="67"/>
  <c r="I404" i="67"/>
  <c r="X404" i="58"/>
  <c r="V405" i="58"/>
  <c r="W404" i="58"/>
  <c r="AA406" i="58"/>
  <c r="AB406" i="58"/>
  <c r="Z407" i="58"/>
  <c r="D408" i="67" l="1"/>
  <c r="F407" i="67"/>
  <c r="E407" i="67"/>
  <c r="H407" i="68"/>
  <c r="G408" i="68"/>
  <c r="I407" i="68"/>
  <c r="G406" i="67"/>
  <c r="H405" i="67"/>
  <c r="I405" i="67"/>
  <c r="F408" i="68"/>
  <c r="D409" i="68"/>
  <c r="E408" i="68"/>
  <c r="W405" i="58"/>
  <c r="V406" i="58"/>
  <c r="X405" i="58"/>
  <c r="AB407" i="58"/>
  <c r="AA407" i="58"/>
  <c r="Z408" i="58"/>
  <c r="E409" i="68" l="1"/>
  <c r="D410" i="68"/>
  <c r="F409" i="68"/>
  <c r="G407" i="67"/>
  <c r="I406" i="67"/>
  <c r="H406" i="67"/>
  <c r="H408" i="68"/>
  <c r="G409" i="68"/>
  <c r="I408" i="68"/>
  <c r="D409" i="67"/>
  <c r="F408" i="67"/>
  <c r="E408" i="67"/>
  <c r="W406" i="58"/>
  <c r="V407" i="58"/>
  <c r="X406" i="58"/>
  <c r="AA408" i="58"/>
  <c r="AB408" i="58"/>
  <c r="Z409" i="58"/>
  <c r="H409" i="68" l="1"/>
  <c r="I409" i="68"/>
  <c r="G410" i="68"/>
  <c r="G408" i="67"/>
  <c r="I407" i="67"/>
  <c r="H407" i="67"/>
  <c r="F409" i="67"/>
  <c r="E409" i="67"/>
  <c r="D410" i="67"/>
  <c r="E410" i="68"/>
  <c r="D411" i="68"/>
  <c r="F410" i="68"/>
  <c r="V408" i="58"/>
  <c r="W407" i="58"/>
  <c r="X407" i="58"/>
  <c r="AB409" i="58"/>
  <c r="AA409" i="58"/>
  <c r="Z410" i="58"/>
  <c r="G409" i="67" l="1"/>
  <c r="I408" i="67"/>
  <c r="H408" i="67"/>
  <c r="E411" i="68"/>
  <c r="D412" i="68"/>
  <c r="F411" i="68"/>
  <c r="H410" i="68"/>
  <c r="G411" i="68"/>
  <c r="I410" i="68"/>
  <c r="D411" i="67"/>
  <c r="F410" i="67"/>
  <c r="E410" i="67"/>
  <c r="W408" i="58"/>
  <c r="V409" i="58"/>
  <c r="X408" i="58"/>
  <c r="AA410" i="58"/>
  <c r="AB410" i="58"/>
  <c r="Z411" i="58"/>
  <c r="G412" i="68" l="1"/>
  <c r="H411" i="68"/>
  <c r="I411" i="68"/>
  <c r="D412" i="67"/>
  <c r="F411" i="67"/>
  <c r="E411" i="67"/>
  <c r="D413" i="68"/>
  <c r="E412" i="68"/>
  <c r="F412" i="68"/>
  <c r="G410" i="67"/>
  <c r="H409" i="67"/>
  <c r="I409" i="67"/>
  <c r="W409" i="58"/>
  <c r="V410" i="58"/>
  <c r="X409" i="58"/>
  <c r="AA411" i="58"/>
  <c r="AB411" i="58"/>
  <c r="Z412" i="58"/>
  <c r="D413" i="67" l="1"/>
  <c r="E412" i="67"/>
  <c r="F412" i="67"/>
  <c r="E413" i="68"/>
  <c r="D414" i="68"/>
  <c r="F413" i="68"/>
  <c r="G411" i="67"/>
  <c r="I410" i="67"/>
  <c r="H410" i="67"/>
  <c r="H412" i="68"/>
  <c r="G413" i="68"/>
  <c r="I412" i="68"/>
  <c r="W410" i="58"/>
  <c r="V411" i="58"/>
  <c r="X410" i="58"/>
  <c r="AA412" i="58"/>
  <c r="AB412" i="58"/>
  <c r="Z413" i="58"/>
  <c r="H413" i="68" l="1"/>
  <c r="G414" i="68"/>
  <c r="I413" i="68"/>
  <c r="G412" i="67"/>
  <c r="I411" i="67"/>
  <c r="H411" i="67"/>
  <c r="E414" i="68"/>
  <c r="D415" i="68"/>
  <c r="F414" i="68"/>
  <c r="F413" i="67"/>
  <c r="D414" i="67"/>
  <c r="E413" i="67"/>
  <c r="W411" i="58"/>
  <c r="V412" i="58"/>
  <c r="X411" i="58"/>
  <c r="AB413" i="58"/>
  <c r="AA413" i="58"/>
  <c r="Z414" i="58"/>
  <c r="E415" i="68" l="1"/>
  <c r="D416" i="68"/>
  <c r="F415" i="68"/>
  <c r="G413" i="67"/>
  <c r="I412" i="67"/>
  <c r="H412" i="67"/>
  <c r="D415" i="67"/>
  <c r="E414" i="67"/>
  <c r="F414" i="67"/>
  <c r="H414" i="68"/>
  <c r="G415" i="68"/>
  <c r="I414" i="68"/>
  <c r="X412" i="58"/>
  <c r="V413" i="58"/>
  <c r="W412" i="58"/>
  <c r="AA414" i="58"/>
  <c r="AB414" i="58"/>
  <c r="Z415" i="58"/>
  <c r="G414" i="67" l="1"/>
  <c r="I413" i="67"/>
  <c r="H413" i="67"/>
  <c r="D416" i="67"/>
  <c r="F415" i="67"/>
  <c r="E415" i="67"/>
  <c r="G416" i="68"/>
  <c r="I415" i="68"/>
  <c r="H415" i="68"/>
  <c r="D417" i="68"/>
  <c r="F416" i="68"/>
  <c r="E416" i="68"/>
  <c r="W413" i="58"/>
  <c r="V414" i="58"/>
  <c r="X413" i="58"/>
  <c r="AB415" i="58"/>
  <c r="AA415" i="58"/>
  <c r="Z416" i="58"/>
  <c r="D417" i="67" l="1"/>
  <c r="F416" i="67"/>
  <c r="E416" i="67"/>
  <c r="H416" i="68"/>
  <c r="G417" i="68"/>
  <c r="I416" i="68"/>
  <c r="E417" i="68"/>
  <c r="D418" i="68"/>
  <c r="F417" i="68"/>
  <c r="G415" i="67"/>
  <c r="I414" i="67"/>
  <c r="H414" i="67"/>
  <c r="V415" i="58"/>
  <c r="X414" i="58"/>
  <c r="W414" i="58"/>
  <c r="AA416" i="58"/>
  <c r="AB416" i="58"/>
  <c r="Z417" i="58"/>
  <c r="E418" i="68" l="1"/>
  <c r="D419" i="68"/>
  <c r="F418" i="68"/>
  <c r="G416" i="67"/>
  <c r="I415" i="67"/>
  <c r="H415" i="67"/>
  <c r="H417" i="68"/>
  <c r="G418" i="68"/>
  <c r="I417" i="68"/>
  <c r="F417" i="67"/>
  <c r="E417" i="67"/>
  <c r="D418" i="67"/>
  <c r="X415" i="58"/>
  <c r="V416" i="58"/>
  <c r="W415" i="58"/>
  <c r="AB417" i="58"/>
  <c r="AA417" i="58"/>
  <c r="Z418" i="58"/>
  <c r="E418" i="67" l="1"/>
  <c r="D419" i="67"/>
  <c r="F418" i="67"/>
  <c r="H418" i="68"/>
  <c r="G419" i="68"/>
  <c r="I418" i="68"/>
  <c r="G417" i="67"/>
  <c r="I416" i="67"/>
  <c r="H416" i="67"/>
  <c r="F419" i="68"/>
  <c r="E419" i="68"/>
  <c r="D420" i="68"/>
  <c r="V417" i="58"/>
  <c r="W416" i="58"/>
  <c r="X416" i="58"/>
  <c r="AA418" i="58"/>
  <c r="AB418" i="58"/>
  <c r="Z419" i="58"/>
  <c r="F420" i="68" l="1"/>
  <c r="D421" i="68"/>
  <c r="E420" i="68"/>
  <c r="G418" i="67"/>
  <c r="I417" i="67"/>
  <c r="H417" i="67"/>
  <c r="D420" i="67"/>
  <c r="E419" i="67"/>
  <c r="F419" i="67"/>
  <c r="H419" i="68"/>
  <c r="G420" i="68"/>
  <c r="I419" i="68"/>
  <c r="X417" i="58"/>
  <c r="W417" i="58"/>
  <c r="V418" i="58"/>
  <c r="AA419" i="58"/>
  <c r="AB419" i="58"/>
  <c r="Z420" i="58"/>
  <c r="G419" i="67" l="1"/>
  <c r="I418" i="67"/>
  <c r="H418" i="67"/>
  <c r="H420" i="68"/>
  <c r="G421" i="68"/>
  <c r="I420" i="68"/>
  <c r="E420" i="67"/>
  <c r="F420" i="67"/>
  <c r="D421" i="67"/>
  <c r="E421" i="68"/>
  <c r="D422" i="68"/>
  <c r="F421" i="68"/>
  <c r="X418" i="58"/>
  <c r="W418" i="58"/>
  <c r="V419" i="58"/>
  <c r="AB420" i="58"/>
  <c r="AA420" i="58"/>
  <c r="AC420" i="58"/>
  <c r="Z421" i="58"/>
  <c r="F422" i="68" l="1"/>
  <c r="E422" i="68"/>
  <c r="D423" i="68"/>
  <c r="D422" i="67"/>
  <c r="F421" i="67"/>
  <c r="E421" i="67"/>
  <c r="H421" i="68"/>
  <c r="G422" i="68"/>
  <c r="I421" i="68"/>
  <c r="G420" i="67"/>
  <c r="H419" i="67"/>
  <c r="I419" i="67"/>
  <c r="V420" i="58"/>
  <c r="X419" i="58"/>
  <c r="W419" i="58"/>
  <c r="AA421" i="58"/>
  <c r="AB421" i="58"/>
  <c r="Z422" i="58"/>
  <c r="H422" i="68" l="1"/>
  <c r="G423" i="68"/>
  <c r="I422" i="68"/>
  <c r="D423" i="67"/>
  <c r="F422" i="67"/>
  <c r="E422" i="67"/>
  <c r="D424" i="68"/>
  <c r="F423" i="68"/>
  <c r="E423" i="68"/>
  <c r="G421" i="67"/>
  <c r="I420" i="67"/>
  <c r="H420" i="67"/>
  <c r="V421" i="58"/>
  <c r="W420" i="58"/>
  <c r="X420" i="58"/>
  <c r="Y420" i="58"/>
  <c r="AB422" i="58"/>
  <c r="AA422" i="58"/>
  <c r="Z423" i="58"/>
  <c r="F423" i="67" l="1"/>
  <c r="E423" i="67"/>
  <c r="D424" i="67"/>
  <c r="E424" i="68"/>
  <c r="D425" i="68"/>
  <c r="F424" i="68"/>
  <c r="G422" i="67"/>
  <c r="H421" i="67"/>
  <c r="I421" i="67"/>
  <c r="H423" i="68"/>
  <c r="G424" i="68"/>
  <c r="I423" i="68"/>
  <c r="V422" i="58"/>
  <c r="W421" i="58"/>
  <c r="X421" i="58"/>
  <c r="AA423" i="58"/>
  <c r="AB423" i="58"/>
  <c r="Z424" i="58"/>
  <c r="H424" i="68" l="1"/>
  <c r="G425" i="68"/>
  <c r="I424" i="68"/>
  <c r="G423" i="67"/>
  <c r="I422" i="67"/>
  <c r="H422" i="67"/>
  <c r="E424" i="67"/>
  <c r="F424" i="67"/>
  <c r="D425" i="67"/>
  <c r="F425" i="68"/>
  <c r="D426" i="68"/>
  <c r="E425" i="68"/>
  <c r="W422" i="58"/>
  <c r="V423" i="58"/>
  <c r="X422" i="58"/>
  <c r="AB424" i="58"/>
  <c r="AA424" i="58"/>
  <c r="Z425" i="58"/>
  <c r="G424" i="67" l="1"/>
  <c r="I423" i="67"/>
  <c r="H423" i="67"/>
  <c r="E426" i="68"/>
  <c r="D427" i="68"/>
  <c r="F426" i="68"/>
  <c r="H425" i="68"/>
  <c r="G426" i="68"/>
  <c r="I425" i="68"/>
  <c r="D426" i="67"/>
  <c r="F425" i="67"/>
  <c r="E425" i="67"/>
  <c r="X423" i="58"/>
  <c r="V424" i="58"/>
  <c r="W423" i="58"/>
  <c r="AA425" i="58"/>
  <c r="AB425" i="58"/>
  <c r="Z426" i="58"/>
  <c r="H426" i="68" l="1"/>
  <c r="G427" i="68"/>
  <c r="I426" i="68"/>
  <c r="D427" i="67"/>
  <c r="E426" i="67"/>
  <c r="F426" i="67"/>
  <c r="E427" i="68"/>
  <c r="D428" i="68"/>
  <c r="F427" i="68"/>
  <c r="G425" i="67"/>
  <c r="I424" i="67"/>
  <c r="H424" i="67"/>
  <c r="W424" i="58"/>
  <c r="X424" i="58"/>
  <c r="V425" i="58"/>
  <c r="AB426" i="58"/>
  <c r="AA426" i="58"/>
  <c r="Z427" i="58"/>
  <c r="D429" i="68" l="1"/>
  <c r="F428" i="68"/>
  <c r="E428" i="68"/>
  <c r="F427" i="67"/>
  <c r="D428" i="67"/>
  <c r="E427" i="67"/>
  <c r="G426" i="67"/>
  <c r="H425" i="67"/>
  <c r="I425" i="67"/>
  <c r="I427" i="68"/>
  <c r="H427" i="68"/>
  <c r="G428" i="68"/>
  <c r="W425" i="58"/>
  <c r="V426" i="58"/>
  <c r="X425" i="58"/>
  <c r="AA427" i="58"/>
  <c r="AB427" i="58"/>
  <c r="Z428" i="58"/>
  <c r="I428" i="68" l="1"/>
  <c r="H428" i="68"/>
  <c r="G429" i="68"/>
  <c r="G427" i="67"/>
  <c r="I426" i="67"/>
  <c r="H426" i="67"/>
  <c r="D429" i="67"/>
  <c r="F428" i="67"/>
  <c r="E428" i="67"/>
  <c r="D430" i="68"/>
  <c r="F429" i="68"/>
  <c r="E429" i="68"/>
  <c r="W426" i="58"/>
  <c r="V427" i="58"/>
  <c r="X426" i="58"/>
  <c r="AA428" i="58"/>
  <c r="AB428" i="58"/>
  <c r="Z429" i="58"/>
  <c r="G428" i="67" l="1"/>
  <c r="I427" i="67"/>
  <c r="H427" i="67"/>
  <c r="F429" i="67"/>
  <c r="E429" i="67"/>
  <c r="D430" i="67"/>
  <c r="H429" i="68"/>
  <c r="G430" i="68"/>
  <c r="I429" i="68"/>
  <c r="F430" i="68"/>
  <c r="E430" i="68"/>
  <c r="D431" i="68"/>
  <c r="W427" i="58"/>
  <c r="V428" i="58"/>
  <c r="X427" i="58"/>
  <c r="AA429" i="58"/>
  <c r="AB429" i="58"/>
  <c r="Z430" i="58"/>
  <c r="E431" i="68" l="1"/>
  <c r="F431" i="68"/>
  <c r="D432" i="68"/>
  <c r="H430" i="68"/>
  <c r="G431" i="68"/>
  <c r="I430" i="68"/>
  <c r="D431" i="67"/>
  <c r="E430" i="67"/>
  <c r="F430" i="67"/>
  <c r="G429" i="67"/>
  <c r="I428" i="67"/>
  <c r="H428" i="67"/>
  <c r="W428" i="58"/>
  <c r="V429" i="58"/>
  <c r="X428" i="58"/>
  <c r="AB430" i="58"/>
  <c r="AA430" i="58"/>
  <c r="Z431" i="58"/>
  <c r="G430" i="67" l="1"/>
  <c r="H429" i="67"/>
  <c r="I429" i="67"/>
  <c r="F431" i="67"/>
  <c r="E431" i="67"/>
  <c r="D432" i="67"/>
  <c r="E432" i="68"/>
  <c r="D433" i="68"/>
  <c r="F432" i="68"/>
  <c r="H431" i="68"/>
  <c r="G432" i="68"/>
  <c r="I431" i="68"/>
  <c r="X429" i="58"/>
  <c r="V430" i="58"/>
  <c r="W429" i="58"/>
  <c r="AA431" i="58"/>
  <c r="AB431" i="58"/>
  <c r="Z432" i="58"/>
  <c r="D434" i="68" l="1"/>
  <c r="F433" i="68"/>
  <c r="E433" i="68"/>
  <c r="I432" i="68"/>
  <c r="H432" i="68"/>
  <c r="G433" i="68"/>
  <c r="D433" i="67"/>
  <c r="E432" i="67"/>
  <c r="F432" i="67"/>
  <c r="G431" i="67"/>
  <c r="H430" i="67"/>
  <c r="I430" i="67"/>
  <c r="W430" i="58"/>
  <c r="V431" i="58"/>
  <c r="X430" i="58"/>
  <c r="AB432" i="58"/>
  <c r="AA432" i="58"/>
  <c r="Z433" i="58"/>
  <c r="D434" i="67" l="1"/>
  <c r="F433" i="67"/>
  <c r="E433" i="67"/>
  <c r="G432" i="67"/>
  <c r="I431" i="67"/>
  <c r="H431" i="67"/>
  <c r="H433" i="68"/>
  <c r="G434" i="68"/>
  <c r="I433" i="68"/>
  <c r="E434" i="68"/>
  <c r="F434" i="68"/>
  <c r="D435" i="68"/>
  <c r="W431" i="58"/>
  <c r="V432" i="58"/>
  <c r="X431" i="58"/>
  <c r="AA433" i="58"/>
  <c r="AB433" i="58"/>
  <c r="Z434" i="58"/>
  <c r="F435" i="68" l="1"/>
  <c r="D436" i="68"/>
  <c r="E435" i="68"/>
  <c r="G435" i="68"/>
  <c r="I434" i="68"/>
  <c r="H434" i="68"/>
  <c r="G433" i="67"/>
  <c r="I432" i="67"/>
  <c r="H432" i="67"/>
  <c r="D435" i="67"/>
  <c r="E434" i="67"/>
  <c r="F434" i="67"/>
  <c r="V433" i="58"/>
  <c r="X432" i="58"/>
  <c r="W432" i="58"/>
  <c r="AB434" i="58"/>
  <c r="AA434" i="58"/>
  <c r="Z435" i="58"/>
  <c r="I435" i="68" l="1"/>
  <c r="H435" i="68"/>
  <c r="G436" i="68"/>
  <c r="G434" i="67"/>
  <c r="H433" i="67"/>
  <c r="I433" i="67"/>
  <c r="E435" i="67"/>
  <c r="D436" i="67"/>
  <c r="F435" i="67"/>
  <c r="E436" i="68"/>
  <c r="D437" i="68"/>
  <c r="F436" i="68"/>
  <c r="W433" i="58"/>
  <c r="V434" i="58"/>
  <c r="X433" i="58"/>
  <c r="AA435" i="58"/>
  <c r="AB435" i="58"/>
  <c r="Z436" i="58"/>
  <c r="D437" i="67" l="1"/>
  <c r="F436" i="67"/>
  <c r="E436" i="67"/>
  <c r="G435" i="67"/>
  <c r="I434" i="67"/>
  <c r="H434" i="67"/>
  <c r="E437" i="68"/>
  <c r="D438" i="68"/>
  <c r="F437" i="68"/>
  <c r="G437" i="68"/>
  <c r="H436" i="68"/>
  <c r="I436" i="68"/>
  <c r="W434" i="58"/>
  <c r="V435" i="58"/>
  <c r="X434" i="58"/>
  <c r="AA436" i="58"/>
  <c r="AB436" i="58"/>
  <c r="Z437" i="58"/>
  <c r="F438" i="68" l="1"/>
  <c r="E438" i="68"/>
  <c r="D439" i="68"/>
  <c r="G436" i="67"/>
  <c r="I435" i="67"/>
  <c r="H435" i="67"/>
  <c r="H437" i="68"/>
  <c r="G438" i="68"/>
  <c r="I437" i="68"/>
  <c r="D438" i="67"/>
  <c r="F437" i="67"/>
  <c r="E437" i="67"/>
  <c r="W435" i="58"/>
  <c r="X435" i="58"/>
  <c r="V436" i="58"/>
  <c r="AA437" i="58"/>
  <c r="AB437" i="58"/>
  <c r="Z438" i="58"/>
  <c r="I438" i="68" l="1"/>
  <c r="H438" i="68"/>
  <c r="G439" i="68"/>
  <c r="G437" i="67"/>
  <c r="I436" i="67"/>
  <c r="H436" i="67"/>
  <c r="D440" i="68"/>
  <c r="F439" i="68"/>
  <c r="E439" i="68"/>
  <c r="E438" i="67"/>
  <c r="F438" i="67"/>
  <c r="D439" i="67"/>
  <c r="W436" i="58"/>
  <c r="V437" i="58"/>
  <c r="X436" i="58"/>
  <c r="AB438" i="58"/>
  <c r="AA438" i="58"/>
  <c r="Z439" i="58"/>
  <c r="E439" i="67" l="1"/>
  <c r="D440" i="67"/>
  <c r="F439" i="67"/>
  <c r="G438" i="67"/>
  <c r="H437" i="67"/>
  <c r="I437" i="67"/>
  <c r="E440" i="68"/>
  <c r="D441" i="68"/>
  <c r="F440" i="68"/>
  <c r="H439" i="68"/>
  <c r="G440" i="68"/>
  <c r="I439" i="68"/>
  <c r="X437" i="58"/>
  <c r="V438" i="58"/>
  <c r="W437" i="58"/>
  <c r="AA439" i="58"/>
  <c r="AB439" i="58"/>
  <c r="Z440" i="58"/>
  <c r="E441" i="68" l="1"/>
  <c r="D442" i="68"/>
  <c r="F441" i="68"/>
  <c r="G439" i="67"/>
  <c r="I438" i="67"/>
  <c r="H438" i="67"/>
  <c r="H440" i="68"/>
  <c r="G441" i="68"/>
  <c r="I440" i="68"/>
  <c r="E440" i="67"/>
  <c r="F440" i="67"/>
  <c r="D441" i="67"/>
  <c r="X438" i="58"/>
  <c r="W438" i="58"/>
  <c r="V439" i="58"/>
  <c r="AB440" i="58"/>
  <c r="AC440" i="58"/>
  <c r="AA440" i="58"/>
  <c r="Z441" i="58"/>
  <c r="D442" i="67" l="1"/>
  <c r="F441" i="67"/>
  <c r="E441" i="67"/>
  <c r="G442" i="68"/>
  <c r="H441" i="68"/>
  <c r="I441" i="68"/>
  <c r="G440" i="67"/>
  <c r="I439" i="67"/>
  <c r="H439" i="67"/>
  <c r="D443" i="68"/>
  <c r="F442" i="68"/>
  <c r="E442" i="68"/>
  <c r="V440" i="58"/>
  <c r="X439" i="58"/>
  <c r="W439" i="58"/>
  <c r="AB441" i="58"/>
  <c r="AA441" i="58"/>
  <c r="Z442" i="58"/>
  <c r="H442" i="68" l="1"/>
  <c r="G443" i="68"/>
  <c r="I442" i="68"/>
  <c r="G441" i="67"/>
  <c r="I440" i="67"/>
  <c r="H440" i="67"/>
  <c r="E443" i="68"/>
  <c r="D444" i="68"/>
  <c r="F443" i="68"/>
  <c r="D443" i="67"/>
  <c r="F442" i="67"/>
  <c r="E442" i="67"/>
  <c r="Y440" i="58"/>
  <c r="V441" i="58"/>
  <c r="X440" i="58"/>
  <c r="W440" i="58"/>
  <c r="AA442" i="58"/>
  <c r="AB442" i="58"/>
  <c r="Z443" i="58"/>
  <c r="D445" i="68" l="1"/>
  <c r="F444" i="68"/>
  <c r="E444" i="68"/>
  <c r="G442" i="67"/>
  <c r="H441" i="67"/>
  <c r="I441" i="67"/>
  <c r="F443" i="67"/>
  <c r="E443" i="67"/>
  <c r="D444" i="67"/>
  <c r="I443" i="68"/>
  <c r="H443" i="68"/>
  <c r="G444" i="68"/>
  <c r="X441" i="58"/>
  <c r="W441" i="58"/>
  <c r="V442" i="58"/>
  <c r="AB443" i="58"/>
  <c r="AA443" i="58"/>
  <c r="Z444" i="58"/>
  <c r="G445" i="68" l="1"/>
  <c r="H444" i="68"/>
  <c r="I444" i="68"/>
  <c r="G443" i="67"/>
  <c r="H442" i="67"/>
  <c r="I442" i="67"/>
  <c r="D445" i="67"/>
  <c r="E444" i="67"/>
  <c r="F444" i="67"/>
  <c r="D446" i="68"/>
  <c r="F445" i="68"/>
  <c r="E445" i="68"/>
  <c r="V443" i="58"/>
  <c r="X442" i="58"/>
  <c r="W442" i="58"/>
  <c r="AA444" i="58"/>
  <c r="AB444" i="58"/>
  <c r="Z445" i="58"/>
  <c r="G444" i="67" l="1"/>
  <c r="I443" i="67"/>
  <c r="H443" i="67"/>
  <c r="D446" i="67"/>
  <c r="F445" i="67"/>
  <c r="E445" i="67"/>
  <c r="D447" i="68"/>
  <c r="F446" i="68"/>
  <c r="E446" i="68"/>
  <c r="G446" i="68"/>
  <c r="H445" i="68"/>
  <c r="I445" i="68"/>
  <c r="W443" i="58"/>
  <c r="X443" i="58"/>
  <c r="V444" i="58"/>
  <c r="AA445" i="58"/>
  <c r="AB445" i="58"/>
  <c r="Z446" i="58"/>
  <c r="E446" i="67" l="1"/>
  <c r="F446" i="67"/>
  <c r="D447" i="67"/>
  <c r="E447" i="68"/>
  <c r="D448" i="68"/>
  <c r="F447" i="68"/>
  <c r="H446" i="68"/>
  <c r="G447" i="68"/>
  <c r="I446" i="68"/>
  <c r="G445" i="67"/>
  <c r="I444" i="67"/>
  <c r="H444" i="67"/>
  <c r="W444" i="58"/>
  <c r="V445" i="58"/>
  <c r="X444" i="58"/>
  <c r="AA446" i="58"/>
  <c r="AB446" i="58"/>
  <c r="Z447" i="58"/>
  <c r="H447" i="68" l="1"/>
  <c r="I447" i="68"/>
  <c r="F447" i="67"/>
  <c r="E447" i="67"/>
  <c r="D448" i="67"/>
  <c r="G446" i="67"/>
  <c r="H445" i="67"/>
  <c r="I445" i="67"/>
  <c r="E448" i="68"/>
  <c r="G448" i="68" s="1"/>
  <c r="D449" i="68"/>
  <c r="F448" i="68"/>
  <c r="X445" i="58"/>
  <c r="W445" i="58"/>
  <c r="V446" i="58"/>
  <c r="AB447" i="58"/>
  <c r="AA447" i="58"/>
  <c r="Z448" i="58"/>
  <c r="D450" i="68" l="1"/>
  <c r="E449" i="68"/>
  <c r="G449" i="68" s="1"/>
  <c r="F449" i="68"/>
  <c r="G447" i="67"/>
  <c r="H446" i="67"/>
  <c r="I446" i="67"/>
  <c r="I448" i="68"/>
  <c r="H448" i="68"/>
  <c r="D449" i="67"/>
  <c r="F448" i="67"/>
  <c r="E448" i="67"/>
  <c r="W446" i="58"/>
  <c r="X446" i="58"/>
  <c r="V447" i="58"/>
  <c r="AA448" i="58"/>
  <c r="AB448" i="58"/>
  <c r="Z449" i="58"/>
  <c r="G448" i="67" l="1"/>
  <c r="I447" i="67"/>
  <c r="H447" i="67"/>
  <c r="I449" i="68"/>
  <c r="G450" i="68"/>
  <c r="H449" i="68"/>
  <c r="F449" i="67"/>
  <c r="E449" i="67"/>
  <c r="D450" i="67"/>
  <c r="D451" i="68"/>
  <c r="E450" i="68"/>
  <c r="F450" i="68"/>
  <c r="W447" i="58"/>
  <c r="V448" i="58"/>
  <c r="X447" i="58"/>
  <c r="AB449" i="58"/>
  <c r="AA449" i="58"/>
  <c r="Z450" i="58"/>
  <c r="E451" i="68" l="1"/>
  <c r="D452" i="68"/>
  <c r="F451" i="68"/>
  <c r="F450" i="67"/>
  <c r="D451" i="67"/>
  <c r="E450" i="67"/>
  <c r="H450" i="68"/>
  <c r="G451" i="68"/>
  <c r="I450" i="68"/>
  <c r="G449" i="67"/>
  <c r="I448" i="67"/>
  <c r="H448" i="67"/>
  <c r="V449" i="58"/>
  <c r="X448" i="58"/>
  <c r="W448" i="58"/>
  <c r="AA450" i="58"/>
  <c r="AB450" i="58"/>
  <c r="Z451" i="58"/>
  <c r="H451" i="68" l="1"/>
  <c r="I451" i="68"/>
  <c r="G452" i="68"/>
  <c r="G450" i="67"/>
  <c r="H449" i="67"/>
  <c r="I449" i="67"/>
  <c r="E452" i="68"/>
  <c r="D453" i="68"/>
  <c r="F452" i="68"/>
  <c r="D452" i="67"/>
  <c r="F451" i="67"/>
  <c r="E451" i="67"/>
  <c r="W449" i="58"/>
  <c r="V450" i="58"/>
  <c r="X449" i="58"/>
  <c r="AB451" i="58"/>
  <c r="AA451" i="58"/>
  <c r="Z452" i="58"/>
  <c r="D453" i="67" l="1"/>
  <c r="E452" i="67"/>
  <c r="F452" i="67"/>
  <c r="D454" i="68"/>
  <c r="F453" i="68"/>
  <c r="E453" i="68"/>
  <c r="G451" i="67"/>
  <c r="I450" i="67"/>
  <c r="H450" i="67"/>
  <c r="I452" i="68"/>
  <c r="H452" i="68"/>
  <c r="G453" i="68"/>
  <c r="W450" i="58"/>
  <c r="V451" i="58"/>
  <c r="X450" i="58"/>
  <c r="AA452" i="58"/>
  <c r="AB452" i="58"/>
  <c r="Z453" i="58"/>
  <c r="H453" i="68" l="1"/>
  <c r="G454" i="68"/>
  <c r="I453" i="68"/>
  <c r="E454" i="68"/>
  <c r="D455" i="68"/>
  <c r="F454" i="68"/>
  <c r="G452" i="67"/>
  <c r="I451" i="67"/>
  <c r="H451" i="67"/>
  <c r="D454" i="67"/>
  <c r="E453" i="67"/>
  <c r="F453" i="67"/>
  <c r="V452" i="58"/>
  <c r="X451" i="58"/>
  <c r="W451" i="58"/>
  <c r="AA453" i="58"/>
  <c r="AB453" i="58"/>
  <c r="Z454" i="58"/>
  <c r="G453" i="67" l="1"/>
  <c r="I452" i="67"/>
  <c r="H452" i="67"/>
  <c r="D455" i="67"/>
  <c r="F454" i="67"/>
  <c r="E454" i="67"/>
  <c r="H454" i="68"/>
  <c r="G455" i="68"/>
  <c r="I454" i="68"/>
  <c r="E455" i="68"/>
  <c r="F455" i="68"/>
  <c r="D456" i="68"/>
  <c r="W452" i="58"/>
  <c r="V453" i="58"/>
  <c r="X452" i="58"/>
  <c r="AA454" i="58"/>
  <c r="AB454" i="58"/>
  <c r="Z455" i="58"/>
  <c r="D457" i="68" l="1"/>
  <c r="E456" i="68"/>
  <c r="G456" i="68" s="1"/>
  <c r="F456" i="68"/>
  <c r="I455" i="68"/>
  <c r="H455" i="68"/>
  <c r="D456" i="67"/>
  <c r="F455" i="67"/>
  <c r="E455" i="67"/>
  <c r="G454" i="67"/>
  <c r="H453" i="67"/>
  <c r="I453" i="67"/>
  <c r="W453" i="58"/>
  <c r="V454" i="58"/>
  <c r="X453" i="58"/>
  <c r="AB455" i="58"/>
  <c r="AA455" i="58"/>
  <c r="Z456" i="58"/>
  <c r="D457" i="67" l="1"/>
  <c r="E456" i="67"/>
  <c r="F456" i="67"/>
  <c r="I456" i="68"/>
  <c r="H456" i="68"/>
  <c r="G455" i="67"/>
  <c r="I454" i="67"/>
  <c r="H454" i="67"/>
  <c r="D458" i="68"/>
  <c r="F457" i="68"/>
  <c r="E457" i="68"/>
  <c r="G457" i="68" s="1"/>
  <c r="X454" i="58"/>
  <c r="V455" i="58"/>
  <c r="W454" i="58"/>
  <c r="AA456" i="58"/>
  <c r="AB456" i="58"/>
  <c r="Z457" i="58"/>
  <c r="I457" i="68" l="1"/>
  <c r="H457" i="68"/>
  <c r="G456" i="67"/>
  <c r="I455" i="67"/>
  <c r="H455" i="67"/>
  <c r="F458" i="68"/>
  <c r="E458" i="68"/>
  <c r="G458" i="68" s="1"/>
  <c r="D459" i="68"/>
  <c r="E457" i="67"/>
  <c r="D458" i="67"/>
  <c r="F457" i="67"/>
  <c r="V456" i="58"/>
  <c r="X455" i="58"/>
  <c r="W455" i="58"/>
  <c r="AB457" i="58"/>
  <c r="AA457" i="58"/>
  <c r="Z458" i="58"/>
  <c r="E459" i="68" l="1"/>
  <c r="G459" i="68" s="1"/>
  <c r="D460" i="68"/>
  <c r="F459" i="68"/>
  <c r="H458" i="68"/>
  <c r="I458" i="68"/>
  <c r="G457" i="67"/>
  <c r="I456" i="67"/>
  <c r="H456" i="67"/>
  <c r="F458" i="67"/>
  <c r="E458" i="67"/>
  <c r="D459" i="67"/>
  <c r="V457" i="58"/>
  <c r="X456" i="58"/>
  <c r="W456" i="58"/>
  <c r="AA458" i="58"/>
  <c r="AB458" i="58"/>
  <c r="Z459" i="58"/>
  <c r="F459" i="67" l="1"/>
  <c r="E459" i="67"/>
  <c r="D460" i="67"/>
  <c r="G458" i="67"/>
  <c r="H457" i="67"/>
  <c r="I457" i="67"/>
  <c r="E460" i="68"/>
  <c r="G460" i="68" s="1"/>
  <c r="F460" i="68"/>
  <c r="D461" i="68"/>
  <c r="H459" i="68"/>
  <c r="I459" i="68"/>
  <c r="X457" i="58"/>
  <c r="W457" i="58"/>
  <c r="V458" i="58"/>
  <c r="AB459" i="58"/>
  <c r="AA459" i="58"/>
  <c r="Z460" i="58"/>
  <c r="G459" i="67" l="1"/>
  <c r="I458" i="67"/>
  <c r="H458" i="67"/>
  <c r="H460" i="68"/>
  <c r="I460" i="68"/>
  <c r="E460" i="67"/>
  <c r="F460" i="67"/>
  <c r="D461" i="67"/>
  <c r="E461" i="68"/>
  <c r="G461" i="68" s="1"/>
  <c r="D462" i="68"/>
  <c r="F461" i="68"/>
  <c r="V459" i="58"/>
  <c r="W458" i="58"/>
  <c r="X458" i="58"/>
  <c r="AC460" i="58"/>
  <c r="AB460" i="58"/>
  <c r="AA460" i="58"/>
  <c r="Z461" i="58"/>
  <c r="F461" i="67" l="1"/>
  <c r="D462" i="67"/>
  <c r="E461" i="67"/>
  <c r="E462" i="68"/>
  <c r="D463" i="68"/>
  <c r="F462" i="68"/>
  <c r="H461" i="68"/>
  <c r="G462" i="68"/>
  <c r="I461" i="68"/>
  <c r="G460" i="67"/>
  <c r="I459" i="67"/>
  <c r="H459" i="67"/>
  <c r="X459" i="58"/>
  <c r="W459" i="58"/>
  <c r="V460" i="58"/>
  <c r="AA461" i="58"/>
  <c r="AB461" i="58"/>
  <c r="Z462" i="58"/>
  <c r="H462" i="68" l="1"/>
  <c r="G463" i="68"/>
  <c r="I462" i="68"/>
  <c r="G461" i="67"/>
  <c r="I460" i="67"/>
  <c r="H460" i="67"/>
  <c r="E462" i="67"/>
  <c r="F462" i="67"/>
  <c r="D463" i="67"/>
  <c r="F463" i="68"/>
  <c r="D464" i="68"/>
  <c r="E463" i="68"/>
  <c r="Y460" i="58"/>
  <c r="V461" i="58"/>
  <c r="W460" i="58"/>
  <c r="X460" i="58"/>
  <c r="AA462" i="58"/>
  <c r="AB462" i="58"/>
  <c r="Z463" i="58"/>
  <c r="G462" i="67" l="1"/>
  <c r="H461" i="67"/>
  <c r="I461" i="67"/>
  <c r="D465" i="68"/>
  <c r="F464" i="68"/>
  <c r="E464" i="68"/>
  <c r="G464" i="68"/>
  <c r="I463" i="68"/>
  <c r="H463" i="68"/>
  <c r="D464" i="67"/>
  <c r="F463" i="67"/>
  <c r="E463" i="67"/>
  <c r="V462" i="58"/>
  <c r="X461" i="58"/>
  <c r="W461" i="58"/>
  <c r="AA463" i="58"/>
  <c r="AB463" i="58"/>
  <c r="Z464" i="58"/>
  <c r="D466" i="68" l="1"/>
  <c r="F465" i="68"/>
  <c r="E465" i="68"/>
  <c r="G465" i="68" s="1"/>
  <c r="I464" i="68"/>
  <c r="H464" i="68"/>
  <c r="F464" i="67"/>
  <c r="E464" i="67"/>
  <c r="D465" i="67"/>
  <c r="G463" i="67"/>
  <c r="H462" i="67"/>
  <c r="I462" i="67"/>
  <c r="V463" i="58"/>
  <c r="X462" i="58"/>
  <c r="W462" i="58"/>
  <c r="AB464" i="58"/>
  <c r="AA464" i="58"/>
  <c r="Z465" i="58"/>
  <c r="F465" i="67" l="1"/>
  <c r="E465" i="67"/>
  <c r="D466" i="67"/>
  <c r="G466" i="68"/>
  <c r="I465" i="68"/>
  <c r="H465" i="68"/>
  <c r="G464" i="67"/>
  <c r="I463" i="67"/>
  <c r="H463" i="67"/>
  <c r="D467" i="68"/>
  <c r="F466" i="68"/>
  <c r="E466" i="68"/>
  <c r="X463" i="58"/>
  <c r="V464" i="58"/>
  <c r="W463" i="58"/>
  <c r="AA465" i="58"/>
  <c r="AB465" i="58"/>
  <c r="Z466" i="58"/>
  <c r="I466" i="68" l="1"/>
  <c r="H466" i="68"/>
  <c r="G465" i="67"/>
  <c r="I464" i="67"/>
  <c r="H464" i="67"/>
  <c r="F466" i="67"/>
  <c r="D467" i="67"/>
  <c r="E466" i="67"/>
  <c r="D468" i="68"/>
  <c r="E467" i="68"/>
  <c r="G467" i="68" s="1"/>
  <c r="F467" i="68"/>
  <c r="W464" i="58"/>
  <c r="V465" i="58"/>
  <c r="X464" i="58"/>
  <c r="AB466" i="58"/>
  <c r="AA466" i="58"/>
  <c r="Z467" i="58"/>
  <c r="F467" i="67" l="1"/>
  <c r="E467" i="67"/>
  <c r="D468" i="67"/>
  <c r="G466" i="67"/>
  <c r="H465" i="67"/>
  <c r="I465" i="67"/>
  <c r="G468" i="68"/>
  <c r="I467" i="68"/>
  <c r="H467" i="68"/>
  <c r="D469" i="68"/>
  <c r="F468" i="68"/>
  <c r="E468" i="68"/>
  <c r="W465" i="58"/>
  <c r="V466" i="58"/>
  <c r="X465" i="58"/>
  <c r="AA467" i="58"/>
  <c r="AB467" i="58"/>
  <c r="Z468" i="58"/>
  <c r="G467" i="67" l="1"/>
  <c r="I466" i="67"/>
  <c r="H466" i="67"/>
  <c r="I468" i="68"/>
  <c r="H468" i="68"/>
  <c r="D469" i="67"/>
  <c r="E468" i="67"/>
  <c r="F468" i="67"/>
  <c r="D470" i="68"/>
  <c r="F469" i="68"/>
  <c r="E469" i="68"/>
  <c r="G469" i="68" s="1"/>
  <c r="W466" i="58"/>
  <c r="V467" i="58"/>
  <c r="X466" i="58"/>
  <c r="AB468" i="58"/>
  <c r="AA468" i="58"/>
  <c r="Z469" i="58"/>
  <c r="I469" i="68" l="1"/>
  <c r="H469" i="68"/>
  <c r="F469" i="67"/>
  <c r="E469" i="67"/>
  <c r="D470" i="67"/>
  <c r="F470" i="68"/>
  <c r="E470" i="68"/>
  <c r="G470" i="68" s="1"/>
  <c r="D471" i="68"/>
  <c r="G468" i="67"/>
  <c r="I467" i="67"/>
  <c r="H467" i="67"/>
  <c r="W467" i="58"/>
  <c r="V468" i="58"/>
  <c r="X467" i="58"/>
  <c r="AA469" i="58"/>
  <c r="AB469" i="58"/>
  <c r="Z470" i="58"/>
  <c r="G469" i="67" l="1"/>
  <c r="H468" i="67"/>
  <c r="I468" i="67"/>
  <c r="E471" i="68"/>
  <c r="G471" i="68" s="1"/>
  <c r="D472" i="68"/>
  <c r="F471" i="68"/>
  <c r="H470" i="68"/>
  <c r="I470" i="68"/>
  <c r="E470" i="67"/>
  <c r="F470" i="67"/>
  <c r="D471" i="67"/>
  <c r="W468" i="58"/>
  <c r="V469" i="58"/>
  <c r="X468" i="58"/>
  <c r="AA470" i="58"/>
  <c r="AB470" i="58"/>
  <c r="Z471" i="58"/>
  <c r="H471" i="68" l="1"/>
  <c r="I471" i="68"/>
  <c r="F471" i="67"/>
  <c r="E471" i="67"/>
  <c r="D472" i="67"/>
  <c r="E472" i="68"/>
  <c r="G472" i="68" s="1"/>
  <c r="D473" i="68"/>
  <c r="F472" i="68"/>
  <c r="G470" i="67"/>
  <c r="H469" i="67"/>
  <c r="I469" i="67"/>
  <c r="W469" i="58"/>
  <c r="X469" i="58"/>
  <c r="V470" i="58"/>
  <c r="AA471" i="58"/>
  <c r="AB471" i="58"/>
  <c r="Z472" i="58"/>
  <c r="D474" i="68" l="1"/>
  <c r="E473" i="68"/>
  <c r="G473" i="68" s="1"/>
  <c r="F473" i="68"/>
  <c r="I472" i="68"/>
  <c r="H472" i="68"/>
  <c r="G471" i="67"/>
  <c r="H470" i="67"/>
  <c r="I470" i="67"/>
  <c r="E472" i="67"/>
  <c r="F472" i="67"/>
  <c r="D473" i="67"/>
  <c r="W470" i="58"/>
  <c r="V471" i="58"/>
  <c r="X470" i="58"/>
  <c r="AB472" i="58"/>
  <c r="AA472" i="58"/>
  <c r="Z473" i="58"/>
  <c r="F473" i="67" l="1"/>
  <c r="E473" i="67"/>
  <c r="D474" i="67"/>
  <c r="G472" i="67"/>
  <c r="H471" i="67"/>
  <c r="I471" i="67"/>
  <c r="H473" i="68"/>
  <c r="I473" i="68"/>
  <c r="E474" i="68"/>
  <c r="G474" i="68" s="1"/>
  <c r="D475" i="68"/>
  <c r="F474" i="68"/>
  <c r="X471" i="58"/>
  <c r="V472" i="58"/>
  <c r="W471" i="58"/>
  <c r="AA473" i="58"/>
  <c r="AB473" i="58"/>
  <c r="Z474" i="58"/>
  <c r="G473" i="67" l="1"/>
  <c r="I472" i="67"/>
  <c r="H472" i="67"/>
  <c r="E474" i="67"/>
  <c r="D475" i="67"/>
  <c r="F474" i="67"/>
  <c r="D476" i="68"/>
  <c r="F475" i="68"/>
  <c r="E475" i="68"/>
  <c r="G475" i="68" s="1"/>
  <c r="I474" i="68"/>
  <c r="H474" i="68"/>
  <c r="AB2299" i="67"/>
  <c r="AC2299" i="67" s="1"/>
  <c r="X472" i="58"/>
  <c r="W472" i="58"/>
  <c r="V473" i="58"/>
  <c r="AB474" i="58"/>
  <c r="AA474" i="58"/>
  <c r="Z475" i="58"/>
  <c r="E476" i="68" l="1"/>
  <c r="G476" i="68" s="1"/>
  <c r="D477" i="68"/>
  <c r="F476" i="68"/>
  <c r="H475" i="68"/>
  <c r="I475" i="68"/>
  <c r="E475" i="67"/>
  <c r="F475" i="67"/>
  <c r="D476" i="67"/>
  <c r="G474" i="67"/>
  <c r="H473" i="67"/>
  <c r="I473" i="67"/>
  <c r="AD2299" i="67"/>
  <c r="AI2299" i="67"/>
  <c r="AJ2299" i="67" s="1"/>
  <c r="V474" i="58"/>
  <c r="X473" i="58"/>
  <c r="W473" i="58"/>
  <c r="AA475" i="58"/>
  <c r="AB475" i="58"/>
  <c r="Z476" i="58"/>
  <c r="F477" i="68" l="1"/>
  <c r="E477" i="68"/>
  <c r="D478" i="68"/>
  <c r="G475" i="67"/>
  <c r="I474" i="67"/>
  <c r="H474" i="67"/>
  <c r="F476" i="67"/>
  <c r="D477" i="67"/>
  <c r="E476" i="67"/>
  <c r="H476" i="68"/>
  <c r="G477" i="68"/>
  <c r="I476" i="68"/>
  <c r="AK2299" i="67"/>
  <c r="X474" i="58"/>
  <c r="W474" i="58"/>
  <c r="V475" i="58"/>
  <c r="AB476" i="58"/>
  <c r="AA476" i="58"/>
  <c r="Z477" i="58"/>
  <c r="D479" i="68" l="1"/>
  <c r="F478" i="68"/>
  <c r="E478" i="68"/>
  <c r="I477" i="68"/>
  <c r="H477" i="68"/>
  <c r="G478" i="68"/>
  <c r="F477" i="67"/>
  <c r="E477" i="67"/>
  <c r="D478" i="67"/>
  <c r="G476" i="67"/>
  <c r="I475" i="67"/>
  <c r="H475" i="67"/>
  <c r="X475" i="58"/>
  <c r="W475" i="58"/>
  <c r="V476" i="58"/>
  <c r="AA477" i="58"/>
  <c r="AB477" i="58"/>
  <c r="Z478" i="58"/>
  <c r="G477" i="67" l="1"/>
  <c r="I476" i="67"/>
  <c r="H476" i="67"/>
  <c r="G479" i="68"/>
  <c r="I478" i="68"/>
  <c r="H478" i="68"/>
  <c r="E478" i="67"/>
  <c r="F478" i="67"/>
  <c r="D479" i="67"/>
  <c r="D480" i="68"/>
  <c r="F479" i="68"/>
  <c r="E479" i="68"/>
  <c r="X476" i="58"/>
  <c r="W476" i="58"/>
  <c r="V477" i="58"/>
  <c r="AA478" i="58"/>
  <c r="AB478" i="58"/>
  <c r="Z479" i="58"/>
  <c r="H479" i="68" l="1"/>
  <c r="G480" i="68"/>
  <c r="I479" i="68"/>
  <c r="F480" i="68"/>
  <c r="E480" i="68"/>
  <c r="D481" i="68"/>
  <c r="F479" i="67"/>
  <c r="E479" i="67"/>
  <c r="D480" i="67"/>
  <c r="G478" i="67"/>
  <c r="H477" i="67"/>
  <c r="I477" i="67"/>
  <c r="X477" i="58"/>
  <c r="W477" i="58"/>
  <c r="V478" i="58"/>
  <c r="AA479" i="58"/>
  <c r="AB479" i="58"/>
  <c r="Z480" i="58"/>
  <c r="G479" i="67" l="1"/>
  <c r="I478" i="67"/>
  <c r="H478" i="67"/>
  <c r="D482" i="68"/>
  <c r="F481" i="68"/>
  <c r="E481" i="68"/>
  <c r="G481" i="68"/>
  <c r="I480" i="68"/>
  <c r="H480" i="68"/>
  <c r="F480" i="67"/>
  <c r="E480" i="67"/>
  <c r="D481" i="67"/>
  <c r="X478" i="58"/>
  <c r="V479" i="58"/>
  <c r="W478" i="58"/>
  <c r="AB480" i="58"/>
  <c r="AC480" i="58"/>
  <c r="AA480" i="58"/>
  <c r="Z481" i="58"/>
  <c r="L2297" i="68"/>
  <c r="F481" i="67" l="1"/>
  <c r="E481" i="67"/>
  <c r="D482" i="67"/>
  <c r="F482" i="68"/>
  <c r="E482" i="68"/>
  <c r="D483" i="68"/>
  <c r="H481" i="68"/>
  <c r="G482" i="68"/>
  <c r="I481" i="68"/>
  <c r="G480" i="67"/>
  <c r="I479" i="67"/>
  <c r="H479" i="67"/>
  <c r="W479" i="58"/>
  <c r="V480" i="58"/>
  <c r="X479" i="58"/>
  <c r="AB481" i="58"/>
  <c r="AA481" i="58"/>
  <c r="Z482" i="58"/>
  <c r="L2297" i="67"/>
  <c r="M2297" i="68"/>
  <c r="N2297" i="68"/>
  <c r="H482" i="68" l="1"/>
  <c r="G483" i="68"/>
  <c r="I482" i="68"/>
  <c r="E482" i="67"/>
  <c r="F482" i="67"/>
  <c r="D483" i="67"/>
  <c r="G481" i="67"/>
  <c r="I480" i="67"/>
  <c r="H480" i="67"/>
  <c r="F483" i="68"/>
  <c r="E483" i="68"/>
  <c r="D484" i="68"/>
  <c r="W480" i="58"/>
  <c r="V481" i="58"/>
  <c r="X480" i="58"/>
  <c r="Y480" i="58"/>
  <c r="AB2309" i="58"/>
  <c r="AC2309" i="58" s="1"/>
  <c r="AA482" i="58"/>
  <c r="AB482" i="58"/>
  <c r="Z483" i="58"/>
  <c r="M2297" i="67"/>
  <c r="O2297" i="68"/>
  <c r="E484" i="68" l="1"/>
  <c r="D485" i="68"/>
  <c r="F484" i="68"/>
  <c r="G482" i="67"/>
  <c r="I481" i="67"/>
  <c r="H481" i="67"/>
  <c r="D484" i="67"/>
  <c r="F483" i="67"/>
  <c r="E483" i="67"/>
  <c r="H483" i="68"/>
  <c r="I483" i="68"/>
  <c r="G484" i="68"/>
  <c r="V482" i="58"/>
  <c r="X481" i="58"/>
  <c r="W481" i="58"/>
  <c r="AB483" i="58"/>
  <c r="AA483" i="58"/>
  <c r="Z484" i="58"/>
  <c r="AD2309" i="58"/>
  <c r="N2297" i="67"/>
  <c r="H484" i="68" l="1"/>
  <c r="G485" i="68"/>
  <c r="I484" i="68"/>
  <c r="G483" i="67"/>
  <c r="I482" i="67"/>
  <c r="H482" i="67"/>
  <c r="E484" i="67"/>
  <c r="F484" i="67"/>
  <c r="D485" i="67"/>
  <c r="F485" i="68"/>
  <c r="E485" i="68"/>
  <c r="D486" i="68"/>
  <c r="X482" i="58"/>
  <c r="W2309" i="58" s="1"/>
  <c r="W482" i="58"/>
  <c r="V483" i="58"/>
  <c r="U2309" i="58"/>
  <c r="V2309" i="58" s="1"/>
  <c r="AA484" i="58"/>
  <c r="AB484" i="58"/>
  <c r="Z485" i="58"/>
  <c r="O2297" i="67"/>
  <c r="E486" i="68" l="1"/>
  <c r="G486" i="68" s="1"/>
  <c r="D487" i="68"/>
  <c r="F486" i="68"/>
  <c r="G484" i="67"/>
  <c r="I483" i="67"/>
  <c r="H483" i="67"/>
  <c r="I485" i="68"/>
  <c r="H485" i="68"/>
  <c r="D486" i="67"/>
  <c r="F485" i="67"/>
  <c r="E485" i="67"/>
  <c r="X483" i="58"/>
  <c r="W483" i="58"/>
  <c r="V484" i="58"/>
  <c r="AB485" i="58"/>
  <c r="AA485" i="58"/>
  <c r="Z486" i="58"/>
  <c r="D487" i="67" l="1"/>
  <c r="F486" i="67"/>
  <c r="E486" i="67"/>
  <c r="G485" i="67"/>
  <c r="I484" i="67"/>
  <c r="H484" i="67"/>
  <c r="D488" i="68"/>
  <c r="F487" i="68"/>
  <c r="E487" i="68"/>
  <c r="I486" i="68"/>
  <c r="H486" i="68"/>
  <c r="G487" i="68"/>
  <c r="V485" i="58"/>
  <c r="X484" i="58"/>
  <c r="W484" i="58"/>
  <c r="AA486" i="58"/>
  <c r="AB486" i="58"/>
  <c r="Z487" i="58"/>
  <c r="I487" i="68" l="1"/>
  <c r="H487" i="68"/>
  <c r="G486" i="67"/>
  <c r="I485" i="67"/>
  <c r="H485" i="67"/>
  <c r="F488" i="68"/>
  <c r="E488" i="68"/>
  <c r="G488" i="68" s="1"/>
  <c r="D489" i="68"/>
  <c r="D488" i="67"/>
  <c r="E487" i="67"/>
  <c r="F487" i="67"/>
  <c r="W485" i="58"/>
  <c r="V486" i="58"/>
  <c r="X485" i="58"/>
  <c r="AA487" i="58"/>
  <c r="AB487" i="58"/>
  <c r="Z488" i="58"/>
  <c r="F489" i="68" l="1"/>
  <c r="D490" i="68"/>
  <c r="E489" i="68"/>
  <c r="G489" i="68" s="1"/>
  <c r="I488" i="68"/>
  <c r="H488" i="68"/>
  <c r="G487" i="67"/>
  <c r="H486" i="67"/>
  <c r="I486" i="67"/>
  <c r="D489" i="67"/>
  <c r="E488" i="67"/>
  <c r="F488" i="67"/>
  <c r="V487" i="58"/>
  <c r="X486" i="58"/>
  <c r="W486" i="58"/>
  <c r="AA488" i="58"/>
  <c r="AB488" i="58"/>
  <c r="Z489" i="58"/>
  <c r="H489" i="68" l="1"/>
  <c r="G490" i="68"/>
  <c r="I489" i="68"/>
  <c r="G488" i="67"/>
  <c r="I487" i="67"/>
  <c r="H487" i="67"/>
  <c r="F490" i="68"/>
  <c r="E490" i="68"/>
  <c r="D491" i="68"/>
  <c r="F489" i="67"/>
  <c r="E489" i="67"/>
  <c r="D490" i="67"/>
  <c r="W487" i="58"/>
  <c r="V488" i="58"/>
  <c r="X487" i="58"/>
  <c r="AB489" i="58"/>
  <c r="AA489" i="58"/>
  <c r="Z490" i="58"/>
  <c r="E490" i="67" l="1"/>
  <c r="F490" i="67"/>
  <c r="D491" i="67"/>
  <c r="G489" i="67"/>
  <c r="I488" i="67"/>
  <c r="H488" i="67"/>
  <c r="I490" i="68"/>
  <c r="H490" i="68"/>
  <c r="F491" i="68"/>
  <c r="E491" i="68"/>
  <c r="G491" i="68" s="1"/>
  <c r="D492" i="68"/>
  <c r="X488" i="58"/>
  <c r="V489" i="58"/>
  <c r="W488" i="58"/>
  <c r="AA490" i="58"/>
  <c r="AB490" i="58"/>
  <c r="Z491" i="58"/>
  <c r="G490" i="67" l="1"/>
  <c r="H489" i="67"/>
  <c r="I489" i="67"/>
  <c r="D493" i="68"/>
  <c r="F492" i="68"/>
  <c r="E492" i="68"/>
  <c r="G492" i="68" s="1"/>
  <c r="E491" i="67"/>
  <c r="F491" i="67"/>
  <c r="D492" i="67"/>
  <c r="I491" i="68"/>
  <c r="H491" i="68"/>
  <c r="X489" i="58"/>
  <c r="W489" i="58"/>
  <c r="V490" i="58"/>
  <c r="AB491" i="58"/>
  <c r="AA491" i="58"/>
  <c r="Z492" i="58"/>
  <c r="F493" i="68" l="1"/>
  <c r="E493" i="68"/>
  <c r="G493" i="68" s="1"/>
  <c r="D494" i="68"/>
  <c r="I492" i="68"/>
  <c r="H492" i="68"/>
  <c r="E492" i="67"/>
  <c r="F492" i="67"/>
  <c r="D493" i="67"/>
  <c r="G491" i="67"/>
  <c r="I490" i="67"/>
  <c r="H490" i="67"/>
  <c r="V491" i="58"/>
  <c r="X490" i="58"/>
  <c r="W490" i="58"/>
  <c r="AA492" i="58"/>
  <c r="AB492" i="58"/>
  <c r="Z493" i="58"/>
  <c r="E493" i="67" l="1"/>
  <c r="D494" i="67"/>
  <c r="F493" i="67"/>
  <c r="E494" i="68"/>
  <c r="G494" i="68" s="1"/>
  <c r="D495" i="68"/>
  <c r="F494" i="68"/>
  <c r="I493" i="68"/>
  <c r="H493" i="68"/>
  <c r="G492" i="67"/>
  <c r="I491" i="67"/>
  <c r="H491" i="67"/>
  <c r="X491" i="58"/>
  <c r="V492" i="58"/>
  <c r="W491" i="58"/>
  <c r="AB493" i="58"/>
  <c r="AA493" i="58"/>
  <c r="Z494" i="58"/>
  <c r="I494" i="68" l="1"/>
  <c r="H494" i="68"/>
  <c r="E494" i="67"/>
  <c r="F494" i="67"/>
  <c r="D495" i="67"/>
  <c r="G493" i="67"/>
  <c r="I492" i="67"/>
  <c r="H492" i="67"/>
  <c r="F495" i="68"/>
  <c r="E495" i="68"/>
  <c r="G495" i="68" s="1"/>
  <c r="D496" i="68"/>
  <c r="X492" i="58"/>
  <c r="W492" i="58"/>
  <c r="V493" i="58"/>
  <c r="AA494" i="58"/>
  <c r="AB494" i="58"/>
  <c r="Z495" i="58"/>
  <c r="E496" i="68" l="1"/>
  <c r="G496" i="68" s="1"/>
  <c r="D497" i="68"/>
  <c r="F496" i="68"/>
  <c r="H495" i="68"/>
  <c r="I495" i="68"/>
  <c r="G494" i="67"/>
  <c r="H493" i="67"/>
  <c r="I493" i="67"/>
  <c r="D496" i="67"/>
  <c r="F495" i="67"/>
  <c r="E495" i="67"/>
  <c r="X493" i="58"/>
  <c r="W493" i="58"/>
  <c r="V494" i="58"/>
  <c r="AA495" i="58"/>
  <c r="AB495" i="58"/>
  <c r="Z496" i="58"/>
  <c r="G495" i="67" l="1"/>
  <c r="H494" i="67"/>
  <c r="I494" i="67"/>
  <c r="E497" i="68"/>
  <c r="G497" i="68" s="1"/>
  <c r="D498" i="68"/>
  <c r="F497" i="68"/>
  <c r="E496" i="67"/>
  <c r="F496" i="67"/>
  <c r="D497" i="67"/>
  <c r="H496" i="68"/>
  <c r="I496" i="68"/>
  <c r="X494" i="58"/>
  <c r="W494" i="58"/>
  <c r="V495" i="58"/>
  <c r="AA496" i="58"/>
  <c r="AB496" i="58"/>
  <c r="Z497" i="58"/>
  <c r="H497" i="68" l="1"/>
  <c r="I497" i="68"/>
  <c r="E497" i="67"/>
  <c r="D498" i="67"/>
  <c r="F497" i="67"/>
  <c r="F498" i="68"/>
  <c r="E498" i="68"/>
  <c r="G498" i="68" s="1"/>
  <c r="D499" i="68"/>
  <c r="G496" i="67"/>
  <c r="I495" i="67"/>
  <c r="H495" i="67"/>
  <c r="V496" i="58"/>
  <c r="X495" i="58"/>
  <c r="W495" i="58"/>
  <c r="AB497" i="58"/>
  <c r="AA497" i="58"/>
  <c r="Z498" i="58"/>
  <c r="E499" i="68" l="1"/>
  <c r="G499" i="68" s="1"/>
  <c r="D500" i="68"/>
  <c r="F499" i="68"/>
  <c r="F498" i="67"/>
  <c r="D499" i="67"/>
  <c r="E498" i="67"/>
  <c r="H498" i="68"/>
  <c r="I498" i="68"/>
  <c r="G497" i="67"/>
  <c r="H496" i="67"/>
  <c r="I496" i="67"/>
  <c r="W496" i="58"/>
  <c r="V497" i="58"/>
  <c r="X496" i="58"/>
  <c r="AA498" i="58"/>
  <c r="AB498" i="58"/>
  <c r="Z499" i="58"/>
  <c r="E500" i="68" l="1"/>
  <c r="G500" i="68" s="1"/>
  <c r="D501" i="68"/>
  <c r="F500" i="68"/>
  <c r="G498" i="67"/>
  <c r="H497" i="67"/>
  <c r="I497" i="67"/>
  <c r="F499" i="67"/>
  <c r="D500" i="67"/>
  <c r="E499" i="67"/>
  <c r="H499" i="68"/>
  <c r="I499" i="68"/>
  <c r="V498" i="58"/>
  <c r="W497" i="58"/>
  <c r="X497" i="58"/>
  <c r="AB499" i="58"/>
  <c r="AA499" i="58"/>
  <c r="Z500" i="58"/>
  <c r="F500" i="67" l="1"/>
  <c r="E500" i="67"/>
  <c r="D501" i="67"/>
  <c r="G499" i="67"/>
  <c r="I498" i="67"/>
  <c r="H498" i="67"/>
  <c r="D502" i="68"/>
  <c r="F501" i="68"/>
  <c r="E501" i="68"/>
  <c r="G501" i="68"/>
  <c r="I500" i="68"/>
  <c r="H500" i="68"/>
  <c r="W498" i="58"/>
  <c r="X498" i="58"/>
  <c r="V499" i="58"/>
  <c r="AC500" i="58"/>
  <c r="AB500" i="58"/>
  <c r="AA500" i="58"/>
  <c r="Z501" i="58"/>
  <c r="G500" i="67" l="1"/>
  <c r="I499" i="67"/>
  <c r="H499" i="67"/>
  <c r="D503" i="68"/>
  <c r="F502" i="68"/>
  <c r="E502" i="68"/>
  <c r="G502" i="68" s="1"/>
  <c r="F501" i="67"/>
  <c r="D502" i="67"/>
  <c r="E501" i="67"/>
  <c r="H501" i="68"/>
  <c r="I501" i="68"/>
  <c r="W499" i="58"/>
  <c r="V500" i="58"/>
  <c r="X499" i="58"/>
  <c r="AA501" i="58"/>
  <c r="AB501" i="58"/>
  <c r="Z502" i="58"/>
  <c r="E502" i="67" l="1"/>
  <c r="F502" i="67"/>
  <c r="D503" i="67"/>
  <c r="F503" i="68"/>
  <c r="E503" i="68"/>
  <c r="D504" i="68"/>
  <c r="I502" i="68"/>
  <c r="H502" i="68"/>
  <c r="G503" i="68"/>
  <c r="G501" i="67"/>
  <c r="I500" i="67"/>
  <c r="H500" i="67"/>
  <c r="W500" i="58"/>
  <c r="V501" i="58"/>
  <c r="X500" i="58"/>
  <c r="Y500" i="58"/>
  <c r="AB502" i="58"/>
  <c r="AA502" i="58"/>
  <c r="Z503" i="58"/>
  <c r="D504" i="67" l="1"/>
  <c r="F503" i="67"/>
  <c r="E503" i="67"/>
  <c r="G502" i="67"/>
  <c r="H501" i="67"/>
  <c r="I501" i="67"/>
  <c r="D505" i="68"/>
  <c r="F504" i="68"/>
  <c r="E504" i="68"/>
  <c r="G504" i="68"/>
  <c r="I503" i="68"/>
  <c r="H503" i="68"/>
  <c r="W501" i="58"/>
  <c r="V502" i="58"/>
  <c r="X501" i="58"/>
  <c r="AA503" i="58"/>
  <c r="AB503" i="58"/>
  <c r="Z504" i="58"/>
  <c r="G503" i="67" l="1"/>
  <c r="I502" i="67"/>
  <c r="H502" i="67"/>
  <c r="D506" i="68"/>
  <c r="F505" i="68"/>
  <c r="E505" i="68"/>
  <c r="G505" i="68"/>
  <c r="I504" i="68"/>
  <c r="H504" i="68"/>
  <c r="F504" i="67"/>
  <c r="D505" i="67"/>
  <c r="E504" i="67"/>
  <c r="W502" i="58"/>
  <c r="V503" i="58"/>
  <c r="X502" i="58"/>
  <c r="AB504" i="58"/>
  <c r="AA504" i="58"/>
  <c r="Z505" i="58"/>
  <c r="D507" i="68" l="1"/>
  <c r="F506" i="68"/>
  <c r="E506" i="68"/>
  <c r="F505" i="67"/>
  <c r="E505" i="67"/>
  <c r="D506" i="67"/>
  <c r="G506" i="68"/>
  <c r="I505" i="68"/>
  <c r="H505" i="68"/>
  <c r="G504" i="67"/>
  <c r="I503" i="67"/>
  <c r="H503" i="67"/>
  <c r="X503" i="58"/>
  <c r="W503" i="58"/>
  <c r="V504" i="58"/>
  <c r="AA505" i="58"/>
  <c r="AB505" i="58"/>
  <c r="Z506" i="58"/>
  <c r="H506" i="68" l="1"/>
  <c r="G507" i="68"/>
  <c r="I506" i="68"/>
  <c r="G505" i="67"/>
  <c r="H504" i="67"/>
  <c r="I504" i="67"/>
  <c r="E506" i="67"/>
  <c r="F506" i="67"/>
  <c r="D507" i="67"/>
  <c r="F507" i="68"/>
  <c r="D508" i="68"/>
  <c r="E507" i="68"/>
  <c r="W504" i="58"/>
  <c r="V505" i="58"/>
  <c r="X504" i="58"/>
  <c r="AB506" i="58"/>
  <c r="AA506" i="58"/>
  <c r="Z507" i="58"/>
  <c r="G506" i="67" l="1"/>
  <c r="H505" i="67"/>
  <c r="I505" i="67"/>
  <c r="D509" i="68"/>
  <c r="E508" i="68"/>
  <c r="F508" i="68"/>
  <c r="G508" i="68"/>
  <c r="I507" i="68"/>
  <c r="H507" i="68"/>
  <c r="E507" i="67"/>
  <c r="F507" i="67"/>
  <c r="D508" i="67"/>
  <c r="W505" i="58"/>
  <c r="V506" i="58"/>
  <c r="X505" i="58"/>
  <c r="AA507" i="58"/>
  <c r="AB507" i="58"/>
  <c r="Z508" i="58"/>
  <c r="E508" i="67" l="1"/>
  <c r="D509" i="67"/>
  <c r="F508" i="67"/>
  <c r="D510" i="68"/>
  <c r="F509" i="68"/>
  <c r="E509" i="68"/>
  <c r="G509" i="68"/>
  <c r="I508" i="68"/>
  <c r="H508" i="68"/>
  <c r="G507" i="67"/>
  <c r="I506" i="67"/>
  <c r="H506" i="67"/>
  <c r="V507" i="58"/>
  <c r="W506" i="58"/>
  <c r="X506" i="58"/>
  <c r="AB508" i="58"/>
  <c r="AA508" i="58"/>
  <c r="Z509" i="58"/>
  <c r="F510" i="68" l="1"/>
  <c r="E510" i="68"/>
  <c r="D511" i="68"/>
  <c r="I509" i="68"/>
  <c r="H509" i="68"/>
  <c r="G510" i="68"/>
  <c r="G508" i="67"/>
  <c r="I507" i="67"/>
  <c r="H507" i="67"/>
  <c r="E509" i="67"/>
  <c r="D510" i="67"/>
  <c r="F509" i="67"/>
  <c r="W507" i="58"/>
  <c r="X507" i="58"/>
  <c r="V508" i="58"/>
  <c r="AA509" i="58"/>
  <c r="AB509" i="58"/>
  <c r="Z510" i="58"/>
  <c r="E510" i="67" l="1"/>
  <c r="F510" i="67"/>
  <c r="D511" i="67"/>
  <c r="G509" i="67"/>
  <c r="H508" i="67"/>
  <c r="I508" i="67"/>
  <c r="E511" i="68"/>
  <c r="G511" i="68" s="1"/>
  <c r="F511" i="68"/>
  <c r="D512" i="68"/>
  <c r="H510" i="68"/>
  <c r="I510" i="68"/>
  <c r="W508" i="58"/>
  <c r="V509" i="58"/>
  <c r="X508" i="58"/>
  <c r="AB510" i="58"/>
  <c r="AA510" i="58"/>
  <c r="Z511" i="58"/>
  <c r="G510" i="67" l="1"/>
  <c r="H509" i="67"/>
  <c r="I509" i="67"/>
  <c r="H511" i="68"/>
  <c r="I511" i="68"/>
  <c r="F511" i="67"/>
  <c r="E511" i="67"/>
  <c r="D512" i="67"/>
  <c r="E512" i="68"/>
  <c r="G512" i="68" s="1"/>
  <c r="D513" i="68"/>
  <c r="F512" i="68"/>
  <c r="W509" i="58"/>
  <c r="V510" i="58"/>
  <c r="X509" i="58"/>
  <c r="AA511" i="58"/>
  <c r="AB511" i="58"/>
  <c r="Z512" i="58"/>
  <c r="I512" i="68" l="1"/>
  <c r="H512" i="68"/>
  <c r="E512" i="67"/>
  <c r="F512" i="67"/>
  <c r="D513" i="67"/>
  <c r="E513" i="68"/>
  <c r="G513" i="68" s="1"/>
  <c r="D514" i="68"/>
  <c r="F513" i="68"/>
  <c r="G511" i="67"/>
  <c r="H510" i="67"/>
  <c r="I510" i="67"/>
  <c r="W510" i="58"/>
  <c r="V511" i="58"/>
  <c r="X510" i="58"/>
  <c r="AB512" i="58"/>
  <c r="AA512" i="58"/>
  <c r="Z513" i="58"/>
  <c r="D515" i="68" l="1"/>
  <c r="F514" i="68"/>
  <c r="E514" i="68"/>
  <c r="I513" i="68"/>
  <c r="H513" i="68"/>
  <c r="G514" i="68"/>
  <c r="G512" i="67"/>
  <c r="I511" i="67"/>
  <c r="H511" i="67"/>
  <c r="F513" i="67"/>
  <c r="E513" i="67"/>
  <c r="D514" i="67"/>
  <c r="W511" i="58"/>
  <c r="X511" i="58"/>
  <c r="V512" i="58"/>
  <c r="AA513" i="58"/>
  <c r="AB513" i="58"/>
  <c r="Z514" i="58"/>
  <c r="E514" i="67" l="1"/>
  <c r="D515" i="67"/>
  <c r="F514" i="67"/>
  <c r="G513" i="67"/>
  <c r="I512" i="67"/>
  <c r="H512" i="67"/>
  <c r="H514" i="68"/>
  <c r="I514" i="68"/>
  <c r="E515" i="68"/>
  <c r="G515" i="68" s="1"/>
  <c r="D516" i="68"/>
  <c r="F515" i="68"/>
  <c r="W512" i="58"/>
  <c r="V513" i="58"/>
  <c r="X512" i="58"/>
  <c r="AB514" i="58"/>
  <c r="AA514" i="58"/>
  <c r="Z515" i="58"/>
  <c r="G514" i="67" l="1"/>
  <c r="I513" i="67"/>
  <c r="H513" i="67"/>
  <c r="F516" i="68"/>
  <c r="D517" i="68"/>
  <c r="E516" i="68"/>
  <c r="G516" i="68" s="1"/>
  <c r="D516" i="67"/>
  <c r="E515" i="67"/>
  <c r="F515" i="67"/>
  <c r="I515" i="68"/>
  <c r="H515" i="68"/>
  <c r="W513" i="58"/>
  <c r="V514" i="58"/>
  <c r="X513" i="58"/>
  <c r="AA515" i="58"/>
  <c r="AB515" i="58"/>
  <c r="Z516" i="58"/>
  <c r="E516" i="67" l="1"/>
  <c r="F516" i="67"/>
  <c r="D517" i="67"/>
  <c r="G517" i="68"/>
  <c r="I516" i="68"/>
  <c r="H516" i="68"/>
  <c r="E517" i="68"/>
  <c r="D518" i="68"/>
  <c r="F517" i="68"/>
  <c r="G515" i="67"/>
  <c r="I514" i="67"/>
  <c r="H514" i="67"/>
  <c r="W514" i="58"/>
  <c r="V515" i="58"/>
  <c r="X514" i="58"/>
  <c r="AB516" i="58"/>
  <c r="AA516" i="58"/>
  <c r="Z517" i="58"/>
  <c r="E518" i="68" l="1"/>
  <c r="D519" i="68"/>
  <c r="F518" i="68"/>
  <c r="H517" i="68"/>
  <c r="G518" i="68"/>
  <c r="I517" i="68"/>
  <c r="E517" i="67"/>
  <c r="F517" i="67"/>
  <c r="D518" i="67"/>
  <c r="G516" i="67"/>
  <c r="H515" i="67"/>
  <c r="I515" i="67"/>
  <c r="W515" i="58"/>
  <c r="V516" i="58"/>
  <c r="X515" i="58"/>
  <c r="AA517" i="58"/>
  <c r="AB517" i="58"/>
  <c r="Z518" i="58"/>
  <c r="D520" i="68" l="1"/>
  <c r="F519" i="68"/>
  <c r="E519" i="68"/>
  <c r="G517" i="67"/>
  <c r="I516" i="67"/>
  <c r="H516" i="67"/>
  <c r="D519" i="67"/>
  <c r="E518" i="67"/>
  <c r="F518" i="67"/>
  <c r="G519" i="68"/>
  <c r="I518" i="68"/>
  <c r="H518" i="68"/>
  <c r="W516" i="58"/>
  <c r="V517" i="58"/>
  <c r="X516" i="58"/>
  <c r="AB518" i="58"/>
  <c r="AA518" i="58"/>
  <c r="Z519" i="58"/>
  <c r="G518" i="67" l="1"/>
  <c r="H517" i="67"/>
  <c r="I517" i="67"/>
  <c r="D520" i="67"/>
  <c r="F519" i="67"/>
  <c r="E519" i="67"/>
  <c r="G520" i="68"/>
  <c r="I519" i="68"/>
  <c r="H519" i="68"/>
  <c r="F520" i="68"/>
  <c r="E520" i="68"/>
  <c r="D521" i="68"/>
  <c r="W517" i="58"/>
  <c r="V518" i="58"/>
  <c r="X517" i="58"/>
  <c r="AA519" i="58"/>
  <c r="AB519" i="58"/>
  <c r="Z520" i="58"/>
  <c r="E520" i="67" l="1"/>
  <c r="F520" i="67"/>
  <c r="D521" i="67"/>
  <c r="F521" i="68"/>
  <c r="E521" i="68"/>
  <c r="D522" i="68"/>
  <c r="H520" i="68"/>
  <c r="G521" i="68"/>
  <c r="I520" i="68"/>
  <c r="G519" i="67"/>
  <c r="I518" i="67"/>
  <c r="H518" i="67"/>
  <c r="W518" i="58"/>
  <c r="V519" i="58"/>
  <c r="X518" i="58"/>
  <c r="AB520" i="58"/>
  <c r="AA520" i="58"/>
  <c r="AC520" i="58"/>
  <c r="Z521" i="58"/>
  <c r="E521" i="67" l="1"/>
  <c r="D522" i="67"/>
  <c r="F521" i="67"/>
  <c r="H521" i="68"/>
  <c r="G522" i="68"/>
  <c r="I521" i="68"/>
  <c r="G520" i="67"/>
  <c r="I519" i="67"/>
  <c r="H519" i="67"/>
  <c r="E522" i="68"/>
  <c r="D523" i="68"/>
  <c r="F522" i="68"/>
  <c r="W519" i="58"/>
  <c r="X519" i="58"/>
  <c r="V520" i="58"/>
  <c r="AB521" i="58"/>
  <c r="AA521" i="58"/>
  <c r="Z522" i="58"/>
  <c r="D524" i="68" l="1"/>
  <c r="F523" i="68"/>
  <c r="E523" i="68"/>
  <c r="G521" i="67"/>
  <c r="I520" i="67"/>
  <c r="H520" i="67"/>
  <c r="E522" i="67"/>
  <c r="F522" i="67"/>
  <c r="D523" i="67"/>
  <c r="G523" i="68"/>
  <c r="I522" i="68"/>
  <c r="H522" i="68"/>
  <c r="W520" i="58"/>
  <c r="V521" i="58"/>
  <c r="X520" i="58"/>
  <c r="Y520" i="58"/>
  <c r="AA522" i="58"/>
  <c r="AB522" i="58"/>
  <c r="Z523" i="58"/>
  <c r="G522" i="67" l="1"/>
  <c r="H521" i="67"/>
  <c r="I521" i="67"/>
  <c r="G524" i="68"/>
  <c r="I523" i="68"/>
  <c r="H523" i="68"/>
  <c r="D524" i="67"/>
  <c r="E523" i="67"/>
  <c r="F523" i="67"/>
  <c r="D525" i="68"/>
  <c r="F524" i="68"/>
  <c r="E524" i="68"/>
  <c r="W521" i="58"/>
  <c r="V522" i="58"/>
  <c r="X521" i="58"/>
  <c r="AB523" i="58"/>
  <c r="AA523" i="58"/>
  <c r="Z524" i="58"/>
  <c r="H524" i="68" l="1"/>
  <c r="G525" i="68"/>
  <c r="I524" i="68"/>
  <c r="E524" i="67"/>
  <c r="F524" i="67"/>
  <c r="D525" i="67"/>
  <c r="E525" i="68"/>
  <c r="D526" i="68"/>
  <c r="F525" i="68"/>
  <c r="G523" i="67"/>
  <c r="I522" i="67"/>
  <c r="H522" i="67"/>
  <c r="X522" i="58"/>
  <c r="V523" i="58"/>
  <c r="W522" i="58"/>
  <c r="AA524" i="58"/>
  <c r="AB524" i="58"/>
  <c r="Z525" i="58"/>
  <c r="D527" i="68" l="1"/>
  <c r="F526" i="68"/>
  <c r="E526" i="68"/>
  <c r="G524" i="67"/>
  <c r="I523" i="67"/>
  <c r="H523" i="67"/>
  <c r="F525" i="67"/>
  <c r="D526" i="67"/>
  <c r="E525" i="67"/>
  <c r="I525" i="68"/>
  <c r="H525" i="68"/>
  <c r="G526" i="68"/>
  <c r="X523" i="58"/>
  <c r="V524" i="58"/>
  <c r="W523" i="58"/>
  <c r="AB525" i="58"/>
  <c r="AA525" i="58"/>
  <c r="Z526" i="58"/>
  <c r="H526" i="68" l="1"/>
  <c r="G527" i="68"/>
  <c r="I526" i="68"/>
  <c r="D527" i="67"/>
  <c r="E526" i="67"/>
  <c r="F526" i="67"/>
  <c r="G525" i="67"/>
  <c r="I524" i="67"/>
  <c r="H524" i="67"/>
  <c r="E527" i="68"/>
  <c r="D528" i="68"/>
  <c r="F527" i="68"/>
  <c r="W524" i="58"/>
  <c r="V525" i="58"/>
  <c r="X524" i="58"/>
  <c r="AA526" i="58"/>
  <c r="AB526" i="58"/>
  <c r="Z527" i="58"/>
  <c r="D528" i="67" l="1"/>
  <c r="F527" i="67"/>
  <c r="E527" i="67"/>
  <c r="G526" i="67"/>
  <c r="H525" i="67"/>
  <c r="I525" i="67"/>
  <c r="I527" i="68"/>
  <c r="H527" i="68"/>
  <c r="G528" i="68"/>
  <c r="D529" i="68"/>
  <c r="E528" i="68"/>
  <c r="F528" i="68"/>
  <c r="V526" i="58"/>
  <c r="W525" i="58"/>
  <c r="X525" i="58"/>
  <c r="AB527" i="58"/>
  <c r="AA527" i="58"/>
  <c r="Z528" i="58"/>
  <c r="G527" i="67" l="1"/>
  <c r="H526" i="67"/>
  <c r="I526" i="67"/>
  <c r="E529" i="68"/>
  <c r="D530" i="68"/>
  <c r="F529" i="68"/>
  <c r="H528" i="68"/>
  <c r="G529" i="68"/>
  <c r="I528" i="68"/>
  <c r="D529" i="67"/>
  <c r="E528" i="67"/>
  <c r="F528" i="67"/>
  <c r="V527" i="58"/>
  <c r="W526" i="58"/>
  <c r="X526" i="58"/>
  <c r="AA528" i="58"/>
  <c r="AB528" i="58"/>
  <c r="Z529" i="58"/>
  <c r="H529" i="68" l="1"/>
  <c r="I529" i="68"/>
  <c r="D530" i="67"/>
  <c r="F529" i="67"/>
  <c r="E529" i="67"/>
  <c r="E530" i="68"/>
  <c r="G530" i="68" s="1"/>
  <c r="D531" i="68"/>
  <c r="F530" i="68"/>
  <c r="G528" i="67"/>
  <c r="I527" i="67"/>
  <c r="H527" i="67"/>
  <c r="W527" i="58"/>
  <c r="V528" i="58"/>
  <c r="X527" i="58"/>
  <c r="AB529" i="58"/>
  <c r="AA529" i="58"/>
  <c r="Z530" i="58"/>
  <c r="E531" i="68" l="1"/>
  <c r="D532" i="68"/>
  <c r="F531" i="68"/>
  <c r="D531" i="67"/>
  <c r="E530" i="67"/>
  <c r="F530" i="67"/>
  <c r="H530" i="68"/>
  <c r="G531" i="68"/>
  <c r="I530" i="68"/>
  <c r="G529" i="67"/>
  <c r="I528" i="67"/>
  <c r="H528" i="67"/>
  <c r="W528" i="58"/>
  <c r="V529" i="58"/>
  <c r="X528" i="58"/>
  <c r="AA530" i="58"/>
  <c r="AB530" i="58"/>
  <c r="Z531" i="58"/>
  <c r="G530" i="67" l="1"/>
  <c r="H529" i="67"/>
  <c r="I529" i="67"/>
  <c r="H531" i="68"/>
  <c r="I531" i="68"/>
  <c r="F531" i="67"/>
  <c r="E531" i="67"/>
  <c r="D532" i="67"/>
  <c r="E532" i="68"/>
  <c r="G532" i="68" s="1"/>
  <c r="D533" i="68"/>
  <c r="F532" i="68"/>
  <c r="W529" i="58"/>
  <c r="V530" i="58"/>
  <c r="X529" i="58"/>
  <c r="AB531" i="58"/>
  <c r="AA531" i="58"/>
  <c r="Z532" i="58"/>
  <c r="D533" i="67" l="1"/>
  <c r="E532" i="67"/>
  <c r="F532" i="67"/>
  <c r="F533" i="68"/>
  <c r="D534" i="68"/>
  <c r="E533" i="68"/>
  <c r="G533" i="68"/>
  <c r="H532" i="68"/>
  <c r="I532" i="68"/>
  <c r="G531" i="67"/>
  <c r="I530" i="67"/>
  <c r="H530" i="67"/>
  <c r="X530" i="58"/>
  <c r="W530" i="58"/>
  <c r="V531" i="58"/>
  <c r="AA532" i="58"/>
  <c r="AB532" i="58"/>
  <c r="Z533" i="58"/>
  <c r="I533" i="68" l="1"/>
  <c r="H533" i="68"/>
  <c r="G532" i="67"/>
  <c r="H531" i="67"/>
  <c r="I531" i="67"/>
  <c r="E534" i="68"/>
  <c r="G534" i="68" s="1"/>
  <c r="D535" i="68"/>
  <c r="F534" i="68"/>
  <c r="E533" i="67"/>
  <c r="F533" i="67"/>
  <c r="D534" i="67"/>
  <c r="W531" i="58"/>
  <c r="V532" i="58"/>
  <c r="X531" i="58"/>
  <c r="AB533" i="58"/>
  <c r="AA533" i="58"/>
  <c r="Z534" i="58"/>
  <c r="H534" i="68" l="1"/>
  <c r="I534" i="68"/>
  <c r="E534" i="67"/>
  <c r="F534" i="67"/>
  <c r="D535" i="67"/>
  <c r="E535" i="68"/>
  <c r="G535" i="68" s="1"/>
  <c r="F535" i="68"/>
  <c r="D536" i="68"/>
  <c r="G533" i="67"/>
  <c r="I532" i="67"/>
  <c r="H532" i="67"/>
  <c r="W532" i="58"/>
  <c r="V533" i="58"/>
  <c r="X532" i="58"/>
  <c r="AA534" i="58"/>
  <c r="AB534" i="58"/>
  <c r="Z535" i="58"/>
  <c r="E536" i="68" l="1"/>
  <c r="D537" i="68"/>
  <c r="F536" i="68"/>
  <c r="G536" i="68"/>
  <c r="H535" i="68"/>
  <c r="I535" i="68"/>
  <c r="G534" i="67"/>
  <c r="H533" i="67"/>
  <c r="I533" i="67"/>
  <c r="D536" i="67"/>
  <c r="F535" i="67"/>
  <c r="E535" i="67"/>
  <c r="V534" i="58"/>
  <c r="W533" i="58"/>
  <c r="X533" i="58"/>
  <c r="AB535" i="58"/>
  <c r="AA535" i="58"/>
  <c r="Z536" i="58"/>
  <c r="E536" i="67" l="1"/>
  <c r="F536" i="67"/>
  <c r="D537" i="67"/>
  <c r="H536" i="68"/>
  <c r="I536" i="68"/>
  <c r="G535" i="67"/>
  <c r="I534" i="67"/>
  <c r="H534" i="67"/>
  <c r="E537" i="68"/>
  <c r="G537" i="68" s="1"/>
  <c r="F537" i="68"/>
  <c r="D538" i="68"/>
  <c r="X534" i="58"/>
  <c r="W534" i="58"/>
  <c r="V535" i="58"/>
  <c r="AA536" i="58"/>
  <c r="AB536" i="58"/>
  <c r="Z537" i="58"/>
  <c r="H537" i="68" l="1"/>
  <c r="I537" i="68"/>
  <c r="D539" i="68"/>
  <c r="F538" i="68"/>
  <c r="E538" i="68"/>
  <c r="G538" i="68" s="1"/>
  <c r="G536" i="67"/>
  <c r="I535" i="67"/>
  <c r="H535" i="67"/>
  <c r="D538" i="67"/>
  <c r="F537" i="67"/>
  <c r="E537" i="67"/>
  <c r="W535" i="58"/>
  <c r="V536" i="58"/>
  <c r="X535" i="58"/>
  <c r="AB537" i="58"/>
  <c r="AA537" i="58"/>
  <c r="Z538" i="58"/>
  <c r="H538" i="68" l="1"/>
  <c r="I538" i="68"/>
  <c r="F539" i="68"/>
  <c r="E539" i="68"/>
  <c r="G539" i="68" s="1"/>
  <c r="D540" i="68"/>
  <c r="G537" i="67"/>
  <c r="I536" i="67"/>
  <c r="H536" i="67"/>
  <c r="D539" i="67"/>
  <c r="E538" i="67"/>
  <c r="F538" i="67"/>
  <c r="W536" i="58"/>
  <c r="V537" i="58"/>
  <c r="X536" i="58"/>
  <c r="AA538" i="58"/>
  <c r="AB538" i="58"/>
  <c r="Z539" i="58"/>
  <c r="G538" i="67" l="1"/>
  <c r="H537" i="67"/>
  <c r="I537" i="67"/>
  <c r="I539" i="68"/>
  <c r="H539" i="68"/>
  <c r="F539" i="67"/>
  <c r="E539" i="67"/>
  <c r="D540" i="67"/>
  <c r="D541" i="68"/>
  <c r="F540" i="68"/>
  <c r="E540" i="68"/>
  <c r="G540" i="68" s="1"/>
  <c r="V538" i="58"/>
  <c r="W537" i="58"/>
  <c r="X537" i="58"/>
  <c r="AB539" i="58"/>
  <c r="AA539" i="58"/>
  <c r="Z540" i="58"/>
  <c r="H540" i="68" l="1"/>
  <c r="G541" i="68"/>
  <c r="I540" i="68"/>
  <c r="E541" i="68"/>
  <c r="F541" i="68"/>
  <c r="D542" i="68"/>
  <c r="D541" i="67"/>
  <c r="E540" i="67"/>
  <c r="F540" i="67"/>
  <c r="G539" i="67"/>
  <c r="I538" i="67"/>
  <c r="H538" i="67"/>
  <c r="X538" i="58"/>
  <c r="W538" i="58"/>
  <c r="V539" i="58"/>
  <c r="AC540" i="58"/>
  <c r="AA540" i="58"/>
  <c r="AB540" i="58"/>
  <c r="Z541" i="58"/>
  <c r="E541" i="67" l="1"/>
  <c r="F541" i="67"/>
  <c r="D542" i="67"/>
  <c r="G540" i="67"/>
  <c r="I539" i="67"/>
  <c r="H539" i="67"/>
  <c r="F542" i="68"/>
  <c r="E542" i="68"/>
  <c r="D543" i="68"/>
  <c r="H541" i="68"/>
  <c r="I541" i="68"/>
  <c r="G542" i="68"/>
  <c r="W539" i="58"/>
  <c r="V540" i="58"/>
  <c r="X539" i="58"/>
  <c r="AA541" i="58"/>
  <c r="AB541" i="58"/>
  <c r="Z542" i="58"/>
  <c r="I542" i="68" l="1"/>
  <c r="H542" i="68"/>
  <c r="G541" i="67"/>
  <c r="I540" i="67"/>
  <c r="H540" i="67"/>
  <c r="D543" i="67"/>
  <c r="E542" i="67"/>
  <c r="F542" i="67"/>
  <c r="F543" i="68"/>
  <c r="D544" i="68"/>
  <c r="E543" i="68"/>
  <c r="G543" i="68" s="1"/>
  <c r="X540" i="58"/>
  <c r="V541" i="58"/>
  <c r="W540" i="58"/>
  <c r="Y540" i="58"/>
  <c r="AB542" i="58"/>
  <c r="AA542" i="58"/>
  <c r="Z543" i="58"/>
  <c r="I543" i="68" l="1"/>
  <c r="H543" i="68"/>
  <c r="G542" i="67"/>
  <c r="H541" i="67"/>
  <c r="I541" i="67"/>
  <c r="F544" i="68"/>
  <c r="E544" i="68"/>
  <c r="G544" i="68" s="1"/>
  <c r="D545" i="68"/>
  <c r="F543" i="67"/>
  <c r="E543" i="67"/>
  <c r="D544" i="67"/>
  <c r="V542" i="58"/>
  <c r="X541" i="58"/>
  <c r="W541" i="58"/>
  <c r="AA543" i="58"/>
  <c r="AB543" i="58"/>
  <c r="Z544" i="58"/>
  <c r="H544" i="68" l="1"/>
  <c r="I544" i="68"/>
  <c r="E544" i="67"/>
  <c r="F544" i="67"/>
  <c r="D545" i="67"/>
  <c r="G543" i="67"/>
  <c r="I542" i="67"/>
  <c r="H542" i="67"/>
  <c r="E545" i="68"/>
  <c r="G545" i="68" s="1"/>
  <c r="F545" i="68"/>
  <c r="D546" i="68"/>
  <c r="W542" i="58"/>
  <c r="V543" i="58"/>
  <c r="X542" i="58"/>
  <c r="AB544" i="58"/>
  <c r="AA544" i="58"/>
  <c r="Z545" i="58"/>
  <c r="E546" i="68" l="1"/>
  <c r="D547" i="68"/>
  <c r="F546" i="68"/>
  <c r="G544" i="67"/>
  <c r="I543" i="67"/>
  <c r="H543" i="67"/>
  <c r="G546" i="68"/>
  <c r="H545" i="68"/>
  <c r="I545" i="68"/>
  <c r="E545" i="67"/>
  <c r="F545" i="67"/>
  <c r="D546" i="67"/>
  <c r="V544" i="58"/>
  <c r="W543" i="58"/>
  <c r="X543" i="58"/>
  <c r="AA545" i="58"/>
  <c r="AB545" i="58"/>
  <c r="Z546" i="58"/>
  <c r="E546" i="67" l="1"/>
  <c r="F546" i="67"/>
  <c r="D547" i="67"/>
  <c r="G545" i="67"/>
  <c r="I544" i="67"/>
  <c r="H544" i="67"/>
  <c r="I546" i="68"/>
  <c r="H546" i="68"/>
  <c r="F547" i="68"/>
  <c r="E547" i="68"/>
  <c r="G547" i="68" s="1"/>
  <c r="D548" i="68"/>
  <c r="X544" i="58"/>
  <c r="W544" i="58"/>
  <c r="V545" i="58"/>
  <c r="AB546" i="58"/>
  <c r="AA546" i="58"/>
  <c r="Z547" i="58"/>
  <c r="H547" i="68" l="1"/>
  <c r="I547" i="68"/>
  <c r="E548" i="68"/>
  <c r="G548" i="68" s="1"/>
  <c r="D549" i="68"/>
  <c r="F548" i="68"/>
  <c r="G546" i="67"/>
  <c r="H545" i="67"/>
  <c r="I545" i="67"/>
  <c r="D548" i="67"/>
  <c r="F547" i="67"/>
  <c r="E547" i="67"/>
  <c r="V546" i="58"/>
  <c r="W545" i="58"/>
  <c r="X545" i="58"/>
  <c r="AA547" i="58"/>
  <c r="AB547" i="58"/>
  <c r="Z548" i="58"/>
  <c r="I548" i="68" l="1"/>
  <c r="H548" i="68"/>
  <c r="G547" i="67"/>
  <c r="I546" i="67"/>
  <c r="H546" i="67"/>
  <c r="E548" i="67"/>
  <c r="D549" i="67"/>
  <c r="F548" i="67"/>
  <c r="F549" i="68"/>
  <c r="D550" i="68"/>
  <c r="E549" i="68"/>
  <c r="G549" i="68" s="1"/>
  <c r="X546" i="58"/>
  <c r="W546" i="58"/>
  <c r="V547" i="58"/>
  <c r="AB548" i="58"/>
  <c r="AA548" i="58"/>
  <c r="Z549" i="58"/>
  <c r="G550" i="68" l="1"/>
  <c r="H549" i="68"/>
  <c r="I549" i="68"/>
  <c r="D550" i="67"/>
  <c r="E549" i="67"/>
  <c r="F549" i="67"/>
  <c r="G548" i="67"/>
  <c r="I547" i="67"/>
  <c r="H547" i="67"/>
  <c r="E550" i="68"/>
  <c r="F550" i="68"/>
  <c r="D551" i="68"/>
  <c r="W547" i="58"/>
  <c r="V548" i="58"/>
  <c r="X547" i="58"/>
  <c r="AA549" i="58"/>
  <c r="AB549" i="58"/>
  <c r="Z550" i="58"/>
  <c r="D552" i="68" l="1"/>
  <c r="E551" i="68"/>
  <c r="F551" i="68"/>
  <c r="E550" i="67"/>
  <c r="F550" i="67"/>
  <c r="D551" i="67"/>
  <c r="G549" i="67"/>
  <c r="I548" i="67"/>
  <c r="H548" i="67"/>
  <c r="I550" i="68"/>
  <c r="H550" i="68"/>
  <c r="G551" i="68"/>
  <c r="X548" i="58"/>
  <c r="W548" i="58"/>
  <c r="V549" i="58"/>
  <c r="AB550" i="58"/>
  <c r="AA550" i="58"/>
  <c r="Z551" i="58"/>
  <c r="H551" i="68" l="1"/>
  <c r="I551" i="68"/>
  <c r="G550" i="67"/>
  <c r="H549" i="67"/>
  <c r="I549" i="67"/>
  <c r="D552" i="67"/>
  <c r="F551" i="67"/>
  <c r="E551" i="67"/>
  <c r="E552" i="68"/>
  <c r="G552" i="68" s="1"/>
  <c r="D553" i="68"/>
  <c r="F552" i="68"/>
  <c r="X549" i="58"/>
  <c r="W549" i="58"/>
  <c r="V550" i="58"/>
  <c r="AA551" i="58"/>
  <c r="AB551" i="58"/>
  <c r="Z552" i="58"/>
  <c r="I552" i="68" l="1"/>
  <c r="H552" i="68"/>
  <c r="G551" i="67"/>
  <c r="H550" i="67"/>
  <c r="I550" i="67"/>
  <c r="F553" i="68"/>
  <c r="E553" i="68"/>
  <c r="G553" i="68" s="1"/>
  <c r="D554" i="68"/>
  <c r="F552" i="67"/>
  <c r="D553" i="67"/>
  <c r="E552" i="67"/>
  <c r="X550" i="58"/>
  <c r="W550" i="58"/>
  <c r="V551" i="58"/>
  <c r="AB552" i="58"/>
  <c r="AA552" i="58"/>
  <c r="Z553" i="58"/>
  <c r="H553" i="68" l="1"/>
  <c r="I553" i="68"/>
  <c r="D554" i="67"/>
  <c r="F553" i="67"/>
  <c r="E553" i="67"/>
  <c r="G552" i="67"/>
  <c r="I551" i="67"/>
  <c r="H551" i="67"/>
  <c r="D555" i="68"/>
  <c r="F554" i="68"/>
  <c r="E554" i="68"/>
  <c r="G554" i="68" s="1"/>
  <c r="X551" i="58"/>
  <c r="W551" i="58"/>
  <c r="V552" i="58"/>
  <c r="AA553" i="58"/>
  <c r="AB553" i="58"/>
  <c r="Z554" i="58"/>
  <c r="H554" i="68" l="1"/>
  <c r="I554" i="68"/>
  <c r="G553" i="67"/>
  <c r="I552" i="67"/>
  <c r="H552" i="67"/>
  <c r="E555" i="68"/>
  <c r="G555" i="68" s="1"/>
  <c r="F555" i="68"/>
  <c r="D556" i="68"/>
  <c r="E554" i="67"/>
  <c r="F554" i="67"/>
  <c r="D555" i="67"/>
  <c r="V553" i="58"/>
  <c r="X552" i="58"/>
  <c r="W552" i="58"/>
  <c r="AB554" i="58"/>
  <c r="AA554" i="58"/>
  <c r="Z555" i="58"/>
  <c r="I555" i="68" l="1"/>
  <c r="H555" i="68"/>
  <c r="E555" i="67"/>
  <c r="F555" i="67"/>
  <c r="D556" i="67"/>
  <c r="G554" i="67"/>
  <c r="H553" i="67"/>
  <c r="I553" i="67"/>
  <c r="E556" i="68"/>
  <c r="G556" i="68" s="1"/>
  <c r="D557" i="68"/>
  <c r="F556" i="68"/>
  <c r="W553" i="58"/>
  <c r="V554" i="58"/>
  <c r="X553" i="58"/>
  <c r="AA555" i="58"/>
  <c r="AB555" i="58"/>
  <c r="Z556" i="58"/>
  <c r="H556" i="68" l="1"/>
  <c r="G557" i="68"/>
  <c r="I556" i="68"/>
  <c r="E557" i="68"/>
  <c r="F557" i="68"/>
  <c r="D558" i="68"/>
  <c r="G555" i="67"/>
  <c r="I554" i="67"/>
  <c r="H554" i="67"/>
  <c r="D557" i="67"/>
  <c r="E556" i="67"/>
  <c r="F556" i="67"/>
  <c r="X554" i="58"/>
  <c r="W554" i="58"/>
  <c r="V555" i="58"/>
  <c r="AB556" i="58"/>
  <c r="AA556" i="58"/>
  <c r="Z557" i="58"/>
  <c r="G556" i="67" l="1"/>
  <c r="H555" i="67"/>
  <c r="I555" i="67"/>
  <c r="D558" i="67"/>
  <c r="F557" i="67"/>
  <c r="E557" i="67"/>
  <c r="D559" i="68"/>
  <c r="F558" i="68"/>
  <c r="E558" i="68"/>
  <c r="H557" i="68"/>
  <c r="I557" i="68"/>
  <c r="G558" i="68"/>
  <c r="V556" i="58"/>
  <c r="X555" i="58"/>
  <c r="W555" i="58"/>
  <c r="AA557" i="58"/>
  <c r="AB557" i="58"/>
  <c r="Z558" i="58"/>
  <c r="H558" i="68" l="1"/>
  <c r="G559" i="68"/>
  <c r="I558" i="68"/>
  <c r="D559" i="67"/>
  <c r="E558" i="67"/>
  <c r="F558" i="67"/>
  <c r="E559" i="68"/>
  <c r="F559" i="68"/>
  <c r="D560" i="68"/>
  <c r="G557" i="67"/>
  <c r="I556" i="67"/>
  <c r="H556" i="67"/>
  <c r="X556" i="58"/>
  <c r="W556" i="58"/>
  <c r="V557" i="58"/>
  <c r="AB558" i="58"/>
  <c r="AA558" i="58"/>
  <c r="Z559" i="58"/>
  <c r="F559" i="67" l="1"/>
  <c r="E559" i="67"/>
  <c r="D560" i="67"/>
  <c r="G560" i="68"/>
  <c r="H559" i="68"/>
  <c r="I559" i="68"/>
  <c r="G558" i="67"/>
  <c r="H557" i="67"/>
  <c r="I557" i="67"/>
  <c r="E560" i="68"/>
  <c r="F560" i="68"/>
  <c r="D561" i="68"/>
  <c r="V558" i="58"/>
  <c r="X557" i="58"/>
  <c r="W557" i="58"/>
  <c r="AA559" i="58"/>
  <c r="AB559" i="58"/>
  <c r="Z560" i="58"/>
  <c r="E561" i="68" l="1"/>
  <c r="F561" i="68"/>
  <c r="D562" i="68"/>
  <c r="H560" i="68"/>
  <c r="G561" i="68"/>
  <c r="I560" i="68"/>
  <c r="G559" i="67"/>
  <c r="I558" i="67"/>
  <c r="H558" i="67"/>
  <c r="D561" i="67"/>
  <c r="E560" i="67"/>
  <c r="F560" i="67"/>
  <c r="W558" i="58"/>
  <c r="V559" i="58"/>
  <c r="X558" i="58"/>
  <c r="AB560" i="58"/>
  <c r="AA560" i="58"/>
  <c r="AC560" i="58"/>
  <c r="Z561" i="58"/>
  <c r="G560" i="67" l="1"/>
  <c r="I559" i="67"/>
  <c r="H559" i="67"/>
  <c r="E562" i="68"/>
  <c r="D563" i="68"/>
  <c r="F562" i="68"/>
  <c r="D562" i="67"/>
  <c r="F561" i="67"/>
  <c r="E561" i="67"/>
  <c r="G562" i="68"/>
  <c r="H561" i="68"/>
  <c r="I561" i="68"/>
  <c r="V560" i="58"/>
  <c r="X559" i="58"/>
  <c r="W559" i="58"/>
  <c r="AB561" i="58"/>
  <c r="AA561" i="58"/>
  <c r="Z562" i="58"/>
  <c r="D563" i="67" l="1"/>
  <c r="E562" i="67"/>
  <c r="F562" i="67"/>
  <c r="H562" i="68"/>
  <c r="I562" i="68"/>
  <c r="E563" i="68"/>
  <c r="G563" i="68" s="1"/>
  <c r="D564" i="68"/>
  <c r="F563" i="68"/>
  <c r="G561" i="67"/>
  <c r="I560" i="67"/>
  <c r="H560" i="67"/>
  <c r="W560" i="58"/>
  <c r="V561" i="58"/>
  <c r="Y560" i="58"/>
  <c r="X560" i="58"/>
  <c r="AA562" i="58"/>
  <c r="AB562" i="58"/>
  <c r="Z563" i="58"/>
  <c r="E564" i="68" l="1"/>
  <c r="D565" i="68"/>
  <c r="F564" i="68"/>
  <c r="G564" i="68"/>
  <c r="H563" i="68"/>
  <c r="I563" i="68"/>
  <c r="G562" i="67"/>
  <c r="I561" i="67"/>
  <c r="H561" i="67"/>
  <c r="D564" i="67"/>
  <c r="E563" i="67"/>
  <c r="F563" i="67"/>
  <c r="W561" i="58"/>
  <c r="V562" i="58"/>
  <c r="X561" i="58"/>
  <c r="AB563" i="58"/>
  <c r="AA563" i="58"/>
  <c r="Z564" i="58"/>
  <c r="H564" i="68" l="1"/>
  <c r="I564" i="68"/>
  <c r="G563" i="67"/>
  <c r="I562" i="67"/>
  <c r="H562" i="67"/>
  <c r="E565" i="68"/>
  <c r="G565" i="68" s="1"/>
  <c r="D566" i="68"/>
  <c r="F565" i="68"/>
  <c r="E564" i="67"/>
  <c r="D565" i="67"/>
  <c r="F564" i="67"/>
  <c r="W562" i="58"/>
  <c r="V563" i="58"/>
  <c r="X562" i="58"/>
  <c r="AA564" i="58"/>
  <c r="AB564" i="58"/>
  <c r="Z565" i="58"/>
  <c r="F566" i="68" l="1"/>
  <c r="E566" i="68"/>
  <c r="G566" i="68" s="1"/>
  <c r="D567" i="68"/>
  <c r="G564" i="67"/>
  <c r="H563" i="67"/>
  <c r="I563" i="67"/>
  <c r="D566" i="67"/>
  <c r="E565" i="67"/>
  <c r="F565" i="67"/>
  <c r="I565" i="68"/>
  <c r="H565" i="68"/>
  <c r="X563" i="58"/>
  <c r="W563" i="58"/>
  <c r="V564" i="58"/>
  <c r="AB565" i="58"/>
  <c r="AA565" i="58"/>
  <c r="Z566" i="58"/>
  <c r="G565" i="67" l="1"/>
  <c r="H564" i="67"/>
  <c r="I564" i="67"/>
  <c r="E566" i="67"/>
  <c r="D567" i="67"/>
  <c r="F566" i="67"/>
  <c r="F567" i="68"/>
  <c r="D568" i="68"/>
  <c r="E567" i="68"/>
  <c r="I566" i="68"/>
  <c r="H566" i="68"/>
  <c r="G567" i="68"/>
  <c r="X564" i="58"/>
  <c r="V565" i="58"/>
  <c r="W564" i="58"/>
  <c r="AA566" i="58"/>
  <c r="AB566" i="58"/>
  <c r="Z567" i="58"/>
  <c r="H567" i="68" l="1"/>
  <c r="I567" i="68"/>
  <c r="F568" i="68"/>
  <c r="E568" i="68"/>
  <c r="G568" i="68" s="1"/>
  <c r="D569" i="68"/>
  <c r="F567" i="67"/>
  <c r="E567" i="67"/>
  <c r="D568" i="67"/>
  <c r="G566" i="67"/>
  <c r="I565" i="67"/>
  <c r="H565" i="67"/>
  <c r="W565" i="58"/>
  <c r="V566" i="58"/>
  <c r="X565" i="58"/>
  <c r="AB567" i="58"/>
  <c r="AA567" i="58"/>
  <c r="Z568" i="58"/>
  <c r="D569" i="67" l="1"/>
  <c r="E568" i="67"/>
  <c r="F568" i="67"/>
  <c r="H568" i="68"/>
  <c r="I568" i="68"/>
  <c r="G567" i="67"/>
  <c r="I566" i="67"/>
  <c r="H566" i="67"/>
  <c r="E569" i="68"/>
  <c r="G569" i="68" s="1"/>
  <c r="F569" i="68"/>
  <c r="D570" i="68"/>
  <c r="V567" i="58"/>
  <c r="X566" i="58"/>
  <c r="W566" i="58"/>
  <c r="AA568" i="58"/>
  <c r="AB568" i="58"/>
  <c r="Z569" i="58"/>
  <c r="H569" i="68" l="1"/>
  <c r="I569" i="68"/>
  <c r="E570" i="68"/>
  <c r="G570" i="68" s="1"/>
  <c r="F570" i="68"/>
  <c r="D571" i="68"/>
  <c r="G568" i="67"/>
  <c r="I567" i="67"/>
  <c r="H567" i="67"/>
  <c r="E569" i="67"/>
  <c r="F569" i="67"/>
  <c r="D570" i="67"/>
  <c r="V568" i="58"/>
  <c r="W567" i="58"/>
  <c r="X567" i="58"/>
  <c r="AB569" i="58"/>
  <c r="AA569" i="58"/>
  <c r="Z570" i="58"/>
  <c r="I570" i="68" l="1"/>
  <c r="H570" i="68"/>
  <c r="D571" i="67"/>
  <c r="E570" i="67"/>
  <c r="F570" i="67"/>
  <c r="G569" i="67"/>
  <c r="I568" i="67"/>
  <c r="H568" i="67"/>
  <c r="F571" i="68"/>
  <c r="D572" i="68"/>
  <c r="E571" i="68"/>
  <c r="G571" i="68" s="1"/>
  <c r="X568" i="58"/>
  <c r="V569" i="58"/>
  <c r="W568" i="58"/>
  <c r="AA570" i="58"/>
  <c r="AB570" i="58"/>
  <c r="Z571" i="58"/>
  <c r="H571" i="68" l="1"/>
  <c r="I571" i="68"/>
  <c r="D572" i="67"/>
  <c r="E571" i="67"/>
  <c r="F571" i="67"/>
  <c r="E572" i="68"/>
  <c r="G572" i="68" s="1"/>
  <c r="D573" i="68"/>
  <c r="F572" i="68"/>
  <c r="G570" i="67"/>
  <c r="H569" i="67"/>
  <c r="I569" i="67"/>
  <c r="W569" i="58"/>
  <c r="V570" i="58"/>
  <c r="X569" i="58"/>
  <c r="AB571" i="58"/>
  <c r="AA571" i="58"/>
  <c r="Z572" i="58"/>
  <c r="I572" i="68" l="1"/>
  <c r="H572" i="68"/>
  <c r="F573" i="68"/>
  <c r="D574" i="68"/>
  <c r="E573" i="68"/>
  <c r="G573" i="68" s="1"/>
  <c r="F572" i="67"/>
  <c r="D573" i="67"/>
  <c r="E572" i="67"/>
  <c r="G571" i="67"/>
  <c r="I570" i="67"/>
  <c r="H570" i="67"/>
  <c r="W570" i="58"/>
  <c r="V571" i="58"/>
  <c r="X570" i="58"/>
  <c r="AA572" i="58"/>
  <c r="AB572" i="58"/>
  <c r="Z573" i="58"/>
  <c r="D575" i="68" l="1"/>
  <c r="F574" i="68"/>
  <c r="E574" i="68"/>
  <c r="D574" i="67"/>
  <c r="E573" i="67"/>
  <c r="F573" i="67"/>
  <c r="G572" i="67"/>
  <c r="I571" i="67"/>
  <c r="H571" i="67"/>
  <c r="H573" i="68"/>
  <c r="I573" i="68"/>
  <c r="G574" i="68"/>
  <c r="V572" i="58"/>
  <c r="W571" i="58"/>
  <c r="X571" i="58"/>
  <c r="AB573" i="58"/>
  <c r="AA573" i="58"/>
  <c r="Z574" i="58"/>
  <c r="H574" i="68" l="1"/>
  <c r="I574" i="68"/>
  <c r="F574" i="67"/>
  <c r="D575" i="67"/>
  <c r="E574" i="67"/>
  <c r="G573" i="67"/>
  <c r="I572" i="67"/>
  <c r="H572" i="67"/>
  <c r="E575" i="68"/>
  <c r="G575" i="68" s="1"/>
  <c r="F575" i="68"/>
  <c r="D576" i="68"/>
  <c r="X572" i="58"/>
  <c r="W572" i="58"/>
  <c r="V573" i="58"/>
  <c r="AA574" i="58"/>
  <c r="AB574" i="58"/>
  <c r="Z575" i="58"/>
  <c r="H575" i="68" l="1"/>
  <c r="I575" i="68"/>
  <c r="G576" i="68"/>
  <c r="G574" i="67"/>
  <c r="H573" i="67"/>
  <c r="I573" i="67"/>
  <c r="D577" i="68"/>
  <c r="F576" i="68"/>
  <c r="E576" i="68"/>
  <c r="F575" i="67"/>
  <c r="E575" i="67"/>
  <c r="D576" i="67"/>
  <c r="W573" i="58"/>
  <c r="V574" i="58"/>
  <c r="X573" i="58"/>
  <c r="AB575" i="58"/>
  <c r="AA575" i="58"/>
  <c r="Z576" i="58"/>
  <c r="G575" i="67" l="1"/>
  <c r="I574" i="67"/>
  <c r="H574" i="67"/>
  <c r="D577" i="67"/>
  <c r="E576" i="67"/>
  <c r="F576" i="67"/>
  <c r="E577" i="68"/>
  <c r="F577" i="68"/>
  <c r="D578" i="68"/>
  <c r="H576" i="68"/>
  <c r="G577" i="68"/>
  <c r="I576" i="68"/>
  <c r="W574" i="58"/>
  <c r="V575" i="58"/>
  <c r="X574" i="58"/>
  <c r="AA576" i="58"/>
  <c r="AB576" i="58"/>
  <c r="Z577" i="58"/>
  <c r="F577" i="67" l="1"/>
  <c r="E577" i="67"/>
  <c r="D578" i="67"/>
  <c r="H577" i="68"/>
  <c r="I577" i="68"/>
  <c r="E578" i="68"/>
  <c r="G578" i="68" s="1"/>
  <c r="D579" i="68"/>
  <c r="F578" i="68"/>
  <c r="G576" i="67"/>
  <c r="I575" i="67"/>
  <c r="H575" i="67"/>
  <c r="V576" i="58"/>
  <c r="W575" i="58"/>
  <c r="X575" i="58"/>
  <c r="AB577" i="58"/>
  <c r="AA577" i="58"/>
  <c r="Z578" i="58"/>
  <c r="I578" i="68" l="1"/>
  <c r="H578" i="68"/>
  <c r="G577" i="67"/>
  <c r="I576" i="67"/>
  <c r="H576" i="67"/>
  <c r="D580" i="68"/>
  <c r="E579" i="68"/>
  <c r="G579" i="68" s="1"/>
  <c r="F579" i="68"/>
  <c r="D579" i="67"/>
  <c r="E578" i="67"/>
  <c r="F578" i="67"/>
  <c r="X576" i="58"/>
  <c r="V577" i="58"/>
  <c r="W576" i="58"/>
  <c r="AA578" i="58"/>
  <c r="AB578" i="58"/>
  <c r="Z579" i="58"/>
  <c r="H579" i="68" l="1"/>
  <c r="I579" i="68"/>
  <c r="G578" i="67"/>
  <c r="H577" i="67"/>
  <c r="I577" i="67"/>
  <c r="E580" i="68"/>
  <c r="G580" i="68" s="1"/>
  <c r="D581" i="68"/>
  <c r="F580" i="68"/>
  <c r="D580" i="67"/>
  <c r="F579" i="67"/>
  <c r="E579" i="67"/>
  <c r="W577" i="58"/>
  <c r="V578" i="58"/>
  <c r="X577" i="58"/>
  <c r="AB579" i="58"/>
  <c r="AA579" i="58"/>
  <c r="Z580" i="58"/>
  <c r="I580" i="68" l="1"/>
  <c r="H580" i="68"/>
  <c r="F581" i="68"/>
  <c r="E581" i="68"/>
  <c r="G581" i="68" s="1"/>
  <c r="D582" i="68"/>
  <c r="G579" i="67"/>
  <c r="H578" i="67"/>
  <c r="I578" i="67"/>
  <c r="D581" i="67"/>
  <c r="E580" i="67"/>
  <c r="F580" i="67"/>
  <c r="W578" i="58"/>
  <c r="V579" i="58"/>
  <c r="X578" i="58"/>
  <c r="AC580" i="58"/>
  <c r="AB580" i="58"/>
  <c r="AA580" i="58"/>
  <c r="Z581" i="58"/>
  <c r="H581" i="68" l="1"/>
  <c r="I581" i="68"/>
  <c r="G580" i="67"/>
  <c r="I579" i="67"/>
  <c r="H579" i="67"/>
  <c r="D582" i="67"/>
  <c r="E581" i="67"/>
  <c r="F581" i="67"/>
  <c r="E582" i="68"/>
  <c r="G582" i="68" s="1"/>
  <c r="D583" i="68"/>
  <c r="F582" i="68"/>
  <c r="V580" i="58"/>
  <c r="W579" i="58"/>
  <c r="X579" i="58"/>
  <c r="AA581" i="58"/>
  <c r="AB581" i="58"/>
  <c r="Z582" i="58"/>
  <c r="H582" i="68" l="1"/>
  <c r="I582" i="68"/>
  <c r="G581" i="67"/>
  <c r="I580" i="67"/>
  <c r="H580" i="67"/>
  <c r="E583" i="68"/>
  <c r="G583" i="68" s="1"/>
  <c r="F583" i="68"/>
  <c r="D584" i="68"/>
  <c r="D583" i="67"/>
  <c r="E582" i="67"/>
  <c r="F582" i="67"/>
  <c r="W580" i="58"/>
  <c r="X580" i="58"/>
  <c r="V581" i="58"/>
  <c r="Y580" i="58"/>
  <c r="AB582" i="58"/>
  <c r="AA582" i="58"/>
  <c r="Z583" i="58"/>
  <c r="E584" i="68" l="1"/>
  <c r="G584" i="68" s="1"/>
  <c r="F584" i="68"/>
  <c r="D585" i="68"/>
  <c r="G582" i="67"/>
  <c r="I581" i="67"/>
  <c r="H581" i="67"/>
  <c r="H583" i="68"/>
  <c r="I583" i="68"/>
  <c r="D584" i="67"/>
  <c r="F583" i="67"/>
  <c r="E583" i="67"/>
  <c r="W581" i="58"/>
  <c r="V582" i="58"/>
  <c r="X581" i="58"/>
  <c r="AA583" i="58"/>
  <c r="AB583" i="58"/>
  <c r="Z584" i="58"/>
  <c r="E585" i="68" l="1"/>
  <c r="G585" i="68" s="1"/>
  <c r="F585" i="68"/>
  <c r="D586" i="68"/>
  <c r="G583" i="67"/>
  <c r="I582" i="67"/>
  <c r="H582" i="67"/>
  <c r="E584" i="67"/>
  <c r="F584" i="67"/>
  <c r="D585" i="67"/>
  <c r="H584" i="68"/>
  <c r="I584" i="68"/>
  <c r="V583" i="58"/>
  <c r="X582" i="58"/>
  <c r="W582" i="58"/>
  <c r="AB584" i="58"/>
  <c r="AA584" i="58"/>
  <c r="Z585" i="58"/>
  <c r="G584" i="67" l="1"/>
  <c r="I583" i="67"/>
  <c r="H583" i="67"/>
  <c r="D587" i="68"/>
  <c r="F586" i="68"/>
  <c r="E586" i="68"/>
  <c r="F585" i="67"/>
  <c r="D586" i="67"/>
  <c r="E585" i="67"/>
  <c r="I585" i="68"/>
  <c r="G586" i="68"/>
  <c r="H585" i="68"/>
  <c r="W583" i="58"/>
  <c r="X583" i="58"/>
  <c r="V584" i="58"/>
  <c r="AA585" i="58"/>
  <c r="AB585" i="58"/>
  <c r="Z586" i="58"/>
  <c r="E586" i="67" l="1"/>
  <c r="F586" i="67"/>
  <c r="D587" i="67"/>
  <c r="F587" i="68"/>
  <c r="E587" i="68"/>
  <c r="D588" i="68"/>
  <c r="G587" i="68"/>
  <c r="H586" i="68"/>
  <c r="I586" i="68"/>
  <c r="G585" i="67"/>
  <c r="I584" i="67"/>
  <c r="H584" i="67"/>
  <c r="X584" i="58"/>
  <c r="W584" i="58"/>
  <c r="V585" i="58"/>
  <c r="AB586" i="58"/>
  <c r="AA586" i="58"/>
  <c r="Z587" i="58"/>
  <c r="I587" i="68" l="1"/>
  <c r="G588" i="68"/>
  <c r="H587" i="68"/>
  <c r="E587" i="67"/>
  <c r="D588" i="67"/>
  <c r="F587" i="67"/>
  <c r="G586" i="67"/>
  <c r="H585" i="67"/>
  <c r="I585" i="67"/>
  <c r="F588" i="68"/>
  <c r="D589" i="68"/>
  <c r="E588" i="68"/>
  <c r="W585" i="58"/>
  <c r="V586" i="58"/>
  <c r="X585" i="58"/>
  <c r="AA587" i="58"/>
  <c r="AB587" i="58"/>
  <c r="Z588" i="58"/>
  <c r="E588" i="67" l="1"/>
  <c r="D589" i="67"/>
  <c r="F588" i="67"/>
  <c r="F589" i="68"/>
  <c r="D590" i="68"/>
  <c r="E589" i="68"/>
  <c r="G587" i="67"/>
  <c r="H586" i="67"/>
  <c r="I586" i="67"/>
  <c r="G589" i="68"/>
  <c r="I588" i="68"/>
  <c r="H588" i="68"/>
  <c r="W586" i="58"/>
  <c r="V587" i="58"/>
  <c r="X586" i="58"/>
  <c r="AB588" i="58"/>
  <c r="AA588" i="58"/>
  <c r="Z589" i="58"/>
  <c r="G588" i="67" l="1"/>
  <c r="I587" i="67"/>
  <c r="H587" i="67"/>
  <c r="H589" i="68"/>
  <c r="I589" i="68"/>
  <c r="F589" i="67"/>
  <c r="D590" i="67"/>
  <c r="E589" i="67"/>
  <c r="E590" i="68"/>
  <c r="G590" i="68" s="1"/>
  <c r="D591" i="68"/>
  <c r="F590" i="68"/>
  <c r="V588" i="58"/>
  <c r="X587" i="58"/>
  <c r="W587" i="58"/>
  <c r="AA589" i="58"/>
  <c r="AB589" i="58"/>
  <c r="Z590" i="58"/>
  <c r="G591" i="68" l="1"/>
  <c r="I590" i="68"/>
  <c r="H590" i="68"/>
  <c r="E590" i="67"/>
  <c r="F590" i="67"/>
  <c r="D591" i="67"/>
  <c r="F591" i="68"/>
  <c r="D592" i="68"/>
  <c r="E591" i="68"/>
  <c r="G589" i="67"/>
  <c r="I588" i="67"/>
  <c r="H588" i="67"/>
  <c r="W588" i="58"/>
  <c r="V589" i="58"/>
  <c r="X588" i="58"/>
  <c r="AB590" i="58"/>
  <c r="AA590" i="58"/>
  <c r="Z591" i="58"/>
  <c r="D593" i="68" l="1"/>
  <c r="E592" i="68"/>
  <c r="F592" i="68"/>
  <c r="D592" i="67"/>
  <c r="F591" i="67"/>
  <c r="E591" i="67"/>
  <c r="G590" i="67"/>
  <c r="H589" i="67"/>
  <c r="I589" i="67"/>
  <c r="H591" i="68"/>
  <c r="G592" i="68"/>
  <c r="I591" i="68"/>
  <c r="W589" i="58"/>
  <c r="V590" i="58"/>
  <c r="X589" i="58"/>
  <c r="AA591" i="58"/>
  <c r="AB591" i="58"/>
  <c r="Z592" i="58"/>
  <c r="E592" i="67" l="1"/>
  <c r="F592" i="67"/>
  <c r="D593" i="67"/>
  <c r="I592" i="68"/>
  <c r="H592" i="68"/>
  <c r="G591" i="67"/>
  <c r="I590" i="67"/>
  <c r="H590" i="67"/>
  <c r="F593" i="68"/>
  <c r="D594" i="68"/>
  <c r="E593" i="68"/>
  <c r="G593" i="68" s="1"/>
  <c r="W590" i="58"/>
  <c r="V591" i="58"/>
  <c r="X590" i="58"/>
  <c r="AB592" i="58"/>
  <c r="AA592" i="58"/>
  <c r="Z593" i="58"/>
  <c r="H593" i="68" l="1"/>
  <c r="I593" i="68"/>
  <c r="F593" i="67"/>
  <c r="E593" i="67"/>
  <c r="D594" i="67"/>
  <c r="E594" i="68"/>
  <c r="G594" i="68" s="1"/>
  <c r="D595" i="68"/>
  <c r="F594" i="68"/>
  <c r="G592" i="67"/>
  <c r="I591" i="67"/>
  <c r="H591" i="67"/>
  <c r="W591" i="58"/>
  <c r="V592" i="58"/>
  <c r="X591" i="58"/>
  <c r="AA593" i="58"/>
  <c r="AB593" i="58"/>
  <c r="Z594" i="58"/>
  <c r="H594" i="68" l="1"/>
  <c r="I594" i="68"/>
  <c r="E595" i="68"/>
  <c r="G595" i="68" s="1"/>
  <c r="F595" i="68"/>
  <c r="D596" i="68"/>
  <c r="G593" i="67"/>
  <c r="I592" i="67"/>
  <c r="H592" i="67"/>
  <c r="F594" i="67"/>
  <c r="D595" i="67"/>
  <c r="E594" i="67"/>
  <c r="W592" i="58"/>
  <c r="V593" i="58"/>
  <c r="X592" i="58"/>
  <c r="AB594" i="58"/>
  <c r="AA594" i="58"/>
  <c r="Z595" i="58"/>
  <c r="H595" i="68" l="1"/>
  <c r="I595" i="68"/>
  <c r="D596" i="67"/>
  <c r="F595" i="67"/>
  <c r="E595" i="67"/>
  <c r="G594" i="67"/>
  <c r="H593" i="67"/>
  <c r="I593" i="67"/>
  <c r="F596" i="68"/>
  <c r="E596" i="68"/>
  <c r="G596" i="68" s="1"/>
  <c r="D597" i="68"/>
  <c r="W593" i="58"/>
  <c r="X593" i="58"/>
  <c r="V594" i="58"/>
  <c r="AA595" i="58"/>
  <c r="AB595" i="58"/>
  <c r="Z596" i="58"/>
  <c r="H596" i="68" l="1"/>
  <c r="I596" i="68"/>
  <c r="E597" i="68"/>
  <c r="G597" i="68" s="1"/>
  <c r="F597" i="68"/>
  <c r="D598" i="68"/>
  <c r="E596" i="67"/>
  <c r="F596" i="67"/>
  <c r="D597" i="67"/>
  <c r="G595" i="67"/>
  <c r="I594" i="67"/>
  <c r="H594" i="67"/>
  <c r="W594" i="58"/>
  <c r="V595" i="58"/>
  <c r="X594" i="58"/>
  <c r="AB596" i="58"/>
  <c r="AA596" i="58"/>
  <c r="Z597" i="58"/>
  <c r="F597" i="67" l="1"/>
  <c r="D598" i="67"/>
  <c r="E597" i="67"/>
  <c r="H597" i="68"/>
  <c r="I597" i="68"/>
  <c r="G596" i="67"/>
  <c r="H595" i="67"/>
  <c r="I595" i="67"/>
  <c r="E598" i="68"/>
  <c r="G598" i="68" s="1"/>
  <c r="F598" i="68"/>
  <c r="D599" i="68"/>
  <c r="W595" i="58"/>
  <c r="V596" i="58"/>
  <c r="X595" i="58"/>
  <c r="AA597" i="58"/>
  <c r="AB597" i="58"/>
  <c r="Z598" i="58"/>
  <c r="I598" i="68" l="1"/>
  <c r="H598" i="68"/>
  <c r="F599" i="68"/>
  <c r="D600" i="68"/>
  <c r="E599" i="68"/>
  <c r="G599" i="68" s="1"/>
  <c r="G597" i="67"/>
  <c r="I596" i="67"/>
  <c r="H596" i="67"/>
  <c r="E598" i="67"/>
  <c r="F598" i="67"/>
  <c r="D599" i="67"/>
  <c r="W596" i="58"/>
  <c r="V597" i="58"/>
  <c r="X596" i="58"/>
  <c r="AB598" i="58"/>
  <c r="AA598" i="58"/>
  <c r="Z599" i="58"/>
  <c r="H599" i="68" l="1"/>
  <c r="I599" i="68"/>
  <c r="D601" i="68"/>
  <c r="F600" i="68"/>
  <c r="E600" i="68"/>
  <c r="G600" i="68" s="1"/>
  <c r="D600" i="67"/>
  <c r="F599" i="67"/>
  <c r="E599" i="67"/>
  <c r="G598" i="67"/>
  <c r="H597" i="67"/>
  <c r="I597" i="67"/>
  <c r="W597" i="58"/>
  <c r="V598" i="58"/>
  <c r="X597" i="58"/>
  <c r="AA599" i="58"/>
  <c r="AB599" i="58"/>
  <c r="Z600" i="58"/>
  <c r="I600" i="68" l="1"/>
  <c r="H600" i="68"/>
  <c r="F601" i="68"/>
  <c r="D602" i="68"/>
  <c r="E601" i="68"/>
  <c r="G601" i="68" s="1"/>
  <c r="F600" i="67"/>
  <c r="D601" i="67"/>
  <c r="E600" i="67"/>
  <c r="G599" i="67"/>
  <c r="I598" i="67"/>
  <c r="H598" i="67"/>
  <c r="W598" i="58"/>
  <c r="V599" i="58"/>
  <c r="X598" i="58"/>
  <c r="AB600" i="58"/>
  <c r="AA600" i="58"/>
  <c r="AC600" i="58"/>
  <c r="Z601" i="58"/>
  <c r="H601" i="68" l="1"/>
  <c r="I601" i="68"/>
  <c r="F601" i="67"/>
  <c r="D602" i="67"/>
  <c r="E601" i="67"/>
  <c r="G600" i="67"/>
  <c r="I599" i="67"/>
  <c r="H599" i="67"/>
  <c r="E602" i="68"/>
  <c r="G602" i="68" s="1"/>
  <c r="D603" i="68"/>
  <c r="F602" i="68"/>
  <c r="W599" i="58"/>
  <c r="V600" i="58"/>
  <c r="X599" i="58"/>
  <c r="AB601" i="58"/>
  <c r="AA601" i="58"/>
  <c r="Z602" i="58"/>
  <c r="I602" i="68" l="1"/>
  <c r="H602" i="68"/>
  <c r="F603" i="68"/>
  <c r="D604" i="68"/>
  <c r="E603" i="68"/>
  <c r="G603" i="68" s="1"/>
  <c r="G601" i="67"/>
  <c r="I600" i="67"/>
  <c r="H600" i="67"/>
  <c r="E602" i="67"/>
  <c r="F602" i="67"/>
  <c r="D603" i="67"/>
  <c r="W600" i="58"/>
  <c r="X600" i="58"/>
  <c r="Y600" i="58"/>
  <c r="V601" i="58"/>
  <c r="AA602" i="58"/>
  <c r="AB602" i="58"/>
  <c r="Z603" i="58"/>
  <c r="D604" i="67" l="1"/>
  <c r="F603" i="67"/>
  <c r="E603" i="67"/>
  <c r="H603" i="68"/>
  <c r="I603" i="68"/>
  <c r="D605" i="68"/>
  <c r="F604" i="68"/>
  <c r="E604" i="68"/>
  <c r="G604" i="68" s="1"/>
  <c r="G602" i="67"/>
  <c r="H601" i="67"/>
  <c r="I601" i="67"/>
  <c r="W601" i="58"/>
  <c r="V602" i="58"/>
  <c r="X601" i="58"/>
  <c r="AB603" i="58"/>
  <c r="AA603" i="58"/>
  <c r="Z604" i="58"/>
  <c r="I604" i="68" l="1"/>
  <c r="H604" i="68"/>
  <c r="F605" i="68"/>
  <c r="D606" i="68"/>
  <c r="E605" i="68"/>
  <c r="G605" i="68" s="1"/>
  <c r="G603" i="67"/>
  <c r="I602" i="67"/>
  <c r="H602" i="67"/>
  <c r="F604" i="67"/>
  <c r="D605" i="67"/>
  <c r="E604" i="67"/>
  <c r="V603" i="58"/>
  <c r="W602" i="58"/>
  <c r="X602" i="58"/>
  <c r="AA604" i="58"/>
  <c r="AB604" i="58"/>
  <c r="Z605" i="58"/>
  <c r="H605" i="68" l="1"/>
  <c r="I605" i="68"/>
  <c r="E605" i="67"/>
  <c r="F605" i="67"/>
  <c r="D606" i="67"/>
  <c r="G604" i="67"/>
  <c r="I603" i="67"/>
  <c r="H603" i="67"/>
  <c r="D607" i="68"/>
  <c r="F606" i="68"/>
  <c r="E606" i="68"/>
  <c r="G606" i="68" s="1"/>
  <c r="V604" i="58"/>
  <c r="X603" i="58"/>
  <c r="W603" i="58"/>
  <c r="AB605" i="58"/>
  <c r="AA605" i="58"/>
  <c r="Z606" i="58"/>
  <c r="I606" i="68" l="1"/>
  <c r="H606" i="68"/>
  <c r="G605" i="67"/>
  <c r="I604" i="67"/>
  <c r="H604" i="67"/>
  <c r="D608" i="68"/>
  <c r="E607" i="68"/>
  <c r="G607" i="68" s="1"/>
  <c r="F607" i="68"/>
  <c r="E606" i="67"/>
  <c r="F606" i="67"/>
  <c r="D607" i="67"/>
  <c r="W604" i="58"/>
  <c r="V605" i="58"/>
  <c r="X604" i="58"/>
  <c r="AA606" i="58"/>
  <c r="AB606" i="58"/>
  <c r="Z607" i="58"/>
  <c r="G608" i="68" l="1"/>
  <c r="H607" i="68"/>
  <c r="I607" i="68"/>
  <c r="F607" i="67"/>
  <c r="E607" i="67"/>
  <c r="D608" i="67"/>
  <c r="G606" i="67"/>
  <c r="H605" i="67"/>
  <c r="I605" i="67"/>
  <c r="E608" i="68"/>
  <c r="D609" i="68"/>
  <c r="F608" i="68"/>
  <c r="W605" i="58"/>
  <c r="V606" i="58"/>
  <c r="X605" i="58"/>
  <c r="AB607" i="58"/>
  <c r="AA607" i="58"/>
  <c r="Z608" i="58"/>
  <c r="E609" i="68" l="1"/>
  <c r="G609" i="68" s="1"/>
  <c r="D610" i="68"/>
  <c r="F609" i="68"/>
  <c r="G607" i="67"/>
  <c r="I606" i="67"/>
  <c r="H606" i="67"/>
  <c r="H608" i="68"/>
  <c r="I608" i="68"/>
  <c r="F608" i="67"/>
  <c r="D609" i="67"/>
  <c r="E608" i="67"/>
  <c r="X606" i="58"/>
  <c r="W606" i="58"/>
  <c r="V607" i="58"/>
  <c r="AA608" i="58"/>
  <c r="AB608" i="58"/>
  <c r="Z609" i="58"/>
  <c r="G608" i="67" l="1"/>
  <c r="I607" i="67"/>
  <c r="H607" i="67"/>
  <c r="D610" i="67"/>
  <c r="F609" i="67"/>
  <c r="E609" i="67"/>
  <c r="E610" i="68"/>
  <c r="F610" i="68"/>
  <c r="D611" i="68"/>
  <c r="G610" i="68"/>
  <c r="H609" i="68"/>
  <c r="I609" i="68"/>
  <c r="W607" i="58"/>
  <c r="V608" i="58"/>
  <c r="X607" i="58"/>
  <c r="AB609" i="58"/>
  <c r="AA609" i="58"/>
  <c r="Z610" i="58"/>
  <c r="E610" i="67" l="1"/>
  <c r="F610" i="67"/>
  <c r="D611" i="67"/>
  <c r="I610" i="68"/>
  <c r="H610" i="68"/>
  <c r="E611" i="68"/>
  <c r="G611" i="68" s="1"/>
  <c r="F611" i="68"/>
  <c r="D612" i="68"/>
  <c r="G609" i="67"/>
  <c r="I608" i="67"/>
  <c r="H608" i="67"/>
  <c r="W608" i="58"/>
  <c r="V609" i="58"/>
  <c r="X608" i="58"/>
  <c r="AA610" i="58"/>
  <c r="AB610" i="58"/>
  <c r="Z611" i="58"/>
  <c r="D613" i="68" l="1"/>
  <c r="F612" i="68"/>
  <c r="E612" i="68"/>
  <c r="D612" i="67"/>
  <c r="E611" i="67"/>
  <c r="F611" i="67"/>
  <c r="H611" i="68"/>
  <c r="I611" i="68"/>
  <c r="G612" i="68"/>
  <c r="G610" i="67"/>
  <c r="H609" i="67"/>
  <c r="I609" i="67"/>
  <c r="V610" i="58"/>
  <c r="W609" i="58"/>
  <c r="X609" i="58"/>
  <c r="AB611" i="58"/>
  <c r="AA611" i="58"/>
  <c r="Z612" i="58"/>
  <c r="D613" i="67" l="1"/>
  <c r="E612" i="67"/>
  <c r="F612" i="67"/>
  <c r="G611" i="67"/>
  <c r="I610" i="67"/>
  <c r="H610" i="67"/>
  <c r="H612" i="68"/>
  <c r="I612" i="68"/>
  <c r="E613" i="68"/>
  <c r="G613" i="68" s="1"/>
  <c r="F613" i="68"/>
  <c r="D614" i="68"/>
  <c r="X610" i="58"/>
  <c r="V611" i="58"/>
  <c r="W610" i="58"/>
  <c r="AA612" i="58"/>
  <c r="AB612" i="58"/>
  <c r="Z613" i="58"/>
  <c r="G612" i="67" l="1"/>
  <c r="H611" i="67"/>
  <c r="I611" i="67"/>
  <c r="E614" i="68"/>
  <c r="G614" i="68" s="1"/>
  <c r="D615" i="68"/>
  <c r="F614" i="68"/>
  <c r="H613" i="68"/>
  <c r="I613" i="68"/>
  <c r="E613" i="67"/>
  <c r="F613" i="67"/>
  <c r="D614" i="67"/>
  <c r="V612" i="58"/>
  <c r="X611" i="58"/>
  <c r="W611" i="58"/>
  <c r="AB613" i="58"/>
  <c r="AA613" i="58"/>
  <c r="Z614" i="58"/>
  <c r="H614" i="68" l="1"/>
  <c r="I614" i="68"/>
  <c r="E614" i="67"/>
  <c r="F614" i="67"/>
  <c r="D615" i="67"/>
  <c r="F615" i="68"/>
  <c r="D616" i="68"/>
  <c r="E615" i="68"/>
  <c r="G615" i="68" s="1"/>
  <c r="G613" i="67"/>
  <c r="I612" i="67"/>
  <c r="H612" i="67"/>
  <c r="W612" i="58"/>
  <c r="V613" i="58"/>
  <c r="X612" i="58"/>
  <c r="AA614" i="58"/>
  <c r="AB614" i="58"/>
  <c r="Z615" i="58"/>
  <c r="H615" i="68" l="1"/>
  <c r="I615" i="68"/>
  <c r="G614" i="67"/>
  <c r="H613" i="67"/>
  <c r="I613" i="67"/>
  <c r="D616" i="67"/>
  <c r="F615" i="67"/>
  <c r="E615" i="67"/>
  <c r="D617" i="68"/>
  <c r="F616" i="68"/>
  <c r="E616" i="68"/>
  <c r="G616" i="68" s="1"/>
  <c r="V614" i="58"/>
  <c r="W613" i="58"/>
  <c r="X613" i="58"/>
  <c r="AB615" i="58"/>
  <c r="AA615" i="58"/>
  <c r="Z616" i="58"/>
  <c r="I616" i="68" l="1"/>
  <c r="H616" i="68"/>
  <c r="G615" i="67"/>
  <c r="I614" i="67"/>
  <c r="H614" i="67"/>
  <c r="E616" i="67"/>
  <c r="F616" i="67"/>
  <c r="D617" i="67"/>
  <c r="D618" i="68"/>
  <c r="F617" i="68"/>
  <c r="E617" i="68"/>
  <c r="G617" i="68" s="1"/>
  <c r="X614" i="58"/>
  <c r="V615" i="58"/>
  <c r="W614" i="58"/>
  <c r="AA616" i="58"/>
  <c r="AB616" i="58"/>
  <c r="Z617" i="58"/>
  <c r="E618" i="68" l="1"/>
  <c r="D619" i="68"/>
  <c r="F618" i="68"/>
  <c r="E617" i="67"/>
  <c r="F617" i="67"/>
  <c r="D618" i="67"/>
  <c r="G618" i="68"/>
  <c r="H617" i="68"/>
  <c r="I617" i="68"/>
  <c r="G616" i="67"/>
  <c r="I615" i="67"/>
  <c r="H615" i="67"/>
  <c r="W615" i="58"/>
  <c r="X615" i="58"/>
  <c r="V616" i="58"/>
  <c r="AB617" i="58"/>
  <c r="AA617" i="58"/>
  <c r="Z618" i="58"/>
  <c r="H618" i="68" l="1"/>
  <c r="I618" i="68"/>
  <c r="G617" i="67"/>
  <c r="I616" i="67"/>
  <c r="H616" i="67"/>
  <c r="D619" i="67"/>
  <c r="E618" i="67"/>
  <c r="F618" i="67"/>
  <c r="F619" i="68"/>
  <c r="D620" i="68"/>
  <c r="E619" i="68"/>
  <c r="G619" i="68" s="1"/>
  <c r="W616" i="58"/>
  <c r="V617" i="58"/>
  <c r="X616" i="58"/>
  <c r="AA618" i="58"/>
  <c r="AB618" i="58"/>
  <c r="Z619" i="58"/>
  <c r="H619" i="68" l="1"/>
  <c r="I619" i="68"/>
  <c r="G618" i="67"/>
  <c r="H617" i="67"/>
  <c r="I617" i="67"/>
  <c r="E620" i="68"/>
  <c r="G620" i="68" s="1"/>
  <c r="D621" i="68"/>
  <c r="F620" i="68"/>
  <c r="D620" i="67"/>
  <c r="F619" i="67"/>
  <c r="E619" i="67"/>
  <c r="V618" i="58"/>
  <c r="W617" i="58"/>
  <c r="X617" i="58"/>
  <c r="AB619" i="58"/>
  <c r="AA619" i="58"/>
  <c r="Z620" i="58"/>
  <c r="I620" i="68" l="1"/>
  <c r="H620" i="68"/>
  <c r="F621" i="68"/>
  <c r="D622" i="68"/>
  <c r="E621" i="68"/>
  <c r="G621" i="68" s="1"/>
  <c r="G619" i="67"/>
  <c r="I618" i="67"/>
  <c r="H618" i="67"/>
  <c r="E620" i="67"/>
  <c r="F620" i="67"/>
  <c r="D621" i="67"/>
  <c r="X618" i="58"/>
  <c r="V619" i="58"/>
  <c r="W618" i="58"/>
  <c r="AC620" i="58"/>
  <c r="AA620" i="58"/>
  <c r="AB620" i="58"/>
  <c r="Z621" i="58"/>
  <c r="E622" i="68" l="1"/>
  <c r="D623" i="68"/>
  <c r="F622" i="68"/>
  <c r="D622" i="67"/>
  <c r="F621" i="67"/>
  <c r="E621" i="67"/>
  <c r="G620" i="67"/>
  <c r="H619" i="67"/>
  <c r="I619" i="67"/>
  <c r="G622" i="68"/>
  <c r="I621" i="68"/>
  <c r="H621" i="68"/>
  <c r="W619" i="58"/>
  <c r="V620" i="58"/>
  <c r="X619" i="58"/>
  <c r="AA621" i="58"/>
  <c r="AB621" i="58"/>
  <c r="Z622" i="58"/>
  <c r="F622" i="67" l="1"/>
  <c r="D623" i="67"/>
  <c r="E622" i="67"/>
  <c r="G621" i="67"/>
  <c r="H620" i="67"/>
  <c r="I620" i="67"/>
  <c r="H622" i="68"/>
  <c r="I622" i="68"/>
  <c r="G623" i="68"/>
  <c r="E623" i="68"/>
  <c r="D624" i="68"/>
  <c r="F623" i="68"/>
  <c r="W620" i="58"/>
  <c r="V621" i="58"/>
  <c r="X620" i="58"/>
  <c r="Y620" i="58"/>
  <c r="AB622" i="58"/>
  <c r="AA622" i="58"/>
  <c r="Z623" i="58"/>
  <c r="G622" i="67" l="1"/>
  <c r="H621" i="67"/>
  <c r="I621" i="67"/>
  <c r="E624" i="68"/>
  <c r="G624" i="68" s="1"/>
  <c r="D625" i="68"/>
  <c r="F624" i="68"/>
  <c r="D624" i="67"/>
  <c r="E623" i="67"/>
  <c r="F623" i="67"/>
  <c r="H623" i="68"/>
  <c r="I623" i="68"/>
  <c r="V622" i="58"/>
  <c r="X621" i="58"/>
  <c r="W621" i="58"/>
  <c r="AA623" i="58"/>
  <c r="AB623" i="58"/>
  <c r="Z624" i="58"/>
  <c r="I624" i="68" l="1"/>
  <c r="H624" i="68"/>
  <c r="D625" i="67"/>
  <c r="F624" i="67"/>
  <c r="E624" i="67"/>
  <c r="D626" i="68"/>
  <c r="E625" i="68"/>
  <c r="G625" i="68" s="1"/>
  <c r="F625" i="68"/>
  <c r="G623" i="67"/>
  <c r="H622" i="67"/>
  <c r="I622" i="67"/>
  <c r="X622" i="58"/>
  <c r="W622" i="58"/>
  <c r="V623" i="58"/>
  <c r="AB624" i="58"/>
  <c r="AA624" i="58"/>
  <c r="Z625" i="58"/>
  <c r="D627" i="68" l="1"/>
  <c r="E626" i="68"/>
  <c r="F626" i="68"/>
  <c r="H625" i="68"/>
  <c r="I625" i="68"/>
  <c r="G626" i="68"/>
  <c r="D626" i="67"/>
  <c r="E625" i="67"/>
  <c r="F625" i="67"/>
  <c r="G624" i="67"/>
  <c r="I623" i="67"/>
  <c r="H623" i="67"/>
  <c r="X623" i="58"/>
  <c r="W623" i="58"/>
  <c r="V624" i="58"/>
  <c r="AA625" i="58"/>
  <c r="AB625" i="58"/>
  <c r="Z626" i="58"/>
  <c r="D627" i="67" l="1"/>
  <c r="E626" i="67"/>
  <c r="F626" i="67"/>
  <c r="G625" i="67"/>
  <c r="H624" i="67"/>
  <c r="I624" i="67"/>
  <c r="H626" i="68"/>
  <c r="G627" i="68"/>
  <c r="I626" i="68"/>
  <c r="E627" i="68"/>
  <c r="F627" i="68"/>
  <c r="D628" i="68"/>
  <c r="X624" i="58"/>
  <c r="V625" i="58"/>
  <c r="W624" i="58"/>
  <c r="AB626" i="58"/>
  <c r="AA626" i="58"/>
  <c r="Z627" i="58"/>
  <c r="E628" i="68" l="1"/>
  <c r="F628" i="68"/>
  <c r="D629" i="68"/>
  <c r="G628" i="68"/>
  <c r="H627" i="68"/>
  <c r="I627" i="68"/>
  <c r="G626" i="67"/>
  <c r="H625" i="67"/>
  <c r="I625" i="67"/>
  <c r="F627" i="67"/>
  <c r="E627" i="67"/>
  <c r="D628" i="67"/>
  <c r="X625" i="58"/>
  <c r="W625" i="58"/>
  <c r="V626" i="58"/>
  <c r="AA627" i="58"/>
  <c r="AB627" i="58"/>
  <c r="Z628" i="58"/>
  <c r="D629" i="67" l="1"/>
  <c r="E628" i="67"/>
  <c r="F628" i="67"/>
  <c r="G629" i="68"/>
  <c r="I628" i="68"/>
  <c r="H628" i="68"/>
  <c r="G627" i="67"/>
  <c r="I626" i="67"/>
  <c r="H626" i="67"/>
  <c r="F629" i="68"/>
  <c r="D630" i="68"/>
  <c r="E629" i="68"/>
  <c r="X626" i="58"/>
  <c r="V627" i="58"/>
  <c r="W626" i="58"/>
  <c r="AB628" i="58"/>
  <c r="AA628" i="58"/>
  <c r="Z629" i="58"/>
  <c r="H629" i="68" l="1"/>
  <c r="G630" i="68"/>
  <c r="I629" i="68"/>
  <c r="D631" i="68"/>
  <c r="F630" i="68"/>
  <c r="E630" i="68"/>
  <c r="G628" i="67"/>
  <c r="H627" i="67"/>
  <c r="I627" i="67"/>
  <c r="D630" i="67"/>
  <c r="E629" i="67"/>
  <c r="F629" i="67"/>
  <c r="V628" i="58"/>
  <c r="X627" i="58"/>
  <c r="W627" i="58"/>
  <c r="AA629" i="58"/>
  <c r="AB629" i="58"/>
  <c r="Z630" i="58"/>
  <c r="E631" i="68" l="1"/>
  <c r="F631" i="68"/>
  <c r="D632" i="68"/>
  <c r="G629" i="67"/>
  <c r="H628" i="67"/>
  <c r="I628" i="67"/>
  <c r="E630" i="67"/>
  <c r="F630" i="67"/>
  <c r="D631" i="67"/>
  <c r="H630" i="68"/>
  <c r="G631" i="68"/>
  <c r="I630" i="68"/>
  <c r="V629" i="58"/>
  <c r="W628" i="58"/>
  <c r="X628" i="58"/>
  <c r="AB630" i="58"/>
  <c r="AA630" i="58"/>
  <c r="Z631" i="58"/>
  <c r="G632" i="68" l="1"/>
  <c r="H631" i="68"/>
  <c r="I631" i="68"/>
  <c r="E632" i="68"/>
  <c r="D633" i="68"/>
  <c r="F632" i="68"/>
  <c r="G630" i="67"/>
  <c r="H629" i="67"/>
  <c r="I629" i="67"/>
  <c r="D632" i="67"/>
  <c r="E631" i="67"/>
  <c r="F631" i="67"/>
  <c r="V630" i="58"/>
  <c r="X629" i="58"/>
  <c r="W629" i="58"/>
  <c r="AA631" i="58"/>
  <c r="AB631" i="58"/>
  <c r="Z632" i="58"/>
  <c r="G631" i="67" l="1"/>
  <c r="I630" i="67"/>
  <c r="H630" i="67"/>
  <c r="D633" i="67"/>
  <c r="E632" i="67"/>
  <c r="F632" i="67"/>
  <c r="F633" i="68"/>
  <c r="D634" i="68"/>
  <c r="E633" i="68"/>
  <c r="G633" i="68"/>
  <c r="I632" i="68"/>
  <c r="H632" i="68"/>
  <c r="W630" i="58"/>
  <c r="V631" i="58"/>
  <c r="X630" i="58"/>
  <c r="AB632" i="58"/>
  <c r="AA632" i="58"/>
  <c r="Z633" i="58"/>
  <c r="D634" i="67" l="1"/>
  <c r="E633" i="67"/>
  <c r="F633" i="67"/>
  <c r="E634" i="68"/>
  <c r="D635" i="68"/>
  <c r="F634" i="68"/>
  <c r="G634" i="68"/>
  <c r="H633" i="68"/>
  <c r="I633" i="68"/>
  <c r="G632" i="67"/>
  <c r="H631" i="67"/>
  <c r="I631" i="67"/>
  <c r="W631" i="58"/>
  <c r="V632" i="58"/>
  <c r="X631" i="58"/>
  <c r="AA633" i="58"/>
  <c r="AB633" i="58"/>
  <c r="Z634" i="58"/>
  <c r="G633" i="67" l="1"/>
  <c r="I632" i="67"/>
  <c r="H632" i="67"/>
  <c r="H634" i="68"/>
  <c r="I634" i="68"/>
  <c r="G635" i="68"/>
  <c r="E635" i="68"/>
  <c r="F635" i="68"/>
  <c r="D636" i="68"/>
  <c r="E634" i="67"/>
  <c r="F634" i="67"/>
  <c r="D635" i="67"/>
  <c r="W632" i="58"/>
  <c r="V633" i="58"/>
  <c r="X632" i="58"/>
  <c r="AB634" i="58"/>
  <c r="AA634" i="58"/>
  <c r="Z635" i="58"/>
  <c r="G636" i="68" l="1"/>
  <c r="H635" i="68"/>
  <c r="I635" i="68"/>
  <c r="F635" i="67"/>
  <c r="E635" i="67"/>
  <c r="D636" i="67"/>
  <c r="E636" i="68"/>
  <c r="D637" i="68"/>
  <c r="F636" i="68"/>
  <c r="G634" i="67"/>
  <c r="H633" i="67"/>
  <c r="I633" i="67"/>
  <c r="W633" i="58"/>
  <c r="X633" i="58"/>
  <c r="V634" i="58"/>
  <c r="AA635" i="58"/>
  <c r="AB635" i="58"/>
  <c r="Z636" i="58"/>
  <c r="G635" i="67" l="1"/>
  <c r="I634" i="67"/>
  <c r="H634" i="67"/>
  <c r="D637" i="67"/>
  <c r="F636" i="67"/>
  <c r="E636" i="67"/>
  <c r="E637" i="68"/>
  <c r="F637" i="68"/>
  <c r="D638" i="68"/>
  <c r="H636" i="68"/>
  <c r="G637" i="68"/>
  <c r="I636" i="68"/>
  <c r="W634" i="58"/>
  <c r="V635" i="58"/>
  <c r="X634" i="58"/>
  <c r="AB636" i="58"/>
  <c r="AA636" i="58"/>
  <c r="Z637" i="58"/>
  <c r="D638" i="67" l="1"/>
  <c r="E637" i="67"/>
  <c r="F637" i="67"/>
  <c r="G638" i="68"/>
  <c r="H637" i="68"/>
  <c r="I637" i="68"/>
  <c r="E638" i="68"/>
  <c r="D639" i="68"/>
  <c r="F638" i="68"/>
  <c r="G636" i="67"/>
  <c r="I635" i="67"/>
  <c r="H635" i="67"/>
  <c r="W635" i="58"/>
  <c r="V636" i="58"/>
  <c r="X635" i="58"/>
  <c r="AA637" i="58"/>
  <c r="AB637" i="58"/>
  <c r="Z638" i="58"/>
  <c r="H638" i="68" l="1"/>
  <c r="G639" i="68"/>
  <c r="I638" i="68"/>
  <c r="G637" i="67"/>
  <c r="I636" i="67"/>
  <c r="H636" i="67"/>
  <c r="E639" i="68"/>
  <c r="F639" i="68"/>
  <c r="D640" i="68"/>
  <c r="D639" i="67"/>
  <c r="E638" i="67"/>
  <c r="F638" i="67"/>
  <c r="W636" i="58"/>
  <c r="V637" i="58"/>
  <c r="X636" i="58"/>
  <c r="AB638" i="58"/>
  <c r="AA638" i="58"/>
  <c r="Z639" i="58"/>
  <c r="G638" i="67" l="1"/>
  <c r="I637" i="67"/>
  <c r="H637" i="67"/>
  <c r="D640" i="67"/>
  <c r="F639" i="67"/>
  <c r="E639" i="67"/>
  <c r="G640" i="68"/>
  <c r="H639" i="68"/>
  <c r="I639" i="68"/>
  <c r="E640" i="68"/>
  <c r="D641" i="68"/>
  <c r="F640" i="68"/>
  <c r="W637" i="58"/>
  <c r="V638" i="58"/>
  <c r="X637" i="58"/>
  <c r="AA639" i="58"/>
  <c r="AB639" i="58"/>
  <c r="Z640" i="58"/>
  <c r="D641" i="67" l="1"/>
  <c r="E640" i="67"/>
  <c r="F640" i="67"/>
  <c r="E641" i="68"/>
  <c r="F641" i="68"/>
  <c r="D642" i="68"/>
  <c r="H640" i="68"/>
  <c r="G641" i="68"/>
  <c r="I640" i="68"/>
  <c r="G639" i="67"/>
  <c r="I638" i="67"/>
  <c r="H638" i="67"/>
  <c r="W638" i="58"/>
  <c r="V639" i="58"/>
  <c r="X638" i="58"/>
  <c r="AB640" i="58"/>
  <c r="AA640" i="58"/>
  <c r="AC640" i="58"/>
  <c r="Z641" i="58"/>
  <c r="G642" i="68" l="1"/>
  <c r="H641" i="68"/>
  <c r="I641" i="68"/>
  <c r="G640" i="67"/>
  <c r="I639" i="67"/>
  <c r="H639" i="67"/>
  <c r="E642" i="68"/>
  <c r="F642" i="68"/>
  <c r="D643" i="68"/>
  <c r="D642" i="67"/>
  <c r="F641" i="67"/>
  <c r="E641" i="67"/>
  <c r="W639" i="58"/>
  <c r="V640" i="58"/>
  <c r="X639" i="58"/>
  <c r="AB641" i="58"/>
  <c r="AA641" i="58"/>
  <c r="Z642" i="58"/>
  <c r="G641" i="67" l="1"/>
  <c r="I640" i="67"/>
  <c r="H640" i="67"/>
  <c r="D643" i="67"/>
  <c r="E642" i="67"/>
  <c r="F642" i="67"/>
  <c r="E643" i="68"/>
  <c r="F643" i="68"/>
  <c r="D644" i="68"/>
  <c r="H642" i="68"/>
  <c r="G643" i="68"/>
  <c r="I642" i="68"/>
  <c r="W640" i="58"/>
  <c r="V641" i="58"/>
  <c r="X640" i="58"/>
  <c r="Y640" i="58"/>
  <c r="AA642" i="58"/>
  <c r="AB642" i="58"/>
  <c r="Z643" i="58"/>
  <c r="D644" i="67" l="1"/>
  <c r="E643" i="67"/>
  <c r="F643" i="67"/>
  <c r="I643" i="68"/>
  <c r="G644" i="68"/>
  <c r="H643" i="68"/>
  <c r="D645" i="68"/>
  <c r="F644" i="68"/>
  <c r="E644" i="68"/>
  <c r="G642" i="67"/>
  <c r="H641" i="67"/>
  <c r="I641" i="67"/>
  <c r="W641" i="58"/>
  <c r="V642" i="58"/>
  <c r="X641" i="58"/>
  <c r="AB643" i="58"/>
  <c r="AA643" i="58"/>
  <c r="Z644" i="58"/>
  <c r="G643" i="67" l="1"/>
  <c r="H642" i="67"/>
  <c r="I642" i="67"/>
  <c r="E645" i="68"/>
  <c r="F645" i="68"/>
  <c r="D646" i="68"/>
  <c r="H644" i="68"/>
  <c r="G645" i="68"/>
  <c r="I644" i="68"/>
  <c r="D645" i="67"/>
  <c r="E644" i="67"/>
  <c r="F644" i="67"/>
  <c r="V643" i="58"/>
  <c r="X642" i="58"/>
  <c r="W642" i="58"/>
  <c r="AA644" i="58"/>
  <c r="AB644" i="58"/>
  <c r="Z645" i="58"/>
  <c r="G646" i="68" l="1"/>
  <c r="I645" i="68"/>
  <c r="H645" i="68"/>
  <c r="D646" i="67"/>
  <c r="F645" i="67"/>
  <c r="E645" i="67"/>
  <c r="E646" i="68"/>
  <c r="D647" i="68"/>
  <c r="F646" i="68"/>
  <c r="G644" i="67"/>
  <c r="H643" i="67"/>
  <c r="I643" i="67"/>
  <c r="W643" i="58"/>
  <c r="X643" i="58"/>
  <c r="V644" i="58"/>
  <c r="AB645" i="58"/>
  <c r="AA645" i="58"/>
  <c r="Z646" i="58"/>
  <c r="E647" i="68" l="1"/>
  <c r="F647" i="68"/>
  <c r="D648" i="68"/>
  <c r="D647" i="67"/>
  <c r="E646" i="67"/>
  <c r="F646" i="67"/>
  <c r="G645" i="67"/>
  <c r="I644" i="67"/>
  <c r="H644" i="67"/>
  <c r="H646" i="68"/>
  <c r="I646" i="68"/>
  <c r="G647" i="68"/>
  <c r="V645" i="58"/>
  <c r="W644" i="58"/>
  <c r="X644" i="58"/>
  <c r="AA646" i="58"/>
  <c r="AB646" i="58"/>
  <c r="Z647" i="58"/>
  <c r="G648" i="68" l="1"/>
  <c r="H647" i="68"/>
  <c r="I647" i="68"/>
  <c r="D648" i="67"/>
  <c r="F647" i="67"/>
  <c r="E647" i="67"/>
  <c r="G646" i="67"/>
  <c r="H645" i="67"/>
  <c r="I645" i="67"/>
  <c r="E648" i="68"/>
  <c r="D649" i="68"/>
  <c r="F648" i="68"/>
  <c r="X645" i="58"/>
  <c r="W645" i="58"/>
  <c r="V646" i="58"/>
  <c r="AB647" i="58"/>
  <c r="AA647" i="58"/>
  <c r="Z648" i="58"/>
  <c r="D649" i="67" l="1"/>
  <c r="F648" i="67"/>
  <c r="E648" i="67"/>
  <c r="E649" i="68"/>
  <c r="D650" i="68"/>
  <c r="F649" i="68"/>
  <c r="G647" i="67"/>
  <c r="I646" i="67"/>
  <c r="H646" i="67"/>
  <c r="H648" i="68"/>
  <c r="G649" i="68"/>
  <c r="I648" i="68"/>
  <c r="V647" i="58"/>
  <c r="X646" i="58"/>
  <c r="W646" i="58"/>
  <c r="AA648" i="58"/>
  <c r="AB648" i="58"/>
  <c r="Z649" i="58"/>
  <c r="G650" i="68" l="1"/>
  <c r="H649" i="68"/>
  <c r="I649" i="68"/>
  <c r="G648" i="67"/>
  <c r="I647" i="67"/>
  <c r="H647" i="67"/>
  <c r="E650" i="68"/>
  <c r="D651" i="68"/>
  <c r="F650" i="68"/>
  <c r="D650" i="67"/>
  <c r="F649" i="67"/>
  <c r="E649" i="67"/>
  <c r="W647" i="58"/>
  <c r="V648" i="58"/>
  <c r="X647" i="58"/>
  <c r="AB649" i="58"/>
  <c r="AA649" i="58"/>
  <c r="Z650" i="58"/>
  <c r="E651" i="68" l="1"/>
  <c r="D652" i="68"/>
  <c r="F651" i="68"/>
  <c r="G649" i="67"/>
  <c r="I648" i="67"/>
  <c r="H648" i="67"/>
  <c r="D651" i="67"/>
  <c r="E650" i="67"/>
  <c r="F650" i="67"/>
  <c r="H650" i="68"/>
  <c r="I650" i="68"/>
  <c r="G651" i="68"/>
  <c r="W648" i="58"/>
  <c r="X648" i="58"/>
  <c r="V649" i="58"/>
  <c r="AA650" i="58"/>
  <c r="AB650" i="58"/>
  <c r="Z651" i="58"/>
  <c r="H651" i="68" l="1"/>
  <c r="I651" i="68"/>
  <c r="G650" i="67"/>
  <c r="H649" i="67"/>
  <c r="I649" i="67"/>
  <c r="D652" i="67"/>
  <c r="F651" i="67"/>
  <c r="E651" i="67"/>
  <c r="E652" i="68"/>
  <c r="G652" i="68" s="1"/>
  <c r="F652" i="68"/>
  <c r="D653" i="68"/>
  <c r="X649" i="58"/>
  <c r="V650" i="58"/>
  <c r="W649" i="58"/>
  <c r="AB651" i="58"/>
  <c r="AA651" i="58"/>
  <c r="Z652" i="58"/>
  <c r="I652" i="68" l="1"/>
  <c r="H652" i="68"/>
  <c r="F653" i="68"/>
  <c r="D654" i="68"/>
  <c r="E653" i="68"/>
  <c r="G653" i="68" s="1"/>
  <c r="G651" i="67"/>
  <c r="I650" i="67"/>
  <c r="H650" i="67"/>
  <c r="D653" i="67"/>
  <c r="F652" i="67"/>
  <c r="E652" i="67"/>
  <c r="V651" i="58"/>
  <c r="X650" i="58"/>
  <c r="W650" i="58"/>
  <c r="AA652" i="58"/>
  <c r="AB652" i="58"/>
  <c r="Z653" i="58"/>
  <c r="D654" i="67" l="1"/>
  <c r="E653" i="67"/>
  <c r="F653" i="67"/>
  <c r="H653" i="68"/>
  <c r="I653" i="68"/>
  <c r="D655" i="68"/>
  <c r="F654" i="68"/>
  <c r="E654" i="68"/>
  <c r="G654" i="68" s="1"/>
  <c r="G652" i="67"/>
  <c r="I651" i="67"/>
  <c r="H651" i="67"/>
  <c r="X651" i="58"/>
  <c r="W651" i="58"/>
  <c r="V652" i="58"/>
  <c r="AB653" i="58"/>
  <c r="AA653" i="58"/>
  <c r="Z654" i="58"/>
  <c r="H654" i="68" l="1"/>
  <c r="I654" i="68"/>
  <c r="E655" i="68"/>
  <c r="G655" i="68" s="1"/>
  <c r="F655" i="68"/>
  <c r="D656" i="68"/>
  <c r="G653" i="67"/>
  <c r="I652" i="67"/>
  <c r="H652" i="67"/>
  <c r="F654" i="67"/>
  <c r="D655" i="67"/>
  <c r="E654" i="67"/>
  <c r="X652" i="58"/>
  <c r="V653" i="58"/>
  <c r="W652" i="58"/>
  <c r="AA654" i="58"/>
  <c r="AB654" i="58"/>
  <c r="Z655" i="58"/>
  <c r="H655" i="68" l="1"/>
  <c r="I655" i="68"/>
  <c r="F655" i="67"/>
  <c r="E655" i="67"/>
  <c r="D656" i="67"/>
  <c r="G654" i="67"/>
  <c r="H653" i="67"/>
  <c r="I653" i="67"/>
  <c r="D657" i="68"/>
  <c r="F656" i="68"/>
  <c r="E656" i="68"/>
  <c r="G656" i="68" s="1"/>
  <c r="X653" i="58"/>
  <c r="W653" i="58"/>
  <c r="V654" i="58"/>
  <c r="AB655" i="58"/>
  <c r="AA655" i="58"/>
  <c r="Z656" i="58"/>
  <c r="H656" i="68" l="1"/>
  <c r="I656" i="68"/>
  <c r="G655" i="67"/>
  <c r="I654" i="67"/>
  <c r="H654" i="67"/>
  <c r="E657" i="68"/>
  <c r="G657" i="68" s="1"/>
  <c r="F657" i="68"/>
  <c r="D658" i="68"/>
  <c r="E656" i="67"/>
  <c r="F656" i="67"/>
  <c r="D657" i="67"/>
  <c r="W654" i="58"/>
  <c r="V655" i="58"/>
  <c r="X654" i="58"/>
  <c r="AA656" i="58"/>
  <c r="AB656" i="58"/>
  <c r="Z657" i="58"/>
  <c r="E658" i="68" l="1"/>
  <c r="D659" i="68"/>
  <c r="F658" i="68"/>
  <c r="F657" i="67"/>
  <c r="E657" i="67"/>
  <c r="D658" i="67"/>
  <c r="G656" i="67"/>
  <c r="I655" i="67"/>
  <c r="H655" i="67"/>
  <c r="G658" i="68"/>
  <c r="H657" i="68"/>
  <c r="I657" i="68"/>
  <c r="X655" i="58"/>
  <c r="W655" i="58"/>
  <c r="V656" i="58"/>
  <c r="AB657" i="58"/>
  <c r="AA657" i="58"/>
  <c r="Z658" i="58"/>
  <c r="H658" i="68" l="1"/>
  <c r="I658" i="68"/>
  <c r="E658" i="67"/>
  <c r="F658" i="67"/>
  <c r="D659" i="67"/>
  <c r="F659" i="68"/>
  <c r="D660" i="68"/>
  <c r="E659" i="68"/>
  <c r="G659" i="68" s="1"/>
  <c r="G657" i="67"/>
  <c r="I656" i="67"/>
  <c r="H656" i="67"/>
  <c r="W656" i="58"/>
  <c r="X656" i="58"/>
  <c r="V657" i="58"/>
  <c r="AA658" i="58"/>
  <c r="AB658" i="58"/>
  <c r="Z659" i="58"/>
  <c r="H659" i="68" l="1"/>
  <c r="I659" i="68"/>
  <c r="E660" i="68"/>
  <c r="G660" i="68" s="1"/>
  <c r="D661" i="68"/>
  <c r="F660" i="68"/>
  <c r="G658" i="67"/>
  <c r="H657" i="67"/>
  <c r="I657" i="67"/>
  <c r="D660" i="67"/>
  <c r="F659" i="67"/>
  <c r="E659" i="67"/>
  <c r="W657" i="58"/>
  <c r="V658" i="58"/>
  <c r="X657" i="58"/>
  <c r="AB659" i="58"/>
  <c r="AA659" i="58"/>
  <c r="Z660" i="58"/>
  <c r="I660" i="68" l="1"/>
  <c r="H660" i="68"/>
  <c r="G659" i="67"/>
  <c r="I658" i="67"/>
  <c r="H658" i="67"/>
  <c r="E660" i="67"/>
  <c r="F660" i="67"/>
  <c r="D661" i="67"/>
  <c r="E661" i="68"/>
  <c r="G661" i="68" s="1"/>
  <c r="F661" i="68"/>
  <c r="D662" i="68"/>
  <c r="X658" i="58"/>
  <c r="W658" i="58"/>
  <c r="V659" i="58"/>
  <c r="AC660" i="58"/>
  <c r="AB660" i="58"/>
  <c r="AA660" i="58"/>
  <c r="Z661" i="58"/>
  <c r="D662" i="67" l="1"/>
  <c r="F661" i="67"/>
  <c r="E661" i="67"/>
  <c r="E662" i="68"/>
  <c r="D663" i="68"/>
  <c r="F662" i="68"/>
  <c r="G660" i="67"/>
  <c r="I659" i="67"/>
  <c r="H659" i="67"/>
  <c r="G662" i="68"/>
  <c r="H661" i="68"/>
  <c r="I661" i="68"/>
  <c r="X659" i="58"/>
  <c r="W659" i="58"/>
  <c r="V660" i="58"/>
  <c r="AA661" i="58"/>
  <c r="AB661" i="58"/>
  <c r="Z662" i="58"/>
  <c r="G661" i="67" l="1"/>
  <c r="I660" i="67"/>
  <c r="H660" i="67"/>
  <c r="G663" i="68"/>
  <c r="I662" i="68"/>
  <c r="H662" i="68"/>
  <c r="F663" i="68"/>
  <c r="D664" i="68"/>
  <c r="E663" i="68"/>
  <c r="D663" i="67"/>
  <c r="E662" i="67"/>
  <c r="F662" i="67"/>
  <c r="X660" i="58"/>
  <c r="V661" i="58"/>
  <c r="W660" i="58"/>
  <c r="Y660" i="58"/>
  <c r="AB662" i="58"/>
  <c r="AA662" i="58"/>
  <c r="Z663" i="58"/>
  <c r="E664" i="68" l="1"/>
  <c r="D665" i="68"/>
  <c r="F664" i="68"/>
  <c r="G664" i="68"/>
  <c r="H663" i="68"/>
  <c r="I663" i="68"/>
  <c r="D664" i="67"/>
  <c r="F663" i="67"/>
  <c r="E663" i="67"/>
  <c r="G662" i="67"/>
  <c r="H661" i="67"/>
  <c r="I661" i="67"/>
  <c r="V662" i="58"/>
  <c r="W661" i="58"/>
  <c r="X661" i="58"/>
  <c r="AA663" i="58"/>
  <c r="AB663" i="58"/>
  <c r="Z664" i="58"/>
  <c r="G665" i="68" l="1"/>
  <c r="I664" i="68"/>
  <c r="H664" i="68"/>
  <c r="E664" i="67"/>
  <c r="F664" i="67"/>
  <c r="D665" i="67"/>
  <c r="F665" i="68"/>
  <c r="D666" i="68"/>
  <c r="E665" i="68"/>
  <c r="G663" i="67"/>
  <c r="I662" i="67"/>
  <c r="H662" i="67"/>
  <c r="V663" i="58"/>
  <c r="W662" i="58"/>
  <c r="X662" i="58"/>
  <c r="AB664" i="58"/>
  <c r="AA664" i="58"/>
  <c r="Z665" i="58"/>
  <c r="G664" i="67" l="1"/>
  <c r="I663" i="67"/>
  <c r="H663" i="67"/>
  <c r="D666" i="67"/>
  <c r="F665" i="67"/>
  <c r="E665" i="67"/>
  <c r="E666" i="68"/>
  <c r="F666" i="68"/>
  <c r="D667" i="68"/>
  <c r="G666" i="68"/>
  <c r="H665" i="68"/>
  <c r="I665" i="68"/>
  <c r="W663" i="58"/>
  <c r="V664" i="58"/>
  <c r="X663" i="58"/>
  <c r="AA665" i="58"/>
  <c r="AB665" i="58"/>
  <c r="Z666" i="58"/>
  <c r="E666" i="67" l="1"/>
  <c r="F666" i="67"/>
  <c r="D667" i="67"/>
  <c r="H666" i="68"/>
  <c r="G667" i="68"/>
  <c r="I666" i="68"/>
  <c r="E667" i="68"/>
  <c r="F667" i="68"/>
  <c r="D668" i="68"/>
  <c r="G665" i="67"/>
  <c r="I664" i="67"/>
  <c r="H664" i="67"/>
  <c r="W664" i="58"/>
  <c r="V665" i="58"/>
  <c r="X664" i="58"/>
  <c r="AB666" i="58"/>
  <c r="AA666" i="58"/>
  <c r="Z667" i="58"/>
  <c r="D668" i="67" l="1"/>
  <c r="E667" i="67"/>
  <c r="F667" i="67"/>
  <c r="G666" i="67"/>
  <c r="H665" i="67"/>
  <c r="I665" i="67"/>
  <c r="E668" i="68"/>
  <c r="D669" i="68"/>
  <c r="F668" i="68"/>
  <c r="H667" i="68"/>
  <c r="I667" i="68"/>
  <c r="G668" i="68"/>
  <c r="V666" i="58"/>
  <c r="X665" i="58"/>
  <c r="W665" i="58"/>
  <c r="AA667" i="58"/>
  <c r="AB667" i="58"/>
  <c r="Z668" i="58"/>
  <c r="G669" i="68" l="1"/>
  <c r="I668" i="68"/>
  <c r="H668" i="68"/>
  <c r="F669" i="68"/>
  <c r="D670" i="68"/>
  <c r="E669" i="68"/>
  <c r="G667" i="67"/>
  <c r="I666" i="67"/>
  <c r="H666" i="67"/>
  <c r="D669" i="67"/>
  <c r="E668" i="67"/>
  <c r="F668" i="67"/>
  <c r="W666" i="58"/>
  <c r="V667" i="58"/>
  <c r="X666" i="58"/>
  <c r="AB668" i="58"/>
  <c r="AA668" i="58"/>
  <c r="Z669" i="58"/>
  <c r="G668" i="67" l="1"/>
  <c r="I667" i="67"/>
  <c r="H667" i="67"/>
  <c r="F669" i="67"/>
  <c r="D670" i="67"/>
  <c r="E669" i="67"/>
  <c r="E670" i="68"/>
  <c r="D671" i="68"/>
  <c r="F670" i="68"/>
  <c r="G670" i="68"/>
  <c r="H669" i="68"/>
  <c r="I669" i="68"/>
  <c r="W667" i="58"/>
  <c r="V668" i="58"/>
  <c r="X667" i="58"/>
  <c r="AA669" i="58"/>
  <c r="AB669" i="58"/>
  <c r="Z670" i="58"/>
  <c r="E671" i="68" l="1"/>
  <c r="F671" i="68"/>
  <c r="D672" i="68"/>
  <c r="H670" i="68"/>
  <c r="G671" i="68"/>
  <c r="I670" i="68"/>
  <c r="E670" i="67"/>
  <c r="F670" i="67"/>
  <c r="D671" i="67"/>
  <c r="G669" i="67"/>
  <c r="I668" i="67"/>
  <c r="H668" i="67"/>
  <c r="W668" i="58"/>
  <c r="V669" i="58"/>
  <c r="X668" i="58"/>
  <c r="AB670" i="58"/>
  <c r="AA670" i="58"/>
  <c r="Z671" i="58"/>
  <c r="E672" i="68" l="1"/>
  <c r="D673" i="68"/>
  <c r="F672" i="68"/>
  <c r="G670" i="67"/>
  <c r="H669" i="67"/>
  <c r="I669" i="67"/>
  <c r="D672" i="67"/>
  <c r="F671" i="67"/>
  <c r="E671" i="67"/>
  <c r="G672" i="68"/>
  <c r="H671" i="68"/>
  <c r="I671" i="68"/>
  <c r="W669" i="58"/>
  <c r="X669" i="58"/>
  <c r="V670" i="58"/>
  <c r="AA671" i="58"/>
  <c r="AB671" i="58"/>
  <c r="Z672" i="58"/>
  <c r="G671" i="67" l="1"/>
  <c r="I670" i="67"/>
  <c r="H670" i="67"/>
  <c r="D673" i="67"/>
  <c r="E672" i="67"/>
  <c r="F672" i="67"/>
  <c r="I672" i="68"/>
  <c r="H672" i="68"/>
  <c r="D674" i="68"/>
  <c r="E673" i="68"/>
  <c r="G673" i="68" s="1"/>
  <c r="F673" i="68"/>
  <c r="W670" i="58"/>
  <c r="V671" i="58"/>
  <c r="X670" i="58"/>
  <c r="AB672" i="58"/>
  <c r="AA672" i="58"/>
  <c r="Z673" i="58"/>
  <c r="H673" i="68" l="1"/>
  <c r="I673" i="68"/>
  <c r="E674" i="68"/>
  <c r="G674" i="68" s="1"/>
  <c r="D675" i="68"/>
  <c r="F674" i="68"/>
  <c r="D674" i="67"/>
  <c r="F673" i="67"/>
  <c r="E673" i="67"/>
  <c r="G672" i="67"/>
  <c r="I671" i="67"/>
  <c r="H671" i="67"/>
  <c r="W671" i="58"/>
  <c r="V672" i="58"/>
  <c r="X671" i="58"/>
  <c r="AA673" i="58"/>
  <c r="AB673" i="58"/>
  <c r="Z674" i="58"/>
  <c r="H674" i="68" l="1"/>
  <c r="I674" i="68"/>
  <c r="F674" i="67"/>
  <c r="D675" i="67"/>
  <c r="E674" i="67"/>
  <c r="G673" i="67"/>
  <c r="I672" i="67"/>
  <c r="H672" i="67"/>
  <c r="E675" i="68"/>
  <c r="G675" i="68" s="1"/>
  <c r="F675" i="68"/>
  <c r="D676" i="68"/>
  <c r="W672" i="58"/>
  <c r="V673" i="58"/>
  <c r="X672" i="58"/>
  <c r="AB674" i="58"/>
  <c r="AA674" i="58"/>
  <c r="Z675" i="58"/>
  <c r="H675" i="68" l="1"/>
  <c r="I675" i="68"/>
  <c r="E676" i="68"/>
  <c r="G676" i="68" s="1"/>
  <c r="D677" i="68"/>
  <c r="F676" i="68"/>
  <c r="G674" i="67"/>
  <c r="H673" i="67"/>
  <c r="I673" i="67"/>
  <c r="D676" i="67"/>
  <c r="F675" i="67"/>
  <c r="E675" i="67"/>
  <c r="W673" i="58"/>
  <c r="V674" i="58"/>
  <c r="X673" i="58"/>
  <c r="AA675" i="58"/>
  <c r="AB675" i="58"/>
  <c r="Z676" i="58"/>
  <c r="H676" i="68" l="1"/>
  <c r="I676" i="68"/>
  <c r="G675" i="67"/>
  <c r="I674" i="67"/>
  <c r="H674" i="67"/>
  <c r="D677" i="67"/>
  <c r="E676" i="67"/>
  <c r="F676" i="67"/>
  <c r="E677" i="68"/>
  <c r="G677" i="68" s="1"/>
  <c r="F677" i="68"/>
  <c r="D678" i="68"/>
  <c r="W674" i="58"/>
  <c r="V675" i="58"/>
  <c r="X674" i="58"/>
  <c r="AB676" i="58"/>
  <c r="AA676" i="58"/>
  <c r="Z677" i="58"/>
  <c r="H677" i="68" l="1"/>
  <c r="I677" i="68"/>
  <c r="E678" i="68"/>
  <c r="G678" i="68" s="1"/>
  <c r="D679" i="68"/>
  <c r="F678" i="68"/>
  <c r="D678" i="67"/>
  <c r="F677" i="67"/>
  <c r="E677" i="67"/>
  <c r="G676" i="67"/>
  <c r="I675" i="67"/>
  <c r="H675" i="67"/>
  <c r="W675" i="58"/>
  <c r="V676" i="58"/>
  <c r="X675" i="58"/>
  <c r="AA677" i="58"/>
  <c r="AB677" i="58"/>
  <c r="Z678" i="58"/>
  <c r="H678" i="68" l="1"/>
  <c r="I678" i="68"/>
  <c r="D679" i="67"/>
  <c r="E678" i="67"/>
  <c r="F678" i="67"/>
  <c r="G677" i="67"/>
  <c r="I676" i="67"/>
  <c r="H676" i="67"/>
  <c r="E679" i="68"/>
  <c r="G679" i="68" s="1"/>
  <c r="D680" i="68"/>
  <c r="F679" i="68"/>
  <c r="W676" i="58"/>
  <c r="V677" i="58"/>
  <c r="X676" i="58"/>
  <c r="AB678" i="58"/>
  <c r="AA678" i="58"/>
  <c r="Z679" i="58"/>
  <c r="D680" i="67" l="1"/>
  <c r="F679" i="67"/>
  <c r="E679" i="67"/>
  <c r="E680" i="68"/>
  <c r="D681" i="68"/>
  <c r="F680" i="68"/>
  <c r="G678" i="67"/>
  <c r="H677" i="67"/>
  <c r="I677" i="67"/>
  <c r="G680" i="68"/>
  <c r="H679" i="68"/>
  <c r="I679" i="68"/>
  <c r="W677" i="58"/>
  <c r="V678" i="58"/>
  <c r="X677" i="58"/>
  <c r="AA679" i="58"/>
  <c r="AB679" i="58"/>
  <c r="Z680" i="58"/>
  <c r="G679" i="67" l="1"/>
  <c r="I678" i="67"/>
  <c r="H678" i="67"/>
  <c r="H680" i="68"/>
  <c r="I680" i="68"/>
  <c r="E681" i="68"/>
  <c r="G681" i="68" s="1"/>
  <c r="D682" i="68"/>
  <c r="F681" i="68"/>
  <c r="E680" i="67"/>
  <c r="D681" i="67"/>
  <c r="F680" i="67"/>
  <c r="W678" i="58"/>
  <c r="V679" i="58"/>
  <c r="X678" i="58"/>
  <c r="AB680" i="58"/>
  <c r="AA680" i="58"/>
  <c r="AC680" i="58"/>
  <c r="Z681" i="58"/>
  <c r="E682" i="68" l="1"/>
  <c r="G682" i="68" s="1"/>
  <c r="F682" i="68"/>
  <c r="D683" i="68"/>
  <c r="D682" i="67"/>
  <c r="F681" i="67"/>
  <c r="E681" i="67"/>
  <c r="H681" i="68"/>
  <c r="I681" i="68"/>
  <c r="G680" i="67"/>
  <c r="I679" i="67"/>
  <c r="H679" i="67"/>
  <c r="W679" i="58"/>
  <c r="X679" i="58"/>
  <c r="V680" i="58"/>
  <c r="AB681" i="58"/>
  <c r="AA681" i="58"/>
  <c r="Z682" i="58"/>
  <c r="E682" i="67" l="1"/>
  <c r="F682" i="67"/>
  <c r="D683" i="67"/>
  <c r="E683" i="68"/>
  <c r="G683" i="68" s="1"/>
  <c r="F683" i="68"/>
  <c r="D684" i="68"/>
  <c r="G681" i="67"/>
  <c r="I680" i="67"/>
  <c r="H680" i="67"/>
  <c r="H682" i="68"/>
  <c r="I682" i="68"/>
  <c r="W680" i="58"/>
  <c r="V681" i="58"/>
  <c r="X680" i="58"/>
  <c r="Y680" i="58"/>
  <c r="AA682" i="58"/>
  <c r="AB682" i="58"/>
  <c r="Z683" i="58"/>
  <c r="G682" i="67" l="1"/>
  <c r="H681" i="67"/>
  <c r="I681" i="67"/>
  <c r="F683" i="67"/>
  <c r="E683" i="67"/>
  <c r="D684" i="67"/>
  <c r="E684" i="68"/>
  <c r="G684" i="68" s="1"/>
  <c r="F684" i="68"/>
  <c r="D685" i="68"/>
  <c r="I683" i="68"/>
  <c r="H683" i="68"/>
  <c r="W681" i="58"/>
  <c r="V682" i="58"/>
  <c r="X681" i="58"/>
  <c r="AB683" i="58"/>
  <c r="AA683" i="58"/>
  <c r="Z684" i="58"/>
  <c r="H684" i="68" l="1"/>
  <c r="I684" i="68"/>
  <c r="E684" i="67"/>
  <c r="F684" i="67"/>
  <c r="D685" i="67"/>
  <c r="E685" i="68"/>
  <c r="G685" i="68" s="1"/>
  <c r="F685" i="68"/>
  <c r="D686" i="68"/>
  <c r="G683" i="67"/>
  <c r="I682" i="67"/>
  <c r="H682" i="67"/>
  <c r="X682" i="58"/>
  <c r="V683" i="58"/>
  <c r="W682" i="58"/>
  <c r="AA684" i="58"/>
  <c r="AB684" i="58"/>
  <c r="Z685" i="58"/>
  <c r="E686" i="68" l="1"/>
  <c r="G686" i="68" s="1"/>
  <c r="F686" i="68"/>
  <c r="D687" i="68"/>
  <c r="H685" i="68"/>
  <c r="I685" i="68"/>
  <c r="G684" i="67"/>
  <c r="I683" i="67"/>
  <c r="H683" i="67"/>
  <c r="D686" i="67"/>
  <c r="E685" i="67"/>
  <c r="F685" i="67"/>
  <c r="X683" i="58"/>
  <c r="W683" i="58"/>
  <c r="V684" i="58"/>
  <c r="AB685" i="58"/>
  <c r="AA685" i="58"/>
  <c r="Z686" i="58"/>
  <c r="F687" i="68" l="1"/>
  <c r="D688" i="68"/>
  <c r="E687" i="68"/>
  <c r="G687" i="68" s="1"/>
  <c r="G685" i="67"/>
  <c r="H684" i="67"/>
  <c r="I684" i="67"/>
  <c r="E686" i="67"/>
  <c r="F686" i="67"/>
  <c r="D687" i="67"/>
  <c r="I686" i="68"/>
  <c r="H686" i="68"/>
  <c r="W684" i="58"/>
  <c r="V685" i="58"/>
  <c r="X684" i="58"/>
  <c r="AA686" i="58"/>
  <c r="AB686" i="58"/>
  <c r="Z687" i="58"/>
  <c r="G686" i="67" l="1"/>
  <c r="I685" i="67"/>
  <c r="H685" i="67"/>
  <c r="G688" i="68"/>
  <c r="H687" i="68"/>
  <c r="I687" i="68"/>
  <c r="E688" i="68"/>
  <c r="D689" i="68"/>
  <c r="F688" i="68"/>
  <c r="F687" i="67"/>
  <c r="E687" i="67"/>
  <c r="D688" i="67"/>
  <c r="V686" i="58"/>
  <c r="W685" i="58"/>
  <c r="X685" i="58"/>
  <c r="AB687" i="58"/>
  <c r="AA687" i="58"/>
  <c r="Z688" i="58"/>
  <c r="F688" i="67" l="1"/>
  <c r="D689" i="67"/>
  <c r="E688" i="67"/>
  <c r="F689" i="68"/>
  <c r="D690" i="68"/>
  <c r="E689" i="68"/>
  <c r="G689" i="68"/>
  <c r="I688" i="68"/>
  <c r="H688" i="68"/>
  <c r="G687" i="67"/>
  <c r="I686" i="67"/>
  <c r="H686" i="67"/>
  <c r="V687" i="58"/>
  <c r="W686" i="58"/>
  <c r="X686" i="58"/>
  <c r="AA688" i="58"/>
  <c r="AB688" i="58"/>
  <c r="Z689" i="58"/>
  <c r="H689" i="68" l="1"/>
  <c r="I689" i="68"/>
  <c r="G688" i="67"/>
  <c r="I687" i="67"/>
  <c r="H687" i="67"/>
  <c r="D690" i="67"/>
  <c r="F689" i="67"/>
  <c r="E689" i="67"/>
  <c r="E690" i="68"/>
  <c r="G690" i="68" s="1"/>
  <c r="F690" i="68"/>
  <c r="D691" i="68"/>
  <c r="W687" i="58"/>
  <c r="V688" i="58"/>
  <c r="X687" i="58"/>
  <c r="AB689" i="58"/>
  <c r="AA689" i="58"/>
  <c r="Z690" i="58"/>
  <c r="E691" i="68" l="1"/>
  <c r="G691" i="68" s="1"/>
  <c r="D692" i="68"/>
  <c r="F691" i="68"/>
  <c r="G689" i="67"/>
  <c r="I688" i="67"/>
  <c r="H688" i="67"/>
  <c r="E690" i="67"/>
  <c r="F690" i="67"/>
  <c r="D691" i="67"/>
  <c r="I690" i="68"/>
  <c r="H690" i="68"/>
  <c r="W688" i="58"/>
  <c r="V689" i="58"/>
  <c r="X688" i="58"/>
  <c r="AA690" i="58"/>
  <c r="AB690" i="58"/>
  <c r="Z691" i="58"/>
  <c r="G690" i="67" l="1"/>
  <c r="H689" i="67"/>
  <c r="I689" i="67"/>
  <c r="F692" i="68"/>
  <c r="E692" i="68"/>
  <c r="G692" i="68" s="1"/>
  <c r="D693" i="68"/>
  <c r="E691" i="67"/>
  <c r="F691" i="67"/>
  <c r="D692" i="67"/>
  <c r="H691" i="68"/>
  <c r="I691" i="68"/>
  <c r="W689" i="58"/>
  <c r="V690" i="58"/>
  <c r="X689" i="58"/>
  <c r="AB691" i="58"/>
  <c r="AA691" i="58"/>
  <c r="Z692" i="58"/>
  <c r="E693" i="68" l="1"/>
  <c r="G693" i="68" s="1"/>
  <c r="D694" i="68"/>
  <c r="F693" i="68"/>
  <c r="F692" i="67"/>
  <c r="D693" i="67"/>
  <c r="E692" i="67"/>
  <c r="I692" i="68"/>
  <c r="H692" i="68"/>
  <c r="G691" i="67"/>
  <c r="I690" i="67"/>
  <c r="H690" i="67"/>
  <c r="X690" i="58"/>
  <c r="W690" i="58"/>
  <c r="V691" i="58"/>
  <c r="AA692" i="58"/>
  <c r="AB692" i="58"/>
  <c r="Z693" i="58"/>
  <c r="E694" i="68" l="1"/>
  <c r="G694" i="68" s="1"/>
  <c r="D695" i="68"/>
  <c r="F694" i="68"/>
  <c r="G692" i="67"/>
  <c r="I691" i="67"/>
  <c r="H691" i="67"/>
  <c r="F693" i="67"/>
  <c r="E693" i="67"/>
  <c r="D694" i="67"/>
  <c r="I693" i="68"/>
  <c r="H693" i="68"/>
  <c r="W691" i="58"/>
  <c r="V692" i="58"/>
  <c r="X691" i="58"/>
  <c r="AB693" i="58"/>
  <c r="AA693" i="58"/>
  <c r="Z694" i="58"/>
  <c r="G693" i="67" l="1"/>
  <c r="I692" i="67"/>
  <c r="H692" i="67"/>
  <c r="F695" i="68"/>
  <c r="E695" i="68"/>
  <c r="G695" i="68" s="1"/>
  <c r="D696" i="68"/>
  <c r="F694" i="67"/>
  <c r="D695" i="67"/>
  <c r="E694" i="67"/>
  <c r="H694" i="68"/>
  <c r="I694" i="68"/>
  <c r="W692" i="58"/>
  <c r="V693" i="58"/>
  <c r="X692" i="58"/>
  <c r="AA694" i="58"/>
  <c r="AB694" i="58"/>
  <c r="Z695" i="58"/>
  <c r="E695" i="67" l="1"/>
  <c r="D696" i="67"/>
  <c r="F695" i="67"/>
  <c r="F696" i="68"/>
  <c r="E696" i="68"/>
  <c r="G696" i="68" s="1"/>
  <c r="D697" i="68"/>
  <c r="H695" i="68"/>
  <c r="I695" i="68"/>
  <c r="G694" i="67"/>
  <c r="H693" i="67"/>
  <c r="I693" i="67"/>
  <c r="V694" i="58"/>
  <c r="W693" i="58"/>
  <c r="X693" i="58"/>
  <c r="AB695" i="58"/>
  <c r="AA695" i="58"/>
  <c r="Z696" i="58"/>
  <c r="D698" i="68" l="1"/>
  <c r="F697" i="68"/>
  <c r="E697" i="68"/>
  <c r="G697" i="68" s="1"/>
  <c r="F696" i="67"/>
  <c r="D697" i="67"/>
  <c r="E696" i="67"/>
  <c r="G695" i="67"/>
  <c r="H694" i="67"/>
  <c r="I694" i="67"/>
  <c r="I696" i="68"/>
  <c r="H696" i="68"/>
  <c r="X694" i="58"/>
  <c r="W694" i="58"/>
  <c r="V695" i="58"/>
  <c r="AA696" i="58"/>
  <c r="AB696" i="58"/>
  <c r="Z697" i="58"/>
  <c r="G696" i="67" l="1"/>
  <c r="I695" i="67"/>
  <c r="H695" i="67"/>
  <c r="I697" i="68"/>
  <c r="H697" i="68"/>
  <c r="E697" i="67"/>
  <c r="D698" i="67"/>
  <c r="F697" i="67"/>
  <c r="E698" i="68"/>
  <c r="G698" i="68" s="1"/>
  <c r="D699" i="68"/>
  <c r="F698" i="68"/>
  <c r="W695" i="58"/>
  <c r="V696" i="58"/>
  <c r="X695" i="58"/>
  <c r="AB697" i="58"/>
  <c r="AA697" i="58"/>
  <c r="Z698" i="58"/>
  <c r="E698" i="67" l="1"/>
  <c r="F698" i="67"/>
  <c r="D699" i="67"/>
  <c r="E699" i="68"/>
  <c r="G699" i="68" s="1"/>
  <c r="D700" i="68"/>
  <c r="F699" i="68"/>
  <c r="I698" i="68"/>
  <c r="H698" i="68"/>
  <c r="G697" i="67"/>
  <c r="I696" i="67"/>
  <c r="H696" i="67"/>
  <c r="W696" i="58"/>
  <c r="V697" i="58"/>
  <c r="X696" i="58"/>
  <c r="AA698" i="58"/>
  <c r="AB698" i="58"/>
  <c r="Z699" i="58"/>
  <c r="I699" i="68" l="1"/>
  <c r="H699" i="68"/>
  <c r="E699" i="67"/>
  <c r="D700" i="67"/>
  <c r="F699" i="67"/>
  <c r="G698" i="67"/>
  <c r="H697" i="67"/>
  <c r="I697" i="67"/>
  <c r="E700" i="68"/>
  <c r="G700" i="68" s="1"/>
  <c r="D701" i="68"/>
  <c r="F700" i="68"/>
  <c r="V698" i="58"/>
  <c r="W697" i="58"/>
  <c r="X697" i="58"/>
  <c r="AB699" i="58"/>
  <c r="AA699" i="58"/>
  <c r="Z700" i="58"/>
  <c r="I700" i="68" l="1"/>
  <c r="H700" i="68"/>
  <c r="F700" i="67"/>
  <c r="D701" i="67"/>
  <c r="E700" i="67"/>
  <c r="E701" i="68"/>
  <c r="G701" i="68" s="1"/>
  <c r="D702" i="68"/>
  <c r="F701" i="68"/>
  <c r="G699" i="67"/>
  <c r="I698" i="67"/>
  <c r="H698" i="67"/>
  <c r="X698" i="58"/>
  <c r="W698" i="58"/>
  <c r="V699" i="58"/>
  <c r="AC700" i="58"/>
  <c r="AA700" i="58"/>
  <c r="AB700" i="58"/>
  <c r="Z701" i="58"/>
  <c r="E701" i="67" l="1"/>
  <c r="D702" i="67"/>
  <c r="F701" i="67"/>
  <c r="F702" i="68"/>
  <c r="E702" i="68"/>
  <c r="G702" i="68" s="1"/>
  <c r="D703" i="68"/>
  <c r="H701" i="68"/>
  <c r="I701" i="68"/>
  <c r="G700" i="67"/>
  <c r="I699" i="67"/>
  <c r="H699" i="67"/>
  <c r="W699" i="58"/>
  <c r="V700" i="58"/>
  <c r="X699" i="58"/>
  <c r="AA701" i="58"/>
  <c r="AB701" i="58"/>
  <c r="Z702" i="58"/>
  <c r="D704" i="68" l="1"/>
  <c r="F703" i="68"/>
  <c r="E703" i="68"/>
  <c r="F702" i="67"/>
  <c r="D703" i="67"/>
  <c r="E702" i="67"/>
  <c r="G701" i="67"/>
  <c r="I700" i="67"/>
  <c r="H700" i="67"/>
  <c r="G703" i="68"/>
  <c r="H702" i="68"/>
  <c r="I702" i="68"/>
  <c r="X700" i="58"/>
  <c r="V701" i="58"/>
  <c r="W700" i="58"/>
  <c r="Y700" i="58"/>
  <c r="AB702" i="58"/>
  <c r="AA702" i="58"/>
  <c r="Z703" i="58"/>
  <c r="G702" i="67" l="1"/>
  <c r="H701" i="67"/>
  <c r="I701" i="67"/>
  <c r="I703" i="68"/>
  <c r="H703" i="68"/>
  <c r="E703" i="67"/>
  <c r="D704" i="67"/>
  <c r="F703" i="67"/>
  <c r="E704" i="68"/>
  <c r="G704" i="68" s="1"/>
  <c r="D705" i="68"/>
  <c r="F704" i="68"/>
  <c r="V702" i="58"/>
  <c r="X701" i="58"/>
  <c r="W701" i="58"/>
  <c r="AA703" i="58"/>
  <c r="AB703" i="58"/>
  <c r="Z704" i="58"/>
  <c r="E704" i="67" l="1"/>
  <c r="F704" i="67"/>
  <c r="D705" i="67"/>
  <c r="E705" i="68"/>
  <c r="G705" i="68" s="1"/>
  <c r="D706" i="68"/>
  <c r="F705" i="68"/>
  <c r="I704" i="68"/>
  <c r="H704" i="68"/>
  <c r="G703" i="67"/>
  <c r="I702" i="67"/>
  <c r="H702" i="67"/>
  <c r="X702" i="58"/>
  <c r="W702" i="58"/>
  <c r="V703" i="58"/>
  <c r="AB704" i="58"/>
  <c r="AA704" i="58"/>
  <c r="Z705" i="58"/>
  <c r="H705" i="68" l="1"/>
  <c r="I705" i="68"/>
  <c r="E705" i="67"/>
  <c r="D706" i="67"/>
  <c r="F705" i="67"/>
  <c r="G704" i="67"/>
  <c r="I703" i="67"/>
  <c r="H703" i="67"/>
  <c r="D707" i="68"/>
  <c r="F706" i="68"/>
  <c r="E706" i="68"/>
  <c r="G706" i="68" s="1"/>
  <c r="V704" i="58"/>
  <c r="X703" i="58"/>
  <c r="W703" i="58"/>
  <c r="AA705" i="58"/>
  <c r="AB705" i="58"/>
  <c r="Z706" i="58"/>
  <c r="D707" i="67" l="1"/>
  <c r="E706" i="67"/>
  <c r="F706" i="67"/>
  <c r="H706" i="68"/>
  <c r="I706" i="68"/>
  <c r="G705" i="67"/>
  <c r="I704" i="67"/>
  <c r="H704" i="67"/>
  <c r="E707" i="68"/>
  <c r="G707" i="68" s="1"/>
  <c r="D708" i="68"/>
  <c r="F707" i="68"/>
  <c r="X704" i="58"/>
  <c r="V705" i="58"/>
  <c r="W704" i="58"/>
  <c r="AB706" i="58"/>
  <c r="AA706" i="58"/>
  <c r="Z707" i="58"/>
  <c r="I707" i="68" l="1"/>
  <c r="H707" i="68"/>
  <c r="F708" i="68"/>
  <c r="E708" i="68"/>
  <c r="G708" i="68" s="1"/>
  <c r="D709" i="68"/>
  <c r="G706" i="67"/>
  <c r="H705" i="67"/>
  <c r="I705" i="67"/>
  <c r="E707" i="67"/>
  <c r="D708" i="67"/>
  <c r="F707" i="67"/>
  <c r="X705" i="58"/>
  <c r="W705" i="58"/>
  <c r="V706" i="58"/>
  <c r="AA707" i="58"/>
  <c r="AB707" i="58"/>
  <c r="Z708" i="58"/>
  <c r="H708" i="68" l="1"/>
  <c r="I708" i="68"/>
  <c r="F708" i="67"/>
  <c r="D709" i="67"/>
  <c r="E708" i="67"/>
  <c r="G707" i="67"/>
  <c r="I706" i="67"/>
  <c r="H706" i="67"/>
  <c r="F709" i="68"/>
  <c r="E709" i="68"/>
  <c r="G709" i="68" s="1"/>
  <c r="D710" i="68"/>
  <c r="X706" i="58"/>
  <c r="W706" i="58"/>
  <c r="V707" i="58"/>
  <c r="AB708" i="58"/>
  <c r="AA708" i="58"/>
  <c r="Z709" i="58"/>
  <c r="F710" i="68" l="1"/>
  <c r="D711" i="68"/>
  <c r="E710" i="68"/>
  <c r="G710" i="68" s="1"/>
  <c r="H709" i="68"/>
  <c r="I709" i="68"/>
  <c r="G708" i="67"/>
  <c r="H707" i="67"/>
  <c r="I707" i="67"/>
  <c r="D710" i="67"/>
  <c r="F709" i="67"/>
  <c r="E709" i="67"/>
  <c r="V708" i="58"/>
  <c r="X707" i="58"/>
  <c r="W707" i="58"/>
  <c r="AA709" i="58"/>
  <c r="AB709" i="58"/>
  <c r="Z710" i="58"/>
  <c r="I710" i="68" l="1"/>
  <c r="H710" i="68"/>
  <c r="F710" i="67"/>
  <c r="D711" i="67"/>
  <c r="E710" i="67"/>
  <c r="G709" i="67"/>
  <c r="I708" i="67"/>
  <c r="H708" i="67"/>
  <c r="D712" i="68"/>
  <c r="F711" i="68"/>
  <c r="E711" i="68"/>
  <c r="G711" i="68" s="1"/>
  <c r="X708" i="58"/>
  <c r="V709" i="58"/>
  <c r="W708" i="58"/>
  <c r="AB710" i="58"/>
  <c r="AA710" i="58"/>
  <c r="Z711" i="58"/>
  <c r="F712" i="68" l="1"/>
  <c r="E712" i="68"/>
  <c r="G712" i="68" s="1"/>
  <c r="D713" i="68"/>
  <c r="E711" i="67"/>
  <c r="F711" i="67"/>
  <c r="D712" i="67"/>
  <c r="G710" i="67"/>
  <c r="H709" i="67"/>
  <c r="I709" i="67"/>
  <c r="H711" i="68"/>
  <c r="I711" i="68"/>
  <c r="X709" i="58"/>
  <c r="W709" i="58"/>
  <c r="V710" i="58"/>
  <c r="AA711" i="58"/>
  <c r="AB711" i="58"/>
  <c r="Z712" i="58"/>
  <c r="G711" i="67" l="1"/>
  <c r="H710" i="67"/>
  <c r="I710" i="67"/>
  <c r="E713" i="68"/>
  <c r="G713" i="68" s="1"/>
  <c r="D714" i="68"/>
  <c r="F713" i="68"/>
  <c r="E712" i="67"/>
  <c r="F712" i="67"/>
  <c r="D713" i="67"/>
  <c r="H712" i="68"/>
  <c r="I712" i="68"/>
  <c r="X710" i="58"/>
  <c r="W710" i="58"/>
  <c r="V711" i="58"/>
  <c r="AB712" i="58"/>
  <c r="AA712" i="58"/>
  <c r="Z713" i="58"/>
  <c r="G714" i="68" l="1"/>
  <c r="I713" i="68"/>
  <c r="H713" i="68"/>
  <c r="E713" i="67"/>
  <c r="D714" i="67"/>
  <c r="F713" i="67"/>
  <c r="D715" i="68"/>
  <c r="F714" i="68"/>
  <c r="E714" i="68"/>
  <c r="G712" i="67"/>
  <c r="I711" i="67"/>
  <c r="H711" i="67"/>
  <c r="W711" i="58"/>
  <c r="V712" i="58"/>
  <c r="X711" i="58"/>
  <c r="AA713" i="58"/>
  <c r="AB713" i="58"/>
  <c r="Z714" i="58"/>
  <c r="D716" i="68" l="1"/>
  <c r="F715" i="68"/>
  <c r="E715" i="68"/>
  <c r="G713" i="67"/>
  <c r="I712" i="67"/>
  <c r="H712" i="67"/>
  <c r="F714" i="67"/>
  <c r="D715" i="67"/>
  <c r="E714" i="67"/>
  <c r="I714" i="68"/>
  <c r="G715" i="68"/>
  <c r="H714" i="68"/>
  <c r="X712" i="58"/>
  <c r="W712" i="58"/>
  <c r="V713" i="58"/>
  <c r="AB714" i="58"/>
  <c r="AA714" i="58"/>
  <c r="Z715" i="58"/>
  <c r="F715" i="67" l="1"/>
  <c r="D716" i="67"/>
  <c r="E715" i="67"/>
  <c r="G714" i="67"/>
  <c r="H713" i="67"/>
  <c r="I713" i="67"/>
  <c r="G716" i="68"/>
  <c r="H715" i="68"/>
  <c r="I715" i="68"/>
  <c r="D717" i="68"/>
  <c r="F716" i="68"/>
  <c r="E716" i="68"/>
  <c r="W713" i="58"/>
  <c r="V714" i="58"/>
  <c r="X713" i="58"/>
  <c r="AA715" i="58"/>
  <c r="AB715" i="58"/>
  <c r="Z716" i="58"/>
  <c r="G715" i="67" l="1"/>
  <c r="I714" i="67"/>
  <c r="H714" i="67"/>
  <c r="I716" i="68"/>
  <c r="G717" i="68"/>
  <c r="H716" i="68"/>
  <c r="F717" i="68"/>
  <c r="E717" i="68"/>
  <c r="D718" i="68"/>
  <c r="F716" i="67"/>
  <c r="D717" i="67"/>
  <c r="E716" i="67"/>
  <c r="X714" i="58"/>
  <c r="W714" i="58"/>
  <c r="V715" i="58"/>
  <c r="AB716" i="58"/>
  <c r="AA716" i="58"/>
  <c r="Z717" i="58"/>
  <c r="F717" i="67" l="1"/>
  <c r="E717" i="67"/>
  <c r="D718" i="67"/>
  <c r="D719" i="68"/>
  <c r="E718" i="68"/>
  <c r="F718" i="68"/>
  <c r="I717" i="68"/>
  <c r="H717" i="68"/>
  <c r="G718" i="68"/>
  <c r="G716" i="67"/>
  <c r="I715" i="67"/>
  <c r="H715" i="67"/>
  <c r="X715" i="58"/>
  <c r="W715" i="58"/>
  <c r="V716" i="58"/>
  <c r="AA717" i="58"/>
  <c r="AB717" i="58"/>
  <c r="Z718" i="58"/>
  <c r="I718" i="68" l="1"/>
  <c r="G719" i="68"/>
  <c r="H718" i="68"/>
  <c r="F719" i="68"/>
  <c r="E719" i="68"/>
  <c r="D720" i="68"/>
  <c r="D719" i="67"/>
  <c r="E718" i="67"/>
  <c r="F718" i="67"/>
  <c r="G717" i="67"/>
  <c r="I716" i="67"/>
  <c r="H716" i="67"/>
  <c r="AB2300" i="67"/>
  <c r="AC2300" i="67" s="1"/>
  <c r="V717" i="58"/>
  <c r="X716" i="58"/>
  <c r="W716" i="58"/>
  <c r="AB718" i="58"/>
  <c r="AA718" i="58"/>
  <c r="Z719" i="58"/>
  <c r="E719" i="67" l="1"/>
  <c r="F719" i="67"/>
  <c r="D720" i="67"/>
  <c r="G718" i="67"/>
  <c r="I717" i="67"/>
  <c r="H717" i="67"/>
  <c r="F720" i="68"/>
  <c r="D721" i="68"/>
  <c r="E720" i="68"/>
  <c r="H719" i="68"/>
  <c r="I719" i="68"/>
  <c r="G720" i="68"/>
  <c r="AI2300" i="67"/>
  <c r="AJ2300" i="67" s="1"/>
  <c r="AD2300" i="67"/>
  <c r="X717" i="58"/>
  <c r="W717" i="58"/>
  <c r="V718" i="58"/>
  <c r="AA719" i="58"/>
  <c r="AB719" i="58"/>
  <c r="Z720" i="58"/>
  <c r="H720" i="68" l="1"/>
  <c r="I720" i="68"/>
  <c r="G721" i="68"/>
  <c r="E721" i="68"/>
  <c r="D722" i="68"/>
  <c r="F721" i="68"/>
  <c r="G719" i="67"/>
  <c r="I718" i="67"/>
  <c r="H718" i="67"/>
  <c r="F720" i="67"/>
  <c r="D721" i="67"/>
  <c r="E720" i="67"/>
  <c r="AK2300" i="67"/>
  <c r="X718" i="58"/>
  <c r="W718" i="58"/>
  <c r="V719" i="58"/>
  <c r="AB720" i="58"/>
  <c r="AA720" i="58"/>
  <c r="AC720" i="58"/>
  <c r="Z721" i="58"/>
  <c r="E721" i="67" l="1"/>
  <c r="D722" i="67"/>
  <c r="F721" i="67"/>
  <c r="G720" i="67"/>
  <c r="I719" i="67"/>
  <c r="H719" i="67"/>
  <c r="G722" i="68"/>
  <c r="H721" i="68"/>
  <c r="I721" i="68"/>
  <c r="F722" i="68"/>
  <c r="E722" i="68"/>
  <c r="D723" i="68"/>
  <c r="V720" i="58"/>
  <c r="W719" i="58"/>
  <c r="X719" i="58"/>
  <c r="AB721" i="58"/>
  <c r="AA721" i="58"/>
  <c r="Z722" i="58"/>
  <c r="G721" i="67" l="1"/>
  <c r="I720" i="67"/>
  <c r="H720" i="67"/>
  <c r="G723" i="68"/>
  <c r="I722" i="68"/>
  <c r="H722" i="68"/>
  <c r="E722" i="67"/>
  <c r="F722" i="67"/>
  <c r="D723" i="67"/>
  <c r="F723" i="68"/>
  <c r="E723" i="68"/>
  <c r="D724" i="68"/>
  <c r="X720" i="58"/>
  <c r="Y720" i="58"/>
  <c r="V721" i="58"/>
  <c r="W720" i="58"/>
  <c r="AA722" i="58"/>
  <c r="AB722" i="58"/>
  <c r="Z723" i="58"/>
  <c r="G724" i="68" l="1"/>
  <c r="H723" i="68"/>
  <c r="I723" i="68"/>
  <c r="D724" i="67"/>
  <c r="F723" i="67"/>
  <c r="E723" i="67"/>
  <c r="D725" i="68"/>
  <c r="F724" i="68"/>
  <c r="E724" i="68"/>
  <c r="G722" i="67"/>
  <c r="I721" i="67"/>
  <c r="H721" i="67"/>
  <c r="V722" i="58"/>
  <c r="X721" i="58"/>
  <c r="W721" i="58"/>
  <c r="AB723" i="58"/>
  <c r="AA723" i="58"/>
  <c r="Z724" i="58"/>
  <c r="F725" i="68" l="1"/>
  <c r="E725" i="68"/>
  <c r="D726" i="68"/>
  <c r="G723" i="67"/>
  <c r="I722" i="67"/>
  <c r="H722" i="67"/>
  <c r="D725" i="67"/>
  <c r="F724" i="67"/>
  <c r="E724" i="67"/>
  <c r="G725" i="68"/>
  <c r="H724" i="68"/>
  <c r="I724" i="68"/>
  <c r="W722" i="58"/>
  <c r="V723" i="58"/>
  <c r="X722" i="58"/>
  <c r="AA724" i="58"/>
  <c r="AB724" i="58"/>
  <c r="Z725" i="58"/>
  <c r="L2298" i="68"/>
  <c r="G724" i="67" l="1"/>
  <c r="I723" i="67"/>
  <c r="H723" i="67"/>
  <c r="F725" i="67"/>
  <c r="E725" i="67"/>
  <c r="D726" i="67"/>
  <c r="E726" i="68"/>
  <c r="D727" i="68"/>
  <c r="F726" i="68"/>
  <c r="H725" i="68"/>
  <c r="I725" i="68"/>
  <c r="G726" i="68"/>
  <c r="W723" i="58"/>
  <c r="V724" i="58"/>
  <c r="X723" i="58"/>
  <c r="AB725" i="58"/>
  <c r="AA725" i="58"/>
  <c r="Z726" i="58"/>
  <c r="M2298" i="68"/>
  <c r="L2298" i="67"/>
  <c r="N2298" i="68"/>
  <c r="H726" i="68" l="1"/>
  <c r="I726" i="68"/>
  <c r="E727" i="68"/>
  <c r="G727" i="68" s="1"/>
  <c r="D728" i="68"/>
  <c r="F727" i="68"/>
  <c r="D727" i="67"/>
  <c r="E726" i="67"/>
  <c r="F726" i="67"/>
  <c r="G725" i="67"/>
  <c r="I724" i="67"/>
  <c r="H724" i="67"/>
  <c r="X724" i="58"/>
  <c r="W724" i="58"/>
  <c r="V725" i="58"/>
  <c r="AB2310" i="58"/>
  <c r="AC2310" i="58" s="1"/>
  <c r="AA726" i="58"/>
  <c r="AB726" i="58"/>
  <c r="Z727" i="58"/>
  <c r="O2298" i="68"/>
  <c r="M2298" i="67"/>
  <c r="E728" i="68" l="1"/>
  <c r="G728" i="68" s="1"/>
  <c r="D729" i="68"/>
  <c r="F728" i="68"/>
  <c r="I727" i="68"/>
  <c r="H727" i="68"/>
  <c r="D728" i="67"/>
  <c r="F727" i="67"/>
  <c r="E727" i="67"/>
  <c r="G726" i="67"/>
  <c r="I725" i="67"/>
  <c r="H725" i="67"/>
  <c r="W725" i="58"/>
  <c r="V726" i="58"/>
  <c r="X725" i="58"/>
  <c r="AB727" i="58"/>
  <c r="AA727" i="58"/>
  <c r="Z728" i="58"/>
  <c r="AD2310" i="58"/>
  <c r="N2298" i="67"/>
  <c r="D730" i="68" l="1"/>
  <c r="F729" i="68"/>
  <c r="E729" i="68"/>
  <c r="G729" i="68" s="1"/>
  <c r="F728" i="67"/>
  <c r="D729" i="67"/>
  <c r="E728" i="67"/>
  <c r="G727" i="67"/>
  <c r="I726" i="67"/>
  <c r="H726" i="67"/>
  <c r="I728" i="68"/>
  <c r="H728" i="68"/>
  <c r="X726" i="58"/>
  <c r="W2310" i="58" s="1"/>
  <c r="W726" i="58"/>
  <c r="V727" i="58"/>
  <c r="U2310" i="58"/>
  <c r="V2310" i="58" s="1"/>
  <c r="AA728" i="58"/>
  <c r="AB728" i="58"/>
  <c r="Z729" i="58"/>
  <c r="O2298" i="67"/>
  <c r="G728" i="67" l="1"/>
  <c r="H727" i="67"/>
  <c r="I727" i="67"/>
  <c r="H729" i="68"/>
  <c r="I729" i="68"/>
  <c r="D730" i="67"/>
  <c r="E729" i="67"/>
  <c r="F729" i="67"/>
  <c r="E730" i="68"/>
  <c r="G730" i="68" s="1"/>
  <c r="D731" i="68"/>
  <c r="F730" i="68"/>
  <c r="V728" i="58"/>
  <c r="X727" i="58"/>
  <c r="W727" i="58"/>
  <c r="AB729" i="58"/>
  <c r="AA729" i="58"/>
  <c r="Z730" i="58"/>
  <c r="I730" i="68" l="1"/>
  <c r="G731" i="68"/>
  <c r="H730" i="68"/>
  <c r="D732" i="68"/>
  <c r="E731" i="68"/>
  <c r="F731" i="68"/>
  <c r="E730" i="67"/>
  <c r="F730" i="67"/>
  <c r="D731" i="67"/>
  <c r="G729" i="67"/>
  <c r="I728" i="67"/>
  <c r="H728" i="67"/>
  <c r="X728" i="58"/>
  <c r="V729" i="58"/>
  <c r="W728" i="58"/>
  <c r="AA730" i="58"/>
  <c r="AB730" i="58"/>
  <c r="Z731" i="58"/>
  <c r="F732" i="68" l="1"/>
  <c r="E732" i="68"/>
  <c r="G732" i="68" s="1"/>
  <c r="D733" i="68"/>
  <c r="G730" i="67"/>
  <c r="H729" i="67"/>
  <c r="I729" i="67"/>
  <c r="I731" i="68"/>
  <c r="H731" i="68"/>
  <c r="D732" i="67"/>
  <c r="E731" i="67"/>
  <c r="F731" i="67"/>
  <c r="X729" i="58"/>
  <c r="W729" i="58"/>
  <c r="V730" i="58"/>
  <c r="AB731" i="58"/>
  <c r="AA731" i="58"/>
  <c r="Z732" i="58"/>
  <c r="E732" i="67" l="1"/>
  <c r="D733" i="67"/>
  <c r="F732" i="67"/>
  <c r="G731" i="67"/>
  <c r="I730" i="67"/>
  <c r="H730" i="67"/>
  <c r="D734" i="68"/>
  <c r="F733" i="68"/>
  <c r="E733" i="68"/>
  <c r="G733" i="68" s="1"/>
  <c r="H732" i="68"/>
  <c r="I732" i="68"/>
  <c r="V731" i="58"/>
  <c r="W730" i="58"/>
  <c r="X730" i="58"/>
  <c r="AA732" i="58"/>
  <c r="AB732" i="58"/>
  <c r="Z733" i="58"/>
  <c r="G732" i="67" l="1"/>
  <c r="H731" i="67"/>
  <c r="I731" i="67"/>
  <c r="D735" i="68"/>
  <c r="E734" i="68"/>
  <c r="G734" i="68" s="1"/>
  <c r="F734" i="68"/>
  <c r="D734" i="67"/>
  <c r="F733" i="67"/>
  <c r="E733" i="67"/>
  <c r="I733" i="68"/>
  <c r="H733" i="68"/>
  <c r="V732" i="58"/>
  <c r="X731" i="58"/>
  <c r="W731" i="58"/>
  <c r="AB733" i="58"/>
  <c r="AA733" i="58"/>
  <c r="Z734" i="58"/>
  <c r="F735" i="68" l="1"/>
  <c r="D736" i="68"/>
  <c r="E735" i="68"/>
  <c r="G735" i="68" s="1"/>
  <c r="F734" i="67"/>
  <c r="D735" i="67"/>
  <c r="E734" i="67"/>
  <c r="H734" i="68"/>
  <c r="I734" i="68"/>
  <c r="G733" i="67"/>
  <c r="I732" i="67"/>
  <c r="H732" i="67"/>
  <c r="W732" i="58"/>
  <c r="X732" i="58"/>
  <c r="V733" i="58"/>
  <c r="AA734" i="58"/>
  <c r="AB734" i="58"/>
  <c r="Z735" i="58"/>
  <c r="H735" i="68" l="1"/>
  <c r="I735" i="68"/>
  <c r="F736" i="68"/>
  <c r="D737" i="68"/>
  <c r="E736" i="68"/>
  <c r="G736" i="68" s="1"/>
  <c r="G734" i="67"/>
  <c r="H733" i="67"/>
  <c r="I733" i="67"/>
  <c r="F735" i="67"/>
  <c r="E735" i="67"/>
  <c r="D736" i="67"/>
  <c r="W733" i="58"/>
  <c r="V734" i="58"/>
  <c r="X733" i="58"/>
  <c r="AB735" i="58"/>
  <c r="AA735" i="58"/>
  <c r="Z736" i="58"/>
  <c r="F737" i="68" l="1"/>
  <c r="E737" i="68"/>
  <c r="G737" i="68" s="1"/>
  <c r="D738" i="68"/>
  <c r="F736" i="67"/>
  <c r="E736" i="67"/>
  <c r="D737" i="67"/>
  <c r="G735" i="67"/>
  <c r="I734" i="67"/>
  <c r="H734" i="67"/>
  <c r="H736" i="68"/>
  <c r="I736" i="68"/>
  <c r="V735" i="58"/>
  <c r="X734" i="58"/>
  <c r="W734" i="58"/>
  <c r="AA736" i="58"/>
  <c r="AB736" i="58"/>
  <c r="Z737" i="58"/>
  <c r="G736" i="67" l="1"/>
  <c r="H735" i="67"/>
  <c r="I735" i="67"/>
  <c r="F738" i="68"/>
  <c r="E738" i="68"/>
  <c r="G738" i="68" s="1"/>
  <c r="D739" i="68"/>
  <c r="F737" i="67"/>
  <c r="E737" i="67"/>
  <c r="D738" i="67"/>
  <c r="H737" i="68"/>
  <c r="I737" i="68"/>
  <c r="X735" i="58"/>
  <c r="W735" i="58"/>
  <c r="V736" i="58"/>
  <c r="AB737" i="58"/>
  <c r="AA737" i="58"/>
  <c r="Z738" i="58"/>
  <c r="D740" i="68" l="1"/>
  <c r="F739" i="68"/>
  <c r="E739" i="68"/>
  <c r="G739" i="68" s="1"/>
  <c r="F738" i="67"/>
  <c r="E738" i="67"/>
  <c r="D739" i="67"/>
  <c r="I738" i="68"/>
  <c r="H738" i="68"/>
  <c r="G737" i="67"/>
  <c r="I736" i="67"/>
  <c r="H736" i="67"/>
  <c r="V737" i="58"/>
  <c r="X736" i="58"/>
  <c r="W736" i="58"/>
  <c r="AA738" i="58"/>
  <c r="AB738" i="58"/>
  <c r="Z739" i="58"/>
  <c r="I739" i="68" l="1"/>
  <c r="H739" i="68"/>
  <c r="E739" i="67"/>
  <c r="D740" i="67"/>
  <c r="F739" i="67"/>
  <c r="G738" i="67"/>
  <c r="H737" i="67"/>
  <c r="I737" i="67"/>
  <c r="F740" i="68"/>
  <c r="E740" i="68"/>
  <c r="G740" i="68" s="1"/>
  <c r="D741" i="68"/>
  <c r="X737" i="58"/>
  <c r="W737" i="58"/>
  <c r="V738" i="58"/>
  <c r="AB739" i="58"/>
  <c r="AA739" i="58"/>
  <c r="Z740" i="58"/>
  <c r="E740" i="67" l="1"/>
  <c r="F740" i="67"/>
  <c r="D741" i="67"/>
  <c r="F741" i="68"/>
  <c r="E741" i="68"/>
  <c r="G741" i="68" s="1"/>
  <c r="D742" i="68"/>
  <c r="H740" i="68"/>
  <c r="I740" i="68"/>
  <c r="G739" i="67"/>
  <c r="H738" i="67"/>
  <c r="I738" i="67"/>
  <c r="X738" i="58"/>
  <c r="W738" i="58"/>
  <c r="V739" i="58"/>
  <c r="AC740" i="58"/>
  <c r="AB740" i="58"/>
  <c r="AA740" i="58"/>
  <c r="Z741" i="58"/>
  <c r="D742" i="67" l="1"/>
  <c r="F741" i="67"/>
  <c r="E741" i="67"/>
  <c r="D743" i="68"/>
  <c r="F742" i="68"/>
  <c r="E742" i="68"/>
  <c r="G740" i="67"/>
  <c r="H739" i="67"/>
  <c r="I739" i="67"/>
  <c r="G742" i="68"/>
  <c r="H741" i="68"/>
  <c r="I741" i="68"/>
  <c r="X739" i="58"/>
  <c r="W739" i="58"/>
  <c r="V740" i="58"/>
  <c r="AA741" i="58"/>
  <c r="AB741" i="58"/>
  <c r="Z742" i="58"/>
  <c r="E743" i="68" l="1"/>
  <c r="D744" i="68"/>
  <c r="F743" i="68"/>
  <c r="G741" i="67"/>
  <c r="I740" i="67"/>
  <c r="H740" i="67"/>
  <c r="H742" i="68"/>
  <c r="I742" i="68"/>
  <c r="G743" i="68"/>
  <c r="F742" i="67"/>
  <c r="D743" i="67"/>
  <c r="E742" i="67"/>
  <c r="Y740" i="58"/>
  <c r="W740" i="58"/>
  <c r="X740" i="58"/>
  <c r="V741" i="58"/>
  <c r="AB742" i="58"/>
  <c r="AA742" i="58"/>
  <c r="Z743" i="58"/>
  <c r="G742" i="67" l="1"/>
  <c r="H741" i="67"/>
  <c r="I741" i="67"/>
  <c r="F743" i="67"/>
  <c r="E743" i="67"/>
  <c r="D744" i="67"/>
  <c r="E744" i="68"/>
  <c r="D745" i="68"/>
  <c r="F744" i="68"/>
  <c r="H743" i="68"/>
  <c r="I743" i="68"/>
  <c r="G744" i="68"/>
  <c r="V742" i="58"/>
  <c r="W741" i="58"/>
  <c r="X741" i="58"/>
  <c r="AA743" i="58"/>
  <c r="AB743" i="58"/>
  <c r="Z744" i="58"/>
  <c r="H744" i="68" l="1"/>
  <c r="G745" i="68"/>
  <c r="I744" i="68"/>
  <c r="E745" i="68"/>
  <c r="F745" i="68"/>
  <c r="D746" i="68"/>
  <c r="E744" i="67"/>
  <c r="F744" i="67"/>
  <c r="D745" i="67"/>
  <c r="G743" i="67"/>
  <c r="H742" i="67"/>
  <c r="I742" i="67"/>
  <c r="V743" i="58"/>
  <c r="W742" i="58"/>
  <c r="X742" i="58"/>
  <c r="AB744" i="58"/>
  <c r="AA744" i="58"/>
  <c r="Z745" i="58"/>
  <c r="G744" i="67" l="1"/>
  <c r="H743" i="67"/>
  <c r="I743" i="67"/>
  <c r="D747" i="68"/>
  <c r="F746" i="68"/>
  <c r="E746" i="68"/>
  <c r="G746" i="68"/>
  <c r="H745" i="68"/>
  <c r="I745" i="68"/>
  <c r="F745" i="67"/>
  <c r="E745" i="67"/>
  <c r="D746" i="67"/>
  <c r="X743" i="58"/>
  <c r="V744" i="58"/>
  <c r="W743" i="58"/>
  <c r="AA745" i="58"/>
  <c r="AB745" i="58"/>
  <c r="Z746" i="58"/>
  <c r="E746" i="67" l="1"/>
  <c r="D747" i="67"/>
  <c r="F746" i="67"/>
  <c r="E747" i="68"/>
  <c r="D748" i="68"/>
  <c r="F747" i="68"/>
  <c r="H746" i="68"/>
  <c r="I746" i="68"/>
  <c r="G747" i="68"/>
  <c r="G745" i="67"/>
  <c r="I744" i="67"/>
  <c r="H744" i="67"/>
  <c r="W744" i="58"/>
  <c r="V745" i="58"/>
  <c r="X744" i="58"/>
  <c r="AB746" i="58"/>
  <c r="AA746" i="58"/>
  <c r="Z747" i="58"/>
  <c r="F747" i="67" l="1"/>
  <c r="E747" i="67"/>
  <c r="D748" i="67"/>
  <c r="G746" i="67"/>
  <c r="H745" i="67"/>
  <c r="I745" i="67"/>
  <c r="I747" i="68"/>
  <c r="H747" i="68"/>
  <c r="G748" i="68"/>
  <c r="D749" i="68"/>
  <c r="F748" i="68"/>
  <c r="E748" i="68"/>
  <c r="W745" i="58"/>
  <c r="V746" i="58"/>
  <c r="X745" i="58"/>
  <c r="AA747" i="58"/>
  <c r="AB747" i="58"/>
  <c r="Z748" i="58"/>
  <c r="G747" i="67" l="1"/>
  <c r="I746" i="67"/>
  <c r="H746" i="67"/>
  <c r="E748" i="67"/>
  <c r="D749" i="67"/>
  <c r="F748" i="67"/>
  <c r="E749" i="68"/>
  <c r="D750" i="68"/>
  <c r="F749" i="68"/>
  <c r="H748" i="68"/>
  <c r="I748" i="68"/>
  <c r="G749" i="68"/>
  <c r="V747" i="58"/>
  <c r="W746" i="58"/>
  <c r="X746" i="58"/>
  <c r="AB748" i="58"/>
  <c r="AA748" i="58"/>
  <c r="Z749" i="58"/>
  <c r="H749" i="68" l="1"/>
  <c r="G750" i="68"/>
  <c r="I749" i="68"/>
  <c r="E750" i="68"/>
  <c r="F750" i="68"/>
  <c r="D751" i="68"/>
  <c r="E749" i="67"/>
  <c r="D750" i="67"/>
  <c r="F749" i="67"/>
  <c r="G748" i="67"/>
  <c r="H747" i="67"/>
  <c r="I747" i="67"/>
  <c r="W747" i="58"/>
  <c r="V748" i="58"/>
  <c r="X747" i="58"/>
  <c r="AA749" i="58"/>
  <c r="AB749" i="58"/>
  <c r="Z750" i="58"/>
  <c r="E750" i="67" l="1"/>
  <c r="F750" i="67"/>
  <c r="D751" i="67"/>
  <c r="G749" i="67"/>
  <c r="H748" i="67"/>
  <c r="I748" i="67"/>
  <c r="F751" i="68"/>
  <c r="E751" i="68"/>
  <c r="D752" i="68"/>
  <c r="G751" i="68"/>
  <c r="H750" i="68"/>
  <c r="I750" i="68"/>
  <c r="W748" i="58"/>
  <c r="V749" i="58"/>
  <c r="X748" i="58"/>
  <c r="AB750" i="58"/>
  <c r="AA750" i="58"/>
  <c r="Z751" i="58"/>
  <c r="G750" i="67" l="1"/>
  <c r="H749" i="67"/>
  <c r="I749" i="67"/>
  <c r="F751" i="67"/>
  <c r="D752" i="67"/>
  <c r="E751" i="67"/>
  <c r="G752" i="68"/>
  <c r="H751" i="68"/>
  <c r="I751" i="68"/>
  <c r="F752" i="68"/>
  <c r="E752" i="68"/>
  <c r="D753" i="68"/>
  <c r="W749" i="58"/>
  <c r="X749" i="58"/>
  <c r="V750" i="58"/>
  <c r="AA751" i="58"/>
  <c r="AB751" i="58"/>
  <c r="Z752" i="58"/>
  <c r="F753" i="68" l="1"/>
  <c r="E753" i="68"/>
  <c r="D754" i="68"/>
  <c r="G753" i="68"/>
  <c r="H752" i="68"/>
  <c r="I752" i="68"/>
  <c r="D753" i="67"/>
  <c r="E752" i="67"/>
  <c r="F752" i="67"/>
  <c r="G751" i="67"/>
  <c r="I750" i="67"/>
  <c r="H750" i="67"/>
  <c r="W750" i="58"/>
  <c r="X750" i="58"/>
  <c r="V751" i="58"/>
  <c r="AB752" i="58"/>
  <c r="AA752" i="58"/>
  <c r="Z753" i="58"/>
  <c r="H753" i="68" l="1"/>
  <c r="G754" i="68"/>
  <c r="I753" i="68"/>
  <c r="D754" i="67"/>
  <c r="F753" i="67"/>
  <c r="E753" i="67"/>
  <c r="E754" i="68"/>
  <c r="D755" i="68"/>
  <c r="F754" i="68"/>
  <c r="G752" i="67"/>
  <c r="H751" i="67"/>
  <c r="I751" i="67"/>
  <c r="W751" i="58"/>
  <c r="V752" i="58"/>
  <c r="X751" i="58"/>
  <c r="AA753" i="58"/>
  <c r="AB753" i="58"/>
  <c r="Z754" i="58"/>
  <c r="F755" i="68" l="1"/>
  <c r="E755" i="68"/>
  <c r="D756" i="68"/>
  <c r="D755" i="67"/>
  <c r="E754" i="67"/>
  <c r="F754" i="67"/>
  <c r="G753" i="67"/>
  <c r="I752" i="67"/>
  <c r="H752" i="67"/>
  <c r="G755" i="68"/>
  <c r="H754" i="68"/>
  <c r="I754" i="68"/>
  <c r="W752" i="58"/>
  <c r="V753" i="58"/>
  <c r="X752" i="58"/>
  <c r="AB754" i="58"/>
  <c r="AA754" i="58"/>
  <c r="Z755" i="58"/>
  <c r="F755" i="67" l="1"/>
  <c r="E755" i="67"/>
  <c r="D756" i="67"/>
  <c r="G754" i="67"/>
  <c r="H753" i="67"/>
  <c r="I753" i="67"/>
  <c r="F756" i="68"/>
  <c r="D757" i="68"/>
  <c r="E756" i="68"/>
  <c r="G756" i="68"/>
  <c r="H755" i="68"/>
  <c r="I755" i="68"/>
  <c r="W753" i="58"/>
  <c r="X753" i="58"/>
  <c r="V754" i="58"/>
  <c r="AA755" i="58"/>
  <c r="AB755" i="58"/>
  <c r="Z756" i="58"/>
  <c r="E757" i="68" l="1"/>
  <c r="D758" i="68"/>
  <c r="F757" i="68"/>
  <c r="G755" i="67"/>
  <c r="I754" i="67"/>
  <c r="H754" i="67"/>
  <c r="D757" i="67"/>
  <c r="E756" i="67"/>
  <c r="F756" i="67"/>
  <c r="H756" i="68"/>
  <c r="I756" i="68"/>
  <c r="G757" i="68"/>
  <c r="W754" i="58"/>
  <c r="V755" i="58"/>
  <c r="X754" i="58"/>
  <c r="AB756" i="58"/>
  <c r="AA756" i="58"/>
  <c r="Z757" i="58"/>
  <c r="H757" i="68" l="1"/>
  <c r="G758" i="68"/>
  <c r="I757" i="68"/>
  <c r="G756" i="67"/>
  <c r="I755" i="67"/>
  <c r="H755" i="67"/>
  <c r="D758" i="67"/>
  <c r="F757" i="67"/>
  <c r="E757" i="67"/>
  <c r="E758" i="68"/>
  <c r="D759" i="68"/>
  <c r="F758" i="68"/>
  <c r="W755" i="58"/>
  <c r="V756" i="58"/>
  <c r="X755" i="58"/>
  <c r="AA757" i="58"/>
  <c r="AB757" i="58"/>
  <c r="Z758" i="58"/>
  <c r="G757" i="67" l="1"/>
  <c r="I756" i="67"/>
  <c r="H756" i="67"/>
  <c r="F759" i="68"/>
  <c r="E759" i="68"/>
  <c r="D760" i="68"/>
  <c r="F758" i="67"/>
  <c r="E758" i="67"/>
  <c r="D759" i="67"/>
  <c r="G759" i="68"/>
  <c r="H758" i="68"/>
  <c r="I758" i="68"/>
  <c r="W756" i="58"/>
  <c r="V757" i="58"/>
  <c r="X756" i="58"/>
  <c r="AB758" i="58"/>
  <c r="AA758" i="58"/>
  <c r="Z759" i="58"/>
  <c r="H759" i="68" l="1"/>
  <c r="I759" i="68"/>
  <c r="F760" i="68"/>
  <c r="E760" i="68"/>
  <c r="G760" i="68" s="1"/>
  <c r="D761" i="68"/>
  <c r="F759" i="67"/>
  <c r="D760" i="67"/>
  <c r="E759" i="67"/>
  <c r="G758" i="67"/>
  <c r="H757" i="67"/>
  <c r="I757" i="67"/>
  <c r="W757" i="58"/>
  <c r="V758" i="58"/>
  <c r="X757" i="58"/>
  <c r="AA759" i="58"/>
  <c r="AB759" i="58"/>
  <c r="Z760" i="58"/>
  <c r="H760" i="68" l="1"/>
  <c r="I760" i="68"/>
  <c r="D761" i="67"/>
  <c r="E760" i="67"/>
  <c r="F760" i="67"/>
  <c r="G759" i="67"/>
  <c r="H758" i="67"/>
  <c r="I758" i="67"/>
  <c r="E761" i="68"/>
  <c r="G761" i="68" s="1"/>
  <c r="D762" i="68"/>
  <c r="F761" i="68"/>
  <c r="W758" i="58"/>
  <c r="V759" i="58"/>
  <c r="X758" i="58"/>
  <c r="AB760" i="58"/>
  <c r="AA760" i="58"/>
  <c r="AC760" i="58"/>
  <c r="Z761" i="58"/>
  <c r="F761" i="67" l="1"/>
  <c r="E761" i="67"/>
  <c r="D762" i="67"/>
  <c r="E762" i="68"/>
  <c r="G762" i="68" s="1"/>
  <c r="D763" i="68"/>
  <c r="F762" i="68"/>
  <c r="G760" i="67"/>
  <c r="H759" i="67"/>
  <c r="I759" i="67"/>
  <c r="I761" i="68"/>
  <c r="H761" i="68"/>
  <c r="W759" i="58"/>
  <c r="X759" i="58"/>
  <c r="V760" i="58"/>
  <c r="AB761" i="58"/>
  <c r="AA761" i="58"/>
  <c r="Z762" i="58"/>
  <c r="F763" i="68" l="1"/>
  <c r="E763" i="68"/>
  <c r="G763" i="68" s="1"/>
  <c r="D764" i="68"/>
  <c r="H762" i="68"/>
  <c r="I762" i="68"/>
  <c r="G761" i="67"/>
  <c r="I760" i="67"/>
  <c r="H760" i="67"/>
  <c r="F762" i="67"/>
  <c r="E762" i="67"/>
  <c r="D763" i="67"/>
  <c r="W760" i="58"/>
  <c r="Y760" i="58"/>
  <c r="V761" i="58"/>
  <c r="X760" i="58"/>
  <c r="AA762" i="58"/>
  <c r="AB762" i="58"/>
  <c r="Z763" i="58"/>
  <c r="E763" i="67" l="1"/>
  <c r="D764" i="67"/>
  <c r="F763" i="67"/>
  <c r="F764" i="68"/>
  <c r="D765" i="68"/>
  <c r="E764" i="68"/>
  <c r="G764" i="68" s="1"/>
  <c r="G762" i="67"/>
  <c r="I761" i="67"/>
  <c r="H761" i="67"/>
  <c r="H763" i="68"/>
  <c r="I763" i="68"/>
  <c r="W761" i="58"/>
  <c r="V762" i="58"/>
  <c r="X761" i="58"/>
  <c r="AB763" i="58"/>
  <c r="AA763" i="58"/>
  <c r="Z764" i="58"/>
  <c r="G763" i="67" l="1"/>
  <c r="I762" i="67"/>
  <c r="H762" i="67"/>
  <c r="I764" i="68"/>
  <c r="H764" i="68"/>
  <c r="E764" i="67"/>
  <c r="F764" i="67"/>
  <c r="D765" i="67"/>
  <c r="D766" i="68"/>
  <c r="F765" i="68"/>
  <c r="E765" i="68"/>
  <c r="G765" i="68" s="1"/>
  <c r="X762" i="58"/>
  <c r="W762" i="58"/>
  <c r="V763" i="58"/>
  <c r="AA764" i="58"/>
  <c r="AB764" i="58"/>
  <c r="Z765" i="58"/>
  <c r="F765" i="67" l="1"/>
  <c r="D766" i="67"/>
  <c r="E765" i="67"/>
  <c r="I765" i="68"/>
  <c r="H765" i="68"/>
  <c r="D767" i="68"/>
  <c r="F766" i="68"/>
  <c r="E766" i="68"/>
  <c r="G766" i="68" s="1"/>
  <c r="G764" i="67"/>
  <c r="H763" i="67"/>
  <c r="I763" i="67"/>
  <c r="X763" i="58"/>
  <c r="W763" i="58"/>
  <c r="V764" i="58"/>
  <c r="AB765" i="58"/>
  <c r="AA765" i="58"/>
  <c r="Z766" i="58"/>
  <c r="I766" i="68" l="1"/>
  <c r="H766" i="68"/>
  <c r="D768" i="68"/>
  <c r="F767" i="68"/>
  <c r="E767" i="68"/>
  <c r="G767" i="68" s="1"/>
  <c r="E766" i="67"/>
  <c r="F766" i="67"/>
  <c r="D767" i="67"/>
  <c r="G765" i="67"/>
  <c r="I764" i="67"/>
  <c r="H764" i="67"/>
  <c r="W764" i="58"/>
  <c r="X764" i="58"/>
  <c r="V765" i="58"/>
  <c r="AA766" i="58"/>
  <c r="AB766" i="58"/>
  <c r="Z767" i="58"/>
  <c r="F767" i="67" l="1"/>
  <c r="E767" i="67"/>
  <c r="D768" i="67"/>
  <c r="E768" i="68"/>
  <c r="G768" i="68" s="1"/>
  <c r="F768" i="68"/>
  <c r="D769" i="68"/>
  <c r="G766" i="67"/>
  <c r="I765" i="67"/>
  <c r="H765" i="67"/>
  <c r="H767" i="68"/>
  <c r="I767" i="68"/>
  <c r="V766" i="58"/>
  <c r="W765" i="58"/>
  <c r="X765" i="58"/>
  <c r="AB767" i="58"/>
  <c r="AA767" i="58"/>
  <c r="Z768" i="58"/>
  <c r="H768" i="68" l="1"/>
  <c r="I768" i="68"/>
  <c r="G767" i="67"/>
  <c r="I766" i="67"/>
  <c r="H766" i="67"/>
  <c r="E768" i="67"/>
  <c r="F768" i="67"/>
  <c r="D769" i="67"/>
  <c r="F769" i="68"/>
  <c r="E769" i="68"/>
  <c r="G769" i="68" s="1"/>
  <c r="D770" i="68"/>
  <c r="V767" i="58"/>
  <c r="W766" i="58"/>
  <c r="X766" i="58"/>
  <c r="AA768" i="58"/>
  <c r="AB768" i="58"/>
  <c r="Z769" i="58"/>
  <c r="E769" i="67" l="1"/>
  <c r="F769" i="67"/>
  <c r="D770" i="67"/>
  <c r="E770" i="68"/>
  <c r="G770" i="68" s="1"/>
  <c r="D771" i="68"/>
  <c r="F770" i="68"/>
  <c r="G768" i="67"/>
  <c r="H767" i="67"/>
  <c r="I767" i="67"/>
  <c r="H769" i="68"/>
  <c r="I769" i="68"/>
  <c r="W767" i="58"/>
  <c r="V768" i="58"/>
  <c r="X767" i="58"/>
  <c r="AB769" i="58"/>
  <c r="AA769" i="58"/>
  <c r="Z770" i="58"/>
  <c r="G771" i="68" l="1"/>
  <c r="H770" i="68"/>
  <c r="I770" i="68"/>
  <c r="G769" i="67"/>
  <c r="I768" i="67"/>
  <c r="H768" i="67"/>
  <c r="F770" i="67"/>
  <c r="D771" i="67"/>
  <c r="E770" i="67"/>
  <c r="F771" i="68"/>
  <c r="D772" i="68"/>
  <c r="E771" i="68"/>
  <c r="V769" i="58"/>
  <c r="X768" i="58"/>
  <c r="W768" i="58"/>
  <c r="AA770" i="58"/>
  <c r="AB770" i="58"/>
  <c r="Z771" i="58"/>
  <c r="E771" i="67" l="1"/>
  <c r="D772" i="67"/>
  <c r="F771" i="67"/>
  <c r="G770" i="67"/>
  <c r="I769" i="67"/>
  <c r="H769" i="67"/>
  <c r="D773" i="68"/>
  <c r="F772" i="68"/>
  <c r="E772" i="68"/>
  <c r="H771" i="68"/>
  <c r="I771" i="68"/>
  <c r="G772" i="68"/>
  <c r="V770" i="58"/>
  <c r="W769" i="58"/>
  <c r="X769" i="58"/>
  <c r="AB771" i="58"/>
  <c r="AA771" i="58"/>
  <c r="Z772" i="58"/>
  <c r="H772" i="68" l="1"/>
  <c r="G773" i="68"/>
  <c r="I772" i="68"/>
  <c r="G771" i="67"/>
  <c r="I770" i="67"/>
  <c r="H770" i="67"/>
  <c r="D774" i="68"/>
  <c r="F773" i="68"/>
  <c r="E773" i="68"/>
  <c r="F772" i="67"/>
  <c r="E772" i="67"/>
  <c r="D773" i="67"/>
  <c r="X770" i="58"/>
  <c r="V771" i="58"/>
  <c r="W770" i="58"/>
  <c r="AA772" i="58"/>
  <c r="AB772" i="58"/>
  <c r="Z773" i="58"/>
  <c r="F773" i="67" l="1"/>
  <c r="D774" i="67"/>
  <c r="E773" i="67"/>
  <c r="G772" i="67"/>
  <c r="H771" i="67"/>
  <c r="I771" i="67"/>
  <c r="D775" i="68"/>
  <c r="F774" i="68"/>
  <c r="E774" i="68"/>
  <c r="H773" i="68"/>
  <c r="G774" i="68"/>
  <c r="I773" i="68"/>
  <c r="W771" i="58"/>
  <c r="V772" i="58"/>
  <c r="X771" i="58"/>
  <c r="AB773" i="58"/>
  <c r="AA773" i="58"/>
  <c r="Z774" i="58"/>
  <c r="G773" i="67" l="1"/>
  <c r="I772" i="67"/>
  <c r="H772" i="67"/>
  <c r="H774" i="68"/>
  <c r="I774" i="68"/>
  <c r="F775" i="68"/>
  <c r="E775" i="68"/>
  <c r="G775" i="68" s="1"/>
  <c r="D776" i="68"/>
  <c r="E774" i="67"/>
  <c r="F774" i="67"/>
  <c r="D775" i="67"/>
  <c r="W772" i="58"/>
  <c r="V773" i="58"/>
  <c r="X772" i="58"/>
  <c r="AA774" i="58"/>
  <c r="AB774" i="58"/>
  <c r="Z775" i="58"/>
  <c r="F776" i="68" l="1"/>
  <c r="E776" i="68"/>
  <c r="G776" i="68" s="1"/>
  <c r="D777" i="68"/>
  <c r="F775" i="67"/>
  <c r="E775" i="67"/>
  <c r="D776" i="67"/>
  <c r="H775" i="68"/>
  <c r="I775" i="68"/>
  <c r="G774" i="67"/>
  <c r="I773" i="67"/>
  <c r="H773" i="67"/>
  <c r="V774" i="58"/>
  <c r="W773" i="58"/>
  <c r="X773" i="58"/>
  <c r="AB775" i="58"/>
  <c r="AA775" i="58"/>
  <c r="Z776" i="58"/>
  <c r="F777" i="68" l="1"/>
  <c r="E777" i="68"/>
  <c r="G777" i="68" s="1"/>
  <c r="D778" i="68"/>
  <c r="F776" i="67"/>
  <c r="D777" i="67"/>
  <c r="E776" i="67"/>
  <c r="H776" i="68"/>
  <c r="I776" i="68"/>
  <c r="G775" i="67"/>
  <c r="H774" i="67"/>
  <c r="I774" i="67"/>
  <c r="X774" i="58"/>
  <c r="V775" i="58"/>
  <c r="W774" i="58"/>
  <c r="AA776" i="58"/>
  <c r="AB776" i="58"/>
  <c r="Z777" i="58"/>
  <c r="E778" i="68" l="1"/>
  <c r="G778" i="68" s="1"/>
  <c r="D779" i="68"/>
  <c r="F778" i="68"/>
  <c r="H777" i="68"/>
  <c r="I777" i="68"/>
  <c r="G776" i="67"/>
  <c r="H775" i="67"/>
  <c r="I775" i="67"/>
  <c r="E777" i="67"/>
  <c r="D778" i="67"/>
  <c r="F777" i="67"/>
  <c r="W775" i="58"/>
  <c r="V776" i="58"/>
  <c r="X775" i="58"/>
  <c r="AB777" i="58"/>
  <c r="AA777" i="58"/>
  <c r="Z778" i="58"/>
  <c r="F778" i="67" l="1"/>
  <c r="D779" i="67"/>
  <c r="E778" i="67"/>
  <c r="G777" i="67"/>
  <c r="H776" i="67"/>
  <c r="I776" i="67"/>
  <c r="D780" i="68"/>
  <c r="F779" i="68"/>
  <c r="E779" i="68"/>
  <c r="G779" i="68" s="1"/>
  <c r="I778" i="68"/>
  <c r="H778" i="68"/>
  <c r="W776" i="58"/>
  <c r="V777" i="58"/>
  <c r="X776" i="58"/>
  <c r="AA778" i="58"/>
  <c r="AB778" i="58"/>
  <c r="Z779" i="58"/>
  <c r="G778" i="67" l="1"/>
  <c r="I777" i="67"/>
  <c r="H777" i="67"/>
  <c r="D781" i="68"/>
  <c r="F780" i="68"/>
  <c r="E780" i="68"/>
  <c r="G780" i="68" s="1"/>
  <c r="E779" i="67"/>
  <c r="D780" i="67"/>
  <c r="F779" i="67"/>
  <c r="I779" i="68"/>
  <c r="H779" i="68"/>
  <c r="V778" i="58"/>
  <c r="W777" i="58"/>
  <c r="X777" i="58"/>
  <c r="AB779" i="58"/>
  <c r="AA779" i="58"/>
  <c r="Z780" i="58"/>
  <c r="E780" i="67" l="1"/>
  <c r="F780" i="67"/>
  <c r="D781" i="67"/>
  <c r="E781" i="68"/>
  <c r="D782" i="68"/>
  <c r="F781" i="68"/>
  <c r="G781" i="68"/>
  <c r="I780" i="68"/>
  <c r="H780" i="68"/>
  <c r="G779" i="67"/>
  <c r="H778" i="67"/>
  <c r="I778" i="67"/>
  <c r="X778" i="58"/>
  <c r="W778" i="58"/>
  <c r="V779" i="58"/>
  <c r="AC780" i="58"/>
  <c r="AA780" i="58"/>
  <c r="AB780" i="58"/>
  <c r="Z781" i="58"/>
  <c r="H781" i="68" l="1"/>
  <c r="I781" i="68"/>
  <c r="F781" i="67"/>
  <c r="E781" i="67"/>
  <c r="D782" i="67"/>
  <c r="G780" i="67"/>
  <c r="H779" i="67"/>
  <c r="I779" i="67"/>
  <c r="F782" i="68"/>
  <c r="E782" i="68"/>
  <c r="G782" i="68" s="1"/>
  <c r="D783" i="68"/>
  <c r="W779" i="58"/>
  <c r="V780" i="58"/>
  <c r="X779" i="58"/>
  <c r="AA781" i="58"/>
  <c r="AB781" i="58"/>
  <c r="Z782" i="58"/>
  <c r="E783" i="68" l="1"/>
  <c r="G783" i="68" s="1"/>
  <c r="D784" i="68"/>
  <c r="F783" i="68"/>
  <c r="G781" i="67"/>
  <c r="I780" i="67"/>
  <c r="H780" i="67"/>
  <c r="H782" i="68"/>
  <c r="I782" i="68"/>
  <c r="D783" i="67"/>
  <c r="E782" i="67"/>
  <c r="F782" i="67"/>
  <c r="X780" i="58"/>
  <c r="V781" i="58"/>
  <c r="W780" i="58"/>
  <c r="Y780" i="58"/>
  <c r="AB782" i="58"/>
  <c r="AA782" i="58"/>
  <c r="Z783" i="58"/>
  <c r="G782" i="67" l="1"/>
  <c r="H781" i="67"/>
  <c r="I781" i="67"/>
  <c r="F784" i="68"/>
  <c r="E784" i="68"/>
  <c r="G784" i="68" s="1"/>
  <c r="D785" i="68"/>
  <c r="F783" i="67"/>
  <c r="E783" i="67"/>
  <c r="D784" i="67"/>
  <c r="H783" i="68"/>
  <c r="I783" i="68"/>
  <c r="V782" i="58"/>
  <c r="X781" i="58"/>
  <c r="W781" i="58"/>
  <c r="AA783" i="58"/>
  <c r="AB783" i="58"/>
  <c r="Z784" i="58"/>
  <c r="D786" i="68" l="1"/>
  <c r="F785" i="68"/>
  <c r="E785" i="68"/>
  <c r="G785" i="68" s="1"/>
  <c r="D785" i="67"/>
  <c r="F784" i="67"/>
  <c r="E784" i="67"/>
  <c r="H784" i="68"/>
  <c r="I784" i="68"/>
  <c r="G783" i="67"/>
  <c r="I782" i="67"/>
  <c r="H782" i="67"/>
  <c r="W782" i="58"/>
  <c r="V783" i="58"/>
  <c r="X782" i="58"/>
  <c r="AB784" i="58"/>
  <c r="AA784" i="58"/>
  <c r="Z785" i="58"/>
  <c r="E785" i="67" l="1"/>
  <c r="D786" i="67"/>
  <c r="F785" i="67"/>
  <c r="H785" i="68"/>
  <c r="I785" i="68"/>
  <c r="G784" i="67"/>
  <c r="H783" i="67"/>
  <c r="I783" i="67"/>
  <c r="F786" i="68"/>
  <c r="E786" i="68"/>
  <c r="G786" i="68" s="1"/>
  <c r="D787" i="68"/>
  <c r="V784" i="58"/>
  <c r="W783" i="58"/>
  <c r="X783" i="58"/>
  <c r="AA785" i="58"/>
  <c r="AB785" i="58"/>
  <c r="Z786" i="58"/>
  <c r="F787" i="68" l="1"/>
  <c r="E787" i="68"/>
  <c r="G787" i="68" s="1"/>
  <c r="D788" i="68"/>
  <c r="H786" i="68"/>
  <c r="I786" i="68"/>
  <c r="G785" i="67"/>
  <c r="I784" i="67"/>
  <c r="H784" i="67"/>
  <c r="F786" i="67"/>
  <c r="D787" i="67"/>
  <c r="E786" i="67"/>
  <c r="X784" i="58"/>
  <c r="V785" i="58"/>
  <c r="W784" i="58"/>
  <c r="AB786" i="58"/>
  <c r="AA786" i="58"/>
  <c r="Z787" i="58"/>
  <c r="E788" i="68" l="1"/>
  <c r="G788" i="68" s="1"/>
  <c r="F788" i="68"/>
  <c r="D789" i="68"/>
  <c r="E787" i="67"/>
  <c r="D788" i="67"/>
  <c r="F787" i="67"/>
  <c r="G786" i="67"/>
  <c r="I785" i="67"/>
  <c r="H785" i="67"/>
  <c r="H787" i="68"/>
  <c r="I787" i="68"/>
  <c r="V786" i="58"/>
  <c r="X785" i="58"/>
  <c r="W785" i="58"/>
  <c r="AA787" i="58"/>
  <c r="AB787" i="58"/>
  <c r="Z788" i="58"/>
  <c r="G787" i="67" l="1"/>
  <c r="I786" i="67"/>
  <c r="H786" i="67"/>
  <c r="D790" i="68"/>
  <c r="E789" i="68"/>
  <c r="G789" i="68" s="1"/>
  <c r="F789" i="68"/>
  <c r="F788" i="67"/>
  <c r="D789" i="67"/>
  <c r="E788" i="67"/>
  <c r="I788" i="68"/>
  <c r="H788" i="68"/>
  <c r="W786" i="58"/>
  <c r="V787" i="58"/>
  <c r="X786" i="58"/>
  <c r="AB788" i="58"/>
  <c r="AA788" i="58"/>
  <c r="Z789" i="58"/>
  <c r="E789" i="67" l="1"/>
  <c r="D790" i="67"/>
  <c r="F789" i="67"/>
  <c r="F790" i="68"/>
  <c r="E790" i="68"/>
  <c r="G790" i="68" s="1"/>
  <c r="D791" i="68"/>
  <c r="H789" i="68"/>
  <c r="I789" i="68"/>
  <c r="G788" i="67"/>
  <c r="H787" i="67"/>
  <c r="I787" i="67"/>
  <c r="X787" i="58"/>
  <c r="W787" i="58"/>
  <c r="V788" i="58"/>
  <c r="AA789" i="58"/>
  <c r="AB789" i="58"/>
  <c r="Z790" i="58"/>
  <c r="E791" i="68" l="1"/>
  <c r="G791" i="68" s="1"/>
  <c r="F791" i="68"/>
  <c r="D792" i="68"/>
  <c r="E790" i="67"/>
  <c r="F790" i="67"/>
  <c r="D791" i="67"/>
  <c r="G789" i="67"/>
  <c r="I788" i="67"/>
  <c r="H788" i="67"/>
  <c r="H790" i="68"/>
  <c r="I790" i="68"/>
  <c r="X788" i="58"/>
  <c r="V789" i="58"/>
  <c r="W788" i="58"/>
  <c r="AB790" i="58"/>
  <c r="AA790" i="58"/>
  <c r="Z791" i="58"/>
  <c r="G790" i="67" l="1"/>
  <c r="I789" i="67"/>
  <c r="H789" i="67"/>
  <c r="F792" i="68"/>
  <c r="E792" i="68"/>
  <c r="G792" i="68" s="1"/>
  <c r="D793" i="68"/>
  <c r="E791" i="67"/>
  <c r="D792" i="67"/>
  <c r="F791" i="67"/>
  <c r="H791" i="68"/>
  <c r="I791" i="68"/>
  <c r="V790" i="58"/>
  <c r="W789" i="58"/>
  <c r="X789" i="58"/>
  <c r="AA791" i="58"/>
  <c r="AB791" i="58"/>
  <c r="Z792" i="58"/>
  <c r="F792" i="67" l="1"/>
  <c r="D793" i="67"/>
  <c r="E792" i="67"/>
  <c r="E793" i="68"/>
  <c r="G793" i="68" s="1"/>
  <c r="F793" i="68"/>
  <c r="D794" i="68"/>
  <c r="H792" i="68"/>
  <c r="I792" i="68"/>
  <c r="G791" i="67"/>
  <c r="I790" i="67"/>
  <c r="H790" i="67"/>
  <c r="X790" i="58"/>
  <c r="V791" i="58"/>
  <c r="W790" i="58"/>
  <c r="AB792" i="58"/>
  <c r="AA792" i="58"/>
  <c r="Z793" i="58"/>
  <c r="I793" i="68" l="1"/>
  <c r="H793" i="68"/>
  <c r="G792" i="67"/>
  <c r="H791" i="67"/>
  <c r="I791" i="67"/>
  <c r="F794" i="68"/>
  <c r="E794" i="68"/>
  <c r="G794" i="68" s="1"/>
  <c r="D795" i="68"/>
  <c r="E793" i="67"/>
  <c r="D794" i="67"/>
  <c r="F793" i="67"/>
  <c r="X791" i="58"/>
  <c r="W791" i="58"/>
  <c r="V792" i="58"/>
  <c r="AA793" i="58"/>
  <c r="AB793" i="58"/>
  <c r="Z794" i="58"/>
  <c r="F795" i="68" l="1"/>
  <c r="E795" i="68"/>
  <c r="G795" i="68" s="1"/>
  <c r="D796" i="68"/>
  <c r="I794" i="68"/>
  <c r="H794" i="68"/>
  <c r="G793" i="67"/>
  <c r="I792" i="67"/>
  <c r="H792" i="67"/>
  <c r="F794" i="67"/>
  <c r="D795" i="67"/>
  <c r="E794" i="67"/>
  <c r="X792" i="58"/>
  <c r="W792" i="58"/>
  <c r="V793" i="58"/>
  <c r="AB794" i="58"/>
  <c r="AA794" i="58"/>
  <c r="Z795" i="58"/>
  <c r="F796" i="68" l="1"/>
  <c r="D797" i="68"/>
  <c r="E796" i="68"/>
  <c r="G796" i="68" s="1"/>
  <c r="D796" i="67"/>
  <c r="F795" i="67"/>
  <c r="E795" i="67"/>
  <c r="G794" i="67"/>
  <c r="I793" i="67"/>
  <c r="H793" i="67"/>
  <c r="H795" i="68"/>
  <c r="I795" i="68"/>
  <c r="W793" i="58"/>
  <c r="V794" i="58"/>
  <c r="X793" i="58"/>
  <c r="AA795" i="58"/>
  <c r="AB795" i="58"/>
  <c r="Z796" i="58"/>
  <c r="D797" i="67" l="1"/>
  <c r="E796" i="67"/>
  <c r="F796" i="67"/>
  <c r="G795" i="67"/>
  <c r="I794" i="67"/>
  <c r="H794" i="67"/>
  <c r="I796" i="68"/>
  <c r="H796" i="68"/>
  <c r="G797" i="68"/>
  <c r="D798" i="68"/>
  <c r="F797" i="68"/>
  <c r="E797" i="68"/>
  <c r="X794" i="58"/>
  <c r="V795" i="58"/>
  <c r="W794" i="58"/>
  <c r="AB796" i="58"/>
  <c r="AA796" i="58"/>
  <c r="Z797" i="58"/>
  <c r="G796" i="67" l="1"/>
  <c r="H795" i="67"/>
  <c r="I795" i="67"/>
  <c r="E798" i="68"/>
  <c r="F798" i="68"/>
  <c r="D799" i="68"/>
  <c r="H797" i="68"/>
  <c r="I797" i="68"/>
  <c r="G798" i="68"/>
  <c r="E797" i="67"/>
  <c r="F797" i="67"/>
  <c r="D798" i="67"/>
  <c r="X795" i="58"/>
  <c r="W795" i="58"/>
  <c r="V796" i="58"/>
  <c r="AA797" i="58"/>
  <c r="AB797" i="58"/>
  <c r="Z798" i="58"/>
  <c r="E798" i="67" l="1"/>
  <c r="F798" i="67"/>
  <c r="D799" i="67"/>
  <c r="F799" i="68"/>
  <c r="D800" i="68"/>
  <c r="E799" i="68"/>
  <c r="G799" i="68" s="1"/>
  <c r="H798" i="68"/>
  <c r="I798" i="68"/>
  <c r="G797" i="67"/>
  <c r="H796" i="67"/>
  <c r="I796" i="67"/>
  <c r="X796" i="58"/>
  <c r="W796" i="58"/>
  <c r="V797" i="58"/>
  <c r="AB798" i="58"/>
  <c r="AA798" i="58"/>
  <c r="Z799" i="58"/>
  <c r="F799" i="67" l="1"/>
  <c r="D800" i="67"/>
  <c r="E799" i="67"/>
  <c r="H799" i="68"/>
  <c r="I799" i="68"/>
  <c r="G798" i="67"/>
  <c r="H797" i="67"/>
  <c r="I797" i="67"/>
  <c r="F800" i="68"/>
  <c r="E800" i="68"/>
  <c r="G800" i="68" s="1"/>
  <c r="D801" i="68"/>
  <c r="X797" i="58"/>
  <c r="W797" i="58"/>
  <c r="V798" i="58"/>
  <c r="AA799" i="58"/>
  <c r="AB799" i="58"/>
  <c r="Z800" i="58"/>
  <c r="F801" i="68" l="1"/>
  <c r="E801" i="68"/>
  <c r="D802" i="68"/>
  <c r="H800" i="68"/>
  <c r="G801" i="68"/>
  <c r="I800" i="68"/>
  <c r="G799" i="67"/>
  <c r="I798" i="67"/>
  <c r="H798" i="67"/>
  <c r="F800" i="67"/>
  <c r="E800" i="67"/>
  <c r="D801" i="67"/>
  <c r="V799" i="58"/>
  <c r="X798" i="58"/>
  <c r="W798" i="58"/>
  <c r="AB800" i="58"/>
  <c r="AA800" i="58"/>
  <c r="AC800" i="58"/>
  <c r="Z801" i="58"/>
  <c r="E801" i="67" l="1"/>
  <c r="D802" i="67"/>
  <c r="F801" i="67"/>
  <c r="G800" i="67"/>
  <c r="I799" i="67"/>
  <c r="H799" i="67"/>
  <c r="E802" i="68"/>
  <c r="D803" i="68"/>
  <c r="F802" i="68"/>
  <c r="H801" i="68"/>
  <c r="G802" i="68"/>
  <c r="I801" i="68"/>
  <c r="V800" i="58"/>
  <c r="X799" i="58"/>
  <c r="W799" i="58"/>
  <c r="AB801" i="58"/>
  <c r="AA801" i="58"/>
  <c r="Z802" i="58"/>
  <c r="F803" i="68" l="1"/>
  <c r="E803" i="68"/>
  <c r="D804" i="68"/>
  <c r="G801" i="67"/>
  <c r="I800" i="67"/>
  <c r="H800" i="67"/>
  <c r="H802" i="68"/>
  <c r="G803" i="68"/>
  <c r="I802" i="68"/>
  <c r="F802" i="67"/>
  <c r="D803" i="67"/>
  <c r="E802" i="67"/>
  <c r="V801" i="58"/>
  <c r="Y800" i="58"/>
  <c r="X800" i="58"/>
  <c r="W800" i="58"/>
  <c r="AA802" i="58"/>
  <c r="AB802" i="58"/>
  <c r="Z803" i="58"/>
  <c r="G804" i="68" l="1"/>
  <c r="I803" i="68"/>
  <c r="H803" i="68"/>
  <c r="G802" i="67"/>
  <c r="I801" i="67"/>
  <c r="H801" i="67"/>
  <c r="F803" i="67"/>
  <c r="E803" i="67"/>
  <c r="D804" i="67"/>
  <c r="D805" i="68"/>
  <c r="F804" i="68"/>
  <c r="E804" i="68"/>
  <c r="V802" i="58"/>
  <c r="X801" i="58"/>
  <c r="W801" i="58"/>
  <c r="AB803" i="58"/>
  <c r="AA803" i="58"/>
  <c r="Z804" i="58"/>
  <c r="F804" i="67" l="1"/>
  <c r="E804" i="67"/>
  <c r="D805" i="67"/>
  <c r="G803" i="67"/>
  <c r="I802" i="67"/>
  <c r="H802" i="67"/>
  <c r="E805" i="68"/>
  <c r="D806" i="68"/>
  <c r="F805" i="68"/>
  <c r="G805" i="68"/>
  <c r="I804" i="68"/>
  <c r="H804" i="68"/>
  <c r="V803" i="58"/>
  <c r="X802" i="58"/>
  <c r="W802" i="58"/>
  <c r="AA804" i="58"/>
  <c r="AB804" i="58"/>
  <c r="Z805" i="58"/>
  <c r="F806" i="68" l="1"/>
  <c r="E806" i="68"/>
  <c r="D807" i="68"/>
  <c r="G804" i="67"/>
  <c r="H803" i="67"/>
  <c r="I803" i="67"/>
  <c r="E805" i="67"/>
  <c r="F805" i="67"/>
  <c r="D806" i="67"/>
  <c r="I805" i="68"/>
  <c r="H805" i="68"/>
  <c r="G806" i="68"/>
  <c r="V804" i="58"/>
  <c r="X803" i="58"/>
  <c r="W803" i="58"/>
  <c r="AB805" i="58"/>
  <c r="AA805" i="58"/>
  <c r="Z806" i="58"/>
  <c r="I806" i="68" l="1"/>
  <c r="H806" i="68"/>
  <c r="G807" i="68"/>
  <c r="G805" i="67"/>
  <c r="I804" i="67"/>
  <c r="H804" i="67"/>
  <c r="D808" i="68"/>
  <c r="F807" i="68"/>
  <c r="E807" i="68"/>
  <c r="D807" i="67"/>
  <c r="F806" i="67"/>
  <c r="E806" i="67"/>
  <c r="V805" i="58"/>
  <c r="X804" i="58"/>
  <c r="W804" i="58"/>
  <c r="AA806" i="58"/>
  <c r="AB806" i="58"/>
  <c r="Z807" i="58"/>
  <c r="G806" i="67" l="1"/>
  <c r="I805" i="67"/>
  <c r="H805" i="67"/>
  <c r="D809" i="68"/>
  <c r="E808" i="68"/>
  <c r="F808" i="68"/>
  <c r="G808" i="68"/>
  <c r="H807" i="68"/>
  <c r="I807" i="68"/>
  <c r="D808" i="67"/>
  <c r="F807" i="67"/>
  <c r="E807" i="67"/>
  <c r="X805" i="58"/>
  <c r="W805" i="58"/>
  <c r="V806" i="58"/>
  <c r="AB807" i="58"/>
  <c r="AA807" i="58"/>
  <c r="Z808" i="58"/>
  <c r="E808" i="67" l="1"/>
  <c r="F808" i="67"/>
  <c r="D809" i="67"/>
  <c r="E809" i="68"/>
  <c r="D810" i="68"/>
  <c r="F809" i="68"/>
  <c r="G809" i="68"/>
  <c r="H808" i="68"/>
  <c r="I808" i="68"/>
  <c r="G807" i="67"/>
  <c r="I806" i="67"/>
  <c r="H806" i="67"/>
  <c r="V807" i="58"/>
  <c r="W806" i="58"/>
  <c r="X806" i="58"/>
  <c r="AA808" i="58"/>
  <c r="AB808" i="58"/>
  <c r="Z809" i="58"/>
  <c r="G808" i="67" l="1"/>
  <c r="I807" i="67"/>
  <c r="H807" i="67"/>
  <c r="H809" i="68"/>
  <c r="G810" i="68"/>
  <c r="I809" i="68"/>
  <c r="E809" i="67"/>
  <c r="F809" i="67"/>
  <c r="D810" i="67"/>
  <c r="E810" i="68"/>
  <c r="D811" i="68"/>
  <c r="F810" i="68"/>
  <c r="X807" i="58"/>
  <c r="W807" i="58"/>
  <c r="V808" i="58"/>
  <c r="AB809" i="58"/>
  <c r="AA809" i="58"/>
  <c r="Z810" i="58"/>
  <c r="E811" i="68" l="1"/>
  <c r="D812" i="68"/>
  <c r="F811" i="68"/>
  <c r="D811" i="67"/>
  <c r="E810" i="67"/>
  <c r="F810" i="67"/>
  <c r="G811" i="68"/>
  <c r="I810" i="68"/>
  <c r="H810" i="68"/>
  <c r="G809" i="67"/>
  <c r="I808" i="67"/>
  <c r="H808" i="67"/>
  <c r="X808" i="58"/>
  <c r="W808" i="58"/>
  <c r="V809" i="58"/>
  <c r="AA810" i="58"/>
  <c r="AB810" i="58"/>
  <c r="Z811" i="58"/>
  <c r="F811" i="67" l="1"/>
  <c r="E811" i="67"/>
  <c r="D812" i="67"/>
  <c r="E812" i="68"/>
  <c r="D813" i="68"/>
  <c r="F812" i="68"/>
  <c r="H811" i="68"/>
  <c r="G812" i="68"/>
  <c r="I811" i="68"/>
  <c r="G810" i="67"/>
  <c r="I809" i="67"/>
  <c r="H809" i="67"/>
  <c r="X809" i="58"/>
  <c r="W809" i="58"/>
  <c r="V810" i="58"/>
  <c r="AA811" i="58"/>
  <c r="AB811" i="58"/>
  <c r="Z812" i="58"/>
  <c r="H812" i="68" l="1"/>
  <c r="I812" i="68"/>
  <c r="G813" i="68"/>
  <c r="D813" i="67"/>
  <c r="E812" i="67"/>
  <c r="F812" i="67"/>
  <c r="G811" i="67"/>
  <c r="I810" i="67"/>
  <c r="H810" i="67"/>
  <c r="E813" i="68"/>
  <c r="D814" i="68"/>
  <c r="F813" i="68"/>
  <c r="X810" i="58"/>
  <c r="W810" i="58"/>
  <c r="V811" i="58"/>
  <c r="AA812" i="58"/>
  <c r="AB812" i="58"/>
  <c r="Z813" i="58"/>
  <c r="E813" i="67" l="1"/>
  <c r="F813" i="67"/>
  <c r="D814" i="67"/>
  <c r="E814" i="68"/>
  <c r="F814" i="68"/>
  <c r="D815" i="68"/>
  <c r="G812" i="67"/>
  <c r="H811" i="67"/>
  <c r="I811" i="67"/>
  <c r="G814" i="68"/>
  <c r="H813" i="68"/>
  <c r="I813" i="68"/>
  <c r="X811" i="58"/>
  <c r="W811" i="58"/>
  <c r="V812" i="58"/>
  <c r="AB813" i="58"/>
  <c r="AA813" i="58"/>
  <c r="Z814" i="58"/>
  <c r="G813" i="67" l="1"/>
  <c r="I812" i="67"/>
  <c r="H812" i="67"/>
  <c r="E814" i="67"/>
  <c r="F814" i="67"/>
  <c r="D815" i="67"/>
  <c r="H814" i="68"/>
  <c r="G815" i="68"/>
  <c r="I814" i="68"/>
  <c r="E815" i="68"/>
  <c r="D816" i="68"/>
  <c r="F815" i="68"/>
  <c r="W812" i="58"/>
  <c r="X812" i="58"/>
  <c r="V813" i="58"/>
  <c r="AA814" i="58"/>
  <c r="AB814" i="58"/>
  <c r="Z815" i="58"/>
  <c r="G816" i="68" l="1"/>
  <c r="I815" i="68"/>
  <c r="H815" i="68"/>
  <c r="D817" i="68"/>
  <c r="F816" i="68"/>
  <c r="E816" i="68"/>
  <c r="D816" i="67"/>
  <c r="E815" i="67"/>
  <c r="F815" i="67"/>
  <c r="G814" i="67"/>
  <c r="I813" i="67"/>
  <c r="H813" i="67"/>
  <c r="V814" i="58"/>
  <c r="X813" i="58"/>
  <c r="W813" i="58"/>
  <c r="AB815" i="58"/>
  <c r="AA815" i="58"/>
  <c r="Z816" i="58"/>
  <c r="E816" i="67" l="1"/>
  <c r="F816" i="67"/>
  <c r="D817" i="67"/>
  <c r="F817" i="68"/>
  <c r="D818" i="68"/>
  <c r="E817" i="68"/>
  <c r="G815" i="67"/>
  <c r="I814" i="67"/>
  <c r="H814" i="67"/>
  <c r="I816" i="68"/>
  <c r="H816" i="68"/>
  <c r="G817" i="68"/>
  <c r="V815" i="58"/>
  <c r="X814" i="58"/>
  <c r="W814" i="58"/>
  <c r="AA816" i="58"/>
  <c r="AB816" i="58"/>
  <c r="Z817" i="58"/>
  <c r="G818" i="68" l="1"/>
  <c r="I817" i="68"/>
  <c r="H817" i="68"/>
  <c r="G816" i="67"/>
  <c r="H815" i="67"/>
  <c r="I815" i="67"/>
  <c r="D818" i="67"/>
  <c r="E817" i="67"/>
  <c r="F817" i="67"/>
  <c r="E818" i="68"/>
  <c r="D819" i="68"/>
  <c r="F818" i="68"/>
  <c r="W815" i="58"/>
  <c r="V816" i="58"/>
  <c r="X815" i="58"/>
  <c r="AB817" i="58"/>
  <c r="AA817" i="58"/>
  <c r="Z818" i="58"/>
  <c r="G817" i="67" l="1"/>
  <c r="I816" i="67"/>
  <c r="H816" i="67"/>
  <c r="F819" i="68"/>
  <c r="E819" i="68"/>
  <c r="D820" i="68"/>
  <c r="D819" i="67"/>
  <c r="F818" i="67"/>
  <c r="E818" i="67"/>
  <c r="I818" i="68"/>
  <c r="H818" i="68"/>
  <c r="G819" i="68"/>
  <c r="W816" i="58"/>
  <c r="V817" i="58"/>
  <c r="X816" i="58"/>
  <c r="AA818" i="58"/>
  <c r="AB818" i="58"/>
  <c r="Z819" i="58"/>
  <c r="G820" i="68" l="1"/>
  <c r="I819" i="68"/>
  <c r="H819" i="68"/>
  <c r="D820" i="67"/>
  <c r="F819" i="67"/>
  <c r="E819" i="67"/>
  <c r="E820" i="68"/>
  <c r="D821" i="68"/>
  <c r="F820" i="68"/>
  <c r="G818" i="67"/>
  <c r="I817" i="67"/>
  <c r="H817" i="67"/>
  <c r="W817" i="58"/>
  <c r="V818" i="58"/>
  <c r="X817" i="58"/>
  <c r="AA819" i="58"/>
  <c r="AB819" i="58"/>
  <c r="Z820" i="58"/>
  <c r="F821" i="68" l="1"/>
  <c r="E821" i="68"/>
  <c r="D822" i="68"/>
  <c r="D821" i="67"/>
  <c r="E820" i="67"/>
  <c r="F820" i="67"/>
  <c r="G819" i="67"/>
  <c r="I818" i="67"/>
  <c r="H818" i="67"/>
  <c r="I820" i="68"/>
  <c r="G821" i="68"/>
  <c r="H820" i="68"/>
  <c r="W818" i="58"/>
  <c r="V819" i="58"/>
  <c r="X818" i="58"/>
  <c r="AB820" i="58"/>
  <c r="AA820" i="58"/>
  <c r="AC820" i="58"/>
  <c r="Z821" i="58"/>
  <c r="D822" i="67" l="1"/>
  <c r="F821" i="67"/>
  <c r="E821" i="67"/>
  <c r="G822" i="68"/>
  <c r="I821" i="68"/>
  <c r="H821" i="68"/>
  <c r="G820" i="67"/>
  <c r="H819" i="67"/>
  <c r="I819" i="67"/>
  <c r="E822" i="68"/>
  <c r="D823" i="68"/>
  <c r="F822" i="68"/>
  <c r="W819" i="58"/>
  <c r="V820" i="58"/>
  <c r="X819" i="58"/>
  <c r="AA821" i="58"/>
  <c r="AB821" i="58"/>
  <c r="Z822" i="58"/>
  <c r="H822" i="68" l="1"/>
  <c r="G823" i="68"/>
  <c r="I822" i="68"/>
  <c r="E823" i="68"/>
  <c r="D824" i="68"/>
  <c r="F823" i="68"/>
  <c r="G821" i="67"/>
  <c r="I820" i="67"/>
  <c r="H820" i="67"/>
  <c r="D823" i="67"/>
  <c r="E822" i="67"/>
  <c r="F822" i="67"/>
  <c r="Y820" i="58"/>
  <c r="V821" i="58"/>
  <c r="W820" i="58"/>
  <c r="X820" i="58"/>
  <c r="AA822" i="58"/>
  <c r="AB822" i="58"/>
  <c r="Z823" i="58"/>
  <c r="D824" i="67" l="1"/>
  <c r="F823" i="67"/>
  <c r="E823" i="67"/>
  <c r="I823" i="68"/>
  <c r="G824" i="68"/>
  <c r="H823" i="68"/>
  <c r="G822" i="67"/>
  <c r="I821" i="67"/>
  <c r="H821" i="67"/>
  <c r="D825" i="68"/>
  <c r="F824" i="68"/>
  <c r="E824" i="68"/>
  <c r="X821" i="58"/>
  <c r="V822" i="58"/>
  <c r="W821" i="58"/>
  <c r="AA823" i="58"/>
  <c r="AB823" i="58"/>
  <c r="Z824" i="58"/>
  <c r="G823" i="67" l="1"/>
  <c r="I822" i="67"/>
  <c r="H822" i="67"/>
  <c r="F825" i="68"/>
  <c r="E825" i="68"/>
  <c r="D826" i="68"/>
  <c r="I824" i="68"/>
  <c r="H824" i="68"/>
  <c r="G825" i="68"/>
  <c r="E824" i="67"/>
  <c r="F824" i="67"/>
  <c r="D825" i="67"/>
  <c r="W822" i="58"/>
  <c r="V823" i="58"/>
  <c r="X822" i="58"/>
  <c r="AB824" i="58"/>
  <c r="AA824" i="58"/>
  <c r="Z825" i="58"/>
  <c r="F825" i="67" l="1"/>
  <c r="D826" i="67"/>
  <c r="E825" i="67"/>
  <c r="E826" i="68"/>
  <c r="D827" i="68"/>
  <c r="F826" i="68"/>
  <c r="G826" i="68"/>
  <c r="I825" i="68"/>
  <c r="H825" i="68"/>
  <c r="G824" i="67"/>
  <c r="I823" i="67"/>
  <c r="H823" i="67"/>
  <c r="W823" i="58"/>
  <c r="V824" i="58"/>
  <c r="X823" i="58"/>
  <c r="AA825" i="58"/>
  <c r="AB825" i="58"/>
  <c r="Z826" i="58"/>
  <c r="I826" i="68" l="1"/>
  <c r="G827" i="68"/>
  <c r="H826" i="68"/>
  <c r="G825" i="67"/>
  <c r="I824" i="67"/>
  <c r="H824" i="67"/>
  <c r="D827" i="67"/>
  <c r="E826" i="67"/>
  <c r="F826" i="67"/>
  <c r="F827" i="68"/>
  <c r="D828" i="68"/>
  <c r="E827" i="68"/>
  <c r="X824" i="58"/>
  <c r="W824" i="58"/>
  <c r="V825" i="58"/>
  <c r="AB826" i="58"/>
  <c r="AA826" i="58"/>
  <c r="Z827" i="58"/>
  <c r="G826" i="67" l="1"/>
  <c r="H825" i="67"/>
  <c r="I825" i="67"/>
  <c r="E828" i="68"/>
  <c r="D829" i="68"/>
  <c r="F828" i="68"/>
  <c r="D828" i="67"/>
  <c r="F827" i="67"/>
  <c r="E827" i="67"/>
  <c r="G828" i="68"/>
  <c r="I827" i="68"/>
  <c r="H827" i="68"/>
  <c r="V826" i="58"/>
  <c r="X825" i="58"/>
  <c r="W825" i="58"/>
  <c r="AA827" i="58"/>
  <c r="AB827" i="58"/>
  <c r="Z828" i="58"/>
  <c r="D829" i="67" l="1"/>
  <c r="F828" i="67"/>
  <c r="E828" i="67"/>
  <c r="I828" i="68"/>
  <c r="H828" i="68"/>
  <c r="G829" i="68"/>
  <c r="F829" i="68"/>
  <c r="E829" i="68"/>
  <c r="D830" i="68"/>
  <c r="G827" i="67"/>
  <c r="H826" i="67"/>
  <c r="I826" i="67"/>
  <c r="W826" i="58"/>
  <c r="V827" i="58"/>
  <c r="X826" i="58"/>
  <c r="AA828" i="58"/>
  <c r="AB828" i="58"/>
  <c r="Z829" i="58"/>
  <c r="G828" i="67" l="1"/>
  <c r="I827" i="67"/>
  <c r="H827" i="67"/>
  <c r="I829" i="68"/>
  <c r="G830" i="68"/>
  <c r="H829" i="68"/>
  <c r="D831" i="68"/>
  <c r="F830" i="68"/>
  <c r="E830" i="68"/>
  <c r="D830" i="67"/>
  <c r="F829" i="67"/>
  <c r="E829" i="67"/>
  <c r="X827" i="58"/>
  <c r="W827" i="58"/>
  <c r="V828" i="58"/>
  <c r="AA829" i="58"/>
  <c r="AB829" i="58"/>
  <c r="Z830" i="58"/>
  <c r="F831" i="68" l="1"/>
  <c r="E831" i="68"/>
  <c r="D832" i="68"/>
  <c r="D831" i="67"/>
  <c r="E830" i="67"/>
  <c r="F830" i="67"/>
  <c r="I830" i="68"/>
  <c r="H830" i="68"/>
  <c r="G831" i="68"/>
  <c r="G829" i="67"/>
  <c r="H828" i="67"/>
  <c r="I828" i="67"/>
  <c r="X828" i="58"/>
  <c r="W828" i="58"/>
  <c r="V829" i="58"/>
  <c r="AA830" i="58"/>
  <c r="AB830" i="58"/>
  <c r="Z831" i="58"/>
  <c r="F831" i="67" l="1"/>
  <c r="D832" i="67"/>
  <c r="E831" i="67"/>
  <c r="F832" i="68"/>
  <c r="E832" i="68"/>
  <c r="D833" i="68"/>
  <c r="G830" i="67"/>
  <c r="I829" i="67"/>
  <c r="H829" i="67"/>
  <c r="I831" i="68"/>
  <c r="H831" i="68"/>
  <c r="G832" i="68"/>
  <c r="X829" i="58"/>
  <c r="V830" i="58"/>
  <c r="W829" i="58"/>
  <c r="AA831" i="58"/>
  <c r="AB831" i="58"/>
  <c r="Z832" i="58"/>
  <c r="I832" i="68" l="1"/>
  <c r="H832" i="68"/>
  <c r="G831" i="67"/>
  <c r="I830" i="67"/>
  <c r="H830" i="67"/>
  <c r="D834" i="68"/>
  <c r="F833" i="68"/>
  <c r="E833" i="68"/>
  <c r="G833" i="68" s="1"/>
  <c r="D833" i="67"/>
  <c r="E832" i="67"/>
  <c r="F832" i="67"/>
  <c r="X830" i="58"/>
  <c r="V831" i="58"/>
  <c r="W830" i="58"/>
  <c r="AB832" i="58"/>
  <c r="AA832" i="58"/>
  <c r="Z833" i="58"/>
  <c r="I833" i="68" l="1"/>
  <c r="H833" i="68"/>
  <c r="G832" i="67"/>
  <c r="H831" i="67"/>
  <c r="I831" i="67"/>
  <c r="D835" i="68"/>
  <c r="F834" i="68"/>
  <c r="E834" i="68"/>
  <c r="G834" i="68" s="1"/>
  <c r="D834" i="67"/>
  <c r="F833" i="67"/>
  <c r="E833" i="67"/>
  <c r="X831" i="58"/>
  <c r="V832" i="58"/>
  <c r="W831" i="58"/>
  <c r="AA833" i="58"/>
  <c r="AB833" i="58"/>
  <c r="Z834" i="58"/>
  <c r="H834" i="68" l="1"/>
  <c r="I834" i="68"/>
  <c r="G833" i="67"/>
  <c r="I832" i="67"/>
  <c r="H832" i="67"/>
  <c r="F835" i="68"/>
  <c r="D836" i="68"/>
  <c r="E835" i="68"/>
  <c r="G835" i="68" s="1"/>
  <c r="E834" i="67"/>
  <c r="F834" i="67"/>
  <c r="D835" i="67"/>
  <c r="X832" i="58"/>
  <c r="W832" i="58"/>
  <c r="V833" i="58"/>
  <c r="AB834" i="58"/>
  <c r="AA834" i="58"/>
  <c r="Z835" i="58"/>
  <c r="G836" i="68" l="1"/>
  <c r="I835" i="68"/>
  <c r="H835" i="68"/>
  <c r="F835" i="67"/>
  <c r="E835" i="67"/>
  <c r="D836" i="67"/>
  <c r="E836" i="68"/>
  <c r="D837" i="68"/>
  <c r="F836" i="68"/>
  <c r="G834" i="67"/>
  <c r="I833" i="67"/>
  <c r="H833" i="67"/>
  <c r="X833" i="58"/>
  <c r="W833" i="58"/>
  <c r="V834" i="58"/>
  <c r="AA835" i="58"/>
  <c r="AB835" i="58"/>
  <c r="Z836" i="58"/>
  <c r="F837" i="68" l="1"/>
  <c r="E837" i="68"/>
  <c r="D838" i="68"/>
  <c r="G835" i="67"/>
  <c r="I834" i="67"/>
  <c r="H834" i="67"/>
  <c r="F836" i="67"/>
  <c r="D837" i="67"/>
  <c r="E836" i="67"/>
  <c r="I836" i="68"/>
  <c r="H836" i="68"/>
  <c r="G837" i="68"/>
  <c r="X834" i="58"/>
  <c r="W834" i="58"/>
  <c r="V835" i="58"/>
  <c r="AA836" i="58"/>
  <c r="AB836" i="58"/>
  <c r="Z837" i="58"/>
  <c r="I837" i="68" l="1"/>
  <c r="H837" i="68"/>
  <c r="G838" i="68"/>
  <c r="D838" i="67"/>
  <c r="E837" i="67"/>
  <c r="F837" i="67"/>
  <c r="G836" i="67"/>
  <c r="I835" i="67"/>
  <c r="H835" i="67"/>
  <c r="F838" i="68"/>
  <c r="E838" i="68"/>
  <c r="D839" i="68"/>
  <c r="X835" i="58"/>
  <c r="W835" i="58"/>
  <c r="V836" i="58"/>
  <c r="AA837" i="58"/>
  <c r="AB837" i="58"/>
  <c r="Z838" i="58"/>
  <c r="D839" i="67" l="1"/>
  <c r="E838" i="67"/>
  <c r="F838" i="67"/>
  <c r="F839" i="68"/>
  <c r="E839" i="68"/>
  <c r="D840" i="68"/>
  <c r="G837" i="67"/>
  <c r="I836" i="67"/>
  <c r="H836" i="67"/>
  <c r="I838" i="68"/>
  <c r="H838" i="68"/>
  <c r="G839" i="68"/>
  <c r="X836" i="58"/>
  <c r="V837" i="58"/>
  <c r="W836" i="58"/>
  <c r="AA838" i="58"/>
  <c r="AB838" i="58"/>
  <c r="Z839" i="58"/>
  <c r="G840" i="68" l="1"/>
  <c r="I839" i="68"/>
  <c r="H839" i="68"/>
  <c r="E840" i="68"/>
  <c r="D841" i="68"/>
  <c r="F840" i="68"/>
  <c r="G838" i="67"/>
  <c r="I837" i="67"/>
  <c r="H837" i="67"/>
  <c r="D840" i="67"/>
  <c r="F839" i="67"/>
  <c r="E839" i="67"/>
  <c r="V838" i="58"/>
  <c r="W837" i="58"/>
  <c r="X837" i="58"/>
  <c r="AA839" i="58"/>
  <c r="AB839" i="58"/>
  <c r="Z840" i="58"/>
  <c r="G839" i="67" l="1"/>
  <c r="I838" i="67"/>
  <c r="H838" i="67"/>
  <c r="D841" i="67"/>
  <c r="E840" i="67"/>
  <c r="F840" i="67"/>
  <c r="E841" i="68"/>
  <c r="D842" i="68"/>
  <c r="F841" i="68"/>
  <c r="H840" i="68"/>
  <c r="G841" i="68"/>
  <c r="I840" i="68"/>
  <c r="V839" i="58"/>
  <c r="W838" i="58"/>
  <c r="X838" i="58"/>
  <c r="AB840" i="58"/>
  <c r="AC840" i="58"/>
  <c r="AA840" i="58"/>
  <c r="Z841" i="58"/>
  <c r="D843" i="68" l="1"/>
  <c r="F842" i="68"/>
  <c r="E842" i="68"/>
  <c r="D842" i="67"/>
  <c r="F841" i="67"/>
  <c r="E841" i="67"/>
  <c r="I841" i="68"/>
  <c r="H841" i="68"/>
  <c r="G842" i="68"/>
  <c r="G840" i="67"/>
  <c r="H839" i="67"/>
  <c r="I839" i="67"/>
  <c r="V840" i="58"/>
  <c r="W839" i="58"/>
  <c r="X839" i="58"/>
  <c r="AB841" i="58"/>
  <c r="AA841" i="58"/>
  <c r="Z842" i="58"/>
  <c r="E842" i="67" l="1"/>
  <c r="F842" i="67"/>
  <c r="D843" i="67"/>
  <c r="G841" i="67"/>
  <c r="I840" i="67"/>
  <c r="H840" i="67"/>
  <c r="H842" i="68"/>
  <c r="G843" i="68"/>
  <c r="I842" i="68"/>
  <c r="E843" i="68"/>
  <c r="D844" i="68"/>
  <c r="F843" i="68"/>
  <c r="W840" i="58"/>
  <c r="Y840" i="58"/>
  <c r="X840" i="58"/>
  <c r="V841" i="58"/>
  <c r="AA842" i="58"/>
  <c r="AB842" i="58"/>
  <c r="Z843" i="58"/>
  <c r="G844" i="68" l="1"/>
  <c r="I843" i="68"/>
  <c r="H843" i="68"/>
  <c r="G842" i="67"/>
  <c r="I841" i="67"/>
  <c r="H841" i="67"/>
  <c r="E844" i="68"/>
  <c r="D845" i="68"/>
  <c r="F844" i="68"/>
  <c r="F843" i="67"/>
  <c r="E843" i="67"/>
  <c r="D844" i="67"/>
  <c r="W841" i="58"/>
  <c r="V842" i="58"/>
  <c r="X841" i="58"/>
  <c r="AB843" i="58"/>
  <c r="AA843" i="58"/>
  <c r="Z844" i="58"/>
  <c r="E844" i="67" l="1"/>
  <c r="F844" i="67"/>
  <c r="D845" i="67"/>
  <c r="E845" i="68"/>
  <c r="F845" i="68"/>
  <c r="D846" i="68"/>
  <c r="G843" i="67"/>
  <c r="I842" i="67"/>
  <c r="H842" i="67"/>
  <c r="H844" i="68"/>
  <c r="I844" i="68"/>
  <c r="G845" i="68"/>
  <c r="W842" i="58"/>
  <c r="V843" i="58"/>
  <c r="X842" i="58"/>
  <c r="AA844" i="58"/>
  <c r="AB844" i="58"/>
  <c r="Z845" i="58"/>
  <c r="G846" i="68" l="1"/>
  <c r="H845" i="68"/>
  <c r="I845" i="68"/>
  <c r="G844" i="67"/>
  <c r="I843" i="67"/>
  <c r="H843" i="67"/>
  <c r="D846" i="67"/>
  <c r="F845" i="67"/>
  <c r="E845" i="67"/>
  <c r="E846" i="68"/>
  <c r="D847" i="68"/>
  <c r="F846" i="68"/>
  <c r="X843" i="58"/>
  <c r="W843" i="58"/>
  <c r="V844" i="58"/>
  <c r="AA845" i="58"/>
  <c r="AB845" i="58"/>
  <c r="Z846" i="58"/>
  <c r="G845" i="67" l="1"/>
  <c r="I844" i="67"/>
  <c r="H844" i="67"/>
  <c r="F847" i="68"/>
  <c r="E847" i="68"/>
  <c r="D848" i="68"/>
  <c r="E846" i="67"/>
  <c r="D847" i="67"/>
  <c r="F846" i="67"/>
  <c r="I846" i="68"/>
  <c r="H846" i="68"/>
  <c r="G847" i="68"/>
  <c r="W844" i="58"/>
  <c r="V845" i="58"/>
  <c r="X844" i="58"/>
  <c r="AA846" i="58"/>
  <c r="AB846" i="58"/>
  <c r="Z847" i="58"/>
  <c r="G848" i="68" l="1"/>
  <c r="I847" i="68"/>
  <c r="H847" i="68"/>
  <c r="D848" i="67"/>
  <c r="E847" i="67"/>
  <c r="F847" i="67"/>
  <c r="E848" i="68"/>
  <c r="D849" i="68"/>
  <c r="F848" i="68"/>
  <c r="G846" i="67"/>
  <c r="H845" i="67"/>
  <c r="I845" i="67"/>
  <c r="W845" i="58"/>
  <c r="V846" i="58"/>
  <c r="X845" i="58"/>
  <c r="AA847" i="58"/>
  <c r="AB847" i="58"/>
  <c r="Z848" i="58"/>
  <c r="F849" i="68" l="1"/>
  <c r="D850" i="68"/>
  <c r="E849" i="68"/>
  <c r="D849" i="67"/>
  <c r="E848" i="67"/>
  <c r="F848" i="67"/>
  <c r="G847" i="67"/>
  <c r="I846" i="67"/>
  <c r="H846" i="67"/>
  <c r="I848" i="68"/>
  <c r="H848" i="68"/>
  <c r="G849" i="68"/>
  <c r="V847" i="58"/>
  <c r="W846" i="58"/>
  <c r="X846" i="58"/>
  <c r="AA848" i="58"/>
  <c r="AB848" i="58"/>
  <c r="Z849" i="58"/>
  <c r="D850" i="67" l="1"/>
  <c r="E849" i="67"/>
  <c r="F849" i="67"/>
  <c r="G850" i="68"/>
  <c r="I849" i="68"/>
  <c r="H849" i="68"/>
  <c r="G848" i="67"/>
  <c r="H847" i="67"/>
  <c r="I847" i="67"/>
  <c r="E850" i="68"/>
  <c r="D851" i="68"/>
  <c r="F850" i="68"/>
  <c r="X847" i="58"/>
  <c r="W847" i="58"/>
  <c r="V848" i="58"/>
  <c r="AB849" i="58"/>
  <c r="AA849" i="58"/>
  <c r="Z850" i="58"/>
  <c r="I850" i="68" l="1"/>
  <c r="H850" i="68"/>
  <c r="G851" i="68"/>
  <c r="F851" i="68"/>
  <c r="E851" i="68"/>
  <c r="D852" i="68"/>
  <c r="G849" i="67"/>
  <c r="I848" i="67"/>
  <c r="H848" i="67"/>
  <c r="D851" i="67"/>
  <c r="F850" i="67"/>
  <c r="E850" i="67"/>
  <c r="X848" i="58"/>
  <c r="W848" i="58"/>
  <c r="V849" i="58"/>
  <c r="AA850" i="58"/>
  <c r="AB850" i="58"/>
  <c r="Z851" i="58"/>
  <c r="G850" i="67" l="1"/>
  <c r="I849" i="67"/>
  <c r="H849" i="67"/>
  <c r="G852" i="68"/>
  <c r="H851" i="68"/>
  <c r="I851" i="68"/>
  <c r="D852" i="67"/>
  <c r="F851" i="67"/>
  <c r="E851" i="67"/>
  <c r="E852" i="68"/>
  <c r="D853" i="68"/>
  <c r="F852" i="68"/>
  <c r="V850" i="58"/>
  <c r="W849" i="58"/>
  <c r="X849" i="58"/>
  <c r="AB851" i="58"/>
  <c r="AA851" i="58"/>
  <c r="Z852" i="58"/>
  <c r="I852" i="68" l="1"/>
  <c r="H852" i="68"/>
  <c r="G853" i="68"/>
  <c r="F853" i="68"/>
  <c r="E853" i="68"/>
  <c r="D854" i="68"/>
  <c r="D853" i="67"/>
  <c r="E852" i="67"/>
  <c r="F852" i="67"/>
  <c r="G851" i="67"/>
  <c r="I850" i="67"/>
  <c r="H850" i="67"/>
  <c r="V851" i="58"/>
  <c r="X850" i="58"/>
  <c r="W850" i="58"/>
  <c r="AA852" i="58"/>
  <c r="AB852" i="58"/>
  <c r="Z853" i="58"/>
  <c r="D854" i="67" l="1"/>
  <c r="E853" i="67"/>
  <c r="F853" i="67"/>
  <c r="G854" i="68"/>
  <c r="I853" i="68"/>
  <c r="H853" i="68"/>
  <c r="G852" i="67"/>
  <c r="H851" i="67"/>
  <c r="I851" i="67"/>
  <c r="E854" i="68"/>
  <c r="D855" i="68"/>
  <c r="F854" i="68"/>
  <c r="X851" i="58"/>
  <c r="V852" i="58"/>
  <c r="W851" i="58"/>
  <c r="AA853" i="58"/>
  <c r="AB853" i="58"/>
  <c r="Z854" i="58"/>
  <c r="G855" i="68" l="1"/>
  <c r="I854" i="68"/>
  <c r="H854" i="68"/>
  <c r="F855" i="68"/>
  <c r="D856" i="68"/>
  <c r="E855" i="68"/>
  <c r="G853" i="67"/>
  <c r="I852" i="67"/>
  <c r="H852" i="67"/>
  <c r="D855" i="67"/>
  <c r="E854" i="67"/>
  <c r="F854" i="67"/>
  <c r="V853" i="58"/>
  <c r="X852" i="58"/>
  <c r="W852" i="58"/>
  <c r="AA854" i="58"/>
  <c r="AB854" i="58"/>
  <c r="Z855" i="58"/>
  <c r="G854" i="67" l="1"/>
  <c r="I853" i="67"/>
  <c r="H853" i="67"/>
  <c r="D856" i="67"/>
  <c r="F855" i="67"/>
  <c r="E855" i="67"/>
  <c r="F856" i="68"/>
  <c r="D857" i="68"/>
  <c r="E856" i="68"/>
  <c r="G856" i="68"/>
  <c r="H855" i="68"/>
  <c r="I855" i="68"/>
  <c r="V854" i="58"/>
  <c r="X853" i="58"/>
  <c r="W853" i="58"/>
  <c r="AA855" i="58"/>
  <c r="AB855" i="58"/>
  <c r="Z856" i="58"/>
  <c r="E857" i="68" l="1"/>
  <c r="F857" i="68"/>
  <c r="D858" i="68"/>
  <c r="F856" i="67"/>
  <c r="D857" i="67"/>
  <c r="E856" i="67"/>
  <c r="I856" i="68"/>
  <c r="H856" i="68"/>
  <c r="G857" i="68"/>
  <c r="G855" i="67"/>
  <c r="I854" i="67"/>
  <c r="H854" i="67"/>
  <c r="W854" i="58"/>
  <c r="X854" i="58"/>
  <c r="V855" i="58"/>
  <c r="AA856" i="58"/>
  <c r="AB856" i="58"/>
  <c r="Z857" i="58"/>
  <c r="D859" i="68" l="1"/>
  <c r="E858" i="68"/>
  <c r="F858" i="68"/>
  <c r="G856" i="67"/>
  <c r="H855" i="67"/>
  <c r="I855" i="67"/>
  <c r="H857" i="68"/>
  <c r="G858" i="68"/>
  <c r="I857" i="68"/>
  <c r="E857" i="67"/>
  <c r="D858" i="67"/>
  <c r="F857" i="67"/>
  <c r="W855" i="58"/>
  <c r="V856" i="58"/>
  <c r="X855" i="58"/>
  <c r="AB857" i="58"/>
  <c r="AA857" i="58"/>
  <c r="Z858" i="58"/>
  <c r="D859" i="67" l="1"/>
  <c r="E858" i="67"/>
  <c r="F858" i="67"/>
  <c r="I858" i="68"/>
  <c r="H858" i="68"/>
  <c r="G857" i="67"/>
  <c r="I856" i="67"/>
  <c r="H856" i="67"/>
  <c r="F859" i="68"/>
  <c r="D860" i="68"/>
  <c r="E859" i="68"/>
  <c r="G859" i="68" s="1"/>
  <c r="W856" i="58"/>
  <c r="V857" i="58"/>
  <c r="X856" i="58"/>
  <c r="AA858" i="58"/>
  <c r="AB858" i="58"/>
  <c r="Z859" i="58"/>
  <c r="E860" i="68" l="1"/>
  <c r="G860" i="68" s="1"/>
  <c r="F860" i="68"/>
  <c r="D861" i="68"/>
  <c r="G858" i="67"/>
  <c r="I857" i="67"/>
  <c r="H857" i="67"/>
  <c r="H859" i="68"/>
  <c r="I859" i="68"/>
  <c r="F859" i="67"/>
  <c r="E859" i="67"/>
  <c r="D860" i="67"/>
  <c r="W857" i="58"/>
  <c r="V858" i="58"/>
  <c r="X857" i="58"/>
  <c r="AB859" i="58"/>
  <c r="AA859" i="58"/>
  <c r="Z860" i="58"/>
  <c r="G859" i="67" l="1"/>
  <c r="I858" i="67"/>
  <c r="H858" i="67"/>
  <c r="E860" i="67"/>
  <c r="F860" i="67"/>
  <c r="D861" i="67"/>
  <c r="D862" i="68"/>
  <c r="F861" i="68"/>
  <c r="E861" i="68"/>
  <c r="H860" i="68"/>
  <c r="I860" i="68"/>
  <c r="G861" i="68"/>
  <c r="W858" i="58"/>
  <c r="X858" i="58"/>
  <c r="V859" i="58"/>
  <c r="AC860" i="58"/>
  <c r="AB860" i="58"/>
  <c r="AA860" i="58"/>
  <c r="Z861" i="58"/>
  <c r="I861" i="68" l="1"/>
  <c r="H861" i="68"/>
  <c r="F862" i="68"/>
  <c r="D863" i="68"/>
  <c r="E862" i="68"/>
  <c r="G862" i="68" s="1"/>
  <c r="F861" i="67"/>
  <c r="E861" i="67"/>
  <c r="D862" i="67"/>
  <c r="G860" i="67"/>
  <c r="H859" i="67"/>
  <c r="I859" i="67"/>
  <c r="W859" i="58"/>
  <c r="V860" i="58"/>
  <c r="X859" i="58"/>
  <c r="AA861" i="58"/>
  <c r="AB861" i="58"/>
  <c r="Z862" i="58"/>
  <c r="E862" i="67" l="1"/>
  <c r="F862" i="67"/>
  <c r="D863" i="67"/>
  <c r="E863" i="68"/>
  <c r="D864" i="68"/>
  <c r="F863" i="68"/>
  <c r="G861" i="67"/>
  <c r="I860" i="67"/>
  <c r="H860" i="67"/>
  <c r="G863" i="68"/>
  <c r="H862" i="68"/>
  <c r="I862" i="68"/>
  <c r="W860" i="58"/>
  <c r="Y860" i="58"/>
  <c r="V861" i="58"/>
  <c r="X860" i="58"/>
  <c r="AA862" i="58"/>
  <c r="AB862" i="58"/>
  <c r="Z863" i="58"/>
  <c r="G862" i="67" l="1"/>
  <c r="I861" i="67"/>
  <c r="H861" i="67"/>
  <c r="E863" i="67"/>
  <c r="D864" i="67"/>
  <c r="F863" i="67"/>
  <c r="H863" i="68"/>
  <c r="I863" i="68"/>
  <c r="E864" i="68"/>
  <c r="G864" i="68" s="1"/>
  <c r="F864" i="68"/>
  <c r="D865" i="68"/>
  <c r="W861" i="58"/>
  <c r="V862" i="58"/>
  <c r="X861" i="58"/>
  <c r="AA863" i="58"/>
  <c r="AB863" i="58"/>
  <c r="Z864" i="58"/>
  <c r="F865" i="68" l="1"/>
  <c r="E865" i="68"/>
  <c r="D866" i="68"/>
  <c r="G865" i="68"/>
  <c r="H864" i="68"/>
  <c r="I864" i="68"/>
  <c r="D865" i="67"/>
  <c r="E864" i="67"/>
  <c r="F864" i="67"/>
  <c r="G863" i="67"/>
  <c r="I862" i="67"/>
  <c r="H862" i="67"/>
  <c r="W862" i="58"/>
  <c r="V863" i="58"/>
  <c r="X862" i="58"/>
  <c r="AA864" i="58"/>
  <c r="AB864" i="58"/>
  <c r="Z865" i="58"/>
  <c r="I865" i="68" l="1"/>
  <c r="G866" i="68"/>
  <c r="H865" i="68"/>
  <c r="F865" i="67"/>
  <c r="E865" i="67"/>
  <c r="D866" i="67"/>
  <c r="E866" i="68"/>
  <c r="F866" i="68"/>
  <c r="D867" i="68"/>
  <c r="G864" i="67"/>
  <c r="H863" i="67"/>
  <c r="I863" i="67"/>
  <c r="W863" i="58"/>
  <c r="X863" i="58"/>
  <c r="V864" i="58"/>
  <c r="AB865" i="58"/>
  <c r="AA865" i="58"/>
  <c r="Z866" i="58"/>
  <c r="G865" i="67" l="1"/>
  <c r="I864" i="67"/>
  <c r="H864" i="67"/>
  <c r="D867" i="67"/>
  <c r="E866" i="67"/>
  <c r="F866" i="67"/>
  <c r="I866" i="68"/>
  <c r="H866" i="68"/>
  <c r="E867" i="68"/>
  <c r="G867" i="68" s="1"/>
  <c r="D868" i="68"/>
  <c r="F867" i="68"/>
  <c r="X864" i="58"/>
  <c r="W864" i="58"/>
  <c r="V865" i="58"/>
  <c r="AB866" i="58"/>
  <c r="AA866" i="58"/>
  <c r="Z867" i="58"/>
  <c r="D868" i="67" l="1"/>
  <c r="F867" i="67"/>
  <c r="E867" i="67"/>
  <c r="E868" i="68"/>
  <c r="D869" i="68"/>
  <c r="F868" i="68"/>
  <c r="H867" i="68"/>
  <c r="I867" i="68"/>
  <c r="G868" i="68"/>
  <c r="G866" i="67"/>
  <c r="I865" i="67"/>
  <c r="H865" i="67"/>
  <c r="X865" i="58"/>
  <c r="V866" i="58"/>
  <c r="W865" i="58"/>
  <c r="AB867" i="58"/>
  <c r="AA867" i="58"/>
  <c r="Z868" i="58"/>
  <c r="G867" i="67" l="1"/>
  <c r="I866" i="67"/>
  <c r="H866" i="67"/>
  <c r="I868" i="68"/>
  <c r="H868" i="68"/>
  <c r="D870" i="68"/>
  <c r="F869" i="68"/>
  <c r="E869" i="68"/>
  <c r="G869" i="68" s="1"/>
  <c r="F868" i="67"/>
  <c r="D869" i="67"/>
  <c r="E868" i="67"/>
  <c r="W866" i="58"/>
  <c r="V867" i="58"/>
  <c r="X866" i="58"/>
  <c r="AA868" i="58"/>
  <c r="AB868" i="58"/>
  <c r="Z869" i="58"/>
  <c r="H869" i="68" l="1"/>
  <c r="I869" i="68"/>
  <c r="E870" i="68"/>
  <c r="G870" i="68" s="1"/>
  <c r="F870" i="68"/>
  <c r="D871" i="68"/>
  <c r="F869" i="67"/>
  <c r="E869" i="67"/>
  <c r="D870" i="67"/>
  <c r="G868" i="67"/>
  <c r="H867" i="67"/>
  <c r="I867" i="67"/>
  <c r="V868" i="58"/>
  <c r="W867" i="58"/>
  <c r="X867" i="58"/>
  <c r="AB869" i="58"/>
  <c r="AA869" i="58"/>
  <c r="Z870" i="58"/>
  <c r="E870" i="67" l="1"/>
  <c r="F870" i="67"/>
  <c r="D871" i="67"/>
  <c r="I870" i="68"/>
  <c r="H870" i="68"/>
  <c r="G869" i="67"/>
  <c r="H868" i="67"/>
  <c r="I868" i="67"/>
  <c r="D872" i="68"/>
  <c r="F871" i="68"/>
  <c r="E871" i="68"/>
  <c r="G871" i="68" s="1"/>
  <c r="V869" i="58"/>
  <c r="X868" i="58"/>
  <c r="W868" i="58"/>
  <c r="AB870" i="58"/>
  <c r="AA870" i="58"/>
  <c r="Z871" i="58"/>
  <c r="H871" i="68" l="1"/>
  <c r="I871" i="68"/>
  <c r="E871" i="67"/>
  <c r="D872" i="67"/>
  <c r="F871" i="67"/>
  <c r="G870" i="67"/>
  <c r="I869" i="67"/>
  <c r="H869" i="67"/>
  <c r="E872" i="68"/>
  <c r="G872" i="68" s="1"/>
  <c r="D873" i="68"/>
  <c r="F872" i="68"/>
  <c r="X869" i="58"/>
  <c r="V870" i="58"/>
  <c r="W869" i="58"/>
  <c r="AB871" i="58"/>
  <c r="AA871" i="58"/>
  <c r="Z872" i="58"/>
  <c r="I872" i="68" l="1"/>
  <c r="H872" i="68"/>
  <c r="E872" i="67"/>
  <c r="F872" i="67"/>
  <c r="D873" i="67"/>
  <c r="D874" i="68"/>
  <c r="F873" i="68"/>
  <c r="E873" i="68"/>
  <c r="G873" i="68" s="1"/>
  <c r="G871" i="67"/>
  <c r="I870" i="67"/>
  <c r="H870" i="67"/>
  <c r="V871" i="58"/>
  <c r="X870" i="58"/>
  <c r="W870" i="58"/>
  <c r="AA872" i="58"/>
  <c r="AB872" i="58"/>
  <c r="Z873" i="58"/>
  <c r="I873" i="68" l="1"/>
  <c r="H873" i="68"/>
  <c r="D875" i="68"/>
  <c r="F874" i="68"/>
  <c r="E874" i="68"/>
  <c r="G874" i="68" s="1"/>
  <c r="G872" i="67"/>
  <c r="H871" i="67"/>
  <c r="I871" i="67"/>
  <c r="E873" i="67"/>
  <c r="D874" i="67"/>
  <c r="F873" i="67"/>
  <c r="V872" i="58"/>
  <c r="X871" i="58"/>
  <c r="W871" i="58"/>
  <c r="AB873" i="58"/>
  <c r="AA873" i="58"/>
  <c r="Z874" i="58"/>
  <c r="F875" i="68" l="1"/>
  <c r="E875" i="68"/>
  <c r="G875" i="68" s="1"/>
  <c r="D876" i="68"/>
  <c r="E874" i="67"/>
  <c r="F874" i="67"/>
  <c r="D875" i="67"/>
  <c r="G873" i="67"/>
  <c r="I872" i="67"/>
  <c r="H872" i="67"/>
  <c r="H874" i="68"/>
  <c r="I874" i="68"/>
  <c r="X872" i="58"/>
  <c r="W872" i="58"/>
  <c r="V873" i="58"/>
  <c r="AB874" i="58"/>
  <c r="AA874" i="58"/>
  <c r="Z875" i="58"/>
  <c r="G874" i="67" l="1"/>
  <c r="I873" i="67"/>
  <c r="H873" i="67"/>
  <c r="D877" i="68"/>
  <c r="F876" i="68"/>
  <c r="E876" i="68"/>
  <c r="G876" i="68" s="1"/>
  <c r="F875" i="67"/>
  <c r="E875" i="67"/>
  <c r="D876" i="67"/>
  <c r="I875" i="68"/>
  <c r="H875" i="68"/>
  <c r="V874" i="58"/>
  <c r="W873" i="58"/>
  <c r="X873" i="58"/>
  <c r="AB875" i="58"/>
  <c r="AA875" i="58"/>
  <c r="Z876" i="58"/>
  <c r="F877" i="68" l="1"/>
  <c r="D878" i="68"/>
  <c r="E877" i="68"/>
  <c r="G877" i="68" s="1"/>
  <c r="H876" i="68"/>
  <c r="I876" i="68"/>
  <c r="F876" i="67"/>
  <c r="D877" i="67"/>
  <c r="E876" i="67"/>
  <c r="G875" i="67"/>
  <c r="I874" i="67"/>
  <c r="H874" i="67"/>
  <c r="V875" i="58"/>
  <c r="X874" i="58"/>
  <c r="W874" i="58"/>
  <c r="AA876" i="58"/>
  <c r="AB876" i="58"/>
  <c r="Z877" i="58"/>
  <c r="G876" i="67" l="1"/>
  <c r="H875" i="67"/>
  <c r="I875" i="67"/>
  <c r="F877" i="67"/>
  <c r="E877" i="67"/>
  <c r="D878" i="67"/>
  <c r="H877" i="68"/>
  <c r="I877" i="68"/>
  <c r="F878" i="68"/>
  <c r="E878" i="68"/>
  <c r="G878" i="68" s="1"/>
  <c r="D879" i="68"/>
  <c r="X875" i="58"/>
  <c r="V876" i="58"/>
  <c r="W875" i="58"/>
  <c r="AB877" i="58"/>
  <c r="AA877" i="58"/>
  <c r="Z878" i="58"/>
  <c r="F879" i="68" l="1"/>
  <c r="E879" i="68"/>
  <c r="G879" i="68" s="1"/>
  <c r="D880" i="68"/>
  <c r="H878" i="68"/>
  <c r="I878" i="68"/>
  <c r="F878" i="67"/>
  <c r="E878" i="67"/>
  <c r="D879" i="67"/>
  <c r="G877" i="67"/>
  <c r="I876" i="67"/>
  <c r="H876" i="67"/>
  <c r="V877" i="58"/>
  <c r="X876" i="58"/>
  <c r="W876" i="58"/>
  <c r="AB878" i="58"/>
  <c r="AA878" i="58"/>
  <c r="Z879" i="58"/>
  <c r="E879" i="67" l="1"/>
  <c r="D880" i="67"/>
  <c r="F879" i="67"/>
  <c r="D881" i="68"/>
  <c r="F880" i="68"/>
  <c r="E880" i="68"/>
  <c r="G880" i="68" s="1"/>
  <c r="I879" i="68"/>
  <c r="H879" i="68"/>
  <c r="G878" i="67"/>
  <c r="I877" i="67"/>
  <c r="H877" i="67"/>
  <c r="V878" i="58"/>
  <c r="X877" i="58"/>
  <c r="W877" i="58"/>
  <c r="AB879" i="58"/>
  <c r="AA879" i="58"/>
  <c r="Z880" i="58"/>
  <c r="G879" i="67" l="1"/>
  <c r="H878" i="67"/>
  <c r="I878" i="67"/>
  <c r="F881" i="68"/>
  <c r="E881" i="68"/>
  <c r="G881" i="68" s="1"/>
  <c r="D882" i="68"/>
  <c r="H880" i="68"/>
  <c r="I880" i="68"/>
  <c r="F880" i="67"/>
  <c r="E880" i="67"/>
  <c r="D881" i="67"/>
  <c r="W878" i="58"/>
  <c r="V879" i="58"/>
  <c r="X878" i="58"/>
  <c r="AC880" i="58"/>
  <c r="AB880" i="58"/>
  <c r="AA880" i="58"/>
  <c r="Z881" i="58"/>
  <c r="D882" i="67" l="1"/>
  <c r="F881" i="67"/>
  <c r="E881" i="67"/>
  <c r="F882" i="68"/>
  <c r="E882" i="68"/>
  <c r="G882" i="68" s="1"/>
  <c r="D883" i="68"/>
  <c r="H881" i="68"/>
  <c r="I881" i="68"/>
  <c r="G880" i="67"/>
  <c r="H879" i="67"/>
  <c r="I879" i="67"/>
  <c r="W879" i="58"/>
  <c r="X879" i="58"/>
  <c r="V880" i="58"/>
  <c r="AB881" i="58"/>
  <c r="AA881" i="58"/>
  <c r="Z882" i="58"/>
  <c r="F883" i="68" l="1"/>
  <c r="E883" i="68"/>
  <c r="G883" i="68" s="1"/>
  <c r="D884" i="68"/>
  <c r="G881" i="67"/>
  <c r="I880" i="67"/>
  <c r="H880" i="67"/>
  <c r="I882" i="68"/>
  <c r="H882" i="68"/>
  <c r="F882" i="67"/>
  <c r="D883" i="67"/>
  <c r="E882" i="67"/>
  <c r="V881" i="58"/>
  <c r="Y880" i="58"/>
  <c r="X880" i="58"/>
  <c r="W880" i="58"/>
  <c r="AB882" i="58"/>
  <c r="AA882" i="58"/>
  <c r="Z883" i="58"/>
  <c r="G882" i="67" l="1"/>
  <c r="I881" i="67"/>
  <c r="H881" i="67"/>
  <c r="E884" i="68"/>
  <c r="G884" i="68" s="1"/>
  <c r="F884" i="68"/>
  <c r="D885" i="68"/>
  <c r="E883" i="67"/>
  <c r="D884" i="67"/>
  <c r="F883" i="67"/>
  <c r="H883" i="68"/>
  <c r="I883" i="68"/>
  <c r="W881" i="58"/>
  <c r="V882" i="58"/>
  <c r="X881" i="58"/>
  <c r="AA883" i="58"/>
  <c r="AB883" i="58"/>
  <c r="Z884" i="58"/>
  <c r="D885" i="67" l="1"/>
  <c r="F884" i="67"/>
  <c r="E884" i="67"/>
  <c r="I884" i="68"/>
  <c r="G885" i="68"/>
  <c r="H884" i="68"/>
  <c r="F885" i="68"/>
  <c r="D886" i="68"/>
  <c r="E885" i="68"/>
  <c r="G883" i="67"/>
  <c r="H882" i="67"/>
  <c r="I882" i="67"/>
  <c r="V883" i="58"/>
  <c r="W882" i="58"/>
  <c r="X882" i="58"/>
  <c r="AB884" i="58"/>
  <c r="AA884" i="58"/>
  <c r="Z885" i="58"/>
  <c r="E886" i="68" l="1"/>
  <c r="G886" i="68" s="1"/>
  <c r="D887" i="68"/>
  <c r="F886" i="68"/>
  <c r="G884" i="67"/>
  <c r="H883" i="67"/>
  <c r="I883" i="67"/>
  <c r="H885" i="68"/>
  <c r="I885" i="68"/>
  <c r="D886" i="67"/>
  <c r="E885" i="67"/>
  <c r="F885" i="67"/>
  <c r="W883" i="58"/>
  <c r="V884" i="58"/>
  <c r="X883" i="58"/>
  <c r="AB885" i="58"/>
  <c r="AA885" i="58"/>
  <c r="Z886" i="58"/>
  <c r="G885" i="67" l="1"/>
  <c r="I884" i="67"/>
  <c r="H884" i="67"/>
  <c r="E887" i="68"/>
  <c r="G887" i="68" s="1"/>
  <c r="F887" i="68"/>
  <c r="D888" i="68"/>
  <c r="E886" i="67"/>
  <c r="D887" i="67"/>
  <c r="F886" i="67"/>
  <c r="I886" i="68"/>
  <c r="H886" i="68"/>
  <c r="V885" i="58"/>
  <c r="W884" i="58"/>
  <c r="X884" i="58"/>
  <c r="AB886" i="58"/>
  <c r="AA886" i="58"/>
  <c r="Z887" i="58"/>
  <c r="E887" i="67" l="1"/>
  <c r="D888" i="67"/>
  <c r="F887" i="67"/>
  <c r="I887" i="68"/>
  <c r="H887" i="68"/>
  <c r="D889" i="68"/>
  <c r="F888" i="68"/>
  <c r="E888" i="68"/>
  <c r="G888" i="68" s="1"/>
  <c r="G886" i="67"/>
  <c r="H885" i="67"/>
  <c r="I885" i="67"/>
  <c r="V886" i="58"/>
  <c r="X885" i="58"/>
  <c r="W885" i="58"/>
  <c r="AB887" i="58"/>
  <c r="AA887" i="58"/>
  <c r="Z888" i="58"/>
  <c r="I888" i="68" l="1"/>
  <c r="H888" i="68"/>
  <c r="E889" i="68"/>
  <c r="G889" i="68" s="1"/>
  <c r="D890" i="68"/>
  <c r="F889" i="68"/>
  <c r="F888" i="67"/>
  <c r="D889" i="67"/>
  <c r="E888" i="67"/>
  <c r="G887" i="67"/>
  <c r="I886" i="67"/>
  <c r="H886" i="67"/>
  <c r="V887" i="58"/>
  <c r="W886" i="58"/>
  <c r="X886" i="58"/>
  <c r="AB888" i="58"/>
  <c r="AA888" i="58"/>
  <c r="Z889" i="58"/>
  <c r="E890" i="68" l="1"/>
  <c r="G890" i="68" s="1"/>
  <c r="D891" i="68"/>
  <c r="F890" i="68"/>
  <c r="D890" i="67"/>
  <c r="F889" i="67"/>
  <c r="E889" i="67"/>
  <c r="H889" i="68"/>
  <c r="I889" i="68"/>
  <c r="G888" i="67"/>
  <c r="I887" i="67"/>
  <c r="H887" i="67"/>
  <c r="V888" i="58"/>
  <c r="X887" i="58"/>
  <c r="W887" i="58"/>
  <c r="AB889" i="58"/>
  <c r="AA889" i="58"/>
  <c r="Z890" i="58"/>
  <c r="F890" i="67" l="1"/>
  <c r="E890" i="67"/>
  <c r="D891" i="67"/>
  <c r="D892" i="68"/>
  <c r="E891" i="68"/>
  <c r="G891" i="68" s="1"/>
  <c r="F891" i="68"/>
  <c r="G889" i="67"/>
  <c r="I888" i="67"/>
  <c r="H888" i="67"/>
  <c r="I890" i="68"/>
  <c r="H890" i="68"/>
  <c r="V889" i="58"/>
  <c r="W888" i="58"/>
  <c r="X888" i="58"/>
  <c r="AB890" i="58"/>
  <c r="AA890" i="58"/>
  <c r="Z891" i="58"/>
  <c r="F892" i="68" l="1"/>
  <c r="E892" i="68"/>
  <c r="G892" i="68" s="1"/>
  <c r="D893" i="68"/>
  <c r="G890" i="67"/>
  <c r="I889" i="67"/>
  <c r="H889" i="67"/>
  <c r="E891" i="67"/>
  <c r="F891" i="67"/>
  <c r="D892" i="67"/>
  <c r="H891" i="68"/>
  <c r="I891" i="68"/>
  <c r="V890" i="58"/>
  <c r="X889" i="58"/>
  <c r="W889" i="58"/>
  <c r="AB891" i="58"/>
  <c r="AA891" i="58"/>
  <c r="Z892" i="58"/>
  <c r="D893" i="67" l="1"/>
  <c r="F892" i="67"/>
  <c r="E892" i="67"/>
  <c r="G891" i="67"/>
  <c r="H890" i="67"/>
  <c r="I890" i="67"/>
  <c r="D894" i="68"/>
  <c r="F893" i="68"/>
  <c r="E893" i="68"/>
  <c r="G893" i="68" s="1"/>
  <c r="I892" i="68"/>
  <c r="H892" i="68"/>
  <c r="X890" i="58"/>
  <c r="W890" i="58"/>
  <c r="V891" i="58"/>
  <c r="AB892" i="58"/>
  <c r="AA892" i="58"/>
  <c r="Z893" i="58"/>
  <c r="G892" i="67" l="1"/>
  <c r="H891" i="67"/>
  <c r="I891" i="67"/>
  <c r="F894" i="68"/>
  <c r="E894" i="68"/>
  <c r="G894" i="68" s="1"/>
  <c r="D895" i="68"/>
  <c r="H893" i="68"/>
  <c r="I893" i="68"/>
  <c r="D894" i="67"/>
  <c r="E893" i="67"/>
  <c r="F893" i="67"/>
  <c r="W891" i="58"/>
  <c r="X891" i="58"/>
  <c r="V892" i="58"/>
  <c r="AB893" i="58"/>
  <c r="AA893" i="58"/>
  <c r="Z894" i="58"/>
  <c r="E895" i="68" l="1"/>
  <c r="G895" i="68" s="1"/>
  <c r="D896" i="68"/>
  <c r="F895" i="68"/>
  <c r="E894" i="67"/>
  <c r="F894" i="67"/>
  <c r="D895" i="67"/>
  <c r="H894" i="68"/>
  <c r="I894" i="68"/>
  <c r="G893" i="67"/>
  <c r="I892" i="67"/>
  <c r="H892" i="67"/>
  <c r="X892" i="58"/>
  <c r="V893" i="58"/>
  <c r="W892" i="58"/>
  <c r="AB894" i="58"/>
  <c r="AA894" i="58"/>
  <c r="Z895" i="58"/>
  <c r="E895" i="67" l="1"/>
  <c r="D896" i="67"/>
  <c r="F895" i="67"/>
  <c r="E896" i="68"/>
  <c r="G896" i="68" s="1"/>
  <c r="F896" i="68"/>
  <c r="D897" i="68"/>
  <c r="G894" i="67"/>
  <c r="H893" i="67"/>
  <c r="I893" i="67"/>
  <c r="H895" i="68"/>
  <c r="I895" i="68"/>
  <c r="V894" i="58"/>
  <c r="X893" i="58"/>
  <c r="W893" i="58"/>
  <c r="AB895" i="58"/>
  <c r="AA895" i="58"/>
  <c r="Z896" i="58"/>
  <c r="H896" i="68" l="1"/>
  <c r="I896" i="68"/>
  <c r="G895" i="67"/>
  <c r="H894" i="67"/>
  <c r="I894" i="67"/>
  <c r="E897" i="68"/>
  <c r="G897" i="68" s="1"/>
  <c r="D898" i="68"/>
  <c r="F897" i="68"/>
  <c r="F896" i="67"/>
  <c r="D897" i="67"/>
  <c r="E896" i="67"/>
  <c r="X894" i="58"/>
  <c r="W894" i="58"/>
  <c r="V895" i="58"/>
  <c r="AB896" i="58"/>
  <c r="AA896" i="58"/>
  <c r="Z897" i="58"/>
  <c r="F898" i="68" l="1"/>
  <c r="E898" i="68"/>
  <c r="G898" i="68" s="1"/>
  <c r="D899" i="68"/>
  <c r="G896" i="67"/>
  <c r="H895" i="67"/>
  <c r="I895" i="67"/>
  <c r="E897" i="67"/>
  <c r="D898" i="67"/>
  <c r="F897" i="67"/>
  <c r="H897" i="68"/>
  <c r="I897" i="68"/>
  <c r="V896" i="58"/>
  <c r="X895" i="58"/>
  <c r="W895" i="58"/>
  <c r="AB897" i="58"/>
  <c r="AA897" i="58"/>
  <c r="Z898" i="58"/>
  <c r="F898" i="67" l="1"/>
  <c r="D899" i="67"/>
  <c r="E898" i="67"/>
  <c r="G897" i="67"/>
  <c r="I896" i="67"/>
  <c r="H896" i="67"/>
  <c r="F899" i="68"/>
  <c r="E899" i="68"/>
  <c r="G899" i="68" s="1"/>
  <c r="D900" i="68"/>
  <c r="H898" i="68"/>
  <c r="I898" i="68"/>
  <c r="X896" i="58"/>
  <c r="W896" i="58"/>
  <c r="V897" i="58"/>
  <c r="AB898" i="58"/>
  <c r="AA898" i="58"/>
  <c r="Z899" i="58"/>
  <c r="I899" i="68" l="1"/>
  <c r="H899" i="68"/>
  <c r="G898" i="67"/>
  <c r="I897" i="67"/>
  <c r="H897" i="67"/>
  <c r="E899" i="67"/>
  <c r="D900" i="67"/>
  <c r="F899" i="67"/>
  <c r="F900" i="68"/>
  <c r="E900" i="68"/>
  <c r="G900" i="68" s="1"/>
  <c r="D901" i="68"/>
  <c r="V898" i="58"/>
  <c r="X897" i="58"/>
  <c r="W897" i="58"/>
  <c r="AA899" i="58"/>
  <c r="AB899" i="58"/>
  <c r="Z900" i="58"/>
  <c r="F900" i="67" l="1"/>
  <c r="D901" i="67"/>
  <c r="E900" i="67"/>
  <c r="G899" i="67"/>
  <c r="I898" i="67"/>
  <c r="H898" i="67"/>
  <c r="D902" i="68"/>
  <c r="F901" i="68"/>
  <c r="E901" i="68"/>
  <c r="I900" i="68"/>
  <c r="H900" i="68"/>
  <c r="G901" i="68"/>
  <c r="X898" i="58"/>
  <c r="V899" i="58"/>
  <c r="W898" i="58"/>
  <c r="AA900" i="58"/>
  <c r="AC900" i="58"/>
  <c r="AB900" i="58"/>
  <c r="Z901" i="58"/>
  <c r="H901" i="68" l="1"/>
  <c r="G902" i="68"/>
  <c r="I901" i="68"/>
  <c r="G900" i="67"/>
  <c r="H899" i="67"/>
  <c r="I899" i="67"/>
  <c r="E902" i="68"/>
  <c r="D903" i="68"/>
  <c r="F902" i="68"/>
  <c r="D902" i="67"/>
  <c r="F901" i="67"/>
  <c r="E901" i="67"/>
  <c r="V900" i="58"/>
  <c r="X899" i="58"/>
  <c r="W899" i="58"/>
  <c r="AB901" i="58"/>
  <c r="AA901" i="58"/>
  <c r="Z902" i="58"/>
  <c r="D904" i="68" l="1"/>
  <c r="F903" i="68"/>
  <c r="E903" i="68"/>
  <c r="G901" i="67"/>
  <c r="I900" i="67"/>
  <c r="H900" i="67"/>
  <c r="E902" i="67"/>
  <c r="F902" i="67"/>
  <c r="D903" i="67"/>
  <c r="I902" i="68"/>
  <c r="H902" i="68"/>
  <c r="G903" i="68"/>
  <c r="X900" i="58"/>
  <c r="V901" i="58"/>
  <c r="W900" i="58"/>
  <c r="Y900" i="58"/>
  <c r="AA902" i="58"/>
  <c r="AB902" i="58"/>
  <c r="Z903" i="58"/>
  <c r="G904" i="68" l="1"/>
  <c r="I903" i="68"/>
  <c r="H903" i="68"/>
  <c r="G902" i="67"/>
  <c r="I901" i="67"/>
  <c r="H901" i="67"/>
  <c r="F903" i="67"/>
  <c r="D904" i="67"/>
  <c r="E903" i="67"/>
  <c r="D905" i="68"/>
  <c r="F904" i="68"/>
  <c r="E904" i="68"/>
  <c r="X901" i="58"/>
  <c r="W901" i="58"/>
  <c r="V902" i="58"/>
  <c r="AB903" i="58"/>
  <c r="AA903" i="58"/>
  <c r="Z904" i="58"/>
  <c r="F905" i="68" l="1"/>
  <c r="E905" i="68"/>
  <c r="G905" i="68" s="1"/>
  <c r="D906" i="68"/>
  <c r="F904" i="67"/>
  <c r="D905" i="67"/>
  <c r="E904" i="67"/>
  <c r="G903" i="67"/>
  <c r="H902" i="67"/>
  <c r="I902" i="67"/>
  <c r="I904" i="68"/>
  <c r="H904" i="68"/>
  <c r="V903" i="58"/>
  <c r="W902" i="58"/>
  <c r="X902" i="58"/>
  <c r="AB904" i="58"/>
  <c r="AA904" i="58"/>
  <c r="Z905" i="58"/>
  <c r="E905" i="67" l="1"/>
  <c r="D906" i="67"/>
  <c r="F905" i="67"/>
  <c r="G904" i="67"/>
  <c r="H903" i="67"/>
  <c r="I903" i="67"/>
  <c r="D907" i="68"/>
  <c r="F906" i="68"/>
  <c r="E906" i="68"/>
  <c r="I905" i="68"/>
  <c r="H905" i="68"/>
  <c r="G906" i="68"/>
  <c r="V904" i="58"/>
  <c r="W903" i="58"/>
  <c r="X903" i="58"/>
  <c r="AB905" i="58"/>
  <c r="AA905" i="58"/>
  <c r="Z906" i="58"/>
  <c r="H906" i="68" l="1"/>
  <c r="G907" i="68"/>
  <c r="I906" i="68"/>
  <c r="G905" i="67"/>
  <c r="I904" i="67"/>
  <c r="H904" i="67"/>
  <c r="E907" i="68"/>
  <c r="D908" i="68"/>
  <c r="F907" i="68"/>
  <c r="D907" i="67"/>
  <c r="E906" i="67"/>
  <c r="F906" i="67"/>
  <c r="V905" i="58"/>
  <c r="W904" i="58"/>
  <c r="X904" i="58"/>
  <c r="AA906" i="58"/>
  <c r="AB906" i="58"/>
  <c r="Z907" i="58"/>
  <c r="F908" i="68" l="1"/>
  <c r="D909" i="68"/>
  <c r="E908" i="68"/>
  <c r="G906" i="67"/>
  <c r="I905" i="67"/>
  <c r="H905" i="67"/>
  <c r="F907" i="67"/>
  <c r="E907" i="67"/>
  <c r="D908" i="67"/>
  <c r="H907" i="68"/>
  <c r="I907" i="68"/>
  <c r="G908" i="68"/>
  <c r="V906" i="58"/>
  <c r="X905" i="58"/>
  <c r="W905" i="58"/>
  <c r="AB907" i="58"/>
  <c r="AA907" i="58"/>
  <c r="Z908" i="58"/>
  <c r="E908" i="67" l="1"/>
  <c r="F908" i="67"/>
  <c r="D909" i="67"/>
  <c r="H908" i="68"/>
  <c r="I908" i="68"/>
  <c r="G907" i="67"/>
  <c r="I906" i="67"/>
  <c r="H906" i="67"/>
  <c r="E909" i="68"/>
  <c r="G909" i="68" s="1"/>
  <c r="F909" i="68"/>
  <c r="D910" i="68"/>
  <c r="V907" i="58"/>
  <c r="X906" i="58"/>
  <c r="W906" i="58"/>
  <c r="AB908" i="58"/>
  <c r="AA908" i="58"/>
  <c r="Z909" i="58"/>
  <c r="I909" i="68" l="1"/>
  <c r="H909" i="68"/>
  <c r="D911" i="68"/>
  <c r="E910" i="68"/>
  <c r="G910" i="68" s="1"/>
  <c r="F910" i="68"/>
  <c r="E909" i="67"/>
  <c r="F909" i="67"/>
  <c r="D910" i="67"/>
  <c r="G908" i="67"/>
  <c r="I907" i="67"/>
  <c r="H907" i="67"/>
  <c r="W907" i="58"/>
  <c r="X907" i="58"/>
  <c r="V908" i="58"/>
  <c r="AB909" i="58"/>
  <c r="AA909" i="58"/>
  <c r="Z910" i="58"/>
  <c r="F910" i="67" l="1"/>
  <c r="E910" i="67"/>
  <c r="D911" i="67"/>
  <c r="I910" i="68"/>
  <c r="H910" i="68"/>
  <c r="D912" i="68"/>
  <c r="F911" i="68"/>
  <c r="E911" i="68"/>
  <c r="G911" i="68" s="1"/>
  <c r="G909" i="67"/>
  <c r="I908" i="67"/>
  <c r="H908" i="67"/>
  <c r="W908" i="58"/>
  <c r="V909" i="58"/>
  <c r="X908" i="58"/>
  <c r="AA910" i="58"/>
  <c r="AB910" i="58"/>
  <c r="Z911" i="58"/>
  <c r="I911" i="68" l="1"/>
  <c r="H911" i="68"/>
  <c r="E911" i="67"/>
  <c r="D912" i="67"/>
  <c r="F911" i="67"/>
  <c r="F912" i="68"/>
  <c r="E912" i="68"/>
  <c r="G912" i="68" s="1"/>
  <c r="D913" i="68"/>
  <c r="G910" i="67"/>
  <c r="H909" i="67"/>
  <c r="I909" i="67"/>
  <c r="X909" i="58"/>
  <c r="V910" i="58"/>
  <c r="W909" i="58"/>
  <c r="AB911" i="58"/>
  <c r="AA911" i="58"/>
  <c r="Z912" i="58"/>
  <c r="D914" i="68" l="1"/>
  <c r="F913" i="68"/>
  <c r="E913" i="68"/>
  <c r="E912" i="67"/>
  <c r="D913" i="67"/>
  <c r="F912" i="67"/>
  <c r="H912" i="68"/>
  <c r="G913" i="68"/>
  <c r="I912" i="68"/>
  <c r="G911" i="67"/>
  <c r="I910" i="67"/>
  <c r="H910" i="67"/>
  <c r="W910" i="58"/>
  <c r="V911" i="58"/>
  <c r="X910" i="58"/>
  <c r="AB912" i="58"/>
  <c r="AA912" i="58"/>
  <c r="Z913" i="58"/>
  <c r="I913" i="68" l="1"/>
  <c r="H913" i="68"/>
  <c r="G914" i="68"/>
  <c r="G912" i="67"/>
  <c r="H911" i="67"/>
  <c r="I911" i="67"/>
  <c r="D914" i="67"/>
  <c r="F913" i="67"/>
  <c r="E913" i="67"/>
  <c r="D915" i="68"/>
  <c r="F914" i="68"/>
  <c r="E914" i="68"/>
  <c r="X911" i="58"/>
  <c r="V912" i="58"/>
  <c r="W911" i="58"/>
  <c r="AB913" i="58"/>
  <c r="AA913" i="58"/>
  <c r="Z914" i="58"/>
  <c r="G913" i="67" l="1"/>
  <c r="I912" i="67"/>
  <c r="H912" i="67"/>
  <c r="F914" i="67"/>
  <c r="D915" i="67"/>
  <c r="E914" i="67"/>
  <c r="G915" i="68"/>
  <c r="I914" i="68"/>
  <c r="H914" i="68"/>
  <c r="E915" i="68"/>
  <c r="D916" i="68"/>
  <c r="F915" i="68"/>
  <c r="V913" i="58"/>
  <c r="X912" i="58"/>
  <c r="W912" i="58"/>
  <c r="AA914" i="58"/>
  <c r="AB914" i="58"/>
  <c r="Z915" i="58"/>
  <c r="F916" i="68" l="1"/>
  <c r="E916" i="68"/>
  <c r="G916" i="68" s="1"/>
  <c r="D917" i="68"/>
  <c r="H915" i="68"/>
  <c r="I915" i="68"/>
  <c r="D916" i="67"/>
  <c r="F915" i="67"/>
  <c r="E915" i="67"/>
  <c r="G914" i="67"/>
  <c r="I913" i="67"/>
  <c r="H913" i="67"/>
  <c r="V914" i="58"/>
  <c r="W913" i="58"/>
  <c r="X913" i="58"/>
  <c r="AB915" i="58"/>
  <c r="AA915" i="58"/>
  <c r="Z916" i="58"/>
  <c r="G915" i="67" l="1"/>
  <c r="H914" i="67"/>
  <c r="I914" i="67"/>
  <c r="D918" i="68"/>
  <c r="F917" i="68"/>
  <c r="E917" i="68"/>
  <c r="G917" i="68" s="1"/>
  <c r="E916" i="67"/>
  <c r="F916" i="67"/>
  <c r="D917" i="67"/>
  <c r="H916" i="68"/>
  <c r="I916" i="68"/>
  <c r="W914" i="58"/>
  <c r="V915" i="58"/>
  <c r="X914" i="58"/>
  <c r="AB916" i="58"/>
  <c r="AA916" i="58"/>
  <c r="Z917" i="58"/>
  <c r="D919" i="68" l="1"/>
  <c r="F918" i="68"/>
  <c r="E918" i="68"/>
  <c r="G918" i="68" s="1"/>
  <c r="I917" i="68"/>
  <c r="H917" i="68"/>
  <c r="E917" i="67"/>
  <c r="D918" i="67"/>
  <c r="F917" i="67"/>
  <c r="G916" i="67"/>
  <c r="H915" i="67"/>
  <c r="I915" i="67"/>
  <c r="W915" i="58"/>
  <c r="X915" i="58"/>
  <c r="V916" i="58"/>
  <c r="AB917" i="58"/>
  <c r="AA917" i="58"/>
  <c r="Z918" i="58"/>
  <c r="D919" i="67" l="1"/>
  <c r="E918" i="67"/>
  <c r="F918" i="67"/>
  <c r="I918" i="68"/>
  <c r="H918" i="68"/>
  <c r="G917" i="67"/>
  <c r="I916" i="67"/>
  <c r="H916" i="67"/>
  <c r="D920" i="68"/>
  <c r="F919" i="68"/>
  <c r="E919" i="68"/>
  <c r="G919" i="68" s="1"/>
  <c r="W916" i="58"/>
  <c r="V917" i="58"/>
  <c r="X916" i="58"/>
  <c r="AA918" i="58"/>
  <c r="AB918" i="58"/>
  <c r="Z919" i="58"/>
  <c r="I919" i="68" l="1"/>
  <c r="H919" i="68"/>
  <c r="G918" i="67"/>
  <c r="I917" i="67"/>
  <c r="H917" i="67"/>
  <c r="D921" i="68"/>
  <c r="F920" i="68"/>
  <c r="E920" i="68"/>
  <c r="G920" i="68" s="1"/>
  <c r="E919" i="67"/>
  <c r="D920" i="67"/>
  <c r="F919" i="67"/>
  <c r="X917" i="58"/>
  <c r="W917" i="58"/>
  <c r="V918" i="58"/>
  <c r="AB919" i="58"/>
  <c r="AA919" i="58"/>
  <c r="Z920" i="58"/>
  <c r="I920" i="68" l="1"/>
  <c r="H920" i="68"/>
  <c r="G919" i="67"/>
  <c r="I918" i="67"/>
  <c r="H918" i="67"/>
  <c r="F920" i="67"/>
  <c r="D921" i="67"/>
  <c r="E920" i="67"/>
  <c r="D922" i="68"/>
  <c r="F921" i="68"/>
  <c r="E921" i="68"/>
  <c r="G921" i="68" s="1"/>
  <c r="W918" i="58"/>
  <c r="V919" i="58"/>
  <c r="X918" i="58"/>
  <c r="AC920" i="58"/>
  <c r="AB920" i="58"/>
  <c r="AA920" i="58"/>
  <c r="Z921" i="58"/>
  <c r="H921" i="68" l="1"/>
  <c r="I921" i="68"/>
  <c r="E921" i="67"/>
  <c r="D922" i="67"/>
  <c r="F921" i="67"/>
  <c r="G920" i="67"/>
  <c r="I919" i="67"/>
  <c r="H919" i="67"/>
  <c r="E922" i="68"/>
  <c r="G922" i="68" s="1"/>
  <c r="D923" i="68"/>
  <c r="F922" i="68"/>
  <c r="X919" i="58"/>
  <c r="V920" i="58"/>
  <c r="W919" i="58"/>
  <c r="AB921" i="58"/>
  <c r="AA921" i="58"/>
  <c r="Z922" i="58"/>
  <c r="H922" i="68" l="1"/>
  <c r="I922" i="68"/>
  <c r="F922" i="67"/>
  <c r="D923" i="67"/>
  <c r="E922" i="67"/>
  <c r="E923" i="68"/>
  <c r="G923" i="68" s="1"/>
  <c r="F923" i="68"/>
  <c r="D924" i="68"/>
  <c r="G921" i="67"/>
  <c r="I920" i="67"/>
  <c r="H920" i="67"/>
  <c r="V921" i="58"/>
  <c r="W920" i="58"/>
  <c r="Y920" i="58"/>
  <c r="X920" i="58"/>
  <c r="AB922" i="58"/>
  <c r="AA922" i="58"/>
  <c r="Z923" i="58"/>
  <c r="H923" i="68" l="1"/>
  <c r="I923" i="68"/>
  <c r="D925" i="68"/>
  <c r="F924" i="68"/>
  <c r="E924" i="68"/>
  <c r="G924" i="68" s="1"/>
  <c r="F923" i="67"/>
  <c r="E923" i="67"/>
  <c r="D924" i="67"/>
  <c r="G922" i="67"/>
  <c r="I921" i="67"/>
  <c r="H921" i="67"/>
  <c r="W921" i="58"/>
  <c r="V922" i="58"/>
  <c r="X921" i="58"/>
  <c r="AB923" i="58"/>
  <c r="AA923" i="58"/>
  <c r="Z924" i="58"/>
  <c r="E924" i="67" l="1"/>
  <c r="F924" i="67"/>
  <c r="D925" i="67"/>
  <c r="D926" i="68"/>
  <c r="F925" i="68"/>
  <c r="E925" i="68"/>
  <c r="G925" i="68" s="1"/>
  <c r="G923" i="67"/>
  <c r="I922" i="67"/>
  <c r="H922" i="67"/>
  <c r="I924" i="68"/>
  <c r="H924" i="68"/>
  <c r="V923" i="58"/>
  <c r="W922" i="58"/>
  <c r="X922" i="58"/>
  <c r="AB924" i="58"/>
  <c r="AA924" i="58"/>
  <c r="Z925" i="58"/>
  <c r="D927" i="68" l="1"/>
  <c r="E926" i="68"/>
  <c r="G926" i="68" s="1"/>
  <c r="F926" i="68"/>
  <c r="G924" i="67"/>
  <c r="I923" i="67"/>
  <c r="H923" i="67"/>
  <c r="D926" i="67"/>
  <c r="F925" i="67"/>
  <c r="E925" i="67"/>
  <c r="I925" i="68"/>
  <c r="H925" i="68"/>
  <c r="X923" i="58"/>
  <c r="W923" i="58"/>
  <c r="V924" i="58"/>
  <c r="AA925" i="58"/>
  <c r="AB925" i="58"/>
  <c r="Z926" i="58"/>
  <c r="G925" i="67" l="1"/>
  <c r="I924" i="67"/>
  <c r="H924" i="67"/>
  <c r="F926" i="67"/>
  <c r="D927" i="67"/>
  <c r="E926" i="67"/>
  <c r="I926" i="68"/>
  <c r="H926" i="68"/>
  <c r="D928" i="68"/>
  <c r="F927" i="68"/>
  <c r="E927" i="68"/>
  <c r="G927" i="68" s="1"/>
  <c r="X924" i="58"/>
  <c r="W924" i="58"/>
  <c r="V925" i="58"/>
  <c r="AB926" i="58"/>
  <c r="AA926" i="58"/>
  <c r="Z927" i="58"/>
  <c r="I927" i="68" l="1"/>
  <c r="H927" i="68"/>
  <c r="D929" i="68"/>
  <c r="E928" i="68"/>
  <c r="G928" i="68" s="1"/>
  <c r="F928" i="68"/>
  <c r="E927" i="67"/>
  <c r="F927" i="67"/>
  <c r="D928" i="67"/>
  <c r="G926" i="67"/>
  <c r="I925" i="67"/>
  <c r="H925" i="67"/>
  <c r="W925" i="58"/>
  <c r="V926" i="58"/>
  <c r="X925" i="58"/>
  <c r="AB927" i="58"/>
  <c r="AA927" i="58"/>
  <c r="Z928" i="58"/>
  <c r="F928" i="67" l="1"/>
  <c r="D929" i="67"/>
  <c r="E928" i="67"/>
  <c r="I928" i="68"/>
  <c r="H928" i="68"/>
  <c r="D930" i="68"/>
  <c r="F929" i="68"/>
  <c r="E929" i="68"/>
  <c r="G929" i="68" s="1"/>
  <c r="G927" i="67"/>
  <c r="H926" i="67"/>
  <c r="I926" i="67"/>
  <c r="V927" i="58"/>
  <c r="W926" i="58"/>
  <c r="X926" i="58"/>
  <c r="AB928" i="58"/>
  <c r="AA928" i="58"/>
  <c r="Z929" i="58"/>
  <c r="H929" i="68" l="1"/>
  <c r="I929" i="68"/>
  <c r="D931" i="68"/>
  <c r="F930" i="68"/>
  <c r="E930" i="68"/>
  <c r="G930" i="68" s="1"/>
  <c r="E929" i="67"/>
  <c r="F929" i="67"/>
  <c r="D930" i="67"/>
  <c r="G928" i="67"/>
  <c r="H927" i="67"/>
  <c r="I927" i="67"/>
  <c r="W927" i="58"/>
  <c r="V928" i="58"/>
  <c r="X927" i="58"/>
  <c r="AB929" i="58"/>
  <c r="AA929" i="58"/>
  <c r="Z930" i="58"/>
  <c r="F930" i="67" l="1"/>
  <c r="D931" i="67"/>
  <c r="E930" i="67"/>
  <c r="F931" i="68"/>
  <c r="D932" i="68"/>
  <c r="E931" i="68"/>
  <c r="G931" i="68" s="1"/>
  <c r="G929" i="67"/>
  <c r="I928" i="67"/>
  <c r="H928" i="67"/>
  <c r="I930" i="68"/>
  <c r="H930" i="68"/>
  <c r="V929" i="58"/>
  <c r="W928" i="58"/>
  <c r="X928" i="58"/>
  <c r="AB930" i="58"/>
  <c r="AA930" i="58"/>
  <c r="Z931" i="58"/>
  <c r="G930" i="67" l="1"/>
  <c r="I929" i="67"/>
  <c r="H929" i="67"/>
  <c r="I931" i="68"/>
  <c r="H931" i="68"/>
  <c r="D932" i="67"/>
  <c r="F931" i="67"/>
  <c r="E931" i="67"/>
  <c r="D933" i="68"/>
  <c r="F932" i="68"/>
  <c r="E932" i="68"/>
  <c r="G932" i="68" s="1"/>
  <c r="V930" i="58"/>
  <c r="X929" i="58"/>
  <c r="W929" i="58"/>
  <c r="AB931" i="58"/>
  <c r="AA931" i="58"/>
  <c r="Z932" i="58"/>
  <c r="I932" i="68" l="1"/>
  <c r="H932" i="68"/>
  <c r="F932" i="67"/>
  <c r="D933" i="67"/>
  <c r="E932" i="67"/>
  <c r="D934" i="68"/>
  <c r="F933" i="68"/>
  <c r="E933" i="68"/>
  <c r="G933" i="68" s="1"/>
  <c r="G931" i="67"/>
  <c r="I930" i="67"/>
  <c r="H930" i="67"/>
  <c r="V931" i="58"/>
  <c r="X930" i="58"/>
  <c r="W930" i="58"/>
  <c r="AB932" i="58"/>
  <c r="AA932" i="58"/>
  <c r="Z933" i="58"/>
  <c r="G934" i="68" l="1"/>
  <c r="I933" i="68"/>
  <c r="H933" i="68"/>
  <c r="E933" i="67"/>
  <c r="D934" i="67"/>
  <c r="F933" i="67"/>
  <c r="E934" i="68"/>
  <c r="D935" i="68"/>
  <c r="F934" i="68"/>
  <c r="G932" i="67"/>
  <c r="H931" i="67"/>
  <c r="I931" i="67"/>
  <c r="V932" i="58"/>
  <c r="X931" i="58"/>
  <c r="W931" i="58"/>
  <c r="AB933" i="58"/>
  <c r="AA933" i="58"/>
  <c r="Z934" i="58"/>
  <c r="F935" i="68" l="1"/>
  <c r="D936" i="68"/>
  <c r="E935" i="68"/>
  <c r="G935" i="68" s="1"/>
  <c r="G933" i="67"/>
  <c r="H932" i="67"/>
  <c r="I932" i="67"/>
  <c r="F934" i="67"/>
  <c r="D935" i="67"/>
  <c r="E934" i="67"/>
  <c r="H934" i="68"/>
  <c r="I934" i="68"/>
  <c r="V933" i="58"/>
  <c r="W932" i="58"/>
  <c r="X932" i="58"/>
  <c r="AB934" i="58"/>
  <c r="AA934" i="58"/>
  <c r="Z935" i="58"/>
  <c r="F935" i="67" l="1"/>
  <c r="E935" i="67"/>
  <c r="D936" i="67"/>
  <c r="G934" i="67"/>
  <c r="I933" i="67"/>
  <c r="H933" i="67"/>
  <c r="G936" i="68"/>
  <c r="I935" i="68"/>
  <c r="H935" i="68"/>
  <c r="E936" i="68"/>
  <c r="D937" i="68"/>
  <c r="F936" i="68"/>
  <c r="V934" i="58"/>
  <c r="W933" i="58"/>
  <c r="X933" i="58"/>
  <c r="AB935" i="58"/>
  <c r="AA935" i="58"/>
  <c r="Z936" i="58"/>
  <c r="G935" i="67" l="1"/>
  <c r="I934" i="67"/>
  <c r="H934" i="67"/>
  <c r="F937" i="68"/>
  <c r="E937" i="68"/>
  <c r="D938" i="68"/>
  <c r="I936" i="68"/>
  <c r="H936" i="68"/>
  <c r="G937" i="68"/>
  <c r="F936" i="67"/>
  <c r="D937" i="67"/>
  <c r="E936" i="67"/>
  <c r="W934" i="58"/>
  <c r="X934" i="58"/>
  <c r="V935" i="58"/>
  <c r="AB936" i="58"/>
  <c r="AA936" i="58"/>
  <c r="Z937" i="58"/>
  <c r="E937" i="67" l="1"/>
  <c r="F937" i="67"/>
  <c r="D938" i="67"/>
  <c r="E938" i="68"/>
  <c r="D939" i="68"/>
  <c r="F938" i="68"/>
  <c r="G938" i="68"/>
  <c r="I937" i="68"/>
  <c r="H937" i="68"/>
  <c r="G936" i="67"/>
  <c r="I935" i="67"/>
  <c r="H935" i="67"/>
  <c r="V936" i="58"/>
  <c r="X935" i="58"/>
  <c r="W935" i="58"/>
  <c r="AB937" i="58"/>
  <c r="AA937" i="58"/>
  <c r="Z938" i="58"/>
  <c r="I938" i="68" l="1"/>
  <c r="H938" i="68"/>
  <c r="G939" i="68"/>
  <c r="E938" i="67"/>
  <c r="F938" i="67"/>
  <c r="D939" i="67"/>
  <c r="G937" i="67"/>
  <c r="H936" i="67"/>
  <c r="I936" i="67"/>
  <c r="F939" i="68"/>
  <c r="E939" i="68"/>
  <c r="D940" i="68"/>
  <c r="V937" i="58"/>
  <c r="W936" i="58"/>
  <c r="X936" i="58"/>
  <c r="AB938" i="58"/>
  <c r="AA938" i="58"/>
  <c r="Z939" i="58"/>
  <c r="E940" i="68" l="1"/>
  <c r="D941" i="68"/>
  <c r="F940" i="68"/>
  <c r="G938" i="67"/>
  <c r="I937" i="67"/>
  <c r="H937" i="67"/>
  <c r="G940" i="68"/>
  <c r="I939" i="68"/>
  <c r="H939" i="68"/>
  <c r="F939" i="67"/>
  <c r="E939" i="67"/>
  <c r="D940" i="67"/>
  <c r="V938" i="58"/>
  <c r="W937" i="58"/>
  <c r="X937" i="58"/>
  <c r="AB939" i="58"/>
  <c r="AA939" i="58"/>
  <c r="Z940" i="58"/>
  <c r="I940" i="68" l="1"/>
  <c r="H940" i="68"/>
  <c r="G941" i="68"/>
  <c r="E940" i="67"/>
  <c r="F940" i="67"/>
  <c r="D941" i="67"/>
  <c r="G939" i="67"/>
  <c r="I938" i="67"/>
  <c r="H938" i="67"/>
  <c r="F941" i="68"/>
  <c r="E941" i="68"/>
  <c r="D942" i="68"/>
  <c r="V939" i="58"/>
  <c r="X938" i="58"/>
  <c r="W938" i="58"/>
  <c r="AA940" i="58"/>
  <c r="AB940" i="58"/>
  <c r="AC940" i="58"/>
  <c r="Z941" i="58"/>
  <c r="F942" i="68" l="1"/>
  <c r="E942" i="68"/>
  <c r="D943" i="68"/>
  <c r="G940" i="67"/>
  <c r="H939" i="67"/>
  <c r="I939" i="67"/>
  <c r="H941" i="68"/>
  <c r="G942" i="68"/>
  <c r="I941" i="68"/>
  <c r="F941" i="67"/>
  <c r="E941" i="67"/>
  <c r="D942" i="67"/>
  <c r="X939" i="58"/>
  <c r="W939" i="58"/>
  <c r="V940" i="58"/>
  <c r="AB941" i="58"/>
  <c r="AA941" i="58"/>
  <c r="Z942" i="58"/>
  <c r="E942" i="67" l="1"/>
  <c r="F942" i="67"/>
  <c r="D943" i="67"/>
  <c r="H942" i="68"/>
  <c r="I942" i="68"/>
  <c r="G941" i="67"/>
  <c r="H940" i="67"/>
  <c r="I940" i="67"/>
  <c r="F943" i="68"/>
  <c r="E943" i="68"/>
  <c r="G943" i="68" s="1"/>
  <c r="D944" i="68"/>
  <c r="V941" i="58"/>
  <c r="W940" i="58"/>
  <c r="Y940" i="58"/>
  <c r="X940" i="58"/>
  <c r="AB942" i="58"/>
  <c r="AA942" i="58"/>
  <c r="Z943" i="58"/>
  <c r="E944" i="68" l="1"/>
  <c r="D945" i="68"/>
  <c r="F944" i="68"/>
  <c r="D944" i="67"/>
  <c r="F943" i="67"/>
  <c r="E943" i="67"/>
  <c r="G944" i="68"/>
  <c r="H943" i="68"/>
  <c r="I943" i="68"/>
  <c r="G942" i="67"/>
  <c r="I941" i="67"/>
  <c r="H941" i="67"/>
  <c r="X941" i="58"/>
  <c r="V942" i="58"/>
  <c r="W941" i="58"/>
  <c r="AB943" i="58"/>
  <c r="AA943" i="58"/>
  <c r="Z944" i="58"/>
  <c r="F944" i="67" l="1"/>
  <c r="D945" i="67"/>
  <c r="E944" i="67"/>
  <c r="G945" i="68"/>
  <c r="I944" i="68"/>
  <c r="H944" i="68"/>
  <c r="G943" i="67"/>
  <c r="I942" i="67"/>
  <c r="H942" i="67"/>
  <c r="D946" i="68"/>
  <c r="F945" i="68"/>
  <c r="E945" i="68"/>
  <c r="X942" i="58"/>
  <c r="W942" i="58"/>
  <c r="V943" i="58"/>
  <c r="AA944" i="58"/>
  <c r="AB944" i="58"/>
  <c r="Z945" i="58"/>
  <c r="G944" i="67" l="1"/>
  <c r="I943" i="67"/>
  <c r="H943" i="67"/>
  <c r="H945" i="68"/>
  <c r="G946" i="68"/>
  <c r="I945" i="68"/>
  <c r="D947" i="68"/>
  <c r="E946" i="68"/>
  <c r="F946" i="68"/>
  <c r="F945" i="67"/>
  <c r="D946" i="67"/>
  <c r="E945" i="67"/>
  <c r="V944" i="58"/>
  <c r="W943" i="58"/>
  <c r="X943" i="58"/>
  <c r="AB945" i="58"/>
  <c r="AA945" i="58"/>
  <c r="Z946" i="58"/>
  <c r="D947" i="67" l="1"/>
  <c r="E946" i="67"/>
  <c r="F946" i="67"/>
  <c r="E947" i="68"/>
  <c r="D948" i="68"/>
  <c r="F947" i="68"/>
  <c r="I946" i="68"/>
  <c r="H946" i="68"/>
  <c r="G947" i="68"/>
  <c r="G945" i="67"/>
  <c r="I944" i="67"/>
  <c r="H944" i="67"/>
  <c r="X944" i="58"/>
  <c r="W944" i="58"/>
  <c r="V945" i="58"/>
  <c r="AB946" i="58"/>
  <c r="AA946" i="58"/>
  <c r="Z947" i="58"/>
  <c r="G946" i="67" l="1"/>
  <c r="I945" i="67"/>
  <c r="H945" i="67"/>
  <c r="I947" i="68"/>
  <c r="G948" i="68"/>
  <c r="H947" i="68"/>
  <c r="D949" i="68"/>
  <c r="F948" i="68"/>
  <c r="E948" i="68"/>
  <c r="D948" i="67"/>
  <c r="F947" i="67"/>
  <c r="E947" i="67"/>
  <c r="W945" i="58"/>
  <c r="V946" i="58"/>
  <c r="X945" i="58"/>
  <c r="AB947" i="58"/>
  <c r="AA947" i="58"/>
  <c r="Z948" i="58"/>
  <c r="F949" i="68" l="1"/>
  <c r="D950" i="68"/>
  <c r="E949" i="68"/>
  <c r="D949" i="67"/>
  <c r="E948" i="67"/>
  <c r="F948" i="67"/>
  <c r="I948" i="68"/>
  <c r="H948" i="68"/>
  <c r="G949" i="68"/>
  <c r="G947" i="67"/>
  <c r="H946" i="67"/>
  <c r="I946" i="67"/>
  <c r="V947" i="58"/>
  <c r="X946" i="58"/>
  <c r="W946" i="58"/>
  <c r="AA948" i="58"/>
  <c r="AB948" i="58"/>
  <c r="Z949" i="58"/>
  <c r="F949" i="67" l="1"/>
  <c r="D950" i="67"/>
  <c r="E949" i="67"/>
  <c r="G948" i="67"/>
  <c r="I947" i="67"/>
  <c r="H947" i="67"/>
  <c r="D951" i="68"/>
  <c r="E950" i="68"/>
  <c r="F950" i="68"/>
  <c r="H949" i="68"/>
  <c r="G950" i="68"/>
  <c r="I949" i="68"/>
  <c r="X947" i="58"/>
  <c r="V948" i="58"/>
  <c r="W947" i="58"/>
  <c r="AB949" i="58"/>
  <c r="AA949" i="58"/>
  <c r="Z950" i="58"/>
  <c r="G949" i="67" l="1"/>
  <c r="H948" i="67"/>
  <c r="I948" i="67"/>
  <c r="H950" i="68"/>
  <c r="G951" i="68"/>
  <c r="I950" i="68"/>
  <c r="D952" i="68"/>
  <c r="E951" i="68"/>
  <c r="F951" i="68"/>
  <c r="D951" i="67"/>
  <c r="E950" i="67"/>
  <c r="F950" i="67"/>
  <c r="V949" i="58"/>
  <c r="X948" i="58"/>
  <c r="W948" i="58"/>
  <c r="AB950" i="58"/>
  <c r="AA950" i="58"/>
  <c r="Z951" i="58"/>
  <c r="E952" i="68" l="1"/>
  <c r="D953" i="68"/>
  <c r="F952" i="68"/>
  <c r="F951" i="67"/>
  <c r="D952" i="67"/>
  <c r="E951" i="67"/>
  <c r="G952" i="68"/>
  <c r="I951" i="68"/>
  <c r="H951" i="68"/>
  <c r="G950" i="67"/>
  <c r="I949" i="67"/>
  <c r="H949" i="67"/>
  <c r="V950" i="58"/>
  <c r="X949" i="58"/>
  <c r="W949" i="58"/>
  <c r="AB951" i="58"/>
  <c r="AA951" i="58"/>
  <c r="Z952" i="58"/>
  <c r="I952" i="68" l="1"/>
  <c r="H952" i="68"/>
  <c r="G953" i="68"/>
  <c r="G951" i="67"/>
  <c r="H950" i="67"/>
  <c r="I950" i="67"/>
  <c r="F953" i="68"/>
  <c r="D954" i="68"/>
  <c r="E953" i="68"/>
  <c r="E952" i="67"/>
  <c r="D953" i="67"/>
  <c r="F952" i="67"/>
  <c r="X950" i="58"/>
  <c r="W950" i="58"/>
  <c r="V951" i="58"/>
  <c r="AA952" i="58"/>
  <c r="AB952" i="58"/>
  <c r="Z953" i="58"/>
  <c r="D955" i="68" l="1"/>
  <c r="E954" i="68"/>
  <c r="F954" i="68"/>
  <c r="G952" i="67"/>
  <c r="H951" i="67"/>
  <c r="I951" i="67"/>
  <c r="H953" i="68"/>
  <c r="G954" i="68"/>
  <c r="I953" i="68"/>
  <c r="D954" i="67"/>
  <c r="F953" i="67"/>
  <c r="E953" i="67"/>
  <c r="W951" i="58"/>
  <c r="X951" i="58"/>
  <c r="V952" i="58"/>
  <c r="AB953" i="58"/>
  <c r="AA953" i="58"/>
  <c r="Z954" i="58"/>
  <c r="I954" i="68" l="1"/>
  <c r="H954" i="68"/>
  <c r="G953" i="67"/>
  <c r="I952" i="67"/>
  <c r="H952" i="67"/>
  <c r="D955" i="67"/>
  <c r="E954" i="67"/>
  <c r="F954" i="67"/>
  <c r="D956" i="68"/>
  <c r="F955" i="68"/>
  <c r="E955" i="68"/>
  <c r="G955" i="68" s="1"/>
  <c r="X952" i="58"/>
  <c r="W952" i="58"/>
  <c r="V953" i="58"/>
  <c r="AB954" i="58"/>
  <c r="AA954" i="58"/>
  <c r="Z955" i="58"/>
  <c r="I955" i="68" l="1"/>
  <c r="H955" i="68"/>
  <c r="G954" i="67"/>
  <c r="I953" i="67"/>
  <c r="H953" i="67"/>
  <c r="D956" i="67"/>
  <c r="F955" i="67"/>
  <c r="E955" i="67"/>
  <c r="D957" i="68"/>
  <c r="F956" i="68"/>
  <c r="E956" i="68"/>
  <c r="G956" i="68" s="1"/>
  <c r="V954" i="58"/>
  <c r="W953" i="58"/>
  <c r="X953" i="58"/>
  <c r="AB955" i="58"/>
  <c r="AA955" i="58"/>
  <c r="Z956" i="58"/>
  <c r="I956" i="68" l="1"/>
  <c r="H956" i="68"/>
  <c r="G955" i="67"/>
  <c r="H954" i="67"/>
  <c r="I954" i="67"/>
  <c r="E956" i="67"/>
  <c r="F956" i="67"/>
  <c r="D957" i="67"/>
  <c r="E957" i="68"/>
  <c r="G957" i="68" s="1"/>
  <c r="F957" i="68"/>
  <c r="D958" i="68"/>
  <c r="W954" i="58"/>
  <c r="V955" i="58"/>
  <c r="X954" i="58"/>
  <c r="AA956" i="58"/>
  <c r="AB956" i="58"/>
  <c r="Z957" i="58"/>
  <c r="F957" i="67" l="1"/>
  <c r="E957" i="67"/>
  <c r="D958" i="67"/>
  <c r="G956" i="67"/>
  <c r="H955" i="67"/>
  <c r="I955" i="67"/>
  <c r="E958" i="68"/>
  <c r="G958" i="68" s="1"/>
  <c r="F958" i="68"/>
  <c r="D959" i="68"/>
  <c r="I957" i="68"/>
  <c r="H957" i="68"/>
  <c r="V956" i="58"/>
  <c r="W955" i="58"/>
  <c r="X955" i="58"/>
  <c r="AB957" i="58"/>
  <c r="AA957" i="58"/>
  <c r="Z958" i="58"/>
  <c r="G957" i="67" l="1"/>
  <c r="H956" i="67"/>
  <c r="I956" i="67"/>
  <c r="D960" i="68"/>
  <c r="F959" i="68"/>
  <c r="E959" i="68"/>
  <c r="G959" i="68" s="1"/>
  <c r="I958" i="68"/>
  <c r="H958" i="68"/>
  <c r="E958" i="67"/>
  <c r="D959" i="67"/>
  <c r="F958" i="67"/>
  <c r="W956" i="58"/>
  <c r="V957" i="58"/>
  <c r="X956" i="58"/>
  <c r="AB958" i="58"/>
  <c r="AA958" i="58"/>
  <c r="Z959" i="58"/>
  <c r="E960" i="68" l="1"/>
  <c r="D961" i="68"/>
  <c r="F960" i="68"/>
  <c r="E959" i="67"/>
  <c r="D960" i="67"/>
  <c r="F959" i="67"/>
  <c r="G960" i="68"/>
  <c r="I959" i="68"/>
  <c r="H959" i="68"/>
  <c r="G958" i="67"/>
  <c r="I957" i="67"/>
  <c r="H957" i="67"/>
  <c r="V958" i="58"/>
  <c r="X957" i="58"/>
  <c r="W957" i="58"/>
  <c r="AB959" i="58"/>
  <c r="AA959" i="58"/>
  <c r="Z960" i="58"/>
  <c r="H960" i="68" l="1"/>
  <c r="I960" i="68"/>
  <c r="F961" i="68"/>
  <c r="D962" i="68"/>
  <c r="E961" i="68"/>
  <c r="G961" i="68" s="1"/>
  <c r="G959" i="67"/>
  <c r="H958" i="67"/>
  <c r="I958" i="67"/>
  <c r="E960" i="67"/>
  <c r="F960" i="67"/>
  <c r="D961" i="67"/>
  <c r="AB2301" i="67"/>
  <c r="AC2301" i="67" s="1"/>
  <c r="V959" i="58"/>
  <c r="X958" i="58"/>
  <c r="W958" i="58"/>
  <c r="AC960" i="58"/>
  <c r="AB960" i="58"/>
  <c r="AA960" i="58"/>
  <c r="Z961" i="58"/>
  <c r="D962" i="67" l="1"/>
  <c r="F961" i="67"/>
  <c r="E961" i="67"/>
  <c r="E962" i="68"/>
  <c r="F962" i="68"/>
  <c r="D963" i="68"/>
  <c r="G960" i="67"/>
  <c r="H959" i="67"/>
  <c r="I959" i="67"/>
  <c r="G962" i="68"/>
  <c r="I961" i="68"/>
  <c r="H961" i="68"/>
  <c r="AI2301" i="67"/>
  <c r="AJ2301" i="67" s="1"/>
  <c r="AD2301" i="67"/>
  <c r="X959" i="58"/>
  <c r="V960" i="58"/>
  <c r="W959" i="58"/>
  <c r="AB961" i="58"/>
  <c r="AA961" i="58"/>
  <c r="Z962" i="58"/>
  <c r="H962" i="68" l="1"/>
  <c r="I962" i="68"/>
  <c r="G963" i="68"/>
  <c r="G961" i="67"/>
  <c r="I960" i="67"/>
  <c r="H960" i="67"/>
  <c r="D964" i="68"/>
  <c r="E963" i="68"/>
  <c r="F963" i="68"/>
  <c r="E962" i="67"/>
  <c r="F962" i="67"/>
  <c r="D963" i="67"/>
  <c r="AK2301" i="67"/>
  <c r="X960" i="58"/>
  <c r="W960" i="58"/>
  <c r="V961" i="58"/>
  <c r="Y960" i="58"/>
  <c r="AB962" i="58"/>
  <c r="AA962" i="58"/>
  <c r="Z963" i="58"/>
  <c r="F963" i="67" l="1"/>
  <c r="E963" i="67"/>
  <c r="D964" i="67"/>
  <c r="G962" i="67"/>
  <c r="I961" i="67"/>
  <c r="H961" i="67"/>
  <c r="D965" i="68"/>
  <c r="F964" i="68"/>
  <c r="E964" i="68"/>
  <c r="I963" i="68"/>
  <c r="H963" i="68"/>
  <c r="G964" i="68"/>
  <c r="V962" i="58"/>
  <c r="W961" i="58"/>
  <c r="X961" i="58"/>
  <c r="AA963" i="58"/>
  <c r="AB963" i="58"/>
  <c r="Z964" i="58"/>
  <c r="H964" i="68" l="1"/>
  <c r="G965" i="68"/>
  <c r="I964" i="68"/>
  <c r="D966" i="68"/>
  <c r="E965" i="68"/>
  <c r="F965" i="68"/>
  <c r="G963" i="67"/>
  <c r="I962" i="67"/>
  <c r="H962" i="67"/>
  <c r="E964" i="67"/>
  <c r="D965" i="67"/>
  <c r="F964" i="67"/>
  <c r="X962" i="58"/>
  <c r="V963" i="58"/>
  <c r="W962" i="58"/>
  <c r="AB964" i="58"/>
  <c r="AA964" i="58"/>
  <c r="Z965" i="58"/>
  <c r="I965" i="68" l="1"/>
  <c r="H965" i="68"/>
  <c r="G966" i="68"/>
  <c r="F965" i="67"/>
  <c r="E965" i="67"/>
  <c r="D966" i="67"/>
  <c r="G964" i="67"/>
  <c r="H963" i="67"/>
  <c r="I963" i="67"/>
  <c r="F966" i="68"/>
  <c r="D967" i="68"/>
  <c r="E966" i="68"/>
  <c r="W963" i="58"/>
  <c r="X963" i="58"/>
  <c r="V964" i="58"/>
  <c r="AB965" i="58"/>
  <c r="AA965" i="58"/>
  <c r="Z966" i="58"/>
  <c r="F967" i="68" l="1"/>
  <c r="E967" i="68"/>
  <c r="D968" i="68"/>
  <c r="G965" i="67"/>
  <c r="I964" i="67"/>
  <c r="H964" i="67"/>
  <c r="G967" i="68"/>
  <c r="I966" i="68"/>
  <c r="H966" i="68"/>
  <c r="E966" i="67"/>
  <c r="F966" i="67"/>
  <c r="D967" i="67"/>
  <c r="V965" i="58"/>
  <c r="X964" i="58"/>
  <c r="W964" i="58"/>
  <c r="AB966" i="58"/>
  <c r="AA966" i="58"/>
  <c r="Z967" i="58"/>
  <c r="L2299" i="68"/>
  <c r="E967" i="67" l="1"/>
  <c r="D968" i="67"/>
  <c r="F967" i="67"/>
  <c r="G966" i="67"/>
  <c r="I965" i="67"/>
  <c r="H965" i="67"/>
  <c r="G968" i="68"/>
  <c r="I967" i="68"/>
  <c r="H967" i="68"/>
  <c r="E968" i="68"/>
  <c r="D969" i="68"/>
  <c r="F968" i="68"/>
  <c r="X965" i="58"/>
  <c r="W965" i="58"/>
  <c r="V966" i="58"/>
  <c r="AB967" i="58"/>
  <c r="AA967" i="58"/>
  <c r="Z968" i="58"/>
  <c r="M2299" i="68"/>
  <c r="L2299" i="67"/>
  <c r="N2299" i="68"/>
  <c r="G967" i="67" l="1"/>
  <c r="I966" i="67"/>
  <c r="H966" i="67"/>
  <c r="F969" i="68"/>
  <c r="D970" i="68"/>
  <c r="E969" i="68"/>
  <c r="I968" i="68"/>
  <c r="H968" i="68"/>
  <c r="G969" i="68"/>
  <c r="F968" i="67"/>
  <c r="D969" i="67"/>
  <c r="E968" i="67"/>
  <c r="V967" i="58"/>
  <c r="W966" i="58"/>
  <c r="X966" i="58"/>
  <c r="AB2311" i="58"/>
  <c r="AC2311" i="58" s="1"/>
  <c r="AB968" i="58"/>
  <c r="AA968" i="58"/>
  <c r="Z969" i="58"/>
  <c r="M2299" i="67"/>
  <c r="O2299" i="68"/>
  <c r="D970" i="67" l="1"/>
  <c r="F969" i="67"/>
  <c r="E969" i="67"/>
  <c r="G970" i="68"/>
  <c r="I969" i="68"/>
  <c r="H969" i="68"/>
  <c r="F970" i="68"/>
  <c r="D971" i="68"/>
  <c r="E970" i="68"/>
  <c r="G968" i="67"/>
  <c r="H967" i="67"/>
  <c r="I967" i="67"/>
  <c r="X967" i="58"/>
  <c r="W967" i="58"/>
  <c r="V968" i="58"/>
  <c r="AD2311" i="58"/>
  <c r="AB969" i="58"/>
  <c r="AA969" i="58"/>
  <c r="Z970" i="58"/>
  <c r="N2299" i="67"/>
  <c r="G969" i="67" l="1"/>
  <c r="I968" i="67"/>
  <c r="H968" i="67"/>
  <c r="E971" i="68"/>
  <c r="D972" i="68"/>
  <c r="F971" i="68"/>
  <c r="I970" i="68"/>
  <c r="H970" i="68"/>
  <c r="G971" i="68"/>
  <c r="D971" i="67"/>
  <c r="E970" i="67"/>
  <c r="F970" i="67"/>
  <c r="V969" i="58"/>
  <c r="U2311" i="58"/>
  <c r="V2311" i="58" s="1"/>
  <c r="W968" i="58"/>
  <c r="X968" i="58"/>
  <c r="W2311" i="58" s="1"/>
  <c r="AB970" i="58"/>
  <c r="AA970" i="58"/>
  <c r="Z971" i="58"/>
  <c r="O2299" i="67"/>
  <c r="D972" i="67" l="1"/>
  <c r="F971" i="67"/>
  <c r="E971" i="67"/>
  <c r="G972" i="68"/>
  <c r="I971" i="68"/>
  <c r="H971" i="68"/>
  <c r="E972" i="68"/>
  <c r="D973" i="68"/>
  <c r="F972" i="68"/>
  <c r="G970" i="67"/>
  <c r="I969" i="67"/>
  <c r="H969" i="67"/>
  <c r="W969" i="58"/>
  <c r="V970" i="58"/>
  <c r="X969" i="58"/>
  <c r="AB971" i="58"/>
  <c r="AA971" i="58"/>
  <c r="Z972" i="58"/>
  <c r="F973" i="68" l="1"/>
  <c r="D974" i="68"/>
  <c r="E973" i="68"/>
  <c r="I972" i="68"/>
  <c r="H972" i="68"/>
  <c r="G973" i="68"/>
  <c r="G971" i="67"/>
  <c r="I970" i="67"/>
  <c r="H970" i="67"/>
  <c r="D973" i="67"/>
  <c r="E972" i="67"/>
  <c r="F972" i="67"/>
  <c r="X970" i="58"/>
  <c r="W970" i="58"/>
  <c r="V971" i="58"/>
  <c r="AB972" i="58"/>
  <c r="AA972" i="58"/>
  <c r="Z973" i="58"/>
  <c r="G972" i="67" l="1"/>
  <c r="I971" i="67"/>
  <c r="H971" i="67"/>
  <c r="D974" i="67"/>
  <c r="F973" i="67"/>
  <c r="E973" i="67"/>
  <c r="H973" i="68"/>
  <c r="G974" i="68"/>
  <c r="I973" i="68"/>
  <c r="D975" i="68"/>
  <c r="E974" i="68"/>
  <c r="F974" i="68"/>
  <c r="V972" i="58"/>
  <c r="W971" i="58"/>
  <c r="X971" i="58"/>
  <c r="AB973" i="58"/>
  <c r="AA973" i="58"/>
  <c r="Z974" i="58"/>
  <c r="I974" i="68" l="1"/>
  <c r="H974" i="68"/>
  <c r="G975" i="68"/>
  <c r="D975" i="67"/>
  <c r="E974" i="67"/>
  <c r="F974" i="67"/>
  <c r="E975" i="68"/>
  <c r="D976" i="68"/>
  <c r="F975" i="68"/>
  <c r="G973" i="67"/>
  <c r="I972" i="67"/>
  <c r="H972" i="67"/>
  <c r="X972" i="58"/>
  <c r="V973" i="58"/>
  <c r="W972" i="58"/>
  <c r="AB974" i="58"/>
  <c r="AA974" i="58"/>
  <c r="Z975" i="58"/>
  <c r="E976" i="68" l="1"/>
  <c r="D977" i="68"/>
  <c r="F976" i="68"/>
  <c r="D976" i="67"/>
  <c r="F975" i="67"/>
  <c r="E975" i="67"/>
  <c r="G976" i="68"/>
  <c r="I975" i="68"/>
  <c r="H975" i="68"/>
  <c r="G974" i="67"/>
  <c r="I973" i="67"/>
  <c r="H973" i="67"/>
  <c r="V974" i="58"/>
  <c r="X973" i="58"/>
  <c r="W973" i="58"/>
  <c r="AB975" i="58"/>
  <c r="AA975" i="58"/>
  <c r="Z976" i="58"/>
  <c r="D977" i="67" l="1"/>
  <c r="E976" i="67"/>
  <c r="F976" i="67"/>
  <c r="I976" i="68"/>
  <c r="H976" i="68"/>
  <c r="G977" i="68"/>
  <c r="G975" i="67"/>
  <c r="I974" i="67"/>
  <c r="H974" i="67"/>
  <c r="F977" i="68"/>
  <c r="E977" i="68"/>
  <c r="D978" i="68"/>
  <c r="X974" i="58"/>
  <c r="V975" i="58"/>
  <c r="W974" i="58"/>
  <c r="AB976" i="58"/>
  <c r="AA976" i="58"/>
  <c r="Z977" i="58"/>
  <c r="F978" i="68" l="1"/>
  <c r="D979" i="68"/>
  <c r="E978" i="68"/>
  <c r="H977" i="68"/>
  <c r="G978" i="68"/>
  <c r="I977" i="68"/>
  <c r="G976" i="67"/>
  <c r="H975" i="67"/>
  <c r="I975" i="67"/>
  <c r="D978" i="67"/>
  <c r="F977" i="67"/>
  <c r="E977" i="67"/>
  <c r="V976" i="58"/>
  <c r="X975" i="58"/>
  <c r="W975" i="58"/>
  <c r="AB977" i="58"/>
  <c r="AA977" i="58"/>
  <c r="Z978" i="58"/>
  <c r="G977" i="67" l="1"/>
  <c r="H976" i="67"/>
  <c r="I976" i="67"/>
  <c r="D979" i="67"/>
  <c r="E978" i="67"/>
  <c r="F978" i="67"/>
  <c r="E979" i="68"/>
  <c r="D980" i="68"/>
  <c r="F979" i="68"/>
  <c r="I978" i="68"/>
  <c r="H978" i="68"/>
  <c r="G979" i="68"/>
  <c r="X976" i="58"/>
  <c r="V977" i="58"/>
  <c r="W976" i="58"/>
  <c r="AB978" i="58"/>
  <c r="AA978" i="58"/>
  <c r="Z979" i="58"/>
  <c r="G980" i="68" l="1"/>
  <c r="I979" i="68"/>
  <c r="H979" i="68"/>
  <c r="E980" i="68"/>
  <c r="D981" i="68"/>
  <c r="F980" i="68"/>
  <c r="D980" i="67"/>
  <c r="F979" i="67"/>
  <c r="E979" i="67"/>
  <c r="G978" i="67"/>
  <c r="I977" i="67"/>
  <c r="H977" i="67"/>
  <c r="V978" i="58"/>
  <c r="X977" i="58"/>
  <c r="W977" i="58"/>
  <c r="AA979" i="58"/>
  <c r="AB979" i="58"/>
  <c r="Z980" i="58"/>
  <c r="D981" i="67" l="1"/>
  <c r="E980" i="67"/>
  <c r="F980" i="67"/>
  <c r="G979" i="67"/>
  <c r="I978" i="67"/>
  <c r="H978" i="67"/>
  <c r="F981" i="68"/>
  <c r="D982" i="68"/>
  <c r="E981" i="68"/>
  <c r="I980" i="68"/>
  <c r="H980" i="68"/>
  <c r="G981" i="68"/>
  <c r="X978" i="58"/>
  <c r="W978" i="58"/>
  <c r="V979" i="58"/>
  <c r="AA980" i="58"/>
  <c r="AC980" i="58"/>
  <c r="AB980" i="58"/>
  <c r="Z981" i="58"/>
  <c r="H981" i="68" l="1"/>
  <c r="G982" i="68"/>
  <c r="I981" i="68"/>
  <c r="D983" i="68"/>
  <c r="E982" i="68"/>
  <c r="F982" i="68"/>
  <c r="G980" i="67"/>
  <c r="H979" i="67"/>
  <c r="I979" i="67"/>
  <c r="D982" i="67"/>
  <c r="F981" i="67"/>
  <c r="E981" i="67"/>
  <c r="V980" i="58"/>
  <c r="X979" i="58"/>
  <c r="W979" i="58"/>
  <c r="AB981" i="58"/>
  <c r="AA981" i="58"/>
  <c r="Z982" i="58"/>
  <c r="E983" i="68" l="1"/>
  <c r="D984" i="68"/>
  <c r="F983" i="68"/>
  <c r="G981" i="67"/>
  <c r="H980" i="67"/>
  <c r="I980" i="67"/>
  <c r="I982" i="68"/>
  <c r="H982" i="68"/>
  <c r="G983" i="68"/>
  <c r="D983" i="67"/>
  <c r="F982" i="67"/>
  <c r="E982" i="67"/>
  <c r="X980" i="58"/>
  <c r="V981" i="58"/>
  <c r="W980" i="58"/>
  <c r="Y980" i="58"/>
  <c r="AA982" i="58"/>
  <c r="AB982" i="58"/>
  <c r="Z983" i="58"/>
  <c r="G982" i="67" l="1"/>
  <c r="H981" i="67"/>
  <c r="I981" i="67"/>
  <c r="D984" i="67"/>
  <c r="E983" i="67"/>
  <c r="F983" i="67"/>
  <c r="F984" i="68"/>
  <c r="E984" i="68"/>
  <c r="D985" i="68"/>
  <c r="G984" i="68"/>
  <c r="I983" i="68"/>
  <c r="H983" i="68"/>
  <c r="V982" i="58"/>
  <c r="W981" i="58"/>
  <c r="X981" i="58"/>
  <c r="AB983" i="58"/>
  <c r="AA983" i="58"/>
  <c r="Z984" i="58"/>
  <c r="I984" i="68" l="1"/>
  <c r="H984" i="68"/>
  <c r="G985" i="68"/>
  <c r="D985" i="67"/>
  <c r="F984" i="67"/>
  <c r="E984" i="67"/>
  <c r="D986" i="68"/>
  <c r="F985" i="68"/>
  <c r="E985" i="68"/>
  <c r="G983" i="67"/>
  <c r="I982" i="67"/>
  <c r="H982" i="67"/>
  <c r="W982" i="58"/>
  <c r="V983" i="58"/>
  <c r="X982" i="58"/>
  <c r="AB984" i="58"/>
  <c r="AA984" i="58"/>
  <c r="Z985" i="58"/>
  <c r="D986" i="67" l="1"/>
  <c r="E985" i="67"/>
  <c r="F985" i="67"/>
  <c r="E986" i="68"/>
  <c r="D987" i="68"/>
  <c r="F986" i="68"/>
  <c r="G986" i="68"/>
  <c r="H985" i="68"/>
  <c r="I985" i="68"/>
  <c r="G984" i="67"/>
  <c r="H983" i="67"/>
  <c r="I983" i="67"/>
  <c r="X983" i="58"/>
  <c r="V984" i="58"/>
  <c r="W983" i="58"/>
  <c r="AB985" i="58"/>
  <c r="AA985" i="58"/>
  <c r="Z986" i="58"/>
  <c r="G987" i="68" l="1"/>
  <c r="I986" i="68"/>
  <c r="H986" i="68"/>
  <c r="G985" i="67"/>
  <c r="H984" i="67"/>
  <c r="I984" i="67"/>
  <c r="D988" i="68"/>
  <c r="F987" i="68"/>
  <c r="E987" i="68"/>
  <c r="D987" i="67"/>
  <c r="F986" i="67"/>
  <c r="E986" i="67"/>
  <c r="W984" i="58"/>
  <c r="V985" i="58"/>
  <c r="X984" i="58"/>
  <c r="AA986" i="58"/>
  <c r="AB986" i="58"/>
  <c r="Z987" i="58"/>
  <c r="G986" i="67" l="1"/>
  <c r="I985" i="67"/>
  <c r="H985" i="67"/>
  <c r="F988" i="68"/>
  <c r="E988" i="68"/>
  <c r="D989" i="68"/>
  <c r="E987" i="67"/>
  <c r="D988" i="67"/>
  <c r="F987" i="67"/>
  <c r="H987" i="68"/>
  <c r="G988" i="68"/>
  <c r="I987" i="68"/>
  <c r="X985" i="58"/>
  <c r="V986" i="58"/>
  <c r="W985" i="58"/>
  <c r="AB987" i="58"/>
  <c r="AA987" i="58"/>
  <c r="Z988" i="58"/>
  <c r="E988" i="67" l="1"/>
  <c r="D989" i="67"/>
  <c r="F988" i="67"/>
  <c r="I988" i="68"/>
  <c r="H988" i="68"/>
  <c r="G989" i="68"/>
  <c r="D990" i="68"/>
  <c r="F989" i="68"/>
  <c r="E989" i="68"/>
  <c r="G987" i="67"/>
  <c r="I986" i="67"/>
  <c r="H986" i="67"/>
  <c r="V987" i="58"/>
  <c r="X986" i="58"/>
  <c r="W986" i="58"/>
  <c r="AB988" i="58"/>
  <c r="AA988" i="58"/>
  <c r="Z989" i="58"/>
  <c r="G990" i="68" l="1"/>
  <c r="I989" i="68"/>
  <c r="H989" i="68"/>
  <c r="D990" i="67"/>
  <c r="E989" i="67"/>
  <c r="F989" i="67"/>
  <c r="E990" i="68"/>
  <c r="D991" i="68"/>
  <c r="F990" i="68"/>
  <c r="G988" i="67"/>
  <c r="H987" i="67"/>
  <c r="I987" i="67"/>
  <c r="X987" i="58"/>
  <c r="V988" i="58"/>
  <c r="W987" i="58"/>
  <c r="AB989" i="58"/>
  <c r="AA989" i="58"/>
  <c r="Z990" i="58"/>
  <c r="D992" i="68" l="1"/>
  <c r="F991" i="68"/>
  <c r="E991" i="68"/>
  <c r="F990" i="67"/>
  <c r="E990" i="67"/>
  <c r="D991" i="67"/>
  <c r="G989" i="67"/>
  <c r="H988" i="67"/>
  <c r="I988" i="67"/>
  <c r="G991" i="68"/>
  <c r="I990" i="68"/>
  <c r="H990" i="68"/>
  <c r="X988" i="58"/>
  <c r="W988" i="58"/>
  <c r="V989" i="58"/>
  <c r="AA990" i="58"/>
  <c r="AB990" i="58"/>
  <c r="Z991" i="58"/>
  <c r="G990" i="67" l="1"/>
  <c r="I989" i="67"/>
  <c r="H989" i="67"/>
  <c r="H991" i="68"/>
  <c r="I991" i="68"/>
  <c r="E991" i="67"/>
  <c r="F991" i="67"/>
  <c r="D992" i="67"/>
  <c r="E992" i="68"/>
  <c r="G992" i="68" s="1"/>
  <c r="D993" i="68"/>
  <c r="F992" i="68"/>
  <c r="V990" i="58"/>
  <c r="W989" i="58"/>
  <c r="X989" i="58"/>
  <c r="AB991" i="58"/>
  <c r="AA991" i="58"/>
  <c r="Z992" i="58"/>
  <c r="D993" i="67" l="1"/>
  <c r="F992" i="67"/>
  <c r="E992" i="67"/>
  <c r="E993" i="68"/>
  <c r="G993" i="68" s="1"/>
  <c r="D994" i="68"/>
  <c r="F993" i="68"/>
  <c r="I992" i="68"/>
  <c r="H992" i="68"/>
  <c r="G991" i="67"/>
  <c r="I990" i="67"/>
  <c r="H990" i="67"/>
  <c r="V991" i="58"/>
  <c r="X990" i="58"/>
  <c r="W990" i="58"/>
  <c r="AB992" i="58"/>
  <c r="AA992" i="58"/>
  <c r="Z993" i="58"/>
  <c r="H993" i="68" l="1"/>
  <c r="I993" i="68"/>
  <c r="G992" i="67"/>
  <c r="H991" i="67"/>
  <c r="I991" i="67"/>
  <c r="E994" i="68"/>
  <c r="G994" i="68" s="1"/>
  <c r="D995" i="68"/>
  <c r="F994" i="68"/>
  <c r="E993" i="67"/>
  <c r="D994" i="67"/>
  <c r="F993" i="67"/>
  <c r="W991" i="58"/>
  <c r="X991" i="58"/>
  <c r="V992" i="58"/>
  <c r="AB993" i="58"/>
  <c r="AA993" i="58"/>
  <c r="Z994" i="58"/>
  <c r="E995" i="68" l="1"/>
  <c r="G995" i="68" s="1"/>
  <c r="D996" i="68"/>
  <c r="F995" i="68"/>
  <c r="G993" i="67"/>
  <c r="I992" i="67"/>
  <c r="H992" i="67"/>
  <c r="E994" i="67"/>
  <c r="F994" i="67"/>
  <c r="D995" i="67"/>
  <c r="H994" i="68"/>
  <c r="I994" i="68"/>
  <c r="W992" i="58"/>
  <c r="X992" i="58"/>
  <c r="V993" i="58"/>
  <c r="AA994" i="58"/>
  <c r="AB994" i="58"/>
  <c r="Z995" i="58"/>
  <c r="G994" i="67" l="1"/>
  <c r="I993" i="67"/>
  <c r="H993" i="67"/>
  <c r="E996" i="68"/>
  <c r="G996" i="68" s="1"/>
  <c r="F996" i="68"/>
  <c r="D997" i="68"/>
  <c r="E995" i="67"/>
  <c r="F995" i="67"/>
  <c r="D996" i="67"/>
  <c r="H995" i="68"/>
  <c r="I995" i="68"/>
  <c r="X993" i="58"/>
  <c r="V994" i="58"/>
  <c r="W993" i="58"/>
  <c r="AB995" i="58"/>
  <c r="AA995" i="58"/>
  <c r="Z996" i="58"/>
  <c r="H996" i="68" l="1"/>
  <c r="I996" i="68"/>
  <c r="E997" i="68"/>
  <c r="G997" i="68" s="1"/>
  <c r="F997" i="68"/>
  <c r="D998" i="68"/>
  <c r="F996" i="67"/>
  <c r="E996" i="67"/>
  <c r="D997" i="67"/>
  <c r="G995" i="67"/>
  <c r="H994" i="67"/>
  <c r="I994" i="67"/>
  <c r="W994" i="58"/>
  <c r="V995" i="58"/>
  <c r="X994" i="58"/>
  <c r="AB996" i="58"/>
  <c r="AA996" i="58"/>
  <c r="Z997" i="58"/>
  <c r="E997" i="67" l="1"/>
  <c r="D998" i="67"/>
  <c r="F997" i="67"/>
  <c r="H997" i="68"/>
  <c r="I997" i="68"/>
  <c r="G996" i="67"/>
  <c r="H995" i="67"/>
  <c r="I995" i="67"/>
  <c r="E998" i="68"/>
  <c r="G998" i="68" s="1"/>
  <c r="D999" i="68"/>
  <c r="F998" i="68"/>
  <c r="X995" i="58"/>
  <c r="V996" i="58"/>
  <c r="W995" i="58"/>
  <c r="AB997" i="58"/>
  <c r="AA997" i="58"/>
  <c r="Z998" i="58"/>
  <c r="H998" i="68" l="1"/>
  <c r="I998" i="68"/>
  <c r="E999" i="68"/>
  <c r="G999" i="68" s="1"/>
  <c r="D1000" i="68"/>
  <c r="F999" i="68"/>
  <c r="G997" i="67"/>
  <c r="I996" i="67"/>
  <c r="H996" i="67"/>
  <c r="F998" i="67"/>
  <c r="E998" i="67"/>
  <c r="D999" i="67"/>
  <c r="X996" i="58"/>
  <c r="W996" i="58"/>
  <c r="V997" i="58"/>
  <c r="AA998" i="58"/>
  <c r="AB998" i="58"/>
  <c r="Z999" i="58"/>
  <c r="D1001" i="68" l="1"/>
  <c r="E1000" i="68"/>
  <c r="G1000" i="68" s="1"/>
  <c r="F1000" i="68"/>
  <c r="E999" i="67"/>
  <c r="F999" i="67"/>
  <c r="D1000" i="67"/>
  <c r="I999" i="68"/>
  <c r="H999" i="68"/>
  <c r="G998" i="67"/>
  <c r="I997" i="67"/>
  <c r="H997" i="67"/>
  <c r="V998" i="58"/>
  <c r="W997" i="58"/>
  <c r="X997" i="58"/>
  <c r="AB999" i="58"/>
  <c r="AA999" i="58"/>
  <c r="Z1000" i="58"/>
  <c r="F1000" i="67" l="1"/>
  <c r="E1000" i="67"/>
  <c r="D1001" i="67"/>
  <c r="I1000" i="68"/>
  <c r="H1000" i="68"/>
  <c r="G999" i="67"/>
  <c r="I998" i="67"/>
  <c r="H998" i="67"/>
  <c r="F1001" i="68"/>
  <c r="E1001" i="68"/>
  <c r="G1001" i="68" s="1"/>
  <c r="D1002" i="68"/>
  <c r="W998" i="58"/>
  <c r="V999" i="58"/>
  <c r="X998" i="58"/>
  <c r="AC1000" i="58"/>
  <c r="AB1000" i="58"/>
  <c r="AA1000" i="58"/>
  <c r="Z1001" i="58"/>
  <c r="F1002" i="68" l="1"/>
  <c r="E1002" i="68"/>
  <c r="G1002" i="68" s="1"/>
  <c r="D1003" i="68"/>
  <c r="D1002" i="67"/>
  <c r="E1001" i="67"/>
  <c r="F1001" i="67"/>
  <c r="I1001" i="68"/>
  <c r="H1001" i="68"/>
  <c r="G1000" i="67"/>
  <c r="H999" i="67"/>
  <c r="I999" i="67"/>
  <c r="V1000" i="58"/>
  <c r="W999" i="58"/>
  <c r="X999" i="58"/>
  <c r="AB1001" i="58"/>
  <c r="AA1001" i="58"/>
  <c r="Z1002" i="58"/>
  <c r="E1002" i="67" l="1"/>
  <c r="D1003" i="67"/>
  <c r="F1002" i="67"/>
  <c r="D1004" i="68"/>
  <c r="E1003" i="68"/>
  <c r="G1003" i="68" s="1"/>
  <c r="F1003" i="68"/>
  <c r="I1002" i="68"/>
  <c r="H1002" i="68"/>
  <c r="G1001" i="67"/>
  <c r="H1000" i="67"/>
  <c r="I1000" i="67"/>
  <c r="X1000" i="58"/>
  <c r="W1000" i="58"/>
  <c r="V1001" i="58"/>
  <c r="Y1000" i="58"/>
  <c r="AB1002" i="58"/>
  <c r="AA1002" i="58"/>
  <c r="Z1003" i="58"/>
  <c r="D1005" i="68" l="1"/>
  <c r="F1004" i="68"/>
  <c r="E1004" i="68"/>
  <c r="G1004" i="68" s="1"/>
  <c r="F1003" i="67"/>
  <c r="D1004" i="67"/>
  <c r="E1003" i="67"/>
  <c r="G1002" i="67"/>
  <c r="H1001" i="67"/>
  <c r="I1001" i="67"/>
  <c r="H1003" i="68"/>
  <c r="I1003" i="68"/>
  <c r="W1001" i="58"/>
  <c r="V1002" i="58"/>
  <c r="X1001" i="58"/>
  <c r="AB1003" i="58"/>
  <c r="AA1003" i="58"/>
  <c r="Z1004" i="58"/>
  <c r="G1003" i="67" l="1"/>
  <c r="I1002" i="67"/>
  <c r="H1002" i="67"/>
  <c r="I1004" i="68"/>
  <c r="H1004" i="68"/>
  <c r="E1004" i="67"/>
  <c r="D1005" i="67"/>
  <c r="F1004" i="67"/>
  <c r="D1006" i="68"/>
  <c r="F1005" i="68"/>
  <c r="E1005" i="68"/>
  <c r="G1005" i="68" s="1"/>
  <c r="X1002" i="58"/>
  <c r="W1002" i="58"/>
  <c r="V1003" i="58"/>
  <c r="AB1004" i="58"/>
  <c r="AA1004" i="58"/>
  <c r="Z1005" i="58"/>
  <c r="H1005" i="68" l="1"/>
  <c r="I1005" i="68"/>
  <c r="D1006" i="67"/>
  <c r="E1005" i="67"/>
  <c r="F1005" i="67"/>
  <c r="F1006" i="68"/>
  <c r="D1007" i="68"/>
  <c r="E1006" i="68"/>
  <c r="G1006" i="68" s="1"/>
  <c r="G1004" i="67"/>
  <c r="H1003" i="67"/>
  <c r="I1003" i="67"/>
  <c r="W1003" i="58"/>
  <c r="X1003" i="58"/>
  <c r="V1004" i="58"/>
  <c r="AA1005" i="58"/>
  <c r="AB1005" i="58"/>
  <c r="Z1006" i="58"/>
  <c r="I1006" i="68" l="1"/>
  <c r="H1006" i="68"/>
  <c r="D1008" i="68"/>
  <c r="F1007" i="68"/>
  <c r="E1007" i="68"/>
  <c r="G1007" i="68" s="1"/>
  <c r="E1006" i="67"/>
  <c r="D1007" i="67"/>
  <c r="F1006" i="67"/>
  <c r="G1005" i="67"/>
  <c r="I1004" i="67"/>
  <c r="H1004" i="67"/>
  <c r="X1004" i="58"/>
  <c r="V1005" i="58"/>
  <c r="W1004" i="58"/>
  <c r="AB1006" i="58"/>
  <c r="AA1006" i="58"/>
  <c r="Z1007" i="58"/>
  <c r="D1008" i="67" l="1"/>
  <c r="E1007" i="67"/>
  <c r="F1007" i="67"/>
  <c r="D1009" i="68"/>
  <c r="F1008" i="68"/>
  <c r="E1008" i="68"/>
  <c r="G1008" i="68" s="1"/>
  <c r="G1006" i="67"/>
  <c r="I1005" i="67"/>
  <c r="H1005" i="67"/>
  <c r="I1007" i="68"/>
  <c r="H1007" i="68"/>
  <c r="V1006" i="58"/>
  <c r="X1005" i="58"/>
  <c r="W1005" i="58"/>
  <c r="AB1007" i="58"/>
  <c r="AA1007" i="58"/>
  <c r="Z1008" i="58"/>
  <c r="D1010" i="68" l="1"/>
  <c r="F1009" i="68"/>
  <c r="E1009" i="68"/>
  <c r="G1009" i="68" s="1"/>
  <c r="G1007" i="67"/>
  <c r="I1006" i="67"/>
  <c r="H1006" i="67"/>
  <c r="I1008" i="68"/>
  <c r="H1008" i="68"/>
  <c r="E1008" i="67"/>
  <c r="D1009" i="67"/>
  <c r="F1008" i="67"/>
  <c r="X1006" i="58"/>
  <c r="V1007" i="58"/>
  <c r="W1006" i="58"/>
  <c r="AB1008" i="58"/>
  <c r="AA1008" i="58"/>
  <c r="Z1009" i="58"/>
  <c r="F1009" i="67" l="1"/>
  <c r="E1009" i="67"/>
  <c r="D1010" i="67"/>
  <c r="G1008" i="67"/>
  <c r="H1007" i="67"/>
  <c r="I1007" i="67"/>
  <c r="I1009" i="68"/>
  <c r="H1009" i="68"/>
  <c r="D1011" i="68"/>
  <c r="E1010" i="68"/>
  <c r="G1010" i="68" s="1"/>
  <c r="F1010" i="68"/>
  <c r="X1007" i="58"/>
  <c r="W1007" i="58"/>
  <c r="V1008" i="58"/>
  <c r="AB1009" i="58"/>
  <c r="AA1009" i="58"/>
  <c r="Z1010" i="58"/>
  <c r="I1010" i="68" l="1"/>
  <c r="H1010" i="68"/>
  <c r="D1012" i="68"/>
  <c r="F1011" i="68"/>
  <c r="E1011" i="68"/>
  <c r="G1011" i="68" s="1"/>
  <c r="G1009" i="67"/>
  <c r="H1008" i="67"/>
  <c r="I1008" i="67"/>
  <c r="D1011" i="67"/>
  <c r="E1010" i="67"/>
  <c r="F1010" i="67"/>
  <c r="V1009" i="58"/>
  <c r="W1008" i="58"/>
  <c r="X1008" i="58"/>
  <c r="AB1010" i="58"/>
  <c r="AA1010" i="58"/>
  <c r="Z1011" i="58"/>
  <c r="D1013" i="68" l="1"/>
  <c r="F1012" i="68"/>
  <c r="E1012" i="68"/>
  <c r="G1012" i="68" s="1"/>
  <c r="G1010" i="67"/>
  <c r="I1009" i="67"/>
  <c r="H1009" i="67"/>
  <c r="F1011" i="67"/>
  <c r="D1012" i="67"/>
  <c r="E1011" i="67"/>
  <c r="I1011" i="68"/>
  <c r="H1011" i="68"/>
  <c r="W1009" i="58"/>
  <c r="V1010" i="58"/>
  <c r="X1009" i="58"/>
  <c r="AB1011" i="58"/>
  <c r="AA1011" i="58"/>
  <c r="Z1012" i="58"/>
  <c r="E1012" i="67" l="1"/>
  <c r="D1013" i="67"/>
  <c r="F1012" i="67"/>
  <c r="G1011" i="67"/>
  <c r="I1010" i="67"/>
  <c r="H1010" i="67"/>
  <c r="I1012" i="68"/>
  <c r="H1012" i="68"/>
  <c r="D1014" i="68"/>
  <c r="E1013" i="68"/>
  <c r="G1013" i="68" s="1"/>
  <c r="F1013" i="68"/>
  <c r="V1011" i="58"/>
  <c r="W1010" i="58"/>
  <c r="X1010" i="58"/>
  <c r="AB1012" i="58"/>
  <c r="AA1012" i="58"/>
  <c r="Z1013" i="58"/>
  <c r="D1015" i="68" l="1"/>
  <c r="F1014" i="68"/>
  <c r="E1014" i="68"/>
  <c r="G1014" i="68" s="1"/>
  <c r="G1012" i="67"/>
  <c r="I1011" i="67"/>
  <c r="H1011" i="67"/>
  <c r="I1013" i="68"/>
  <c r="H1013" i="68"/>
  <c r="F1013" i="67"/>
  <c r="D1014" i="67"/>
  <c r="E1013" i="67"/>
  <c r="V1012" i="58"/>
  <c r="X1011" i="58"/>
  <c r="W1011" i="58"/>
  <c r="AB1013" i="58"/>
  <c r="AA1013" i="58"/>
  <c r="Z1014" i="58"/>
  <c r="G1013" i="67" l="1"/>
  <c r="I1012" i="67"/>
  <c r="H1012" i="67"/>
  <c r="H1014" i="68"/>
  <c r="I1014" i="68"/>
  <c r="E1014" i="67"/>
  <c r="F1014" i="67"/>
  <c r="D1015" i="67"/>
  <c r="D1016" i="68"/>
  <c r="F1015" i="68"/>
  <c r="E1015" i="68"/>
  <c r="G1015" i="68" s="1"/>
  <c r="V1013" i="58"/>
  <c r="X1012" i="58"/>
  <c r="W1012" i="58"/>
  <c r="AB1014" i="58"/>
  <c r="AA1014" i="58"/>
  <c r="Z1015" i="58"/>
  <c r="D1017" i="68" l="1"/>
  <c r="E1016" i="68"/>
  <c r="G1016" i="68" s="1"/>
  <c r="F1016" i="68"/>
  <c r="F1015" i="67"/>
  <c r="E1015" i="67"/>
  <c r="D1016" i="67"/>
  <c r="I1015" i="68"/>
  <c r="H1015" i="68"/>
  <c r="G1014" i="67"/>
  <c r="I1013" i="67"/>
  <c r="H1013" i="67"/>
  <c r="V1014" i="58"/>
  <c r="X1013" i="58"/>
  <c r="W1013" i="58"/>
  <c r="AB1015" i="58"/>
  <c r="AA1015" i="58"/>
  <c r="Z1016" i="58"/>
  <c r="D1017" i="67" l="1"/>
  <c r="F1016" i="67"/>
  <c r="E1016" i="67"/>
  <c r="H1016" i="68"/>
  <c r="G1017" i="68"/>
  <c r="I1016" i="68"/>
  <c r="G1015" i="67"/>
  <c r="I1014" i="67"/>
  <c r="H1014" i="67"/>
  <c r="D1018" i="68"/>
  <c r="F1017" i="68"/>
  <c r="E1017" i="68"/>
  <c r="V1015" i="58"/>
  <c r="W1014" i="58"/>
  <c r="X1014" i="58"/>
  <c r="AB1016" i="58"/>
  <c r="AA1016" i="58"/>
  <c r="Z1017" i="58"/>
  <c r="G1016" i="67" l="1"/>
  <c r="H1015" i="67"/>
  <c r="I1015" i="67"/>
  <c r="D1019" i="68"/>
  <c r="F1018" i="68"/>
  <c r="E1018" i="68"/>
  <c r="H1017" i="68"/>
  <c r="G1018" i="68"/>
  <c r="I1017" i="68"/>
  <c r="F1017" i="67"/>
  <c r="E1017" i="67"/>
  <c r="D1018" i="67"/>
  <c r="X1015" i="58"/>
  <c r="W1015" i="58"/>
  <c r="V1016" i="58"/>
  <c r="AB1017" i="58"/>
  <c r="AA1017" i="58"/>
  <c r="Z1018" i="58"/>
  <c r="D1019" i="67" l="1"/>
  <c r="F1018" i="67"/>
  <c r="E1018" i="67"/>
  <c r="G1019" i="68"/>
  <c r="I1018" i="68"/>
  <c r="H1018" i="68"/>
  <c r="E1019" i="68"/>
  <c r="D1020" i="68"/>
  <c r="F1019" i="68"/>
  <c r="G1017" i="67"/>
  <c r="I1016" i="67"/>
  <c r="H1016" i="67"/>
  <c r="W1016" i="58"/>
  <c r="X1016" i="58"/>
  <c r="V1017" i="58"/>
  <c r="AB1018" i="58"/>
  <c r="AA1018" i="58"/>
  <c r="Z1019" i="58"/>
  <c r="E1020" i="68" l="1"/>
  <c r="D1021" i="68"/>
  <c r="F1020" i="68"/>
  <c r="H1019" i="68"/>
  <c r="G1020" i="68"/>
  <c r="I1019" i="68"/>
  <c r="G1018" i="67"/>
  <c r="H1017" i="67"/>
  <c r="I1017" i="67"/>
  <c r="D1020" i="67"/>
  <c r="E1019" i="67"/>
  <c r="F1019" i="67"/>
  <c r="V1018" i="58"/>
  <c r="X1017" i="58"/>
  <c r="W1017" i="58"/>
  <c r="AB1019" i="58"/>
  <c r="AA1019" i="58"/>
  <c r="Z1020" i="58"/>
  <c r="G1019" i="67" l="1"/>
  <c r="I1018" i="67"/>
  <c r="H1018" i="67"/>
  <c r="F1020" i="67"/>
  <c r="E1020" i="67"/>
  <c r="D1021" i="67"/>
  <c r="D1022" i="68"/>
  <c r="F1021" i="68"/>
  <c r="E1021" i="68"/>
  <c r="I1020" i="68"/>
  <c r="H1020" i="68"/>
  <c r="G1021" i="68"/>
  <c r="W1018" i="58"/>
  <c r="X1018" i="58"/>
  <c r="V1019" i="58"/>
  <c r="AA1020" i="58"/>
  <c r="AB1020" i="58"/>
  <c r="AC1020" i="58"/>
  <c r="Z1021" i="58"/>
  <c r="H1021" i="68" l="1"/>
  <c r="I1021" i="68"/>
  <c r="F1022" i="68"/>
  <c r="D1023" i="68"/>
  <c r="E1022" i="68"/>
  <c r="G1022" i="68" s="1"/>
  <c r="F1021" i="67"/>
  <c r="D1022" i="67"/>
  <c r="E1021" i="67"/>
  <c r="G1020" i="67"/>
  <c r="I1019" i="67"/>
  <c r="H1019" i="67"/>
  <c r="V1020" i="58"/>
  <c r="X1019" i="58"/>
  <c r="W1019" i="58"/>
  <c r="AB1021" i="58"/>
  <c r="AA1021" i="58"/>
  <c r="Z1022" i="58"/>
  <c r="D1024" i="68" l="1"/>
  <c r="F1023" i="68"/>
  <c r="E1023" i="68"/>
  <c r="G1023" i="68" s="1"/>
  <c r="E1022" i="67"/>
  <c r="D1023" i="67"/>
  <c r="F1022" i="67"/>
  <c r="G1021" i="67"/>
  <c r="H1020" i="67"/>
  <c r="I1020" i="67"/>
  <c r="H1022" i="68"/>
  <c r="I1022" i="68"/>
  <c r="X1020" i="58"/>
  <c r="V1021" i="58"/>
  <c r="W1020" i="58"/>
  <c r="Y1020" i="58"/>
  <c r="AB1022" i="58"/>
  <c r="AA1022" i="58"/>
  <c r="Z1023" i="58"/>
  <c r="G1022" i="67" l="1"/>
  <c r="I1021" i="67"/>
  <c r="H1021" i="67"/>
  <c r="I1023" i="68"/>
  <c r="H1023" i="68"/>
  <c r="F1023" i="67"/>
  <c r="D1024" i="67"/>
  <c r="E1023" i="67"/>
  <c r="F1024" i="68"/>
  <c r="D1025" i="68"/>
  <c r="E1024" i="68"/>
  <c r="G1024" i="68" s="1"/>
  <c r="X1021" i="58"/>
  <c r="V1022" i="58"/>
  <c r="W1021" i="58"/>
  <c r="AB1023" i="58"/>
  <c r="AA1023" i="58"/>
  <c r="Z1024" i="58"/>
  <c r="I1024" i="68" l="1"/>
  <c r="H1024" i="68"/>
  <c r="G1025" i="68"/>
  <c r="D1025" i="67"/>
  <c r="F1024" i="67"/>
  <c r="E1024" i="67"/>
  <c r="F1025" i="68"/>
  <c r="D1026" i="68"/>
  <c r="E1025" i="68"/>
  <c r="G1023" i="67"/>
  <c r="I1022" i="67"/>
  <c r="H1022" i="67"/>
  <c r="V1023" i="58"/>
  <c r="X1022" i="58"/>
  <c r="W1022" i="58"/>
  <c r="AA1024" i="58"/>
  <c r="AB1024" i="58"/>
  <c r="Z1025" i="58"/>
  <c r="D1027" i="68" l="1"/>
  <c r="F1026" i="68"/>
  <c r="E1026" i="68"/>
  <c r="F1025" i="67"/>
  <c r="E1025" i="67"/>
  <c r="D1026" i="67"/>
  <c r="H1025" i="68"/>
  <c r="I1025" i="68"/>
  <c r="G1026" i="68"/>
  <c r="G1024" i="67"/>
  <c r="H1023" i="67"/>
  <c r="I1023" i="67"/>
  <c r="V1024" i="58"/>
  <c r="X1023" i="58"/>
  <c r="W1023" i="58"/>
  <c r="AB1025" i="58"/>
  <c r="AA1025" i="58"/>
  <c r="Z1026" i="58"/>
  <c r="G1025" i="67" l="1"/>
  <c r="I1024" i="67"/>
  <c r="H1024" i="67"/>
  <c r="D1027" i="67"/>
  <c r="E1026" i="67"/>
  <c r="F1026" i="67"/>
  <c r="I1026" i="68"/>
  <c r="H1026" i="68"/>
  <c r="G1027" i="68"/>
  <c r="F1027" i="68"/>
  <c r="D1028" i="68"/>
  <c r="E1027" i="68"/>
  <c r="X1024" i="58"/>
  <c r="W1024" i="58"/>
  <c r="V1025" i="58"/>
  <c r="AB1026" i="58"/>
  <c r="AA1026" i="58"/>
  <c r="Z1027" i="58"/>
  <c r="E1027" i="67" l="1"/>
  <c r="D1028" i="67"/>
  <c r="F1027" i="67"/>
  <c r="F1028" i="68"/>
  <c r="D1029" i="68"/>
  <c r="E1028" i="68"/>
  <c r="I1027" i="68"/>
  <c r="H1027" i="68"/>
  <c r="G1028" i="68"/>
  <c r="G1026" i="67"/>
  <c r="H1025" i="67"/>
  <c r="I1025" i="67"/>
  <c r="W1025" i="58"/>
  <c r="X1025" i="58"/>
  <c r="V1026" i="58"/>
  <c r="AB1027" i="58"/>
  <c r="AA1027" i="58"/>
  <c r="Z1028" i="58"/>
  <c r="G1027" i="67" l="1"/>
  <c r="I1026" i="67"/>
  <c r="H1026" i="67"/>
  <c r="D1029" i="67"/>
  <c r="F1028" i="67"/>
  <c r="E1028" i="67"/>
  <c r="I1028" i="68"/>
  <c r="H1028" i="68"/>
  <c r="G1029" i="68"/>
  <c r="F1029" i="68"/>
  <c r="D1030" i="68"/>
  <c r="E1029" i="68"/>
  <c r="W1026" i="58"/>
  <c r="X1026" i="58"/>
  <c r="V1027" i="58"/>
  <c r="AA1028" i="58"/>
  <c r="AB1028" i="58"/>
  <c r="Z1029" i="58"/>
  <c r="D1030" i="67" l="1"/>
  <c r="F1029" i="67"/>
  <c r="E1029" i="67"/>
  <c r="D1031" i="68"/>
  <c r="E1030" i="68"/>
  <c r="F1030" i="68"/>
  <c r="H1029" i="68"/>
  <c r="G1030" i="68"/>
  <c r="I1029" i="68"/>
  <c r="G1028" i="67"/>
  <c r="H1027" i="67"/>
  <c r="I1027" i="67"/>
  <c r="V1028" i="58"/>
  <c r="W1027" i="58"/>
  <c r="X1027" i="58"/>
  <c r="AB1029" i="58"/>
  <c r="AA1029" i="58"/>
  <c r="Z1030" i="58"/>
  <c r="G1031" i="68" l="1"/>
  <c r="I1030" i="68"/>
  <c r="H1030" i="68"/>
  <c r="E1031" i="68"/>
  <c r="F1031" i="68"/>
  <c r="D1032" i="68"/>
  <c r="G1029" i="67"/>
  <c r="I1028" i="67"/>
  <c r="H1028" i="67"/>
  <c r="D1031" i="67"/>
  <c r="E1030" i="67"/>
  <c r="F1030" i="67"/>
  <c r="W1028" i="58"/>
  <c r="X1028" i="58"/>
  <c r="V1029" i="58"/>
  <c r="AB1030" i="58"/>
  <c r="AA1030" i="58"/>
  <c r="Z1031" i="58"/>
  <c r="G1030" i="67" l="1"/>
  <c r="I1029" i="67"/>
  <c r="H1029" i="67"/>
  <c r="E1031" i="67"/>
  <c r="F1031" i="67"/>
  <c r="D1032" i="67"/>
  <c r="D1033" i="68"/>
  <c r="E1032" i="68"/>
  <c r="F1032" i="68"/>
  <c r="H1031" i="68"/>
  <c r="G1032" i="68"/>
  <c r="I1031" i="68"/>
  <c r="X1029" i="58"/>
  <c r="V1030" i="58"/>
  <c r="W1029" i="58"/>
  <c r="AB1031" i="58"/>
  <c r="AA1031" i="58"/>
  <c r="Z1032" i="58"/>
  <c r="H1032" i="68" l="1"/>
  <c r="G1033" i="68"/>
  <c r="I1032" i="68"/>
  <c r="D1034" i="68"/>
  <c r="F1033" i="68"/>
  <c r="E1033" i="68"/>
  <c r="E1032" i="67"/>
  <c r="D1033" i="67"/>
  <c r="F1032" i="67"/>
  <c r="G1031" i="67"/>
  <c r="I1030" i="67"/>
  <c r="H1030" i="67"/>
  <c r="V1031" i="58"/>
  <c r="X1030" i="58"/>
  <c r="W1030" i="58"/>
  <c r="AA1032" i="58"/>
  <c r="AB1032" i="58"/>
  <c r="Z1033" i="58"/>
  <c r="E1033" i="67" l="1"/>
  <c r="F1033" i="67"/>
  <c r="D1034" i="67"/>
  <c r="F1034" i="68"/>
  <c r="E1034" i="68"/>
  <c r="D1035" i="68"/>
  <c r="G1032" i="67"/>
  <c r="H1031" i="67"/>
  <c r="I1031" i="67"/>
  <c r="I1033" i="68"/>
  <c r="H1033" i="68"/>
  <c r="G1034" i="68"/>
  <c r="V1032" i="58"/>
  <c r="X1031" i="58"/>
  <c r="W1031" i="58"/>
  <c r="AA1033" i="58"/>
  <c r="AB1033" i="58"/>
  <c r="Z1034" i="58"/>
  <c r="I1034" i="68" l="1"/>
  <c r="G1035" i="68"/>
  <c r="H1034" i="68"/>
  <c r="G1033" i="67"/>
  <c r="H1032" i="67"/>
  <c r="I1032" i="67"/>
  <c r="F1034" i="67"/>
  <c r="E1034" i="67"/>
  <c r="D1035" i="67"/>
  <c r="F1035" i="68"/>
  <c r="E1035" i="68"/>
  <c r="D1036" i="68"/>
  <c r="W1032" i="58"/>
  <c r="X1032" i="58"/>
  <c r="V1033" i="58"/>
  <c r="AA1034" i="58"/>
  <c r="AB1034" i="58"/>
  <c r="Z1035" i="58"/>
  <c r="F1036" i="68" l="1"/>
  <c r="D1037" i="68"/>
  <c r="E1036" i="68"/>
  <c r="G1034" i="67"/>
  <c r="I1033" i="67"/>
  <c r="H1033" i="67"/>
  <c r="I1035" i="68"/>
  <c r="H1035" i="68"/>
  <c r="G1036" i="68"/>
  <c r="D1036" i="67"/>
  <c r="E1035" i="67"/>
  <c r="F1035" i="67"/>
  <c r="X1033" i="58"/>
  <c r="V1034" i="58"/>
  <c r="W1033" i="58"/>
  <c r="AB1035" i="58"/>
  <c r="AA1035" i="58"/>
  <c r="Z1036" i="58"/>
  <c r="I1036" i="68" l="1"/>
  <c r="H1036" i="68"/>
  <c r="G1035" i="67"/>
  <c r="H1034" i="67"/>
  <c r="I1034" i="67"/>
  <c r="D1037" i="67"/>
  <c r="F1036" i="67"/>
  <c r="E1036" i="67"/>
  <c r="E1037" i="68"/>
  <c r="G1037" i="68" s="1"/>
  <c r="F1037" i="68"/>
  <c r="D1038" i="68"/>
  <c r="V1035" i="58"/>
  <c r="X1034" i="58"/>
  <c r="W1034" i="58"/>
  <c r="AA1036" i="58"/>
  <c r="AB1036" i="58"/>
  <c r="Z1037" i="58"/>
  <c r="I1037" i="68" l="1"/>
  <c r="G1038" i="68"/>
  <c r="H1037" i="68"/>
  <c r="F1038" i="68"/>
  <c r="E1038" i="68"/>
  <c r="D1039" i="68"/>
  <c r="G1036" i="67"/>
  <c r="H1035" i="67"/>
  <c r="I1035" i="67"/>
  <c r="D1038" i="67"/>
  <c r="F1037" i="67"/>
  <c r="E1037" i="67"/>
  <c r="X1035" i="58"/>
  <c r="W1035" i="58"/>
  <c r="V1036" i="58"/>
  <c r="AB1037" i="58"/>
  <c r="AA1037" i="58"/>
  <c r="Z1038" i="58"/>
  <c r="G1037" i="67" l="1"/>
  <c r="H1036" i="67"/>
  <c r="I1036" i="67"/>
  <c r="F1038" i="67"/>
  <c r="D1039" i="67"/>
  <c r="E1038" i="67"/>
  <c r="F1039" i="68"/>
  <c r="D1040" i="68"/>
  <c r="E1039" i="68"/>
  <c r="I1038" i="68"/>
  <c r="H1038" i="68"/>
  <c r="G1039" i="68"/>
  <c r="X1036" i="58"/>
  <c r="W1036" i="58"/>
  <c r="V1037" i="58"/>
  <c r="AA1038" i="58"/>
  <c r="AB1038" i="58"/>
  <c r="Z1039" i="58"/>
  <c r="H1039" i="68" l="1"/>
  <c r="I1039" i="68"/>
  <c r="E1040" i="68"/>
  <c r="G1040" i="68" s="1"/>
  <c r="D1041" i="68"/>
  <c r="F1040" i="68"/>
  <c r="D1040" i="67"/>
  <c r="F1039" i="67"/>
  <c r="E1039" i="67"/>
  <c r="G1038" i="67"/>
  <c r="I1037" i="67"/>
  <c r="H1037" i="67"/>
  <c r="X1037" i="58"/>
  <c r="V1038" i="58"/>
  <c r="W1037" i="58"/>
  <c r="AA1039" i="58"/>
  <c r="AB1039" i="58"/>
  <c r="Z1040" i="58"/>
  <c r="H1040" i="68" l="1"/>
  <c r="G1041" i="68"/>
  <c r="I1040" i="68"/>
  <c r="D1042" i="68"/>
  <c r="F1041" i="68"/>
  <c r="E1041" i="68"/>
  <c r="D1041" i="67"/>
  <c r="F1040" i="67"/>
  <c r="E1040" i="67"/>
  <c r="G1039" i="67"/>
  <c r="I1038" i="67"/>
  <c r="H1038" i="67"/>
  <c r="V1039" i="58"/>
  <c r="X1038" i="58"/>
  <c r="W1038" i="58"/>
  <c r="AB1040" i="58"/>
  <c r="AA1040" i="58"/>
  <c r="AC1040" i="58"/>
  <c r="Z1041" i="58"/>
  <c r="F1042" i="68" l="1"/>
  <c r="D1043" i="68"/>
  <c r="E1042" i="68"/>
  <c r="F1041" i="67"/>
  <c r="D1042" i="67"/>
  <c r="E1041" i="67"/>
  <c r="G1040" i="67"/>
  <c r="I1039" i="67"/>
  <c r="H1039" i="67"/>
  <c r="I1041" i="68"/>
  <c r="H1041" i="68"/>
  <c r="G1042" i="68"/>
  <c r="X1039" i="58"/>
  <c r="V1040" i="58"/>
  <c r="W1039" i="58"/>
  <c r="AA1041" i="58"/>
  <c r="AB1041" i="58"/>
  <c r="Z1042" i="58"/>
  <c r="G1041" i="67" l="1"/>
  <c r="I1040" i="67"/>
  <c r="H1040" i="67"/>
  <c r="I1042" i="68"/>
  <c r="G1043" i="68"/>
  <c r="H1042" i="68"/>
  <c r="F1043" i="68"/>
  <c r="D1044" i="68"/>
  <c r="E1043" i="68"/>
  <c r="F1042" i="67"/>
  <c r="D1043" i="67"/>
  <c r="E1042" i="67"/>
  <c r="W1040" i="58"/>
  <c r="Y1040" i="58"/>
  <c r="X1040" i="58"/>
  <c r="V1041" i="58"/>
  <c r="AB1042" i="58"/>
  <c r="AA1042" i="58"/>
  <c r="Z1043" i="58"/>
  <c r="D1045" i="68" l="1"/>
  <c r="E1044" i="68"/>
  <c r="F1044" i="68"/>
  <c r="D1044" i="67"/>
  <c r="E1043" i="67"/>
  <c r="F1043" i="67"/>
  <c r="H1043" i="68"/>
  <c r="G1044" i="68"/>
  <c r="I1043" i="68"/>
  <c r="G1042" i="67"/>
  <c r="H1041" i="67"/>
  <c r="I1041" i="67"/>
  <c r="X1041" i="58"/>
  <c r="W1041" i="58"/>
  <c r="V1042" i="58"/>
  <c r="AA1043" i="58"/>
  <c r="AB1043" i="58"/>
  <c r="Z1044" i="58"/>
  <c r="E1044" i="67" l="1"/>
  <c r="D1045" i="67"/>
  <c r="F1044" i="67"/>
  <c r="G1043" i="67"/>
  <c r="I1042" i="67"/>
  <c r="H1042" i="67"/>
  <c r="G1045" i="68"/>
  <c r="H1044" i="68"/>
  <c r="I1044" i="68"/>
  <c r="D1046" i="68"/>
  <c r="E1045" i="68"/>
  <c r="F1045" i="68"/>
  <c r="V1043" i="58"/>
  <c r="W1042" i="58"/>
  <c r="X1042" i="58"/>
  <c r="AB1044" i="58"/>
  <c r="AA1044" i="58"/>
  <c r="Z1045" i="58"/>
  <c r="I1045" i="68" l="1"/>
  <c r="H1045" i="68"/>
  <c r="G1046" i="68"/>
  <c r="G1044" i="67"/>
  <c r="H1043" i="67"/>
  <c r="I1043" i="67"/>
  <c r="F1046" i="68"/>
  <c r="D1047" i="68"/>
  <c r="E1046" i="68"/>
  <c r="E1045" i="67"/>
  <c r="F1045" i="67"/>
  <c r="D1046" i="67"/>
  <c r="X1043" i="58"/>
  <c r="V1044" i="58"/>
  <c r="W1043" i="58"/>
  <c r="AA1045" i="58"/>
  <c r="AB1045" i="58"/>
  <c r="Z1046" i="58"/>
  <c r="I1046" i="68" l="1"/>
  <c r="H1046" i="68"/>
  <c r="G1047" i="68"/>
  <c r="F1047" i="68"/>
  <c r="D1048" i="68"/>
  <c r="E1047" i="68"/>
  <c r="E1046" i="67"/>
  <c r="D1047" i="67"/>
  <c r="F1046" i="67"/>
  <c r="G1045" i="67"/>
  <c r="I1044" i="67"/>
  <c r="H1044" i="67"/>
  <c r="V1045" i="58"/>
  <c r="W1044" i="58"/>
  <c r="X1044" i="58"/>
  <c r="AB1046" i="58"/>
  <c r="AA1046" i="58"/>
  <c r="Z1047" i="58"/>
  <c r="H1047" i="68" l="1"/>
  <c r="G1048" i="68"/>
  <c r="I1047" i="68"/>
  <c r="D1048" i="67"/>
  <c r="E1047" i="67"/>
  <c r="F1047" i="67"/>
  <c r="G1046" i="67"/>
  <c r="I1045" i="67"/>
  <c r="H1045" i="67"/>
  <c r="D1049" i="68"/>
  <c r="E1048" i="68"/>
  <c r="F1048" i="68"/>
  <c r="V1046" i="58"/>
  <c r="X1045" i="58"/>
  <c r="W1045" i="58"/>
  <c r="AA1047" i="58"/>
  <c r="AB1047" i="58"/>
  <c r="Z1048" i="58"/>
  <c r="D1049" i="67" l="1"/>
  <c r="F1048" i="67"/>
  <c r="E1048" i="67"/>
  <c r="F1049" i="68"/>
  <c r="D1050" i="68"/>
  <c r="E1049" i="68"/>
  <c r="I1048" i="68"/>
  <c r="H1048" i="68"/>
  <c r="G1049" i="68"/>
  <c r="G1047" i="67"/>
  <c r="I1046" i="67"/>
  <c r="H1046" i="67"/>
  <c r="V1047" i="58"/>
  <c r="W1046" i="58"/>
  <c r="X1046" i="58"/>
  <c r="AA1048" i="58"/>
  <c r="AB1048" i="58"/>
  <c r="Z1049" i="58"/>
  <c r="G1048" i="67" l="1"/>
  <c r="H1047" i="67"/>
  <c r="I1047" i="67"/>
  <c r="I1049" i="68"/>
  <c r="H1049" i="68"/>
  <c r="G1050" i="68"/>
  <c r="F1050" i="68"/>
  <c r="E1050" i="68"/>
  <c r="D1051" i="68"/>
  <c r="E1049" i="67"/>
  <c r="F1049" i="67"/>
  <c r="D1050" i="67"/>
  <c r="W1047" i="58"/>
  <c r="V1048" i="58"/>
  <c r="X1047" i="58"/>
  <c r="AA1049" i="58"/>
  <c r="AB1049" i="58"/>
  <c r="Z1050" i="58"/>
  <c r="I1050" i="68" l="1"/>
  <c r="H1050" i="68"/>
  <c r="G1051" i="68"/>
  <c r="D1051" i="67"/>
  <c r="F1050" i="67"/>
  <c r="E1050" i="67"/>
  <c r="F1051" i="68"/>
  <c r="D1052" i="68"/>
  <c r="E1051" i="68"/>
  <c r="G1049" i="67"/>
  <c r="I1048" i="67"/>
  <c r="H1048" i="67"/>
  <c r="W1048" i="58"/>
  <c r="V1049" i="58"/>
  <c r="X1048" i="58"/>
  <c r="AB1050" i="58"/>
  <c r="AA1050" i="58"/>
  <c r="Z1051" i="58"/>
  <c r="F1052" i="68" l="1"/>
  <c r="D1053" i="68"/>
  <c r="E1052" i="68"/>
  <c r="D1052" i="67"/>
  <c r="E1051" i="67"/>
  <c r="F1051" i="67"/>
  <c r="I1051" i="68"/>
  <c r="H1051" i="68"/>
  <c r="G1052" i="68"/>
  <c r="G1050" i="67"/>
  <c r="H1049" i="67"/>
  <c r="I1049" i="67"/>
  <c r="X1049" i="58"/>
  <c r="V1050" i="58"/>
  <c r="W1049" i="58"/>
  <c r="AA1051" i="58"/>
  <c r="AB1051" i="58"/>
  <c r="Z1052" i="58"/>
  <c r="D1053" i="67" l="1"/>
  <c r="E1052" i="67"/>
  <c r="F1052" i="67"/>
  <c r="G1051" i="67"/>
  <c r="I1050" i="67"/>
  <c r="H1050" i="67"/>
  <c r="F1053" i="68"/>
  <c r="E1053" i="68"/>
  <c r="D1054" i="68"/>
  <c r="I1052" i="68"/>
  <c r="H1052" i="68"/>
  <c r="G1053" i="68"/>
  <c r="W1050" i="58"/>
  <c r="V1051" i="58"/>
  <c r="X1050" i="58"/>
  <c r="AB1052" i="58"/>
  <c r="AA1052" i="58"/>
  <c r="Z1053" i="58"/>
  <c r="I1053" i="68" l="1"/>
  <c r="H1053" i="68"/>
  <c r="G1054" i="68"/>
  <c r="G1052" i="67"/>
  <c r="I1051" i="67"/>
  <c r="H1051" i="67"/>
  <c r="F1054" i="68"/>
  <c r="D1055" i="68"/>
  <c r="E1054" i="68"/>
  <c r="D1054" i="67"/>
  <c r="E1053" i="67"/>
  <c r="F1053" i="67"/>
  <c r="V1052" i="58"/>
  <c r="W1051" i="58"/>
  <c r="X1051" i="58"/>
  <c r="AA1053" i="58"/>
  <c r="AB1053" i="58"/>
  <c r="Z1054" i="58"/>
  <c r="F1055" i="68" l="1"/>
  <c r="D1056" i="68"/>
  <c r="E1055" i="68"/>
  <c r="I1054" i="68"/>
  <c r="H1054" i="68"/>
  <c r="G1055" i="68"/>
  <c r="G1053" i="67"/>
  <c r="H1052" i="67"/>
  <c r="I1052" i="67"/>
  <c r="D1055" i="67"/>
  <c r="F1054" i="67"/>
  <c r="E1054" i="67"/>
  <c r="V1053" i="58"/>
  <c r="W1052" i="58"/>
  <c r="X1052" i="58"/>
  <c r="AB1054" i="58"/>
  <c r="AA1054" i="58"/>
  <c r="Z1055" i="58"/>
  <c r="G1054" i="67" l="1"/>
  <c r="I1053" i="67"/>
  <c r="H1053" i="67"/>
  <c r="D1056" i="67"/>
  <c r="F1055" i="67"/>
  <c r="E1055" i="67"/>
  <c r="I1055" i="68"/>
  <c r="H1055" i="68"/>
  <c r="G1056" i="68"/>
  <c r="F1056" i="68"/>
  <c r="E1056" i="68"/>
  <c r="D1057" i="68"/>
  <c r="W1053" i="58"/>
  <c r="X1053" i="58"/>
  <c r="V1054" i="58"/>
  <c r="AA1055" i="58"/>
  <c r="AB1055" i="58"/>
  <c r="Z1056" i="58"/>
  <c r="F1057" i="68" l="1"/>
  <c r="D1058" i="68"/>
  <c r="E1057" i="68"/>
  <c r="D1057" i="67"/>
  <c r="F1056" i="67"/>
  <c r="E1056" i="67"/>
  <c r="I1056" i="68"/>
  <c r="H1056" i="68"/>
  <c r="G1057" i="68"/>
  <c r="G1055" i="67"/>
  <c r="I1054" i="67"/>
  <c r="H1054" i="67"/>
  <c r="W1054" i="58"/>
  <c r="V1055" i="58"/>
  <c r="X1054" i="58"/>
  <c r="AA1056" i="58"/>
  <c r="AB1056" i="58"/>
  <c r="Z1057" i="58"/>
  <c r="I1057" i="68" l="1"/>
  <c r="H1057" i="68"/>
  <c r="G1058" i="68"/>
  <c r="D1058" i="67"/>
  <c r="E1057" i="67"/>
  <c r="F1057" i="67"/>
  <c r="G1056" i="67"/>
  <c r="I1055" i="67"/>
  <c r="H1055" i="67"/>
  <c r="F1058" i="68"/>
  <c r="E1058" i="68"/>
  <c r="D1059" i="68"/>
  <c r="W1055" i="58"/>
  <c r="V1056" i="58"/>
  <c r="X1055" i="58"/>
  <c r="AA1057" i="58"/>
  <c r="AB1057" i="58"/>
  <c r="Z1058" i="58"/>
  <c r="D1059" i="67" l="1"/>
  <c r="F1058" i="67"/>
  <c r="E1058" i="67"/>
  <c r="F1059" i="68"/>
  <c r="E1059" i="68"/>
  <c r="D1060" i="68"/>
  <c r="G1057" i="67"/>
  <c r="I1056" i="67"/>
  <c r="H1056" i="67"/>
  <c r="I1058" i="68"/>
  <c r="H1058" i="68"/>
  <c r="G1059" i="68"/>
  <c r="W1056" i="58"/>
  <c r="V1057" i="58"/>
  <c r="X1056" i="58"/>
  <c r="AB1058" i="58"/>
  <c r="AA1058" i="58"/>
  <c r="Z1059" i="58"/>
  <c r="I1059" i="68" l="1"/>
  <c r="H1059" i="68"/>
  <c r="G1060" i="68"/>
  <c r="G1058" i="67"/>
  <c r="I1057" i="67"/>
  <c r="H1057" i="67"/>
  <c r="F1060" i="68"/>
  <c r="D1061" i="68"/>
  <c r="E1060" i="68"/>
  <c r="D1060" i="67"/>
  <c r="E1059" i="67"/>
  <c r="F1059" i="67"/>
  <c r="X1057" i="58"/>
  <c r="V1058" i="58"/>
  <c r="W1057" i="58"/>
  <c r="AA1059" i="58"/>
  <c r="AB1059" i="58"/>
  <c r="Z1060" i="58"/>
  <c r="F1061" i="68" l="1"/>
  <c r="E1061" i="68"/>
  <c r="D1062" i="68"/>
  <c r="G1059" i="67"/>
  <c r="I1058" i="67"/>
  <c r="H1058" i="67"/>
  <c r="I1060" i="68"/>
  <c r="G1061" i="68"/>
  <c r="H1060" i="68"/>
  <c r="D1061" i="67"/>
  <c r="F1060" i="67"/>
  <c r="E1060" i="67"/>
  <c r="W1058" i="58"/>
  <c r="V1059" i="58"/>
  <c r="X1058" i="58"/>
  <c r="AB1060" i="58"/>
  <c r="AC1060" i="58"/>
  <c r="AA1060" i="58"/>
  <c r="Z1061" i="58"/>
  <c r="I1061" i="68" l="1"/>
  <c r="H1061" i="68"/>
  <c r="G1062" i="68"/>
  <c r="G1060" i="67"/>
  <c r="I1059" i="67"/>
  <c r="H1059" i="67"/>
  <c r="F1062" i="68"/>
  <c r="D1063" i="68"/>
  <c r="E1062" i="68"/>
  <c r="D1062" i="67"/>
  <c r="E1061" i="67"/>
  <c r="F1061" i="67"/>
  <c r="V1060" i="58"/>
  <c r="X1059" i="58"/>
  <c r="W1059" i="58"/>
  <c r="AB1061" i="58"/>
  <c r="AA1061" i="58"/>
  <c r="Z1062" i="58"/>
  <c r="D1064" i="68" l="1"/>
  <c r="E1063" i="68"/>
  <c r="F1063" i="68"/>
  <c r="G1061" i="67"/>
  <c r="H1060" i="67"/>
  <c r="I1060" i="67"/>
  <c r="H1062" i="68"/>
  <c r="G1063" i="68"/>
  <c r="I1062" i="68"/>
  <c r="D1063" i="67"/>
  <c r="E1062" i="67"/>
  <c r="F1062" i="67"/>
  <c r="X1060" i="58"/>
  <c r="Y1060" i="58"/>
  <c r="V1061" i="58"/>
  <c r="W1060" i="58"/>
  <c r="AA1062" i="58"/>
  <c r="AB1062" i="58"/>
  <c r="Z1063" i="58"/>
  <c r="I1063" i="68" l="1"/>
  <c r="G1064" i="68"/>
  <c r="H1063" i="68"/>
  <c r="G1062" i="67"/>
  <c r="I1061" i="67"/>
  <c r="H1061" i="67"/>
  <c r="D1064" i="67"/>
  <c r="E1063" i="67"/>
  <c r="F1063" i="67"/>
  <c r="F1064" i="68"/>
  <c r="D1065" i="68"/>
  <c r="E1064" i="68"/>
  <c r="W1061" i="58"/>
  <c r="V1062" i="58"/>
  <c r="X1061" i="58"/>
  <c r="AB1063" i="58"/>
  <c r="AA1063" i="58"/>
  <c r="Z1064" i="58"/>
  <c r="G1063" i="67" l="1"/>
  <c r="H1062" i="67"/>
  <c r="I1062" i="67"/>
  <c r="D1066" i="68"/>
  <c r="E1065" i="68"/>
  <c r="F1065" i="68"/>
  <c r="F1064" i="67"/>
  <c r="E1064" i="67"/>
  <c r="D1065" i="67"/>
  <c r="H1064" i="68"/>
  <c r="G1065" i="68"/>
  <c r="I1064" i="68"/>
  <c r="V1063" i="58"/>
  <c r="X1062" i="58"/>
  <c r="W1062" i="58"/>
  <c r="AA1064" i="58"/>
  <c r="AB1064" i="58"/>
  <c r="Z1065" i="58"/>
  <c r="E1066" i="68" l="1"/>
  <c r="F1066" i="68"/>
  <c r="D1067" i="68"/>
  <c r="G1066" i="68"/>
  <c r="I1065" i="68"/>
  <c r="H1065" i="68"/>
  <c r="D1066" i="67"/>
  <c r="F1065" i="67"/>
  <c r="E1065" i="67"/>
  <c r="G1064" i="67"/>
  <c r="H1063" i="67"/>
  <c r="I1063" i="67"/>
  <c r="X1063" i="58"/>
  <c r="W1063" i="58"/>
  <c r="V1064" i="58"/>
  <c r="AA1065" i="58"/>
  <c r="AB1065" i="58"/>
  <c r="Z1066" i="58"/>
  <c r="I1066" i="68" l="1"/>
  <c r="H1066" i="68"/>
  <c r="G1067" i="68"/>
  <c r="F1066" i="67"/>
  <c r="E1066" i="67"/>
  <c r="D1067" i="67"/>
  <c r="F1067" i="68"/>
  <c r="D1068" i="68"/>
  <c r="E1067" i="68"/>
  <c r="G1065" i="67"/>
  <c r="I1064" i="67"/>
  <c r="H1064" i="67"/>
  <c r="V1065" i="58"/>
  <c r="X1064" i="58"/>
  <c r="W1064" i="58"/>
  <c r="AA1066" i="58"/>
  <c r="AB1066" i="58"/>
  <c r="Z1067" i="58"/>
  <c r="D1069" i="68" l="1"/>
  <c r="E1068" i="68"/>
  <c r="F1068" i="68"/>
  <c r="H1067" i="68"/>
  <c r="G1068" i="68"/>
  <c r="I1067" i="68"/>
  <c r="G1066" i="67"/>
  <c r="I1065" i="67"/>
  <c r="H1065" i="67"/>
  <c r="E1067" i="67"/>
  <c r="F1067" i="67"/>
  <c r="D1068" i="67"/>
  <c r="X1065" i="58"/>
  <c r="W1065" i="58"/>
  <c r="V1066" i="58"/>
  <c r="AB1067" i="58"/>
  <c r="AA1067" i="58"/>
  <c r="Z1068" i="58"/>
  <c r="D1069" i="67" l="1"/>
  <c r="F1068" i="67"/>
  <c r="E1068" i="67"/>
  <c r="G1067" i="67"/>
  <c r="I1066" i="67"/>
  <c r="H1066" i="67"/>
  <c r="I1068" i="68"/>
  <c r="H1068" i="68"/>
  <c r="G1069" i="68"/>
  <c r="F1069" i="68"/>
  <c r="D1070" i="68"/>
  <c r="E1069" i="68"/>
  <c r="W1066" i="58"/>
  <c r="V1067" i="58"/>
  <c r="X1066" i="58"/>
  <c r="AA1068" i="58"/>
  <c r="AB1068" i="58"/>
  <c r="Z1069" i="58"/>
  <c r="G1068" i="67" l="1"/>
  <c r="H1067" i="67"/>
  <c r="I1067" i="67"/>
  <c r="D1071" i="68"/>
  <c r="E1070" i="68"/>
  <c r="F1070" i="68"/>
  <c r="H1069" i="68"/>
  <c r="G1070" i="68"/>
  <c r="I1069" i="68"/>
  <c r="E1069" i="67"/>
  <c r="F1069" i="67"/>
  <c r="D1070" i="67"/>
  <c r="W1067" i="58"/>
  <c r="V1068" i="58"/>
  <c r="X1067" i="58"/>
  <c r="AB1069" i="58"/>
  <c r="AA1069" i="58"/>
  <c r="Z1070" i="58"/>
  <c r="D1071" i="67" l="1"/>
  <c r="E1070" i="67"/>
  <c r="F1070" i="67"/>
  <c r="I1070" i="68"/>
  <c r="H1070" i="68"/>
  <c r="G1071" i="68"/>
  <c r="F1071" i="68"/>
  <c r="D1072" i="68"/>
  <c r="E1071" i="68"/>
  <c r="G1069" i="67"/>
  <c r="I1068" i="67"/>
  <c r="H1068" i="67"/>
  <c r="X1068" i="58"/>
  <c r="V1069" i="58"/>
  <c r="W1068" i="58"/>
  <c r="AA1070" i="58"/>
  <c r="AB1070" i="58"/>
  <c r="Z1071" i="58"/>
  <c r="D1073" i="68" l="1"/>
  <c r="E1072" i="68"/>
  <c r="F1072" i="68"/>
  <c r="G1070" i="67"/>
  <c r="I1069" i="67"/>
  <c r="H1069" i="67"/>
  <c r="H1071" i="68"/>
  <c r="G1072" i="68"/>
  <c r="I1071" i="68"/>
  <c r="E1071" i="67"/>
  <c r="F1071" i="67"/>
  <c r="D1072" i="67"/>
  <c r="W1069" i="58"/>
  <c r="V1070" i="58"/>
  <c r="X1069" i="58"/>
  <c r="AB1071" i="58"/>
  <c r="AA1071" i="58"/>
  <c r="Z1072" i="58"/>
  <c r="D1073" i="67" l="1"/>
  <c r="F1072" i="67"/>
  <c r="E1072" i="67"/>
  <c r="I1072" i="68"/>
  <c r="H1072" i="68"/>
  <c r="G1073" i="68"/>
  <c r="G1071" i="67"/>
  <c r="I1070" i="67"/>
  <c r="H1070" i="67"/>
  <c r="F1073" i="68"/>
  <c r="D1074" i="68"/>
  <c r="E1073" i="68"/>
  <c r="W1070" i="58"/>
  <c r="V1071" i="58"/>
  <c r="X1070" i="58"/>
  <c r="AA1072" i="58"/>
  <c r="AB1072" i="58"/>
  <c r="Z1073" i="58"/>
  <c r="F1074" i="68" l="1"/>
  <c r="D1075" i="68"/>
  <c r="E1074" i="68"/>
  <c r="G1072" i="67"/>
  <c r="H1071" i="67"/>
  <c r="I1071" i="67"/>
  <c r="I1073" i="68"/>
  <c r="H1073" i="68"/>
  <c r="G1074" i="68"/>
  <c r="E1073" i="67"/>
  <c r="F1073" i="67"/>
  <c r="D1074" i="67"/>
  <c r="V1072" i="58"/>
  <c r="W1071" i="58"/>
  <c r="X1071" i="58"/>
  <c r="AA1073" i="58"/>
  <c r="AB1073" i="58"/>
  <c r="Z1074" i="58"/>
  <c r="D1075" i="67" l="1"/>
  <c r="F1074" i="67"/>
  <c r="E1074" i="67"/>
  <c r="G1073" i="67"/>
  <c r="I1072" i="67"/>
  <c r="H1072" i="67"/>
  <c r="F1075" i="68"/>
  <c r="D1076" i="68"/>
  <c r="E1075" i="68"/>
  <c r="I1074" i="68"/>
  <c r="H1074" i="68"/>
  <c r="G1075" i="68"/>
  <c r="W1072" i="58"/>
  <c r="X1072" i="58"/>
  <c r="V1073" i="58"/>
  <c r="AA1074" i="58"/>
  <c r="AB1074" i="58"/>
  <c r="Z1075" i="58"/>
  <c r="F1076" i="68" l="1"/>
  <c r="D1077" i="68"/>
  <c r="E1076" i="68"/>
  <c r="G1074" i="67"/>
  <c r="H1073" i="67"/>
  <c r="I1073" i="67"/>
  <c r="I1075" i="68"/>
  <c r="H1075" i="68"/>
  <c r="G1076" i="68"/>
  <c r="D1076" i="67"/>
  <c r="E1075" i="67"/>
  <c r="F1075" i="67"/>
  <c r="W1073" i="58"/>
  <c r="V1074" i="58"/>
  <c r="X1073" i="58"/>
  <c r="AB1075" i="58"/>
  <c r="AA1075" i="58"/>
  <c r="Z1076" i="58"/>
  <c r="G1075" i="67" l="1"/>
  <c r="I1074" i="67"/>
  <c r="H1074" i="67"/>
  <c r="D1077" i="67"/>
  <c r="F1076" i="67"/>
  <c r="E1076" i="67"/>
  <c r="F1077" i="68"/>
  <c r="D1078" i="68"/>
  <c r="E1077" i="68"/>
  <c r="I1076" i="68"/>
  <c r="G1077" i="68"/>
  <c r="H1076" i="68"/>
  <c r="X1074" i="58"/>
  <c r="V1075" i="58"/>
  <c r="W1074" i="58"/>
  <c r="AA1076" i="58"/>
  <c r="AB1076" i="58"/>
  <c r="Z1077" i="58"/>
  <c r="E1078" i="68" l="1"/>
  <c r="F1078" i="68"/>
  <c r="D1079" i="68"/>
  <c r="D1078" i="67"/>
  <c r="E1077" i="67"/>
  <c r="F1077" i="67"/>
  <c r="G1078" i="68"/>
  <c r="I1077" i="68"/>
  <c r="H1077" i="68"/>
  <c r="G1076" i="67"/>
  <c r="I1075" i="67"/>
  <c r="H1075" i="67"/>
  <c r="X1075" i="58"/>
  <c r="W1075" i="58"/>
  <c r="V1076" i="58"/>
  <c r="AB1077" i="58"/>
  <c r="AA1077" i="58"/>
  <c r="Z1078" i="58"/>
  <c r="D1079" i="67" l="1"/>
  <c r="E1078" i="67"/>
  <c r="F1078" i="67"/>
  <c r="I1078" i="68"/>
  <c r="H1078" i="68"/>
  <c r="G1079" i="68"/>
  <c r="F1079" i="68"/>
  <c r="D1080" i="68"/>
  <c r="E1079" i="68"/>
  <c r="G1077" i="67"/>
  <c r="I1076" i="67"/>
  <c r="H1076" i="67"/>
  <c r="V1077" i="58"/>
  <c r="W1076" i="58"/>
  <c r="X1076" i="58"/>
  <c r="AA1078" i="58"/>
  <c r="AB1078" i="58"/>
  <c r="Z1079" i="58"/>
  <c r="F1080" i="68" l="1"/>
  <c r="D1081" i="68"/>
  <c r="E1080" i="68"/>
  <c r="G1078" i="67"/>
  <c r="H1077" i="67"/>
  <c r="I1077" i="67"/>
  <c r="I1079" i="68"/>
  <c r="H1079" i="68"/>
  <c r="G1080" i="68"/>
  <c r="F1079" i="67"/>
  <c r="D1080" i="67"/>
  <c r="E1079" i="67"/>
  <c r="W1077" i="58"/>
  <c r="V1078" i="58"/>
  <c r="X1077" i="58"/>
  <c r="AB1079" i="58"/>
  <c r="AA1079" i="58"/>
  <c r="Z1080" i="58"/>
  <c r="G1079" i="67" l="1"/>
  <c r="I1078" i="67"/>
  <c r="H1078" i="67"/>
  <c r="D1081" i="67"/>
  <c r="F1080" i="67"/>
  <c r="E1080" i="67"/>
  <c r="F1081" i="68"/>
  <c r="D1082" i="68"/>
  <c r="E1081" i="68"/>
  <c r="I1080" i="68"/>
  <c r="H1080" i="68"/>
  <c r="G1081" i="68"/>
  <c r="X1078" i="58"/>
  <c r="W1078" i="58"/>
  <c r="V1079" i="58"/>
  <c r="AC1080" i="58"/>
  <c r="AB1080" i="58"/>
  <c r="AA1080" i="58"/>
  <c r="Z1081" i="58"/>
  <c r="I1081" i="68" l="1"/>
  <c r="G1082" i="68"/>
  <c r="H1081" i="68"/>
  <c r="F1082" i="68"/>
  <c r="D1083" i="68"/>
  <c r="E1082" i="68"/>
  <c r="D1082" i="67"/>
  <c r="F1081" i="67"/>
  <c r="E1081" i="67"/>
  <c r="G1080" i="67"/>
  <c r="I1079" i="67"/>
  <c r="H1079" i="67"/>
  <c r="V1080" i="58"/>
  <c r="X1079" i="58"/>
  <c r="W1079" i="58"/>
  <c r="AA1081" i="58"/>
  <c r="AB1081" i="58"/>
  <c r="Z1082" i="58"/>
  <c r="D1083" i="67" l="1"/>
  <c r="F1082" i="67"/>
  <c r="E1082" i="67"/>
  <c r="F1083" i="68"/>
  <c r="E1083" i="68"/>
  <c r="D1084" i="68"/>
  <c r="G1081" i="67"/>
  <c r="I1080" i="67"/>
  <c r="H1080" i="67"/>
  <c r="I1082" i="68"/>
  <c r="G1083" i="68"/>
  <c r="H1082" i="68"/>
  <c r="Y1080" i="58"/>
  <c r="X1080" i="58"/>
  <c r="W1080" i="58"/>
  <c r="V1081" i="58"/>
  <c r="AA1082" i="58"/>
  <c r="AB1082" i="58"/>
  <c r="Z1083" i="58"/>
  <c r="I1083" i="68" l="1"/>
  <c r="H1083" i="68"/>
  <c r="G1084" i="68"/>
  <c r="G1082" i="67"/>
  <c r="H1081" i="67"/>
  <c r="I1081" i="67"/>
  <c r="F1084" i="68"/>
  <c r="D1085" i="68"/>
  <c r="E1084" i="68"/>
  <c r="D1084" i="67"/>
  <c r="E1083" i="67"/>
  <c r="F1083" i="67"/>
  <c r="V1082" i="58"/>
  <c r="W1081" i="58"/>
  <c r="X1081" i="58"/>
  <c r="AA1083" i="58"/>
  <c r="AB1083" i="58"/>
  <c r="Z1084" i="58"/>
  <c r="E1085" i="68" l="1"/>
  <c r="G1085" i="68" s="1"/>
  <c r="F1085" i="68"/>
  <c r="D1086" i="68"/>
  <c r="G1083" i="67"/>
  <c r="I1082" i="67"/>
  <c r="H1082" i="67"/>
  <c r="H1084" i="68"/>
  <c r="I1084" i="68"/>
  <c r="D1085" i="67"/>
  <c r="E1084" i="67"/>
  <c r="F1084" i="67"/>
  <c r="X1082" i="58"/>
  <c r="W1082" i="58"/>
  <c r="V1083" i="58"/>
  <c r="AA1084" i="58"/>
  <c r="AB1084" i="58"/>
  <c r="Z1085" i="58"/>
  <c r="G1084" i="67" l="1"/>
  <c r="I1083" i="67"/>
  <c r="H1083" i="67"/>
  <c r="D1087" i="68"/>
  <c r="E1086" i="68"/>
  <c r="G1086" i="68" s="1"/>
  <c r="F1086" i="68"/>
  <c r="E1085" i="67"/>
  <c r="F1085" i="67"/>
  <c r="D1086" i="67"/>
  <c r="I1085" i="68"/>
  <c r="H1085" i="68"/>
  <c r="X1083" i="58"/>
  <c r="V1084" i="58"/>
  <c r="W1083" i="58"/>
  <c r="AA1085" i="58"/>
  <c r="AB1085" i="58"/>
  <c r="Z1086" i="58"/>
  <c r="F1087" i="68" l="1"/>
  <c r="D1088" i="68"/>
  <c r="E1087" i="68"/>
  <c r="E1086" i="67"/>
  <c r="D1087" i="67"/>
  <c r="F1086" i="67"/>
  <c r="I1086" i="68"/>
  <c r="H1086" i="68"/>
  <c r="G1087" i="68"/>
  <c r="G1085" i="67"/>
  <c r="H1084" i="67"/>
  <c r="I1084" i="67"/>
  <c r="V1085" i="58"/>
  <c r="W1084" i="58"/>
  <c r="X1084" i="58"/>
  <c r="AB1086" i="58"/>
  <c r="AA1086" i="58"/>
  <c r="Z1087" i="58"/>
  <c r="G1086" i="67" l="1"/>
  <c r="H1085" i="67"/>
  <c r="I1085" i="67"/>
  <c r="D1089" i="68"/>
  <c r="E1088" i="68"/>
  <c r="G1088" i="68" s="1"/>
  <c r="F1088" i="68"/>
  <c r="I1087" i="68"/>
  <c r="H1087" i="68"/>
  <c r="E1087" i="67"/>
  <c r="F1087" i="67"/>
  <c r="D1088" i="67"/>
  <c r="V1086" i="58"/>
  <c r="W1085" i="58"/>
  <c r="X1085" i="58"/>
  <c r="AA1087" i="58"/>
  <c r="AB1087" i="58"/>
  <c r="Z1088" i="58"/>
  <c r="D1090" i="68" l="1"/>
  <c r="E1089" i="68"/>
  <c r="G1089" i="68" s="1"/>
  <c r="F1089" i="68"/>
  <c r="D1089" i="67"/>
  <c r="F1088" i="67"/>
  <c r="E1088" i="67"/>
  <c r="I1088" i="68"/>
  <c r="H1088" i="68"/>
  <c r="G1087" i="67"/>
  <c r="I1086" i="67"/>
  <c r="H1086" i="67"/>
  <c r="V1087" i="58"/>
  <c r="W1086" i="58"/>
  <c r="X1086" i="58"/>
  <c r="AB1088" i="58"/>
  <c r="AA1088" i="58"/>
  <c r="Z1089" i="58"/>
  <c r="E1089" i="67" l="1"/>
  <c r="F1089" i="67"/>
  <c r="D1090" i="67"/>
  <c r="H1089" i="68"/>
  <c r="I1089" i="68"/>
  <c r="G1088" i="67"/>
  <c r="I1087" i="67"/>
  <c r="H1087" i="67"/>
  <c r="E1090" i="68"/>
  <c r="G1090" i="68" s="1"/>
  <c r="D1091" i="68"/>
  <c r="F1090" i="68"/>
  <c r="V1088" i="58"/>
  <c r="X1087" i="58"/>
  <c r="W1087" i="58"/>
  <c r="AA1089" i="58"/>
  <c r="AB1089" i="58"/>
  <c r="Z1090" i="58"/>
  <c r="D1092" i="68" l="1"/>
  <c r="F1091" i="68"/>
  <c r="E1091" i="68"/>
  <c r="G1091" i="68" s="1"/>
  <c r="G1089" i="67"/>
  <c r="I1088" i="67"/>
  <c r="H1088" i="67"/>
  <c r="I1090" i="68"/>
  <c r="H1090" i="68"/>
  <c r="F1090" i="67"/>
  <c r="E1090" i="67"/>
  <c r="D1091" i="67"/>
  <c r="W1088" i="58"/>
  <c r="V1089" i="58"/>
  <c r="X1088" i="58"/>
  <c r="AA1090" i="58"/>
  <c r="AB1090" i="58"/>
  <c r="Z1091" i="58"/>
  <c r="G1090" i="67" l="1"/>
  <c r="H1089" i="67"/>
  <c r="I1089" i="67"/>
  <c r="F1091" i="67"/>
  <c r="E1091" i="67"/>
  <c r="D1092" i="67"/>
  <c r="I1091" i="68"/>
  <c r="H1091" i="68"/>
  <c r="D1093" i="68"/>
  <c r="E1092" i="68"/>
  <c r="G1092" i="68" s="1"/>
  <c r="F1092" i="68"/>
  <c r="W1089" i="58"/>
  <c r="V1090" i="58"/>
  <c r="X1089" i="58"/>
  <c r="AA1091" i="58"/>
  <c r="AB1091" i="58"/>
  <c r="Z1092" i="58"/>
  <c r="H1092" i="68" l="1"/>
  <c r="I1092" i="68"/>
  <c r="F1092" i="67"/>
  <c r="E1092" i="67"/>
  <c r="D1093" i="67"/>
  <c r="E1093" i="68"/>
  <c r="G1093" i="68" s="1"/>
  <c r="F1093" i="68"/>
  <c r="D1094" i="68"/>
  <c r="G1091" i="67"/>
  <c r="I1090" i="67"/>
  <c r="H1090" i="67"/>
  <c r="W1090" i="58"/>
  <c r="V1091" i="58"/>
  <c r="X1090" i="58"/>
  <c r="AA1092" i="58"/>
  <c r="AB1092" i="58"/>
  <c r="Z1093" i="58"/>
  <c r="H1093" i="68" l="1"/>
  <c r="I1093" i="68"/>
  <c r="E1094" i="68"/>
  <c r="G1094" i="68" s="1"/>
  <c r="F1094" i="68"/>
  <c r="D1095" i="68"/>
  <c r="G1092" i="67"/>
  <c r="I1091" i="67"/>
  <c r="H1091" i="67"/>
  <c r="E1093" i="67"/>
  <c r="F1093" i="67"/>
  <c r="D1094" i="67"/>
  <c r="X1091" i="58"/>
  <c r="V1092" i="58"/>
  <c r="W1091" i="58"/>
  <c r="AA1093" i="58"/>
  <c r="AB1093" i="58"/>
  <c r="Z1094" i="58"/>
  <c r="E1094" i="67" l="1"/>
  <c r="D1095" i="67"/>
  <c r="F1094" i="67"/>
  <c r="H1094" i="68"/>
  <c r="I1094" i="68"/>
  <c r="G1093" i="67"/>
  <c r="I1092" i="67"/>
  <c r="H1092" i="67"/>
  <c r="D1096" i="68"/>
  <c r="E1095" i="68"/>
  <c r="G1095" i="68" s="1"/>
  <c r="F1095" i="68"/>
  <c r="W1092" i="58"/>
  <c r="V1093" i="58"/>
  <c r="X1092" i="58"/>
  <c r="AB1094" i="58"/>
  <c r="AA1094" i="58"/>
  <c r="Z1095" i="58"/>
  <c r="E1096" i="68" l="1"/>
  <c r="G1096" i="68" s="1"/>
  <c r="F1096" i="68"/>
  <c r="D1097" i="68"/>
  <c r="H1095" i="68"/>
  <c r="I1095" i="68"/>
  <c r="G1094" i="67"/>
  <c r="H1093" i="67"/>
  <c r="I1093" i="67"/>
  <c r="F1095" i="67"/>
  <c r="D1096" i="67"/>
  <c r="E1095" i="67"/>
  <c r="W1093" i="58"/>
  <c r="V1094" i="58"/>
  <c r="X1093" i="58"/>
  <c r="AA1095" i="58"/>
  <c r="AB1095" i="58"/>
  <c r="Z1096" i="58"/>
  <c r="E1097" i="68" l="1"/>
  <c r="G1097" i="68" s="1"/>
  <c r="F1097" i="68"/>
  <c r="D1098" i="68"/>
  <c r="G1095" i="67"/>
  <c r="I1094" i="67"/>
  <c r="H1094" i="67"/>
  <c r="E1096" i="67"/>
  <c r="D1097" i="67"/>
  <c r="F1096" i="67"/>
  <c r="H1096" i="68"/>
  <c r="I1096" i="68"/>
  <c r="X1094" i="58"/>
  <c r="V1095" i="58"/>
  <c r="W1094" i="58"/>
  <c r="AB1096" i="58"/>
  <c r="AA1096" i="58"/>
  <c r="Z1097" i="58"/>
  <c r="F1097" i="67" l="1"/>
  <c r="D1098" i="67"/>
  <c r="E1097" i="67"/>
  <c r="G1096" i="67"/>
  <c r="I1095" i="67"/>
  <c r="H1095" i="67"/>
  <c r="F1098" i="68"/>
  <c r="D1099" i="68"/>
  <c r="E1098" i="68"/>
  <c r="G1098" i="68" s="1"/>
  <c r="I1097" i="68"/>
  <c r="H1097" i="68"/>
  <c r="V1096" i="58"/>
  <c r="X1095" i="58"/>
  <c r="W1095" i="58"/>
  <c r="AA1097" i="58"/>
  <c r="AB1097" i="58"/>
  <c r="Z1098" i="58"/>
  <c r="E1099" i="68" l="1"/>
  <c r="G1099" i="68" s="1"/>
  <c r="F1099" i="68"/>
  <c r="D1100" i="68"/>
  <c r="G1097" i="67"/>
  <c r="I1096" i="67"/>
  <c r="H1096" i="67"/>
  <c r="I1098" i="68"/>
  <c r="H1098" i="68"/>
  <c r="E1098" i="67"/>
  <c r="D1099" i="67"/>
  <c r="F1098" i="67"/>
  <c r="V1097" i="58"/>
  <c r="X1096" i="58"/>
  <c r="W1096" i="58"/>
  <c r="AA1098" i="58"/>
  <c r="AB1098" i="58"/>
  <c r="Z1099" i="58"/>
  <c r="G1098" i="67" l="1"/>
  <c r="H1097" i="67"/>
  <c r="I1097" i="67"/>
  <c r="F1100" i="68"/>
  <c r="E1100" i="68"/>
  <c r="G1100" i="68" s="1"/>
  <c r="D1101" i="68"/>
  <c r="D1100" i="67"/>
  <c r="E1099" i="67"/>
  <c r="F1099" i="67"/>
  <c r="H1099" i="68"/>
  <c r="I1099" i="68"/>
  <c r="X1097" i="58"/>
  <c r="W1097" i="58"/>
  <c r="V1098" i="58"/>
  <c r="AA1099" i="58"/>
  <c r="AB1099" i="58"/>
  <c r="Z1100" i="58"/>
  <c r="D1101" i="67" l="1"/>
  <c r="F1100" i="67"/>
  <c r="E1100" i="67"/>
  <c r="F1101" i="68"/>
  <c r="D1102" i="68"/>
  <c r="E1101" i="68"/>
  <c r="G1101" i="68" s="1"/>
  <c r="I1100" i="68"/>
  <c r="H1100" i="68"/>
  <c r="G1099" i="67"/>
  <c r="I1098" i="67"/>
  <c r="H1098" i="67"/>
  <c r="X1098" i="58"/>
  <c r="W1098" i="58"/>
  <c r="V1099" i="58"/>
  <c r="AB1100" i="58"/>
  <c r="AC1100" i="58"/>
  <c r="AA1100" i="58"/>
  <c r="Z1101" i="58"/>
  <c r="I1101" i="68" l="1"/>
  <c r="H1101" i="68"/>
  <c r="G1100" i="67"/>
  <c r="I1099" i="67"/>
  <c r="H1099" i="67"/>
  <c r="F1102" i="68"/>
  <c r="D1103" i="68"/>
  <c r="E1102" i="68"/>
  <c r="G1102" i="68" s="1"/>
  <c r="F1101" i="67"/>
  <c r="D1102" i="67"/>
  <c r="E1101" i="67"/>
  <c r="W1099" i="58"/>
  <c r="V1100" i="58"/>
  <c r="X1099" i="58"/>
  <c r="AB1101" i="58"/>
  <c r="AA1101" i="58"/>
  <c r="Z1102" i="58"/>
  <c r="H1102" i="68" l="1"/>
  <c r="I1102" i="68"/>
  <c r="F1103" i="68"/>
  <c r="D1104" i="68"/>
  <c r="E1103" i="68"/>
  <c r="G1103" i="68" s="1"/>
  <c r="G1101" i="67"/>
  <c r="I1100" i="67"/>
  <c r="H1100" i="67"/>
  <c r="F1102" i="67"/>
  <c r="E1102" i="67"/>
  <c r="D1103" i="67"/>
  <c r="Y1100" i="58"/>
  <c r="W1100" i="58"/>
  <c r="V1101" i="58"/>
  <c r="X1100" i="58"/>
  <c r="AA1102" i="58"/>
  <c r="AB1102" i="58"/>
  <c r="Z1103" i="58"/>
  <c r="F1104" i="68" l="1"/>
  <c r="D1105" i="68"/>
  <c r="E1104" i="68"/>
  <c r="G1104" i="68" s="1"/>
  <c r="E1103" i="67"/>
  <c r="F1103" i="67"/>
  <c r="D1104" i="67"/>
  <c r="G1102" i="67"/>
  <c r="I1101" i="67"/>
  <c r="H1101" i="67"/>
  <c r="I1103" i="68"/>
  <c r="H1103" i="68"/>
  <c r="V1102" i="58"/>
  <c r="X1101" i="58"/>
  <c r="W1101" i="58"/>
  <c r="AB1103" i="58"/>
  <c r="AA1103" i="58"/>
  <c r="Z1104" i="58"/>
  <c r="G1103" i="67" l="1"/>
  <c r="I1102" i="67"/>
  <c r="H1102" i="67"/>
  <c r="G1105" i="68"/>
  <c r="I1104" i="68"/>
  <c r="H1104" i="68"/>
  <c r="E1104" i="67"/>
  <c r="F1104" i="67"/>
  <c r="D1105" i="67"/>
  <c r="F1105" i="68"/>
  <c r="D1106" i="68"/>
  <c r="E1105" i="68"/>
  <c r="V1103" i="58"/>
  <c r="W1102" i="58"/>
  <c r="X1102" i="58"/>
  <c r="AA1104" i="58"/>
  <c r="AB1104" i="58"/>
  <c r="Z1105" i="58"/>
  <c r="F1105" i="67" l="1"/>
  <c r="D1106" i="67"/>
  <c r="E1105" i="67"/>
  <c r="I1105" i="68"/>
  <c r="G1106" i="68"/>
  <c r="H1105" i="68"/>
  <c r="D1107" i="68"/>
  <c r="E1106" i="68"/>
  <c r="F1106" i="68"/>
  <c r="G1104" i="67"/>
  <c r="I1103" i="67"/>
  <c r="H1103" i="67"/>
  <c r="X1103" i="58"/>
  <c r="W1103" i="58"/>
  <c r="V1104" i="58"/>
  <c r="AB1105" i="58"/>
  <c r="AA1105" i="58"/>
  <c r="Z1106" i="58"/>
  <c r="F1107" i="68" l="1"/>
  <c r="D1108" i="68"/>
  <c r="E1107" i="68"/>
  <c r="G1105" i="67"/>
  <c r="I1104" i="67"/>
  <c r="H1104" i="67"/>
  <c r="F1106" i="67"/>
  <c r="D1107" i="67"/>
  <c r="E1106" i="67"/>
  <c r="G1107" i="68"/>
  <c r="I1106" i="68"/>
  <c r="H1106" i="68"/>
  <c r="V1105" i="58"/>
  <c r="W1104" i="58"/>
  <c r="X1104" i="58"/>
  <c r="AA1106" i="58"/>
  <c r="AB1106" i="58"/>
  <c r="Z1107" i="58"/>
  <c r="F1107" i="67" l="1"/>
  <c r="D1108" i="67"/>
  <c r="E1107" i="67"/>
  <c r="G1106" i="67"/>
  <c r="H1105" i="67"/>
  <c r="I1105" i="67"/>
  <c r="H1107" i="68"/>
  <c r="G1108" i="68"/>
  <c r="I1107" i="68"/>
  <c r="D1109" i="68"/>
  <c r="E1108" i="68"/>
  <c r="F1108" i="68"/>
  <c r="X1105" i="58"/>
  <c r="W1105" i="58"/>
  <c r="V1106" i="58"/>
  <c r="AA1107" i="58"/>
  <c r="AB1107" i="58"/>
  <c r="Z1108" i="58"/>
  <c r="I1108" i="68" l="1"/>
  <c r="H1108" i="68"/>
  <c r="G1109" i="68"/>
  <c r="G1107" i="67"/>
  <c r="I1106" i="67"/>
  <c r="H1106" i="67"/>
  <c r="F1109" i="68"/>
  <c r="D1110" i="68"/>
  <c r="E1109" i="68"/>
  <c r="F1108" i="67"/>
  <c r="E1108" i="67"/>
  <c r="D1109" i="67"/>
  <c r="V1107" i="58"/>
  <c r="W1106" i="58"/>
  <c r="X1106" i="58"/>
  <c r="AA1108" i="58"/>
  <c r="AB1108" i="58"/>
  <c r="Z1109" i="58"/>
  <c r="E1109" i="67" l="1"/>
  <c r="F1109" i="67"/>
  <c r="D1110" i="67"/>
  <c r="D1111" i="68"/>
  <c r="E1110" i="68"/>
  <c r="F1110" i="68"/>
  <c r="G1108" i="67"/>
  <c r="I1107" i="67"/>
  <c r="H1107" i="67"/>
  <c r="H1109" i="68"/>
  <c r="G1110" i="68"/>
  <c r="I1109" i="68"/>
  <c r="X1107" i="58"/>
  <c r="W1107" i="58"/>
  <c r="V1108" i="58"/>
  <c r="AB1109" i="58"/>
  <c r="AA1109" i="58"/>
  <c r="Z1110" i="58"/>
  <c r="D1112" i="68" l="1"/>
  <c r="F1111" i="68"/>
  <c r="E1111" i="68"/>
  <c r="H1110" i="68"/>
  <c r="G1111" i="68"/>
  <c r="I1110" i="68"/>
  <c r="G1109" i="67"/>
  <c r="I1108" i="67"/>
  <c r="H1108" i="67"/>
  <c r="D1111" i="67"/>
  <c r="F1110" i="67"/>
  <c r="E1110" i="67"/>
  <c r="V1109" i="58"/>
  <c r="W1108" i="58"/>
  <c r="X1108" i="58"/>
  <c r="AA1110" i="58"/>
  <c r="AB1110" i="58"/>
  <c r="Z1111" i="58"/>
  <c r="G1110" i="67" l="1"/>
  <c r="H1109" i="67"/>
  <c r="I1109" i="67"/>
  <c r="E1111" i="67"/>
  <c r="F1111" i="67"/>
  <c r="D1112" i="67"/>
  <c r="G1112" i="68"/>
  <c r="I1111" i="68"/>
  <c r="H1111" i="68"/>
  <c r="E1112" i="68"/>
  <c r="F1112" i="68"/>
  <c r="D1113" i="68"/>
  <c r="W1109" i="58"/>
  <c r="V1110" i="58"/>
  <c r="X1109" i="58"/>
  <c r="AB1111" i="58"/>
  <c r="AA1111" i="58"/>
  <c r="Z1112" i="58"/>
  <c r="F1113" i="68" l="1"/>
  <c r="E1113" i="68"/>
  <c r="D1114" i="68"/>
  <c r="G1113" i="68"/>
  <c r="I1112" i="68"/>
  <c r="H1112" i="68"/>
  <c r="F1112" i="67"/>
  <c r="E1112" i="67"/>
  <c r="D1113" i="67"/>
  <c r="G1111" i="67"/>
  <c r="I1110" i="67"/>
  <c r="H1110" i="67"/>
  <c r="V1111" i="58"/>
  <c r="W1110" i="58"/>
  <c r="X1110" i="58"/>
  <c r="AA1112" i="58"/>
  <c r="AB1112" i="58"/>
  <c r="Z1113" i="58"/>
  <c r="F1113" i="67" l="1"/>
  <c r="D1114" i="67"/>
  <c r="E1113" i="67"/>
  <c r="H1113" i="68"/>
  <c r="G1114" i="68"/>
  <c r="I1113" i="68"/>
  <c r="D1115" i="68"/>
  <c r="E1114" i="68"/>
  <c r="F1114" i="68"/>
  <c r="G1112" i="67"/>
  <c r="I1111" i="67"/>
  <c r="H1111" i="67"/>
  <c r="W1111" i="58"/>
  <c r="V1112" i="58"/>
  <c r="X1111" i="58"/>
  <c r="AB1113" i="58"/>
  <c r="AA1113" i="58"/>
  <c r="Z1114" i="58"/>
  <c r="H1114" i="68" l="1"/>
  <c r="G1115" i="68"/>
  <c r="I1114" i="68"/>
  <c r="D1116" i="68"/>
  <c r="E1115" i="68"/>
  <c r="F1115" i="68"/>
  <c r="F1114" i="67"/>
  <c r="E1114" i="67"/>
  <c r="D1115" i="67"/>
  <c r="G1113" i="67"/>
  <c r="I1112" i="67"/>
  <c r="H1112" i="67"/>
  <c r="W1112" i="58"/>
  <c r="X1112" i="58"/>
  <c r="V1113" i="58"/>
  <c r="AB1114" i="58"/>
  <c r="AA1114" i="58"/>
  <c r="Z1115" i="58"/>
  <c r="G1114" i="67" l="1"/>
  <c r="H1113" i="67"/>
  <c r="I1113" i="67"/>
  <c r="D1117" i="68"/>
  <c r="E1116" i="68"/>
  <c r="F1116" i="68"/>
  <c r="H1115" i="68"/>
  <c r="I1115" i="68"/>
  <c r="G1116" i="68"/>
  <c r="E1115" i="67"/>
  <c r="F1115" i="67"/>
  <c r="D1116" i="67"/>
  <c r="W1113" i="58"/>
  <c r="V1114" i="58"/>
  <c r="X1113" i="58"/>
  <c r="AB1115" i="58"/>
  <c r="AA1115" i="58"/>
  <c r="Z1116" i="58"/>
  <c r="D1118" i="68" l="1"/>
  <c r="F1117" i="68"/>
  <c r="E1117" i="68"/>
  <c r="F1116" i="67"/>
  <c r="E1116" i="67"/>
  <c r="D1117" i="67"/>
  <c r="H1116" i="68"/>
  <c r="G1117" i="68"/>
  <c r="I1116" i="68"/>
  <c r="G1115" i="67"/>
  <c r="I1114" i="67"/>
  <c r="H1114" i="67"/>
  <c r="X1114" i="58"/>
  <c r="V1115" i="58"/>
  <c r="W1114" i="58"/>
  <c r="AB1116" i="58"/>
  <c r="AA1116" i="58"/>
  <c r="Z1117" i="58"/>
  <c r="I1117" i="68" l="1"/>
  <c r="H1117" i="68"/>
  <c r="G1118" i="68"/>
  <c r="G1116" i="67"/>
  <c r="I1115" i="67"/>
  <c r="H1115" i="67"/>
  <c r="E1117" i="67"/>
  <c r="D1118" i="67"/>
  <c r="F1117" i="67"/>
  <c r="F1118" i="68"/>
  <c r="D1119" i="68"/>
  <c r="E1118" i="68"/>
  <c r="W1115" i="58"/>
  <c r="V1116" i="58"/>
  <c r="X1115" i="58"/>
  <c r="AB1117" i="58"/>
  <c r="AA1117" i="58"/>
  <c r="Z1118" i="58"/>
  <c r="F1118" i="67" l="1"/>
  <c r="E1118" i="67"/>
  <c r="D1119" i="67"/>
  <c r="G1117" i="67"/>
  <c r="I1116" i="67"/>
  <c r="H1116" i="67"/>
  <c r="F1119" i="68"/>
  <c r="D1120" i="68"/>
  <c r="E1119" i="68"/>
  <c r="I1118" i="68"/>
  <c r="H1118" i="68"/>
  <c r="G1119" i="68"/>
  <c r="X1116" i="58"/>
  <c r="V1117" i="58"/>
  <c r="W1116" i="58"/>
  <c r="AB1118" i="58"/>
  <c r="AA1118" i="58"/>
  <c r="Z1119" i="58"/>
  <c r="I1119" i="68" l="1"/>
  <c r="H1119" i="68"/>
  <c r="G1120" i="68"/>
  <c r="F1120" i="68"/>
  <c r="D1121" i="68"/>
  <c r="E1120" i="68"/>
  <c r="G1118" i="67"/>
  <c r="H1117" i="67"/>
  <c r="I1117" i="67"/>
  <c r="D1120" i="67"/>
  <c r="E1119" i="67"/>
  <c r="F1119" i="67"/>
  <c r="V1118" i="58"/>
  <c r="X1117" i="58"/>
  <c r="W1117" i="58"/>
  <c r="AB1119" i="58"/>
  <c r="AA1119" i="58"/>
  <c r="Z1120" i="58"/>
  <c r="G1119" i="67" l="1"/>
  <c r="I1118" i="67"/>
  <c r="H1118" i="67"/>
  <c r="H1120" i="68"/>
  <c r="G1121" i="68"/>
  <c r="I1120" i="68"/>
  <c r="D1121" i="67"/>
  <c r="F1120" i="67"/>
  <c r="E1120" i="67"/>
  <c r="D1122" i="68"/>
  <c r="E1121" i="68"/>
  <c r="F1121" i="68"/>
  <c r="X1118" i="58"/>
  <c r="V1119" i="58"/>
  <c r="W1118" i="58"/>
  <c r="AA1120" i="58"/>
  <c r="AC1120" i="58"/>
  <c r="AB1120" i="58"/>
  <c r="Z1121" i="58"/>
  <c r="D1122" i="67" l="1"/>
  <c r="E1121" i="67"/>
  <c r="F1121" i="67"/>
  <c r="F1122" i="68"/>
  <c r="D1123" i="68"/>
  <c r="E1122" i="68"/>
  <c r="I1121" i="68"/>
  <c r="H1121" i="68"/>
  <c r="G1122" i="68"/>
  <c r="G1120" i="67"/>
  <c r="I1119" i="67"/>
  <c r="H1119" i="67"/>
  <c r="V1120" i="58"/>
  <c r="X1119" i="58"/>
  <c r="W1119" i="58"/>
  <c r="AB1121" i="58"/>
  <c r="AA1121" i="58"/>
  <c r="Z1122" i="58"/>
  <c r="G1121" i="67" l="1"/>
  <c r="H1120" i="67"/>
  <c r="I1120" i="67"/>
  <c r="I1122" i="68"/>
  <c r="G1123" i="68"/>
  <c r="H1122" i="68"/>
  <c r="F1123" i="68"/>
  <c r="E1123" i="68"/>
  <c r="D1124" i="68"/>
  <c r="F1122" i="67"/>
  <c r="E1122" i="67"/>
  <c r="D1123" i="67"/>
  <c r="X1120" i="58"/>
  <c r="Y1120" i="58"/>
  <c r="V1121" i="58"/>
  <c r="W1120" i="58"/>
  <c r="AA1122" i="58"/>
  <c r="AB1122" i="58"/>
  <c r="Z1123" i="58"/>
  <c r="D1124" i="67" l="1"/>
  <c r="E1123" i="67"/>
  <c r="F1123" i="67"/>
  <c r="F1124" i="68"/>
  <c r="D1125" i="68"/>
  <c r="E1124" i="68"/>
  <c r="I1123" i="68"/>
  <c r="H1123" i="68"/>
  <c r="G1124" i="68"/>
  <c r="G1122" i="67"/>
  <c r="H1121" i="67"/>
  <c r="I1121" i="67"/>
  <c r="V1122" i="58"/>
  <c r="X1121" i="58"/>
  <c r="W1121" i="58"/>
  <c r="AB1123" i="58"/>
  <c r="AA1123" i="58"/>
  <c r="Z1124" i="58"/>
  <c r="G1123" i="67" l="1"/>
  <c r="I1122" i="67"/>
  <c r="H1122" i="67"/>
  <c r="I1124" i="68"/>
  <c r="G1125" i="68"/>
  <c r="H1124" i="68"/>
  <c r="F1125" i="68"/>
  <c r="D1126" i="68"/>
  <c r="E1125" i="68"/>
  <c r="D1125" i="67"/>
  <c r="E1124" i="67"/>
  <c r="F1124" i="67"/>
  <c r="V1123" i="58"/>
  <c r="X1122" i="58"/>
  <c r="W1122" i="58"/>
  <c r="AB1124" i="58"/>
  <c r="AA1124" i="58"/>
  <c r="Z1125" i="58"/>
  <c r="D1127" i="68" l="1"/>
  <c r="E1126" i="68"/>
  <c r="F1126" i="68"/>
  <c r="D1126" i="67"/>
  <c r="E1125" i="67"/>
  <c r="F1125" i="67"/>
  <c r="H1125" i="68"/>
  <c r="G1126" i="68"/>
  <c r="I1125" i="68"/>
  <c r="G1124" i="67"/>
  <c r="I1123" i="67"/>
  <c r="H1123" i="67"/>
  <c r="W1123" i="58"/>
  <c r="X1123" i="58"/>
  <c r="V1124" i="58"/>
  <c r="AB1125" i="58"/>
  <c r="AA1125" i="58"/>
  <c r="Z1126" i="58"/>
  <c r="H1126" i="68" l="1"/>
  <c r="G1127" i="68"/>
  <c r="I1126" i="68"/>
  <c r="D1127" i="67"/>
  <c r="F1126" i="67"/>
  <c r="E1126" i="67"/>
  <c r="G1125" i="67"/>
  <c r="I1124" i="67"/>
  <c r="H1124" i="67"/>
  <c r="D1128" i="68"/>
  <c r="F1127" i="68"/>
  <c r="E1127" i="68"/>
  <c r="X1124" i="58"/>
  <c r="W1124" i="58"/>
  <c r="V1125" i="58"/>
  <c r="AA1126" i="58"/>
  <c r="AB1126" i="58"/>
  <c r="Z1127" i="58"/>
  <c r="E1127" i="67" l="1"/>
  <c r="F1127" i="67"/>
  <c r="D1128" i="67"/>
  <c r="G1126" i="67"/>
  <c r="H1125" i="67"/>
  <c r="I1125" i="67"/>
  <c r="D1129" i="68"/>
  <c r="E1128" i="68"/>
  <c r="F1128" i="68"/>
  <c r="H1127" i="68"/>
  <c r="G1128" i="68"/>
  <c r="I1127" i="68"/>
  <c r="W1125" i="58"/>
  <c r="X1125" i="58"/>
  <c r="V1126" i="58"/>
  <c r="AB1127" i="58"/>
  <c r="AA1127" i="58"/>
  <c r="Z1128" i="58"/>
  <c r="G1127" i="67" l="1"/>
  <c r="H1126" i="67"/>
  <c r="I1126" i="67"/>
  <c r="I1128" i="68"/>
  <c r="G1129" i="68"/>
  <c r="H1128" i="68"/>
  <c r="F1129" i="68"/>
  <c r="D1130" i="68"/>
  <c r="E1129" i="68"/>
  <c r="F1128" i="67"/>
  <c r="E1128" i="67"/>
  <c r="D1129" i="67"/>
  <c r="W1126" i="58"/>
  <c r="X1126" i="58"/>
  <c r="V1127" i="58"/>
  <c r="AB1128" i="58"/>
  <c r="AA1128" i="58"/>
  <c r="Z1129" i="58"/>
  <c r="E1129" i="67" l="1"/>
  <c r="F1129" i="67"/>
  <c r="D1130" i="67"/>
  <c r="F1130" i="68"/>
  <c r="D1131" i="68"/>
  <c r="E1130" i="68"/>
  <c r="I1129" i="68"/>
  <c r="G1130" i="68"/>
  <c r="H1129" i="68"/>
  <c r="G1128" i="67"/>
  <c r="I1127" i="67"/>
  <c r="H1127" i="67"/>
  <c r="V1128" i="58"/>
  <c r="X1127" i="58"/>
  <c r="W1127" i="58"/>
  <c r="AB1129" i="58"/>
  <c r="AA1129" i="58"/>
  <c r="Z1130" i="58"/>
  <c r="I1130" i="68" l="1"/>
  <c r="H1130" i="68"/>
  <c r="G1131" i="68"/>
  <c r="D1131" i="67"/>
  <c r="E1130" i="67"/>
  <c r="F1130" i="67"/>
  <c r="G1129" i="67"/>
  <c r="I1128" i="67"/>
  <c r="H1128" i="67"/>
  <c r="F1131" i="68"/>
  <c r="D1132" i="68"/>
  <c r="E1131" i="68"/>
  <c r="V1129" i="58"/>
  <c r="W1128" i="58"/>
  <c r="X1128" i="58"/>
  <c r="AA1130" i="58"/>
  <c r="AB1130" i="58"/>
  <c r="Z1131" i="58"/>
  <c r="D1132" i="67" l="1"/>
  <c r="E1131" i="67"/>
  <c r="F1131" i="67"/>
  <c r="F1132" i="68"/>
  <c r="D1133" i="68"/>
  <c r="E1132" i="68"/>
  <c r="G1130" i="67"/>
  <c r="H1129" i="67"/>
  <c r="I1129" i="67"/>
  <c r="I1131" i="68"/>
  <c r="H1131" i="68"/>
  <c r="G1132" i="68"/>
  <c r="V1130" i="58"/>
  <c r="X1129" i="58"/>
  <c r="W1129" i="58"/>
  <c r="AB1131" i="58"/>
  <c r="AA1131" i="58"/>
  <c r="Z1132" i="58"/>
  <c r="I1132" i="68" l="1"/>
  <c r="H1132" i="68"/>
  <c r="G1133" i="68"/>
  <c r="G1131" i="67"/>
  <c r="I1130" i="67"/>
  <c r="H1130" i="67"/>
  <c r="F1133" i="68"/>
  <c r="D1134" i="68"/>
  <c r="E1133" i="68"/>
  <c r="D1133" i="67"/>
  <c r="F1132" i="67"/>
  <c r="E1132" i="67"/>
  <c r="V1131" i="58"/>
  <c r="X1130" i="58"/>
  <c r="W1130" i="58"/>
  <c r="AB1132" i="58"/>
  <c r="AA1132" i="58"/>
  <c r="Z1133" i="58"/>
  <c r="D1135" i="68" l="1"/>
  <c r="E1134" i="68"/>
  <c r="F1134" i="68"/>
  <c r="G1132" i="67"/>
  <c r="I1131" i="67"/>
  <c r="H1131" i="67"/>
  <c r="H1133" i="68"/>
  <c r="G1134" i="68"/>
  <c r="I1133" i="68"/>
  <c r="D1134" i="67"/>
  <c r="E1133" i="67"/>
  <c r="F1133" i="67"/>
  <c r="V1132" i="58"/>
  <c r="W1131" i="58"/>
  <c r="X1131" i="58"/>
  <c r="AB1133" i="58"/>
  <c r="AA1133" i="58"/>
  <c r="Z1134" i="58"/>
  <c r="I1134" i="68" l="1"/>
  <c r="H1134" i="68"/>
  <c r="G1135" i="68"/>
  <c r="G1133" i="67"/>
  <c r="I1132" i="67"/>
  <c r="H1132" i="67"/>
  <c r="D1135" i="67"/>
  <c r="F1134" i="67"/>
  <c r="E1134" i="67"/>
  <c r="F1135" i="68"/>
  <c r="D1136" i="68"/>
  <c r="E1135" i="68"/>
  <c r="V1133" i="58"/>
  <c r="X1132" i="58"/>
  <c r="W1132" i="58"/>
  <c r="AA1134" i="58"/>
  <c r="AB1134" i="58"/>
  <c r="Z1135" i="58"/>
  <c r="G1134" i="67" l="1"/>
  <c r="H1133" i="67"/>
  <c r="I1133" i="67"/>
  <c r="F1136" i="68"/>
  <c r="D1137" i="68"/>
  <c r="E1136" i="68"/>
  <c r="F1135" i="67"/>
  <c r="E1135" i="67"/>
  <c r="D1136" i="67"/>
  <c r="I1135" i="68"/>
  <c r="H1135" i="68"/>
  <c r="G1136" i="68"/>
  <c r="X1133" i="58"/>
  <c r="W1133" i="58"/>
  <c r="V1134" i="58"/>
  <c r="AB1135" i="58"/>
  <c r="AA1135" i="58"/>
  <c r="Z1136" i="58"/>
  <c r="I1136" i="68" l="1"/>
  <c r="H1136" i="68"/>
  <c r="G1137" i="68"/>
  <c r="D1137" i="67"/>
  <c r="E1136" i="67"/>
  <c r="F1136" i="67"/>
  <c r="F1137" i="68"/>
  <c r="D1138" i="68"/>
  <c r="E1137" i="68"/>
  <c r="G1135" i="67"/>
  <c r="H1134" i="67"/>
  <c r="I1134" i="67"/>
  <c r="V1135" i="58"/>
  <c r="X1134" i="58"/>
  <c r="W1134" i="58"/>
  <c r="AB1136" i="58"/>
  <c r="AA1136" i="58"/>
  <c r="Z1137" i="58"/>
  <c r="F1138" i="68" l="1"/>
  <c r="D1139" i="68"/>
  <c r="E1138" i="68"/>
  <c r="D1138" i="67"/>
  <c r="E1137" i="67"/>
  <c r="F1137" i="67"/>
  <c r="I1137" i="68"/>
  <c r="H1137" i="68"/>
  <c r="G1138" i="68"/>
  <c r="G1136" i="67"/>
  <c r="H1135" i="67"/>
  <c r="I1135" i="67"/>
  <c r="X1135" i="58"/>
  <c r="V1136" i="58"/>
  <c r="W1135" i="58"/>
  <c r="AB1137" i="58"/>
  <c r="AA1137" i="58"/>
  <c r="Z1138" i="58"/>
  <c r="D1139" i="67" l="1"/>
  <c r="F1138" i="67"/>
  <c r="E1138" i="67"/>
  <c r="G1137" i="67"/>
  <c r="I1136" i="67"/>
  <c r="H1136" i="67"/>
  <c r="D1140" i="68"/>
  <c r="E1139" i="68"/>
  <c r="F1139" i="68"/>
  <c r="I1138" i="68"/>
  <c r="G1139" i="68"/>
  <c r="H1138" i="68"/>
  <c r="X1136" i="58"/>
  <c r="W1136" i="58"/>
  <c r="V1137" i="58"/>
  <c r="AA1138" i="58"/>
  <c r="AB1138" i="58"/>
  <c r="Z1139" i="58"/>
  <c r="G1138" i="67" l="1"/>
  <c r="H1137" i="67"/>
  <c r="I1137" i="67"/>
  <c r="I1139" i="68"/>
  <c r="H1139" i="68"/>
  <c r="G1140" i="68"/>
  <c r="F1140" i="68"/>
  <c r="D1141" i="68"/>
  <c r="E1140" i="68"/>
  <c r="D1140" i="67"/>
  <c r="E1139" i="67"/>
  <c r="F1139" i="67"/>
  <c r="W1137" i="58"/>
  <c r="X1137" i="58"/>
  <c r="V1138" i="58"/>
  <c r="AB1139" i="58"/>
  <c r="AA1139" i="58"/>
  <c r="Z1140" i="58"/>
  <c r="F1141" i="68" l="1"/>
  <c r="D1142" i="68"/>
  <c r="E1141" i="68"/>
  <c r="D1141" i="67"/>
  <c r="E1140" i="67"/>
  <c r="F1140" i="67"/>
  <c r="I1140" i="68"/>
  <c r="H1140" i="68"/>
  <c r="G1141" i="68"/>
  <c r="G1139" i="67"/>
  <c r="I1138" i="67"/>
  <c r="H1138" i="67"/>
  <c r="X1138" i="58"/>
  <c r="W1138" i="58"/>
  <c r="V1139" i="58"/>
  <c r="AC1140" i="58"/>
  <c r="AB1140" i="58"/>
  <c r="AA1140" i="58"/>
  <c r="Z1141" i="58"/>
  <c r="D1142" i="67" l="1"/>
  <c r="E1141" i="67"/>
  <c r="F1141" i="67"/>
  <c r="G1140" i="67"/>
  <c r="I1139" i="67"/>
  <c r="H1139" i="67"/>
  <c r="D1143" i="68"/>
  <c r="F1142" i="68"/>
  <c r="E1142" i="68"/>
  <c r="H1141" i="68"/>
  <c r="G1142" i="68"/>
  <c r="I1141" i="68"/>
  <c r="W1139" i="58"/>
  <c r="V1140" i="58"/>
  <c r="X1139" i="58"/>
  <c r="AB1141" i="58"/>
  <c r="AA1141" i="58"/>
  <c r="Z1142" i="58"/>
  <c r="G1141" i="67" l="1"/>
  <c r="I1140" i="67"/>
  <c r="H1140" i="67"/>
  <c r="H1142" i="68"/>
  <c r="G1143" i="68"/>
  <c r="I1142" i="68"/>
  <c r="D1144" i="68"/>
  <c r="E1143" i="68"/>
  <c r="F1143" i="68"/>
  <c r="D1143" i="67"/>
  <c r="F1142" i="67"/>
  <c r="E1142" i="67"/>
  <c r="X1140" i="58"/>
  <c r="W1140" i="58"/>
  <c r="V1141" i="58"/>
  <c r="Y1140" i="58"/>
  <c r="AB1142" i="58"/>
  <c r="AA1142" i="58"/>
  <c r="Z1143" i="58"/>
  <c r="E1143" i="67" l="1"/>
  <c r="F1143" i="67"/>
  <c r="D1144" i="67"/>
  <c r="F1144" i="68"/>
  <c r="D1145" i="68"/>
  <c r="E1144" i="68"/>
  <c r="I1143" i="68"/>
  <c r="H1143" i="68"/>
  <c r="G1144" i="68"/>
  <c r="G1142" i="67"/>
  <c r="H1141" i="67"/>
  <c r="I1141" i="67"/>
  <c r="V1142" i="58"/>
  <c r="W1141" i="58"/>
  <c r="X1141" i="58"/>
  <c r="AB1143" i="58"/>
  <c r="AA1143" i="58"/>
  <c r="Z1144" i="58"/>
  <c r="F1144" i="67" l="1"/>
  <c r="E1144" i="67"/>
  <c r="D1145" i="67"/>
  <c r="G1143" i="67"/>
  <c r="I1142" i="67"/>
  <c r="H1142" i="67"/>
  <c r="I1144" i="68"/>
  <c r="H1144" i="68"/>
  <c r="G1145" i="68"/>
  <c r="F1145" i="68"/>
  <c r="D1146" i="68"/>
  <c r="E1145" i="68"/>
  <c r="V1143" i="58"/>
  <c r="W1142" i="58"/>
  <c r="X1142" i="58"/>
  <c r="AB1144" i="58"/>
  <c r="AA1144" i="58"/>
  <c r="Z1145" i="58"/>
  <c r="G1144" i="67" l="1"/>
  <c r="I1143" i="67"/>
  <c r="H1143" i="67"/>
  <c r="D1146" i="67"/>
  <c r="E1145" i="67"/>
  <c r="F1145" i="67"/>
  <c r="F1146" i="68"/>
  <c r="D1147" i="68"/>
  <c r="E1146" i="68"/>
  <c r="I1145" i="68"/>
  <c r="H1145" i="68"/>
  <c r="G1146" i="68"/>
  <c r="V1144" i="58"/>
  <c r="W1143" i="58"/>
  <c r="X1143" i="58"/>
  <c r="AB1145" i="58"/>
  <c r="AA1145" i="58"/>
  <c r="Z1146" i="58"/>
  <c r="G1147" i="68" l="1"/>
  <c r="I1146" i="68"/>
  <c r="H1146" i="68"/>
  <c r="D1148" i="68"/>
  <c r="E1147" i="68"/>
  <c r="F1147" i="68"/>
  <c r="D1147" i="67"/>
  <c r="F1146" i="67"/>
  <c r="E1146" i="67"/>
  <c r="G1145" i="67"/>
  <c r="I1144" i="67"/>
  <c r="H1144" i="67"/>
  <c r="V1145" i="58"/>
  <c r="W1144" i="58"/>
  <c r="X1144" i="58"/>
  <c r="AB1146" i="58"/>
  <c r="AA1146" i="58"/>
  <c r="Z1147" i="58"/>
  <c r="F1148" i="68" l="1"/>
  <c r="E1148" i="68"/>
  <c r="D1149" i="68"/>
  <c r="D1148" i="67"/>
  <c r="E1147" i="67"/>
  <c r="F1147" i="67"/>
  <c r="G1146" i="67"/>
  <c r="H1145" i="67"/>
  <c r="I1145" i="67"/>
  <c r="I1147" i="68"/>
  <c r="H1147" i="68"/>
  <c r="G1148" i="68"/>
  <c r="V1146" i="58"/>
  <c r="X1145" i="58"/>
  <c r="W1145" i="58"/>
  <c r="AB1147" i="58"/>
  <c r="AA1147" i="58"/>
  <c r="Z1148" i="58"/>
  <c r="I1148" i="68" l="1"/>
  <c r="G1149" i="68"/>
  <c r="H1148" i="68"/>
  <c r="E1148" i="67"/>
  <c r="D1149" i="67"/>
  <c r="F1148" i="67"/>
  <c r="G1147" i="67"/>
  <c r="H1146" i="67"/>
  <c r="I1146" i="67"/>
  <c r="F1149" i="68"/>
  <c r="D1150" i="68"/>
  <c r="E1149" i="68"/>
  <c r="V1147" i="58"/>
  <c r="X1146" i="58"/>
  <c r="W1146" i="58"/>
  <c r="AB1148" i="58"/>
  <c r="AA1148" i="58"/>
  <c r="Z1149" i="58"/>
  <c r="D1150" i="67" l="1"/>
  <c r="E1149" i="67"/>
  <c r="F1149" i="67"/>
  <c r="F1150" i="68"/>
  <c r="D1151" i="68"/>
  <c r="E1150" i="68"/>
  <c r="G1148" i="67"/>
  <c r="I1147" i="67"/>
  <c r="H1147" i="67"/>
  <c r="I1149" i="68"/>
  <c r="H1149" i="68"/>
  <c r="G1150" i="68"/>
  <c r="V1148" i="58"/>
  <c r="X1147" i="58"/>
  <c r="W1147" i="58"/>
  <c r="AA1149" i="58"/>
  <c r="AB1149" i="58"/>
  <c r="Z1150" i="58"/>
  <c r="G1149" i="67" l="1"/>
  <c r="I1148" i="67"/>
  <c r="H1148" i="67"/>
  <c r="F1151" i="68"/>
  <c r="D1152" i="68"/>
  <c r="E1151" i="68"/>
  <c r="D1151" i="67"/>
  <c r="F1150" i="67"/>
  <c r="E1150" i="67"/>
  <c r="I1150" i="68"/>
  <c r="H1150" i="68"/>
  <c r="G1151" i="68"/>
  <c r="V1149" i="58"/>
  <c r="W1148" i="58"/>
  <c r="X1148" i="58"/>
  <c r="AB1150" i="58"/>
  <c r="AA1150" i="58"/>
  <c r="Z1151" i="58"/>
  <c r="D1152" i="67" l="1"/>
  <c r="E1151" i="67"/>
  <c r="F1151" i="67"/>
  <c r="I1151" i="68"/>
  <c r="H1151" i="68"/>
  <c r="G1152" i="68"/>
  <c r="F1152" i="68"/>
  <c r="D1153" i="68"/>
  <c r="E1152" i="68"/>
  <c r="G1150" i="67"/>
  <c r="H1149" i="67"/>
  <c r="I1149" i="67"/>
  <c r="V1150" i="58"/>
  <c r="X1149" i="58"/>
  <c r="W1149" i="58"/>
  <c r="AB1151" i="58"/>
  <c r="AA1151" i="58"/>
  <c r="Z1152" i="58"/>
  <c r="G1151" i="67" l="1"/>
  <c r="H1150" i="67"/>
  <c r="I1150" i="67"/>
  <c r="H1152" i="68"/>
  <c r="I1152" i="68"/>
  <c r="G1153" i="68"/>
  <c r="D1154" i="68"/>
  <c r="E1153" i="68"/>
  <c r="F1153" i="68"/>
  <c r="D1153" i="67"/>
  <c r="E1152" i="67"/>
  <c r="F1152" i="67"/>
  <c r="W1150" i="58"/>
  <c r="V1151" i="58"/>
  <c r="X1150" i="58"/>
  <c r="AB1152" i="58"/>
  <c r="AA1152" i="58"/>
  <c r="Z1153" i="58"/>
  <c r="D1154" i="67" l="1"/>
  <c r="E1153" i="67"/>
  <c r="F1153" i="67"/>
  <c r="I1153" i="68"/>
  <c r="H1153" i="68"/>
  <c r="G1154" i="68"/>
  <c r="F1154" i="68"/>
  <c r="D1155" i="68"/>
  <c r="E1154" i="68"/>
  <c r="G1152" i="67"/>
  <c r="I1151" i="67"/>
  <c r="H1151" i="67"/>
  <c r="V1152" i="58"/>
  <c r="W1151" i="58"/>
  <c r="X1151" i="58"/>
  <c r="AB1153" i="58"/>
  <c r="AA1153" i="58"/>
  <c r="Z1154" i="58"/>
  <c r="F1155" i="68" l="1"/>
  <c r="D1156" i="68"/>
  <c r="E1155" i="68"/>
  <c r="G1153" i="67"/>
  <c r="H1152" i="67"/>
  <c r="I1152" i="67"/>
  <c r="I1154" i="68"/>
  <c r="H1154" i="68"/>
  <c r="G1155" i="68"/>
  <c r="D1155" i="67"/>
  <c r="E1154" i="67"/>
  <c r="F1154" i="67"/>
  <c r="V1153" i="58"/>
  <c r="W1152" i="58"/>
  <c r="X1152" i="58"/>
  <c r="AB1154" i="58"/>
  <c r="AA1154" i="58"/>
  <c r="Z1155" i="58"/>
  <c r="G1154" i="67" l="1"/>
  <c r="H1153" i="67"/>
  <c r="I1153" i="67"/>
  <c r="D1156" i="67"/>
  <c r="F1155" i="67"/>
  <c r="E1155" i="67"/>
  <c r="F1156" i="68"/>
  <c r="E1156" i="68"/>
  <c r="D1157" i="68"/>
  <c r="I1155" i="68"/>
  <c r="G1156" i="68"/>
  <c r="H1155" i="68"/>
  <c r="V1154" i="58"/>
  <c r="X1153" i="58"/>
  <c r="W1153" i="58"/>
  <c r="AB1155" i="58"/>
  <c r="AA1155" i="58"/>
  <c r="Z1156" i="58"/>
  <c r="D1158" i="68" l="1"/>
  <c r="F1157" i="68"/>
  <c r="E1157" i="68"/>
  <c r="D1157" i="67"/>
  <c r="F1156" i="67"/>
  <c r="E1156" i="67"/>
  <c r="I1156" i="68"/>
  <c r="G1157" i="68"/>
  <c r="H1156" i="68"/>
  <c r="G1155" i="67"/>
  <c r="I1154" i="67"/>
  <c r="H1154" i="67"/>
  <c r="V1155" i="58"/>
  <c r="W1154" i="58"/>
  <c r="X1154" i="58"/>
  <c r="AB1156" i="58"/>
  <c r="AA1156" i="58"/>
  <c r="Z1157" i="58"/>
  <c r="G1156" i="67" l="1"/>
  <c r="I1155" i="67"/>
  <c r="H1155" i="67"/>
  <c r="H1157" i="68"/>
  <c r="I1157" i="68"/>
  <c r="G1158" i="68"/>
  <c r="D1158" i="67"/>
  <c r="F1157" i="67"/>
  <c r="E1157" i="67"/>
  <c r="D1159" i="68"/>
  <c r="E1158" i="68"/>
  <c r="F1158" i="68"/>
  <c r="V1156" i="58"/>
  <c r="W1155" i="58"/>
  <c r="X1155" i="58"/>
  <c r="AB1157" i="58"/>
  <c r="AA1157" i="58"/>
  <c r="Z1158" i="58"/>
  <c r="D1159" i="67" l="1"/>
  <c r="F1158" i="67"/>
  <c r="E1158" i="67"/>
  <c r="E1159" i="68"/>
  <c r="D1160" i="68"/>
  <c r="F1159" i="68"/>
  <c r="G1159" i="68"/>
  <c r="H1158" i="68"/>
  <c r="I1158" i="68"/>
  <c r="G1157" i="67"/>
  <c r="I1156" i="67"/>
  <c r="H1156" i="67"/>
  <c r="V1157" i="58"/>
  <c r="W1156" i="58"/>
  <c r="X1156" i="58"/>
  <c r="AB1158" i="58"/>
  <c r="AA1158" i="58"/>
  <c r="Z1159" i="58"/>
  <c r="G1160" i="68" l="1"/>
  <c r="H1159" i="68"/>
  <c r="I1159" i="68"/>
  <c r="G1158" i="67"/>
  <c r="H1157" i="67"/>
  <c r="I1157" i="67"/>
  <c r="E1160" i="68"/>
  <c r="F1160" i="68"/>
  <c r="D1161" i="68"/>
  <c r="E1159" i="67"/>
  <c r="D1160" i="67"/>
  <c r="F1159" i="67"/>
  <c r="V1158" i="58"/>
  <c r="W1157" i="58"/>
  <c r="X1157" i="58"/>
  <c r="AB1159" i="58"/>
  <c r="AA1159" i="58"/>
  <c r="Z1160" i="58"/>
  <c r="G1159" i="67" l="1"/>
  <c r="I1158" i="67"/>
  <c r="H1158" i="67"/>
  <c r="D1161" i="67"/>
  <c r="F1160" i="67"/>
  <c r="E1160" i="67"/>
  <c r="E1161" i="68"/>
  <c r="F1161" i="68"/>
  <c r="D1162" i="68"/>
  <c r="G1161" i="68"/>
  <c r="I1160" i="68"/>
  <c r="H1160" i="68"/>
  <c r="V1159" i="58"/>
  <c r="W1158" i="58"/>
  <c r="X1158" i="58"/>
  <c r="AA1160" i="58"/>
  <c r="AB1160" i="58"/>
  <c r="AC1160" i="58"/>
  <c r="Z1161" i="58"/>
  <c r="D1162" i="67" l="1"/>
  <c r="E1161" i="67"/>
  <c r="F1161" i="67"/>
  <c r="G1162" i="68"/>
  <c r="H1161" i="68"/>
  <c r="I1161" i="68"/>
  <c r="E1162" i="68"/>
  <c r="D1163" i="68"/>
  <c r="F1162" i="68"/>
  <c r="G1160" i="67"/>
  <c r="I1159" i="67"/>
  <c r="H1159" i="67"/>
  <c r="V1160" i="58"/>
  <c r="X1159" i="58"/>
  <c r="W1159" i="58"/>
  <c r="AB1161" i="58"/>
  <c r="AA1161" i="58"/>
  <c r="Z1162" i="58"/>
  <c r="E1163" i="68" l="1"/>
  <c r="D1164" i="68"/>
  <c r="F1163" i="68"/>
  <c r="G1163" i="68"/>
  <c r="H1162" i="68"/>
  <c r="I1162" i="68"/>
  <c r="G1161" i="67"/>
  <c r="H1160" i="67"/>
  <c r="I1160" i="67"/>
  <c r="D1163" i="67"/>
  <c r="E1162" i="67"/>
  <c r="F1162" i="67"/>
  <c r="X1160" i="58"/>
  <c r="V1161" i="58"/>
  <c r="W1160" i="58"/>
  <c r="Y1160" i="58"/>
  <c r="AB1162" i="58"/>
  <c r="AA1162" i="58"/>
  <c r="Z1163" i="58"/>
  <c r="H1163" i="68" l="1"/>
  <c r="I1163" i="68"/>
  <c r="G1164" i="68"/>
  <c r="G1162" i="67"/>
  <c r="I1161" i="67"/>
  <c r="H1161" i="67"/>
  <c r="D1164" i="67"/>
  <c r="E1163" i="67"/>
  <c r="F1163" i="67"/>
  <c r="F1164" i="68"/>
  <c r="D1165" i="68"/>
  <c r="E1164" i="68"/>
  <c r="X1161" i="58"/>
  <c r="W1161" i="58"/>
  <c r="V1162" i="58"/>
  <c r="AB1163" i="58"/>
  <c r="AA1163" i="58"/>
  <c r="Z1164" i="58"/>
  <c r="G1163" i="67" l="1"/>
  <c r="I1162" i="67"/>
  <c r="H1162" i="67"/>
  <c r="F1165" i="68"/>
  <c r="E1165" i="68"/>
  <c r="D1166" i="68"/>
  <c r="F1164" i="67"/>
  <c r="E1164" i="67"/>
  <c r="D1165" i="67"/>
  <c r="I1164" i="68"/>
  <c r="G1165" i="68"/>
  <c r="H1164" i="68"/>
  <c r="V1163" i="58"/>
  <c r="W1162" i="58"/>
  <c r="X1162" i="58"/>
  <c r="AA1164" i="58"/>
  <c r="AB1164" i="58"/>
  <c r="Z1165" i="58"/>
  <c r="G1166" i="68" l="1"/>
  <c r="H1165" i="68"/>
  <c r="I1165" i="68"/>
  <c r="E1166" i="68"/>
  <c r="D1167" i="68"/>
  <c r="F1166" i="68"/>
  <c r="E1165" i="67"/>
  <c r="F1165" i="67"/>
  <c r="D1166" i="67"/>
  <c r="G1164" i="67"/>
  <c r="I1163" i="67"/>
  <c r="H1163" i="67"/>
  <c r="V1164" i="58"/>
  <c r="X1163" i="58"/>
  <c r="W1163" i="58"/>
  <c r="AB1165" i="58"/>
  <c r="AA1165" i="58"/>
  <c r="Z1166" i="58"/>
  <c r="G1165" i="67" l="1"/>
  <c r="I1164" i="67"/>
  <c r="H1164" i="67"/>
  <c r="E1166" i="67"/>
  <c r="D1167" i="67"/>
  <c r="F1166" i="67"/>
  <c r="D1168" i="68"/>
  <c r="F1167" i="68"/>
  <c r="E1167" i="68"/>
  <c r="H1166" i="68"/>
  <c r="I1166" i="68"/>
  <c r="G1167" i="68"/>
  <c r="W1164" i="58"/>
  <c r="V1165" i="58"/>
  <c r="X1164" i="58"/>
  <c r="AB1166" i="58"/>
  <c r="AA1166" i="58"/>
  <c r="Z1167" i="58"/>
  <c r="G1168" i="68" l="1"/>
  <c r="H1167" i="68"/>
  <c r="I1167" i="68"/>
  <c r="E1168" i="68"/>
  <c r="D1169" i="68"/>
  <c r="F1168" i="68"/>
  <c r="D1168" i="67"/>
  <c r="E1167" i="67"/>
  <c r="F1167" i="67"/>
  <c r="G1166" i="67"/>
  <c r="H1165" i="67"/>
  <c r="I1165" i="67"/>
  <c r="X1165" i="58"/>
  <c r="V1166" i="58"/>
  <c r="W1165" i="58"/>
  <c r="AB1167" i="58"/>
  <c r="AA1167" i="58"/>
  <c r="Z1168" i="58"/>
  <c r="F1168" i="67" l="1"/>
  <c r="E1168" i="67"/>
  <c r="D1169" i="67"/>
  <c r="G1167" i="67"/>
  <c r="I1166" i="67"/>
  <c r="H1166" i="67"/>
  <c r="E1169" i="68"/>
  <c r="G1169" i="68" s="1"/>
  <c r="D1170" i="68"/>
  <c r="F1169" i="68"/>
  <c r="H1168" i="68"/>
  <c r="I1168" i="68"/>
  <c r="V1167" i="58"/>
  <c r="X1166" i="58"/>
  <c r="W1166" i="58"/>
  <c r="AA1168" i="58"/>
  <c r="AB1168" i="58"/>
  <c r="Z1169" i="58"/>
  <c r="H1169" i="68" l="1"/>
  <c r="I1169" i="68"/>
  <c r="D1171" i="68"/>
  <c r="F1170" i="68"/>
  <c r="E1170" i="68"/>
  <c r="G1170" i="68" s="1"/>
  <c r="G1168" i="67"/>
  <c r="I1167" i="67"/>
  <c r="H1167" i="67"/>
  <c r="D1170" i="67"/>
  <c r="E1169" i="67"/>
  <c r="F1169" i="67"/>
  <c r="V1168" i="58"/>
  <c r="W1167" i="58"/>
  <c r="X1167" i="58"/>
  <c r="AB1169" i="58"/>
  <c r="AA1169" i="58"/>
  <c r="Z1170" i="58"/>
  <c r="G1171" i="68" l="1"/>
  <c r="H1170" i="68"/>
  <c r="I1170" i="68"/>
  <c r="E1171" i="68"/>
  <c r="D1172" i="68"/>
  <c r="F1171" i="68"/>
  <c r="G1169" i="67"/>
  <c r="I1168" i="67"/>
  <c r="H1168" i="67"/>
  <c r="D1171" i="67"/>
  <c r="F1170" i="67"/>
  <c r="E1170" i="67"/>
  <c r="X1168" i="58"/>
  <c r="W1168" i="58"/>
  <c r="V1169" i="58"/>
  <c r="AB1170" i="58"/>
  <c r="AA1170" i="58"/>
  <c r="Z1171" i="58"/>
  <c r="G1170" i="67" l="1"/>
  <c r="H1169" i="67"/>
  <c r="I1169" i="67"/>
  <c r="E1171" i="67"/>
  <c r="F1171" i="67"/>
  <c r="D1172" i="67"/>
  <c r="D1173" i="68"/>
  <c r="F1172" i="68"/>
  <c r="E1172" i="68"/>
  <c r="G1172" i="68" s="1"/>
  <c r="H1171" i="68"/>
  <c r="I1171" i="68"/>
  <c r="W1169" i="58"/>
  <c r="X1169" i="58"/>
  <c r="V1170" i="58"/>
  <c r="AB1171" i="58"/>
  <c r="AA1171" i="58"/>
  <c r="Z1172" i="58"/>
  <c r="G1173" i="68" l="1"/>
  <c r="H1172" i="68"/>
  <c r="I1172" i="68"/>
  <c r="E1173" i="68"/>
  <c r="D1174" i="68"/>
  <c r="F1173" i="68"/>
  <c r="D1173" i="67"/>
  <c r="F1172" i="67"/>
  <c r="E1172" i="67"/>
  <c r="G1171" i="67"/>
  <c r="I1170" i="67"/>
  <c r="H1170" i="67"/>
  <c r="W1170" i="58"/>
  <c r="V1171" i="58"/>
  <c r="X1170" i="58"/>
  <c r="AA1172" i="58"/>
  <c r="AB1172" i="58"/>
  <c r="Z1173" i="58"/>
  <c r="F1173" i="67" l="1"/>
  <c r="E1173" i="67"/>
  <c r="D1174" i="67"/>
  <c r="G1172" i="67"/>
  <c r="I1171" i="67"/>
  <c r="H1171" i="67"/>
  <c r="E1174" i="68"/>
  <c r="G1174" i="68" s="1"/>
  <c r="D1175" i="68"/>
  <c r="F1174" i="68"/>
  <c r="H1173" i="68"/>
  <c r="I1173" i="68"/>
  <c r="V1172" i="58"/>
  <c r="W1171" i="58"/>
  <c r="X1171" i="58"/>
  <c r="AB1173" i="58"/>
  <c r="AA1173" i="58"/>
  <c r="Z1174" i="58"/>
  <c r="E1175" i="68" l="1"/>
  <c r="D1176" i="68"/>
  <c r="F1175" i="68"/>
  <c r="G1173" i="67"/>
  <c r="I1172" i="67"/>
  <c r="H1172" i="67"/>
  <c r="G1175" i="68"/>
  <c r="H1174" i="68"/>
  <c r="I1174" i="68"/>
  <c r="D1175" i="67"/>
  <c r="F1174" i="67"/>
  <c r="E1174" i="67"/>
  <c r="W1172" i="58"/>
  <c r="V1173" i="58"/>
  <c r="X1172" i="58"/>
  <c r="AB1174" i="58"/>
  <c r="AA1174" i="58"/>
  <c r="Z1175" i="58"/>
  <c r="G1174" i="67" l="1"/>
  <c r="H1173" i="67"/>
  <c r="I1173" i="67"/>
  <c r="H1175" i="68"/>
  <c r="I1175" i="68"/>
  <c r="E1175" i="67"/>
  <c r="F1175" i="67"/>
  <c r="D1176" i="67"/>
  <c r="E1176" i="68"/>
  <c r="G1176" i="68" s="1"/>
  <c r="F1176" i="68"/>
  <c r="D1177" i="68"/>
  <c r="X1173" i="58"/>
  <c r="V1174" i="58"/>
  <c r="W1173" i="58"/>
  <c r="AB1175" i="58"/>
  <c r="AA1175" i="58"/>
  <c r="Z1176" i="58"/>
  <c r="H1176" i="68" l="1"/>
  <c r="I1176" i="68"/>
  <c r="D1178" i="68"/>
  <c r="F1177" i="68"/>
  <c r="E1177" i="68"/>
  <c r="G1177" i="68" s="1"/>
  <c r="D1177" i="67"/>
  <c r="F1176" i="67"/>
  <c r="E1176" i="67"/>
  <c r="G1175" i="67"/>
  <c r="I1174" i="67"/>
  <c r="H1174" i="67"/>
  <c r="V1175" i="58"/>
  <c r="X1174" i="58"/>
  <c r="W1174" i="58"/>
  <c r="AA1176" i="58"/>
  <c r="AB1176" i="58"/>
  <c r="Z1177" i="58"/>
  <c r="G1178" i="68" l="1"/>
  <c r="I1177" i="68"/>
  <c r="H1177" i="68"/>
  <c r="E1178" i="68"/>
  <c r="D1179" i="68"/>
  <c r="F1178" i="68"/>
  <c r="D1178" i="67"/>
  <c r="E1177" i="67"/>
  <c r="F1177" i="67"/>
  <c r="G1176" i="67"/>
  <c r="I1175" i="67"/>
  <c r="H1175" i="67"/>
  <c r="V1176" i="58"/>
  <c r="W1175" i="58"/>
  <c r="X1175" i="58"/>
  <c r="AB1177" i="58"/>
  <c r="AA1177" i="58"/>
  <c r="Z1178" i="58"/>
  <c r="G1177" i="67" l="1"/>
  <c r="I1176" i="67"/>
  <c r="H1176" i="67"/>
  <c r="E1179" i="68"/>
  <c r="D1180" i="68"/>
  <c r="F1179" i="68"/>
  <c r="F1178" i="67"/>
  <c r="E1178" i="67"/>
  <c r="D1179" i="67"/>
  <c r="G1179" i="68"/>
  <c r="H1178" i="68"/>
  <c r="I1178" i="68"/>
  <c r="X1176" i="58"/>
  <c r="W1176" i="58"/>
  <c r="V1177" i="58"/>
  <c r="AB1178" i="58"/>
  <c r="AA1178" i="58"/>
  <c r="Z1179" i="58"/>
  <c r="H1179" i="68" l="1"/>
  <c r="I1179" i="68"/>
  <c r="D1180" i="67"/>
  <c r="E1179" i="67"/>
  <c r="F1179" i="67"/>
  <c r="E1180" i="68"/>
  <c r="G1180" i="68" s="1"/>
  <c r="F1180" i="68"/>
  <c r="D1181" i="68"/>
  <c r="G1178" i="67"/>
  <c r="H1177" i="67"/>
  <c r="I1177" i="67"/>
  <c r="W1177" i="58"/>
  <c r="X1177" i="58"/>
  <c r="V1178" i="58"/>
  <c r="AB1179" i="58"/>
  <c r="AA1179" i="58"/>
  <c r="Z1180" i="58"/>
  <c r="H1180" i="68" l="1"/>
  <c r="I1180" i="68"/>
  <c r="D1181" i="67"/>
  <c r="F1180" i="67"/>
  <c r="E1180" i="67"/>
  <c r="G1179" i="67"/>
  <c r="I1178" i="67"/>
  <c r="H1178" i="67"/>
  <c r="E1181" i="68"/>
  <c r="G1181" i="68" s="1"/>
  <c r="D1182" i="68"/>
  <c r="F1181" i="68"/>
  <c r="W1178" i="58"/>
  <c r="V1179" i="58"/>
  <c r="X1178" i="58"/>
  <c r="AC1180" i="58"/>
  <c r="AB1180" i="58"/>
  <c r="AA1180" i="58"/>
  <c r="Z1181" i="58"/>
  <c r="I1181" i="68" l="1"/>
  <c r="H1181" i="68"/>
  <c r="G1182" i="68"/>
  <c r="D1182" i="67"/>
  <c r="E1181" i="67"/>
  <c r="F1181" i="67"/>
  <c r="F1182" i="68"/>
  <c r="E1182" i="68"/>
  <c r="D1183" i="68"/>
  <c r="G1180" i="67"/>
  <c r="H1179" i="67"/>
  <c r="I1179" i="67"/>
  <c r="V1180" i="58"/>
  <c r="W1179" i="58"/>
  <c r="X1179" i="58"/>
  <c r="AB1181" i="58"/>
  <c r="AA1181" i="58"/>
  <c r="Z1182" i="58"/>
  <c r="D1183" i="67" l="1"/>
  <c r="F1182" i="67"/>
  <c r="E1182" i="67"/>
  <c r="G1183" i="68"/>
  <c r="H1182" i="68"/>
  <c r="I1182" i="68"/>
  <c r="G1181" i="67"/>
  <c r="H1180" i="67"/>
  <c r="I1180" i="67"/>
  <c r="E1183" i="68"/>
  <c r="F1183" i="68"/>
  <c r="D1184" i="68"/>
  <c r="X1180" i="58"/>
  <c r="W1180" i="58"/>
  <c r="V1181" i="58"/>
  <c r="Y1180" i="58"/>
  <c r="AB1182" i="58"/>
  <c r="AA1182" i="58"/>
  <c r="Z1183" i="58"/>
  <c r="E1184" i="68" l="1"/>
  <c r="D1185" i="68"/>
  <c r="F1184" i="68"/>
  <c r="G1184" i="68"/>
  <c r="H1183" i="68"/>
  <c r="I1183" i="68"/>
  <c r="G1182" i="67"/>
  <c r="H1181" i="67"/>
  <c r="I1181" i="67"/>
  <c r="F1183" i="67"/>
  <c r="E1183" i="67"/>
  <c r="D1184" i="67"/>
  <c r="W1181" i="58"/>
  <c r="V1182" i="58"/>
  <c r="X1181" i="58"/>
  <c r="AB1183" i="58"/>
  <c r="AA1183" i="58"/>
  <c r="Z1184" i="58"/>
  <c r="D1185" i="67" l="1"/>
  <c r="E1184" i="67"/>
  <c r="F1184" i="67"/>
  <c r="G1185" i="68"/>
  <c r="H1184" i="68"/>
  <c r="I1184" i="68"/>
  <c r="G1183" i="67"/>
  <c r="I1182" i="67"/>
  <c r="H1182" i="67"/>
  <c r="E1185" i="68"/>
  <c r="D1186" i="68"/>
  <c r="F1185" i="68"/>
  <c r="X1182" i="58"/>
  <c r="W1182" i="58"/>
  <c r="V1183" i="58"/>
  <c r="AB1184" i="58"/>
  <c r="AA1184" i="58"/>
  <c r="Z1185" i="58"/>
  <c r="G1186" i="68" l="1"/>
  <c r="H1185" i="68"/>
  <c r="I1185" i="68"/>
  <c r="E1186" i="68"/>
  <c r="F1186" i="68"/>
  <c r="D1187" i="68"/>
  <c r="G1184" i="67"/>
  <c r="I1183" i="67"/>
  <c r="H1183" i="67"/>
  <c r="D1186" i="67"/>
  <c r="E1185" i="67"/>
  <c r="F1185" i="67"/>
  <c r="W1183" i="58"/>
  <c r="V1184" i="58"/>
  <c r="X1183" i="58"/>
  <c r="AB1185" i="58"/>
  <c r="AA1185" i="58"/>
  <c r="Z1186" i="58"/>
  <c r="G1185" i="67" l="1"/>
  <c r="I1184" i="67"/>
  <c r="H1184" i="67"/>
  <c r="D1187" i="67"/>
  <c r="F1186" i="67"/>
  <c r="E1186" i="67"/>
  <c r="E1187" i="68"/>
  <c r="D1188" i="68"/>
  <c r="F1187" i="68"/>
  <c r="G1187" i="68"/>
  <c r="H1186" i="68"/>
  <c r="I1186" i="68"/>
  <c r="X1184" i="58"/>
  <c r="V1185" i="58"/>
  <c r="W1184" i="58"/>
  <c r="AB1186" i="58"/>
  <c r="AA1186" i="58"/>
  <c r="Z1187" i="58"/>
  <c r="E1188" i="68" l="1"/>
  <c r="F1188" i="68"/>
  <c r="D1189" i="68"/>
  <c r="D1188" i="67"/>
  <c r="F1187" i="67"/>
  <c r="E1187" i="67"/>
  <c r="G1188" i="68"/>
  <c r="H1187" i="68"/>
  <c r="I1187" i="68"/>
  <c r="G1186" i="67"/>
  <c r="H1185" i="67"/>
  <c r="I1185" i="67"/>
  <c r="V1186" i="58"/>
  <c r="X1185" i="58"/>
  <c r="W1185" i="58"/>
  <c r="AA1187" i="58"/>
  <c r="AB1187" i="58"/>
  <c r="Z1188" i="58"/>
  <c r="D1189" i="67" l="1"/>
  <c r="F1188" i="67"/>
  <c r="E1188" i="67"/>
  <c r="G1189" i="68"/>
  <c r="I1188" i="68"/>
  <c r="H1188" i="68"/>
  <c r="E1189" i="68"/>
  <c r="D1190" i="68"/>
  <c r="F1189" i="68"/>
  <c r="G1187" i="67"/>
  <c r="I1186" i="67"/>
  <c r="H1186" i="67"/>
  <c r="X1186" i="58"/>
  <c r="W1186" i="58"/>
  <c r="V1187" i="58"/>
  <c r="AB1188" i="58"/>
  <c r="AA1188" i="58"/>
  <c r="Z1189" i="58"/>
  <c r="E1190" i="68" l="1"/>
  <c r="D1191" i="68"/>
  <c r="F1190" i="68"/>
  <c r="G1190" i="68"/>
  <c r="H1189" i="68"/>
  <c r="I1189" i="68"/>
  <c r="G1188" i="67"/>
  <c r="I1187" i="67"/>
  <c r="H1187" i="67"/>
  <c r="D1190" i="67"/>
  <c r="E1189" i="67"/>
  <c r="F1189" i="67"/>
  <c r="V1188" i="58"/>
  <c r="X1187" i="58"/>
  <c r="W1187" i="58"/>
  <c r="AB1189" i="58"/>
  <c r="AA1189" i="58"/>
  <c r="Z1190" i="58"/>
  <c r="G1191" i="68" l="1"/>
  <c r="H1190" i="68"/>
  <c r="I1190" i="68"/>
  <c r="G1189" i="67"/>
  <c r="I1188" i="67"/>
  <c r="H1188" i="67"/>
  <c r="D1191" i="67"/>
  <c r="E1190" i="67"/>
  <c r="F1190" i="67"/>
  <c r="E1191" i="68"/>
  <c r="D1192" i="68"/>
  <c r="F1191" i="68"/>
  <c r="V1189" i="58"/>
  <c r="X1188" i="58"/>
  <c r="W1188" i="58"/>
  <c r="AB1190" i="58"/>
  <c r="AA1190" i="58"/>
  <c r="Z1191" i="58"/>
  <c r="G1190" i="67" l="1"/>
  <c r="H1189" i="67"/>
  <c r="I1189" i="67"/>
  <c r="F1192" i="68"/>
  <c r="D1193" i="68"/>
  <c r="E1192" i="68"/>
  <c r="D1192" i="67"/>
  <c r="E1191" i="67"/>
  <c r="F1191" i="67"/>
  <c r="H1191" i="68"/>
  <c r="I1191" i="68"/>
  <c r="G1192" i="68"/>
  <c r="X1189" i="58"/>
  <c r="W1189" i="58"/>
  <c r="V1190" i="58"/>
  <c r="AA1191" i="58"/>
  <c r="AB1191" i="58"/>
  <c r="Z1192" i="58"/>
  <c r="G1193" i="68" l="1"/>
  <c r="H1192" i="68"/>
  <c r="I1192" i="68"/>
  <c r="D1193" i="67"/>
  <c r="F1192" i="67"/>
  <c r="E1192" i="67"/>
  <c r="F1193" i="68"/>
  <c r="E1193" i="68"/>
  <c r="D1194" i="68"/>
  <c r="G1191" i="67"/>
  <c r="I1190" i="67"/>
  <c r="H1190" i="67"/>
  <c r="W1190" i="58"/>
  <c r="X1190" i="58"/>
  <c r="V1191" i="58"/>
  <c r="AB1192" i="58"/>
  <c r="AA1192" i="58"/>
  <c r="Z1193" i="58"/>
  <c r="F1194" i="68" l="1"/>
  <c r="D1195" i="68"/>
  <c r="E1194" i="68"/>
  <c r="E1193" i="67"/>
  <c r="F1193" i="67"/>
  <c r="D1194" i="67"/>
  <c r="G1192" i="67"/>
  <c r="I1191" i="67"/>
  <c r="H1191" i="67"/>
  <c r="H1193" i="68"/>
  <c r="I1193" i="68"/>
  <c r="G1194" i="68"/>
  <c r="V1192" i="58"/>
  <c r="X1191" i="58"/>
  <c r="W1191" i="58"/>
  <c r="AB1193" i="58"/>
  <c r="AA1193" i="58"/>
  <c r="Z1194" i="58"/>
  <c r="G1195" i="68" l="1"/>
  <c r="I1194" i="68"/>
  <c r="H1194" i="68"/>
  <c r="G1193" i="67"/>
  <c r="I1192" i="67"/>
  <c r="H1192" i="67"/>
  <c r="D1195" i="67"/>
  <c r="F1194" i="67"/>
  <c r="E1194" i="67"/>
  <c r="E1195" i="68"/>
  <c r="D1196" i="68"/>
  <c r="F1195" i="68"/>
  <c r="W1192" i="58"/>
  <c r="V1193" i="58"/>
  <c r="X1192" i="58"/>
  <c r="AB1194" i="58"/>
  <c r="AA1194" i="58"/>
  <c r="Z1195" i="58"/>
  <c r="G1194" i="67" l="1"/>
  <c r="H1193" i="67"/>
  <c r="I1193" i="67"/>
  <c r="D1197" i="68"/>
  <c r="E1196" i="68"/>
  <c r="F1196" i="68"/>
  <c r="D1196" i="67"/>
  <c r="E1195" i="67"/>
  <c r="F1195" i="67"/>
  <c r="I1195" i="68"/>
  <c r="H1195" i="68"/>
  <c r="G1196" i="68"/>
  <c r="W1193" i="58"/>
  <c r="X1193" i="58"/>
  <c r="V1194" i="58"/>
  <c r="AB1195" i="58"/>
  <c r="AA1195" i="58"/>
  <c r="Z1196" i="58"/>
  <c r="G1197" i="68" l="1"/>
  <c r="I1196" i="68"/>
  <c r="H1196" i="68"/>
  <c r="D1198" i="68"/>
  <c r="F1197" i="68"/>
  <c r="E1197" i="68"/>
  <c r="F1196" i="67"/>
  <c r="E1196" i="67"/>
  <c r="D1197" i="67"/>
  <c r="G1195" i="67"/>
  <c r="I1194" i="67"/>
  <c r="H1194" i="67"/>
  <c r="X1194" i="58"/>
  <c r="W1194" i="58"/>
  <c r="V1195" i="58"/>
  <c r="AB1196" i="58"/>
  <c r="AA1196" i="58"/>
  <c r="Z1197" i="58"/>
  <c r="F1198" i="68" l="1"/>
  <c r="D1199" i="68"/>
  <c r="E1198" i="68"/>
  <c r="G1196" i="67"/>
  <c r="I1195" i="67"/>
  <c r="H1195" i="67"/>
  <c r="E1197" i="67"/>
  <c r="F1197" i="67"/>
  <c r="D1198" i="67"/>
  <c r="H1197" i="68"/>
  <c r="I1197" i="68"/>
  <c r="G1198" i="68"/>
  <c r="W1195" i="58"/>
  <c r="V1196" i="58"/>
  <c r="X1195" i="58"/>
  <c r="AB1197" i="58"/>
  <c r="AA1197" i="58"/>
  <c r="Z1198" i="58"/>
  <c r="F1198" i="67" l="1"/>
  <c r="D1199" i="67"/>
  <c r="E1198" i="67"/>
  <c r="H1198" i="68"/>
  <c r="G1199" i="68"/>
  <c r="I1198" i="68"/>
  <c r="G1197" i="67"/>
  <c r="H1196" i="67"/>
  <c r="I1196" i="67"/>
  <c r="E1199" i="68"/>
  <c r="F1199" i="68"/>
  <c r="D1200" i="68"/>
  <c r="X1196" i="58"/>
  <c r="W1196" i="58"/>
  <c r="V1197" i="58"/>
  <c r="AB1198" i="58"/>
  <c r="AA1198" i="58"/>
  <c r="Z1199" i="58"/>
  <c r="G1198" i="67" l="1"/>
  <c r="H1197" i="67"/>
  <c r="I1197" i="67"/>
  <c r="E1200" i="68"/>
  <c r="D1201" i="68"/>
  <c r="F1200" i="68"/>
  <c r="D1200" i="67"/>
  <c r="E1199" i="67"/>
  <c r="F1199" i="67"/>
  <c r="H1199" i="68"/>
  <c r="G1200" i="68"/>
  <c r="I1199" i="68"/>
  <c r="V1198" i="58"/>
  <c r="X1197" i="58"/>
  <c r="W1197" i="58"/>
  <c r="AB1199" i="58"/>
  <c r="AA1199" i="58"/>
  <c r="Z1200" i="58"/>
  <c r="H1200" i="68" l="1"/>
  <c r="I1200" i="68"/>
  <c r="G1201" i="68"/>
  <c r="F1200" i="67"/>
  <c r="E1200" i="67"/>
  <c r="D1201" i="67"/>
  <c r="D1202" i="68"/>
  <c r="E1201" i="68"/>
  <c r="F1201" i="68"/>
  <c r="G1199" i="67"/>
  <c r="I1198" i="67"/>
  <c r="H1198" i="67"/>
  <c r="X1198" i="58"/>
  <c r="W1198" i="58"/>
  <c r="V1199" i="58"/>
  <c r="AA1200" i="58"/>
  <c r="AC1200" i="58"/>
  <c r="AB1200" i="58"/>
  <c r="Z1201" i="58"/>
  <c r="D1203" i="68" l="1"/>
  <c r="E1202" i="68"/>
  <c r="F1202" i="68"/>
  <c r="I1201" i="68"/>
  <c r="G1202" i="68"/>
  <c r="H1201" i="68"/>
  <c r="G1200" i="67"/>
  <c r="I1199" i="67"/>
  <c r="H1199" i="67"/>
  <c r="D1202" i="67"/>
  <c r="E1201" i="67"/>
  <c r="F1201" i="67"/>
  <c r="V1200" i="58"/>
  <c r="X1199" i="58"/>
  <c r="W1199" i="58"/>
  <c r="AB1201" i="58"/>
  <c r="AA1201" i="58"/>
  <c r="Z1202" i="58"/>
  <c r="G1201" i="67" l="1"/>
  <c r="H1200" i="67"/>
  <c r="I1200" i="67"/>
  <c r="E1202" i="67"/>
  <c r="F1202" i="67"/>
  <c r="D1203" i="67"/>
  <c r="I1202" i="68"/>
  <c r="G1203" i="68"/>
  <c r="H1202" i="68"/>
  <c r="D1204" i="68"/>
  <c r="F1203" i="68"/>
  <c r="E1203" i="68"/>
  <c r="X1200" i="58"/>
  <c r="Y1200" i="58"/>
  <c r="V1201" i="58"/>
  <c r="W1200" i="58"/>
  <c r="AA1202" i="58"/>
  <c r="AB1202" i="58"/>
  <c r="Z1203" i="58"/>
  <c r="I1203" i="68" l="1"/>
  <c r="H1203" i="68"/>
  <c r="G1204" i="68"/>
  <c r="D1205" i="68"/>
  <c r="E1204" i="68"/>
  <c r="F1204" i="68"/>
  <c r="E1203" i="67"/>
  <c r="F1203" i="67"/>
  <c r="D1204" i="67"/>
  <c r="G1202" i="67"/>
  <c r="H1201" i="67"/>
  <c r="I1201" i="67"/>
  <c r="V1202" i="58"/>
  <c r="W1201" i="58"/>
  <c r="X1201" i="58"/>
  <c r="AB1203" i="58"/>
  <c r="AA1203" i="58"/>
  <c r="Z1204" i="58"/>
  <c r="E1205" i="68" l="1"/>
  <c r="D1206" i="68"/>
  <c r="F1205" i="68"/>
  <c r="I1204" i="68"/>
  <c r="H1204" i="68"/>
  <c r="G1205" i="68"/>
  <c r="G1203" i="67"/>
  <c r="I1202" i="67"/>
  <c r="H1202" i="67"/>
  <c r="D1205" i="67"/>
  <c r="F1204" i="67"/>
  <c r="E1204" i="67"/>
  <c r="AB2302" i="67"/>
  <c r="AC2302" i="67" s="1"/>
  <c r="V1203" i="58"/>
  <c r="W1202" i="58"/>
  <c r="X1202" i="58"/>
  <c r="AB1204" i="58"/>
  <c r="AA1204" i="58"/>
  <c r="Z1205" i="58"/>
  <c r="G1204" i="67" l="1"/>
  <c r="I1203" i="67"/>
  <c r="H1203" i="67"/>
  <c r="E1205" i="67"/>
  <c r="F1205" i="67"/>
  <c r="D1206" i="67"/>
  <c r="I1205" i="68"/>
  <c r="H1205" i="68"/>
  <c r="G1206" i="68"/>
  <c r="D1207" i="68"/>
  <c r="F1206" i="68"/>
  <c r="E1206" i="68"/>
  <c r="AI2302" i="67"/>
  <c r="AJ2302" i="67" s="1"/>
  <c r="AD2302" i="67"/>
  <c r="W1203" i="58"/>
  <c r="X1203" i="58"/>
  <c r="V1204" i="58"/>
  <c r="AB1205" i="58"/>
  <c r="AA1205" i="58"/>
  <c r="Z1206" i="58"/>
  <c r="E1207" i="68" l="1"/>
  <c r="F1207" i="68"/>
  <c r="D1208" i="68"/>
  <c r="D1207" i="67"/>
  <c r="F1206" i="67"/>
  <c r="E1206" i="67"/>
  <c r="G1205" i="67"/>
  <c r="I1204" i="67"/>
  <c r="H1204" i="67"/>
  <c r="H1206" i="68"/>
  <c r="G1207" i="68"/>
  <c r="I1206" i="68"/>
  <c r="AK2302" i="67"/>
  <c r="W1204" i="58"/>
  <c r="X1204" i="58"/>
  <c r="V1205" i="58"/>
  <c r="AA1206" i="58"/>
  <c r="AB1206" i="58"/>
  <c r="Z1207" i="58"/>
  <c r="E1207" i="67" l="1"/>
  <c r="D1208" i="67"/>
  <c r="F1207" i="67"/>
  <c r="H1207" i="68"/>
  <c r="G1208" i="68"/>
  <c r="I1207" i="68"/>
  <c r="G1206" i="67"/>
  <c r="I1205" i="67"/>
  <c r="H1205" i="67"/>
  <c r="D1209" i="68"/>
  <c r="E1208" i="68"/>
  <c r="F1208" i="68"/>
  <c r="X1205" i="58"/>
  <c r="V1206" i="58"/>
  <c r="W1205" i="58"/>
  <c r="AB1207" i="58"/>
  <c r="AA1207" i="58"/>
  <c r="Z1208" i="58"/>
  <c r="F1208" i="67" l="1"/>
  <c r="E1208" i="67"/>
  <c r="D1209" i="67"/>
  <c r="G1207" i="67"/>
  <c r="I1206" i="67"/>
  <c r="H1206" i="67"/>
  <c r="D1210" i="68"/>
  <c r="E1209" i="68"/>
  <c r="F1209" i="68"/>
  <c r="G1209" i="68"/>
  <c r="H1208" i="68"/>
  <c r="I1208" i="68"/>
  <c r="W1206" i="58"/>
  <c r="V1207" i="58"/>
  <c r="X1206" i="58"/>
  <c r="AB1208" i="58"/>
  <c r="AA1208" i="58"/>
  <c r="Z1209" i="58"/>
  <c r="F1210" i="68" l="1"/>
  <c r="D1211" i="68"/>
  <c r="E1210" i="68"/>
  <c r="D1210" i="67"/>
  <c r="E1209" i="67"/>
  <c r="F1209" i="67"/>
  <c r="H1209" i="68"/>
  <c r="I1209" i="68"/>
  <c r="G1210" i="68"/>
  <c r="G1208" i="67"/>
  <c r="H1207" i="67"/>
  <c r="I1207" i="67"/>
  <c r="X1207" i="58"/>
  <c r="V1208" i="58"/>
  <c r="W1207" i="58"/>
  <c r="AB1209" i="58"/>
  <c r="AA1209" i="58"/>
  <c r="Z1210" i="58"/>
  <c r="F1210" i="67" l="1"/>
  <c r="E1210" i="67"/>
  <c r="D1211" i="67"/>
  <c r="G1209" i="67"/>
  <c r="I1208" i="67"/>
  <c r="H1208" i="67"/>
  <c r="D1212" i="68"/>
  <c r="E1211" i="68"/>
  <c r="F1211" i="68"/>
  <c r="I1210" i="68"/>
  <c r="G1211" i="68"/>
  <c r="H1210" i="68"/>
  <c r="X1208" i="58"/>
  <c r="W1208" i="58"/>
  <c r="V1209" i="58"/>
  <c r="AA1210" i="58"/>
  <c r="AB1210" i="58"/>
  <c r="Z1211" i="58"/>
  <c r="L2300" i="68"/>
  <c r="G1210" i="67" l="1"/>
  <c r="I1209" i="67"/>
  <c r="H1209" i="67"/>
  <c r="G1212" i="68"/>
  <c r="I1211" i="68"/>
  <c r="H1211" i="68"/>
  <c r="F1212" i="68"/>
  <c r="D1213" i="68"/>
  <c r="E1212" i="68"/>
  <c r="D1212" i="67"/>
  <c r="E1211" i="67"/>
  <c r="F1211" i="67"/>
  <c r="V1210" i="58"/>
  <c r="W1209" i="58"/>
  <c r="X1209" i="58"/>
  <c r="AB1211" i="58"/>
  <c r="AA1211" i="58"/>
  <c r="Z1212" i="58"/>
  <c r="L2300" i="67"/>
  <c r="M2300" i="68"/>
  <c r="N2300" i="68"/>
  <c r="E1213" i="68" l="1"/>
  <c r="D1214" i="68"/>
  <c r="F1213" i="68"/>
  <c r="I1212" i="68"/>
  <c r="G1213" i="68"/>
  <c r="H1212" i="68"/>
  <c r="D1213" i="67"/>
  <c r="F1212" i="67"/>
  <c r="E1212" i="67"/>
  <c r="G1211" i="67"/>
  <c r="I1210" i="67"/>
  <c r="H1210" i="67"/>
  <c r="W1210" i="58"/>
  <c r="V1211" i="58"/>
  <c r="X1210" i="58"/>
  <c r="AB2312" i="58"/>
  <c r="AC2312" i="58" s="1"/>
  <c r="AB1212" i="58"/>
  <c r="AA1212" i="58"/>
  <c r="Z1213" i="58"/>
  <c r="M2300" i="67"/>
  <c r="O2300" i="68"/>
  <c r="G1212" i="67" l="1"/>
  <c r="I1211" i="67"/>
  <c r="H1211" i="67"/>
  <c r="F1214" i="68"/>
  <c r="D1215" i="68"/>
  <c r="E1214" i="68"/>
  <c r="D1214" i="67"/>
  <c r="F1213" i="67"/>
  <c r="E1213" i="67"/>
  <c r="G1214" i="68"/>
  <c r="H1213" i="68"/>
  <c r="I1213" i="68"/>
  <c r="W1211" i="58"/>
  <c r="X1211" i="58"/>
  <c r="V1212" i="58"/>
  <c r="AB1213" i="58"/>
  <c r="AA1213" i="58"/>
  <c r="Z1214" i="58"/>
  <c r="AD2312" i="58"/>
  <c r="N2300" i="67"/>
  <c r="D1215" i="67" l="1"/>
  <c r="F1214" i="67"/>
  <c r="E1214" i="67"/>
  <c r="I1214" i="68"/>
  <c r="H1214" i="68"/>
  <c r="G1215" i="68"/>
  <c r="F1215" i="68"/>
  <c r="E1215" i="68"/>
  <c r="D1216" i="68"/>
  <c r="G1213" i="67"/>
  <c r="I1212" i="67"/>
  <c r="H1212" i="67"/>
  <c r="X1212" i="58"/>
  <c r="W2312" i="58" s="1"/>
  <c r="W1212" i="58"/>
  <c r="V1213" i="58"/>
  <c r="U2312" i="58"/>
  <c r="V2312" i="58" s="1"/>
  <c r="AA1214" i="58"/>
  <c r="AB1214" i="58"/>
  <c r="Z1215" i="58"/>
  <c r="O2300" i="67"/>
  <c r="G1214" i="67" l="1"/>
  <c r="I1213" i="67"/>
  <c r="H1213" i="67"/>
  <c r="H1215" i="68"/>
  <c r="G1216" i="68"/>
  <c r="I1215" i="68"/>
  <c r="E1216" i="68"/>
  <c r="D1217" i="68"/>
  <c r="F1216" i="68"/>
  <c r="D1216" i="67"/>
  <c r="E1215" i="67"/>
  <c r="F1215" i="67"/>
  <c r="X1213" i="58"/>
  <c r="V1214" i="58"/>
  <c r="W1213" i="58"/>
  <c r="AB1215" i="58"/>
  <c r="AA1215" i="58"/>
  <c r="Z1216" i="58"/>
  <c r="D1218" i="68" l="1"/>
  <c r="F1217" i="68"/>
  <c r="E1217" i="68"/>
  <c r="D1217" i="67"/>
  <c r="E1216" i="67"/>
  <c r="F1216" i="67"/>
  <c r="G1217" i="68"/>
  <c r="H1216" i="68"/>
  <c r="I1216" i="68"/>
  <c r="G1215" i="67"/>
  <c r="H1214" i="67"/>
  <c r="I1214" i="67"/>
  <c r="X1214" i="58"/>
  <c r="W1214" i="58"/>
  <c r="V1215" i="58"/>
  <c r="AB1216" i="58"/>
  <c r="AA1216" i="58"/>
  <c r="Z1217" i="58"/>
  <c r="D1218" i="67" l="1"/>
  <c r="E1217" i="67"/>
  <c r="F1217" i="67"/>
  <c r="H1217" i="68"/>
  <c r="I1217" i="68"/>
  <c r="G1218" i="68"/>
  <c r="G1216" i="67"/>
  <c r="H1215" i="67"/>
  <c r="I1215" i="67"/>
  <c r="F1218" i="68"/>
  <c r="D1219" i="68"/>
  <c r="E1218" i="68"/>
  <c r="X1215" i="58"/>
  <c r="V1216" i="58"/>
  <c r="W1215" i="58"/>
  <c r="AB1217" i="58"/>
  <c r="AA1217" i="58"/>
  <c r="Z1218" i="58"/>
  <c r="G1217" i="67" l="1"/>
  <c r="H1216" i="67"/>
  <c r="I1216" i="67"/>
  <c r="G1219" i="68"/>
  <c r="I1218" i="68"/>
  <c r="H1218" i="68"/>
  <c r="E1219" i="68"/>
  <c r="D1220" i="68"/>
  <c r="F1219" i="68"/>
  <c r="D1219" i="67"/>
  <c r="F1218" i="67"/>
  <c r="E1218" i="67"/>
  <c r="X1216" i="58"/>
  <c r="W1216" i="58"/>
  <c r="V1217" i="58"/>
  <c r="AA1218" i="58"/>
  <c r="AB1218" i="58"/>
  <c r="Z1219" i="58"/>
  <c r="F1220" i="68" l="1"/>
  <c r="D1221" i="68"/>
  <c r="E1220" i="68"/>
  <c r="G1220" i="68"/>
  <c r="H1219" i="68"/>
  <c r="I1219" i="68"/>
  <c r="D1220" i="67"/>
  <c r="E1219" i="67"/>
  <c r="F1219" i="67"/>
  <c r="G1218" i="67"/>
  <c r="I1217" i="67"/>
  <c r="H1217" i="67"/>
  <c r="W1217" i="58"/>
  <c r="X1217" i="58"/>
  <c r="V1218" i="58"/>
  <c r="AB1219" i="58"/>
  <c r="AA1219" i="58"/>
  <c r="Z1220" i="58"/>
  <c r="I1220" i="68" l="1"/>
  <c r="G1221" i="68"/>
  <c r="H1220" i="68"/>
  <c r="F1220" i="67"/>
  <c r="D1221" i="67"/>
  <c r="E1220" i="67"/>
  <c r="G1219" i="67"/>
  <c r="I1218" i="67"/>
  <c r="H1218" i="67"/>
  <c r="E1221" i="68"/>
  <c r="D1222" i="68"/>
  <c r="F1221" i="68"/>
  <c r="X1218" i="58"/>
  <c r="W1218" i="58"/>
  <c r="V1219" i="58"/>
  <c r="AC1220" i="58"/>
  <c r="AB1220" i="58"/>
  <c r="AA1220" i="58"/>
  <c r="Z1221" i="58"/>
  <c r="F1222" i="68" l="1"/>
  <c r="D1223" i="68"/>
  <c r="E1222" i="68"/>
  <c r="G1220" i="67"/>
  <c r="I1219" i="67"/>
  <c r="H1219" i="67"/>
  <c r="H1221" i="68"/>
  <c r="I1221" i="68"/>
  <c r="G1222" i="68"/>
  <c r="D1222" i="67"/>
  <c r="E1221" i="67"/>
  <c r="F1221" i="67"/>
  <c r="W1219" i="58"/>
  <c r="V1220" i="58"/>
  <c r="X1219" i="58"/>
  <c r="AB1221" i="58"/>
  <c r="AA1221" i="58"/>
  <c r="Z1222" i="58"/>
  <c r="G1221" i="67" l="1"/>
  <c r="H1220" i="67"/>
  <c r="I1220" i="67"/>
  <c r="I1222" i="68"/>
  <c r="G1223" i="68"/>
  <c r="H1222" i="68"/>
  <c r="D1223" i="67"/>
  <c r="F1222" i="67"/>
  <c r="E1222" i="67"/>
  <c r="D1224" i="68"/>
  <c r="E1223" i="68"/>
  <c r="F1223" i="68"/>
  <c r="X1220" i="58"/>
  <c r="W1220" i="58"/>
  <c r="V1221" i="58"/>
  <c r="Y1220" i="58"/>
  <c r="AB1222" i="58"/>
  <c r="AA1222" i="58"/>
  <c r="Z1223" i="58"/>
  <c r="D1224" i="67" l="1"/>
  <c r="E1223" i="67"/>
  <c r="F1223" i="67"/>
  <c r="F1224" i="68"/>
  <c r="E1224" i="68"/>
  <c r="D1225" i="68"/>
  <c r="G1224" i="68"/>
  <c r="I1223" i="68"/>
  <c r="H1223" i="68"/>
  <c r="G1222" i="67"/>
  <c r="H1221" i="67"/>
  <c r="I1221" i="67"/>
  <c r="V1222" i="58"/>
  <c r="W1221" i="58"/>
  <c r="X1221" i="58"/>
  <c r="AB1223" i="58"/>
  <c r="AA1223" i="58"/>
  <c r="Z1224" i="58"/>
  <c r="I1224" i="68" l="1"/>
  <c r="H1224" i="68"/>
  <c r="G1225" i="68"/>
  <c r="G1223" i="67"/>
  <c r="H1222" i="67"/>
  <c r="I1222" i="67"/>
  <c r="E1225" i="68"/>
  <c r="D1226" i="68"/>
  <c r="F1225" i="68"/>
  <c r="D1225" i="67"/>
  <c r="F1224" i="67"/>
  <c r="E1224" i="67"/>
  <c r="X1222" i="58"/>
  <c r="V1223" i="58"/>
  <c r="W1222" i="58"/>
  <c r="AB1224" i="58"/>
  <c r="AA1224" i="58"/>
  <c r="Z1225" i="58"/>
  <c r="F1226" i="68" l="1"/>
  <c r="D1227" i="68"/>
  <c r="E1226" i="68"/>
  <c r="G1226" i="68" s="1"/>
  <c r="G1224" i="67"/>
  <c r="H1223" i="67"/>
  <c r="I1223" i="67"/>
  <c r="I1225" i="68"/>
  <c r="H1225" i="68"/>
  <c r="D1226" i="67"/>
  <c r="E1225" i="67"/>
  <c r="F1225" i="67"/>
  <c r="W1223" i="58"/>
  <c r="V1224" i="58"/>
  <c r="X1223" i="58"/>
  <c r="AB1225" i="58"/>
  <c r="AA1225" i="58"/>
  <c r="Z1226" i="58"/>
  <c r="G1225" i="67" l="1"/>
  <c r="I1224" i="67"/>
  <c r="H1224" i="67"/>
  <c r="G1227" i="68"/>
  <c r="I1226" i="68"/>
  <c r="H1226" i="68"/>
  <c r="E1227" i="68"/>
  <c r="D1228" i="68"/>
  <c r="F1227" i="68"/>
  <c r="D1227" i="67"/>
  <c r="E1226" i="67"/>
  <c r="F1226" i="67"/>
  <c r="X1224" i="58"/>
  <c r="V1225" i="58"/>
  <c r="W1224" i="58"/>
  <c r="AB1226" i="58"/>
  <c r="AA1226" i="58"/>
  <c r="Z1227" i="58"/>
  <c r="F1228" i="68" l="1"/>
  <c r="D1229" i="68"/>
  <c r="E1228" i="68"/>
  <c r="G1228" i="68"/>
  <c r="I1227" i="68"/>
  <c r="H1227" i="68"/>
  <c r="E1227" i="67"/>
  <c r="F1227" i="67"/>
  <c r="D1228" i="67"/>
  <c r="G1226" i="67"/>
  <c r="H1225" i="67"/>
  <c r="I1225" i="67"/>
  <c r="V1226" i="58"/>
  <c r="X1225" i="58"/>
  <c r="W1225" i="58"/>
  <c r="AB1227" i="58"/>
  <c r="AA1227" i="58"/>
  <c r="Z1228" i="58"/>
  <c r="I1228" i="68" l="1"/>
  <c r="G1229" i="68"/>
  <c r="H1228" i="68"/>
  <c r="F1228" i="67"/>
  <c r="E1228" i="67"/>
  <c r="D1229" i="67"/>
  <c r="G1227" i="67"/>
  <c r="I1226" i="67"/>
  <c r="H1226" i="67"/>
  <c r="E1229" i="68"/>
  <c r="D1230" i="68"/>
  <c r="F1229" i="68"/>
  <c r="X1226" i="58"/>
  <c r="V1227" i="58"/>
  <c r="W1226" i="58"/>
  <c r="AB1228" i="58"/>
  <c r="AA1228" i="58"/>
  <c r="Z1229" i="58"/>
  <c r="D1231" i="68" l="1"/>
  <c r="E1230" i="68"/>
  <c r="G1230" i="68" s="1"/>
  <c r="F1230" i="68"/>
  <c r="G1228" i="67"/>
  <c r="I1227" i="67"/>
  <c r="H1227" i="67"/>
  <c r="D1230" i="67"/>
  <c r="E1229" i="67"/>
  <c r="F1229" i="67"/>
  <c r="H1229" i="68"/>
  <c r="I1229" i="68"/>
  <c r="V1228" i="58"/>
  <c r="X1227" i="58"/>
  <c r="W1227" i="58"/>
  <c r="AA1229" i="58"/>
  <c r="AB1229" i="58"/>
  <c r="Z1230" i="58"/>
  <c r="D1231" i="67" l="1"/>
  <c r="F1230" i="67"/>
  <c r="E1230" i="67"/>
  <c r="G1229" i="67"/>
  <c r="I1228" i="67"/>
  <c r="H1228" i="67"/>
  <c r="I1230" i="68"/>
  <c r="H1230" i="68"/>
  <c r="E1231" i="68"/>
  <c r="G1231" i="68" s="1"/>
  <c r="F1231" i="68"/>
  <c r="D1232" i="68"/>
  <c r="W1228" i="58"/>
  <c r="X1228" i="58"/>
  <c r="V1229" i="58"/>
  <c r="AB1230" i="58"/>
  <c r="AA1230" i="58"/>
  <c r="Z1231" i="58"/>
  <c r="H1231" i="68" l="1"/>
  <c r="I1231" i="68"/>
  <c r="G1230" i="67"/>
  <c r="H1229" i="67"/>
  <c r="I1229" i="67"/>
  <c r="D1233" i="68"/>
  <c r="E1232" i="68"/>
  <c r="G1232" i="68" s="1"/>
  <c r="F1232" i="68"/>
  <c r="F1231" i="67"/>
  <c r="D1232" i="67"/>
  <c r="E1231" i="67"/>
  <c r="V1230" i="58"/>
  <c r="X1229" i="58"/>
  <c r="W1229" i="58"/>
  <c r="AB1231" i="58"/>
  <c r="AA1231" i="58"/>
  <c r="Z1232" i="58"/>
  <c r="I1232" i="68" l="1"/>
  <c r="H1232" i="68"/>
  <c r="G1231" i="67"/>
  <c r="I1230" i="67"/>
  <c r="H1230" i="67"/>
  <c r="F1232" i="67"/>
  <c r="D1233" i="67"/>
  <c r="E1232" i="67"/>
  <c r="F1233" i="68"/>
  <c r="E1233" i="68"/>
  <c r="G1233" i="68" s="1"/>
  <c r="D1234" i="68"/>
  <c r="V1231" i="58"/>
  <c r="X1230" i="58"/>
  <c r="W1230" i="58"/>
  <c r="AB1232" i="58"/>
  <c r="AA1232" i="58"/>
  <c r="Z1233" i="58"/>
  <c r="D1235" i="68" l="1"/>
  <c r="E1234" i="68"/>
  <c r="G1234" i="68" s="1"/>
  <c r="F1234" i="68"/>
  <c r="E1233" i="67"/>
  <c r="D1234" i="67"/>
  <c r="F1233" i="67"/>
  <c r="G1232" i="67"/>
  <c r="I1231" i="67"/>
  <c r="H1231" i="67"/>
  <c r="H1233" i="68"/>
  <c r="I1233" i="68"/>
  <c r="V1232" i="58"/>
  <c r="X1231" i="58"/>
  <c r="W1231" i="58"/>
  <c r="AB1233" i="58"/>
  <c r="AA1233" i="58"/>
  <c r="Z1234" i="58"/>
  <c r="G1233" i="67" l="1"/>
  <c r="I1232" i="67"/>
  <c r="H1232" i="67"/>
  <c r="H1234" i="68"/>
  <c r="I1234" i="68"/>
  <c r="E1234" i="67"/>
  <c r="D1235" i="67"/>
  <c r="F1234" i="67"/>
  <c r="F1235" i="68"/>
  <c r="D1236" i="68"/>
  <c r="E1235" i="68"/>
  <c r="G1235" i="68" s="1"/>
  <c r="W1232" i="58"/>
  <c r="X1232" i="58"/>
  <c r="V1233" i="58"/>
  <c r="AB1234" i="58"/>
  <c r="AA1234" i="58"/>
  <c r="Z1235" i="58"/>
  <c r="I1235" i="68" l="1"/>
  <c r="H1235" i="68"/>
  <c r="F1235" i="67"/>
  <c r="D1236" i="67"/>
  <c r="E1235" i="67"/>
  <c r="E1236" i="68"/>
  <c r="G1236" i="68" s="1"/>
  <c r="F1236" i="68"/>
  <c r="D1237" i="68"/>
  <c r="G1234" i="67"/>
  <c r="H1233" i="67"/>
  <c r="I1233" i="67"/>
  <c r="V1234" i="58"/>
  <c r="W1233" i="58"/>
  <c r="X1233" i="58"/>
  <c r="AB1235" i="58"/>
  <c r="AA1235" i="58"/>
  <c r="Z1236" i="58"/>
  <c r="E1236" i="67" l="1"/>
  <c r="D1237" i="67"/>
  <c r="F1236" i="67"/>
  <c r="I1236" i="68"/>
  <c r="H1236" i="68"/>
  <c r="D1238" i="68"/>
  <c r="E1237" i="68"/>
  <c r="G1237" i="68" s="1"/>
  <c r="F1237" i="68"/>
  <c r="G1235" i="67"/>
  <c r="I1234" i="67"/>
  <c r="H1234" i="67"/>
  <c r="W1234" i="58"/>
  <c r="X1234" i="58"/>
  <c r="V1235" i="58"/>
  <c r="AB1236" i="58"/>
  <c r="AA1236" i="58"/>
  <c r="Z1237" i="58"/>
  <c r="H1237" i="68" l="1"/>
  <c r="I1237" i="68"/>
  <c r="F1238" i="68"/>
  <c r="E1238" i="68"/>
  <c r="G1238" i="68" s="1"/>
  <c r="D1239" i="68"/>
  <c r="F1237" i="67"/>
  <c r="E1237" i="67"/>
  <c r="D1238" i="67"/>
  <c r="G1236" i="67"/>
  <c r="I1235" i="67"/>
  <c r="H1235" i="67"/>
  <c r="V1236" i="58"/>
  <c r="X1235" i="58"/>
  <c r="W1235" i="58"/>
  <c r="AB1237" i="58"/>
  <c r="AA1237" i="58"/>
  <c r="Z1238" i="58"/>
  <c r="F1238" i="67" l="1"/>
  <c r="E1238" i="67"/>
  <c r="D1239" i="67"/>
  <c r="I1238" i="68"/>
  <c r="H1238" i="68"/>
  <c r="G1237" i="67"/>
  <c r="I1236" i="67"/>
  <c r="H1236" i="67"/>
  <c r="E1239" i="68"/>
  <c r="G1239" i="68" s="1"/>
  <c r="F1239" i="68"/>
  <c r="D1240" i="68"/>
  <c r="V1237" i="58"/>
  <c r="W1236" i="58"/>
  <c r="X1236" i="58"/>
  <c r="AB1238" i="58"/>
  <c r="AA1238" i="58"/>
  <c r="Z1239" i="58"/>
  <c r="F1240" i="68" l="1"/>
  <c r="D1241" i="68"/>
  <c r="E1240" i="68"/>
  <c r="G1240" i="68" s="1"/>
  <c r="E1239" i="67"/>
  <c r="F1239" i="67"/>
  <c r="D1240" i="67"/>
  <c r="G1238" i="67"/>
  <c r="H1237" i="67"/>
  <c r="I1237" i="67"/>
  <c r="H1239" i="68"/>
  <c r="I1239" i="68"/>
  <c r="V1238" i="58"/>
  <c r="X1237" i="58"/>
  <c r="W1237" i="58"/>
  <c r="AB1239" i="58"/>
  <c r="AA1239" i="58"/>
  <c r="Z1240" i="58"/>
  <c r="G1239" i="67" l="1"/>
  <c r="I1238" i="67"/>
  <c r="H1238" i="67"/>
  <c r="H1240" i="68"/>
  <c r="I1240" i="68"/>
  <c r="D1241" i="67"/>
  <c r="F1240" i="67"/>
  <c r="E1240" i="67"/>
  <c r="F1241" i="68"/>
  <c r="E1241" i="68"/>
  <c r="G1241" i="68" s="1"/>
  <c r="D1242" i="68"/>
  <c r="V1239" i="58"/>
  <c r="W1238" i="58"/>
  <c r="X1238" i="58"/>
  <c r="AA1240" i="58"/>
  <c r="AB1240" i="58"/>
  <c r="AC1240" i="58"/>
  <c r="Z1241" i="58"/>
  <c r="E1242" i="68" l="1"/>
  <c r="G1242" i="68" s="1"/>
  <c r="F1242" i="68"/>
  <c r="D1243" i="68"/>
  <c r="I1241" i="68"/>
  <c r="H1241" i="68"/>
  <c r="D1242" i="67"/>
  <c r="E1241" i="67"/>
  <c r="F1241" i="67"/>
  <c r="G1240" i="67"/>
  <c r="I1239" i="67"/>
  <c r="H1239" i="67"/>
  <c r="V1240" i="58"/>
  <c r="X1239" i="58"/>
  <c r="W1239" i="58"/>
  <c r="AB1241" i="58"/>
  <c r="AA1241" i="58"/>
  <c r="Z1242" i="58"/>
  <c r="D1244" i="68" l="1"/>
  <c r="E1243" i="68"/>
  <c r="G1243" i="68" s="1"/>
  <c r="F1243" i="68"/>
  <c r="E1242" i="67"/>
  <c r="D1243" i="67"/>
  <c r="F1242" i="67"/>
  <c r="G1241" i="67"/>
  <c r="I1240" i="67"/>
  <c r="H1240" i="67"/>
  <c r="I1242" i="68"/>
  <c r="H1242" i="68"/>
  <c r="V1241" i="58"/>
  <c r="W1240" i="58"/>
  <c r="Y1240" i="58"/>
  <c r="X1240" i="58"/>
  <c r="AB1242" i="58"/>
  <c r="AA1242" i="58"/>
  <c r="Z1243" i="58"/>
  <c r="G1242" i="67" l="1"/>
  <c r="I1241" i="67"/>
  <c r="H1241" i="67"/>
  <c r="I1243" i="68"/>
  <c r="H1243" i="68"/>
  <c r="F1243" i="67"/>
  <c r="E1243" i="67"/>
  <c r="D1244" i="67"/>
  <c r="F1244" i="68"/>
  <c r="D1245" i="68"/>
  <c r="E1244" i="68"/>
  <c r="G1244" i="68" s="1"/>
  <c r="X1241" i="58"/>
  <c r="V1242" i="58"/>
  <c r="W1241" i="58"/>
  <c r="AB1243" i="58"/>
  <c r="AA1243" i="58"/>
  <c r="Z1244" i="58"/>
  <c r="E1245" i="68" l="1"/>
  <c r="G1245" i="68" s="1"/>
  <c r="F1245" i="68"/>
  <c r="D1246" i="68"/>
  <c r="E1244" i="67"/>
  <c r="D1245" i="67"/>
  <c r="F1244" i="67"/>
  <c r="H1244" i="68"/>
  <c r="I1244" i="68"/>
  <c r="G1243" i="67"/>
  <c r="H1242" i="67"/>
  <c r="I1242" i="67"/>
  <c r="V1243" i="58"/>
  <c r="X1242" i="58"/>
  <c r="W1242" i="58"/>
  <c r="AA1244" i="58"/>
  <c r="AB1244" i="58"/>
  <c r="Z1245" i="58"/>
  <c r="D1247" i="68" l="1"/>
  <c r="F1246" i="68"/>
  <c r="E1246" i="68"/>
  <c r="G1246" i="68" s="1"/>
  <c r="G1244" i="67"/>
  <c r="H1243" i="67"/>
  <c r="I1243" i="67"/>
  <c r="F1245" i="67"/>
  <c r="D1246" i="67"/>
  <c r="E1245" i="67"/>
  <c r="I1245" i="68"/>
  <c r="H1245" i="68"/>
  <c r="V1244" i="58"/>
  <c r="X1243" i="58"/>
  <c r="W1243" i="58"/>
  <c r="AB1245" i="58"/>
  <c r="AA1245" i="58"/>
  <c r="Z1246" i="58"/>
  <c r="E1246" i="67" l="1"/>
  <c r="D1247" i="67"/>
  <c r="F1246" i="67"/>
  <c r="G1245" i="67"/>
  <c r="I1244" i="67"/>
  <c r="H1244" i="67"/>
  <c r="H1246" i="68"/>
  <c r="I1246" i="68"/>
  <c r="F1247" i="68"/>
  <c r="E1247" i="68"/>
  <c r="G1247" i="68" s="1"/>
  <c r="D1248" i="68"/>
  <c r="X1244" i="58"/>
  <c r="W1244" i="58"/>
  <c r="V1245" i="58"/>
  <c r="AB1246" i="58"/>
  <c r="AA1246" i="58"/>
  <c r="Z1247" i="58"/>
  <c r="G1246" i="67" l="1"/>
  <c r="H1245" i="67"/>
  <c r="I1245" i="67"/>
  <c r="F1248" i="68"/>
  <c r="E1248" i="68"/>
  <c r="G1248" i="68" s="1"/>
  <c r="D1249" i="68"/>
  <c r="H1247" i="68"/>
  <c r="I1247" i="68"/>
  <c r="F1247" i="67"/>
  <c r="D1248" i="67"/>
  <c r="E1247" i="67"/>
  <c r="W1245" i="58"/>
  <c r="V1246" i="58"/>
  <c r="X1245" i="58"/>
  <c r="AB1247" i="58"/>
  <c r="AA1247" i="58"/>
  <c r="Z1248" i="58"/>
  <c r="E1248" i="67" l="1"/>
  <c r="F1248" i="67"/>
  <c r="D1249" i="67"/>
  <c r="F1249" i="68"/>
  <c r="E1249" i="68"/>
  <c r="G1249" i="68" s="1"/>
  <c r="D1250" i="68"/>
  <c r="H1248" i="68"/>
  <c r="I1248" i="68"/>
  <c r="G1247" i="67"/>
  <c r="I1246" i="67"/>
  <c r="H1246" i="67"/>
  <c r="V1247" i="58"/>
  <c r="X1246" i="58"/>
  <c r="W1246" i="58"/>
  <c r="AA1248" i="58"/>
  <c r="AB1248" i="58"/>
  <c r="Z1249" i="58"/>
  <c r="D1250" i="67" l="1"/>
  <c r="E1249" i="67"/>
  <c r="F1249" i="67"/>
  <c r="D1251" i="68"/>
  <c r="F1250" i="68"/>
  <c r="E1250" i="68"/>
  <c r="G1250" i="68" s="1"/>
  <c r="G1248" i="67"/>
  <c r="I1247" i="67"/>
  <c r="H1247" i="67"/>
  <c r="H1249" i="68"/>
  <c r="I1249" i="68"/>
  <c r="V1248" i="58"/>
  <c r="W1247" i="58"/>
  <c r="X1247" i="58"/>
  <c r="AB1249" i="58"/>
  <c r="AA1249" i="58"/>
  <c r="Z1250" i="58"/>
  <c r="F1251" i="68" l="1"/>
  <c r="E1251" i="68"/>
  <c r="G1251" i="68" s="1"/>
  <c r="D1252" i="68"/>
  <c r="G1249" i="67"/>
  <c r="I1248" i="67"/>
  <c r="H1248" i="67"/>
  <c r="H1250" i="68"/>
  <c r="I1250" i="68"/>
  <c r="E1250" i="67"/>
  <c r="D1251" i="67"/>
  <c r="F1250" i="67"/>
  <c r="W1248" i="58"/>
  <c r="X1248" i="58"/>
  <c r="V1249" i="58"/>
  <c r="AB1250" i="58"/>
  <c r="AA1250" i="58"/>
  <c r="Z1251" i="58"/>
  <c r="G1250" i="67" l="1"/>
  <c r="H1249" i="67"/>
  <c r="I1249" i="67"/>
  <c r="E1252" i="68"/>
  <c r="G1252" i="68" s="1"/>
  <c r="D1253" i="68"/>
  <c r="F1252" i="68"/>
  <c r="F1251" i="67"/>
  <c r="E1251" i="67"/>
  <c r="D1252" i="67"/>
  <c r="I1251" i="68"/>
  <c r="H1251" i="68"/>
  <c r="X1249" i="58"/>
  <c r="V1250" i="58"/>
  <c r="W1249" i="58"/>
  <c r="AB1251" i="58"/>
  <c r="AA1251" i="58"/>
  <c r="Z1252" i="58"/>
  <c r="H1252" i="68" l="1"/>
  <c r="I1252" i="68"/>
  <c r="E1252" i="67"/>
  <c r="D1253" i="67"/>
  <c r="F1252" i="67"/>
  <c r="F1253" i="68"/>
  <c r="E1253" i="68"/>
  <c r="G1253" i="68" s="1"/>
  <c r="D1254" i="68"/>
  <c r="G1251" i="67"/>
  <c r="H1250" i="67"/>
  <c r="I1250" i="67"/>
  <c r="V1251" i="58"/>
  <c r="X1250" i="58"/>
  <c r="W1250" i="58"/>
  <c r="AA1252" i="58"/>
  <c r="AB1252" i="58"/>
  <c r="Z1253" i="58"/>
  <c r="G1252" i="67" l="1"/>
  <c r="H1251" i="67"/>
  <c r="I1251" i="67"/>
  <c r="E1254" i="68"/>
  <c r="G1254" i="68" s="1"/>
  <c r="D1255" i="68"/>
  <c r="F1254" i="68"/>
  <c r="D1254" i="67"/>
  <c r="E1253" i="67"/>
  <c r="F1253" i="67"/>
  <c r="H1253" i="68"/>
  <c r="I1253" i="68"/>
  <c r="V1252" i="58"/>
  <c r="X1251" i="58"/>
  <c r="W1251" i="58"/>
  <c r="AB1253" i="58"/>
  <c r="AA1253" i="58"/>
  <c r="Z1254" i="58"/>
  <c r="I1254" i="68" l="1"/>
  <c r="H1254" i="68"/>
  <c r="E1254" i="67"/>
  <c r="D1255" i="67"/>
  <c r="F1254" i="67"/>
  <c r="F1255" i="68"/>
  <c r="E1255" i="68"/>
  <c r="G1255" i="68" s="1"/>
  <c r="D1256" i="68"/>
  <c r="G1253" i="67"/>
  <c r="I1252" i="67"/>
  <c r="H1252" i="67"/>
  <c r="W1252" i="58"/>
  <c r="V1253" i="58"/>
  <c r="X1252" i="58"/>
  <c r="AB1254" i="58"/>
  <c r="AA1254" i="58"/>
  <c r="Z1255" i="58"/>
  <c r="G1254" i="67" l="1"/>
  <c r="H1253" i="67"/>
  <c r="I1253" i="67"/>
  <c r="F1256" i="68"/>
  <c r="E1256" i="68"/>
  <c r="G1256" i="68" s="1"/>
  <c r="D1257" i="68"/>
  <c r="F1255" i="67"/>
  <c r="D1256" i="67"/>
  <c r="E1255" i="67"/>
  <c r="H1255" i="68"/>
  <c r="I1255" i="68"/>
  <c r="V1254" i="58"/>
  <c r="W1253" i="58"/>
  <c r="X1253" i="58"/>
  <c r="AB1255" i="58"/>
  <c r="AA1255" i="58"/>
  <c r="Z1256" i="58"/>
  <c r="D1257" i="67" l="1"/>
  <c r="F1256" i="67"/>
  <c r="E1256" i="67"/>
  <c r="F1257" i="68"/>
  <c r="E1257" i="68"/>
  <c r="G1257" i="68" s="1"/>
  <c r="D1258" i="68"/>
  <c r="H1256" i="68"/>
  <c r="I1256" i="68"/>
  <c r="G1255" i="67"/>
  <c r="I1254" i="67"/>
  <c r="H1254" i="67"/>
  <c r="X1254" i="58"/>
  <c r="W1254" i="58"/>
  <c r="V1255" i="58"/>
  <c r="AA1256" i="58"/>
  <c r="AB1256" i="58"/>
  <c r="Z1257" i="58"/>
  <c r="F1258" i="68" l="1"/>
  <c r="D1259" i="68"/>
  <c r="E1258" i="68"/>
  <c r="G1258" i="68" s="1"/>
  <c r="G1256" i="67"/>
  <c r="I1255" i="67"/>
  <c r="H1255" i="67"/>
  <c r="H1257" i="68"/>
  <c r="I1257" i="68"/>
  <c r="F1257" i="67"/>
  <c r="D1258" i="67"/>
  <c r="E1257" i="67"/>
  <c r="V1256" i="58"/>
  <c r="W1255" i="58"/>
  <c r="X1255" i="58"/>
  <c r="AB1257" i="58"/>
  <c r="AA1257" i="58"/>
  <c r="Z1258" i="58"/>
  <c r="G1257" i="67" l="1"/>
  <c r="I1256" i="67"/>
  <c r="H1256" i="67"/>
  <c r="H1258" i="68"/>
  <c r="I1258" i="68"/>
  <c r="G1259" i="68"/>
  <c r="E1258" i="67"/>
  <c r="D1259" i="67"/>
  <c r="F1258" i="67"/>
  <c r="F1259" i="68"/>
  <c r="E1259" i="68"/>
  <c r="D1260" i="68"/>
  <c r="W1256" i="58"/>
  <c r="V1257" i="58"/>
  <c r="X1256" i="58"/>
  <c r="AB1258" i="58"/>
  <c r="AA1258" i="58"/>
  <c r="Z1259" i="58"/>
  <c r="E1260" i="68" l="1"/>
  <c r="F1260" i="68"/>
  <c r="D1261" i="68"/>
  <c r="F1259" i="67"/>
  <c r="E1259" i="67"/>
  <c r="D1260" i="67"/>
  <c r="H1259" i="68"/>
  <c r="G1260" i="68"/>
  <c r="I1259" i="68"/>
  <c r="G1258" i="67"/>
  <c r="I1257" i="67"/>
  <c r="H1257" i="67"/>
  <c r="V1258" i="58"/>
  <c r="W1257" i="58"/>
  <c r="X1257" i="58"/>
  <c r="AB1259" i="58"/>
  <c r="AA1259" i="58"/>
  <c r="Z1260" i="58"/>
  <c r="I1260" i="68" l="1"/>
  <c r="H1260" i="68"/>
  <c r="F1261" i="68"/>
  <c r="E1261" i="68"/>
  <c r="G1261" i="68" s="1"/>
  <c r="D1262" i="68"/>
  <c r="E1260" i="67"/>
  <c r="F1260" i="67"/>
  <c r="D1261" i="67"/>
  <c r="G1259" i="67"/>
  <c r="I1258" i="67"/>
  <c r="H1258" i="67"/>
  <c r="X1258" i="58"/>
  <c r="W1258" i="58"/>
  <c r="V1259" i="58"/>
  <c r="AC1260" i="58"/>
  <c r="AB1260" i="58"/>
  <c r="AA1260" i="58"/>
  <c r="Z1261" i="58"/>
  <c r="G1260" i="67" l="1"/>
  <c r="I1259" i="67"/>
  <c r="H1259" i="67"/>
  <c r="F1262" i="68"/>
  <c r="E1262" i="68"/>
  <c r="G1262" i="68" s="1"/>
  <c r="D1263" i="68"/>
  <c r="E1261" i="67"/>
  <c r="D1262" i="67"/>
  <c r="F1261" i="67"/>
  <c r="I1261" i="68"/>
  <c r="H1261" i="68"/>
  <c r="V1260" i="58"/>
  <c r="W1259" i="58"/>
  <c r="X1259" i="58"/>
  <c r="AB1261" i="58"/>
  <c r="AA1261" i="58"/>
  <c r="Z1262" i="58"/>
  <c r="D1263" i="67" l="1"/>
  <c r="F1262" i="67"/>
  <c r="E1262" i="67"/>
  <c r="F1263" i="68"/>
  <c r="E1263" i="68"/>
  <c r="D1264" i="68"/>
  <c r="H1262" i="68"/>
  <c r="G1263" i="68"/>
  <c r="I1262" i="68"/>
  <c r="G1261" i="67"/>
  <c r="I1260" i="67"/>
  <c r="H1260" i="67"/>
  <c r="V1261" i="58"/>
  <c r="Y1260" i="58"/>
  <c r="X1260" i="58"/>
  <c r="W1260" i="58"/>
  <c r="AB1262" i="58"/>
  <c r="AA1262" i="58"/>
  <c r="Z1263" i="58"/>
  <c r="G1262" i="67" l="1"/>
  <c r="H1261" i="67"/>
  <c r="I1261" i="67"/>
  <c r="H1263" i="68"/>
  <c r="G1264" i="68"/>
  <c r="I1263" i="68"/>
  <c r="E1264" i="68"/>
  <c r="D1265" i="68"/>
  <c r="F1264" i="68"/>
  <c r="D1264" i="67"/>
  <c r="E1263" i="67"/>
  <c r="F1263" i="67"/>
  <c r="V1262" i="58"/>
  <c r="W1261" i="58"/>
  <c r="X1261" i="58"/>
  <c r="AB1263" i="58"/>
  <c r="AA1263" i="58"/>
  <c r="Z1264" i="58"/>
  <c r="E1264" i="67" l="1"/>
  <c r="D1265" i="67"/>
  <c r="F1264" i="67"/>
  <c r="D1266" i="68"/>
  <c r="F1265" i="68"/>
  <c r="E1265" i="68"/>
  <c r="I1264" i="68"/>
  <c r="H1264" i="68"/>
  <c r="G1265" i="68"/>
  <c r="G1263" i="67"/>
  <c r="H1262" i="67"/>
  <c r="I1262" i="67"/>
  <c r="W1262" i="58"/>
  <c r="X1262" i="58"/>
  <c r="V1263" i="58"/>
  <c r="AB1264" i="58"/>
  <c r="AA1264" i="58"/>
  <c r="Z1265" i="58"/>
  <c r="G1264" i="67" l="1"/>
  <c r="H1263" i="67"/>
  <c r="I1263" i="67"/>
  <c r="G1266" i="68"/>
  <c r="I1265" i="68"/>
  <c r="H1265" i="68"/>
  <c r="D1267" i="68"/>
  <c r="F1266" i="68"/>
  <c r="E1266" i="68"/>
  <c r="E1265" i="67"/>
  <c r="F1265" i="67"/>
  <c r="D1266" i="67"/>
  <c r="W1263" i="58"/>
  <c r="V1264" i="58"/>
  <c r="X1263" i="58"/>
  <c r="AB1265" i="58"/>
  <c r="AA1265" i="58"/>
  <c r="Z1266" i="58"/>
  <c r="F1266" i="67" l="1"/>
  <c r="E1266" i="67"/>
  <c r="D1267" i="67"/>
  <c r="F1267" i="68"/>
  <c r="E1267" i="68"/>
  <c r="D1268" i="68"/>
  <c r="H1266" i="68"/>
  <c r="G1267" i="68"/>
  <c r="I1266" i="68"/>
  <c r="G1265" i="67"/>
  <c r="H1264" i="67"/>
  <c r="I1264" i="67"/>
  <c r="W1264" i="58"/>
  <c r="X1264" i="58"/>
  <c r="V1265" i="58"/>
  <c r="AB1266" i="58"/>
  <c r="AA1266" i="58"/>
  <c r="Z1267" i="58"/>
  <c r="G1266" i="67" l="1"/>
  <c r="H1265" i="67"/>
  <c r="I1265" i="67"/>
  <c r="I1267" i="68"/>
  <c r="G1268" i="68"/>
  <c r="H1267" i="68"/>
  <c r="F1268" i="68"/>
  <c r="D1269" i="68"/>
  <c r="E1268" i="68"/>
  <c r="F1267" i="67"/>
  <c r="D1268" i="67"/>
  <c r="E1267" i="67"/>
  <c r="V1266" i="58"/>
  <c r="X1265" i="58"/>
  <c r="W1265" i="58"/>
  <c r="AA1267" i="58"/>
  <c r="AB1267" i="58"/>
  <c r="Z1268" i="58"/>
  <c r="E1268" i="67" l="1"/>
  <c r="D1269" i="67"/>
  <c r="F1268" i="67"/>
  <c r="F1269" i="68"/>
  <c r="E1269" i="68"/>
  <c r="D1270" i="68"/>
  <c r="G1269" i="68"/>
  <c r="I1268" i="68"/>
  <c r="H1268" i="68"/>
  <c r="G1267" i="67"/>
  <c r="I1266" i="67"/>
  <c r="H1266" i="67"/>
  <c r="V1267" i="58"/>
  <c r="W1266" i="58"/>
  <c r="X1266" i="58"/>
  <c r="AB1268" i="58"/>
  <c r="AA1268" i="58"/>
  <c r="Z1269" i="58"/>
  <c r="D1271" i="68" l="1"/>
  <c r="F1270" i="68"/>
  <c r="E1270" i="68"/>
  <c r="G1270" i="68"/>
  <c r="I1269" i="68"/>
  <c r="H1269" i="68"/>
  <c r="G1268" i="67"/>
  <c r="I1267" i="67"/>
  <c r="H1267" i="67"/>
  <c r="D1270" i="67"/>
  <c r="F1269" i="67"/>
  <c r="E1269" i="67"/>
  <c r="V1268" i="58"/>
  <c r="X1267" i="58"/>
  <c r="W1267" i="58"/>
  <c r="AB1269" i="58"/>
  <c r="AA1269" i="58"/>
  <c r="Z1270" i="58"/>
  <c r="G1271" i="68" l="1"/>
  <c r="I1270" i="68"/>
  <c r="H1270" i="68"/>
  <c r="D1272" i="68"/>
  <c r="F1271" i="68"/>
  <c r="E1271" i="68"/>
  <c r="D1271" i="67"/>
  <c r="F1270" i="67"/>
  <c r="E1270" i="67"/>
  <c r="G1269" i="67"/>
  <c r="I1268" i="67"/>
  <c r="H1268" i="67"/>
  <c r="W1268" i="58"/>
  <c r="X1268" i="58"/>
  <c r="V1269" i="58"/>
  <c r="AB1270" i="58"/>
  <c r="AA1270" i="58"/>
  <c r="Z1271" i="58"/>
  <c r="D1273" i="68" l="1"/>
  <c r="F1272" i="68"/>
  <c r="E1272" i="68"/>
  <c r="F1271" i="67"/>
  <c r="D1272" i="67"/>
  <c r="E1271" i="67"/>
  <c r="G1272" i="68"/>
  <c r="I1271" i="68"/>
  <c r="H1271" i="68"/>
  <c r="G1270" i="67"/>
  <c r="H1269" i="67"/>
  <c r="I1269" i="67"/>
  <c r="W1269" i="58"/>
  <c r="V1270" i="58"/>
  <c r="X1269" i="58"/>
  <c r="AA1271" i="58"/>
  <c r="AB1271" i="58"/>
  <c r="Z1272" i="58"/>
  <c r="I1272" i="68" l="1"/>
  <c r="H1272" i="68"/>
  <c r="G1273" i="68"/>
  <c r="F1272" i="67"/>
  <c r="E1272" i="67"/>
  <c r="D1273" i="67"/>
  <c r="E1273" i="68"/>
  <c r="D1274" i="68"/>
  <c r="F1273" i="68"/>
  <c r="G1271" i="67"/>
  <c r="I1270" i="67"/>
  <c r="H1270" i="67"/>
  <c r="X1270" i="58"/>
  <c r="V1271" i="58"/>
  <c r="W1270" i="58"/>
  <c r="AB1272" i="58"/>
  <c r="AA1272" i="58"/>
  <c r="Z1273" i="58"/>
  <c r="F1274" i="68" l="1"/>
  <c r="E1274" i="68"/>
  <c r="D1275" i="68"/>
  <c r="I1273" i="68"/>
  <c r="H1273" i="68"/>
  <c r="G1274" i="68"/>
  <c r="F1273" i="67"/>
  <c r="D1274" i="67"/>
  <c r="E1273" i="67"/>
  <c r="G1272" i="67"/>
  <c r="H1271" i="67"/>
  <c r="I1271" i="67"/>
  <c r="W1271" i="58"/>
  <c r="X1271" i="58"/>
  <c r="V1272" i="58"/>
  <c r="AB1273" i="58"/>
  <c r="AA1273" i="58"/>
  <c r="Z1274" i="58"/>
  <c r="D1276" i="68" l="1"/>
  <c r="E1275" i="68"/>
  <c r="F1275" i="68"/>
  <c r="G1273" i="67"/>
  <c r="I1272" i="67"/>
  <c r="H1272" i="67"/>
  <c r="I1274" i="68"/>
  <c r="H1274" i="68"/>
  <c r="G1275" i="68"/>
  <c r="F1274" i="67"/>
  <c r="E1274" i="67"/>
  <c r="D1275" i="67"/>
  <c r="X1272" i="58"/>
  <c r="V1273" i="58"/>
  <c r="W1272" i="58"/>
  <c r="AB1274" i="58"/>
  <c r="AA1274" i="58"/>
  <c r="Z1275" i="58"/>
  <c r="D1276" i="67" l="1"/>
  <c r="E1275" i="67"/>
  <c r="F1275" i="67"/>
  <c r="G1274" i="67"/>
  <c r="H1273" i="67"/>
  <c r="I1273" i="67"/>
  <c r="I1275" i="68"/>
  <c r="H1275" i="68"/>
  <c r="G1276" i="68"/>
  <c r="F1276" i="68"/>
  <c r="E1276" i="68"/>
  <c r="D1277" i="68"/>
  <c r="X1273" i="58"/>
  <c r="W1273" i="58"/>
  <c r="V1274" i="58"/>
  <c r="AB1275" i="58"/>
  <c r="AA1275" i="58"/>
  <c r="Z1276" i="58"/>
  <c r="E1277" i="68" l="1"/>
  <c r="D1278" i="68"/>
  <c r="F1277" i="68"/>
  <c r="G1275" i="67"/>
  <c r="I1274" i="67"/>
  <c r="H1274" i="67"/>
  <c r="G1277" i="68"/>
  <c r="I1276" i="68"/>
  <c r="H1276" i="68"/>
  <c r="F1276" i="67"/>
  <c r="D1277" i="67"/>
  <c r="E1276" i="67"/>
  <c r="V1275" i="58"/>
  <c r="W1274" i="58"/>
  <c r="X1274" i="58"/>
  <c r="AB1276" i="58"/>
  <c r="AA1276" i="58"/>
  <c r="Z1277" i="58"/>
  <c r="G1276" i="67" l="1"/>
  <c r="I1275" i="67"/>
  <c r="H1275" i="67"/>
  <c r="D1278" i="67"/>
  <c r="E1277" i="67"/>
  <c r="F1277" i="67"/>
  <c r="H1277" i="68"/>
  <c r="I1277" i="68"/>
  <c r="F1278" i="68"/>
  <c r="E1278" i="68"/>
  <c r="G1278" i="68" s="1"/>
  <c r="D1279" i="68"/>
  <c r="V1276" i="58"/>
  <c r="X1275" i="58"/>
  <c r="W1275" i="58"/>
  <c r="AA1277" i="58"/>
  <c r="AB1277" i="58"/>
  <c r="Z1278" i="58"/>
  <c r="D1280" i="68" l="1"/>
  <c r="E1279" i="68"/>
  <c r="G1279" i="68" s="1"/>
  <c r="F1279" i="68"/>
  <c r="D1279" i="67"/>
  <c r="F1278" i="67"/>
  <c r="E1278" i="67"/>
  <c r="I1278" i="68"/>
  <c r="H1278" i="68"/>
  <c r="G1277" i="67"/>
  <c r="H1276" i="67"/>
  <c r="I1276" i="67"/>
  <c r="X1276" i="58"/>
  <c r="W1276" i="58"/>
  <c r="V1277" i="58"/>
  <c r="AB1278" i="58"/>
  <c r="AA1278" i="58"/>
  <c r="Z1279" i="58"/>
  <c r="E1279" i="67" l="1"/>
  <c r="F1279" i="67"/>
  <c r="D1280" i="67"/>
  <c r="G1280" i="68"/>
  <c r="I1279" i="68"/>
  <c r="H1279" i="68"/>
  <c r="G1278" i="67"/>
  <c r="H1277" i="67"/>
  <c r="I1277" i="67"/>
  <c r="E1280" i="68"/>
  <c r="D1281" i="68"/>
  <c r="F1280" i="68"/>
  <c r="V1278" i="58"/>
  <c r="X1277" i="58"/>
  <c r="W1277" i="58"/>
  <c r="AA1279" i="58"/>
  <c r="AB1279" i="58"/>
  <c r="Z1280" i="58"/>
  <c r="H1280" i="68" l="1"/>
  <c r="I1280" i="68"/>
  <c r="F1281" i="68"/>
  <c r="E1281" i="68"/>
  <c r="G1281" i="68" s="1"/>
  <c r="D1282" i="68"/>
  <c r="G1279" i="67"/>
  <c r="I1278" i="67"/>
  <c r="H1278" i="67"/>
  <c r="F1280" i="67"/>
  <c r="D1281" i="67"/>
  <c r="E1280" i="67"/>
  <c r="X1278" i="58"/>
  <c r="W1278" i="58"/>
  <c r="V1279" i="58"/>
  <c r="AB1280" i="58"/>
  <c r="AA1280" i="58"/>
  <c r="AC1280" i="58"/>
  <c r="Z1281" i="58"/>
  <c r="I1281" i="68" l="1"/>
  <c r="H1281" i="68"/>
  <c r="D1282" i="67"/>
  <c r="E1281" i="67"/>
  <c r="F1281" i="67"/>
  <c r="G1280" i="67"/>
  <c r="I1279" i="67"/>
  <c r="H1279" i="67"/>
  <c r="D1283" i="68"/>
  <c r="E1282" i="68"/>
  <c r="G1282" i="68" s="1"/>
  <c r="F1282" i="68"/>
  <c r="X1279" i="58"/>
  <c r="W1279" i="58"/>
  <c r="V1280" i="58"/>
  <c r="AB1281" i="58"/>
  <c r="AA1281" i="58"/>
  <c r="Z1282" i="58"/>
  <c r="E1283" i="68" l="1"/>
  <c r="G1283" i="68" s="1"/>
  <c r="D1284" i="68"/>
  <c r="F1283" i="68"/>
  <c r="F1282" i="67"/>
  <c r="E1282" i="67"/>
  <c r="D1283" i="67"/>
  <c r="I1282" i="68"/>
  <c r="H1282" i="68"/>
  <c r="G1281" i="67"/>
  <c r="I1280" i="67"/>
  <c r="H1280" i="67"/>
  <c r="X1280" i="58"/>
  <c r="Y1280" i="58"/>
  <c r="V1281" i="58"/>
  <c r="W1280" i="58"/>
  <c r="AA1282" i="58"/>
  <c r="AB1282" i="58"/>
  <c r="Z1283" i="58"/>
  <c r="E1283" i="67" l="1"/>
  <c r="D1284" i="67"/>
  <c r="F1283" i="67"/>
  <c r="E1284" i="68"/>
  <c r="G1284" i="68" s="1"/>
  <c r="F1284" i="68"/>
  <c r="D1285" i="68"/>
  <c r="G1282" i="67"/>
  <c r="H1281" i="67"/>
  <c r="I1281" i="67"/>
  <c r="I1283" i="68"/>
  <c r="H1283" i="68"/>
  <c r="V1282" i="58"/>
  <c r="X1281" i="58"/>
  <c r="W1281" i="58"/>
  <c r="AA1283" i="58"/>
  <c r="AB1283" i="58"/>
  <c r="Z1284" i="58"/>
  <c r="G1283" i="67" l="1"/>
  <c r="H1282" i="67"/>
  <c r="I1282" i="67"/>
  <c r="F1285" i="68"/>
  <c r="E1285" i="68"/>
  <c r="D1286" i="68"/>
  <c r="D1285" i="67"/>
  <c r="F1284" i="67"/>
  <c r="E1284" i="67"/>
  <c r="G1285" i="68"/>
  <c r="I1284" i="68"/>
  <c r="H1284" i="68"/>
  <c r="V1283" i="58"/>
  <c r="X1282" i="58"/>
  <c r="W1282" i="58"/>
  <c r="AA1284" i="58"/>
  <c r="AB1284" i="58"/>
  <c r="Z1285" i="58"/>
  <c r="D1286" i="67" l="1"/>
  <c r="E1285" i="67"/>
  <c r="F1285" i="67"/>
  <c r="H1285" i="68"/>
  <c r="I1285" i="68"/>
  <c r="F1286" i="68"/>
  <c r="E1286" i="68"/>
  <c r="G1286" i="68" s="1"/>
  <c r="D1287" i="68"/>
  <c r="G1284" i="67"/>
  <c r="I1283" i="67"/>
  <c r="H1283" i="67"/>
  <c r="W1283" i="58"/>
  <c r="V1284" i="58"/>
  <c r="X1283" i="58"/>
  <c r="AB1285" i="58"/>
  <c r="AA1285" i="58"/>
  <c r="Z1286" i="58"/>
  <c r="F1287" i="68" l="1"/>
  <c r="E1287" i="68"/>
  <c r="G1287" i="68" s="1"/>
  <c r="D1288" i="68"/>
  <c r="H1286" i="68"/>
  <c r="I1286" i="68"/>
  <c r="G1285" i="67"/>
  <c r="I1284" i="67"/>
  <c r="H1284" i="67"/>
  <c r="D1287" i="67"/>
  <c r="F1286" i="67"/>
  <c r="E1286" i="67"/>
  <c r="X1284" i="58"/>
  <c r="V1285" i="58"/>
  <c r="W1284" i="58"/>
  <c r="AA1286" i="58"/>
  <c r="AB1286" i="58"/>
  <c r="Z1287" i="58"/>
  <c r="D1289" i="68" l="1"/>
  <c r="F1288" i="68"/>
  <c r="E1288" i="68"/>
  <c r="G1286" i="67"/>
  <c r="H1285" i="67"/>
  <c r="I1285" i="67"/>
  <c r="I1287" i="68"/>
  <c r="H1287" i="68"/>
  <c r="G1288" i="68"/>
  <c r="E1287" i="67"/>
  <c r="F1287" i="67"/>
  <c r="D1288" i="67"/>
  <c r="X1285" i="58"/>
  <c r="W1285" i="58"/>
  <c r="V1286" i="58"/>
  <c r="AB1287" i="58"/>
  <c r="AA1287" i="58"/>
  <c r="Z1288" i="58"/>
  <c r="E1288" i="67" l="1"/>
  <c r="D1289" i="67"/>
  <c r="F1288" i="67"/>
  <c r="G1287" i="67"/>
  <c r="H1286" i="67"/>
  <c r="I1286" i="67"/>
  <c r="I1288" i="68"/>
  <c r="H1288" i="68"/>
  <c r="D1290" i="68"/>
  <c r="F1289" i="68"/>
  <c r="E1289" i="68"/>
  <c r="G1289" i="68" s="1"/>
  <c r="V1287" i="58"/>
  <c r="W1286" i="58"/>
  <c r="X1286" i="58"/>
  <c r="AA1288" i="58"/>
  <c r="AB1288" i="58"/>
  <c r="Z1289" i="58"/>
  <c r="G1288" i="67" l="1"/>
  <c r="H1287" i="67"/>
  <c r="I1287" i="67"/>
  <c r="E1289" i="67"/>
  <c r="F1289" i="67"/>
  <c r="D1290" i="67"/>
  <c r="I1289" i="68"/>
  <c r="H1289" i="68"/>
  <c r="E1290" i="68"/>
  <c r="G1290" i="68" s="1"/>
  <c r="F1290" i="68"/>
  <c r="D1291" i="68"/>
  <c r="X1287" i="58"/>
  <c r="W1287" i="58"/>
  <c r="V1288" i="58"/>
  <c r="AB1289" i="58"/>
  <c r="AA1289" i="58"/>
  <c r="Z1290" i="58"/>
  <c r="D1291" i="67" l="1"/>
  <c r="F1290" i="67"/>
  <c r="E1290" i="67"/>
  <c r="F1291" i="68"/>
  <c r="E1291" i="68"/>
  <c r="G1291" i="68" s="1"/>
  <c r="D1292" i="68"/>
  <c r="H1290" i="68"/>
  <c r="I1290" i="68"/>
  <c r="G1289" i="67"/>
  <c r="I1288" i="67"/>
  <c r="H1288" i="67"/>
  <c r="X1288" i="58"/>
  <c r="W1288" i="58"/>
  <c r="V1289" i="58"/>
  <c r="AA1290" i="58"/>
  <c r="AB1290" i="58"/>
  <c r="Z1291" i="58"/>
  <c r="D1293" i="68" l="1"/>
  <c r="F1292" i="68"/>
  <c r="E1292" i="68"/>
  <c r="G1292" i="68" s="1"/>
  <c r="G1290" i="67"/>
  <c r="H1289" i="67"/>
  <c r="I1289" i="67"/>
  <c r="H1291" i="68"/>
  <c r="I1291" i="68"/>
  <c r="D1292" i="67"/>
  <c r="E1291" i="67"/>
  <c r="F1291" i="67"/>
  <c r="X1289" i="58"/>
  <c r="W1289" i="58"/>
  <c r="V1290" i="58"/>
  <c r="AA1291" i="58"/>
  <c r="AB1291" i="58"/>
  <c r="Z1292" i="58"/>
  <c r="G1291" i="67" l="1"/>
  <c r="H1290" i="67"/>
  <c r="I1290" i="67"/>
  <c r="I1292" i="68"/>
  <c r="H1292" i="68"/>
  <c r="E1292" i="67"/>
  <c r="D1293" i="67"/>
  <c r="F1292" i="67"/>
  <c r="D1294" i="68"/>
  <c r="E1293" i="68"/>
  <c r="G1293" i="68" s="1"/>
  <c r="F1293" i="68"/>
  <c r="X1290" i="58"/>
  <c r="W1290" i="58"/>
  <c r="V1291" i="58"/>
  <c r="AA1292" i="58"/>
  <c r="AB1292" i="58"/>
  <c r="Z1293" i="58"/>
  <c r="F1293" i="67" l="1"/>
  <c r="E1293" i="67"/>
  <c r="D1294" i="67"/>
  <c r="I1293" i="68"/>
  <c r="G1294" i="68"/>
  <c r="H1293" i="68"/>
  <c r="D1295" i="68"/>
  <c r="F1294" i="68"/>
  <c r="E1294" i="68"/>
  <c r="G1292" i="67"/>
  <c r="H1291" i="67"/>
  <c r="I1291" i="67"/>
  <c r="X1291" i="58"/>
  <c r="V1292" i="58"/>
  <c r="W1291" i="58"/>
  <c r="AB1293" i="58"/>
  <c r="AA1293" i="58"/>
  <c r="Z1294" i="58"/>
  <c r="E1295" i="68" l="1"/>
  <c r="D1296" i="68"/>
  <c r="F1295" i="68"/>
  <c r="F1294" i="67"/>
  <c r="E1294" i="67"/>
  <c r="D1295" i="67"/>
  <c r="G1293" i="67"/>
  <c r="H1292" i="67"/>
  <c r="I1292" i="67"/>
  <c r="H1294" i="68"/>
  <c r="I1294" i="68"/>
  <c r="G1295" i="68"/>
  <c r="X1292" i="58"/>
  <c r="W1292" i="58"/>
  <c r="V1293" i="58"/>
  <c r="AA1294" i="58"/>
  <c r="AB1294" i="58"/>
  <c r="Z1295" i="58"/>
  <c r="G1296" i="68" l="1"/>
  <c r="I1295" i="68"/>
  <c r="H1295" i="68"/>
  <c r="G1294" i="67"/>
  <c r="H1293" i="67"/>
  <c r="I1293" i="67"/>
  <c r="E1295" i="67"/>
  <c r="D1296" i="67"/>
  <c r="F1295" i="67"/>
  <c r="E1296" i="68"/>
  <c r="D1297" i="68"/>
  <c r="F1296" i="68"/>
  <c r="V1294" i="58"/>
  <c r="W1293" i="58"/>
  <c r="X1293" i="58"/>
  <c r="AB1295" i="58"/>
  <c r="AA1295" i="58"/>
  <c r="Z1296" i="58"/>
  <c r="F1296" i="67" l="1"/>
  <c r="E1296" i="67"/>
  <c r="D1297" i="67"/>
  <c r="G1295" i="67"/>
  <c r="I1294" i="67"/>
  <c r="H1294" i="67"/>
  <c r="E1297" i="68"/>
  <c r="D1298" i="68"/>
  <c r="F1297" i="68"/>
  <c r="H1296" i="68"/>
  <c r="G1297" i="68"/>
  <c r="I1296" i="68"/>
  <c r="V1295" i="58"/>
  <c r="X1294" i="58"/>
  <c r="W1294" i="58"/>
  <c r="AA1296" i="58"/>
  <c r="AB1296" i="58"/>
  <c r="Z1297" i="58"/>
  <c r="E1298" i="68" l="1"/>
  <c r="D1299" i="68"/>
  <c r="F1298" i="68"/>
  <c r="G1296" i="67"/>
  <c r="I1295" i="67"/>
  <c r="H1295" i="67"/>
  <c r="H1297" i="68"/>
  <c r="G1298" i="68"/>
  <c r="I1297" i="68"/>
  <c r="D1298" i="67"/>
  <c r="E1297" i="67"/>
  <c r="F1297" i="67"/>
  <c r="V1296" i="58"/>
  <c r="W1295" i="58"/>
  <c r="X1295" i="58"/>
  <c r="AB1297" i="58"/>
  <c r="AA1297" i="58"/>
  <c r="Z1298" i="58"/>
  <c r="H1298" i="68" l="1"/>
  <c r="I1298" i="68"/>
  <c r="G1299" i="68"/>
  <c r="G1297" i="67"/>
  <c r="H1296" i="67"/>
  <c r="I1296" i="67"/>
  <c r="F1298" i="67"/>
  <c r="E1298" i="67"/>
  <c r="D1299" i="67"/>
  <c r="E1299" i="68"/>
  <c r="F1299" i="68"/>
  <c r="D1300" i="68"/>
  <c r="W1296" i="58"/>
  <c r="V1297" i="58"/>
  <c r="X1296" i="58"/>
  <c r="AA1298" i="58"/>
  <c r="AB1298" i="58"/>
  <c r="Z1299" i="58"/>
  <c r="E1300" i="68" l="1"/>
  <c r="D1301" i="68"/>
  <c r="F1300" i="68"/>
  <c r="G1298" i="67"/>
  <c r="H1297" i="67"/>
  <c r="I1297" i="67"/>
  <c r="H1299" i="68"/>
  <c r="G1300" i="68"/>
  <c r="I1299" i="68"/>
  <c r="E1299" i="67"/>
  <c r="F1299" i="67"/>
  <c r="D1300" i="67"/>
  <c r="W1297" i="58"/>
  <c r="V1298" i="58"/>
  <c r="X1297" i="58"/>
  <c r="AA1299" i="58"/>
  <c r="AB1299" i="58"/>
  <c r="Z1300" i="58"/>
  <c r="F1300" i="67" l="1"/>
  <c r="D1301" i="67"/>
  <c r="E1300" i="67"/>
  <c r="I1300" i="68"/>
  <c r="H1300" i="68"/>
  <c r="G1301" i="68"/>
  <c r="G1299" i="67"/>
  <c r="I1298" i="67"/>
  <c r="H1298" i="67"/>
  <c r="D1302" i="68"/>
  <c r="F1301" i="68"/>
  <c r="E1301" i="68"/>
  <c r="W1298" i="58"/>
  <c r="X1298" i="58"/>
  <c r="V1299" i="58"/>
  <c r="AB1300" i="58"/>
  <c r="AA1300" i="58"/>
  <c r="AC1300" i="58"/>
  <c r="Z1301" i="58"/>
  <c r="G1300" i="67" l="1"/>
  <c r="I1299" i="67"/>
  <c r="H1299" i="67"/>
  <c r="F1302" i="68"/>
  <c r="E1302" i="68"/>
  <c r="D1303" i="68"/>
  <c r="I1301" i="68"/>
  <c r="G1302" i="68"/>
  <c r="H1301" i="68"/>
  <c r="E1301" i="67"/>
  <c r="F1301" i="67"/>
  <c r="D1302" i="67"/>
  <c r="W1299" i="58"/>
  <c r="V1300" i="58"/>
  <c r="X1299" i="58"/>
  <c r="AA1301" i="58"/>
  <c r="AB1301" i="58"/>
  <c r="Z1302" i="58"/>
  <c r="F1302" i="67" l="1"/>
  <c r="E1302" i="67"/>
  <c r="D1303" i="67"/>
  <c r="G1303" i="68"/>
  <c r="I1302" i="68"/>
  <c r="H1302" i="68"/>
  <c r="E1303" i="68"/>
  <c r="D1304" i="68"/>
  <c r="F1303" i="68"/>
  <c r="G1301" i="67"/>
  <c r="I1300" i="67"/>
  <c r="H1300" i="67"/>
  <c r="Y1300" i="58"/>
  <c r="V1301" i="58"/>
  <c r="W1300" i="58"/>
  <c r="X1300" i="58"/>
  <c r="AB1302" i="58"/>
  <c r="AA1302" i="58"/>
  <c r="Z1303" i="58"/>
  <c r="F1304" i="68" l="1"/>
  <c r="E1304" i="68"/>
  <c r="D1305" i="68"/>
  <c r="I1303" i="68"/>
  <c r="H1303" i="68"/>
  <c r="G1304" i="68"/>
  <c r="D1304" i="67"/>
  <c r="E1303" i="67"/>
  <c r="F1303" i="67"/>
  <c r="G1302" i="67"/>
  <c r="H1301" i="67"/>
  <c r="I1301" i="67"/>
  <c r="X1301" i="58"/>
  <c r="V1302" i="58"/>
  <c r="W1301" i="58"/>
  <c r="AA1303" i="58"/>
  <c r="AB1303" i="58"/>
  <c r="Z1304" i="58"/>
  <c r="D1305" i="67" l="1"/>
  <c r="F1304" i="67"/>
  <c r="E1304" i="67"/>
  <c r="D1306" i="68"/>
  <c r="F1305" i="68"/>
  <c r="E1305" i="68"/>
  <c r="G1303" i="67"/>
  <c r="I1302" i="67"/>
  <c r="H1302" i="67"/>
  <c r="I1304" i="68"/>
  <c r="G1305" i="68"/>
  <c r="H1304" i="68"/>
  <c r="X1302" i="58"/>
  <c r="W1302" i="58"/>
  <c r="V1303" i="58"/>
  <c r="AB1304" i="58"/>
  <c r="AA1304" i="58"/>
  <c r="Z1305" i="58"/>
  <c r="E1306" i="68" l="1"/>
  <c r="D1307" i="68"/>
  <c r="F1306" i="68"/>
  <c r="H1305" i="68"/>
  <c r="G1306" i="68"/>
  <c r="I1305" i="68"/>
  <c r="G1304" i="67"/>
  <c r="H1303" i="67"/>
  <c r="I1303" i="67"/>
  <c r="D1306" i="67"/>
  <c r="E1305" i="67"/>
  <c r="F1305" i="67"/>
  <c r="V1304" i="58"/>
  <c r="X1303" i="58"/>
  <c r="W1303" i="58"/>
  <c r="AA1305" i="58"/>
  <c r="AB1305" i="58"/>
  <c r="Z1306" i="58"/>
  <c r="G1305" i="67" l="1"/>
  <c r="H1304" i="67"/>
  <c r="I1304" i="67"/>
  <c r="F1306" i="67"/>
  <c r="E1306" i="67"/>
  <c r="D1307" i="67"/>
  <c r="E1307" i="68"/>
  <c r="D1308" i="68"/>
  <c r="F1307" i="68"/>
  <c r="G1307" i="68"/>
  <c r="H1306" i="68"/>
  <c r="I1306" i="68"/>
  <c r="X1304" i="58"/>
  <c r="V1305" i="58"/>
  <c r="W1304" i="58"/>
  <c r="AB1306" i="58"/>
  <c r="AA1306" i="58"/>
  <c r="Z1307" i="58"/>
  <c r="E1308" i="68" l="1"/>
  <c r="G1308" i="68" s="1"/>
  <c r="D1309" i="68"/>
  <c r="F1308" i="68"/>
  <c r="I1307" i="68"/>
  <c r="H1307" i="68"/>
  <c r="E1307" i="67"/>
  <c r="F1307" i="67"/>
  <c r="D1308" i="67"/>
  <c r="G1306" i="67"/>
  <c r="H1305" i="67"/>
  <c r="I1305" i="67"/>
  <c r="W1305" i="58"/>
  <c r="V1306" i="58"/>
  <c r="X1305" i="58"/>
  <c r="AA1307" i="58"/>
  <c r="AB1307" i="58"/>
  <c r="Z1308" i="58"/>
  <c r="D1309" i="67" l="1"/>
  <c r="E1308" i="67"/>
  <c r="F1308" i="67"/>
  <c r="F1309" i="68"/>
  <c r="E1309" i="68"/>
  <c r="G1309" i="68" s="1"/>
  <c r="D1310" i="68"/>
  <c r="G1307" i="67"/>
  <c r="I1306" i="67"/>
  <c r="H1306" i="67"/>
  <c r="H1308" i="68"/>
  <c r="I1308" i="68"/>
  <c r="X1306" i="58"/>
  <c r="V1307" i="58"/>
  <c r="W1306" i="58"/>
  <c r="AA1308" i="58"/>
  <c r="AB1308" i="58"/>
  <c r="Z1309" i="58"/>
  <c r="G1308" i="67" l="1"/>
  <c r="I1307" i="67"/>
  <c r="H1307" i="67"/>
  <c r="F1310" i="68"/>
  <c r="D1311" i="68"/>
  <c r="E1310" i="68"/>
  <c r="G1310" i="68" s="1"/>
  <c r="H1309" i="68"/>
  <c r="I1309" i="68"/>
  <c r="F1309" i="67"/>
  <c r="D1310" i="67"/>
  <c r="E1309" i="67"/>
  <c r="X1307" i="58"/>
  <c r="W1307" i="58"/>
  <c r="V1308" i="58"/>
  <c r="AA1309" i="58"/>
  <c r="AB1309" i="58"/>
  <c r="Z1310" i="58"/>
  <c r="H1310" i="68" l="1"/>
  <c r="G1311" i="68"/>
  <c r="I1310" i="68"/>
  <c r="F1310" i="67"/>
  <c r="D1311" i="67"/>
  <c r="E1310" i="67"/>
  <c r="E1311" i="68"/>
  <c r="D1312" i="68"/>
  <c r="F1311" i="68"/>
  <c r="G1309" i="67"/>
  <c r="I1308" i="67"/>
  <c r="H1308" i="67"/>
  <c r="X1308" i="58"/>
  <c r="W1308" i="58"/>
  <c r="V1309" i="58"/>
  <c r="AB1310" i="58"/>
  <c r="AA1310" i="58"/>
  <c r="Z1311" i="58"/>
  <c r="E1312" i="68" l="1"/>
  <c r="D1313" i="68"/>
  <c r="F1312" i="68"/>
  <c r="G1310" i="67"/>
  <c r="H1309" i="67"/>
  <c r="I1309" i="67"/>
  <c r="H1311" i="68"/>
  <c r="I1311" i="68"/>
  <c r="G1312" i="68"/>
  <c r="E1311" i="67"/>
  <c r="F1311" i="67"/>
  <c r="D1312" i="67"/>
  <c r="W1309" i="58"/>
  <c r="V1310" i="58"/>
  <c r="X1309" i="58"/>
  <c r="AA1311" i="58"/>
  <c r="AB1311" i="58"/>
  <c r="Z1312" i="58"/>
  <c r="F1312" i="67" l="1"/>
  <c r="E1312" i="67"/>
  <c r="D1313" i="67"/>
  <c r="G1311" i="67"/>
  <c r="H1310" i="67"/>
  <c r="I1310" i="67"/>
  <c r="F1313" i="68"/>
  <c r="E1313" i="68"/>
  <c r="D1314" i="68"/>
  <c r="I1312" i="68"/>
  <c r="H1312" i="68"/>
  <c r="G1313" i="68"/>
  <c r="V1311" i="58"/>
  <c r="W1310" i="58"/>
  <c r="X1310" i="58"/>
  <c r="AB1312" i="58"/>
  <c r="AA1312" i="58"/>
  <c r="Z1313" i="58"/>
  <c r="F1314" i="68" l="1"/>
  <c r="E1314" i="68"/>
  <c r="D1315" i="68"/>
  <c r="I1313" i="68"/>
  <c r="H1313" i="68"/>
  <c r="G1314" i="68"/>
  <c r="G1312" i="67"/>
  <c r="H1311" i="67"/>
  <c r="I1311" i="67"/>
  <c r="E1313" i="67"/>
  <c r="F1313" i="67"/>
  <c r="D1314" i="67"/>
  <c r="V1312" i="58"/>
  <c r="X1311" i="58"/>
  <c r="W1311" i="58"/>
  <c r="AA1313" i="58"/>
  <c r="AB1313" i="58"/>
  <c r="Z1314" i="58"/>
  <c r="G1313" i="67" l="1"/>
  <c r="I1312" i="67"/>
  <c r="H1312" i="67"/>
  <c r="F1315" i="68"/>
  <c r="E1315" i="68"/>
  <c r="D1316" i="68"/>
  <c r="D1315" i="67"/>
  <c r="F1314" i="67"/>
  <c r="E1314" i="67"/>
  <c r="I1314" i="68"/>
  <c r="H1314" i="68"/>
  <c r="G1315" i="68"/>
  <c r="W1312" i="58"/>
  <c r="V1313" i="58"/>
  <c r="X1312" i="58"/>
  <c r="AB1314" i="58"/>
  <c r="AA1314" i="58"/>
  <c r="Z1315" i="58"/>
  <c r="I1315" i="68" l="1"/>
  <c r="H1315" i="68"/>
  <c r="G1316" i="68"/>
  <c r="D1316" i="67"/>
  <c r="E1315" i="67"/>
  <c r="F1315" i="67"/>
  <c r="D1317" i="68"/>
  <c r="F1316" i="68"/>
  <c r="E1316" i="68"/>
  <c r="G1314" i="67"/>
  <c r="H1313" i="67"/>
  <c r="I1313" i="67"/>
  <c r="W1313" i="58"/>
  <c r="V1314" i="58"/>
  <c r="X1313" i="58"/>
  <c r="AA1315" i="58"/>
  <c r="AB1315" i="58"/>
  <c r="Z1316" i="58"/>
  <c r="D1317" i="67" l="1"/>
  <c r="F1316" i="67"/>
  <c r="E1316" i="67"/>
  <c r="E1317" i="68"/>
  <c r="F1317" i="68"/>
  <c r="D1318" i="68"/>
  <c r="H1316" i="68"/>
  <c r="I1316" i="68"/>
  <c r="G1317" i="68"/>
  <c r="G1315" i="67"/>
  <c r="I1314" i="67"/>
  <c r="H1314" i="67"/>
  <c r="W1314" i="58"/>
  <c r="V1315" i="58"/>
  <c r="X1314" i="58"/>
  <c r="AA1316" i="58"/>
  <c r="AB1316" i="58"/>
  <c r="Z1317" i="58"/>
  <c r="G1316" i="67" l="1"/>
  <c r="I1315" i="67"/>
  <c r="H1315" i="67"/>
  <c r="D1319" i="68"/>
  <c r="E1318" i="68"/>
  <c r="F1318" i="68"/>
  <c r="I1317" i="68"/>
  <c r="H1317" i="68"/>
  <c r="G1318" i="68"/>
  <c r="E1317" i="67"/>
  <c r="F1317" i="67"/>
  <c r="D1318" i="67"/>
  <c r="W1315" i="58"/>
  <c r="V1316" i="58"/>
  <c r="X1315" i="58"/>
  <c r="AA1317" i="58"/>
  <c r="AB1317" i="58"/>
  <c r="Z1318" i="58"/>
  <c r="F1318" i="67" l="1"/>
  <c r="D1319" i="67"/>
  <c r="E1318" i="67"/>
  <c r="E1319" i="68"/>
  <c r="D1320" i="68"/>
  <c r="F1319" i="68"/>
  <c r="H1318" i="68"/>
  <c r="I1318" i="68"/>
  <c r="G1319" i="68"/>
  <c r="G1317" i="67"/>
  <c r="I1316" i="67"/>
  <c r="H1316" i="67"/>
  <c r="W1316" i="58"/>
  <c r="V1317" i="58"/>
  <c r="X1316" i="58"/>
  <c r="AB1318" i="58"/>
  <c r="AA1318" i="58"/>
  <c r="Z1319" i="58"/>
  <c r="G1318" i="67" l="1"/>
  <c r="H1317" i="67"/>
  <c r="I1317" i="67"/>
  <c r="E1319" i="67"/>
  <c r="F1319" i="67"/>
  <c r="D1320" i="67"/>
  <c r="I1319" i="68"/>
  <c r="H1319" i="68"/>
  <c r="G1320" i="68"/>
  <c r="F1320" i="68"/>
  <c r="E1320" i="68"/>
  <c r="D1321" i="68"/>
  <c r="X1317" i="58"/>
  <c r="V1318" i="58"/>
  <c r="W1317" i="58"/>
  <c r="AA1319" i="58"/>
  <c r="AB1319" i="58"/>
  <c r="Z1320" i="58"/>
  <c r="D1322" i="68" l="1"/>
  <c r="F1321" i="68"/>
  <c r="E1321" i="68"/>
  <c r="F1320" i="67"/>
  <c r="E1320" i="67"/>
  <c r="D1321" i="67"/>
  <c r="I1320" i="68"/>
  <c r="H1320" i="68"/>
  <c r="G1321" i="68"/>
  <c r="G1319" i="67"/>
  <c r="I1318" i="67"/>
  <c r="H1318" i="67"/>
  <c r="W1318" i="58"/>
  <c r="V1319" i="58"/>
  <c r="X1318" i="58"/>
  <c r="AB1320" i="58"/>
  <c r="AC1320" i="58"/>
  <c r="AA1320" i="58"/>
  <c r="Z1321" i="58"/>
  <c r="G1320" i="67" l="1"/>
  <c r="I1319" i="67"/>
  <c r="H1319" i="67"/>
  <c r="D1322" i="67"/>
  <c r="E1321" i="67"/>
  <c r="F1321" i="67"/>
  <c r="H1321" i="68"/>
  <c r="G1322" i="68"/>
  <c r="I1321" i="68"/>
  <c r="E1322" i="68"/>
  <c r="D1323" i="68"/>
  <c r="F1322" i="68"/>
  <c r="W1319" i="58"/>
  <c r="V1320" i="58"/>
  <c r="X1319" i="58"/>
  <c r="AB1321" i="58"/>
  <c r="AA1321" i="58"/>
  <c r="Z1322" i="58"/>
  <c r="G1323" i="68" l="1"/>
  <c r="I1322" i="68"/>
  <c r="H1322" i="68"/>
  <c r="F1322" i="67"/>
  <c r="E1322" i="67"/>
  <c r="D1323" i="67"/>
  <c r="E1323" i="68"/>
  <c r="D1324" i="68"/>
  <c r="F1323" i="68"/>
  <c r="G1321" i="67"/>
  <c r="I1320" i="67"/>
  <c r="H1320" i="67"/>
  <c r="Y1320" i="58"/>
  <c r="V1321" i="58"/>
  <c r="X1320" i="58"/>
  <c r="W1320" i="58"/>
  <c r="AA1322" i="58"/>
  <c r="AB1322" i="58"/>
  <c r="Z1323" i="58"/>
  <c r="E1323" i="67" l="1"/>
  <c r="F1323" i="67"/>
  <c r="D1324" i="67"/>
  <c r="F1324" i="68"/>
  <c r="E1324" i="68"/>
  <c r="D1325" i="68"/>
  <c r="G1322" i="67"/>
  <c r="H1321" i="67"/>
  <c r="I1321" i="67"/>
  <c r="I1323" i="68"/>
  <c r="H1323" i="68"/>
  <c r="G1324" i="68"/>
  <c r="W1321" i="58"/>
  <c r="V1322" i="58"/>
  <c r="X1321" i="58"/>
  <c r="AB1323" i="58"/>
  <c r="AA1323" i="58"/>
  <c r="Z1324" i="58"/>
  <c r="I1324" i="68" l="1"/>
  <c r="H1324" i="68"/>
  <c r="G1325" i="68"/>
  <c r="G1323" i="67"/>
  <c r="I1322" i="67"/>
  <c r="H1322" i="67"/>
  <c r="D1325" i="67"/>
  <c r="F1324" i="67"/>
  <c r="E1324" i="67"/>
  <c r="E1325" i="68"/>
  <c r="D1326" i="68"/>
  <c r="F1325" i="68"/>
  <c r="V1323" i="58"/>
  <c r="X1322" i="58"/>
  <c r="W1322" i="58"/>
  <c r="AA1324" i="58"/>
  <c r="AB1324" i="58"/>
  <c r="Z1325" i="58"/>
  <c r="G1324" i="67" l="1"/>
  <c r="I1323" i="67"/>
  <c r="H1323" i="67"/>
  <c r="F1326" i="68"/>
  <c r="D1327" i="68"/>
  <c r="E1326" i="68"/>
  <c r="D1326" i="67"/>
  <c r="E1325" i="67"/>
  <c r="F1325" i="67"/>
  <c r="I1325" i="68"/>
  <c r="H1325" i="68"/>
  <c r="G1326" i="68"/>
  <c r="W1323" i="58"/>
  <c r="X1323" i="58"/>
  <c r="V1324" i="58"/>
  <c r="AA1325" i="58"/>
  <c r="AB1325" i="58"/>
  <c r="Z1326" i="58"/>
  <c r="G1327" i="68" l="1"/>
  <c r="I1326" i="68"/>
  <c r="H1326" i="68"/>
  <c r="D1327" i="67"/>
  <c r="F1326" i="67"/>
  <c r="E1326" i="67"/>
  <c r="E1327" i="68"/>
  <c r="D1328" i="68"/>
  <c r="F1327" i="68"/>
  <c r="G1325" i="67"/>
  <c r="I1324" i="67"/>
  <c r="H1324" i="67"/>
  <c r="V1325" i="58"/>
  <c r="X1324" i="58"/>
  <c r="W1324" i="58"/>
  <c r="AA1326" i="58"/>
  <c r="AB1326" i="58"/>
  <c r="Z1327" i="58"/>
  <c r="F1328" i="68" l="1"/>
  <c r="E1328" i="68"/>
  <c r="D1329" i="68"/>
  <c r="D1328" i="67"/>
  <c r="F1327" i="67"/>
  <c r="E1327" i="67"/>
  <c r="G1326" i="67"/>
  <c r="H1325" i="67"/>
  <c r="I1325" i="67"/>
  <c r="I1327" i="68"/>
  <c r="H1327" i="68"/>
  <c r="G1328" i="68"/>
  <c r="X1325" i="58"/>
  <c r="V1326" i="58"/>
  <c r="W1325" i="58"/>
  <c r="AB1327" i="58"/>
  <c r="AA1327" i="58"/>
  <c r="Z1328" i="58"/>
  <c r="G1329" i="68" l="1"/>
  <c r="I1328" i="68"/>
  <c r="H1328" i="68"/>
  <c r="D1329" i="67"/>
  <c r="F1328" i="67"/>
  <c r="E1328" i="67"/>
  <c r="G1327" i="67"/>
  <c r="I1326" i="67"/>
  <c r="H1326" i="67"/>
  <c r="E1329" i="68"/>
  <c r="D1330" i="68"/>
  <c r="F1329" i="68"/>
  <c r="W1326" i="58"/>
  <c r="X1326" i="58"/>
  <c r="V1327" i="58"/>
  <c r="AA1328" i="58"/>
  <c r="AB1328" i="58"/>
  <c r="Z1329" i="58"/>
  <c r="D1330" i="67" l="1"/>
  <c r="E1329" i="67"/>
  <c r="F1329" i="67"/>
  <c r="F1330" i="68"/>
  <c r="E1330" i="68"/>
  <c r="D1331" i="68"/>
  <c r="G1328" i="67"/>
  <c r="I1327" i="67"/>
  <c r="H1327" i="67"/>
  <c r="I1329" i="68"/>
  <c r="H1329" i="68"/>
  <c r="G1330" i="68"/>
  <c r="X1327" i="58"/>
  <c r="W1327" i="58"/>
  <c r="V1328" i="58"/>
  <c r="AB1329" i="58"/>
  <c r="AA1329" i="58"/>
  <c r="Z1330" i="58"/>
  <c r="H1330" i="68" l="1"/>
  <c r="G1331" i="68"/>
  <c r="I1330" i="68"/>
  <c r="E1331" i="68"/>
  <c r="F1331" i="68"/>
  <c r="D1332" i="68"/>
  <c r="G1329" i="67"/>
  <c r="I1328" i="67"/>
  <c r="H1328" i="67"/>
  <c r="D1331" i="67"/>
  <c r="F1330" i="67"/>
  <c r="E1330" i="67"/>
  <c r="W1328" i="58"/>
  <c r="V1329" i="58"/>
  <c r="X1328" i="58"/>
  <c r="AA1330" i="58"/>
  <c r="AB1330" i="58"/>
  <c r="Z1331" i="58"/>
  <c r="G1330" i="67" l="1"/>
  <c r="H1329" i="67"/>
  <c r="I1329" i="67"/>
  <c r="D1332" i="67"/>
  <c r="F1331" i="67"/>
  <c r="E1331" i="67"/>
  <c r="F1332" i="68"/>
  <c r="E1332" i="68"/>
  <c r="D1333" i="68"/>
  <c r="I1331" i="68"/>
  <c r="H1331" i="68"/>
  <c r="G1332" i="68"/>
  <c r="X1329" i="58"/>
  <c r="W1329" i="58"/>
  <c r="V1330" i="58"/>
  <c r="AB1331" i="58"/>
  <c r="AA1331" i="58"/>
  <c r="Z1332" i="58"/>
  <c r="G1333" i="68" l="1"/>
  <c r="I1332" i="68"/>
  <c r="H1332" i="68"/>
  <c r="F1332" i="67"/>
  <c r="E1332" i="67"/>
  <c r="D1333" i="67"/>
  <c r="E1333" i="68"/>
  <c r="D1334" i="68"/>
  <c r="F1333" i="68"/>
  <c r="G1331" i="67"/>
  <c r="I1330" i="67"/>
  <c r="H1330" i="67"/>
  <c r="X1330" i="58"/>
  <c r="W1330" i="58"/>
  <c r="V1331" i="58"/>
  <c r="AA1332" i="58"/>
  <c r="AB1332" i="58"/>
  <c r="Z1333" i="58"/>
  <c r="E1334" i="68" l="1"/>
  <c r="D1335" i="68"/>
  <c r="F1334" i="68"/>
  <c r="G1332" i="67"/>
  <c r="I1331" i="67"/>
  <c r="H1331" i="67"/>
  <c r="D1334" i="67"/>
  <c r="E1333" i="67"/>
  <c r="F1333" i="67"/>
  <c r="H1333" i="68"/>
  <c r="G1334" i="68"/>
  <c r="I1333" i="68"/>
  <c r="X1331" i="58"/>
  <c r="W1331" i="58"/>
  <c r="V1332" i="58"/>
  <c r="AA1333" i="58"/>
  <c r="AB1333" i="58"/>
  <c r="Z1334" i="58"/>
  <c r="G1333" i="67" l="1"/>
  <c r="I1332" i="67"/>
  <c r="H1332" i="67"/>
  <c r="I1334" i="68"/>
  <c r="H1334" i="68"/>
  <c r="G1335" i="68"/>
  <c r="D1335" i="67"/>
  <c r="F1334" i="67"/>
  <c r="E1334" i="67"/>
  <c r="D1336" i="68"/>
  <c r="E1335" i="68"/>
  <c r="F1335" i="68"/>
  <c r="W1332" i="58"/>
  <c r="V1333" i="58"/>
  <c r="X1332" i="58"/>
  <c r="AA1334" i="58"/>
  <c r="AB1334" i="58"/>
  <c r="Z1335" i="58"/>
  <c r="E1335" i="67" l="1"/>
  <c r="F1335" i="67"/>
  <c r="D1336" i="67"/>
  <c r="E1336" i="68"/>
  <c r="D1337" i="68"/>
  <c r="F1336" i="68"/>
  <c r="H1335" i="68"/>
  <c r="G1336" i="68"/>
  <c r="I1335" i="68"/>
  <c r="G1334" i="67"/>
  <c r="H1333" i="67"/>
  <c r="I1333" i="67"/>
  <c r="X1333" i="58"/>
  <c r="V1334" i="58"/>
  <c r="W1333" i="58"/>
  <c r="AB1335" i="58"/>
  <c r="AA1335" i="58"/>
  <c r="Z1336" i="58"/>
  <c r="G1337" i="68" l="1"/>
  <c r="I1336" i="68"/>
  <c r="H1336" i="68"/>
  <c r="F1336" i="67"/>
  <c r="E1336" i="67"/>
  <c r="D1337" i="67"/>
  <c r="G1335" i="67"/>
  <c r="I1334" i="67"/>
  <c r="H1334" i="67"/>
  <c r="E1337" i="68"/>
  <c r="D1338" i="68"/>
  <c r="F1337" i="68"/>
  <c r="W1334" i="58"/>
  <c r="V1335" i="58"/>
  <c r="X1334" i="58"/>
  <c r="AA1336" i="58"/>
  <c r="AB1336" i="58"/>
  <c r="Z1337" i="58"/>
  <c r="F1338" i="68" l="1"/>
  <c r="E1338" i="68"/>
  <c r="D1339" i="68"/>
  <c r="G1336" i="67"/>
  <c r="I1335" i="67"/>
  <c r="H1335" i="67"/>
  <c r="E1337" i="67"/>
  <c r="F1337" i="67"/>
  <c r="D1338" i="67"/>
  <c r="I1337" i="68"/>
  <c r="H1337" i="68"/>
  <c r="G1338" i="68"/>
  <c r="W1335" i="58"/>
  <c r="V1336" i="58"/>
  <c r="X1335" i="58"/>
  <c r="AB1337" i="58"/>
  <c r="AA1337" i="58"/>
  <c r="Z1338" i="58"/>
  <c r="D1339" i="67" l="1"/>
  <c r="F1338" i="67"/>
  <c r="E1338" i="67"/>
  <c r="G1339" i="68"/>
  <c r="H1338" i="68"/>
  <c r="I1338" i="68"/>
  <c r="G1337" i="67"/>
  <c r="I1336" i="67"/>
  <c r="H1336" i="67"/>
  <c r="E1339" i="68"/>
  <c r="D1340" i="68"/>
  <c r="F1339" i="68"/>
  <c r="V1337" i="58"/>
  <c r="X1336" i="58"/>
  <c r="W1336" i="58"/>
  <c r="AA1338" i="58"/>
  <c r="AB1338" i="58"/>
  <c r="Z1339" i="58"/>
  <c r="I1339" i="68" l="1"/>
  <c r="H1339" i="68"/>
  <c r="G1340" i="68"/>
  <c r="F1340" i="68"/>
  <c r="E1340" i="68"/>
  <c r="D1341" i="68"/>
  <c r="G1338" i="67"/>
  <c r="H1337" i="67"/>
  <c r="I1337" i="67"/>
  <c r="D1340" i="67"/>
  <c r="E1339" i="67"/>
  <c r="F1339" i="67"/>
  <c r="W1337" i="58"/>
  <c r="V1338" i="58"/>
  <c r="X1337" i="58"/>
  <c r="AB1339" i="58"/>
  <c r="AA1339" i="58"/>
  <c r="Z1340" i="58"/>
  <c r="G1339" i="67" l="1"/>
  <c r="I1338" i="67"/>
  <c r="H1338" i="67"/>
  <c r="G1341" i="68"/>
  <c r="I1340" i="68"/>
  <c r="H1340" i="68"/>
  <c r="D1341" i="67"/>
  <c r="E1340" i="67"/>
  <c r="F1340" i="67"/>
  <c r="E1341" i="68"/>
  <c r="D1342" i="68"/>
  <c r="F1341" i="68"/>
  <c r="W1338" i="58"/>
  <c r="V1339" i="58"/>
  <c r="X1338" i="58"/>
  <c r="AB1340" i="58"/>
  <c r="AA1340" i="58"/>
  <c r="AC1340" i="58"/>
  <c r="Z1341" i="58"/>
  <c r="I1341" i="68" l="1"/>
  <c r="H1341" i="68"/>
  <c r="G1342" i="68"/>
  <c r="F1342" i="68"/>
  <c r="E1342" i="68"/>
  <c r="D1343" i="68"/>
  <c r="D1342" i="67"/>
  <c r="E1341" i="67"/>
  <c r="F1341" i="67"/>
  <c r="G1340" i="67"/>
  <c r="I1339" i="67"/>
  <c r="H1339" i="67"/>
  <c r="W1339" i="58"/>
  <c r="V1340" i="58"/>
  <c r="X1339" i="58"/>
  <c r="AA1341" i="58"/>
  <c r="AB1341" i="58"/>
  <c r="Z1342" i="58"/>
  <c r="D1343" i="67" l="1"/>
  <c r="F1342" i="67"/>
  <c r="E1342" i="67"/>
  <c r="G1343" i="68"/>
  <c r="I1342" i="68"/>
  <c r="H1342" i="68"/>
  <c r="G1341" i="67"/>
  <c r="I1340" i="67"/>
  <c r="H1340" i="67"/>
  <c r="E1343" i="68"/>
  <c r="D1344" i="68"/>
  <c r="F1343" i="68"/>
  <c r="Y1340" i="58"/>
  <c r="W1340" i="58"/>
  <c r="V1341" i="58"/>
  <c r="X1340" i="58"/>
  <c r="AA1342" i="58"/>
  <c r="AB1342" i="58"/>
  <c r="Z1343" i="58"/>
  <c r="F1344" i="68" l="1"/>
  <c r="D1345" i="68"/>
  <c r="E1344" i="68"/>
  <c r="G1342" i="67"/>
  <c r="H1341" i="67"/>
  <c r="I1341" i="67"/>
  <c r="I1343" i="68"/>
  <c r="H1343" i="68"/>
  <c r="G1344" i="68"/>
  <c r="D1344" i="67"/>
  <c r="E1343" i="67"/>
  <c r="F1343" i="67"/>
  <c r="W1341" i="58"/>
  <c r="V1342" i="58"/>
  <c r="X1341" i="58"/>
  <c r="AA1343" i="58"/>
  <c r="AB1343" i="58"/>
  <c r="Z1344" i="58"/>
  <c r="D1345" i="67" l="1"/>
  <c r="F1344" i="67"/>
  <c r="E1344" i="67"/>
  <c r="E1345" i="68"/>
  <c r="D1346" i="68"/>
  <c r="F1345" i="68"/>
  <c r="G1343" i="67"/>
  <c r="I1342" i="67"/>
  <c r="H1342" i="67"/>
  <c r="G1345" i="68"/>
  <c r="I1344" i="68"/>
  <c r="H1344" i="68"/>
  <c r="X1342" i="58"/>
  <c r="W1342" i="58"/>
  <c r="V1343" i="58"/>
  <c r="AA1344" i="58"/>
  <c r="AB1344" i="58"/>
  <c r="Z1345" i="58"/>
  <c r="G1344" i="67" l="1"/>
  <c r="I1343" i="67"/>
  <c r="H1343" i="67"/>
  <c r="H1345" i="68"/>
  <c r="G1346" i="68"/>
  <c r="I1345" i="68"/>
  <c r="E1346" i="68"/>
  <c r="D1347" i="68"/>
  <c r="F1346" i="68"/>
  <c r="D1346" i="67"/>
  <c r="F1345" i="67"/>
  <c r="E1345" i="67"/>
  <c r="W1343" i="58"/>
  <c r="V1344" i="58"/>
  <c r="X1343" i="58"/>
  <c r="AA1345" i="58"/>
  <c r="AB1345" i="58"/>
  <c r="Z1346" i="58"/>
  <c r="E1347" i="68" l="1"/>
  <c r="D1348" i="68"/>
  <c r="F1347" i="68"/>
  <c r="D1347" i="67"/>
  <c r="F1346" i="67"/>
  <c r="E1346" i="67"/>
  <c r="G1347" i="68"/>
  <c r="I1346" i="68"/>
  <c r="H1346" i="68"/>
  <c r="G1345" i="67"/>
  <c r="I1344" i="67"/>
  <c r="H1344" i="67"/>
  <c r="X1344" i="58"/>
  <c r="W1344" i="58"/>
  <c r="V1345" i="58"/>
  <c r="AA1346" i="58"/>
  <c r="AB1346" i="58"/>
  <c r="Z1347" i="58"/>
  <c r="H1347" i="68" l="1"/>
  <c r="G1348" i="68"/>
  <c r="I1347" i="68"/>
  <c r="G1346" i="67"/>
  <c r="H1345" i="67"/>
  <c r="I1345" i="67"/>
  <c r="E1348" i="68"/>
  <c r="D1349" i="68"/>
  <c r="F1348" i="68"/>
  <c r="E1347" i="67"/>
  <c r="F1347" i="67"/>
  <c r="D1348" i="67"/>
  <c r="X1345" i="58"/>
  <c r="V1346" i="58"/>
  <c r="W1345" i="58"/>
  <c r="AA1347" i="58"/>
  <c r="AB1347" i="58"/>
  <c r="Z1348" i="58"/>
  <c r="D1349" i="67" l="1"/>
  <c r="F1348" i="67"/>
  <c r="E1348" i="67"/>
  <c r="G1347" i="67"/>
  <c r="I1346" i="67"/>
  <c r="H1346" i="67"/>
  <c r="I1348" i="68"/>
  <c r="H1348" i="68"/>
  <c r="G1349" i="68"/>
  <c r="D1350" i="68"/>
  <c r="F1349" i="68"/>
  <c r="E1349" i="68"/>
  <c r="X1346" i="58"/>
  <c r="W1346" i="58"/>
  <c r="V1347" i="58"/>
  <c r="AA1348" i="58"/>
  <c r="AB1348" i="58"/>
  <c r="Z1349" i="58"/>
  <c r="G1348" i="67" l="1"/>
  <c r="H1347" i="67"/>
  <c r="I1347" i="67"/>
  <c r="E1350" i="68"/>
  <c r="F1350" i="68"/>
  <c r="D1351" i="68"/>
  <c r="H1349" i="68"/>
  <c r="I1349" i="68"/>
  <c r="G1350" i="68"/>
  <c r="E1349" i="67"/>
  <c r="F1349" i="67"/>
  <c r="D1350" i="67"/>
  <c r="V1348" i="58"/>
  <c r="X1347" i="58"/>
  <c r="W1347" i="58"/>
  <c r="AA1349" i="58"/>
  <c r="AB1349" i="58"/>
  <c r="Z1350" i="58"/>
  <c r="F1350" i="67" l="1"/>
  <c r="E1350" i="67"/>
  <c r="D1351" i="67"/>
  <c r="E1351" i="68"/>
  <c r="D1352" i="68"/>
  <c r="F1351" i="68"/>
  <c r="G1351" i="68"/>
  <c r="I1350" i="68"/>
  <c r="H1350" i="68"/>
  <c r="G1349" i="67"/>
  <c r="I1348" i="67"/>
  <c r="H1348" i="67"/>
  <c r="V1349" i="58"/>
  <c r="X1348" i="58"/>
  <c r="W1348" i="58"/>
  <c r="AA1350" i="58"/>
  <c r="AB1350" i="58"/>
  <c r="Z1351" i="58"/>
  <c r="I1351" i="68" l="1"/>
  <c r="H1351" i="68"/>
  <c r="G1352" i="68"/>
  <c r="E1351" i="67"/>
  <c r="D1352" i="67"/>
  <c r="F1351" i="67"/>
  <c r="G1350" i="67"/>
  <c r="H1349" i="67"/>
  <c r="I1349" i="67"/>
  <c r="F1352" i="68"/>
  <c r="D1353" i="68"/>
  <c r="E1352" i="68"/>
  <c r="X1349" i="58"/>
  <c r="V1350" i="58"/>
  <c r="W1349" i="58"/>
  <c r="AA1351" i="58"/>
  <c r="AB1351" i="58"/>
  <c r="Z1352" i="58"/>
  <c r="D1353" i="67" l="1"/>
  <c r="F1352" i="67"/>
  <c r="E1352" i="67"/>
  <c r="E1353" i="68"/>
  <c r="D1354" i="68"/>
  <c r="F1353" i="68"/>
  <c r="G1351" i="67"/>
  <c r="I1350" i="67"/>
  <c r="H1350" i="67"/>
  <c r="G1353" i="68"/>
  <c r="I1352" i="68"/>
  <c r="H1352" i="68"/>
  <c r="X1350" i="58"/>
  <c r="W1350" i="58"/>
  <c r="V1351" i="58"/>
  <c r="AA1352" i="58"/>
  <c r="AB1352" i="58"/>
  <c r="Z1353" i="58"/>
  <c r="G1352" i="67" l="1"/>
  <c r="I1351" i="67"/>
  <c r="H1351" i="67"/>
  <c r="I1353" i="68"/>
  <c r="H1353" i="68"/>
  <c r="G1354" i="68"/>
  <c r="F1354" i="68"/>
  <c r="E1354" i="68"/>
  <c r="D1355" i="68"/>
  <c r="D1354" i="67"/>
  <c r="F1353" i="67"/>
  <c r="E1353" i="67"/>
  <c r="X1351" i="58"/>
  <c r="V1352" i="58"/>
  <c r="W1351" i="58"/>
  <c r="AA1353" i="58"/>
  <c r="AB1353" i="58"/>
  <c r="Z1354" i="58"/>
  <c r="D1355" i="67" l="1"/>
  <c r="F1354" i="67"/>
  <c r="E1354" i="67"/>
  <c r="I1354" i="68"/>
  <c r="G1355" i="68"/>
  <c r="H1354" i="68"/>
  <c r="F1355" i="68"/>
  <c r="D1356" i="68"/>
  <c r="E1355" i="68"/>
  <c r="G1353" i="67"/>
  <c r="I1352" i="67"/>
  <c r="H1352" i="67"/>
  <c r="X1352" i="58"/>
  <c r="W1352" i="58"/>
  <c r="V1353" i="58"/>
  <c r="AA1354" i="58"/>
  <c r="AB1354" i="58"/>
  <c r="Z1355" i="58"/>
  <c r="F1356" i="68" l="1"/>
  <c r="E1356" i="68"/>
  <c r="D1357" i="68"/>
  <c r="G1354" i="67"/>
  <c r="I1353" i="67"/>
  <c r="H1353" i="67"/>
  <c r="I1355" i="68"/>
  <c r="G1356" i="68"/>
  <c r="H1355" i="68"/>
  <c r="D1356" i="67"/>
  <c r="E1355" i="67"/>
  <c r="F1355" i="67"/>
  <c r="V1354" i="58"/>
  <c r="X1353" i="58"/>
  <c r="W1353" i="58"/>
  <c r="AA1355" i="58"/>
  <c r="AB1355" i="58"/>
  <c r="Z1356" i="58"/>
  <c r="I1356" i="68" l="1"/>
  <c r="G1357" i="68"/>
  <c r="H1356" i="68"/>
  <c r="G1355" i="67"/>
  <c r="I1354" i="67"/>
  <c r="H1354" i="67"/>
  <c r="F1357" i="68"/>
  <c r="E1357" i="68"/>
  <c r="D1358" i="68"/>
  <c r="D1357" i="67"/>
  <c r="E1356" i="67"/>
  <c r="F1356" i="67"/>
  <c r="X1354" i="58"/>
  <c r="W1354" i="58"/>
  <c r="V1355" i="58"/>
  <c r="AA1356" i="58"/>
  <c r="AB1356" i="58"/>
  <c r="Z1357" i="58"/>
  <c r="G1356" i="67" l="1"/>
  <c r="H1355" i="67"/>
  <c r="I1355" i="67"/>
  <c r="D1358" i="67"/>
  <c r="E1357" i="67"/>
  <c r="F1357" i="67"/>
  <c r="I1357" i="68"/>
  <c r="H1357" i="68"/>
  <c r="G1358" i="68"/>
  <c r="F1358" i="68"/>
  <c r="E1358" i="68"/>
  <c r="D1359" i="68"/>
  <c r="X1355" i="58"/>
  <c r="W1355" i="58"/>
  <c r="V1356" i="58"/>
  <c r="AA1357" i="58"/>
  <c r="AB1357" i="58"/>
  <c r="Z1358" i="58"/>
  <c r="D1360" i="68" l="1"/>
  <c r="E1359" i="68"/>
  <c r="G1359" i="68" s="1"/>
  <c r="F1359" i="68"/>
  <c r="D1359" i="67"/>
  <c r="F1358" i="67"/>
  <c r="E1358" i="67"/>
  <c r="I1358" i="68"/>
  <c r="H1358" i="68"/>
  <c r="G1357" i="67"/>
  <c r="I1356" i="67"/>
  <c r="H1356" i="67"/>
  <c r="X1356" i="58"/>
  <c r="W1356" i="58"/>
  <c r="V1357" i="58"/>
  <c r="AA1358" i="58"/>
  <c r="AB1358" i="58"/>
  <c r="Z1359" i="58"/>
  <c r="G1358" i="67" l="1"/>
  <c r="H1357" i="67"/>
  <c r="I1357" i="67"/>
  <c r="D1360" i="67"/>
  <c r="E1359" i="67"/>
  <c r="F1359" i="67"/>
  <c r="I1359" i="68"/>
  <c r="H1359" i="68"/>
  <c r="F1360" i="68"/>
  <c r="E1360" i="68"/>
  <c r="G1360" i="68" s="1"/>
  <c r="D1361" i="68"/>
  <c r="X1357" i="58"/>
  <c r="V1358" i="58"/>
  <c r="W1357" i="58"/>
  <c r="AA1359" i="58"/>
  <c r="AB1359" i="58"/>
  <c r="Z1360" i="58"/>
  <c r="G1361" i="68" l="1"/>
  <c r="I1360" i="68"/>
  <c r="H1360" i="68"/>
  <c r="F1360" i="67"/>
  <c r="E1360" i="67"/>
  <c r="D1361" i="67"/>
  <c r="E1361" i="68"/>
  <c r="D1362" i="68"/>
  <c r="F1361" i="68"/>
  <c r="G1359" i="67"/>
  <c r="I1358" i="67"/>
  <c r="H1358" i="67"/>
  <c r="X1358" i="58"/>
  <c r="V1359" i="58"/>
  <c r="W1358" i="58"/>
  <c r="AB1360" i="58"/>
  <c r="AC1360" i="58"/>
  <c r="AA1360" i="58"/>
  <c r="Z1361" i="58"/>
  <c r="F1362" i="68" l="1"/>
  <c r="E1362" i="68"/>
  <c r="D1363" i="68"/>
  <c r="G1360" i="67"/>
  <c r="I1359" i="67"/>
  <c r="H1359" i="67"/>
  <c r="D1362" i="67"/>
  <c r="E1361" i="67"/>
  <c r="F1361" i="67"/>
  <c r="I1361" i="68"/>
  <c r="H1361" i="68"/>
  <c r="G1362" i="68"/>
  <c r="X1359" i="58"/>
  <c r="W1359" i="58"/>
  <c r="V1360" i="58"/>
  <c r="AA1361" i="58"/>
  <c r="AB1361" i="58"/>
  <c r="Z1362" i="58"/>
  <c r="G1363" i="68" l="1"/>
  <c r="I1362" i="68"/>
  <c r="H1362" i="68"/>
  <c r="G1361" i="67"/>
  <c r="I1360" i="67"/>
  <c r="H1360" i="67"/>
  <c r="D1363" i="67"/>
  <c r="F1362" i="67"/>
  <c r="E1362" i="67"/>
  <c r="E1363" i="68"/>
  <c r="D1364" i="68"/>
  <c r="F1363" i="68"/>
  <c r="V1361" i="58"/>
  <c r="X1360" i="58"/>
  <c r="Y1360" i="58"/>
  <c r="W1360" i="58"/>
  <c r="AA1362" i="58"/>
  <c r="AB1362" i="58"/>
  <c r="Z1363" i="58"/>
  <c r="G1362" i="67" l="1"/>
  <c r="H1361" i="67"/>
  <c r="I1361" i="67"/>
  <c r="E1364" i="68"/>
  <c r="D1365" i="68"/>
  <c r="F1364" i="68"/>
  <c r="D1364" i="67"/>
  <c r="E1363" i="67"/>
  <c r="F1363" i="67"/>
  <c r="H1363" i="68"/>
  <c r="G1364" i="68"/>
  <c r="I1363" i="68"/>
  <c r="V1362" i="58"/>
  <c r="X1361" i="58"/>
  <c r="W1361" i="58"/>
  <c r="AA1363" i="58"/>
  <c r="AB1363" i="58"/>
  <c r="Z1364" i="58"/>
  <c r="G1365" i="68" l="1"/>
  <c r="I1364" i="68"/>
  <c r="H1364" i="68"/>
  <c r="D1365" i="67"/>
  <c r="F1364" i="67"/>
  <c r="E1364" i="67"/>
  <c r="E1365" i="68"/>
  <c r="D1366" i="68"/>
  <c r="F1365" i="68"/>
  <c r="G1363" i="67"/>
  <c r="H1362" i="67"/>
  <c r="I1362" i="67"/>
  <c r="X1362" i="58"/>
  <c r="W1362" i="58"/>
  <c r="V1363" i="58"/>
  <c r="AA1364" i="58"/>
  <c r="AB1364" i="58"/>
  <c r="Z1365" i="58"/>
  <c r="F1366" i="68" l="1"/>
  <c r="E1366" i="68"/>
  <c r="D1367" i="68"/>
  <c r="E1365" i="67"/>
  <c r="F1365" i="67"/>
  <c r="D1366" i="67"/>
  <c r="G1364" i="67"/>
  <c r="I1363" i="67"/>
  <c r="H1363" i="67"/>
  <c r="I1365" i="68"/>
  <c r="H1365" i="68"/>
  <c r="G1366" i="68"/>
  <c r="W1363" i="58"/>
  <c r="X1363" i="58"/>
  <c r="V1364" i="58"/>
  <c r="AA1365" i="58"/>
  <c r="AB1365" i="58"/>
  <c r="Z1366" i="58"/>
  <c r="G1367" i="68" l="1"/>
  <c r="I1366" i="68"/>
  <c r="H1366" i="68"/>
  <c r="G1365" i="67"/>
  <c r="I1364" i="67"/>
  <c r="H1364" i="67"/>
  <c r="F1367" i="68"/>
  <c r="E1367" i="68"/>
  <c r="D1368" i="68"/>
  <c r="D1367" i="67"/>
  <c r="F1366" i="67"/>
  <c r="E1366" i="67"/>
  <c r="X1364" i="58"/>
  <c r="W1364" i="58"/>
  <c r="V1365" i="58"/>
  <c r="AA1366" i="58"/>
  <c r="AB1366" i="58"/>
  <c r="Z1367" i="58"/>
  <c r="G1366" i="67" l="1"/>
  <c r="H1365" i="67"/>
  <c r="I1365" i="67"/>
  <c r="D1368" i="67"/>
  <c r="E1367" i="67"/>
  <c r="F1367" i="67"/>
  <c r="F1368" i="68"/>
  <c r="E1368" i="68"/>
  <c r="D1369" i="68"/>
  <c r="G1368" i="68"/>
  <c r="I1367" i="68"/>
  <c r="H1367" i="68"/>
  <c r="X1365" i="58"/>
  <c r="W1365" i="58"/>
  <c r="V1366" i="58"/>
  <c r="AA1367" i="58"/>
  <c r="AB1367" i="58"/>
  <c r="Z1368" i="58"/>
  <c r="D1369" i="67" l="1"/>
  <c r="F1368" i="67"/>
  <c r="E1368" i="67"/>
  <c r="G1369" i="68"/>
  <c r="I1368" i="68"/>
  <c r="H1368" i="68"/>
  <c r="E1369" i="68"/>
  <c r="D1370" i="68"/>
  <c r="F1369" i="68"/>
  <c r="G1367" i="67"/>
  <c r="I1366" i="67"/>
  <c r="H1366" i="67"/>
  <c r="X1366" i="58"/>
  <c r="W1366" i="58"/>
  <c r="V1367" i="58"/>
  <c r="AA1368" i="58"/>
  <c r="AB1368" i="58"/>
  <c r="Z1369" i="58"/>
  <c r="E1370" i="68" l="1"/>
  <c r="D1371" i="68"/>
  <c r="F1370" i="68"/>
  <c r="H1369" i="68"/>
  <c r="I1369" i="68"/>
  <c r="G1370" i="68"/>
  <c r="G1368" i="67"/>
  <c r="I1367" i="67"/>
  <c r="H1367" i="67"/>
  <c r="D1370" i="67"/>
  <c r="E1369" i="67"/>
  <c r="F1369" i="67"/>
  <c r="X1367" i="58"/>
  <c r="W1367" i="58"/>
  <c r="V1368" i="58"/>
  <c r="AA1369" i="58"/>
  <c r="AB1369" i="58"/>
  <c r="Z1370" i="58"/>
  <c r="G1369" i="67" l="1"/>
  <c r="I1368" i="67"/>
  <c r="H1368" i="67"/>
  <c r="D1371" i="67"/>
  <c r="F1370" i="67"/>
  <c r="E1370" i="67"/>
  <c r="G1371" i="68"/>
  <c r="I1370" i="68"/>
  <c r="H1370" i="68"/>
  <c r="E1371" i="68"/>
  <c r="D1372" i="68"/>
  <c r="F1371" i="68"/>
  <c r="X1368" i="58"/>
  <c r="V1369" i="58"/>
  <c r="W1368" i="58"/>
  <c r="AA1370" i="58"/>
  <c r="AB1370" i="58"/>
  <c r="Z1371" i="58"/>
  <c r="E1371" i="67" l="1"/>
  <c r="F1371" i="67"/>
  <c r="D1372" i="67"/>
  <c r="F1372" i="68"/>
  <c r="E1372" i="68"/>
  <c r="D1373" i="68"/>
  <c r="I1371" i="68"/>
  <c r="H1371" i="68"/>
  <c r="G1372" i="68"/>
  <c r="G1370" i="67"/>
  <c r="I1369" i="67"/>
  <c r="H1369" i="67"/>
  <c r="X1369" i="58"/>
  <c r="W1369" i="58"/>
  <c r="V1370" i="58"/>
  <c r="AA1371" i="58"/>
  <c r="AB1371" i="58"/>
  <c r="Z1372" i="58"/>
  <c r="F1372" i="67" l="1"/>
  <c r="E1372" i="67"/>
  <c r="D1373" i="67"/>
  <c r="G1371" i="67"/>
  <c r="H1370" i="67"/>
  <c r="I1370" i="67"/>
  <c r="E1373" i="68"/>
  <c r="F1373" i="68"/>
  <c r="D1374" i="68"/>
  <c r="H1372" i="68"/>
  <c r="I1372" i="68"/>
  <c r="G1373" i="68"/>
  <c r="X1370" i="58"/>
  <c r="W1370" i="58"/>
  <c r="V1371" i="58"/>
  <c r="AA1372" i="58"/>
  <c r="AB1372" i="58"/>
  <c r="Z1373" i="58"/>
  <c r="G1374" i="68" l="1"/>
  <c r="I1373" i="68"/>
  <c r="H1373" i="68"/>
  <c r="G1372" i="67"/>
  <c r="I1371" i="67"/>
  <c r="H1371" i="67"/>
  <c r="D1374" i="67"/>
  <c r="E1373" i="67"/>
  <c r="F1373" i="67"/>
  <c r="E1374" i="68"/>
  <c r="D1375" i="68"/>
  <c r="F1374" i="68"/>
  <c r="X1371" i="58"/>
  <c r="V1372" i="58"/>
  <c r="W1371" i="58"/>
  <c r="AA1373" i="58"/>
  <c r="AB1373" i="58"/>
  <c r="Z1374" i="58"/>
  <c r="G1373" i="67" l="1"/>
  <c r="I1372" i="67"/>
  <c r="H1372" i="67"/>
  <c r="F1375" i="68"/>
  <c r="E1375" i="68"/>
  <c r="D1376" i="68"/>
  <c r="F1374" i="67"/>
  <c r="D1375" i="67"/>
  <c r="E1374" i="67"/>
  <c r="I1374" i="68"/>
  <c r="H1374" i="68"/>
  <c r="G1375" i="68"/>
  <c r="V1373" i="58"/>
  <c r="X1372" i="58"/>
  <c r="W1372" i="58"/>
  <c r="AA1374" i="58"/>
  <c r="AB1374" i="58"/>
  <c r="Z1375" i="58"/>
  <c r="G1376" i="68" l="1"/>
  <c r="I1375" i="68"/>
  <c r="H1375" i="68"/>
  <c r="D1376" i="67"/>
  <c r="E1375" i="67"/>
  <c r="F1375" i="67"/>
  <c r="E1376" i="68"/>
  <c r="D1377" i="68"/>
  <c r="F1376" i="68"/>
  <c r="G1374" i="67"/>
  <c r="H1373" i="67"/>
  <c r="I1373" i="67"/>
  <c r="V1374" i="58"/>
  <c r="X1373" i="58"/>
  <c r="W1373" i="58"/>
  <c r="AA1375" i="58"/>
  <c r="AB1375" i="58"/>
  <c r="Z1376" i="58"/>
  <c r="E1377" i="68" l="1"/>
  <c r="F1377" i="68"/>
  <c r="D1378" i="68"/>
  <c r="D1377" i="67"/>
  <c r="E1376" i="67"/>
  <c r="F1376" i="67"/>
  <c r="G1375" i="67"/>
  <c r="H1374" i="67"/>
  <c r="I1374" i="67"/>
  <c r="H1376" i="68"/>
  <c r="I1376" i="68"/>
  <c r="G1377" i="68"/>
  <c r="X1374" i="58"/>
  <c r="W1374" i="58"/>
  <c r="V1375" i="58"/>
  <c r="AA1376" i="58"/>
  <c r="AB1376" i="58"/>
  <c r="Z1377" i="58"/>
  <c r="G1378" i="68" l="1"/>
  <c r="I1377" i="68"/>
  <c r="H1377" i="68"/>
  <c r="D1378" i="67"/>
  <c r="E1377" i="67"/>
  <c r="F1377" i="67"/>
  <c r="G1376" i="67"/>
  <c r="I1375" i="67"/>
  <c r="H1375" i="67"/>
  <c r="E1378" i="68"/>
  <c r="D1379" i="68"/>
  <c r="F1378" i="68"/>
  <c r="X1375" i="58"/>
  <c r="V1376" i="58"/>
  <c r="W1375" i="58"/>
  <c r="AA1377" i="58"/>
  <c r="AB1377" i="58"/>
  <c r="Z1378" i="58"/>
  <c r="F1378" i="67" l="1"/>
  <c r="D1379" i="67"/>
  <c r="E1378" i="67"/>
  <c r="F1379" i="68"/>
  <c r="E1379" i="68"/>
  <c r="D1380" i="68"/>
  <c r="G1377" i="67"/>
  <c r="I1376" i="67"/>
  <c r="H1376" i="67"/>
  <c r="I1378" i="68"/>
  <c r="H1378" i="68"/>
  <c r="G1379" i="68"/>
  <c r="X1376" i="58"/>
  <c r="W1376" i="58"/>
  <c r="V1377" i="58"/>
  <c r="AA1378" i="58"/>
  <c r="AB1378" i="58"/>
  <c r="Z1379" i="58"/>
  <c r="I1379" i="68" l="1"/>
  <c r="H1379" i="68"/>
  <c r="G1378" i="67"/>
  <c r="H1377" i="67"/>
  <c r="I1377" i="67"/>
  <c r="D1381" i="68"/>
  <c r="F1380" i="68"/>
  <c r="E1380" i="68"/>
  <c r="G1380" i="68" s="1"/>
  <c r="D1380" i="67"/>
  <c r="E1379" i="67"/>
  <c r="F1379" i="67"/>
  <c r="X1377" i="58"/>
  <c r="V1378" i="58"/>
  <c r="W1377" i="58"/>
  <c r="AA1379" i="58"/>
  <c r="AB1379" i="58"/>
  <c r="Z1380" i="58"/>
  <c r="H1380" i="68" l="1"/>
  <c r="I1380" i="68"/>
  <c r="G1379" i="67"/>
  <c r="I1378" i="67"/>
  <c r="H1378" i="67"/>
  <c r="F1381" i="68"/>
  <c r="E1381" i="68"/>
  <c r="G1381" i="68" s="1"/>
  <c r="D1382" i="68"/>
  <c r="D1381" i="67"/>
  <c r="F1380" i="67"/>
  <c r="E1380" i="67"/>
  <c r="X1378" i="58"/>
  <c r="W1378" i="58"/>
  <c r="V1379" i="58"/>
  <c r="AB1380" i="58"/>
  <c r="AC1380" i="58"/>
  <c r="AA1380" i="58"/>
  <c r="Z1381" i="58"/>
  <c r="F1382" i="68" l="1"/>
  <c r="E1382" i="68"/>
  <c r="G1382" i="68" s="1"/>
  <c r="D1383" i="68"/>
  <c r="H1381" i="68"/>
  <c r="I1381" i="68"/>
  <c r="G1380" i="67"/>
  <c r="I1379" i="67"/>
  <c r="H1379" i="67"/>
  <c r="E1381" i="67"/>
  <c r="F1381" i="67"/>
  <c r="D1382" i="67"/>
  <c r="X1379" i="58"/>
  <c r="V1380" i="58"/>
  <c r="W1379" i="58"/>
  <c r="AA1381" i="58"/>
  <c r="AB1381" i="58"/>
  <c r="Z1382" i="58"/>
  <c r="F1382" i="67" l="1"/>
  <c r="E1382" i="67"/>
  <c r="D1383" i="67"/>
  <c r="D1384" i="68"/>
  <c r="F1383" i="68"/>
  <c r="E1383" i="68"/>
  <c r="G1383" i="68" s="1"/>
  <c r="G1381" i="67"/>
  <c r="I1380" i="67"/>
  <c r="H1380" i="67"/>
  <c r="I1382" i="68"/>
  <c r="H1382" i="68"/>
  <c r="V1381" i="58"/>
  <c r="X1380" i="58"/>
  <c r="W1380" i="58"/>
  <c r="Y1380" i="58"/>
  <c r="AB1382" i="58"/>
  <c r="AA1382" i="58"/>
  <c r="Z1383" i="58"/>
  <c r="D1385" i="68" l="1"/>
  <c r="F1384" i="68"/>
  <c r="E1384" i="68"/>
  <c r="G1384" i="68" s="1"/>
  <c r="G1382" i="67"/>
  <c r="I1381" i="67"/>
  <c r="H1381" i="67"/>
  <c r="F1383" i="67"/>
  <c r="E1383" i="67"/>
  <c r="D1384" i="67"/>
  <c r="I1383" i="68"/>
  <c r="H1383" i="68"/>
  <c r="V1382" i="58"/>
  <c r="X1381" i="58"/>
  <c r="W1381" i="58"/>
  <c r="AA1383" i="58"/>
  <c r="AB1383" i="58"/>
  <c r="Z1384" i="58"/>
  <c r="G1383" i="67" l="1"/>
  <c r="I1382" i="67"/>
  <c r="H1382" i="67"/>
  <c r="H1384" i="68"/>
  <c r="I1384" i="68"/>
  <c r="F1384" i="67"/>
  <c r="E1384" i="67"/>
  <c r="D1385" i="67"/>
  <c r="F1385" i="68"/>
  <c r="E1385" i="68"/>
  <c r="G1385" i="68" s="1"/>
  <c r="D1386" i="68"/>
  <c r="X1382" i="58"/>
  <c r="W1382" i="58"/>
  <c r="V1383" i="58"/>
  <c r="AB1384" i="58"/>
  <c r="AA1384" i="58"/>
  <c r="Z1385" i="58"/>
  <c r="E1385" i="67" l="1"/>
  <c r="F1385" i="67"/>
  <c r="D1386" i="67"/>
  <c r="E1386" i="68"/>
  <c r="D1387" i="68"/>
  <c r="F1386" i="68"/>
  <c r="G1386" i="68"/>
  <c r="I1385" i="68"/>
  <c r="H1385" i="68"/>
  <c r="G1384" i="67"/>
  <c r="H1383" i="67"/>
  <c r="I1383" i="67"/>
  <c r="X1383" i="58"/>
  <c r="W1383" i="58"/>
  <c r="V1384" i="58"/>
  <c r="AA1385" i="58"/>
  <c r="AB1385" i="58"/>
  <c r="Z1386" i="58"/>
  <c r="I1386" i="68" l="1"/>
  <c r="H1386" i="68"/>
  <c r="G1387" i="68"/>
  <c r="E1386" i="67"/>
  <c r="D1387" i="67"/>
  <c r="F1386" i="67"/>
  <c r="G1385" i="67"/>
  <c r="I1384" i="67"/>
  <c r="H1384" i="67"/>
  <c r="F1387" i="68"/>
  <c r="E1387" i="68"/>
  <c r="D1388" i="68"/>
  <c r="X1384" i="58"/>
  <c r="W1384" i="58"/>
  <c r="V1385" i="58"/>
  <c r="AB1386" i="58"/>
  <c r="AA1386" i="58"/>
  <c r="Z1387" i="58"/>
  <c r="D1389" i="68" l="1"/>
  <c r="F1388" i="68"/>
  <c r="E1388" i="68"/>
  <c r="G1386" i="67"/>
  <c r="H1385" i="67"/>
  <c r="I1385" i="67"/>
  <c r="I1387" i="68"/>
  <c r="H1387" i="68"/>
  <c r="G1388" i="68"/>
  <c r="D1388" i="67"/>
  <c r="E1387" i="67"/>
  <c r="F1387" i="67"/>
  <c r="V1386" i="58"/>
  <c r="X1385" i="58"/>
  <c r="W1385" i="58"/>
  <c r="AA1387" i="58"/>
  <c r="AB1387" i="58"/>
  <c r="Z1388" i="58"/>
  <c r="G1387" i="67" l="1"/>
  <c r="I1386" i="67"/>
  <c r="H1386" i="67"/>
  <c r="D1389" i="67"/>
  <c r="F1388" i="67"/>
  <c r="E1388" i="67"/>
  <c r="H1388" i="68"/>
  <c r="G1389" i="68"/>
  <c r="I1388" i="68"/>
  <c r="E1389" i="68"/>
  <c r="F1389" i="68"/>
  <c r="D1390" i="68"/>
  <c r="V1387" i="58"/>
  <c r="W1386" i="58"/>
  <c r="X1386" i="58"/>
  <c r="AB1388" i="58"/>
  <c r="AA1388" i="58"/>
  <c r="Z1389" i="58"/>
  <c r="D1391" i="68" l="1"/>
  <c r="F1390" i="68"/>
  <c r="E1390" i="68"/>
  <c r="I1389" i="68"/>
  <c r="H1389" i="68"/>
  <c r="G1390" i="68"/>
  <c r="E1389" i="67"/>
  <c r="F1389" i="67"/>
  <c r="D1390" i="67"/>
  <c r="G1388" i="67"/>
  <c r="I1387" i="67"/>
  <c r="H1387" i="67"/>
  <c r="V1388" i="58"/>
  <c r="X1387" i="58"/>
  <c r="W1387" i="58"/>
  <c r="AA1389" i="58"/>
  <c r="AB1389" i="58"/>
  <c r="Z1390" i="58"/>
  <c r="G1389" i="67" l="1"/>
  <c r="I1388" i="67"/>
  <c r="H1388" i="67"/>
  <c r="H1390" i="68"/>
  <c r="G1391" i="68"/>
  <c r="I1390" i="68"/>
  <c r="F1390" i="67"/>
  <c r="D1391" i="67"/>
  <c r="E1390" i="67"/>
  <c r="D1392" i="68"/>
  <c r="E1391" i="68"/>
  <c r="F1391" i="68"/>
  <c r="W1388" i="58"/>
  <c r="V1389" i="58"/>
  <c r="X1388" i="58"/>
  <c r="AB1390" i="58"/>
  <c r="AA1390" i="58"/>
  <c r="Z1391" i="58"/>
  <c r="E1391" i="67" l="1"/>
  <c r="F1391" i="67"/>
  <c r="D1392" i="67"/>
  <c r="D1393" i="68"/>
  <c r="F1392" i="68"/>
  <c r="E1392" i="68"/>
  <c r="I1391" i="68"/>
  <c r="H1391" i="68"/>
  <c r="G1392" i="68"/>
  <c r="G1390" i="67"/>
  <c r="I1389" i="67"/>
  <c r="H1389" i="67"/>
  <c r="W1389" i="58"/>
  <c r="V1390" i="58"/>
  <c r="X1389" i="58"/>
  <c r="AA1391" i="58"/>
  <c r="AB1391" i="58"/>
  <c r="Z1392" i="58"/>
  <c r="E1393" i="68" l="1"/>
  <c r="D1394" i="68"/>
  <c r="F1393" i="68"/>
  <c r="E1392" i="67"/>
  <c r="F1392" i="67"/>
  <c r="D1393" i="67"/>
  <c r="G1391" i="67"/>
  <c r="I1390" i="67"/>
  <c r="H1390" i="67"/>
  <c r="H1392" i="68"/>
  <c r="G1393" i="68"/>
  <c r="I1392" i="68"/>
  <c r="W1390" i="58"/>
  <c r="V1391" i="58"/>
  <c r="X1390" i="58"/>
  <c r="AB1392" i="58"/>
  <c r="AA1392" i="58"/>
  <c r="Z1393" i="58"/>
  <c r="G1392" i="67" l="1"/>
  <c r="I1391" i="67"/>
  <c r="H1391" i="67"/>
  <c r="E1393" i="67"/>
  <c r="F1393" i="67"/>
  <c r="D1394" i="67"/>
  <c r="E1394" i="68"/>
  <c r="D1395" i="68"/>
  <c r="F1394" i="68"/>
  <c r="G1394" i="68"/>
  <c r="I1393" i="68"/>
  <c r="H1393" i="68"/>
  <c r="W1391" i="58"/>
  <c r="V1392" i="58"/>
  <c r="X1391" i="58"/>
  <c r="AA1393" i="58"/>
  <c r="AB1393" i="58"/>
  <c r="Z1394" i="58"/>
  <c r="F1395" i="68" l="1"/>
  <c r="E1395" i="68"/>
  <c r="D1396" i="68"/>
  <c r="I1394" i="68"/>
  <c r="H1394" i="68"/>
  <c r="G1395" i="68"/>
  <c r="F1394" i="67"/>
  <c r="D1395" i="67"/>
  <c r="E1394" i="67"/>
  <c r="G1393" i="67"/>
  <c r="I1392" i="67"/>
  <c r="H1392" i="67"/>
  <c r="W1392" i="58"/>
  <c r="V1393" i="58"/>
  <c r="X1392" i="58"/>
  <c r="AB1394" i="58"/>
  <c r="AA1394" i="58"/>
  <c r="Z1395" i="58"/>
  <c r="D1396" i="67" l="1"/>
  <c r="E1395" i="67"/>
  <c r="F1395" i="67"/>
  <c r="E1396" i="68"/>
  <c r="D1397" i="68"/>
  <c r="F1396" i="68"/>
  <c r="G1394" i="67"/>
  <c r="H1393" i="67"/>
  <c r="I1393" i="67"/>
  <c r="G1396" i="68"/>
  <c r="H1395" i="68"/>
  <c r="I1395" i="68"/>
  <c r="W1393" i="58"/>
  <c r="X1393" i="58"/>
  <c r="V1394" i="58"/>
  <c r="AA1395" i="58"/>
  <c r="AB1395" i="58"/>
  <c r="Z1396" i="58"/>
  <c r="G1395" i="67" l="1"/>
  <c r="I1394" i="67"/>
  <c r="H1394" i="67"/>
  <c r="I1396" i="68"/>
  <c r="H1396" i="68"/>
  <c r="G1397" i="68"/>
  <c r="F1397" i="68"/>
  <c r="E1397" i="68"/>
  <c r="D1398" i="68"/>
  <c r="D1397" i="67"/>
  <c r="F1396" i="67"/>
  <c r="E1396" i="67"/>
  <c r="W1394" i="58"/>
  <c r="V1395" i="58"/>
  <c r="X1394" i="58"/>
  <c r="AB1396" i="58"/>
  <c r="AA1396" i="58"/>
  <c r="Z1397" i="58"/>
  <c r="D1398" i="67" l="1"/>
  <c r="E1397" i="67"/>
  <c r="F1397" i="67"/>
  <c r="G1398" i="68"/>
  <c r="I1397" i="68"/>
  <c r="H1397" i="68"/>
  <c r="E1398" i="68"/>
  <c r="D1399" i="68"/>
  <c r="F1398" i="68"/>
  <c r="G1396" i="67"/>
  <c r="I1395" i="67"/>
  <c r="H1395" i="67"/>
  <c r="W1395" i="58"/>
  <c r="V1396" i="58"/>
  <c r="X1395" i="58"/>
  <c r="AA1397" i="58"/>
  <c r="AB1397" i="58"/>
  <c r="Z1398" i="58"/>
  <c r="F1399" i="68" l="1"/>
  <c r="E1399" i="68"/>
  <c r="D1400" i="68"/>
  <c r="I1398" i="68"/>
  <c r="H1398" i="68"/>
  <c r="G1399" i="68"/>
  <c r="G1397" i="67"/>
  <c r="I1396" i="67"/>
  <c r="H1396" i="67"/>
  <c r="D1399" i="67"/>
  <c r="E1398" i="67"/>
  <c r="F1398" i="67"/>
  <c r="W1396" i="58"/>
  <c r="V1397" i="58"/>
  <c r="X1396" i="58"/>
  <c r="AB1398" i="58"/>
  <c r="AA1398" i="58"/>
  <c r="Z1399" i="58"/>
  <c r="G1398" i="67" l="1"/>
  <c r="H1397" i="67"/>
  <c r="I1397" i="67"/>
  <c r="E1400" i="68"/>
  <c r="D1401" i="68"/>
  <c r="F1400" i="68"/>
  <c r="D1400" i="67"/>
  <c r="E1399" i="67"/>
  <c r="F1399" i="67"/>
  <c r="G1400" i="68"/>
  <c r="H1399" i="68"/>
  <c r="I1399" i="68"/>
  <c r="W1397" i="58"/>
  <c r="X1397" i="58"/>
  <c r="V1398" i="58"/>
  <c r="AA1399" i="58"/>
  <c r="AB1399" i="58"/>
  <c r="Z1400" i="58"/>
  <c r="D1401" i="67" l="1"/>
  <c r="F1400" i="67"/>
  <c r="E1400" i="67"/>
  <c r="I1400" i="68"/>
  <c r="H1400" i="68"/>
  <c r="G1401" i="68"/>
  <c r="F1401" i="68"/>
  <c r="D1402" i="68"/>
  <c r="E1401" i="68"/>
  <c r="G1399" i="67"/>
  <c r="I1398" i="67"/>
  <c r="H1398" i="67"/>
  <c r="W1398" i="58"/>
  <c r="V1399" i="58"/>
  <c r="X1398" i="58"/>
  <c r="AB1400" i="58"/>
  <c r="AA1400" i="58"/>
  <c r="AC1400" i="58"/>
  <c r="Z1401" i="58"/>
  <c r="D1403" i="68" l="1"/>
  <c r="F1402" i="68"/>
  <c r="E1402" i="68"/>
  <c r="G1400" i="67"/>
  <c r="I1399" i="67"/>
  <c r="H1399" i="67"/>
  <c r="I1401" i="68"/>
  <c r="H1401" i="68"/>
  <c r="G1402" i="68"/>
  <c r="D1402" i="67"/>
  <c r="F1401" i="67"/>
  <c r="E1401" i="67"/>
  <c r="W1399" i="58"/>
  <c r="V1400" i="58"/>
  <c r="X1399" i="58"/>
  <c r="AB1401" i="58"/>
  <c r="AA1401" i="58"/>
  <c r="Z1402" i="58"/>
  <c r="D1403" i="67" l="1"/>
  <c r="E1402" i="67"/>
  <c r="F1402" i="67"/>
  <c r="I1402" i="68"/>
  <c r="H1402" i="68"/>
  <c r="G1403" i="68"/>
  <c r="G1401" i="67"/>
  <c r="I1400" i="67"/>
  <c r="H1400" i="67"/>
  <c r="F1403" i="68"/>
  <c r="E1403" i="68"/>
  <c r="D1404" i="68"/>
  <c r="W1400" i="58"/>
  <c r="V1401" i="58"/>
  <c r="X1400" i="58"/>
  <c r="Y1400" i="58"/>
  <c r="AA1402" i="58"/>
  <c r="AB1402" i="58"/>
  <c r="Z1403" i="58"/>
  <c r="D1405" i="68" l="1"/>
  <c r="F1404" i="68"/>
  <c r="E1404" i="68"/>
  <c r="G1404" i="68" s="1"/>
  <c r="G1402" i="67"/>
  <c r="H1401" i="67"/>
  <c r="I1401" i="67"/>
  <c r="I1403" i="68"/>
  <c r="H1403" i="68"/>
  <c r="E1403" i="67"/>
  <c r="F1403" i="67"/>
  <c r="D1404" i="67"/>
  <c r="W1401" i="58"/>
  <c r="X1401" i="58"/>
  <c r="V1402" i="58"/>
  <c r="AB1403" i="58"/>
  <c r="AA1403" i="58"/>
  <c r="Z1404" i="58"/>
  <c r="G1403" i="67" l="1"/>
  <c r="I1402" i="67"/>
  <c r="H1402" i="67"/>
  <c r="D1405" i="67"/>
  <c r="F1404" i="67"/>
  <c r="E1404" i="67"/>
  <c r="I1404" i="68"/>
  <c r="H1404" i="68"/>
  <c r="D1406" i="68"/>
  <c r="F1405" i="68"/>
  <c r="E1405" i="68"/>
  <c r="G1405" i="68" s="1"/>
  <c r="V1403" i="58"/>
  <c r="X1402" i="58"/>
  <c r="W1402" i="58"/>
  <c r="AA1404" i="58"/>
  <c r="AB1404" i="58"/>
  <c r="Z1405" i="58"/>
  <c r="E1405" i="67" l="1"/>
  <c r="F1405" i="67"/>
  <c r="D1406" i="67"/>
  <c r="H1405" i="68"/>
  <c r="I1405" i="68"/>
  <c r="D1407" i="68"/>
  <c r="F1406" i="68"/>
  <c r="E1406" i="68"/>
  <c r="G1406" i="68" s="1"/>
  <c r="G1404" i="67"/>
  <c r="H1403" i="67"/>
  <c r="I1403" i="67"/>
  <c r="W1403" i="58"/>
  <c r="V1404" i="58"/>
  <c r="X1403" i="58"/>
  <c r="AB1405" i="58"/>
  <c r="AA1405" i="58"/>
  <c r="Z1406" i="58"/>
  <c r="G1405" i="67" l="1"/>
  <c r="I1404" i="67"/>
  <c r="H1404" i="67"/>
  <c r="G1407" i="68"/>
  <c r="I1406" i="68"/>
  <c r="H1406" i="68"/>
  <c r="F1406" i="67"/>
  <c r="E1406" i="67"/>
  <c r="D1407" i="67"/>
  <c r="E1407" i="68"/>
  <c r="F1407" i="68"/>
  <c r="D1408" i="68"/>
  <c r="V1405" i="58"/>
  <c r="X1404" i="58"/>
  <c r="W1404" i="58"/>
  <c r="AA1406" i="58"/>
  <c r="AB1406" i="58"/>
  <c r="Z1407" i="58"/>
  <c r="F1408" i="68" l="1"/>
  <c r="D1409" i="68"/>
  <c r="E1408" i="68"/>
  <c r="I1407" i="68"/>
  <c r="H1407" i="68"/>
  <c r="G1408" i="68"/>
  <c r="F1407" i="67"/>
  <c r="E1407" i="67"/>
  <c r="D1408" i="67"/>
  <c r="G1406" i="67"/>
  <c r="H1405" i="67"/>
  <c r="I1405" i="67"/>
  <c r="X1405" i="58"/>
  <c r="W1405" i="58"/>
  <c r="V1406" i="58"/>
  <c r="AB1407" i="58"/>
  <c r="AA1407" i="58"/>
  <c r="Z1408" i="58"/>
  <c r="G1407" i="67" l="1"/>
  <c r="I1406" i="67"/>
  <c r="H1406" i="67"/>
  <c r="G1409" i="68"/>
  <c r="I1408" i="68"/>
  <c r="H1408" i="68"/>
  <c r="E1409" i="68"/>
  <c r="D1410" i="68"/>
  <c r="F1409" i="68"/>
  <c r="D1409" i="67"/>
  <c r="F1408" i="67"/>
  <c r="E1408" i="67"/>
  <c r="V1407" i="58"/>
  <c r="X1406" i="58"/>
  <c r="W1406" i="58"/>
  <c r="AA1408" i="58"/>
  <c r="AB1408" i="58"/>
  <c r="Z1409" i="58"/>
  <c r="F1410" i="68" l="1"/>
  <c r="E1410" i="68"/>
  <c r="D1411" i="68"/>
  <c r="H1409" i="68"/>
  <c r="G1410" i="68"/>
  <c r="I1409" i="68"/>
  <c r="D1410" i="67"/>
  <c r="F1409" i="67"/>
  <c r="E1409" i="67"/>
  <c r="G1408" i="67"/>
  <c r="I1407" i="67"/>
  <c r="H1407" i="67"/>
  <c r="X1407" i="58"/>
  <c r="W1407" i="58"/>
  <c r="V1408" i="58"/>
  <c r="AB1409" i="58"/>
  <c r="AA1409" i="58"/>
  <c r="Z1410" i="58"/>
  <c r="D1411" i="67" l="1"/>
  <c r="F1410" i="67"/>
  <c r="E1410" i="67"/>
  <c r="F1411" i="68"/>
  <c r="E1411" i="68"/>
  <c r="D1412" i="68"/>
  <c r="G1409" i="67"/>
  <c r="I1408" i="67"/>
  <c r="H1408" i="67"/>
  <c r="I1410" i="68"/>
  <c r="H1410" i="68"/>
  <c r="G1411" i="68"/>
  <c r="W1408" i="58"/>
  <c r="V1409" i="58"/>
  <c r="X1408" i="58"/>
  <c r="AA1410" i="58"/>
  <c r="AB1410" i="58"/>
  <c r="Z1411" i="58"/>
  <c r="I1411" i="68" l="1"/>
  <c r="H1411" i="68"/>
  <c r="G1412" i="68"/>
  <c r="G1410" i="67"/>
  <c r="I1409" i="67"/>
  <c r="H1409" i="67"/>
  <c r="D1413" i="68"/>
  <c r="F1412" i="68"/>
  <c r="E1412" i="68"/>
  <c r="F1411" i="67"/>
  <c r="D1412" i="67"/>
  <c r="E1411" i="67"/>
  <c r="X1409" i="58"/>
  <c r="W1409" i="58"/>
  <c r="V1410" i="58"/>
  <c r="AB1411" i="58"/>
  <c r="AA1411" i="58"/>
  <c r="Z1412" i="58"/>
  <c r="G1411" i="67" l="1"/>
  <c r="I1410" i="67"/>
  <c r="H1410" i="67"/>
  <c r="D1413" i="67"/>
  <c r="F1412" i="67"/>
  <c r="E1412" i="67"/>
  <c r="E1413" i="68"/>
  <c r="D1414" i="68"/>
  <c r="F1413" i="68"/>
  <c r="H1412" i="68"/>
  <c r="G1413" i="68"/>
  <c r="I1412" i="68"/>
  <c r="X1410" i="58"/>
  <c r="W1410" i="58"/>
  <c r="V1411" i="58"/>
  <c r="AA1412" i="58"/>
  <c r="AB1412" i="58"/>
  <c r="Z1413" i="58"/>
  <c r="F1414" i="68" l="1"/>
  <c r="E1414" i="68"/>
  <c r="D1415" i="68"/>
  <c r="E1413" i="67"/>
  <c r="F1413" i="67"/>
  <c r="D1414" i="67"/>
  <c r="H1413" i="68"/>
  <c r="G1414" i="68"/>
  <c r="I1413" i="68"/>
  <c r="G1412" i="67"/>
  <c r="I1411" i="67"/>
  <c r="H1411" i="67"/>
  <c r="X1411" i="58"/>
  <c r="W1411" i="58"/>
  <c r="V1412" i="58"/>
  <c r="AB1413" i="58"/>
  <c r="AA1413" i="58"/>
  <c r="Z1414" i="58"/>
  <c r="H1414" i="68" l="1"/>
  <c r="I1414" i="68"/>
  <c r="G1415" i="68"/>
  <c r="E1415" i="68"/>
  <c r="D1416" i="68"/>
  <c r="F1415" i="68"/>
  <c r="G1413" i="67"/>
  <c r="I1412" i="67"/>
  <c r="H1412" i="67"/>
  <c r="F1414" i="67"/>
  <c r="E1414" i="67"/>
  <c r="D1415" i="67"/>
  <c r="X1412" i="58"/>
  <c r="W1412" i="58"/>
  <c r="V1413" i="58"/>
  <c r="AA1414" i="58"/>
  <c r="AB1414" i="58"/>
  <c r="Z1415" i="58"/>
  <c r="F1415" i="67" l="1"/>
  <c r="D1416" i="67"/>
  <c r="E1415" i="67"/>
  <c r="G1414" i="67"/>
  <c r="H1413" i="67"/>
  <c r="I1413" i="67"/>
  <c r="G1416" i="68"/>
  <c r="I1415" i="68"/>
  <c r="H1415" i="68"/>
  <c r="E1416" i="68"/>
  <c r="D1417" i="68"/>
  <c r="F1416" i="68"/>
  <c r="V1414" i="58"/>
  <c r="X1413" i="58"/>
  <c r="W1413" i="58"/>
  <c r="AB1415" i="58"/>
  <c r="AA1415" i="58"/>
  <c r="Z1416" i="58"/>
  <c r="D1418" i="68" l="1"/>
  <c r="E1417" i="68"/>
  <c r="F1417" i="68"/>
  <c r="H1416" i="68"/>
  <c r="I1416" i="68"/>
  <c r="G1417" i="68"/>
  <c r="G1415" i="67"/>
  <c r="I1414" i="67"/>
  <c r="H1414" i="67"/>
  <c r="D1417" i="67"/>
  <c r="F1416" i="67"/>
  <c r="E1416" i="67"/>
  <c r="X1414" i="58"/>
  <c r="W1414" i="58"/>
  <c r="V1415" i="58"/>
  <c r="AA1416" i="58"/>
  <c r="AB1416" i="58"/>
  <c r="Z1417" i="58"/>
  <c r="G1416" i="67" l="1"/>
  <c r="I1415" i="67"/>
  <c r="H1415" i="67"/>
  <c r="D1418" i="67"/>
  <c r="E1417" i="67"/>
  <c r="F1417" i="67"/>
  <c r="I1417" i="68"/>
  <c r="H1417" i="68"/>
  <c r="G1418" i="68"/>
  <c r="F1418" i="68"/>
  <c r="D1419" i="68"/>
  <c r="E1418" i="68"/>
  <c r="V1416" i="58"/>
  <c r="X1415" i="58"/>
  <c r="W1415" i="58"/>
  <c r="AB1417" i="58"/>
  <c r="AA1417" i="58"/>
  <c r="Z1418" i="58"/>
  <c r="F1418" i="67" l="1"/>
  <c r="D1419" i="67"/>
  <c r="E1418" i="67"/>
  <c r="D1420" i="68"/>
  <c r="F1419" i="68"/>
  <c r="E1419" i="68"/>
  <c r="I1418" i="68"/>
  <c r="G1419" i="68"/>
  <c r="H1418" i="68"/>
  <c r="G1417" i="67"/>
  <c r="I1416" i="67"/>
  <c r="H1416" i="67"/>
  <c r="X1416" i="58"/>
  <c r="W1416" i="58"/>
  <c r="V1417" i="58"/>
  <c r="AA1418" i="58"/>
  <c r="AB1418" i="58"/>
  <c r="Z1419" i="58"/>
  <c r="G1420" i="68" l="1"/>
  <c r="I1419" i="68"/>
  <c r="H1419" i="68"/>
  <c r="F1420" i="68"/>
  <c r="D1421" i="68"/>
  <c r="E1420" i="68"/>
  <c r="G1418" i="67"/>
  <c r="H1417" i="67"/>
  <c r="I1417" i="67"/>
  <c r="D1420" i="67"/>
  <c r="E1419" i="67"/>
  <c r="F1419" i="67"/>
  <c r="X1417" i="58"/>
  <c r="W1417" i="58"/>
  <c r="V1418" i="58"/>
  <c r="AB1419" i="58"/>
  <c r="AA1419" i="58"/>
  <c r="Z1420" i="58"/>
  <c r="G1419" i="67" l="1"/>
  <c r="I1418" i="67"/>
  <c r="H1418" i="67"/>
  <c r="D1421" i="67"/>
  <c r="F1420" i="67"/>
  <c r="E1420" i="67"/>
  <c r="D1422" i="68"/>
  <c r="F1421" i="68"/>
  <c r="E1421" i="68"/>
  <c r="H1420" i="68"/>
  <c r="I1420" i="68"/>
  <c r="G1421" i="68"/>
  <c r="V1419" i="58"/>
  <c r="X1418" i="58"/>
  <c r="W1418" i="58"/>
  <c r="AC1420" i="58"/>
  <c r="AB1420" i="58"/>
  <c r="AA1420" i="58"/>
  <c r="Z1421" i="58"/>
  <c r="E1421" i="67" l="1"/>
  <c r="F1421" i="67"/>
  <c r="D1422" i="67"/>
  <c r="F1422" i="68"/>
  <c r="D1423" i="68"/>
  <c r="E1422" i="68"/>
  <c r="G1422" i="68"/>
  <c r="I1421" i="68"/>
  <c r="H1421" i="68"/>
  <c r="G1420" i="67"/>
  <c r="I1419" i="67"/>
  <c r="H1419" i="67"/>
  <c r="X1419" i="58"/>
  <c r="W1419" i="58"/>
  <c r="V1420" i="58"/>
  <c r="AA1421" i="58"/>
  <c r="AB1421" i="58"/>
  <c r="Z1422" i="58"/>
  <c r="G1423" i="68" l="1"/>
  <c r="H1422" i="68"/>
  <c r="I1422" i="68"/>
  <c r="F1422" i="67"/>
  <c r="E1422" i="67"/>
  <c r="D1423" i="67"/>
  <c r="G1421" i="67"/>
  <c r="I1420" i="67"/>
  <c r="H1420" i="67"/>
  <c r="E1423" i="68"/>
  <c r="D1424" i="68"/>
  <c r="F1423" i="68"/>
  <c r="V1421" i="58"/>
  <c r="W1420" i="58"/>
  <c r="Y1420" i="58"/>
  <c r="X1420" i="58"/>
  <c r="AB1422" i="58"/>
  <c r="AA1422" i="58"/>
  <c r="Z1423" i="58"/>
  <c r="E1424" i="68" l="1"/>
  <c r="F1424" i="68"/>
  <c r="D1425" i="68"/>
  <c r="E1423" i="67"/>
  <c r="F1423" i="67"/>
  <c r="D1424" i="67"/>
  <c r="G1422" i="67"/>
  <c r="H1421" i="67"/>
  <c r="I1421" i="67"/>
  <c r="H1423" i="68"/>
  <c r="I1423" i="68"/>
  <c r="G1424" i="68"/>
  <c r="W1421" i="58"/>
  <c r="V1422" i="58"/>
  <c r="X1421" i="58"/>
  <c r="AA1423" i="58"/>
  <c r="AB1423" i="58"/>
  <c r="Z1424" i="58"/>
  <c r="G1425" i="68" l="1"/>
  <c r="H1424" i="68"/>
  <c r="I1424" i="68"/>
  <c r="G1423" i="67"/>
  <c r="H1422" i="67"/>
  <c r="I1422" i="67"/>
  <c r="E1425" i="68"/>
  <c r="D1426" i="68"/>
  <c r="F1425" i="68"/>
  <c r="D1425" i="67"/>
  <c r="F1424" i="67"/>
  <c r="E1424" i="67"/>
  <c r="X1422" i="58"/>
  <c r="V1423" i="58"/>
  <c r="W1422" i="58"/>
  <c r="AB1424" i="58"/>
  <c r="AA1424" i="58"/>
  <c r="Z1425" i="58"/>
  <c r="D1426" i="67" l="1"/>
  <c r="E1425" i="67"/>
  <c r="F1425" i="67"/>
  <c r="E1426" i="68"/>
  <c r="F1426" i="68"/>
  <c r="D1427" i="68"/>
  <c r="G1424" i="67"/>
  <c r="I1423" i="67"/>
  <c r="H1423" i="67"/>
  <c r="H1425" i="68"/>
  <c r="G1426" i="68"/>
  <c r="I1425" i="68"/>
  <c r="V1424" i="58"/>
  <c r="W1423" i="58"/>
  <c r="X1423" i="58"/>
  <c r="AA1425" i="58"/>
  <c r="AB1425" i="58"/>
  <c r="Z1426" i="58"/>
  <c r="H1426" i="68" l="1"/>
  <c r="G1427" i="68"/>
  <c r="I1426" i="68"/>
  <c r="G1425" i="67"/>
  <c r="I1424" i="67"/>
  <c r="H1424" i="67"/>
  <c r="D1428" i="68"/>
  <c r="F1427" i="68"/>
  <c r="E1427" i="68"/>
  <c r="D1427" i="67"/>
  <c r="F1426" i="67"/>
  <c r="E1426" i="67"/>
  <c r="W1424" i="58"/>
  <c r="V1425" i="58"/>
  <c r="X1424" i="58"/>
  <c r="AB1426" i="58"/>
  <c r="AA1426" i="58"/>
  <c r="Z1427" i="58"/>
  <c r="G1426" i="67" l="1"/>
  <c r="H1425" i="67"/>
  <c r="I1425" i="67"/>
  <c r="D1428" i="67"/>
  <c r="F1427" i="67"/>
  <c r="E1427" i="67"/>
  <c r="H1427" i="68"/>
  <c r="I1427" i="68"/>
  <c r="G1428" i="68"/>
  <c r="E1428" i="68"/>
  <c r="F1428" i="68"/>
  <c r="D1429" i="68"/>
  <c r="X1425" i="58"/>
  <c r="W1425" i="58"/>
  <c r="V1426" i="58"/>
  <c r="AA1427" i="58"/>
  <c r="AB1427" i="58"/>
  <c r="Z1428" i="58"/>
  <c r="F1428" i="67" l="1"/>
  <c r="E1428" i="67"/>
  <c r="D1429" i="67"/>
  <c r="E1429" i="68"/>
  <c r="D1430" i="68"/>
  <c r="F1429" i="68"/>
  <c r="G1429" i="68"/>
  <c r="H1428" i="68"/>
  <c r="I1428" i="68"/>
  <c r="G1427" i="67"/>
  <c r="H1426" i="67"/>
  <c r="I1426" i="67"/>
  <c r="X1426" i="58"/>
  <c r="W1426" i="58"/>
  <c r="V1427" i="58"/>
  <c r="AB1428" i="58"/>
  <c r="AA1428" i="58"/>
  <c r="Z1429" i="58"/>
  <c r="H1429" i="68" l="1"/>
  <c r="G1430" i="68"/>
  <c r="I1429" i="68"/>
  <c r="D1430" i="67"/>
  <c r="E1429" i="67"/>
  <c r="F1429" i="67"/>
  <c r="G1428" i="67"/>
  <c r="I1427" i="67"/>
  <c r="H1427" i="67"/>
  <c r="E1430" i="68"/>
  <c r="F1430" i="68"/>
  <c r="D1431" i="68"/>
  <c r="V1428" i="58"/>
  <c r="W1427" i="58"/>
  <c r="X1427" i="58"/>
  <c r="AA1429" i="58"/>
  <c r="AB1429" i="58"/>
  <c r="Z1430" i="58"/>
  <c r="G1429" i="67" l="1"/>
  <c r="I1428" i="67"/>
  <c r="H1428" i="67"/>
  <c r="E1431" i="68"/>
  <c r="F1431" i="68"/>
  <c r="D1432" i="68"/>
  <c r="G1431" i="68"/>
  <c r="H1430" i="68"/>
  <c r="I1430" i="68"/>
  <c r="D1431" i="67"/>
  <c r="F1430" i="67"/>
  <c r="E1430" i="67"/>
  <c r="X1428" i="58"/>
  <c r="V1429" i="58"/>
  <c r="W1428" i="58"/>
  <c r="AB1430" i="58"/>
  <c r="AA1430" i="58"/>
  <c r="Z1431" i="58"/>
  <c r="H1431" i="68" l="1"/>
  <c r="G1432" i="68"/>
  <c r="I1431" i="68"/>
  <c r="D1432" i="67"/>
  <c r="E1431" i="67"/>
  <c r="F1431" i="67"/>
  <c r="E1432" i="68"/>
  <c r="F1432" i="68"/>
  <c r="D1433" i="68"/>
  <c r="G1430" i="67"/>
  <c r="H1429" i="67"/>
  <c r="I1429" i="67"/>
  <c r="X1429" i="58"/>
  <c r="W1429" i="58"/>
  <c r="V1430" i="58"/>
  <c r="AA1431" i="58"/>
  <c r="AB1431" i="58"/>
  <c r="Z1432" i="58"/>
  <c r="D1433" i="67" l="1"/>
  <c r="E1432" i="67"/>
  <c r="F1432" i="67"/>
  <c r="G1433" i="68"/>
  <c r="I1432" i="68"/>
  <c r="H1432" i="68"/>
  <c r="G1431" i="67"/>
  <c r="H1430" i="67"/>
  <c r="I1430" i="67"/>
  <c r="E1433" i="68"/>
  <c r="D1434" i="68"/>
  <c r="F1433" i="68"/>
  <c r="X1430" i="58"/>
  <c r="W1430" i="58"/>
  <c r="V1431" i="58"/>
  <c r="AB1432" i="58"/>
  <c r="AA1432" i="58"/>
  <c r="Z1433" i="58"/>
  <c r="H1433" i="68" l="1"/>
  <c r="I1433" i="68"/>
  <c r="G1434" i="68"/>
  <c r="E1434" i="68"/>
  <c r="F1434" i="68"/>
  <c r="D1435" i="68"/>
  <c r="G1432" i="67"/>
  <c r="I1431" i="67"/>
  <c r="H1431" i="67"/>
  <c r="D1434" i="67"/>
  <c r="E1433" i="67"/>
  <c r="F1433" i="67"/>
  <c r="W1431" i="58"/>
  <c r="V1432" i="58"/>
  <c r="X1431" i="58"/>
  <c r="AA1433" i="58"/>
  <c r="AB1433" i="58"/>
  <c r="Z1434" i="58"/>
  <c r="G1433" i="67" l="1"/>
  <c r="I1432" i="67"/>
  <c r="H1432" i="67"/>
  <c r="G1435" i="68"/>
  <c r="I1434" i="68"/>
  <c r="H1434" i="68"/>
  <c r="D1435" i="67"/>
  <c r="F1434" i="67"/>
  <c r="E1434" i="67"/>
  <c r="E1435" i="68"/>
  <c r="D1436" i="68"/>
  <c r="F1435" i="68"/>
  <c r="X1432" i="58"/>
  <c r="V1433" i="58"/>
  <c r="W1432" i="58"/>
  <c r="AB1434" i="58"/>
  <c r="AA1434" i="58"/>
  <c r="Z1435" i="58"/>
  <c r="H1435" i="68" l="1"/>
  <c r="I1435" i="68"/>
  <c r="G1436" i="68"/>
  <c r="E1436" i="68"/>
  <c r="F1436" i="68"/>
  <c r="D1437" i="68"/>
  <c r="D1436" i="67"/>
  <c r="E1435" i="67"/>
  <c r="F1435" i="67"/>
  <c r="G1434" i="67"/>
  <c r="H1433" i="67"/>
  <c r="I1433" i="67"/>
  <c r="V1434" i="58"/>
  <c r="W1433" i="58"/>
  <c r="X1433" i="58"/>
  <c r="AA1435" i="58"/>
  <c r="AB1435" i="58"/>
  <c r="Z1436" i="58"/>
  <c r="D1438" i="68" l="1"/>
  <c r="E1437" i="68"/>
  <c r="F1437" i="68"/>
  <c r="D1437" i="67"/>
  <c r="F1436" i="67"/>
  <c r="E1436" i="67"/>
  <c r="H1436" i="68"/>
  <c r="G1437" i="68"/>
  <c r="I1436" i="68"/>
  <c r="G1435" i="67"/>
  <c r="I1434" i="67"/>
  <c r="H1434" i="67"/>
  <c r="X1434" i="58"/>
  <c r="W1434" i="58"/>
  <c r="V1435" i="58"/>
  <c r="AB1436" i="58"/>
  <c r="AA1436" i="58"/>
  <c r="Z1437" i="58"/>
  <c r="H1437" i="68" l="1"/>
  <c r="G1438" i="68"/>
  <c r="I1437" i="68"/>
  <c r="D1438" i="67"/>
  <c r="E1437" i="67"/>
  <c r="F1437" i="67"/>
  <c r="G1436" i="67"/>
  <c r="H1435" i="67"/>
  <c r="I1435" i="67"/>
  <c r="E1438" i="68"/>
  <c r="F1438" i="68"/>
  <c r="D1439" i="68"/>
  <c r="X1435" i="58"/>
  <c r="W1435" i="58"/>
  <c r="V1436" i="58"/>
  <c r="AA1437" i="58"/>
  <c r="AB1437" i="58"/>
  <c r="Z1438" i="58"/>
  <c r="G1437" i="67" l="1"/>
  <c r="H1436" i="67"/>
  <c r="I1436" i="67"/>
  <c r="E1439" i="68"/>
  <c r="D1440" i="68"/>
  <c r="F1439" i="68"/>
  <c r="F1438" i="67"/>
  <c r="D1439" i="67"/>
  <c r="E1438" i="67"/>
  <c r="G1439" i="68"/>
  <c r="H1438" i="68"/>
  <c r="I1438" i="68"/>
  <c r="X1436" i="58"/>
  <c r="W1436" i="58"/>
  <c r="V1437" i="58"/>
  <c r="AB1438" i="58"/>
  <c r="AA1438" i="58"/>
  <c r="Z1439" i="58"/>
  <c r="D1440" i="67" l="1"/>
  <c r="E1439" i="67"/>
  <c r="F1439" i="67"/>
  <c r="H1439" i="68"/>
  <c r="G1440" i="68"/>
  <c r="I1439" i="68"/>
  <c r="E1440" i="68"/>
  <c r="F1440" i="68"/>
  <c r="D1441" i="68"/>
  <c r="G1438" i="67"/>
  <c r="I1437" i="67"/>
  <c r="H1437" i="67"/>
  <c r="X1437" i="58"/>
  <c r="W1437" i="58"/>
  <c r="V1438" i="58"/>
  <c r="AA1439" i="58"/>
  <c r="AB1439" i="58"/>
  <c r="Z1440" i="58"/>
  <c r="G1439" i="67" l="1"/>
  <c r="H1438" i="67"/>
  <c r="I1438" i="67"/>
  <c r="D1442" i="68"/>
  <c r="F1441" i="68"/>
  <c r="E1441" i="68"/>
  <c r="H1440" i="68"/>
  <c r="I1440" i="68"/>
  <c r="G1441" i="68"/>
  <c r="D1441" i="67"/>
  <c r="F1440" i="67"/>
  <c r="E1440" i="67"/>
  <c r="X1438" i="58"/>
  <c r="V1439" i="58"/>
  <c r="W1438" i="58"/>
  <c r="AB1440" i="58"/>
  <c r="AA1440" i="58"/>
  <c r="AC1440" i="58"/>
  <c r="Z1441" i="58"/>
  <c r="F1442" i="68" l="1"/>
  <c r="E1442" i="68"/>
  <c r="D1443" i="68"/>
  <c r="D1442" i="67"/>
  <c r="E1441" i="67"/>
  <c r="F1441" i="67"/>
  <c r="G1442" i="68"/>
  <c r="H1441" i="68"/>
  <c r="I1441" i="68"/>
  <c r="G1440" i="67"/>
  <c r="I1439" i="67"/>
  <c r="H1439" i="67"/>
  <c r="W1439" i="58"/>
  <c r="V1440" i="58"/>
  <c r="X1439" i="58"/>
  <c r="AB1441" i="58"/>
  <c r="AA1441" i="58"/>
  <c r="Z1442" i="58"/>
  <c r="H1442" i="68" l="1"/>
  <c r="I1442" i="68"/>
  <c r="E1443" i="68"/>
  <c r="G1443" i="68" s="1"/>
  <c r="D1444" i="68"/>
  <c r="F1443" i="68"/>
  <c r="F1442" i="67"/>
  <c r="E1442" i="67"/>
  <c r="D1443" i="67"/>
  <c r="G1441" i="67"/>
  <c r="I1440" i="67"/>
  <c r="H1440" i="67"/>
  <c r="V1441" i="58"/>
  <c r="X1440" i="58"/>
  <c r="Y1440" i="58"/>
  <c r="W1440" i="58"/>
  <c r="AA1442" i="58"/>
  <c r="AB1442" i="58"/>
  <c r="Z1443" i="58"/>
  <c r="H1443" i="68" l="1"/>
  <c r="I1443" i="68"/>
  <c r="G1444" i="68"/>
  <c r="G1442" i="67"/>
  <c r="H1441" i="67"/>
  <c r="I1441" i="67"/>
  <c r="E1443" i="67"/>
  <c r="D1444" i="67"/>
  <c r="F1443" i="67"/>
  <c r="F1444" i="68"/>
  <c r="D1445" i="68"/>
  <c r="E1444" i="68"/>
  <c r="V1442" i="58"/>
  <c r="X1441" i="58"/>
  <c r="W1441" i="58"/>
  <c r="AB1443" i="58"/>
  <c r="AA1443" i="58"/>
  <c r="Z1444" i="58"/>
  <c r="D1445" i="67" l="1"/>
  <c r="F1444" i="67"/>
  <c r="E1444" i="67"/>
  <c r="G1443" i="67"/>
  <c r="I1442" i="67"/>
  <c r="H1442" i="67"/>
  <c r="D1446" i="68"/>
  <c r="F1445" i="68"/>
  <c r="E1445" i="68"/>
  <c r="G1445" i="68" s="1"/>
  <c r="H1444" i="68"/>
  <c r="I1444" i="68"/>
  <c r="V1443" i="58"/>
  <c r="X1442" i="58"/>
  <c r="W1442" i="58"/>
  <c r="AA1444" i="58"/>
  <c r="AB1444" i="58"/>
  <c r="Z1445" i="58"/>
  <c r="I1445" i="68" l="1"/>
  <c r="H1445" i="68"/>
  <c r="D1447" i="68"/>
  <c r="E1446" i="68"/>
  <c r="G1446" i="68" s="1"/>
  <c r="F1446" i="68"/>
  <c r="G1444" i="67"/>
  <c r="I1443" i="67"/>
  <c r="H1443" i="67"/>
  <c r="D1446" i="67"/>
  <c r="E1445" i="67"/>
  <c r="F1445" i="67"/>
  <c r="W1443" i="58"/>
  <c r="X1443" i="58"/>
  <c r="V1444" i="58"/>
  <c r="AB1445" i="58"/>
  <c r="AA1445" i="58"/>
  <c r="Z1446" i="58"/>
  <c r="F1446" i="67" l="1"/>
  <c r="E1446" i="67"/>
  <c r="D1447" i="67"/>
  <c r="E1447" i="68"/>
  <c r="G1447" i="68" s="1"/>
  <c r="D1448" i="68"/>
  <c r="F1447" i="68"/>
  <c r="H1446" i="68"/>
  <c r="I1446" i="68"/>
  <c r="G1445" i="67"/>
  <c r="I1444" i="67"/>
  <c r="H1444" i="67"/>
  <c r="X1444" i="58"/>
  <c r="W1444" i="58"/>
  <c r="V1445" i="58"/>
  <c r="AA1446" i="58"/>
  <c r="AB1446" i="58"/>
  <c r="Z1447" i="58"/>
  <c r="H1447" i="68" l="1"/>
  <c r="I1447" i="68"/>
  <c r="E1448" i="68"/>
  <c r="G1448" i="68" s="1"/>
  <c r="F1448" i="68"/>
  <c r="D1449" i="68"/>
  <c r="D1448" i="67"/>
  <c r="E1447" i="67"/>
  <c r="F1447" i="67"/>
  <c r="G1446" i="67"/>
  <c r="I1445" i="67"/>
  <c r="H1445" i="67"/>
  <c r="AB2303" i="67"/>
  <c r="AC2303" i="67" s="1"/>
  <c r="X1445" i="58"/>
  <c r="W1445" i="58"/>
  <c r="V1446" i="58"/>
  <c r="AB1447" i="58"/>
  <c r="AA1447" i="58"/>
  <c r="Z1448" i="58"/>
  <c r="I1448" i="68" l="1"/>
  <c r="H1448" i="68"/>
  <c r="D1449" i="67"/>
  <c r="F1448" i="67"/>
  <c r="E1448" i="67"/>
  <c r="G1447" i="67"/>
  <c r="I1446" i="67"/>
  <c r="H1446" i="67"/>
  <c r="E1449" i="68"/>
  <c r="G1449" i="68" s="1"/>
  <c r="D1450" i="68"/>
  <c r="F1449" i="68"/>
  <c r="AI2303" i="67"/>
  <c r="AJ2303" i="67" s="1"/>
  <c r="AD2303" i="67"/>
  <c r="V1447" i="58"/>
  <c r="X1446" i="58"/>
  <c r="W1446" i="58"/>
  <c r="AA1448" i="58"/>
  <c r="AB1448" i="58"/>
  <c r="Z1449" i="58"/>
  <c r="I1449" i="68" l="1"/>
  <c r="H1449" i="68"/>
  <c r="F1450" i="68"/>
  <c r="E1450" i="68"/>
  <c r="G1450" i="68" s="1"/>
  <c r="D1451" i="68"/>
  <c r="G1448" i="67"/>
  <c r="I1447" i="67"/>
  <c r="H1447" i="67"/>
  <c r="D1450" i="67"/>
  <c r="E1449" i="67"/>
  <c r="F1449" i="67"/>
  <c r="AK2303" i="67"/>
  <c r="X1447" i="58"/>
  <c r="W1447" i="58"/>
  <c r="V1448" i="58"/>
  <c r="AB1449" i="58"/>
  <c r="AA1449" i="58"/>
  <c r="Z1450" i="58"/>
  <c r="H1450" i="68" l="1"/>
  <c r="I1450" i="68"/>
  <c r="G1449" i="67"/>
  <c r="H1448" i="67"/>
  <c r="I1448" i="67"/>
  <c r="D1451" i="67"/>
  <c r="F1450" i="67"/>
  <c r="E1450" i="67"/>
  <c r="E1451" i="68"/>
  <c r="G1451" i="68" s="1"/>
  <c r="D1452" i="68"/>
  <c r="F1451" i="68"/>
  <c r="X1448" i="58"/>
  <c r="W1448" i="58"/>
  <c r="V1449" i="58"/>
  <c r="AA1450" i="58"/>
  <c r="AB1450" i="58"/>
  <c r="Z1451" i="58"/>
  <c r="H1451" i="68" l="1"/>
  <c r="I1451" i="68"/>
  <c r="E1452" i="68"/>
  <c r="G1452" i="68" s="1"/>
  <c r="D1453" i="68"/>
  <c r="F1452" i="68"/>
  <c r="E1451" i="67"/>
  <c r="D1452" i="67"/>
  <c r="F1451" i="67"/>
  <c r="G1450" i="67"/>
  <c r="H1449" i="67"/>
  <c r="I1449" i="67"/>
  <c r="X1449" i="58"/>
  <c r="W1449" i="58"/>
  <c r="V1450" i="58"/>
  <c r="AB1451" i="58"/>
  <c r="AA1451" i="58"/>
  <c r="Z1452" i="58"/>
  <c r="E1453" i="68" l="1"/>
  <c r="D1454" i="68"/>
  <c r="F1453" i="68"/>
  <c r="D1453" i="67"/>
  <c r="F1452" i="67"/>
  <c r="E1452" i="67"/>
  <c r="G1453" i="68"/>
  <c r="H1452" i="68"/>
  <c r="I1452" i="68"/>
  <c r="G1451" i="67"/>
  <c r="H1450" i="67"/>
  <c r="I1450" i="67"/>
  <c r="X1450" i="58"/>
  <c r="W1450" i="58"/>
  <c r="V1451" i="58"/>
  <c r="AA1452" i="58"/>
  <c r="AB1452" i="58"/>
  <c r="Z1453" i="58"/>
  <c r="I1453" i="68" l="1"/>
  <c r="H1453" i="68"/>
  <c r="G1452" i="67"/>
  <c r="I1451" i="67"/>
  <c r="H1451" i="67"/>
  <c r="D1455" i="68"/>
  <c r="E1454" i="68"/>
  <c r="G1454" i="68" s="1"/>
  <c r="F1454" i="68"/>
  <c r="E1453" i="67"/>
  <c r="D1454" i="67"/>
  <c r="F1453" i="67"/>
  <c r="X1451" i="58"/>
  <c r="W1451" i="58"/>
  <c r="V1452" i="58"/>
  <c r="AB1453" i="58"/>
  <c r="AA1453" i="58"/>
  <c r="Z1454" i="58"/>
  <c r="L2301" i="68"/>
  <c r="H1454" i="68" l="1"/>
  <c r="I1454" i="68"/>
  <c r="G1453" i="67"/>
  <c r="H1452" i="67"/>
  <c r="I1452" i="67"/>
  <c r="E1455" i="68"/>
  <c r="G1455" i="68" s="1"/>
  <c r="D1456" i="68"/>
  <c r="F1455" i="68"/>
  <c r="D1455" i="67"/>
  <c r="F1454" i="67"/>
  <c r="E1454" i="67"/>
  <c r="X1452" i="58"/>
  <c r="W1452" i="58"/>
  <c r="V1453" i="58"/>
  <c r="AA1454" i="58"/>
  <c r="AB1454" i="58"/>
  <c r="Z1455" i="58"/>
  <c r="M2301" i="68"/>
  <c r="L2301" i="67"/>
  <c r="N2301" i="68"/>
  <c r="H1455" i="68" l="1"/>
  <c r="I1455" i="68"/>
  <c r="F1455" i="67"/>
  <c r="D1456" i="67"/>
  <c r="E1455" i="67"/>
  <c r="E1456" i="68"/>
  <c r="G1456" i="68" s="1"/>
  <c r="D1457" i="68"/>
  <c r="F1456" i="68"/>
  <c r="G1454" i="67"/>
  <c r="I1453" i="67"/>
  <c r="H1453" i="67"/>
  <c r="X1453" i="58"/>
  <c r="W1453" i="58"/>
  <c r="V1454" i="58"/>
  <c r="AB2313" i="58"/>
  <c r="AC2313" i="58" s="1"/>
  <c r="AB1455" i="58"/>
  <c r="AA1455" i="58"/>
  <c r="Z1456" i="58"/>
  <c r="M2301" i="67"/>
  <c r="O2301" i="68"/>
  <c r="I1456" i="68" l="1"/>
  <c r="H1456" i="68"/>
  <c r="G1455" i="67"/>
  <c r="H1454" i="67"/>
  <c r="I1454" i="67"/>
  <c r="D1457" i="67"/>
  <c r="F1456" i="67"/>
  <c r="E1456" i="67"/>
  <c r="D1458" i="68"/>
  <c r="E1457" i="68"/>
  <c r="G1457" i="68" s="1"/>
  <c r="F1457" i="68"/>
  <c r="X1454" i="58"/>
  <c r="W1454" i="58"/>
  <c r="V1455" i="58"/>
  <c r="AA1456" i="58"/>
  <c r="AB1456" i="58"/>
  <c r="Z1457" i="58"/>
  <c r="AD2313" i="58"/>
  <c r="N2301" i="67"/>
  <c r="G1456" i="67" l="1"/>
  <c r="I1455" i="67"/>
  <c r="H1455" i="67"/>
  <c r="H1457" i="68"/>
  <c r="I1457" i="68"/>
  <c r="D1458" i="67"/>
  <c r="F1457" i="67"/>
  <c r="E1457" i="67"/>
  <c r="E1458" i="68"/>
  <c r="G1458" i="68" s="1"/>
  <c r="F1458" i="68"/>
  <c r="D1459" i="68"/>
  <c r="V1456" i="58"/>
  <c r="U2313" i="58"/>
  <c r="V2313" i="58" s="1"/>
  <c r="W1455" i="58"/>
  <c r="X1455" i="58"/>
  <c r="W2313" i="58" s="1"/>
  <c r="AB1457" i="58"/>
  <c r="AA1457" i="58"/>
  <c r="Z1458" i="58"/>
  <c r="O2301" i="67"/>
  <c r="D1459" i="67" l="1"/>
  <c r="F1458" i="67"/>
  <c r="E1458" i="67"/>
  <c r="I1458" i="68"/>
  <c r="H1458" i="68"/>
  <c r="E1459" i="68"/>
  <c r="G1459" i="68" s="1"/>
  <c r="D1460" i="68"/>
  <c r="F1459" i="68"/>
  <c r="G1457" i="67"/>
  <c r="H1456" i="67"/>
  <c r="I1456" i="67"/>
  <c r="V1457" i="58"/>
  <c r="X1456" i="58"/>
  <c r="W1456" i="58"/>
  <c r="AA1458" i="58"/>
  <c r="AB1458" i="58"/>
  <c r="Z1459" i="58"/>
  <c r="F1460" i="68" l="1"/>
  <c r="D1461" i="68"/>
  <c r="E1460" i="68"/>
  <c r="G1460" i="68" s="1"/>
  <c r="I1459" i="68"/>
  <c r="H1459" i="68"/>
  <c r="G1458" i="67"/>
  <c r="H1457" i="67"/>
  <c r="I1457" i="67"/>
  <c r="E1459" i="67"/>
  <c r="F1459" i="67"/>
  <c r="D1460" i="67"/>
  <c r="W1457" i="58"/>
  <c r="V1458" i="58"/>
  <c r="X1457" i="58"/>
  <c r="AB1459" i="58"/>
  <c r="AA1459" i="58"/>
  <c r="Z1460" i="58"/>
  <c r="D1461" i="67" l="1"/>
  <c r="F1460" i="67"/>
  <c r="E1460" i="67"/>
  <c r="H1460" i="68"/>
  <c r="I1460" i="68"/>
  <c r="G1459" i="67"/>
  <c r="I1458" i="67"/>
  <c r="H1458" i="67"/>
  <c r="E1461" i="68"/>
  <c r="G1461" i="68" s="1"/>
  <c r="D1462" i="68"/>
  <c r="F1461" i="68"/>
  <c r="X1458" i="58"/>
  <c r="W1458" i="58"/>
  <c r="V1459" i="58"/>
  <c r="AC1460" i="58"/>
  <c r="AB1460" i="58"/>
  <c r="AA1460" i="58"/>
  <c r="Z1461" i="58"/>
  <c r="H1461" i="68" l="1"/>
  <c r="I1461" i="68"/>
  <c r="E1462" i="68"/>
  <c r="G1462" i="68" s="1"/>
  <c r="F1462" i="68"/>
  <c r="D1463" i="68"/>
  <c r="G1460" i="67"/>
  <c r="I1459" i="67"/>
  <c r="H1459" i="67"/>
  <c r="F1461" i="67"/>
  <c r="D1462" i="67"/>
  <c r="E1461" i="67"/>
  <c r="V1460" i="58"/>
  <c r="X1459" i="58"/>
  <c r="W1459" i="58"/>
  <c r="AA1461" i="58"/>
  <c r="AB1461" i="58"/>
  <c r="Z1462" i="58"/>
  <c r="I1462" i="68" l="1"/>
  <c r="H1462" i="68"/>
  <c r="G1461" i="67"/>
  <c r="I1460" i="67"/>
  <c r="H1460" i="67"/>
  <c r="D1463" i="67"/>
  <c r="F1462" i="67"/>
  <c r="E1462" i="67"/>
  <c r="F1463" i="68"/>
  <c r="E1463" i="68"/>
  <c r="G1463" i="68" s="1"/>
  <c r="D1464" i="68"/>
  <c r="W1460" i="58"/>
  <c r="Y1460" i="58"/>
  <c r="V1461" i="58"/>
  <c r="X1460" i="58"/>
  <c r="AB1462" i="58"/>
  <c r="AA1462" i="58"/>
  <c r="Z1463" i="58"/>
  <c r="E1464" i="68" l="1"/>
  <c r="G1464" i="68" s="1"/>
  <c r="F1464" i="68"/>
  <c r="D1465" i="68"/>
  <c r="G1462" i="67"/>
  <c r="H1461" i="67"/>
  <c r="I1461" i="67"/>
  <c r="I1463" i="68"/>
  <c r="H1463" i="68"/>
  <c r="E1463" i="67"/>
  <c r="F1463" i="67"/>
  <c r="D1464" i="67"/>
  <c r="W1461" i="58"/>
  <c r="V1462" i="58"/>
  <c r="X1461" i="58"/>
  <c r="AA1463" i="58"/>
  <c r="AB1463" i="58"/>
  <c r="Z1464" i="58"/>
  <c r="G1463" i="67" l="1"/>
  <c r="I1462" i="67"/>
  <c r="H1462" i="67"/>
  <c r="D1465" i="67"/>
  <c r="F1464" i="67"/>
  <c r="E1464" i="67"/>
  <c r="D1466" i="68"/>
  <c r="F1465" i="68"/>
  <c r="E1465" i="68"/>
  <c r="G1465" i="68" s="1"/>
  <c r="I1464" i="68"/>
  <c r="H1464" i="68"/>
  <c r="V1463" i="58"/>
  <c r="X1462" i="58"/>
  <c r="W1462" i="58"/>
  <c r="AB1464" i="58"/>
  <c r="AA1464" i="58"/>
  <c r="Z1465" i="58"/>
  <c r="I1465" i="68" l="1"/>
  <c r="H1465" i="68"/>
  <c r="D1466" i="67"/>
  <c r="E1465" i="67"/>
  <c r="F1465" i="67"/>
  <c r="D1467" i="68"/>
  <c r="E1466" i="68"/>
  <c r="G1466" i="68" s="1"/>
  <c r="F1466" i="68"/>
  <c r="G1464" i="67"/>
  <c r="H1463" i="67"/>
  <c r="I1463" i="67"/>
  <c r="V1464" i="58"/>
  <c r="X1463" i="58"/>
  <c r="W1463" i="58"/>
  <c r="AA1465" i="58"/>
  <c r="AB1465" i="58"/>
  <c r="Z1466" i="58"/>
  <c r="H1466" i="68" l="1"/>
  <c r="I1466" i="68"/>
  <c r="E1466" i="67"/>
  <c r="D1467" i="67"/>
  <c r="F1466" i="67"/>
  <c r="D1468" i="68"/>
  <c r="F1467" i="68"/>
  <c r="E1467" i="68"/>
  <c r="G1467" i="68" s="1"/>
  <c r="G1465" i="67"/>
  <c r="I1464" i="67"/>
  <c r="H1464" i="67"/>
  <c r="X1464" i="58"/>
  <c r="W1464" i="58"/>
  <c r="V1465" i="58"/>
  <c r="AB1466" i="58"/>
  <c r="AA1466" i="58"/>
  <c r="Z1467" i="58"/>
  <c r="I1467" i="68" l="1"/>
  <c r="H1467" i="68"/>
  <c r="F1468" i="68"/>
  <c r="D1469" i="68"/>
  <c r="E1468" i="68"/>
  <c r="G1468" i="68" s="1"/>
  <c r="G1466" i="67"/>
  <c r="I1465" i="67"/>
  <c r="H1465" i="67"/>
  <c r="F1467" i="67"/>
  <c r="D1468" i="67"/>
  <c r="E1467" i="67"/>
  <c r="V1466" i="58"/>
  <c r="W1465" i="58"/>
  <c r="X1465" i="58"/>
  <c r="AA1467" i="58"/>
  <c r="AB1467" i="58"/>
  <c r="Z1468" i="58"/>
  <c r="H1468" i="68" l="1"/>
  <c r="I1468" i="68"/>
  <c r="F1468" i="67"/>
  <c r="E1468" i="67"/>
  <c r="D1469" i="67"/>
  <c r="G1467" i="67"/>
  <c r="I1466" i="67"/>
  <c r="H1466" i="67"/>
  <c r="E1469" i="68"/>
  <c r="G1469" i="68" s="1"/>
  <c r="D1470" i="68"/>
  <c r="F1469" i="68"/>
  <c r="X1466" i="58"/>
  <c r="W1466" i="58"/>
  <c r="V1467" i="58"/>
  <c r="AB1468" i="58"/>
  <c r="AA1468" i="58"/>
  <c r="Z1469" i="58"/>
  <c r="I1469" i="68" l="1"/>
  <c r="H1469" i="68"/>
  <c r="G1468" i="67"/>
  <c r="H1467" i="67"/>
  <c r="I1467" i="67"/>
  <c r="E1469" i="67"/>
  <c r="F1469" i="67"/>
  <c r="D1470" i="67"/>
  <c r="F1470" i="68"/>
  <c r="D1471" i="68"/>
  <c r="E1470" i="68"/>
  <c r="G1470" i="68" s="1"/>
  <c r="X1467" i="58"/>
  <c r="W1467" i="58"/>
  <c r="V1468" i="58"/>
  <c r="AA1469" i="58"/>
  <c r="AB1469" i="58"/>
  <c r="Z1470" i="58"/>
  <c r="H1470" i="68" l="1"/>
  <c r="I1470" i="68"/>
  <c r="G1471" i="68"/>
  <c r="G1469" i="67"/>
  <c r="I1468" i="67"/>
  <c r="H1468" i="67"/>
  <c r="F1471" i="68"/>
  <c r="D1472" i="68"/>
  <c r="E1471" i="68"/>
  <c r="D1471" i="67"/>
  <c r="F1470" i="67"/>
  <c r="E1470" i="67"/>
  <c r="V1469" i="58"/>
  <c r="X1468" i="58"/>
  <c r="W1468" i="58"/>
  <c r="AB1470" i="58"/>
  <c r="AA1470" i="58"/>
  <c r="Z1471" i="58"/>
  <c r="F1472" i="68" l="1"/>
  <c r="E1472" i="68"/>
  <c r="D1473" i="68"/>
  <c r="G1470" i="67"/>
  <c r="H1469" i="67"/>
  <c r="I1469" i="67"/>
  <c r="G1472" i="68"/>
  <c r="I1471" i="68"/>
  <c r="H1471" i="68"/>
  <c r="E1471" i="67"/>
  <c r="F1471" i="67"/>
  <c r="D1472" i="67"/>
  <c r="X1469" i="58"/>
  <c r="W1469" i="58"/>
  <c r="V1470" i="58"/>
  <c r="AA1471" i="58"/>
  <c r="AB1471" i="58"/>
  <c r="Z1472" i="58"/>
  <c r="E1472" i="67" l="1"/>
  <c r="F1472" i="67"/>
  <c r="D1473" i="67"/>
  <c r="G1471" i="67"/>
  <c r="I1470" i="67"/>
  <c r="H1470" i="67"/>
  <c r="H1472" i="68"/>
  <c r="I1472" i="68"/>
  <c r="E1473" i="68"/>
  <c r="G1473" i="68" s="1"/>
  <c r="F1473" i="68"/>
  <c r="D1474" i="68"/>
  <c r="X1470" i="58"/>
  <c r="V1471" i="58"/>
  <c r="W1470" i="58"/>
  <c r="AB1472" i="58"/>
  <c r="AA1472" i="58"/>
  <c r="Z1473" i="58"/>
  <c r="H1473" i="68" l="1"/>
  <c r="I1473" i="68"/>
  <c r="F1474" i="68"/>
  <c r="E1474" i="68"/>
  <c r="G1474" i="68" s="1"/>
  <c r="D1475" i="68"/>
  <c r="G1472" i="67"/>
  <c r="H1471" i="67"/>
  <c r="I1471" i="67"/>
  <c r="E1473" i="67"/>
  <c r="F1473" i="67"/>
  <c r="D1474" i="67"/>
  <c r="V1472" i="58"/>
  <c r="X1471" i="58"/>
  <c r="W1471" i="58"/>
  <c r="AA1473" i="58"/>
  <c r="AB1473" i="58"/>
  <c r="Z1474" i="58"/>
  <c r="H1474" i="68" l="1"/>
  <c r="I1474" i="68"/>
  <c r="D1475" i="67"/>
  <c r="E1474" i="67"/>
  <c r="F1474" i="67"/>
  <c r="G1473" i="67"/>
  <c r="I1472" i="67"/>
  <c r="H1472" i="67"/>
  <c r="E1475" i="68"/>
  <c r="G1475" i="68" s="1"/>
  <c r="D1476" i="68"/>
  <c r="F1475" i="68"/>
  <c r="X1472" i="58"/>
  <c r="V1473" i="58"/>
  <c r="W1472" i="58"/>
  <c r="AB1474" i="58"/>
  <c r="AA1474" i="58"/>
  <c r="Z1475" i="58"/>
  <c r="H1475" i="68" l="1"/>
  <c r="I1475" i="68"/>
  <c r="G1474" i="67"/>
  <c r="H1473" i="67"/>
  <c r="I1473" i="67"/>
  <c r="E1475" i="67"/>
  <c r="D1476" i="67"/>
  <c r="F1475" i="67"/>
  <c r="E1476" i="68"/>
  <c r="G1476" i="68" s="1"/>
  <c r="F1476" i="68"/>
  <c r="D1477" i="68"/>
  <c r="X1473" i="58"/>
  <c r="W1473" i="58"/>
  <c r="V1474" i="58"/>
  <c r="AA1475" i="58"/>
  <c r="AB1475" i="58"/>
  <c r="Z1476" i="58"/>
  <c r="H1476" i="68" l="1"/>
  <c r="I1476" i="68"/>
  <c r="E1477" i="68"/>
  <c r="G1477" i="68" s="1"/>
  <c r="D1478" i="68"/>
  <c r="F1477" i="68"/>
  <c r="D1477" i="67"/>
  <c r="F1476" i="67"/>
  <c r="E1476" i="67"/>
  <c r="G1475" i="67"/>
  <c r="I1474" i="67"/>
  <c r="H1474" i="67"/>
  <c r="X1474" i="58"/>
  <c r="W1474" i="58"/>
  <c r="V1475" i="58"/>
  <c r="AB1476" i="58"/>
  <c r="AA1476" i="58"/>
  <c r="Z1477" i="58"/>
  <c r="H1477" i="68" l="1"/>
  <c r="I1477" i="68"/>
  <c r="D1478" i="67"/>
  <c r="E1477" i="67"/>
  <c r="F1477" i="67"/>
  <c r="G1476" i="67"/>
  <c r="I1475" i="67"/>
  <c r="H1475" i="67"/>
  <c r="E1478" i="68"/>
  <c r="G1478" i="68" s="1"/>
  <c r="F1478" i="68"/>
  <c r="D1479" i="68"/>
  <c r="W1475" i="58"/>
  <c r="V1476" i="58"/>
  <c r="X1475" i="58"/>
  <c r="AA1477" i="58"/>
  <c r="AB1477" i="58"/>
  <c r="Z1478" i="58"/>
  <c r="H1478" i="68" l="1"/>
  <c r="I1478" i="68"/>
  <c r="D1480" i="68"/>
  <c r="F1479" i="68"/>
  <c r="E1479" i="68"/>
  <c r="G1479" i="68" s="1"/>
  <c r="D1479" i="67"/>
  <c r="F1478" i="67"/>
  <c r="E1478" i="67"/>
  <c r="G1477" i="67"/>
  <c r="I1476" i="67"/>
  <c r="H1476" i="67"/>
  <c r="V1477" i="58"/>
  <c r="X1476" i="58"/>
  <c r="W1476" i="58"/>
  <c r="AB1478" i="58"/>
  <c r="AA1478" i="58"/>
  <c r="Z1479" i="58"/>
  <c r="H1479" i="68" l="1"/>
  <c r="G1480" i="68"/>
  <c r="I1479" i="68"/>
  <c r="E1480" i="68"/>
  <c r="F1480" i="68"/>
  <c r="D1481" i="68"/>
  <c r="D1480" i="67"/>
  <c r="E1479" i="67"/>
  <c r="F1479" i="67"/>
  <c r="G1478" i="67"/>
  <c r="H1477" i="67"/>
  <c r="I1477" i="67"/>
  <c r="W1477" i="58"/>
  <c r="V1478" i="58"/>
  <c r="X1477" i="58"/>
  <c r="AA1479" i="58"/>
  <c r="AB1479" i="58"/>
  <c r="Z1480" i="58"/>
  <c r="F1480" i="67" l="1"/>
  <c r="E1480" i="67"/>
  <c r="D1481" i="67"/>
  <c r="G1479" i="67"/>
  <c r="I1478" i="67"/>
  <c r="H1478" i="67"/>
  <c r="D1482" i="68"/>
  <c r="F1481" i="68"/>
  <c r="E1481" i="68"/>
  <c r="G1481" i="68" s="1"/>
  <c r="H1480" i="68"/>
  <c r="I1480" i="68"/>
  <c r="X1478" i="58"/>
  <c r="W1478" i="58"/>
  <c r="V1479" i="58"/>
  <c r="AB1480" i="58"/>
  <c r="AA1480" i="58"/>
  <c r="AC1480" i="58"/>
  <c r="Z1481" i="58"/>
  <c r="H1481" i="68" l="1"/>
  <c r="I1481" i="68"/>
  <c r="G1480" i="67"/>
  <c r="I1479" i="67"/>
  <c r="H1479" i="67"/>
  <c r="E1482" i="68"/>
  <c r="G1482" i="68" s="1"/>
  <c r="F1482" i="68"/>
  <c r="D1483" i="68"/>
  <c r="D1482" i="67"/>
  <c r="E1481" i="67"/>
  <c r="F1481" i="67"/>
  <c r="V1480" i="58"/>
  <c r="X1479" i="58"/>
  <c r="W1479" i="58"/>
  <c r="AB1481" i="58"/>
  <c r="AA1481" i="58"/>
  <c r="Z1482" i="58"/>
  <c r="H1482" i="68" l="1"/>
  <c r="I1482" i="68"/>
  <c r="G1481" i="67"/>
  <c r="I1480" i="67"/>
  <c r="H1480" i="67"/>
  <c r="F1482" i="67"/>
  <c r="E1482" i="67"/>
  <c r="D1483" i="67"/>
  <c r="E1483" i="68"/>
  <c r="G1483" i="68" s="1"/>
  <c r="D1484" i="68"/>
  <c r="F1483" i="68"/>
  <c r="Y1480" i="58"/>
  <c r="X1480" i="58"/>
  <c r="V1481" i="58"/>
  <c r="W1480" i="58"/>
  <c r="AA1482" i="58"/>
  <c r="AB1482" i="58"/>
  <c r="Z1483" i="58"/>
  <c r="D1484" i="67" l="1"/>
  <c r="E1483" i="67"/>
  <c r="F1483" i="67"/>
  <c r="G1482" i="67"/>
  <c r="H1481" i="67"/>
  <c r="I1481" i="67"/>
  <c r="D1485" i="68"/>
  <c r="E1484" i="68"/>
  <c r="G1484" i="68" s="1"/>
  <c r="F1484" i="68"/>
  <c r="I1483" i="68"/>
  <c r="H1483" i="68"/>
  <c r="V1482" i="58"/>
  <c r="X1481" i="58"/>
  <c r="W1481" i="58"/>
  <c r="AB1483" i="58"/>
  <c r="AA1483" i="58"/>
  <c r="Z1484" i="58"/>
  <c r="H1484" i="68" l="1"/>
  <c r="I1484" i="68"/>
  <c r="G1483" i="67"/>
  <c r="I1482" i="67"/>
  <c r="H1482" i="67"/>
  <c r="E1485" i="68"/>
  <c r="G1485" i="68" s="1"/>
  <c r="D1486" i="68"/>
  <c r="F1485" i="68"/>
  <c r="F1484" i="67"/>
  <c r="E1484" i="67"/>
  <c r="D1485" i="67"/>
  <c r="X1482" i="58"/>
  <c r="W1482" i="58"/>
  <c r="V1483" i="58"/>
  <c r="AA1484" i="58"/>
  <c r="AB1484" i="58"/>
  <c r="Z1485" i="58"/>
  <c r="H1485" i="68" l="1"/>
  <c r="I1485" i="68"/>
  <c r="E1486" i="68"/>
  <c r="G1486" i="68" s="1"/>
  <c r="F1486" i="68"/>
  <c r="D1487" i="68"/>
  <c r="D1486" i="67"/>
  <c r="E1485" i="67"/>
  <c r="F1485" i="67"/>
  <c r="G1484" i="67"/>
  <c r="I1483" i="67"/>
  <c r="H1483" i="67"/>
  <c r="W1483" i="58"/>
  <c r="X1483" i="58"/>
  <c r="V1484" i="58"/>
  <c r="AB1485" i="58"/>
  <c r="AA1485" i="58"/>
  <c r="Z1486" i="58"/>
  <c r="G1487" i="68" l="1"/>
  <c r="H1486" i="68"/>
  <c r="I1486" i="68"/>
  <c r="D1487" i="67"/>
  <c r="F1486" i="67"/>
  <c r="E1486" i="67"/>
  <c r="G1485" i="67"/>
  <c r="I1484" i="67"/>
  <c r="H1484" i="67"/>
  <c r="E1487" i="68"/>
  <c r="D1488" i="68"/>
  <c r="F1487" i="68"/>
  <c r="X1484" i="58"/>
  <c r="W1484" i="58"/>
  <c r="V1485" i="58"/>
  <c r="AA1486" i="58"/>
  <c r="AB1486" i="58"/>
  <c r="Z1487" i="58"/>
  <c r="D1488" i="67" l="1"/>
  <c r="E1487" i="67"/>
  <c r="F1487" i="67"/>
  <c r="F1488" i="68"/>
  <c r="D1489" i="68"/>
  <c r="E1488" i="68"/>
  <c r="G1488" i="68" s="1"/>
  <c r="G1486" i="67"/>
  <c r="H1485" i="67"/>
  <c r="I1485" i="67"/>
  <c r="H1487" i="68"/>
  <c r="I1487" i="68"/>
  <c r="X1485" i="58"/>
  <c r="V1486" i="58"/>
  <c r="W1485" i="58"/>
  <c r="AB1487" i="58"/>
  <c r="AA1487" i="58"/>
  <c r="Z1488" i="58"/>
  <c r="G1487" i="67" l="1"/>
  <c r="H1486" i="67"/>
  <c r="I1486" i="67"/>
  <c r="H1488" i="68"/>
  <c r="G1489" i="68"/>
  <c r="I1488" i="68"/>
  <c r="D1490" i="68"/>
  <c r="F1489" i="68"/>
  <c r="E1489" i="68"/>
  <c r="D1489" i="67"/>
  <c r="F1488" i="67"/>
  <c r="E1488" i="67"/>
  <c r="V1487" i="58"/>
  <c r="W1486" i="58"/>
  <c r="X1486" i="58"/>
  <c r="AA1488" i="58"/>
  <c r="AB1488" i="58"/>
  <c r="Z1489" i="58"/>
  <c r="E1490" i="68" l="1"/>
  <c r="F1490" i="68"/>
  <c r="D1491" i="68"/>
  <c r="F1489" i="67"/>
  <c r="E1489" i="67"/>
  <c r="D1490" i="67"/>
  <c r="H1489" i="68"/>
  <c r="G1490" i="68"/>
  <c r="I1489" i="68"/>
  <c r="G1488" i="67"/>
  <c r="H1487" i="67"/>
  <c r="I1487" i="67"/>
  <c r="X1487" i="58"/>
  <c r="V1488" i="58"/>
  <c r="W1487" i="58"/>
  <c r="AB1489" i="58"/>
  <c r="AA1489" i="58"/>
  <c r="Z1490" i="58"/>
  <c r="H1490" i="68" l="1"/>
  <c r="I1490" i="68"/>
  <c r="D1492" i="68"/>
  <c r="F1491" i="68"/>
  <c r="E1491" i="68"/>
  <c r="G1491" i="68" s="1"/>
  <c r="G1489" i="67"/>
  <c r="I1488" i="67"/>
  <c r="H1488" i="67"/>
  <c r="F1490" i="67"/>
  <c r="E1490" i="67"/>
  <c r="D1491" i="67"/>
  <c r="X1488" i="58"/>
  <c r="W1488" i="58"/>
  <c r="V1489" i="58"/>
  <c r="AA1490" i="58"/>
  <c r="AB1490" i="58"/>
  <c r="Z1491" i="58"/>
  <c r="I1491" i="68" l="1"/>
  <c r="H1491" i="68"/>
  <c r="D1492" i="67"/>
  <c r="E1491" i="67"/>
  <c r="F1491" i="67"/>
  <c r="F1492" i="68"/>
  <c r="D1493" i="68"/>
  <c r="E1492" i="68"/>
  <c r="G1492" i="68" s="1"/>
  <c r="G1490" i="67"/>
  <c r="H1489" i="67"/>
  <c r="I1489" i="67"/>
  <c r="X1489" i="58"/>
  <c r="V1490" i="58"/>
  <c r="W1489" i="58"/>
  <c r="AB1491" i="58"/>
  <c r="AA1491" i="58"/>
  <c r="Z1492" i="58"/>
  <c r="G1493" i="68" l="1"/>
  <c r="H1492" i="68"/>
  <c r="I1492" i="68"/>
  <c r="G1491" i="67"/>
  <c r="I1490" i="67"/>
  <c r="H1490" i="67"/>
  <c r="E1493" i="68"/>
  <c r="D1494" i="68"/>
  <c r="F1493" i="68"/>
  <c r="F1492" i="67"/>
  <c r="E1492" i="67"/>
  <c r="D1493" i="67"/>
  <c r="X1490" i="58"/>
  <c r="W1490" i="58"/>
  <c r="V1491" i="58"/>
  <c r="AA1492" i="58"/>
  <c r="AB1492" i="58"/>
  <c r="Z1493" i="58"/>
  <c r="F1493" i="67" l="1"/>
  <c r="E1493" i="67"/>
  <c r="D1494" i="67"/>
  <c r="F1494" i="68"/>
  <c r="E1494" i="68"/>
  <c r="G1494" i="68" s="1"/>
  <c r="D1495" i="68"/>
  <c r="G1492" i="67"/>
  <c r="I1491" i="67"/>
  <c r="H1491" i="67"/>
  <c r="I1493" i="68"/>
  <c r="H1493" i="68"/>
  <c r="V1492" i="58"/>
  <c r="X1491" i="58"/>
  <c r="W1491" i="58"/>
  <c r="AB1493" i="58"/>
  <c r="AA1493" i="58"/>
  <c r="Z1494" i="58"/>
  <c r="G1495" i="68" l="1"/>
  <c r="H1494" i="68"/>
  <c r="I1494" i="68"/>
  <c r="G1493" i="67"/>
  <c r="I1492" i="67"/>
  <c r="H1492" i="67"/>
  <c r="D1495" i="67"/>
  <c r="F1494" i="67"/>
  <c r="E1494" i="67"/>
  <c r="E1495" i="68"/>
  <c r="D1496" i="68"/>
  <c r="F1495" i="68"/>
  <c r="W1492" i="58"/>
  <c r="V1493" i="58"/>
  <c r="X1492" i="58"/>
  <c r="AA1494" i="58"/>
  <c r="AB1494" i="58"/>
  <c r="Z1495" i="58"/>
  <c r="G1494" i="67" l="1"/>
  <c r="H1493" i="67"/>
  <c r="I1493" i="67"/>
  <c r="F1496" i="68"/>
  <c r="D1497" i="68"/>
  <c r="E1496" i="68"/>
  <c r="G1496" i="68" s="1"/>
  <c r="E1495" i="67"/>
  <c r="D1496" i="67"/>
  <c r="F1495" i="67"/>
  <c r="I1495" i="68"/>
  <c r="H1495" i="68"/>
  <c r="V1494" i="58"/>
  <c r="X1493" i="58"/>
  <c r="W1493" i="58"/>
  <c r="AB1495" i="58"/>
  <c r="AA1495" i="58"/>
  <c r="Z1496" i="58"/>
  <c r="D1497" i="67" l="1"/>
  <c r="F1496" i="67"/>
  <c r="E1496" i="67"/>
  <c r="G1497" i="68"/>
  <c r="H1496" i="68"/>
  <c r="I1496" i="68"/>
  <c r="E1497" i="68"/>
  <c r="D1498" i="68"/>
  <c r="F1497" i="68"/>
  <c r="G1495" i="67"/>
  <c r="I1494" i="67"/>
  <c r="H1494" i="67"/>
  <c r="X1494" i="58"/>
  <c r="W1494" i="58"/>
  <c r="V1495" i="58"/>
  <c r="AA1496" i="58"/>
  <c r="AB1496" i="58"/>
  <c r="Z1497" i="58"/>
  <c r="E1498" i="68" l="1"/>
  <c r="F1498" i="68"/>
  <c r="D1499" i="68"/>
  <c r="H1497" i="68"/>
  <c r="G1498" i="68"/>
  <c r="I1497" i="68"/>
  <c r="G1496" i="67"/>
  <c r="I1495" i="67"/>
  <c r="H1495" i="67"/>
  <c r="F1497" i="67"/>
  <c r="D1498" i="67"/>
  <c r="E1497" i="67"/>
  <c r="X1495" i="58"/>
  <c r="W1495" i="58"/>
  <c r="V1496" i="58"/>
  <c r="AB1497" i="58"/>
  <c r="AA1497" i="58"/>
  <c r="Z1498" i="58"/>
  <c r="D1499" i="67" l="1"/>
  <c r="F1498" i="67"/>
  <c r="E1498" i="67"/>
  <c r="G1497" i="67"/>
  <c r="H1496" i="67"/>
  <c r="I1496" i="67"/>
  <c r="E1499" i="68"/>
  <c r="D1500" i="68"/>
  <c r="F1499" i="68"/>
  <c r="G1499" i="68"/>
  <c r="H1498" i="68"/>
  <c r="I1498" i="68"/>
  <c r="V1497" i="58"/>
  <c r="W1496" i="58"/>
  <c r="X1496" i="58"/>
  <c r="AA1498" i="58"/>
  <c r="AB1498" i="58"/>
  <c r="Z1499" i="58"/>
  <c r="E1500" i="68" l="1"/>
  <c r="F1500" i="68"/>
  <c r="D1501" i="68"/>
  <c r="G1498" i="67"/>
  <c r="H1497" i="67"/>
  <c r="I1497" i="67"/>
  <c r="H1499" i="68"/>
  <c r="I1499" i="68"/>
  <c r="G1500" i="68"/>
  <c r="D1500" i="67"/>
  <c r="F1499" i="67"/>
  <c r="E1499" i="67"/>
  <c r="X1497" i="58"/>
  <c r="W1497" i="58"/>
  <c r="V1498" i="58"/>
  <c r="AB1499" i="58"/>
  <c r="AA1499" i="58"/>
  <c r="Z1500" i="58"/>
  <c r="G1499" i="67" l="1"/>
  <c r="I1498" i="67"/>
  <c r="H1498" i="67"/>
  <c r="E1501" i="68"/>
  <c r="D1502" i="68"/>
  <c r="F1501" i="68"/>
  <c r="D1501" i="67"/>
  <c r="F1500" i="67"/>
  <c r="E1500" i="67"/>
  <c r="G1501" i="68"/>
  <c r="H1500" i="68"/>
  <c r="I1500" i="68"/>
  <c r="X1498" i="58"/>
  <c r="W1498" i="58"/>
  <c r="V1499" i="58"/>
  <c r="AC1500" i="58"/>
  <c r="AB1500" i="58"/>
  <c r="AA1500" i="58"/>
  <c r="Z1501" i="58"/>
  <c r="D1502" i="67" l="1"/>
  <c r="F1501" i="67"/>
  <c r="E1501" i="67"/>
  <c r="H1501" i="68"/>
  <c r="G1502" i="68"/>
  <c r="I1501" i="68"/>
  <c r="E1502" i="68"/>
  <c r="F1502" i="68"/>
  <c r="D1503" i="68"/>
  <c r="G1500" i="67"/>
  <c r="H1499" i="67"/>
  <c r="I1499" i="67"/>
  <c r="X1499" i="58"/>
  <c r="W1499" i="58"/>
  <c r="V1500" i="58"/>
  <c r="AA1501" i="58"/>
  <c r="AB1501" i="58"/>
  <c r="Z1502" i="58"/>
  <c r="G1501" i="67" l="1"/>
  <c r="I1500" i="67"/>
  <c r="H1500" i="67"/>
  <c r="E1503" i="68"/>
  <c r="F1503" i="68"/>
  <c r="D1504" i="68"/>
  <c r="G1503" i="68"/>
  <c r="I1502" i="68"/>
  <c r="H1502" i="68"/>
  <c r="D1503" i="67"/>
  <c r="F1502" i="67"/>
  <c r="E1502" i="67"/>
  <c r="V1501" i="58"/>
  <c r="Y1500" i="58"/>
  <c r="X1500" i="58"/>
  <c r="W1500" i="58"/>
  <c r="AB1502" i="58"/>
  <c r="AA1502" i="58"/>
  <c r="Z1503" i="58"/>
  <c r="G1504" i="68" l="1"/>
  <c r="I1503" i="68"/>
  <c r="H1503" i="68"/>
  <c r="D1504" i="67"/>
  <c r="F1503" i="67"/>
  <c r="E1503" i="67"/>
  <c r="F1504" i="68"/>
  <c r="D1505" i="68"/>
  <c r="E1504" i="68"/>
  <c r="G1502" i="67"/>
  <c r="H1501" i="67"/>
  <c r="I1501" i="67"/>
  <c r="V1502" i="58"/>
  <c r="W1501" i="58"/>
  <c r="X1501" i="58"/>
  <c r="AA1503" i="58"/>
  <c r="AB1503" i="58"/>
  <c r="Z1504" i="58"/>
  <c r="E1505" i="68" l="1"/>
  <c r="F1505" i="68"/>
  <c r="D1506" i="68"/>
  <c r="D1505" i="67"/>
  <c r="E1504" i="67"/>
  <c r="F1504" i="67"/>
  <c r="G1503" i="67"/>
  <c r="H1502" i="67"/>
  <c r="I1502" i="67"/>
  <c r="G1505" i="68"/>
  <c r="H1504" i="68"/>
  <c r="I1504" i="68"/>
  <c r="V1503" i="58"/>
  <c r="X1502" i="58"/>
  <c r="W1502" i="58"/>
  <c r="AB1504" i="58"/>
  <c r="AA1504" i="58"/>
  <c r="Z1505" i="58"/>
  <c r="E1505" i="67" l="1"/>
  <c r="F1505" i="67"/>
  <c r="D1506" i="67"/>
  <c r="H1505" i="68"/>
  <c r="G1506" i="68"/>
  <c r="I1505" i="68"/>
  <c r="G1504" i="67"/>
  <c r="I1503" i="67"/>
  <c r="H1503" i="67"/>
  <c r="E1506" i="68"/>
  <c r="F1506" i="68"/>
  <c r="D1507" i="68"/>
  <c r="V1504" i="58"/>
  <c r="X1503" i="58"/>
  <c r="W1503" i="58"/>
  <c r="AA1505" i="58"/>
  <c r="AB1505" i="58"/>
  <c r="Z1506" i="58"/>
  <c r="E1507" i="68" l="1"/>
  <c r="D1508" i="68"/>
  <c r="F1507" i="68"/>
  <c r="G1505" i="67"/>
  <c r="I1504" i="67"/>
  <c r="H1504" i="67"/>
  <c r="D1507" i="67"/>
  <c r="F1506" i="67"/>
  <c r="E1506" i="67"/>
  <c r="G1507" i="68"/>
  <c r="H1506" i="68"/>
  <c r="I1506" i="68"/>
  <c r="X1504" i="58"/>
  <c r="W1504" i="58"/>
  <c r="V1505" i="58"/>
  <c r="AB1506" i="58"/>
  <c r="AA1506" i="58"/>
  <c r="Z1507" i="58"/>
  <c r="G1506" i="67" l="1"/>
  <c r="H1505" i="67"/>
  <c r="I1505" i="67"/>
  <c r="D1508" i="67"/>
  <c r="F1507" i="67"/>
  <c r="E1507" i="67"/>
  <c r="H1507" i="68"/>
  <c r="G1508" i="68"/>
  <c r="I1507" i="68"/>
  <c r="E1508" i="68"/>
  <c r="F1508" i="68"/>
  <c r="D1509" i="68"/>
  <c r="V1506" i="58"/>
  <c r="W1505" i="58"/>
  <c r="X1505" i="58"/>
  <c r="AA1507" i="58"/>
  <c r="AB1507" i="58"/>
  <c r="Z1508" i="58"/>
  <c r="E1509" i="68" l="1"/>
  <c r="D1510" i="68"/>
  <c r="F1509" i="68"/>
  <c r="G1509" i="68"/>
  <c r="H1508" i="68"/>
  <c r="I1508" i="68"/>
  <c r="D1509" i="67"/>
  <c r="E1508" i="67"/>
  <c r="F1508" i="67"/>
  <c r="G1507" i="67"/>
  <c r="I1506" i="67"/>
  <c r="H1506" i="67"/>
  <c r="X1506" i="58"/>
  <c r="W1506" i="58"/>
  <c r="V1507" i="58"/>
  <c r="AB1508" i="58"/>
  <c r="AA1508" i="58"/>
  <c r="Z1509" i="58"/>
  <c r="H1509" i="68" l="1"/>
  <c r="G1510" i="68"/>
  <c r="I1509" i="68"/>
  <c r="D1510" i="67"/>
  <c r="F1509" i="67"/>
  <c r="E1509" i="67"/>
  <c r="G1508" i="67"/>
  <c r="I1507" i="67"/>
  <c r="H1507" i="67"/>
  <c r="E1510" i="68"/>
  <c r="F1510" i="68"/>
  <c r="D1511" i="68"/>
  <c r="X1507" i="58"/>
  <c r="W1507" i="58"/>
  <c r="V1508" i="58"/>
  <c r="AA1509" i="58"/>
  <c r="AB1509" i="58"/>
  <c r="Z1510" i="58"/>
  <c r="E1511" i="68" l="1"/>
  <c r="D1512" i="68"/>
  <c r="F1511" i="68"/>
  <c r="D1511" i="67"/>
  <c r="F1510" i="67"/>
  <c r="E1510" i="67"/>
  <c r="G1509" i="67"/>
  <c r="I1508" i="67"/>
  <c r="H1508" i="67"/>
  <c r="H1510" i="68"/>
  <c r="I1510" i="68"/>
  <c r="G1511" i="68"/>
  <c r="X1508" i="58"/>
  <c r="W1508" i="58"/>
  <c r="V1509" i="58"/>
  <c r="AB1510" i="58"/>
  <c r="AA1510" i="58"/>
  <c r="Z1511" i="58"/>
  <c r="H1511" i="68" l="1"/>
  <c r="G1512" i="68"/>
  <c r="I1511" i="68"/>
  <c r="D1512" i="67"/>
  <c r="F1511" i="67"/>
  <c r="E1511" i="67"/>
  <c r="G1510" i="67"/>
  <c r="H1509" i="67"/>
  <c r="I1509" i="67"/>
  <c r="E1512" i="68"/>
  <c r="F1512" i="68"/>
  <c r="D1513" i="68"/>
  <c r="X1509" i="58"/>
  <c r="W1509" i="58"/>
  <c r="V1510" i="58"/>
  <c r="AA1511" i="58"/>
  <c r="AB1511" i="58"/>
  <c r="Z1512" i="58"/>
  <c r="E1513" i="68" l="1"/>
  <c r="F1513" i="68"/>
  <c r="D1514" i="68"/>
  <c r="D1513" i="67"/>
  <c r="F1512" i="67"/>
  <c r="E1512" i="67"/>
  <c r="G1511" i="67"/>
  <c r="I1510" i="67"/>
  <c r="H1510" i="67"/>
  <c r="G1513" i="68"/>
  <c r="H1512" i="68"/>
  <c r="I1512" i="68"/>
  <c r="V1511" i="58"/>
  <c r="X1510" i="58"/>
  <c r="W1510" i="58"/>
  <c r="AB1512" i="58"/>
  <c r="AA1512" i="58"/>
  <c r="Z1513" i="58"/>
  <c r="D1514" i="67" l="1"/>
  <c r="E1513" i="67"/>
  <c r="F1513" i="67"/>
  <c r="G1512" i="67"/>
  <c r="I1511" i="67"/>
  <c r="H1511" i="67"/>
  <c r="E1514" i="68"/>
  <c r="F1514" i="68"/>
  <c r="D1515" i="68"/>
  <c r="H1513" i="68"/>
  <c r="G1514" i="68"/>
  <c r="I1513" i="68"/>
  <c r="W1511" i="58"/>
  <c r="V1512" i="58"/>
  <c r="X1511" i="58"/>
  <c r="AA1513" i="58"/>
  <c r="AB1513" i="58"/>
  <c r="Z1514" i="58"/>
  <c r="G1513" i="67" l="1"/>
  <c r="I1512" i="67"/>
  <c r="H1512" i="67"/>
  <c r="G1515" i="68"/>
  <c r="I1514" i="68"/>
  <c r="H1514" i="68"/>
  <c r="E1515" i="68"/>
  <c r="D1516" i="68"/>
  <c r="F1515" i="68"/>
  <c r="D1515" i="67"/>
  <c r="E1514" i="67"/>
  <c r="F1514" i="67"/>
  <c r="V1513" i="58"/>
  <c r="X1512" i="58"/>
  <c r="W1512" i="58"/>
  <c r="AB1514" i="58"/>
  <c r="AA1514" i="58"/>
  <c r="Z1515" i="58"/>
  <c r="F1516" i="68" l="1"/>
  <c r="E1516" i="68"/>
  <c r="D1517" i="68"/>
  <c r="G1516" i="68"/>
  <c r="I1515" i="68"/>
  <c r="H1515" i="68"/>
  <c r="D1516" i="67"/>
  <c r="F1515" i="67"/>
  <c r="E1515" i="67"/>
  <c r="G1514" i="67"/>
  <c r="H1513" i="67"/>
  <c r="I1513" i="67"/>
  <c r="X1513" i="58"/>
  <c r="W1513" i="58"/>
  <c r="V1514" i="58"/>
  <c r="AA1515" i="58"/>
  <c r="AB1515" i="58"/>
  <c r="Z1516" i="58"/>
  <c r="G1517" i="68" l="1"/>
  <c r="H1516" i="68"/>
  <c r="I1516" i="68"/>
  <c r="D1517" i="67"/>
  <c r="F1516" i="67"/>
  <c r="E1516" i="67"/>
  <c r="E1517" i="68"/>
  <c r="D1518" i="68"/>
  <c r="F1517" i="68"/>
  <c r="G1515" i="67"/>
  <c r="I1514" i="67"/>
  <c r="H1514" i="67"/>
  <c r="X1514" i="58"/>
  <c r="W1514" i="58"/>
  <c r="V1515" i="58"/>
  <c r="AB1516" i="58"/>
  <c r="AA1516" i="58"/>
  <c r="Z1517" i="58"/>
  <c r="E1518" i="68" l="1"/>
  <c r="F1518" i="68"/>
  <c r="D1519" i="68"/>
  <c r="F1517" i="67"/>
  <c r="D1518" i="67"/>
  <c r="E1517" i="67"/>
  <c r="H1517" i="68"/>
  <c r="G1518" i="68"/>
  <c r="I1517" i="68"/>
  <c r="G1516" i="67"/>
  <c r="I1515" i="67"/>
  <c r="H1515" i="67"/>
  <c r="V1516" i="58"/>
  <c r="W1515" i="58"/>
  <c r="X1515" i="58"/>
  <c r="AA1517" i="58"/>
  <c r="AB1517" i="58"/>
  <c r="Z1518" i="58"/>
  <c r="E1519" i="68" l="1"/>
  <c r="D1520" i="68"/>
  <c r="F1519" i="68"/>
  <c r="G1519" i="68"/>
  <c r="H1518" i="68"/>
  <c r="I1518" i="68"/>
  <c r="G1517" i="67"/>
  <c r="I1516" i="67"/>
  <c r="H1516" i="67"/>
  <c r="D1519" i="67"/>
  <c r="F1518" i="67"/>
  <c r="E1518" i="67"/>
  <c r="X1516" i="58"/>
  <c r="W1516" i="58"/>
  <c r="V1517" i="58"/>
  <c r="AB1518" i="58"/>
  <c r="AA1518" i="58"/>
  <c r="Z1519" i="58"/>
  <c r="G1520" i="68" l="1"/>
  <c r="H1519" i="68"/>
  <c r="I1519" i="68"/>
  <c r="F1520" i="68"/>
  <c r="D1521" i="68"/>
  <c r="E1520" i="68"/>
  <c r="G1518" i="67"/>
  <c r="I1517" i="67"/>
  <c r="H1517" i="67"/>
  <c r="D1520" i="67"/>
  <c r="E1519" i="67"/>
  <c r="F1519" i="67"/>
  <c r="V1518" i="58"/>
  <c r="X1517" i="58"/>
  <c r="W1517" i="58"/>
  <c r="AA1519" i="58"/>
  <c r="AB1519" i="58"/>
  <c r="Z1520" i="58"/>
  <c r="G1519" i="67" l="1"/>
  <c r="H1518" i="67"/>
  <c r="I1518" i="67"/>
  <c r="D1521" i="67"/>
  <c r="F1520" i="67"/>
  <c r="E1520" i="67"/>
  <c r="E1521" i="68"/>
  <c r="D1522" i="68"/>
  <c r="F1521" i="68"/>
  <c r="G1521" i="68"/>
  <c r="H1520" i="68"/>
  <c r="I1520" i="68"/>
  <c r="W1518" i="58"/>
  <c r="X1518" i="58"/>
  <c r="V1519" i="58"/>
  <c r="AB1520" i="58"/>
  <c r="AA1520" i="58"/>
  <c r="AC1520" i="58"/>
  <c r="Z1521" i="58"/>
  <c r="E1522" i="68" l="1"/>
  <c r="F1522" i="68"/>
  <c r="D1523" i="68"/>
  <c r="E1521" i="67"/>
  <c r="F1521" i="67"/>
  <c r="D1522" i="67"/>
  <c r="H1521" i="68"/>
  <c r="G1522" i="68"/>
  <c r="I1521" i="68"/>
  <c r="G1520" i="67"/>
  <c r="I1519" i="67"/>
  <c r="H1519" i="67"/>
  <c r="V1520" i="58"/>
  <c r="X1519" i="58"/>
  <c r="W1519" i="58"/>
  <c r="AB1521" i="58"/>
  <c r="AA1521" i="58"/>
  <c r="Z1522" i="58"/>
  <c r="H1522" i="68" l="1"/>
  <c r="I1522" i="68"/>
  <c r="G1523" i="68"/>
  <c r="E1523" i="68"/>
  <c r="D1524" i="68"/>
  <c r="F1523" i="68"/>
  <c r="G1521" i="67"/>
  <c r="I1520" i="67"/>
  <c r="H1520" i="67"/>
  <c r="D1523" i="67"/>
  <c r="F1522" i="67"/>
  <c r="E1522" i="67"/>
  <c r="V1521" i="58"/>
  <c r="X1520" i="58"/>
  <c r="W1520" i="58"/>
  <c r="Y1520" i="58"/>
  <c r="AB1522" i="58"/>
  <c r="AA1522" i="58"/>
  <c r="Z1523" i="58"/>
  <c r="G1522" i="67" l="1"/>
  <c r="H1521" i="67"/>
  <c r="I1521" i="67"/>
  <c r="G1524" i="68"/>
  <c r="I1523" i="68"/>
  <c r="H1523" i="68"/>
  <c r="D1524" i="67"/>
  <c r="F1523" i="67"/>
  <c r="E1523" i="67"/>
  <c r="F1524" i="68"/>
  <c r="D1525" i="68"/>
  <c r="E1524" i="68"/>
  <c r="W1521" i="58"/>
  <c r="V1522" i="58"/>
  <c r="X1521" i="58"/>
  <c r="AA1523" i="58"/>
  <c r="AB1523" i="58"/>
  <c r="Z1524" i="58"/>
  <c r="H1524" i="68" l="1"/>
  <c r="I1524" i="68"/>
  <c r="G1525" i="68"/>
  <c r="D1526" i="68"/>
  <c r="F1525" i="68"/>
  <c r="E1525" i="68"/>
  <c r="D1525" i="67"/>
  <c r="F1524" i="67"/>
  <c r="E1524" i="67"/>
  <c r="G1523" i="67"/>
  <c r="I1522" i="67"/>
  <c r="H1522" i="67"/>
  <c r="V1523" i="58"/>
  <c r="X1522" i="58"/>
  <c r="W1522" i="58"/>
  <c r="AB1524" i="58"/>
  <c r="AA1524" i="58"/>
  <c r="Z1525" i="58"/>
  <c r="F1526" i="68" l="1"/>
  <c r="D1527" i="68"/>
  <c r="E1526" i="68"/>
  <c r="F1525" i="67"/>
  <c r="E1525" i="67"/>
  <c r="D1526" i="67"/>
  <c r="I1525" i="68"/>
  <c r="H1525" i="68"/>
  <c r="G1526" i="68"/>
  <c r="G1524" i="67"/>
  <c r="I1523" i="67"/>
  <c r="H1523" i="67"/>
  <c r="X1523" i="58"/>
  <c r="V1524" i="58"/>
  <c r="W1523" i="58"/>
  <c r="AA1525" i="58"/>
  <c r="AB1525" i="58"/>
  <c r="Z1526" i="58"/>
  <c r="G1525" i="67" l="1"/>
  <c r="I1524" i="67"/>
  <c r="H1524" i="67"/>
  <c r="F1526" i="67"/>
  <c r="E1526" i="67"/>
  <c r="D1527" i="67"/>
  <c r="D1528" i="68"/>
  <c r="F1527" i="68"/>
  <c r="E1527" i="68"/>
  <c r="I1526" i="68"/>
  <c r="G1527" i="68"/>
  <c r="H1526" i="68"/>
  <c r="W1524" i="58"/>
  <c r="V1525" i="58"/>
  <c r="X1524" i="58"/>
  <c r="AB1526" i="58"/>
  <c r="AA1526" i="58"/>
  <c r="Z1527" i="58"/>
  <c r="H1527" i="68" l="1"/>
  <c r="G1528" i="68"/>
  <c r="I1527" i="68"/>
  <c r="E1528" i="68"/>
  <c r="F1528" i="68"/>
  <c r="D1529" i="68"/>
  <c r="D1528" i="67"/>
  <c r="F1527" i="67"/>
  <c r="E1527" i="67"/>
  <c r="G1526" i="67"/>
  <c r="H1525" i="67"/>
  <c r="I1525" i="67"/>
  <c r="V1526" i="58"/>
  <c r="X1525" i="58"/>
  <c r="W1525" i="58"/>
  <c r="AA1527" i="58"/>
  <c r="AB1527" i="58"/>
  <c r="Z1528" i="58"/>
  <c r="D1529" i="67" l="1"/>
  <c r="F1528" i="67"/>
  <c r="E1528" i="67"/>
  <c r="G1527" i="67"/>
  <c r="H1526" i="67"/>
  <c r="I1526" i="67"/>
  <c r="D1530" i="68"/>
  <c r="F1529" i="68"/>
  <c r="E1529" i="68"/>
  <c r="H1528" i="68"/>
  <c r="I1528" i="68"/>
  <c r="G1529" i="68"/>
  <c r="X1526" i="58"/>
  <c r="V1527" i="58"/>
  <c r="W1526" i="58"/>
  <c r="AA1528" i="58"/>
  <c r="AB1528" i="58"/>
  <c r="Z1529" i="58"/>
  <c r="G1528" i="67" l="1"/>
  <c r="I1527" i="67"/>
  <c r="H1527" i="67"/>
  <c r="E1530" i="68"/>
  <c r="D1531" i="68"/>
  <c r="F1530" i="68"/>
  <c r="H1529" i="68"/>
  <c r="G1530" i="68"/>
  <c r="I1529" i="68"/>
  <c r="D1530" i="67"/>
  <c r="E1529" i="67"/>
  <c r="F1529" i="67"/>
  <c r="V1528" i="58"/>
  <c r="W1527" i="58"/>
  <c r="X1527" i="58"/>
  <c r="AA1529" i="58"/>
  <c r="AB1529" i="58"/>
  <c r="Z1530" i="58"/>
  <c r="F1530" i="67" l="1"/>
  <c r="E1530" i="67"/>
  <c r="D1531" i="67"/>
  <c r="G1531" i="68"/>
  <c r="H1530" i="68"/>
  <c r="I1530" i="68"/>
  <c r="E1531" i="68"/>
  <c r="F1531" i="68"/>
  <c r="D1532" i="68"/>
  <c r="G1529" i="67"/>
  <c r="H1528" i="67"/>
  <c r="I1528" i="67"/>
  <c r="X1528" i="58"/>
  <c r="W1528" i="58"/>
  <c r="V1529" i="58"/>
  <c r="AB1530" i="58"/>
  <c r="AA1530" i="58"/>
  <c r="Z1531" i="58"/>
  <c r="H1531" i="68" l="1"/>
  <c r="G1532" i="68"/>
  <c r="I1531" i="68"/>
  <c r="D1532" i="67"/>
  <c r="E1531" i="67"/>
  <c r="F1531" i="67"/>
  <c r="G1530" i="67"/>
  <c r="H1529" i="67"/>
  <c r="I1529" i="67"/>
  <c r="E1532" i="68"/>
  <c r="F1532" i="68"/>
  <c r="D1533" i="68"/>
  <c r="W1529" i="58"/>
  <c r="X1529" i="58"/>
  <c r="V1530" i="58"/>
  <c r="AA1531" i="58"/>
  <c r="AB1531" i="58"/>
  <c r="Z1532" i="58"/>
  <c r="E1533" i="68" l="1"/>
  <c r="D1534" i="68"/>
  <c r="F1533" i="68"/>
  <c r="D1533" i="67"/>
  <c r="F1532" i="67"/>
  <c r="E1532" i="67"/>
  <c r="G1531" i="67"/>
  <c r="I1530" i="67"/>
  <c r="H1530" i="67"/>
  <c r="G1533" i="68"/>
  <c r="H1532" i="68"/>
  <c r="I1532" i="68"/>
  <c r="W1530" i="58"/>
  <c r="V1531" i="58"/>
  <c r="X1530" i="58"/>
  <c r="AB1532" i="58"/>
  <c r="AA1532" i="58"/>
  <c r="Z1533" i="58"/>
  <c r="D1534" i="67" l="1"/>
  <c r="F1533" i="67"/>
  <c r="E1533" i="67"/>
  <c r="G1532" i="67"/>
  <c r="I1531" i="67"/>
  <c r="H1531" i="67"/>
  <c r="H1533" i="68"/>
  <c r="I1533" i="68"/>
  <c r="E1534" i="68"/>
  <c r="G1534" i="68" s="1"/>
  <c r="F1534" i="68"/>
  <c r="D1535" i="68"/>
  <c r="V1532" i="58"/>
  <c r="X1531" i="58"/>
  <c r="W1531" i="58"/>
  <c r="AA1533" i="58"/>
  <c r="AB1533" i="58"/>
  <c r="Z1534" i="58"/>
  <c r="I1534" i="68" l="1"/>
  <c r="H1534" i="68"/>
  <c r="E1535" i="68"/>
  <c r="G1535" i="68" s="1"/>
  <c r="D1536" i="68"/>
  <c r="F1535" i="68"/>
  <c r="G1533" i="67"/>
  <c r="I1532" i="67"/>
  <c r="H1532" i="67"/>
  <c r="F1534" i="67"/>
  <c r="E1534" i="67"/>
  <c r="D1535" i="67"/>
  <c r="W1532" i="58"/>
  <c r="V1533" i="58"/>
  <c r="X1532" i="58"/>
  <c r="AB1534" i="58"/>
  <c r="AA1534" i="58"/>
  <c r="Z1535" i="58"/>
  <c r="H1535" i="68" l="1"/>
  <c r="I1535" i="68"/>
  <c r="D1536" i="67"/>
  <c r="F1535" i="67"/>
  <c r="E1535" i="67"/>
  <c r="G1534" i="67"/>
  <c r="H1533" i="67"/>
  <c r="I1533" i="67"/>
  <c r="E1536" i="68"/>
  <c r="G1536" i="68" s="1"/>
  <c r="F1536" i="68"/>
  <c r="D1537" i="68"/>
  <c r="W1533" i="58"/>
  <c r="X1533" i="58"/>
  <c r="V1534" i="58"/>
  <c r="AA1535" i="58"/>
  <c r="AB1535" i="58"/>
  <c r="Z1536" i="58"/>
  <c r="I1536" i="68" l="1"/>
  <c r="H1536" i="68"/>
  <c r="E1537" i="68"/>
  <c r="G1537" i="68" s="1"/>
  <c r="D1538" i="68"/>
  <c r="F1537" i="68"/>
  <c r="D1537" i="67"/>
  <c r="F1536" i="67"/>
  <c r="E1536" i="67"/>
  <c r="G1535" i="67"/>
  <c r="I1534" i="67"/>
  <c r="H1534" i="67"/>
  <c r="V1535" i="58"/>
  <c r="W1534" i="58"/>
  <c r="X1534" i="58"/>
  <c r="AA1536" i="58"/>
  <c r="AB1536" i="58"/>
  <c r="Z1537" i="58"/>
  <c r="I1537" i="68" l="1"/>
  <c r="H1537" i="68"/>
  <c r="G1536" i="67"/>
  <c r="I1535" i="67"/>
  <c r="H1535" i="67"/>
  <c r="D1538" i="67"/>
  <c r="E1537" i="67"/>
  <c r="F1537" i="67"/>
  <c r="D1539" i="68"/>
  <c r="E1538" i="68"/>
  <c r="G1538" i="68" s="1"/>
  <c r="F1538" i="68"/>
  <c r="W1535" i="58"/>
  <c r="X1535" i="58"/>
  <c r="V1536" i="58"/>
  <c r="AA1537" i="58"/>
  <c r="AB1537" i="58"/>
  <c r="Z1538" i="58"/>
  <c r="H1538" i="68" l="1"/>
  <c r="I1538" i="68"/>
  <c r="G1537" i="67"/>
  <c r="I1536" i="67"/>
  <c r="H1536" i="67"/>
  <c r="D1539" i="67"/>
  <c r="F1538" i="67"/>
  <c r="E1538" i="67"/>
  <c r="E1539" i="68"/>
  <c r="G1539" i="68" s="1"/>
  <c r="D1540" i="68"/>
  <c r="F1539" i="68"/>
  <c r="W1536" i="58"/>
  <c r="V1537" i="58"/>
  <c r="X1536" i="58"/>
  <c r="AB1538" i="58"/>
  <c r="AA1538" i="58"/>
  <c r="Z1539" i="58"/>
  <c r="H1539" i="68" l="1"/>
  <c r="I1539" i="68"/>
  <c r="G1538" i="67"/>
  <c r="I1537" i="67"/>
  <c r="H1537" i="67"/>
  <c r="E1539" i="67"/>
  <c r="D1540" i="67"/>
  <c r="F1539" i="67"/>
  <c r="E1540" i="68"/>
  <c r="G1540" i="68" s="1"/>
  <c r="F1540" i="68"/>
  <c r="D1541" i="68"/>
  <c r="X1537" i="58"/>
  <c r="V1538" i="58"/>
  <c r="W1537" i="58"/>
  <c r="AA1539" i="58"/>
  <c r="AB1539" i="58"/>
  <c r="Z1540" i="58"/>
  <c r="G1541" i="68" l="1"/>
  <c r="H1540" i="68"/>
  <c r="I1540" i="68"/>
  <c r="E1541" i="68"/>
  <c r="F1541" i="68"/>
  <c r="D1542" i="68"/>
  <c r="D1541" i="67"/>
  <c r="F1540" i="67"/>
  <c r="E1540" i="67"/>
  <c r="G1539" i="67"/>
  <c r="I1538" i="67"/>
  <c r="H1538" i="67"/>
  <c r="W1538" i="58"/>
  <c r="V1539" i="58"/>
  <c r="X1538" i="58"/>
  <c r="AB1540" i="58"/>
  <c r="AC1540" i="58"/>
  <c r="AA1540" i="58"/>
  <c r="Z1541" i="58"/>
  <c r="D1542" i="67" l="1"/>
  <c r="F1541" i="67"/>
  <c r="E1541" i="67"/>
  <c r="G1540" i="67"/>
  <c r="I1539" i="67"/>
  <c r="H1539" i="67"/>
  <c r="F1542" i="68"/>
  <c r="D1543" i="68"/>
  <c r="E1542" i="68"/>
  <c r="G1542" i="68"/>
  <c r="H1541" i="68"/>
  <c r="I1541" i="68"/>
  <c r="W1539" i="58"/>
  <c r="V1540" i="58"/>
  <c r="X1539" i="58"/>
  <c r="AB1541" i="58"/>
  <c r="AA1541" i="58"/>
  <c r="Z1542" i="58"/>
  <c r="E1543" i="68" l="1"/>
  <c r="D1544" i="68"/>
  <c r="F1543" i="68"/>
  <c r="G1541" i="67"/>
  <c r="I1540" i="67"/>
  <c r="H1540" i="67"/>
  <c r="G1543" i="68"/>
  <c r="H1542" i="68"/>
  <c r="I1542" i="68"/>
  <c r="D1543" i="67"/>
  <c r="E1542" i="67"/>
  <c r="F1542" i="67"/>
  <c r="Y1540" i="58"/>
  <c r="V1541" i="58"/>
  <c r="X1540" i="58"/>
  <c r="W1540" i="58"/>
  <c r="AA1542" i="58"/>
  <c r="AB1542" i="58"/>
  <c r="Z1543" i="58"/>
  <c r="G1542" i="67" l="1"/>
  <c r="I1541" i="67"/>
  <c r="H1541" i="67"/>
  <c r="G1544" i="68"/>
  <c r="H1543" i="68"/>
  <c r="I1543" i="68"/>
  <c r="F1543" i="67"/>
  <c r="E1543" i="67"/>
  <c r="D1544" i="67"/>
  <c r="F1544" i="68"/>
  <c r="E1544" i="68"/>
  <c r="D1545" i="68"/>
  <c r="W1541" i="58"/>
  <c r="V1542" i="58"/>
  <c r="X1541" i="58"/>
  <c r="AB1543" i="58"/>
  <c r="AA1543" i="58"/>
  <c r="Z1544" i="58"/>
  <c r="F1545" i="68" l="1"/>
  <c r="E1545" i="68"/>
  <c r="G1545" i="68" s="1"/>
  <c r="D1546" i="68"/>
  <c r="I1544" i="68"/>
  <c r="H1544" i="68"/>
  <c r="D1545" i="67"/>
  <c r="F1544" i="67"/>
  <c r="E1544" i="67"/>
  <c r="G1543" i="67"/>
  <c r="I1542" i="67"/>
  <c r="H1542" i="67"/>
  <c r="V1543" i="58"/>
  <c r="X1542" i="58"/>
  <c r="W1542" i="58"/>
  <c r="AA1544" i="58"/>
  <c r="AB1544" i="58"/>
  <c r="Z1545" i="58"/>
  <c r="E1545" i="67" l="1"/>
  <c r="F1545" i="67"/>
  <c r="D1546" i="67"/>
  <c r="G1546" i="68"/>
  <c r="I1545" i="68"/>
  <c r="H1545" i="68"/>
  <c r="F1546" i="68"/>
  <c r="D1547" i="68"/>
  <c r="E1546" i="68"/>
  <c r="G1544" i="67"/>
  <c r="I1543" i="67"/>
  <c r="H1543" i="67"/>
  <c r="W1543" i="58"/>
  <c r="X1543" i="58"/>
  <c r="V1544" i="58"/>
  <c r="AA1545" i="58"/>
  <c r="AB1545" i="58"/>
  <c r="Z1546" i="58"/>
  <c r="E1547" i="68" l="1"/>
  <c r="F1547" i="68"/>
  <c r="D1548" i="68"/>
  <c r="G1547" i="68"/>
  <c r="H1546" i="68"/>
  <c r="I1546" i="68"/>
  <c r="F1546" i="67"/>
  <c r="D1547" i="67"/>
  <c r="E1546" i="67"/>
  <c r="G1545" i="67"/>
  <c r="I1544" i="67"/>
  <c r="H1544" i="67"/>
  <c r="V1545" i="58"/>
  <c r="W1544" i="58"/>
  <c r="X1544" i="58"/>
  <c r="AA1546" i="58"/>
  <c r="AB1546" i="58"/>
  <c r="Z1547" i="58"/>
  <c r="F1547" i="67" l="1"/>
  <c r="E1547" i="67"/>
  <c r="D1548" i="67"/>
  <c r="H1547" i="68"/>
  <c r="I1547" i="68"/>
  <c r="E1548" i="68"/>
  <c r="G1548" i="68" s="1"/>
  <c r="D1549" i="68"/>
  <c r="F1548" i="68"/>
  <c r="G1546" i="67"/>
  <c r="H1545" i="67"/>
  <c r="I1545" i="67"/>
  <c r="X1545" i="58"/>
  <c r="W1545" i="58"/>
  <c r="V1546" i="58"/>
  <c r="AB1547" i="58"/>
  <c r="AA1547" i="58"/>
  <c r="Z1548" i="58"/>
  <c r="G1547" i="67" l="1"/>
  <c r="I1546" i="67"/>
  <c r="H1546" i="67"/>
  <c r="F1549" i="68"/>
  <c r="D1550" i="68"/>
  <c r="E1549" i="68"/>
  <c r="G1549" i="68" s="1"/>
  <c r="D1549" i="67"/>
  <c r="E1548" i="67"/>
  <c r="F1548" i="67"/>
  <c r="H1548" i="68"/>
  <c r="I1548" i="68"/>
  <c r="W1546" i="58"/>
  <c r="X1546" i="58"/>
  <c r="V1547" i="58"/>
  <c r="AA1548" i="58"/>
  <c r="AB1548" i="58"/>
  <c r="Z1549" i="58"/>
  <c r="F1549" i="67" l="1"/>
  <c r="E1549" i="67"/>
  <c r="D1550" i="67"/>
  <c r="H1549" i="68"/>
  <c r="G1550" i="68"/>
  <c r="I1549" i="68"/>
  <c r="E1550" i="68"/>
  <c r="F1550" i="68"/>
  <c r="D1551" i="68"/>
  <c r="G1548" i="67"/>
  <c r="H1547" i="67"/>
  <c r="I1547" i="67"/>
  <c r="X1547" i="58"/>
  <c r="V1548" i="58"/>
  <c r="W1547" i="58"/>
  <c r="AB1549" i="58"/>
  <c r="AA1549" i="58"/>
  <c r="Z1550" i="58"/>
  <c r="E1550" i="67" l="1"/>
  <c r="D1551" i="67"/>
  <c r="F1550" i="67"/>
  <c r="G1549" i="67"/>
  <c r="I1548" i="67"/>
  <c r="H1548" i="67"/>
  <c r="D1552" i="68"/>
  <c r="E1551" i="68"/>
  <c r="F1551" i="68"/>
  <c r="H1550" i="68"/>
  <c r="I1550" i="68"/>
  <c r="G1551" i="68"/>
  <c r="X1548" i="58"/>
  <c r="W1548" i="58"/>
  <c r="V1549" i="58"/>
  <c r="AA1550" i="58"/>
  <c r="AB1550" i="58"/>
  <c r="Z1551" i="58"/>
  <c r="H1551" i="68" l="1"/>
  <c r="I1551" i="68"/>
  <c r="G1550" i="67"/>
  <c r="H1549" i="67"/>
  <c r="I1549" i="67"/>
  <c r="E1552" i="68"/>
  <c r="G1552" i="68" s="1"/>
  <c r="F1552" i="68"/>
  <c r="D1553" i="68"/>
  <c r="D1552" i="67"/>
  <c r="E1551" i="67"/>
  <c r="F1551" i="67"/>
  <c r="X1549" i="58"/>
  <c r="W1549" i="58"/>
  <c r="V1550" i="58"/>
  <c r="AB1551" i="58"/>
  <c r="AA1551" i="58"/>
  <c r="Z1552" i="58"/>
  <c r="I1552" i="68" l="1"/>
  <c r="H1552" i="68"/>
  <c r="G1551" i="67"/>
  <c r="H1550" i="67"/>
  <c r="I1550" i="67"/>
  <c r="F1552" i="67"/>
  <c r="D1553" i="67"/>
  <c r="E1552" i="67"/>
  <c r="D1554" i="68"/>
  <c r="E1553" i="68"/>
  <c r="G1553" i="68" s="1"/>
  <c r="F1553" i="68"/>
  <c r="V1551" i="58"/>
  <c r="X1550" i="58"/>
  <c r="W1550" i="58"/>
  <c r="AA1552" i="58"/>
  <c r="AB1552" i="58"/>
  <c r="Z1553" i="58"/>
  <c r="E1554" i="68" l="1"/>
  <c r="F1554" i="68"/>
  <c r="D1555" i="68"/>
  <c r="D1554" i="67"/>
  <c r="F1553" i="67"/>
  <c r="E1553" i="67"/>
  <c r="G1552" i="67"/>
  <c r="H1551" i="67"/>
  <c r="I1551" i="67"/>
  <c r="H1553" i="68"/>
  <c r="G1554" i="68"/>
  <c r="I1553" i="68"/>
  <c r="X1551" i="58"/>
  <c r="V1552" i="58"/>
  <c r="W1551" i="58"/>
  <c r="AA1553" i="58"/>
  <c r="AB1553" i="58"/>
  <c r="Z1554" i="58"/>
  <c r="E1554" i="67" l="1"/>
  <c r="D1555" i="67"/>
  <c r="F1554" i="67"/>
  <c r="G1555" i="68"/>
  <c r="H1554" i="68"/>
  <c r="I1554" i="68"/>
  <c r="G1553" i="67"/>
  <c r="I1552" i="67"/>
  <c r="H1552" i="67"/>
  <c r="E1555" i="68"/>
  <c r="D1556" i="68"/>
  <c r="F1555" i="68"/>
  <c r="X1552" i="58"/>
  <c r="W1552" i="58"/>
  <c r="V1553" i="58"/>
  <c r="AA1554" i="58"/>
  <c r="AB1554" i="58"/>
  <c r="Z1555" i="58"/>
  <c r="I1555" i="68" l="1"/>
  <c r="H1555" i="68"/>
  <c r="G1556" i="68"/>
  <c r="D1556" i="67"/>
  <c r="F1555" i="67"/>
  <c r="E1555" i="67"/>
  <c r="D1557" i="68"/>
  <c r="E1556" i="68"/>
  <c r="F1556" i="68"/>
  <c r="G1554" i="67"/>
  <c r="I1553" i="67"/>
  <c r="H1553" i="67"/>
  <c r="X1553" i="58"/>
  <c r="V1554" i="58"/>
  <c r="W1553" i="58"/>
  <c r="AB1555" i="58"/>
  <c r="AA1555" i="58"/>
  <c r="Z1556" i="58"/>
  <c r="D1557" i="67" l="1"/>
  <c r="F1556" i="67"/>
  <c r="E1556" i="67"/>
  <c r="D1558" i="68"/>
  <c r="E1557" i="68"/>
  <c r="F1557" i="68"/>
  <c r="H1556" i="68"/>
  <c r="G1557" i="68"/>
  <c r="I1556" i="68"/>
  <c r="G1555" i="67"/>
  <c r="I1554" i="67"/>
  <c r="H1554" i="67"/>
  <c r="W1554" i="58"/>
  <c r="X1554" i="58"/>
  <c r="V1555" i="58"/>
  <c r="AA1556" i="58"/>
  <c r="AB1556" i="58"/>
  <c r="Z1557" i="58"/>
  <c r="H1557" i="68" l="1"/>
  <c r="I1557" i="68"/>
  <c r="G1558" i="68"/>
  <c r="E1558" i="68"/>
  <c r="F1558" i="68"/>
  <c r="D1559" i="68"/>
  <c r="G1556" i="67"/>
  <c r="I1555" i="67"/>
  <c r="H1555" i="67"/>
  <c r="E1557" i="67"/>
  <c r="D1558" i="67"/>
  <c r="F1557" i="67"/>
  <c r="V1556" i="58"/>
  <c r="W1555" i="58"/>
  <c r="X1555" i="58"/>
  <c r="AB1557" i="58"/>
  <c r="AA1557" i="58"/>
  <c r="Z1558" i="58"/>
  <c r="F1558" i="67" l="1"/>
  <c r="D1559" i="67"/>
  <c r="E1558" i="67"/>
  <c r="G1557" i="67"/>
  <c r="I1556" i="67"/>
  <c r="H1556" i="67"/>
  <c r="H1558" i="68"/>
  <c r="I1558" i="68"/>
  <c r="G1559" i="68"/>
  <c r="D1560" i="68"/>
  <c r="F1559" i="68"/>
  <c r="E1559" i="68"/>
  <c r="V1557" i="58"/>
  <c r="X1556" i="58"/>
  <c r="W1556" i="58"/>
  <c r="AA1558" i="58"/>
  <c r="AB1558" i="58"/>
  <c r="Z1559" i="58"/>
  <c r="H1559" i="68" l="1"/>
  <c r="G1560" i="68"/>
  <c r="I1559" i="68"/>
  <c r="G1558" i="67"/>
  <c r="H1557" i="67"/>
  <c r="I1557" i="67"/>
  <c r="E1560" i="68"/>
  <c r="F1560" i="68"/>
  <c r="D1561" i="68"/>
  <c r="D1560" i="67"/>
  <c r="F1559" i="67"/>
  <c r="E1559" i="67"/>
  <c r="W1557" i="58"/>
  <c r="V1558" i="58"/>
  <c r="X1557" i="58"/>
  <c r="AB1559" i="58"/>
  <c r="AA1559" i="58"/>
  <c r="Z1560" i="58"/>
  <c r="G1559" i="67" l="1"/>
  <c r="I1558" i="67"/>
  <c r="H1558" i="67"/>
  <c r="I1560" i="68"/>
  <c r="H1560" i="68"/>
  <c r="G1561" i="68"/>
  <c r="F1560" i="67"/>
  <c r="E1560" i="67"/>
  <c r="D1561" i="67"/>
  <c r="F1561" i="68"/>
  <c r="D1562" i="68"/>
  <c r="E1561" i="68"/>
  <c r="V1559" i="58"/>
  <c r="X1558" i="58"/>
  <c r="W1558" i="58"/>
  <c r="AC1560" i="58"/>
  <c r="AB1560" i="58"/>
  <c r="AA1560" i="58"/>
  <c r="Z1561" i="58"/>
  <c r="F1562" i="68" l="1"/>
  <c r="E1562" i="68"/>
  <c r="D1563" i="68"/>
  <c r="G1562" i="68"/>
  <c r="H1561" i="68"/>
  <c r="I1561" i="68"/>
  <c r="D1562" i="67"/>
  <c r="E1561" i="67"/>
  <c r="F1561" i="67"/>
  <c r="G1560" i="67"/>
  <c r="I1559" i="67"/>
  <c r="H1559" i="67"/>
  <c r="V1560" i="58"/>
  <c r="X1559" i="58"/>
  <c r="W1559" i="58"/>
  <c r="AA1561" i="58"/>
  <c r="AB1561" i="58"/>
  <c r="Z1562" i="58"/>
  <c r="G1563" i="68" l="1"/>
  <c r="H1562" i="68"/>
  <c r="I1562" i="68"/>
  <c r="E1562" i="67"/>
  <c r="F1562" i="67"/>
  <c r="D1563" i="67"/>
  <c r="E1563" i="68"/>
  <c r="D1564" i="68"/>
  <c r="F1563" i="68"/>
  <c r="G1561" i="67"/>
  <c r="H1560" i="67"/>
  <c r="I1560" i="67"/>
  <c r="W1560" i="58"/>
  <c r="V1561" i="58"/>
  <c r="Y1560" i="58"/>
  <c r="X1560" i="58"/>
  <c r="AA1562" i="58"/>
  <c r="AB1562" i="58"/>
  <c r="Z1563" i="58"/>
  <c r="F1564" i="68" l="1"/>
  <c r="D1565" i="68"/>
  <c r="E1564" i="68"/>
  <c r="G1562" i="67"/>
  <c r="H1561" i="67"/>
  <c r="I1561" i="67"/>
  <c r="F1563" i="67"/>
  <c r="D1564" i="67"/>
  <c r="E1563" i="67"/>
  <c r="G1564" i="68"/>
  <c r="I1563" i="68"/>
  <c r="H1563" i="68"/>
  <c r="W1561" i="58"/>
  <c r="V1562" i="58"/>
  <c r="X1561" i="58"/>
  <c r="AA1563" i="58"/>
  <c r="AB1563" i="58"/>
  <c r="Z1564" i="58"/>
  <c r="D1565" i="67" l="1"/>
  <c r="F1564" i="67"/>
  <c r="E1564" i="67"/>
  <c r="G1563" i="67"/>
  <c r="I1562" i="67"/>
  <c r="H1562" i="67"/>
  <c r="G1565" i="68"/>
  <c r="H1564" i="68"/>
  <c r="I1564" i="68"/>
  <c r="E1565" i="68"/>
  <c r="D1566" i="68"/>
  <c r="F1565" i="68"/>
  <c r="X1562" i="58"/>
  <c r="W1562" i="58"/>
  <c r="V1563" i="58"/>
  <c r="AB1564" i="58"/>
  <c r="AA1564" i="58"/>
  <c r="Z1565" i="58"/>
  <c r="G1564" i="67" l="1"/>
  <c r="I1563" i="67"/>
  <c r="H1563" i="67"/>
  <c r="E1566" i="68"/>
  <c r="F1566" i="68"/>
  <c r="D1567" i="68"/>
  <c r="H1565" i="68"/>
  <c r="I1565" i="68"/>
  <c r="G1566" i="68"/>
  <c r="F1565" i="67"/>
  <c r="E1565" i="67"/>
  <c r="D1566" i="67"/>
  <c r="X1563" i="58"/>
  <c r="V1564" i="58"/>
  <c r="W1563" i="58"/>
  <c r="AA1565" i="58"/>
  <c r="AB1565" i="58"/>
  <c r="Z1566" i="58"/>
  <c r="D1567" i="67" l="1"/>
  <c r="F1566" i="67"/>
  <c r="E1566" i="67"/>
  <c r="D1568" i="68"/>
  <c r="F1567" i="68"/>
  <c r="E1567" i="68"/>
  <c r="H1566" i="68"/>
  <c r="I1566" i="68"/>
  <c r="G1567" i="68"/>
  <c r="G1565" i="67"/>
  <c r="I1564" i="67"/>
  <c r="H1564" i="67"/>
  <c r="W1564" i="58"/>
  <c r="V1565" i="58"/>
  <c r="X1564" i="58"/>
  <c r="AB1566" i="58"/>
  <c r="AA1566" i="58"/>
  <c r="Z1567" i="58"/>
  <c r="E1568" i="68" l="1"/>
  <c r="F1568" i="68"/>
  <c r="D1569" i="68"/>
  <c r="G1566" i="67"/>
  <c r="H1565" i="67"/>
  <c r="I1565" i="67"/>
  <c r="H1567" i="68"/>
  <c r="G1568" i="68"/>
  <c r="I1567" i="68"/>
  <c r="D1568" i="67"/>
  <c r="F1567" i="67"/>
  <c r="E1567" i="67"/>
  <c r="V1566" i="58"/>
  <c r="X1565" i="58"/>
  <c r="W1565" i="58"/>
  <c r="AA1567" i="58"/>
  <c r="AB1567" i="58"/>
  <c r="Z1568" i="58"/>
  <c r="G1569" i="68" l="1"/>
  <c r="H1568" i="68"/>
  <c r="I1568" i="68"/>
  <c r="G1567" i="67"/>
  <c r="I1566" i="67"/>
  <c r="H1566" i="67"/>
  <c r="E1569" i="68"/>
  <c r="F1569" i="68"/>
  <c r="D1570" i="68"/>
  <c r="F1568" i="67"/>
  <c r="E1568" i="67"/>
  <c r="D1569" i="67"/>
  <c r="V1567" i="58"/>
  <c r="W1566" i="58"/>
  <c r="X1566" i="58"/>
  <c r="AB1568" i="58"/>
  <c r="AA1568" i="58"/>
  <c r="Z1569" i="58"/>
  <c r="D1570" i="67" l="1"/>
  <c r="E1569" i="67"/>
  <c r="F1569" i="67"/>
  <c r="G1568" i="67"/>
  <c r="I1567" i="67"/>
  <c r="H1567" i="67"/>
  <c r="F1570" i="68"/>
  <c r="E1570" i="68"/>
  <c r="D1571" i="68"/>
  <c r="G1570" i="68"/>
  <c r="H1569" i="68"/>
  <c r="I1569" i="68"/>
  <c r="W1567" i="58"/>
  <c r="X1567" i="58"/>
  <c r="V1568" i="58"/>
  <c r="AA1569" i="58"/>
  <c r="AB1569" i="58"/>
  <c r="Z1570" i="58"/>
  <c r="G1569" i="67" l="1"/>
  <c r="H1568" i="67"/>
  <c r="I1568" i="67"/>
  <c r="H1570" i="68"/>
  <c r="I1570" i="68"/>
  <c r="G1571" i="68"/>
  <c r="D1572" i="68"/>
  <c r="F1571" i="68"/>
  <c r="E1571" i="68"/>
  <c r="D1571" i="67"/>
  <c r="F1570" i="67"/>
  <c r="E1570" i="67"/>
  <c r="W1568" i="58"/>
  <c r="X1568" i="58"/>
  <c r="V1569" i="58"/>
  <c r="AA1570" i="58"/>
  <c r="AB1570" i="58"/>
  <c r="Z1571" i="58"/>
  <c r="E1572" i="68" l="1"/>
  <c r="D1573" i="68"/>
  <c r="F1572" i="68"/>
  <c r="F1571" i="67"/>
  <c r="D1572" i="67"/>
  <c r="E1571" i="67"/>
  <c r="H1571" i="68"/>
  <c r="G1572" i="68"/>
  <c r="I1571" i="68"/>
  <c r="G1570" i="67"/>
  <c r="H1569" i="67"/>
  <c r="I1569" i="67"/>
  <c r="V1570" i="58"/>
  <c r="X1569" i="58"/>
  <c r="W1569" i="58"/>
  <c r="AA1571" i="58"/>
  <c r="AB1571" i="58"/>
  <c r="Z1572" i="58"/>
  <c r="H1572" i="68" l="1"/>
  <c r="I1572" i="68"/>
  <c r="G1573" i="68"/>
  <c r="G1571" i="67"/>
  <c r="H1570" i="67"/>
  <c r="I1570" i="67"/>
  <c r="D1574" i="68"/>
  <c r="F1573" i="68"/>
  <c r="E1573" i="68"/>
  <c r="F1572" i="67"/>
  <c r="E1572" i="67"/>
  <c r="D1573" i="67"/>
  <c r="W1570" i="58"/>
  <c r="V1571" i="58"/>
  <c r="X1570" i="58"/>
  <c r="AB1572" i="58"/>
  <c r="AA1572" i="58"/>
  <c r="Z1573" i="58"/>
  <c r="D1574" i="67" l="1"/>
  <c r="E1573" i="67"/>
  <c r="F1573" i="67"/>
  <c r="G1572" i="67"/>
  <c r="I1571" i="67"/>
  <c r="H1571" i="67"/>
  <c r="E1574" i="68"/>
  <c r="F1574" i="68"/>
  <c r="D1575" i="68"/>
  <c r="H1573" i="68"/>
  <c r="G1574" i="68"/>
  <c r="I1573" i="68"/>
  <c r="X1571" i="58"/>
  <c r="V1572" i="58"/>
  <c r="W1571" i="58"/>
  <c r="AA1573" i="58"/>
  <c r="AB1573" i="58"/>
  <c r="Z1574" i="58"/>
  <c r="G1573" i="67" l="1"/>
  <c r="I1572" i="67"/>
  <c r="H1572" i="67"/>
  <c r="G1575" i="68"/>
  <c r="H1574" i="68"/>
  <c r="I1574" i="68"/>
  <c r="E1575" i="68"/>
  <c r="D1576" i="68"/>
  <c r="F1575" i="68"/>
  <c r="F1574" i="67"/>
  <c r="E1574" i="67"/>
  <c r="D1575" i="67"/>
  <c r="X1572" i="58"/>
  <c r="W1572" i="58"/>
  <c r="V1573" i="58"/>
  <c r="AB1574" i="58"/>
  <c r="AA1574" i="58"/>
  <c r="Z1575" i="58"/>
  <c r="D1576" i="67" l="1"/>
  <c r="F1575" i="67"/>
  <c r="E1575" i="67"/>
  <c r="E1576" i="68"/>
  <c r="F1576" i="68"/>
  <c r="D1577" i="68"/>
  <c r="H1575" i="68"/>
  <c r="G1576" i="68"/>
  <c r="I1575" i="68"/>
  <c r="G1574" i="67"/>
  <c r="H1573" i="67"/>
  <c r="I1573" i="67"/>
  <c r="V1574" i="58"/>
  <c r="X1573" i="58"/>
  <c r="W1573" i="58"/>
  <c r="AA1575" i="58"/>
  <c r="AB1575" i="58"/>
  <c r="Z1576" i="58"/>
  <c r="G1577" i="68" l="1"/>
  <c r="H1576" i="68"/>
  <c r="I1576" i="68"/>
  <c r="G1575" i="67"/>
  <c r="I1574" i="67"/>
  <c r="H1574" i="67"/>
  <c r="E1577" i="68"/>
  <c r="D1578" i="68"/>
  <c r="F1577" i="68"/>
  <c r="D1577" i="67"/>
  <c r="F1576" i="67"/>
  <c r="E1576" i="67"/>
  <c r="X1574" i="58"/>
  <c r="V1575" i="58"/>
  <c r="W1574" i="58"/>
  <c r="AB1576" i="58"/>
  <c r="AA1576" i="58"/>
  <c r="Z1577" i="58"/>
  <c r="E1578" i="68" l="1"/>
  <c r="F1578" i="68"/>
  <c r="D1579" i="68"/>
  <c r="G1576" i="67"/>
  <c r="H1575" i="67"/>
  <c r="I1575" i="67"/>
  <c r="D1578" i="67"/>
  <c r="E1577" i="67"/>
  <c r="F1577" i="67"/>
  <c r="H1577" i="68"/>
  <c r="G1578" i="68"/>
  <c r="I1577" i="68"/>
  <c r="W1575" i="58"/>
  <c r="V1576" i="58"/>
  <c r="X1575" i="58"/>
  <c r="AA1577" i="58"/>
  <c r="AB1577" i="58"/>
  <c r="Z1578" i="58"/>
  <c r="G1577" i="67" l="1"/>
  <c r="I1576" i="67"/>
  <c r="H1576" i="67"/>
  <c r="H1578" i="68"/>
  <c r="I1578" i="68"/>
  <c r="G1579" i="68"/>
  <c r="D1579" i="67"/>
  <c r="F1578" i="67"/>
  <c r="E1578" i="67"/>
  <c r="D1580" i="68"/>
  <c r="E1579" i="68"/>
  <c r="F1579" i="68"/>
  <c r="X1576" i="58"/>
  <c r="V1577" i="58"/>
  <c r="W1576" i="58"/>
  <c r="AA1578" i="58"/>
  <c r="AB1578" i="58"/>
  <c r="Z1579" i="58"/>
  <c r="D1580" i="67" l="1"/>
  <c r="F1579" i="67"/>
  <c r="E1579" i="67"/>
  <c r="E1580" i="68"/>
  <c r="G1580" i="68" s="1"/>
  <c r="F1580" i="68"/>
  <c r="D1581" i="68"/>
  <c r="H1579" i="68"/>
  <c r="I1579" i="68"/>
  <c r="G1578" i="67"/>
  <c r="H1577" i="67"/>
  <c r="I1577" i="67"/>
  <c r="X1577" i="58"/>
  <c r="W1577" i="58"/>
  <c r="V1578" i="58"/>
  <c r="AA1579" i="58"/>
  <c r="AB1579" i="58"/>
  <c r="Z1580" i="58"/>
  <c r="G1581" i="68" l="1"/>
  <c r="H1580" i="68"/>
  <c r="I1580" i="68"/>
  <c r="E1581" i="68"/>
  <c r="D1582" i="68"/>
  <c r="F1581" i="68"/>
  <c r="G1579" i="67"/>
  <c r="I1578" i="67"/>
  <c r="H1578" i="67"/>
  <c r="F1580" i="67"/>
  <c r="D1581" i="67"/>
  <c r="E1580" i="67"/>
  <c r="X1578" i="58"/>
  <c r="W1578" i="58"/>
  <c r="V1579" i="58"/>
  <c r="AB1580" i="58"/>
  <c r="AC1580" i="58"/>
  <c r="AA1580" i="58"/>
  <c r="Z1581" i="58"/>
  <c r="F1581" i="67" l="1"/>
  <c r="E1581" i="67"/>
  <c r="D1582" i="67"/>
  <c r="G1580" i="67"/>
  <c r="I1579" i="67"/>
  <c r="H1579" i="67"/>
  <c r="E1582" i="68"/>
  <c r="G1582" i="68" s="1"/>
  <c r="F1582" i="68"/>
  <c r="D1583" i="68"/>
  <c r="H1581" i="68"/>
  <c r="I1581" i="68"/>
  <c r="W1579" i="58"/>
  <c r="V1580" i="58"/>
  <c r="X1579" i="58"/>
  <c r="AB1581" i="58"/>
  <c r="AA1581" i="58"/>
  <c r="Z1582" i="58"/>
  <c r="E1583" i="68" l="1"/>
  <c r="G1583" i="68" s="1"/>
  <c r="D1584" i="68"/>
  <c r="F1583" i="68"/>
  <c r="G1581" i="67"/>
  <c r="I1580" i="67"/>
  <c r="H1580" i="67"/>
  <c r="H1582" i="68"/>
  <c r="I1582" i="68"/>
  <c r="D1583" i="67"/>
  <c r="F1582" i="67"/>
  <c r="E1582" i="67"/>
  <c r="V1581" i="58"/>
  <c r="X1580" i="58"/>
  <c r="W1580" i="58"/>
  <c r="Y1580" i="58"/>
  <c r="AA1582" i="58"/>
  <c r="AB1582" i="58"/>
  <c r="Z1583" i="58"/>
  <c r="G1582" i="67" l="1"/>
  <c r="H1581" i="67"/>
  <c r="I1581" i="67"/>
  <c r="F1584" i="68"/>
  <c r="E1584" i="68"/>
  <c r="D1585" i="68"/>
  <c r="F1583" i="67"/>
  <c r="E1583" i="67"/>
  <c r="D1584" i="67"/>
  <c r="G1584" i="68"/>
  <c r="H1583" i="68"/>
  <c r="I1583" i="68"/>
  <c r="V1582" i="58"/>
  <c r="X1581" i="58"/>
  <c r="W1581" i="58"/>
  <c r="AB1583" i="58"/>
  <c r="AA1583" i="58"/>
  <c r="Z1584" i="58"/>
  <c r="H1584" i="68" l="1"/>
  <c r="I1584" i="68"/>
  <c r="D1586" i="68"/>
  <c r="F1585" i="68"/>
  <c r="E1585" i="68"/>
  <c r="G1585" i="68" s="1"/>
  <c r="E1584" i="67"/>
  <c r="D1585" i="67"/>
  <c r="F1584" i="67"/>
  <c r="G1583" i="67"/>
  <c r="I1582" i="67"/>
  <c r="H1582" i="67"/>
  <c r="V1583" i="58"/>
  <c r="X1582" i="58"/>
  <c r="W1582" i="58"/>
  <c r="AA1584" i="58"/>
  <c r="AB1584" i="58"/>
  <c r="Z1585" i="58"/>
  <c r="H1585" i="68" l="1"/>
  <c r="I1585" i="68"/>
  <c r="E1585" i="67"/>
  <c r="D1586" i="67"/>
  <c r="F1585" i="67"/>
  <c r="E1586" i="68"/>
  <c r="G1586" i="68" s="1"/>
  <c r="D1587" i="68"/>
  <c r="F1586" i="68"/>
  <c r="G1584" i="67"/>
  <c r="I1583" i="67"/>
  <c r="H1583" i="67"/>
  <c r="W1583" i="58"/>
  <c r="X1583" i="58"/>
  <c r="V1584" i="58"/>
  <c r="AB1585" i="58"/>
  <c r="AA1585" i="58"/>
  <c r="Z1586" i="58"/>
  <c r="H1586" i="68" l="1"/>
  <c r="I1586" i="68"/>
  <c r="E1587" i="68"/>
  <c r="G1587" i="68" s="1"/>
  <c r="D1588" i="68"/>
  <c r="F1587" i="68"/>
  <c r="G1585" i="67"/>
  <c r="I1584" i="67"/>
  <c r="H1584" i="67"/>
  <c r="F1586" i="67"/>
  <c r="E1586" i="67"/>
  <c r="D1587" i="67"/>
  <c r="V1585" i="58"/>
  <c r="W1584" i="58"/>
  <c r="X1584" i="58"/>
  <c r="AA1586" i="58"/>
  <c r="AB1586" i="58"/>
  <c r="Z1587" i="58"/>
  <c r="H1587" i="68" l="1"/>
  <c r="I1587" i="68"/>
  <c r="D1588" i="67"/>
  <c r="E1587" i="67"/>
  <c r="F1587" i="67"/>
  <c r="G1586" i="67"/>
  <c r="H1585" i="67"/>
  <c r="I1585" i="67"/>
  <c r="F1588" i="68"/>
  <c r="D1589" i="68"/>
  <c r="E1588" i="68"/>
  <c r="G1588" i="68" s="1"/>
  <c r="X1585" i="58"/>
  <c r="W1585" i="58"/>
  <c r="V1586" i="58"/>
  <c r="AA1587" i="58"/>
  <c r="AB1587" i="58"/>
  <c r="Z1588" i="58"/>
  <c r="H1588" i="68" l="1"/>
  <c r="I1588" i="68"/>
  <c r="D1589" i="67"/>
  <c r="F1588" i="67"/>
  <c r="E1588" i="67"/>
  <c r="G1587" i="67"/>
  <c r="I1586" i="67"/>
  <c r="H1586" i="67"/>
  <c r="E1589" i="68"/>
  <c r="G1589" i="68" s="1"/>
  <c r="D1590" i="68"/>
  <c r="F1589" i="68"/>
  <c r="V1587" i="58"/>
  <c r="W1586" i="58"/>
  <c r="X1586" i="58"/>
  <c r="AA1588" i="58"/>
  <c r="AB1588" i="58"/>
  <c r="Z1589" i="58"/>
  <c r="I1589" i="68" l="1"/>
  <c r="G1590" i="68"/>
  <c r="H1589" i="68"/>
  <c r="F1589" i="67"/>
  <c r="E1589" i="67"/>
  <c r="D1590" i="67"/>
  <c r="D1591" i="68"/>
  <c r="F1590" i="68"/>
  <c r="E1590" i="68"/>
  <c r="G1588" i="67"/>
  <c r="I1587" i="67"/>
  <c r="H1587" i="67"/>
  <c r="X1587" i="58"/>
  <c r="W1587" i="58"/>
  <c r="V1588" i="58"/>
  <c r="AB1589" i="58"/>
  <c r="AA1589" i="58"/>
  <c r="Z1590" i="58"/>
  <c r="D1592" i="68" l="1"/>
  <c r="F1591" i="68"/>
  <c r="E1591" i="68"/>
  <c r="G1589" i="67"/>
  <c r="I1588" i="67"/>
  <c r="H1588" i="67"/>
  <c r="D1591" i="67"/>
  <c r="F1590" i="67"/>
  <c r="E1590" i="67"/>
  <c r="H1590" i="68"/>
  <c r="G1591" i="68"/>
  <c r="I1590" i="68"/>
  <c r="W1588" i="58"/>
  <c r="X1588" i="58"/>
  <c r="V1589" i="58"/>
  <c r="AA1590" i="58"/>
  <c r="AB1590" i="58"/>
  <c r="Z1591" i="58"/>
  <c r="G1590" i="67" l="1"/>
  <c r="H1589" i="67"/>
  <c r="I1589" i="67"/>
  <c r="H1591" i="68"/>
  <c r="G1592" i="68"/>
  <c r="I1591" i="68"/>
  <c r="E1591" i="67"/>
  <c r="F1591" i="67"/>
  <c r="D1592" i="67"/>
  <c r="E1592" i="68"/>
  <c r="F1592" i="68"/>
  <c r="D1593" i="68"/>
  <c r="X1589" i="58"/>
  <c r="W1589" i="58"/>
  <c r="V1590" i="58"/>
  <c r="AB1591" i="58"/>
  <c r="AA1591" i="58"/>
  <c r="Z1592" i="58"/>
  <c r="E1593" i="68" l="1"/>
  <c r="D1594" i="68"/>
  <c r="F1593" i="68"/>
  <c r="F1592" i="67"/>
  <c r="E1592" i="67"/>
  <c r="D1593" i="67"/>
  <c r="G1593" i="68"/>
  <c r="H1592" i="68"/>
  <c r="I1592" i="68"/>
  <c r="G1591" i="67"/>
  <c r="I1590" i="67"/>
  <c r="H1590" i="67"/>
  <c r="X1590" i="58"/>
  <c r="W1590" i="58"/>
  <c r="V1591" i="58"/>
  <c r="AA1592" i="58"/>
  <c r="AB1592" i="58"/>
  <c r="Z1593" i="58"/>
  <c r="H1593" i="68" l="1"/>
  <c r="I1593" i="68"/>
  <c r="G1592" i="67"/>
  <c r="I1591" i="67"/>
  <c r="H1591" i="67"/>
  <c r="D1594" i="67"/>
  <c r="E1593" i="67"/>
  <c r="F1593" i="67"/>
  <c r="D1595" i="68"/>
  <c r="F1594" i="68"/>
  <c r="E1594" i="68"/>
  <c r="G1594" i="68" s="1"/>
  <c r="X1591" i="58"/>
  <c r="W1591" i="58"/>
  <c r="V1592" i="58"/>
  <c r="AB1593" i="58"/>
  <c r="AA1593" i="58"/>
  <c r="Z1594" i="58"/>
  <c r="D1595" i="67" l="1"/>
  <c r="F1594" i="67"/>
  <c r="E1594" i="67"/>
  <c r="H1594" i="68"/>
  <c r="I1594" i="68"/>
  <c r="G1593" i="67"/>
  <c r="I1592" i="67"/>
  <c r="H1592" i="67"/>
  <c r="E1595" i="68"/>
  <c r="G1595" i="68" s="1"/>
  <c r="D1596" i="68"/>
  <c r="F1595" i="68"/>
  <c r="X1592" i="58"/>
  <c r="W1592" i="58"/>
  <c r="V1593" i="58"/>
  <c r="AA1594" i="58"/>
  <c r="AB1594" i="58"/>
  <c r="Z1595" i="58"/>
  <c r="I1595" i="68" l="1"/>
  <c r="H1595" i="68"/>
  <c r="D1597" i="68"/>
  <c r="F1596" i="68"/>
  <c r="E1596" i="68"/>
  <c r="G1596" i="68" s="1"/>
  <c r="G1594" i="67"/>
  <c r="H1593" i="67"/>
  <c r="I1593" i="67"/>
  <c r="E1595" i="67"/>
  <c r="F1595" i="67"/>
  <c r="D1596" i="67"/>
  <c r="X1593" i="58"/>
  <c r="W1593" i="58"/>
  <c r="V1594" i="58"/>
  <c r="AA1595" i="58"/>
  <c r="AB1595" i="58"/>
  <c r="Z1596" i="58"/>
  <c r="D1597" i="67" l="1"/>
  <c r="F1596" i="67"/>
  <c r="E1596" i="67"/>
  <c r="F1597" i="68"/>
  <c r="E1597" i="68"/>
  <c r="G1597" i="68" s="1"/>
  <c r="D1598" i="68"/>
  <c r="G1595" i="67"/>
  <c r="I1594" i="67"/>
  <c r="H1594" i="67"/>
  <c r="I1596" i="68"/>
  <c r="H1596" i="68"/>
  <c r="X1594" i="58"/>
  <c r="W1594" i="58"/>
  <c r="V1595" i="58"/>
  <c r="AA1596" i="58"/>
  <c r="AB1596" i="58"/>
  <c r="Z1597" i="58"/>
  <c r="G1596" i="67" l="1"/>
  <c r="I1595" i="67"/>
  <c r="H1595" i="67"/>
  <c r="F1598" i="68"/>
  <c r="D1599" i="68"/>
  <c r="E1598" i="68"/>
  <c r="G1598" i="68" s="1"/>
  <c r="I1597" i="68"/>
  <c r="H1597" i="68"/>
  <c r="F1597" i="67"/>
  <c r="D1598" i="67"/>
  <c r="E1597" i="67"/>
  <c r="V1596" i="58"/>
  <c r="X1595" i="58"/>
  <c r="W1595" i="58"/>
  <c r="AB1597" i="58"/>
  <c r="AA1597" i="58"/>
  <c r="Z1598" i="58"/>
  <c r="F1598" i="67" l="1"/>
  <c r="E1598" i="67"/>
  <c r="D1599" i="67"/>
  <c r="H1598" i="68"/>
  <c r="I1598" i="68"/>
  <c r="E1599" i="68"/>
  <c r="G1599" i="68" s="1"/>
  <c r="D1600" i="68"/>
  <c r="F1599" i="68"/>
  <c r="G1597" i="67"/>
  <c r="I1596" i="67"/>
  <c r="H1596" i="67"/>
  <c r="W1596" i="58"/>
  <c r="V1597" i="58"/>
  <c r="X1596" i="58"/>
  <c r="AA1598" i="58"/>
  <c r="AB1598" i="58"/>
  <c r="Z1599" i="58"/>
  <c r="G1598" i="67" l="1"/>
  <c r="H1597" i="67"/>
  <c r="I1597" i="67"/>
  <c r="E1600" i="68"/>
  <c r="G1600" i="68" s="1"/>
  <c r="D1601" i="68"/>
  <c r="F1600" i="68"/>
  <c r="F1599" i="67"/>
  <c r="E1599" i="67"/>
  <c r="D1600" i="67"/>
  <c r="H1599" i="68"/>
  <c r="I1599" i="68"/>
  <c r="V1598" i="58"/>
  <c r="X1597" i="58"/>
  <c r="W1597" i="58"/>
  <c r="AB1599" i="58"/>
  <c r="AA1599" i="58"/>
  <c r="Z1600" i="58"/>
  <c r="H1600" i="68" l="1"/>
  <c r="I1600" i="68"/>
  <c r="F1600" i="67"/>
  <c r="E1600" i="67"/>
  <c r="D1601" i="67"/>
  <c r="E1601" i="68"/>
  <c r="G1601" i="68" s="1"/>
  <c r="D1602" i="68"/>
  <c r="F1601" i="68"/>
  <c r="G1599" i="67"/>
  <c r="I1598" i="67"/>
  <c r="H1598" i="67"/>
  <c r="V1599" i="58"/>
  <c r="X1598" i="58"/>
  <c r="W1598" i="58"/>
  <c r="AC1600" i="58"/>
  <c r="AB1600" i="58"/>
  <c r="AA1600" i="58"/>
  <c r="Z1601" i="58"/>
  <c r="D1603" i="68" l="1"/>
  <c r="F1602" i="68"/>
  <c r="E1602" i="68"/>
  <c r="G1602" i="68" s="1"/>
  <c r="I1601" i="68"/>
  <c r="H1601" i="68"/>
  <c r="G1600" i="67"/>
  <c r="I1599" i="67"/>
  <c r="H1599" i="67"/>
  <c r="E1601" i="67"/>
  <c r="F1601" i="67"/>
  <c r="D1602" i="67"/>
  <c r="X1599" i="58"/>
  <c r="W1599" i="58"/>
  <c r="V1600" i="58"/>
  <c r="AA1601" i="58"/>
  <c r="AB1601" i="58"/>
  <c r="Z1602" i="58"/>
  <c r="E1602" i="67" l="1"/>
  <c r="D1603" i="67"/>
  <c r="F1602" i="67"/>
  <c r="H1602" i="68"/>
  <c r="I1602" i="68"/>
  <c r="G1601" i="67"/>
  <c r="I1600" i="67"/>
  <c r="H1600" i="67"/>
  <c r="E1603" i="68"/>
  <c r="G1603" i="68" s="1"/>
  <c r="D1604" i="68"/>
  <c r="F1603" i="68"/>
  <c r="W1600" i="58"/>
  <c r="V1601" i="58"/>
  <c r="X1600" i="58"/>
  <c r="Y1600" i="58"/>
  <c r="AB1602" i="58"/>
  <c r="AA1602" i="58"/>
  <c r="Z1603" i="58"/>
  <c r="D1605" i="68" l="1"/>
  <c r="E1604" i="68"/>
  <c r="F1604" i="68"/>
  <c r="G1602" i="67"/>
  <c r="H1601" i="67"/>
  <c r="I1601" i="67"/>
  <c r="E1603" i="67"/>
  <c r="D1604" i="67"/>
  <c r="F1603" i="67"/>
  <c r="G1604" i="68"/>
  <c r="H1603" i="68"/>
  <c r="I1603" i="68"/>
  <c r="W1601" i="58"/>
  <c r="V1602" i="58"/>
  <c r="X1601" i="58"/>
  <c r="AA1603" i="58"/>
  <c r="AB1603" i="58"/>
  <c r="Z1604" i="58"/>
  <c r="F1604" i="67" l="1"/>
  <c r="E1604" i="67"/>
  <c r="D1605" i="67"/>
  <c r="G1603" i="67"/>
  <c r="I1602" i="67"/>
  <c r="H1602" i="67"/>
  <c r="I1604" i="68"/>
  <c r="H1604" i="68"/>
  <c r="D1606" i="68"/>
  <c r="F1605" i="68"/>
  <c r="E1605" i="68"/>
  <c r="G1605" i="68" s="1"/>
  <c r="X1602" i="58"/>
  <c r="V1603" i="58"/>
  <c r="W1602" i="58"/>
  <c r="AA1604" i="58"/>
  <c r="AB1604" i="58"/>
  <c r="Z1605" i="58"/>
  <c r="G1606" i="68" l="1"/>
  <c r="I1605" i="68"/>
  <c r="H1605" i="68"/>
  <c r="G1604" i="67"/>
  <c r="I1603" i="67"/>
  <c r="H1603" i="67"/>
  <c r="E1605" i="67"/>
  <c r="D1606" i="67"/>
  <c r="F1605" i="67"/>
  <c r="D1607" i="68"/>
  <c r="F1606" i="68"/>
  <c r="E1606" i="68"/>
  <c r="V1604" i="58"/>
  <c r="X1603" i="58"/>
  <c r="W1603" i="58"/>
  <c r="AA1605" i="58"/>
  <c r="AB1605" i="58"/>
  <c r="Z1606" i="58"/>
  <c r="E1606" i="67" l="1"/>
  <c r="D1607" i="67"/>
  <c r="F1606" i="67"/>
  <c r="G1605" i="67"/>
  <c r="I1604" i="67"/>
  <c r="H1604" i="67"/>
  <c r="F1607" i="68"/>
  <c r="E1607" i="68"/>
  <c r="G1607" i="68" s="1"/>
  <c r="D1608" i="68"/>
  <c r="I1606" i="68"/>
  <c r="H1606" i="68"/>
  <c r="X1604" i="58"/>
  <c r="W1604" i="58"/>
  <c r="V1605" i="58"/>
  <c r="AB1606" i="58"/>
  <c r="AA1606" i="58"/>
  <c r="Z1607" i="58"/>
  <c r="D1609" i="68" l="1"/>
  <c r="F1608" i="68"/>
  <c r="E1608" i="68"/>
  <c r="G1608" i="68" s="1"/>
  <c r="I1607" i="68"/>
  <c r="H1607" i="68"/>
  <c r="G1606" i="67"/>
  <c r="H1605" i="67"/>
  <c r="I1605" i="67"/>
  <c r="F1607" i="67"/>
  <c r="E1607" i="67"/>
  <c r="D1608" i="67"/>
  <c r="W1605" i="58"/>
  <c r="X1605" i="58"/>
  <c r="V1606" i="58"/>
  <c r="AA1607" i="58"/>
  <c r="AB1607" i="58"/>
  <c r="Z1608" i="58"/>
  <c r="D1609" i="67" l="1"/>
  <c r="F1608" i="67"/>
  <c r="E1608" i="67"/>
  <c r="H1608" i="68"/>
  <c r="I1608" i="68"/>
  <c r="G1607" i="67"/>
  <c r="I1606" i="67"/>
  <c r="H1606" i="67"/>
  <c r="D1610" i="68"/>
  <c r="F1609" i="68"/>
  <c r="E1609" i="68"/>
  <c r="G1609" i="68" s="1"/>
  <c r="X1606" i="58"/>
  <c r="W1606" i="58"/>
  <c r="V1607" i="58"/>
  <c r="AB1608" i="58"/>
  <c r="AA1608" i="58"/>
  <c r="Z1609" i="58"/>
  <c r="D1611" i="68" l="1"/>
  <c r="F1610" i="68"/>
  <c r="E1610" i="68"/>
  <c r="G1610" i="68" s="1"/>
  <c r="I1609" i="68"/>
  <c r="H1609" i="68"/>
  <c r="G1608" i="67"/>
  <c r="I1607" i="67"/>
  <c r="H1607" i="67"/>
  <c r="F1609" i="67"/>
  <c r="D1610" i="67"/>
  <c r="E1609" i="67"/>
  <c r="X1607" i="58"/>
  <c r="W1607" i="58"/>
  <c r="V1608" i="58"/>
  <c r="AA1609" i="58"/>
  <c r="AB1609" i="58"/>
  <c r="Z1610" i="58"/>
  <c r="H1610" i="68" l="1"/>
  <c r="I1610" i="68"/>
  <c r="G1609" i="67"/>
  <c r="H1608" i="67"/>
  <c r="I1608" i="67"/>
  <c r="E1610" i="67"/>
  <c r="F1610" i="67"/>
  <c r="D1611" i="67"/>
  <c r="D1612" i="68"/>
  <c r="F1611" i="68"/>
  <c r="E1611" i="68"/>
  <c r="G1611" i="68" s="1"/>
  <c r="X1608" i="58"/>
  <c r="W1608" i="58"/>
  <c r="V1609" i="58"/>
  <c r="AB1610" i="58"/>
  <c r="AA1610" i="58"/>
  <c r="Z1611" i="58"/>
  <c r="E1612" i="68" l="1"/>
  <c r="G1612" i="68" s="1"/>
  <c r="D1613" i="68"/>
  <c r="F1612" i="68"/>
  <c r="E1611" i="67"/>
  <c r="D1612" i="67"/>
  <c r="F1611" i="67"/>
  <c r="H1611" i="68"/>
  <c r="I1611" i="68"/>
  <c r="G1610" i="67"/>
  <c r="I1609" i="67"/>
  <c r="H1609" i="67"/>
  <c r="X1609" i="58"/>
  <c r="W1609" i="58"/>
  <c r="V1610" i="58"/>
  <c r="AA1611" i="58"/>
  <c r="AB1611" i="58"/>
  <c r="Z1612" i="58"/>
  <c r="E1613" i="68" l="1"/>
  <c r="G1613" i="68" s="1"/>
  <c r="F1613" i="68"/>
  <c r="D1614" i="68"/>
  <c r="G1611" i="67"/>
  <c r="I1610" i="67"/>
  <c r="H1610" i="67"/>
  <c r="E1612" i="67"/>
  <c r="F1612" i="67"/>
  <c r="D1613" i="67"/>
  <c r="H1612" i="68"/>
  <c r="I1612" i="68"/>
  <c r="X1610" i="58"/>
  <c r="V1611" i="58"/>
  <c r="W1610" i="58"/>
  <c r="AA1612" i="58"/>
  <c r="AB1612" i="58"/>
  <c r="Z1613" i="58"/>
  <c r="G1612" i="67" l="1"/>
  <c r="I1611" i="67"/>
  <c r="H1611" i="67"/>
  <c r="D1615" i="68"/>
  <c r="F1614" i="68"/>
  <c r="E1614" i="68"/>
  <c r="E1613" i="67"/>
  <c r="F1613" i="67"/>
  <c r="D1614" i="67"/>
  <c r="G1614" i="68"/>
  <c r="H1613" i="68"/>
  <c r="I1613" i="68"/>
  <c r="V1612" i="58"/>
  <c r="X1611" i="58"/>
  <c r="W1611" i="58"/>
  <c r="AA1613" i="58"/>
  <c r="AB1613" i="58"/>
  <c r="Z1614" i="58"/>
  <c r="F1615" i="68" l="1"/>
  <c r="E1615" i="68"/>
  <c r="G1615" i="68" s="1"/>
  <c r="D1616" i="68"/>
  <c r="I1614" i="68"/>
  <c r="H1614" i="68"/>
  <c r="E1614" i="67"/>
  <c r="D1615" i="67"/>
  <c r="F1614" i="67"/>
  <c r="G1613" i="67"/>
  <c r="I1612" i="67"/>
  <c r="H1612" i="67"/>
  <c r="X1612" i="58"/>
  <c r="W1612" i="58"/>
  <c r="V1613" i="58"/>
  <c r="AB1614" i="58"/>
  <c r="AA1614" i="58"/>
  <c r="Z1615" i="58"/>
  <c r="F1615" i="67" l="1"/>
  <c r="E1615" i="67"/>
  <c r="D1616" i="67"/>
  <c r="D1617" i="68"/>
  <c r="F1616" i="68"/>
  <c r="E1616" i="68"/>
  <c r="G1616" i="68" s="1"/>
  <c r="H1615" i="68"/>
  <c r="I1615" i="68"/>
  <c r="G1614" i="67"/>
  <c r="I1613" i="67"/>
  <c r="H1613" i="67"/>
  <c r="W1613" i="58"/>
  <c r="X1613" i="58"/>
  <c r="V1614" i="58"/>
  <c r="AA1615" i="58"/>
  <c r="AB1615" i="58"/>
  <c r="Z1616" i="58"/>
  <c r="G1615" i="67" l="1"/>
  <c r="I1614" i="67"/>
  <c r="H1614" i="67"/>
  <c r="F1617" i="68"/>
  <c r="E1617" i="68"/>
  <c r="G1617" i="68" s="1"/>
  <c r="D1618" i="68"/>
  <c r="D1617" i="67"/>
  <c r="F1616" i="67"/>
  <c r="E1616" i="67"/>
  <c r="I1616" i="68"/>
  <c r="H1616" i="68"/>
  <c r="X1614" i="58"/>
  <c r="V1615" i="58"/>
  <c r="W1614" i="58"/>
  <c r="AB1616" i="58"/>
  <c r="AA1616" i="58"/>
  <c r="Z1617" i="58"/>
  <c r="F1617" i="67" l="1"/>
  <c r="E1617" i="67"/>
  <c r="D1618" i="67"/>
  <c r="D1619" i="68"/>
  <c r="F1618" i="68"/>
  <c r="E1618" i="68"/>
  <c r="G1618" i="68" s="1"/>
  <c r="I1617" i="68"/>
  <c r="H1617" i="68"/>
  <c r="G1616" i="67"/>
  <c r="I1615" i="67"/>
  <c r="H1615" i="67"/>
  <c r="X1615" i="58"/>
  <c r="W1615" i="58"/>
  <c r="V1616" i="58"/>
  <c r="AA1617" i="58"/>
  <c r="AB1617" i="58"/>
  <c r="Z1618" i="58"/>
  <c r="F1619" i="68" l="1"/>
  <c r="E1619" i="68"/>
  <c r="G1619" i="68" s="1"/>
  <c r="D1620" i="68"/>
  <c r="D1619" i="67"/>
  <c r="F1618" i="67"/>
  <c r="E1618" i="67"/>
  <c r="I1618" i="68"/>
  <c r="H1618" i="68"/>
  <c r="G1617" i="67"/>
  <c r="I1616" i="67"/>
  <c r="H1616" i="67"/>
  <c r="X1616" i="58"/>
  <c r="W1616" i="58"/>
  <c r="V1617" i="58"/>
  <c r="AB1618" i="58"/>
  <c r="AA1618" i="58"/>
  <c r="Z1619" i="58"/>
  <c r="G1618" i="67" l="1"/>
  <c r="I1617" i="67"/>
  <c r="H1617" i="67"/>
  <c r="E1619" i="67"/>
  <c r="D1620" i="67"/>
  <c r="F1619" i="67"/>
  <c r="E1620" i="68"/>
  <c r="G1620" i="68" s="1"/>
  <c r="D1621" i="68"/>
  <c r="F1620" i="68"/>
  <c r="H1619" i="68"/>
  <c r="I1619" i="68"/>
  <c r="X1617" i="58"/>
  <c r="W1617" i="58"/>
  <c r="V1618" i="58"/>
  <c r="AA1619" i="58"/>
  <c r="AB1619" i="58"/>
  <c r="Z1620" i="58"/>
  <c r="D1622" i="68" l="1"/>
  <c r="E1621" i="68"/>
  <c r="G1621" i="68" s="1"/>
  <c r="F1621" i="68"/>
  <c r="I1620" i="68"/>
  <c r="H1620" i="68"/>
  <c r="D1621" i="67"/>
  <c r="F1620" i="67"/>
  <c r="E1620" i="67"/>
  <c r="G1619" i="67"/>
  <c r="I1618" i="67"/>
  <c r="H1618" i="67"/>
  <c r="X1618" i="58"/>
  <c r="V1619" i="58"/>
  <c r="W1618" i="58"/>
  <c r="AB1620" i="58"/>
  <c r="AC1620" i="58"/>
  <c r="AA1620" i="58"/>
  <c r="Z1621" i="58"/>
  <c r="F1621" i="67" l="1"/>
  <c r="D1622" i="67"/>
  <c r="E1621" i="67"/>
  <c r="H1621" i="68"/>
  <c r="I1621" i="68"/>
  <c r="G1620" i="67"/>
  <c r="H1619" i="67"/>
  <c r="I1619" i="67"/>
  <c r="E1622" i="68"/>
  <c r="G1622" i="68" s="1"/>
  <c r="D1623" i="68"/>
  <c r="F1622" i="68"/>
  <c r="X1619" i="58"/>
  <c r="W1619" i="58"/>
  <c r="V1620" i="58"/>
  <c r="AA1621" i="58"/>
  <c r="AB1621" i="58"/>
  <c r="Z1622" i="58"/>
  <c r="I1622" i="68" l="1"/>
  <c r="H1622" i="68"/>
  <c r="D1624" i="68"/>
  <c r="E1623" i="68"/>
  <c r="G1623" i="68" s="1"/>
  <c r="F1623" i="68"/>
  <c r="G1621" i="67"/>
  <c r="I1620" i="67"/>
  <c r="H1620" i="67"/>
  <c r="D1623" i="67"/>
  <c r="F1622" i="67"/>
  <c r="E1622" i="67"/>
  <c r="V1621" i="58"/>
  <c r="X1620" i="58"/>
  <c r="W1620" i="58"/>
  <c r="Y1620" i="58"/>
  <c r="AA1622" i="58"/>
  <c r="AB1622" i="58"/>
  <c r="Z1623" i="58"/>
  <c r="I1623" i="68" l="1"/>
  <c r="H1623" i="68"/>
  <c r="F1624" i="68"/>
  <c r="D1625" i="68"/>
  <c r="E1624" i="68"/>
  <c r="G1624" i="68" s="1"/>
  <c r="G1622" i="67"/>
  <c r="I1621" i="67"/>
  <c r="H1621" i="67"/>
  <c r="F1623" i="67"/>
  <c r="E1623" i="67"/>
  <c r="D1624" i="67"/>
  <c r="V1622" i="58"/>
  <c r="X1621" i="58"/>
  <c r="W1621" i="58"/>
  <c r="AB1623" i="58"/>
  <c r="AA1623" i="58"/>
  <c r="Z1624" i="58"/>
  <c r="D1626" i="68" l="1"/>
  <c r="E1625" i="68"/>
  <c r="G1625" i="68" s="1"/>
  <c r="F1625" i="68"/>
  <c r="E1624" i="67"/>
  <c r="D1625" i="67"/>
  <c r="F1624" i="67"/>
  <c r="G1623" i="67"/>
  <c r="I1622" i="67"/>
  <c r="H1622" i="67"/>
  <c r="I1624" i="68"/>
  <c r="H1624" i="68"/>
  <c r="W1622" i="58"/>
  <c r="V1623" i="58"/>
  <c r="X1622" i="58"/>
  <c r="AA1624" i="58"/>
  <c r="AB1624" i="58"/>
  <c r="Z1625" i="58"/>
  <c r="G1624" i="67" l="1"/>
  <c r="H1623" i="67"/>
  <c r="I1623" i="67"/>
  <c r="H1625" i="68"/>
  <c r="I1625" i="68"/>
  <c r="D1626" i="67"/>
  <c r="E1625" i="67"/>
  <c r="F1625" i="67"/>
  <c r="E1626" i="68"/>
  <c r="G1626" i="68" s="1"/>
  <c r="F1626" i="68"/>
  <c r="D1627" i="68"/>
  <c r="W1623" i="58"/>
  <c r="V1624" i="58"/>
  <c r="X1623" i="58"/>
  <c r="AB1625" i="58"/>
  <c r="AA1625" i="58"/>
  <c r="Z1626" i="58"/>
  <c r="I1626" i="68" l="1"/>
  <c r="H1626" i="68"/>
  <c r="F1627" i="68"/>
  <c r="E1627" i="68"/>
  <c r="G1627" i="68" s="1"/>
  <c r="D1628" i="68"/>
  <c r="E1626" i="67"/>
  <c r="D1627" i="67"/>
  <c r="F1626" i="67"/>
  <c r="G1625" i="67"/>
  <c r="I1624" i="67"/>
  <c r="H1624" i="67"/>
  <c r="V1625" i="58"/>
  <c r="X1624" i="58"/>
  <c r="W1624" i="58"/>
  <c r="AA1626" i="58"/>
  <c r="AB1626" i="58"/>
  <c r="Z1627" i="58"/>
  <c r="G1626" i="67" l="1"/>
  <c r="H1625" i="67"/>
  <c r="I1625" i="67"/>
  <c r="F1628" i="68"/>
  <c r="E1628" i="68"/>
  <c r="G1628" i="68" s="1"/>
  <c r="D1629" i="68"/>
  <c r="I1627" i="68"/>
  <c r="H1627" i="68"/>
  <c r="E1627" i="67"/>
  <c r="D1628" i="67"/>
  <c r="F1627" i="67"/>
  <c r="X1625" i="58"/>
  <c r="W1625" i="58"/>
  <c r="V1626" i="58"/>
  <c r="AB1627" i="58"/>
  <c r="AA1627" i="58"/>
  <c r="Z1628" i="58"/>
  <c r="E1628" i="67" l="1"/>
  <c r="D1629" i="67"/>
  <c r="F1628" i="67"/>
  <c r="D1630" i="68"/>
  <c r="F1629" i="68"/>
  <c r="E1629" i="68"/>
  <c r="G1629" i="68" s="1"/>
  <c r="I1628" i="68"/>
  <c r="H1628" i="68"/>
  <c r="G1627" i="67"/>
  <c r="H1626" i="67"/>
  <c r="I1626" i="67"/>
  <c r="X1626" i="58"/>
  <c r="W1626" i="58"/>
  <c r="V1627" i="58"/>
  <c r="AA1628" i="58"/>
  <c r="AB1628" i="58"/>
  <c r="Z1629" i="58"/>
  <c r="G1628" i="67" l="1"/>
  <c r="I1627" i="67"/>
  <c r="H1627" i="67"/>
  <c r="F1630" i="68"/>
  <c r="E1630" i="68"/>
  <c r="G1630" i="68" s="1"/>
  <c r="D1631" i="68"/>
  <c r="I1629" i="68"/>
  <c r="H1629" i="68"/>
  <c r="D1630" i="67"/>
  <c r="E1629" i="67"/>
  <c r="F1629" i="67"/>
  <c r="X1627" i="58"/>
  <c r="V1628" i="58"/>
  <c r="W1627" i="58"/>
  <c r="AA1629" i="58"/>
  <c r="AB1629" i="58"/>
  <c r="Z1630" i="58"/>
  <c r="D1632" i="68" l="1"/>
  <c r="F1631" i="68"/>
  <c r="E1631" i="68"/>
  <c r="E1630" i="67"/>
  <c r="F1630" i="67"/>
  <c r="D1631" i="67"/>
  <c r="G1631" i="68"/>
  <c r="I1630" i="68"/>
  <c r="H1630" i="68"/>
  <c r="G1629" i="67"/>
  <c r="I1628" i="67"/>
  <c r="H1628" i="67"/>
  <c r="W1628" i="58"/>
  <c r="V1629" i="58"/>
  <c r="X1628" i="58"/>
  <c r="AA1630" i="58"/>
  <c r="AB1630" i="58"/>
  <c r="Z1631" i="58"/>
  <c r="I1631" i="68" l="1"/>
  <c r="G1632" i="68"/>
  <c r="H1631" i="68"/>
  <c r="G1630" i="67"/>
  <c r="H1629" i="67"/>
  <c r="I1629" i="67"/>
  <c r="D1632" i="67"/>
  <c r="F1631" i="67"/>
  <c r="E1631" i="67"/>
  <c r="F1632" i="68"/>
  <c r="E1632" i="68"/>
  <c r="D1633" i="68"/>
  <c r="X1629" i="58"/>
  <c r="W1629" i="58"/>
  <c r="V1630" i="58"/>
  <c r="AB1631" i="58"/>
  <c r="AA1631" i="58"/>
  <c r="Z1632" i="58"/>
  <c r="D1634" i="68" l="1"/>
  <c r="F1633" i="68"/>
  <c r="E1633" i="68"/>
  <c r="G1633" i="68" s="1"/>
  <c r="G1631" i="67"/>
  <c r="H1630" i="67"/>
  <c r="I1630" i="67"/>
  <c r="F1632" i="67"/>
  <c r="E1632" i="67"/>
  <c r="D1633" i="67"/>
  <c r="I1632" i="68"/>
  <c r="H1632" i="68"/>
  <c r="V1631" i="58"/>
  <c r="W1630" i="58"/>
  <c r="X1630" i="58"/>
  <c r="AA1632" i="58"/>
  <c r="AB1632" i="58"/>
  <c r="Z1633" i="58"/>
  <c r="G1632" i="67" l="1"/>
  <c r="I1631" i="67"/>
  <c r="H1631" i="67"/>
  <c r="I1633" i="68"/>
  <c r="H1633" i="68"/>
  <c r="E1633" i="67"/>
  <c r="D1634" i="67"/>
  <c r="F1633" i="67"/>
  <c r="D1635" i="68"/>
  <c r="F1634" i="68"/>
  <c r="E1634" i="68"/>
  <c r="G1634" i="68" s="1"/>
  <c r="W1631" i="58"/>
  <c r="V1632" i="58"/>
  <c r="X1631" i="58"/>
  <c r="AB1633" i="58"/>
  <c r="AA1633" i="58"/>
  <c r="Z1634" i="58"/>
  <c r="H1634" i="68" l="1"/>
  <c r="I1634" i="68"/>
  <c r="E1634" i="67"/>
  <c r="D1635" i="67"/>
  <c r="F1634" i="67"/>
  <c r="D1636" i="68"/>
  <c r="F1635" i="68"/>
  <c r="E1635" i="68"/>
  <c r="G1635" i="68" s="1"/>
  <c r="G1633" i="67"/>
  <c r="H1632" i="67"/>
  <c r="I1632" i="67"/>
  <c r="V1633" i="58"/>
  <c r="X1632" i="58"/>
  <c r="W1632" i="58"/>
  <c r="AA1634" i="58"/>
  <c r="AB1634" i="58"/>
  <c r="Z1635" i="58"/>
  <c r="D1637" i="68" l="1"/>
  <c r="F1636" i="68"/>
  <c r="E1636" i="68"/>
  <c r="G1636" i="68" s="1"/>
  <c r="G1634" i="67"/>
  <c r="H1633" i="67"/>
  <c r="I1633" i="67"/>
  <c r="I1635" i="68"/>
  <c r="H1635" i="68"/>
  <c r="D1636" i="67"/>
  <c r="E1635" i="67"/>
  <c r="F1635" i="67"/>
  <c r="W1633" i="58"/>
  <c r="V1634" i="58"/>
  <c r="X1633" i="58"/>
  <c r="AB1635" i="58"/>
  <c r="AA1635" i="58"/>
  <c r="Z1636" i="58"/>
  <c r="G1635" i="67" l="1"/>
  <c r="I1634" i="67"/>
  <c r="H1634" i="67"/>
  <c r="I1636" i="68"/>
  <c r="H1636" i="68"/>
  <c r="D1637" i="67"/>
  <c r="F1636" i="67"/>
  <c r="E1636" i="67"/>
  <c r="F1637" i="68"/>
  <c r="E1637" i="68"/>
  <c r="G1637" i="68" s="1"/>
  <c r="D1638" i="68"/>
  <c r="W1634" i="58"/>
  <c r="V1635" i="58"/>
  <c r="X1634" i="58"/>
  <c r="AA1636" i="58"/>
  <c r="AB1636" i="58"/>
  <c r="Z1637" i="58"/>
  <c r="D1639" i="68" l="1"/>
  <c r="F1638" i="68"/>
  <c r="E1638" i="68"/>
  <c r="G1638" i="68" s="1"/>
  <c r="I1637" i="68"/>
  <c r="H1637" i="68"/>
  <c r="E1637" i="67"/>
  <c r="D1638" i="67"/>
  <c r="F1637" i="67"/>
  <c r="G1636" i="67"/>
  <c r="I1635" i="67"/>
  <c r="H1635" i="67"/>
  <c r="W1635" i="58"/>
  <c r="V1636" i="58"/>
  <c r="X1635" i="58"/>
  <c r="AA1637" i="58"/>
  <c r="AB1637" i="58"/>
  <c r="Z1638" i="58"/>
  <c r="D1639" i="67" l="1"/>
  <c r="F1638" i="67"/>
  <c r="E1638" i="67"/>
  <c r="H1638" i="68"/>
  <c r="I1638" i="68"/>
  <c r="G1637" i="67"/>
  <c r="H1636" i="67"/>
  <c r="I1636" i="67"/>
  <c r="E1639" i="68"/>
  <c r="G1639" i="68" s="1"/>
  <c r="D1640" i="68"/>
  <c r="F1639" i="68"/>
  <c r="W1636" i="58"/>
  <c r="X1636" i="58"/>
  <c r="V1637" i="58"/>
  <c r="AA1638" i="58"/>
  <c r="AB1638" i="58"/>
  <c r="Z1639" i="58"/>
  <c r="D1641" i="68" l="1"/>
  <c r="F1640" i="68"/>
  <c r="E1640" i="68"/>
  <c r="G1640" i="68" s="1"/>
  <c r="G1638" i="67"/>
  <c r="I1637" i="67"/>
  <c r="H1637" i="67"/>
  <c r="I1639" i="68"/>
  <c r="H1639" i="68"/>
  <c r="E1639" i="67"/>
  <c r="D1640" i="67"/>
  <c r="F1639" i="67"/>
  <c r="W1637" i="58"/>
  <c r="V1638" i="58"/>
  <c r="X1637" i="58"/>
  <c r="AB1639" i="58"/>
  <c r="AA1639" i="58"/>
  <c r="Z1640" i="58"/>
  <c r="F1640" i="67" l="1"/>
  <c r="E1640" i="67"/>
  <c r="D1641" i="67"/>
  <c r="G1639" i="67"/>
  <c r="I1638" i="67"/>
  <c r="H1638" i="67"/>
  <c r="I1640" i="68"/>
  <c r="H1640" i="68"/>
  <c r="D1642" i="68"/>
  <c r="F1641" i="68"/>
  <c r="E1641" i="68"/>
  <c r="G1641" i="68" s="1"/>
  <c r="X1638" i="58"/>
  <c r="V1639" i="58"/>
  <c r="W1638" i="58"/>
  <c r="AA1640" i="58"/>
  <c r="AC1640" i="58"/>
  <c r="AB1640" i="58"/>
  <c r="Z1641" i="58"/>
  <c r="I1641" i="68" l="1"/>
  <c r="H1641" i="68"/>
  <c r="D1643" i="68"/>
  <c r="F1642" i="68"/>
  <c r="E1642" i="68"/>
  <c r="G1642" i="68" s="1"/>
  <c r="G1640" i="67"/>
  <c r="H1639" i="67"/>
  <c r="I1639" i="67"/>
  <c r="E1641" i="67"/>
  <c r="D1642" i="67"/>
  <c r="F1641" i="67"/>
  <c r="X1639" i="58"/>
  <c r="W1639" i="58"/>
  <c r="V1640" i="58"/>
  <c r="AA1641" i="58"/>
  <c r="AB1641" i="58"/>
  <c r="Z1642" i="58"/>
  <c r="E1642" i="67" l="1"/>
  <c r="D1643" i="67"/>
  <c r="F1642" i="67"/>
  <c r="G1641" i="67"/>
  <c r="I1640" i="67"/>
  <c r="H1640" i="67"/>
  <c r="I1642" i="68"/>
  <c r="H1642" i="68"/>
  <c r="E1643" i="68"/>
  <c r="G1643" i="68" s="1"/>
  <c r="D1644" i="68"/>
  <c r="F1643" i="68"/>
  <c r="W1640" i="58"/>
  <c r="V1641" i="58"/>
  <c r="Y1640" i="58"/>
  <c r="X1640" i="58"/>
  <c r="AA1642" i="58"/>
  <c r="AB1642" i="58"/>
  <c r="Z1643" i="58"/>
  <c r="D1645" i="68" l="1"/>
  <c r="F1644" i="68"/>
  <c r="E1644" i="68"/>
  <c r="G1644" i="68" s="1"/>
  <c r="I1643" i="68"/>
  <c r="H1643" i="68"/>
  <c r="G1642" i="67"/>
  <c r="H1641" i="67"/>
  <c r="I1641" i="67"/>
  <c r="E1643" i="67"/>
  <c r="D1644" i="67"/>
  <c r="F1643" i="67"/>
  <c r="X1641" i="58"/>
  <c r="W1641" i="58"/>
  <c r="V1642" i="58"/>
  <c r="AA1643" i="58"/>
  <c r="AB1643" i="58"/>
  <c r="Z1644" i="58"/>
  <c r="D1645" i="67" l="1"/>
  <c r="F1644" i="67"/>
  <c r="E1644" i="67"/>
  <c r="G1643" i="67"/>
  <c r="I1642" i="67"/>
  <c r="H1642" i="67"/>
  <c r="G1645" i="68"/>
  <c r="I1644" i="68"/>
  <c r="H1644" i="68"/>
  <c r="D1646" i="68"/>
  <c r="F1645" i="68"/>
  <c r="E1645" i="68"/>
  <c r="X1642" i="58"/>
  <c r="W1642" i="58"/>
  <c r="V1643" i="58"/>
  <c r="AA1644" i="58"/>
  <c r="AB1644" i="58"/>
  <c r="Z1645" i="58"/>
  <c r="D1647" i="68" l="1"/>
  <c r="F1646" i="68"/>
  <c r="E1646" i="68"/>
  <c r="G1646" i="68"/>
  <c r="I1645" i="68"/>
  <c r="H1645" i="68"/>
  <c r="G1644" i="67"/>
  <c r="I1643" i="67"/>
  <c r="H1643" i="67"/>
  <c r="E1645" i="67"/>
  <c r="F1645" i="67"/>
  <c r="D1646" i="67"/>
  <c r="W1643" i="58"/>
  <c r="V1644" i="58"/>
  <c r="X1643" i="58"/>
  <c r="AA1645" i="58"/>
  <c r="AB1645" i="58"/>
  <c r="Z1646" i="58"/>
  <c r="E1646" i="67" l="1"/>
  <c r="D1647" i="67"/>
  <c r="F1646" i="67"/>
  <c r="G1645" i="67"/>
  <c r="I1644" i="67"/>
  <c r="H1644" i="67"/>
  <c r="I1646" i="68"/>
  <c r="G1647" i="68"/>
  <c r="H1646" i="68"/>
  <c r="D1648" i="68"/>
  <c r="F1647" i="68"/>
  <c r="E1647" i="68"/>
  <c r="X1644" i="58"/>
  <c r="W1644" i="58"/>
  <c r="V1645" i="58"/>
  <c r="AA1646" i="58"/>
  <c r="AB1646" i="58"/>
  <c r="Z1647" i="58"/>
  <c r="I1647" i="68" l="1"/>
  <c r="G1648" i="68"/>
  <c r="H1647" i="68"/>
  <c r="D1649" i="68"/>
  <c r="F1648" i="68"/>
  <c r="E1648" i="68"/>
  <c r="G1646" i="67"/>
  <c r="H1645" i="67"/>
  <c r="I1645" i="67"/>
  <c r="F1647" i="67"/>
  <c r="E1647" i="67"/>
  <c r="D1648" i="67"/>
  <c r="W1645" i="58"/>
  <c r="V1646" i="58"/>
  <c r="X1645" i="58"/>
  <c r="AA1647" i="58"/>
  <c r="AB1647" i="58"/>
  <c r="Z1648" i="58"/>
  <c r="F1649" i="68" l="1"/>
  <c r="D1650" i="68"/>
  <c r="E1649" i="68"/>
  <c r="G1649" i="68"/>
  <c r="I1648" i="68"/>
  <c r="H1648" i="68"/>
  <c r="F1648" i="67"/>
  <c r="E1648" i="67"/>
  <c r="D1649" i="67"/>
  <c r="G1647" i="67"/>
  <c r="I1646" i="67"/>
  <c r="H1646" i="67"/>
  <c r="X1646" i="58"/>
  <c r="W1646" i="58"/>
  <c r="V1647" i="58"/>
  <c r="AA1648" i="58"/>
  <c r="AB1648" i="58"/>
  <c r="Z1649" i="58"/>
  <c r="G1650" i="68" l="1"/>
  <c r="I1649" i="68"/>
  <c r="H1649" i="68"/>
  <c r="D1651" i="68"/>
  <c r="F1650" i="68"/>
  <c r="E1650" i="68"/>
  <c r="E1649" i="67"/>
  <c r="F1649" i="67"/>
  <c r="D1650" i="67"/>
  <c r="G1648" i="67"/>
  <c r="I1647" i="67"/>
  <c r="H1647" i="67"/>
  <c r="X1647" i="58"/>
  <c r="W1647" i="58"/>
  <c r="V1648" i="58"/>
  <c r="AA1649" i="58"/>
  <c r="AB1649" i="58"/>
  <c r="Z1650" i="58"/>
  <c r="D1652" i="68" l="1"/>
  <c r="F1651" i="68"/>
  <c r="E1651" i="68"/>
  <c r="E1650" i="67"/>
  <c r="F1650" i="67"/>
  <c r="D1651" i="67"/>
  <c r="G1651" i="68"/>
  <c r="I1650" i="68"/>
  <c r="H1650" i="68"/>
  <c r="G1649" i="67"/>
  <c r="I1648" i="67"/>
  <c r="H1648" i="67"/>
  <c r="X1648" i="58"/>
  <c r="W1648" i="58"/>
  <c r="V1649" i="58"/>
  <c r="AA1650" i="58"/>
  <c r="AB1650" i="58"/>
  <c r="Z1651" i="58"/>
  <c r="H1651" i="68" l="1"/>
  <c r="G1652" i="68"/>
  <c r="I1651" i="68"/>
  <c r="F1651" i="67"/>
  <c r="E1651" i="67"/>
  <c r="D1652" i="67"/>
  <c r="F1652" i="68"/>
  <c r="E1652" i="68"/>
  <c r="D1653" i="68"/>
  <c r="G1650" i="67"/>
  <c r="H1649" i="67"/>
  <c r="I1649" i="67"/>
  <c r="V1650" i="58"/>
  <c r="X1649" i="58"/>
  <c r="W1649" i="58"/>
  <c r="AA1651" i="58"/>
  <c r="AB1651" i="58"/>
  <c r="Z1652" i="58"/>
  <c r="G1651" i="67" l="1"/>
  <c r="I1650" i="67"/>
  <c r="H1650" i="67"/>
  <c r="F1652" i="67"/>
  <c r="E1652" i="67"/>
  <c r="D1653" i="67"/>
  <c r="H1652" i="68"/>
  <c r="G1653" i="68"/>
  <c r="I1652" i="68"/>
  <c r="E1653" i="68"/>
  <c r="D1654" i="68"/>
  <c r="F1653" i="68"/>
  <c r="V1651" i="58"/>
  <c r="X1650" i="58"/>
  <c r="W1650" i="58"/>
  <c r="AA1652" i="58"/>
  <c r="AB1652" i="58"/>
  <c r="Z1653" i="58"/>
  <c r="F1653" i="67" l="1"/>
  <c r="E1653" i="67"/>
  <c r="D1654" i="67"/>
  <c r="H1653" i="68"/>
  <c r="G1654" i="68"/>
  <c r="I1653" i="68"/>
  <c r="E1654" i="68"/>
  <c r="D1655" i="68"/>
  <c r="F1654" i="68"/>
  <c r="G1652" i="67"/>
  <c r="I1651" i="67"/>
  <c r="H1651" i="67"/>
  <c r="X1651" i="58"/>
  <c r="V1652" i="58"/>
  <c r="W1651" i="58"/>
  <c r="AA1653" i="58"/>
  <c r="AB1653" i="58"/>
  <c r="Z1654" i="58"/>
  <c r="H1654" i="68" l="1"/>
  <c r="G1655" i="68"/>
  <c r="I1654" i="68"/>
  <c r="E1655" i="68"/>
  <c r="D1656" i="68"/>
  <c r="F1655" i="68"/>
  <c r="D1655" i="67"/>
  <c r="F1654" i="67"/>
  <c r="E1654" i="67"/>
  <c r="G1653" i="67"/>
  <c r="I1652" i="67"/>
  <c r="H1652" i="67"/>
  <c r="X1652" i="58"/>
  <c r="W1652" i="58"/>
  <c r="V1653" i="58"/>
  <c r="AA1654" i="58"/>
  <c r="AB1654" i="58"/>
  <c r="Z1655" i="58"/>
  <c r="I1655" i="68" l="1"/>
  <c r="H1655" i="68"/>
  <c r="G1656" i="68"/>
  <c r="D1656" i="67"/>
  <c r="F1655" i="67"/>
  <c r="E1655" i="67"/>
  <c r="G1654" i="67"/>
  <c r="H1653" i="67"/>
  <c r="I1653" i="67"/>
  <c r="D1657" i="68"/>
  <c r="F1656" i="68"/>
  <c r="E1656" i="68"/>
  <c r="X1653" i="58"/>
  <c r="V1654" i="58"/>
  <c r="W1653" i="58"/>
  <c r="AA1655" i="58"/>
  <c r="AB1655" i="58"/>
  <c r="Z1656" i="58"/>
  <c r="D1657" i="67" l="1"/>
  <c r="F1656" i="67"/>
  <c r="E1656" i="67"/>
  <c r="G1655" i="67"/>
  <c r="I1654" i="67"/>
  <c r="H1654" i="67"/>
  <c r="H1656" i="68"/>
  <c r="G1657" i="68"/>
  <c r="I1656" i="68"/>
  <c r="E1657" i="68"/>
  <c r="D1658" i="68"/>
  <c r="F1657" i="68"/>
  <c r="X1654" i="58"/>
  <c r="W1654" i="58"/>
  <c r="V1655" i="58"/>
  <c r="AA1656" i="58"/>
  <c r="AB1656" i="58"/>
  <c r="Z1657" i="58"/>
  <c r="H1657" i="68" l="1"/>
  <c r="I1657" i="68"/>
  <c r="G1658" i="68"/>
  <c r="G1656" i="67"/>
  <c r="I1655" i="67"/>
  <c r="H1655" i="67"/>
  <c r="E1658" i="68"/>
  <c r="D1659" i="68"/>
  <c r="F1658" i="68"/>
  <c r="F1657" i="67"/>
  <c r="E1657" i="67"/>
  <c r="D1658" i="67"/>
  <c r="X1655" i="58"/>
  <c r="V1656" i="58"/>
  <c r="W1655" i="58"/>
  <c r="AA1657" i="58"/>
  <c r="AB1657" i="58"/>
  <c r="Z1658" i="58"/>
  <c r="D1659" i="67" l="1"/>
  <c r="F1658" i="67"/>
  <c r="E1658" i="67"/>
  <c r="E1659" i="68"/>
  <c r="D1660" i="68"/>
  <c r="F1659" i="68"/>
  <c r="G1657" i="67"/>
  <c r="I1656" i="67"/>
  <c r="H1656" i="67"/>
  <c r="H1658" i="68"/>
  <c r="G1659" i="68"/>
  <c r="I1658" i="68"/>
  <c r="X1656" i="58"/>
  <c r="W1656" i="58"/>
  <c r="V1657" i="58"/>
  <c r="AA1658" i="58"/>
  <c r="AB1658" i="58"/>
  <c r="Z1659" i="58"/>
  <c r="H1659" i="68" l="1"/>
  <c r="G1660" i="68"/>
  <c r="I1659" i="68"/>
  <c r="G1658" i="67"/>
  <c r="H1657" i="67"/>
  <c r="I1657" i="67"/>
  <c r="E1660" i="68"/>
  <c r="D1661" i="68"/>
  <c r="F1660" i="68"/>
  <c r="D1660" i="67"/>
  <c r="F1659" i="67"/>
  <c r="E1659" i="67"/>
  <c r="X1657" i="58"/>
  <c r="V1658" i="58"/>
  <c r="W1657" i="58"/>
  <c r="AA1659" i="58"/>
  <c r="AB1659" i="58"/>
  <c r="Z1660" i="58"/>
  <c r="D1661" i="67" l="1"/>
  <c r="F1660" i="67"/>
  <c r="E1660" i="67"/>
  <c r="D1662" i="68"/>
  <c r="E1661" i="68"/>
  <c r="F1661" i="68"/>
  <c r="G1659" i="67"/>
  <c r="I1658" i="67"/>
  <c r="H1658" i="67"/>
  <c r="G1661" i="68"/>
  <c r="H1660" i="68"/>
  <c r="I1660" i="68"/>
  <c r="X1658" i="58"/>
  <c r="W1658" i="58"/>
  <c r="V1659" i="58"/>
  <c r="AB1660" i="58"/>
  <c r="AA1660" i="58"/>
  <c r="AC1660" i="58"/>
  <c r="Z1661" i="58"/>
  <c r="E1662" i="68" l="1"/>
  <c r="D1663" i="68"/>
  <c r="F1662" i="68"/>
  <c r="G1660" i="67"/>
  <c r="I1659" i="67"/>
  <c r="H1659" i="67"/>
  <c r="I1661" i="68"/>
  <c r="H1661" i="68"/>
  <c r="G1662" i="68"/>
  <c r="D1662" i="67"/>
  <c r="F1661" i="67"/>
  <c r="E1661" i="67"/>
  <c r="X1659" i="58"/>
  <c r="V1660" i="58"/>
  <c r="W1659" i="58"/>
  <c r="AA1661" i="58"/>
  <c r="AB1661" i="58"/>
  <c r="Z1662" i="58"/>
  <c r="I1662" i="68" l="1"/>
  <c r="H1662" i="68"/>
  <c r="G1661" i="67"/>
  <c r="H1660" i="67"/>
  <c r="I1660" i="67"/>
  <c r="F1662" i="67"/>
  <c r="D1663" i="67"/>
  <c r="E1662" i="67"/>
  <c r="E1663" i="68"/>
  <c r="G1663" i="68" s="1"/>
  <c r="D1664" i="68"/>
  <c r="F1663" i="68"/>
  <c r="X1660" i="58"/>
  <c r="Y1660" i="58"/>
  <c r="W1660" i="58"/>
  <c r="V1661" i="58"/>
  <c r="AA1662" i="58"/>
  <c r="AB1662" i="58"/>
  <c r="Z1663" i="58"/>
  <c r="D1664" i="67" l="1"/>
  <c r="F1663" i="67"/>
  <c r="E1663" i="67"/>
  <c r="G1662" i="67"/>
  <c r="H1661" i="67"/>
  <c r="I1661" i="67"/>
  <c r="D1665" i="68"/>
  <c r="F1664" i="68"/>
  <c r="E1664" i="68"/>
  <c r="G1664" i="68" s="1"/>
  <c r="I1663" i="68"/>
  <c r="H1663" i="68"/>
  <c r="V1662" i="58"/>
  <c r="X1661" i="58"/>
  <c r="W1661" i="58"/>
  <c r="AA1663" i="58"/>
  <c r="AB1663" i="58"/>
  <c r="Z1664" i="58"/>
  <c r="G1663" i="67" l="1"/>
  <c r="I1662" i="67"/>
  <c r="H1662" i="67"/>
  <c r="D1666" i="68"/>
  <c r="F1665" i="68"/>
  <c r="E1665" i="68"/>
  <c r="G1665" i="68" s="1"/>
  <c r="I1664" i="68"/>
  <c r="H1664" i="68"/>
  <c r="D1665" i="67"/>
  <c r="F1664" i="67"/>
  <c r="E1664" i="67"/>
  <c r="X1662" i="58"/>
  <c r="W1662" i="58"/>
  <c r="V1663" i="58"/>
  <c r="AA1664" i="58"/>
  <c r="AB1664" i="58"/>
  <c r="Z1665" i="58"/>
  <c r="I1665" i="68" l="1"/>
  <c r="H1665" i="68"/>
  <c r="E1665" i="67"/>
  <c r="D1666" i="67"/>
  <c r="F1665" i="67"/>
  <c r="D1667" i="68"/>
  <c r="F1666" i="68"/>
  <c r="E1666" i="68"/>
  <c r="G1666" i="68" s="1"/>
  <c r="G1664" i="67"/>
  <c r="I1663" i="67"/>
  <c r="H1663" i="67"/>
  <c r="X1663" i="58"/>
  <c r="W1663" i="58"/>
  <c r="V1664" i="58"/>
  <c r="AA1665" i="58"/>
  <c r="AB1665" i="58"/>
  <c r="Z1666" i="58"/>
  <c r="G1665" i="67" l="1"/>
  <c r="H1664" i="67"/>
  <c r="I1664" i="67"/>
  <c r="I1666" i="68"/>
  <c r="H1666" i="68"/>
  <c r="E1666" i="67"/>
  <c r="D1667" i="67"/>
  <c r="F1666" i="67"/>
  <c r="F1667" i="68"/>
  <c r="E1667" i="68"/>
  <c r="G1667" i="68" s="1"/>
  <c r="D1668" i="68"/>
  <c r="X1664" i="58"/>
  <c r="W1664" i="58"/>
  <c r="V1665" i="58"/>
  <c r="AA1666" i="58"/>
  <c r="AB1666" i="58"/>
  <c r="Z1667" i="58"/>
  <c r="F1668" i="68" l="1"/>
  <c r="E1668" i="68"/>
  <c r="G1668" i="68" s="1"/>
  <c r="D1669" i="68"/>
  <c r="E1667" i="67"/>
  <c r="D1668" i="67"/>
  <c r="F1667" i="67"/>
  <c r="I1667" i="68"/>
  <c r="H1667" i="68"/>
  <c r="G1666" i="67"/>
  <c r="H1665" i="67"/>
  <c r="I1665" i="67"/>
  <c r="X1665" i="58"/>
  <c r="V1666" i="58"/>
  <c r="W1665" i="58"/>
  <c r="AA1667" i="58"/>
  <c r="AB1667" i="58"/>
  <c r="Z1668" i="58"/>
  <c r="G1667" i="67" l="1"/>
  <c r="I1666" i="67"/>
  <c r="H1666" i="67"/>
  <c r="F1668" i="67"/>
  <c r="E1668" i="67"/>
  <c r="D1669" i="67"/>
  <c r="E1669" i="68"/>
  <c r="G1669" i="68" s="1"/>
  <c r="D1670" i="68"/>
  <c r="F1669" i="68"/>
  <c r="H1668" i="68"/>
  <c r="I1668" i="68"/>
  <c r="X1666" i="58"/>
  <c r="W1666" i="58"/>
  <c r="V1667" i="58"/>
  <c r="AA1668" i="58"/>
  <c r="AB1668" i="58"/>
  <c r="Z1669" i="58"/>
  <c r="F1670" i="68" l="1"/>
  <c r="D1671" i="68"/>
  <c r="E1670" i="68"/>
  <c r="G1670" i="68" s="1"/>
  <c r="I1669" i="68"/>
  <c r="H1669" i="68"/>
  <c r="D1670" i="67"/>
  <c r="F1669" i="67"/>
  <c r="E1669" i="67"/>
  <c r="G1668" i="67"/>
  <c r="I1667" i="67"/>
  <c r="H1667" i="67"/>
  <c r="V1668" i="58"/>
  <c r="X1667" i="58"/>
  <c r="W1667" i="58"/>
  <c r="AA1669" i="58"/>
  <c r="AB1669" i="58"/>
  <c r="Z1670" i="58"/>
  <c r="I1670" i="68" l="1"/>
  <c r="H1670" i="68"/>
  <c r="F1670" i="67"/>
  <c r="E1670" i="67"/>
  <c r="D1671" i="67"/>
  <c r="F1671" i="68"/>
  <c r="E1671" i="68"/>
  <c r="G1671" i="68" s="1"/>
  <c r="D1672" i="68"/>
  <c r="G1669" i="67"/>
  <c r="I1668" i="67"/>
  <c r="H1668" i="67"/>
  <c r="X1668" i="58"/>
  <c r="V1669" i="58"/>
  <c r="W1668" i="58"/>
  <c r="AA1670" i="58"/>
  <c r="AB1670" i="58"/>
  <c r="Z1671" i="58"/>
  <c r="D1673" i="68" l="1"/>
  <c r="E1672" i="68"/>
  <c r="G1672" i="68" s="1"/>
  <c r="F1672" i="68"/>
  <c r="I1671" i="68"/>
  <c r="H1671" i="68"/>
  <c r="G1670" i="67"/>
  <c r="H1669" i="67"/>
  <c r="I1669" i="67"/>
  <c r="E1671" i="67"/>
  <c r="D1672" i="67"/>
  <c r="F1671" i="67"/>
  <c r="V1670" i="58"/>
  <c r="X1669" i="58"/>
  <c r="W1669" i="58"/>
  <c r="AA1671" i="58"/>
  <c r="AB1671" i="58"/>
  <c r="Z1672" i="58"/>
  <c r="D1673" i="67" l="1"/>
  <c r="F1672" i="67"/>
  <c r="E1672" i="67"/>
  <c r="G1671" i="67"/>
  <c r="H1670" i="67"/>
  <c r="I1670" i="67"/>
  <c r="I1672" i="68"/>
  <c r="H1672" i="68"/>
  <c r="G1673" i="68"/>
  <c r="F1673" i="68"/>
  <c r="E1673" i="68"/>
  <c r="D1674" i="68"/>
  <c r="X1670" i="58"/>
  <c r="V1671" i="58"/>
  <c r="W1670" i="58"/>
  <c r="AA1672" i="58"/>
  <c r="AB1672" i="58"/>
  <c r="Z1673" i="58"/>
  <c r="E1674" i="68" l="1"/>
  <c r="G1674" i="68" s="1"/>
  <c r="D1675" i="68"/>
  <c r="F1674" i="68"/>
  <c r="G1672" i="67"/>
  <c r="I1671" i="67"/>
  <c r="H1671" i="67"/>
  <c r="I1673" i="68"/>
  <c r="H1673" i="68"/>
  <c r="E1673" i="67"/>
  <c r="D1674" i="67"/>
  <c r="F1673" i="67"/>
  <c r="V1672" i="58"/>
  <c r="X1671" i="58"/>
  <c r="W1671" i="58"/>
  <c r="AA1673" i="58"/>
  <c r="AB1673" i="58"/>
  <c r="Z1674" i="58"/>
  <c r="G1673" i="67" l="1"/>
  <c r="H1672" i="67"/>
  <c r="I1672" i="67"/>
  <c r="E1674" i="67"/>
  <c r="D1675" i="67"/>
  <c r="F1674" i="67"/>
  <c r="D1676" i="68"/>
  <c r="F1675" i="68"/>
  <c r="E1675" i="68"/>
  <c r="G1675" i="68" s="1"/>
  <c r="I1674" i="68"/>
  <c r="H1674" i="68"/>
  <c r="X1672" i="58"/>
  <c r="V1673" i="58"/>
  <c r="W1672" i="58"/>
  <c r="AA1674" i="58"/>
  <c r="AB1674" i="58"/>
  <c r="Z1675" i="58"/>
  <c r="E1676" i="68" l="1"/>
  <c r="G1676" i="68" s="1"/>
  <c r="D1677" i="68"/>
  <c r="F1676" i="68"/>
  <c r="I1675" i="68"/>
  <c r="H1675" i="68"/>
  <c r="D1676" i="67"/>
  <c r="F1675" i="67"/>
  <c r="E1675" i="67"/>
  <c r="G1674" i="67"/>
  <c r="H1673" i="67"/>
  <c r="I1673" i="67"/>
  <c r="V1674" i="58"/>
  <c r="X1673" i="58"/>
  <c r="W1673" i="58"/>
  <c r="AA1675" i="58"/>
  <c r="AB1675" i="58"/>
  <c r="Z1676" i="58"/>
  <c r="E1676" i="67" l="1"/>
  <c r="D1677" i="67"/>
  <c r="F1676" i="67"/>
  <c r="F1677" i="68"/>
  <c r="E1677" i="68"/>
  <c r="G1677" i="68" s="1"/>
  <c r="D1678" i="68"/>
  <c r="G1675" i="67"/>
  <c r="I1674" i="67"/>
  <c r="H1674" i="67"/>
  <c r="I1676" i="68"/>
  <c r="H1676" i="68"/>
  <c r="X1674" i="58"/>
  <c r="V1675" i="58"/>
  <c r="W1674" i="58"/>
  <c r="AA1676" i="58"/>
  <c r="AB1676" i="58"/>
  <c r="Z1677" i="58"/>
  <c r="E1678" i="68" l="1"/>
  <c r="G1678" i="68" s="1"/>
  <c r="F1678" i="68"/>
  <c r="D1679" i="68"/>
  <c r="D1678" i="67"/>
  <c r="F1677" i="67"/>
  <c r="E1677" i="67"/>
  <c r="G1676" i="67"/>
  <c r="I1675" i="67"/>
  <c r="H1675" i="67"/>
  <c r="I1677" i="68"/>
  <c r="H1677" i="68"/>
  <c r="X1675" i="58"/>
  <c r="V1676" i="58"/>
  <c r="W1675" i="58"/>
  <c r="AA1677" i="58"/>
  <c r="AB1677" i="58"/>
  <c r="Z1678" i="58"/>
  <c r="D1679" i="67" l="1"/>
  <c r="F1678" i="67"/>
  <c r="E1678" i="67"/>
  <c r="G1677" i="67"/>
  <c r="I1676" i="67"/>
  <c r="H1676" i="67"/>
  <c r="F1679" i="68"/>
  <c r="D1680" i="68"/>
  <c r="E1679" i="68"/>
  <c r="G1679" i="68" s="1"/>
  <c r="H1678" i="68"/>
  <c r="I1678" i="68"/>
  <c r="X1676" i="58"/>
  <c r="W1676" i="58"/>
  <c r="V1677" i="58"/>
  <c r="AA1678" i="58"/>
  <c r="AB1678" i="58"/>
  <c r="Z1679" i="58"/>
  <c r="H1679" i="68" l="1"/>
  <c r="I1679" i="68"/>
  <c r="F1680" i="68"/>
  <c r="E1680" i="68"/>
  <c r="G1680" i="68" s="1"/>
  <c r="D1681" i="68"/>
  <c r="G1678" i="67"/>
  <c r="H1677" i="67"/>
  <c r="I1677" i="67"/>
  <c r="E1679" i="67"/>
  <c r="D1680" i="67"/>
  <c r="F1679" i="67"/>
  <c r="V1678" i="58"/>
  <c r="X1677" i="58"/>
  <c r="W1677" i="58"/>
  <c r="AA1679" i="58"/>
  <c r="AB1679" i="58"/>
  <c r="Z1680" i="58"/>
  <c r="H1680" i="68" l="1"/>
  <c r="I1680" i="68"/>
  <c r="E1680" i="67"/>
  <c r="D1681" i="67"/>
  <c r="F1680" i="67"/>
  <c r="G1679" i="67"/>
  <c r="I1678" i="67"/>
  <c r="H1678" i="67"/>
  <c r="E1681" i="68"/>
  <c r="G1681" i="68" s="1"/>
  <c r="D1682" i="68"/>
  <c r="F1681" i="68"/>
  <c r="X1678" i="58"/>
  <c r="W1678" i="58"/>
  <c r="V1679" i="58"/>
  <c r="AB1680" i="58"/>
  <c r="AC1680" i="58"/>
  <c r="AA1680" i="58"/>
  <c r="Z1681" i="58"/>
  <c r="D1683" i="68" l="1"/>
  <c r="F1682" i="68"/>
  <c r="E1682" i="68"/>
  <c r="G1682" i="68" s="1"/>
  <c r="G1680" i="67"/>
  <c r="H1679" i="67"/>
  <c r="I1679" i="67"/>
  <c r="H1681" i="68"/>
  <c r="I1681" i="68"/>
  <c r="E1681" i="67"/>
  <c r="D1682" i="67"/>
  <c r="F1681" i="67"/>
  <c r="X1679" i="58"/>
  <c r="W1679" i="58"/>
  <c r="V1680" i="58"/>
  <c r="AA1681" i="58"/>
  <c r="AB1681" i="58"/>
  <c r="Z1682" i="58"/>
  <c r="G1681" i="67" l="1"/>
  <c r="I1680" i="67"/>
  <c r="H1680" i="67"/>
  <c r="I1682" i="68"/>
  <c r="G1683" i="68"/>
  <c r="H1682" i="68"/>
  <c r="F1682" i="67"/>
  <c r="E1682" i="67"/>
  <c r="D1683" i="67"/>
  <c r="E1683" i="68"/>
  <c r="D1684" i="68"/>
  <c r="F1683" i="68"/>
  <c r="Y1680" i="58"/>
  <c r="W1680" i="58"/>
  <c r="V1681" i="58"/>
  <c r="X1680" i="58"/>
  <c r="AA1682" i="58"/>
  <c r="AB1682" i="58"/>
  <c r="Z1683" i="58"/>
  <c r="F1684" i="68" l="1"/>
  <c r="E1684" i="68"/>
  <c r="D1685" i="68"/>
  <c r="D1684" i="67"/>
  <c r="F1683" i="67"/>
  <c r="E1683" i="67"/>
  <c r="I1683" i="68"/>
  <c r="G1684" i="68"/>
  <c r="H1683" i="68"/>
  <c r="G1682" i="67"/>
  <c r="H1681" i="67"/>
  <c r="I1681" i="67"/>
  <c r="V1682" i="58"/>
  <c r="X1681" i="58"/>
  <c r="W1681" i="58"/>
  <c r="AA1683" i="58"/>
  <c r="AB1683" i="58"/>
  <c r="Z1684" i="58"/>
  <c r="I1684" i="68" l="1"/>
  <c r="G1685" i="68"/>
  <c r="H1684" i="68"/>
  <c r="F1684" i="67"/>
  <c r="E1684" i="67"/>
  <c r="D1685" i="67"/>
  <c r="E1685" i="68"/>
  <c r="D1686" i="68"/>
  <c r="F1685" i="68"/>
  <c r="G1683" i="67"/>
  <c r="I1682" i="67"/>
  <c r="H1682" i="67"/>
  <c r="V1683" i="58"/>
  <c r="W1682" i="58"/>
  <c r="X1682" i="58"/>
  <c r="AA1684" i="58"/>
  <c r="AB1684" i="58"/>
  <c r="Z1685" i="58"/>
  <c r="F1686" i="68" l="1"/>
  <c r="E1686" i="68"/>
  <c r="D1687" i="68"/>
  <c r="G1684" i="67"/>
  <c r="I1683" i="67"/>
  <c r="H1683" i="67"/>
  <c r="F1685" i="67"/>
  <c r="E1685" i="67"/>
  <c r="D1686" i="67"/>
  <c r="I1685" i="68"/>
  <c r="H1685" i="68"/>
  <c r="G1686" i="68"/>
  <c r="AB2304" i="67"/>
  <c r="AC2304" i="67" s="1"/>
  <c r="X1683" i="58"/>
  <c r="W1683" i="58"/>
  <c r="V1684" i="58"/>
  <c r="AA1685" i="58"/>
  <c r="AB1685" i="58"/>
  <c r="Z1686" i="58"/>
  <c r="H1686" i="68" l="1"/>
  <c r="I1686" i="68"/>
  <c r="G1687" i="68"/>
  <c r="G1685" i="67"/>
  <c r="H1684" i="67"/>
  <c r="I1684" i="67"/>
  <c r="D1688" i="68"/>
  <c r="F1687" i="68"/>
  <c r="E1687" i="68"/>
  <c r="F1686" i="67"/>
  <c r="E1686" i="67"/>
  <c r="D1687" i="67"/>
  <c r="AI2304" i="67"/>
  <c r="AJ2304" i="67" s="1"/>
  <c r="AD2304" i="67"/>
  <c r="V1685" i="58"/>
  <c r="W1684" i="58"/>
  <c r="X1684" i="58"/>
  <c r="AA1686" i="58"/>
  <c r="AB1686" i="58"/>
  <c r="Z1687" i="58"/>
  <c r="F1687" i="67" l="1"/>
  <c r="E1687" i="67"/>
  <c r="D1688" i="67"/>
  <c r="F1688" i="68"/>
  <c r="E1688" i="68"/>
  <c r="D1689" i="68"/>
  <c r="G1686" i="67"/>
  <c r="H1685" i="67"/>
  <c r="I1685" i="67"/>
  <c r="I1687" i="68"/>
  <c r="H1687" i="68"/>
  <c r="G1688" i="68"/>
  <c r="AK2304" i="67"/>
  <c r="V1686" i="58"/>
  <c r="W1685" i="58"/>
  <c r="X1685" i="58"/>
  <c r="AA1687" i="58"/>
  <c r="AB1687" i="58"/>
  <c r="Z1688" i="58"/>
  <c r="H1688" i="68" l="1"/>
  <c r="I1688" i="68"/>
  <c r="G1689" i="68"/>
  <c r="G1687" i="67"/>
  <c r="I1686" i="67"/>
  <c r="H1686" i="67"/>
  <c r="D1689" i="67"/>
  <c r="F1688" i="67"/>
  <c r="E1688" i="67"/>
  <c r="D1690" i="68"/>
  <c r="F1689" i="68"/>
  <c r="E1689" i="68"/>
  <c r="V1687" i="58"/>
  <c r="W1686" i="58"/>
  <c r="X1686" i="58"/>
  <c r="AA1688" i="58"/>
  <c r="AB1688" i="58"/>
  <c r="Z1689" i="58"/>
  <c r="F1689" i="67" l="1"/>
  <c r="E1689" i="67"/>
  <c r="D1690" i="67"/>
  <c r="I1689" i="68"/>
  <c r="H1689" i="68"/>
  <c r="G1690" i="68"/>
  <c r="F1690" i="68"/>
  <c r="E1690" i="68"/>
  <c r="D1691" i="68"/>
  <c r="G1688" i="67"/>
  <c r="I1687" i="67"/>
  <c r="H1687" i="67"/>
  <c r="W1687" i="58"/>
  <c r="V1688" i="58"/>
  <c r="X1687" i="58"/>
  <c r="AA1689" i="58"/>
  <c r="AB1689" i="58"/>
  <c r="Z1690" i="58"/>
  <c r="D1691" i="67" l="1"/>
  <c r="F1690" i="67"/>
  <c r="E1690" i="67"/>
  <c r="G1689" i="67"/>
  <c r="I1688" i="67"/>
  <c r="H1688" i="67"/>
  <c r="H1690" i="68"/>
  <c r="I1690" i="68"/>
  <c r="G1691" i="68"/>
  <c r="F1691" i="68"/>
  <c r="E1691" i="68"/>
  <c r="D1692" i="68"/>
  <c r="V1689" i="58"/>
  <c r="W1688" i="58"/>
  <c r="X1688" i="58"/>
  <c r="AA1690" i="58"/>
  <c r="AB1690" i="58"/>
  <c r="Z1691" i="58"/>
  <c r="F1692" i="68" l="1"/>
  <c r="E1692" i="68"/>
  <c r="D1693" i="68"/>
  <c r="G1690" i="67"/>
  <c r="I1689" i="67"/>
  <c r="H1689" i="67"/>
  <c r="I1691" i="68"/>
  <c r="H1691" i="68"/>
  <c r="G1692" i="68"/>
  <c r="F1691" i="67"/>
  <c r="E1691" i="67"/>
  <c r="D1692" i="67"/>
  <c r="V1690" i="58"/>
  <c r="W1689" i="58"/>
  <c r="X1689" i="58"/>
  <c r="AA1691" i="58"/>
  <c r="AB1691" i="58"/>
  <c r="Z1692" i="58"/>
  <c r="L2302" i="68"/>
  <c r="D1693" i="67" l="1"/>
  <c r="F1692" i="67"/>
  <c r="E1692" i="67"/>
  <c r="G1691" i="67"/>
  <c r="I1690" i="67"/>
  <c r="H1690" i="67"/>
  <c r="E1693" i="68"/>
  <c r="D1694" i="68"/>
  <c r="F1693" i="68"/>
  <c r="I1692" i="68"/>
  <c r="G1693" i="68"/>
  <c r="H1692" i="68"/>
  <c r="W1690" i="58"/>
  <c r="V1691" i="58"/>
  <c r="X1690" i="58"/>
  <c r="AA1692" i="58"/>
  <c r="AB1692" i="58"/>
  <c r="Z1693" i="58"/>
  <c r="L2302" i="67"/>
  <c r="N2302" i="68"/>
  <c r="M2302" i="68"/>
  <c r="D1695" i="68" l="1"/>
  <c r="E1694" i="68"/>
  <c r="F1694" i="68"/>
  <c r="G1692" i="67"/>
  <c r="H1691" i="67"/>
  <c r="I1691" i="67"/>
  <c r="G1694" i="68"/>
  <c r="I1693" i="68"/>
  <c r="H1693" i="68"/>
  <c r="F1693" i="67"/>
  <c r="E1693" i="67"/>
  <c r="D1694" i="67"/>
  <c r="V1692" i="58"/>
  <c r="W1691" i="58"/>
  <c r="X1691" i="58"/>
  <c r="AB2314" i="58"/>
  <c r="AC2314" i="58" s="1"/>
  <c r="AA1693" i="58"/>
  <c r="AB1693" i="58"/>
  <c r="Z1694" i="58"/>
  <c r="O2302" i="68"/>
  <c r="M2302" i="67"/>
  <c r="D1695" i="67" l="1"/>
  <c r="F1694" i="67"/>
  <c r="E1694" i="67"/>
  <c r="G1693" i="67"/>
  <c r="I1692" i="67"/>
  <c r="H1692" i="67"/>
  <c r="H1694" i="68"/>
  <c r="I1694" i="68"/>
  <c r="G1695" i="68"/>
  <c r="F1695" i="68"/>
  <c r="E1695" i="68"/>
  <c r="D1696" i="68"/>
  <c r="V1693" i="58"/>
  <c r="W1692" i="58"/>
  <c r="X1692" i="58"/>
  <c r="AA1694" i="58"/>
  <c r="AB1694" i="58"/>
  <c r="Z1695" i="58"/>
  <c r="AD2314" i="58"/>
  <c r="N2302" i="67"/>
  <c r="H1695" i="68" l="1"/>
  <c r="G1696" i="68"/>
  <c r="I1695" i="68"/>
  <c r="E1695" i="67"/>
  <c r="D1696" i="67"/>
  <c r="F1695" i="67"/>
  <c r="F1696" i="68"/>
  <c r="E1696" i="68"/>
  <c r="D1697" i="68"/>
  <c r="G1694" i="67"/>
  <c r="H1693" i="67"/>
  <c r="I1693" i="67"/>
  <c r="W1693" i="58"/>
  <c r="V1694" i="58"/>
  <c r="U2314" i="58"/>
  <c r="V2314" i="58" s="1"/>
  <c r="X1693" i="58"/>
  <c r="W2314" i="58" s="1"/>
  <c r="AA1695" i="58"/>
  <c r="AB1695" i="58"/>
  <c r="Z1696" i="58"/>
  <c r="O2302" i="67"/>
  <c r="G1695" i="67" l="1"/>
  <c r="I1694" i="67"/>
  <c r="H1694" i="67"/>
  <c r="I1696" i="68"/>
  <c r="G1697" i="68"/>
  <c r="H1696" i="68"/>
  <c r="D1698" i="68"/>
  <c r="F1697" i="68"/>
  <c r="E1697" i="68"/>
  <c r="D1697" i="67"/>
  <c r="F1696" i="67"/>
  <c r="E1696" i="67"/>
  <c r="W1694" i="58"/>
  <c r="V1695" i="58"/>
  <c r="X1694" i="58"/>
  <c r="AA1696" i="58"/>
  <c r="AB1696" i="58"/>
  <c r="Z1697" i="58"/>
  <c r="D1699" i="68" l="1"/>
  <c r="F1698" i="68"/>
  <c r="E1698" i="68"/>
  <c r="D1698" i="67"/>
  <c r="F1697" i="67"/>
  <c r="E1697" i="67"/>
  <c r="G1698" i="68"/>
  <c r="I1697" i="68"/>
  <c r="H1697" i="68"/>
  <c r="G1696" i="67"/>
  <c r="I1695" i="67"/>
  <c r="H1695" i="67"/>
  <c r="W1695" i="58"/>
  <c r="V1696" i="58"/>
  <c r="X1695" i="58"/>
  <c r="AA1697" i="58"/>
  <c r="AB1697" i="58"/>
  <c r="Z1698" i="58"/>
  <c r="D1699" i="67" l="1"/>
  <c r="F1698" i="67"/>
  <c r="E1698" i="67"/>
  <c r="H1698" i="68"/>
  <c r="I1698" i="68"/>
  <c r="G1699" i="68"/>
  <c r="G1697" i="67"/>
  <c r="I1696" i="67"/>
  <c r="H1696" i="67"/>
  <c r="F1699" i="68"/>
  <c r="E1699" i="68"/>
  <c r="D1700" i="68"/>
  <c r="X1696" i="58"/>
  <c r="W1696" i="58"/>
  <c r="V1697" i="58"/>
  <c r="AA1698" i="58"/>
  <c r="AB1698" i="58"/>
  <c r="Z1699" i="58"/>
  <c r="F1700" i="68" l="1"/>
  <c r="E1700" i="68"/>
  <c r="D1701" i="68"/>
  <c r="G1698" i="67"/>
  <c r="H1697" i="67"/>
  <c r="I1697" i="67"/>
  <c r="G1700" i="68"/>
  <c r="I1699" i="68"/>
  <c r="H1699" i="68"/>
  <c r="D1700" i="67"/>
  <c r="F1699" i="67"/>
  <c r="E1699" i="67"/>
  <c r="W1697" i="58"/>
  <c r="V1698" i="58"/>
  <c r="X1697" i="58"/>
  <c r="AA1699" i="58"/>
  <c r="AB1699" i="58"/>
  <c r="Z1700" i="58"/>
  <c r="G1699" i="67" l="1"/>
  <c r="H1698" i="67"/>
  <c r="I1698" i="67"/>
  <c r="H1700" i="68"/>
  <c r="G1701" i="68"/>
  <c r="I1700" i="68"/>
  <c r="F1701" i="68"/>
  <c r="E1701" i="68"/>
  <c r="D1702" i="68"/>
  <c r="D1701" i="67"/>
  <c r="F1700" i="67"/>
  <c r="E1700" i="67"/>
  <c r="W1698" i="58"/>
  <c r="V1699" i="58"/>
  <c r="X1698" i="58"/>
  <c r="AB1700" i="58"/>
  <c r="AC1700" i="58"/>
  <c r="AA1700" i="58"/>
  <c r="Z1701" i="58"/>
  <c r="F1701" i="67" l="1"/>
  <c r="E1701" i="67"/>
  <c r="D1702" i="67"/>
  <c r="D1703" i="68"/>
  <c r="E1702" i="68"/>
  <c r="F1702" i="68"/>
  <c r="G1702" i="68"/>
  <c r="I1701" i="68"/>
  <c r="H1701" i="68"/>
  <c r="G1700" i="67"/>
  <c r="I1699" i="67"/>
  <c r="H1699" i="67"/>
  <c r="X1699" i="58"/>
  <c r="V1700" i="58"/>
  <c r="W1699" i="58"/>
  <c r="AA1701" i="58"/>
  <c r="AB1701" i="58"/>
  <c r="Z1702" i="58"/>
  <c r="I1702" i="68" l="1"/>
  <c r="H1702" i="68"/>
  <c r="G1703" i="68"/>
  <c r="D1703" i="67"/>
  <c r="F1702" i="67"/>
  <c r="E1702" i="67"/>
  <c r="D1704" i="68"/>
  <c r="F1703" i="68"/>
  <c r="E1703" i="68"/>
  <c r="G1701" i="67"/>
  <c r="H1700" i="67"/>
  <c r="I1700" i="67"/>
  <c r="V1701" i="58"/>
  <c r="X1700" i="58"/>
  <c r="W1700" i="58"/>
  <c r="Y1700" i="58"/>
  <c r="AA1702" i="58"/>
  <c r="AB1702" i="58"/>
  <c r="Z1703" i="58"/>
  <c r="D1704" i="67" l="1"/>
  <c r="E1703" i="67"/>
  <c r="F1703" i="67"/>
  <c r="D1705" i="68"/>
  <c r="F1704" i="68"/>
  <c r="E1704" i="68"/>
  <c r="G1704" i="68"/>
  <c r="H1703" i="68"/>
  <c r="I1703" i="68"/>
  <c r="G1702" i="67"/>
  <c r="H1701" i="67"/>
  <c r="I1701" i="67"/>
  <c r="W1701" i="58"/>
  <c r="X1701" i="58"/>
  <c r="V1702" i="58"/>
  <c r="AA1703" i="58"/>
  <c r="AB1703" i="58"/>
  <c r="Z1704" i="58"/>
  <c r="F1705" i="68" l="1"/>
  <c r="E1705" i="68"/>
  <c r="D1706" i="68"/>
  <c r="H1704" i="68"/>
  <c r="G1705" i="68"/>
  <c r="I1704" i="68"/>
  <c r="G1703" i="67"/>
  <c r="I1702" i="67"/>
  <c r="H1702" i="67"/>
  <c r="F1704" i="67"/>
  <c r="E1704" i="67"/>
  <c r="D1705" i="67"/>
  <c r="X1702" i="58"/>
  <c r="W1702" i="58"/>
  <c r="V1703" i="58"/>
  <c r="AA1704" i="58"/>
  <c r="AB1704" i="58"/>
  <c r="Z1705" i="58"/>
  <c r="D1706" i="67" l="1"/>
  <c r="F1705" i="67"/>
  <c r="E1705" i="67"/>
  <c r="G1704" i="67"/>
  <c r="I1703" i="67"/>
  <c r="H1703" i="67"/>
  <c r="D1707" i="68"/>
  <c r="F1706" i="68"/>
  <c r="E1706" i="68"/>
  <c r="G1706" i="68"/>
  <c r="I1705" i="68"/>
  <c r="H1705" i="68"/>
  <c r="X1703" i="58"/>
  <c r="W1703" i="58"/>
  <c r="V1704" i="58"/>
  <c r="AA1705" i="58"/>
  <c r="AB1705" i="58"/>
  <c r="Z1706" i="58"/>
  <c r="G1705" i="67" l="1"/>
  <c r="I1704" i="67"/>
  <c r="H1704" i="67"/>
  <c r="E1707" i="68"/>
  <c r="F1707" i="68"/>
  <c r="D1708" i="68"/>
  <c r="H1706" i="68"/>
  <c r="G1707" i="68"/>
  <c r="I1706" i="68"/>
  <c r="D1707" i="67"/>
  <c r="F1706" i="67"/>
  <c r="E1706" i="67"/>
  <c r="W1704" i="58"/>
  <c r="V1705" i="58"/>
  <c r="X1704" i="58"/>
  <c r="AA1706" i="58"/>
  <c r="AB1706" i="58"/>
  <c r="Z1707" i="58"/>
  <c r="G1706" i="67" l="1"/>
  <c r="I1705" i="67"/>
  <c r="H1705" i="67"/>
  <c r="G1708" i="68"/>
  <c r="H1707" i="68"/>
  <c r="I1707" i="68"/>
  <c r="D1708" i="67"/>
  <c r="F1707" i="67"/>
  <c r="E1707" i="67"/>
  <c r="D1709" i="68"/>
  <c r="F1708" i="68"/>
  <c r="E1708" i="68"/>
  <c r="V1706" i="58"/>
  <c r="X1705" i="58"/>
  <c r="W1705" i="58"/>
  <c r="AA1707" i="58"/>
  <c r="AB1707" i="58"/>
  <c r="Z1708" i="58"/>
  <c r="H1708" i="68" l="1"/>
  <c r="G1709" i="68"/>
  <c r="I1708" i="68"/>
  <c r="D1709" i="67"/>
  <c r="F1708" i="67"/>
  <c r="E1708" i="67"/>
  <c r="F1709" i="68"/>
  <c r="E1709" i="68"/>
  <c r="D1710" i="68"/>
  <c r="G1707" i="67"/>
  <c r="H1706" i="67"/>
  <c r="I1706" i="67"/>
  <c r="V1707" i="58"/>
  <c r="X1706" i="58"/>
  <c r="W1706" i="58"/>
  <c r="AA1708" i="58"/>
  <c r="AB1708" i="58"/>
  <c r="Z1709" i="58"/>
  <c r="D1710" i="67" l="1"/>
  <c r="F1709" i="67"/>
  <c r="E1709" i="67"/>
  <c r="G1708" i="67"/>
  <c r="H1707" i="67"/>
  <c r="I1707" i="67"/>
  <c r="I1709" i="68"/>
  <c r="H1709" i="68"/>
  <c r="D1711" i="68"/>
  <c r="F1710" i="68"/>
  <c r="E1710" i="68"/>
  <c r="G1710" i="68" s="1"/>
  <c r="W1707" i="58"/>
  <c r="V1708" i="58"/>
  <c r="X1707" i="58"/>
  <c r="AB1709" i="58"/>
  <c r="AA1709" i="58"/>
  <c r="Z1710" i="58"/>
  <c r="G1709" i="67" l="1"/>
  <c r="I1708" i="67"/>
  <c r="H1708" i="67"/>
  <c r="H1710" i="68"/>
  <c r="I1710" i="68"/>
  <c r="F1711" i="68"/>
  <c r="D1712" i="68"/>
  <c r="E1711" i="68"/>
  <c r="G1711" i="68" s="1"/>
  <c r="D1711" i="67"/>
  <c r="F1710" i="67"/>
  <c r="E1710" i="67"/>
  <c r="W1708" i="58"/>
  <c r="V1709" i="58"/>
  <c r="X1708" i="58"/>
  <c r="AA1710" i="58"/>
  <c r="AB1710" i="58"/>
  <c r="Z1711" i="58"/>
  <c r="F1711" i="67" l="1"/>
  <c r="E1711" i="67"/>
  <c r="D1712" i="67"/>
  <c r="H1711" i="68"/>
  <c r="I1711" i="68"/>
  <c r="D1713" i="68"/>
  <c r="F1712" i="68"/>
  <c r="E1712" i="68"/>
  <c r="G1712" i="68" s="1"/>
  <c r="G1710" i="67"/>
  <c r="H1709" i="67"/>
  <c r="I1709" i="67"/>
  <c r="W1709" i="58"/>
  <c r="V1710" i="58"/>
  <c r="X1709" i="58"/>
  <c r="AB1711" i="58"/>
  <c r="AA1711" i="58"/>
  <c r="Z1712" i="58"/>
  <c r="H1712" i="68" l="1"/>
  <c r="I1712" i="68"/>
  <c r="F1712" i="67"/>
  <c r="E1712" i="67"/>
  <c r="D1713" i="67"/>
  <c r="E1713" i="68"/>
  <c r="G1713" i="68" s="1"/>
  <c r="D1714" i="68"/>
  <c r="F1713" i="68"/>
  <c r="G1711" i="67"/>
  <c r="H1710" i="67"/>
  <c r="I1710" i="67"/>
  <c r="W1710" i="58"/>
  <c r="X1710" i="58"/>
  <c r="V1711" i="58"/>
  <c r="AA1712" i="58"/>
  <c r="AB1712" i="58"/>
  <c r="Z1713" i="58"/>
  <c r="H1713" i="68" l="1"/>
  <c r="I1713" i="68"/>
  <c r="G1712" i="67"/>
  <c r="I1711" i="67"/>
  <c r="H1711" i="67"/>
  <c r="F1713" i="67"/>
  <c r="E1713" i="67"/>
  <c r="D1714" i="67"/>
  <c r="E1714" i="68"/>
  <c r="G1714" i="68" s="1"/>
  <c r="D1715" i="68"/>
  <c r="F1714" i="68"/>
  <c r="W1711" i="58"/>
  <c r="V1712" i="58"/>
  <c r="X1711" i="58"/>
  <c r="AB1713" i="58"/>
  <c r="AA1713" i="58"/>
  <c r="Z1714" i="58"/>
  <c r="F1714" i="67" l="1"/>
  <c r="E1714" i="67"/>
  <c r="D1715" i="67"/>
  <c r="G1713" i="67"/>
  <c r="I1712" i="67"/>
  <c r="H1712" i="67"/>
  <c r="F1715" i="68"/>
  <c r="D1716" i="68"/>
  <c r="E1715" i="68"/>
  <c r="G1715" i="68" s="1"/>
  <c r="I1714" i="68"/>
  <c r="H1714" i="68"/>
  <c r="W1712" i="58"/>
  <c r="X1712" i="58"/>
  <c r="V1713" i="58"/>
  <c r="AA1714" i="58"/>
  <c r="AB1714" i="58"/>
  <c r="Z1715" i="58"/>
  <c r="D1717" i="68" l="1"/>
  <c r="F1716" i="68"/>
  <c r="E1716" i="68"/>
  <c r="G1716" i="68" s="1"/>
  <c r="G1714" i="67"/>
  <c r="H1713" i="67"/>
  <c r="I1713" i="67"/>
  <c r="F1715" i="67"/>
  <c r="E1715" i="67"/>
  <c r="D1716" i="67"/>
  <c r="I1715" i="68"/>
  <c r="H1715" i="68"/>
  <c r="W1713" i="58"/>
  <c r="V1714" i="58"/>
  <c r="X1713" i="58"/>
  <c r="AB1715" i="58"/>
  <c r="AA1715" i="58"/>
  <c r="Z1716" i="58"/>
  <c r="G1715" i="67" l="1"/>
  <c r="I1714" i="67"/>
  <c r="H1714" i="67"/>
  <c r="H1716" i="68"/>
  <c r="I1716" i="68"/>
  <c r="E1716" i="67"/>
  <c r="F1716" i="67"/>
  <c r="D1717" i="67"/>
  <c r="E1717" i="68"/>
  <c r="G1717" i="68" s="1"/>
  <c r="D1718" i="68"/>
  <c r="F1717" i="68"/>
  <c r="W1714" i="58"/>
  <c r="X1714" i="58"/>
  <c r="V1715" i="58"/>
  <c r="AA1716" i="58"/>
  <c r="AB1716" i="58"/>
  <c r="Z1717" i="58"/>
  <c r="I1717" i="68" l="1"/>
  <c r="H1717" i="68"/>
  <c r="F1717" i="67"/>
  <c r="E1717" i="67"/>
  <c r="D1718" i="67"/>
  <c r="E1718" i="68"/>
  <c r="G1718" i="68" s="1"/>
  <c r="D1719" i="68"/>
  <c r="F1718" i="68"/>
  <c r="G1716" i="67"/>
  <c r="I1715" i="67"/>
  <c r="H1715" i="67"/>
  <c r="W1715" i="58"/>
  <c r="V1716" i="58"/>
  <c r="X1715" i="58"/>
  <c r="AB1717" i="58"/>
  <c r="AA1717" i="58"/>
  <c r="Z1718" i="58"/>
  <c r="G1717" i="67" l="1"/>
  <c r="H1716" i="67"/>
  <c r="I1716" i="67"/>
  <c r="F1718" i="67"/>
  <c r="E1718" i="67"/>
  <c r="D1719" i="67"/>
  <c r="D1720" i="68"/>
  <c r="E1719" i="68"/>
  <c r="F1719" i="68"/>
  <c r="H1718" i="68"/>
  <c r="G1719" i="68"/>
  <c r="I1718" i="68"/>
  <c r="W1716" i="58"/>
  <c r="X1716" i="58"/>
  <c r="V1717" i="58"/>
  <c r="AA1718" i="58"/>
  <c r="AB1718" i="58"/>
  <c r="Z1719" i="58"/>
  <c r="H1719" i="68" l="1"/>
  <c r="I1719" i="68"/>
  <c r="E1720" i="68"/>
  <c r="G1720" i="68" s="1"/>
  <c r="F1720" i="68"/>
  <c r="D1721" i="68"/>
  <c r="E1719" i="67"/>
  <c r="F1719" i="67"/>
  <c r="D1720" i="67"/>
  <c r="G1718" i="67"/>
  <c r="H1717" i="67"/>
  <c r="I1717" i="67"/>
  <c r="W1717" i="58"/>
  <c r="V1718" i="58"/>
  <c r="X1717" i="58"/>
  <c r="AB1719" i="58"/>
  <c r="AA1719" i="58"/>
  <c r="Z1720" i="58"/>
  <c r="E1720" i="67" l="1"/>
  <c r="D1721" i="67"/>
  <c r="F1720" i="67"/>
  <c r="H1720" i="68"/>
  <c r="I1720" i="68"/>
  <c r="G1719" i="67"/>
  <c r="I1718" i="67"/>
  <c r="H1718" i="67"/>
  <c r="F1721" i="68"/>
  <c r="E1721" i="68"/>
  <c r="G1721" i="68" s="1"/>
  <c r="D1722" i="68"/>
  <c r="W1718" i="58"/>
  <c r="X1718" i="58"/>
  <c r="V1719" i="58"/>
  <c r="AC1720" i="58"/>
  <c r="AB1720" i="58"/>
  <c r="AA1720" i="58"/>
  <c r="Z1721" i="58"/>
  <c r="D1723" i="68" l="1"/>
  <c r="F1722" i="68"/>
  <c r="E1722" i="68"/>
  <c r="G1722" i="68" s="1"/>
  <c r="I1721" i="68"/>
  <c r="H1721" i="68"/>
  <c r="G1720" i="67"/>
  <c r="I1719" i="67"/>
  <c r="H1719" i="67"/>
  <c r="E1721" i="67"/>
  <c r="D1722" i="67"/>
  <c r="F1721" i="67"/>
  <c r="W1719" i="58"/>
  <c r="V1720" i="58"/>
  <c r="X1719" i="58"/>
  <c r="AA1721" i="58"/>
  <c r="AB1721" i="58"/>
  <c r="Z1722" i="58"/>
  <c r="I1722" i="68" l="1"/>
  <c r="H1722" i="68"/>
  <c r="D1723" i="67"/>
  <c r="F1722" i="67"/>
  <c r="E1722" i="67"/>
  <c r="G1721" i="67"/>
  <c r="I1720" i="67"/>
  <c r="H1720" i="67"/>
  <c r="D1724" i="68"/>
  <c r="E1723" i="68"/>
  <c r="G1723" i="68" s="1"/>
  <c r="F1723" i="68"/>
  <c r="X1720" i="58"/>
  <c r="W1720" i="58"/>
  <c r="V1721" i="58"/>
  <c r="Y1720" i="58"/>
  <c r="AB1722" i="58"/>
  <c r="AA1722" i="58"/>
  <c r="Z1723" i="58"/>
  <c r="E1723" i="67" l="1"/>
  <c r="D1724" i="67"/>
  <c r="F1723" i="67"/>
  <c r="H1723" i="68"/>
  <c r="I1723" i="68"/>
  <c r="G1722" i="67"/>
  <c r="I1721" i="67"/>
  <c r="H1721" i="67"/>
  <c r="F1724" i="68"/>
  <c r="E1724" i="68"/>
  <c r="G1724" i="68" s="1"/>
  <c r="D1725" i="68"/>
  <c r="W1721" i="58"/>
  <c r="V1722" i="58"/>
  <c r="X1721" i="58"/>
  <c r="AA1723" i="58"/>
  <c r="AB1723" i="58"/>
  <c r="Z1724" i="58"/>
  <c r="D1726" i="68" l="1"/>
  <c r="E1725" i="68"/>
  <c r="G1725" i="68" s="1"/>
  <c r="F1725" i="68"/>
  <c r="H1724" i="68"/>
  <c r="I1724" i="68"/>
  <c r="G1723" i="67"/>
  <c r="H1722" i="67"/>
  <c r="I1722" i="67"/>
  <c r="D1725" i="67"/>
  <c r="F1724" i="67"/>
  <c r="E1724" i="67"/>
  <c r="W1722" i="58"/>
  <c r="V1723" i="58"/>
  <c r="X1722" i="58"/>
  <c r="AB1724" i="58"/>
  <c r="AA1724" i="58"/>
  <c r="Z1725" i="58"/>
  <c r="G1724" i="67" l="1"/>
  <c r="H1723" i="67"/>
  <c r="I1723" i="67"/>
  <c r="I1725" i="68"/>
  <c r="H1725" i="68"/>
  <c r="E1725" i="67"/>
  <c r="D1726" i="67"/>
  <c r="F1725" i="67"/>
  <c r="D1727" i="68"/>
  <c r="F1726" i="68"/>
  <c r="E1726" i="68"/>
  <c r="G1726" i="68" s="1"/>
  <c r="W1723" i="58"/>
  <c r="X1723" i="58"/>
  <c r="V1724" i="58"/>
  <c r="AA1725" i="58"/>
  <c r="AB1725" i="58"/>
  <c r="Z1726" i="58"/>
  <c r="I1726" i="68" l="1"/>
  <c r="H1726" i="68"/>
  <c r="F1726" i="67"/>
  <c r="E1726" i="67"/>
  <c r="D1727" i="67"/>
  <c r="D1728" i="68"/>
  <c r="F1727" i="68"/>
  <c r="E1727" i="68"/>
  <c r="G1727" i="68" s="1"/>
  <c r="G1725" i="67"/>
  <c r="I1724" i="67"/>
  <c r="H1724" i="67"/>
  <c r="W1724" i="58"/>
  <c r="V1725" i="58"/>
  <c r="X1724" i="58"/>
  <c r="AB1726" i="58"/>
  <c r="AA1726" i="58"/>
  <c r="Z1727" i="58"/>
  <c r="G1726" i="67" l="1"/>
  <c r="H1725" i="67"/>
  <c r="I1725" i="67"/>
  <c r="D1728" i="67"/>
  <c r="E1727" i="67"/>
  <c r="F1727" i="67"/>
  <c r="I1727" i="68"/>
  <c r="G1728" i="68"/>
  <c r="H1727" i="68"/>
  <c r="F1728" i="68"/>
  <c r="E1728" i="68"/>
  <c r="D1729" i="68"/>
  <c r="W1725" i="58"/>
  <c r="X1725" i="58"/>
  <c r="V1726" i="58"/>
  <c r="AA1727" i="58"/>
  <c r="AB1727" i="58"/>
  <c r="Z1728" i="58"/>
  <c r="E1729" i="68" l="1"/>
  <c r="D1730" i="68"/>
  <c r="F1729" i="68"/>
  <c r="I1728" i="68"/>
  <c r="G1729" i="68"/>
  <c r="H1728" i="68"/>
  <c r="E1728" i="67"/>
  <c r="F1728" i="67"/>
  <c r="D1729" i="67"/>
  <c r="G1727" i="67"/>
  <c r="I1726" i="67"/>
  <c r="H1726" i="67"/>
  <c r="W1726" i="58"/>
  <c r="V1727" i="58"/>
  <c r="X1726" i="58"/>
  <c r="AB1728" i="58"/>
  <c r="AA1728" i="58"/>
  <c r="Z1729" i="58"/>
  <c r="G1728" i="67" l="1"/>
  <c r="H1727" i="67"/>
  <c r="I1727" i="67"/>
  <c r="F1730" i="68"/>
  <c r="D1731" i="68"/>
  <c r="E1730" i="68"/>
  <c r="F1729" i="67"/>
  <c r="E1729" i="67"/>
  <c r="D1730" i="67"/>
  <c r="I1729" i="68"/>
  <c r="G1730" i="68"/>
  <c r="H1729" i="68"/>
  <c r="W1727" i="58"/>
  <c r="V1728" i="58"/>
  <c r="X1727" i="58"/>
  <c r="AA1729" i="58"/>
  <c r="AB1729" i="58"/>
  <c r="Z1730" i="58"/>
  <c r="G1731" i="68" l="1"/>
  <c r="H1730" i="68"/>
  <c r="I1730" i="68"/>
  <c r="E1730" i="67"/>
  <c r="F1730" i="67"/>
  <c r="D1731" i="67"/>
  <c r="F1731" i="68"/>
  <c r="E1731" i="68"/>
  <c r="D1732" i="68"/>
  <c r="G1729" i="67"/>
  <c r="H1728" i="67"/>
  <c r="I1728" i="67"/>
  <c r="W1728" i="58"/>
  <c r="V1729" i="58"/>
  <c r="X1728" i="58"/>
  <c r="AB1730" i="58"/>
  <c r="AA1730" i="58"/>
  <c r="Z1731" i="58"/>
  <c r="G1730" i="67" l="1"/>
  <c r="H1729" i="67"/>
  <c r="I1729" i="67"/>
  <c r="F1731" i="67"/>
  <c r="D1732" i="67"/>
  <c r="E1731" i="67"/>
  <c r="E1732" i="68"/>
  <c r="D1733" i="68"/>
  <c r="F1732" i="68"/>
  <c r="H1731" i="68"/>
  <c r="G1732" i="68"/>
  <c r="I1731" i="68"/>
  <c r="V1730" i="58"/>
  <c r="X1729" i="58"/>
  <c r="W1729" i="58"/>
  <c r="AA1731" i="58"/>
  <c r="AB1731" i="58"/>
  <c r="Z1732" i="58"/>
  <c r="G1733" i="68" l="1"/>
  <c r="I1732" i="68"/>
  <c r="H1732" i="68"/>
  <c r="E1733" i="68"/>
  <c r="D1734" i="68"/>
  <c r="F1733" i="68"/>
  <c r="F1732" i="67"/>
  <c r="D1733" i="67"/>
  <c r="E1732" i="67"/>
  <c r="G1731" i="67"/>
  <c r="I1730" i="67"/>
  <c r="H1730" i="67"/>
  <c r="W1730" i="58"/>
  <c r="V1731" i="58"/>
  <c r="X1730" i="58"/>
  <c r="AB1732" i="58"/>
  <c r="AA1732" i="58"/>
  <c r="Z1733" i="58"/>
  <c r="G1732" i="67" l="1"/>
  <c r="I1731" i="67"/>
  <c r="H1731" i="67"/>
  <c r="E1733" i="67"/>
  <c r="D1734" i="67"/>
  <c r="F1733" i="67"/>
  <c r="F1734" i="68"/>
  <c r="E1734" i="68"/>
  <c r="D1735" i="68"/>
  <c r="I1733" i="68"/>
  <c r="H1733" i="68"/>
  <c r="G1734" i="68"/>
  <c r="W1731" i="58"/>
  <c r="V1732" i="58"/>
  <c r="X1731" i="58"/>
  <c r="AA1733" i="58"/>
  <c r="AB1733" i="58"/>
  <c r="Z1734" i="58"/>
  <c r="I1734" i="68" l="1"/>
  <c r="H1734" i="68"/>
  <c r="G1735" i="68"/>
  <c r="D1736" i="68"/>
  <c r="E1735" i="68"/>
  <c r="F1735" i="68"/>
  <c r="F1734" i="67"/>
  <c r="E1734" i="67"/>
  <c r="D1735" i="67"/>
  <c r="G1733" i="67"/>
  <c r="I1732" i="67"/>
  <c r="H1732" i="67"/>
  <c r="W1732" i="58"/>
  <c r="V1733" i="58"/>
  <c r="X1732" i="58"/>
  <c r="AB1734" i="58"/>
  <c r="AA1734" i="58"/>
  <c r="Z1735" i="58"/>
  <c r="G1734" i="67" l="1"/>
  <c r="H1733" i="67"/>
  <c r="I1733" i="67"/>
  <c r="F1735" i="67"/>
  <c r="E1735" i="67"/>
  <c r="D1736" i="67"/>
  <c r="D1737" i="68"/>
  <c r="F1736" i="68"/>
  <c r="E1736" i="68"/>
  <c r="G1736" i="68"/>
  <c r="I1735" i="68"/>
  <c r="H1735" i="68"/>
  <c r="V1734" i="58"/>
  <c r="X1733" i="58"/>
  <c r="W1733" i="58"/>
  <c r="AA1735" i="58"/>
  <c r="AB1735" i="58"/>
  <c r="Z1736" i="58"/>
  <c r="F1737" i="68" l="1"/>
  <c r="E1737" i="68"/>
  <c r="D1738" i="68"/>
  <c r="H1736" i="68"/>
  <c r="G1737" i="68"/>
  <c r="I1736" i="68"/>
  <c r="E1736" i="67"/>
  <c r="D1737" i="67"/>
  <c r="F1736" i="67"/>
  <c r="G1735" i="67"/>
  <c r="I1734" i="67"/>
  <c r="H1734" i="67"/>
  <c r="W1734" i="58"/>
  <c r="V1735" i="58"/>
  <c r="X1734" i="58"/>
  <c r="AB1736" i="58"/>
  <c r="AA1736" i="58"/>
  <c r="Z1737" i="58"/>
  <c r="G1738" i="68" l="1"/>
  <c r="I1737" i="68"/>
  <c r="H1737" i="68"/>
  <c r="D1738" i="67"/>
  <c r="F1737" i="67"/>
  <c r="E1737" i="67"/>
  <c r="D1739" i="68"/>
  <c r="F1738" i="68"/>
  <c r="E1738" i="68"/>
  <c r="G1736" i="67"/>
  <c r="I1735" i="67"/>
  <c r="H1735" i="67"/>
  <c r="W1735" i="58"/>
  <c r="X1735" i="58"/>
  <c r="V1736" i="58"/>
  <c r="AB1737" i="58"/>
  <c r="AA1737" i="58"/>
  <c r="Z1738" i="58"/>
  <c r="D1739" i="67" l="1"/>
  <c r="F1738" i="67"/>
  <c r="E1738" i="67"/>
  <c r="E1739" i="68"/>
  <c r="F1739" i="68"/>
  <c r="D1740" i="68"/>
  <c r="G1737" i="67"/>
  <c r="I1736" i="67"/>
  <c r="H1736" i="67"/>
  <c r="H1738" i="68"/>
  <c r="G1739" i="68"/>
  <c r="I1738" i="68"/>
  <c r="W1736" i="58"/>
  <c r="V1737" i="58"/>
  <c r="X1736" i="58"/>
  <c r="AB1738" i="58"/>
  <c r="AA1738" i="58"/>
  <c r="Z1739" i="58"/>
  <c r="I1739" i="68" l="1"/>
  <c r="H1739" i="68"/>
  <c r="G1740" i="68"/>
  <c r="G1738" i="67"/>
  <c r="I1737" i="67"/>
  <c r="H1737" i="67"/>
  <c r="F1740" i="68"/>
  <c r="E1740" i="68"/>
  <c r="D1741" i="68"/>
  <c r="D1740" i="67"/>
  <c r="F1739" i="67"/>
  <c r="E1739" i="67"/>
  <c r="X1737" i="58"/>
  <c r="W1737" i="58"/>
  <c r="V1738" i="58"/>
  <c r="AB1739" i="58"/>
  <c r="AA1739" i="58"/>
  <c r="Z1740" i="58"/>
  <c r="F1741" i="68" l="1"/>
  <c r="D1742" i="68"/>
  <c r="E1741" i="68"/>
  <c r="G1739" i="67"/>
  <c r="I1738" i="67"/>
  <c r="H1738" i="67"/>
  <c r="H1740" i="68"/>
  <c r="I1740" i="68"/>
  <c r="G1741" i="68"/>
  <c r="D1741" i="67"/>
  <c r="F1740" i="67"/>
  <c r="E1740" i="67"/>
  <c r="V1739" i="58"/>
  <c r="X1738" i="58"/>
  <c r="W1738" i="58"/>
  <c r="AC1740" i="58"/>
  <c r="AB1740" i="58"/>
  <c r="AA1740" i="58"/>
  <c r="Z1741" i="58"/>
  <c r="G1740" i="67" l="1"/>
  <c r="I1739" i="67"/>
  <c r="H1739" i="67"/>
  <c r="F1741" i="67"/>
  <c r="E1741" i="67"/>
  <c r="D1742" i="67"/>
  <c r="D1743" i="68"/>
  <c r="E1742" i="68"/>
  <c r="F1742" i="68"/>
  <c r="G1742" i="68"/>
  <c r="I1741" i="68"/>
  <c r="H1741" i="68"/>
  <c r="V1740" i="58"/>
  <c r="W1739" i="58"/>
  <c r="X1739" i="58"/>
  <c r="AB1741" i="58"/>
  <c r="AA1741" i="58"/>
  <c r="Z1742" i="58"/>
  <c r="D1744" i="68" l="1"/>
  <c r="E1743" i="68"/>
  <c r="F1743" i="68"/>
  <c r="I1742" i="68"/>
  <c r="H1742" i="68"/>
  <c r="G1743" i="68"/>
  <c r="D1743" i="67"/>
  <c r="E1742" i="67"/>
  <c r="F1742" i="67"/>
  <c r="G1741" i="67"/>
  <c r="I1740" i="67"/>
  <c r="H1740" i="67"/>
  <c r="W1740" i="58"/>
  <c r="V1741" i="58"/>
  <c r="Y1740" i="58"/>
  <c r="X1740" i="58"/>
  <c r="AB1742" i="58"/>
  <c r="AA1742" i="58"/>
  <c r="Z1743" i="58"/>
  <c r="D1744" i="67" l="1"/>
  <c r="E1743" i="67"/>
  <c r="F1743" i="67"/>
  <c r="G1742" i="67"/>
  <c r="I1741" i="67"/>
  <c r="H1741" i="67"/>
  <c r="G1744" i="68"/>
  <c r="I1743" i="68"/>
  <c r="H1743" i="68"/>
  <c r="D1745" i="68"/>
  <c r="F1744" i="68"/>
  <c r="E1744" i="68"/>
  <c r="W1741" i="58"/>
  <c r="V1742" i="58"/>
  <c r="X1741" i="58"/>
  <c r="AA1743" i="58"/>
  <c r="AB1743" i="58"/>
  <c r="Z1744" i="58"/>
  <c r="H1744" i="68" l="1"/>
  <c r="G1745" i="68"/>
  <c r="I1744" i="68"/>
  <c r="F1745" i="68"/>
  <c r="E1745" i="68"/>
  <c r="D1746" i="68"/>
  <c r="G1743" i="67"/>
  <c r="H1742" i="67"/>
  <c r="I1742" i="67"/>
  <c r="E1744" i="67"/>
  <c r="D1745" i="67"/>
  <c r="F1744" i="67"/>
  <c r="V1743" i="58"/>
  <c r="W1742" i="58"/>
  <c r="X1742" i="58"/>
  <c r="AB1744" i="58"/>
  <c r="AA1744" i="58"/>
  <c r="Z1745" i="58"/>
  <c r="D1746" i="67" l="1"/>
  <c r="F1745" i="67"/>
  <c r="E1745" i="67"/>
  <c r="G1744" i="67"/>
  <c r="I1743" i="67"/>
  <c r="H1743" i="67"/>
  <c r="D1747" i="68"/>
  <c r="F1746" i="68"/>
  <c r="E1746" i="68"/>
  <c r="G1746" i="68"/>
  <c r="I1745" i="68"/>
  <c r="H1745" i="68"/>
  <c r="X1743" i="58"/>
  <c r="W1743" i="58"/>
  <c r="V1744" i="58"/>
  <c r="AB1745" i="58"/>
  <c r="AA1745" i="58"/>
  <c r="Z1746" i="58"/>
  <c r="G1745" i="67" l="1"/>
  <c r="I1744" i="67"/>
  <c r="H1744" i="67"/>
  <c r="E1747" i="68"/>
  <c r="F1747" i="68"/>
  <c r="D1748" i="68"/>
  <c r="H1746" i="68"/>
  <c r="G1747" i="68"/>
  <c r="I1746" i="68"/>
  <c r="E1746" i="67"/>
  <c r="D1747" i="67"/>
  <c r="F1746" i="67"/>
  <c r="X1744" i="58"/>
  <c r="V1745" i="58"/>
  <c r="W1744" i="58"/>
  <c r="AB1746" i="58"/>
  <c r="AA1746" i="58"/>
  <c r="Z1747" i="58"/>
  <c r="I1747" i="68" l="1"/>
  <c r="H1747" i="68"/>
  <c r="G1748" i="68"/>
  <c r="D1748" i="67"/>
  <c r="F1747" i="67"/>
  <c r="E1747" i="67"/>
  <c r="F1748" i="68"/>
  <c r="E1748" i="68"/>
  <c r="D1749" i="68"/>
  <c r="G1746" i="67"/>
  <c r="H1745" i="67"/>
  <c r="I1745" i="67"/>
  <c r="V1746" i="58"/>
  <c r="X1745" i="58"/>
  <c r="W1745" i="58"/>
  <c r="AB1747" i="58"/>
  <c r="AA1747" i="58"/>
  <c r="Z1748" i="58"/>
  <c r="E1749" i="68" l="1"/>
  <c r="G1749" i="68" s="1"/>
  <c r="D1750" i="68"/>
  <c r="F1749" i="68"/>
  <c r="D1749" i="67"/>
  <c r="F1748" i="67"/>
  <c r="E1748" i="67"/>
  <c r="H1748" i="68"/>
  <c r="I1748" i="68"/>
  <c r="G1747" i="67"/>
  <c r="I1746" i="67"/>
  <c r="H1746" i="67"/>
  <c r="W1746" i="58"/>
  <c r="X1746" i="58"/>
  <c r="V1747" i="58"/>
  <c r="AB1748" i="58"/>
  <c r="AA1748" i="58"/>
  <c r="Z1749" i="58"/>
  <c r="F1749" i="67" l="1"/>
  <c r="E1749" i="67"/>
  <c r="D1750" i="67"/>
  <c r="F1750" i="68"/>
  <c r="E1750" i="68"/>
  <c r="D1751" i="68"/>
  <c r="G1748" i="67"/>
  <c r="I1747" i="67"/>
  <c r="H1747" i="67"/>
  <c r="H1749" i="68"/>
  <c r="G1750" i="68"/>
  <c r="I1749" i="68"/>
  <c r="W1747" i="58"/>
  <c r="X1747" i="58"/>
  <c r="V1748" i="58"/>
  <c r="AB1749" i="58"/>
  <c r="AA1749" i="58"/>
  <c r="Z1750" i="58"/>
  <c r="G1751" i="68" l="1"/>
  <c r="I1750" i="68"/>
  <c r="H1750" i="68"/>
  <c r="G1749" i="67"/>
  <c r="I1748" i="67"/>
  <c r="H1748" i="67"/>
  <c r="F1750" i="67"/>
  <c r="E1750" i="67"/>
  <c r="D1751" i="67"/>
  <c r="D1752" i="68"/>
  <c r="E1751" i="68"/>
  <c r="F1751" i="68"/>
  <c r="W1748" i="58"/>
  <c r="X1748" i="58"/>
  <c r="V1749" i="58"/>
  <c r="AB1750" i="58"/>
  <c r="AA1750" i="58"/>
  <c r="Z1751" i="58"/>
  <c r="G1750" i="67" l="1"/>
  <c r="I1749" i="67"/>
  <c r="H1749" i="67"/>
  <c r="F1752" i="68"/>
  <c r="E1752" i="68"/>
  <c r="D1753" i="68"/>
  <c r="D1752" i="67"/>
  <c r="F1751" i="67"/>
  <c r="E1751" i="67"/>
  <c r="H1751" i="68"/>
  <c r="I1751" i="68"/>
  <c r="G1752" i="68"/>
  <c r="V1750" i="58"/>
  <c r="X1749" i="58"/>
  <c r="W1749" i="58"/>
  <c r="AA1751" i="58"/>
  <c r="AB1751" i="58"/>
  <c r="Z1752" i="58"/>
  <c r="G1753" i="68" l="1"/>
  <c r="H1752" i="68"/>
  <c r="I1752" i="68"/>
  <c r="D1753" i="67"/>
  <c r="F1752" i="67"/>
  <c r="E1752" i="67"/>
  <c r="D1754" i="68"/>
  <c r="E1753" i="68"/>
  <c r="F1753" i="68"/>
  <c r="G1751" i="67"/>
  <c r="I1750" i="67"/>
  <c r="H1750" i="67"/>
  <c r="V1751" i="58"/>
  <c r="W1750" i="58"/>
  <c r="X1750" i="58"/>
  <c r="AB1752" i="58"/>
  <c r="AA1752" i="58"/>
  <c r="Z1753" i="58"/>
  <c r="D1754" i="67" l="1"/>
  <c r="E1753" i="67"/>
  <c r="F1753" i="67"/>
  <c r="F1754" i="68"/>
  <c r="E1754" i="68"/>
  <c r="D1755" i="68"/>
  <c r="G1752" i="67"/>
  <c r="I1751" i="67"/>
  <c r="H1751" i="67"/>
  <c r="H1753" i="68"/>
  <c r="I1753" i="68"/>
  <c r="G1754" i="68"/>
  <c r="V1752" i="58"/>
  <c r="X1751" i="58"/>
  <c r="W1751" i="58"/>
  <c r="AB1753" i="58"/>
  <c r="AA1753" i="58"/>
  <c r="Z1754" i="58"/>
  <c r="E1755" i="68" l="1"/>
  <c r="F1755" i="68"/>
  <c r="D1756" i="68"/>
  <c r="I1754" i="68"/>
  <c r="G1755" i="68"/>
  <c r="H1754" i="68"/>
  <c r="G1753" i="67"/>
  <c r="H1752" i="67"/>
  <c r="I1752" i="67"/>
  <c r="D1755" i="67"/>
  <c r="E1754" i="67"/>
  <c r="F1754" i="67"/>
  <c r="W1752" i="58"/>
  <c r="X1752" i="58"/>
  <c r="V1753" i="58"/>
  <c r="AB1754" i="58"/>
  <c r="AA1754" i="58"/>
  <c r="Z1755" i="58"/>
  <c r="G1754" i="67" l="1"/>
  <c r="H1753" i="67"/>
  <c r="I1753" i="67"/>
  <c r="E1756" i="68"/>
  <c r="D1757" i="68"/>
  <c r="F1756" i="68"/>
  <c r="D1756" i="67"/>
  <c r="E1755" i="67"/>
  <c r="F1755" i="67"/>
  <c r="G1756" i="68"/>
  <c r="I1755" i="68"/>
  <c r="H1755" i="68"/>
  <c r="V1754" i="58"/>
  <c r="X1753" i="58"/>
  <c r="W1753" i="58"/>
  <c r="AB1755" i="58"/>
  <c r="AA1755" i="58"/>
  <c r="Z1756" i="58"/>
  <c r="D1757" i="67" l="1"/>
  <c r="F1756" i="67"/>
  <c r="E1756" i="67"/>
  <c r="H1756" i="68"/>
  <c r="I1756" i="68"/>
  <c r="F1757" i="68"/>
  <c r="E1757" i="68"/>
  <c r="G1757" i="68" s="1"/>
  <c r="D1758" i="68"/>
  <c r="G1755" i="67"/>
  <c r="I1754" i="67"/>
  <c r="H1754" i="67"/>
  <c r="V1755" i="58"/>
  <c r="W1754" i="58"/>
  <c r="X1754" i="58"/>
  <c r="AB1756" i="58"/>
  <c r="AA1756" i="58"/>
  <c r="Z1757" i="58"/>
  <c r="E1758" i="68" l="1"/>
  <c r="G1758" i="68" s="1"/>
  <c r="D1759" i="68"/>
  <c r="F1758" i="68"/>
  <c r="H1757" i="68"/>
  <c r="I1757" i="68"/>
  <c r="G1756" i="67"/>
  <c r="H1755" i="67"/>
  <c r="I1755" i="67"/>
  <c r="F1757" i="67"/>
  <c r="E1757" i="67"/>
  <c r="D1758" i="67"/>
  <c r="X1755" i="58"/>
  <c r="W1755" i="58"/>
  <c r="V1756" i="58"/>
  <c r="AB1757" i="58"/>
  <c r="AA1757" i="58"/>
  <c r="Z1758" i="58"/>
  <c r="E1758" i="67" l="1"/>
  <c r="D1759" i="67"/>
  <c r="F1758" i="67"/>
  <c r="G1757" i="67"/>
  <c r="H1756" i="67"/>
  <c r="I1756" i="67"/>
  <c r="F1759" i="68"/>
  <c r="D1760" i="68"/>
  <c r="E1759" i="68"/>
  <c r="G1759" i="68" s="1"/>
  <c r="H1758" i="68"/>
  <c r="I1758" i="68"/>
  <c r="W1756" i="58"/>
  <c r="X1756" i="58"/>
  <c r="V1757" i="58"/>
  <c r="AB1758" i="58"/>
  <c r="AA1758" i="58"/>
  <c r="Z1759" i="58"/>
  <c r="D1761" i="68" l="1"/>
  <c r="F1760" i="68"/>
  <c r="E1760" i="68"/>
  <c r="G1760" i="68" s="1"/>
  <c r="G1758" i="67"/>
  <c r="H1757" i="67"/>
  <c r="I1757" i="67"/>
  <c r="F1759" i="67"/>
  <c r="E1759" i="67"/>
  <c r="D1760" i="67"/>
  <c r="I1759" i="68"/>
  <c r="H1759" i="68"/>
  <c r="V1758" i="58"/>
  <c r="X1757" i="58"/>
  <c r="W1757" i="58"/>
  <c r="AA1759" i="58"/>
  <c r="AB1759" i="58"/>
  <c r="Z1760" i="58"/>
  <c r="I1760" i="68" l="1"/>
  <c r="H1760" i="68"/>
  <c r="G1759" i="67"/>
  <c r="I1758" i="67"/>
  <c r="H1758" i="67"/>
  <c r="F1760" i="67"/>
  <c r="E1760" i="67"/>
  <c r="D1761" i="67"/>
  <c r="D1762" i="68"/>
  <c r="F1761" i="68"/>
  <c r="E1761" i="68"/>
  <c r="G1761" i="68" s="1"/>
  <c r="V1759" i="58"/>
  <c r="W1758" i="58"/>
  <c r="X1758" i="58"/>
  <c r="AA1760" i="58"/>
  <c r="AC1760" i="58"/>
  <c r="AB1760" i="58"/>
  <c r="Z1761" i="58"/>
  <c r="E1762" i="68" l="1"/>
  <c r="G1762" i="68" s="1"/>
  <c r="F1762" i="68"/>
  <c r="D1763" i="68"/>
  <c r="F1761" i="67"/>
  <c r="E1761" i="67"/>
  <c r="D1762" i="67"/>
  <c r="H1761" i="68"/>
  <c r="I1761" i="68"/>
  <c r="G1760" i="67"/>
  <c r="I1759" i="67"/>
  <c r="H1759" i="67"/>
  <c r="W1759" i="58"/>
  <c r="X1759" i="58"/>
  <c r="V1760" i="58"/>
  <c r="AB1761" i="58"/>
  <c r="AA1761" i="58"/>
  <c r="Z1762" i="58"/>
  <c r="F1763" i="68" l="1"/>
  <c r="D1764" i="68"/>
  <c r="E1763" i="68"/>
  <c r="G1763" i="68" s="1"/>
  <c r="E1762" i="67"/>
  <c r="D1763" i="67"/>
  <c r="F1762" i="67"/>
  <c r="G1761" i="67"/>
  <c r="I1760" i="67"/>
  <c r="H1760" i="67"/>
  <c r="H1762" i="68"/>
  <c r="I1762" i="68"/>
  <c r="X1760" i="58"/>
  <c r="V1761" i="58"/>
  <c r="Y1760" i="58"/>
  <c r="W1760" i="58"/>
  <c r="AB1762" i="58"/>
  <c r="AA1762" i="58"/>
  <c r="Z1763" i="58"/>
  <c r="G1762" i="67" l="1"/>
  <c r="H1761" i="67"/>
  <c r="I1761" i="67"/>
  <c r="G1764" i="68"/>
  <c r="I1763" i="68"/>
  <c r="H1763" i="68"/>
  <c r="D1765" i="68"/>
  <c r="F1764" i="68"/>
  <c r="E1764" i="68"/>
  <c r="F1763" i="67"/>
  <c r="D1764" i="67"/>
  <c r="E1763" i="67"/>
  <c r="X1761" i="58"/>
  <c r="V1762" i="58"/>
  <c r="W1761" i="58"/>
  <c r="AB1763" i="58"/>
  <c r="AA1763" i="58"/>
  <c r="Z1764" i="58"/>
  <c r="I1764" i="68" l="1"/>
  <c r="H1764" i="68"/>
  <c r="F1764" i="67"/>
  <c r="E1764" i="67"/>
  <c r="D1765" i="67"/>
  <c r="D1766" i="68"/>
  <c r="F1765" i="68"/>
  <c r="E1765" i="68"/>
  <c r="G1765" i="68" s="1"/>
  <c r="G1763" i="67"/>
  <c r="I1762" i="67"/>
  <c r="H1762" i="67"/>
  <c r="V1763" i="58"/>
  <c r="W1762" i="58"/>
  <c r="X1762" i="58"/>
  <c r="AB1764" i="58"/>
  <c r="AA1764" i="58"/>
  <c r="Z1765" i="58"/>
  <c r="G1764" i="67" l="1"/>
  <c r="I1763" i="67"/>
  <c r="H1763" i="67"/>
  <c r="D1766" i="67"/>
  <c r="F1765" i="67"/>
  <c r="E1765" i="67"/>
  <c r="G1766" i="68"/>
  <c r="H1765" i="68"/>
  <c r="I1765" i="68"/>
  <c r="E1766" i="68"/>
  <c r="F1766" i="68"/>
  <c r="D1767" i="68"/>
  <c r="V1764" i="58"/>
  <c r="X1763" i="58"/>
  <c r="W1763" i="58"/>
  <c r="AB1765" i="58"/>
  <c r="AA1765" i="58"/>
  <c r="Z1766" i="58"/>
  <c r="E1767" i="68" l="1"/>
  <c r="F1767" i="68"/>
  <c r="D1768" i="68"/>
  <c r="E1766" i="67"/>
  <c r="D1767" i="67"/>
  <c r="F1766" i="67"/>
  <c r="I1766" i="68"/>
  <c r="H1766" i="68"/>
  <c r="G1767" i="68"/>
  <c r="G1765" i="67"/>
  <c r="I1764" i="67"/>
  <c r="H1764" i="67"/>
  <c r="X1764" i="58"/>
  <c r="W1764" i="58"/>
  <c r="V1765" i="58"/>
  <c r="AA1766" i="58"/>
  <c r="AB1766" i="58"/>
  <c r="Z1767" i="58"/>
  <c r="E1768" i="68" l="1"/>
  <c r="F1768" i="68"/>
  <c r="D1769" i="68"/>
  <c r="G1766" i="67"/>
  <c r="H1765" i="67"/>
  <c r="I1765" i="67"/>
  <c r="G1768" i="68"/>
  <c r="I1767" i="68"/>
  <c r="H1767" i="68"/>
  <c r="F1767" i="67"/>
  <c r="D1768" i="67"/>
  <c r="E1767" i="67"/>
  <c r="V1766" i="58"/>
  <c r="W1765" i="58"/>
  <c r="X1765" i="58"/>
  <c r="AB1767" i="58"/>
  <c r="AA1767" i="58"/>
  <c r="Z1768" i="58"/>
  <c r="G1767" i="67" l="1"/>
  <c r="I1766" i="67"/>
  <c r="H1766" i="67"/>
  <c r="F1768" i="67"/>
  <c r="E1768" i="67"/>
  <c r="D1769" i="67"/>
  <c r="H1768" i="68"/>
  <c r="G1769" i="68"/>
  <c r="I1768" i="68"/>
  <c r="E1769" i="68"/>
  <c r="D1770" i="68"/>
  <c r="F1769" i="68"/>
  <c r="V1767" i="58"/>
  <c r="X1766" i="58"/>
  <c r="W1766" i="58"/>
  <c r="AB1768" i="58"/>
  <c r="AA1768" i="58"/>
  <c r="Z1769" i="58"/>
  <c r="G1770" i="68" l="1"/>
  <c r="I1769" i="68"/>
  <c r="H1769" i="68"/>
  <c r="E1770" i="68"/>
  <c r="D1771" i="68"/>
  <c r="F1770" i="68"/>
  <c r="F1769" i="67"/>
  <c r="E1769" i="67"/>
  <c r="D1770" i="67"/>
  <c r="G1768" i="67"/>
  <c r="I1767" i="67"/>
  <c r="H1767" i="67"/>
  <c r="V1768" i="58"/>
  <c r="W1767" i="58"/>
  <c r="X1767" i="58"/>
  <c r="AB1769" i="58"/>
  <c r="AA1769" i="58"/>
  <c r="Z1770" i="58"/>
  <c r="G1769" i="67" l="1"/>
  <c r="I1768" i="67"/>
  <c r="H1768" i="67"/>
  <c r="E1770" i="67"/>
  <c r="D1771" i="67"/>
  <c r="F1770" i="67"/>
  <c r="E1771" i="68"/>
  <c r="F1771" i="68"/>
  <c r="D1772" i="68"/>
  <c r="I1770" i="68"/>
  <c r="H1770" i="68"/>
  <c r="G1771" i="68"/>
  <c r="V1769" i="58"/>
  <c r="X1768" i="58"/>
  <c r="W1768" i="58"/>
  <c r="AB1770" i="58"/>
  <c r="AA1770" i="58"/>
  <c r="Z1771" i="58"/>
  <c r="H1771" i="68" l="1"/>
  <c r="G1772" i="68"/>
  <c r="I1771" i="68"/>
  <c r="F1772" i="68"/>
  <c r="E1772" i="68"/>
  <c r="D1773" i="68"/>
  <c r="F1771" i="67"/>
  <c r="E1771" i="67"/>
  <c r="D1772" i="67"/>
  <c r="G1770" i="67"/>
  <c r="H1769" i="67"/>
  <c r="I1769" i="67"/>
  <c r="W1769" i="58"/>
  <c r="X1769" i="58"/>
  <c r="V1770" i="58"/>
  <c r="AB1771" i="58"/>
  <c r="AA1771" i="58"/>
  <c r="Z1772" i="58"/>
  <c r="G1771" i="67" l="1"/>
  <c r="I1770" i="67"/>
  <c r="H1770" i="67"/>
  <c r="E1773" i="68"/>
  <c r="D1774" i="68"/>
  <c r="F1773" i="68"/>
  <c r="H1772" i="68"/>
  <c r="G1773" i="68"/>
  <c r="I1772" i="68"/>
  <c r="F1772" i="67"/>
  <c r="E1772" i="67"/>
  <c r="D1773" i="67"/>
  <c r="V1771" i="58"/>
  <c r="W1770" i="58"/>
  <c r="X1770" i="58"/>
  <c r="AB1772" i="58"/>
  <c r="AA1772" i="58"/>
  <c r="Z1773" i="58"/>
  <c r="D1774" i="67" l="1"/>
  <c r="F1773" i="67"/>
  <c r="E1773" i="67"/>
  <c r="H1773" i="68"/>
  <c r="G1774" i="68"/>
  <c r="I1773" i="68"/>
  <c r="F1774" i="68"/>
  <c r="E1774" i="68"/>
  <c r="D1775" i="68"/>
  <c r="G1772" i="67"/>
  <c r="I1771" i="67"/>
  <c r="H1771" i="67"/>
  <c r="W1771" i="58"/>
  <c r="X1771" i="58"/>
  <c r="V1772" i="58"/>
  <c r="AB1773" i="58"/>
  <c r="AA1773" i="58"/>
  <c r="Z1774" i="58"/>
  <c r="G1773" i="67" l="1"/>
  <c r="I1772" i="67"/>
  <c r="H1772" i="67"/>
  <c r="D1776" i="68"/>
  <c r="E1775" i="68"/>
  <c r="F1775" i="68"/>
  <c r="G1775" i="68"/>
  <c r="I1774" i="68"/>
  <c r="H1774" i="68"/>
  <c r="E1774" i="67"/>
  <c r="D1775" i="67"/>
  <c r="F1774" i="67"/>
  <c r="V1773" i="58"/>
  <c r="X1772" i="58"/>
  <c r="W1772" i="58"/>
  <c r="AA1774" i="58"/>
  <c r="AB1774" i="58"/>
  <c r="Z1775" i="58"/>
  <c r="F1776" i="68" l="1"/>
  <c r="D1777" i="68"/>
  <c r="E1776" i="68"/>
  <c r="D1776" i="67"/>
  <c r="F1775" i="67"/>
  <c r="E1775" i="67"/>
  <c r="H1775" i="68"/>
  <c r="I1775" i="68"/>
  <c r="G1776" i="68"/>
  <c r="G1774" i="67"/>
  <c r="H1773" i="67"/>
  <c r="I1773" i="67"/>
  <c r="W1773" i="58"/>
  <c r="X1773" i="58"/>
  <c r="V1774" i="58"/>
  <c r="AB1775" i="58"/>
  <c r="AA1775" i="58"/>
  <c r="Z1776" i="58"/>
  <c r="D1777" i="67" l="1"/>
  <c r="E1776" i="67"/>
  <c r="F1776" i="67"/>
  <c r="G1777" i="68"/>
  <c r="I1776" i="68"/>
  <c r="H1776" i="68"/>
  <c r="G1775" i="67"/>
  <c r="I1774" i="67"/>
  <c r="H1774" i="67"/>
  <c r="D1778" i="68"/>
  <c r="F1777" i="68"/>
  <c r="E1777" i="68"/>
  <c r="V1775" i="58"/>
  <c r="W1774" i="58"/>
  <c r="X1774" i="58"/>
  <c r="AB1776" i="58"/>
  <c r="AA1776" i="58"/>
  <c r="Z1777" i="58"/>
  <c r="H1777" i="68" l="1"/>
  <c r="I1777" i="68"/>
  <c r="G1778" i="68"/>
  <c r="G1776" i="67"/>
  <c r="H1775" i="67"/>
  <c r="I1775" i="67"/>
  <c r="F1778" i="68"/>
  <c r="D1779" i="68"/>
  <c r="E1778" i="68"/>
  <c r="D1778" i="67"/>
  <c r="E1777" i="67"/>
  <c r="F1777" i="67"/>
  <c r="W1775" i="58"/>
  <c r="X1775" i="58"/>
  <c r="V1776" i="58"/>
  <c r="AB1777" i="58"/>
  <c r="AA1777" i="58"/>
  <c r="Z1778" i="58"/>
  <c r="D1779" i="67" l="1"/>
  <c r="F1778" i="67"/>
  <c r="E1778" i="67"/>
  <c r="D1780" i="68"/>
  <c r="F1779" i="68"/>
  <c r="E1779" i="68"/>
  <c r="G1777" i="67"/>
  <c r="I1776" i="67"/>
  <c r="H1776" i="67"/>
  <c r="G1779" i="68"/>
  <c r="H1778" i="68"/>
  <c r="I1778" i="68"/>
  <c r="W1776" i="58"/>
  <c r="V1777" i="58"/>
  <c r="X1776" i="58"/>
  <c r="AB1778" i="58"/>
  <c r="AA1778" i="58"/>
  <c r="Z1779" i="58"/>
  <c r="F1780" i="68" l="1"/>
  <c r="E1780" i="68"/>
  <c r="D1781" i="68"/>
  <c r="G1778" i="67"/>
  <c r="H1777" i="67"/>
  <c r="I1777" i="67"/>
  <c r="H1779" i="68"/>
  <c r="G1780" i="68"/>
  <c r="I1779" i="68"/>
  <c r="D1780" i="67"/>
  <c r="E1779" i="67"/>
  <c r="F1779" i="67"/>
  <c r="X1777" i="58"/>
  <c r="V1778" i="58"/>
  <c r="W1777" i="58"/>
  <c r="AB1779" i="58"/>
  <c r="AA1779" i="58"/>
  <c r="Z1780" i="58"/>
  <c r="I1780" i="68" l="1"/>
  <c r="H1780" i="68"/>
  <c r="G1781" i="68"/>
  <c r="G1779" i="67"/>
  <c r="I1778" i="67"/>
  <c r="H1778" i="67"/>
  <c r="E1781" i="68"/>
  <c r="F1781" i="68"/>
  <c r="D1782" i="68"/>
  <c r="D1781" i="67"/>
  <c r="E1780" i="67"/>
  <c r="F1780" i="67"/>
  <c r="X1778" i="58"/>
  <c r="V1779" i="58"/>
  <c r="W1778" i="58"/>
  <c r="AC1780" i="58"/>
  <c r="AA1780" i="58"/>
  <c r="AB1780" i="58"/>
  <c r="Z1781" i="58"/>
  <c r="F1782" i="68" l="1"/>
  <c r="E1782" i="68"/>
  <c r="D1783" i="68"/>
  <c r="G1780" i="67"/>
  <c r="H1779" i="67"/>
  <c r="I1779" i="67"/>
  <c r="H1781" i="68"/>
  <c r="I1781" i="68"/>
  <c r="G1782" i="68"/>
  <c r="D1782" i="67"/>
  <c r="F1781" i="67"/>
  <c r="E1781" i="67"/>
  <c r="X1779" i="58"/>
  <c r="V1780" i="58"/>
  <c r="W1779" i="58"/>
  <c r="AB1781" i="58"/>
  <c r="AA1781" i="58"/>
  <c r="Z1782" i="58"/>
  <c r="G1781" i="67" l="1"/>
  <c r="I1780" i="67"/>
  <c r="H1780" i="67"/>
  <c r="D1784" i="68"/>
  <c r="F1783" i="68"/>
  <c r="E1783" i="68"/>
  <c r="E1782" i="67"/>
  <c r="F1782" i="67"/>
  <c r="D1783" i="67"/>
  <c r="G1783" i="68"/>
  <c r="H1782" i="68"/>
  <c r="I1782" i="68"/>
  <c r="V1781" i="58"/>
  <c r="X1780" i="58"/>
  <c r="W1780" i="58"/>
  <c r="Y1780" i="58"/>
  <c r="AB1782" i="58"/>
  <c r="AA1782" i="58"/>
  <c r="Z1783" i="58"/>
  <c r="E1784" i="68" l="1"/>
  <c r="D1785" i="68"/>
  <c r="F1784" i="68"/>
  <c r="G1784" i="68"/>
  <c r="H1783" i="68"/>
  <c r="I1783" i="68"/>
  <c r="D1784" i="67"/>
  <c r="E1783" i="67"/>
  <c r="F1783" i="67"/>
  <c r="G1782" i="67"/>
  <c r="H1781" i="67"/>
  <c r="I1781" i="67"/>
  <c r="V1782" i="58"/>
  <c r="W1781" i="58"/>
  <c r="X1781" i="58"/>
  <c r="AB1783" i="58"/>
  <c r="AA1783" i="58"/>
  <c r="Z1784" i="58"/>
  <c r="D1785" i="67" l="1"/>
  <c r="E1784" i="67"/>
  <c r="F1784" i="67"/>
  <c r="I1784" i="68"/>
  <c r="H1784" i="68"/>
  <c r="G1785" i="68"/>
  <c r="F1785" i="68"/>
  <c r="D1786" i="68"/>
  <c r="E1785" i="68"/>
  <c r="G1783" i="67"/>
  <c r="H1782" i="67"/>
  <c r="I1782" i="67"/>
  <c r="W1782" i="58"/>
  <c r="X1782" i="58"/>
  <c r="V1783" i="58"/>
  <c r="AB1784" i="58"/>
  <c r="AA1784" i="58"/>
  <c r="Z1785" i="58"/>
  <c r="F1786" i="68" l="1"/>
  <c r="D1787" i="68"/>
  <c r="E1786" i="68"/>
  <c r="G1784" i="67"/>
  <c r="I1783" i="67"/>
  <c r="H1783" i="67"/>
  <c r="H1785" i="68"/>
  <c r="I1785" i="68"/>
  <c r="G1786" i="68"/>
  <c r="F1785" i="67"/>
  <c r="D1786" i="67"/>
  <c r="E1785" i="67"/>
  <c r="W1783" i="58"/>
  <c r="V1784" i="58"/>
  <c r="X1783" i="58"/>
  <c r="AA1785" i="58"/>
  <c r="AB1785" i="58"/>
  <c r="Z1786" i="58"/>
  <c r="G1787" i="68" l="1"/>
  <c r="I1786" i="68"/>
  <c r="H1786" i="68"/>
  <c r="G1785" i="67"/>
  <c r="I1784" i="67"/>
  <c r="H1784" i="67"/>
  <c r="F1786" i="67"/>
  <c r="D1787" i="67"/>
  <c r="E1786" i="67"/>
  <c r="D1788" i="68"/>
  <c r="E1787" i="68"/>
  <c r="F1787" i="68"/>
  <c r="V1785" i="58"/>
  <c r="W1784" i="58"/>
  <c r="X1784" i="58"/>
  <c r="AB1786" i="58"/>
  <c r="AA1786" i="58"/>
  <c r="Z1787" i="58"/>
  <c r="D1788" i="67" l="1"/>
  <c r="E1787" i="67"/>
  <c r="F1787" i="67"/>
  <c r="G1786" i="67"/>
  <c r="H1785" i="67"/>
  <c r="I1785" i="67"/>
  <c r="F1788" i="68"/>
  <c r="E1788" i="68"/>
  <c r="D1789" i="68"/>
  <c r="H1787" i="68"/>
  <c r="G1788" i="68"/>
  <c r="I1787" i="68"/>
  <c r="V1786" i="58"/>
  <c r="X1785" i="58"/>
  <c r="W1785" i="58"/>
  <c r="AB1787" i="58"/>
  <c r="AA1787" i="58"/>
  <c r="Z1788" i="58"/>
  <c r="G1787" i="67" l="1"/>
  <c r="I1786" i="67"/>
  <c r="H1786" i="67"/>
  <c r="I1788" i="68"/>
  <c r="H1788" i="68"/>
  <c r="G1789" i="68"/>
  <c r="F1789" i="68"/>
  <c r="E1789" i="68"/>
  <c r="D1790" i="68"/>
  <c r="D1789" i="67"/>
  <c r="F1788" i="67"/>
  <c r="E1788" i="67"/>
  <c r="W1786" i="58"/>
  <c r="X1786" i="58"/>
  <c r="V1787" i="58"/>
  <c r="AB1788" i="58"/>
  <c r="AA1788" i="58"/>
  <c r="Z1789" i="58"/>
  <c r="D1790" i="67" l="1"/>
  <c r="F1789" i="67"/>
  <c r="E1789" i="67"/>
  <c r="H1789" i="68"/>
  <c r="G1790" i="68"/>
  <c r="I1789" i="68"/>
  <c r="F1790" i="68"/>
  <c r="E1790" i="68"/>
  <c r="D1791" i="68"/>
  <c r="G1788" i="67"/>
  <c r="H1787" i="67"/>
  <c r="I1787" i="67"/>
  <c r="V1788" i="58"/>
  <c r="X1787" i="58"/>
  <c r="W1787" i="58"/>
  <c r="AB1789" i="58"/>
  <c r="AA1789" i="58"/>
  <c r="Z1790" i="58"/>
  <c r="G1789" i="67" l="1"/>
  <c r="I1788" i="67"/>
  <c r="H1788" i="67"/>
  <c r="E1791" i="68"/>
  <c r="G1791" i="68" s="1"/>
  <c r="F1791" i="68"/>
  <c r="D1792" i="68"/>
  <c r="I1790" i="68"/>
  <c r="H1790" i="68"/>
  <c r="F1790" i="67"/>
  <c r="E1790" i="67"/>
  <c r="D1791" i="67"/>
  <c r="X1788" i="58"/>
  <c r="V1789" i="58"/>
  <c r="W1788" i="58"/>
  <c r="AB1790" i="58"/>
  <c r="AA1790" i="58"/>
  <c r="Z1791" i="58"/>
  <c r="H1791" i="68" l="1"/>
  <c r="G1792" i="68"/>
  <c r="I1791" i="68"/>
  <c r="D1792" i="67"/>
  <c r="F1791" i="67"/>
  <c r="E1791" i="67"/>
  <c r="F1792" i="68"/>
  <c r="D1793" i="68"/>
  <c r="E1792" i="68"/>
  <c r="G1790" i="67"/>
  <c r="H1789" i="67"/>
  <c r="I1789" i="67"/>
  <c r="X1789" i="58"/>
  <c r="V1790" i="58"/>
  <c r="W1789" i="58"/>
  <c r="AB1791" i="58"/>
  <c r="AA1791" i="58"/>
  <c r="Z1792" i="58"/>
  <c r="D1794" i="68" l="1"/>
  <c r="F1793" i="68"/>
  <c r="E1793" i="68"/>
  <c r="F1792" i="67"/>
  <c r="E1792" i="67"/>
  <c r="D1793" i="67"/>
  <c r="G1791" i="67"/>
  <c r="I1790" i="67"/>
  <c r="H1790" i="67"/>
  <c r="G1793" i="68"/>
  <c r="I1792" i="68"/>
  <c r="H1792" i="68"/>
  <c r="W1790" i="58"/>
  <c r="X1790" i="58"/>
  <c r="V1791" i="58"/>
  <c r="AB1792" i="58"/>
  <c r="AA1792" i="58"/>
  <c r="Z1793" i="58"/>
  <c r="G1792" i="67" l="1"/>
  <c r="H1791" i="67"/>
  <c r="I1791" i="67"/>
  <c r="G1794" i="68"/>
  <c r="I1793" i="68"/>
  <c r="H1793" i="68"/>
  <c r="D1794" i="67"/>
  <c r="F1793" i="67"/>
  <c r="E1793" i="67"/>
  <c r="E1794" i="68"/>
  <c r="D1795" i="68"/>
  <c r="F1794" i="68"/>
  <c r="V1792" i="58"/>
  <c r="X1791" i="58"/>
  <c r="W1791" i="58"/>
  <c r="AA1793" i="58"/>
  <c r="AB1793" i="58"/>
  <c r="Z1794" i="58"/>
  <c r="G1795" i="68" l="1"/>
  <c r="I1794" i="68"/>
  <c r="H1794" i="68"/>
  <c r="D1796" i="68"/>
  <c r="F1795" i="68"/>
  <c r="E1795" i="68"/>
  <c r="D1795" i="67"/>
  <c r="F1794" i="67"/>
  <c r="E1794" i="67"/>
  <c r="G1793" i="67"/>
  <c r="H1792" i="67"/>
  <c r="I1792" i="67"/>
  <c r="V1793" i="58"/>
  <c r="W1792" i="58"/>
  <c r="X1792" i="58"/>
  <c r="AB1794" i="58"/>
  <c r="AA1794" i="58"/>
  <c r="Z1795" i="58"/>
  <c r="F1796" i="68" l="1"/>
  <c r="E1796" i="68"/>
  <c r="D1797" i="68"/>
  <c r="F1795" i="67"/>
  <c r="E1795" i="67"/>
  <c r="D1796" i="67"/>
  <c r="G1794" i="67"/>
  <c r="H1793" i="67"/>
  <c r="I1793" i="67"/>
  <c r="H1795" i="68"/>
  <c r="G1796" i="68"/>
  <c r="I1795" i="68"/>
  <c r="W1793" i="58"/>
  <c r="X1793" i="58"/>
  <c r="V1794" i="58"/>
  <c r="AB1795" i="58"/>
  <c r="AA1795" i="58"/>
  <c r="Z1796" i="58"/>
  <c r="G1797" i="68" l="1"/>
  <c r="I1796" i="68"/>
  <c r="H1796" i="68"/>
  <c r="G1795" i="67"/>
  <c r="I1794" i="67"/>
  <c r="H1794" i="67"/>
  <c r="D1798" i="68"/>
  <c r="F1797" i="68"/>
  <c r="E1797" i="68"/>
  <c r="D1797" i="67"/>
  <c r="F1796" i="67"/>
  <c r="E1796" i="67"/>
  <c r="V1795" i="58"/>
  <c r="X1794" i="58"/>
  <c r="W1794" i="58"/>
  <c r="AB1796" i="58"/>
  <c r="AA1796" i="58"/>
  <c r="Z1797" i="58"/>
  <c r="G1796" i="67" l="1"/>
  <c r="H1795" i="67"/>
  <c r="I1795" i="67"/>
  <c r="F1798" i="68"/>
  <c r="E1798" i="68"/>
  <c r="D1799" i="68"/>
  <c r="D1798" i="67"/>
  <c r="F1797" i="67"/>
  <c r="E1797" i="67"/>
  <c r="H1797" i="68"/>
  <c r="G1798" i="68"/>
  <c r="I1797" i="68"/>
  <c r="V1796" i="58"/>
  <c r="X1795" i="58"/>
  <c r="W1795" i="58"/>
  <c r="AB1797" i="58"/>
  <c r="AA1797" i="58"/>
  <c r="Z1798" i="58"/>
  <c r="I1798" i="68" l="1"/>
  <c r="G1799" i="68"/>
  <c r="H1798" i="68"/>
  <c r="D1799" i="67"/>
  <c r="F1798" i="67"/>
  <c r="E1798" i="67"/>
  <c r="F1799" i="68"/>
  <c r="E1799" i="68"/>
  <c r="D1800" i="68"/>
  <c r="G1797" i="67"/>
  <c r="I1796" i="67"/>
  <c r="H1796" i="67"/>
  <c r="X1796" i="58"/>
  <c r="W1796" i="58"/>
  <c r="V1797" i="58"/>
  <c r="AB1798" i="58"/>
  <c r="AA1798" i="58"/>
  <c r="Z1799" i="58"/>
  <c r="D1800" i="67" l="1"/>
  <c r="F1799" i="67"/>
  <c r="E1799" i="67"/>
  <c r="F1800" i="68"/>
  <c r="E1800" i="68"/>
  <c r="D1801" i="68"/>
  <c r="G1798" i="67"/>
  <c r="H1797" i="67"/>
  <c r="I1797" i="67"/>
  <c r="H1799" i="68"/>
  <c r="I1799" i="68"/>
  <c r="G1800" i="68"/>
  <c r="X1797" i="58"/>
  <c r="V1798" i="58"/>
  <c r="W1797" i="58"/>
  <c r="AB1799" i="58"/>
  <c r="AA1799" i="58"/>
  <c r="Z1800" i="58"/>
  <c r="G1799" i="67" l="1"/>
  <c r="I1798" i="67"/>
  <c r="H1798" i="67"/>
  <c r="D1802" i="68"/>
  <c r="F1801" i="68"/>
  <c r="E1801" i="68"/>
  <c r="G1801" i="68"/>
  <c r="I1800" i="68"/>
  <c r="H1800" i="68"/>
  <c r="F1800" i="67"/>
  <c r="E1800" i="67"/>
  <c r="D1801" i="67"/>
  <c r="X1798" i="58"/>
  <c r="W1798" i="58"/>
  <c r="V1799" i="58"/>
  <c r="AA1800" i="58"/>
  <c r="AB1800" i="58"/>
  <c r="AC1800" i="58"/>
  <c r="Z1801" i="58"/>
  <c r="E1802" i="68" l="1"/>
  <c r="G1802" i="68" s="1"/>
  <c r="D1803" i="68"/>
  <c r="F1802" i="68"/>
  <c r="D1802" i="67"/>
  <c r="F1801" i="67"/>
  <c r="E1801" i="67"/>
  <c r="H1801" i="68"/>
  <c r="I1801" i="68"/>
  <c r="G1800" i="67"/>
  <c r="I1799" i="67"/>
  <c r="H1799" i="67"/>
  <c r="X1799" i="58"/>
  <c r="W1799" i="58"/>
  <c r="V1800" i="58"/>
  <c r="AB1801" i="58"/>
  <c r="AA1801" i="58"/>
  <c r="Z1802" i="58"/>
  <c r="D1803" i="67" l="1"/>
  <c r="F1802" i="67"/>
  <c r="E1802" i="67"/>
  <c r="E1803" i="68"/>
  <c r="G1803" i="68" s="1"/>
  <c r="D1804" i="68"/>
  <c r="F1803" i="68"/>
  <c r="G1801" i="67"/>
  <c r="H1800" i="67"/>
  <c r="I1800" i="67"/>
  <c r="H1802" i="68"/>
  <c r="I1802" i="68"/>
  <c r="W1800" i="58"/>
  <c r="Y1800" i="58"/>
  <c r="X1800" i="58"/>
  <c r="V1801" i="58"/>
  <c r="AB1802" i="58"/>
  <c r="AA1802" i="58"/>
  <c r="Z1803" i="58"/>
  <c r="G1804" i="68" l="1"/>
  <c r="I1803" i="68"/>
  <c r="H1803" i="68"/>
  <c r="G1802" i="67"/>
  <c r="H1801" i="67"/>
  <c r="I1801" i="67"/>
  <c r="E1804" i="68"/>
  <c r="D1805" i="68"/>
  <c r="F1804" i="68"/>
  <c r="F1803" i="67"/>
  <c r="E1803" i="67"/>
  <c r="D1804" i="67"/>
  <c r="V1802" i="58"/>
  <c r="X1801" i="58"/>
  <c r="W1801" i="58"/>
  <c r="AB1803" i="58"/>
  <c r="AA1803" i="58"/>
  <c r="Z1804" i="58"/>
  <c r="G1805" i="68" l="1"/>
  <c r="I1804" i="68"/>
  <c r="H1804" i="68"/>
  <c r="F1804" i="67"/>
  <c r="E1804" i="67"/>
  <c r="D1805" i="67"/>
  <c r="D1806" i="68"/>
  <c r="F1805" i="68"/>
  <c r="E1805" i="68"/>
  <c r="G1803" i="67"/>
  <c r="I1802" i="67"/>
  <c r="H1802" i="67"/>
  <c r="X1802" i="58"/>
  <c r="W1802" i="58"/>
  <c r="V1803" i="58"/>
  <c r="AB1804" i="58"/>
  <c r="AA1804" i="58"/>
  <c r="Z1805" i="58"/>
  <c r="F1806" i="68" l="1"/>
  <c r="E1806" i="68"/>
  <c r="D1807" i="68"/>
  <c r="G1804" i="67"/>
  <c r="H1803" i="67"/>
  <c r="I1803" i="67"/>
  <c r="F1805" i="67"/>
  <c r="E1805" i="67"/>
  <c r="D1806" i="67"/>
  <c r="H1805" i="68"/>
  <c r="G1806" i="68"/>
  <c r="I1805" i="68"/>
  <c r="V1804" i="58"/>
  <c r="W1803" i="58"/>
  <c r="X1803" i="58"/>
  <c r="AB1805" i="58"/>
  <c r="AA1805" i="58"/>
  <c r="Z1806" i="58"/>
  <c r="G1805" i="67" l="1"/>
  <c r="I1804" i="67"/>
  <c r="H1804" i="67"/>
  <c r="I1806" i="68"/>
  <c r="G1807" i="68"/>
  <c r="H1806" i="68"/>
  <c r="F1807" i="68"/>
  <c r="D1808" i="68"/>
  <c r="E1807" i="68"/>
  <c r="D1807" i="67"/>
  <c r="F1806" i="67"/>
  <c r="E1806" i="67"/>
  <c r="V1805" i="58"/>
  <c r="W1804" i="58"/>
  <c r="X1804" i="58"/>
  <c r="AB1806" i="58"/>
  <c r="AA1806" i="58"/>
  <c r="Z1807" i="58"/>
  <c r="F1808" i="68" l="1"/>
  <c r="D1809" i="68"/>
  <c r="E1808" i="68"/>
  <c r="D1808" i="67"/>
  <c r="F1807" i="67"/>
  <c r="E1807" i="67"/>
  <c r="H1807" i="68"/>
  <c r="G1808" i="68"/>
  <c r="I1807" i="68"/>
  <c r="G1806" i="67"/>
  <c r="I1805" i="67"/>
  <c r="H1805" i="67"/>
  <c r="W1805" i="58"/>
  <c r="X1805" i="58"/>
  <c r="V1806" i="58"/>
  <c r="AB1807" i="58"/>
  <c r="AA1807" i="58"/>
  <c r="Z1808" i="58"/>
  <c r="G1809" i="68" l="1"/>
  <c r="I1808" i="68"/>
  <c r="H1808" i="68"/>
  <c r="F1808" i="67"/>
  <c r="D1809" i="67"/>
  <c r="E1808" i="67"/>
  <c r="G1807" i="67"/>
  <c r="H1806" i="67"/>
  <c r="I1806" i="67"/>
  <c r="D1810" i="68"/>
  <c r="F1809" i="68"/>
  <c r="E1809" i="68"/>
  <c r="V1807" i="58"/>
  <c r="W1806" i="58"/>
  <c r="X1806" i="58"/>
  <c r="AA1808" i="58"/>
  <c r="AB1808" i="58"/>
  <c r="Z1809" i="58"/>
  <c r="E1810" i="68" l="1"/>
  <c r="D1811" i="68"/>
  <c r="F1810" i="68"/>
  <c r="G1808" i="67"/>
  <c r="I1807" i="67"/>
  <c r="H1807" i="67"/>
  <c r="D1810" i="67"/>
  <c r="F1809" i="67"/>
  <c r="E1809" i="67"/>
  <c r="G1810" i="68"/>
  <c r="I1809" i="68"/>
  <c r="H1809" i="68"/>
  <c r="W1807" i="58"/>
  <c r="X1807" i="58"/>
  <c r="V1808" i="58"/>
  <c r="AB1809" i="58"/>
  <c r="AA1809" i="58"/>
  <c r="Z1810" i="58"/>
  <c r="G1809" i="67" l="1"/>
  <c r="I1808" i="67"/>
  <c r="H1808" i="67"/>
  <c r="H1810" i="68"/>
  <c r="G1811" i="68"/>
  <c r="I1810" i="68"/>
  <c r="E1811" i="68"/>
  <c r="D1812" i="68"/>
  <c r="F1811" i="68"/>
  <c r="D1811" i="67"/>
  <c r="F1810" i="67"/>
  <c r="E1810" i="67"/>
  <c r="V1809" i="58"/>
  <c r="X1808" i="58"/>
  <c r="W1808" i="58"/>
  <c r="AB1810" i="58"/>
  <c r="AA1810" i="58"/>
  <c r="Z1811" i="58"/>
  <c r="F1812" i="68" l="1"/>
  <c r="E1812" i="68"/>
  <c r="D1813" i="68"/>
  <c r="F1811" i="67"/>
  <c r="E1811" i="67"/>
  <c r="D1812" i="67"/>
  <c r="H1811" i="68"/>
  <c r="G1812" i="68"/>
  <c r="I1811" i="68"/>
  <c r="G1810" i="67"/>
  <c r="H1809" i="67"/>
  <c r="I1809" i="67"/>
  <c r="V1810" i="58"/>
  <c r="W1809" i="58"/>
  <c r="X1809" i="58"/>
  <c r="AB1811" i="58"/>
  <c r="AA1811" i="58"/>
  <c r="Z1812" i="58"/>
  <c r="I1812" i="68" l="1"/>
  <c r="H1812" i="68"/>
  <c r="D1814" i="68"/>
  <c r="F1813" i="68"/>
  <c r="E1813" i="68"/>
  <c r="G1813" i="68" s="1"/>
  <c r="G1811" i="67"/>
  <c r="I1810" i="67"/>
  <c r="H1810" i="67"/>
  <c r="E1812" i="67"/>
  <c r="D1813" i="67"/>
  <c r="F1812" i="67"/>
  <c r="V1811" i="58"/>
  <c r="X1810" i="58"/>
  <c r="W1810" i="58"/>
  <c r="AB1812" i="58"/>
  <c r="AA1812" i="58"/>
  <c r="Z1813" i="58"/>
  <c r="E1814" i="68" l="1"/>
  <c r="G1814" i="68" s="1"/>
  <c r="D1815" i="68"/>
  <c r="F1814" i="68"/>
  <c r="D1814" i="67"/>
  <c r="F1813" i="67"/>
  <c r="E1813" i="67"/>
  <c r="G1812" i="67"/>
  <c r="I1811" i="67"/>
  <c r="H1811" i="67"/>
  <c r="H1813" i="68"/>
  <c r="I1813" i="68"/>
  <c r="W1811" i="58"/>
  <c r="X1811" i="58"/>
  <c r="V1812" i="58"/>
  <c r="AB1813" i="58"/>
  <c r="AA1813" i="58"/>
  <c r="Z1814" i="58"/>
  <c r="F1814" i="67" l="1"/>
  <c r="E1814" i="67"/>
  <c r="D1815" i="67"/>
  <c r="G1813" i="67"/>
  <c r="I1812" i="67"/>
  <c r="H1812" i="67"/>
  <c r="E1815" i="68"/>
  <c r="G1815" i="68" s="1"/>
  <c r="D1816" i="68"/>
  <c r="F1815" i="68"/>
  <c r="H1814" i="68"/>
  <c r="I1814" i="68"/>
  <c r="W1812" i="58"/>
  <c r="X1812" i="58"/>
  <c r="V1813" i="58"/>
  <c r="AB1814" i="58"/>
  <c r="AA1814" i="58"/>
  <c r="Z1815" i="58"/>
  <c r="E1816" i="68" l="1"/>
  <c r="G1816" i="68" s="1"/>
  <c r="D1817" i="68"/>
  <c r="F1816" i="68"/>
  <c r="G1814" i="67"/>
  <c r="H1813" i="67"/>
  <c r="I1813" i="67"/>
  <c r="H1815" i="68"/>
  <c r="I1815" i="68"/>
  <c r="F1815" i="67"/>
  <c r="E1815" i="67"/>
  <c r="D1816" i="67"/>
  <c r="W1813" i="58"/>
  <c r="X1813" i="58"/>
  <c r="V1814" i="58"/>
  <c r="AB1815" i="58"/>
  <c r="AA1815" i="58"/>
  <c r="Z1816" i="58"/>
  <c r="G1815" i="67" l="1"/>
  <c r="I1814" i="67"/>
  <c r="H1814" i="67"/>
  <c r="F1816" i="67"/>
  <c r="D1817" i="67"/>
  <c r="E1816" i="67"/>
  <c r="E1817" i="68"/>
  <c r="G1817" i="68" s="1"/>
  <c r="F1817" i="68"/>
  <c r="D1818" i="68"/>
  <c r="H1816" i="68"/>
  <c r="I1816" i="68"/>
  <c r="V1815" i="58"/>
  <c r="X1814" i="58"/>
  <c r="W1814" i="58"/>
  <c r="AA1816" i="58"/>
  <c r="AB1816" i="58"/>
  <c r="Z1817" i="58"/>
  <c r="H1817" i="68" l="1"/>
  <c r="I1817" i="68"/>
  <c r="E1818" i="68"/>
  <c r="G1818" i="68" s="1"/>
  <c r="D1819" i="68"/>
  <c r="F1818" i="68"/>
  <c r="F1817" i="67"/>
  <c r="E1817" i="67"/>
  <c r="D1818" i="67"/>
  <c r="G1816" i="67"/>
  <c r="H1815" i="67"/>
  <c r="I1815" i="67"/>
  <c r="V1816" i="58"/>
  <c r="W1815" i="58"/>
  <c r="X1815" i="58"/>
  <c r="AB1817" i="58"/>
  <c r="AA1817" i="58"/>
  <c r="Z1818" i="58"/>
  <c r="F1818" i="67" l="1"/>
  <c r="D1819" i="67"/>
  <c r="E1818" i="67"/>
  <c r="D1820" i="68"/>
  <c r="E1819" i="68"/>
  <c r="G1819" i="68" s="1"/>
  <c r="F1819" i="68"/>
  <c r="H1818" i="68"/>
  <c r="I1818" i="68"/>
  <c r="G1817" i="67"/>
  <c r="I1816" i="67"/>
  <c r="H1816" i="67"/>
  <c r="V1817" i="58"/>
  <c r="X1816" i="58"/>
  <c r="W1816" i="58"/>
  <c r="AB1818" i="58"/>
  <c r="AA1818" i="58"/>
  <c r="Z1819" i="58"/>
  <c r="E1820" i="68" l="1"/>
  <c r="G1820" i="68" s="1"/>
  <c r="D1821" i="68"/>
  <c r="F1820" i="68"/>
  <c r="F1819" i="67"/>
  <c r="E1819" i="67"/>
  <c r="D1820" i="67"/>
  <c r="G1818" i="67"/>
  <c r="I1817" i="67"/>
  <c r="H1817" i="67"/>
  <c r="H1819" i="68"/>
  <c r="I1819" i="68"/>
  <c r="V1818" i="58"/>
  <c r="W1817" i="58"/>
  <c r="X1817" i="58"/>
  <c r="AB1819" i="58"/>
  <c r="AA1819" i="58"/>
  <c r="Z1820" i="58"/>
  <c r="G1819" i="67" l="1"/>
  <c r="I1818" i="67"/>
  <c r="H1818" i="67"/>
  <c r="F1820" i="67"/>
  <c r="E1820" i="67"/>
  <c r="D1821" i="67"/>
  <c r="D1822" i="68"/>
  <c r="F1821" i="68"/>
  <c r="E1821" i="68"/>
  <c r="G1821" i="68" s="1"/>
  <c r="H1820" i="68"/>
  <c r="I1820" i="68"/>
  <c r="V1819" i="58"/>
  <c r="X1818" i="58"/>
  <c r="W1818" i="58"/>
  <c r="AC1820" i="58"/>
  <c r="AB1820" i="58"/>
  <c r="AA1820" i="58"/>
  <c r="Z1821" i="58"/>
  <c r="D1823" i="68" l="1"/>
  <c r="E1822" i="68"/>
  <c r="G1822" i="68" s="1"/>
  <c r="F1822" i="68"/>
  <c r="F1821" i="67"/>
  <c r="E1821" i="67"/>
  <c r="D1822" i="67"/>
  <c r="I1821" i="68"/>
  <c r="H1821" i="68"/>
  <c r="G1820" i="67"/>
  <c r="H1819" i="67"/>
  <c r="I1819" i="67"/>
  <c r="V1820" i="58"/>
  <c r="W1819" i="58"/>
  <c r="X1819" i="58"/>
  <c r="AB1821" i="58"/>
  <c r="AA1821" i="58"/>
  <c r="Z1822" i="58"/>
  <c r="D1823" i="67" l="1"/>
  <c r="F1822" i="67"/>
  <c r="E1822" i="67"/>
  <c r="H1822" i="68"/>
  <c r="I1822" i="68"/>
  <c r="G1821" i="67"/>
  <c r="I1820" i="67"/>
  <c r="H1820" i="67"/>
  <c r="D1824" i="68"/>
  <c r="F1823" i="68"/>
  <c r="E1823" i="68"/>
  <c r="G1823" i="68" s="1"/>
  <c r="X1820" i="58"/>
  <c r="V1821" i="58"/>
  <c r="Y1820" i="58"/>
  <c r="W1820" i="58"/>
  <c r="AB1822" i="58"/>
  <c r="AA1822" i="58"/>
  <c r="Z1823" i="58"/>
  <c r="I1823" i="68" l="1"/>
  <c r="H1823" i="68"/>
  <c r="G1822" i="67"/>
  <c r="I1821" i="67"/>
  <c r="H1821" i="67"/>
  <c r="D1825" i="68"/>
  <c r="F1824" i="68"/>
  <c r="E1824" i="68"/>
  <c r="G1824" i="68" s="1"/>
  <c r="E1823" i="67"/>
  <c r="F1823" i="67"/>
  <c r="D1824" i="67"/>
  <c r="W1821" i="58"/>
  <c r="V1822" i="58"/>
  <c r="X1821" i="58"/>
  <c r="AB1823" i="58"/>
  <c r="AA1823" i="58"/>
  <c r="Z1824" i="58"/>
  <c r="I1824" i="68" l="1"/>
  <c r="H1824" i="68"/>
  <c r="G1823" i="67"/>
  <c r="I1822" i="67"/>
  <c r="H1822" i="67"/>
  <c r="D1825" i="67"/>
  <c r="F1824" i="67"/>
  <c r="E1824" i="67"/>
  <c r="D1826" i="68"/>
  <c r="F1825" i="68"/>
  <c r="E1825" i="68"/>
  <c r="G1825" i="68" s="1"/>
  <c r="W1822" i="58"/>
  <c r="X1822" i="58"/>
  <c r="V1823" i="58"/>
  <c r="AB1824" i="58"/>
  <c r="AA1824" i="58"/>
  <c r="Z1825" i="58"/>
  <c r="D1827" i="68" l="1"/>
  <c r="F1826" i="68"/>
  <c r="E1826" i="68"/>
  <c r="G1826" i="68" s="1"/>
  <c r="I1825" i="68"/>
  <c r="H1825" i="68"/>
  <c r="G1824" i="67"/>
  <c r="H1823" i="67"/>
  <c r="I1823" i="67"/>
  <c r="E1825" i="67"/>
  <c r="D1826" i="67"/>
  <c r="F1825" i="67"/>
  <c r="V1824" i="58"/>
  <c r="X1823" i="58"/>
  <c r="W1823" i="58"/>
  <c r="AA1825" i="58"/>
  <c r="AB1825" i="58"/>
  <c r="Z1826" i="58"/>
  <c r="I1826" i="68" l="1"/>
  <c r="H1826" i="68"/>
  <c r="E1826" i="67"/>
  <c r="D1827" i="67"/>
  <c r="F1826" i="67"/>
  <c r="G1825" i="67"/>
  <c r="I1824" i="67"/>
  <c r="H1824" i="67"/>
  <c r="D1828" i="68"/>
  <c r="E1827" i="68"/>
  <c r="G1827" i="68" s="1"/>
  <c r="F1827" i="68"/>
  <c r="V1825" i="58"/>
  <c r="X1824" i="58"/>
  <c r="W1824" i="58"/>
  <c r="AB1826" i="58"/>
  <c r="AA1826" i="58"/>
  <c r="Z1827" i="58"/>
  <c r="D1829" i="68" l="1"/>
  <c r="E1828" i="68"/>
  <c r="G1828" i="68" s="1"/>
  <c r="F1828" i="68"/>
  <c r="E1827" i="67"/>
  <c r="D1828" i="67"/>
  <c r="F1827" i="67"/>
  <c r="I1827" i="68"/>
  <c r="H1827" i="68"/>
  <c r="G1826" i="67"/>
  <c r="I1825" i="67"/>
  <c r="H1825" i="67"/>
  <c r="V1826" i="58"/>
  <c r="W1825" i="58"/>
  <c r="X1825" i="58"/>
  <c r="AA1827" i="58"/>
  <c r="AB1827" i="58"/>
  <c r="Z1828" i="58"/>
  <c r="H1828" i="68" l="1"/>
  <c r="I1828" i="68"/>
  <c r="G1827" i="67"/>
  <c r="I1826" i="67"/>
  <c r="H1826" i="67"/>
  <c r="E1828" i="67"/>
  <c r="F1828" i="67"/>
  <c r="D1829" i="67"/>
  <c r="D1830" i="68"/>
  <c r="E1829" i="68"/>
  <c r="G1829" i="68" s="1"/>
  <c r="F1829" i="68"/>
  <c r="X1826" i="58"/>
  <c r="W1826" i="58"/>
  <c r="V1827" i="58"/>
  <c r="AB1828" i="58"/>
  <c r="AA1828" i="58"/>
  <c r="Z1829" i="58"/>
  <c r="H1829" i="68" l="1"/>
  <c r="I1829" i="68"/>
  <c r="E1829" i="67"/>
  <c r="F1829" i="67"/>
  <c r="D1830" i="67"/>
  <c r="G1828" i="67"/>
  <c r="I1827" i="67"/>
  <c r="H1827" i="67"/>
  <c r="E1830" i="68"/>
  <c r="G1830" i="68" s="1"/>
  <c r="F1830" i="68"/>
  <c r="D1831" i="68"/>
  <c r="V1828" i="58"/>
  <c r="W1827" i="58"/>
  <c r="X1827" i="58"/>
  <c r="AA1829" i="58"/>
  <c r="AB1829" i="58"/>
  <c r="Z1830" i="58"/>
  <c r="D1832" i="68" l="1"/>
  <c r="E1831" i="68"/>
  <c r="F1831" i="68"/>
  <c r="G1829" i="67"/>
  <c r="I1828" i="67"/>
  <c r="H1828" i="67"/>
  <c r="I1830" i="68"/>
  <c r="H1830" i="68"/>
  <c r="G1831" i="68"/>
  <c r="E1830" i="67"/>
  <c r="D1831" i="67"/>
  <c r="F1830" i="67"/>
  <c r="X1828" i="58"/>
  <c r="W1828" i="58"/>
  <c r="V1829" i="58"/>
  <c r="AA1830" i="58"/>
  <c r="AB1830" i="58"/>
  <c r="Z1831" i="58"/>
  <c r="E1831" i="67" l="1"/>
  <c r="D1832" i="67"/>
  <c r="F1831" i="67"/>
  <c r="G1830" i="67"/>
  <c r="H1829" i="67"/>
  <c r="I1829" i="67"/>
  <c r="I1831" i="68"/>
  <c r="H1831" i="68"/>
  <c r="D1833" i="68"/>
  <c r="E1832" i="68"/>
  <c r="G1832" i="68" s="1"/>
  <c r="F1832" i="68"/>
  <c r="X1829" i="58"/>
  <c r="W1829" i="58"/>
  <c r="V1830" i="58"/>
  <c r="AA1831" i="58"/>
  <c r="AB1831" i="58"/>
  <c r="Z1832" i="58"/>
  <c r="G1831" i="67" l="1"/>
  <c r="I1830" i="67"/>
  <c r="H1830" i="67"/>
  <c r="F1832" i="67"/>
  <c r="E1832" i="67"/>
  <c r="D1833" i="67"/>
  <c r="H1832" i="68"/>
  <c r="I1832" i="68"/>
  <c r="F1833" i="68"/>
  <c r="D1834" i="68"/>
  <c r="E1833" i="68"/>
  <c r="G1833" i="68" s="1"/>
  <c r="X1830" i="58"/>
  <c r="W1830" i="58"/>
  <c r="V1831" i="58"/>
  <c r="AB1832" i="58"/>
  <c r="AA1832" i="58"/>
  <c r="Z1833" i="58"/>
  <c r="H1833" i="68" l="1"/>
  <c r="I1833" i="68"/>
  <c r="F1834" i="68"/>
  <c r="D1835" i="68"/>
  <c r="E1834" i="68"/>
  <c r="G1834" i="68" s="1"/>
  <c r="E1833" i="67"/>
  <c r="D1834" i="67"/>
  <c r="F1833" i="67"/>
  <c r="G1832" i="67"/>
  <c r="I1831" i="67"/>
  <c r="H1831" i="67"/>
  <c r="W1831" i="58"/>
  <c r="X1831" i="58"/>
  <c r="V1832" i="58"/>
  <c r="AA1833" i="58"/>
  <c r="AB1833" i="58"/>
  <c r="Z1834" i="58"/>
  <c r="D1835" i="67" l="1"/>
  <c r="F1834" i="67"/>
  <c r="E1834" i="67"/>
  <c r="F1835" i="68"/>
  <c r="E1835" i="68"/>
  <c r="G1835" i="68" s="1"/>
  <c r="D1836" i="68"/>
  <c r="G1833" i="67"/>
  <c r="I1832" i="67"/>
  <c r="H1832" i="67"/>
  <c r="I1834" i="68"/>
  <c r="H1834" i="68"/>
  <c r="X1832" i="58"/>
  <c r="V1833" i="58"/>
  <c r="W1832" i="58"/>
  <c r="AB1834" i="58"/>
  <c r="AA1834" i="58"/>
  <c r="Z1835" i="58"/>
  <c r="G1834" i="67" l="1"/>
  <c r="H1833" i="67"/>
  <c r="I1833" i="67"/>
  <c r="F1836" i="68"/>
  <c r="D1837" i="68"/>
  <c r="E1836" i="68"/>
  <c r="G1836" i="68" s="1"/>
  <c r="H1835" i="68"/>
  <c r="I1835" i="68"/>
  <c r="E1835" i="67"/>
  <c r="F1835" i="67"/>
  <c r="D1836" i="67"/>
  <c r="W1833" i="58"/>
  <c r="X1833" i="58"/>
  <c r="V1834" i="58"/>
  <c r="AA1835" i="58"/>
  <c r="AB1835" i="58"/>
  <c r="Z1836" i="58"/>
  <c r="D1837" i="67" l="1"/>
  <c r="F1836" i="67"/>
  <c r="E1836" i="67"/>
  <c r="I1836" i="68"/>
  <c r="H1836" i="68"/>
  <c r="D1838" i="68"/>
  <c r="E1837" i="68"/>
  <c r="G1837" i="68" s="1"/>
  <c r="F1837" i="68"/>
  <c r="G1835" i="67"/>
  <c r="H1834" i="67"/>
  <c r="I1834" i="67"/>
  <c r="X1834" i="58"/>
  <c r="W1834" i="58"/>
  <c r="V1835" i="58"/>
  <c r="AB1836" i="58"/>
  <c r="AA1836" i="58"/>
  <c r="Z1837" i="58"/>
  <c r="H1837" i="68" l="1"/>
  <c r="I1837" i="68"/>
  <c r="E1838" i="68"/>
  <c r="G1838" i="68" s="1"/>
  <c r="F1838" i="68"/>
  <c r="D1839" i="68"/>
  <c r="G1836" i="67"/>
  <c r="H1835" i="67"/>
  <c r="I1835" i="67"/>
  <c r="E1837" i="67"/>
  <c r="F1837" i="67"/>
  <c r="D1838" i="67"/>
  <c r="X1835" i="58"/>
  <c r="V1836" i="58"/>
  <c r="W1835" i="58"/>
  <c r="AA1837" i="58"/>
  <c r="AB1837" i="58"/>
  <c r="Z1838" i="58"/>
  <c r="E1838" i="67" l="1"/>
  <c r="D1839" i="67"/>
  <c r="F1838" i="67"/>
  <c r="I1838" i="68"/>
  <c r="H1838" i="68"/>
  <c r="G1837" i="67"/>
  <c r="I1836" i="67"/>
  <c r="H1836" i="67"/>
  <c r="D1840" i="68"/>
  <c r="F1839" i="68"/>
  <c r="E1839" i="68"/>
  <c r="G1839" i="68" s="1"/>
  <c r="X1836" i="58"/>
  <c r="W1836" i="58"/>
  <c r="V1837" i="58"/>
  <c r="AA1838" i="58"/>
  <c r="AB1838" i="58"/>
  <c r="Z1839" i="58"/>
  <c r="G1838" i="67" l="1"/>
  <c r="I1837" i="67"/>
  <c r="H1837" i="67"/>
  <c r="E1839" i="67"/>
  <c r="D1840" i="67"/>
  <c r="F1839" i="67"/>
  <c r="H1839" i="68"/>
  <c r="I1839" i="68"/>
  <c r="D1841" i="68"/>
  <c r="E1840" i="68"/>
  <c r="G1840" i="68" s="1"/>
  <c r="F1840" i="68"/>
  <c r="X1837" i="58"/>
  <c r="W1837" i="58"/>
  <c r="V1838" i="58"/>
  <c r="AA1839" i="58"/>
  <c r="AB1839" i="58"/>
  <c r="Z1840" i="58"/>
  <c r="H1840" i="68" l="1"/>
  <c r="I1840" i="68"/>
  <c r="F1841" i="68"/>
  <c r="D1842" i="68"/>
  <c r="E1841" i="68"/>
  <c r="G1841" i="68" s="1"/>
  <c r="F1840" i="67"/>
  <c r="E1840" i="67"/>
  <c r="D1841" i="67"/>
  <c r="G1839" i="67"/>
  <c r="I1838" i="67"/>
  <c r="H1838" i="67"/>
  <c r="X1838" i="58"/>
  <c r="V1839" i="58"/>
  <c r="W1838" i="58"/>
  <c r="AB1840" i="58"/>
  <c r="AC1840" i="58"/>
  <c r="AA1840" i="58"/>
  <c r="Z1841" i="58"/>
  <c r="E1841" i="67" l="1"/>
  <c r="D1842" i="67"/>
  <c r="F1841" i="67"/>
  <c r="F1842" i="68"/>
  <c r="E1842" i="68"/>
  <c r="G1842" i="68" s="1"/>
  <c r="D1843" i="68"/>
  <c r="G1840" i="67"/>
  <c r="I1839" i="67"/>
  <c r="H1839" i="67"/>
  <c r="H1841" i="68"/>
  <c r="I1841" i="68"/>
  <c r="V1840" i="58"/>
  <c r="W1839" i="58"/>
  <c r="X1839" i="58"/>
  <c r="AB1841" i="58"/>
  <c r="AA1841" i="58"/>
  <c r="Z1842" i="58"/>
  <c r="G1841" i="67" l="1"/>
  <c r="I1840" i="67"/>
  <c r="H1840" i="67"/>
  <c r="E1843" i="68"/>
  <c r="G1843" i="68" s="1"/>
  <c r="D1844" i="68"/>
  <c r="F1843" i="68"/>
  <c r="D1843" i="67"/>
  <c r="F1842" i="67"/>
  <c r="E1842" i="67"/>
  <c r="H1842" i="68"/>
  <c r="I1842" i="68"/>
  <c r="W1840" i="58"/>
  <c r="V1841" i="58"/>
  <c r="X1840" i="58"/>
  <c r="Y1840" i="58"/>
  <c r="AA1842" i="58"/>
  <c r="AB1842" i="58"/>
  <c r="Z1843" i="58"/>
  <c r="H1843" i="68" l="1"/>
  <c r="I1843" i="68"/>
  <c r="E1843" i="67"/>
  <c r="D1844" i="67"/>
  <c r="F1843" i="67"/>
  <c r="F1844" i="68"/>
  <c r="D1845" i="68"/>
  <c r="E1844" i="68"/>
  <c r="G1844" i="68" s="1"/>
  <c r="G1842" i="67"/>
  <c r="I1841" i="67"/>
  <c r="H1841" i="67"/>
  <c r="V1842" i="58"/>
  <c r="X1841" i="58"/>
  <c r="W1841" i="58"/>
  <c r="AB1843" i="58"/>
  <c r="AA1843" i="58"/>
  <c r="Z1844" i="58"/>
  <c r="G1843" i="67" l="1"/>
  <c r="I1842" i="67"/>
  <c r="H1842" i="67"/>
  <c r="I1844" i="68"/>
  <c r="H1844" i="68"/>
  <c r="E1844" i="67"/>
  <c r="D1845" i="67"/>
  <c r="F1844" i="67"/>
  <c r="E1845" i="68"/>
  <c r="G1845" i="68" s="1"/>
  <c r="F1845" i="68"/>
  <c r="D1846" i="68"/>
  <c r="V1843" i="58"/>
  <c r="X1842" i="58"/>
  <c r="W1842" i="58"/>
  <c r="AA1844" i="58"/>
  <c r="AB1844" i="58"/>
  <c r="Z1845" i="58"/>
  <c r="F1846" i="68" l="1"/>
  <c r="E1846" i="68"/>
  <c r="G1846" i="68" s="1"/>
  <c r="D1847" i="68"/>
  <c r="E1845" i="67"/>
  <c r="D1846" i="67"/>
  <c r="F1845" i="67"/>
  <c r="H1845" i="68"/>
  <c r="I1845" i="68"/>
  <c r="G1844" i="67"/>
  <c r="H1843" i="67"/>
  <c r="I1843" i="67"/>
  <c r="W1843" i="58"/>
  <c r="X1843" i="58"/>
  <c r="V1844" i="58"/>
  <c r="AB1845" i="58"/>
  <c r="AA1845" i="58"/>
  <c r="Z1846" i="58"/>
  <c r="G1845" i="67" l="1"/>
  <c r="I1844" i="67"/>
  <c r="H1844" i="67"/>
  <c r="F1847" i="68"/>
  <c r="E1847" i="68"/>
  <c r="G1847" i="68" s="1"/>
  <c r="D1848" i="68"/>
  <c r="H1846" i="68"/>
  <c r="I1846" i="68"/>
  <c r="E1846" i="67"/>
  <c r="D1847" i="67"/>
  <c r="F1846" i="67"/>
  <c r="V1845" i="58"/>
  <c r="X1844" i="58"/>
  <c r="W1844" i="58"/>
  <c r="AA1846" i="58"/>
  <c r="AB1846" i="58"/>
  <c r="Z1847" i="58"/>
  <c r="E1847" i="67" l="1"/>
  <c r="D1848" i="67"/>
  <c r="F1847" i="67"/>
  <c r="F1848" i="68"/>
  <c r="D1849" i="68"/>
  <c r="E1848" i="68"/>
  <c r="G1848" i="68" s="1"/>
  <c r="H1847" i="68"/>
  <c r="I1847" i="68"/>
  <c r="G1846" i="67"/>
  <c r="H1845" i="67"/>
  <c r="I1845" i="67"/>
  <c r="X1845" i="58"/>
  <c r="W1845" i="58"/>
  <c r="V1846" i="58"/>
  <c r="AA1847" i="58"/>
  <c r="AB1847" i="58"/>
  <c r="Z1848" i="58"/>
  <c r="I1848" i="68" l="1"/>
  <c r="H1848" i="68"/>
  <c r="E1848" i="67"/>
  <c r="D1849" i="67"/>
  <c r="F1848" i="67"/>
  <c r="G1847" i="67"/>
  <c r="I1846" i="67"/>
  <c r="H1846" i="67"/>
  <c r="D1850" i="68"/>
  <c r="E1849" i="68"/>
  <c r="G1849" i="68" s="1"/>
  <c r="F1849" i="68"/>
  <c r="V1847" i="58"/>
  <c r="X1846" i="58"/>
  <c r="W1846" i="58"/>
  <c r="AA1848" i="58"/>
  <c r="AB1848" i="58"/>
  <c r="Z1849" i="58"/>
  <c r="E1849" i="67" l="1"/>
  <c r="D1850" i="67"/>
  <c r="F1849" i="67"/>
  <c r="F1850" i="68"/>
  <c r="E1850" i="68"/>
  <c r="G1850" i="68" s="1"/>
  <c r="D1851" i="68"/>
  <c r="H1849" i="68"/>
  <c r="I1849" i="68"/>
  <c r="G1848" i="67"/>
  <c r="I1847" i="67"/>
  <c r="H1847" i="67"/>
  <c r="X1847" i="58"/>
  <c r="W1847" i="58"/>
  <c r="V1848" i="58"/>
  <c r="AB1849" i="58"/>
  <c r="AA1849" i="58"/>
  <c r="Z1850" i="58"/>
  <c r="F1851" i="68" l="1"/>
  <c r="E1851" i="68"/>
  <c r="G1851" i="68" s="1"/>
  <c r="D1852" i="68"/>
  <c r="E1850" i="67"/>
  <c r="D1851" i="67"/>
  <c r="F1850" i="67"/>
  <c r="G1849" i="67"/>
  <c r="I1848" i="67"/>
  <c r="H1848" i="67"/>
  <c r="H1850" i="68"/>
  <c r="I1850" i="68"/>
  <c r="W1848" i="58"/>
  <c r="V1849" i="58"/>
  <c r="X1848" i="58"/>
  <c r="AA1850" i="58"/>
  <c r="AB1850" i="58"/>
  <c r="Z1851" i="58"/>
  <c r="G1850" i="67" l="1"/>
  <c r="H1849" i="67"/>
  <c r="I1849" i="67"/>
  <c r="D1853" i="68"/>
  <c r="E1852" i="68"/>
  <c r="G1852" i="68" s="1"/>
  <c r="F1852" i="68"/>
  <c r="I1851" i="68"/>
  <c r="H1851" i="68"/>
  <c r="E1851" i="67"/>
  <c r="D1852" i="67"/>
  <c r="F1851" i="67"/>
  <c r="X1849" i="58"/>
  <c r="W1849" i="58"/>
  <c r="V1850" i="58"/>
  <c r="AB1851" i="58"/>
  <c r="AA1851" i="58"/>
  <c r="Z1852" i="58"/>
  <c r="E1852" i="67" l="1"/>
  <c r="D1853" i="67"/>
  <c r="F1852" i="67"/>
  <c r="E1853" i="68"/>
  <c r="G1853" i="68" s="1"/>
  <c r="F1853" i="68"/>
  <c r="D1854" i="68"/>
  <c r="I1852" i="68"/>
  <c r="H1852" i="68"/>
  <c r="G1851" i="67"/>
  <c r="I1850" i="67"/>
  <c r="H1850" i="67"/>
  <c r="X1850" i="58"/>
  <c r="W1850" i="58"/>
  <c r="V1851" i="58"/>
  <c r="AA1852" i="58"/>
  <c r="AB1852" i="58"/>
  <c r="Z1853" i="58"/>
  <c r="G1852" i="67" l="1"/>
  <c r="I1851" i="67"/>
  <c r="H1851" i="67"/>
  <c r="H1853" i="68"/>
  <c r="G1854" i="68"/>
  <c r="I1853" i="68"/>
  <c r="F1854" i="68"/>
  <c r="E1854" i="68"/>
  <c r="D1855" i="68"/>
  <c r="D1854" i="67"/>
  <c r="F1853" i="67"/>
  <c r="E1853" i="67"/>
  <c r="X1851" i="58"/>
  <c r="W1851" i="58"/>
  <c r="V1852" i="58"/>
  <c r="AB1853" i="58"/>
  <c r="AA1853" i="58"/>
  <c r="Z1854" i="58"/>
  <c r="E1854" i="67" l="1"/>
  <c r="F1854" i="67"/>
  <c r="D1855" i="67"/>
  <c r="D1856" i="68"/>
  <c r="F1855" i="68"/>
  <c r="E1855" i="68"/>
  <c r="I1854" i="68"/>
  <c r="H1854" i="68"/>
  <c r="G1855" i="68"/>
  <c r="G1853" i="67"/>
  <c r="I1852" i="67"/>
  <c r="H1852" i="67"/>
  <c r="X1852" i="58"/>
  <c r="W1852" i="58"/>
  <c r="V1853" i="58"/>
  <c r="AA1854" i="58"/>
  <c r="AB1854" i="58"/>
  <c r="Z1855" i="58"/>
  <c r="G1854" i="67" l="1"/>
  <c r="H1853" i="67"/>
  <c r="I1853" i="67"/>
  <c r="H1855" i="68"/>
  <c r="G1856" i="68"/>
  <c r="I1855" i="68"/>
  <c r="D1857" i="68"/>
  <c r="E1856" i="68"/>
  <c r="F1856" i="68"/>
  <c r="F1855" i="67"/>
  <c r="E1855" i="67"/>
  <c r="D1856" i="67"/>
  <c r="X1853" i="58"/>
  <c r="V1854" i="58"/>
  <c r="W1853" i="58"/>
  <c r="AA1855" i="58"/>
  <c r="AB1855" i="58"/>
  <c r="Z1856" i="58"/>
  <c r="F1856" i="67" l="1"/>
  <c r="E1856" i="67"/>
  <c r="D1857" i="67"/>
  <c r="E1857" i="68"/>
  <c r="F1857" i="68"/>
  <c r="D1858" i="68"/>
  <c r="I1856" i="68"/>
  <c r="G1857" i="68"/>
  <c r="H1856" i="68"/>
  <c r="G1855" i="67"/>
  <c r="I1854" i="67"/>
  <c r="H1854" i="67"/>
  <c r="W1854" i="58"/>
  <c r="V1855" i="58"/>
  <c r="X1854" i="58"/>
  <c r="AA1856" i="58"/>
  <c r="AB1856" i="58"/>
  <c r="Z1857" i="58"/>
  <c r="H1857" i="68" l="1"/>
  <c r="I1857" i="68"/>
  <c r="F1857" i="67"/>
  <c r="E1857" i="67"/>
  <c r="D1858" i="67"/>
  <c r="G1856" i="67"/>
  <c r="I1855" i="67"/>
  <c r="H1855" i="67"/>
  <c r="F1858" i="68"/>
  <c r="E1858" i="68"/>
  <c r="G1858" i="68" s="1"/>
  <c r="D1859" i="68"/>
  <c r="V1856" i="58"/>
  <c r="X1855" i="58"/>
  <c r="W1855" i="58"/>
  <c r="AB1857" i="58"/>
  <c r="AA1857" i="58"/>
  <c r="Z1858" i="58"/>
  <c r="F1859" i="68" l="1"/>
  <c r="E1859" i="68"/>
  <c r="G1859" i="68" s="1"/>
  <c r="D1860" i="68"/>
  <c r="G1857" i="67"/>
  <c r="I1856" i="67"/>
  <c r="H1856" i="67"/>
  <c r="H1858" i="68"/>
  <c r="I1858" i="68"/>
  <c r="E1858" i="67"/>
  <c r="F1858" i="67"/>
  <c r="D1859" i="67"/>
  <c r="W1856" i="58"/>
  <c r="X1856" i="58"/>
  <c r="V1857" i="58"/>
  <c r="AA1858" i="58"/>
  <c r="AB1858" i="58"/>
  <c r="Z1859" i="58"/>
  <c r="G1858" i="67" l="1"/>
  <c r="H1857" i="67"/>
  <c r="I1857" i="67"/>
  <c r="E1859" i="67"/>
  <c r="D1860" i="67"/>
  <c r="F1859" i="67"/>
  <c r="E1860" i="68"/>
  <c r="G1860" i="68" s="1"/>
  <c r="F1860" i="68"/>
  <c r="D1861" i="68"/>
  <c r="H1859" i="68"/>
  <c r="I1859" i="68"/>
  <c r="W1857" i="58"/>
  <c r="V1858" i="58"/>
  <c r="X1857" i="58"/>
  <c r="AB1859" i="58"/>
  <c r="AA1859" i="58"/>
  <c r="Z1860" i="58"/>
  <c r="H1860" i="68" l="1"/>
  <c r="I1860" i="68"/>
  <c r="D1862" i="68"/>
  <c r="E1861" i="68"/>
  <c r="G1861" i="68" s="1"/>
  <c r="F1861" i="68"/>
  <c r="E1860" i="67"/>
  <c r="D1861" i="67"/>
  <c r="F1860" i="67"/>
  <c r="G1859" i="67"/>
  <c r="H1858" i="67"/>
  <c r="I1858" i="67"/>
  <c r="V1859" i="58"/>
  <c r="X1858" i="58"/>
  <c r="W1858" i="58"/>
  <c r="AA1860" i="58"/>
  <c r="AC1860" i="58"/>
  <c r="AB1860" i="58"/>
  <c r="Z1861" i="58"/>
  <c r="I1861" i="68" l="1"/>
  <c r="H1861" i="68"/>
  <c r="E1861" i="67"/>
  <c r="D1862" i="67"/>
  <c r="F1861" i="67"/>
  <c r="F1862" i="68"/>
  <c r="E1862" i="68"/>
  <c r="G1862" i="68" s="1"/>
  <c r="D1863" i="68"/>
  <c r="G1860" i="67"/>
  <c r="I1859" i="67"/>
  <c r="H1859" i="67"/>
  <c r="X1859" i="58"/>
  <c r="W1859" i="58"/>
  <c r="V1860" i="58"/>
  <c r="AA1861" i="58"/>
  <c r="AB1861" i="58"/>
  <c r="Z1862" i="58"/>
  <c r="G1861" i="67" l="1"/>
  <c r="I1860" i="67"/>
  <c r="H1860" i="67"/>
  <c r="F1863" i="68"/>
  <c r="E1863" i="68"/>
  <c r="G1863" i="68" s="1"/>
  <c r="D1864" i="68"/>
  <c r="D1863" i="67"/>
  <c r="F1862" i="67"/>
  <c r="E1862" i="67"/>
  <c r="I1862" i="68"/>
  <c r="H1862" i="68"/>
  <c r="W1860" i="58"/>
  <c r="X1860" i="58"/>
  <c r="V1861" i="58"/>
  <c r="Y1860" i="58"/>
  <c r="AB1862" i="58"/>
  <c r="AA1862" i="58"/>
  <c r="Z1863" i="58"/>
  <c r="F1863" i="67" l="1"/>
  <c r="E1863" i="67"/>
  <c r="D1864" i="67"/>
  <c r="E1864" i="68"/>
  <c r="G1864" i="68" s="1"/>
  <c r="F1864" i="68"/>
  <c r="D1865" i="68"/>
  <c r="I1863" i="68"/>
  <c r="H1863" i="68"/>
  <c r="G1862" i="67"/>
  <c r="H1861" i="67"/>
  <c r="I1861" i="67"/>
  <c r="W1861" i="58"/>
  <c r="X1861" i="58"/>
  <c r="V1862" i="58"/>
  <c r="AA1863" i="58"/>
  <c r="AB1863" i="58"/>
  <c r="Z1864" i="58"/>
  <c r="H1864" i="68" l="1"/>
  <c r="I1864" i="68"/>
  <c r="D1865" i="67"/>
  <c r="F1864" i="67"/>
  <c r="E1864" i="67"/>
  <c r="E1865" i="68"/>
  <c r="G1865" i="68" s="1"/>
  <c r="F1865" i="68"/>
  <c r="D1866" i="68"/>
  <c r="G1863" i="67"/>
  <c r="I1862" i="67"/>
  <c r="H1862" i="67"/>
  <c r="V1863" i="58"/>
  <c r="W1862" i="58"/>
  <c r="X1862" i="58"/>
  <c r="AA1864" i="58"/>
  <c r="AB1864" i="58"/>
  <c r="Z1865" i="58"/>
  <c r="F1866" i="68" l="1"/>
  <c r="E1866" i="68"/>
  <c r="G1866" i="68" s="1"/>
  <c r="D1867" i="68"/>
  <c r="F1865" i="67"/>
  <c r="E1865" i="67"/>
  <c r="D1866" i="67"/>
  <c r="I1865" i="68"/>
  <c r="H1865" i="68"/>
  <c r="G1864" i="67"/>
  <c r="I1863" i="67"/>
  <c r="H1863" i="67"/>
  <c r="X1863" i="58"/>
  <c r="W1863" i="58"/>
  <c r="V1864" i="58"/>
  <c r="AA1865" i="58"/>
  <c r="AB1865" i="58"/>
  <c r="Z1866" i="58"/>
  <c r="G1865" i="67" l="1"/>
  <c r="I1864" i="67"/>
  <c r="H1864" i="67"/>
  <c r="F1867" i="68"/>
  <c r="E1867" i="68"/>
  <c r="G1867" i="68" s="1"/>
  <c r="D1868" i="68"/>
  <c r="F1866" i="67"/>
  <c r="E1866" i="67"/>
  <c r="D1867" i="67"/>
  <c r="H1866" i="68"/>
  <c r="I1866" i="68"/>
  <c r="W1864" i="58"/>
  <c r="V1865" i="58"/>
  <c r="X1864" i="58"/>
  <c r="AB1866" i="58"/>
  <c r="AA1866" i="58"/>
  <c r="Z1867" i="58"/>
  <c r="F1868" i="68" l="1"/>
  <c r="D1869" i="68"/>
  <c r="E1868" i="68"/>
  <c r="G1868" i="68" s="1"/>
  <c r="D1868" i="67"/>
  <c r="F1867" i="67"/>
  <c r="E1867" i="67"/>
  <c r="H1867" i="68"/>
  <c r="I1867" i="68"/>
  <c r="G1866" i="67"/>
  <c r="I1865" i="67"/>
  <c r="H1865" i="67"/>
  <c r="X1865" i="58"/>
  <c r="V1866" i="58"/>
  <c r="W1865" i="58"/>
  <c r="AA1867" i="58"/>
  <c r="AB1867" i="58"/>
  <c r="Z1868" i="58"/>
  <c r="D1869" i="67" l="1"/>
  <c r="F1868" i="67"/>
  <c r="E1868" i="67"/>
  <c r="G1867" i="67"/>
  <c r="I1866" i="67"/>
  <c r="H1866" i="67"/>
  <c r="I1868" i="68"/>
  <c r="H1868" i="68"/>
  <c r="F1869" i="68"/>
  <c r="D1870" i="68"/>
  <c r="E1869" i="68"/>
  <c r="G1869" i="68" s="1"/>
  <c r="V1867" i="58"/>
  <c r="W1866" i="58"/>
  <c r="X1866" i="58"/>
  <c r="AB1868" i="58"/>
  <c r="AA1868" i="58"/>
  <c r="Z1869" i="58"/>
  <c r="G1868" i="67" l="1"/>
  <c r="I1867" i="67"/>
  <c r="H1867" i="67"/>
  <c r="I1869" i="68"/>
  <c r="H1869" i="68"/>
  <c r="F1870" i="68"/>
  <c r="E1870" i="68"/>
  <c r="G1870" i="68" s="1"/>
  <c r="D1871" i="68"/>
  <c r="E1869" i="67"/>
  <c r="D1870" i="67"/>
  <c r="F1869" i="67"/>
  <c r="X1867" i="58"/>
  <c r="W1867" i="58"/>
  <c r="V1868" i="58"/>
  <c r="AA1869" i="58"/>
  <c r="AB1869" i="58"/>
  <c r="Z1870" i="58"/>
  <c r="F1871" i="68" l="1"/>
  <c r="E1871" i="68"/>
  <c r="G1871" i="68" s="1"/>
  <c r="D1872" i="68"/>
  <c r="H1870" i="68"/>
  <c r="I1870" i="68"/>
  <c r="E1870" i="67"/>
  <c r="D1871" i="67"/>
  <c r="F1870" i="67"/>
  <c r="G1869" i="67"/>
  <c r="H1868" i="67"/>
  <c r="I1868" i="67"/>
  <c r="V1869" i="58"/>
  <c r="X1868" i="58"/>
  <c r="W1868" i="58"/>
  <c r="AB1870" i="58"/>
  <c r="AA1870" i="58"/>
  <c r="Z1871" i="58"/>
  <c r="G1870" i="67" l="1"/>
  <c r="I1869" i="67"/>
  <c r="H1869" i="67"/>
  <c r="D1872" i="67"/>
  <c r="F1871" i="67"/>
  <c r="E1871" i="67"/>
  <c r="F1872" i="68"/>
  <c r="D1873" i="68"/>
  <c r="E1872" i="68"/>
  <c r="G1872" i="68" s="1"/>
  <c r="H1871" i="68"/>
  <c r="I1871" i="68"/>
  <c r="V1870" i="58"/>
  <c r="W1869" i="58"/>
  <c r="X1869" i="58"/>
  <c r="AA1871" i="58"/>
  <c r="AB1871" i="58"/>
  <c r="Z1872" i="58"/>
  <c r="F1873" i="68" l="1"/>
  <c r="D1874" i="68"/>
  <c r="E1873" i="68"/>
  <c r="G1873" i="68" s="1"/>
  <c r="E1872" i="67"/>
  <c r="D1873" i="67"/>
  <c r="F1872" i="67"/>
  <c r="I1872" i="68"/>
  <c r="H1872" i="68"/>
  <c r="G1871" i="67"/>
  <c r="I1870" i="67"/>
  <c r="H1870" i="67"/>
  <c r="V1871" i="58"/>
  <c r="W1870" i="58"/>
  <c r="X1870" i="58"/>
  <c r="AA1872" i="58"/>
  <c r="AB1872" i="58"/>
  <c r="Z1873" i="58"/>
  <c r="I1873" i="68" l="1"/>
  <c r="H1873" i="68"/>
  <c r="E1874" i="68"/>
  <c r="G1874" i="68" s="1"/>
  <c r="F1874" i="68"/>
  <c r="D1875" i="68"/>
  <c r="G1872" i="67"/>
  <c r="H1871" i="67"/>
  <c r="I1871" i="67"/>
  <c r="E1873" i="67"/>
  <c r="D1874" i="67"/>
  <c r="F1873" i="67"/>
  <c r="X1871" i="58"/>
  <c r="W1871" i="58"/>
  <c r="V1872" i="58"/>
  <c r="AA1873" i="58"/>
  <c r="AB1873" i="58"/>
  <c r="Z1874" i="58"/>
  <c r="H1874" i="68" l="1"/>
  <c r="I1874" i="68"/>
  <c r="E1874" i="67"/>
  <c r="D1875" i="67"/>
  <c r="F1874" i="67"/>
  <c r="G1873" i="67"/>
  <c r="H1872" i="67"/>
  <c r="I1872" i="67"/>
  <c r="F1875" i="68"/>
  <c r="E1875" i="68"/>
  <c r="G1875" i="68" s="1"/>
  <c r="D1876" i="68"/>
  <c r="W1872" i="58"/>
  <c r="V1873" i="58"/>
  <c r="X1872" i="58"/>
  <c r="AB1874" i="58"/>
  <c r="AA1874" i="58"/>
  <c r="Z1875" i="58"/>
  <c r="D1876" i="67" l="1"/>
  <c r="F1875" i="67"/>
  <c r="E1875" i="67"/>
  <c r="F1876" i="68"/>
  <c r="D1877" i="68"/>
  <c r="E1876" i="68"/>
  <c r="G1876" i="68" s="1"/>
  <c r="H1875" i="68"/>
  <c r="I1875" i="68"/>
  <c r="G1874" i="67"/>
  <c r="H1873" i="67"/>
  <c r="I1873" i="67"/>
  <c r="X1873" i="58"/>
  <c r="V1874" i="58"/>
  <c r="W1873" i="58"/>
  <c r="AA1875" i="58"/>
  <c r="AB1875" i="58"/>
  <c r="Z1876" i="58"/>
  <c r="I1876" i="68" l="1"/>
  <c r="H1876" i="68"/>
  <c r="G1875" i="67"/>
  <c r="I1874" i="67"/>
  <c r="H1874" i="67"/>
  <c r="F1877" i="68"/>
  <c r="D1878" i="68"/>
  <c r="E1877" i="68"/>
  <c r="G1877" i="68" s="1"/>
  <c r="F1876" i="67"/>
  <c r="D1877" i="67"/>
  <c r="E1876" i="67"/>
  <c r="V1875" i="58"/>
  <c r="W1874" i="58"/>
  <c r="X1874" i="58"/>
  <c r="AB1876" i="58"/>
  <c r="AA1876" i="58"/>
  <c r="Z1877" i="58"/>
  <c r="H1877" i="68" l="1"/>
  <c r="I1877" i="68"/>
  <c r="F1878" i="68"/>
  <c r="E1878" i="68"/>
  <c r="G1878" i="68" s="1"/>
  <c r="D1879" i="68"/>
  <c r="G1876" i="67"/>
  <c r="I1875" i="67"/>
  <c r="H1875" i="67"/>
  <c r="E1877" i="67"/>
  <c r="D1878" i="67"/>
  <c r="F1877" i="67"/>
  <c r="X1875" i="58"/>
  <c r="W1875" i="58"/>
  <c r="V1876" i="58"/>
  <c r="AA1877" i="58"/>
  <c r="AB1877" i="58"/>
  <c r="Z1878" i="58"/>
  <c r="G1877" i="67" l="1"/>
  <c r="H1876" i="67"/>
  <c r="I1876" i="67"/>
  <c r="H1878" i="68"/>
  <c r="I1878" i="68"/>
  <c r="D1879" i="67"/>
  <c r="F1878" i="67"/>
  <c r="E1878" i="67"/>
  <c r="F1879" i="68"/>
  <c r="E1879" i="68"/>
  <c r="G1879" i="68" s="1"/>
  <c r="D1880" i="68"/>
  <c r="V1877" i="58"/>
  <c r="W1876" i="58"/>
  <c r="X1876" i="58"/>
  <c r="AB1878" i="58"/>
  <c r="AA1878" i="58"/>
  <c r="Z1879" i="58"/>
  <c r="F1880" i="68" l="1"/>
  <c r="D1881" i="68"/>
  <c r="E1880" i="68"/>
  <c r="G1880" i="68" s="1"/>
  <c r="H1879" i="68"/>
  <c r="I1879" i="68"/>
  <c r="E1879" i="67"/>
  <c r="D1880" i="67"/>
  <c r="F1879" i="67"/>
  <c r="G1878" i="67"/>
  <c r="H1877" i="67"/>
  <c r="I1877" i="67"/>
  <c r="X1877" i="58"/>
  <c r="W1877" i="58"/>
  <c r="V1878" i="58"/>
  <c r="AA1879" i="58"/>
  <c r="AB1879" i="58"/>
  <c r="Z1880" i="58"/>
  <c r="G1879" i="67" l="1"/>
  <c r="H1878" i="67"/>
  <c r="I1878" i="67"/>
  <c r="D1881" i="67"/>
  <c r="E1880" i="67"/>
  <c r="F1880" i="67"/>
  <c r="I1880" i="68"/>
  <c r="H1880" i="68"/>
  <c r="E1881" i="68"/>
  <c r="G1881" i="68" s="1"/>
  <c r="F1881" i="68"/>
  <c r="D1882" i="68"/>
  <c r="V1879" i="58"/>
  <c r="W1878" i="58"/>
  <c r="X1878" i="58"/>
  <c r="AB1880" i="58"/>
  <c r="AC1880" i="58"/>
  <c r="AA1880" i="58"/>
  <c r="Z1881" i="58"/>
  <c r="F1882" i="68" l="1"/>
  <c r="E1882" i="68"/>
  <c r="G1882" i="68" s="1"/>
  <c r="D1883" i="68"/>
  <c r="E1881" i="67"/>
  <c r="D1882" i="67"/>
  <c r="F1881" i="67"/>
  <c r="H1881" i="68"/>
  <c r="I1881" i="68"/>
  <c r="G1880" i="67"/>
  <c r="H1879" i="67"/>
  <c r="I1879" i="67"/>
  <c r="V1880" i="58"/>
  <c r="X1879" i="58"/>
  <c r="W1879" i="58"/>
  <c r="AA1881" i="58"/>
  <c r="AB1881" i="58"/>
  <c r="Z1882" i="58"/>
  <c r="F1883" i="68" l="1"/>
  <c r="E1883" i="68"/>
  <c r="G1883" i="68" s="1"/>
  <c r="D1884" i="68"/>
  <c r="H1882" i="68"/>
  <c r="I1882" i="68"/>
  <c r="G1881" i="67"/>
  <c r="I1880" i="67"/>
  <c r="H1880" i="67"/>
  <c r="D1883" i="67"/>
  <c r="E1882" i="67"/>
  <c r="F1882" i="67"/>
  <c r="W1880" i="58"/>
  <c r="V1881" i="58"/>
  <c r="X1880" i="58"/>
  <c r="Y1880" i="58"/>
  <c r="AA1882" i="58"/>
  <c r="AB1882" i="58"/>
  <c r="Z1883" i="58"/>
  <c r="F1884" i="68" l="1"/>
  <c r="D1885" i="68"/>
  <c r="E1884" i="68"/>
  <c r="G1884" i="68" s="1"/>
  <c r="G1882" i="67"/>
  <c r="I1881" i="67"/>
  <c r="H1881" i="67"/>
  <c r="H1883" i="68"/>
  <c r="I1883" i="68"/>
  <c r="E1883" i="67"/>
  <c r="D1884" i="67"/>
  <c r="F1883" i="67"/>
  <c r="W1881" i="58"/>
  <c r="V1882" i="58"/>
  <c r="X1881" i="58"/>
  <c r="AB1883" i="58"/>
  <c r="AA1883" i="58"/>
  <c r="Z1884" i="58"/>
  <c r="G1883" i="67" l="1"/>
  <c r="I1882" i="67"/>
  <c r="H1882" i="67"/>
  <c r="I1884" i="68"/>
  <c r="H1884" i="68"/>
  <c r="F1884" i="67"/>
  <c r="D1885" i="67"/>
  <c r="E1884" i="67"/>
  <c r="F1885" i="68"/>
  <c r="D1886" i="68"/>
  <c r="E1885" i="68"/>
  <c r="G1885" i="68" s="1"/>
  <c r="V1883" i="58"/>
  <c r="X1882" i="58"/>
  <c r="W1882" i="58"/>
  <c r="AA1884" i="58"/>
  <c r="AB1884" i="58"/>
  <c r="Z1885" i="58"/>
  <c r="G1886" i="68" l="1"/>
  <c r="I1885" i="68"/>
  <c r="H1885" i="68"/>
  <c r="E1885" i="67"/>
  <c r="D1886" i="67"/>
  <c r="F1885" i="67"/>
  <c r="D1887" i="68"/>
  <c r="F1886" i="68"/>
  <c r="E1886" i="68"/>
  <c r="G1884" i="67"/>
  <c r="I1883" i="67"/>
  <c r="H1883" i="67"/>
  <c r="W1883" i="58"/>
  <c r="V1884" i="58"/>
  <c r="X1883" i="58"/>
  <c r="AB1885" i="58"/>
  <c r="AA1885" i="58"/>
  <c r="Z1886" i="58"/>
  <c r="D1888" i="68" l="1"/>
  <c r="E1887" i="68"/>
  <c r="G1887" i="68" s="1"/>
  <c r="F1887" i="68"/>
  <c r="G1885" i="67"/>
  <c r="I1884" i="67"/>
  <c r="H1884" i="67"/>
  <c r="E1886" i="67"/>
  <c r="D1887" i="67"/>
  <c r="F1886" i="67"/>
  <c r="I1886" i="68"/>
  <c r="H1886" i="68"/>
  <c r="V1885" i="58"/>
  <c r="W1884" i="58"/>
  <c r="X1884" i="58"/>
  <c r="AB1886" i="58"/>
  <c r="AA1886" i="58"/>
  <c r="Z1887" i="58"/>
  <c r="F1887" i="67" l="1"/>
  <c r="D1888" i="67"/>
  <c r="E1887" i="67"/>
  <c r="G1886" i="67"/>
  <c r="H1885" i="67"/>
  <c r="I1885" i="67"/>
  <c r="I1887" i="68"/>
  <c r="G1888" i="68"/>
  <c r="H1887" i="68"/>
  <c r="D1889" i="68"/>
  <c r="F1888" i="68"/>
  <c r="E1888" i="68"/>
  <c r="X1885" i="58"/>
  <c r="W1885" i="58"/>
  <c r="V1886" i="58"/>
  <c r="AA1887" i="58"/>
  <c r="AB1887" i="58"/>
  <c r="Z1888" i="58"/>
  <c r="G1887" i="67" l="1"/>
  <c r="I1886" i="67"/>
  <c r="H1886" i="67"/>
  <c r="E1889" i="68"/>
  <c r="D1890" i="68"/>
  <c r="F1889" i="68"/>
  <c r="E1888" i="67"/>
  <c r="D1889" i="67"/>
  <c r="F1888" i="67"/>
  <c r="G1889" i="68"/>
  <c r="I1888" i="68"/>
  <c r="H1888" i="68"/>
  <c r="V1887" i="58"/>
  <c r="X1886" i="58"/>
  <c r="W1886" i="58"/>
  <c r="AB1888" i="58"/>
  <c r="AA1888" i="58"/>
  <c r="Z1889" i="58"/>
  <c r="E1889" i="67" l="1"/>
  <c r="D1890" i="67"/>
  <c r="F1889" i="67"/>
  <c r="H1889" i="68"/>
  <c r="I1889" i="68"/>
  <c r="G1890" i="68"/>
  <c r="E1890" i="68"/>
  <c r="D1891" i="68"/>
  <c r="F1890" i="68"/>
  <c r="G1888" i="67"/>
  <c r="I1887" i="67"/>
  <c r="H1887" i="67"/>
  <c r="V1888" i="58"/>
  <c r="X1887" i="58"/>
  <c r="W1887" i="58"/>
  <c r="AB1889" i="58"/>
  <c r="AA1889" i="58"/>
  <c r="Z1890" i="58"/>
  <c r="F1891" i="68" l="1"/>
  <c r="D1892" i="68"/>
  <c r="E1891" i="68"/>
  <c r="G1889" i="67"/>
  <c r="I1888" i="67"/>
  <c r="H1888" i="67"/>
  <c r="H1890" i="68"/>
  <c r="G1891" i="68"/>
  <c r="I1890" i="68"/>
  <c r="F1890" i="67"/>
  <c r="E1890" i="67"/>
  <c r="D1891" i="67"/>
  <c r="W1888" i="58"/>
  <c r="V1889" i="58"/>
  <c r="X1888" i="58"/>
  <c r="AB1890" i="58"/>
  <c r="AA1890" i="58"/>
  <c r="Z1891" i="58"/>
  <c r="F1891" i="67" l="1"/>
  <c r="E1891" i="67"/>
  <c r="D1892" i="67"/>
  <c r="I1891" i="68"/>
  <c r="H1891" i="68"/>
  <c r="G1892" i="68"/>
  <c r="G1890" i="67"/>
  <c r="I1889" i="67"/>
  <c r="H1889" i="67"/>
  <c r="D1893" i="68"/>
  <c r="F1892" i="68"/>
  <c r="E1892" i="68"/>
  <c r="X1889" i="58"/>
  <c r="W1889" i="58"/>
  <c r="V1890" i="58"/>
  <c r="AA1891" i="58"/>
  <c r="AB1891" i="58"/>
  <c r="Z1892" i="58"/>
  <c r="G1891" i="67" l="1"/>
  <c r="I1890" i="67"/>
  <c r="H1890" i="67"/>
  <c r="E1892" i="67"/>
  <c r="F1892" i="67"/>
  <c r="D1893" i="67"/>
  <c r="E1893" i="68"/>
  <c r="F1893" i="68"/>
  <c r="D1894" i="68"/>
  <c r="H1892" i="68"/>
  <c r="I1892" i="68"/>
  <c r="G1893" i="68"/>
  <c r="W1890" i="58"/>
  <c r="X1890" i="58"/>
  <c r="V1891" i="58"/>
  <c r="AB1892" i="58"/>
  <c r="AA1892" i="58"/>
  <c r="Z1893" i="58"/>
  <c r="E1893" i="67" l="1"/>
  <c r="D1894" i="67"/>
  <c r="F1893" i="67"/>
  <c r="I1893" i="68"/>
  <c r="H1893" i="68"/>
  <c r="D1895" i="68"/>
  <c r="F1894" i="68"/>
  <c r="E1894" i="68"/>
  <c r="G1894" i="68" s="1"/>
  <c r="G1892" i="67"/>
  <c r="H1891" i="67"/>
  <c r="I1891" i="67"/>
  <c r="V1892" i="58"/>
  <c r="X1891" i="58"/>
  <c r="W1891" i="58"/>
  <c r="AB1893" i="58"/>
  <c r="AA1893" i="58"/>
  <c r="Z1894" i="58"/>
  <c r="H1894" i="68" l="1"/>
  <c r="I1894" i="68"/>
  <c r="F1895" i="68"/>
  <c r="E1895" i="68"/>
  <c r="G1895" i="68" s="1"/>
  <c r="D1896" i="68"/>
  <c r="F1894" i="67"/>
  <c r="E1894" i="67"/>
  <c r="D1895" i="67"/>
  <c r="G1893" i="67"/>
  <c r="I1892" i="67"/>
  <c r="H1892" i="67"/>
  <c r="W1892" i="58"/>
  <c r="V1893" i="58"/>
  <c r="X1892" i="58"/>
  <c r="AB1894" i="58"/>
  <c r="AA1894" i="58"/>
  <c r="Z1895" i="58"/>
  <c r="F1895" i="67" l="1"/>
  <c r="D1896" i="67"/>
  <c r="E1895" i="67"/>
  <c r="I1895" i="68"/>
  <c r="H1895" i="68"/>
  <c r="G1894" i="67"/>
  <c r="H1893" i="67"/>
  <c r="I1893" i="67"/>
  <c r="D1897" i="68"/>
  <c r="F1896" i="68"/>
  <c r="E1896" i="68"/>
  <c r="G1896" i="68" s="1"/>
  <c r="V1894" i="58"/>
  <c r="X1893" i="58"/>
  <c r="W1893" i="58"/>
  <c r="AA1895" i="58"/>
  <c r="AB1895" i="58"/>
  <c r="Z1896" i="58"/>
  <c r="I1896" i="68" l="1"/>
  <c r="H1896" i="68"/>
  <c r="G1895" i="67"/>
  <c r="I1894" i="67"/>
  <c r="H1894" i="67"/>
  <c r="D1897" i="67"/>
  <c r="E1896" i="67"/>
  <c r="F1896" i="67"/>
  <c r="D1898" i="68"/>
  <c r="F1897" i="68"/>
  <c r="E1897" i="68"/>
  <c r="G1897" i="68" s="1"/>
  <c r="W1894" i="58"/>
  <c r="X1894" i="58"/>
  <c r="V1895" i="58"/>
  <c r="AB1896" i="58"/>
  <c r="AA1896" i="58"/>
  <c r="Z1897" i="58"/>
  <c r="E1898" i="68" l="1"/>
  <c r="G1898" i="68" s="1"/>
  <c r="D1899" i="68"/>
  <c r="F1898" i="68"/>
  <c r="H1897" i="68"/>
  <c r="I1897" i="68"/>
  <c r="G1896" i="67"/>
  <c r="I1895" i="67"/>
  <c r="H1895" i="67"/>
  <c r="F1897" i="67"/>
  <c r="D1898" i="67"/>
  <c r="E1897" i="67"/>
  <c r="V1896" i="58"/>
  <c r="X1895" i="58"/>
  <c r="W1895" i="58"/>
  <c r="AB1897" i="58"/>
  <c r="AA1897" i="58"/>
  <c r="Z1898" i="58"/>
  <c r="F1898" i="67" l="1"/>
  <c r="E1898" i="67"/>
  <c r="D1899" i="67"/>
  <c r="G1897" i="67"/>
  <c r="H1896" i="67"/>
  <c r="I1896" i="67"/>
  <c r="F1899" i="68"/>
  <c r="E1899" i="68"/>
  <c r="G1899" i="68" s="1"/>
  <c r="D1900" i="68"/>
  <c r="H1898" i="68"/>
  <c r="I1898" i="68"/>
  <c r="W1896" i="58"/>
  <c r="V1897" i="58"/>
  <c r="X1896" i="58"/>
  <c r="AB1898" i="58"/>
  <c r="AA1898" i="58"/>
  <c r="Z1899" i="58"/>
  <c r="F1900" i="68" l="1"/>
  <c r="E1900" i="68"/>
  <c r="D1901" i="68"/>
  <c r="H1899" i="68"/>
  <c r="I1899" i="68"/>
  <c r="G1900" i="68"/>
  <c r="G1898" i="67"/>
  <c r="I1897" i="67"/>
  <c r="H1897" i="67"/>
  <c r="E1899" i="67"/>
  <c r="D1900" i="67"/>
  <c r="F1899" i="67"/>
  <c r="V1898" i="58"/>
  <c r="X1897" i="58"/>
  <c r="W1897" i="58"/>
  <c r="AA1899" i="58"/>
  <c r="AB1899" i="58"/>
  <c r="Z1900" i="58"/>
  <c r="E1900" i="67" l="1"/>
  <c r="F1900" i="67"/>
  <c r="D1901" i="67"/>
  <c r="G1899" i="67"/>
  <c r="H1898" i="67"/>
  <c r="I1898" i="67"/>
  <c r="F1901" i="68"/>
  <c r="D1902" i="68"/>
  <c r="E1901" i="68"/>
  <c r="G1901" i="68" s="1"/>
  <c r="H1900" i="68"/>
  <c r="I1900" i="68"/>
  <c r="V1899" i="58"/>
  <c r="X1898" i="58"/>
  <c r="W1898" i="58"/>
  <c r="AA1900" i="58"/>
  <c r="AC1900" i="58"/>
  <c r="AB1900" i="58"/>
  <c r="Z1901" i="58"/>
  <c r="E1902" i="68" l="1"/>
  <c r="D1903" i="68"/>
  <c r="F1902" i="68"/>
  <c r="G1900" i="67"/>
  <c r="I1899" i="67"/>
  <c r="H1899" i="67"/>
  <c r="D1902" i="67"/>
  <c r="F1901" i="67"/>
  <c r="E1901" i="67"/>
  <c r="G1902" i="68"/>
  <c r="I1901" i="68"/>
  <c r="H1901" i="68"/>
  <c r="V1900" i="58"/>
  <c r="X1899" i="58"/>
  <c r="W1899" i="58"/>
  <c r="AB1901" i="58"/>
  <c r="AA1901" i="58"/>
  <c r="Z1902" i="58"/>
  <c r="G1901" i="67" l="1"/>
  <c r="I1900" i="67"/>
  <c r="H1900" i="67"/>
  <c r="F1902" i="67"/>
  <c r="D1903" i="67"/>
  <c r="E1902" i="67"/>
  <c r="H1902" i="68"/>
  <c r="I1902" i="68"/>
  <c r="G1903" i="68"/>
  <c r="E1903" i="68"/>
  <c r="F1903" i="68"/>
  <c r="D1904" i="68"/>
  <c r="W1900" i="58"/>
  <c r="X1900" i="58"/>
  <c r="Y1900" i="58"/>
  <c r="V1901" i="58"/>
  <c r="AB1902" i="58"/>
  <c r="AA1902" i="58"/>
  <c r="Z1903" i="58"/>
  <c r="D1905" i="68" l="1"/>
  <c r="E1904" i="68"/>
  <c r="F1904" i="68"/>
  <c r="G1904" i="68"/>
  <c r="H1903" i="68"/>
  <c r="I1903" i="68"/>
  <c r="F1903" i="67"/>
  <c r="E1903" i="67"/>
  <c r="D1904" i="67"/>
  <c r="G1902" i="67"/>
  <c r="H1901" i="67"/>
  <c r="I1901" i="67"/>
  <c r="X1901" i="58"/>
  <c r="V1902" i="58"/>
  <c r="W1901" i="58"/>
  <c r="AB1903" i="58"/>
  <c r="AA1903" i="58"/>
  <c r="Z1904" i="58"/>
  <c r="G1903" i="67" l="1"/>
  <c r="H1902" i="67"/>
  <c r="I1902" i="67"/>
  <c r="F1904" i="67"/>
  <c r="D1905" i="67"/>
  <c r="E1904" i="67"/>
  <c r="G1905" i="68"/>
  <c r="I1904" i="68"/>
  <c r="H1904" i="68"/>
  <c r="E1905" i="68"/>
  <c r="D1906" i="68"/>
  <c r="F1905" i="68"/>
  <c r="V1903" i="58"/>
  <c r="X1902" i="58"/>
  <c r="W1902" i="58"/>
  <c r="AA1904" i="58"/>
  <c r="AB1904" i="58"/>
  <c r="Z1905" i="58"/>
  <c r="D1907" i="68" l="1"/>
  <c r="E1906" i="68"/>
  <c r="F1906" i="68"/>
  <c r="I1905" i="68"/>
  <c r="H1905" i="68"/>
  <c r="G1906" i="68"/>
  <c r="F1905" i="67"/>
  <c r="E1905" i="67"/>
  <c r="D1906" i="67"/>
  <c r="G1904" i="67"/>
  <c r="H1903" i="67"/>
  <c r="I1903" i="67"/>
  <c r="W1903" i="58"/>
  <c r="X1903" i="58"/>
  <c r="V1904" i="58"/>
  <c r="AB1905" i="58"/>
  <c r="AA1905" i="58"/>
  <c r="Z1906" i="58"/>
  <c r="G1905" i="67" l="1"/>
  <c r="I1904" i="67"/>
  <c r="H1904" i="67"/>
  <c r="F1906" i="67"/>
  <c r="E1906" i="67"/>
  <c r="D1907" i="67"/>
  <c r="I1906" i="68"/>
  <c r="G1907" i="68"/>
  <c r="H1906" i="68"/>
  <c r="D1908" i="68"/>
  <c r="F1907" i="68"/>
  <c r="E1907" i="68"/>
  <c r="W1904" i="58"/>
  <c r="V1905" i="58"/>
  <c r="X1904" i="58"/>
  <c r="AB1906" i="58"/>
  <c r="AA1906" i="58"/>
  <c r="Z1907" i="58"/>
  <c r="D1909" i="68" l="1"/>
  <c r="F1908" i="68"/>
  <c r="E1908" i="68"/>
  <c r="H1907" i="68"/>
  <c r="G1908" i="68"/>
  <c r="I1907" i="68"/>
  <c r="E1907" i="67"/>
  <c r="F1907" i="67"/>
  <c r="D1908" i="67"/>
  <c r="G1906" i="67"/>
  <c r="I1905" i="67"/>
  <c r="H1905" i="67"/>
  <c r="W1905" i="58"/>
  <c r="X1905" i="58"/>
  <c r="V1906" i="58"/>
  <c r="AB1907" i="58"/>
  <c r="AA1907" i="58"/>
  <c r="Z1908" i="58"/>
  <c r="G1907" i="67" l="1"/>
  <c r="I1906" i="67"/>
  <c r="H1906" i="67"/>
  <c r="E1908" i="67"/>
  <c r="D1909" i="67"/>
  <c r="F1908" i="67"/>
  <c r="G1909" i="68"/>
  <c r="H1908" i="68"/>
  <c r="I1908" i="68"/>
  <c r="D1910" i="68"/>
  <c r="F1909" i="68"/>
  <c r="E1909" i="68"/>
  <c r="W1906" i="58"/>
  <c r="V1907" i="58"/>
  <c r="X1906" i="58"/>
  <c r="AB1908" i="58"/>
  <c r="AA1908" i="58"/>
  <c r="Z1909" i="58"/>
  <c r="F1910" i="68" l="1"/>
  <c r="D1911" i="68"/>
  <c r="E1910" i="68"/>
  <c r="G1910" i="68"/>
  <c r="H1909" i="68"/>
  <c r="I1909" i="68"/>
  <c r="F1909" i="67"/>
  <c r="E1909" i="67"/>
  <c r="D1910" i="67"/>
  <c r="G1908" i="67"/>
  <c r="I1907" i="67"/>
  <c r="H1907" i="67"/>
  <c r="X1907" i="58"/>
  <c r="W1907" i="58"/>
  <c r="V1908" i="58"/>
  <c r="AB1909" i="58"/>
  <c r="AA1909" i="58"/>
  <c r="Z1910" i="58"/>
  <c r="G1909" i="67" l="1"/>
  <c r="I1908" i="67"/>
  <c r="H1908" i="67"/>
  <c r="F1910" i="67"/>
  <c r="E1910" i="67"/>
  <c r="D1911" i="67"/>
  <c r="I1910" i="68"/>
  <c r="H1910" i="68"/>
  <c r="D1912" i="68"/>
  <c r="F1911" i="68"/>
  <c r="E1911" i="68"/>
  <c r="G1911" i="68" s="1"/>
  <c r="W1908" i="58"/>
  <c r="X1908" i="58"/>
  <c r="V1909" i="58"/>
  <c r="AB1910" i="58"/>
  <c r="AA1910" i="58"/>
  <c r="Z1911" i="58"/>
  <c r="I1911" i="68" l="1"/>
  <c r="H1911" i="68"/>
  <c r="D1913" i="68"/>
  <c r="F1912" i="68"/>
  <c r="E1912" i="68"/>
  <c r="G1912" i="68" s="1"/>
  <c r="D1912" i="67"/>
  <c r="E1911" i="67"/>
  <c r="F1911" i="67"/>
  <c r="G1910" i="67"/>
  <c r="H1909" i="67"/>
  <c r="I1909" i="67"/>
  <c r="X1909" i="58"/>
  <c r="V1910" i="58"/>
  <c r="W1909" i="58"/>
  <c r="AB1911" i="58"/>
  <c r="AA1911" i="58"/>
  <c r="Z1912" i="58"/>
  <c r="D1914" i="68" l="1"/>
  <c r="F1913" i="68"/>
  <c r="E1913" i="68"/>
  <c r="G1913" i="68" s="1"/>
  <c r="I1912" i="68"/>
  <c r="H1912" i="68"/>
  <c r="G1911" i="67"/>
  <c r="H1910" i="67"/>
  <c r="I1910" i="67"/>
  <c r="F1912" i="67"/>
  <c r="E1912" i="67"/>
  <c r="D1913" i="67"/>
  <c r="V1911" i="58"/>
  <c r="X1910" i="58"/>
  <c r="W1910" i="58"/>
  <c r="AB1912" i="58"/>
  <c r="AA1912" i="58"/>
  <c r="Z1913" i="58"/>
  <c r="E1913" i="67" l="1"/>
  <c r="D1914" i="67"/>
  <c r="F1913" i="67"/>
  <c r="I1913" i="68"/>
  <c r="H1913" i="68"/>
  <c r="D1915" i="68"/>
  <c r="F1914" i="68"/>
  <c r="E1914" i="68"/>
  <c r="G1914" i="68" s="1"/>
  <c r="G1912" i="67"/>
  <c r="H1911" i="67"/>
  <c r="I1911" i="67"/>
  <c r="X1911" i="58"/>
  <c r="W1911" i="58"/>
  <c r="V1912" i="58"/>
  <c r="AB1913" i="58"/>
  <c r="AA1913" i="58"/>
  <c r="Z1914" i="58"/>
  <c r="I1914" i="68" l="1"/>
  <c r="H1914" i="68"/>
  <c r="D1916" i="68"/>
  <c r="F1915" i="68"/>
  <c r="E1915" i="68"/>
  <c r="G1915" i="68" s="1"/>
  <c r="F1914" i="67"/>
  <c r="D1915" i="67"/>
  <c r="E1914" i="67"/>
  <c r="G1913" i="67"/>
  <c r="I1912" i="67"/>
  <c r="H1912" i="67"/>
  <c r="X1912" i="58"/>
  <c r="W1912" i="58"/>
  <c r="V1913" i="58"/>
  <c r="AB1914" i="58"/>
  <c r="AA1914" i="58"/>
  <c r="Z1915" i="58"/>
  <c r="I1915" i="68" l="1"/>
  <c r="H1915" i="68"/>
  <c r="F1915" i="67"/>
  <c r="D1916" i="67"/>
  <c r="E1915" i="67"/>
  <c r="D1917" i="68"/>
  <c r="F1916" i="68"/>
  <c r="E1916" i="68"/>
  <c r="G1916" i="68" s="1"/>
  <c r="G1914" i="67"/>
  <c r="H1913" i="67"/>
  <c r="I1913" i="67"/>
  <c r="W1913" i="58"/>
  <c r="X1913" i="58"/>
  <c r="V1914" i="58"/>
  <c r="AB1915" i="58"/>
  <c r="AA1915" i="58"/>
  <c r="Z1916" i="58"/>
  <c r="G1915" i="67" l="1"/>
  <c r="I1914" i="67"/>
  <c r="H1914" i="67"/>
  <c r="H1916" i="68"/>
  <c r="I1916" i="68"/>
  <c r="F1916" i="67"/>
  <c r="E1916" i="67"/>
  <c r="D1917" i="67"/>
  <c r="F1917" i="68"/>
  <c r="E1917" i="68"/>
  <c r="G1917" i="68" s="1"/>
  <c r="D1918" i="68"/>
  <c r="V1915" i="58"/>
  <c r="X1914" i="58"/>
  <c r="W1914" i="58"/>
  <c r="AB1916" i="58"/>
  <c r="AA1916" i="58"/>
  <c r="Z1917" i="58"/>
  <c r="F1917" i="67" l="1"/>
  <c r="E1917" i="67"/>
  <c r="D1918" i="67"/>
  <c r="F1918" i="68"/>
  <c r="E1918" i="68"/>
  <c r="G1918" i="68" s="1"/>
  <c r="D1919" i="68"/>
  <c r="I1917" i="68"/>
  <c r="H1917" i="68"/>
  <c r="G1916" i="67"/>
  <c r="H1915" i="67"/>
  <c r="I1915" i="67"/>
  <c r="V1916" i="58"/>
  <c r="W1915" i="58"/>
  <c r="X1915" i="58"/>
  <c r="AB1917" i="58"/>
  <c r="AA1917" i="58"/>
  <c r="Z1918" i="58"/>
  <c r="E1918" i="67" l="1"/>
  <c r="D1919" i="67"/>
  <c r="F1918" i="67"/>
  <c r="D1920" i="68"/>
  <c r="F1919" i="68"/>
  <c r="E1919" i="68"/>
  <c r="G1919" i="68" s="1"/>
  <c r="G1917" i="67"/>
  <c r="H1916" i="67"/>
  <c r="I1916" i="67"/>
  <c r="H1918" i="68"/>
  <c r="I1918" i="68"/>
  <c r="W1916" i="58"/>
  <c r="X1916" i="58"/>
  <c r="V1917" i="58"/>
  <c r="AB1918" i="58"/>
  <c r="AA1918" i="58"/>
  <c r="Z1919" i="58"/>
  <c r="F1920" i="68" l="1"/>
  <c r="E1920" i="68"/>
  <c r="G1920" i="68" s="1"/>
  <c r="D1921" i="68"/>
  <c r="G1918" i="67"/>
  <c r="H1917" i="67"/>
  <c r="I1917" i="67"/>
  <c r="I1919" i="68"/>
  <c r="H1919" i="68"/>
  <c r="D1920" i="67"/>
  <c r="F1919" i="67"/>
  <c r="E1919" i="67"/>
  <c r="V1918" i="58"/>
  <c r="W1917" i="58"/>
  <c r="X1917" i="58"/>
  <c r="AB1919" i="58"/>
  <c r="AA1919" i="58"/>
  <c r="Z1920" i="58"/>
  <c r="G1919" i="67" l="1"/>
  <c r="H1918" i="67"/>
  <c r="I1918" i="67"/>
  <c r="F1921" i="68"/>
  <c r="D1922" i="68"/>
  <c r="E1921" i="68"/>
  <c r="G1921" i="68" s="1"/>
  <c r="H1920" i="68"/>
  <c r="I1920" i="68"/>
  <c r="E1920" i="67"/>
  <c r="F1920" i="67"/>
  <c r="D1921" i="67"/>
  <c r="W1918" i="58"/>
  <c r="X1918" i="58"/>
  <c r="V1919" i="58"/>
  <c r="AC1920" i="58"/>
  <c r="AB1920" i="58"/>
  <c r="AA1920" i="58"/>
  <c r="Z1921" i="58"/>
  <c r="D1922" i="67" l="1"/>
  <c r="F1921" i="67"/>
  <c r="E1921" i="67"/>
  <c r="H1921" i="68"/>
  <c r="I1921" i="68"/>
  <c r="F1922" i="68"/>
  <c r="E1922" i="68"/>
  <c r="G1922" i="68" s="1"/>
  <c r="D1923" i="68"/>
  <c r="G1920" i="67"/>
  <c r="H1919" i="67"/>
  <c r="I1919" i="67"/>
  <c r="X1919" i="58"/>
  <c r="W1919" i="58"/>
  <c r="V1920" i="58"/>
  <c r="AA1921" i="58"/>
  <c r="AB1921" i="58"/>
  <c r="Z1922" i="58"/>
  <c r="G1921" i="67" l="1"/>
  <c r="H1920" i="67"/>
  <c r="I1920" i="67"/>
  <c r="F1923" i="68"/>
  <c r="E1923" i="68"/>
  <c r="G1923" i="68" s="1"/>
  <c r="D1924" i="68"/>
  <c r="I1922" i="68"/>
  <c r="H1922" i="68"/>
  <c r="E1922" i="67"/>
  <c r="F1922" i="67"/>
  <c r="D1923" i="67"/>
  <c r="X1920" i="58"/>
  <c r="W1920" i="58"/>
  <c r="V1921" i="58"/>
  <c r="Y1920" i="58"/>
  <c r="AB1922" i="58"/>
  <c r="AA1922" i="58"/>
  <c r="Z1923" i="58"/>
  <c r="E1924" i="68" l="1"/>
  <c r="G1924" i="68" s="1"/>
  <c r="F1924" i="68"/>
  <c r="D1925" i="68"/>
  <c r="E1923" i="67"/>
  <c r="D1924" i="67"/>
  <c r="F1923" i="67"/>
  <c r="I1923" i="68"/>
  <c r="H1923" i="68"/>
  <c r="G1922" i="67"/>
  <c r="H1921" i="67"/>
  <c r="I1921" i="67"/>
  <c r="W1921" i="58"/>
  <c r="V1922" i="58"/>
  <c r="X1921" i="58"/>
  <c r="AB1923" i="58"/>
  <c r="AA1923" i="58"/>
  <c r="Z1924" i="58"/>
  <c r="D1926" i="68" l="1"/>
  <c r="F1925" i="68"/>
  <c r="E1925" i="68"/>
  <c r="G1925" i="68" s="1"/>
  <c r="G1923" i="67"/>
  <c r="H1922" i="67"/>
  <c r="I1922" i="67"/>
  <c r="D1925" i="67"/>
  <c r="F1924" i="67"/>
  <c r="E1924" i="67"/>
  <c r="I1924" i="68"/>
  <c r="H1924" i="68"/>
  <c r="V1923" i="58"/>
  <c r="W1922" i="58"/>
  <c r="X1922" i="58"/>
  <c r="AB1924" i="58"/>
  <c r="AA1924" i="58"/>
  <c r="Z1925" i="58"/>
  <c r="G1924" i="67" l="1"/>
  <c r="I1923" i="67"/>
  <c r="H1923" i="67"/>
  <c r="D1926" i="67"/>
  <c r="F1925" i="67"/>
  <c r="E1925" i="67"/>
  <c r="I1925" i="68"/>
  <c r="H1925" i="68"/>
  <c r="D1927" i="68"/>
  <c r="F1926" i="68"/>
  <c r="E1926" i="68"/>
  <c r="G1926" i="68" s="1"/>
  <c r="V1924" i="58"/>
  <c r="W1923" i="58"/>
  <c r="X1923" i="58"/>
  <c r="AA1925" i="58"/>
  <c r="AB1925" i="58"/>
  <c r="Z1926" i="58"/>
  <c r="F1927" i="68" l="1"/>
  <c r="E1927" i="68"/>
  <c r="G1927" i="68" s="1"/>
  <c r="D1928" i="68"/>
  <c r="F1926" i="67"/>
  <c r="E1926" i="67"/>
  <c r="D1927" i="67"/>
  <c r="I1926" i="68"/>
  <c r="H1926" i="68"/>
  <c r="G1925" i="67"/>
  <c r="I1924" i="67"/>
  <c r="H1924" i="67"/>
  <c r="V1925" i="58"/>
  <c r="W1924" i="58"/>
  <c r="X1924" i="58"/>
  <c r="AB1926" i="58"/>
  <c r="AA1926" i="58"/>
  <c r="Z1927" i="58"/>
  <c r="E1928" i="68" l="1"/>
  <c r="G1928" i="68" s="1"/>
  <c r="F1928" i="68"/>
  <c r="D1929" i="68"/>
  <c r="F1927" i="67"/>
  <c r="E1927" i="67"/>
  <c r="D1928" i="67"/>
  <c r="H1927" i="68"/>
  <c r="I1927" i="68"/>
  <c r="G1926" i="67"/>
  <c r="H1925" i="67"/>
  <c r="I1925" i="67"/>
  <c r="V1926" i="58"/>
  <c r="W1925" i="58"/>
  <c r="X1925" i="58"/>
  <c r="AB1927" i="58"/>
  <c r="AA1927" i="58"/>
  <c r="Z1928" i="58"/>
  <c r="F1929" i="68" l="1"/>
  <c r="D1930" i="68"/>
  <c r="E1929" i="68"/>
  <c r="G1929" i="68" s="1"/>
  <c r="D1929" i="67"/>
  <c r="F1928" i="67"/>
  <c r="E1928" i="67"/>
  <c r="G1927" i="67"/>
  <c r="H1926" i="67"/>
  <c r="I1926" i="67"/>
  <c r="H1928" i="68"/>
  <c r="I1928" i="68"/>
  <c r="V1927" i="58"/>
  <c r="W1926" i="58"/>
  <c r="X1926" i="58"/>
  <c r="AB1928" i="58"/>
  <c r="AA1928" i="58"/>
  <c r="Z1929" i="58"/>
  <c r="E1929" i="67" l="1"/>
  <c r="D1930" i="67"/>
  <c r="F1929" i="67"/>
  <c r="G1928" i="67"/>
  <c r="I1927" i="67"/>
  <c r="H1927" i="67"/>
  <c r="I1929" i="68"/>
  <c r="H1929" i="68"/>
  <c r="F1930" i="68"/>
  <c r="E1930" i="68"/>
  <c r="G1930" i="68" s="1"/>
  <c r="D1931" i="68"/>
  <c r="V1928" i="58"/>
  <c r="X1927" i="58"/>
  <c r="W1927" i="58"/>
  <c r="AA1929" i="58"/>
  <c r="AB1929" i="58"/>
  <c r="Z1930" i="58"/>
  <c r="G1929" i="67" l="1"/>
  <c r="I1928" i="67"/>
  <c r="H1928" i="67"/>
  <c r="F1931" i="68"/>
  <c r="E1931" i="68"/>
  <c r="G1931" i="68" s="1"/>
  <c r="D1932" i="68"/>
  <c r="H1930" i="68"/>
  <c r="I1930" i="68"/>
  <c r="E1930" i="67"/>
  <c r="F1930" i="67"/>
  <c r="D1931" i="67"/>
  <c r="AB2305" i="67"/>
  <c r="AC2305" i="67" s="1"/>
  <c r="X1928" i="58"/>
  <c r="V1929" i="58"/>
  <c r="W1928" i="58"/>
  <c r="AB1930" i="58"/>
  <c r="AA1930" i="58"/>
  <c r="Z1931" i="58"/>
  <c r="D1932" i="67" l="1"/>
  <c r="F1931" i="67"/>
  <c r="E1931" i="67"/>
  <c r="D1933" i="68"/>
  <c r="F1932" i="68"/>
  <c r="E1932" i="68"/>
  <c r="H1931" i="68"/>
  <c r="I1931" i="68"/>
  <c r="G1932" i="68"/>
  <c r="G1930" i="67"/>
  <c r="I1929" i="67"/>
  <c r="H1929" i="67"/>
  <c r="AI2305" i="67"/>
  <c r="AJ2305" i="67" s="1"/>
  <c r="AD2305" i="67"/>
  <c r="W1929" i="58"/>
  <c r="V1930" i="58"/>
  <c r="X1929" i="58"/>
  <c r="AB1931" i="58"/>
  <c r="AA1931" i="58"/>
  <c r="Z1932" i="58"/>
  <c r="D1934" i="68" l="1"/>
  <c r="F1933" i="68"/>
  <c r="E1933" i="68"/>
  <c r="G1933" i="68"/>
  <c r="H1932" i="68"/>
  <c r="I1932" i="68"/>
  <c r="G1931" i="67"/>
  <c r="I1930" i="67"/>
  <c r="H1930" i="67"/>
  <c r="E1932" i="67"/>
  <c r="D1933" i="67"/>
  <c r="F1932" i="67"/>
  <c r="AK2305" i="67"/>
  <c r="V1931" i="58"/>
  <c r="W1930" i="58"/>
  <c r="X1930" i="58"/>
  <c r="AB1932" i="58"/>
  <c r="AA1932" i="58"/>
  <c r="Z1933" i="58"/>
  <c r="I1933" i="68" l="1"/>
  <c r="H1933" i="68"/>
  <c r="G1934" i="68"/>
  <c r="F1933" i="67"/>
  <c r="D1934" i="67"/>
  <c r="E1933" i="67"/>
  <c r="G1932" i="67"/>
  <c r="I1931" i="67"/>
  <c r="H1931" i="67"/>
  <c r="D1935" i="68"/>
  <c r="F1934" i="68"/>
  <c r="E1934" i="68"/>
  <c r="X1931" i="58"/>
  <c r="W1931" i="58"/>
  <c r="V1932" i="58"/>
  <c r="AA1933" i="58"/>
  <c r="AB1933" i="58"/>
  <c r="Z1934" i="58"/>
  <c r="G1933" i="67" l="1"/>
  <c r="H1932" i="67"/>
  <c r="I1932" i="67"/>
  <c r="I1934" i="68"/>
  <c r="G1935" i="68"/>
  <c r="H1934" i="68"/>
  <c r="D1936" i="68"/>
  <c r="F1935" i="68"/>
  <c r="E1935" i="68"/>
  <c r="F1934" i="67"/>
  <c r="E1934" i="67"/>
  <c r="D1935" i="67"/>
  <c r="X1932" i="58"/>
  <c r="V1933" i="58"/>
  <c r="W1932" i="58"/>
  <c r="AB1934" i="58"/>
  <c r="AA1934" i="58"/>
  <c r="Z1935" i="58"/>
  <c r="E1935" i="67" l="1"/>
  <c r="D1936" i="67"/>
  <c r="F1935" i="67"/>
  <c r="E1936" i="68"/>
  <c r="F1936" i="68"/>
  <c r="D1937" i="68"/>
  <c r="H1935" i="68"/>
  <c r="I1935" i="68"/>
  <c r="G1936" i="68"/>
  <c r="G1934" i="67"/>
  <c r="H1933" i="67"/>
  <c r="I1933" i="67"/>
  <c r="V1934" i="58"/>
  <c r="X1933" i="58"/>
  <c r="W1933" i="58"/>
  <c r="AB1935" i="58"/>
  <c r="AA1935" i="58"/>
  <c r="Z1936" i="58"/>
  <c r="G1935" i="67" l="1"/>
  <c r="H1934" i="67"/>
  <c r="I1934" i="67"/>
  <c r="D1938" i="68"/>
  <c r="F1937" i="68"/>
  <c r="E1937" i="68"/>
  <c r="E1936" i="67"/>
  <c r="D1937" i="67"/>
  <c r="F1936" i="67"/>
  <c r="I1936" i="68"/>
  <c r="G1937" i="68"/>
  <c r="H1936" i="68"/>
  <c r="V1935" i="58"/>
  <c r="X1934" i="58"/>
  <c r="W1934" i="58"/>
  <c r="AB1936" i="58"/>
  <c r="AA1936" i="58"/>
  <c r="Z1937" i="58"/>
  <c r="L2303" i="68"/>
  <c r="F1937" i="67" l="1"/>
  <c r="E1937" i="67"/>
  <c r="D1938" i="67"/>
  <c r="D1939" i="68"/>
  <c r="E1938" i="68"/>
  <c r="F1938" i="68"/>
  <c r="I1937" i="68"/>
  <c r="H1937" i="68"/>
  <c r="G1938" i="68"/>
  <c r="G1936" i="67"/>
  <c r="I1935" i="67"/>
  <c r="H1935" i="67"/>
  <c r="V1936" i="58"/>
  <c r="X1935" i="58"/>
  <c r="W1935" i="58"/>
  <c r="AA1937" i="58"/>
  <c r="AB1937" i="58"/>
  <c r="Z1938" i="58"/>
  <c r="N2303" i="68"/>
  <c r="M2303" i="68"/>
  <c r="L2303" i="67"/>
  <c r="E1939" i="68" l="1"/>
  <c r="F1939" i="68"/>
  <c r="D1940" i="68"/>
  <c r="E1938" i="67"/>
  <c r="D1939" i="67"/>
  <c r="F1938" i="67"/>
  <c r="G1937" i="67"/>
  <c r="I1936" i="67"/>
  <c r="H1936" i="67"/>
  <c r="H1938" i="68"/>
  <c r="G1939" i="68"/>
  <c r="I1938" i="68"/>
  <c r="X1936" i="58"/>
  <c r="W1936" i="58"/>
  <c r="V1937" i="58"/>
  <c r="AB2315" i="58"/>
  <c r="AC2315" i="58" s="1"/>
  <c r="AB1938" i="58"/>
  <c r="AA1938" i="58"/>
  <c r="Z1939" i="58"/>
  <c r="M2303" i="67"/>
  <c r="O2303" i="68"/>
  <c r="I1939" i="68" l="1"/>
  <c r="H1939" i="68"/>
  <c r="G1940" i="68"/>
  <c r="G1938" i="67"/>
  <c r="H1937" i="67"/>
  <c r="I1937" i="67"/>
  <c r="E1940" i="68"/>
  <c r="D1941" i="68"/>
  <c r="F1940" i="68"/>
  <c r="F1939" i="67"/>
  <c r="E1939" i="67"/>
  <c r="D1940" i="67"/>
  <c r="W1937" i="58"/>
  <c r="X1937" i="58"/>
  <c r="V1938" i="58"/>
  <c r="AD2315" i="58"/>
  <c r="AB1939" i="58"/>
  <c r="AA1939" i="58"/>
  <c r="Z1940" i="58"/>
  <c r="N2303" i="67"/>
  <c r="D1942" i="68" l="1"/>
  <c r="E1941" i="68"/>
  <c r="G1941" i="68" s="1"/>
  <c r="F1941" i="68"/>
  <c r="G1939" i="67"/>
  <c r="I1938" i="67"/>
  <c r="H1938" i="67"/>
  <c r="F1940" i="67"/>
  <c r="D1941" i="67"/>
  <c r="E1940" i="67"/>
  <c r="I1940" i="68"/>
  <c r="H1940" i="68"/>
  <c r="W1938" i="58"/>
  <c r="V1939" i="58"/>
  <c r="U2315" i="58"/>
  <c r="V2315" i="58" s="1"/>
  <c r="X1938" i="58"/>
  <c r="W2315" i="58" s="1"/>
  <c r="AA1940" i="58"/>
  <c r="AC1940" i="58"/>
  <c r="AB1940" i="58"/>
  <c r="Z1941" i="58"/>
  <c r="O2303" i="67"/>
  <c r="D1942" i="67" l="1"/>
  <c r="F1941" i="67"/>
  <c r="E1941" i="67"/>
  <c r="G1940" i="67"/>
  <c r="I1939" i="67"/>
  <c r="H1939" i="67"/>
  <c r="I1941" i="68"/>
  <c r="H1941" i="68"/>
  <c r="D1943" i="68"/>
  <c r="E1942" i="68"/>
  <c r="G1942" i="68" s="1"/>
  <c r="F1942" i="68"/>
  <c r="V1940" i="58"/>
  <c r="W1939" i="58"/>
  <c r="X1939" i="58"/>
  <c r="AB1941" i="58"/>
  <c r="AA1941" i="58"/>
  <c r="Z1942" i="58"/>
  <c r="I1942" i="68" l="1"/>
  <c r="G1943" i="68"/>
  <c r="H1942" i="68"/>
  <c r="G1941" i="67"/>
  <c r="I1940" i="67"/>
  <c r="H1940" i="67"/>
  <c r="F1943" i="68"/>
  <c r="E1943" i="68"/>
  <c r="D1944" i="68"/>
  <c r="F1942" i="67"/>
  <c r="D1943" i="67"/>
  <c r="E1942" i="67"/>
  <c r="V1941" i="58"/>
  <c r="X1940" i="58"/>
  <c r="Y1940" i="58"/>
  <c r="W1940" i="58"/>
  <c r="AB1942" i="58"/>
  <c r="AA1942" i="58"/>
  <c r="Z1943" i="58"/>
  <c r="G1942" i="67" l="1"/>
  <c r="H1941" i="67"/>
  <c r="I1941" i="67"/>
  <c r="F1943" i="67"/>
  <c r="D1944" i="67"/>
  <c r="E1943" i="67"/>
  <c r="H1943" i="68"/>
  <c r="G1944" i="68"/>
  <c r="I1943" i="68"/>
  <c r="F1944" i="68"/>
  <c r="E1944" i="68"/>
  <c r="D1945" i="68"/>
  <c r="W1941" i="58"/>
  <c r="X1941" i="58"/>
  <c r="V1942" i="58"/>
  <c r="AB1943" i="58"/>
  <c r="AA1943" i="58"/>
  <c r="Z1944" i="58"/>
  <c r="E1945" i="68" l="1"/>
  <c r="D1946" i="68"/>
  <c r="F1945" i="68"/>
  <c r="H1944" i="68"/>
  <c r="I1944" i="68"/>
  <c r="G1945" i="68"/>
  <c r="D1945" i="67"/>
  <c r="F1944" i="67"/>
  <c r="E1944" i="67"/>
  <c r="G1943" i="67"/>
  <c r="I1942" i="67"/>
  <c r="H1942" i="67"/>
  <c r="W1942" i="58"/>
  <c r="V1943" i="58"/>
  <c r="X1942" i="58"/>
  <c r="AB1944" i="58"/>
  <c r="AA1944" i="58"/>
  <c r="Z1945" i="58"/>
  <c r="F1945" i="67" l="1"/>
  <c r="E1945" i="67"/>
  <c r="D1946" i="67"/>
  <c r="G1944" i="67"/>
  <c r="I1943" i="67"/>
  <c r="H1943" i="67"/>
  <c r="G1946" i="68"/>
  <c r="H1945" i="68"/>
  <c r="I1945" i="68"/>
  <c r="F1946" i="68"/>
  <c r="E1946" i="68"/>
  <c r="D1947" i="68"/>
  <c r="W1943" i="58"/>
  <c r="X1943" i="58"/>
  <c r="V1944" i="58"/>
  <c r="AB1945" i="58"/>
  <c r="AA1945" i="58"/>
  <c r="Z1946" i="58"/>
  <c r="F1947" i="68" l="1"/>
  <c r="E1947" i="68"/>
  <c r="D1948" i="68"/>
  <c r="G1945" i="67"/>
  <c r="I1944" i="67"/>
  <c r="H1944" i="67"/>
  <c r="G1947" i="68"/>
  <c r="H1946" i="68"/>
  <c r="I1946" i="68"/>
  <c r="F1946" i="67"/>
  <c r="E1946" i="67"/>
  <c r="D1947" i="67"/>
  <c r="W1944" i="58"/>
  <c r="V1945" i="58"/>
  <c r="X1944" i="58"/>
  <c r="AB1946" i="58"/>
  <c r="AA1946" i="58"/>
  <c r="Z1947" i="58"/>
  <c r="D1948" i="67" l="1"/>
  <c r="F1947" i="67"/>
  <c r="E1947" i="67"/>
  <c r="G1946" i="67"/>
  <c r="I1945" i="67"/>
  <c r="H1945" i="67"/>
  <c r="I1947" i="68"/>
  <c r="H1947" i="68"/>
  <c r="D1949" i="68"/>
  <c r="E1948" i="68"/>
  <c r="G1948" i="68" s="1"/>
  <c r="F1948" i="68"/>
  <c r="X1945" i="58"/>
  <c r="V1946" i="58"/>
  <c r="W1945" i="58"/>
  <c r="AB1947" i="58"/>
  <c r="AA1947" i="58"/>
  <c r="Z1948" i="58"/>
  <c r="F1949" i="68" l="1"/>
  <c r="E1949" i="68"/>
  <c r="G1949" i="68" s="1"/>
  <c r="D1950" i="68"/>
  <c r="G1947" i="67"/>
  <c r="I1946" i="67"/>
  <c r="H1946" i="67"/>
  <c r="H1948" i="68"/>
  <c r="I1948" i="68"/>
  <c r="D1949" i="67"/>
  <c r="F1948" i="67"/>
  <c r="E1948" i="67"/>
  <c r="W1946" i="58"/>
  <c r="V1947" i="58"/>
  <c r="X1946" i="58"/>
  <c r="AB1948" i="58"/>
  <c r="AA1948" i="58"/>
  <c r="Z1949" i="58"/>
  <c r="F1949" i="67" l="1"/>
  <c r="E1949" i="67"/>
  <c r="D1950" i="67"/>
  <c r="G1948" i="67"/>
  <c r="I1947" i="67"/>
  <c r="H1947" i="67"/>
  <c r="D1951" i="68"/>
  <c r="F1950" i="68"/>
  <c r="E1950" i="68"/>
  <c r="G1950" i="68"/>
  <c r="I1949" i="68"/>
  <c r="H1949" i="68"/>
  <c r="X1947" i="58"/>
  <c r="V1948" i="58"/>
  <c r="W1947" i="58"/>
  <c r="AB1949" i="58"/>
  <c r="AA1949" i="58"/>
  <c r="Z1950" i="58"/>
  <c r="G1949" i="67" l="1"/>
  <c r="I1948" i="67"/>
  <c r="H1948" i="67"/>
  <c r="F1951" i="68"/>
  <c r="E1951" i="68"/>
  <c r="G1951" i="68" s="1"/>
  <c r="D1952" i="68"/>
  <c r="E1950" i="67"/>
  <c r="D1951" i="67"/>
  <c r="F1950" i="67"/>
  <c r="H1950" i="68"/>
  <c r="I1950" i="68"/>
  <c r="V1949" i="58"/>
  <c r="X1948" i="58"/>
  <c r="W1948" i="58"/>
  <c r="AA1950" i="58"/>
  <c r="AB1950" i="58"/>
  <c r="Z1951" i="58"/>
  <c r="D1953" i="68" l="1"/>
  <c r="F1952" i="68"/>
  <c r="E1952" i="68"/>
  <c r="G1952" i="68" s="1"/>
  <c r="F1951" i="67"/>
  <c r="D1952" i="67"/>
  <c r="E1951" i="67"/>
  <c r="I1951" i="68"/>
  <c r="H1951" i="68"/>
  <c r="G1950" i="67"/>
  <c r="H1949" i="67"/>
  <c r="I1949" i="67"/>
  <c r="X1949" i="58"/>
  <c r="V1950" i="58"/>
  <c r="W1949" i="58"/>
  <c r="AB1951" i="58"/>
  <c r="AA1951" i="58"/>
  <c r="Z1952" i="58"/>
  <c r="I1952" i="68" l="1"/>
  <c r="H1952" i="68"/>
  <c r="G1951" i="67"/>
  <c r="I1950" i="67"/>
  <c r="H1950" i="67"/>
  <c r="F1952" i="67"/>
  <c r="E1952" i="67"/>
  <c r="D1953" i="67"/>
  <c r="D1954" i="68"/>
  <c r="F1953" i="68"/>
  <c r="E1953" i="68"/>
  <c r="G1953" i="68" s="1"/>
  <c r="V1951" i="58"/>
  <c r="X1950" i="58"/>
  <c r="W1950" i="58"/>
  <c r="AB1952" i="58"/>
  <c r="AA1952" i="58"/>
  <c r="Z1953" i="58"/>
  <c r="D1955" i="68" l="1"/>
  <c r="F1954" i="68"/>
  <c r="E1954" i="68"/>
  <c r="G1954" i="68" s="1"/>
  <c r="F1953" i="67"/>
  <c r="E1953" i="67"/>
  <c r="D1954" i="67"/>
  <c r="I1953" i="68"/>
  <c r="H1953" i="68"/>
  <c r="G1952" i="67"/>
  <c r="I1951" i="67"/>
  <c r="H1951" i="67"/>
  <c r="X1951" i="58"/>
  <c r="V1952" i="58"/>
  <c r="W1951" i="58"/>
  <c r="AB1953" i="58"/>
  <c r="AA1953" i="58"/>
  <c r="Z1954" i="58"/>
  <c r="F1954" i="67" l="1"/>
  <c r="E1954" i="67"/>
  <c r="D1955" i="67"/>
  <c r="H1954" i="68"/>
  <c r="I1954" i="68"/>
  <c r="G1953" i="67"/>
  <c r="H1952" i="67"/>
  <c r="I1952" i="67"/>
  <c r="F1955" i="68"/>
  <c r="E1955" i="68"/>
  <c r="G1955" i="68" s="1"/>
  <c r="D1956" i="68"/>
  <c r="V1953" i="58"/>
  <c r="X1952" i="58"/>
  <c r="W1952" i="58"/>
  <c r="AB1954" i="58"/>
  <c r="AA1954" i="58"/>
  <c r="Z1955" i="58"/>
  <c r="F1956" i="68" l="1"/>
  <c r="E1956" i="68"/>
  <c r="G1956" i="68" s="1"/>
  <c r="D1957" i="68"/>
  <c r="F1955" i="67"/>
  <c r="E1955" i="67"/>
  <c r="D1956" i="67"/>
  <c r="I1955" i="68"/>
  <c r="H1955" i="68"/>
  <c r="G1954" i="67"/>
  <c r="H1953" i="67"/>
  <c r="I1953" i="67"/>
  <c r="X1953" i="58"/>
  <c r="W1953" i="58"/>
  <c r="V1954" i="58"/>
  <c r="AB1955" i="58"/>
  <c r="AA1955" i="58"/>
  <c r="Z1956" i="58"/>
  <c r="G1955" i="67" l="1"/>
  <c r="H1954" i="67"/>
  <c r="I1954" i="67"/>
  <c r="F1957" i="68"/>
  <c r="E1957" i="68"/>
  <c r="G1957" i="68" s="1"/>
  <c r="D1958" i="68"/>
  <c r="E1956" i="67"/>
  <c r="D1957" i="67"/>
  <c r="F1956" i="67"/>
  <c r="I1956" i="68"/>
  <c r="H1956" i="68"/>
  <c r="V1955" i="58"/>
  <c r="X1954" i="58"/>
  <c r="W1954" i="58"/>
  <c r="AB1956" i="58"/>
  <c r="AA1956" i="58"/>
  <c r="Z1957" i="58"/>
  <c r="D1958" i="67" l="1"/>
  <c r="F1957" i="67"/>
  <c r="E1957" i="67"/>
  <c r="D1959" i="68"/>
  <c r="F1958" i="68"/>
  <c r="E1958" i="68"/>
  <c r="G1958" i="68" s="1"/>
  <c r="I1957" i="68"/>
  <c r="H1957" i="68"/>
  <c r="G1956" i="67"/>
  <c r="H1955" i="67"/>
  <c r="I1955" i="67"/>
  <c r="X1955" i="58"/>
  <c r="V1956" i="58"/>
  <c r="W1955" i="58"/>
  <c r="AB1957" i="58"/>
  <c r="AA1957" i="58"/>
  <c r="Z1958" i="58"/>
  <c r="I1958" i="68" l="1"/>
  <c r="H1958" i="68"/>
  <c r="G1957" i="67"/>
  <c r="I1956" i="67"/>
  <c r="H1956" i="67"/>
  <c r="E1959" i="68"/>
  <c r="G1959" i="68" s="1"/>
  <c r="D1960" i="68"/>
  <c r="F1959" i="68"/>
  <c r="D1959" i="67"/>
  <c r="F1958" i="67"/>
  <c r="E1958" i="67"/>
  <c r="V1957" i="58"/>
  <c r="X1956" i="58"/>
  <c r="W1956" i="58"/>
  <c r="AB1958" i="58"/>
  <c r="AA1958" i="58"/>
  <c r="Z1959" i="58"/>
  <c r="E1960" i="68" l="1"/>
  <c r="G1960" i="68" s="1"/>
  <c r="D1961" i="68"/>
  <c r="F1960" i="68"/>
  <c r="G1958" i="67"/>
  <c r="H1957" i="67"/>
  <c r="I1957" i="67"/>
  <c r="H1959" i="68"/>
  <c r="I1959" i="68"/>
  <c r="F1959" i="67"/>
  <c r="E1959" i="67"/>
  <c r="D1960" i="67"/>
  <c r="X1957" i="58"/>
  <c r="W1957" i="58"/>
  <c r="V1958" i="58"/>
  <c r="AB1959" i="58"/>
  <c r="AA1959" i="58"/>
  <c r="Z1960" i="58"/>
  <c r="G1959" i="67" l="1"/>
  <c r="H1958" i="67"/>
  <c r="I1958" i="67"/>
  <c r="F1961" i="68"/>
  <c r="E1961" i="68"/>
  <c r="G1961" i="68" s="1"/>
  <c r="D1962" i="68"/>
  <c r="D1961" i="67"/>
  <c r="F1960" i="67"/>
  <c r="E1960" i="67"/>
  <c r="I1960" i="68"/>
  <c r="H1960" i="68"/>
  <c r="V1959" i="58"/>
  <c r="X1958" i="58"/>
  <c r="W1958" i="58"/>
  <c r="AC1960" i="58"/>
  <c r="AB1960" i="58"/>
  <c r="AA1960" i="58"/>
  <c r="Z1961" i="58"/>
  <c r="E1961" i="67" l="1"/>
  <c r="D1962" i="67"/>
  <c r="F1961" i="67"/>
  <c r="F1962" i="68"/>
  <c r="E1962" i="68"/>
  <c r="G1962" i="68" s="1"/>
  <c r="D1963" i="68"/>
  <c r="H1961" i="68"/>
  <c r="I1961" i="68"/>
  <c r="G1960" i="67"/>
  <c r="H1959" i="67"/>
  <c r="I1959" i="67"/>
  <c r="X1959" i="58"/>
  <c r="W1959" i="58"/>
  <c r="V1960" i="58"/>
  <c r="AB1961" i="58"/>
  <c r="AA1961" i="58"/>
  <c r="Z1962" i="58"/>
  <c r="F1963" i="68" l="1"/>
  <c r="E1963" i="68"/>
  <c r="G1963" i="68" s="1"/>
  <c r="D1964" i="68"/>
  <c r="D1963" i="67"/>
  <c r="F1962" i="67"/>
  <c r="E1962" i="67"/>
  <c r="G1961" i="67"/>
  <c r="I1960" i="67"/>
  <c r="H1960" i="67"/>
  <c r="H1962" i="68"/>
  <c r="I1962" i="68"/>
  <c r="W1960" i="58"/>
  <c r="X1960" i="58"/>
  <c r="V1961" i="58"/>
  <c r="Y1960" i="58"/>
  <c r="AB1962" i="58"/>
  <c r="AA1962" i="58"/>
  <c r="Z1963" i="58"/>
  <c r="E1963" i="67" l="1"/>
  <c r="D1964" i="67"/>
  <c r="F1963" i="67"/>
  <c r="G1962" i="67"/>
  <c r="H1961" i="67"/>
  <c r="I1961" i="67"/>
  <c r="F1964" i="68"/>
  <c r="E1964" i="68"/>
  <c r="D1965" i="68"/>
  <c r="G1964" i="68"/>
  <c r="I1963" i="68"/>
  <c r="H1963" i="68"/>
  <c r="W1961" i="58"/>
  <c r="V1962" i="58"/>
  <c r="X1961" i="58"/>
  <c r="AA1963" i="58"/>
  <c r="AB1963" i="58"/>
  <c r="Z1964" i="58"/>
  <c r="D1966" i="68" l="1"/>
  <c r="F1965" i="68"/>
  <c r="E1965" i="68"/>
  <c r="G1963" i="67"/>
  <c r="I1962" i="67"/>
  <c r="H1962" i="67"/>
  <c r="G1965" i="68"/>
  <c r="H1964" i="68"/>
  <c r="I1964" i="68"/>
  <c r="E1964" i="67"/>
  <c r="D1965" i="67"/>
  <c r="F1964" i="67"/>
  <c r="V1963" i="58"/>
  <c r="W1962" i="58"/>
  <c r="X1962" i="58"/>
  <c r="AB1964" i="58"/>
  <c r="AA1964" i="58"/>
  <c r="Z1965" i="58"/>
  <c r="G1964" i="67" l="1"/>
  <c r="H1963" i="67"/>
  <c r="I1963" i="67"/>
  <c r="F1966" i="68"/>
  <c r="E1966" i="68"/>
  <c r="D1967" i="68"/>
  <c r="E1965" i="67"/>
  <c r="D1966" i="67"/>
  <c r="F1965" i="67"/>
  <c r="I1965" i="68"/>
  <c r="G1966" i="68"/>
  <c r="H1965" i="68"/>
  <c r="X1963" i="58"/>
  <c r="W1963" i="58"/>
  <c r="V1964" i="58"/>
  <c r="AB1965" i="58"/>
  <c r="AA1965" i="58"/>
  <c r="Z1966" i="58"/>
  <c r="F1966" i="67" l="1"/>
  <c r="E1966" i="67"/>
  <c r="D1967" i="67"/>
  <c r="I1966" i="68"/>
  <c r="H1966" i="68"/>
  <c r="G1967" i="68"/>
  <c r="D1968" i="68"/>
  <c r="E1967" i="68"/>
  <c r="F1967" i="68"/>
  <c r="G1965" i="67"/>
  <c r="I1964" i="67"/>
  <c r="H1964" i="67"/>
  <c r="X1964" i="58"/>
  <c r="V1965" i="58"/>
  <c r="W1964" i="58"/>
  <c r="AB1966" i="58"/>
  <c r="AA1966" i="58"/>
  <c r="Z1967" i="58"/>
  <c r="E1968" i="68" l="1"/>
  <c r="D1969" i="68"/>
  <c r="F1968" i="68"/>
  <c r="D1968" i="67"/>
  <c r="F1967" i="67"/>
  <c r="E1967" i="67"/>
  <c r="G1966" i="67"/>
  <c r="H1965" i="67"/>
  <c r="I1965" i="67"/>
  <c r="G1968" i="68"/>
  <c r="I1967" i="68"/>
  <c r="H1967" i="68"/>
  <c r="W1965" i="58"/>
  <c r="V1966" i="58"/>
  <c r="X1965" i="58"/>
  <c r="AA1967" i="58"/>
  <c r="AB1967" i="58"/>
  <c r="Z1968" i="58"/>
  <c r="E1968" i="67" l="1"/>
  <c r="F1968" i="67"/>
  <c r="D1969" i="67"/>
  <c r="G1967" i="67"/>
  <c r="H1966" i="67"/>
  <c r="I1966" i="67"/>
  <c r="I1968" i="68"/>
  <c r="H1968" i="68"/>
  <c r="E1969" i="68"/>
  <c r="G1969" i="68" s="1"/>
  <c r="D1970" i="68"/>
  <c r="F1969" i="68"/>
  <c r="V1967" i="58"/>
  <c r="W1966" i="58"/>
  <c r="X1966" i="58"/>
  <c r="AB1968" i="58"/>
  <c r="AA1968" i="58"/>
  <c r="Z1969" i="58"/>
  <c r="G1968" i="67" l="1"/>
  <c r="I1967" i="67"/>
  <c r="H1967" i="67"/>
  <c r="F1969" i="67"/>
  <c r="E1969" i="67"/>
  <c r="D1970" i="67"/>
  <c r="E1970" i="68"/>
  <c r="G1970" i="68" s="1"/>
  <c r="D1971" i="68"/>
  <c r="F1970" i="68"/>
  <c r="H1969" i="68"/>
  <c r="I1969" i="68"/>
  <c r="V1968" i="58"/>
  <c r="X1967" i="58"/>
  <c r="W1967" i="58"/>
  <c r="AB1969" i="58"/>
  <c r="AA1969" i="58"/>
  <c r="Z1970" i="58"/>
  <c r="E1971" i="68" l="1"/>
  <c r="G1971" i="68" s="1"/>
  <c r="F1971" i="68"/>
  <c r="D1972" i="68"/>
  <c r="H1970" i="68"/>
  <c r="I1970" i="68"/>
  <c r="E1970" i="67"/>
  <c r="D1971" i="67"/>
  <c r="F1970" i="67"/>
  <c r="G1969" i="67"/>
  <c r="H1968" i="67"/>
  <c r="I1968" i="67"/>
  <c r="X1968" i="58"/>
  <c r="V1969" i="58"/>
  <c r="W1968" i="58"/>
  <c r="AA1970" i="58"/>
  <c r="AB1970" i="58"/>
  <c r="Z1971" i="58"/>
  <c r="G1970" i="67" l="1"/>
  <c r="H1969" i="67"/>
  <c r="I1969" i="67"/>
  <c r="E1971" i="67"/>
  <c r="D1972" i="67"/>
  <c r="F1971" i="67"/>
  <c r="E1972" i="68"/>
  <c r="G1972" i="68" s="1"/>
  <c r="D1973" i="68"/>
  <c r="F1972" i="68"/>
  <c r="H1971" i="68"/>
  <c r="I1971" i="68"/>
  <c r="W1969" i="58"/>
  <c r="X1969" i="58"/>
  <c r="V1970" i="58"/>
  <c r="AA1971" i="58"/>
  <c r="AB1971" i="58"/>
  <c r="Z1972" i="58"/>
  <c r="F1973" i="68" l="1"/>
  <c r="E1973" i="68"/>
  <c r="G1973" i="68" s="1"/>
  <c r="D1974" i="68"/>
  <c r="H1972" i="68"/>
  <c r="I1972" i="68"/>
  <c r="E1972" i="67"/>
  <c r="D1973" i="67"/>
  <c r="F1972" i="67"/>
  <c r="G1971" i="67"/>
  <c r="H1970" i="67"/>
  <c r="I1970" i="67"/>
  <c r="W1970" i="58"/>
  <c r="V1971" i="58"/>
  <c r="X1970" i="58"/>
  <c r="AA1972" i="58"/>
  <c r="AB1972" i="58"/>
  <c r="Z1973" i="58"/>
  <c r="G1972" i="67" l="1"/>
  <c r="I1971" i="67"/>
  <c r="H1971" i="67"/>
  <c r="E1973" i="67"/>
  <c r="D1974" i="67"/>
  <c r="F1973" i="67"/>
  <c r="D1975" i="68"/>
  <c r="F1974" i="68"/>
  <c r="E1974" i="68"/>
  <c r="G1974" i="68" s="1"/>
  <c r="I1973" i="68"/>
  <c r="H1973" i="68"/>
  <c r="V1972" i="58"/>
  <c r="W1971" i="58"/>
  <c r="X1971" i="58"/>
  <c r="AA1973" i="58"/>
  <c r="AB1973" i="58"/>
  <c r="Z1974" i="58"/>
  <c r="F1975" i="68" l="1"/>
  <c r="E1975" i="68"/>
  <c r="G1975" i="68" s="1"/>
  <c r="D1976" i="68"/>
  <c r="H1974" i="68"/>
  <c r="I1974" i="68"/>
  <c r="D1975" i="67"/>
  <c r="E1974" i="67"/>
  <c r="F1974" i="67"/>
  <c r="G1973" i="67"/>
  <c r="I1972" i="67"/>
  <c r="H1972" i="67"/>
  <c r="X1972" i="58"/>
  <c r="V1973" i="58"/>
  <c r="W1972" i="58"/>
  <c r="AA1974" i="58"/>
  <c r="AB1974" i="58"/>
  <c r="Z1975" i="58"/>
  <c r="G1974" i="67" l="1"/>
  <c r="H1973" i="67"/>
  <c r="I1973" i="67"/>
  <c r="D1977" i="68"/>
  <c r="E1976" i="68"/>
  <c r="G1976" i="68" s="1"/>
  <c r="F1976" i="68"/>
  <c r="F1975" i="67"/>
  <c r="E1975" i="67"/>
  <c r="D1976" i="67"/>
  <c r="I1975" i="68"/>
  <c r="H1975" i="68"/>
  <c r="W1973" i="58"/>
  <c r="V1974" i="58"/>
  <c r="X1973" i="58"/>
  <c r="AB1975" i="58"/>
  <c r="AA1975" i="58"/>
  <c r="Z1976" i="58"/>
  <c r="D1978" i="68" l="1"/>
  <c r="F1977" i="68"/>
  <c r="E1977" i="68"/>
  <c r="G1977" i="68" s="1"/>
  <c r="E1976" i="67"/>
  <c r="D1977" i="67"/>
  <c r="F1976" i="67"/>
  <c r="H1976" i="68"/>
  <c r="I1976" i="68"/>
  <c r="G1975" i="67"/>
  <c r="I1974" i="67"/>
  <c r="H1974" i="67"/>
  <c r="W1974" i="58"/>
  <c r="V1975" i="58"/>
  <c r="X1974" i="58"/>
  <c r="AA1976" i="58"/>
  <c r="AB1976" i="58"/>
  <c r="Z1977" i="58"/>
  <c r="I1977" i="68" l="1"/>
  <c r="H1977" i="68"/>
  <c r="G1976" i="67"/>
  <c r="H1975" i="67"/>
  <c r="I1975" i="67"/>
  <c r="F1977" i="67"/>
  <c r="E1977" i="67"/>
  <c r="D1978" i="67"/>
  <c r="F1978" i="68"/>
  <c r="E1978" i="68"/>
  <c r="G1978" i="68" s="1"/>
  <c r="D1979" i="68"/>
  <c r="W1975" i="58"/>
  <c r="V1976" i="58"/>
  <c r="X1975" i="58"/>
  <c r="AB1977" i="58"/>
  <c r="AA1977" i="58"/>
  <c r="Z1978" i="58"/>
  <c r="E1978" i="67" l="1"/>
  <c r="D1979" i="67"/>
  <c r="F1978" i="67"/>
  <c r="F1979" i="68"/>
  <c r="E1979" i="68"/>
  <c r="G1979" i="68" s="1"/>
  <c r="D1980" i="68"/>
  <c r="G1977" i="67"/>
  <c r="I1976" i="67"/>
  <c r="H1976" i="67"/>
  <c r="I1978" i="68"/>
  <c r="H1978" i="68"/>
  <c r="W1976" i="58"/>
  <c r="X1976" i="58"/>
  <c r="V1977" i="58"/>
  <c r="AA1978" i="58"/>
  <c r="AB1978" i="58"/>
  <c r="Z1979" i="58"/>
  <c r="G1978" i="67" l="1"/>
  <c r="H1977" i="67"/>
  <c r="I1977" i="67"/>
  <c r="F1980" i="68"/>
  <c r="E1980" i="68"/>
  <c r="G1980" i="68" s="1"/>
  <c r="D1981" i="68"/>
  <c r="D1980" i="67"/>
  <c r="F1979" i="67"/>
  <c r="E1979" i="67"/>
  <c r="H1979" i="68"/>
  <c r="I1979" i="68"/>
  <c r="W1977" i="58"/>
  <c r="V1978" i="58"/>
  <c r="X1977" i="58"/>
  <c r="AA1979" i="58"/>
  <c r="AB1979" i="58"/>
  <c r="Z1980" i="58"/>
  <c r="D1982" i="68" l="1"/>
  <c r="F1981" i="68"/>
  <c r="E1981" i="68"/>
  <c r="G1981" i="68" s="1"/>
  <c r="D1981" i="67"/>
  <c r="F1980" i="67"/>
  <c r="E1980" i="67"/>
  <c r="I1980" i="68"/>
  <c r="H1980" i="68"/>
  <c r="G1979" i="67"/>
  <c r="I1978" i="67"/>
  <c r="H1978" i="67"/>
  <c r="W1978" i="58"/>
  <c r="X1978" i="58"/>
  <c r="V1979" i="58"/>
  <c r="AB1980" i="58"/>
  <c r="AA1980" i="58"/>
  <c r="AC1980" i="58"/>
  <c r="Z1981" i="58"/>
  <c r="G1980" i="67" l="1"/>
  <c r="I1979" i="67"/>
  <c r="H1979" i="67"/>
  <c r="D1982" i="67"/>
  <c r="F1981" i="67"/>
  <c r="E1981" i="67"/>
  <c r="H1981" i="68"/>
  <c r="I1981" i="68"/>
  <c r="E1982" i="68"/>
  <c r="G1982" i="68" s="1"/>
  <c r="F1982" i="68"/>
  <c r="D1983" i="68"/>
  <c r="W1979" i="58"/>
  <c r="V1980" i="58"/>
  <c r="X1979" i="58"/>
  <c r="AA1981" i="58"/>
  <c r="AB1981" i="58"/>
  <c r="Z1982" i="58"/>
  <c r="D1983" i="67" l="1"/>
  <c r="E1982" i="67"/>
  <c r="F1982" i="67"/>
  <c r="F1983" i="68"/>
  <c r="E1983" i="68"/>
  <c r="G1983" i="68" s="1"/>
  <c r="D1984" i="68"/>
  <c r="I1982" i="68"/>
  <c r="H1982" i="68"/>
  <c r="G1981" i="67"/>
  <c r="H1980" i="67"/>
  <c r="I1980" i="67"/>
  <c r="Y1980" i="58"/>
  <c r="V1981" i="58"/>
  <c r="W1980" i="58"/>
  <c r="X1980" i="58"/>
  <c r="AB1982" i="58"/>
  <c r="AA1982" i="58"/>
  <c r="Z1983" i="58"/>
  <c r="D1985" i="68" l="1"/>
  <c r="F1984" i="68"/>
  <c r="E1984" i="68"/>
  <c r="G1984" i="68" s="1"/>
  <c r="G1982" i="67"/>
  <c r="I1981" i="67"/>
  <c r="H1981" i="67"/>
  <c r="H1983" i="68"/>
  <c r="I1983" i="68"/>
  <c r="E1983" i="67"/>
  <c r="D1984" i="67"/>
  <c r="F1983" i="67"/>
  <c r="X1981" i="58"/>
  <c r="V1982" i="58"/>
  <c r="W1981" i="58"/>
  <c r="AA1983" i="58"/>
  <c r="AB1983" i="58"/>
  <c r="Z1984" i="58"/>
  <c r="G1983" i="67" l="1"/>
  <c r="I1982" i="67"/>
  <c r="H1982" i="67"/>
  <c r="I1984" i="68"/>
  <c r="H1984" i="68"/>
  <c r="D1985" i="67"/>
  <c r="F1984" i="67"/>
  <c r="E1984" i="67"/>
  <c r="F1985" i="68"/>
  <c r="E1985" i="68"/>
  <c r="G1985" i="68" s="1"/>
  <c r="D1986" i="68"/>
  <c r="W1982" i="58"/>
  <c r="V1983" i="58"/>
  <c r="X1982" i="58"/>
  <c r="AB1984" i="58"/>
  <c r="AA1984" i="58"/>
  <c r="Z1985" i="58"/>
  <c r="E1986" i="68" l="1"/>
  <c r="G1986" i="68" s="1"/>
  <c r="D1987" i="68"/>
  <c r="F1986" i="68"/>
  <c r="H1985" i="68"/>
  <c r="I1985" i="68"/>
  <c r="E1985" i="67"/>
  <c r="D1986" i="67"/>
  <c r="F1985" i="67"/>
  <c r="G1984" i="67"/>
  <c r="H1983" i="67"/>
  <c r="I1983" i="67"/>
  <c r="X1983" i="58"/>
  <c r="W1983" i="58"/>
  <c r="V1984" i="58"/>
  <c r="AA1985" i="58"/>
  <c r="AB1985" i="58"/>
  <c r="Z1986" i="58"/>
  <c r="G1985" i="67" l="1"/>
  <c r="I1984" i="67"/>
  <c r="H1984" i="67"/>
  <c r="E1986" i="67"/>
  <c r="D1987" i="67"/>
  <c r="F1986" i="67"/>
  <c r="D1988" i="68"/>
  <c r="E1987" i="68"/>
  <c r="G1987" i="68" s="1"/>
  <c r="F1987" i="68"/>
  <c r="H1986" i="68"/>
  <c r="I1986" i="68"/>
  <c r="W1984" i="58"/>
  <c r="V1985" i="58"/>
  <c r="X1984" i="58"/>
  <c r="AB1986" i="58"/>
  <c r="AA1986" i="58"/>
  <c r="Z1987" i="58"/>
  <c r="I1987" i="68" l="1"/>
  <c r="H1987" i="68"/>
  <c r="D1989" i="68"/>
  <c r="E1988" i="68"/>
  <c r="G1988" i="68" s="1"/>
  <c r="F1988" i="68"/>
  <c r="E1987" i="67"/>
  <c r="D1988" i="67"/>
  <c r="F1987" i="67"/>
  <c r="G1986" i="67"/>
  <c r="I1985" i="67"/>
  <c r="H1985" i="67"/>
  <c r="W1985" i="58"/>
  <c r="V1986" i="58"/>
  <c r="X1985" i="58"/>
  <c r="AB1987" i="58"/>
  <c r="AA1987" i="58"/>
  <c r="Z1988" i="58"/>
  <c r="H1988" i="68" l="1"/>
  <c r="I1988" i="68"/>
  <c r="G1987" i="67"/>
  <c r="I1986" i="67"/>
  <c r="H1986" i="67"/>
  <c r="E1988" i="67"/>
  <c r="D1989" i="67"/>
  <c r="F1988" i="67"/>
  <c r="E1989" i="68"/>
  <c r="G1989" i="68" s="1"/>
  <c r="D1990" i="68"/>
  <c r="F1989" i="68"/>
  <c r="V1987" i="58"/>
  <c r="X1986" i="58"/>
  <c r="W1986" i="58"/>
  <c r="AA1988" i="58"/>
  <c r="AB1988" i="58"/>
  <c r="Z1989" i="58"/>
  <c r="E1989" i="67" l="1"/>
  <c r="D1990" i="67"/>
  <c r="F1989" i="67"/>
  <c r="G1988" i="67"/>
  <c r="I1987" i="67"/>
  <c r="H1987" i="67"/>
  <c r="D1991" i="68"/>
  <c r="F1990" i="68"/>
  <c r="E1990" i="68"/>
  <c r="G1990" i="68" s="1"/>
  <c r="I1989" i="68"/>
  <c r="H1989" i="68"/>
  <c r="X1987" i="58"/>
  <c r="W1987" i="58"/>
  <c r="V1988" i="58"/>
  <c r="AB1989" i="58"/>
  <c r="AA1989" i="58"/>
  <c r="Z1990" i="58"/>
  <c r="G1989" i="67" l="1"/>
  <c r="I1988" i="67"/>
  <c r="H1988" i="67"/>
  <c r="D1992" i="68"/>
  <c r="F1991" i="68"/>
  <c r="E1991" i="68"/>
  <c r="G1991" i="68" s="1"/>
  <c r="D1991" i="67"/>
  <c r="F1990" i="67"/>
  <c r="E1990" i="67"/>
  <c r="I1990" i="68"/>
  <c r="H1990" i="68"/>
  <c r="W1988" i="58"/>
  <c r="X1988" i="58"/>
  <c r="V1989" i="58"/>
  <c r="AB1990" i="58"/>
  <c r="AA1990" i="58"/>
  <c r="Z1991" i="58"/>
  <c r="D1993" i="68" l="1"/>
  <c r="E1992" i="68"/>
  <c r="G1992" i="68" s="1"/>
  <c r="F1992" i="68"/>
  <c r="E1991" i="67"/>
  <c r="D1992" i="67"/>
  <c r="F1991" i="67"/>
  <c r="I1991" i="68"/>
  <c r="H1991" i="68"/>
  <c r="G1990" i="67"/>
  <c r="H1989" i="67"/>
  <c r="I1989" i="67"/>
  <c r="X1989" i="58"/>
  <c r="V1990" i="58"/>
  <c r="W1989" i="58"/>
  <c r="AB1991" i="58"/>
  <c r="AA1991" i="58"/>
  <c r="Z1992" i="58"/>
  <c r="H1992" i="68" l="1"/>
  <c r="I1992" i="68"/>
  <c r="G1991" i="67"/>
  <c r="I1990" i="67"/>
  <c r="H1990" i="67"/>
  <c r="E1992" i="67"/>
  <c r="F1992" i="67"/>
  <c r="D1993" i="67"/>
  <c r="E1993" i="68"/>
  <c r="G1993" i="68" s="1"/>
  <c r="D1994" i="68"/>
  <c r="F1993" i="68"/>
  <c r="V1991" i="58"/>
  <c r="X1990" i="58"/>
  <c r="W1990" i="58"/>
  <c r="AA1992" i="58"/>
  <c r="AB1992" i="58"/>
  <c r="Z1993" i="58"/>
  <c r="E1993" i="67" l="1"/>
  <c r="D1994" i="67"/>
  <c r="F1993" i="67"/>
  <c r="G1992" i="67"/>
  <c r="H1991" i="67"/>
  <c r="I1991" i="67"/>
  <c r="D1995" i="68"/>
  <c r="F1994" i="68"/>
  <c r="E1994" i="68"/>
  <c r="G1994" i="68" s="1"/>
  <c r="H1993" i="68"/>
  <c r="I1993" i="68"/>
  <c r="X1991" i="58"/>
  <c r="W1991" i="58"/>
  <c r="V1992" i="58"/>
  <c r="AB1993" i="58"/>
  <c r="AA1993" i="58"/>
  <c r="Z1994" i="58"/>
  <c r="G1993" i="67" l="1"/>
  <c r="I1992" i="67"/>
  <c r="H1992" i="67"/>
  <c r="F1995" i="68"/>
  <c r="E1995" i="68"/>
  <c r="G1995" i="68" s="1"/>
  <c r="D1996" i="68"/>
  <c r="D1995" i="67"/>
  <c r="F1994" i="67"/>
  <c r="E1994" i="67"/>
  <c r="I1994" i="68"/>
  <c r="H1994" i="68"/>
  <c r="X1992" i="58"/>
  <c r="W1992" i="58"/>
  <c r="V1993" i="58"/>
  <c r="AB1994" i="58"/>
  <c r="AA1994" i="58"/>
  <c r="Z1995" i="58"/>
  <c r="D1996" i="67" l="1"/>
  <c r="F1995" i="67"/>
  <c r="E1995" i="67"/>
  <c r="D1997" i="68"/>
  <c r="E1996" i="68"/>
  <c r="G1996" i="68" s="1"/>
  <c r="F1996" i="68"/>
  <c r="H1995" i="68"/>
  <c r="I1995" i="68"/>
  <c r="G1994" i="67"/>
  <c r="H1993" i="67"/>
  <c r="I1993" i="67"/>
  <c r="V1994" i="58"/>
  <c r="X1993" i="58"/>
  <c r="W1993" i="58"/>
  <c r="AB1995" i="58"/>
  <c r="AA1995" i="58"/>
  <c r="Z1996" i="58"/>
  <c r="F1997" i="68" l="1"/>
  <c r="E1997" i="68"/>
  <c r="G1997" i="68" s="1"/>
  <c r="D1998" i="68"/>
  <c r="G1995" i="67"/>
  <c r="I1994" i="67"/>
  <c r="H1994" i="67"/>
  <c r="H1996" i="68"/>
  <c r="I1996" i="68"/>
  <c r="E1996" i="67"/>
  <c r="D1997" i="67"/>
  <c r="F1996" i="67"/>
  <c r="V1995" i="58"/>
  <c r="X1994" i="58"/>
  <c r="W1994" i="58"/>
  <c r="AA1996" i="58"/>
  <c r="AB1996" i="58"/>
  <c r="Z1997" i="58"/>
  <c r="F1998" i="68" l="1"/>
  <c r="E1998" i="68"/>
  <c r="G1998" i="68" s="1"/>
  <c r="D1999" i="68"/>
  <c r="G1996" i="67"/>
  <c r="H1995" i="67"/>
  <c r="I1995" i="67"/>
  <c r="D1998" i="67"/>
  <c r="F1997" i="67"/>
  <c r="E1997" i="67"/>
  <c r="I1997" i="68"/>
  <c r="H1997" i="68"/>
  <c r="X1995" i="58"/>
  <c r="V1996" i="58"/>
  <c r="W1995" i="58"/>
  <c r="AB1997" i="58"/>
  <c r="AA1997" i="58"/>
  <c r="Z1998" i="58"/>
  <c r="G1997" i="67" l="1"/>
  <c r="H1996" i="67"/>
  <c r="I1996" i="67"/>
  <c r="E1998" i="67"/>
  <c r="D1999" i="67"/>
  <c r="F1998" i="67"/>
  <c r="D2000" i="68"/>
  <c r="F1999" i="68"/>
  <c r="E1999" i="68"/>
  <c r="G1999" i="68" s="1"/>
  <c r="H1998" i="68"/>
  <c r="I1998" i="68"/>
  <c r="X1996" i="58"/>
  <c r="W1996" i="58"/>
  <c r="V1997" i="58"/>
  <c r="AB1998" i="58"/>
  <c r="AA1998" i="58"/>
  <c r="Z1999" i="58"/>
  <c r="D2001" i="68" l="1"/>
  <c r="E2000" i="68"/>
  <c r="F2000" i="68"/>
  <c r="G2000" i="68"/>
  <c r="H1999" i="68"/>
  <c r="I1999" i="68"/>
  <c r="E1999" i="67"/>
  <c r="D2000" i="67"/>
  <c r="F1999" i="67"/>
  <c r="G1998" i="67"/>
  <c r="H1997" i="67"/>
  <c r="I1997" i="67"/>
  <c r="V1998" i="58"/>
  <c r="W1997" i="58"/>
  <c r="X1997" i="58"/>
  <c r="AB1999" i="58"/>
  <c r="AA1999" i="58"/>
  <c r="Z2000" i="58"/>
  <c r="D2001" i="67" l="1"/>
  <c r="F2000" i="67"/>
  <c r="E2000" i="67"/>
  <c r="I2000" i="68"/>
  <c r="H2000" i="68"/>
  <c r="G1999" i="67"/>
  <c r="H1998" i="67"/>
  <c r="I1998" i="67"/>
  <c r="F2001" i="68"/>
  <c r="E2001" i="68"/>
  <c r="G2001" i="68" s="1"/>
  <c r="D2002" i="68"/>
  <c r="X1998" i="58"/>
  <c r="W1998" i="58"/>
  <c r="V1999" i="58"/>
  <c r="AC2000" i="58"/>
  <c r="AB2000" i="58"/>
  <c r="AA2000" i="58"/>
  <c r="Z2001" i="58"/>
  <c r="D2003" i="68" l="1"/>
  <c r="F2002" i="68"/>
  <c r="E2002" i="68"/>
  <c r="G2002" i="68" s="1"/>
  <c r="I2001" i="68"/>
  <c r="H2001" i="68"/>
  <c r="G2000" i="67"/>
  <c r="I1999" i="67"/>
  <c r="H1999" i="67"/>
  <c r="D2002" i="67"/>
  <c r="F2001" i="67"/>
  <c r="E2001" i="67"/>
  <c r="W1999" i="58"/>
  <c r="X1999" i="58"/>
  <c r="V2000" i="58"/>
  <c r="AB2001" i="58"/>
  <c r="AA2001" i="58"/>
  <c r="Z2002" i="58"/>
  <c r="I2002" i="68" l="1"/>
  <c r="H2002" i="68"/>
  <c r="G2001" i="67"/>
  <c r="I2000" i="67"/>
  <c r="H2000" i="67"/>
  <c r="E2002" i="67"/>
  <c r="F2002" i="67"/>
  <c r="D2003" i="67"/>
  <c r="F2003" i="68"/>
  <c r="E2003" i="68"/>
  <c r="G2003" i="68" s="1"/>
  <c r="D2004" i="68"/>
  <c r="W2000" i="58"/>
  <c r="V2001" i="58"/>
  <c r="Y2000" i="58"/>
  <c r="X2000" i="58"/>
  <c r="AB2002" i="58"/>
  <c r="AA2002" i="58"/>
  <c r="Z2003" i="58"/>
  <c r="E2003" i="67" l="1"/>
  <c r="D2004" i="67"/>
  <c r="F2003" i="67"/>
  <c r="D2005" i="68"/>
  <c r="E2004" i="68"/>
  <c r="G2004" i="68" s="1"/>
  <c r="F2004" i="68"/>
  <c r="G2002" i="67"/>
  <c r="I2001" i="67"/>
  <c r="H2001" i="67"/>
  <c r="I2003" i="68"/>
  <c r="H2003" i="68"/>
  <c r="V2002" i="58"/>
  <c r="W2001" i="58"/>
  <c r="X2001" i="58"/>
  <c r="AB2003" i="58"/>
  <c r="AA2003" i="58"/>
  <c r="Z2004" i="58"/>
  <c r="E2005" i="68" l="1"/>
  <c r="G2005" i="68" s="1"/>
  <c r="F2005" i="68"/>
  <c r="D2006" i="68"/>
  <c r="G2003" i="67"/>
  <c r="I2002" i="67"/>
  <c r="H2002" i="67"/>
  <c r="E2004" i="67"/>
  <c r="D2005" i="67"/>
  <c r="F2004" i="67"/>
  <c r="H2004" i="68"/>
  <c r="I2004" i="68"/>
  <c r="V2003" i="58"/>
  <c r="W2002" i="58"/>
  <c r="X2002" i="58"/>
  <c r="AB2004" i="58"/>
  <c r="AA2004" i="58"/>
  <c r="Z2005" i="58"/>
  <c r="E2005" i="67" l="1"/>
  <c r="D2006" i="67"/>
  <c r="F2005" i="67"/>
  <c r="G2004" i="67"/>
  <c r="H2003" i="67"/>
  <c r="I2003" i="67"/>
  <c r="F2006" i="68"/>
  <c r="D2007" i="68"/>
  <c r="E2006" i="68"/>
  <c r="G2006" i="68" s="1"/>
  <c r="H2005" i="68"/>
  <c r="I2005" i="68"/>
  <c r="V2004" i="58"/>
  <c r="X2003" i="58"/>
  <c r="W2003" i="58"/>
  <c r="AB2005" i="58"/>
  <c r="AA2005" i="58"/>
  <c r="Z2006" i="58"/>
  <c r="D2008" i="68" l="1"/>
  <c r="E2007" i="68"/>
  <c r="G2007" i="68" s="1"/>
  <c r="F2007" i="68"/>
  <c r="G2005" i="67"/>
  <c r="I2004" i="67"/>
  <c r="H2004" i="67"/>
  <c r="E2006" i="67"/>
  <c r="D2007" i="67"/>
  <c r="F2006" i="67"/>
  <c r="I2006" i="68"/>
  <c r="H2006" i="68"/>
  <c r="V2005" i="58"/>
  <c r="W2004" i="58"/>
  <c r="X2004" i="58"/>
  <c r="AA2006" i="58"/>
  <c r="AB2006" i="58"/>
  <c r="Z2007" i="58"/>
  <c r="D2008" i="67" l="1"/>
  <c r="F2007" i="67"/>
  <c r="E2007" i="67"/>
  <c r="G2006" i="67"/>
  <c r="H2005" i="67"/>
  <c r="I2005" i="67"/>
  <c r="H2007" i="68"/>
  <c r="I2007" i="68"/>
  <c r="F2008" i="68"/>
  <c r="D2009" i="68"/>
  <c r="E2008" i="68"/>
  <c r="G2008" i="68" s="1"/>
  <c r="V2006" i="58"/>
  <c r="X2005" i="58"/>
  <c r="W2005" i="58"/>
  <c r="AB2007" i="58"/>
  <c r="AA2007" i="58"/>
  <c r="Z2008" i="58"/>
  <c r="F2009" i="68" l="1"/>
  <c r="E2009" i="68"/>
  <c r="G2009" i="68" s="1"/>
  <c r="D2010" i="68"/>
  <c r="G2007" i="67"/>
  <c r="I2006" i="67"/>
  <c r="H2006" i="67"/>
  <c r="H2008" i="68"/>
  <c r="I2008" i="68"/>
  <c r="E2008" i="67"/>
  <c r="F2008" i="67"/>
  <c r="D2009" i="67"/>
  <c r="V2007" i="58"/>
  <c r="X2006" i="58"/>
  <c r="W2006" i="58"/>
  <c r="AB2008" i="58"/>
  <c r="AA2008" i="58"/>
  <c r="Z2009" i="58"/>
  <c r="G2008" i="67" l="1"/>
  <c r="I2007" i="67"/>
  <c r="H2007" i="67"/>
  <c r="F2009" i="67"/>
  <c r="E2009" i="67"/>
  <c r="D2010" i="67"/>
  <c r="E2010" i="68"/>
  <c r="G2010" i="68" s="1"/>
  <c r="D2011" i="68"/>
  <c r="F2010" i="68"/>
  <c r="I2009" i="68"/>
  <c r="H2009" i="68"/>
  <c r="X2007" i="58"/>
  <c r="W2007" i="58"/>
  <c r="V2008" i="58"/>
  <c r="AB2009" i="58"/>
  <c r="AA2009" i="58"/>
  <c r="Z2010" i="58"/>
  <c r="D2012" i="68" l="1"/>
  <c r="F2011" i="68"/>
  <c r="E2011" i="68"/>
  <c r="G2011" i="68" s="1"/>
  <c r="H2010" i="68"/>
  <c r="I2010" i="68"/>
  <c r="E2010" i="67"/>
  <c r="D2011" i="67"/>
  <c r="F2010" i="67"/>
  <c r="G2009" i="67"/>
  <c r="H2008" i="67"/>
  <c r="I2008" i="67"/>
  <c r="X2008" i="58"/>
  <c r="W2008" i="58"/>
  <c r="V2009" i="58"/>
  <c r="AA2010" i="58"/>
  <c r="AB2010" i="58"/>
  <c r="Z2011" i="58"/>
  <c r="G2010" i="67" l="1"/>
  <c r="H2009" i="67"/>
  <c r="I2009" i="67"/>
  <c r="E2011" i="67"/>
  <c r="F2011" i="67"/>
  <c r="D2012" i="67"/>
  <c r="I2011" i="68"/>
  <c r="H2011" i="68"/>
  <c r="D2013" i="68"/>
  <c r="E2012" i="68"/>
  <c r="G2012" i="68" s="1"/>
  <c r="F2012" i="68"/>
  <c r="X2009" i="58"/>
  <c r="W2009" i="58"/>
  <c r="V2010" i="58"/>
  <c r="AB2011" i="58"/>
  <c r="AA2011" i="58"/>
  <c r="Z2012" i="58"/>
  <c r="E2013" i="68" l="1"/>
  <c r="G2013" i="68" s="1"/>
  <c r="F2013" i="68"/>
  <c r="D2014" i="68"/>
  <c r="H2012" i="68"/>
  <c r="I2012" i="68"/>
  <c r="D2013" i="67"/>
  <c r="F2012" i="67"/>
  <c r="E2012" i="67"/>
  <c r="G2011" i="67"/>
  <c r="I2010" i="67"/>
  <c r="H2010" i="67"/>
  <c r="X2010" i="58"/>
  <c r="W2010" i="58"/>
  <c r="V2011" i="58"/>
  <c r="AB2012" i="58"/>
  <c r="AA2012" i="58"/>
  <c r="Z2013" i="58"/>
  <c r="I2013" i="68" l="1"/>
  <c r="H2013" i="68"/>
  <c r="F2014" i="68"/>
  <c r="E2014" i="68"/>
  <c r="G2014" i="68" s="1"/>
  <c r="D2015" i="68"/>
  <c r="E2013" i="67"/>
  <c r="D2014" i="67"/>
  <c r="F2013" i="67"/>
  <c r="G2012" i="67"/>
  <c r="H2011" i="67"/>
  <c r="I2011" i="67"/>
  <c r="X2011" i="58"/>
  <c r="V2012" i="58"/>
  <c r="W2011" i="58"/>
  <c r="AB2013" i="58"/>
  <c r="AA2013" i="58"/>
  <c r="Z2014" i="58"/>
  <c r="I2014" i="68" l="1"/>
  <c r="H2014" i="68"/>
  <c r="E2014" i="67"/>
  <c r="D2015" i="67"/>
  <c r="F2014" i="67"/>
  <c r="G2013" i="67"/>
  <c r="I2012" i="67"/>
  <c r="H2012" i="67"/>
  <c r="D2016" i="68"/>
  <c r="F2015" i="68"/>
  <c r="E2015" i="68"/>
  <c r="G2015" i="68" s="1"/>
  <c r="W2012" i="58"/>
  <c r="V2013" i="58"/>
  <c r="X2012" i="58"/>
  <c r="AA2014" i="58"/>
  <c r="AB2014" i="58"/>
  <c r="Z2015" i="58"/>
  <c r="E2016" i="68" l="1"/>
  <c r="G2016" i="68" s="1"/>
  <c r="F2016" i="68"/>
  <c r="D2017" i="68"/>
  <c r="E2015" i="67"/>
  <c r="D2016" i="67"/>
  <c r="F2015" i="67"/>
  <c r="I2015" i="68"/>
  <c r="H2015" i="68"/>
  <c r="G2014" i="67"/>
  <c r="I2013" i="67"/>
  <c r="H2013" i="67"/>
  <c r="W2013" i="58"/>
  <c r="V2014" i="58"/>
  <c r="X2013" i="58"/>
  <c r="AA2015" i="58"/>
  <c r="AB2015" i="58"/>
  <c r="Z2016" i="58"/>
  <c r="E2017" i="68" l="1"/>
  <c r="G2017" i="68" s="1"/>
  <c r="D2018" i="68"/>
  <c r="F2017" i="68"/>
  <c r="G2015" i="67"/>
  <c r="I2014" i="67"/>
  <c r="H2014" i="67"/>
  <c r="D2017" i="67"/>
  <c r="E2016" i="67"/>
  <c r="F2016" i="67"/>
  <c r="I2016" i="68"/>
  <c r="H2016" i="68"/>
  <c r="X2014" i="58"/>
  <c r="W2014" i="58"/>
  <c r="V2015" i="58"/>
  <c r="AB2016" i="58"/>
  <c r="AA2016" i="58"/>
  <c r="Z2017" i="58"/>
  <c r="G2016" i="67" l="1"/>
  <c r="H2015" i="67"/>
  <c r="I2015" i="67"/>
  <c r="E2017" i="67"/>
  <c r="D2018" i="67"/>
  <c r="F2017" i="67"/>
  <c r="F2018" i="68"/>
  <c r="D2019" i="68"/>
  <c r="E2018" i="68"/>
  <c r="G2018" i="68" s="1"/>
  <c r="H2017" i="68"/>
  <c r="I2017" i="68"/>
  <c r="X2015" i="58"/>
  <c r="V2016" i="58"/>
  <c r="W2015" i="58"/>
  <c r="AB2017" i="58"/>
  <c r="AA2017" i="58"/>
  <c r="Z2018" i="58"/>
  <c r="H2018" i="68" l="1"/>
  <c r="G2019" i="68"/>
  <c r="I2018" i="68"/>
  <c r="F2018" i="67"/>
  <c r="D2019" i="67"/>
  <c r="E2018" i="67"/>
  <c r="G2017" i="67"/>
  <c r="I2016" i="67"/>
  <c r="H2016" i="67"/>
  <c r="D2020" i="68"/>
  <c r="F2019" i="68"/>
  <c r="E2019" i="68"/>
  <c r="V2017" i="58"/>
  <c r="X2016" i="58"/>
  <c r="W2016" i="58"/>
  <c r="AA2018" i="58"/>
  <c r="AB2018" i="58"/>
  <c r="Z2019" i="58"/>
  <c r="F2020" i="68" l="1"/>
  <c r="D2021" i="68"/>
  <c r="E2020" i="68"/>
  <c r="H2019" i="68"/>
  <c r="G2020" i="68"/>
  <c r="I2019" i="68"/>
  <c r="G2018" i="67"/>
  <c r="I2017" i="67"/>
  <c r="H2017" i="67"/>
  <c r="D2020" i="67"/>
  <c r="F2019" i="67"/>
  <c r="E2019" i="67"/>
  <c r="V2018" i="58"/>
  <c r="X2017" i="58"/>
  <c r="W2017" i="58"/>
  <c r="AB2019" i="58"/>
  <c r="AA2019" i="58"/>
  <c r="Z2020" i="58"/>
  <c r="G2019" i="67" l="1"/>
  <c r="I2018" i="67"/>
  <c r="H2018" i="67"/>
  <c r="D2021" i="67"/>
  <c r="F2020" i="67"/>
  <c r="E2020" i="67"/>
  <c r="E2021" i="68"/>
  <c r="D2022" i="68"/>
  <c r="F2021" i="68"/>
  <c r="G2021" i="68"/>
  <c r="H2020" i="68"/>
  <c r="I2020" i="68"/>
  <c r="X2018" i="58"/>
  <c r="W2018" i="58"/>
  <c r="V2019" i="58"/>
  <c r="AC2020" i="58"/>
  <c r="AB2020" i="58"/>
  <c r="AA2020" i="58"/>
  <c r="Z2021" i="58"/>
  <c r="E2022" i="68" l="1"/>
  <c r="D2023" i="68"/>
  <c r="F2022" i="68"/>
  <c r="E2021" i="67"/>
  <c r="D2022" i="67"/>
  <c r="F2021" i="67"/>
  <c r="G2022" i="68"/>
  <c r="I2021" i="68"/>
  <c r="H2021" i="68"/>
  <c r="G2020" i="67"/>
  <c r="I2019" i="67"/>
  <c r="H2019" i="67"/>
  <c r="X2019" i="58"/>
  <c r="W2019" i="58"/>
  <c r="V2020" i="58"/>
  <c r="AB2021" i="58"/>
  <c r="AA2021" i="58"/>
  <c r="Z2022" i="58"/>
  <c r="H2022" i="68" l="1"/>
  <c r="I2022" i="68"/>
  <c r="F2023" i="68"/>
  <c r="E2023" i="68"/>
  <c r="G2023" i="68" s="1"/>
  <c r="D2024" i="68"/>
  <c r="G2021" i="67"/>
  <c r="H2020" i="67"/>
  <c r="I2020" i="67"/>
  <c r="F2022" i="67"/>
  <c r="D2023" i="67"/>
  <c r="E2022" i="67"/>
  <c r="W2020" i="58"/>
  <c r="V2021" i="58"/>
  <c r="Y2020" i="58"/>
  <c r="X2020" i="58"/>
  <c r="AA2022" i="58"/>
  <c r="AB2022" i="58"/>
  <c r="Z2023" i="58"/>
  <c r="I2023" i="68" l="1"/>
  <c r="H2023" i="68"/>
  <c r="E2023" i="67"/>
  <c r="D2024" i="67"/>
  <c r="F2023" i="67"/>
  <c r="G2022" i="67"/>
  <c r="H2021" i="67"/>
  <c r="I2021" i="67"/>
  <c r="E2024" i="68"/>
  <c r="G2024" i="68" s="1"/>
  <c r="D2025" i="68"/>
  <c r="F2024" i="68"/>
  <c r="V2022" i="58"/>
  <c r="X2021" i="58"/>
  <c r="W2021" i="58"/>
  <c r="AA2023" i="58"/>
  <c r="AB2023" i="58"/>
  <c r="Z2024" i="58"/>
  <c r="D2025" i="67" l="1"/>
  <c r="F2024" i="67"/>
  <c r="E2024" i="67"/>
  <c r="I2024" i="68"/>
  <c r="H2024" i="68"/>
  <c r="F2025" i="68"/>
  <c r="E2025" i="68"/>
  <c r="G2025" i="68" s="1"/>
  <c r="D2026" i="68"/>
  <c r="G2023" i="67"/>
  <c r="H2022" i="67"/>
  <c r="I2022" i="67"/>
  <c r="X2022" i="58"/>
  <c r="W2022" i="58"/>
  <c r="V2023" i="58"/>
  <c r="AB2024" i="58"/>
  <c r="AA2024" i="58"/>
  <c r="Z2025" i="58"/>
  <c r="F2026" i="68" l="1"/>
  <c r="D2027" i="68"/>
  <c r="E2026" i="68"/>
  <c r="G2026" i="68" s="1"/>
  <c r="H2025" i="68"/>
  <c r="I2025" i="68"/>
  <c r="G2024" i="67"/>
  <c r="H2023" i="67"/>
  <c r="I2023" i="67"/>
  <c r="E2025" i="67"/>
  <c r="D2026" i="67"/>
  <c r="F2025" i="67"/>
  <c r="W2023" i="58"/>
  <c r="V2024" i="58"/>
  <c r="X2023" i="58"/>
  <c r="AB2025" i="58"/>
  <c r="AA2025" i="58"/>
  <c r="Z2026" i="58"/>
  <c r="H2026" i="68" l="1"/>
  <c r="I2026" i="68"/>
  <c r="E2026" i="67"/>
  <c r="D2027" i="67"/>
  <c r="F2026" i="67"/>
  <c r="G2025" i="67"/>
  <c r="I2024" i="67"/>
  <c r="H2024" i="67"/>
  <c r="E2027" i="68"/>
  <c r="G2027" i="68" s="1"/>
  <c r="D2028" i="68"/>
  <c r="F2027" i="68"/>
  <c r="W2024" i="58"/>
  <c r="X2024" i="58"/>
  <c r="V2025" i="58"/>
  <c r="AB2026" i="58"/>
  <c r="AA2026" i="58"/>
  <c r="Z2027" i="58"/>
  <c r="F2028" i="68" l="1"/>
  <c r="D2029" i="68"/>
  <c r="E2028" i="68"/>
  <c r="G2028" i="68" s="1"/>
  <c r="D2028" i="67"/>
  <c r="F2027" i="67"/>
  <c r="E2027" i="67"/>
  <c r="G2026" i="67"/>
  <c r="H2025" i="67"/>
  <c r="I2025" i="67"/>
  <c r="H2027" i="68"/>
  <c r="I2027" i="68"/>
  <c r="V2026" i="58"/>
  <c r="W2025" i="58"/>
  <c r="X2025" i="58"/>
  <c r="AB2027" i="58"/>
  <c r="AA2027" i="58"/>
  <c r="Z2028" i="58"/>
  <c r="F2028" i="67" l="1"/>
  <c r="E2028" i="67"/>
  <c r="D2029" i="67"/>
  <c r="G2027" i="67"/>
  <c r="I2026" i="67"/>
  <c r="H2026" i="67"/>
  <c r="H2028" i="68"/>
  <c r="I2028" i="68"/>
  <c r="F2029" i="68"/>
  <c r="E2029" i="68"/>
  <c r="G2029" i="68" s="1"/>
  <c r="D2030" i="68"/>
  <c r="X2026" i="58"/>
  <c r="V2027" i="58"/>
  <c r="W2026" i="58"/>
  <c r="AB2028" i="58"/>
  <c r="AA2028" i="58"/>
  <c r="Z2029" i="58"/>
  <c r="G2028" i="67" l="1"/>
  <c r="I2027" i="67"/>
  <c r="H2027" i="67"/>
  <c r="E2030" i="68"/>
  <c r="G2030" i="68" s="1"/>
  <c r="D2031" i="68"/>
  <c r="F2030" i="68"/>
  <c r="F2029" i="67"/>
  <c r="E2029" i="67"/>
  <c r="D2030" i="67"/>
  <c r="H2029" i="68"/>
  <c r="I2029" i="68"/>
  <c r="X2027" i="58"/>
  <c r="V2028" i="58"/>
  <c r="W2027" i="58"/>
  <c r="AB2029" i="58"/>
  <c r="AA2029" i="58"/>
  <c r="Z2030" i="58"/>
  <c r="H2030" i="68" l="1"/>
  <c r="I2030" i="68"/>
  <c r="E2030" i="67"/>
  <c r="D2031" i="67"/>
  <c r="F2030" i="67"/>
  <c r="D2032" i="68"/>
  <c r="F2031" i="68"/>
  <c r="E2031" i="68"/>
  <c r="G2031" i="68" s="1"/>
  <c r="G2029" i="67"/>
  <c r="H2028" i="67"/>
  <c r="I2028" i="67"/>
  <c r="X2028" i="58"/>
  <c r="V2029" i="58"/>
  <c r="W2028" i="58"/>
  <c r="AB2030" i="58"/>
  <c r="AA2030" i="58"/>
  <c r="Z2031" i="58"/>
  <c r="D2033" i="68" l="1"/>
  <c r="F2032" i="68"/>
  <c r="E2032" i="68"/>
  <c r="G2030" i="67"/>
  <c r="I2029" i="67"/>
  <c r="H2029" i="67"/>
  <c r="I2031" i="68"/>
  <c r="G2032" i="68"/>
  <c r="H2031" i="68"/>
  <c r="F2031" i="67"/>
  <c r="E2031" i="67"/>
  <c r="D2032" i="67"/>
  <c r="W2029" i="58"/>
  <c r="X2029" i="58"/>
  <c r="V2030" i="58"/>
  <c r="AB2031" i="58"/>
  <c r="AA2031" i="58"/>
  <c r="Z2032" i="58"/>
  <c r="D2033" i="67" l="1"/>
  <c r="F2032" i="67"/>
  <c r="E2032" i="67"/>
  <c r="I2032" i="68"/>
  <c r="H2032" i="68"/>
  <c r="G2033" i="68"/>
  <c r="G2031" i="67"/>
  <c r="I2030" i="67"/>
  <c r="H2030" i="67"/>
  <c r="F2033" i="68"/>
  <c r="E2033" i="68"/>
  <c r="D2034" i="68"/>
  <c r="V2031" i="58"/>
  <c r="W2030" i="58"/>
  <c r="X2030" i="58"/>
  <c r="AB2032" i="58"/>
  <c r="AA2032" i="58"/>
  <c r="Z2033" i="58"/>
  <c r="E2034" i="68" l="1"/>
  <c r="D2035" i="68"/>
  <c r="F2034" i="68"/>
  <c r="G2032" i="67"/>
  <c r="I2031" i="67"/>
  <c r="H2031" i="67"/>
  <c r="I2033" i="68"/>
  <c r="G2034" i="68"/>
  <c r="H2033" i="68"/>
  <c r="E2033" i="67"/>
  <c r="F2033" i="67"/>
  <c r="D2034" i="67"/>
  <c r="V2032" i="58"/>
  <c r="W2031" i="58"/>
  <c r="X2031" i="58"/>
  <c r="AB2033" i="58"/>
  <c r="AA2033" i="58"/>
  <c r="Z2034" i="58"/>
  <c r="F2034" i="67" l="1"/>
  <c r="E2034" i="67"/>
  <c r="D2035" i="67"/>
  <c r="I2034" i="68"/>
  <c r="H2034" i="68"/>
  <c r="G2035" i="68"/>
  <c r="G2033" i="67"/>
  <c r="I2032" i="67"/>
  <c r="H2032" i="67"/>
  <c r="F2035" i="68"/>
  <c r="D2036" i="68"/>
  <c r="E2035" i="68"/>
  <c r="X2032" i="58"/>
  <c r="W2032" i="58"/>
  <c r="V2033" i="58"/>
  <c r="AB2034" i="58"/>
  <c r="AA2034" i="58"/>
  <c r="Z2035" i="58"/>
  <c r="D2037" i="68" l="1"/>
  <c r="E2036" i="68"/>
  <c r="G2036" i="68" s="1"/>
  <c r="F2036" i="68"/>
  <c r="G2034" i="67"/>
  <c r="I2033" i="67"/>
  <c r="H2033" i="67"/>
  <c r="E2035" i="67"/>
  <c r="F2035" i="67"/>
  <c r="D2036" i="67"/>
  <c r="I2035" i="68"/>
  <c r="H2035" i="68"/>
  <c r="V2034" i="58"/>
  <c r="W2033" i="58"/>
  <c r="X2033" i="58"/>
  <c r="AB2035" i="58"/>
  <c r="AA2035" i="58"/>
  <c r="Z2036" i="58"/>
  <c r="G2035" i="67" l="1"/>
  <c r="I2034" i="67"/>
  <c r="H2034" i="67"/>
  <c r="F2036" i="67"/>
  <c r="D2037" i="67"/>
  <c r="E2036" i="67"/>
  <c r="H2036" i="68"/>
  <c r="I2036" i="68"/>
  <c r="F2037" i="68"/>
  <c r="E2037" i="68"/>
  <c r="G2037" i="68" s="1"/>
  <c r="D2038" i="68"/>
  <c r="V2035" i="58"/>
  <c r="W2034" i="58"/>
  <c r="X2034" i="58"/>
  <c r="AB2036" i="58"/>
  <c r="AA2036" i="58"/>
  <c r="Z2037" i="58"/>
  <c r="E2038" i="68" l="1"/>
  <c r="D2039" i="68"/>
  <c r="F2038" i="68"/>
  <c r="G2038" i="68"/>
  <c r="H2037" i="68"/>
  <c r="I2037" i="68"/>
  <c r="D2038" i="67"/>
  <c r="E2037" i="67"/>
  <c r="F2037" i="67"/>
  <c r="G2036" i="67"/>
  <c r="I2035" i="67"/>
  <c r="H2035" i="67"/>
  <c r="V2036" i="58"/>
  <c r="W2035" i="58"/>
  <c r="X2035" i="58"/>
  <c r="AB2037" i="58"/>
  <c r="AA2037" i="58"/>
  <c r="Z2038" i="58"/>
  <c r="H2038" i="68" l="1"/>
  <c r="G2039" i="68"/>
  <c r="I2038" i="68"/>
  <c r="E2038" i="67"/>
  <c r="D2039" i="67"/>
  <c r="F2038" i="67"/>
  <c r="D2040" i="68"/>
  <c r="F2039" i="68"/>
  <c r="E2039" i="68"/>
  <c r="G2037" i="67"/>
  <c r="I2036" i="67"/>
  <c r="H2036" i="67"/>
  <c r="X2036" i="58"/>
  <c r="V2037" i="58"/>
  <c r="W2036" i="58"/>
  <c r="AB2038" i="58"/>
  <c r="AA2038" i="58"/>
  <c r="Z2039" i="58"/>
  <c r="F2040" i="68" l="1"/>
  <c r="D2041" i="68"/>
  <c r="E2040" i="68"/>
  <c r="G2040" i="68"/>
  <c r="I2039" i="68"/>
  <c r="H2039" i="68"/>
  <c r="G2038" i="67"/>
  <c r="H2037" i="67"/>
  <c r="I2037" i="67"/>
  <c r="F2039" i="67"/>
  <c r="D2040" i="67"/>
  <c r="E2039" i="67"/>
  <c r="X2037" i="58"/>
  <c r="V2038" i="58"/>
  <c r="W2037" i="58"/>
  <c r="AB2039" i="58"/>
  <c r="AA2039" i="58"/>
  <c r="Z2040" i="58"/>
  <c r="G2041" i="68" l="1"/>
  <c r="I2040" i="68"/>
  <c r="H2040" i="68"/>
  <c r="D2041" i="67"/>
  <c r="F2040" i="67"/>
  <c r="E2040" i="67"/>
  <c r="G2039" i="67"/>
  <c r="H2038" i="67"/>
  <c r="I2038" i="67"/>
  <c r="D2042" i="68"/>
  <c r="F2041" i="68"/>
  <c r="E2041" i="68"/>
  <c r="X2038" i="58"/>
  <c r="V2039" i="58"/>
  <c r="W2038" i="58"/>
  <c r="AA2040" i="58"/>
  <c r="AC2040" i="58"/>
  <c r="AB2040" i="58"/>
  <c r="Z2041" i="58"/>
  <c r="F2041" i="67" l="1"/>
  <c r="E2041" i="67"/>
  <c r="D2042" i="67"/>
  <c r="G2040" i="67"/>
  <c r="I2039" i="67"/>
  <c r="H2039" i="67"/>
  <c r="F2042" i="68"/>
  <c r="E2042" i="68"/>
  <c r="D2043" i="68"/>
  <c r="H2041" i="68"/>
  <c r="G2042" i="68"/>
  <c r="I2041" i="68"/>
  <c r="V2040" i="58"/>
  <c r="W2039" i="58"/>
  <c r="X2039" i="58"/>
  <c r="AA2041" i="58"/>
  <c r="AB2041" i="58"/>
  <c r="Z2042" i="58"/>
  <c r="D2044" i="68" l="1"/>
  <c r="F2043" i="68"/>
  <c r="E2043" i="68"/>
  <c r="G2043" i="68" s="1"/>
  <c r="G2041" i="67"/>
  <c r="H2040" i="67"/>
  <c r="I2040" i="67"/>
  <c r="D2043" i="67"/>
  <c r="F2042" i="67"/>
  <c r="E2042" i="67"/>
  <c r="I2042" i="68"/>
  <c r="H2042" i="68"/>
  <c r="X2040" i="58"/>
  <c r="V2041" i="58"/>
  <c r="Y2040" i="58"/>
  <c r="W2040" i="58"/>
  <c r="AB2042" i="58"/>
  <c r="AA2042" i="58"/>
  <c r="Z2043" i="58"/>
  <c r="G2042" i="67" l="1"/>
  <c r="I2041" i="67"/>
  <c r="H2041" i="67"/>
  <c r="D2044" i="67"/>
  <c r="F2043" i="67"/>
  <c r="E2043" i="67"/>
  <c r="I2043" i="68"/>
  <c r="H2043" i="68"/>
  <c r="D2045" i="68"/>
  <c r="E2044" i="68"/>
  <c r="G2044" i="68" s="1"/>
  <c r="F2044" i="68"/>
  <c r="V2042" i="58"/>
  <c r="X2041" i="58"/>
  <c r="W2041" i="58"/>
  <c r="AB2043" i="58"/>
  <c r="AA2043" i="58"/>
  <c r="Z2044" i="58"/>
  <c r="F2044" i="67" l="1"/>
  <c r="E2044" i="67"/>
  <c r="D2045" i="67"/>
  <c r="H2044" i="68"/>
  <c r="I2044" i="68"/>
  <c r="E2045" i="68"/>
  <c r="G2045" i="68" s="1"/>
  <c r="F2045" i="68"/>
  <c r="D2046" i="68"/>
  <c r="G2043" i="67"/>
  <c r="I2042" i="67"/>
  <c r="H2042" i="67"/>
  <c r="V2043" i="58"/>
  <c r="W2042" i="58"/>
  <c r="X2042" i="58"/>
  <c r="AB2044" i="58"/>
  <c r="AA2044" i="58"/>
  <c r="Z2045" i="58"/>
  <c r="G2044" i="67" l="1"/>
  <c r="I2043" i="67"/>
  <c r="H2043" i="67"/>
  <c r="D2047" i="68"/>
  <c r="F2046" i="68"/>
  <c r="E2046" i="68"/>
  <c r="G2046" i="68" s="1"/>
  <c r="D2046" i="67"/>
  <c r="E2045" i="67"/>
  <c r="F2045" i="67"/>
  <c r="I2045" i="68"/>
  <c r="H2045" i="68"/>
  <c r="W2043" i="58"/>
  <c r="V2044" i="58"/>
  <c r="X2043" i="58"/>
  <c r="AA2045" i="58"/>
  <c r="AB2045" i="58"/>
  <c r="Z2046" i="58"/>
  <c r="E2047" i="68" l="1"/>
  <c r="G2047" i="68" s="1"/>
  <c r="D2048" i="68"/>
  <c r="F2047" i="68"/>
  <c r="D2047" i="67"/>
  <c r="E2046" i="67"/>
  <c r="F2046" i="67"/>
  <c r="H2046" i="68"/>
  <c r="I2046" i="68"/>
  <c r="G2045" i="67"/>
  <c r="H2044" i="67"/>
  <c r="I2044" i="67"/>
  <c r="X2044" i="58"/>
  <c r="W2044" i="58"/>
  <c r="V2045" i="58"/>
  <c r="AB2046" i="58"/>
  <c r="AA2046" i="58"/>
  <c r="Z2047" i="58"/>
  <c r="E2047" i="67" l="1"/>
  <c r="D2048" i="67"/>
  <c r="F2047" i="67"/>
  <c r="F2048" i="68"/>
  <c r="D2049" i="68"/>
  <c r="E2048" i="68"/>
  <c r="G2048" i="68" s="1"/>
  <c r="G2046" i="67"/>
  <c r="H2045" i="67"/>
  <c r="I2045" i="67"/>
  <c r="H2047" i="68"/>
  <c r="I2047" i="68"/>
  <c r="V2046" i="58"/>
  <c r="X2045" i="58"/>
  <c r="W2045" i="58"/>
  <c r="AB2047" i="58"/>
  <c r="AA2047" i="58"/>
  <c r="Z2048" i="58"/>
  <c r="G2047" i="67" l="1"/>
  <c r="H2046" i="67"/>
  <c r="I2046" i="67"/>
  <c r="I2048" i="68"/>
  <c r="H2048" i="68"/>
  <c r="F2048" i="67"/>
  <c r="E2048" i="67"/>
  <c r="D2049" i="67"/>
  <c r="D2050" i="68"/>
  <c r="F2049" i="68"/>
  <c r="E2049" i="68"/>
  <c r="G2049" i="68" s="1"/>
  <c r="W2046" i="58"/>
  <c r="V2047" i="58"/>
  <c r="X2046" i="58"/>
  <c r="AB2048" i="58"/>
  <c r="AA2048" i="58"/>
  <c r="Z2049" i="58"/>
  <c r="E2049" i="67" l="1"/>
  <c r="D2050" i="67"/>
  <c r="F2049" i="67"/>
  <c r="I2049" i="68"/>
  <c r="H2049" i="68"/>
  <c r="D2051" i="68"/>
  <c r="E2050" i="68"/>
  <c r="G2050" i="68" s="1"/>
  <c r="F2050" i="68"/>
  <c r="G2048" i="67"/>
  <c r="H2047" i="67"/>
  <c r="I2047" i="67"/>
  <c r="W2047" i="58"/>
  <c r="V2048" i="58"/>
  <c r="X2047" i="58"/>
  <c r="AA2049" i="58"/>
  <c r="AB2049" i="58"/>
  <c r="Z2050" i="58"/>
  <c r="G2051" i="68" l="1"/>
  <c r="H2050" i="68"/>
  <c r="I2050" i="68"/>
  <c r="E2051" i="68"/>
  <c r="D2052" i="68"/>
  <c r="F2051" i="68"/>
  <c r="F2050" i="67"/>
  <c r="E2050" i="67"/>
  <c r="D2051" i="67"/>
  <c r="G2049" i="67"/>
  <c r="I2048" i="67"/>
  <c r="H2048" i="67"/>
  <c r="W2048" i="58"/>
  <c r="X2048" i="58"/>
  <c r="V2049" i="58"/>
  <c r="AA2050" i="58"/>
  <c r="AB2050" i="58"/>
  <c r="Z2051" i="58"/>
  <c r="G2050" i="67" l="1"/>
  <c r="H2049" i="67"/>
  <c r="I2049" i="67"/>
  <c r="E2051" i="67"/>
  <c r="F2051" i="67"/>
  <c r="D2052" i="67"/>
  <c r="E2052" i="68"/>
  <c r="F2052" i="68"/>
  <c r="D2053" i="68"/>
  <c r="I2051" i="68"/>
  <c r="H2051" i="68"/>
  <c r="G2052" i="68"/>
  <c r="V2050" i="58"/>
  <c r="X2049" i="58"/>
  <c r="W2049" i="58"/>
  <c r="AB2051" i="58"/>
  <c r="AA2051" i="58"/>
  <c r="Z2052" i="58"/>
  <c r="I2052" i="68" l="1"/>
  <c r="H2052" i="68"/>
  <c r="G2053" i="68"/>
  <c r="F2052" i="67"/>
  <c r="D2053" i="67"/>
  <c r="E2052" i="67"/>
  <c r="D2054" i="68"/>
  <c r="F2053" i="68"/>
  <c r="E2053" i="68"/>
  <c r="G2051" i="67"/>
  <c r="I2050" i="67"/>
  <c r="H2050" i="67"/>
  <c r="W2050" i="58"/>
  <c r="V2051" i="58"/>
  <c r="X2050" i="58"/>
  <c r="AB2052" i="58"/>
  <c r="AA2052" i="58"/>
  <c r="Z2053" i="58"/>
  <c r="F2054" i="68" l="1"/>
  <c r="E2054" i="68"/>
  <c r="D2055" i="68"/>
  <c r="H2053" i="68"/>
  <c r="I2053" i="68"/>
  <c r="G2054" i="68"/>
  <c r="G2052" i="67"/>
  <c r="I2051" i="67"/>
  <c r="H2051" i="67"/>
  <c r="F2053" i="67"/>
  <c r="E2053" i="67"/>
  <c r="D2054" i="67"/>
  <c r="W2051" i="58"/>
  <c r="V2052" i="58"/>
  <c r="X2051" i="58"/>
  <c r="AA2053" i="58"/>
  <c r="AB2053" i="58"/>
  <c r="Z2054" i="58"/>
  <c r="E2054" i="67" l="1"/>
  <c r="D2055" i="67"/>
  <c r="F2054" i="67"/>
  <c r="G2053" i="67"/>
  <c r="I2052" i="67"/>
  <c r="H2052" i="67"/>
  <c r="E2055" i="68"/>
  <c r="F2055" i="68"/>
  <c r="D2056" i="68"/>
  <c r="G2055" i="68"/>
  <c r="I2054" i="68"/>
  <c r="H2054" i="68"/>
  <c r="W2052" i="58"/>
  <c r="X2052" i="58"/>
  <c r="V2053" i="58"/>
  <c r="AB2054" i="58"/>
  <c r="AA2054" i="58"/>
  <c r="Z2055" i="58"/>
  <c r="E2056" i="68" l="1"/>
  <c r="D2057" i="68"/>
  <c r="F2056" i="68"/>
  <c r="G2054" i="67"/>
  <c r="I2053" i="67"/>
  <c r="H2053" i="67"/>
  <c r="I2055" i="68"/>
  <c r="H2055" i="68"/>
  <c r="G2056" i="68"/>
  <c r="F2055" i="67"/>
  <c r="E2055" i="67"/>
  <c r="D2056" i="67"/>
  <c r="V2054" i="58"/>
  <c r="X2053" i="58"/>
  <c r="W2053" i="58"/>
  <c r="AB2055" i="58"/>
  <c r="AA2055" i="58"/>
  <c r="Z2056" i="58"/>
  <c r="G2057" i="68" l="1"/>
  <c r="H2056" i="68"/>
  <c r="I2056" i="68"/>
  <c r="F2056" i="67"/>
  <c r="E2056" i="67"/>
  <c r="D2057" i="67"/>
  <c r="G2055" i="67"/>
  <c r="H2054" i="67"/>
  <c r="I2054" i="67"/>
  <c r="E2057" i="68"/>
  <c r="D2058" i="68"/>
  <c r="F2057" i="68"/>
  <c r="W2054" i="58"/>
  <c r="V2055" i="58"/>
  <c r="X2054" i="58"/>
  <c r="AB2056" i="58"/>
  <c r="AA2056" i="58"/>
  <c r="Z2057" i="58"/>
  <c r="F2057" i="67" l="1"/>
  <c r="E2057" i="67"/>
  <c r="D2058" i="67"/>
  <c r="F2058" i="68"/>
  <c r="E2058" i="68"/>
  <c r="D2059" i="68"/>
  <c r="G2056" i="67"/>
  <c r="I2055" i="67"/>
  <c r="H2055" i="67"/>
  <c r="I2057" i="68"/>
  <c r="G2058" i="68"/>
  <c r="H2057" i="68"/>
  <c r="X2055" i="58"/>
  <c r="W2055" i="58"/>
  <c r="V2056" i="58"/>
  <c r="AA2057" i="58"/>
  <c r="AB2057" i="58"/>
  <c r="Z2058" i="58"/>
  <c r="H2058" i="68" l="1"/>
  <c r="G2059" i="68"/>
  <c r="I2058" i="68"/>
  <c r="G2057" i="67"/>
  <c r="I2056" i="67"/>
  <c r="H2056" i="67"/>
  <c r="F2058" i="67"/>
  <c r="D2059" i="67"/>
  <c r="E2058" i="67"/>
  <c r="F2059" i="68"/>
  <c r="E2059" i="68"/>
  <c r="D2060" i="68"/>
  <c r="X2056" i="58"/>
  <c r="W2056" i="58"/>
  <c r="V2057" i="58"/>
  <c r="AB2058" i="58"/>
  <c r="AA2058" i="58"/>
  <c r="Z2059" i="58"/>
  <c r="D2061" i="68" l="1"/>
  <c r="E2060" i="68"/>
  <c r="F2060" i="68"/>
  <c r="F2059" i="67"/>
  <c r="E2059" i="67"/>
  <c r="D2060" i="67"/>
  <c r="G2058" i="67"/>
  <c r="H2057" i="67"/>
  <c r="I2057" i="67"/>
  <c r="G2060" i="68"/>
  <c r="I2059" i="68"/>
  <c r="H2059" i="68"/>
  <c r="V2058" i="58"/>
  <c r="X2057" i="58"/>
  <c r="W2057" i="58"/>
  <c r="AB2059" i="58"/>
  <c r="AA2059" i="58"/>
  <c r="Z2060" i="58"/>
  <c r="G2059" i="67" l="1"/>
  <c r="H2058" i="67"/>
  <c r="I2058" i="67"/>
  <c r="H2060" i="68"/>
  <c r="G2061" i="68"/>
  <c r="I2060" i="68"/>
  <c r="D2061" i="67"/>
  <c r="F2060" i="67"/>
  <c r="E2060" i="67"/>
  <c r="F2061" i="68"/>
  <c r="E2061" i="68"/>
  <c r="D2062" i="68"/>
  <c r="V2059" i="58"/>
  <c r="W2058" i="58"/>
  <c r="X2058" i="58"/>
  <c r="AC2060" i="58"/>
  <c r="AB2060" i="58"/>
  <c r="AA2060" i="58"/>
  <c r="Z2061" i="58"/>
  <c r="F2062" i="68" l="1"/>
  <c r="E2062" i="68"/>
  <c r="D2063" i="68"/>
  <c r="D2062" i="67"/>
  <c r="F2061" i="67"/>
  <c r="E2061" i="67"/>
  <c r="I2061" i="68"/>
  <c r="H2061" i="68"/>
  <c r="G2062" i="68"/>
  <c r="G2060" i="67"/>
  <c r="H2059" i="67"/>
  <c r="I2059" i="67"/>
  <c r="W2059" i="58"/>
  <c r="V2060" i="58"/>
  <c r="X2059" i="58"/>
  <c r="AB2061" i="58"/>
  <c r="AA2061" i="58"/>
  <c r="Z2062" i="58"/>
  <c r="D2063" i="67" l="1"/>
  <c r="F2062" i="67"/>
  <c r="E2062" i="67"/>
  <c r="E2063" i="68"/>
  <c r="D2064" i="68"/>
  <c r="F2063" i="68"/>
  <c r="G2061" i="67"/>
  <c r="I2060" i="67"/>
  <c r="H2060" i="67"/>
  <c r="G2063" i="68"/>
  <c r="I2062" i="68"/>
  <c r="H2062" i="68"/>
  <c r="X2060" i="58"/>
  <c r="V2061" i="58"/>
  <c r="W2060" i="58"/>
  <c r="Y2060" i="58"/>
  <c r="AB2062" i="58"/>
  <c r="AA2062" i="58"/>
  <c r="Z2063" i="58"/>
  <c r="G2062" i="67" l="1"/>
  <c r="H2061" i="67"/>
  <c r="I2061" i="67"/>
  <c r="I2063" i="68"/>
  <c r="H2063" i="68"/>
  <c r="G2064" i="68"/>
  <c r="F2064" i="68"/>
  <c r="E2064" i="68"/>
  <c r="D2065" i="68"/>
  <c r="F2063" i="67"/>
  <c r="E2063" i="67"/>
  <c r="D2064" i="67"/>
  <c r="V2062" i="58"/>
  <c r="X2061" i="58"/>
  <c r="W2061" i="58"/>
  <c r="AB2063" i="58"/>
  <c r="AA2063" i="58"/>
  <c r="Z2064" i="58"/>
  <c r="H2064" i="68" l="1"/>
  <c r="I2064" i="68"/>
  <c r="G2065" i="68"/>
  <c r="F2064" i="67"/>
  <c r="E2064" i="67"/>
  <c r="D2065" i="67"/>
  <c r="F2065" i="68"/>
  <c r="E2065" i="68"/>
  <c r="D2066" i="68"/>
  <c r="G2063" i="67"/>
  <c r="I2062" i="67"/>
  <c r="H2062" i="67"/>
  <c r="V2063" i="58"/>
  <c r="W2062" i="58"/>
  <c r="X2062" i="58"/>
  <c r="AB2064" i="58"/>
  <c r="AA2064" i="58"/>
  <c r="Z2065" i="58"/>
  <c r="I2065" i="68" l="1"/>
  <c r="H2065" i="68"/>
  <c r="G2064" i="67"/>
  <c r="H2063" i="67"/>
  <c r="I2063" i="67"/>
  <c r="E2065" i="67"/>
  <c r="F2065" i="67"/>
  <c r="D2066" i="67"/>
  <c r="D2067" i="68"/>
  <c r="F2066" i="68"/>
  <c r="E2066" i="68"/>
  <c r="G2066" i="68" s="1"/>
  <c r="X2063" i="58"/>
  <c r="W2063" i="58"/>
  <c r="V2064" i="58"/>
  <c r="AB2065" i="58"/>
  <c r="AA2065" i="58"/>
  <c r="Z2066" i="58"/>
  <c r="D2067" i="67" l="1"/>
  <c r="E2066" i="67"/>
  <c r="F2066" i="67"/>
  <c r="F2067" i="68"/>
  <c r="E2067" i="68"/>
  <c r="D2068" i="68"/>
  <c r="H2066" i="68"/>
  <c r="G2067" i="68"/>
  <c r="I2066" i="68"/>
  <c r="G2065" i="67"/>
  <c r="I2064" i="67"/>
  <c r="H2064" i="67"/>
  <c r="X2064" i="58"/>
  <c r="W2064" i="58"/>
  <c r="V2065" i="58"/>
  <c r="AB2066" i="58"/>
  <c r="AA2066" i="58"/>
  <c r="Z2067" i="58"/>
  <c r="G2066" i="67" l="1"/>
  <c r="H2065" i="67"/>
  <c r="I2065" i="67"/>
  <c r="D2069" i="68"/>
  <c r="E2068" i="68"/>
  <c r="F2068" i="68"/>
  <c r="G2068" i="68"/>
  <c r="I2067" i="68"/>
  <c r="H2067" i="68"/>
  <c r="F2067" i="67"/>
  <c r="E2067" i="67"/>
  <c r="D2068" i="67"/>
  <c r="V2066" i="58"/>
  <c r="W2065" i="58"/>
  <c r="X2065" i="58"/>
  <c r="AB2067" i="58"/>
  <c r="AA2067" i="58"/>
  <c r="Z2068" i="58"/>
  <c r="F2069" i="68" l="1"/>
  <c r="E2069" i="68"/>
  <c r="D2070" i="68"/>
  <c r="H2068" i="68"/>
  <c r="G2069" i="68"/>
  <c r="I2068" i="68"/>
  <c r="D2069" i="67"/>
  <c r="F2068" i="67"/>
  <c r="E2068" i="67"/>
  <c r="G2067" i="67"/>
  <c r="I2066" i="67"/>
  <c r="H2066" i="67"/>
  <c r="V2067" i="58"/>
  <c r="W2066" i="58"/>
  <c r="X2066" i="58"/>
  <c r="AB2068" i="58"/>
  <c r="AA2068" i="58"/>
  <c r="Z2069" i="58"/>
  <c r="D2070" i="67" l="1"/>
  <c r="F2069" i="67"/>
  <c r="E2069" i="67"/>
  <c r="F2070" i="68"/>
  <c r="D2071" i="68"/>
  <c r="E2070" i="68"/>
  <c r="G2068" i="67"/>
  <c r="I2067" i="67"/>
  <c r="H2067" i="67"/>
  <c r="G2070" i="68"/>
  <c r="I2069" i="68"/>
  <c r="H2069" i="68"/>
  <c r="V2068" i="58"/>
  <c r="W2067" i="58"/>
  <c r="X2067" i="58"/>
  <c r="AB2069" i="58"/>
  <c r="AA2069" i="58"/>
  <c r="Z2070" i="58"/>
  <c r="G2069" i="67" l="1"/>
  <c r="I2068" i="67"/>
  <c r="H2068" i="67"/>
  <c r="H2070" i="68"/>
  <c r="G2071" i="68"/>
  <c r="I2070" i="68"/>
  <c r="F2071" i="68"/>
  <c r="D2072" i="68"/>
  <c r="E2071" i="68"/>
  <c r="D2071" i="67"/>
  <c r="F2070" i="67"/>
  <c r="E2070" i="67"/>
  <c r="V2069" i="58"/>
  <c r="X2068" i="58"/>
  <c r="W2068" i="58"/>
  <c r="AB2070" i="58"/>
  <c r="AA2070" i="58"/>
  <c r="Z2071" i="58"/>
  <c r="D2073" i="68" l="1"/>
  <c r="E2072" i="68"/>
  <c r="F2072" i="68"/>
  <c r="D2072" i="67"/>
  <c r="F2071" i="67"/>
  <c r="E2071" i="67"/>
  <c r="G2072" i="68"/>
  <c r="H2071" i="68"/>
  <c r="I2071" i="68"/>
  <c r="G2070" i="67"/>
  <c r="H2069" i="67"/>
  <c r="I2069" i="67"/>
  <c r="V2070" i="58"/>
  <c r="W2069" i="58"/>
  <c r="X2069" i="58"/>
  <c r="AB2071" i="58"/>
  <c r="AA2071" i="58"/>
  <c r="Z2072" i="58"/>
  <c r="D2073" i="67" l="1"/>
  <c r="F2072" i="67"/>
  <c r="E2072" i="67"/>
  <c r="H2072" i="68"/>
  <c r="I2072" i="68"/>
  <c r="G2071" i="67"/>
  <c r="I2070" i="67"/>
  <c r="H2070" i="67"/>
  <c r="E2073" i="68"/>
  <c r="G2073" i="68" s="1"/>
  <c r="D2074" i="68"/>
  <c r="F2073" i="68"/>
  <c r="W2070" i="58"/>
  <c r="X2070" i="58"/>
  <c r="V2071" i="58"/>
  <c r="AB2072" i="58"/>
  <c r="AA2072" i="58"/>
  <c r="Z2073" i="58"/>
  <c r="D2075" i="68" l="1"/>
  <c r="F2074" i="68"/>
  <c r="E2074" i="68"/>
  <c r="G2074" i="68" s="1"/>
  <c r="G2072" i="67"/>
  <c r="I2071" i="67"/>
  <c r="H2071" i="67"/>
  <c r="H2073" i="68"/>
  <c r="I2073" i="68"/>
  <c r="D2074" i="67"/>
  <c r="F2073" i="67"/>
  <c r="E2073" i="67"/>
  <c r="W2071" i="58"/>
  <c r="X2071" i="58"/>
  <c r="V2072" i="58"/>
  <c r="AB2073" i="58"/>
  <c r="AA2073" i="58"/>
  <c r="Z2074" i="58"/>
  <c r="G2073" i="67" l="1"/>
  <c r="H2072" i="67"/>
  <c r="I2072" i="67"/>
  <c r="H2074" i="68"/>
  <c r="G2075" i="68"/>
  <c r="I2074" i="68"/>
  <c r="F2074" i="67"/>
  <c r="E2074" i="67"/>
  <c r="D2075" i="67"/>
  <c r="F2075" i="68"/>
  <c r="D2076" i="68"/>
  <c r="E2075" i="68"/>
  <c r="W2072" i="58"/>
  <c r="X2072" i="58"/>
  <c r="V2073" i="58"/>
  <c r="AB2074" i="58"/>
  <c r="AA2074" i="58"/>
  <c r="Z2075" i="58"/>
  <c r="D2077" i="68" l="1"/>
  <c r="E2076" i="68"/>
  <c r="F2076" i="68"/>
  <c r="D2076" i="67"/>
  <c r="F2075" i="67"/>
  <c r="E2075" i="67"/>
  <c r="G2076" i="68"/>
  <c r="I2075" i="68"/>
  <c r="H2075" i="68"/>
  <c r="G2074" i="67"/>
  <c r="I2073" i="67"/>
  <c r="H2073" i="67"/>
  <c r="V2074" i="58"/>
  <c r="W2073" i="58"/>
  <c r="X2073" i="58"/>
  <c r="AA2075" i="58"/>
  <c r="AB2075" i="58"/>
  <c r="Z2076" i="58"/>
  <c r="D2077" i="67" l="1"/>
  <c r="F2076" i="67"/>
  <c r="E2076" i="67"/>
  <c r="G2075" i="67"/>
  <c r="H2074" i="67"/>
  <c r="I2074" i="67"/>
  <c r="H2076" i="68"/>
  <c r="G2077" i="68"/>
  <c r="I2076" i="68"/>
  <c r="F2077" i="68"/>
  <c r="E2077" i="68"/>
  <c r="D2078" i="68"/>
  <c r="V2075" i="58"/>
  <c r="W2074" i="58"/>
  <c r="X2074" i="58"/>
  <c r="AB2076" i="58"/>
  <c r="AA2076" i="58"/>
  <c r="Z2077" i="58"/>
  <c r="D2079" i="68" l="1"/>
  <c r="F2078" i="68"/>
  <c r="E2078" i="68"/>
  <c r="G2078" i="68"/>
  <c r="I2077" i="68"/>
  <c r="H2077" i="68"/>
  <c r="G2076" i="67"/>
  <c r="H2075" i="67"/>
  <c r="I2075" i="67"/>
  <c r="D2078" i="67"/>
  <c r="F2077" i="67"/>
  <c r="E2077" i="67"/>
  <c r="V2076" i="58"/>
  <c r="X2075" i="58"/>
  <c r="W2075" i="58"/>
  <c r="AB2077" i="58"/>
  <c r="AA2077" i="58"/>
  <c r="Z2078" i="58"/>
  <c r="H2078" i="68" l="1"/>
  <c r="I2078" i="68"/>
  <c r="G2077" i="67"/>
  <c r="H2076" i="67"/>
  <c r="I2076" i="67"/>
  <c r="D2079" i="67"/>
  <c r="F2078" i="67"/>
  <c r="E2078" i="67"/>
  <c r="E2079" i="68"/>
  <c r="G2079" i="68" s="1"/>
  <c r="D2080" i="68"/>
  <c r="F2079" i="68"/>
  <c r="V2077" i="58"/>
  <c r="X2076" i="58"/>
  <c r="W2076" i="58"/>
  <c r="AB2078" i="58"/>
  <c r="AA2078" i="58"/>
  <c r="Z2079" i="58"/>
  <c r="H2079" i="68" l="1"/>
  <c r="G2080" i="68"/>
  <c r="I2079" i="68"/>
  <c r="G2078" i="67"/>
  <c r="I2077" i="67"/>
  <c r="H2077" i="67"/>
  <c r="E2080" i="68"/>
  <c r="F2080" i="68"/>
  <c r="D2081" i="68"/>
  <c r="D2080" i="67"/>
  <c r="F2079" i="67"/>
  <c r="E2079" i="67"/>
  <c r="V2078" i="58"/>
  <c r="W2077" i="58"/>
  <c r="X2077" i="58"/>
  <c r="AA2079" i="58"/>
  <c r="AB2079" i="58"/>
  <c r="Z2080" i="58"/>
  <c r="G2079" i="67" l="1"/>
  <c r="H2078" i="67"/>
  <c r="I2078" i="67"/>
  <c r="F2080" i="67"/>
  <c r="E2080" i="67"/>
  <c r="D2081" i="67"/>
  <c r="I2080" i="68"/>
  <c r="H2080" i="68"/>
  <c r="G2081" i="68"/>
  <c r="F2081" i="68"/>
  <c r="E2081" i="68"/>
  <c r="D2082" i="68"/>
  <c r="V2079" i="58"/>
  <c r="X2078" i="58"/>
  <c r="W2078" i="58"/>
  <c r="AC2080" i="58"/>
  <c r="AB2080" i="58"/>
  <c r="AA2080" i="58"/>
  <c r="Z2081" i="58"/>
  <c r="E2082" i="68" l="1"/>
  <c r="D2083" i="68"/>
  <c r="F2082" i="68"/>
  <c r="D2082" i="67"/>
  <c r="F2081" i="67"/>
  <c r="E2081" i="67"/>
  <c r="G2082" i="68"/>
  <c r="I2081" i="68"/>
  <c r="H2081" i="68"/>
  <c r="G2080" i="67"/>
  <c r="I2079" i="67"/>
  <c r="H2079" i="67"/>
  <c r="V2080" i="58"/>
  <c r="X2079" i="58"/>
  <c r="W2079" i="58"/>
  <c r="AB2081" i="58"/>
  <c r="AA2081" i="58"/>
  <c r="Z2082" i="58"/>
  <c r="F2082" i="67" l="1"/>
  <c r="E2082" i="67"/>
  <c r="D2083" i="67"/>
  <c r="G2081" i="67"/>
  <c r="I2080" i="67"/>
  <c r="H2080" i="67"/>
  <c r="D2084" i="68"/>
  <c r="F2083" i="68"/>
  <c r="E2083" i="68"/>
  <c r="G2083" i="68" s="1"/>
  <c r="I2082" i="68"/>
  <c r="H2082" i="68"/>
  <c r="V2081" i="58"/>
  <c r="Y2080" i="58"/>
  <c r="X2080" i="58"/>
  <c r="W2080" i="58"/>
  <c r="AB2082" i="58"/>
  <c r="AA2082" i="58"/>
  <c r="Z2083" i="58"/>
  <c r="H2083" i="68" l="1"/>
  <c r="G2084" i="68"/>
  <c r="I2083" i="68"/>
  <c r="G2082" i="67"/>
  <c r="H2081" i="67"/>
  <c r="I2081" i="67"/>
  <c r="E2084" i="68"/>
  <c r="F2084" i="68"/>
  <c r="D2085" i="68"/>
  <c r="F2083" i="67"/>
  <c r="E2083" i="67"/>
  <c r="D2084" i="67"/>
  <c r="X2081" i="58"/>
  <c r="V2082" i="58"/>
  <c r="W2081" i="58"/>
  <c r="AB2083" i="58"/>
  <c r="AA2083" i="58"/>
  <c r="Z2084" i="58"/>
  <c r="G2083" i="67" l="1"/>
  <c r="I2082" i="67"/>
  <c r="H2082" i="67"/>
  <c r="H2084" i="68"/>
  <c r="G2085" i="68"/>
  <c r="I2084" i="68"/>
  <c r="F2084" i="67"/>
  <c r="E2084" i="67"/>
  <c r="D2085" i="67"/>
  <c r="E2085" i="68"/>
  <c r="D2086" i="68"/>
  <c r="F2085" i="68"/>
  <c r="X2082" i="58"/>
  <c r="V2083" i="58"/>
  <c r="W2082" i="58"/>
  <c r="AB2084" i="58"/>
  <c r="AA2084" i="58"/>
  <c r="Z2085" i="58"/>
  <c r="E2086" i="68" l="1"/>
  <c r="D2087" i="68"/>
  <c r="F2086" i="68"/>
  <c r="D2086" i="67"/>
  <c r="F2085" i="67"/>
  <c r="E2085" i="67"/>
  <c r="G2086" i="68"/>
  <c r="I2085" i="68"/>
  <c r="H2085" i="68"/>
  <c r="G2084" i="67"/>
  <c r="H2083" i="67"/>
  <c r="I2083" i="67"/>
  <c r="W2083" i="58"/>
  <c r="X2083" i="58"/>
  <c r="V2084" i="58"/>
  <c r="AB2085" i="58"/>
  <c r="AA2085" i="58"/>
  <c r="Z2086" i="58"/>
  <c r="E2086" i="67" l="1"/>
  <c r="D2087" i="67"/>
  <c r="F2086" i="67"/>
  <c r="H2086" i="68"/>
  <c r="I2086" i="68"/>
  <c r="G2085" i="67"/>
  <c r="I2084" i="67"/>
  <c r="H2084" i="67"/>
  <c r="E2087" i="68"/>
  <c r="G2087" i="68" s="1"/>
  <c r="D2088" i="68"/>
  <c r="F2087" i="68"/>
  <c r="V2085" i="58"/>
  <c r="W2084" i="58"/>
  <c r="X2084" i="58"/>
  <c r="AB2086" i="58"/>
  <c r="AA2086" i="58"/>
  <c r="Z2087" i="58"/>
  <c r="H2087" i="68" l="1"/>
  <c r="I2087" i="68"/>
  <c r="F2088" i="68"/>
  <c r="D2089" i="68"/>
  <c r="E2088" i="68"/>
  <c r="G2088" i="68" s="1"/>
  <c r="G2086" i="67"/>
  <c r="H2085" i="67"/>
  <c r="I2085" i="67"/>
  <c r="F2087" i="67"/>
  <c r="E2087" i="67"/>
  <c r="D2088" i="67"/>
  <c r="V2086" i="58"/>
  <c r="W2085" i="58"/>
  <c r="X2085" i="58"/>
  <c r="AB2087" i="58"/>
  <c r="AA2087" i="58"/>
  <c r="Z2088" i="58"/>
  <c r="G2087" i="67" l="1"/>
  <c r="H2086" i="67"/>
  <c r="I2086" i="67"/>
  <c r="D2090" i="68"/>
  <c r="F2089" i="68"/>
  <c r="E2089" i="68"/>
  <c r="G2089" i="68" s="1"/>
  <c r="D2089" i="67"/>
  <c r="F2088" i="67"/>
  <c r="E2088" i="67"/>
  <c r="I2088" i="68"/>
  <c r="H2088" i="68"/>
  <c r="X2086" i="58"/>
  <c r="W2086" i="58"/>
  <c r="V2087" i="58"/>
  <c r="AB2088" i="58"/>
  <c r="AA2088" i="58"/>
  <c r="Z2089" i="58"/>
  <c r="E2090" i="68" l="1"/>
  <c r="G2090" i="68" s="1"/>
  <c r="D2091" i="68"/>
  <c r="F2090" i="68"/>
  <c r="F2089" i="67"/>
  <c r="E2089" i="67"/>
  <c r="D2090" i="67"/>
  <c r="H2089" i="68"/>
  <c r="I2089" i="68"/>
  <c r="G2088" i="67"/>
  <c r="I2087" i="67"/>
  <c r="H2087" i="67"/>
  <c r="X2087" i="58"/>
  <c r="V2088" i="58"/>
  <c r="W2087" i="58"/>
  <c r="AB2089" i="58"/>
  <c r="AA2089" i="58"/>
  <c r="Z2090" i="58"/>
  <c r="F2090" i="67" l="1"/>
  <c r="E2090" i="67"/>
  <c r="D2091" i="67"/>
  <c r="D2092" i="68"/>
  <c r="F2091" i="68"/>
  <c r="E2091" i="68"/>
  <c r="G2091" i="68" s="1"/>
  <c r="G2089" i="67"/>
  <c r="I2088" i="67"/>
  <c r="H2088" i="67"/>
  <c r="H2090" i="68"/>
  <c r="I2090" i="68"/>
  <c r="X2088" i="58"/>
  <c r="V2089" i="58"/>
  <c r="W2088" i="58"/>
  <c r="AB2090" i="58"/>
  <c r="AA2090" i="58"/>
  <c r="Z2091" i="58"/>
  <c r="E2092" i="68" l="1"/>
  <c r="D2093" i="68"/>
  <c r="F2092" i="68"/>
  <c r="G2090" i="67"/>
  <c r="I2089" i="67"/>
  <c r="H2089" i="67"/>
  <c r="F2091" i="67"/>
  <c r="E2091" i="67"/>
  <c r="D2092" i="67"/>
  <c r="H2091" i="68"/>
  <c r="G2092" i="68"/>
  <c r="I2091" i="68"/>
  <c r="V2090" i="58"/>
  <c r="W2089" i="58"/>
  <c r="X2089" i="58"/>
  <c r="AB2091" i="58"/>
  <c r="AA2091" i="58"/>
  <c r="Z2092" i="58"/>
  <c r="G2091" i="67" l="1"/>
  <c r="I2090" i="67"/>
  <c r="H2090" i="67"/>
  <c r="G2093" i="68"/>
  <c r="I2092" i="68"/>
  <c r="H2092" i="68"/>
  <c r="D2094" i="68"/>
  <c r="F2093" i="68"/>
  <c r="E2093" i="68"/>
  <c r="D2093" i="67"/>
  <c r="F2092" i="67"/>
  <c r="E2092" i="67"/>
  <c r="V2091" i="58"/>
  <c r="W2090" i="58"/>
  <c r="X2090" i="58"/>
  <c r="AB2092" i="58"/>
  <c r="AA2092" i="58"/>
  <c r="Z2093" i="58"/>
  <c r="H2093" i="68" l="1"/>
  <c r="I2093" i="68"/>
  <c r="E2094" i="68"/>
  <c r="G2094" i="68" s="1"/>
  <c r="D2095" i="68"/>
  <c r="F2094" i="68"/>
  <c r="D2094" i="67"/>
  <c r="E2093" i="67"/>
  <c r="F2093" i="67"/>
  <c r="G2092" i="67"/>
  <c r="I2091" i="67"/>
  <c r="H2091" i="67"/>
  <c r="V2092" i="58"/>
  <c r="W2091" i="58"/>
  <c r="X2091" i="58"/>
  <c r="AB2093" i="58"/>
  <c r="AA2093" i="58"/>
  <c r="Z2094" i="58"/>
  <c r="D2095" i="67" l="1"/>
  <c r="F2094" i="67"/>
  <c r="E2094" i="67"/>
  <c r="D2096" i="68"/>
  <c r="F2095" i="68"/>
  <c r="E2095" i="68"/>
  <c r="G2093" i="67"/>
  <c r="I2092" i="67"/>
  <c r="H2092" i="67"/>
  <c r="I2094" i="68"/>
  <c r="H2094" i="68"/>
  <c r="G2095" i="68"/>
  <c r="X2092" i="58"/>
  <c r="V2093" i="58"/>
  <c r="W2092" i="58"/>
  <c r="AA2094" i="58"/>
  <c r="AB2094" i="58"/>
  <c r="Z2095" i="58"/>
  <c r="E2096" i="68" l="1"/>
  <c r="F2096" i="68"/>
  <c r="D2097" i="68"/>
  <c r="I2095" i="68"/>
  <c r="H2095" i="68"/>
  <c r="G2096" i="68"/>
  <c r="G2094" i="67"/>
  <c r="I2093" i="67"/>
  <c r="H2093" i="67"/>
  <c r="F2095" i="67"/>
  <c r="E2095" i="67"/>
  <c r="D2096" i="67"/>
  <c r="X2093" i="58"/>
  <c r="V2094" i="58"/>
  <c r="W2093" i="58"/>
  <c r="AA2095" i="58"/>
  <c r="AB2095" i="58"/>
  <c r="Z2096" i="58"/>
  <c r="E2096" i="67" l="1"/>
  <c r="D2097" i="67"/>
  <c r="F2096" i="67"/>
  <c r="G2095" i="67"/>
  <c r="I2094" i="67"/>
  <c r="H2094" i="67"/>
  <c r="D2098" i="68"/>
  <c r="F2097" i="68"/>
  <c r="E2097" i="68"/>
  <c r="I2096" i="68"/>
  <c r="H2096" i="68"/>
  <c r="G2097" i="68"/>
  <c r="X2094" i="58"/>
  <c r="V2095" i="58"/>
  <c r="W2094" i="58"/>
  <c r="AA2096" i="58"/>
  <c r="AB2096" i="58"/>
  <c r="Z2097" i="58"/>
  <c r="H2097" i="68" l="1"/>
  <c r="I2097" i="68"/>
  <c r="G2096" i="67"/>
  <c r="I2095" i="67"/>
  <c r="H2095" i="67"/>
  <c r="F2098" i="68"/>
  <c r="E2098" i="68"/>
  <c r="G2098" i="68" s="1"/>
  <c r="D2099" i="68"/>
  <c r="F2097" i="67"/>
  <c r="E2097" i="67"/>
  <c r="D2098" i="67"/>
  <c r="V2096" i="58"/>
  <c r="W2095" i="58"/>
  <c r="X2095" i="58"/>
  <c r="AA2097" i="58"/>
  <c r="AB2097" i="58"/>
  <c r="Z2098" i="58"/>
  <c r="E2099" i="68" l="1"/>
  <c r="G2099" i="68" s="1"/>
  <c r="F2099" i="68"/>
  <c r="D2100" i="68"/>
  <c r="E2098" i="67"/>
  <c r="D2099" i="67"/>
  <c r="F2098" i="67"/>
  <c r="I2098" i="68"/>
  <c r="H2098" i="68"/>
  <c r="G2097" i="67"/>
  <c r="I2096" i="67"/>
  <c r="H2096" i="67"/>
  <c r="W2096" i="58"/>
  <c r="X2096" i="58"/>
  <c r="V2097" i="58"/>
  <c r="AA2098" i="58"/>
  <c r="AB2098" i="58"/>
  <c r="Z2099" i="58"/>
  <c r="F2100" i="68" l="1"/>
  <c r="E2100" i="68"/>
  <c r="G2100" i="68" s="1"/>
  <c r="D2101" i="68"/>
  <c r="G2098" i="67"/>
  <c r="H2097" i="67"/>
  <c r="I2097" i="67"/>
  <c r="E2099" i="67"/>
  <c r="D2100" i="67"/>
  <c r="F2099" i="67"/>
  <c r="I2099" i="68"/>
  <c r="H2099" i="68"/>
  <c r="V2098" i="58"/>
  <c r="W2097" i="58"/>
  <c r="X2097" i="58"/>
  <c r="AA2099" i="58"/>
  <c r="AB2099" i="58"/>
  <c r="Z2100" i="58"/>
  <c r="D2101" i="67" l="1"/>
  <c r="F2100" i="67"/>
  <c r="E2100" i="67"/>
  <c r="G2099" i="67"/>
  <c r="H2098" i="67"/>
  <c r="I2098" i="67"/>
  <c r="E2101" i="68"/>
  <c r="F2101" i="68"/>
  <c r="D2102" i="68"/>
  <c r="H2100" i="68"/>
  <c r="G2101" i="68"/>
  <c r="I2100" i="68"/>
  <c r="W2098" i="58"/>
  <c r="X2098" i="58"/>
  <c r="V2099" i="58"/>
  <c r="AB2100" i="58"/>
  <c r="AA2100" i="58"/>
  <c r="AC2100" i="58"/>
  <c r="Z2101" i="58"/>
  <c r="I2101" i="68" l="1"/>
  <c r="G2102" i="68"/>
  <c r="H2101" i="68"/>
  <c r="G2100" i="67"/>
  <c r="H2099" i="67"/>
  <c r="I2099" i="67"/>
  <c r="F2102" i="68"/>
  <c r="E2102" i="68"/>
  <c r="D2103" i="68"/>
  <c r="F2101" i="67"/>
  <c r="E2101" i="67"/>
  <c r="D2102" i="67"/>
  <c r="W2099" i="58"/>
  <c r="V2100" i="58"/>
  <c r="X2099" i="58"/>
  <c r="AA2101" i="58"/>
  <c r="AB2101" i="58"/>
  <c r="Z2102" i="58"/>
  <c r="G2101" i="67" l="1"/>
  <c r="I2100" i="67"/>
  <c r="H2100" i="67"/>
  <c r="D2103" i="67"/>
  <c r="F2102" i="67"/>
  <c r="E2102" i="67"/>
  <c r="H2102" i="68"/>
  <c r="I2102" i="68"/>
  <c r="E2103" i="68"/>
  <c r="G2103" i="68" s="1"/>
  <c r="F2103" i="68"/>
  <c r="D2104" i="68"/>
  <c r="Y2100" i="58"/>
  <c r="W2100" i="58"/>
  <c r="X2100" i="58"/>
  <c r="V2101" i="58"/>
  <c r="AA2102" i="58"/>
  <c r="AB2102" i="58"/>
  <c r="Z2103" i="58"/>
  <c r="G2104" i="68" l="1"/>
  <c r="H2103" i="68"/>
  <c r="I2103" i="68"/>
  <c r="E2104" i="68"/>
  <c r="D2105" i="68"/>
  <c r="F2104" i="68"/>
  <c r="E2103" i="67"/>
  <c r="D2104" i="67"/>
  <c r="F2103" i="67"/>
  <c r="G2102" i="67"/>
  <c r="I2101" i="67"/>
  <c r="H2101" i="67"/>
  <c r="W2101" i="58"/>
  <c r="V2102" i="58"/>
  <c r="X2101" i="58"/>
  <c r="AA2103" i="58"/>
  <c r="AB2103" i="58"/>
  <c r="Z2104" i="58"/>
  <c r="D2105" i="67" l="1"/>
  <c r="F2104" i="67"/>
  <c r="E2104" i="67"/>
  <c r="G2103" i="67"/>
  <c r="I2102" i="67"/>
  <c r="H2102" i="67"/>
  <c r="E2105" i="68"/>
  <c r="F2105" i="68"/>
  <c r="D2106" i="68"/>
  <c r="H2104" i="68"/>
  <c r="G2105" i="68"/>
  <c r="I2104" i="68"/>
  <c r="X2102" i="58"/>
  <c r="W2102" i="58"/>
  <c r="V2103" i="58"/>
  <c r="AA2104" i="58"/>
  <c r="AB2104" i="58"/>
  <c r="Z2105" i="58"/>
  <c r="G2104" i="67" l="1"/>
  <c r="H2103" i="67"/>
  <c r="I2103" i="67"/>
  <c r="H2105" i="68"/>
  <c r="I2105" i="68"/>
  <c r="G2106" i="68"/>
  <c r="D2107" i="68"/>
  <c r="E2106" i="68"/>
  <c r="F2106" i="68"/>
  <c r="D2106" i="67"/>
  <c r="F2105" i="67"/>
  <c r="E2105" i="67"/>
  <c r="W2103" i="58"/>
  <c r="V2104" i="58"/>
  <c r="X2103" i="58"/>
  <c r="AA2105" i="58"/>
  <c r="AB2105" i="58"/>
  <c r="Z2106" i="58"/>
  <c r="F2107" i="68" l="1"/>
  <c r="D2108" i="68"/>
  <c r="E2107" i="68"/>
  <c r="D2107" i="67"/>
  <c r="F2106" i="67"/>
  <c r="E2106" i="67"/>
  <c r="G2107" i="68"/>
  <c r="H2106" i="68"/>
  <c r="I2106" i="68"/>
  <c r="G2105" i="67"/>
  <c r="I2104" i="67"/>
  <c r="H2104" i="67"/>
  <c r="X2104" i="58"/>
  <c r="W2104" i="58"/>
  <c r="V2105" i="58"/>
  <c r="AA2106" i="58"/>
  <c r="AB2106" i="58"/>
  <c r="Z2107" i="58"/>
  <c r="F2107" i="67" l="1"/>
  <c r="D2108" i="67"/>
  <c r="E2107" i="67"/>
  <c r="I2107" i="68"/>
  <c r="G2108" i="68"/>
  <c r="H2107" i="68"/>
  <c r="G2106" i="67"/>
  <c r="H2105" i="67"/>
  <c r="I2105" i="67"/>
  <c r="F2108" i="68"/>
  <c r="E2108" i="68"/>
  <c r="D2109" i="68"/>
  <c r="X2105" i="58"/>
  <c r="V2106" i="58"/>
  <c r="W2105" i="58"/>
  <c r="AA2107" i="58"/>
  <c r="AB2107" i="58"/>
  <c r="Z2108" i="58"/>
  <c r="H2108" i="68" l="1"/>
  <c r="I2108" i="68"/>
  <c r="G2109" i="68"/>
  <c r="E2109" i="68"/>
  <c r="F2109" i="68"/>
  <c r="D2110" i="68"/>
  <c r="G2107" i="67"/>
  <c r="I2106" i="67"/>
  <c r="H2106" i="67"/>
  <c r="F2108" i="67"/>
  <c r="E2108" i="67"/>
  <c r="D2109" i="67"/>
  <c r="X2106" i="58"/>
  <c r="W2106" i="58"/>
  <c r="V2107" i="58"/>
  <c r="AA2108" i="58"/>
  <c r="AB2108" i="58"/>
  <c r="Z2109" i="58"/>
  <c r="E2109" i="67" l="1"/>
  <c r="D2110" i="67"/>
  <c r="F2109" i="67"/>
  <c r="G2108" i="67"/>
  <c r="I2107" i="67"/>
  <c r="H2107" i="67"/>
  <c r="G2110" i="68"/>
  <c r="H2109" i="68"/>
  <c r="I2109" i="68"/>
  <c r="E2110" i="68"/>
  <c r="D2111" i="68"/>
  <c r="F2110" i="68"/>
  <c r="V2108" i="58"/>
  <c r="X2107" i="58"/>
  <c r="W2107" i="58"/>
  <c r="AA2109" i="58"/>
  <c r="AB2109" i="58"/>
  <c r="Z2110" i="58"/>
  <c r="G2109" i="67" l="1"/>
  <c r="H2108" i="67"/>
  <c r="I2108" i="67"/>
  <c r="E2111" i="68"/>
  <c r="F2111" i="68"/>
  <c r="D2112" i="68"/>
  <c r="H2110" i="68"/>
  <c r="G2111" i="68"/>
  <c r="I2110" i="68"/>
  <c r="D2111" i="67"/>
  <c r="F2110" i="67"/>
  <c r="E2110" i="67"/>
  <c r="X2108" i="58"/>
  <c r="V2109" i="58"/>
  <c r="W2108" i="58"/>
  <c r="AA2110" i="58"/>
  <c r="AB2110" i="58"/>
  <c r="Z2111" i="58"/>
  <c r="G2112" i="68" l="1"/>
  <c r="H2111" i="68"/>
  <c r="I2111" i="68"/>
  <c r="F2111" i="67"/>
  <c r="E2111" i="67"/>
  <c r="D2112" i="67"/>
  <c r="E2112" i="68"/>
  <c r="D2113" i="68"/>
  <c r="F2112" i="68"/>
  <c r="G2110" i="67"/>
  <c r="H2109" i="67"/>
  <c r="I2109" i="67"/>
  <c r="V2110" i="58"/>
  <c r="X2109" i="58"/>
  <c r="W2109" i="58"/>
  <c r="AA2111" i="58"/>
  <c r="AB2111" i="58"/>
  <c r="Z2112" i="58"/>
  <c r="F2113" i="68" l="1"/>
  <c r="E2113" i="68"/>
  <c r="D2114" i="68"/>
  <c r="G2111" i="67"/>
  <c r="I2110" i="67"/>
  <c r="H2110" i="67"/>
  <c r="D2113" i="67"/>
  <c r="F2112" i="67"/>
  <c r="E2112" i="67"/>
  <c r="G2113" i="68"/>
  <c r="H2112" i="68"/>
  <c r="I2112" i="68"/>
  <c r="X2110" i="58"/>
  <c r="W2110" i="58"/>
  <c r="V2111" i="58"/>
  <c r="AA2112" i="58"/>
  <c r="AB2112" i="58"/>
  <c r="Z2113" i="58"/>
  <c r="G2112" i="67" l="1"/>
  <c r="H2111" i="67"/>
  <c r="I2111" i="67"/>
  <c r="D2114" i="67"/>
  <c r="F2113" i="67"/>
  <c r="E2113" i="67"/>
  <c r="F2114" i="68"/>
  <c r="D2115" i="68"/>
  <c r="E2114" i="68"/>
  <c r="I2113" i="68"/>
  <c r="H2113" i="68"/>
  <c r="G2114" i="68"/>
  <c r="X2111" i="58"/>
  <c r="W2111" i="58"/>
  <c r="V2112" i="58"/>
  <c r="AA2113" i="58"/>
  <c r="AB2113" i="58"/>
  <c r="Z2114" i="58"/>
  <c r="H2114" i="68" l="1"/>
  <c r="G2115" i="68"/>
  <c r="I2114" i="68"/>
  <c r="E2115" i="68"/>
  <c r="D2116" i="68"/>
  <c r="F2115" i="68"/>
  <c r="D2115" i="67"/>
  <c r="F2114" i="67"/>
  <c r="E2114" i="67"/>
  <c r="G2113" i="67"/>
  <c r="I2112" i="67"/>
  <c r="H2112" i="67"/>
  <c r="X2112" i="58"/>
  <c r="W2112" i="58"/>
  <c r="V2113" i="58"/>
  <c r="AA2114" i="58"/>
  <c r="AB2114" i="58"/>
  <c r="Z2115" i="58"/>
  <c r="I2115" i="68" l="1"/>
  <c r="H2115" i="68"/>
  <c r="G2116" i="68"/>
  <c r="D2116" i="67"/>
  <c r="F2115" i="67"/>
  <c r="E2115" i="67"/>
  <c r="G2114" i="67"/>
  <c r="I2113" i="67"/>
  <c r="H2113" i="67"/>
  <c r="D2117" i="68"/>
  <c r="F2116" i="68"/>
  <c r="E2116" i="68"/>
  <c r="X2113" i="58"/>
  <c r="V2114" i="58"/>
  <c r="W2113" i="58"/>
  <c r="AA2115" i="58"/>
  <c r="AB2115" i="58"/>
  <c r="Z2116" i="58"/>
  <c r="F2116" i="67" l="1"/>
  <c r="E2116" i="67"/>
  <c r="D2117" i="67"/>
  <c r="G2115" i="67"/>
  <c r="I2114" i="67"/>
  <c r="H2114" i="67"/>
  <c r="I2116" i="68"/>
  <c r="G2117" i="68"/>
  <c r="H2116" i="68"/>
  <c r="E2117" i="68"/>
  <c r="D2118" i="68"/>
  <c r="F2117" i="68"/>
  <c r="X2114" i="58"/>
  <c r="V2115" i="58"/>
  <c r="W2114" i="58"/>
  <c r="AA2116" i="58"/>
  <c r="AB2116" i="58"/>
  <c r="Z2117" i="58"/>
  <c r="I2117" i="68" l="1"/>
  <c r="G2118" i="68"/>
  <c r="H2117" i="68"/>
  <c r="G2116" i="67"/>
  <c r="H2115" i="67"/>
  <c r="I2115" i="67"/>
  <c r="D2119" i="68"/>
  <c r="E2118" i="68"/>
  <c r="F2118" i="68"/>
  <c r="E2117" i="67"/>
  <c r="D2118" i="67"/>
  <c r="F2117" i="67"/>
  <c r="X2115" i="58"/>
  <c r="V2116" i="58"/>
  <c r="W2115" i="58"/>
  <c r="AA2117" i="58"/>
  <c r="AB2117" i="58"/>
  <c r="Z2118" i="58"/>
  <c r="G2117" i="67" l="1"/>
  <c r="I2116" i="67"/>
  <c r="H2116" i="67"/>
  <c r="D2119" i="67"/>
  <c r="F2118" i="67"/>
  <c r="E2118" i="67"/>
  <c r="E2119" i="68"/>
  <c r="F2119" i="68"/>
  <c r="D2120" i="68"/>
  <c r="I2118" i="68"/>
  <c r="H2118" i="68"/>
  <c r="G2119" i="68"/>
  <c r="V2117" i="58"/>
  <c r="W2116" i="58"/>
  <c r="X2116" i="58"/>
  <c r="AA2118" i="58"/>
  <c r="AB2118" i="58"/>
  <c r="Z2119" i="58"/>
  <c r="F2119" i="67" l="1"/>
  <c r="E2119" i="67"/>
  <c r="D2120" i="67"/>
  <c r="G2120" i="68"/>
  <c r="H2119" i="68"/>
  <c r="I2119" i="68"/>
  <c r="E2120" i="68"/>
  <c r="D2121" i="68"/>
  <c r="F2120" i="68"/>
  <c r="G2118" i="67"/>
  <c r="H2117" i="67"/>
  <c r="I2117" i="67"/>
  <c r="V2118" i="58"/>
  <c r="W2117" i="58"/>
  <c r="X2117" i="58"/>
  <c r="AA2119" i="58"/>
  <c r="AB2119" i="58"/>
  <c r="Z2120" i="58"/>
  <c r="G2119" i="67" l="1"/>
  <c r="I2118" i="67"/>
  <c r="H2118" i="67"/>
  <c r="F2121" i="68"/>
  <c r="E2121" i="68"/>
  <c r="D2122" i="68"/>
  <c r="G2121" i="68"/>
  <c r="H2120" i="68"/>
  <c r="I2120" i="68"/>
  <c r="F2120" i="67"/>
  <c r="E2120" i="67"/>
  <c r="D2121" i="67"/>
  <c r="V2119" i="58"/>
  <c r="W2118" i="58"/>
  <c r="X2118" i="58"/>
  <c r="AB2120" i="58"/>
  <c r="AA2120" i="58"/>
  <c r="AC2120" i="58"/>
  <c r="Z2121" i="58"/>
  <c r="F2121" i="67" l="1"/>
  <c r="E2121" i="67"/>
  <c r="D2122" i="67"/>
  <c r="I2121" i="68"/>
  <c r="H2121" i="68"/>
  <c r="G2122" i="68"/>
  <c r="F2122" i="68"/>
  <c r="E2122" i="68"/>
  <c r="D2123" i="68"/>
  <c r="G2120" i="67"/>
  <c r="I2119" i="67"/>
  <c r="H2119" i="67"/>
  <c r="W2119" i="58"/>
  <c r="V2120" i="58"/>
  <c r="X2119" i="58"/>
  <c r="AA2121" i="58"/>
  <c r="AB2121" i="58"/>
  <c r="Z2122" i="58"/>
  <c r="D2123" i="67" l="1"/>
  <c r="F2122" i="67"/>
  <c r="E2122" i="67"/>
  <c r="G2121" i="67"/>
  <c r="I2120" i="67"/>
  <c r="H2120" i="67"/>
  <c r="H2122" i="68"/>
  <c r="I2122" i="68"/>
  <c r="F2123" i="68"/>
  <c r="D2124" i="68"/>
  <c r="E2123" i="68"/>
  <c r="G2123" i="68" s="1"/>
  <c r="W2120" i="58"/>
  <c r="V2121" i="58"/>
  <c r="X2120" i="58"/>
  <c r="Y2120" i="58"/>
  <c r="AA2122" i="58"/>
  <c r="AB2122" i="58"/>
  <c r="Z2123" i="58"/>
  <c r="G2122" i="67" l="1"/>
  <c r="H2121" i="67"/>
  <c r="I2121" i="67"/>
  <c r="I2123" i="68"/>
  <c r="H2123" i="68"/>
  <c r="F2124" i="68"/>
  <c r="D2125" i="68"/>
  <c r="E2124" i="68"/>
  <c r="G2124" i="68" s="1"/>
  <c r="D2124" i="67"/>
  <c r="F2123" i="67"/>
  <c r="E2123" i="67"/>
  <c r="V2122" i="58"/>
  <c r="X2121" i="58"/>
  <c r="W2121" i="58"/>
  <c r="AA2123" i="58"/>
  <c r="AB2123" i="58"/>
  <c r="Z2124" i="58"/>
  <c r="H2124" i="68" l="1"/>
  <c r="I2124" i="68"/>
  <c r="F2125" i="68"/>
  <c r="E2125" i="68"/>
  <c r="G2125" i="68" s="1"/>
  <c r="D2126" i="68"/>
  <c r="F2124" i="67"/>
  <c r="E2124" i="67"/>
  <c r="D2125" i="67"/>
  <c r="G2123" i="67"/>
  <c r="I2122" i="67"/>
  <c r="H2122" i="67"/>
  <c r="W2122" i="58"/>
  <c r="V2123" i="58"/>
  <c r="X2122" i="58"/>
  <c r="AA2124" i="58"/>
  <c r="AB2124" i="58"/>
  <c r="Z2125" i="58"/>
  <c r="E2125" i="67" l="1"/>
  <c r="D2126" i="67"/>
  <c r="F2125" i="67"/>
  <c r="G2126" i="68"/>
  <c r="I2125" i="68"/>
  <c r="H2125" i="68"/>
  <c r="G2124" i="67"/>
  <c r="I2123" i="67"/>
  <c r="H2123" i="67"/>
  <c r="D2127" i="68"/>
  <c r="E2126" i="68"/>
  <c r="F2126" i="68"/>
  <c r="X2123" i="58"/>
  <c r="W2123" i="58"/>
  <c r="V2124" i="58"/>
  <c r="AA2125" i="58"/>
  <c r="AB2125" i="58"/>
  <c r="Z2126" i="58"/>
  <c r="I2126" i="68" l="1"/>
  <c r="H2126" i="68"/>
  <c r="G2125" i="67"/>
  <c r="I2124" i="67"/>
  <c r="H2124" i="67"/>
  <c r="F2127" i="68"/>
  <c r="E2127" i="68"/>
  <c r="G2127" i="68" s="1"/>
  <c r="D2128" i="68"/>
  <c r="E2126" i="67"/>
  <c r="D2127" i="67"/>
  <c r="F2126" i="67"/>
  <c r="V2125" i="58"/>
  <c r="W2124" i="58"/>
  <c r="X2124" i="58"/>
  <c r="AA2126" i="58"/>
  <c r="AB2126" i="58"/>
  <c r="Z2127" i="58"/>
  <c r="F2128" i="68" l="1"/>
  <c r="D2129" i="68"/>
  <c r="E2128" i="68"/>
  <c r="I2127" i="68"/>
  <c r="H2127" i="68"/>
  <c r="G2128" i="68"/>
  <c r="G2126" i="67"/>
  <c r="H2125" i="67"/>
  <c r="I2125" i="67"/>
  <c r="D2128" i="67"/>
  <c r="F2127" i="67"/>
  <c r="E2127" i="67"/>
  <c r="W2125" i="58"/>
  <c r="V2126" i="58"/>
  <c r="X2125" i="58"/>
  <c r="AA2127" i="58"/>
  <c r="AB2127" i="58"/>
  <c r="Z2128" i="58"/>
  <c r="G2127" i="67" l="1"/>
  <c r="I2126" i="67"/>
  <c r="H2126" i="67"/>
  <c r="F2128" i="67"/>
  <c r="D2129" i="67"/>
  <c r="E2128" i="67"/>
  <c r="I2128" i="68"/>
  <c r="G2129" i="68"/>
  <c r="H2128" i="68"/>
  <c r="E2129" i="68"/>
  <c r="D2130" i="68"/>
  <c r="F2129" i="68"/>
  <c r="V2127" i="58"/>
  <c r="W2126" i="58"/>
  <c r="X2126" i="58"/>
  <c r="AA2128" i="58"/>
  <c r="AB2128" i="58"/>
  <c r="Z2129" i="58"/>
  <c r="H2129" i="68" l="1"/>
  <c r="I2129" i="68"/>
  <c r="G2130" i="68"/>
  <c r="F2130" i="68"/>
  <c r="D2131" i="68"/>
  <c r="E2130" i="68"/>
  <c r="F2129" i="67"/>
  <c r="D2130" i="67"/>
  <c r="E2129" i="67"/>
  <c r="G2128" i="67"/>
  <c r="I2127" i="67"/>
  <c r="H2127" i="67"/>
  <c r="W2127" i="58"/>
  <c r="V2128" i="58"/>
  <c r="X2127" i="58"/>
  <c r="AA2129" i="58"/>
  <c r="AB2129" i="58"/>
  <c r="Z2130" i="58"/>
  <c r="D2131" i="67" l="1"/>
  <c r="E2130" i="67"/>
  <c r="F2130" i="67"/>
  <c r="G2131" i="68"/>
  <c r="H2130" i="68"/>
  <c r="I2130" i="68"/>
  <c r="G2129" i="67"/>
  <c r="I2128" i="67"/>
  <c r="H2128" i="67"/>
  <c r="E2131" i="68"/>
  <c r="F2131" i="68"/>
  <c r="D2132" i="68"/>
  <c r="W2128" i="58"/>
  <c r="V2129" i="58"/>
  <c r="X2128" i="58"/>
  <c r="AA2130" i="58"/>
  <c r="AB2130" i="58"/>
  <c r="Z2131" i="58"/>
  <c r="F2132" i="68" l="1"/>
  <c r="D2133" i="68"/>
  <c r="E2132" i="68"/>
  <c r="G2132" i="68" s="1"/>
  <c r="I2131" i="68"/>
  <c r="H2131" i="68"/>
  <c r="G2130" i="67"/>
  <c r="I2129" i="67"/>
  <c r="H2129" i="67"/>
  <c r="D2132" i="67"/>
  <c r="F2131" i="67"/>
  <c r="E2131" i="67"/>
  <c r="W2129" i="58"/>
  <c r="V2130" i="58"/>
  <c r="X2129" i="58"/>
  <c r="AA2131" i="58"/>
  <c r="AB2131" i="58"/>
  <c r="Z2132" i="58"/>
  <c r="H2132" i="68" l="1"/>
  <c r="I2132" i="68"/>
  <c r="G2131" i="67"/>
  <c r="I2130" i="67"/>
  <c r="H2130" i="67"/>
  <c r="F2133" i="68"/>
  <c r="E2133" i="68"/>
  <c r="G2133" i="68" s="1"/>
  <c r="D2134" i="68"/>
  <c r="E2132" i="67"/>
  <c r="F2132" i="67"/>
  <c r="D2133" i="67"/>
  <c r="W2130" i="58"/>
  <c r="V2131" i="58"/>
  <c r="X2130" i="58"/>
  <c r="AA2132" i="58"/>
  <c r="AB2132" i="58"/>
  <c r="Z2133" i="58"/>
  <c r="D2135" i="68" l="1"/>
  <c r="E2134" i="68"/>
  <c r="F2134" i="68"/>
  <c r="E2133" i="67"/>
  <c r="D2134" i="67"/>
  <c r="F2133" i="67"/>
  <c r="G2134" i="68"/>
  <c r="H2133" i="68"/>
  <c r="I2133" i="68"/>
  <c r="G2132" i="67"/>
  <c r="I2131" i="67"/>
  <c r="H2131" i="67"/>
  <c r="W2131" i="58"/>
  <c r="V2132" i="58"/>
  <c r="X2131" i="58"/>
  <c r="AA2133" i="58"/>
  <c r="AB2133" i="58"/>
  <c r="Z2134" i="58"/>
  <c r="G2135" i="68" l="1"/>
  <c r="I2134" i="68"/>
  <c r="H2134" i="68"/>
  <c r="G2133" i="67"/>
  <c r="I2132" i="67"/>
  <c r="H2132" i="67"/>
  <c r="E2134" i="67"/>
  <c r="D2135" i="67"/>
  <c r="F2134" i="67"/>
  <c r="D2136" i="68"/>
  <c r="E2135" i="68"/>
  <c r="F2135" i="68"/>
  <c r="W2132" i="58"/>
  <c r="V2133" i="58"/>
  <c r="X2132" i="58"/>
  <c r="AA2134" i="58"/>
  <c r="AB2134" i="58"/>
  <c r="Z2135" i="58"/>
  <c r="F2135" i="67" l="1"/>
  <c r="E2135" i="67"/>
  <c r="D2136" i="67"/>
  <c r="G2134" i="67"/>
  <c r="H2133" i="67"/>
  <c r="I2133" i="67"/>
  <c r="D2137" i="68"/>
  <c r="F2136" i="68"/>
  <c r="E2136" i="68"/>
  <c r="G2136" i="68"/>
  <c r="I2135" i="68"/>
  <c r="H2135" i="68"/>
  <c r="W2133" i="58"/>
  <c r="V2134" i="58"/>
  <c r="X2133" i="58"/>
  <c r="AA2135" i="58"/>
  <c r="AB2135" i="58"/>
  <c r="Z2136" i="58"/>
  <c r="G2135" i="67" l="1"/>
  <c r="I2134" i="67"/>
  <c r="H2134" i="67"/>
  <c r="D2138" i="68"/>
  <c r="E2137" i="68"/>
  <c r="G2137" i="68" s="1"/>
  <c r="F2137" i="68"/>
  <c r="E2136" i="67"/>
  <c r="D2137" i="67"/>
  <c r="F2136" i="67"/>
  <c r="I2136" i="68"/>
  <c r="H2136" i="68"/>
  <c r="W2134" i="58"/>
  <c r="V2135" i="58"/>
  <c r="X2134" i="58"/>
  <c r="AA2136" i="58"/>
  <c r="AB2136" i="58"/>
  <c r="Z2137" i="58"/>
  <c r="E2137" i="67" l="1"/>
  <c r="F2137" i="67"/>
  <c r="D2138" i="67"/>
  <c r="D2139" i="68"/>
  <c r="F2138" i="68"/>
  <c r="E2138" i="68"/>
  <c r="G2138" i="68" s="1"/>
  <c r="I2137" i="68"/>
  <c r="H2137" i="68"/>
  <c r="G2136" i="67"/>
  <c r="I2135" i="67"/>
  <c r="H2135" i="67"/>
  <c r="W2135" i="58"/>
  <c r="V2136" i="58"/>
  <c r="X2135" i="58"/>
  <c r="AA2137" i="58"/>
  <c r="AB2137" i="58"/>
  <c r="Z2138" i="58"/>
  <c r="E2139" i="68" l="1"/>
  <c r="G2139" i="68" s="1"/>
  <c r="D2140" i="68"/>
  <c r="F2139" i="68"/>
  <c r="F2138" i="67"/>
  <c r="D2139" i="67"/>
  <c r="E2138" i="67"/>
  <c r="H2138" i="68"/>
  <c r="I2138" i="68"/>
  <c r="G2137" i="67"/>
  <c r="I2136" i="67"/>
  <c r="H2136" i="67"/>
  <c r="W2136" i="58"/>
  <c r="V2137" i="58"/>
  <c r="X2136" i="58"/>
  <c r="AA2138" i="58"/>
  <c r="AB2138" i="58"/>
  <c r="Z2139" i="58"/>
  <c r="D2141" i="68" l="1"/>
  <c r="F2140" i="68"/>
  <c r="E2140" i="68"/>
  <c r="G2138" i="67"/>
  <c r="H2137" i="67"/>
  <c r="I2137" i="67"/>
  <c r="F2139" i="67"/>
  <c r="E2139" i="67"/>
  <c r="D2140" i="67"/>
  <c r="H2139" i="68"/>
  <c r="G2140" i="68"/>
  <c r="I2139" i="68"/>
  <c r="W2137" i="58"/>
  <c r="V2138" i="58"/>
  <c r="X2137" i="58"/>
  <c r="AA2139" i="58"/>
  <c r="AB2139" i="58"/>
  <c r="Z2140" i="58"/>
  <c r="G2139" i="67" l="1"/>
  <c r="I2138" i="67"/>
  <c r="H2138" i="67"/>
  <c r="H2140" i="68"/>
  <c r="G2141" i="68"/>
  <c r="I2140" i="68"/>
  <c r="F2140" i="67"/>
  <c r="D2141" i="67"/>
  <c r="E2140" i="67"/>
  <c r="D2142" i="68"/>
  <c r="E2141" i="68"/>
  <c r="F2141" i="68"/>
  <c r="W2138" i="58"/>
  <c r="V2139" i="58"/>
  <c r="X2138" i="58"/>
  <c r="AB2140" i="58"/>
  <c r="AC2140" i="58"/>
  <c r="AA2140" i="58"/>
  <c r="Z2141" i="58"/>
  <c r="F2141" i="67" l="1"/>
  <c r="E2141" i="67"/>
  <c r="D2142" i="67"/>
  <c r="F2142" i="68"/>
  <c r="E2142" i="68"/>
  <c r="G2142" i="68" s="1"/>
  <c r="D2143" i="68"/>
  <c r="H2141" i="68"/>
  <c r="I2141" i="68"/>
  <c r="G2140" i="67"/>
  <c r="I2139" i="67"/>
  <c r="H2139" i="67"/>
  <c r="W2139" i="58"/>
  <c r="V2140" i="58"/>
  <c r="X2139" i="58"/>
  <c r="AA2141" i="58"/>
  <c r="AB2141" i="58"/>
  <c r="Z2142" i="58"/>
  <c r="F2142" i="67" l="1"/>
  <c r="E2142" i="67"/>
  <c r="D2143" i="67"/>
  <c r="F2143" i="68"/>
  <c r="E2143" i="68"/>
  <c r="G2143" i="68" s="1"/>
  <c r="D2144" i="68"/>
  <c r="G2141" i="67"/>
  <c r="I2140" i="67"/>
  <c r="H2140" i="67"/>
  <c r="I2142" i="68"/>
  <c r="H2142" i="68"/>
  <c r="W2140" i="58"/>
  <c r="Y2140" i="58"/>
  <c r="X2140" i="58"/>
  <c r="V2141" i="58"/>
  <c r="AA2142" i="58"/>
  <c r="AB2142" i="58"/>
  <c r="Z2143" i="58"/>
  <c r="G2142" i="67" l="1"/>
  <c r="H2141" i="67"/>
  <c r="I2141" i="67"/>
  <c r="E2143" i="67"/>
  <c r="D2144" i="67"/>
  <c r="F2143" i="67"/>
  <c r="D2145" i="68"/>
  <c r="F2144" i="68"/>
  <c r="E2144" i="68"/>
  <c r="G2144" i="68" s="1"/>
  <c r="I2143" i="68"/>
  <c r="H2143" i="68"/>
  <c r="W2141" i="58"/>
  <c r="V2142" i="58"/>
  <c r="X2141" i="58"/>
  <c r="AA2143" i="58"/>
  <c r="AB2143" i="58"/>
  <c r="Z2144" i="58"/>
  <c r="F2145" i="68" l="1"/>
  <c r="D2146" i="68"/>
  <c r="E2145" i="68"/>
  <c r="G2145" i="68" s="1"/>
  <c r="H2144" i="68"/>
  <c r="I2144" i="68"/>
  <c r="D2145" i="67"/>
  <c r="F2144" i="67"/>
  <c r="E2144" i="67"/>
  <c r="G2143" i="67"/>
  <c r="I2142" i="67"/>
  <c r="H2142" i="67"/>
  <c r="X2142" i="58"/>
  <c r="W2142" i="58"/>
  <c r="V2143" i="58"/>
  <c r="AA2144" i="58"/>
  <c r="AB2144" i="58"/>
  <c r="Z2145" i="58"/>
  <c r="G2144" i="67" l="1"/>
  <c r="I2143" i="67"/>
  <c r="H2143" i="67"/>
  <c r="H2145" i="68"/>
  <c r="I2145" i="68"/>
  <c r="E2145" i="67"/>
  <c r="F2145" i="67"/>
  <c r="D2146" i="67"/>
  <c r="E2146" i="68"/>
  <c r="G2146" i="68" s="1"/>
  <c r="F2146" i="68"/>
  <c r="D2147" i="68"/>
  <c r="W2143" i="58"/>
  <c r="V2144" i="58"/>
  <c r="X2143" i="58"/>
  <c r="AA2145" i="58"/>
  <c r="AB2145" i="58"/>
  <c r="Z2146" i="58"/>
  <c r="D2147" i="67" l="1"/>
  <c r="E2146" i="67"/>
  <c r="F2146" i="67"/>
  <c r="I2146" i="68"/>
  <c r="H2146" i="68"/>
  <c r="F2147" i="68"/>
  <c r="D2148" i="68"/>
  <c r="E2147" i="68"/>
  <c r="G2147" i="68" s="1"/>
  <c r="G2145" i="67"/>
  <c r="I2144" i="67"/>
  <c r="H2144" i="67"/>
  <c r="X2144" i="58"/>
  <c r="W2144" i="58"/>
  <c r="V2145" i="58"/>
  <c r="AA2146" i="58"/>
  <c r="AB2146" i="58"/>
  <c r="Z2147" i="58"/>
  <c r="I2147" i="68" l="1"/>
  <c r="H2147" i="68"/>
  <c r="D2149" i="68"/>
  <c r="F2148" i="68"/>
  <c r="E2148" i="68"/>
  <c r="G2148" i="68" s="1"/>
  <c r="G2146" i="67"/>
  <c r="I2145" i="67"/>
  <c r="H2145" i="67"/>
  <c r="D2148" i="67"/>
  <c r="E2147" i="67"/>
  <c r="F2147" i="67"/>
  <c r="W2145" i="58"/>
  <c r="X2145" i="58"/>
  <c r="V2146" i="58"/>
  <c r="AA2147" i="58"/>
  <c r="AB2147" i="58"/>
  <c r="Z2148" i="58"/>
  <c r="E2149" i="68" l="1"/>
  <c r="G2149" i="68" s="1"/>
  <c r="F2149" i="68"/>
  <c r="D2150" i="68"/>
  <c r="G2147" i="67"/>
  <c r="I2146" i="67"/>
  <c r="H2146" i="67"/>
  <c r="E2148" i="67"/>
  <c r="D2149" i="67"/>
  <c r="F2148" i="67"/>
  <c r="I2148" i="68"/>
  <c r="H2148" i="68"/>
  <c r="X2146" i="58"/>
  <c r="W2146" i="58"/>
  <c r="V2147" i="58"/>
  <c r="AA2148" i="58"/>
  <c r="AB2148" i="58"/>
  <c r="Z2149" i="58"/>
  <c r="F2149" i="67" l="1"/>
  <c r="D2150" i="67"/>
  <c r="E2149" i="67"/>
  <c r="G2148" i="67"/>
  <c r="H2147" i="67"/>
  <c r="I2147" i="67"/>
  <c r="D2151" i="68"/>
  <c r="F2150" i="68"/>
  <c r="E2150" i="68"/>
  <c r="G2150" i="68" s="1"/>
  <c r="H2149" i="68"/>
  <c r="I2149" i="68"/>
  <c r="X2147" i="58"/>
  <c r="V2148" i="58"/>
  <c r="W2147" i="58"/>
  <c r="AA2149" i="58"/>
  <c r="AB2149" i="58"/>
  <c r="Z2150" i="58"/>
  <c r="G2149" i="67" l="1"/>
  <c r="I2148" i="67"/>
  <c r="H2148" i="67"/>
  <c r="F2151" i="68"/>
  <c r="E2151" i="68"/>
  <c r="G2151" i="68" s="1"/>
  <c r="D2152" i="68"/>
  <c r="F2150" i="67"/>
  <c r="D2151" i="67"/>
  <c r="E2150" i="67"/>
  <c r="H2150" i="68"/>
  <c r="I2150" i="68"/>
  <c r="X2148" i="58"/>
  <c r="W2148" i="58"/>
  <c r="V2149" i="58"/>
  <c r="AA2150" i="58"/>
  <c r="AB2150" i="58"/>
  <c r="Z2151" i="58"/>
  <c r="E2151" i="67" l="1"/>
  <c r="F2151" i="67"/>
  <c r="D2152" i="67"/>
  <c r="F2152" i="68"/>
  <c r="E2152" i="68"/>
  <c r="G2152" i="68" s="1"/>
  <c r="D2153" i="68"/>
  <c r="H2151" i="68"/>
  <c r="I2151" i="68"/>
  <c r="G2150" i="67"/>
  <c r="H2149" i="67"/>
  <c r="I2149" i="67"/>
  <c r="X2149" i="58"/>
  <c r="V2150" i="58"/>
  <c r="W2149" i="58"/>
  <c r="AA2151" i="58"/>
  <c r="AB2151" i="58"/>
  <c r="Z2152" i="58"/>
  <c r="E2152" i="67" l="1"/>
  <c r="F2152" i="67"/>
  <c r="D2153" i="67"/>
  <c r="F2153" i="68"/>
  <c r="D2154" i="68"/>
  <c r="E2153" i="68"/>
  <c r="G2153" i="68" s="1"/>
  <c r="G2151" i="67"/>
  <c r="H2150" i="67"/>
  <c r="I2150" i="67"/>
  <c r="H2152" i="68"/>
  <c r="I2152" i="68"/>
  <c r="X2150" i="58"/>
  <c r="V2151" i="58"/>
  <c r="W2150" i="58"/>
  <c r="AA2152" i="58"/>
  <c r="AB2152" i="58"/>
  <c r="Z2153" i="58"/>
  <c r="G2152" i="67" l="1"/>
  <c r="H2151" i="67"/>
  <c r="I2151" i="67"/>
  <c r="F2153" i="67"/>
  <c r="D2154" i="67"/>
  <c r="E2153" i="67"/>
  <c r="H2153" i="68"/>
  <c r="I2153" i="68"/>
  <c r="E2154" i="68"/>
  <c r="G2154" i="68" s="1"/>
  <c r="D2155" i="68"/>
  <c r="F2154" i="68"/>
  <c r="V2152" i="58"/>
  <c r="X2151" i="58"/>
  <c r="W2151" i="58"/>
  <c r="AA2153" i="58"/>
  <c r="AB2153" i="58"/>
  <c r="Z2154" i="58"/>
  <c r="F2155" i="68" l="1"/>
  <c r="D2156" i="68"/>
  <c r="E2155" i="68"/>
  <c r="G2155" i="68" s="1"/>
  <c r="I2154" i="68"/>
  <c r="H2154" i="68"/>
  <c r="D2155" i="67"/>
  <c r="E2154" i="67"/>
  <c r="F2154" i="67"/>
  <c r="G2153" i="67"/>
  <c r="I2152" i="67"/>
  <c r="H2152" i="67"/>
  <c r="X2152" i="58"/>
  <c r="V2153" i="58"/>
  <c r="W2152" i="58"/>
  <c r="AA2154" i="58"/>
  <c r="AB2154" i="58"/>
  <c r="Z2155" i="58"/>
  <c r="H2155" i="68" l="1"/>
  <c r="I2155" i="68"/>
  <c r="D2156" i="67"/>
  <c r="E2155" i="67"/>
  <c r="F2155" i="67"/>
  <c r="E2156" i="68"/>
  <c r="G2156" i="68" s="1"/>
  <c r="D2157" i="68"/>
  <c r="F2156" i="68"/>
  <c r="G2154" i="67"/>
  <c r="H2153" i="67"/>
  <c r="I2153" i="67"/>
  <c r="X2153" i="58"/>
  <c r="V2154" i="58"/>
  <c r="W2153" i="58"/>
  <c r="AA2155" i="58"/>
  <c r="AB2155" i="58"/>
  <c r="Z2156" i="58"/>
  <c r="D2158" i="68" l="1"/>
  <c r="F2157" i="68"/>
  <c r="E2157" i="68"/>
  <c r="G2157" i="68" s="1"/>
  <c r="E2156" i="67"/>
  <c r="D2157" i="67"/>
  <c r="F2156" i="67"/>
  <c r="I2156" i="68"/>
  <c r="H2156" i="68"/>
  <c r="G2155" i="67"/>
  <c r="I2154" i="67"/>
  <c r="H2154" i="67"/>
  <c r="V2155" i="58"/>
  <c r="X2154" i="58"/>
  <c r="W2154" i="58"/>
  <c r="AA2156" i="58"/>
  <c r="AB2156" i="58"/>
  <c r="Z2157" i="58"/>
  <c r="H2157" i="68" l="1"/>
  <c r="I2157" i="68"/>
  <c r="G2156" i="67"/>
  <c r="H2155" i="67"/>
  <c r="I2155" i="67"/>
  <c r="E2157" i="67"/>
  <c r="F2157" i="67"/>
  <c r="D2158" i="67"/>
  <c r="F2158" i="68"/>
  <c r="E2158" i="68"/>
  <c r="G2158" i="68" s="1"/>
  <c r="D2159" i="68"/>
  <c r="X2155" i="58"/>
  <c r="W2155" i="58"/>
  <c r="V2156" i="58"/>
  <c r="AA2157" i="58"/>
  <c r="AB2157" i="58"/>
  <c r="Z2158" i="58"/>
  <c r="D2159" i="67" l="1"/>
  <c r="E2158" i="67"/>
  <c r="F2158" i="67"/>
  <c r="D2160" i="68"/>
  <c r="F2159" i="68"/>
  <c r="E2159" i="68"/>
  <c r="G2157" i="67"/>
  <c r="I2156" i="67"/>
  <c r="H2156" i="67"/>
  <c r="I2158" i="68"/>
  <c r="H2158" i="68"/>
  <c r="G2159" i="68"/>
  <c r="X2156" i="58"/>
  <c r="V2157" i="58"/>
  <c r="W2156" i="58"/>
  <c r="AA2158" i="58"/>
  <c r="AB2158" i="58"/>
  <c r="Z2159" i="58"/>
  <c r="H2159" i="68" l="1"/>
  <c r="G2160" i="68"/>
  <c r="I2159" i="68"/>
  <c r="E2160" i="68"/>
  <c r="D2161" i="68"/>
  <c r="F2160" i="68"/>
  <c r="G2158" i="67"/>
  <c r="H2157" i="67"/>
  <c r="I2157" i="67"/>
  <c r="E2159" i="67"/>
  <c r="D2160" i="67"/>
  <c r="F2159" i="67"/>
  <c r="W2157" i="58"/>
  <c r="V2158" i="58"/>
  <c r="X2157" i="58"/>
  <c r="AA2159" i="58"/>
  <c r="AB2159" i="58"/>
  <c r="Z2160" i="58"/>
  <c r="G2159" i="67" l="1"/>
  <c r="I2158" i="67"/>
  <c r="H2158" i="67"/>
  <c r="F2160" i="67"/>
  <c r="E2160" i="67"/>
  <c r="D2161" i="67"/>
  <c r="I2160" i="68"/>
  <c r="H2160" i="68"/>
  <c r="G2161" i="68"/>
  <c r="E2161" i="68"/>
  <c r="F2161" i="68"/>
  <c r="D2162" i="68"/>
  <c r="V2159" i="58"/>
  <c r="W2158" i="58"/>
  <c r="X2158" i="58"/>
  <c r="AC2160" i="58"/>
  <c r="AB2160" i="58"/>
  <c r="AA2160" i="58"/>
  <c r="Z2161" i="58"/>
  <c r="E2162" i="68" l="1"/>
  <c r="D2163" i="68"/>
  <c r="F2162" i="68"/>
  <c r="E2161" i="67"/>
  <c r="F2161" i="67"/>
  <c r="D2162" i="67"/>
  <c r="H2161" i="68"/>
  <c r="G2162" i="68"/>
  <c r="I2161" i="68"/>
  <c r="G2160" i="67"/>
  <c r="H2159" i="67"/>
  <c r="I2159" i="67"/>
  <c r="V2160" i="58"/>
  <c r="W2159" i="58"/>
  <c r="X2159" i="58"/>
  <c r="AB2161" i="58"/>
  <c r="AA2161" i="58"/>
  <c r="Z2162" i="58"/>
  <c r="H2162" i="68" l="1"/>
  <c r="I2162" i="68"/>
  <c r="G2163" i="68"/>
  <c r="G2161" i="67"/>
  <c r="I2160" i="67"/>
  <c r="H2160" i="67"/>
  <c r="F2162" i="67"/>
  <c r="E2162" i="67"/>
  <c r="D2163" i="67"/>
  <c r="E2163" i="68"/>
  <c r="D2164" i="68"/>
  <c r="F2163" i="68"/>
  <c r="X2160" i="58"/>
  <c r="W2160" i="58"/>
  <c r="Y2160" i="58"/>
  <c r="V2161" i="58"/>
  <c r="AB2162" i="58"/>
  <c r="AA2162" i="58"/>
  <c r="Z2163" i="58"/>
  <c r="G2162" i="67" l="1"/>
  <c r="H2161" i="67"/>
  <c r="I2161" i="67"/>
  <c r="E2164" i="68"/>
  <c r="D2165" i="68"/>
  <c r="F2164" i="68"/>
  <c r="H2163" i="68"/>
  <c r="I2163" i="68"/>
  <c r="G2164" i="68"/>
  <c r="F2163" i="67"/>
  <c r="E2163" i="67"/>
  <c r="D2164" i="67"/>
  <c r="W2161" i="58"/>
  <c r="V2162" i="58"/>
  <c r="X2161" i="58"/>
  <c r="AB2163" i="58"/>
  <c r="AA2163" i="58"/>
  <c r="Z2164" i="58"/>
  <c r="F2164" i="67" l="1"/>
  <c r="E2164" i="67"/>
  <c r="D2165" i="67"/>
  <c r="I2164" i="68"/>
  <c r="H2164" i="68"/>
  <c r="G2165" i="68"/>
  <c r="E2165" i="68"/>
  <c r="F2165" i="68"/>
  <c r="D2166" i="68"/>
  <c r="G2163" i="67"/>
  <c r="I2162" i="67"/>
  <c r="H2162" i="67"/>
  <c r="X2162" i="58"/>
  <c r="W2162" i="58"/>
  <c r="V2163" i="58"/>
  <c r="AB2164" i="58"/>
  <c r="AA2164" i="58"/>
  <c r="Z2165" i="58"/>
  <c r="F2165" i="67" l="1"/>
  <c r="E2165" i="67"/>
  <c r="D2166" i="67"/>
  <c r="G2164" i="67"/>
  <c r="I2163" i="67"/>
  <c r="H2163" i="67"/>
  <c r="H2165" i="68"/>
  <c r="G2166" i="68"/>
  <c r="I2165" i="68"/>
  <c r="E2166" i="68"/>
  <c r="D2167" i="68"/>
  <c r="F2166" i="68"/>
  <c r="V2164" i="58"/>
  <c r="W2163" i="58"/>
  <c r="X2163" i="58"/>
  <c r="AB2165" i="58"/>
  <c r="AA2165" i="58"/>
  <c r="Z2166" i="58"/>
  <c r="G2167" i="68" l="1"/>
  <c r="I2166" i="68"/>
  <c r="H2166" i="68"/>
  <c r="G2165" i="67"/>
  <c r="I2164" i="67"/>
  <c r="H2164" i="67"/>
  <c r="E2167" i="68"/>
  <c r="D2168" i="68"/>
  <c r="F2167" i="68"/>
  <c r="F2166" i="67"/>
  <c r="E2166" i="67"/>
  <c r="D2167" i="67"/>
  <c r="V2165" i="58"/>
  <c r="X2164" i="58"/>
  <c r="W2164" i="58"/>
  <c r="AB2166" i="58"/>
  <c r="AA2166" i="58"/>
  <c r="Z2167" i="58"/>
  <c r="F2168" i="68" l="1"/>
  <c r="E2168" i="68"/>
  <c r="D2169" i="68"/>
  <c r="F2167" i="67"/>
  <c r="E2167" i="67"/>
  <c r="D2168" i="67"/>
  <c r="G2166" i="67"/>
  <c r="H2165" i="67"/>
  <c r="I2165" i="67"/>
  <c r="I2167" i="68"/>
  <c r="H2167" i="68"/>
  <c r="G2168" i="68"/>
  <c r="X2165" i="58"/>
  <c r="W2165" i="58"/>
  <c r="V2166" i="58"/>
  <c r="AB2167" i="58"/>
  <c r="AA2167" i="58"/>
  <c r="Z2168" i="58"/>
  <c r="G2169" i="68" l="1"/>
  <c r="I2168" i="68"/>
  <c r="H2168" i="68"/>
  <c r="G2167" i="67"/>
  <c r="I2166" i="67"/>
  <c r="H2166" i="67"/>
  <c r="D2170" i="68"/>
  <c r="E2169" i="68"/>
  <c r="F2169" i="68"/>
  <c r="D2169" i="67"/>
  <c r="F2168" i="67"/>
  <c r="E2168" i="67"/>
  <c r="V2167" i="58"/>
  <c r="X2166" i="58"/>
  <c r="W2166" i="58"/>
  <c r="AB2168" i="58"/>
  <c r="AA2168" i="58"/>
  <c r="Z2169" i="58"/>
  <c r="G2168" i="67" l="1"/>
  <c r="I2167" i="67"/>
  <c r="H2167" i="67"/>
  <c r="D2170" i="67"/>
  <c r="E2169" i="67"/>
  <c r="F2169" i="67"/>
  <c r="E2170" i="68"/>
  <c r="F2170" i="68"/>
  <c r="D2171" i="68"/>
  <c r="H2169" i="68"/>
  <c r="G2170" i="68"/>
  <c r="I2169" i="68"/>
  <c r="V2168" i="58"/>
  <c r="X2167" i="58"/>
  <c r="W2167" i="58"/>
  <c r="AB2169" i="58"/>
  <c r="AA2169" i="58"/>
  <c r="Z2170" i="58"/>
  <c r="D2171" i="67" l="1"/>
  <c r="F2170" i="67"/>
  <c r="E2170" i="67"/>
  <c r="G2171" i="68"/>
  <c r="H2170" i="68"/>
  <c r="I2170" i="68"/>
  <c r="D2172" i="68"/>
  <c r="E2171" i="68"/>
  <c r="F2171" i="68"/>
  <c r="G2169" i="67"/>
  <c r="I2168" i="67"/>
  <c r="H2168" i="67"/>
  <c r="X2168" i="58"/>
  <c r="W2168" i="58"/>
  <c r="V2169" i="58"/>
  <c r="AB2170" i="58"/>
  <c r="AA2170" i="58"/>
  <c r="Z2171" i="58"/>
  <c r="I2171" i="68" l="1"/>
  <c r="H2171" i="68"/>
  <c r="G2172" i="68"/>
  <c r="F2172" i="68"/>
  <c r="E2172" i="68"/>
  <c r="D2173" i="68"/>
  <c r="G2170" i="67"/>
  <c r="H2169" i="67"/>
  <c r="I2169" i="67"/>
  <c r="F2171" i="67"/>
  <c r="D2172" i="67"/>
  <c r="E2171" i="67"/>
  <c r="X2169" i="58"/>
  <c r="W2169" i="58"/>
  <c r="V2170" i="58"/>
  <c r="AB2171" i="58"/>
  <c r="AA2171" i="58"/>
  <c r="Z2172" i="58"/>
  <c r="D2173" i="67" l="1"/>
  <c r="F2172" i="67"/>
  <c r="E2172" i="67"/>
  <c r="G2171" i="67"/>
  <c r="I2170" i="67"/>
  <c r="H2170" i="67"/>
  <c r="I2172" i="68"/>
  <c r="H2172" i="68"/>
  <c r="E2173" i="68"/>
  <c r="G2173" i="68" s="1"/>
  <c r="D2174" i="68"/>
  <c r="F2173" i="68"/>
  <c r="V2171" i="58"/>
  <c r="W2170" i="58"/>
  <c r="X2170" i="58"/>
  <c r="AB2172" i="58"/>
  <c r="AA2172" i="58"/>
  <c r="Z2173" i="58"/>
  <c r="G2172" i="67" l="1"/>
  <c r="I2171" i="67"/>
  <c r="H2171" i="67"/>
  <c r="E2174" i="68"/>
  <c r="G2174" i="68" s="1"/>
  <c r="F2174" i="68"/>
  <c r="D2175" i="68"/>
  <c r="H2173" i="68"/>
  <c r="I2173" i="68"/>
  <c r="D2174" i="67"/>
  <c r="F2173" i="67"/>
  <c r="E2173" i="67"/>
  <c r="X2171" i="58"/>
  <c r="W2171" i="58"/>
  <c r="V2172" i="58"/>
  <c r="AB2173" i="58"/>
  <c r="AA2173" i="58"/>
  <c r="Z2174" i="58"/>
  <c r="I2174" i="68" l="1"/>
  <c r="H2174" i="68"/>
  <c r="D2176" i="68"/>
  <c r="F2175" i="68"/>
  <c r="E2175" i="68"/>
  <c r="G2175" i="68" s="1"/>
  <c r="F2174" i="67"/>
  <c r="E2174" i="67"/>
  <c r="D2175" i="67"/>
  <c r="G2173" i="67"/>
  <c r="H2172" i="67"/>
  <c r="I2172" i="67"/>
  <c r="AB2306" i="67"/>
  <c r="AC2306" i="67" s="1"/>
  <c r="X2172" i="58"/>
  <c r="W2172" i="58"/>
  <c r="V2173" i="58"/>
  <c r="AB2174" i="58"/>
  <c r="AA2174" i="58"/>
  <c r="Z2175" i="58"/>
  <c r="D2177" i="68" l="1"/>
  <c r="F2176" i="68"/>
  <c r="E2176" i="68"/>
  <c r="G2176" i="68" s="1"/>
  <c r="E2175" i="67"/>
  <c r="D2176" i="67"/>
  <c r="F2175" i="67"/>
  <c r="I2175" i="68"/>
  <c r="H2175" i="68"/>
  <c r="G2174" i="67"/>
  <c r="H2173" i="67"/>
  <c r="I2173" i="67"/>
  <c r="AI2306" i="67"/>
  <c r="AJ2306" i="67" s="1"/>
  <c r="AD2306" i="67"/>
  <c r="V2174" i="58"/>
  <c r="X2173" i="58"/>
  <c r="W2173" i="58"/>
  <c r="AB2175" i="58"/>
  <c r="AA2175" i="58"/>
  <c r="Z2176" i="58"/>
  <c r="H2176" i="68" l="1"/>
  <c r="I2176" i="68"/>
  <c r="G2175" i="67"/>
  <c r="H2174" i="67"/>
  <c r="I2174" i="67"/>
  <c r="F2176" i="67"/>
  <c r="E2176" i="67"/>
  <c r="D2177" i="67"/>
  <c r="F2177" i="68"/>
  <c r="E2177" i="68"/>
  <c r="G2177" i="68" s="1"/>
  <c r="D2178" i="68"/>
  <c r="AK2306" i="67"/>
  <c r="X2174" i="58"/>
  <c r="W2174" i="58"/>
  <c r="V2175" i="58"/>
  <c r="AB2176" i="58"/>
  <c r="AA2176" i="58"/>
  <c r="Z2177" i="58"/>
  <c r="I2177" i="68" l="1"/>
  <c r="H2177" i="68"/>
  <c r="D2179" i="68"/>
  <c r="E2178" i="68"/>
  <c r="G2178" i="68" s="1"/>
  <c r="F2178" i="68"/>
  <c r="G2176" i="67"/>
  <c r="I2175" i="67"/>
  <c r="H2175" i="67"/>
  <c r="E2177" i="67"/>
  <c r="F2177" i="67"/>
  <c r="D2178" i="67"/>
  <c r="X2175" i="58"/>
  <c r="W2175" i="58"/>
  <c r="V2176" i="58"/>
  <c r="AB2177" i="58"/>
  <c r="AA2177" i="58"/>
  <c r="Z2178" i="58"/>
  <c r="I2178" i="68" l="1"/>
  <c r="H2178" i="68"/>
  <c r="E2178" i="67"/>
  <c r="F2178" i="67"/>
  <c r="D2179" i="67"/>
  <c r="F2179" i="68"/>
  <c r="D2180" i="68"/>
  <c r="E2179" i="68"/>
  <c r="G2179" i="68" s="1"/>
  <c r="G2177" i="67"/>
  <c r="I2176" i="67"/>
  <c r="H2176" i="67"/>
  <c r="X2176" i="58"/>
  <c r="W2176" i="58"/>
  <c r="V2177" i="58"/>
  <c r="AB2178" i="58"/>
  <c r="AA2178" i="58"/>
  <c r="Z2179" i="58"/>
  <c r="I2179" i="68" l="1"/>
  <c r="H2179" i="68"/>
  <c r="G2180" i="68"/>
  <c r="D2181" i="68"/>
  <c r="F2180" i="68"/>
  <c r="E2180" i="68"/>
  <c r="G2178" i="67"/>
  <c r="H2177" i="67"/>
  <c r="I2177" i="67"/>
  <c r="F2179" i="67"/>
  <c r="D2180" i="67"/>
  <c r="E2179" i="67"/>
  <c r="W2177" i="58"/>
  <c r="V2178" i="58"/>
  <c r="X2177" i="58"/>
  <c r="AB2179" i="58"/>
  <c r="AA2179" i="58"/>
  <c r="Z2180" i="58"/>
  <c r="D2182" i="68" l="1"/>
  <c r="E2181" i="68"/>
  <c r="G2181" i="68" s="1"/>
  <c r="F2181" i="68"/>
  <c r="E2180" i="67"/>
  <c r="D2181" i="67"/>
  <c r="F2180" i="67"/>
  <c r="G2179" i="67"/>
  <c r="I2178" i="67"/>
  <c r="H2178" i="67"/>
  <c r="I2180" i="68"/>
  <c r="H2180" i="68"/>
  <c r="W2178" i="58"/>
  <c r="V2179" i="58"/>
  <c r="X2178" i="58"/>
  <c r="AB2180" i="58"/>
  <c r="AA2180" i="58"/>
  <c r="AC2180" i="58"/>
  <c r="Z2181" i="58"/>
  <c r="L2304" i="68"/>
  <c r="G2180" i="67" l="1"/>
  <c r="H2179" i="67"/>
  <c r="I2179" i="67"/>
  <c r="H2181" i="68"/>
  <c r="I2181" i="68"/>
  <c r="F2181" i="67"/>
  <c r="E2181" i="67"/>
  <c r="D2182" i="67"/>
  <c r="F2182" i="68"/>
  <c r="E2182" i="68"/>
  <c r="G2182" i="68" s="1"/>
  <c r="D2183" i="68"/>
  <c r="W2179" i="58"/>
  <c r="V2180" i="58"/>
  <c r="X2179" i="58"/>
  <c r="AB2181" i="58"/>
  <c r="AA2181" i="58"/>
  <c r="Z2182" i="58"/>
  <c r="N2304" i="68"/>
  <c r="M2304" i="68"/>
  <c r="L2304" i="67"/>
  <c r="D2183" i="67" l="1"/>
  <c r="E2182" i="67"/>
  <c r="F2182" i="67"/>
  <c r="D2184" i="68"/>
  <c r="E2183" i="68"/>
  <c r="F2183" i="68"/>
  <c r="I2182" i="68"/>
  <c r="H2182" i="68"/>
  <c r="G2183" i="68"/>
  <c r="G2181" i="67"/>
  <c r="I2180" i="67"/>
  <c r="H2180" i="67"/>
  <c r="Y2180" i="58"/>
  <c r="X2180" i="58"/>
  <c r="V2181" i="58"/>
  <c r="W2180" i="58"/>
  <c r="AB2316" i="58"/>
  <c r="AC2316" i="58" s="1"/>
  <c r="AB2182" i="58"/>
  <c r="AA2182" i="58"/>
  <c r="Z2183" i="58"/>
  <c r="O2304" i="68"/>
  <c r="M2304" i="67"/>
  <c r="F2184" i="68" l="1"/>
  <c r="E2184" i="68"/>
  <c r="D2185" i="68"/>
  <c r="G2182" i="67"/>
  <c r="I2181" i="67"/>
  <c r="H2181" i="67"/>
  <c r="I2183" i="68"/>
  <c r="G2184" i="68"/>
  <c r="H2183" i="68"/>
  <c r="F2183" i="67"/>
  <c r="E2183" i="67"/>
  <c r="D2184" i="67"/>
  <c r="W2181" i="58"/>
  <c r="X2181" i="58"/>
  <c r="V2182" i="58"/>
  <c r="AD2316" i="58"/>
  <c r="AB2183" i="58"/>
  <c r="AA2183" i="58"/>
  <c r="Z2184" i="58"/>
  <c r="N2304" i="67"/>
  <c r="I2184" i="68" l="1"/>
  <c r="H2184" i="68"/>
  <c r="G2185" i="68"/>
  <c r="F2185" i="68"/>
  <c r="E2185" i="68"/>
  <c r="D2186" i="68"/>
  <c r="F2184" i="67"/>
  <c r="E2184" i="67"/>
  <c r="D2185" i="67"/>
  <c r="G2183" i="67"/>
  <c r="I2182" i="67"/>
  <c r="H2182" i="67"/>
  <c r="X2182" i="58"/>
  <c r="W2316" i="58" s="1"/>
  <c r="U2316" i="58"/>
  <c r="V2316" i="58" s="1"/>
  <c r="W2182" i="58"/>
  <c r="V2183" i="58"/>
  <c r="AB2184" i="58"/>
  <c r="AA2184" i="58"/>
  <c r="Z2185" i="58"/>
  <c r="O2304" i="67"/>
  <c r="G2186" i="68" l="1"/>
  <c r="I2185" i="68"/>
  <c r="H2185" i="68"/>
  <c r="G2184" i="67"/>
  <c r="I2183" i="67"/>
  <c r="H2183" i="67"/>
  <c r="D2187" i="68"/>
  <c r="F2186" i="68"/>
  <c r="E2186" i="68"/>
  <c r="D2186" i="67"/>
  <c r="F2185" i="67"/>
  <c r="E2185" i="67"/>
  <c r="W2183" i="58"/>
  <c r="V2184" i="58"/>
  <c r="X2183" i="58"/>
  <c r="AB2185" i="58"/>
  <c r="AA2185" i="58"/>
  <c r="Z2186" i="58"/>
  <c r="G2185" i="67" l="1"/>
  <c r="I2184" i="67"/>
  <c r="H2184" i="67"/>
  <c r="D2188" i="68"/>
  <c r="E2187" i="68"/>
  <c r="F2187" i="68"/>
  <c r="D2187" i="67"/>
  <c r="F2186" i="67"/>
  <c r="E2186" i="67"/>
  <c r="I2186" i="68"/>
  <c r="G2187" i="68"/>
  <c r="H2186" i="68"/>
  <c r="W2184" i="58"/>
  <c r="X2184" i="58"/>
  <c r="V2185" i="58"/>
  <c r="AB2186" i="58"/>
  <c r="AA2186" i="58"/>
  <c r="Z2187" i="58"/>
  <c r="E2188" i="68" l="1"/>
  <c r="D2189" i="68"/>
  <c r="F2188" i="68"/>
  <c r="G2188" i="68"/>
  <c r="I2187" i="68"/>
  <c r="H2187" i="68"/>
  <c r="F2187" i="67"/>
  <c r="E2187" i="67"/>
  <c r="D2188" i="67"/>
  <c r="G2186" i="67"/>
  <c r="H2185" i="67"/>
  <c r="I2185" i="67"/>
  <c r="X2185" i="58"/>
  <c r="V2186" i="58"/>
  <c r="W2185" i="58"/>
  <c r="AB2187" i="58"/>
  <c r="AA2187" i="58"/>
  <c r="Z2188" i="58"/>
  <c r="I2188" i="68" l="1"/>
  <c r="H2188" i="68"/>
  <c r="G2187" i="67"/>
  <c r="I2186" i="67"/>
  <c r="H2186" i="67"/>
  <c r="D2190" i="68"/>
  <c r="E2189" i="68"/>
  <c r="G2189" i="68" s="1"/>
  <c r="F2189" i="68"/>
  <c r="F2188" i="67"/>
  <c r="E2188" i="67"/>
  <c r="D2189" i="67"/>
  <c r="V2187" i="58"/>
  <c r="W2186" i="58"/>
  <c r="X2186" i="58"/>
  <c r="AB2188" i="58"/>
  <c r="AA2188" i="58"/>
  <c r="Z2189" i="58"/>
  <c r="D2190" i="67" l="1"/>
  <c r="F2189" i="67"/>
  <c r="E2189" i="67"/>
  <c r="H2189" i="68"/>
  <c r="I2189" i="68"/>
  <c r="G2188" i="67"/>
  <c r="H2187" i="67"/>
  <c r="I2187" i="67"/>
  <c r="F2190" i="68"/>
  <c r="E2190" i="68"/>
  <c r="G2190" i="68" s="1"/>
  <c r="D2191" i="68"/>
  <c r="X2187" i="58"/>
  <c r="V2188" i="58"/>
  <c r="W2187" i="58"/>
  <c r="AB2189" i="58"/>
  <c r="AA2189" i="58"/>
  <c r="Z2190" i="58"/>
  <c r="D2192" i="68" l="1"/>
  <c r="F2191" i="68"/>
  <c r="E2191" i="68"/>
  <c r="G2191" i="68" s="1"/>
  <c r="I2190" i="68"/>
  <c r="H2190" i="68"/>
  <c r="G2189" i="67"/>
  <c r="I2188" i="67"/>
  <c r="H2188" i="67"/>
  <c r="E2190" i="67"/>
  <c r="D2191" i="67"/>
  <c r="F2190" i="67"/>
  <c r="V2189" i="58"/>
  <c r="W2188" i="58"/>
  <c r="X2188" i="58"/>
  <c r="AB2190" i="58"/>
  <c r="AA2190" i="58"/>
  <c r="Z2191" i="58"/>
  <c r="G2192" i="68" l="1"/>
  <c r="I2191" i="68"/>
  <c r="H2191" i="68"/>
  <c r="D2192" i="67"/>
  <c r="E2191" i="67"/>
  <c r="F2191" i="67"/>
  <c r="G2190" i="67"/>
  <c r="I2189" i="67"/>
  <c r="H2189" i="67"/>
  <c r="E2192" i="68"/>
  <c r="D2193" i="68"/>
  <c r="F2192" i="68"/>
  <c r="V2190" i="58"/>
  <c r="W2189" i="58"/>
  <c r="X2189" i="58"/>
  <c r="AB2191" i="58"/>
  <c r="AA2191" i="58"/>
  <c r="Z2192" i="58"/>
  <c r="F2192" i="67" l="1"/>
  <c r="E2192" i="67"/>
  <c r="D2193" i="67"/>
  <c r="F2193" i="68"/>
  <c r="D2194" i="68"/>
  <c r="E2193" i="68"/>
  <c r="G2193" i="68" s="1"/>
  <c r="G2191" i="67"/>
  <c r="I2190" i="67"/>
  <c r="H2190" i="67"/>
  <c r="H2192" i="68"/>
  <c r="I2192" i="68"/>
  <c r="V2191" i="58"/>
  <c r="W2190" i="58"/>
  <c r="X2190" i="58"/>
  <c r="AB2192" i="58"/>
  <c r="AA2192" i="58"/>
  <c r="Z2193" i="58"/>
  <c r="G2192" i="67" l="1"/>
  <c r="H2191" i="67"/>
  <c r="I2191" i="67"/>
  <c r="D2194" i="67"/>
  <c r="E2193" i="67"/>
  <c r="F2193" i="67"/>
  <c r="G2194" i="68"/>
  <c r="I2193" i="68"/>
  <c r="H2193" i="68"/>
  <c r="E2194" i="68"/>
  <c r="D2195" i="68"/>
  <c r="F2194" i="68"/>
  <c r="X2191" i="58"/>
  <c r="V2192" i="58"/>
  <c r="W2191" i="58"/>
  <c r="AB2193" i="58"/>
  <c r="AA2193" i="58"/>
  <c r="Z2194" i="58"/>
  <c r="F2194" i="67" l="1"/>
  <c r="E2194" i="67"/>
  <c r="D2195" i="67"/>
  <c r="H2194" i="68"/>
  <c r="I2194" i="68"/>
  <c r="G2195" i="68"/>
  <c r="F2195" i="68"/>
  <c r="E2195" i="68"/>
  <c r="D2196" i="68"/>
  <c r="G2193" i="67"/>
  <c r="H2192" i="67"/>
  <c r="I2192" i="67"/>
  <c r="X2192" i="58"/>
  <c r="V2193" i="58"/>
  <c r="W2192" i="58"/>
  <c r="AB2194" i="58"/>
  <c r="AA2194" i="58"/>
  <c r="Z2195" i="58"/>
  <c r="D2196" i="67" l="1"/>
  <c r="F2195" i="67"/>
  <c r="E2195" i="67"/>
  <c r="E2196" i="68"/>
  <c r="D2197" i="68"/>
  <c r="F2196" i="68"/>
  <c r="G2194" i="67"/>
  <c r="I2193" i="67"/>
  <c r="H2193" i="67"/>
  <c r="G2196" i="68"/>
  <c r="I2195" i="68"/>
  <c r="H2195" i="68"/>
  <c r="X2193" i="58"/>
  <c r="V2194" i="58"/>
  <c r="W2193" i="58"/>
  <c r="AB2195" i="58"/>
  <c r="AA2195" i="58"/>
  <c r="Z2196" i="58"/>
  <c r="G2195" i="67" l="1"/>
  <c r="I2194" i="67"/>
  <c r="H2194" i="67"/>
  <c r="G2197" i="68"/>
  <c r="I2196" i="68"/>
  <c r="H2196" i="68"/>
  <c r="E2197" i="68"/>
  <c r="F2197" i="68"/>
  <c r="D2198" i="68"/>
  <c r="D2197" i="67"/>
  <c r="E2196" i="67"/>
  <c r="F2196" i="67"/>
  <c r="V2195" i="58"/>
  <c r="W2194" i="58"/>
  <c r="X2194" i="58"/>
  <c r="AA2196" i="58"/>
  <c r="AB2196" i="58"/>
  <c r="Z2197" i="58"/>
  <c r="I2197" i="68" l="1"/>
  <c r="H2197" i="68"/>
  <c r="G2198" i="68"/>
  <c r="D2198" i="67"/>
  <c r="F2197" i="67"/>
  <c r="E2197" i="67"/>
  <c r="D2199" i="68"/>
  <c r="F2198" i="68"/>
  <c r="E2198" i="68"/>
  <c r="G2196" i="67"/>
  <c r="H2195" i="67"/>
  <c r="I2195" i="67"/>
  <c r="V2196" i="58"/>
  <c r="W2195" i="58"/>
  <c r="X2195" i="58"/>
  <c r="AA2197" i="58"/>
  <c r="AB2197" i="58"/>
  <c r="Z2198" i="58"/>
  <c r="E2198" i="67" l="1"/>
  <c r="D2199" i="67"/>
  <c r="F2198" i="67"/>
  <c r="E2199" i="68"/>
  <c r="D2200" i="68"/>
  <c r="F2199" i="68"/>
  <c r="H2198" i="68"/>
  <c r="G2199" i="68"/>
  <c r="I2198" i="68"/>
  <c r="G2197" i="67"/>
  <c r="H2196" i="67"/>
  <c r="I2196" i="67"/>
  <c r="V2197" i="58"/>
  <c r="X2196" i="58"/>
  <c r="W2196" i="58"/>
  <c r="AA2198" i="58"/>
  <c r="AB2198" i="58"/>
  <c r="Z2199" i="58"/>
  <c r="G2200" i="68" l="1"/>
  <c r="I2199" i="68"/>
  <c r="H2199" i="68"/>
  <c r="G2198" i="67"/>
  <c r="I2197" i="67"/>
  <c r="H2197" i="67"/>
  <c r="F2199" i="67"/>
  <c r="E2199" i="67"/>
  <c r="D2200" i="67"/>
  <c r="E2200" i="68"/>
  <c r="D2201" i="68"/>
  <c r="F2200" i="68"/>
  <c r="W2197" i="58"/>
  <c r="X2197" i="58"/>
  <c r="V2198" i="58"/>
  <c r="AA2199" i="58"/>
  <c r="AB2199" i="58"/>
  <c r="Z2200" i="58"/>
  <c r="G2199" i="67" l="1"/>
  <c r="I2198" i="67"/>
  <c r="H2198" i="67"/>
  <c r="D2202" i="68"/>
  <c r="E2201" i="68"/>
  <c r="F2201" i="68"/>
  <c r="F2200" i="67"/>
  <c r="D2201" i="67"/>
  <c r="E2200" i="67"/>
  <c r="H2200" i="68"/>
  <c r="G2201" i="68"/>
  <c r="I2200" i="68"/>
  <c r="W2198" i="58"/>
  <c r="V2199" i="58"/>
  <c r="X2198" i="58"/>
  <c r="AB2200" i="58"/>
  <c r="AC2200" i="58"/>
  <c r="AA2200" i="58"/>
  <c r="Z2201" i="58"/>
  <c r="D2202" i="67" l="1"/>
  <c r="E2201" i="67"/>
  <c r="F2201" i="67"/>
  <c r="D2203" i="68"/>
  <c r="E2202" i="68"/>
  <c r="G2202" i="68" s="1"/>
  <c r="F2202" i="68"/>
  <c r="I2201" i="68"/>
  <c r="H2201" i="68"/>
  <c r="G2200" i="67"/>
  <c r="H2199" i="67"/>
  <c r="I2199" i="67"/>
  <c r="W2199" i="58"/>
  <c r="V2200" i="58"/>
  <c r="X2199" i="58"/>
  <c r="AA2201" i="58"/>
  <c r="AB2201" i="58"/>
  <c r="Z2202" i="58"/>
  <c r="E2203" i="68" l="1"/>
  <c r="D2204" i="68"/>
  <c r="F2203" i="68"/>
  <c r="G2201" i="67"/>
  <c r="I2200" i="67"/>
  <c r="H2200" i="67"/>
  <c r="H2202" i="68"/>
  <c r="I2202" i="68"/>
  <c r="G2203" i="68"/>
  <c r="F2202" i="67"/>
  <c r="E2202" i="67"/>
  <c r="D2203" i="67"/>
  <c r="Y2200" i="58"/>
  <c r="V2201" i="58"/>
  <c r="X2200" i="58"/>
  <c r="W2200" i="58"/>
  <c r="AA2202" i="58"/>
  <c r="AB2202" i="58"/>
  <c r="Z2203" i="58"/>
  <c r="G2202" i="67" l="1"/>
  <c r="H2201" i="67"/>
  <c r="I2201" i="67"/>
  <c r="F2203" i="67"/>
  <c r="E2203" i="67"/>
  <c r="D2204" i="67"/>
  <c r="F2204" i="68"/>
  <c r="E2204" i="68"/>
  <c r="D2205" i="68"/>
  <c r="I2203" i="68"/>
  <c r="H2203" i="68"/>
  <c r="G2204" i="68"/>
  <c r="W2201" i="58"/>
  <c r="V2202" i="58"/>
  <c r="X2201" i="58"/>
  <c r="AA2203" i="58"/>
  <c r="AB2203" i="58"/>
  <c r="Z2204" i="58"/>
  <c r="G2205" i="68" l="1"/>
  <c r="H2204" i="68"/>
  <c r="I2204" i="68"/>
  <c r="F2204" i="67"/>
  <c r="E2204" i="67"/>
  <c r="D2205" i="67"/>
  <c r="E2205" i="68"/>
  <c r="D2206" i="68"/>
  <c r="F2205" i="68"/>
  <c r="G2203" i="67"/>
  <c r="H2202" i="67"/>
  <c r="I2202" i="67"/>
  <c r="W2202" i="58"/>
  <c r="V2203" i="58"/>
  <c r="X2202" i="58"/>
  <c r="AA2204" i="58"/>
  <c r="AB2204" i="58"/>
  <c r="Z2205" i="58"/>
  <c r="E2206" i="68" l="1"/>
  <c r="D2207" i="68"/>
  <c r="F2206" i="68"/>
  <c r="G2204" i="67"/>
  <c r="H2203" i="67"/>
  <c r="I2203" i="67"/>
  <c r="D2206" i="67"/>
  <c r="F2205" i="67"/>
  <c r="E2205" i="67"/>
  <c r="H2205" i="68"/>
  <c r="I2205" i="68"/>
  <c r="G2206" i="68"/>
  <c r="X2203" i="58"/>
  <c r="V2204" i="58"/>
  <c r="W2203" i="58"/>
  <c r="AA2205" i="58"/>
  <c r="AB2205" i="58"/>
  <c r="Z2206" i="58"/>
  <c r="H2206" i="68" l="1"/>
  <c r="I2206" i="68"/>
  <c r="G2207" i="68"/>
  <c r="E2207" i="68"/>
  <c r="F2207" i="68"/>
  <c r="D2208" i="68"/>
  <c r="G2205" i="67"/>
  <c r="I2204" i="67"/>
  <c r="H2204" i="67"/>
  <c r="D2207" i="67"/>
  <c r="F2206" i="67"/>
  <c r="E2206" i="67"/>
  <c r="W2204" i="58"/>
  <c r="V2205" i="58"/>
  <c r="X2204" i="58"/>
  <c r="AA2206" i="58"/>
  <c r="AB2206" i="58"/>
  <c r="Z2207" i="58"/>
  <c r="G2206" i="67" l="1"/>
  <c r="I2205" i="67"/>
  <c r="H2205" i="67"/>
  <c r="I2207" i="68"/>
  <c r="G2208" i="68"/>
  <c r="H2207" i="68"/>
  <c r="F2207" i="67"/>
  <c r="E2207" i="67"/>
  <c r="D2208" i="67"/>
  <c r="F2208" i="68"/>
  <c r="D2209" i="68"/>
  <c r="E2208" i="68"/>
  <c r="W2205" i="58"/>
  <c r="V2206" i="58"/>
  <c r="X2205" i="58"/>
  <c r="AA2207" i="58"/>
  <c r="AB2207" i="58"/>
  <c r="Z2208" i="58"/>
  <c r="D2210" i="68" l="1"/>
  <c r="E2209" i="68"/>
  <c r="F2209" i="68"/>
  <c r="F2208" i="67"/>
  <c r="E2208" i="67"/>
  <c r="D2209" i="67"/>
  <c r="G2209" i="68"/>
  <c r="H2208" i="68"/>
  <c r="I2208" i="68"/>
  <c r="G2207" i="67"/>
  <c r="I2206" i="67"/>
  <c r="H2206" i="67"/>
  <c r="X2206" i="58"/>
  <c r="W2206" i="58"/>
  <c r="V2207" i="58"/>
  <c r="AA2208" i="58"/>
  <c r="AB2208" i="58"/>
  <c r="Z2209" i="58"/>
  <c r="H2209" i="68" l="1"/>
  <c r="I2209" i="68"/>
  <c r="G2208" i="67"/>
  <c r="H2207" i="67"/>
  <c r="I2207" i="67"/>
  <c r="D2210" i="67"/>
  <c r="F2209" i="67"/>
  <c r="E2209" i="67"/>
  <c r="E2210" i="68"/>
  <c r="G2210" i="68" s="1"/>
  <c r="D2211" i="68"/>
  <c r="F2210" i="68"/>
  <c r="X2207" i="58"/>
  <c r="W2207" i="58"/>
  <c r="V2208" i="58"/>
  <c r="AA2209" i="58"/>
  <c r="AB2209" i="58"/>
  <c r="Z2210" i="58"/>
  <c r="G2209" i="67" l="1"/>
  <c r="I2208" i="67"/>
  <c r="H2208" i="67"/>
  <c r="E2211" i="68"/>
  <c r="G2211" i="68" s="1"/>
  <c r="F2211" i="68"/>
  <c r="D2212" i="68"/>
  <c r="D2211" i="67"/>
  <c r="F2210" i="67"/>
  <c r="E2210" i="67"/>
  <c r="H2210" i="68"/>
  <c r="I2210" i="68"/>
  <c r="X2208" i="58"/>
  <c r="W2208" i="58"/>
  <c r="V2209" i="58"/>
  <c r="AA2210" i="58"/>
  <c r="AB2210" i="58"/>
  <c r="Z2211" i="58"/>
  <c r="E2211" i="67" l="1"/>
  <c r="F2211" i="67"/>
  <c r="D2212" i="67"/>
  <c r="I2211" i="68"/>
  <c r="H2211" i="68"/>
  <c r="D2213" i="68"/>
  <c r="E2212" i="68"/>
  <c r="G2212" i="68" s="1"/>
  <c r="F2212" i="68"/>
  <c r="G2210" i="67"/>
  <c r="I2209" i="67"/>
  <c r="H2209" i="67"/>
  <c r="V2210" i="58"/>
  <c r="X2209" i="58"/>
  <c r="W2209" i="58"/>
  <c r="AA2211" i="58"/>
  <c r="AB2211" i="58"/>
  <c r="Z2212" i="58"/>
  <c r="I2212" i="68" l="1"/>
  <c r="H2212" i="68"/>
  <c r="F2212" i="67"/>
  <c r="E2212" i="67"/>
  <c r="D2213" i="67"/>
  <c r="F2213" i="68"/>
  <c r="E2213" i="68"/>
  <c r="G2213" i="68" s="1"/>
  <c r="D2214" i="68"/>
  <c r="G2211" i="67"/>
  <c r="I2210" i="67"/>
  <c r="H2210" i="67"/>
  <c r="X2210" i="58"/>
  <c r="V2211" i="58"/>
  <c r="W2210" i="58"/>
  <c r="AA2212" i="58"/>
  <c r="AB2212" i="58"/>
  <c r="Z2213" i="58"/>
  <c r="G2212" i="67" l="1"/>
  <c r="H2211" i="67"/>
  <c r="I2211" i="67"/>
  <c r="F2213" i="67"/>
  <c r="D2214" i="67"/>
  <c r="E2213" i="67"/>
  <c r="F2214" i="68"/>
  <c r="E2214" i="68"/>
  <c r="G2214" i="68" s="1"/>
  <c r="D2215" i="68"/>
  <c r="H2213" i="68"/>
  <c r="I2213" i="68"/>
  <c r="V2212" i="58"/>
  <c r="W2211" i="58"/>
  <c r="X2211" i="58"/>
  <c r="AA2213" i="58"/>
  <c r="AB2213" i="58"/>
  <c r="Z2214" i="58"/>
  <c r="H2214" i="68" l="1"/>
  <c r="I2214" i="68"/>
  <c r="E2215" i="68"/>
  <c r="G2215" i="68" s="1"/>
  <c r="F2215" i="68"/>
  <c r="D2216" i="68"/>
  <c r="E2214" i="67"/>
  <c r="F2214" i="67"/>
  <c r="D2215" i="67"/>
  <c r="G2213" i="67"/>
  <c r="I2212" i="67"/>
  <c r="H2212" i="67"/>
  <c r="W2212" i="58"/>
  <c r="V2213" i="58"/>
  <c r="X2212" i="58"/>
  <c r="AA2214" i="58"/>
  <c r="AB2214" i="58"/>
  <c r="Z2215" i="58"/>
  <c r="F2215" i="67" l="1"/>
  <c r="E2215" i="67"/>
  <c r="D2216" i="67"/>
  <c r="H2215" i="68"/>
  <c r="I2215" i="68"/>
  <c r="G2214" i="67"/>
  <c r="I2213" i="67"/>
  <c r="H2213" i="67"/>
  <c r="F2216" i="68"/>
  <c r="E2216" i="68"/>
  <c r="G2216" i="68" s="1"/>
  <c r="D2217" i="68"/>
  <c r="W2213" i="58"/>
  <c r="V2214" i="58"/>
  <c r="X2213" i="58"/>
  <c r="AA2215" i="58"/>
  <c r="AB2215" i="58"/>
  <c r="Z2216" i="58"/>
  <c r="F2216" i="67" l="1"/>
  <c r="E2216" i="67"/>
  <c r="D2217" i="67"/>
  <c r="F2217" i="68"/>
  <c r="E2217" i="68"/>
  <c r="D2218" i="68"/>
  <c r="G2217" i="68"/>
  <c r="H2216" i="68"/>
  <c r="I2216" i="68"/>
  <c r="G2215" i="67"/>
  <c r="I2214" i="67"/>
  <c r="H2214" i="67"/>
  <c r="W2214" i="58"/>
  <c r="V2215" i="58"/>
  <c r="X2214" i="58"/>
  <c r="AA2216" i="58"/>
  <c r="AB2216" i="58"/>
  <c r="Z2217" i="58"/>
  <c r="H2217" i="68" l="1"/>
  <c r="G2218" i="68"/>
  <c r="I2217" i="68"/>
  <c r="E2217" i="67"/>
  <c r="F2217" i="67"/>
  <c r="D2218" i="67"/>
  <c r="G2216" i="67"/>
  <c r="H2215" i="67"/>
  <c r="I2215" i="67"/>
  <c r="F2218" i="68"/>
  <c r="E2218" i="68"/>
  <c r="D2219" i="68"/>
  <c r="W2215" i="58"/>
  <c r="V2216" i="58"/>
  <c r="X2215" i="58"/>
  <c r="AA2217" i="58"/>
  <c r="AB2217" i="58"/>
  <c r="Z2218" i="58"/>
  <c r="D2220" i="68" l="1"/>
  <c r="F2219" i="68"/>
  <c r="E2219" i="68"/>
  <c r="G2217" i="67"/>
  <c r="I2216" i="67"/>
  <c r="H2216" i="67"/>
  <c r="D2219" i="67"/>
  <c r="F2218" i="67"/>
  <c r="E2218" i="67"/>
  <c r="I2218" i="68"/>
  <c r="H2218" i="68"/>
  <c r="G2219" i="68"/>
  <c r="W2216" i="58"/>
  <c r="V2217" i="58"/>
  <c r="X2216" i="58"/>
  <c r="AA2218" i="58"/>
  <c r="AB2218" i="58"/>
  <c r="Z2219" i="58"/>
  <c r="G2218" i="67" l="1"/>
  <c r="I2217" i="67"/>
  <c r="H2217" i="67"/>
  <c r="I2219" i="68"/>
  <c r="H2219" i="68"/>
  <c r="G2220" i="68"/>
  <c r="F2219" i="67"/>
  <c r="E2219" i="67"/>
  <c r="D2220" i="67"/>
  <c r="E2220" i="68"/>
  <c r="F2220" i="68"/>
  <c r="D2221" i="68"/>
  <c r="W2217" i="58"/>
  <c r="V2218" i="58"/>
  <c r="X2217" i="58"/>
  <c r="AA2219" i="58"/>
  <c r="AB2219" i="58"/>
  <c r="Z2220" i="58"/>
  <c r="D2222" i="68" l="1"/>
  <c r="F2221" i="68"/>
  <c r="E2221" i="68"/>
  <c r="H2220" i="68"/>
  <c r="G2221" i="68"/>
  <c r="I2220" i="68"/>
  <c r="E2220" i="67"/>
  <c r="D2221" i="67"/>
  <c r="F2220" i="67"/>
  <c r="G2219" i="67"/>
  <c r="I2218" i="67"/>
  <c r="H2218" i="67"/>
  <c r="W2218" i="58"/>
  <c r="V2219" i="58"/>
  <c r="X2218" i="58"/>
  <c r="AC2220" i="58"/>
  <c r="AB2220" i="58"/>
  <c r="AA2220" i="58"/>
  <c r="Z2221" i="58"/>
  <c r="F2221" i="67" l="1"/>
  <c r="E2221" i="67"/>
  <c r="D2222" i="67"/>
  <c r="G2220" i="67"/>
  <c r="I2219" i="67"/>
  <c r="H2219" i="67"/>
  <c r="I2221" i="68"/>
  <c r="G2222" i="68"/>
  <c r="H2221" i="68"/>
  <c r="F2222" i="68"/>
  <c r="E2222" i="68"/>
  <c r="D2223" i="68"/>
  <c r="W2219" i="58"/>
  <c r="V2220" i="58"/>
  <c r="X2219" i="58"/>
  <c r="AB2221" i="58"/>
  <c r="AA2221" i="58"/>
  <c r="Z2222" i="58"/>
  <c r="E2223" i="68" l="1"/>
  <c r="D2224" i="68"/>
  <c r="F2223" i="68"/>
  <c r="G2223" i="68"/>
  <c r="I2222" i="68"/>
  <c r="H2222" i="68"/>
  <c r="G2221" i="67"/>
  <c r="I2220" i="67"/>
  <c r="H2220" i="67"/>
  <c r="D2223" i="67"/>
  <c r="F2222" i="67"/>
  <c r="E2222" i="67"/>
  <c r="X2220" i="58"/>
  <c r="V2221" i="58"/>
  <c r="Y2220" i="58"/>
  <c r="W2220" i="58"/>
  <c r="AB2222" i="58"/>
  <c r="AA2222" i="58"/>
  <c r="Z2223" i="58"/>
  <c r="H2223" i="68" l="1"/>
  <c r="I2223" i="68"/>
  <c r="G2224" i="68"/>
  <c r="G2222" i="67"/>
  <c r="I2221" i="67"/>
  <c r="H2221" i="67"/>
  <c r="F2223" i="67"/>
  <c r="E2223" i="67"/>
  <c r="D2224" i="67"/>
  <c r="F2224" i="68"/>
  <c r="E2224" i="68"/>
  <c r="D2225" i="68"/>
  <c r="W2221" i="58"/>
  <c r="V2222" i="58"/>
  <c r="X2221" i="58"/>
  <c r="AB2223" i="58"/>
  <c r="AA2223" i="58"/>
  <c r="Z2224" i="58"/>
  <c r="F2224" i="67" l="1"/>
  <c r="E2224" i="67"/>
  <c r="D2225" i="67"/>
  <c r="F2225" i="68"/>
  <c r="D2226" i="68"/>
  <c r="E2225" i="68"/>
  <c r="G2223" i="67"/>
  <c r="I2222" i="67"/>
  <c r="H2222" i="67"/>
  <c r="G2225" i="68"/>
  <c r="I2224" i="68"/>
  <c r="H2224" i="68"/>
  <c r="V2223" i="58"/>
  <c r="W2222" i="58"/>
  <c r="X2222" i="58"/>
  <c r="AB2224" i="58"/>
  <c r="AA2224" i="58"/>
  <c r="Z2225" i="58"/>
  <c r="G2224" i="67" l="1"/>
  <c r="I2223" i="67"/>
  <c r="H2223" i="67"/>
  <c r="F2225" i="67"/>
  <c r="E2225" i="67"/>
  <c r="D2226" i="67"/>
  <c r="I2225" i="68"/>
  <c r="G2226" i="68"/>
  <c r="H2225" i="68"/>
  <c r="F2226" i="68"/>
  <c r="E2226" i="68"/>
  <c r="D2227" i="68"/>
  <c r="V2224" i="58"/>
  <c r="W2223" i="58"/>
  <c r="X2223" i="58"/>
  <c r="AB2225" i="58"/>
  <c r="AA2225" i="58"/>
  <c r="Z2226" i="58"/>
  <c r="E2227" i="68" l="1"/>
  <c r="D2228" i="68"/>
  <c r="F2227" i="68"/>
  <c r="H2226" i="68"/>
  <c r="G2227" i="68"/>
  <c r="I2226" i="68"/>
  <c r="F2226" i="67"/>
  <c r="E2226" i="67"/>
  <c r="D2227" i="67"/>
  <c r="G2225" i="67"/>
  <c r="I2224" i="67"/>
  <c r="H2224" i="67"/>
  <c r="V2225" i="58"/>
  <c r="X2224" i="58"/>
  <c r="W2224" i="58"/>
  <c r="AB2226" i="58"/>
  <c r="AA2226" i="58"/>
  <c r="Z2227" i="58"/>
  <c r="D2229" i="68" l="1"/>
  <c r="E2228" i="68"/>
  <c r="F2228" i="68"/>
  <c r="G2226" i="67"/>
  <c r="I2225" i="67"/>
  <c r="H2225" i="67"/>
  <c r="F2227" i="67"/>
  <c r="E2227" i="67"/>
  <c r="D2228" i="67"/>
  <c r="G2228" i="68"/>
  <c r="I2227" i="68"/>
  <c r="H2227" i="68"/>
  <c r="V2226" i="58"/>
  <c r="X2225" i="58"/>
  <c r="W2225" i="58"/>
  <c r="AB2227" i="58"/>
  <c r="AA2227" i="58"/>
  <c r="Z2228" i="58"/>
  <c r="G2227" i="67" l="1"/>
  <c r="I2226" i="67"/>
  <c r="H2226" i="67"/>
  <c r="H2228" i="68"/>
  <c r="G2229" i="68"/>
  <c r="I2228" i="68"/>
  <c r="D2229" i="67"/>
  <c r="F2228" i="67"/>
  <c r="E2228" i="67"/>
  <c r="F2229" i="68"/>
  <c r="E2229" i="68"/>
  <c r="D2230" i="68"/>
  <c r="V2227" i="58"/>
  <c r="X2226" i="58"/>
  <c r="W2226" i="58"/>
  <c r="AB2228" i="58"/>
  <c r="AA2228" i="58"/>
  <c r="Z2229" i="58"/>
  <c r="D2231" i="68" l="1"/>
  <c r="F2230" i="68"/>
  <c r="E2230" i="68"/>
  <c r="D2230" i="67"/>
  <c r="F2229" i="67"/>
  <c r="E2229" i="67"/>
  <c r="G2230" i="68"/>
  <c r="I2229" i="68"/>
  <c r="H2229" i="68"/>
  <c r="G2228" i="67"/>
  <c r="H2227" i="67"/>
  <c r="I2227" i="67"/>
  <c r="V2228" i="58"/>
  <c r="X2227" i="58"/>
  <c r="W2227" i="58"/>
  <c r="AB2229" i="58"/>
  <c r="AA2229" i="58"/>
  <c r="Z2230" i="58"/>
  <c r="D2231" i="67" l="1"/>
  <c r="F2230" i="67"/>
  <c r="E2230" i="67"/>
  <c r="H2230" i="68"/>
  <c r="G2231" i="68"/>
  <c r="I2230" i="68"/>
  <c r="G2229" i="67"/>
  <c r="I2228" i="67"/>
  <c r="H2228" i="67"/>
  <c r="E2231" i="68"/>
  <c r="F2231" i="68"/>
  <c r="D2232" i="68"/>
  <c r="X2228" i="58"/>
  <c r="W2228" i="58"/>
  <c r="V2229" i="58"/>
  <c r="AB2230" i="58"/>
  <c r="AA2230" i="58"/>
  <c r="Z2231" i="58"/>
  <c r="E2232" i="68" l="1"/>
  <c r="F2232" i="68"/>
  <c r="D2233" i="68"/>
  <c r="G2230" i="67"/>
  <c r="I2229" i="67"/>
  <c r="H2229" i="67"/>
  <c r="I2231" i="68"/>
  <c r="H2231" i="68"/>
  <c r="G2232" i="68"/>
  <c r="D2232" i="67"/>
  <c r="F2231" i="67"/>
  <c r="E2231" i="67"/>
  <c r="X2229" i="58"/>
  <c r="W2229" i="58"/>
  <c r="V2230" i="58"/>
  <c r="AA2231" i="58"/>
  <c r="AB2231" i="58"/>
  <c r="Z2232" i="58"/>
  <c r="F2232" i="67" l="1"/>
  <c r="E2232" i="67"/>
  <c r="D2233" i="67"/>
  <c r="H2232" i="68"/>
  <c r="I2232" i="68"/>
  <c r="G2231" i="67"/>
  <c r="I2230" i="67"/>
  <c r="H2230" i="67"/>
  <c r="F2233" i="68"/>
  <c r="D2234" i="68"/>
  <c r="E2233" i="68"/>
  <c r="G2233" i="68" s="1"/>
  <c r="X2230" i="58"/>
  <c r="W2230" i="58"/>
  <c r="V2231" i="58"/>
  <c r="AA2232" i="58"/>
  <c r="AB2232" i="58"/>
  <c r="Z2233" i="58"/>
  <c r="I2233" i="68" l="1"/>
  <c r="H2233" i="68"/>
  <c r="E2233" i="67"/>
  <c r="F2233" i="67"/>
  <c r="D2234" i="67"/>
  <c r="D2235" i="68"/>
  <c r="E2234" i="68"/>
  <c r="G2234" i="68" s="1"/>
  <c r="F2234" i="68"/>
  <c r="G2232" i="67"/>
  <c r="H2231" i="67"/>
  <c r="I2231" i="67"/>
  <c r="V2232" i="58"/>
  <c r="X2231" i="58"/>
  <c r="W2231" i="58"/>
  <c r="AA2233" i="58"/>
  <c r="AB2233" i="58"/>
  <c r="Z2234" i="58"/>
  <c r="H2234" i="68" l="1"/>
  <c r="I2234" i="68"/>
  <c r="E2235" i="68"/>
  <c r="G2235" i="68" s="1"/>
  <c r="D2236" i="68"/>
  <c r="F2235" i="68"/>
  <c r="G2233" i="67"/>
  <c r="I2232" i="67"/>
  <c r="H2232" i="67"/>
  <c r="F2234" i="67"/>
  <c r="E2234" i="67"/>
  <c r="D2235" i="67"/>
  <c r="V2233" i="58"/>
  <c r="X2232" i="58"/>
  <c r="W2232" i="58"/>
  <c r="AA2234" i="58"/>
  <c r="AB2234" i="58"/>
  <c r="Z2235" i="58"/>
  <c r="G2234" i="67" l="1"/>
  <c r="I2233" i="67"/>
  <c r="H2233" i="67"/>
  <c r="F2236" i="68"/>
  <c r="D2237" i="68"/>
  <c r="E2236" i="68"/>
  <c r="G2236" i="68" s="1"/>
  <c r="F2235" i="67"/>
  <c r="D2236" i="67"/>
  <c r="E2235" i="67"/>
  <c r="H2235" i="68"/>
  <c r="I2235" i="68"/>
  <c r="V2234" i="58"/>
  <c r="W2233" i="58"/>
  <c r="X2233" i="58"/>
  <c r="AA2235" i="58"/>
  <c r="AB2235" i="58"/>
  <c r="Z2236" i="58"/>
  <c r="F2236" i="67" l="1"/>
  <c r="E2236" i="67"/>
  <c r="D2237" i="67"/>
  <c r="I2236" i="68"/>
  <c r="H2236" i="68"/>
  <c r="D2238" i="68"/>
  <c r="E2237" i="68"/>
  <c r="G2237" i="68" s="1"/>
  <c r="F2237" i="68"/>
  <c r="G2235" i="67"/>
  <c r="I2234" i="67"/>
  <c r="H2234" i="67"/>
  <c r="W2234" i="58"/>
  <c r="V2235" i="58"/>
  <c r="X2234" i="58"/>
  <c r="AA2236" i="58"/>
  <c r="AB2236" i="58"/>
  <c r="Z2237" i="58"/>
  <c r="H2237" i="68" l="1"/>
  <c r="I2237" i="68"/>
  <c r="F2237" i="67"/>
  <c r="E2237" i="67"/>
  <c r="D2238" i="67"/>
  <c r="E2238" i="68"/>
  <c r="G2238" i="68" s="1"/>
  <c r="D2239" i="68"/>
  <c r="F2238" i="68"/>
  <c r="G2236" i="67"/>
  <c r="H2235" i="67"/>
  <c r="I2235" i="67"/>
  <c r="W2235" i="58"/>
  <c r="V2236" i="58"/>
  <c r="X2235" i="58"/>
  <c r="AA2237" i="58"/>
  <c r="AB2237" i="58"/>
  <c r="Z2238" i="58"/>
  <c r="E2239" i="68" l="1"/>
  <c r="G2239" i="68" s="1"/>
  <c r="F2239" i="68"/>
  <c r="D2240" i="68"/>
  <c r="H2238" i="68"/>
  <c r="I2238" i="68"/>
  <c r="G2237" i="67"/>
  <c r="H2236" i="67"/>
  <c r="I2236" i="67"/>
  <c r="F2238" i="67"/>
  <c r="D2239" i="67"/>
  <c r="E2238" i="67"/>
  <c r="X2236" i="58"/>
  <c r="V2237" i="58"/>
  <c r="W2236" i="58"/>
  <c r="AB2238" i="58"/>
  <c r="AA2238" i="58"/>
  <c r="Z2239" i="58"/>
  <c r="F2239" i="67" l="1"/>
  <c r="E2239" i="67"/>
  <c r="D2240" i="67"/>
  <c r="G2238" i="67"/>
  <c r="I2237" i="67"/>
  <c r="H2237" i="67"/>
  <c r="D2241" i="68"/>
  <c r="E2240" i="68"/>
  <c r="G2240" i="68" s="1"/>
  <c r="F2240" i="68"/>
  <c r="H2239" i="68"/>
  <c r="I2239" i="68"/>
  <c r="W2237" i="58"/>
  <c r="V2238" i="58"/>
  <c r="X2237" i="58"/>
  <c r="AB2239" i="58"/>
  <c r="AA2239" i="58"/>
  <c r="Z2240" i="58"/>
  <c r="I2240" i="68" l="1"/>
  <c r="H2240" i="68"/>
  <c r="G2239" i="67"/>
  <c r="I2238" i="67"/>
  <c r="H2238" i="67"/>
  <c r="D2242" i="68"/>
  <c r="E2241" i="68"/>
  <c r="G2241" i="68" s="1"/>
  <c r="F2241" i="68"/>
  <c r="F2240" i="67"/>
  <c r="E2240" i="67"/>
  <c r="D2241" i="67"/>
  <c r="W2238" i="58"/>
  <c r="V2239" i="58"/>
  <c r="X2238" i="58"/>
  <c r="AC2240" i="58"/>
  <c r="AA2240" i="58"/>
  <c r="AB2240" i="58"/>
  <c r="Z2241" i="58"/>
  <c r="D2242" i="67" l="1"/>
  <c r="E2241" i="67"/>
  <c r="F2241" i="67"/>
  <c r="I2241" i="68"/>
  <c r="H2241" i="68"/>
  <c r="G2240" i="67"/>
  <c r="I2239" i="67"/>
  <c r="H2239" i="67"/>
  <c r="F2242" i="68"/>
  <c r="E2242" i="68"/>
  <c r="G2242" i="68" s="1"/>
  <c r="D2243" i="68"/>
  <c r="V2240" i="58"/>
  <c r="W2239" i="58"/>
  <c r="X2239" i="58"/>
  <c r="AB2241" i="58"/>
  <c r="AA2241" i="58"/>
  <c r="Z2242" i="58"/>
  <c r="F2243" i="68" l="1"/>
  <c r="E2243" i="68"/>
  <c r="G2243" i="68" s="1"/>
  <c r="D2244" i="68"/>
  <c r="H2242" i="68"/>
  <c r="I2242" i="68"/>
  <c r="G2241" i="67"/>
  <c r="I2240" i="67"/>
  <c r="H2240" i="67"/>
  <c r="D2243" i="67"/>
  <c r="E2242" i="67"/>
  <c r="F2242" i="67"/>
  <c r="X2240" i="58"/>
  <c r="W2240" i="58"/>
  <c r="V2241" i="58"/>
  <c r="Y2240" i="58"/>
  <c r="AB2242" i="58"/>
  <c r="AA2242" i="58"/>
  <c r="Z2243" i="58"/>
  <c r="F2243" i="67" l="1"/>
  <c r="E2243" i="67"/>
  <c r="D2244" i="67"/>
  <c r="D2245" i="68"/>
  <c r="E2244" i="68"/>
  <c r="G2244" i="68" s="1"/>
  <c r="F2244" i="68"/>
  <c r="G2242" i="67"/>
  <c r="I2241" i="67"/>
  <c r="H2241" i="67"/>
  <c r="I2243" i="68"/>
  <c r="H2243" i="68"/>
  <c r="X2241" i="58"/>
  <c r="W2241" i="58"/>
  <c r="V2242" i="58"/>
  <c r="AB2243" i="58"/>
  <c r="AA2243" i="58"/>
  <c r="Z2244" i="58"/>
  <c r="I2244" i="68" l="1"/>
  <c r="H2244" i="68"/>
  <c r="F2245" i="68"/>
  <c r="D2246" i="68"/>
  <c r="E2245" i="68"/>
  <c r="G2245" i="68" s="1"/>
  <c r="G2243" i="67"/>
  <c r="H2242" i="67"/>
  <c r="I2242" i="67"/>
  <c r="D2245" i="67"/>
  <c r="F2244" i="67"/>
  <c r="E2244" i="67"/>
  <c r="V2243" i="58"/>
  <c r="W2242" i="58"/>
  <c r="X2242" i="58"/>
  <c r="AB2244" i="58"/>
  <c r="AA2244" i="58"/>
  <c r="Z2245" i="58"/>
  <c r="D2247" i="68" l="1"/>
  <c r="F2246" i="68"/>
  <c r="E2246" i="68"/>
  <c r="G2246" i="68" s="1"/>
  <c r="G2244" i="67"/>
  <c r="I2243" i="67"/>
  <c r="H2243" i="67"/>
  <c r="E2245" i="67"/>
  <c r="D2246" i="67"/>
  <c r="F2245" i="67"/>
  <c r="I2245" i="68"/>
  <c r="H2245" i="68"/>
  <c r="V2244" i="58"/>
  <c r="X2243" i="58"/>
  <c r="W2243" i="58"/>
  <c r="AB2245" i="58"/>
  <c r="AA2245" i="58"/>
  <c r="Z2246" i="58"/>
  <c r="E2246" i="67" l="1"/>
  <c r="F2246" i="67"/>
  <c r="D2247" i="67"/>
  <c r="G2245" i="67"/>
  <c r="I2244" i="67"/>
  <c r="H2244" i="67"/>
  <c r="H2246" i="68"/>
  <c r="I2246" i="68"/>
  <c r="F2247" i="68"/>
  <c r="E2247" i="68"/>
  <c r="G2247" i="68" s="1"/>
  <c r="D2248" i="68"/>
  <c r="W2244" i="58"/>
  <c r="X2244" i="58"/>
  <c r="V2245" i="58"/>
  <c r="AB2246" i="58"/>
  <c r="AA2246" i="58"/>
  <c r="Z2247" i="58"/>
  <c r="G2246" i="67" l="1"/>
  <c r="H2245" i="67"/>
  <c r="I2245" i="67"/>
  <c r="D2249" i="68"/>
  <c r="E2248" i="68"/>
  <c r="G2248" i="68" s="1"/>
  <c r="F2248" i="68"/>
  <c r="E2247" i="67"/>
  <c r="D2248" i="67"/>
  <c r="F2247" i="67"/>
  <c r="I2247" i="68"/>
  <c r="H2247" i="68"/>
  <c r="V2246" i="58"/>
  <c r="W2245" i="58"/>
  <c r="X2245" i="58"/>
  <c r="AB2247" i="58"/>
  <c r="AA2247" i="58"/>
  <c r="Z2248" i="58"/>
  <c r="D2249" i="67" l="1"/>
  <c r="F2248" i="67"/>
  <c r="E2248" i="67"/>
  <c r="F2249" i="68"/>
  <c r="E2249" i="68"/>
  <c r="G2249" i="68" s="1"/>
  <c r="D2250" i="68"/>
  <c r="H2248" i="68"/>
  <c r="I2248" i="68"/>
  <c r="G2247" i="67"/>
  <c r="I2246" i="67"/>
  <c r="H2246" i="67"/>
  <c r="V2247" i="58"/>
  <c r="X2246" i="58"/>
  <c r="W2246" i="58"/>
  <c r="AB2248" i="58"/>
  <c r="AA2248" i="58"/>
  <c r="Z2249" i="58"/>
  <c r="D2251" i="68" l="1"/>
  <c r="F2250" i="68"/>
  <c r="E2250" i="68"/>
  <c r="G2250" i="68" s="1"/>
  <c r="G2248" i="67"/>
  <c r="H2247" i="67"/>
  <c r="I2247" i="67"/>
  <c r="I2249" i="68"/>
  <c r="H2249" i="68"/>
  <c r="D2250" i="67"/>
  <c r="F2249" i="67"/>
  <c r="E2249" i="67"/>
  <c r="V2248" i="58"/>
  <c r="X2247" i="58"/>
  <c r="W2247" i="58"/>
  <c r="AB2249" i="58"/>
  <c r="AA2249" i="58"/>
  <c r="Z2250" i="58"/>
  <c r="G2249" i="67" l="1"/>
  <c r="I2248" i="67"/>
  <c r="H2248" i="67"/>
  <c r="H2250" i="68"/>
  <c r="I2250" i="68"/>
  <c r="E2250" i="67"/>
  <c r="D2251" i="67"/>
  <c r="F2250" i="67"/>
  <c r="D2252" i="68"/>
  <c r="F2251" i="68"/>
  <c r="E2251" i="68"/>
  <c r="G2251" i="68" s="1"/>
  <c r="V2249" i="58"/>
  <c r="W2248" i="58"/>
  <c r="X2248" i="58"/>
  <c r="AB2250" i="58"/>
  <c r="AA2250" i="58"/>
  <c r="Z2251" i="58"/>
  <c r="H2251" i="68" l="1"/>
  <c r="I2251" i="68"/>
  <c r="E2251" i="67"/>
  <c r="D2252" i="67"/>
  <c r="F2251" i="67"/>
  <c r="E2252" i="68"/>
  <c r="G2252" i="68" s="1"/>
  <c r="D2253" i="68"/>
  <c r="F2252" i="68"/>
  <c r="G2250" i="67"/>
  <c r="I2249" i="67"/>
  <c r="H2249" i="67"/>
  <c r="V2250" i="58"/>
  <c r="X2249" i="58"/>
  <c r="W2249" i="58"/>
  <c r="AB2251" i="58"/>
  <c r="AA2251" i="58"/>
  <c r="Z2252" i="58"/>
  <c r="D2253" i="67" l="1"/>
  <c r="F2252" i="67"/>
  <c r="E2252" i="67"/>
  <c r="F2253" i="68"/>
  <c r="E2253" i="68"/>
  <c r="G2253" i="68" s="1"/>
  <c r="D2254" i="68"/>
  <c r="H2252" i="68"/>
  <c r="I2252" i="68"/>
  <c r="G2251" i="67"/>
  <c r="H2250" i="67"/>
  <c r="I2250" i="67"/>
  <c r="V2251" i="58"/>
  <c r="X2250" i="58"/>
  <c r="W2250" i="58"/>
  <c r="AB2252" i="58"/>
  <c r="AA2252" i="58"/>
  <c r="Z2253" i="58"/>
  <c r="D2255" i="68" l="1"/>
  <c r="F2254" i="68"/>
  <c r="E2254" i="68"/>
  <c r="G2254" i="68" s="1"/>
  <c r="G2252" i="67"/>
  <c r="I2251" i="67"/>
  <c r="H2251" i="67"/>
  <c r="H2253" i="68"/>
  <c r="I2253" i="68"/>
  <c r="D2254" i="67"/>
  <c r="F2253" i="67"/>
  <c r="E2253" i="67"/>
  <c r="V2252" i="58"/>
  <c r="X2251" i="58"/>
  <c r="W2251" i="58"/>
  <c r="AB2253" i="58"/>
  <c r="AA2253" i="58"/>
  <c r="Z2254" i="58"/>
  <c r="G2253" i="67" l="1"/>
  <c r="I2252" i="67"/>
  <c r="H2252" i="67"/>
  <c r="I2254" i="68"/>
  <c r="G2255" i="68"/>
  <c r="H2254" i="68"/>
  <c r="E2254" i="67"/>
  <c r="D2255" i="67"/>
  <c r="F2254" i="67"/>
  <c r="E2255" i="68"/>
  <c r="D2256" i="68"/>
  <c r="F2255" i="68"/>
  <c r="V2253" i="58"/>
  <c r="X2252" i="58"/>
  <c r="W2252" i="58"/>
  <c r="AB2254" i="58"/>
  <c r="AA2254" i="58"/>
  <c r="Z2255" i="58"/>
  <c r="F2256" i="68" l="1"/>
  <c r="D2257" i="68"/>
  <c r="E2256" i="68"/>
  <c r="D2256" i="67"/>
  <c r="F2255" i="67"/>
  <c r="E2255" i="67"/>
  <c r="H2255" i="68"/>
  <c r="G2256" i="68"/>
  <c r="I2255" i="68"/>
  <c r="G2254" i="67"/>
  <c r="H2253" i="67"/>
  <c r="I2253" i="67"/>
  <c r="V2254" i="58"/>
  <c r="X2253" i="58"/>
  <c r="W2253" i="58"/>
  <c r="AB2255" i="58"/>
  <c r="AA2255" i="58"/>
  <c r="Z2256" i="58"/>
  <c r="G2257" i="68" l="1"/>
  <c r="H2256" i="68"/>
  <c r="I2256" i="68"/>
  <c r="E2256" i="67"/>
  <c r="F2256" i="67"/>
  <c r="D2257" i="67"/>
  <c r="G2255" i="67"/>
  <c r="H2254" i="67"/>
  <c r="I2254" i="67"/>
  <c r="F2257" i="68"/>
  <c r="E2257" i="68"/>
  <c r="D2258" i="68"/>
  <c r="V2255" i="58"/>
  <c r="X2254" i="58"/>
  <c r="W2254" i="58"/>
  <c r="AB2256" i="58"/>
  <c r="AA2256" i="58"/>
  <c r="Z2257" i="58"/>
  <c r="F2258" i="68" l="1"/>
  <c r="E2258" i="68"/>
  <c r="D2259" i="68"/>
  <c r="F2257" i="67"/>
  <c r="D2258" i="67"/>
  <c r="E2257" i="67"/>
  <c r="G2256" i="67"/>
  <c r="H2255" i="67"/>
  <c r="I2255" i="67"/>
  <c r="I2257" i="68"/>
  <c r="H2257" i="68"/>
  <c r="G2258" i="68"/>
  <c r="V2256" i="58"/>
  <c r="X2255" i="58"/>
  <c r="W2255" i="58"/>
  <c r="AB2257" i="58"/>
  <c r="AA2257" i="58"/>
  <c r="Z2258" i="58"/>
  <c r="F2258" i="67" l="1"/>
  <c r="D2259" i="67"/>
  <c r="E2258" i="67"/>
  <c r="G2259" i="68"/>
  <c r="H2258" i="68"/>
  <c r="I2258" i="68"/>
  <c r="G2257" i="67"/>
  <c r="H2256" i="67"/>
  <c r="I2256" i="67"/>
  <c r="E2259" i="68"/>
  <c r="D2260" i="68"/>
  <c r="F2259" i="68"/>
  <c r="AI2294" i="67"/>
  <c r="AB2295" i="67"/>
  <c r="AB2296" i="67"/>
  <c r="X2256" i="58"/>
  <c r="W2256" i="58"/>
  <c r="V2257" i="58"/>
  <c r="AB2258" i="58"/>
  <c r="AA2258" i="58"/>
  <c r="Z2259" i="58"/>
  <c r="I2259" i="68" l="1"/>
  <c r="H2259" i="68"/>
  <c r="G2260" i="68"/>
  <c r="E2260" i="68"/>
  <c r="F2260" i="68"/>
  <c r="D2261" i="68"/>
  <c r="G2258" i="67"/>
  <c r="I2257" i="67"/>
  <c r="H2257" i="67"/>
  <c r="F2259" i="67"/>
  <c r="E2259" i="67"/>
  <c r="D2260" i="67"/>
  <c r="AI2296" i="67"/>
  <c r="AI2295" i="67"/>
  <c r="AJ2296" i="67"/>
  <c r="AJ2295" i="67"/>
  <c r="V2258" i="58"/>
  <c r="W2257" i="58"/>
  <c r="X2257" i="58"/>
  <c r="AB2259" i="58"/>
  <c r="AA2259" i="58"/>
  <c r="Z2260" i="58"/>
  <c r="F2260" i="67" l="1"/>
  <c r="D2261" i="67"/>
  <c r="E2260" i="67"/>
  <c r="G2259" i="67"/>
  <c r="H2258" i="67"/>
  <c r="I2258" i="67"/>
  <c r="G2261" i="68"/>
  <c r="I2260" i="68"/>
  <c r="H2260" i="68"/>
  <c r="E2261" i="68"/>
  <c r="D2262" i="68"/>
  <c r="F2261" i="68"/>
  <c r="V2259" i="58"/>
  <c r="W2258" i="58"/>
  <c r="X2258" i="58"/>
  <c r="AB2260" i="58"/>
  <c r="AA2260" i="58"/>
  <c r="AC2260" i="58"/>
  <c r="Z2261" i="58"/>
  <c r="F2262" i="68" l="1"/>
  <c r="E2262" i="68"/>
  <c r="D2263" i="68"/>
  <c r="I2261" i="68"/>
  <c r="H2261" i="68"/>
  <c r="G2262" i="68"/>
  <c r="F2261" i="67"/>
  <c r="E2261" i="67"/>
  <c r="D2262" i="67"/>
  <c r="G2260" i="67"/>
  <c r="H2259" i="67"/>
  <c r="I2259" i="67"/>
  <c r="W2259" i="58"/>
  <c r="V2260" i="58"/>
  <c r="X2259" i="58"/>
  <c r="AA2261" i="58"/>
  <c r="AB2261" i="58"/>
  <c r="Z2262" i="58"/>
  <c r="F2263" i="68" l="1"/>
  <c r="E2263" i="68"/>
  <c r="D2264" i="68"/>
  <c r="G2261" i="67"/>
  <c r="I2260" i="67"/>
  <c r="H2260" i="67"/>
  <c r="H2262" i="68"/>
  <c r="G2263" i="68"/>
  <c r="I2262" i="68"/>
  <c r="F2262" i="67"/>
  <c r="E2262" i="67"/>
  <c r="D2263" i="67"/>
  <c r="W2260" i="58"/>
  <c r="X2260" i="58"/>
  <c r="V2261" i="58"/>
  <c r="Y2260" i="58"/>
  <c r="AA2262" i="58"/>
  <c r="AB2262" i="58"/>
  <c r="Z2263" i="58"/>
  <c r="F2263" i="67" l="1"/>
  <c r="E2263" i="67"/>
  <c r="D2264" i="67"/>
  <c r="I2263" i="68"/>
  <c r="H2263" i="68"/>
  <c r="G2264" i="68"/>
  <c r="G2262" i="67"/>
  <c r="H2261" i="67"/>
  <c r="I2261" i="67"/>
  <c r="E2264" i="68"/>
  <c r="D2265" i="68"/>
  <c r="F2264" i="68"/>
  <c r="W2261" i="58"/>
  <c r="V2262" i="58"/>
  <c r="X2261" i="58"/>
  <c r="AA2263" i="58"/>
  <c r="AB2263" i="58"/>
  <c r="Z2264" i="58"/>
  <c r="E2265" i="68" l="1"/>
  <c r="F2265" i="68"/>
  <c r="D2266" i="68"/>
  <c r="G2263" i="67"/>
  <c r="I2262" i="67"/>
  <c r="H2262" i="67"/>
  <c r="D2265" i="67"/>
  <c r="F2264" i="67"/>
  <c r="E2264" i="67"/>
  <c r="H2264" i="68"/>
  <c r="G2265" i="68"/>
  <c r="I2264" i="68"/>
  <c r="X2262" i="58"/>
  <c r="W2262" i="58"/>
  <c r="V2263" i="58"/>
  <c r="AA2264" i="58"/>
  <c r="AB2264" i="58"/>
  <c r="Z2265" i="58"/>
  <c r="G2264" i="67" l="1"/>
  <c r="H2263" i="67"/>
  <c r="I2263" i="67"/>
  <c r="G2266" i="68"/>
  <c r="I2265" i="68"/>
  <c r="H2265" i="68"/>
  <c r="E2265" i="67"/>
  <c r="D2266" i="67"/>
  <c r="F2265" i="67"/>
  <c r="D2267" i="68"/>
  <c r="F2266" i="68"/>
  <c r="E2266" i="68"/>
  <c r="W2263" i="58"/>
  <c r="X2263" i="58"/>
  <c r="V2264" i="58"/>
  <c r="AA2265" i="58"/>
  <c r="AB2265" i="58"/>
  <c r="AB2292" i="58" s="1"/>
  <c r="Z2266" i="58"/>
  <c r="D2267" i="67" l="1"/>
  <c r="F2266" i="67"/>
  <c r="E2266" i="67"/>
  <c r="H2266" i="68"/>
  <c r="G2267" i="68"/>
  <c r="I2266" i="68"/>
  <c r="F2267" i="68"/>
  <c r="D2268" i="68"/>
  <c r="E2267" i="68"/>
  <c r="G2265" i="67"/>
  <c r="I2264" i="67"/>
  <c r="H2264" i="67"/>
  <c r="X2264" i="58"/>
  <c r="W2264" i="58"/>
  <c r="V2265" i="58"/>
  <c r="AA2266" i="58"/>
  <c r="AB2266" i="58"/>
  <c r="Z2267" i="58"/>
  <c r="AB2306" i="58"/>
  <c r="AB2305" i="58"/>
  <c r="AC2306" i="58"/>
  <c r="AC2305" i="58"/>
  <c r="E2268" i="68" l="1"/>
  <c r="F2268" i="68"/>
  <c r="D2269" i="68"/>
  <c r="G2266" i="67"/>
  <c r="I2265" i="67"/>
  <c r="H2265" i="67"/>
  <c r="I2267" i="68"/>
  <c r="G2268" i="68"/>
  <c r="H2267" i="68"/>
  <c r="D2268" i="67"/>
  <c r="E2267" i="67"/>
  <c r="F2267" i="67"/>
  <c r="V2266" i="58"/>
  <c r="X2265" i="58"/>
  <c r="W2317" i="58" s="1"/>
  <c r="S236" i="58"/>
  <c r="W2265" i="58"/>
  <c r="U2305" i="58"/>
  <c r="U2306" i="58"/>
  <c r="AA2267" i="58"/>
  <c r="AB2267" i="58"/>
  <c r="Z2268" i="58"/>
  <c r="H2268" i="68" l="1"/>
  <c r="G2269" i="68"/>
  <c r="I2268" i="68"/>
  <c r="G2267" i="67"/>
  <c r="H2266" i="67"/>
  <c r="I2266" i="67"/>
  <c r="F2269" i="68"/>
  <c r="E2269" i="68"/>
  <c r="D2270" i="68"/>
  <c r="D2269" i="67"/>
  <c r="F2268" i="67"/>
  <c r="E2268" i="67"/>
  <c r="V2267" i="58"/>
  <c r="W2266" i="58"/>
  <c r="X2266" i="58"/>
  <c r="U2292" i="58"/>
  <c r="T236" i="58" s="1"/>
  <c r="AB2268" i="58"/>
  <c r="AA2268" i="58"/>
  <c r="Z2269" i="58"/>
  <c r="G2268" i="67" l="1"/>
  <c r="H2267" i="67"/>
  <c r="I2267" i="67"/>
  <c r="G2270" i="68"/>
  <c r="H2269" i="68"/>
  <c r="I2269" i="68"/>
  <c r="E2269" i="67"/>
  <c r="F2269" i="67"/>
  <c r="D2270" i="67"/>
  <c r="D2271" i="68"/>
  <c r="F2270" i="68"/>
  <c r="E2270" i="68"/>
  <c r="X2267" i="58"/>
  <c r="W2267" i="58"/>
  <c r="V2268" i="58"/>
  <c r="AB2269" i="58"/>
  <c r="AA2269" i="58"/>
  <c r="Z2270" i="58"/>
  <c r="G2271" i="68" l="1"/>
  <c r="I2270" i="68"/>
  <c r="H2270" i="68"/>
  <c r="E2271" i="68"/>
  <c r="D2272" i="68"/>
  <c r="F2271" i="68"/>
  <c r="D2271" i="67"/>
  <c r="F2270" i="67"/>
  <c r="E2270" i="67"/>
  <c r="G2269" i="67"/>
  <c r="I2268" i="67"/>
  <c r="H2268" i="67"/>
  <c r="V2269" i="58"/>
  <c r="W2268" i="58"/>
  <c r="X2268" i="58"/>
  <c r="AB2270" i="58"/>
  <c r="AA2270" i="58"/>
  <c r="Z2271" i="58"/>
  <c r="G2270" i="67" l="1"/>
  <c r="H2269" i="67"/>
  <c r="I2269" i="67"/>
  <c r="D2272" i="67"/>
  <c r="E2271" i="67"/>
  <c r="F2271" i="67"/>
  <c r="D2273" i="68"/>
  <c r="E2272" i="68"/>
  <c r="F2272" i="68"/>
  <c r="I2271" i="68"/>
  <c r="H2271" i="68"/>
  <c r="G2272" i="68"/>
  <c r="X2269" i="58"/>
  <c r="W2269" i="58"/>
  <c r="V2270" i="58"/>
  <c r="AA2271" i="58"/>
  <c r="AB2271" i="58"/>
  <c r="Z2272" i="58"/>
  <c r="H2272" i="68" l="1"/>
  <c r="G2273" i="68"/>
  <c r="I2272" i="68"/>
  <c r="F2272" i="67"/>
  <c r="E2272" i="67"/>
  <c r="D2273" i="67"/>
  <c r="E2273" i="68"/>
  <c r="F2273" i="68"/>
  <c r="D2274" i="68"/>
  <c r="G2271" i="67"/>
  <c r="I2270" i="67"/>
  <c r="H2270" i="67"/>
  <c r="W2270" i="58"/>
  <c r="V2271" i="58"/>
  <c r="X2270" i="58"/>
  <c r="AB2272" i="58"/>
  <c r="AA2272" i="58"/>
  <c r="Z2273" i="58"/>
  <c r="Z2274" i="58" s="1"/>
  <c r="G2272" i="67" l="1"/>
  <c r="I2271" i="67"/>
  <c r="H2271" i="67"/>
  <c r="E2273" i="67"/>
  <c r="F2273" i="67"/>
  <c r="D2274" i="67"/>
  <c r="G2274" i="68"/>
  <c r="I2273" i="68"/>
  <c r="H2273" i="68"/>
  <c r="F2274" i="68"/>
  <c r="D2275" i="68"/>
  <c r="E2274" i="68"/>
  <c r="W2271" i="58"/>
  <c r="V2272" i="58"/>
  <c r="X2271" i="58"/>
  <c r="Z2275" i="58"/>
  <c r="AA2274" i="58"/>
  <c r="AB2274" i="58"/>
  <c r="AB2273" i="58"/>
  <c r="AD2317" i="58" s="1"/>
  <c r="AB2317" i="58"/>
  <c r="AC2317" i="58" s="1"/>
  <c r="AA2273" i="58"/>
  <c r="F2275" i="68" l="1"/>
  <c r="E2275" i="68"/>
  <c r="D2276" i="68"/>
  <c r="H2274" i="68"/>
  <c r="G2275" i="68"/>
  <c r="I2274" i="68"/>
  <c r="D2275" i="67"/>
  <c r="F2274" i="67"/>
  <c r="E2274" i="67"/>
  <c r="G2273" i="67"/>
  <c r="H2272" i="67"/>
  <c r="I2272" i="67"/>
  <c r="V2273" i="58"/>
  <c r="X2272" i="58"/>
  <c r="W2272" i="58"/>
  <c r="AA2275" i="58"/>
  <c r="AB2275" i="58"/>
  <c r="Z2276" i="58"/>
  <c r="E2275" i="67" l="1"/>
  <c r="D2276" i="67"/>
  <c r="F2275" i="67"/>
  <c r="D2277" i="68"/>
  <c r="E2276" i="68"/>
  <c r="F2276" i="68"/>
  <c r="G2274" i="67"/>
  <c r="I2273" i="67"/>
  <c r="H2273" i="67"/>
  <c r="G2276" i="68"/>
  <c r="I2275" i="68"/>
  <c r="H2275" i="68"/>
  <c r="Z2277" i="58"/>
  <c r="W2273" i="58"/>
  <c r="V2274" i="58"/>
  <c r="X2273" i="58"/>
  <c r="U2317" i="58"/>
  <c r="V2317" i="58" s="1"/>
  <c r="AA2276" i="58"/>
  <c r="AB2276" i="58"/>
  <c r="F2277" i="68" l="1"/>
  <c r="E2277" i="68"/>
  <c r="D2278" i="68"/>
  <c r="D2277" i="67"/>
  <c r="F2276" i="67"/>
  <c r="E2276" i="67"/>
  <c r="G2275" i="67"/>
  <c r="H2274" i="67"/>
  <c r="I2274" i="67"/>
  <c r="H2276" i="68"/>
  <c r="G2277" i="68"/>
  <c r="I2276" i="68"/>
  <c r="Z2278" i="58"/>
  <c r="Z2279" i="58" s="1"/>
  <c r="Z2280" i="58" s="1"/>
  <c r="AA2277" i="58"/>
  <c r="AB2277" i="58"/>
  <c r="V2275" i="58"/>
  <c r="X2274" i="58"/>
  <c r="W2274" i="58"/>
  <c r="D2278" i="67" l="1"/>
  <c r="E2277" i="67"/>
  <c r="F2277" i="67"/>
  <c r="G2278" i="68"/>
  <c r="I2277" i="68"/>
  <c r="H2277" i="68"/>
  <c r="G2276" i="67"/>
  <c r="H2275" i="67"/>
  <c r="I2275" i="67"/>
  <c r="D2279" i="68"/>
  <c r="F2278" i="68"/>
  <c r="E2278" i="68"/>
  <c r="AA2280" i="58"/>
  <c r="AB2280" i="58"/>
  <c r="Z2281" i="58"/>
  <c r="AB2279" i="58"/>
  <c r="AA2279" i="58"/>
  <c r="AB2278" i="58"/>
  <c r="AA2278" i="58"/>
  <c r="W2275" i="58"/>
  <c r="X2275" i="58"/>
  <c r="V2276" i="58"/>
  <c r="V2277" i="58" s="1"/>
  <c r="H2278" i="68" l="1"/>
  <c r="I2278" i="68"/>
  <c r="G2279" i="68"/>
  <c r="G2277" i="67"/>
  <c r="I2276" i="67"/>
  <c r="H2276" i="67"/>
  <c r="F2279" i="68"/>
  <c r="D2280" i="68"/>
  <c r="E2279" i="68"/>
  <c r="D2279" i="67"/>
  <c r="F2278" i="67"/>
  <c r="E2278" i="67"/>
  <c r="AD2307" i="67"/>
  <c r="Z2282" i="58"/>
  <c r="AA2281" i="58"/>
  <c r="AB2281" i="58"/>
  <c r="X2277" i="58"/>
  <c r="W2277" i="58"/>
  <c r="V2278" i="58"/>
  <c r="V2279" i="58" s="1"/>
  <c r="V2280" i="58" s="1"/>
  <c r="W2276" i="58"/>
  <c r="X2276" i="58"/>
  <c r="E2280" i="68" l="1"/>
  <c r="F2280" i="68"/>
  <c r="D2281" i="68"/>
  <c r="G2278" i="67"/>
  <c r="I2277" i="67"/>
  <c r="H2277" i="67"/>
  <c r="G2280" i="68"/>
  <c r="H2279" i="68"/>
  <c r="I2279" i="68"/>
  <c r="D2280" i="67"/>
  <c r="E2279" i="67"/>
  <c r="F2279" i="67"/>
  <c r="AK2307" i="67"/>
  <c r="AB2294" i="67"/>
  <c r="AB2307" i="67"/>
  <c r="AC2307" i="67" s="1"/>
  <c r="W2280" i="58"/>
  <c r="X2280" i="58"/>
  <c r="V2281" i="58"/>
  <c r="AB2282" i="58"/>
  <c r="AA2282" i="58"/>
  <c r="Z2283" i="58"/>
  <c r="W2279" i="58"/>
  <c r="X2279" i="58"/>
  <c r="X2278" i="58"/>
  <c r="W2278" i="58"/>
  <c r="H2280" i="68" l="1"/>
  <c r="G2281" i="68"/>
  <c r="I2280" i="68"/>
  <c r="G2279" i="67"/>
  <c r="I2278" i="67"/>
  <c r="H2278" i="67"/>
  <c r="D2281" i="67"/>
  <c r="E2280" i="67"/>
  <c r="F2280" i="67"/>
  <c r="E2281" i="68"/>
  <c r="F2281" i="68"/>
  <c r="D2282" i="68"/>
  <c r="AI2307" i="67"/>
  <c r="AJ2307" i="67" s="1"/>
  <c r="AA2283" i="58"/>
  <c r="AB2283" i="58"/>
  <c r="Z2284" i="58"/>
  <c r="W2281" i="58"/>
  <c r="X2281" i="58"/>
  <c r="V2282" i="58"/>
  <c r="G2282" i="68" l="1"/>
  <c r="I2281" i="68"/>
  <c r="H2281" i="68"/>
  <c r="E2281" i="67"/>
  <c r="F2281" i="67"/>
  <c r="D2282" i="67"/>
  <c r="D2283" i="68"/>
  <c r="F2282" i="68"/>
  <c r="E2282" i="68"/>
  <c r="G2280" i="67"/>
  <c r="H2279" i="67"/>
  <c r="I2279" i="67"/>
  <c r="AA2284" i="58"/>
  <c r="AB2284" i="58"/>
  <c r="Z2285" i="58"/>
  <c r="Z2286" i="58" s="1"/>
  <c r="W2282" i="58"/>
  <c r="X2282" i="58"/>
  <c r="V2283" i="58"/>
  <c r="D2284" i="68" l="1"/>
  <c r="F2283" i="68"/>
  <c r="E2283" i="68"/>
  <c r="G2283" i="68" s="1"/>
  <c r="G2281" i="67"/>
  <c r="I2280" i="67"/>
  <c r="H2280" i="67"/>
  <c r="E2282" i="67"/>
  <c r="D2283" i="67"/>
  <c r="F2282" i="67"/>
  <c r="I2282" i="68"/>
  <c r="H2282" i="68"/>
  <c r="AA2286" i="58"/>
  <c r="AB2286" i="58"/>
  <c r="Z2287" i="58"/>
  <c r="Z2288" i="58" s="1"/>
  <c r="AA2285" i="58"/>
  <c r="AB2285" i="58"/>
  <c r="X2283" i="58"/>
  <c r="W2283" i="58"/>
  <c r="V2284" i="58"/>
  <c r="H2283" i="68" l="1"/>
  <c r="I2283" i="68"/>
  <c r="F2283" i="67"/>
  <c r="E2283" i="67"/>
  <c r="G2283" i="67" s="1"/>
  <c r="D2284" i="67"/>
  <c r="G2282" i="67"/>
  <c r="I2281" i="67"/>
  <c r="H2281" i="67"/>
  <c r="E2284" i="68"/>
  <c r="G2284" i="68" s="1"/>
  <c r="F2284" i="68"/>
  <c r="D2285" i="68"/>
  <c r="AA2288" i="58"/>
  <c r="Z2289" i="58"/>
  <c r="AB2288" i="58"/>
  <c r="AB2287" i="58"/>
  <c r="AA2287" i="58"/>
  <c r="X2284" i="58"/>
  <c r="W2284" i="58"/>
  <c r="V2285" i="58"/>
  <c r="V2286" i="58" s="1"/>
  <c r="I2284" i="68" l="1"/>
  <c r="H2284" i="68"/>
  <c r="I2282" i="67"/>
  <c r="H2282" i="67"/>
  <c r="F2284" i="67"/>
  <c r="E2284" i="67"/>
  <c r="G2284" i="67" s="1"/>
  <c r="D2285" i="67"/>
  <c r="D2286" i="68"/>
  <c r="E2285" i="68"/>
  <c r="G2285" i="68" s="1"/>
  <c r="F2285" i="68"/>
  <c r="I2283" i="67"/>
  <c r="H2283" i="67"/>
  <c r="AB2289" i="58"/>
  <c r="AA2289" i="58"/>
  <c r="W2286" i="58"/>
  <c r="X2286" i="58"/>
  <c r="V2287" i="58"/>
  <c r="V2288" i="58" s="1"/>
  <c r="X2285" i="58"/>
  <c r="W2285" i="58"/>
  <c r="J169" i="30"/>
  <c r="G168" i="30"/>
  <c r="D2286" i="67" l="1"/>
  <c r="E2285" i="67"/>
  <c r="G2285" i="67" s="1"/>
  <c r="F2285" i="67"/>
  <c r="H2285" i="68"/>
  <c r="I2285" i="68"/>
  <c r="I2284" i="67"/>
  <c r="H2284" i="67"/>
  <c r="F2286" i="68"/>
  <c r="E2286" i="68"/>
  <c r="G2286" i="68" s="1"/>
  <c r="D2287" i="68"/>
  <c r="X2288" i="58"/>
  <c r="W2288" i="58"/>
  <c r="V2289" i="58"/>
  <c r="W2287" i="58"/>
  <c r="X2287" i="58"/>
  <c r="K168" i="30"/>
  <c r="L168" i="30"/>
  <c r="D2288" i="68" l="1"/>
  <c r="F2287" i="68"/>
  <c r="E2287" i="68"/>
  <c r="G2287" i="68" s="1"/>
  <c r="F2293" i="68"/>
  <c r="I2286" i="68"/>
  <c r="H2286" i="68"/>
  <c r="I2285" i="67"/>
  <c r="H2285" i="67"/>
  <c r="D2287" i="67"/>
  <c r="F2286" i="67"/>
  <c r="E2286" i="67"/>
  <c r="G2286" i="67" s="1"/>
  <c r="W2289" i="58"/>
  <c r="X2289" i="58"/>
  <c r="L171" i="30"/>
  <c r="L2306" i="68"/>
  <c r="L2305" i="68"/>
  <c r="H2286" i="67" l="1"/>
  <c r="I2286" i="67"/>
  <c r="I2287" i="68"/>
  <c r="H2287" i="68"/>
  <c r="D2288" i="67"/>
  <c r="E2287" i="67"/>
  <c r="G2287" i="67" s="1"/>
  <c r="F2287" i="67"/>
  <c r="E2288" i="68"/>
  <c r="G2288" i="68" s="1"/>
  <c r="F2288" i="68"/>
  <c r="D2289" i="68"/>
  <c r="L151" i="30"/>
  <c r="L2306" i="67"/>
  <c r="L2305" i="67"/>
  <c r="M2306" i="68"/>
  <c r="M2305" i="68"/>
  <c r="N2305" i="68"/>
  <c r="N2306" i="68"/>
  <c r="K155" i="30"/>
  <c r="K154" i="30"/>
  <c r="K158" i="30"/>
  <c r="K156" i="30"/>
  <c r="K165" i="30"/>
  <c r="K160" i="30"/>
  <c r="K163" i="30"/>
  <c r="K161" i="30"/>
  <c r="K164" i="30"/>
  <c r="K153" i="30"/>
  <c r="K162" i="30"/>
  <c r="K167" i="30"/>
  <c r="K159" i="30"/>
  <c r="K157" i="30"/>
  <c r="K166" i="30"/>
  <c r="H2287" i="67" l="1"/>
  <c r="I2287" i="67"/>
  <c r="I2288" i="68"/>
  <c r="H2288" i="68"/>
  <c r="I2293" i="68"/>
  <c r="E2288" i="67"/>
  <c r="G2288" i="67" s="1"/>
  <c r="F2288" i="67"/>
  <c r="D2289" i="67"/>
  <c r="D2290" i="68"/>
  <c r="E2289" i="68"/>
  <c r="G2289" i="68" s="1"/>
  <c r="F2289" i="68"/>
  <c r="F167" i="30"/>
  <c r="F164" i="30"/>
  <c r="F159" i="30"/>
  <c r="O2306" i="68"/>
  <c r="O2305" i="68"/>
  <c r="M2305" i="67"/>
  <c r="M2306" i="67"/>
  <c r="N2306" i="67"/>
  <c r="N2305" i="67"/>
  <c r="H2289" i="68" l="1"/>
  <c r="I2289" i="68"/>
  <c r="H2288" i="67"/>
  <c r="I2288" i="67"/>
  <c r="D2291" i="68"/>
  <c r="E2290" i="68"/>
  <c r="G2290" i="68" s="1"/>
  <c r="F2290" i="68"/>
  <c r="D2290" i="67"/>
  <c r="F2289" i="67"/>
  <c r="E2289" i="67"/>
  <c r="G2289" i="67" s="1"/>
  <c r="I168" i="30"/>
  <c r="G136" i="30"/>
  <c r="F163" i="30" s="1"/>
  <c r="G135" i="30"/>
  <c r="F162" i="30" s="1"/>
  <c r="G133" i="30"/>
  <c r="F160" i="30" s="1"/>
  <c r="G131" i="30"/>
  <c r="F158" i="30" s="1"/>
  <c r="G130" i="30"/>
  <c r="F157" i="30" s="1"/>
  <c r="G129" i="30"/>
  <c r="F156" i="30" s="1"/>
  <c r="G128" i="30"/>
  <c r="F155" i="30" s="1"/>
  <c r="G127" i="30"/>
  <c r="F154" i="30" s="1"/>
  <c r="O2305" i="67"/>
  <c r="O2306" i="67"/>
  <c r="H2289" i="67" l="1"/>
  <c r="I2289" i="67"/>
  <c r="D2292" i="68"/>
  <c r="F2291" i="68"/>
  <c r="E2291" i="68"/>
  <c r="D2291" i="67"/>
  <c r="E2290" i="67"/>
  <c r="G2290" i="67" s="1"/>
  <c r="F2290" i="67"/>
  <c r="G2291" i="68"/>
  <c r="H2290" i="68"/>
  <c r="I2290" i="68"/>
  <c r="H168" i="30"/>
  <c r="H171" i="30" s="1"/>
  <c r="G158" i="30"/>
  <c r="G161" i="30"/>
  <c r="G159" i="30"/>
  <c r="G163" i="30"/>
  <c r="G162" i="30"/>
  <c r="G156" i="30"/>
  <c r="G153" i="30"/>
  <c r="G160" i="30"/>
  <c r="G166" i="30"/>
  <c r="G165" i="30"/>
  <c r="G157" i="30"/>
  <c r="G167" i="30"/>
  <c r="G154" i="30"/>
  <c r="G164" i="30"/>
  <c r="G2291" i="67" l="1"/>
  <c r="H2290" i="67"/>
  <c r="I2290" i="67"/>
  <c r="F2292" i="68"/>
  <c r="E2292" i="68"/>
  <c r="E2293" i="68"/>
  <c r="D2292" i="67"/>
  <c r="E2291" i="67"/>
  <c r="F2291" i="67"/>
  <c r="H2291" i="68"/>
  <c r="I2291" i="68"/>
  <c r="G2292" i="68"/>
  <c r="M154" i="30"/>
  <c r="M153" i="30"/>
  <c r="L154" i="30"/>
  <c r="L153" i="30"/>
  <c r="I155" i="30"/>
  <c r="H155" i="30"/>
  <c r="I159" i="30"/>
  <c r="H159" i="30"/>
  <c r="I163" i="30"/>
  <c r="H163" i="30"/>
  <c r="I167" i="30"/>
  <c r="H167" i="30"/>
  <c r="I154" i="30"/>
  <c r="H154" i="30"/>
  <c r="I158" i="30"/>
  <c r="H158" i="30"/>
  <c r="I162" i="30"/>
  <c r="H162" i="30"/>
  <c r="I166" i="30"/>
  <c r="H166" i="30"/>
  <c r="H153" i="30"/>
  <c r="I153" i="30"/>
  <c r="H157" i="30"/>
  <c r="I157" i="30"/>
  <c r="H161" i="30"/>
  <c r="I161" i="30"/>
  <c r="H165" i="30"/>
  <c r="I165" i="30"/>
  <c r="I156" i="30"/>
  <c r="H156" i="30"/>
  <c r="I160" i="30"/>
  <c r="H160" i="30"/>
  <c r="I164" i="30"/>
  <c r="H164" i="30"/>
  <c r="I2292" i="68" l="1"/>
  <c r="H2292" i="68"/>
  <c r="H2293" i="68"/>
  <c r="F2292" i="67"/>
  <c r="E2293" i="67"/>
  <c r="E2292" i="67"/>
  <c r="F2293" i="67"/>
  <c r="G2292" i="67"/>
  <c r="H2291" i="67"/>
  <c r="I2291" i="67"/>
  <c r="M155" i="30"/>
  <c r="L155" i="30"/>
  <c r="M156" i="30"/>
  <c r="L156" i="30"/>
  <c r="I170" i="30"/>
  <c r="H170" i="30"/>
  <c r="H172" i="30" s="1"/>
  <c r="T158" i="30"/>
  <c r="H2292" i="67" l="1"/>
  <c r="I2292" i="67"/>
  <c r="H2293" i="67"/>
  <c r="I2293" i="67"/>
  <c r="L157" i="30"/>
  <c r="M157" i="30"/>
  <c r="L158" i="30"/>
  <c r="M158" i="30"/>
  <c r="H173" i="30"/>
  <c r="L159" i="30" l="1"/>
  <c r="M159" i="30"/>
  <c r="L160" i="30"/>
  <c r="M160" i="30"/>
  <c r="L162" i="30" l="1"/>
  <c r="M162" i="30"/>
  <c r="L161" i="30"/>
  <c r="M161" i="30"/>
  <c r="M163" i="30" l="1"/>
  <c r="L163" i="30"/>
  <c r="M164" i="30"/>
  <c r="L164" i="30"/>
  <c r="S182" i="30"/>
  <c r="P180" i="30"/>
  <c r="P181" i="30" s="1"/>
  <c r="P182" i="30" s="1"/>
  <c r="M165" i="30" l="1"/>
  <c r="L165" i="30"/>
  <c r="M166" i="30"/>
  <c r="L166" i="30"/>
  <c r="P183" i="30"/>
  <c r="M167" i="30" l="1"/>
  <c r="L167" i="30"/>
  <c r="L172" i="30" s="1"/>
  <c r="L173" i="30" s="1"/>
  <c r="R181" i="30" l="1"/>
  <c r="R178" i="30" s="1"/>
  <c r="S178" i="30" s="1"/>
  <c r="H141" i="30"/>
  <c r="H144" i="30" s="1"/>
  <c r="R180" i="30" l="1"/>
  <c r="S180" i="30" s="1"/>
  <c r="R179" i="30"/>
  <c r="S179" i="30" s="1"/>
  <c r="S181" i="30"/>
  <c r="R183" i="30" l="1"/>
  <c r="S183" i="30" s="1"/>
  <c r="I140" i="30" l="1"/>
  <c r="H140" i="30"/>
  <c r="H138" i="30" l="1"/>
  <c r="I138" i="30"/>
  <c r="H137" i="30"/>
  <c r="I137" i="30"/>
  <c r="I126" i="30"/>
  <c r="H126" i="30"/>
  <c r="I130" i="30"/>
  <c r="H130" i="30"/>
  <c r="I134" i="30"/>
  <c r="H134" i="30"/>
  <c r="I128" i="30"/>
  <c r="H128" i="30"/>
  <c r="I132" i="30"/>
  <c r="H132" i="30"/>
  <c r="I136" i="30"/>
  <c r="H136" i="30"/>
  <c r="H127" i="30"/>
  <c r="I127" i="30"/>
  <c r="H129" i="30"/>
  <c r="I129" i="30"/>
  <c r="H131" i="30"/>
  <c r="I131" i="30"/>
  <c r="H133" i="30"/>
  <c r="I133" i="30"/>
  <c r="H135" i="30"/>
  <c r="I135" i="30"/>
  <c r="H139" i="30"/>
  <c r="I139" i="30"/>
  <c r="H143" i="30" l="1"/>
  <c r="H145" i="30" s="1"/>
  <c r="I143" i="30"/>
  <c r="L174" i="30" l="1"/>
  <c r="H146" i="30"/>
  <c r="H113" i="30" l="1"/>
  <c r="I113" i="30"/>
  <c r="H109" i="30"/>
  <c r="I109" i="30"/>
  <c r="H105" i="30"/>
  <c r="I105" i="30"/>
  <c r="I114" i="30"/>
  <c r="H114" i="30"/>
  <c r="I106" i="30"/>
  <c r="H106" i="30"/>
  <c r="I116" i="30"/>
  <c r="H116" i="30"/>
  <c r="I112" i="30"/>
  <c r="H112" i="30"/>
  <c r="I108" i="30"/>
  <c r="H108" i="30"/>
  <c r="I104" i="30"/>
  <c r="H104" i="30"/>
  <c r="I110" i="30"/>
  <c r="H110" i="30"/>
  <c r="H115" i="30"/>
  <c r="I115" i="30"/>
  <c r="H111" i="30"/>
  <c r="I111" i="30"/>
  <c r="H107" i="30"/>
  <c r="I107" i="30"/>
  <c r="H103" i="30"/>
  <c r="I103" i="30"/>
  <c r="I102" i="30"/>
  <c r="H102" i="30"/>
  <c r="I89" i="30"/>
  <c r="H89" i="30"/>
  <c r="I88" i="30"/>
  <c r="H88" i="30"/>
  <c r="I87" i="30"/>
  <c r="H87" i="30"/>
  <c r="I86" i="30"/>
  <c r="H86" i="30"/>
  <c r="I85" i="30"/>
  <c r="H85" i="30"/>
  <c r="I84" i="30"/>
  <c r="H84" i="30"/>
  <c r="I83" i="30"/>
  <c r="H83" i="30"/>
  <c r="I82" i="30"/>
  <c r="H82" i="30"/>
  <c r="I81" i="30"/>
  <c r="H81" i="30"/>
  <c r="I80" i="30"/>
  <c r="H80" i="30"/>
  <c r="I79" i="30"/>
  <c r="H79" i="30"/>
  <c r="I78" i="30"/>
  <c r="H78" i="30"/>
  <c r="I77" i="30"/>
  <c r="H77" i="30"/>
  <c r="I76" i="30"/>
  <c r="H76" i="30"/>
  <c r="I75" i="30"/>
  <c r="I92" i="30" s="1"/>
  <c r="H75" i="30"/>
  <c r="H92" i="30" l="1"/>
  <c r="H117" i="30"/>
  <c r="H119" i="30" s="1"/>
  <c r="I117" i="30"/>
  <c r="H51" i="30"/>
  <c r="H52" i="30"/>
  <c r="H53" i="30"/>
  <c r="H54" i="30"/>
  <c r="H55" i="30"/>
  <c r="H56" i="30"/>
  <c r="H57" i="30"/>
  <c r="H58" i="30"/>
  <c r="H59" i="30"/>
  <c r="H60" i="30"/>
  <c r="H61" i="30"/>
  <c r="H62" i="30"/>
  <c r="H63" i="30"/>
  <c r="H64" i="30"/>
  <c r="I51" i="30"/>
  <c r="I52" i="30"/>
  <c r="I53" i="30"/>
  <c r="I54" i="30"/>
  <c r="I55" i="30"/>
  <c r="I56" i="30"/>
  <c r="I57" i="30"/>
  <c r="I58" i="30"/>
  <c r="I59" i="30"/>
  <c r="I60" i="30"/>
  <c r="I61" i="30"/>
  <c r="I62" i="30"/>
  <c r="I63" i="30"/>
  <c r="I64" i="30"/>
  <c r="I50" i="30"/>
  <c r="H50" i="30"/>
  <c r="H120" i="30" l="1"/>
  <c r="H67" i="30"/>
  <c r="I67" i="30"/>
  <c r="H43" i="30"/>
  <c r="H93" i="30" l="1"/>
  <c r="H95" i="30" s="1"/>
  <c r="H68" i="30"/>
  <c r="H70" i="30" s="1"/>
  <c r="J3" i="30" l="1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2" i="30"/>
  <c r="I19" i="30"/>
  <c r="H42" i="30" l="1"/>
  <c r="H44" i="30" s="1"/>
  <c r="H45" i="30" s="1"/>
  <c r="J19" i="30"/>
  <c r="L19" i="30"/>
  <c r="H71" i="30" l="1"/>
  <c r="J20" i="30"/>
  <c r="I45" i="30"/>
  <c r="J45" i="30" s="1"/>
  <c r="H96" i="30" l="1"/>
  <c r="J71" i="30"/>
  <c r="J96" i="30" l="1"/>
  <c r="H121" i="30"/>
  <c r="H147" i="30" s="1"/>
  <c r="H148" i="30" l="1"/>
  <c r="H174" i="30"/>
  <c r="H175" i="30" l="1"/>
  <c r="H398" i="8" l="1"/>
  <c r="H399" i="8" s="1"/>
  <c r="D398" i="8"/>
  <c r="D399" i="8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2" i="8"/>
  <c r="AI1990" i="8"/>
  <c r="AG1990" i="8"/>
  <c r="AH1990" i="8" s="1"/>
  <c r="AI1989" i="8"/>
  <c r="AG1989" i="8"/>
  <c r="AH1989" i="8" s="1"/>
  <c r="AI1988" i="8"/>
  <c r="AG1988" i="8"/>
  <c r="AH1988" i="8" s="1"/>
  <c r="AI1987" i="8"/>
  <c r="AG1987" i="8"/>
  <c r="AH1987" i="8" s="1"/>
  <c r="AI1986" i="8"/>
  <c r="AG1986" i="8"/>
  <c r="AH1986" i="8" s="1"/>
  <c r="AI1985" i="8"/>
  <c r="AG1985" i="8"/>
  <c r="AH1985" i="8" s="1"/>
  <c r="AI1984" i="8"/>
  <c r="AG1984" i="8"/>
  <c r="AH1984" i="8" s="1"/>
  <c r="AI1983" i="8"/>
  <c r="AG1983" i="8"/>
  <c r="AH1983" i="8" s="1"/>
  <c r="AI1982" i="8"/>
  <c r="AG1982" i="8"/>
  <c r="AH1982" i="8" s="1"/>
  <c r="AI1981" i="8"/>
  <c r="AG1981" i="8"/>
  <c r="AH1981" i="8" s="1"/>
  <c r="AI1980" i="8"/>
  <c r="AG1980" i="8"/>
  <c r="AH1980" i="8" s="1"/>
  <c r="AI1979" i="8"/>
  <c r="AG1979" i="8"/>
  <c r="AH1979" i="8" s="1"/>
  <c r="AI1978" i="8"/>
  <c r="AG1978" i="8"/>
  <c r="AH1978" i="8" s="1"/>
  <c r="AI1977" i="8"/>
  <c r="AG1977" i="8"/>
  <c r="AH1977" i="8" s="1"/>
  <c r="AI1976" i="8"/>
  <c r="AG1976" i="8"/>
  <c r="AH1976" i="8" s="1"/>
  <c r="AI1975" i="8"/>
  <c r="AG1975" i="8"/>
  <c r="AH1975" i="8" s="1"/>
  <c r="AI1974" i="8"/>
  <c r="AG1974" i="8"/>
  <c r="AH1974" i="8" s="1"/>
  <c r="AI1973" i="8"/>
  <c r="AG1973" i="8"/>
  <c r="AH1973" i="8" s="1"/>
  <c r="AI1972" i="8"/>
  <c r="AG1972" i="8"/>
  <c r="AH1972" i="8" s="1"/>
  <c r="AI1971" i="8"/>
  <c r="AG1971" i="8"/>
  <c r="AH1971" i="8" s="1"/>
  <c r="AI1970" i="8"/>
  <c r="AG1970" i="8"/>
  <c r="AH1970" i="8" s="1"/>
  <c r="AI1969" i="8"/>
  <c r="AG1969" i="8"/>
  <c r="AH1969" i="8" s="1"/>
  <c r="AI1968" i="8"/>
  <c r="AG1968" i="8"/>
  <c r="AH1968" i="8" s="1"/>
  <c r="AI1967" i="8"/>
  <c r="AG1967" i="8"/>
  <c r="AH1967" i="8" s="1"/>
  <c r="AI1966" i="8"/>
  <c r="AG1966" i="8"/>
  <c r="AH1966" i="8" s="1"/>
  <c r="AI1965" i="8"/>
  <c r="AG1965" i="8"/>
  <c r="AH1965" i="8" s="1"/>
  <c r="AI1964" i="8"/>
  <c r="AG1964" i="8"/>
  <c r="AH1964" i="8" s="1"/>
  <c r="AI1963" i="8"/>
  <c r="AG1963" i="8"/>
  <c r="AH1963" i="8" s="1"/>
  <c r="AI1962" i="8"/>
  <c r="AG1962" i="8"/>
  <c r="AH1962" i="8" s="1"/>
  <c r="AI1961" i="8"/>
  <c r="AG1961" i="8"/>
  <c r="AH1961" i="8" s="1"/>
  <c r="AI1960" i="8"/>
  <c r="AG1960" i="8"/>
  <c r="AH1960" i="8" s="1"/>
  <c r="AI1959" i="8"/>
  <c r="AG1959" i="8"/>
  <c r="AH1959" i="8" s="1"/>
  <c r="AI1958" i="8"/>
  <c r="AG1958" i="8"/>
  <c r="AH1958" i="8" s="1"/>
  <c r="AI1957" i="8"/>
  <c r="AG1957" i="8"/>
  <c r="AH1957" i="8" s="1"/>
  <c r="AI1956" i="8"/>
  <c r="AG1956" i="8"/>
  <c r="AH1956" i="8" s="1"/>
  <c r="AI1955" i="8"/>
  <c r="AG1955" i="8"/>
  <c r="AH1955" i="8" s="1"/>
  <c r="AI1954" i="8"/>
  <c r="AG1954" i="8"/>
  <c r="AH1954" i="8" s="1"/>
  <c r="AI1953" i="8"/>
  <c r="AG1953" i="8"/>
  <c r="AH1953" i="8" s="1"/>
  <c r="AI1952" i="8"/>
  <c r="AG1952" i="8"/>
  <c r="AH1952" i="8" s="1"/>
  <c r="AI1951" i="8"/>
  <c r="AG1951" i="8"/>
  <c r="AH1951" i="8" s="1"/>
  <c r="AI1950" i="8"/>
  <c r="AH1950" i="8"/>
  <c r="AG1950" i="8"/>
  <c r="AI1949" i="8"/>
  <c r="AG1949" i="8"/>
  <c r="AH1949" i="8" s="1"/>
  <c r="AI1948" i="8"/>
  <c r="AG1948" i="8"/>
  <c r="AH1948" i="8" s="1"/>
  <c r="AI1947" i="8"/>
  <c r="AG1947" i="8"/>
  <c r="AH1947" i="8" s="1"/>
  <c r="AI1946" i="8"/>
  <c r="AG1946" i="8"/>
  <c r="AH1946" i="8" s="1"/>
  <c r="AI1945" i="8"/>
  <c r="AG1945" i="8"/>
  <c r="AH1945" i="8" s="1"/>
  <c r="AI1944" i="8"/>
  <c r="AG1944" i="8"/>
  <c r="AH1944" i="8" s="1"/>
  <c r="AI1943" i="8"/>
  <c r="AG1943" i="8"/>
  <c r="AH1943" i="8" s="1"/>
  <c r="AI1942" i="8"/>
  <c r="AG1942" i="8"/>
  <c r="AH1942" i="8" s="1"/>
  <c r="AI1941" i="8"/>
  <c r="AG1941" i="8"/>
  <c r="AH1941" i="8" s="1"/>
  <c r="AI1940" i="8"/>
  <c r="AG1940" i="8"/>
  <c r="AH1940" i="8" s="1"/>
  <c r="AI1939" i="8"/>
  <c r="AG1939" i="8"/>
  <c r="AH1939" i="8" s="1"/>
  <c r="AI1938" i="8"/>
  <c r="AG1938" i="8"/>
  <c r="AH1938" i="8" s="1"/>
  <c r="AI1937" i="8"/>
  <c r="AG1937" i="8"/>
  <c r="AH1937" i="8" s="1"/>
  <c r="AI1936" i="8"/>
  <c r="AG1936" i="8"/>
  <c r="AH1936" i="8" s="1"/>
  <c r="AI1935" i="8"/>
  <c r="AG1935" i="8"/>
  <c r="AH1935" i="8" s="1"/>
  <c r="AI1934" i="8"/>
  <c r="AG1934" i="8"/>
  <c r="AH1934" i="8" s="1"/>
  <c r="AI1933" i="8"/>
  <c r="AG1933" i="8"/>
  <c r="AH1933" i="8" s="1"/>
  <c r="AI1932" i="8"/>
  <c r="AG1932" i="8"/>
  <c r="AH1932" i="8" s="1"/>
  <c r="AI1931" i="8"/>
  <c r="AG1931" i="8"/>
  <c r="AH1931" i="8" s="1"/>
  <c r="AI1930" i="8"/>
  <c r="AG1930" i="8"/>
  <c r="AH1930" i="8" s="1"/>
  <c r="AI1929" i="8"/>
  <c r="AG1929" i="8"/>
  <c r="AH1929" i="8" s="1"/>
  <c r="AI1928" i="8"/>
  <c r="AG1928" i="8"/>
  <c r="AH1928" i="8" s="1"/>
  <c r="AI1927" i="8"/>
  <c r="AG1927" i="8"/>
  <c r="AH1927" i="8" s="1"/>
  <c r="AI1926" i="8"/>
  <c r="AG1926" i="8"/>
  <c r="AH1926" i="8" s="1"/>
  <c r="AI1925" i="8"/>
  <c r="AG1925" i="8"/>
  <c r="AH1925" i="8" s="1"/>
  <c r="AI1924" i="8"/>
  <c r="AG1924" i="8"/>
  <c r="AH1924" i="8" s="1"/>
  <c r="AI1923" i="8"/>
  <c r="AG1923" i="8"/>
  <c r="AH1923" i="8" s="1"/>
  <c r="AI1922" i="8"/>
  <c r="AG1922" i="8"/>
  <c r="AH1922" i="8" s="1"/>
  <c r="AI1921" i="8"/>
  <c r="AH1921" i="8"/>
  <c r="AG1921" i="8"/>
  <c r="AI1920" i="8"/>
  <c r="AG1920" i="8"/>
  <c r="AH1920" i="8" s="1"/>
  <c r="AI1919" i="8"/>
  <c r="AG1919" i="8"/>
  <c r="AH1919" i="8" s="1"/>
  <c r="AI1918" i="8"/>
  <c r="AG1918" i="8"/>
  <c r="AH1918" i="8" s="1"/>
  <c r="AI1917" i="8"/>
  <c r="AG1917" i="8"/>
  <c r="AH1917" i="8" s="1"/>
  <c r="AI1916" i="8"/>
  <c r="AG1916" i="8"/>
  <c r="AH1916" i="8" s="1"/>
  <c r="AI1915" i="8"/>
  <c r="AG1915" i="8"/>
  <c r="AH1915" i="8" s="1"/>
  <c r="AI1914" i="8"/>
  <c r="AG1914" i="8"/>
  <c r="AH1914" i="8" s="1"/>
  <c r="AI1913" i="8"/>
  <c r="AG1913" i="8"/>
  <c r="AH1913" i="8" s="1"/>
  <c r="AI1912" i="8"/>
  <c r="AG1912" i="8"/>
  <c r="AH1912" i="8" s="1"/>
  <c r="AI1911" i="8"/>
  <c r="AG1911" i="8"/>
  <c r="AH1911" i="8" s="1"/>
  <c r="AI1910" i="8"/>
  <c r="AG1910" i="8"/>
  <c r="AH1910" i="8" s="1"/>
  <c r="AI1909" i="8"/>
  <c r="AG1909" i="8"/>
  <c r="AH1909" i="8" s="1"/>
  <c r="AI1908" i="8"/>
  <c r="AG1908" i="8"/>
  <c r="AH1908" i="8" s="1"/>
  <c r="AI1907" i="8"/>
  <c r="AG1907" i="8"/>
  <c r="AH1907" i="8" s="1"/>
  <c r="AI1906" i="8"/>
  <c r="AG1906" i="8"/>
  <c r="AH1906" i="8" s="1"/>
  <c r="AI1905" i="8"/>
  <c r="AG1905" i="8"/>
  <c r="AH1905" i="8" s="1"/>
  <c r="AI1904" i="8"/>
  <c r="AG1904" i="8"/>
  <c r="AH1904" i="8" s="1"/>
  <c r="AI1903" i="8"/>
  <c r="AG1903" i="8"/>
  <c r="AH1903" i="8" s="1"/>
  <c r="AI1902" i="8"/>
  <c r="AG1902" i="8"/>
  <c r="AH1902" i="8" s="1"/>
  <c r="AI1901" i="8"/>
  <c r="AG1901" i="8"/>
  <c r="AH1901" i="8" s="1"/>
  <c r="AI1900" i="8"/>
  <c r="AG1900" i="8"/>
  <c r="AH1900" i="8" s="1"/>
  <c r="AI1899" i="8"/>
  <c r="AG1899" i="8"/>
  <c r="AH1899" i="8" s="1"/>
  <c r="AI1898" i="8"/>
  <c r="AG1898" i="8"/>
  <c r="AH1898" i="8" s="1"/>
  <c r="AI1897" i="8"/>
  <c r="AG1897" i="8"/>
  <c r="AH1897" i="8" s="1"/>
  <c r="AI1896" i="8"/>
  <c r="AG1896" i="8"/>
  <c r="AH1896" i="8" s="1"/>
  <c r="AI1895" i="8"/>
  <c r="AG1895" i="8"/>
  <c r="AH1895" i="8" s="1"/>
  <c r="AI1894" i="8"/>
  <c r="AG1894" i="8"/>
  <c r="AH1894" i="8" s="1"/>
  <c r="AI1893" i="8"/>
  <c r="AG1893" i="8"/>
  <c r="AH1893" i="8" s="1"/>
  <c r="AI1892" i="8"/>
  <c r="AG1892" i="8"/>
  <c r="AH1892" i="8" s="1"/>
  <c r="AI1891" i="8"/>
  <c r="AG1891" i="8"/>
  <c r="AH1891" i="8" s="1"/>
  <c r="AI1890" i="8"/>
  <c r="AG1890" i="8"/>
  <c r="AH1890" i="8" s="1"/>
  <c r="AI1889" i="8"/>
  <c r="AG1889" i="8"/>
  <c r="AH1889" i="8" s="1"/>
  <c r="AI1888" i="8"/>
  <c r="AG1888" i="8"/>
  <c r="AH1888" i="8" s="1"/>
  <c r="AI1887" i="8"/>
  <c r="AG1887" i="8"/>
  <c r="AH1887" i="8" s="1"/>
  <c r="AI1886" i="8"/>
  <c r="AG1886" i="8"/>
  <c r="AH1886" i="8" s="1"/>
  <c r="AI1885" i="8"/>
  <c r="AG1885" i="8"/>
  <c r="AH1885" i="8" s="1"/>
  <c r="AI1884" i="8"/>
  <c r="AG1884" i="8"/>
  <c r="AH1884" i="8" s="1"/>
  <c r="AI1883" i="8"/>
  <c r="AG1883" i="8"/>
  <c r="AH1883" i="8" s="1"/>
  <c r="AI1882" i="8"/>
  <c r="AG1882" i="8"/>
  <c r="AH1882" i="8" s="1"/>
  <c r="AI1881" i="8"/>
  <c r="AG1881" i="8"/>
  <c r="AH1881" i="8" s="1"/>
  <c r="AI1880" i="8"/>
  <c r="AG1880" i="8"/>
  <c r="AH1880" i="8" s="1"/>
  <c r="AI1879" i="8"/>
  <c r="AG1879" i="8"/>
  <c r="AH1879" i="8" s="1"/>
  <c r="AI1878" i="8"/>
  <c r="AG1878" i="8"/>
  <c r="AH1878" i="8" s="1"/>
  <c r="AI1877" i="8"/>
  <c r="AG1877" i="8"/>
  <c r="AH1877" i="8" s="1"/>
  <c r="AI1876" i="8"/>
  <c r="AG1876" i="8"/>
  <c r="AH1876" i="8" s="1"/>
  <c r="AI1875" i="8"/>
  <c r="AG1875" i="8"/>
  <c r="AH1875" i="8" s="1"/>
  <c r="AI1874" i="8"/>
  <c r="AG1874" i="8"/>
  <c r="AH1874" i="8" s="1"/>
  <c r="AI1873" i="8"/>
  <c r="AG1873" i="8"/>
  <c r="AH1873" i="8" s="1"/>
  <c r="AI1872" i="8"/>
  <c r="AG1872" i="8"/>
  <c r="AH1872" i="8" s="1"/>
  <c r="AI1871" i="8"/>
  <c r="AG1871" i="8"/>
  <c r="AH1871" i="8" s="1"/>
  <c r="AI1870" i="8"/>
  <c r="AG1870" i="8"/>
  <c r="AH1870" i="8" s="1"/>
  <c r="AI1869" i="8"/>
  <c r="AG1869" i="8"/>
  <c r="AH1869" i="8" s="1"/>
  <c r="AI1868" i="8"/>
  <c r="AG1868" i="8"/>
  <c r="AH1868" i="8" s="1"/>
  <c r="AI1867" i="8"/>
  <c r="AG1867" i="8"/>
  <c r="AH1867" i="8" s="1"/>
  <c r="AI1866" i="8"/>
  <c r="AG1866" i="8"/>
  <c r="AH1866" i="8" s="1"/>
  <c r="AI1865" i="8"/>
  <c r="AG1865" i="8"/>
  <c r="AH1865" i="8" s="1"/>
  <c r="AI1864" i="8"/>
  <c r="AG1864" i="8"/>
  <c r="AH1864" i="8" s="1"/>
  <c r="AI1863" i="8"/>
  <c r="AG1863" i="8"/>
  <c r="AH1863" i="8" s="1"/>
  <c r="AI1862" i="8"/>
  <c r="AG1862" i="8"/>
  <c r="AH1862" i="8" s="1"/>
  <c r="AI1861" i="8"/>
  <c r="AG1861" i="8"/>
  <c r="AH1861" i="8" s="1"/>
  <c r="AI1860" i="8"/>
  <c r="AG1860" i="8"/>
  <c r="AH1860" i="8" s="1"/>
  <c r="AI1859" i="8"/>
  <c r="AG1859" i="8"/>
  <c r="AH1859" i="8" s="1"/>
  <c r="AI1858" i="8"/>
  <c r="AG1858" i="8"/>
  <c r="AH1858" i="8" s="1"/>
  <c r="AI1857" i="8"/>
  <c r="AG1857" i="8"/>
  <c r="AH1857" i="8" s="1"/>
  <c r="AI1856" i="8"/>
  <c r="AG1856" i="8"/>
  <c r="AH1856" i="8" s="1"/>
  <c r="AI1855" i="8"/>
  <c r="AG1855" i="8"/>
  <c r="AH1855" i="8" s="1"/>
  <c r="AI1854" i="8"/>
  <c r="AG1854" i="8"/>
  <c r="AH1854" i="8" s="1"/>
  <c r="AI1853" i="8"/>
  <c r="AG1853" i="8"/>
  <c r="AH1853" i="8" s="1"/>
  <c r="AI1852" i="8"/>
  <c r="AG1852" i="8"/>
  <c r="AH1852" i="8" s="1"/>
  <c r="AI1851" i="8"/>
  <c r="AG1851" i="8"/>
  <c r="AH1851" i="8" s="1"/>
  <c r="AI1850" i="8"/>
  <c r="AG1850" i="8"/>
  <c r="AH1850" i="8" s="1"/>
  <c r="AI1849" i="8"/>
  <c r="AG1849" i="8"/>
  <c r="AH1849" i="8" s="1"/>
  <c r="AI1848" i="8"/>
  <c r="AG1848" i="8"/>
  <c r="AH1848" i="8" s="1"/>
  <c r="AI1847" i="8"/>
  <c r="AG1847" i="8"/>
  <c r="AH1847" i="8" s="1"/>
  <c r="AI1846" i="8"/>
  <c r="AG1846" i="8"/>
  <c r="AH1846" i="8" s="1"/>
  <c r="AI1845" i="8"/>
  <c r="AG1845" i="8"/>
  <c r="AH1845" i="8" s="1"/>
  <c r="AI1844" i="8"/>
  <c r="AG1844" i="8"/>
  <c r="AH1844" i="8" s="1"/>
  <c r="AI1843" i="8"/>
  <c r="AG1843" i="8"/>
  <c r="AH1843" i="8" s="1"/>
  <c r="AI1842" i="8"/>
  <c r="AG1842" i="8"/>
  <c r="AH1842" i="8" s="1"/>
  <c r="AI1841" i="8"/>
  <c r="AG1841" i="8"/>
  <c r="AH1841" i="8" s="1"/>
  <c r="AI1840" i="8"/>
  <c r="AG1840" i="8"/>
  <c r="AH1840" i="8" s="1"/>
  <c r="AI1839" i="8"/>
  <c r="AH1839" i="8"/>
  <c r="AG1839" i="8"/>
  <c r="AI1838" i="8"/>
  <c r="AG1838" i="8"/>
  <c r="AH1838" i="8" s="1"/>
  <c r="AI1837" i="8"/>
  <c r="AG1837" i="8"/>
  <c r="AH1837" i="8" s="1"/>
  <c r="AI1836" i="8"/>
  <c r="AG1836" i="8"/>
  <c r="AH1836" i="8" s="1"/>
  <c r="AI1835" i="8"/>
  <c r="AG1835" i="8"/>
  <c r="AH1835" i="8" s="1"/>
  <c r="AI1834" i="8"/>
  <c r="AG1834" i="8"/>
  <c r="AH1834" i="8" s="1"/>
  <c r="AI1833" i="8"/>
  <c r="AG1833" i="8"/>
  <c r="AH1833" i="8" s="1"/>
  <c r="AI1832" i="8"/>
  <c r="AG1832" i="8"/>
  <c r="AH1832" i="8" s="1"/>
  <c r="AI1831" i="8"/>
  <c r="AG1831" i="8"/>
  <c r="AH1831" i="8" s="1"/>
  <c r="AI1830" i="8"/>
  <c r="AG1830" i="8"/>
  <c r="AH1830" i="8" s="1"/>
  <c r="AI1829" i="8"/>
  <c r="AG1829" i="8"/>
  <c r="AH1829" i="8" s="1"/>
  <c r="AI1828" i="8"/>
  <c r="AG1828" i="8"/>
  <c r="AH1828" i="8" s="1"/>
  <c r="AI1827" i="8"/>
  <c r="AG1827" i="8"/>
  <c r="AH1827" i="8" s="1"/>
  <c r="AI1826" i="8"/>
  <c r="AG1826" i="8"/>
  <c r="AH1826" i="8" s="1"/>
  <c r="AI1825" i="8"/>
  <c r="AG1825" i="8"/>
  <c r="AH1825" i="8" s="1"/>
  <c r="AI1824" i="8"/>
  <c r="AG1824" i="8"/>
  <c r="AH1824" i="8" s="1"/>
  <c r="AI1823" i="8"/>
  <c r="AG1823" i="8"/>
  <c r="AH1823" i="8" s="1"/>
  <c r="AI1822" i="8"/>
  <c r="AG1822" i="8"/>
  <c r="AH1822" i="8" s="1"/>
  <c r="AI1821" i="8"/>
  <c r="AG1821" i="8"/>
  <c r="AH1821" i="8" s="1"/>
  <c r="AI1820" i="8"/>
  <c r="AG1820" i="8"/>
  <c r="AH1820" i="8" s="1"/>
  <c r="AI1819" i="8"/>
  <c r="AG1819" i="8"/>
  <c r="AH1819" i="8" s="1"/>
  <c r="AI1818" i="8"/>
  <c r="AG1818" i="8"/>
  <c r="AH1818" i="8" s="1"/>
  <c r="AI1817" i="8"/>
  <c r="AG1817" i="8"/>
  <c r="AH1817" i="8" s="1"/>
  <c r="AI1816" i="8"/>
  <c r="AG1816" i="8"/>
  <c r="AH1816" i="8" s="1"/>
  <c r="AI1815" i="8"/>
  <c r="AG1815" i="8"/>
  <c r="AH1815" i="8" s="1"/>
  <c r="AI1814" i="8"/>
  <c r="AG1814" i="8"/>
  <c r="AH1814" i="8" s="1"/>
  <c r="AI1813" i="8"/>
  <c r="AG1813" i="8"/>
  <c r="AH1813" i="8" s="1"/>
  <c r="AI1812" i="8"/>
  <c r="AG1812" i="8"/>
  <c r="AH1812" i="8" s="1"/>
  <c r="AI1811" i="8"/>
  <c r="AG1811" i="8"/>
  <c r="AH1811" i="8" s="1"/>
  <c r="AI1810" i="8"/>
  <c r="AG1810" i="8"/>
  <c r="AH1810" i="8" s="1"/>
  <c r="AI1809" i="8"/>
  <c r="AG1809" i="8"/>
  <c r="AH1809" i="8" s="1"/>
  <c r="AI1808" i="8"/>
  <c r="AG1808" i="8"/>
  <c r="AH1808" i="8" s="1"/>
  <c r="AI1807" i="8"/>
  <c r="AG1807" i="8"/>
  <c r="AH1807" i="8" s="1"/>
  <c r="AI1806" i="8"/>
  <c r="AG1806" i="8"/>
  <c r="AH1806" i="8" s="1"/>
  <c r="AI1805" i="8"/>
  <c r="AG1805" i="8"/>
  <c r="AH1805" i="8" s="1"/>
  <c r="AI1804" i="8"/>
  <c r="AG1804" i="8"/>
  <c r="AH1804" i="8" s="1"/>
  <c r="AI1803" i="8"/>
  <c r="AG1803" i="8"/>
  <c r="AH1803" i="8" s="1"/>
  <c r="AI1802" i="8"/>
  <c r="AG1802" i="8"/>
  <c r="AH1802" i="8" s="1"/>
  <c r="AI1801" i="8"/>
  <c r="AG1801" i="8"/>
  <c r="AH1801" i="8" s="1"/>
  <c r="AI1800" i="8"/>
  <c r="AG1800" i="8"/>
  <c r="AH1800" i="8" s="1"/>
  <c r="AI1799" i="8"/>
  <c r="AG1799" i="8"/>
  <c r="AH1799" i="8" s="1"/>
  <c r="AI1798" i="8"/>
  <c r="AG1798" i="8"/>
  <c r="AH1798" i="8" s="1"/>
  <c r="AI1797" i="8"/>
  <c r="AG1797" i="8"/>
  <c r="AH1797" i="8" s="1"/>
  <c r="AI1796" i="8"/>
  <c r="AG1796" i="8"/>
  <c r="AH1796" i="8" s="1"/>
  <c r="AI1795" i="8"/>
  <c r="AG1795" i="8"/>
  <c r="AH1795" i="8" s="1"/>
  <c r="AI1794" i="8"/>
  <c r="AG1794" i="8"/>
  <c r="AH1794" i="8" s="1"/>
  <c r="AI1793" i="8"/>
  <c r="AG1793" i="8"/>
  <c r="AH1793" i="8" s="1"/>
  <c r="AI1792" i="8"/>
  <c r="AG1792" i="8"/>
  <c r="AH1792" i="8" s="1"/>
  <c r="AI1791" i="8"/>
  <c r="AG1791" i="8"/>
  <c r="AH1791" i="8" s="1"/>
  <c r="AI1790" i="8"/>
  <c r="AG1790" i="8"/>
  <c r="AH1790" i="8" s="1"/>
  <c r="AI1789" i="8"/>
  <c r="AG1789" i="8"/>
  <c r="AH1789" i="8" s="1"/>
  <c r="AI1788" i="8"/>
  <c r="AG1788" i="8"/>
  <c r="AH1788" i="8" s="1"/>
  <c r="AI1787" i="8"/>
  <c r="AG1787" i="8"/>
  <c r="AH1787" i="8" s="1"/>
  <c r="AI1786" i="8"/>
  <c r="AG1786" i="8"/>
  <c r="AH1786" i="8" s="1"/>
  <c r="AI1785" i="8"/>
  <c r="AG1785" i="8"/>
  <c r="AH1785" i="8" s="1"/>
  <c r="AI1784" i="8"/>
  <c r="AG1784" i="8"/>
  <c r="AH1784" i="8" s="1"/>
  <c r="AI1783" i="8"/>
  <c r="AG1783" i="8"/>
  <c r="AH1783" i="8" s="1"/>
  <c r="AI1782" i="8"/>
  <c r="AG1782" i="8"/>
  <c r="AH1782" i="8" s="1"/>
  <c r="AI1781" i="8"/>
  <c r="AG1781" i="8"/>
  <c r="AH1781" i="8" s="1"/>
  <c r="AI1780" i="8"/>
  <c r="AG1780" i="8"/>
  <c r="AH1780" i="8" s="1"/>
  <c r="AI1779" i="8"/>
  <c r="AG1779" i="8"/>
  <c r="AH1779" i="8" s="1"/>
  <c r="AI1778" i="8"/>
  <c r="AG1778" i="8"/>
  <c r="AH1778" i="8" s="1"/>
  <c r="AI1777" i="8"/>
  <c r="AG1777" i="8"/>
  <c r="AH1777" i="8" s="1"/>
  <c r="AI1776" i="8"/>
  <c r="AG1776" i="8"/>
  <c r="AH1776" i="8" s="1"/>
  <c r="AI1775" i="8"/>
  <c r="AG1775" i="8"/>
  <c r="AH1775" i="8" s="1"/>
  <c r="AI1774" i="8"/>
  <c r="AG1774" i="8"/>
  <c r="AH1774" i="8" s="1"/>
  <c r="AI1773" i="8"/>
  <c r="AG1773" i="8"/>
  <c r="AH1773" i="8" s="1"/>
  <c r="AI1772" i="8"/>
  <c r="AG1772" i="8"/>
  <c r="AH1772" i="8" s="1"/>
  <c r="AI1771" i="8"/>
  <c r="AG1771" i="8"/>
  <c r="AH1771" i="8" s="1"/>
  <c r="AI1770" i="8"/>
  <c r="AG1770" i="8"/>
  <c r="AH1770" i="8" s="1"/>
  <c r="AI1769" i="8"/>
  <c r="AG1769" i="8"/>
  <c r="AH1769" i="8" s="1"/>
  <c r="AI1768" i="8"/>
  <c r="AH1768" i="8"/>
  <c r="AG1768" i="8"/>
  <c r="AI1767" i="8"/>
  <c r="AG1767" i="8"/>
  <c r="AH1767" i="8" s="1"/>
  <c r="AI1766" i="8"/>
  <c r="AG1766" i="8"/>
  <c r="AH1766" i="8" s="1"/>
  <c r="AI1765" i="8"/>
  <c r="AG1765" i="8"/>
  <c r="AH1765" i="8" s="1"/>
  <c r="AI1764" i="8"/>
  <c r="AG1764" i="8"/>
  <c r="AH1764" i="8" s="1"/>
  <c r="AI1763" i="8"/>
  <c r="AG1763" i="8"/>
  <c r="AH1763" i="8" s="1"/>
  <c r="AI1762" i="8"/>
  <c r="AG1762" i="8"/>
  <c r="AH1762" i="8" s="1"/>
  <c r="AI1761" i="8"/>
  <c r="AG1761" i="8"/>
  <c r="AH1761" i="8" s="1"/>
  <c r="AI1760" i="8"/>
  <c r="AG1760" i="8"/>
  <c r="AH1760" i="8" s="1"/>
  <c r="AI1759" i="8"/>
  <c r="AG1759" i="8"/>
  <c r="AH1759" i="8" s="1"/>
  <c r="AI1758" i="8"/>
  <c r="AG1758" i="8"/>
  <c r="AH1758" i="8" s="1"/>
  <c r="AI1757" i="8"/>
  <c r="AG1757" i="8"/>
  <c r="AH1757" i="8" s="1"/>
  <c r="AI1756" i="8"/>
  <c r="AG1756" i="8"/>
  <c r="AH1756" i="8" s="1"/>
  <c r="AI1755" i="8"/>
  <c r="AG1755" i="8"/>
  <c r="AH1755" i="8" s="1"/>
  <c r="AI1754" i="8"/>
  <c r="AG1754" i="8"/>
  <c r="AH1754" i="8" s="1"/>
  <c r="AI1753" i="8"/>
  <c r="AG1753" i="8"/>
  <c r="AH1753" i="8" s="1"/>
  <c r="AI1752" i="8"/>
  <c r="AG1752" i="8"/>
  <c r="AH1752" i="8" s="1"/>
  <c r="AI1751" i="8"/>
  <c r="AG1751" i="8"/>
  <c r="AH1751" i="8" s="1"/>
  <c r="AI1750" i="8"/>
  <c r="AG1750" i="8"/>
  <c r="AH1750" i="8" s="1"/>
  <c r="AI1749" i="8"/>
  <c r="AG1749" i="8"/>
  <c r="AH1749" i="8" s="1"/>
  <c r="AI1748" i="8"/>
  <c r="AG1748" i="8"/>
  <c r="AH1748" i="8" s="1"/>
  <c r="AI1747" i="8"/>
  <c r="AG1747" i="8"/>
  <c r="AH1747" i="8" s="1"/>
  <c r="AI1746" i="8"/>
  <c r="AG1746" i="8"/>
  <c r="AH1746" i="8" s="1"/>
  <c r="AI1745" i="8"/>
  <c r="AG1745" i="8"/>
  <c r="AH1745" i="8" s="1"/>
  <c r="AI1744" i="8"/>
  <c r="AG1744" i="8"/>
  <c r="AH1744" i="8" s="1"/>
  <c r="AI1743" i="8"/>
  <c r="AG1743" i="8"/>
  <c r="AH1743" i="8" s="1"/>
  <c r="AI1742" i="8"/>
  <c r="AG1742" i="8"/>
  <c r="AH1742" i="8" s="1"/>
  <c r="AI1741" i="8"/>
  <c r="AG1741" i="8"/>
  <c r="AH1741" i="8" s="1"/>
  <c r="AI1740" i="8"/>
  <c r="AG1740" i="8"/>
  <c r="AH1740" i="8" s="1"/>
  <c r="AI1739" i="8"/>
  <c r="AG1739" i="8"/>
  <c r="AH1739" i="8" s="1"/>
  <c r="AI1738" i="8"/>
  <c r="AG1738" i="8"/>
  <c r="AH1738" i="8" s="1"/>
  <c r="AI1737" i="8"/>
  <c r="AG1737" i="8"/>
  <c r="AH1737" i="8" s="1"/>
  <c r="AI1736" i="8"/>
  <c r="AG1736" i="8"/>
  <c r="AH1736" i="8" s="1"/>
  <c r="AI1735" i="8"/>
  <c r="AG1735" i="8"/>
  <c r="AH1735" i="8" s="1"/>
  <c r="AI1734" i="8"/>
  <c r="AG1734" i="8"/>
  <c r="AH1734" i="8" s="1"/>
  <c r="AI1733" i="8"/>
  <c r="AG1733" i="8"/>
  <c r="AH1733" i="8" s="1"/>
  <c r="AI1732" i="8"/>
  <c r="AG1732" i="8"/>
  <c r="AH1732" i="8" s="1"/>
  <c r="AI1731" i="8"/>
  <c r="AG1731" i="8"/>
  <c r="AH1731" i="8" s="1"/>
  <c r="AI1730" i="8"/>
  <c r="AG1730" i="8"/>
  <c r="AH1730" i="8" s="1"/>
  <c r="AI1729" i="8"/>
  <c r="AG1729" i="8"/>
  <c r="AH1729" i="8" s="1"/>
  <c r="AI1728" i="8"/>
  <c r="AG1728" i="8"/>
  <c r="AH1728" i="8" s="1"/>
  <c r="AI1727" i="8"/>
  <c r="AG1727" i="8"/>
  <c r="AH1727" i="8" s="1"/>
  <c r="AI1726" i="8"/>
  <c r="AG1726" i="8"/>
  <c r="AH1726" i="8" s="1"/>
  <c r="AI1725" i="8"/>
  <c r="AG1725" i="8"/>
  <c r="AH1725" i="8" s="1"/>
  <c r="AI1724" i="8"/>
  <c r="AG1724" i="8"/>
  <c r="AH1724" i="8" s="1"/>
  <c r="AI1723" i="8"/>
  <c r="AG1723" i="8"/>
  <c r="AH1723" i="8" s="1"/>
  <c r="AI1722" i="8"/>
  <c r="AG1722" i="8"/>
  <c r="AH1722" i="8" s="1"/>
  <c r="AI1721" i="8"/>
  <c r="AG1721" i="8"/>
  <c r="AH1721" i="8" s="1"/>
  <c r="AI1720" i="8"/>
  <c r="AG1720" i="8"/>
  <c r="AH1720" i="8" s="1"/>
  <c r="AI1719" i="8"/>
  <c r="AG1719" i="8"/>
  <c r="AH1719" i="8" s="1"/>
  <c r="AI1718" i="8"/>
  <c r="AG1718" i="8"/>
  <c r="AH1718" i="8" s="1"/>
  <c r="AI1717" i="8"/>
  <c r="AG1717" i="8"/>
  <c r="AH1717" i="8" s="1"/>
  <c r="AI1716" i="8"/>
  <c r="AG1716" i="8"/>
  <c r="AH1716" i="8" s="1"/>
  <c r="AI1715" i="8"/>
  <c r="AG1715" i="8"/>
  <c r="AH1715" i="8" s="1"/>
  <c r="AI1714" i="8"/>
  <c r="AG1714" i="8"/>
  <c r="AH1714" i="8" s="1"/>
  <c r="AI1713" i="8"/>
  <c r="AG1713" i="8"/>
  <c r="AH1713" i="8" s="1"/>
  <c r="AI1712" i="8"/>
  <c r="AG1712" i="8"/>
  <c r="AH1712" i="8" s="1"/>
  <c r="AI1711" i="8"/>
  <c r="AG1711" i="8"/>
  <c r="AH1711" i="8" s="1"/>
  <c r="AI1710" i="8"/>
  <c r="AG1710" i="8"/>
  <c r="AH1710" i="8" s="1"/>
  <c r="AI1709" i="8"/>
  <c r="AG1709" i="8"/>
  <c r="AH1709" i="8" s="1"/>
  <c r="AI1708" i="8"/>
  <c r="AG1708" i="8"/>
  <c r="AH1708" i="8" s="1"/>
  <c r="AI1707" i="8"/>
  <c r="AG1707" i="8"/>
  <c r="AH1707" i="8" s="1"/>
  <c r="AI1706" i="8"/>
  <c r="AG1706" i="8"/>
  <c r="AH1706" i="8" s="1"/>
  <c r="AI1705" i="8"/>
  <c r="AG1705" i="8"/>
  <c r="AH1705" i="8" s="1"/>
  <c r="AI1704" i="8"/>
  <c r="AG1704" i="8"/>
  <c r="AH1704" i="8" s="1"/>
  <c r="AI1703" i="8"/>
  <c r="AG1703" i="8"/>
  <c r="AH1703" i="8" s="1"/>
  <c r="AI1702" i="8"/>
  <c r="AG1702" i="8"/>
  <c r="AH1702" i="8" s="1"/>
  <c r="AI1701" i="8"/>
  <c r="AG1701" i="8"/>
  <c r="AH1701" i="8" s="1"/>
  <c r="AI1700" i="8"/>
  <c r="AG1700" i="8"/>
  <c r="AH1700" i="8" s="1"/>
  <c r="AI1699" i="8"/>
  <c r="AG1699" i="8"/>
  <c r="AH1699" i="8" s="1"/>
  <c r="AI1698" i="8"/>
  <c r="AG1698" i="8"/>
  <c r="AH1698" i="8" s="1"/>
  <c r="AI1697" i="8"/>
  <c r="AG1697" i="8"/>
  <c r="AH1697" i="8" s="1"/>
  <c r="AI1696" i="8"/>
  <c r="AG1696" i="8"/>
  <c r="AH1696" i="8" s="1"/>
  <c r="AI1695" i="8"/>
  <c r="AG1695" i="8"/>
  <c r="AH1695" i="8" s="1"/>
  <c r="AI1694" i="8"/>
  <c r="AG1694" i="8"/>
  <c r="AH1694" i="8" s="1"/>
  <c r="AI1693" i="8"/>
  <c r="AG1693" i="8"/>
  <c r="AH1693" i="8" s="1"/>
  <c r="AI1692" i="8"/>
  <c r="AG1692" i="8"/>
  <c r="AH1692" i="8" s="1"/>
  <c r="AI1691" i="8"/>
  <c r="AG1691" i="8"/>
  <c r="AH1691" i="8" s="1"/>
  <c r="AI1690" i="8"/>
  <c r="AG1690" i="8"/>
  <c r="AH1690" i="8" s="1"/>
  <c r="AI1689" i="8"/>
  <c r="AG1689" i="8"/>
  <c r="AH1689" i="8" s="1"/>
  <c r="AI1688" i="8"/>
  <c r="AG1688" i="8"/>
  <c r="AH1688" i="8" s="1"/>
  <c r="AI1687" i="8"/>
  <c r="AG1687" i="8"/>
  <c r="AH1687" i="8" s="1"/>
  <c r="AI1686" i="8"/>
  <c r="AG1686" i="8"/>
  <c r="AH1686" i="8" s="1"/>
  <c r="AI1685" i="8"/>
  <c r="AG1685" i="8"/>
  <c r="AH1685" i="8" s="1"/>
  <c r="AI1684" i="8"/>
  <c r="AG1684" i="8"/>
  <c r="AH1684" i="8" s="1"/>
  <c r="AI1683" i="8"/>
  <c r="AG1683" i="8"/>
  <c r="AH1683" i="8" s="1"/>
  <c r="AI1682" i="8"/>
  <c r="AG1682" i="8"/>
  <c r="AH1682" i="8" s="1"/>
  <c r="AI1681" i="8"/>
  <c r="AG1681" i="8"/>
  <c r="AH1681" i="8" s="1"/>
  <c r="AI1680" i="8"/>
  <c r="AG1680" i="8"/>
  <c r="AH1680" i="8" s="1"/>
  <c r="AI1679" i="8"/>
  <c r="AG1679" i="8"/>
  <c r="AH1679" i="8" s="1"/>
  <c r="AI1678" i="8"/>
  <c r="AG1678" i="8"/>
  <c r="AH1678" i="8" s="1"/>
  <c r="AI1677" i="8"/>
  <c r="AG1677" i="8"/>
  <c r="AH1677" i="8" s="1"/>
  <c r="AI1676" i="8"/>
  <c r="AG1676" i="8"/>
  <c r="AH1676" i="8" s="1"/>
  <c r="AI1675" i="8"/>
  <c r="AG1675" i="8"/>
  <c r="AH1675" i="8" s="1"/>
  <c r="AI1674" i="8"/>
  <c r="AG1674" i="8"/>
  <c r="AH1674" i="8" s="1"/>
  <c r="AI1673" i="8"/>
  <c r="AG1673" i="8"/>
  <c r="AH1673" i="8" s="1"/>
  <c r="AI1672" i="8"/>
  <c r="AG1672" i="8"/>
  <c r="AH1672" i="8" s="1"/>
  <c r="AI1671" i="8"/>
  <c r="AG1671" i="8"/>
  <c r="AH1671" i="8" s="1"/>
  <c r="AI1670" i="8"/>
  <c r="AG1670" i="8"/>
  <c r="AH1670" i="8" s="1"/>
  <c r="AI1669" i="8"/>
  <c r="AG1669" i="8"/>
  <c r="AH1669" i="8" s="1"/>
  <c r="AI1668" i="8"/>
  <c r="AG1668" i="8"/>
  <c r="AH1668" i="8" s="1"/>
  <c r="AI1667" i="8"/>
  <c r="AG1667" i="8"/>
  <c r="AH1667" i="8" s="1"/>
  <c r="AI1666" i="8"/>
  <c r="AG1666" i="8"/>
  <c r="AH1666" i="8" s="1"/>
  <c r="AI1665" i="8"/>
  <c r="AG1665" i="8"/>
  <c r="AH1665" i="8" s="1"/>
  <c r="AI1664" i="8"/>
  <c r="AG1664" i="8"/>
  <c r="AH1664" i="8" s="1"/>
  <c r="AI1663" i="8"/>
  <c r="AG1663" i="8"/>
  <c r="AH1663" i="8" s="1"/>
  <c r="AI1662" i="8"/>
  <c r="AG1662" i="8"/>
  <c r="AH1662" i="8" s="1"/>
  <c r="AI1661" i="8"/>
  <c r="AG1661" i="8"/>
  <c r="AH1661" i="8" s="1"/>
  <c r="AI1660" i="8"/>
  <c r="AG1660" i="8"/>
  <c r="AH1660" i="8" s="1"/>
  <c r="AI1659" i="8"/>
  <c r="AG1659" i="8"/>
  <c r="AH1659" i="8" s="1"/>
  <c r="AI1658" i="8"/>
  <c r="AG1658" i="8"/>
  <c r="AH1658" i="8" s="1"/>
  <c r="AI1657" i="8"/>
  <c r="AG1657" i="8"/>
  <c r="AH1657" i="8" s="1"/>
  <c r="AI1656" i="8"/>
  <c r="AG1656" i="8"/>
  <c r="AH1656" i="8" s="1"/>
  <c r="AI1655" i="8"/>
  <c r="AG1655" i="8"/>
  <c r="AH1655" i="8" s="1"/>
  <c r="AI1654" i="8"/>
  <c r="AG1654" i="8"/>
  <c r="AH1654" i="8" s="1"/>
  <c r="AI1653" i="8"/>
  <c r="AG1653" i="8"/>
  <c r="AH1653" i="8" s="1"/>
  <c r="AI1652" i="8"/>
  <c r="AG1652" i="8"/>
  <c r="AH1652" i="8" s="1"/>
  <c r="AI1651" i="8"/>
  <c r="AG1651" i="8"/>
  <c r="AH1651" i="8" s="1"/>
  <c r="AI1650" i="8"/>
  <c r="AG1650" i="8"/>
  <c r="AH1650" i="8" s="1"/>
  <c r="AI1649" i="8"/>
  <c r="AG1649" i="8"/>
  <c r="AH1649" i="8" s="1"/>
  <c r="AI1648" i="8"/>
  <c r="AG1648" i="8"/>
  <c r="AH1648" i="8" s="1"/>
  <c r="AI1647" i="8"/>
  <c r="AG1647" i="8"/>
  <c r="AH1647" i="8" s="1"/>
  <c r="AI1646" i="8"/>
  <c r="AG1646" i="8"/>
  <c r="AH1646" i="8" s="1"/>
  <c r="AI1645" i="8"/>
  <c r="AG1645" i="8"/>
  <c r="AH1645" i="8" s="1"/>
  <c r="AI1644" i="8"/>
  <c r="AG1644" i="8"/>
  <c r="AH1644" i="8" s="1"/>
  <c r="AI1643" i="8"/>
  <c r="AG1643" i="8"/>
  <c r="AH1643" i="8" s="1"/>
  <c r="AI1642" i="8"/>
  <c r="AG1642" i="8"/>
  <c r="AH1642" i="8" s="1"/>
  <c r="AI1641" i="8"/>
  <c r="AG1641" i="8"/>
  <c r="AH1641" i="8" s="1"/>
  <c r="AI1640" i="8"/>
  <c r="AG1640" i="8"/>
  <c r="AH1640" i="8" s="1"/>
  <c r="AI1639" i="8"/>
  <c r="AG1639" i="8"/>
  <c r="AH1639" i="8" s="1"/>
  <c r="AI1638" i="8"/>
  <c r="AG1638" i="8"/>
  <c r="AH1638" i="8" s="1"/>
  <c r="AI1637" i="8"/>
  <c r="AG1637" i="8"/>
  <c r="AH1637" i="8" s="1"/>
  <c r="AI1636" i="8"/>
  <c r="AG1636" i="8"/>
  <c r="AH1636" i="8" s="1"/>
  <c r="AI1635" i="8"/>
  <c r="AG1635" i="8"/>
  <c r="AH1635" i="8" s="1"/>
  <c r="AI1634" i="8"/>
  <c r="AG1634" i="8"/>
  <c r="AH1634" i="8" s="1"/>
  <c r="AI1633" i="8"/>
  <c r="AG1633" i="8"/>
  <c r="AH1633" i="8" s="1"/>
  <c r="AI1632" i="8"/>
  <c r="AG1632" i="8"/>
  <c r="AH1632" i="8" s="1"/>
  <c r="AI1631" i="8"/>
  <c r="AG1631" i="8"/>
  <c r="AH1631" i="8" s="1"/>
  <c r="AI1630" i="8"/>
  <c r="AG1630" i="8"/>
  <c r="AH1630" i="8" s="1"/>
  <c r="AI1629" i="8"/>
  <c r="AG1629" i="8"/>
  <c r="AH1629" i="8" s="1"/>
  <c r="AI1628" i="8"/>
  <c r="AG1628" i="8"/>
  <c r="AH1628" i="8" s="1"/>
  <c r="AI1627" i="8"/>
  <c r="AG1627" i="8"/>
  <c r="AH1627" i="8" s="1"/>
  <c r="AI1626" i="8"/>
  <c r="AG1626" i="8"/>
  <c r="AH1626" i="8" s="1"/>
  <c r="AI1625" i="8"/>
  <c r="AG1625" i="8"/>
  <c r="AH1625" i="8" s="1"/>
  <c r="AI1624" i="8"/>
  <c r="AG1624" i="8"/>
  <c r="AH1624" i="8" s="1"/>
  <c r="AI1623" i="8"/>
  <c r="AG1623" i="8"/>
  <c r="AH1623" i="8" s="1"/>
  <c r="AI1622" i="8"/>
  <c r="AG1622" i="8"/>
  <c r="AH1622" i="8" s="1"/>
  <c r="AI1621" i="8"/>
  <c r="AG1621" i="8"/>
  <c r="AH1621" i="8" s="1"/>
  <c r="AI1620" i="8"/>
  <c r="AG1620" i="8"/>
  <c r="AH1620" i="8" s="1"/>
  <c r="AI1619" i="8"/>
  <c r="AG1619" i="8"/>
  <c r="AH1619" i="8" s="1"/>
  <c r="AI1618" i="8"/>
  <c r="AG1618" i="8"/>
  <c r="AH1618" i="8" s="1"/>
  <c r="AI1617" i="8"/>
  <c r="AG1617" i="8"/>
  <c r="AH1617" i="8" s="1"/>
  <c r="AI1616" i="8"/>
  <c r="AG1616" i="8"/>
  <c r="AH1616" i="8" s="1"/>
  <c r="AI1615" i="8"/>
  <c r="AG1615" i="8"/>
  <c r="AH1615" i="8" s="1"/>
  <c r="AI1614" i="8"/>
  <c r="AG1614" i="8"/>
  <c r="AH1614" i="8" s="1"/>
  <c r="AI1613" i="8"/>
  <c r="AG1613" i="8"/>
  <c r="AH1613" i="8" s="1"/>
  <c r="AI1612" i="8"/>
  <c r="AG1612" i="8"/>
  <c r="AH1612" i="8" s="1"/>
  <c r="AI1611" i="8"/>
  <c r="AG1611" i="8"/>
  <c r="AH1611" i="8" s="1"/>
  <c r="AI1610" i="8"/>
  <c r="AG1610" i="8"/>
  <c r="AH1610" i="8" s="1"/>
  <c r="AI1609" i="8"/>
  <c r="AG1609" i="8"/>
  <c r="AH1609" i="8" s="1"/>
  <c r="AI1608" i="8"/>
  <c r="AG1608" i="8"/>
  <c r="AH1608" i="8" s="1"/>
  <c r="AI1607" i="8"/>
  <c r="AG1607" i="8"/>
  <c r="AH1607" i="8" s="1"/>
  <c r="AI1606" i="8"/>
  <c r="AG1606" i="8"/>
  <c r="AH1606" i="8" s="1"/>
  <c r="AI1605" i="8"/>
  <c r="AG1605" i="8"/>
  <c r="AH1605" i="8" s="1"/>
  <c r="AI1604" i="8"/>
  <c r="AG1604" i="8"/>
  <c r="AH1604" i="8" s="1"/>
  <c r="AI1603" i="8"/>
  <c r="AG1603" i="8"/>
  <c r="AH1603" i="8" s="1"/>
  <c r="AI1602" i="8"/>
  <c r="AG1602" i="8"/>
  <c r="AH1602" i="8" s="1"/>
  <c r="AI1601" i="8"/>
  <c r="AG1601" i="8"/>
  <c r="AH1601" i="8" s="1"/>
  <c r="AI1600" i="8"/>
  <c r="AG1600" i="8"/>
  <c r="AH1600" i="8" s="1"/>
  <c r="AI1599" i="8"/>
  <c r="AG1599" i="8"/>
  <c r="AH1599" i="8" s="1"/>
  <c r="AI1598" i="8"/>
  <c r="AG1598" i="8"/>
  <c r="AH1598" i="8" s="1"/>
  <c r="AI1597" i="8"/>
  <c r="AG1597" i="8"/>
  <c r="AH1597" i="8" s="1"/>
  <c r="AI1596" i="8"/>
  <c r="AG1596" i="8"/>
  <c r="AH1596" i="8" s="1"/>
  <c r="AI1595" i="8"/>
  <c r="AG1595" i="8"/>
  <c r="AH1595" i="8" s="1"/>
  <c r="AI1594" i="8"/>
  <c r="AG1594" i="8"/>
  <c r="AH1594" i="8" s="1"/>
  <c r="AI1593" i="8"/>
  <c r="AG1593" i="8"/>
  <c r="AH1593" i="8" s="1"/>
  <c r="AI1592" i="8"/>
  <c r="AG1592" i="8"/>
  <c r="AH1592" i="8" s="1"/>
  <c r="AI1591" i="8"/>
  <c r="AG1591" i="8"/>
  <c r="AH1591" i="8" s="1"/>
  <c r="AI1590" i="8"/>
  <c r="AG1590" i="8"/>
  <c r="AH1590" i="8" s="1"/>
  <c r="AI1589" i="8"/>
  <c r="AG1589" i="8"/>
  <c r="AH1589" i="8" s="1"/>
  <c r="AI1588" i="8"/>
  <c r="AG1588" i="8"/>
  <c r="AH1588" i="8" s="1"/>
  <c r="AI1587" i="8"/>
  <c r="AG1587" i="8"/>
  <c r="AH1587" i="8" s="1"/>
  <c r="AI1586" i="8"/>
  <c r="AG1586" i="8"/>
  <c r="AH1586" i="8" s="1"/>
  <c r="AI1585" i="8"/>
  <c r="AG1585" i="8"/>
  <c r="AH1585" i="8" s="1"/>
  <c r="AI1584" i="8"/>
  <c r="AG1584" i="8"/>
  <c r="AH1584" i="8" s="1"/>
  <c r="AI1583" i="8"/>
  <c r="AG1583" i="8"/>
  <c r="AH1583" i="8" s="1"/>
  <c r="AI1582" i="8"/>
  <c r="AG1582" i="8"/>
  <c r="AH1582" i="8" s="1"/>
  <c r="AI1581" i="8"/>
  <c r="AG1581" i="8"/>
  <c r="AH1581" i="8" s="1"/>
  <c r="AI1580" i="8"/>
  <c r="AG1580" i="8"/>
  <c r="AH1580" i="8" s="1"/>
  <c r="AI1579" i="8"/>
  <c r="AG1579" i="8"/>
  <c r="AH1579" i="8" s="1"/>
  <c r="AI1578" i="8"/>
  <c r="AG1578" i="8"/>
  <c r="AH1578" i="8" s="1"/>
  <c r="AI1577" i="8"/>
  <c r="AG1577" i="8"/>
  <c r="AH1577" i="8" s="1"/>
  <c r="AI1576" i="8"/>
  <c r="AG1576" i="8"/>
  <c r="AH1576" i="8" s="1"/>
  <c r="AI1575" i="8"/>
  <c r="AG1575" i="8"/>
  <c r="AH1575" i="8" s="1"/>
  <c r="AI1574" i="8"/>
  <c r="AG1574" i="8"/>
  <c r="AH1574" i="8" s="1"/>
  <c r="AI1573" i="8"/>
  <c r="AG1573" i="8"/>
  <c r="AH1573" i="8" s="1"/>
  <c r="AI1572" i="8"/>
  <c r="AG1572" i="8"/>
  <c r="AH1572" i="8" s="1"/>
  <c r="AI1571" i="8"/>
  <c r="AG1571" i="8"/>
  <c r="AH1571" i="8" s="1"/>
  <c r="AI1570" i="8"/>
  <c r="AG1570" i="8"/>
  <c r="AH1570" i="8" s="1"/>
  <c r="AI1569" i="8"/>
  <c r="AG1569" i="8"/>
  <c r="AH1569" i="8" s="1"/>
  <c r="AI1568" i="8"/>
  <c r="AG1568" i="8"/>
  <c r="AH1568" i="8" s="1"/>
  <c r="AI1567" i="8"/>
  <c r="AG1567" i="8"/>
  <c r="AH1567" i="8" s="1"/>
  <c r="AI1566" i="8"/>
  <c r="AG1566" i="8"/>
  <c r="AH1566" i="8" s="1"/>
  <c r="AI1565" i="8"/>
  <c r="AG1565" i="8"/>
  <c r="AH1565" i="8" s="1"/>
  <c r="AI1564" i="8"/>
  <c r="AG1564" i="8"/>
  <c r="AH1564" i="8" s="1"/>
  <c r="AI1563" i="8"/>
  <c r="AG1563" i="8"/>
  <c r="AH1563" i="8" s="1"/>
  <c r="AI1562" i="8"/>
  <c r="AG1562" i="8"/>
  <c r="AH1562" i="8" s="1"/>
  <c r="AI1561" i="8"/>
  <c r="AG1561" i="8"/>
  <c r="AH1561" i="8" s="1"/>
  <c r="AI1560" i="8"/>
  <c r="AG1560" i="8"/>
  <c r="AH1560" i="8" s="1"/>
  <c r="AI1559" i="8"/>
  <c r="AG1559" i="8"/>
  <c r="AH1559" i="8" s="1"/>
  <c r="AI1558" i="8"/>
  <c r="AG1558" i="8"/>
  <c r="AH1558" i="8" s="1"/>
  <c r="AI1557" i="8"/>
  <c r="AG1557" i="8"/>
  <c r="AH1557" i="8" s="1"/>
  <c r="AI1556" i="8"/>
  <c r="AG1556" i="8"/>
  <c r="AH1556" i="8" s="1"/>
  <c r="AI1555" i="8"/>
  <c r="AG1555" i="8"/>
  <c r="AH1555" i="8" s="1"/>
  <c r="AI1554" i="8"/>
  <c r="AG1554" i="8"/>
  <c r="AH1554" i="8" s="1"/>
  <c r="AI1553" i="8"/>
  <c r="AG1553" i="8"/>
  <c r="AH1553" i="8" s="1"/>
  <c r="AI1552" i="8"/>
  <c r="AG1552" i="8"/>
  <c r="AH1552" i="8" s="1"/>
  <c r="AI1551" i="8"/>
  <c r="AG1551" i="8"/>
  <c r="AH1551" i="8" s="1"/>
  <c r="AI1550" i="8"/>
  <c r="AG1550" i="8"/>
  <c r="AH1550" i="8" s="1"/>
  <c r="AI1549" i="8"/>
  <c r="AG1549" i="8"/>
  <c r="AH1549" i="8" s="1"/>
  <c r="AI1548" i="8"/>
  <c r="AG1548" i="8"/>
  <c r="AH1548" i="8" s="1"/>
  <c r="AI1547" i="8"/>
  <c r="AG1547" i="8"/>
  <c r="AH1547" i="8" s="1"/>
  <c r="AI1546" i="8"/>
  <c r="AG1546" i="8"/>
  <c r="AH1546" i="8" s="1"/>
  <c r="AI1545" i="8"/>
  <c r="AG1545" i="8"/>
  <c r="AH1545" i="8" s="1"/>
  <c r="AI1544" i="8"/>
  <c r="AG1544" i="8"/>
  <c r="AH1544" i="8" s="1"/>
  <c r="AI1543" i="8"/>
  <c r="AG1543" i="8"/>
  <c r="AH1543" i="8" s="1"/>
  <c r="AI1542" i="8"/>
  <c r="AG1542" i="8"/>
  <c r="AH1542" i="8" s="1"/>
  <c r="AI1541" i="8"/>
  <c r="AG1541" i="8"/>
  <c r="AH1541" i="8" s="1"/>
  <c r="AI1540" i="8"/>
  <c r="AG1540" i="8"/>
  <c r="AH1540" i="8" s="1"/>
  <c r="AI1539" i="8"/>
  <c r="AG1539" i="8"/>
  <c r="AH1539" i="8" s="1"/>
  <c r="AI1538" i="8"/>
  <c r="AG1538" i="8"/>
  <c r="AH1538" i="8" s="1"/>
  <c r="AI1537" i="8"/>
  <c r="AG1537" i="8"/>
  <c r="AH1537" i="8" s="1"/>
  <c r="AI1536" i="8"/>
  <c r="AG1536" i="8"/>
  <c r="AH1536" i="8" s="1"/>
  <c r="AI1535" i="8"/>
  <c r="AG1535" i="8"/>
  <c r="AH1535" i="8" s="1"/>
  <c r="AI1534" i="8"/>
  <c r="AG1534" i="8"/>
  <c r="AH1534" i="8" s="1"/>
  <c r="AI1533" i="8"/>
  <c r="AG1533" i="8"/>
  <c r="AH1533" i="8" s="1"/>
  <c r="AI1532" i="8"/>
  <c r="AG1532" i="8"/>
  <c r="AH1532" i="8" s="1"/>
  <c r="AI1531" i="8"/>
  <c r="AG1531" i="8"/>
  <c r="AH1531" i="8" s="1"/>
  <c r="AI1530" i="8"/>
  <c r="AG1530" i="8"/>
  <c r="AH1530" i="8" s="1"/>
  <c r="AI1529" i="8"/>
  <c r="AG1529" i="8"/>
  <c r="AH1529" i="8" s="1"/>
  <c r="AI1528" i="8"/>
  <c r="AG1528" i="8"/>
  <c r="AH1528" i="8" s="1"/>
  <c r="AI1527" i="8"/>
  <c r="AG1527" i="8"/>
  <c r="AH1527" i="8" s="1"/>
  <c r="AI1526" i="8"/>
  <c r="AG1526" i="8"/>
  <c r="AH1526" i="8" s="1"/>
  <c r="AI1525" i="8"/>
  <c r="AG1525" i="8"/>
  <c r="AH1525" i="8" s="1"/>
  <c r="AI1524" i="8"/>
  <c r="AG1524" i="8"/>
  <c r="AH1524" i="8" s="1"/>
  <c r="AI1523" i="8"/>
  <c r="AG1523" i="8"/>
  <c r="AH1523" i="8" s="1"/>
  <c r="AI1522" i="8"/>
  <c r="AG1522" i="8"/>
  <c r="AH1522" i="8" s="1"/>
  <c r="AI1521" i="8"/>
  <c r="AG1521" i="8"/>
  <c r="AH1521" i="8" s="1"/>
  <c r="AI1520" i="8"/>
  <c r="AG1520" i="8"/>
  <c r="AH1520" i="8" s="1"/>
  <c r="AI1519" i="8"/>
  <c r="AG1519" i="8"/>
  <c r="AH1519" i="8" s="1"/>
  <c r="AI1518" i="8"/>
  <c r="AG1518" i="8"/>
  <c r="AH1518" i="8" s="1"/>
  <c r="AI1517" i="8"/>
  <c r="AG1517" i="8"/>
  <c r="AH1517" i="8" s="1"/>
  <c r="AI1516" i="8"/>
  <c r="AG1516" i="8"/>
  <c r="AH1516" i="8" s="1"/>
  <c r="AI1515" i="8"/>
  <c r="AG1515" i="8"/>
  <c r="AH1515" i="8" s="1"/>
  <c r="AI1514" i="8"/>
  <c r="AG1514" i="8"/>
  <c r="AH1514" i="8" s="1"/>
  <c r="AI1513" i="8"/>
  <c r="AG1513" i="8"/>
  <c r="AH1513" i="8" s="1"/>
  <c r="AI1512" i="8"/>
  <c r="AG1512" i="8"/>
  <c r="AH1512" i="8" s="1"/>
  <c r="AI1511" i="8"/>
  <c r="AG1511" i="8"/>
  <c r="AH1511" i="8" s="1"/>
  <c r="AI1510" i="8"/>
  <c r="AG1510" i="8"/>
  <c r="AH1510" i="8" s="1"/>
  <c r="AI1509" i="8"/>
  <c r="AG1509" i="8"/>
  <c r="AH1509" i="8" s="1"/>
  <c r="AI1508" i="8"/>
  <c r="AG1508" i="8"/>
  <c r="AH1508" i="8" s="1"/>
  <c r="AI1507" i="8"/>
  <c r="AG1507" i="8"/>
  <c r="AH1507" i="8" s="1"/>
  <c r="AI1506" i="8"/>
  <c r="AG1506" i="8"/>
  <c r="AH1506" i="8" s="1"/>
  <c r="AI1505" i="8"/>
  <c r="AG1505" i="8"/>
  <c r="AH1505" i="8" s="1"/>
  <c r="AI1504" i="8"/>
  <c r="AG1504" i="8"/>
  <c r="AH1504" i="8" s="1"/>
  <c r="AI1503" i="8"/>
  <c r="AG1503" i="8"/>
  <c r="AH1503" i="8" s="1"/>
  <c r="AI1502" i="8"/>
  <c r="AG1502" i="8"/>
  <c r="AH1502" i="8" s="1"/>
  <c r="AI1501" i="8"/>
  <c r="AG1501" i="8"/>
  <c r="AH1501" i="8" s="1"/>
  <c r="AI1500" i="8"/>
  <c r="AG1500" i="8"/>
  <c r="AH1500" i="8" s="1"/>
  <c r="AI1499" i="8"/>
  <c r="AG1499" i="8"/>
  <c r="AH1499" i="8" s="1"/>
  <c r="AI1498" i="8"/>
  <c r="AG1498" i="8"/>
  <c r="AH1498" i="8" s="1"/>
  <c r="AI1497" i="8"/>
  <c r="AG1497" i="8"/>
  <c r="AH1497" i="8" s="1"/>
  <c r="AI1496" i="8"/>
  <c r="AG1496" i="8"/>
  <c r="AH1496" i="8" s="1"/>
  <c r="AI1495" i="8"/>
  <c r="AG1495" i="8"/>
  <c r="AH1495" i="8" s="1"/>
  <c r="AI1494" i="8"/>
  <c r="AG1494" i="8"/>
  <c r="AH1494" i="8" s="1"/>
  <c r="AI1493" i="8"/>
  <c r="AG1493" i="8"/>
  <c r="AH1493" i="8" s="1"/>
  <c r="AI1492" i="8"/>
  <c r="AG1492" i="8"/>
  <c r="AH1492" i="8" s="1"/>
  <c r="AI1491" i="8"/>
  <c r="AG1491" i="8"/>
  <c r="AH1491" i="8" s="1"/>
  <c r="AI1490" i="8"/>
  <c r="AG1490" i="8"/>
  <c r="AH1490" i="8" s="1"/>
  <c r="AI1489" i="8"/>
  <c r="AG1489" i="8"/>
  <c r="AH1489" i="8" s="1"/>
  <c r="AI1488" i="8"/>
  <c r="AG1488" i="8"/>
  <c r="AH1488" i="8" s="1"/>
  <c r="AI1487" i="8"/>
  <c r="AG1487" i="8"/>
  <c r="AH1487" i="8" s="1"/>
  <c r="AI1486" i="8"/>
  <c r="AG1486" i="8"/>
  <c r="AH1486" i="8" s="1"/>
  <c r="AI1485" i="8"/>
  <c r="AG1485" i="8"/>
  <c r="AH1485" i="8" s="1"/>
  <c r="AI1484" i="8"/>
  <c r="AG1484" i="8"/>
  <c r="AH1484" i="8" s="1"/>
  <c r="AI1483" i="8"/>
  <c r="AG1483" i="8"/>
  <c r="AH1483" i="8" s="1"/>
  <c r="AI1482" i="8"/>
  <c r="AG1482" i="8"/>
  <c r="AH1482" i="8" s="1"/>
  <c r="AI1481" i="8"/>
  <c r="AG1481" i="8"/>
  <c r="AH1481" i="8" s="1"/>
  <c r="AI1480" i="8"/>
  <c r="AG1480" i="8"/>
  <c r="AH1480" i="8" s="1"/>
  <c r="AI1479" i="8"/>
  <c r="AG1479" i="8"/>
  <c r="AH1479" i="8" s="1"/>
  <c r="AI1478" i="8"/>
  <c r="AG1478" i="8"/>
  <c r="AH1478" i="8" s="1"/>
  <c r="AI1477" i="8"/>
  <c r="AG1477" i="8"/>
  <c r="AH1477" i="8" s="1"/>
  <c r="AI1476" i="8"/>
  <c r="AG1476" i="8"/>
  <c r="AH1476" i="8" s="1"/>
  <c r="AI1475" i="8"/>
  <c r="AG1475" i="8"/>
  <c r="AH1475" i="8" s="1"/>
  <c r="AI1474" i="8"/>
  <c r="AG1474" i="8"/>
  <c r="AH1474" i="8" s="1"/>
  <c r="AI1473" i="8"/>
  <c r="AG1473" i="8"/>
  <c r="AH1473" i="8" s="1"/>
  <c r="AI1472" i="8"/>
  <c r="AG1472" i="8"/>
  <c r="AH1472" i="8" s="1"/>
  <c r="AI1471" i="8"/>
  <c r="AG1471" i="8"/>
  <c r="AH1471" i="8" s="1"/>
  <c r="AI1470" i="8"/>
  <c r="AG1470" i="8"/>
  <c r="AH1470" i="8" s="1"/>
  <c r="AI1469" i="8"/>
  <c r="AG1469" i="8"/>
  <c r="AH1469" i="8" s="1"/>
  <c r="AI1468" i="8"/>
  <c r="AG1468" i="8"/>
  <c r="AH1468" i="8" s="1"/>
  <c r="AI1467" i="8"/>
  <c r="AG1467" i="8"/>
  <c r="AH1467" i="8" s="1"/>
  <c r="AI1466" i="8"/>
  <c r="AG1466" i="8"/>
  <c r="AH1466" i="8" s="1"/>
  <c r="AI1465" i="8"/>
  <c r="AG1465" i="8"/>
  <c r="AH1465" i="8" s="1"/>
  <c r="AI1464" i="8"/>
  <c r="AG1464" i="8"/>
  <c r="AH1464" i="8" s="1"/>
  <c r="AI1463" i="8"/>
  <c r="AG1463" i="8"/>
  <c r="AH1463" i="8" s="1"/>
  <c r="AI1462" i="8"/>
  <c r="AG1462" i="8"/>
  <c r="AH1462" i="8" s="1"/>
  <c r="AI1461" i="8"/>
  <c r="AG1461" i="8"/>
  <c r="AH1461" i="8" s="1"/>
  <c r="AI1460" i="8"/>
  <c r="AG1460" i="8"/>
  <c r="AH1460" i="8" s="1"/>
  <c r="AI1459" i="8"/>
  <c r="AG1459" i="8"/>
  <c r="AH1459" i="8" s="1"/>
  <c r="AI1458" i="8"/>
  <c r="AG1458" i="8"/>
  <c r="AH1458" i="8" s="1"/>
  <c r="AI1457" i="8"/>
  <c r="AG1457" i="8"/>
  <c r="AH1457" i="8" s="1"/>
  <c r="AI1456" i="8"/>
  <c r="AG1456" i="8"/>
  <c r="AH1456" i="8" s="1"/>
  <c r="AI1455" i="8"/>
  <c r="AG1455" i="8"/>
  <c r="AH1455" i="8" s="1"/>
  <c r="AI1454" i="8"/>
  <c r="AG1454" i="8"/>
  <c r="AH1454" i="8" s="1"/>
  <c r="AI1453" i="8"/>
  <c r="AG1453" i="8"/>
  <c r="AH1453" i="8" s="1"/>
  <c r="AI1452" i="8"/>
  <c r="AG1452" i="8"/>
  <c r="AH1452" i="8" s="1"/>
  <c r="AI1451" i="8"/>
  <c r="AG1451" i="8"/>
  <c r="AH1451" i="8" s="1"/>
  <c r="AI1450" i="8"/>
  <c r="AG1450" i="8"/>
  <c r="AH1450" i="8" s="1"/>
  <c r="AI1449" i="8"/>
  <c r="AG1449" i="8"/>
  <c r="AH1449" i="8" s="1"/>
  <c r="AI1448" i="8"/>
  <c r="AG1448" i="8"/>
  <c r="AH1448" i="8" s="1"/>
  <c r="AI1447" i="8"/>
  <c r="AG1447" i="8"/>
  <c r="AH1447" i="8" s="1"/>
  <c r="AI1446" i="8"/>
  <c r="AG1446" i="8"/>
  <c r="AH1446" i="8" s="1"/>
  <c r="AI1445" i="8"/>
  <c r="AG1445" i="8"/>
  <c r="AH1445" i="8" s="1"/>
  <c r="AI1444" i="8"/>
  <c r="AG1444" i="8"/>
  <c r="AH1444" i="8" s="1"/>
  <c r="AI1443" i="8"/>
  <c r="AG1443" i="8"/>
  <c r="AH1443" i="8" s="1"/>
  <c r="AI1442" i="8"/>
  <c r="AG1442" i="8"/>
  <c r="AH1442" i="8" s="1"/>
  <c r="AI1441" i="8"/>
  <c r="AG1441" i="8"/>
  <c r="AH1441" i="8" s="1"/>
  <c r="AI1440" i="8"/>
  <c r="AG1440" i="8"/>
  <c r="AH1440" i="8" s="1"/>
  <c r="AI1439" i="8"/>
  <c r="AG1439" i="8"/>
  <c r="AH1439" i="8" s="1"/>
  <c r="AI1438" i="8"/>
  <c r="AG1438" i="8"/>
  <c r="AH1438" i="8" s="1"/>
  <c r="AI1437" i="8"/>
  <c r="AG1437" i="8"/>
  <c r="AH1437" i="8" s="1"/>
  <c r="AI1436" i="8"/>
  <c r="AG1436" i="8"/>
  <c r="AH1436" i="8" s="1"/>
  <c r="AI1435" i="8"/>
  <c r="AG1435" i="8"/>
  <c r="AH1435" i="8" s="1"/>
  <c r="AI1434" i="8"/>
  <c r="AG1434" i="8"/>
  <c r="AH1434" i="8" s="1"/>
  <c r="AI1433" i="8"/>
  <c r="AG1433" i="8"/>
  <c r="AH1433" i="8" s="1"/>
  <c r="AI1432" i="8"/>
  <c r="AG1432" i="8"/>
  <c r="AH1432" i="8" s="1"/>
  <c r="AI1431" i="8"/>
  <c r="AG1431" i="8"/>
  <c r="AH1431" i="8" s="1"/>
  <c r="AI1430" i="8"/>
  <c r="AG1430" i="8"/>
  <c r="AH1430" i="8" s="1"/>
  <c r="AI1429" i="8"/>
  <c r="AG1429" i="8"/>
  <c r="AH1429" i="8" s="1"/>
  <c r="AI1428" i="8"/>
  <c r="AG1428" i="8"/>
  <c r="AH1428" i="8" s="1"/>
  <c r="AI1427" i="8"/>
  <c r="AG1427" i="8"/>
  <c r="AH1427" i="8" s="1"/>
  <c r="AI1426" i="8"/>
  <c r="AG1426" i="8"/>
  <c r="AH1426" i="8" s="1"/>
  <c r="AI1425" i="8"/>
  <c r="AG1425" i="8"/>
  <c r="AH1425" i="8" s="1"/>
  <c r="AI1424" i="8"/>
  <c r="AG1424" i="8"/>
  <c r="AH1424" i="8" s="1"/>
  <c r="AI1423" i="8"/>
  <c r="AG1423" i="8"/>
  <c r="AH1423" i="8" s="1"/>
  <c r="AI1422" i="8"/>
  <c r="AG1422" i="8"/>
  <c r="AH1422" i="8" s="1"/>
  <c r="AI1421" i="8"/>
  <c r="AG1421" i="8"/>
  <c r="AH1421" i="8" s="1"/>
  <c r="AI1420" i="8"/>
  <c r="AG1420" i="8"/>
  <c r="AH1420" i="8" s="1"/>
  <c r="AI1419" i="8"/>
  <c r="AG1419" i="8"/>
  <c r="AH1419" i="8" s="1"/>
  <c r="AI1418" i="8"/>
  <c r="AG1418" i="8"/>
  <c r="AH1418" i="8" s="1"/>
  <c r="AI1417" i="8"/>
  <c r="AG1417" i="8"/>
  <c r="AH1417" i="8" s="1"/>
  <c r="AI1416" i="8"/>
  <c r="AG1416" i="8"/>
  <c r="AH1416" i="8" s="1"/>
  <c r="AI1415" i="8"/>
  <c r="AG1415" i="8"/>
  <c r="AH1415" i="8" s="1"/>
  <c r="AI1414" i="8"/>
  <c r="AG1414" i="8"/>
  <c r="AH1414" i="8" s="1"/>
  <c r="AI1413" i="8"/>
  <c r="AG1413" i="8"/>
  <c r="AH1413" i="8" s="1"/>
  <c r="AI1412" i="8"/>
  <c r="AG1412" i="8"/>
  <c r="AH1412" i="8" s="1"/>
  <c r="AI1411" i="8"/>
  <c r="AG1411" i="8"/>
  <c r="AH1411" i="8" s="1"/>
  <c r="AI1410" i="8"/>
  <c r="AG1410" i="8"/>
  <c r="AH1410" i="8" s="1"/>
  <c r="AI1409" i="8"/>
  <c r="AG1409" i="8"/>
  <c r="AH1409" i="8" s="1"/>
  <c r="AI1408" i="8"/>
  <c r="AG1408" i="8"/>
  <c r="AH1408" i="8" s="1"/>
  <c r="AI1407" i="8"/>
  <c r="AG1407" i="8"/>
  <c r="AH1407" i="8" s="1"/>
  <c r="AI1406" i="8"/>
  <c r="AG1406" i="8"/>
  <c r="AH1406" i="8" s="1"/>
  <c r="AI1405" i="8"/>
  <c r="AG1405" i="8"/>
  <c r="AH1405" i="8" s="1"/>
  <c r="AI1404" i="8"/>
  <c r="AG1404" i="8"/>
  <c r="AH1404" i="8" s="1"/>
  <c r="AI1403" i="8"/>
  <c r="AG1403" i="8"/>
  <c r="AH1403" i="8" s="1"/>
  <c r="AI1402" i="8"/>
  <c r="AG1402" i="8"/>
  <c r="AH1402" i="8" s="1"/>
  <c r="AI1401" i="8"/>
  <c r="AG1401" i="8"/>
  <c r="AH1401" i="8" s="1"/>
  <c r="AI1400" i="8"/>
  <c r="AG1400" i="8"/>
  <c r="AH1400" i="8" s="1"/>
  <c r="AI1399" i="8"/>
  <c r="AG1399" i="8"/>
  <c r="AH1399" i="8" s="1"/>
  <c r="AI1398" i="8"/>
  <c r="AG1398" i="8"/>
  <c r="AH1398" i="8" s="1"/>
  <c r="AI1397" i="8"/>
  <c r="AG1397" i="8"/>
  <c r="AH1397" i="8" s="1"/>
  <c r="AI1396" i="8"/>
  <c r="AG1396" i="8"/>
  <c r="AH1396" i="8" s="1"/>
  <c r="AI1395" i="8"/>
  <c r="AG1395" i="8"/>
  <c r="AH1395" i="8" s="1"/>
  <c r="AI1394" i="8"/>
  <c r="AG1394" i="8"/>
  <c r="AH1394" i="8" s="1"/>
  <c r="AI1393" i="8"/>
  <c r="AG1393" i="8"/>
  <c r="AH1393" i="8" s="1"/>
  <c r="AI1392" i="8"/>
  <c r="AG1392" i="8"/>
  <c r="AH1392" i="8" s="1"/>
  <c r="AI1391" i="8"/>
  <c r="AG1391" i="8"/>
  <c r="AH1391" i="8" s="1"/>
  <c r="AI1390" i="8"/>
  <c r="AG1390" i="8"/>
  <c r="AH1390" i="8" s="1"/>
  <c r="AI1389" i="8"/>
  <c r="AG1389" i="8"/>
  <c r="AH1389" i="8" s="1"/>
  <c r="AI1388" i="8"/>
  <c r="AH1388" i="8"/>
  <c r="AG1388" i="8"/>
  <c r="AI1387" i="8"/>
  <c r="AG1387" i="8"/>
  <c r="AH1387" i="8" s="1"/>
  <c r="AI1386" i="8"/>
  <c r="AG1386" i="8"/>
  <c r="AH1386" i="8" s="1"/>
  <c r="AI1385" i="8"/>
  <c r="AG1385" i="8"/>
  <c r="AH1385" i="8" s="1"/>
  <c r="AI1384" i="8"/>
  <c r="AG1384" i="8"/>
  <c r="AH1384" i="8" s="1"/>
  <c r="AI1383" i="8"/>
  <c r="AG1383" i="8"/>
  <c r="AH1383" i="8" s="1"/>
  <c r="AI1382" i="8"/>
  <c r="AG1382" i="8"/>
  <c r="AH1382" i="8" s="1"/>
  <c r="AI1381" i="8"/>
  <c r="AG1381" i="8"/>
  <c r="AH1381" i="8" s="1"/>
  <c r="AI1380" i="8"/>
  <c r="AG1380" i="8"/>
  <c r="AH1380" i="8" s="1"/>
  <c r="AI1379" i="8"/>
  <c r="AG1379" i="8"/>
  <c r="AH1379" i="8" s="1"/>
  <c r="AI1378" i="8"/>
  <c r="AG1378" i="8"/>
  <c r="AH1378" i="8" s="1"/>
  <c r="AI1377" i="8"/>
  <c r="AG1377" i="8"/>
  <c r="AH1377" i="8" s="1"/>
  <c r="AI1376" i="8"/>
  <c r="AG1376" i="8"/>
  <c r="AH1376" i="8" s="1"/>
  <c r="AI1375" i="8"/>
  <c r="AG1375" i="8"/>
  <c r="AH1375" i="8" s="1"/>
  <c r="AI1374" i="8"/>
  <c r="AG1374" i="8"/>
  <c r="AH1374" i="8" s="1"/>
  <c r="AI1373" i="8"/>
  <c r="AG1373" i="8"/>
  <c r="AH1373" i="8" s="1"/>
  <c r="AI1372" i="8"/>
  <c r="AG1372" i="8"/>
  <c r="AH1372" i="8" s="1"/>
  <c r="AI1371" i="8"/>
  <c r="AG1371" i="8"/>
  <c r="AH1371" i="8" s="1"/>
  <c r="AI1370" i="8"/>
  <c r="AG1370" i="8"/>
  <c r="AH1370" i="8" s="1"/>
  <c r="AI1369" i="8"/>
  <c r="AG1369" i="8"/>
  <c r="AH1369" i="8" s="1"/>
  <c r="AI1368" i="8"/>
  <c r="AG1368" i="8"/>
  <c r="AH1368" i="8" s="1"/>
  <c r="AI1367" i="8"/>
  <c r="AG1367" i="8"/>
  <c r="AH1367" i="8" s="1"/>
  <c r="AI1366" i="8"/>
  <c r="AG1366" i="8"/>
  <c r="AH1366" i="8" s="1"/>
  <c r="AI1365" i="8"/>
  <c r="AG1365" i="8"/>
  <c r="AH1365" i="8" s="1"/>
  <c r="AI1364" i="8"/>
  <c r="AG1364" i="8"/>
  <c r="AH1364" i="8" s="1"/>
  <c r="AI1363" i="8"/>
  <c r="AG1363" i="8"/>
  <c r="AH1363" i="8" s="1"/>
  <c r="AI1362" i="8"/>
  <c r="AG1362" i="8"/>
  <c r="AH1362" i="8" s="1"/>
  <c r="AI1361" i="8"/>
  <c r="AG1361" i="8"/>
  <c r="AH1361" i="8" s="1"/>
  <c r="AI1360" i="8"/>
  <c r="AG1360" i="8"/>
  <c r="AH1360" i="8" s="1"/>
  <c r="AI1359" i="8"/>
  <c r="AG1359" i="8"/>
  <c r="AH1359" i="8" s="1"/>
  <c r="AI1358" i="8"/>
  <c r="AG1358" i="8"/>
  <c r="AH1358" i="8" s="1"/>
  <c r="AI1357" i="8"/>
  <c r="AG1357" i="8"/>
  <c r="AH1357" i="8" s="1"/>
  <c r="AI1356" i="8"/>
  <c r="AG1356" i="8"/>
  <c r="AH1356" i="8" s="1"/>
  <c r="AI1355" i="8"/>
  <c r="AG1355" i="8"/>
  <c r="AH1355" i="8" s="1"/>
  <c r="AI1354" i="8"/>
  <c r="AG1354" i="8"/>
  <c r="AH1354" i="8" s="1"/>
  <c r="AI1353" i="8"/>
  <c r="AG1353" i="8"/>
  <c r="AH1353" i="8" s="1"/>
  <c r="AI1352" i="8"/>
  <c r="AG1352" i="8"/>
  <c r="AH1352" i="8" s="1"/>
  <c r="AI1351" i="8"/>
  <c r="AG1351" i="8"/>
  <c r="AH1351" i="8" s="1"/>
  <c r="AI1350" i="8"/>
  <c r="AG1350" i="8"/>
  <c r="AH1350" i="8" s="1"/>
  <c r="AI1349" i="8"/>
  <c r="AG1349" i="8"/>
  <c r="AH1349" i="8" s="1"/>
  <c r="AI1348" i="8"/>
  <c r="AG1348" i="8"/>
  <c r="AH1348" i="8" s="1"/>
  <c r="AI1347" i="8"/>
  <c r="AG1347" i="8"/>
  <c r="AH1347" i="8" s="1"/>
  <c r="AI1346" i="8"/>
  <c r="AG1346" i="8"/>
  <c r="AH1346" i="8" s="1"/>
  <c r="AI1345" i="8"/>
  <c r="AG1345" i="8"/>
  <c r="AH1345" i="8" s="1"/>
  <c r="AI1344" i="8"/>
  <c r="AG1344" i="8"/>
  <c r="AH1344" i="8" s="1"/>
  <c r="AI1343" i="8"/>
  <c r="AG1343" i="8"/>
  <c r="AH1343" i="8" s="1"/>
  <c r="AI1342" i="8"/>
  <c r="AG1342" i="8"/>
  <c r="AH1342" i="8" s="1"/>
  <c r="AI1341" i="8"/>
  <c r="AG1341" i="8"/>
  <c r="AH1341" i="8" s="1"/>
  <c r="AI1340" i="8"/>
  <c r="AG1340" i="8"/>
  <c r="AH1340" i="8" s="1"/>
  <c r="AI1339" i="8"/>
  <c r="AG1339" i="8"/>
  <c r="AH1339" i="8" s="1"/>
  <c r="AI1338" i="8"/>
  <c r="AG1338" i="8"/>
  <c r="AH1338" i="8" s="1"/>
  <c r="AI1337" i="8"/>
  <c r="AG1337" i="8"/>
  <c r="AH1337" i="8" s="1"/>
  <c r="AI1336" i="8"/>
  <c r="AG1336" i="8"/>
  <c r="AH1336" i="8" s="1"/>
  <c r="AI1335" i="8"/>
  <c r="AG1335" i="8"/>
  <c r="AH1335" i="8" s="1"/>
  <c r="AI1334" i="8"/>
  <c r="AG1334" i="8"/>
  <c r="AH1334" i="8" s="1"/>
  <c r="AI1333" i="8"/>
  <c r="AG1333" i="8"/>
  <c r="AH1333" i="8" s="1"/>
  <c r="AI1332" i="8"/>
  <c r="AG1332" i="8"/>
  <c r="AH1332" i="8" s="1"/>
  <c r="AI1331" i="8"/>
  <c r="AG1331" i="8"/>
  <c r="AH1331" i="8" s="1"/>
  <c r="AI1330" i="8"/>
  <c r="AG1330" i="8"/>
  <c r="AH1330" i="8" s="1"/>
  <c r="AI1329" i="8"/>
  <c r="AG1329" i="8"/>
  <c r="AH1329" i="8" s="1"/>
  <c r="AI1328" i="8"/>
  <c r="AG1328" i="8"/>
  <c r="AH1328" i="8" s="1"/>
  <c r="AI1327" i="8"/>
  <c r="AG1327" i="8"/>
  <c r="AH1327" i="8" s="1"/>
  <c r="AI1326" i="8"/>
  <c r="AG1326" i="8"/>
  <c r="AH1326" i="8" s="1"/>
  <c r="AI1325" i="8"/>
  <c r="AG1325" i="8"/>
  <c r="AH1325" i="8" s="1"/>
  <c r="AI1324" i="8"/>
  <c r="AG1324" i="8"/>
  <c r="AH1324" i="8" s="1"/>
  <c r="AI1323" i="8"/>
  <c r="AG1323" i="8"/>
  <c r="AH1323" i="8" s="1"/>
  <c r="AI1322" i="8"/>
  <c r="AG1322" i="8"/>
  <c r="AH1322" i="8" s="1"/>
  <c r="AI1321" i="8"/>
  <c r="AG1321" i="8"/>
  <c r="AH1321" i="8" s="1"/>
  <c r="AI1320" i="8"/>
  <c r="AG1320" i="8"/>
  <c r="AH1320" i="8" s="1"/>
  <c r="AI1319" i="8"/>
  <c r="AG1319" i="8"/>
  <c r="AH1319" i="8" s="1"/>
  <c r="AI1318" i="8"/>
  <c r="AG1318" i="8"/>
  <c r="AH1318" i="8" s="1"/>
  <c r="AI1317" i="8"/>
  <c r="AG1317" i="8"/>
  <c r="AH1317" i="8" s="1"/>
  <c r="AI1316" i="8"/>
  <c r="AG1316" i="8"/>
  <c r="AH1316" i="8" s="1"/>
  <c r="AI1315" i="8"/>
  <c r="AG1315" i="8"/>
  <c r="AH1315" i="8" s="1"/>
  <c r="AI1314" i="8"/>
  <c r="AG1314" i="8"/>
  <c r="AH1314" i="8" s="1"/>
  <c r="AI1313" i="8"/>
  <c r="AG1313" i="8"/>
  <c r="AH1313" i="8" s="1"/>
  <c r="AI1312" i="8"/>
  <c r="AG1312" i="8"/>
  <c r="AH1312" i="8" s="1"/>
  <c r="AI1311" i="8"/>
  <c r="AG1311" i="8"/>
  <c r="AH1311" i="8" s="1"/>
  <c r="AI1310" i="8"/>
  <c r="AG1310" i="8"/>
  <c r="AH1310" i="8" s="1"/>
  <c r="AI1309" i="8"/>
  <c r="AG1309" i="8"/>
  <c r="AH1309" i="8" s="1"/>
  <c r="AI1308" i="8"/>
  <c r="AG1308" i="8"/>
  <c r="AH1308" i="8" s="1"/>
  <c r="AI1307" i="8"/>
  <c r="AG1307" i="8"/>
  <c r="AH1307" i="8" s="1"/>
  <c r="AI1306" i="8"/>
  <c r="AG1306" i="8"/>
  <c r="AH1306" i="8" s="1"/>
  <c r="AI1305" i="8"/>
  <c r="AG1305" i="8"/>
  <c r="AH1305" i="8" s="1"/>
  <c r="AI1304" i="8"/>
  <c r="AG1304" i="8"/>
  <c r="AH1304" i="8" s="1"/>
  <c r="AI1303" i="8"/>
  <c r="AG1303" i="8"/>
  <c r="AH1303" i="8" s="1"/>
  <c r="AI1302" i="8"/>
  <c r="AG1302" i="8"/>
  <c r="AH1302" i="8" s="1"/>
  <c r="AI1301" i="8"/>
  <c r="AG1301" i="8"/>
  <c r="AH1301" i="8" s="1"/>
  <c r="AI1300" i="8"/>
  <c r="AG1300" i="8"/>
  <c r="AH1300" i="8" s="1"/>
  <c r="AI1299" i="8"/>
  <c r="AG1299" i="8"/>
  <c r="AH1299" i="8" s="1"/>
  <c r="AI1298" i="8"/>
  <c r="AG1298" i="8"/>
  <c r="AH1298" i="8" s="1"/>
  <c r="AI1297" i="8"/>
  <c r="AG1297" i="8"/>
  <c r="AH1297" i="8" s="1"/>
  <c r="AI1296" i="8"/>
  <c r="AG1296" i="8"/>
  <c r="AH1296" i="8" s="1"/>
  <c r="AI1295" i="8"/>
  <c r="AG1295" i="8"/>
  <c r="AH1295" i="8" s="1"/>
  <c r="AI1294" i="8"/>
  <c r="AG1294" i="8"/>
  <c r="AH1294" i="8" s="1"/>
  <c r="AI1293" i="8"/>
  <c r="AG1293" i="8"/>
  <c r="AH1293" i="8" s="1"/>
  <c r="AI1292" i="8"/>
  <c r="AG1292" i="8"/>
  <c r="AH1292" i="8" s="1"/>
  <c r="AI1291" i="8"/>
  <c r="AG1291" i="8"/>
  <c r="AH1291" i="8" s="1"/>
  <c r="AI1290" i="8"/>
  <c r="AG1290" i="8"/>
  <c r="AH1290" i="8" s="1"/>
  <c r="AI1289" i="8"/>
  <c r="AG1289" i="8"/>
  <c r="AH1289" i="8" s="1"/>
  <c r="AI1288" i="8"/>
  <c r="AG1288" i="8"/>
  <c r="AH1288" i="8" s="1"/>
  <c r="AI1287" i="8"/>
  <c r="AG1287" i="8"/>
  <c r="AH1287" i="8" s="1"/>
  <c r="AI1286" i="8"/>
  <c r="AG1286" i="8"/>
  <c r="AH1286" i="8" s="1"/>
  <c r="AI1285" i="8"/>
  <c r="AG1285" i="8"/>
  <c r="AH1285" i="8" s="1"/>
  <c r="AI1284" i="8"/>
  <c r="AG1284" i="8"/>
  <c r="AH1284" i="8" s="1"/>
  <c r="AI1283" i="8"/>
  <c r="AG1283" i="8"/>
  <c r="AH1283" i="8" s="1"/>
  <c r="AI1282" i="8"/>
  <c r="AG1282" i="8"/>
  <c r="AH1282" i="8" s="1"/>
  <c r="AI1281" i="8"/>
  <c r="AG1281" i="8"/>
  <c r="AH1281" i="8" s="1"/>
  <c r="AI1280" i="8"/>
  <c r="AG1280" i="8"/>
  <c r="AH1280" i="8" s="1"/>
  <c r="AI1279" i="8"/>
  <c r="AG1279" i="8"/>
  <c r="AH1279" i="8" s="1"/>
  <c r="AI1278" i="8"/>
  <c r="AG1278" i="8"/>
  <c r="AH1278" i="8" s="1"/>
  <c r="AI1277" i="8"/>
  <c r="AG1277" i="8"/>
  <c r="AH1277" i="8" s="1"/>
  <c r="AI1276" i="8"/>
  <c r="AG1276" i="8"/>
  <c r="AH1276" i="8" s="1"/>
  <c r="AI1275" i="8"/>
  <c r="AG1275" i="8"/>
  <c r="AH1275" i="8" s="1"/>
  <c r="AI1274" i="8"/>
  <c r="AG1274" i="8"/>
  <c r="AH1274" i="8" s="1"/>
  <c r="AI1273" i="8"/>
  <c r="AG1273" i="8"/>
  <c r="AH1273" i="8" s="1"/>
  <c r="AI1272" i="8"/>
  <c r="AG1272" i="8"/>
  <c r="AH1272" i="8" s="1"/>
  <c r="AI1271" i="8"/>
  <c r="AG1271" i="8"/>
  <c r="AH1271" i="8" s="1"/>
  <c r="AI1270" i="8"/>
  <c r="AG1270" i="8"/>
  <c r="AH1270" i="8" s="1"/>
  <c r="AI1269" i="8"/>
  <c r="AG1269" i="8"/>
  <c r="AH1269" i="8" s="1"/>
  <c r="AI1268" i="8"/>
  <c r="AG1268" i="8"/>
  <c r="AH1268" i="8" s="1"/>
  <c r="AI1267" i="8"/>
  <c r="AG1267" i="8"/>
  <c r="AH1267" i="8" s="1"/>
  <c r="AI1266" i="8"/>
  <c r="AG1266" i="8"/>
  <c r="AH1266" i="8" s="1"/>
  <c r="AI1265" i="8"/>
  <c r="AG1265" i="8"/>
  <c r="AH1265" i="8" s="1"/>
  <c r="AI1264" i="8"/>
  <c r="AG1264" i="8"/>
  <c r="AH1264" i="8" s="1"/>
  <c r="AI1263" i="8"/>
  <c r="AG1263" i="8"/>
  <c r="AH1263" i="8" s="1"/>
  <c r="AI1262" i="8"/>
  <c r="AG1262" i="8"/>
  <c r="AH1262" i="8" s="1"/>
  <c r="AI1261" i="8"/>
  <c r="AG1261" i="8"/>
  <c r="AH1261" i="8" s="1"/>
  <c r="AI1260" i="8"/>
  <c r="AG1260" i="8"/>
  <c r="AH1260" i="8" s="1"/>
  <c r="AI1259" i="8"/>
  <c r="AG1259" i="8"/>
  <c r="AH1259" i="8" s="1"/>
  <c r="AI1258" i="8"/>
  <c r="AG1258" i="8"/>
  <c r="AH1258" i="8" s="1"/>
  <c r="AI1257" i="8"/>
  <c r="AG1257" i="8"/>
  <c r="AH1257" i="8" s="1"/>
  <c r="AI1256" i="8"/>
  <c r="AG1256" i="8"/>
  <c r="AH1256" i="8" s="1"/>
  <c r="AI1255" i="8"/>
  <c r="AG1255" i="8"/>
  <c r="AH1255" i="8" s="1"/>
  <c r="AI1254" i="8"/>
  <c r="AG1254" i="8"/>
  <c r="AH1254" i="8" s="1"/>
  <c r="AI1253" i="8"/>
  <c r="AG1253" i="8"/>
  <c r="AH1253" i="8" s="1"/>
  <c r="AI1252" i="8"/>
  <c r="AG1252" i="8"/>
  <c r="AH1252" i="8" s="1"/>
  <c r="AI1251" i="8"/>
  <c r="AG1251" i="8"/>
  <c r="AH1251" i="8" s="1"/>
  <c r="AI1250" i="8"/>
  <c r="AG1250" i="8"/>
  <c r="AH1250" i="8" s="1"/>
  <c r="AI1249" i="8"/>
  <c r="AG1249" i="8"/>
  <c r="AH1249" i="8" s="1"/>
  <c r="AI1248" i="8"/>
  <c r="AG1248" i="8"/>
  <c r="AH1248" i="8" s="1"/>
  <c r="AI1247" i="8"/>
  <c r="AG1247" i="8"/>
  <c r="AH1247" i="8" s="1"/>
  <c r="AI1246" i="8"/>
  <c r="AG1246" i="8"/>
  <c r="AH1246" i="8" s="1"/>
  <c r="AI1245" i="8"/>
  <c r="AG1245" i="8"/>
  <c r="AH1245" i="8" s="1"/>
  <c r="AI1244" i="8"/>
  <c r="AG1244" i="8"/>
  <c r="AH1244" i="8" s="1"/>
  <c r="AI1243" i="8"/>
  <c r="AG1243" i="8"/>
  <c r="AH1243" i="8" s="1"/>
  <c r="AI1242" i="8"/>
  <c r="AG1242" i="8"/>
  <c r="AH1242" i="8" s="1"/>
  <c r="AI1241" i="8"/>
  <c r="AG1241" i="8"/>
  <c r="AH1241" i="8" s="1"/>
  <c r="AI1240" i="8"/>
  <c r="AG1240" i="8"/>
  <c r="AH1240" i="8" s="1"/>
  <c r="AI1239" i="8"/>
  <c r="AG1239" i="8"/>
  <c r="AH1239" i="8" s="1"/>
  <c r="AI1238" i="8"/>
  <c r="AG1238" i="8"/>
  <c r="AH1238" i="8" s="1"/>
  <c r="AI1237" i="8"/>
  <c r="AG1237" i="8"/>
  <c r="AH1237" i="8" s="1"/>
  <c r="AI1236" i="8"/>
  <c r="AG1236" i="8"/>
  <c r="AH1236" i="8" s="1"/>
  <c r="AI1235" i="8"/>
  <c r="AG1235" i="8"/>
  <c r="AH1235" i="8" s="1"/>
  <c r="AI1234" i="8"/>
  <c r="AG1234" i="8"/>
  <c r="AH1234" i="8" s="1"/>
  <c r="AI1233" i="8"/>
  <c r="AG1233" i="8"/>
  <c r="AH1233" i="8" s="1"/>
  <c r="AI1232" i="8"/>
  <c r="AG1232" i="8"/>
  <c r="AH1232" i="8" s="1"/>
  <c r="AI1231" i="8"/>
  <c r="AG1231" i="8"/>
  <c r="AH1231" i="8" s="1"/>
  <c r="AI1230" i="8"/>
  <c r="AG1230" i="8"/>
  <c r="AH1230" i="8" s="1"/>
  <c r="AI1229" i="8"/>
  <c r="AH1229" i="8"/>
  <c r="AG1229" i="8"/>
  <c r="AI1228" i="8"/>
  <c r="AG1228" i="8"/>
  <c r="AH1228" i="8" s="1"/>
  <c r="AI1227" i="8"/>
  <c r="AG1227" i="8"/>
  <c r="AH1227" i="8" s="1"/>
  <c r="AI1226" i="8"/>
  <c r="AG1226" i="8"/>
  <c r="AH1226" i="8" s="1"/>
  <c r="AI1225" i="8"/>
  <c r="AG1225" i="8"/>
  <c r="AH1225" i="8" s="1"/>
  <c r="AI1224" i="8"/>
  <c r="AG1224" i="8"/>
  <c r="AH1224" i="8" s="1"/>
  <c r="AI1223" i="8"/>
  <c r="AG1223" i="8"/>
  <c r="AH1223" i="8" s="1"/>
  <c r="AI1222" i="8"/>
  <c r="AG1222" i="8"/>
  <c r="AH1222" i="8" s="1"/>
  <c r="AI1221" i="8"/>
  <c r="AG1221" i="8"/>
  <c r="AH1221" i="8" s="1"/>
  <c r="AI1220" i="8"/>
  <c r="AG1220" i="8"/>
  <c r="AH1220" i="8" s="1"/>
  <c r="AI1219" i="8"/>
  <c r="AG1219" i="8"/>
  <c r="AH1219" i="8" s="1"/>
  <c r="AI1218" i="8"/>
  <c r="AG1218" i="8"/>
  <c r="AH1218" i="8" s="1"/>
  <c r="AI1217" i="8"/>
  <c r="AG1217" i="8"/>
  <c r="AH1217" i="8" s="1"/>
  <c r="AI1216" i="8"/>
  <c r="AG1216" i="8"/>
  <c r="AH1216" i="8" s="1"/>
  <c r="AI1215" i="8"/>
  <c r="AG1215" i="8"/>
  <c r="AH1215" i="8" s="1"/>
  <c r="AI1214" i="8"/>
  <c r="AG1214" i="8"/>
  <c r="AH1214" i="8" s="1"/>
  <c r="AI1213" i="8"/>
  <c r="AG1213" i="8"/>
  <c r="AH1213" i="8" s="1"/>
  <c r="AI1212" i="8"/>
  <c r="AG1212" i="8"/>
  <c r="AH1212" i="8" s="1"/>
  <c r="AI1211" i="8"/>
  <c r="AG1211" i="8"/>
  <c r="AH1211" i="8" s="1"/>
  <c r="AI1210" i="8"/>
  <c r="AG1210" i="8"/>
  <c r="AH1210" i="8" s="1"/>
  <c r="AI1209" i="8"/>
  <c r="AG1209" i="8"/>
  <c r="AH1209" i="8" s="1"/>
  <c r="AI1208" i="8"/>
  <c r="AG1208" i="8"/>
  <c r="AH1208" i="8" s="1"/>
  <c r="AI1207" i="8"/>
  <c r="AG1207" i="8"/>
  <c r="AH1207" i="8" s="1"/>
  <c r="AI1206" i="8"/>
  <c r="AG1206" i="8"/>
  <c r="AH1206" i="8" s="1"/>
  <c r="AI1205" i="8"/>
  <c r="AG1205" i="8"/>
  <c r="AH1205" i="8" s="1"/>
  <c r="AI1204" i="8"/>
  <c r="AG1204" i="8"/>
  <c r="AH1204" i="8" s="1"/>
  <c r="AI1203" i="8"/>
  <c r="AG1203" i="8"/>
  <c r="AH1203" i="8" s="1"/>
  <c r="AI1202" i="8"/>
  <c r="AG1202" i="8"/>
  <c r="AH1202" i="8" s="1"/>
  <c r="AI1201" i="8"/>
  <c r="AG1201" i="8"/>
  <c r="AH1201" i="8" s="1"/>
  <c r="AI1200" i="8"/>
  <c r="AG1200" i="8"/>
  <c r="AH1200" i="8" s="1"/>
  <c r="AI1199" i="8"/>
  <c r="AG1199" i="8"/>
  <c r="AH1199" i="8" s="1"/>
  <c r="AI1198" i="8"/>
  <c r="AG1198" i="8"/>
  <c r="AH1198" i="8" s="1"/>
  <c r="AI1197" i="8"/>
  <c r="AG1197" i="8"/>
  <c r="AH1197" i="8" s="1"/>
  <c r="AI1196" i="8"/>
  <c r="AG1196" i="8"/>
  <c r="AH1196" i="8" s="1"/>
  <c r="AI1195" i="8"/>
  <c r="AG1195" i="8"/>
  <c r="AH1195" i="8" s="1"/>
  <c r="AI1194" i="8"/>
  <c r="AG1194" i="8"/>
  <c r="AH1194" i="8" s="1"/>
  <c r="AI1193" i="8"/>
  <c r="AG1193" i="8"/>
  <c r="AH1193" i="8" s="1"/>
  <c r="AI1192" i="8"/>
  <c r="AG1192" i="8"/>
  <c r="AH1192" i="8" s="1"/>
  <c r="AI1191" i="8"/>
  <c r="AG1191" i="8"/>
  <c r="AH1191" i="8" s="1"/>
  <c r="AI1190" i="8"/>
  <c r="AG1190" i="8"/>
  <c r="AH1190" i="8" s="1"/>
  <c r="AI1189" i="8"/>
  <c r="AH1189" i="8"/>
  <c r="AG1189" i="8"/>
  <c r="AI1188" i="8"/>
  <c r="AG1188" i="8"/>
  <c r="AH1188" i="8" s="1"/>
  <c r="AI1187" i="8"/>
  <c r="AG1187" i="8"/>
  <c r="AH1187" i="8" s="1"/>
  <c r="AI1186" i="8"/>
  <c r="AG1186" i="8"/>
  <c r="AH1186" i="8" s="1"/>
  <c r="AI1185" i="8"/>
  <c r="AG1185" i="8"/>
  <c r="AH1185" i="8" s="1"/>
  <c r="AI1184" i="8"/>
  <c r="AG1184" i="8"/>
  <c r="AH1184" i="8" s="1"/>
  <c r="AI1183" i="8"/>
  <c r="AG1183" i="8"/>
  <c r="AH1183" i="8" s="1"/>
  <c r="AI1182" i="8"/>
  <c r="AG1182" i="8"/>
  <c r="AH1182" i="8" s="1"/>
  <c r="AI1181" i="8"/>
  <c r="AG1181" i="8"/>
  <c r="AH1181" i="8" s="1"/>
  <c r="AI1180" i="8"/>
  <c r="AG1180" i="8"/>
  <c r="AH1180" i="8" s="1"/>
  <c r="AI1179" i="8"/>
  <c r="AG1179" i="8"/>
  <c r="AH1179" i="8" s="1"/>
  <c r="AI1178" i="8"/>
  <c r="AG1178" i="8"/>
  <c r="AH1178" i="8" s="1"/>
  <c r="AI1177" i="8"/>
  <c r="AG1177" i="8"/>
  <c r="AH1177" i="8" s="1"/>
  <c r="AI1176" i="8"/>
  <c r="AG1176" i="8"/>
  <c r="AH1176" i="8" s="1"/>
  <c r="AI1175" i="8"/>
  <c r="AG1175" i="8"/>
  <c r="AH1175" i="8" s="1"/>
  <c r="AI1174" i="8"/>
  <c r="AG1174" i="8"/>
  <c r="AH1174" i="8" s="1"/>
  <c r="AI1173" i="8"/>
  <c r="AG1173" i="8"/>
  <c r="AH1173" i="8" s="1"/>
  <c r="AI1172" i="8"/>
  <c r="AG1172" i="8"/>
  <c r="AH1172" i="8" s="1"/>
  <c r="AI1171" i="8"/>
  <c r="AG1171" i="8"/>
  <c r="AH1171" i="8" s="1"/>
  <c r="AI1170" i="8"/>
  <c r="AG1170" i="8"/>
  <c r="AH1170" i="8" s="1"/>
  <c r="AI1169" i="8"/>
  <c r="AG1169" i="8"/>
  <c r="AH1169" i="8" s="1"/>
  <c r="AI1168" i="8"/>
  <c r="AG1168" i="8"/>
  <c r="AH1168" i="8" s="1"/>
  <c r="AI1167" i="8"/>
  <c r="AG1167" i="8"/>
  <c r="AH1167" i="8" s="1"/>
  <c r="AI1166" i="8"/>
  <c r="AG1166" i="8"/>
  <c r="AH1166" i="8" s="1"/>
  <c r="AI1165" i="8"/>
  <c r="AG1165" i="8"/>
  <c r="AH1165" i="8" s="1"/>
  <c r="AI1164" i="8"/>
  <c r="AG1164" i="8"/>
  <c r="AH1164" i="8" s="1"/>
  <c r="AI1163" i="8"/>
  <c r="AG1163" i="8"/>
  <c r="AH1163" i="8" s="1"/>
  <c r="AI1162" i="8"/>
  <c r="AG1162" i="8"/>
  <c r="AH1162" i="8" s="1"/>
  <c r="AI1161" i="8"/>
  <c r="AG1161" i="8"/>
  <c r="AH1161" i="8" s="1"/>
  <c r="AI1160" i="8"/>
  <c r="AG1160" i="8"/>
  <c r="AH1160" i="8" s="1"/>
  <c r="AI1159" i="8"/>
  <c r="AG1159" i="8"/>
  <c r="AH1159" i="8" s="1"/>
  <c r="AI1158" i="8"/>
  <c r="AG1158" i="8"/>
  <c r="AH1158" i="8" s="1"/>
  <c r="AI1157" i="8"/>
  <c r="AG1157" i="8"/>
  <c r="AH1157" i="8" s="1"/>
  <c r="AI1156" i="8"/>
  <c r="AG1156" i="8"/>
  <c r="AH1156" i="8" s="1"/>
  <c r="AI1155" i="8"/>
  <c r="AG1155" i="8"/>
  <c r="AH1155" i="8" s="1"/>
  <c r="AI1154" i="8"/>
  <c r="AG1154" i="8"/>
  <c r="AH1154" i="8" s="1"/>
  <c r="AI1153" i="8"/>
  <c r="AG1153" i="8"/>
  <c r="AH1153" i="8" s="1"/>
  <c r="AI1152" i="8"/>
  <c r="AG1152" i="8"/>
  <c r="AH1152" i="8" s="1"/>
  <c r="AI1151" i="8"/>
  <c r="AG1151" i="8"/>
  <c r="AH1151" i="8" s="1"/>
  <c r="AI1150" i="8"/>
  <c r="AG1150" i="8"/>
  <c r="AH1150" i="8" s="1"/>
  <c r="AI1149" i="8"/>
  <c r="AG1149" i="8"/>
  <c r="AH1149" i="8" s="1"/>
  <c r="AI1148" i="8"/>
  <c r="AG1148" i="8"/>
  <c r="AH1148" i="8" s="1"/>
  <c r="AI1147" i="8"/>
  <c r="AG1147" i="8"/>
  <c r="AH1147" i="8" s="1"/>
  <c r="AI1146" i="8"/>
  <c r="AG1146" i="8"/>
  <c r="AH1146" i="8" s="1"/>
  <c r="AI1145" i="8"/>
  <c r="AG1145" i="8"/>
  <c r="AH1145" i="8" s="1"/>
  <c r="AI1144" i="8"/>
  <c r="AG1144" i="8"/>
  <c r="AH1144" i="8" s="1"/>
  <c r="AI1143" i="8"/>
  <c r="AG1143" i="8"/>
  <c r="AH1143" i="8" s="1"/>
  <c r="AI1142" i="8"/>
  <c r="AG1142" i="8"/>
  <c r="AH1142" i="8" s="1"/>
  <c r="AI1141" i="8"/>
  <c r="AG1141" i="8"/>
  <c r="AH1141" i="8" s="1"/>
  <c r="AI1140" i="8"/>
  <c r="AG1140" i="8"/>
  <c r="AH1140" i="8" s="1"/>
  <c r="AI1139" i="8"/>
  <c r="AG1139" i="8"/>
  <c r="AH1139" i="8" s="1"/>
  <c r="AI1138" i="8"/>
  <c r="AG1138" i="8"/>
  <c r="AH1138" i="8" s="1"/>
  <c r="AI1137" i="8"/>
  <c r="AG1137" i="8"/>
  <c r="AH1137" i="8" s="1"/>
  <c r="AI1136" i="8"/>
  <c r="AG1136" i="8"/>
  <c r="AH1136" i="8" s="1"/>
  <c r="AI1135" i="8"/>
  <c r="AG1135" i="8"/>
  <c r="AH1135" i="8" s="1"/>
  <c r="AI1134" i="8"/>
  <c r="AG1134" i="8"/>
  <c r="AH1134" i="8" s="1"/>
  <c r="AI1133" i="8"/>
  <c r="AG1133" i="8"/>
  <c r="AH1133" i="8" s="1"/>
  <c r="AI1132" i="8"/>
  <c r="AG1132" i="8"/>
  <c r="AH1132" i="8" s="1"/>
  <c r="AI1131" i="8"/>
  <c r="AG1131" i="8"/>
  <c r="AH1131" i="8" s="1"/>
  <c r="AI1130" i="8"/>
  <c r="AG1130" i="8"/>
  <c r="AH1130" i="8" s="1"/>
  <c r="AI1129" i="8"/>
  <c r="AG1129" i="8"/>
  <c r="AH1129" i="8" s="1"/>
  <c r="AI1128" i="8"/>
  <c r="AG1128" i="8"/>
  <c r="AH1128" i="8" s="1"/>
  <c r="AI1127" i="8"/>
  <c r="AG1127" i="8"/>
  <c r="AH1127" i="8" s="1"/>
  <c r="AI1126" i="8"/>
  <c r="AG1126" i="8"/>
  <c r="AH1126" i="8" s="1"/>
  <c r="AI1125" i="8"/>
  <c r="AG1125" i="8"/>
  <c r="AH1125" i="8" s="1"/>
  <c r="AI1124" i="8"/>
  <c r="AG1124" i="8"/>
  <c r="AH1124" i="8" s="1"/>
  <c r="AI1123" i="8"/>
  <c r="AG1123" i="8"/>
  <c r="AH1123" i="8" s="1"/>
  <c r="AI1122" i="8"/>
  <c r="AG1122" i="8"/>
  <c r="AH1122" i="8" s="1"/>
  <c r="AI1121" i="8"/>
  <c r="AG1121" i="8"/>
  <c r="AH1121" i="8" s="1"/>
  <c r="AI1120" i="8"/>
  <c r="AG1120" i="8"/>
  <c r="AH1120" i="8" s="1"/>
  <c r="AI1119" i="8"/>
  <c r="AG1119" i="8"/>
  <c r="AH1119" i="8" s="1"/>
  <c r="AI1118" i="8"/>
  <c r="AG1118" i="8"/>
  <c r="AH1118" i="8" s="1"/>
  <c r="AI1117" i="8"/>
  <c r="AG1117" i="8"/>
  <c r="AH1117" i="8" s="1"/>
  <c r="AI1116" i="8"/>
  <c r="AG1116" i="8"/>
  <c r="AH1116" i="8" s="1"/>
  <c r="AI1115" i="8"/>
  <c r="AG1115" i="8"/>
  <c r="AH1115" i="8" s="1"/>
  <c r="AI1114" i="8"/>
  <c r="AG1114" i="8"/>
  <c r="AH1114" i="8" s="1"/>
  <c r="AI1113" i="8"/>
  <c r="AG1113" i="8"/>
  <c r="AH1113" i="8" s="1"/>
  <c r="AI1112" i="8"/>
  <c r="AG1112" i="8"/>
  <c r="AH1112" i="8" s="1"/>
  <c r="AI1111" i="8"/>
  <c r="AG1111" i="8"/>
  <c r="AH1111" i="8" s="1"/>
  <c r="AI1110" i="8"/>
  <c r="AG1110" i="8"/>
  <c r="AH1110" i="8" s="1"/>
  <c r="AI1109" i="8"/>
  <c r="AG1109" i="8"/>
  <c r="AH1109" i="8" s="1"/>
  <c r="AI1108" i="8"/>
  <c r="AG1108" i="8"/>
  <c r="AH1108" i="8" s="1"/>
  <c r="AI1107" i="8"/>
  <c r="AG1107" i="8"/>
  <c r="AH1107" i="8" s="1"/>
  <c r="AI1106" i="8"/>
  <c r="AG1106" i="8"/>
  <c r="AH1106" i="8" s="1"/>
  <c r="AI1105" i="8"/>
  <c r="AG1105" i="8"/>
  <c r="AH1105" i="8" s="1"/>
  <c r="AI1104" i="8"/>
  <c r="AG1104" i="8"/>
  <c r="AH1104" i="8" s="1"/>
  <c r="AI1103" i="8"/>
  <c r="AG1103" i="8"/>
  <c r="AH1103" i="8" s="1"/>
  <c r="AI1102" i="8"/>
  <c r="AG1102" i="8"/>
  <c r="AH1102" i="8" s="1"/>
  <c r="AI1101" i="8"/>
  <c r="AG1101" i="8"/>
  <c r="AH1101" i="8" s="1"/>
  <c r="AI1100" i="8"/>
  <c r="AG1100" i="8"/>
  <c r="AH1100" i="8" s="1"/>
  <c r="AI1099" i="8"/>
  <c r="AG1099" i="8"/>
  <c r="AH1099" i="8" s="1"/>
  <c r="AI1098" i="8"/>
  <c r="AG1098" i="8"/>
  <c r="AH1098" i="8" s="1"/>
  <c r="AI1097" i="8"/>
  <c r="AG1097" i="8"/>
  <c r="AH1097" i="8" s="1"/>
  <c r="AI1096" i="8"/>
  <c r="AG1096" i="8"/>
  <c r="AH1096" i="8" s="1"/>
  <c r="AI1095" i="8"/>
  <c r="AG1095" i="8"/>
  <c r="AH1095" i="8" s="1"/>
  <c r="AI1094" i="8"/>
  <c r="AG1094" i="8"/>
  <c r="AH1094" i="8" s="1"/>
  <c r="AI1093" i="8"/>
  <c r="AG1093" i="8"/>
  <c r="AH1093" i="8" s="1"/>
  <c r="AI1092" i="8"/>
  <c r="AG1092" i="8"/>
  <c r="AH1092" i="8" s="1"/>
  <c r="AI1091" i="8"/>
  <c r="AG1091" i="8"/>
  <c r="AH1091" i="8" s="1"/>
  <c r="AI1090" i="8"/>
  <c r="AG1090" i="8"/>
  <c r="AH1090" i="8" s="1"/>
  <c r="AI1089" i="8"/>
  <c r="AG1089" i="8"/>
  <c r="AH1089" i="8" s="1"/>
  <c r="AI1088" i="8"/>
  <c r="AG1088" i="8"/>
  <c r="AH1088" i="8" s="1"/>
  <c r="AI1087" i="8"/>
  <c r="AG1087" i="8"/>
  <c r="AH1087" i="8" s="1"/>
  <c r="AI1086" i="8"/>
  <c r="AG1086" i="8"/>
  <c r="AH1086" i="8" s="1"/>
  <c r="AI1085" i="8"/>
  <c r="AG1085" i="8"/>
  <c r="AH1085" i="8" s="1"/>
  <c r="AI1084" i="8"/>
  <c r="AG1084" i="8"/>
  <c r="AH1084" i="8" s="1"/>
  <c r="AI1083" i="8"/>
  <c r="AG1083" i="8"/>
  <c r="AH1083" i="8" s="1"/>
  <c r="AI1082" i="8"/>
  <c r="AG1082" i="8"/>
  <c r="AH1082" i="8" s="1"/>
  <c r="AI1081" i="8"/>
  <c r="AG1081" i="8"/>
  <c r="AH1081" i="8" s="1"/>
  <c r="AI1080" i="8"/>
  <c r="AG1080" i="8"/>
  <c r="AH1080" i="8" s="1"/>
  <c r="AI1079" i="8"/>
  <c r="AG1079" i="8"/>
  <c r="AH1079" i="8" s="1"/>
  <c r="AI1078" i="8"/>
  <c r="AG1078" i="8"/>
  <c r="AH1078" i="8" s="1"/>
  <c r="AI1077" i="8"/>
  <c r="AH1077" i="8"/>
  <c r="AG1077" i="8"/>
  <c r="AI1076" i="8"/>
  <c r="AG1076" i="8"/>
  <c r="AH1076" i="8" s="1"/>
  <c r="AI1075" i="8"/>
  <c r="AG1075" i="8"/>
  <c r="AH1075" i="8" s="1"/>
  <c r="AI1074" i="8"/>
  <c r="AG1074" i="8"/>
  <c r="AH1074" i="8" s="1"/>
  <c r="AI1073" i="8"/>
  <c r="AG1073" i="8"/>
  <c r="AH1073" i="8" s="1"/>
  <c r="AI1072" i="8"/>
  <c r="AG1072" i="8"/>
  <c r="AH1072" i="8" s="1"/>
  <c r="AI1071" i="8"/>
  <c r="AG1071" i="8"/>
  <c r="AH1071" i="8" s="1"/>
  <c r="AI1070" i="8"/>
  <c r="AG1070" i="8"/>
  <c r="AH1070" i="8" s="1"/>
  <c r="AI1069" i="8"/>
  <c r="AG1069" i="8"/>
  <c r="AH1069" i="8" s="1"/>
  <c r="AI1068" i="8"/>
  <c r="AG1068" i="8"/>
  <c r="AH1068" i="8" s="1"/>
  <c r="AI1067" i="8"/>
  <c r="AG1067" i="8"/>
  <c r="AH1067" i="8" s="1"/>
  <c r="AI1066" i="8"/>
  <c r="AG1066" i="8"/>
  <c r="AH1066" i="8" s="1"/>
  <c r="AI1065" i="8"/>
  <c r="AG1065" i="8"/>
  <c r="AH1065" i="8" s="1"/>
  <c r="AI1064" i="8"/>
  <c r="AG1064" i="8"/>
  <c r="AH1064" i="8" s="1"/>
  <c r="AI1063" i="8"/>
  <c r="AG1063" i="8"/>
  <c r="AH1063" i="8" s="1"/>
  <c r="AI1062" i="8"/>
  <c r="AG1062" i="8"/>
  <c r="AH1062" i="8" s="1"/>
  <c r="AI1061" i="8"/>
  <c r="AG1061" i="8"/>
  <c r="AH1061" i="8" s="1"/>
  <c r="AI1060" i="8"/>
  <c r="AG1060" i="8"/>
  <c r="AH1060" i="8" s="1"/>
  <c r="AI1059" i="8"/>
  <c r="AG1059" i="8"/>
  <c r="AH1059" i="8" s="1"/>
  <c r="AI1058" i="8"/>
  <c r="AG1058" i="8"/>
  <c r="AH1058" i="8" s="1"/>
  <c r="AI1057" i="8"/>
  <c r="AG1057" i="8"/>
  <c r="AH1057" i="8" s="1"/>
  <c r="AI1056" i="8"/>
  <c r="AG1056" i="8"/>
  <c r="AH1056" i="8" s="1"/>
  <c r="AI1055" i="8"/>
  <c r="AG1055" i="8"/>
  <c r="AH1055" i="8" s="1"/>
  <c r="AI1054" i="8"/>
  <c r="AG1054" i="8"/>
  <c r="AH1054" i="8" s="1"/>
  <c r="AI1053" i="8"/>
  <c r="AG1053" i="8"/>
  <c r="AH1053" i="8" s="1"/>
  <c r="AI1052" i="8"/>
  <c r="AG1052" i="8"/>
  <c r="AH1052" i="8" s="1"/>
  <c r="AI1051" i="8"/>
  <c r="AG1051" i="8"/>
  <c r="AH1051" i="8" s="1"/>
  <c r="AI1050" i="8"/>
  <c r="AG1050" i="8"/>
  <c r="AH1050" i="8" s="1"/>
  <c r="AI1049" i="8"/>
  <c r="AG1049" i="8"/>
  <c r="AH1049" i="8" s="1"/>
  <c r="AI1048" i="8"/>
  <c r="AG1048" i="8"/>
  <c r="AH1048" i="8" s="1"/>
  <c r="AI1047" i="8"/>
  <c r="AG1047" i="8"/>
  <c r="AH1047" i="8" s="1"/>
  <c r="AI1046" i="8"/>
  <c r="AG1046" i="8"/>
  <c r="AH1046" i="8" s="1"/>
  <c r="AI1045" i="8"/>
  <c r="AG1045" i="8"/>
  <c r="AH1045" i="8" s="1"/>
  <c r="AI1044" i="8"/>
  <c r="AG1044" i="8"/>
  <c r="AH1044" i="8" s="1"/>
  <c r="AI1043" i="8"/>
  <c r="AG1043" i="8"/>
  <c r="AH1043" i="8" s="1"/>
  <c r="AI1042" i="8"/>
  <c r="AG1042" i="8"/>
  <c r="AH1042" i="8" s="1"/>
  <c r="AI1041" i="8"/>
  <c r="AG1041" i="8"/>
  <c r="AH1041" i="8" s="1"/>
  <c r="AI1040" i="8"/>
  <c r="AG1040" i="8"/>
  <c r="AH1040" i="8" s="1"/>
  <c r="AI1039" i="8"/>
  <c r="AG1039" i="8"/>
  <c r="AH1039" i="8" s="1"/>
  <c r="AI1038" i="8"/>
  <c r="AG1038" i="8"/>
  <c r="AH1038" i="8" s="1"/>
  <c r="AI1037" i="8"/>
  <c r="AG1037" i="8"/>
  <c r="AH1037" i="8" s="1"/>
  <c r="AI1036" i="8"/>
  <c r="AG1036" i="8"/>
  <c r="AH1036" i="8" s="1"/>
  <c r="AI1035" i="8"/>
  <c r="AG1035" i="8"/>
  <c r="AH1035" i="8" s="1"/>
  <c r="AI1034" i="8"/>
  <c r="AG1034" i="8"/>
  <c r="AH1034" i="8" s="1"/>
  <c r="AI1033" i="8"/>
  <c r="AG1033" i="8"/>
  <c r="AH1033" i="8" s="1"/>
  <c r="AI1032" i="8"/>
  <c r="AG1032" i="8"/>
  <c r="AH1032" i="8" s="1"/>
  <c r="AI1031" i="8"/>
  <c r="AG1031" i="8"/>
  <c r="AH1031" i="8" s="1"/>
  <c r="AI1030" i="8"/>
  <c r="AG1030" i="8"/>
  <c r="AH1030" i="8" s="1"/>
  <c r="AI1029" i="8"/>
  <c r="AG1029" i="8"/>
  <c r="AH1029" i="8" s="1"/>
  <c r="AI1028" i="8"/>
  <c r="AG1028" i="8"/>
  <c r="AH1028" i="8" s="1"/>
  <c r="AI1027" i="8"/>
  <c r="AG1027" i="8"/>
  <c r="AH1027" i="8" s="1"/>
  <c r="AI1026" i="8"/>
  <c r="AG1026" i="8"/>
  <c r="AH1026" i="8" s="1"/>
  <c r="AI1025" i="8"/>
  <c r="AG1025" i="8"/>
  <c r="AH1025" i="8" s="1"/>
  <c r="AI1024" i="8"/>
  <c r="AG1024" i="8"/>
  <c r="AH1024" i="8" s="1"/>
  <c r="AI1023" i="8"/>
  <c r="AG1023" i="8"/>
  <c r="AH1023" i="8" s="1"/>
  <c r="AI1022" i="8"/>
  <c r="AG1022" i="8"/>
  <c r="AH1022" i="8" s="1"/>
  <c r="AI1021" i="8"/>
  <c r="AG1021" i="8"/>
  <c r="AH1021" i="8" s="1"/>
  <c r="AI1020" i="8"/>
  <c r="AG1020" i="8"/>
  <c r="AH1020" i="8" s="1"/>
  <c r="AI1019" i="8"/>
  <c r="AG1019" i="8"/>
  <c r="AH1019" i="8" s="1"/>
  <c r="AI1018" i="8"/>
  <c r="AG1018" i="8"/>
  <c r="AH1018" i="8" s="1"/>
  <c r="AI1017" i="8"/>
  <c r="AG1017" i="8"/>
  <c r="AH1017" i="8" s="1"/>
  <c r="AI1016" i="8"/>
  <c r="AG1016" i="8"/>
  <c r="AH1016" i="8" s="1"/>
  <c r="AI1015" i="8"/>
  <c r="AG1015" i="8"/>
  <c r="AH1015" i="8" s="1"/>
  <c r="AI1014" i="8"/>
  <c r="AG1014" i="8"/>
  <c r="AH1014" i="8" s="1"/>
  <c r="AI1013" i="8"/>
  <c r="AG1013" i="8"/>
  <c r="AH1013" i="8" s="1"/>
  <c r="AI1012" i="8"/>
  <c r="AG1012" i="8"/>
  <c r="AH1012" i="8" s="1"/>
  <c r="AI1011" i="8"/>
  <c r="AG1011" i="8"/>
  <c r="AH1011" i="8" s="1"/>
  <c r="AI1010" i="8"/>
  <c r="AG1010" i="8"/>
  <c r="AH1010" i="8" s="1"/>
  <c r="AI1009" i="8"/>
  <c r="AG1009" i="8"/>
  <c r="AH1009" i="8" s="1"/>
  <c r="AI1008" i="8"/>
  <c r="AG1008" i="8"/>
  <c r="AH1008" i="8" s="1"/>
  <c r="AI1007" i="8"/>
  <c r="AG1007" i="8"/>
  <c r="AH1007" i="8" s="1"/>
  <c r="AI1006" i="8"/>
  <c r="AG1006" i="8"/>
  <c r="AH1006" i="8" s="1"/>
  <c r="AI1005" i="8"/>
  <c r="AG1005" i="8"/>
  <c r="AH1005" i="8" s="1"/>
  <c r="AI1004" i="8"/>
  <c r="AG1004" i="8"/>
  <c r="AH1004" i="8" s="1"/>
  <c r="AI1003" i="8"/>
  <c r="AG1003" i="8"/>
  <c r="AH1003" i="8" s="1"/>
  <c r="AI1002" i="8"/>
  <c r="AG1002" i="8"/>
  <c r="AH1002" i="8" s="1"/>
  <c r="AI1001" i="8"/>
  <c r="AG1001" i="8"/>
  <c r="AH1001" i="8" s="1"/>
  <c r="AI1000" i="8"/>
  <c r="AG1000" i="8"/>
  <c r="AH1000" i="8" s="1"/>
  <c r="AI999" i="8"/>
  <c r="AG999" i="8"/>
  <c r="AH999" i="8" s="1"/>
  <c r="AI998" i="8"/>
  <c r="AG998" i="8"/>
  <c r="AH998" i="8" s="1"/>
  <c r="AI997" i="8"/>
  <c r="AG997" i="8"/>
  <c r="AH997" i="8" s="1"/>
  <c r="AI996" i="8"/>
  <c r="AG996" i="8"/>
  <c r="AH996" i="8" s="1"/>
  <c r="AI995" i="8"/>
  <c r="AG995" i="8"/>
  <c r="AH995" i="8" s="1"/>
  <c r="AI994" i="8"/>
  <c r="AG994" i="8"/>
  <c r="AH994" i="8" s="1"/>
  <c r="AI993" i="8"/>
  <c r="AG993" i="8"/>
  <c r="AH993" i="8" s="1"/>
  <c r="AI992" i="8"/>
  <c r="AG992" i="8"/>
  <c r="AH992" i="8" s="1"/>
  <c r="AI991" i="8"/>
  <c r="AG991" i="8"/>
  <c r="AH991" i="8" s="1"/>
  <c r="AI990" i="8"/>
  <c r="AG990" i="8"/>
  <c r="AH990" i="8" s="1"/>
  <c r="AI989" i="8"/>
  <c r="AG989" i="8"/>
  <c r="AH989" i="8" s="1"/>
  <c r="AI988" i="8"/>
  <c r="AG988" i="8"/>
  <c r="AH988" i="8" s="1"/>
  <c r="AI987" i="8"/>
  <c r="AG987" i="8"/>
  <c r="AH987" i="8" s="1"/>
  <c r="AI986" i="8"/>
  <c r="AG986" i="8"/>
  <c r="AH986" i="8" s="1"/>
  <c r="AI985" i="8"/>
  <c r="AG985" i="8"/>
  <c r="AH985" i="8" s="1"/>
  <c r="AI984" i="8"/>
  <c r="AG984" i="8"/>
  <c r="AH984" i="8" s="1"/>
  <c r="AI983" i="8"/>
  <c r="AG983" i="8"/>
  <c r="AH983" i="8" s="1"/>
  <c r="AI982" i="8"/>
  <c r="AG982" i="8"/>
  <c r="AH982" i="8" s="1"/>
  <c r="AI981" i="8"/>
  <c r="AG981" i="8"/>
  <c r="AH981" i="8" s="1"/>
  <c r="AI980" i="8"/>
  <c r="AG980" i="8"/>
  <c r="AH980" i="8" s="1"/>
  <c r="AI979" i="8"/>
  <c r="AG979" i="8"/>
  <c r="AH979" i="8" s="1"/>
  <c r="AI978" i="8"/>
  <c r="AG978" i="8"/>
  <c r="AH978" i="8" s="1"/>
  <c r="AI977" i="8"/>
  <c r="AG977" i="8"/>
  <c r="AH977" i="8" s="1"/>
  <c r="AI976" i="8"/>
  <c r="AG976" i="8"/>
  <c r="AH976" i="8" s="1"/>
  <c r="AI975" i="8"/>
  <c r="AG975" i="8"/>
  <c r="AH975" i="8" s="1"/>
  <c r="AI974" i="8"/>
  <c r="AG974" i="8"/>
  <c r="AH974" i="8" s="1"/>
  <c r="AI973" i="8"/>
  <c r="AG973" i="8"/>
  <c r="AH973" i="8" s="1"/>
  <c r="AI972" i="8"/>
  <c r="AG972" i="8"/>
  <c r="AH972" i="8" s="1"/>
  <c r="AI971" i="8"/>
  <c r="AG971" i="8"/>
  <c r="AH971" i="8" s="1"/>
  <c r="AI970" i="8"/>
  <c r="AG970" i="8"/>
  <c r="AH970" i="8" s="1"/>
  <c r="AI969" i="8"/>
  <c r="AG969" i="8"/>
  <c r="AH969" i="8" s="1"/>
  <c r="AI968" i="8"/>
  <c r="AG968" i="8"/>
  <c r="AH968" i="8" s="1"/>
  <c r="AI967" i="8"/>
  <c r="AG967" i="8"/>
  <c r="AH967" i="8" s="1"/>
  <c r="AI966" i="8"/>
  <c r="AG966" i="8"/>
  <c r="AH966" i="8" s="1"/>
  <c r="AI965" i="8"/>
  <c r="AG965" i="8"/>
  <c r="AH965" i="8" s="1"/>
  <c r="AI964" i="8"/>
  <c r="AG964" i="8"/>
  <c r="AH964" i="8" s="1"/>
  <c r="AI963" i="8"/>
  <c r="AG963" i="8"/>
  <c r="AH963" i="8" s="1"/>
  <c r="AI962" i="8"/>
  <c r="AG962" i="8"/>
  <c r="AH962" i="8" s="1"/>
  <c r="AI961" i="8"/>
  <c r="AG961" i="8"/>
  <c r="AH961" i="8" s="1"/>
  <c r="AI960" i="8"/>
  <c r="AG960" i="8"/>
  <c r="AH960" i="8" s="1"/>
  <c r="AI959" i="8"/>
  <c r="AG959" i="8"/>
  <c r="AH959" i="8" s="1"/>
  <c r="AI958" i="8"/>
  <c r="AG958" i="8"/>
  <c r="AH958" i="8" s="1"/>
  <c r="AI957" i="8"/>
  <c r="AG957" i="8"/>
  <c r="AH957" i="8" s="1"/>
  <c r="AI956" i="8"/>
  <c r="AG956" i="8"/>
  <c r="AH956" i="8" s="1"/>
  <c r="AI955" i="8"/>
  <c r="AG955" i="8"/>
  <c r="AH955" i="8" s="1"/>
  <c r="AI954" i="8"/>
  <c r="AG954" i="8"/>
  <c r="AH954" i="8" s="1"/>
  <c r="AI953" i="8"/>
  <c r="AG953" i="8"/>
  <c r="AH953" i="8" s="1"/>
  <c r="AI952" i="8"/>
  <c r="AG952" i="8"/>
  <c r="AH952" i="8" s="1"/>
  <c r="AI951" i="8"/>
  <c r="AG951" i="8"/>
  <c r="AH951" i="8" s="1"/>
  <c r="AI950" i="8"/>
  <c r="AG950" i="8"/>
  <c r="AH950" i="8" s="1"/>
  <c r="AI949" i="8"/>
  <c r="AG949" i="8"/>
  <c r="AH949" i="8" s="1"/>
  <c r="AI948" i="8"/>
  <c r="AG948" i="8"/>
  <c r="AH948" i="8" s="1"/>
  <c r="AI947" i="8"/>
  <c r="AG947" i="8"/>
  <c r="AH947" i="8" s="1"/>
  <c r="AI946" i="8"/>
  <c r="AG946" i="8"/>
  <c r="AH946" i="8" s="1"/>
  <c r="AI945" i="8"/>
  <c r="AG945" i="8"/>
  <c r="AH945" i="8" s="1"/>
  <c r="AI944" i="8"/>
  <c r="AG944" i="8"/>
  <c r="AH944" i="8" s="1"/>
  <c r="AI943" i="8"/>
  <c r="AG943" i="8"/>
  <c r="AH943" i="8" s="1"/>
  <c r="AI942" i="8"/>
  <c r="AG942" i="8"/>
  <c r="AH942" i="8" s="1"/>
  <c r="AI941" i="8"/>
  <c r="AG941" i="8"/>
  <c r="AH941" i="8" s="1"/>
  <c r="AI940" i="8"/>
  <c r="AG940" i="8"/>
  <c r="AH940" i="8" s="1"/>
  <c r="AI939" i="8"/>
  <c r="AG939" i="8"/>
  <c r="AH939" i="8" s="1"/>
  <c r="AI938" i="8"/>
  <c r="AG938" i="8"/>
  <c r="AH938" i="8" s="1"/>
  <c r="AI937" i="8"/>
  <c r="AG937" i="8"/>
  <c r="AH937" i="8" s="1"/>
  <c r="AI936" i="8"/>
  <c r="AG936" i="8"/>
  <c r="AH936" i="8" s="1"/>
  <c r="AI935" i="8"/>
  <c r="AG935" i="8"/>
  <c r="AH935" i="8" s="1"/>
  <c r="AI934" i="8"/>
  <c r="AG934" i="8"/>
  <c r="AH934" i="8" s="1"/>
  <c r="AI933" i="8"/>
  <c r="AG933" i="8"/>
  <c r="AH933" i="8" s="1"/>
  <c r="AI932" i="8"/>
  <c r="AG932" i="8"/>
  <c r="AH932" i="8" s="1"/>
  <c r="AI931" i="8"/>
  <c r="AG931" i="8"/>
  <c r="AH931" i="8" s="1"/>
  <c r="AI930" i="8"/>
  <c r="AG930" i="8"/>
  <c r="AH930" i="8" s="1"/>
  <c r="AI929" i="8"/>
  <c r="AG929" i="8"/>
  <c r="AH929" i="8" s="1"/>
  <c r="AI928" i="8"/>
  <c r="AG928" i="8"/>
  <c r="AH928" i="8" s="1"/>
  <c r="AI927" i="8"/>
  <c r="AG927" i="8"/>
  <c r="AH927" i="8" s="1"/>
  <c r="AI926" i="8"/>
  <c r="AG926" i="8"/>
  <c r="AH926" i="8" s="1"/>
  <c r="AI925" i="8"/>
  <c r="AG925" i="8"/>
  <c r="AH925" i="8" s="1"/>
  <c r="AI924" i="8"/>
  <c r="AG924" i="8"/>
  <c r="AH924" i="8" s="1"/>
  <c r="AI923" i="8"/>
  <c r="AG923" i="8"/>
  <c r="AH923" i="8" s="1"/>
  <c r="AI922" i="8"/>
  <c r="AG922" i="8"/>
  <c r="AH922" i="8" s="1"/>
  <c r="AI921" i="8"/>
  <c r="AG921" i="8"/>
  <c r="AH921" i="8" s="1"/>
  <c r="AI920" i="8"/>
  <c r="AG920" i="8"/>
  <c r="AH920" i="8" s="1"/>
  <c r="AI919" i="8"/>
  <c r="AG919" i="8"/>
  <c r="AH919" i="8" s="1"/>
  <c r="AI918" i="8"/>
  <c r="AG918" i="8"/>
  <c r="AH918" i="8" s="1"/>
  <c r="AI917" i="8"/>
  <c r="AG917" i="8"/>
  <c r="AH917" i="8" s="1"/>
  <c r="AI916" i="8"/>
  <c r="AG916" i="8"/>
  <c r="AH916" i="8" s="1"/>
  <c r="AI915" i="8"/>
  <c r="AG915" i="8"/>
  <c r="AH915" i="8" s="1"/>
  <c r="AI914" i="8"/>
  <c r="AG914" i="8"/>
  <c r="AH914" i="8" s="1"/>
  <c r="AI913" i="8"/>
  <c r="AG913" i="8"/>
  <c r="AH913" i="8" s="1"/>
  <c r="AI912" i="8"/>
  <c r="AG912" i="8"/>
  <c r="AH912" i="8" s="1"/>
  <c r="AI911" i="8"/>
  <c r="AG911" i="8"/>
  <c r="AH911" i="8" s="1"/>
  <c r="AI910" i="8"/>
  <c r="AG910" i="8"/>
  <c r="AH910" i="8" s="1"/>
  <c r="AI909" i="8"/>
  <c r="AG909" i="8"/>
  <c r="AH909" i="8" s="1"/>
  <c r="AI908" i="8"/>
  <c r="AG908" i="8"/>
  <c r="AH908" i="8" s="1"/>
  <c r="AI907" i="8"/>
  <c r="AG907" i="8"/>
  <c r="AH907" i="8" s="1"/>
  <c r="AI906" i="8"/>
  <c r="AG906" i="8"/>
  <c r="AH906" i="8" s="1"/>
  <c r="AI905" i="8"/>
  <c r="AG905" i="8"/>
  <c r="AH905" i="8" s="1"/>
  <c r="AI904" i="8"/>
  <c r="AG904" i="8"/>
  <c r="AH904" i="8" s="1"/>
  <c r="AI903" i="8"/>
  <c r="AG903" i="8"/>
  <c r="AH903" i="8" s="1"/>
  <c r="AI902" i="8"/>
  <c r="AG902" i="8"/>
  <c r="AH902" i="8" s="1"/>
  <c r="AI901" i="8"/>
  <c r="AG901" i="8"/>
  <c r="AH901" i="8" s="1"/>
  <c r="AI900" i="8"/>
  <c r="AG900" i="8"/>
  <c r="AH900" i="8" s="1"/>
  <c r="AI899" i="8"/>
  <c r="AG899" i="8"/>
  <c r="AH899" i="8" s="1"/>
  <c r="AI898" i="8"/>
  <c r="AG898" i="8"/>
  <c r="AH898" i="8" s="1"/>
  <c r="AI897" i="8"/>
  <c r="AG897" i="8"/>
  <c r="AH897" i="8" s="1"/>
  <c r="AI896" i="8"/>
  <c r="AG896" i="8"/>
  <c r="AH896" i="8" s="1"/>
  <c r="AI895" i="8"/>
  <c r="AG895" i="8"/>
  <c r="AH895" i="8" s="1"/>
  <c r="AI894" i="8"/>
  <c r="AG894" i="8"/>
  <c r="AH894" i="8" s="1"/>
  <c r="AI893" i="8"/>
  <c r="AG893" i="8"/>
  <c r="AH893" i="8" s="1"/>
  <c r="AI892" i="8"/>
  <c r="AG892" i="8"/>
  <c r="AH892" i="8" s="1"/>
  <c r="AI891" i="8"/>
  <c r="AG891" i="8"/>
  <c r="AH891" i="8" s="1"/>
  <c r="AI890" i="8"/>
  <c r="AG890" i="8"/>
  <c r="AH890" i="8" s="1"/>
  <c r="AI889" i="8"/>
  <c r="AG889" i="8"/>
  <c r="AH889" i="8" s="1"/>
  <c r="AI888" i="8"/>
  <c r="AG888" i="8"/>
  <c r="AH888" i="8" s="1"/>
  <c r="AI887" i="8"/>
  <c r="AG887" i="8"/>
  <c r="AH887" i="8" s="1"/>
  <c r="AI886" i="8"/>
  <c r="AG886" i="8"/>
  <c r="AH886" i="8" s="1"/>
  <c r="AI885" i="8"/>
  <c r="AG885" i="8"/>
  <c r="AH885" i="8" s="1"/>
  <c r="AI884" i="8"/>
  <c r="AG884" i="8"/>
  <c r="AH884" i="8" s="1"/>
  <c r="AI883" i="8"/>
  <c r="AG883" i="8"/>
  <c r="AH883" i="8" s="1"/>
  <c r="AI882" i="8"/>
  <c r="AG882" i="8"/>
  <c r="AH882" i="8" s="1"/>
  <c r="AI881" i="8"/>
  <c r="AG881" i="8"/>
  <c r="AH881" i="8" s="1"/>
  <c r="AI880" i="8"/>
  <c r="AG880" i="8"/>
  <c r="AH880" i="8" s="1"/>
  <c r="AI879" i="8"/>
  <c r="AG879" i="8"/>
  <c r="AH879" i="8" s="1"/>
  <c r="AI878" i="8"/>
  <c r="AG878" i="8"/>
  <c r="AH878" i="8" s="1"/>
  <c r="AI877" i="8"/>
  <c r="AG877" i="8"/>
  <c r="AH877" i="8" s="1"/>
  <c r="AI876" i="8"/>
  <c r="AG876" i="8"/>
  <c r="AH876" i="8" s="1"/>
  <c r="AI875" i="8"/>
  <c r="AG875" i="8"/>
  <c r="AH875" i="8" s="1"/>
  <c r="AI874" i="8"/>
  <c r="AG874" i="8"/>
  <c r="AH874" i="8" s="1"/>
  <c r="AI873" i="8"/>
  <c r="AG873" i="8"/>
  <c r="AH873" i="8" s="1"/>
  <c r="AI872" i="8"/>
  <c r="AG872" i="8"/>
  <c r="AH872" i="8" s="1"/>
  <c r="AI871" i="8"/>
  <c r="AG871" i="8"/>
  <c r="AH871" i="8" s="1"/>
  <c r="AI870" i="8"/>
  <c r="AG870" i="8"/>
  <c r="AH870" i="8" s="1"/>
  <c r="AI869" i="8"/>
  <c r="AG869" i="8"/>
  <c r="AH869" i="8" s="1"/>
  <c r="AI868" i="8"/>
  <c r="AG868" i="8"/>
  <c r="AH868" i="8" s="1"/>
  <c r="AI867" i="8"/>
  <c r="AG867" i="8"/>
  <c r="AH867" i="8" s="1"/>
  <c r="AI866" i="8"/>
  <c r="AG866" i="8"/>
  <c r="AH866" i="8" s="1"/>
  <c r="AI865" i="8"/>
  <c r="AG865" i="8"/>
  <c r="AH865" i="8" s="1"/>
  <c r="AI864" i="8"/>
  <c r="AG864" i="8"/>
  <c r="AH864" i="8" s="1"/>
  <c r="AI863" i="8"/>
  <c r="AG863" i="8"/>
  <c r="AH863" i="8" s="1"/>
  <c r="AI862" i="8"/>
  <c r="AG862" i="8"/>
  <c r="AH862" i="8" s="1"/>
  <c r="AI861" i="8"/>
  <c r="AG861" i="8"/>
  <c r="AH861" i="8" s="1"/>
  <c r="AI860" i="8"/>
  <c r="AG860" i="8"/>
  <c r="AH860" i="8" s="1"/>
  <c r="AI859" i="8"/>
  <c r="AG859" i="8"/>
  <c r="AH859" i="8" s="1"/>
  <c r="AI858" i="8"/>
  <c r="AG858" i="8"/>
  <c r="AH858" i="8" s="1"/>
  <c r="AI857" i="8"/>
  <c r="AG857" i="8"/>
  <c r="AH857" i="8" s="1"/>
  <c r="AI856" i="8"/>
  <c r="AG856" i="8"/>
  <c r="AH856" i="8" s="1"/>
  <c r="AI855" i="8"/>
  <c r="AG855" i="8"/>
  <c r="AH855" i="8" s="1"/>
  <c r="AI854" i="8"/>
  <c r="AG854" i="8"/>
  <c r="AH854" i="8" s="1"/>
  <c r="AI853" i="8"/>
  <c r="AG853" i="8"/>
  <c r="AH853" i="8" s="1"/>
  <c r="AI852" i="8"/>
  <c r="AG852" i="8"/>
  <c r="AH852" i="8" s="1"/>
  <c r="AI851" i="8"/>
  <c r="AG851" i="8"/>
  <c r="AH851" i="8" s="1"/>
  <c r="AI850" i="8"/>
  <c r="AG850" i="8"/>
  <c r="AH850" i="8" s="1"/>
  <c r="AI849" i="8"/>
  <c r="AG849" i="8"/>
  <c r="AH849" i="8" s="1"/>
  <c r="AI848" i="8"/>
  <c r="AG848" i="8"/>
  <c r="AH848" i="8" s="1"/>
  <c r="AI847" i="8"/>
  <c r="AG847" i="8"/>
  <c r="AH847" i="8" s="1"/>
  <c r="AI846" i="8"/>
  <c r="AG846" i="8"/>
  <c r="AH846" i="8" s="1"/>
  <c r="AI845" i="8"/>
  <c r="AG845" i="8"/>
  <c r="AH845" i="8" s="1"/>
  <c r="AI844" i="8"/>
  <c r="AG844" i="8"/>
  <c r="AH844" i="8" s="1"/>
  <c r="AI843" i="8"/>
  <c r="AG843" i="8"/>
  <c r="AH843" i="8" s="1"/>
  <c r="AI842" i="8"/>
  <c r="AG842" i="8"/>
  <c r="AH842" i="8" s="1"/>
  <c r="AI841" i="8"/>
  <c r="AG841" i="8"/>
  <c r="AH841" i="8" s="1"/>
  <c r="AI840" i="8"/>
  <c r="AG840" i="8"/>
  <c r="AH840" i="8" s="1"/>
  <c r="AI839" i="8"/>
  <c r="AG839" i="8"/>
  <c r="AH839" i="8" s="1"/>
  <c r="AI838" i="8"/>
  <c r="AG838" i="8"/>
  <c r="AH838" i="8" s="1"/>
  <c r="AI837" i="8"/>
  <c r="AG837" i="8"/>
  <c r="AH837" i="8" s="1"/>
  <c r="AI836" i="8"/>
  <c r="AG836" i="8"/>
  <c r="AH836" i="8" s="1"/>
  <c r="AI835" i="8"/>
  <c r="AG835" i="8"/>
  <c r="AH835" i="8" s="1"/>
  <c r="AI834" i="8"/>
  <c r="AG834" i="8"/>
  <c r="AH834" i="8" s="1"/>
  <c r="AI833" i="8"/>
  <c r="AG833" i="8"/>
  <c r="AH833" i="8" s="1"/>
  <c r="AI832" i="8"/>
  <c r="AG832" i="8"/>
  <c r="AH832" i="8" s="1"/>
  <c r="AI831" i="8"/>
  <c r="AG831" i="8"/>
  <c r="AH831" i="8" s="1"/>
  <c r="AI830" i="8"/>
  <c r="AG830" i="8"/>
  <c r="AH830" i="8" s="1"/>
  <c r="AI829" i="8"/>
  <c r="AG829" i="8"/>
  <c r="AH829" i="8" s="1"/>
  <c r="AI828" i="8"/>
  <c r="AG828" i="8"/>
  <c r="AH828" i="8" s="1"/>
  <c r="AI827" i="8"/>
  <c r="AG827" i="8"/>
  <c r="AH827" i="8" s="1"/>
  <c r="AI826" i="8"/>
  <c r="AG826" i="8"/>
  <c r="AH826" i="8" s="1"/>
  <c r="AI825" i="8"/>
  <c r="AG825" i="8"/>
  <c r="AH825" i="8" s="1"/>
  <c r="AI824" i="8"/>
  <c r="AG824" i="8"/>
  <c r="AH824" i="8" s="1"/>
  <c r="AI823" i="8"/>
  <c r="AG823" i="8"/>
  <c r="AH823" i="8" s="1"/>
  <c r="AI822" i="8"/>
  <c r="AG822" i="8"/>
  <c r="AH822" i="8" s="1"/>
  <c r="AI821" i="8"/>
  <c r="AG821" i="8"/>
  <c r="AH821" i="8" s="1"/>
  <c r="AI820" i="8"/>
  <c r="AG820" i="8"/>
  <c r="AH820" i="8" s="1"/>
  <c r="AI819" i="8"/>
  <c r="AG819" i="8"/>
  <c r="AH819" i="8" s="1"/>
  <c r="AI818" i="8"/>
  <c r="AG818" i="8"/>
  <c r="AH818" i="8" s="1"/>
  <c r="AI817" i="8"/>
  <c r="AG817" i="8"/>
  <c r="AH817" i="8" s="1"/>
  <c r="AI816" i="8"/>
  <c r="AG816" i="8"/>
  <c r="AH816" i="8" s="1"/>
  <c r="AI815" i="8"/>
  <c r="AH815" i="8"/>
  <c r="AG815" i="8"/>
  <c r="AI814" i="8"/>
  <c r="AG814" i="8"/>
  <c r="AH814" i="8" s="1"/>
  <c r="AI813" i="8"/>
  <c r="AG813" i="8"/>
  <c r="AH813" i="8" s="1"/>
  <c r="AI812" i="8"/>
  <c r="AG812" i="8"/>
  <c r="AH812" i="8" s="1"/>
  <c r="AI811" i="8"/>
  <c r="AG811" i="8"/>
  <c r="AH811" i="8" s="1"/>
  <c r="AI810" i="8"/>
  <c r="AG810" i="8"/>
  <c r="AH810" i="8" s="1"/>
  <c r="AI809" i="8"/>
  <c r="AG809" i="8"/>
  <c r="AH809" i="8" s="1"/>
  <c r="AI808" i="8"/>
  <c r="AG808" i="8"/>
  <c r="AH808" i="8" s="1"/>
  <c r="AI807" i="8"/>
  <c r="AG807" i="8"/>
  <c r="AH807" i="8" s="1"/>
  <c r="AI806" i="8"/>
  <c r="AG806" i="8"/>
  <c r="AH806" i="8" s="1"/>
  <c r="AI805" i="8"/>
  <c r="AG805" i="8"/>
  <c r="AH805" i="8" s="1"/>
  <c r="AI804" i="8"/>
  <c r="AG804" i="8"/>
  <c r="AH804" i="8" s="1"/>
  <c r="AI803" i="8"/>
  <c r="AG803" i="8"/>
  <c r="AH803" i="8" s="1"/>
  <c r="AI802" i="8"/>
  <c r="AG802" i="8"/>
  <c r="AH802" i="8" s="1"/>
  <c r="AI801" i="8"/>
  <c r="AG801" i="8"/>
  <c r="AH801" i="8" s="1"/>
  <c r="AI800" i="8"/>
  <c r="AG800" i="8"/>
  <c r="AH800" i="8" s="1"/>
  <c r="AI799" i="8"/>
  <c r="AG799" i="8"/>
  <c r="AH799" i="8" s="1"/>
  <c r="AI798" i="8"/>
  <c r="AG798" i="8"/>
  <c r="AH798" i="8" s="1"/>
  <c r="AI797" i="8"/>
  <c r="AG797" i="8"/>
  <c r="AH797" i="8" s="1"/>
  <c r="AI796" i="8"/>
  <c r="AG796" i="8"/>
  <c r="AH796" i="8" s="1"/>
  <c r="AI795" i="8"/>
  <c r="AG795" i="8"/>
  <c r="AH795" i="8" s="1"/>
  <c r="AI794" i="8"/>
  <c r="AG794" i="8"/>
  <c r="AH794" i="8" s="1"/>
  <c r="AI793" i="8"/>
  <c r="AG793" i="8"/>
  <c r="AH793" i="8" s="1"/>
  <c r="AI792" i="8"/>
  <c r="AG792" i="8"/>
  <c r="AH792" i="8" s="1"/>
  <c r="AI791" i="8"/>
  <c r="AG791" i="8"/>
  <c r="AH791" i="8" s="1"/>
  <c r="AI790" i="8"/>
  <c r="AG790" i="8"/>
  <c r="AH790" i="8" s="1"/>
  <c r="AI789" i="8"/>
  <c r="AG789" i="8"/>
  <c r="AH789" i="8" s="1"/>
  <c r="AI788" i="8"/>
  <c r="AG788" i="8"/>
  <c r="AH788" i="8" s="1"/>
  <c r="AI787" i="8"/>
  <c r="AG787" i="8"/>
  <c r="AH787" i="8" s="1"/>
  <c r="AI786" i="8"/>
  <c r="AG786" i="8"/>
  <c r="AH786" i="8" s="1"/>
  <c r="AI785" i="8"/>
  <c r="AG785" i="8"/>
  <c r="AH785" i="8" s="1"/>
  <c r="AI784" i="8"/>
  <c r="AG784" i="8"/>
  <c r="AH784" i="8" s="1"/>
  <c r="AI783" i="8"/>
  <c r="AG783" i="8"/>
  <c r="AH783" i="8" s="1"/>
  <c r="AI782" i="8"/>
  <c r="AG782" i="8"/>
  <c r="AH782" i="8" s="1"/>
  <c r="AI781" i="8"/>
  <c r="AG781" i="8"/>
  <c r="AH781" i="8" s="1"/>
  <c r="AI780" i="8"/>
  <c r="AG780" i="8"/>
  <c r="AH780" i="8" s="1"/>
  <c r="AI779" i="8"/>
  <c r="AG779" i="8"/>
  <c r="AH779" i="8" s="1"/>
  <c r="AI778" i="8"/>
  <c r="AG778" i="8"/>
  <c r="AH778" i="8" s="1"/>
  <c r="AI777" i="8"/>
  <c r="AG777" i="8"/>
  <c r="AH777" i="8" s="1"/>
  <c r="AI776" i="8"/>
  <c r="AG776" i="8"/>
  <c r="AH776" i="8" s="1"/>
  <c r="AI775" i="8"/>
  <c r="AG775" i="8"/>
  <c r="AH775" i="8" s="1"/>
  <c r="AI774" i="8"/>
  <c r="AG774" i="8"/>
  <c r="AH774" i="8" s="1"/>
  <c r="AI773" i="8"/>
  <c r="AG773" i="8"/>
  <c r="AH773" i="8" s="1"/>
  <c r="AI772" i="8"/>
  <c r="AG772" i="8"/>
  <c r="AH772" i="8" s="1"/>
  <c r="AI771" i="8"/>
  <c r="AG771" i="8"/>
  <c r="AH771" i="8" s="1"/>
  <c r="AI770" i="8"/>
  <c r="AG770" i="8"/>
  <c r="AH770" i="8" s="1"/>
  <c r="AI769" i="8"/>
  <c r="AG769" i="8"/>
  <c r="AH769" i="8" s="1"/>
  <c r="AI768" i="8"/>
  <c r="AG768" i="8"/>
  <c r="AH768" i="8" s="1"/>
  <c r="AI767" i="8"/>
  <c r="AG767" i="8"/>
  <c r="AH767" i="8" s="1"/>
  <c r="AI766" i="8"/>
  <c r="AG766" i="8"/>
  <c r="AH766" i="8" s="1"/>
  <c r="AI765" i="8"/>
  <c r="AG765" i="8"/>
  <c r="AH765" i="8" s="1"/>
  <c r="AI764" i="8"/>
  <c r="AG764" i="8"/>
  <c r="AH764" i="8" s="1"/>
  <c r="AI763" i="8"/>
  <c r="AG763" i="8"/>
  <c r="AH763" i="8" s="1"/>
  <c r="AI762" i="8"/>
  <c r="AG762" i="8"/>
  <c r="AH762" i="8" s="1"/>
  <c r="AI761" i="8"/>
  <c r="AG761" i="8"/>
  <c r="AH761" i="8" s="1"/>
  <c r="AI760" i="8"/>
  <c r="AG760" i="8"/>
  <c r="AH760" i="8" s="1"/>
  <c r="AI759" i="8"/>
  <c r="AG759" i="8"/>
  <c r="AH759" i="8" s="1"/>
  <c r="AI758" i="8"/>
  <c r="AG758" i="8"/>
  <c r="AH758" i="8" s="1"/>
  <c r="AI757" i="8"/>
  <c r="AG757" i="8"/>
  <c r="AH757" i="8" s="1"/>
  <c r="AI756" i="8"/>
  <c r="AG756" i="8"/>
  <c r="AH756" i="8" s="1"/>
  <c r="AI755" i="8"/>
  <c r="AG755" i="8"/>
  <c r="AH755" i="8" s="1"/>
  <c r="AI754" i="8"/>
  <c r="AG754" i="8"/>
  <c r="AH754" i="8" s="1"/>
  <c r="AI753" i="8"/>
  <c r="AG753" i="8"/>
  <c r="AH753" i="8" s="1"/>
  <c r="AI752" i="8"/>
  <c r="AG752" i="8"/>
  <c r="AH752" i="8" s="1"/>
  <c r="AI751" i="8"/>
  <c r="AG751" i="8"/>
  <c r="AH751" i="8" s="1"/>
  <c r="AI750" i="8"/>
  <c r="AG750" i="8"/>
  <c r="AH750" i="8" s="1"/>
  <c r="AI749" i="8"/>
  <c r="AG749" i="8"/>
  <c r="AH749" i="8" s="1"/>
  <c r="AI748" i="8"/>
  <c r="AG748" i="8"/>
  <c r="AH748" i="8" s="1"/>
  <c r="AI747" i="8"/>
  <c r="AG747" i="8"/>
  <c r="AH747" i="8" s="1"/>
  <c r="AI746" i="8"/>
  <c r="AG746" i="8"/>
  <c r="AH746" i="8" s="1"/>
  <c r="AI745" i="8"/>
  <c r="AG745" i="8"/>
  <c r="AH745" i="8" s="1"/>
  <c r="AI744" i="8"/>
  <c r="AG744" i="8"/>
  <c r="AH744" i="8" s="1"/>
  <c r="AI743" i="8"/>
  <c r="AG743" i="8"/>
  <c r="AH743" i="8" s="1"/>
  <c r="AI742" i="8"/>
  <c r="AG742" i="8"/>
  <c r="AH742" i="8" s="1"/>
  <c r="AI741" i="8"/>
  <c r="AG741" i="8"/>
  <c r="AH741" i="8" s="1"/>
  <c r="AI740" i="8"/>
  <c r="AG740" i="8"/>
  <c r="AH740" i="8" s="1"/>
  <c r="AI739" i="8"/>
  <c r="AG739" i="8"/>
  <c r="AH739" i="8" s="1"/>
  <c r="AI738" i="8"/>
  <c r="AG738" i="8"/>
  <c r="AH738" i="8" s="1"/>
  <c r="AI737" i="8"/>
  <c r="AG737" i="8"/>
  <c r="AH737" i="8" s="1"/>
  <c r="AI736" i="8"/>
  <c r="AG736" i="8"/>
  <c r="AH736" i="8" s="1"/>
  <c r="AI735" i="8"/>
  <c r="AG735" i="8"/>
  <c r="AH735" i="8" s="1"/>
  <c r="AI734" i="8"/>
  <c r="AG734" i="8"/>
  <c r="AH734" i="8" s="1"/>
  <c r="AI733" i="8"/>
  <c r="AG733" i="8"/>
  <c r="AH733" i="8" s="1"/>
  <c r="AI732" i="8"/>
  <c r="AG732" i="8"/>
  <c r="AH732" i="8" s="1"/>
  <c r="AI731" i="8"/>
  <c r="AG731" i="8"/>
  <c r="AH731" i="8" s="1"/>
  <c r="AI730" i="8"/>
  <c r="AG730" i="8"/>
  <c r="AH730" i="8" s="1"/>
  <c r="AI729" i="8"/>
  <c r="AG729" i="8"/>
  <c r="AH729" i="8" s="1"/>
  <c r="AI728" i="8"/>
  <c r="AH728" i="8"/>
  <c r="AG728" i="8"/>
  <c r="AI727" i="8"/>
  <c r="AG727" i="8"/>
  <c r="AH727" i="8" s="1"/>
  <c r="AI726" i="8"/>
  <c r="AG726" i="8"/>
  <c r="AH726" i="8" s="1"/>
  <c r="AI725" i="8"/>
  <c r="AG725" i="8"/>
  <c r="AH725" i="8" s="1"/>
  <c r="AI724" i="8"/>
  <c r="AG724" i="8"/>
  <c r="AH724" i="8" s="1"/>
  <c r="AI723" i="8"/>
  <c r="AG723" i="8"/>
  <c r="AH723" i="8" s="1"/>
  <c r="AI722" i="8"/>
  <c r="AG722" i="8"/>
  <c r="AH722" i="8" s="1"/>
  <c r="AI721" i="8"/>
  <c r="AG721" i="8"/>
  <c r="AH721" i="8" s="1"/>
  <c r="AI720" i="8"/>
  <c r="AG720" i="8"/>
  <c r="AH720" i="8" s="1"/>
  <c r="AI719" i="8"/>
  <c r="AG719" i="8"/>
  <c r="AH719" i="8" s="1"/>
  <c r="AI718" i="8"/>
  <c r="AG718" i="8"/>
  <c r="AH718" i="8" s="1"/>
  <c r="AI717" i="8"/>
  <c r="AG717" i="8"/>
  <c r="AH717" i="8" s="1"/>
  <c r="AI716" i="8"/>
  <c r="AG716" i="8"/>
  <c r="AH716" i="8" s="1"/>
  <c r="AI715" i="8"/>
  <c r="AG715" i="8"/>
  <c r="AH715" i="8" s="1"/>
  <c r="AI714" i="8"/>
  <c r="AG714" i="8"/>
  <c r="AH714" i="8" s="1"/>
  <c r="AI713" i="8"/>
  <c r="AG713" i="8"/>
  <c r="AH713" i="8" s="1"/>
  <c r="AI712" i="8"/>
  <c r="AG712" i="8"/>
  <c r="AH712" i="8" s="1"/>
  <c r="AI711" i="8"/>
  <c r="AG711" i="8"/>
  <c r="AH711" i="8" s="1"/>
  <c r="AI710" i="8"/>
  <c r="AG710" i="8"/>
  <c r="AH710" i="8" s="1"/>
  <c r="AI709" i="8"/>
  <c r="AG709" i="8"/>
  <c r="AH709" i="8" s="1"/>
  <c r="AI708" i="8"/>
  <c r="AG708" i="8"/>
  <c r="AH708" i="8" s="1"/>
  <c r="AI707" i="8"/>
  <c r="AG707" i="8"/>
  <c r="AH707" i="8" s="1"/>
  <c r="AI706" i="8"/>
  <c r="AG706" i="8"/>
  <c r="AH706" i="8" s="1"/>
  <c r="AI705" i="8"/>
  <c r="AG705" i="8"/>
  <c r="AH705" i="8" s="1"/>
  <c r="AI704" i="8"/>
  <c r="AG704" i="8"/>
  <c r="AH704" i="8" s="1"/>
  <c r="AI703" i="8"/>
  <c r="AG703" i="8"/>
  <c r="AH703" i="8" s="1"/>
  <c r="AI702" i="8"/>
  <c r="AG702" i="8"/>
  <c r="AH702" i="8" s="1"/>
  <c r="AI701" i="8"/>
  <c r="AG701" i="8"/>
  <c r="AH701" i="8" s="1"/>
  <c r="AI700" i="8"/>
  <c r="AG700" i="8"/>
  <c r="AH700" i="8" s="1"/>
  <c r="AI699" i="8"/>
  <c r="AG699" i="8"/>
  <c r="AH699" i="8" s="1"/>
  <c r="AI698" i="8"/>
  <c r="AG698" i="8"/>
  <c r="AH698" i="8" s="1"/>
  <c r="AI697" i="8"/>
  <c r="AG697" i="8"/>
  <c r="AH697" i="8" s="1"/>
  <c r="AI696" i="8"/>
  <c r="AG696" i="8"/>
  <c r="AH696" i="8" s="1"/>
  <c r="AI695" i="8"/>
  <c r="AG695" i="8"/>
  <c r="AH695" i="8" s="1"/>
  <c r="AI694" i="8"/>
  <c r="AG694" i="8"/>
  <c r="AH694" i="8" s="1"/>
  <c r="AI693" i="8"/>
  <c r="AG693" i="8"/>
  <c r="AH693" i="8" s="1"/>
  <c r="AI692" i="8"/>
  <c r="AG692" i="8"/>
  <c r="AH692" i="8" s="1"/>
  <c r="AI691" i="8"/>
  <c r="AG691" i="8"/>
  <c r="AH691" i="8" s="1"/>
  <c r="AI690" i="8"/>
  <c r="AG690" i="8"/>
  <c r="AH690" i="8" s="1"/>
  <c r="AI689" i="8"/>
  <c r="AG689" i="8"/>
  <c r="AH689" i="8" s="1"/>
  <c r="AI688" i="8"/>
  <c r="AG688" i="8"/>
  <c r="AH688" i="8" s="1"/>
  <c r="AI687" i="8"/>
  <c r="AG687" i="8"/>
  <c r="AH687" i="8" s="1"/>
  <c r="AI686" i="8"/>
  <c r="AG686" i="8"/>
  <c r="AH686" i="8" s="1"/>
  <c r="AI685" i="8"/>
  <c r="AH685" i="8"/>
  <c r="AG685" i="8"/>
  <c r="AI684" i="8"/>
  <c r="AG684" i="8"/>
  <c r="AH684" i="8" s="1"/>
  <c r="AI683" i="8"/>
  <c r="AG683" i="8"/>
  <c r="AH683" i="8" s="1"/>
  <c r="AI682" i="8"/>
  <c r="AG682" i="8"/>
  <c r="AH682" i="8" s="1"/>
  <c r="AI681" i="8"/>
  <c r="AG681" i="8"/>
  <c r="AH681" i="8" s="1"/>
  <c r="AI680" i="8"/>
  <c r="AG680" i="8"/>
  <c r="AH680" i="8" s="1"/>
  <c r="AI679" i="8"/>
  <c r="AG679" i="8"/>
  <c r="AH679" i="8" s="1"/>
  <c r="AI678" i="8"/>
  <c r="AG678" i="8"/>
  <c r="AH678" i="8" s="1"/>
  <c r="AI677" i="8"/>
  <c r="AG677" i="8"/>
  <c r="AH677" i="8" s="1"/>
  <c r="AI676" i="8"/>
  <c r="AG676" i="8"/>
  <c r="AH676" i="8" s="1"/>
  <c r="AI675" i="8"/>
  <c r="AG675" i="8"/>
  <c r="AH675" i="8" s="1"/>
  <c r="AI674" i="8"/>
  <c r="AG674" i="8"/>
  <c r="AH674" i="8" s="1"/>
  <c r="AI673" i="8"/>
  <c r="AG673" i="8"/>
  <c r="AH673" i="8" s="1"/>
  <c r="AI672" i="8"/>
  <c r="AG672" i="8"/>
  <c r="AH672" i="8" s="1"/>
  <c r="AI671" i="8"/>
  <c r="AG671" i="8"/>
  <c r="AH671" i="8" s="1"/>
  <c r="AI670" i="8"/>
  <c r="AG670" i="8"/>
  <c r="AH670" i="8" s="1"/>
  <c r="AI669" i="8"/>
  <c r="AG669" i="8"/>
  <c r="AH669" i="8" s="1"/>
  <c r="AI668" i="8"/>
  <c r="AG668" i="8"/>
  <c r="AH668" i="8" s="1"/>
  <c r="AI667" i="8"/>
  <c r="AG667" i="8"/>
  <c r="AH667" i="8" s="1"/>
  <c r="AI666" i="8"/>
  <c r="AG666" i="8"/>
  <c r="AH666" i="8" s="1"/>
  <c r="AI665" i="8"/>
  <c r="AG665" i="8"/>
  <c r="AH665" i="8" s="1"/>
  <c r="AI664" i="8"/>
  <c r="AG664" i="8"/>
  <c r="AH664" i="8" s="1"/>
  <c r="AI663" i="8"/>
  <c r="AG663" i="8"/>
  <c r="AH663" i="8" s="1"/>
  <c r="AI662" i="8"/>
  <c r="AG662" i="8"/>
  <c r="AH662" i="8" s="1"/>
  <c r="AI661" i="8"/>
  <c r="AG661" i="8"/>
  <c r="AH661" i="8" s="1"/>
  <c r="AI660" i="8"/>
  <c r="AG660" i="8"/>
  <c r="AH660" i="8" s="1"/>
  <c r="AI659" i="8"/>
  <c r="AG659" i="8"/>
  <c r="AH659" i="8" s="1"/>
  <c r="AI658" i="8"/>
  <c r="AG658" i="8"/>
  <c r="AH658" i="8" s="1"/>
  <c r="AI657" i="8"/>
  <c r="AG657" i="8"/>
  <c r="AH657" i="8" s="1"/>
  <c r="AI656" i="8"/>
  <c r="AG656" i="8"/>
  <c r="AH656" i="8" s="1"/>
  <c r="AI655" i="8"/>
  <c r="AG655" i="8"/>
  <c r="AH655" i="8" s="1"/>
  <c r="AI654" i="8"/>
  <c r="AG654" i="8"/>
  <c r="AH654" i="8" s="1"/>
  <c r="AI653" i="8"/>
  <c r="AG653" i="8"/>
  <c r="AH653" i="8" s="1"/>
  <c r="AI652" i="8"/>
  <c r="AG652" i="8"/>
  <c r="AH652" i="8" s="1"/>
  <c r="AI651" i="8"/>
  <c r="AG651" i="8"/>
  <c r="AH651" i="8" s="1"/>
  <c r="AI650" i="8"/>
  <c r="AG650" i="8"/>
  <c r="AH650" i="8" s="1"/>
  <c r="AI649" i="8"/>
  <c r="AG649" i="8"/>
  <c r="AH649" i="8" s="1"/>
  <c r="AI648" i="8"/>
  <c r="AG648" i="8"/>
  <c r="AH648" i="8" s="1"/>
  <c r="AI647" i="8"/>
  <c r="AG647" i="8"/>
  <c r="AH647" i="8" s="1"/>
  <c r="AI646" i="8"/>
  <c r="AG646" i="8"/>
  <c r="AH646" i="8" s="1"/>
  <c r="AI645" i="8"/>
  <c r="AG645" i="8"/>
  <c r="AH645" i="8" s="1"/>
  <c r="AI644" i="8"/>
  <c r="AG644" i="8"/>
  <c r="AH644" i="8" s="1"/>
  <c r="AI643" i="8"/>
  <c r="AG643" i="8"/>
  <c r="AH643" i="8" s="1"/>
  <c r="AI642" i="8"/>
  <c r="AG642" i="8"/>
  <c r="AH642" i="8" s="1"/>
  <c r="AI641" i="8"/>
  <c r="AG641" i="8"/>
  <c r="AH641" i="8" s="1"/>
  <c r="AI640" i="8"/>
  <c r="AG640" i="8"/>
  <c r="AH640" i="8" s="1"/>
  <c r="AI639" i="8"/>
  <c r="AG639" i="8"/>
  <c r="AH639" i="8" s="1"/>
  <c r="AI638" i="8"/>
  <c r="AG638" i="8"/>
  <c r="AH638" i="8" s="1"/>
  <c r="AI637" i="8"/>
  <c r="AG637" i="8"/>
  <c r="AH637" i="8" s="1"/>
  <c r="AI636" i="8"/>
  <c r="AG636" i="8"/>
  <c r="AH636" i="8" s="1"/>
  <c r="AI635" i="8"/>
  <c r="AG635" i="8"/>
  <c r="AH635" i="8" s="1"/>
  <c r="AI634" i="8"/>
  <c r="AG634" i="8"/>
  <c r="AH634" i="8" s="1"/>
  <c r="AI633" i="8"/>
  <c r="AG633" i="8"/>
  <c r="AH633" i="8" s="1"/>
  <c r="AI632" i="8"/>
  <c r="AG632" i="8"/>
  <c r="AH632" i="8" s="1"/>
  <c r="AI631" i="8"/>
  <c r="AG631" i="8"/>
  <c r="AH631" i="8" s="1"/>
  <c r="AI630" i="8"/>
  <c r="AG630" i="8"/>
  <c r="AH630" i="8" s="1"/>
  <c r="AI629" i="8"/>
  <c r="AG629" i="8"/>
  <c r="AH629" i="8" s="1"/>
  <c r="AI628" i="8"/>
  <c r="AG628" i="8"/>
  <c r="AH628" i="8" s="1"/>
  <c r="AI627" i="8"/>
  <c r="AG627" i="8"/>
  <c r="AH627" i="8" s="1"/>
  <c r="AI626" i="8"/>
  <c r="AG626" i="8"/>
  <c r="AH626" i="8" s="1"/>
  <c r="AI625" i="8"/>
  <c r="AG625" i="8"/>
  <c r="AH625" i="8" s="1"/>
  <c r="AI624" i="8"/>
  <c r="AG624" i="8"/>
  <c r="AH624" i="8" s="1"/>
  <c r="AI623" i="8"/>
  <c r="AG623" i="8"/>
  <c r="AH623" i="8" s="1"/>
  <c r="AI622" i="8"/>
  <c r="AG622" i="8"/>
  <c r="AH622" i="8" s="1"/>
  <c r="AI621" i="8"/>
  <c r="AG621" i="8"/>
  <c r="AH621" i="8" s="1"/>
  <c r="AI620" i="8"/>
  <c r="AG620" i="8"/>
  <c r="AH620" i="8" s="1"/>
  <c r="AI619" i="8"/>
  <c r="AG619" i="8"/>
  <c r="AH619" i="8" s="1"/>
  <c r="AI618" i="8"/>
  <c r="AG618" i="8"/>
  <c r="AH618" i="8" s="1"/>
  <c r="AI617" i="8"/>
  <c r="AG617" i="8"/>
  <c r="AH617" i="8" s="1"/>
  <c r="AI616" i="8"/>
  <c r="AG616" i="8"/>
  <c r="AH616" i="8" s="1"/>
  <c r="AI615" i="8"/>
  <c r="AG615" i="8"/>
  <c r="AH615" i="8" s="1"/>
  <c r="AI614" i="8"/>
  <c r="AG614" i="8"/>
  <c r="AH614" i="8" s="1"/>
  <c r="AI613" i="8"/>
  <c r="AG613" i="8"/>
  <c r="AH613" i="8" s="1"/>
  <c r="AI612" i="8"/>
  <c r="AG612" i="8"/>
  <c r="AH612" i="8" s="1"/>
  <c r="AI611" i="8"/>
  <c r="AG611" i="8"/>
  <c r="AH611" i="8" s="1"/>
  <c r="AI610" i="8"/>
  <c r="AG610" i="8"/>
  <c r="AH610" i="8" s="1"/>
  <c r="AI609" i="8"/>
  <c r="AG609" i="8"/>
  <c r="AH609" i="8" s="1"/>
  <c r="AI608" i="8"/>
  <c r="AG608" i="8"/>
  <c r="AH608" i="8" s="1"/>
  <c r="AI607" i="8"/>
  <c r="AG607" i="8"/>
  <c r="AH607" i="8" s="1"/>
  <c r="AI606" i="8"/>
  <c r="AH606" i="8"/>
  <c r="AG606" i="8"/>
  <c r="AI605" i="8"/>
  <c r="AG605" i="8"/>
  <c r="AH605" i="8" s="1"/>
  <c r="AI604" i="8"/>
  <c r="AG604" i="8"/>
  <c r="AH604" i="8" s="1"/>
  <c r="AI603" i="8"/>
  <c r="AG603" i="8"/>
  <c r="AH603" i="8" s="1"/>
  <c r="AI602" i="8"/>
  <c r="AG602" i="8"/>
  <c r="AH602" i="8" s="1"/>
  <c r="AI601" i="8"/>
  <c r="AG601" i="8"/>
  <c r="AH601" i="8" s="1"/>
  <c r="AI600" i="8"/>
  <c r="AG600" i="8"/>
  <c r="AH600" i="8" s="1"/>
  <c r="AI599" i="8"/>
  <c r="AG599" i="8"/>
  <c r="AH599" i="8" s="1"/>
  <c r="AI598" i="8"/>
  <c r="AG598" i="8"/>
  <c r="AH598" i="8" s="1"/>
  <c r="AI597" i="8"/>
  <c r="AG597" i="8"/>
  <c r="AH597" i="8" s="1"/>
  <c r="AI596" i="8"/>
  <c r="AG596" i="8"/>
  <c r="AH596" i="8" s="1"/>
  <c r="AI595" i="8"/>
  <c r="AG595" i="8"/>
  <c r="AH595" i="8" s="1"/>
  <c r="AI594" i="8"/>
  <c r="AG594" i="8"/>
  <c r="AH594" i="8" s="1"/>
  <c r="AI593" i="8"/>
  <c r="AG593" i="8"/>
  <c r="AH593" i="8" s="1"/>
  <c r="AI592" i="8"/>
  <c r="AG592" i="8"/>
  <c r="AH592" i="8" s="1"/>
  <c r="AI591" i="8"/>
  <c r="AG591" i="8"/>
  <c r="AH591" i="8" s="1"/>
  <c r="AI590" i="8"/>
  <c r="AG590" i="8"/>
  <c r="AH590" i="8" s="1"/>
  <c r="AI589" i="8"/>
  <c r="AG589" i="8"/>
  <c r="AH589" i="8" s="1"/>
  <c r="AI588" i="8"/>
  <c r="AG588" i="8"/>
  <c r="AH588" i="8" s="1"/>
  <c r="AI587" i="8"/>
  <c r="AG587" i="8"/>
  <c r="AH587" i="8" s="1"/>
  <c r="AI586" i="8"/>
  <c r="AG586" i="8"/>
  <c r="AH586" i="8" s="1"/>
  <c r="AI585" i="8"/>
  <c r="AG585" i="8"/>
  <c r="AH585" i="8" s="1"/>
  <c r="AI584" i="8"/>
  <c r="AG584" i="8"/>
  <c r="AH584" i="8" s="1"/>
  <c r="AI583" i="8"/>
  <c r="AG583" i="8"/>
  <c r="AH583" i="8" s="1"/>
  <c r="AI582" i="8"/>
  <c r="AG582" i="8"/>
  <c r="AH582" i="8" s="1"/>
  <c r="AI581" i="8"/>
  <c r="AG581" i="8"/>
  <c r="AH581" i="8" s="1"/>
  <c r="AI580" i="8"/>
  <c r="AG580" i="8"/>
  <c r="AH580" i="8" s="1"/>
  <c r="AI579" i="8"/>
  <c r="AG579" i="8"/>
  <c r="AH579" i="8" s="1"/>
  <c r="AI578" i="8"/>
  <c r="AG578" i="8"/>
  <c r="AH578" i="8" s="1"/>
  <c r="AI577" i="8"/>
  <c r="AG577" i="8"/>
  <c r="AH577" i="8" s="1"/>
  <c r="AI576" i="8"/>
  <c r="AG576" i="8"/>
  <c r="AH576" i="8" s="1"/>
  <c r="AI575" i="8"/>
  <c r="AG575" i="8"/>
  <c r="AH575" i="8" s="1"/>
  <c r="AI574" i="8"/>
  <c r="AG574" i="8"/>
  <c r="AH574" i="8" s="1"/>
  <c r="AI573" i="8"/>
  <c r="AG573" i="8"/>
  <c r="AH573" i="8" s="1"/>
  <c r="AI572" i="8"/>
  <c r="AG572" i="8"/>
  <c r="AH572" i="8" s="1"/>
  <c r="AI571" i="8"/>
  <c r="AG571" i="8"/>
  <c r="AH571" i="8" s="1"/>
  <c r="AI570" i="8"/>
  <c r="AG570" i="8"/>
  <c r="AH570" i="8" s="1"/>
  <c r="AI569" i="8"/>
  <c r="AG569" i="8"/>
  <c r="AH569" i="8" s="1"/>
  <c r="AI568" i="8"/>
  <c r="AG568" i="8"/>
  <c r="AH568" i="8" s="1"/>
  <c r="AI567" i="8"/>
  <c r="AG567" i="8"/>
  <c r="AH567" i="8" s="1"/>
  <c r="AI566" i="8"/>
  <c r="AG566" i="8"/>
  <c r="AH566" i="8" s="1"/>
  <c r="AI565" i="8"/>
  <c r="AG565" i="8"/>
  <c r="AH565" i="8" s="1"/>
  <c r="AI564" i="8"/>
  <c r="AG564" i="8"/>
  <c r="AH564" i="8" s="1"/>
  <c r="AI563" i="8"/>
  <c r="AG563" i="8"/>
  <c r="AH563" i="8" s="1"/>
  <c r="AI562" i="8"/>
  <c r="AG562" i="8"/>
  <c r="AH562" i="8" s="1"/>
  <c r="AI561" i="8"/>
  <c r="AG561" i="8"/>
  <c r="AH561" i="8" s="1"/>
  <c r="AI560" i="8"/>
  <c r="AG560" i="8"/>
  <c r="AH560" i="8" s="1"/>
  <c r="AI559" i="8"/>
  <c r="AG559" i="8"/>
  <c r="AH559" i="8" s="1"/>
  <c r="AI558" i="8"/>
  <c r="AG558" i="8"/>
  <c r="AH558" i="8" s="1"/>
  <c r="AI557" i="8"/>
  <c r="AG557" i="8"/>
  <c r="AH557" i="8" s="1"/>
  <c r="AI556" i="8"/>
  <c r="AG556" i="8"/>
  <c r="AH556" i="8" s="1"/>
  <c r="AI555" i="8"/>
  <c r="AG555" i="8"/>
  <c r="AH555" i="8" s="1"/>
  <c r="AI554" i="8"/>
  <c r="AG554" i="8"/>
  <c r="AH554" i="8" s="1"/>
  <c r="AI553" i="8"/>
  <c r="AG553" i="8"/>
  <c r="AH553" i="8" s="1"/>
  <c r="AI552" i="8"/>
  <c r="AG552" i="8"/>
  <c r="AH552" i="8" s="1"/>
  <c r="AI551" i="8"/>
  <c r="AG551" i="8"/>
  <c r="AH551" i="8" s="1"/>
  <c r="AI550" i="8"/>
  <c r="AG550" i="8"/>
  <c r="AH550" i="8" s="1"/>
  <c r="AI549" i="8"/>
  <c r="AG549" i="8"/>
  <c r="AH549" i="8" s="1"/>
  <c r="AI548" i="8"/>
  <c r="AG548" i="8"/>
  <c r="AH548" i="8" s="1"/>
  <c r="AI547" i="8"/>
  <c r="AG547" i="8"/>
  <c r="AH547" i="8" s="1"/>
  <c r="AI546" i="8"/>
  <c r="AG546" i="8"/>
  <c r="AH546" i="8" s="1"/>
  <c r="AI545" i="8"/>
  <c r="AG545" i="8"/>
  <c r="AH545" i="8" s="1"/>
  <c r="AI544" i="8"/>
  <c r="AG544" i="8"/>
  <c r="AH544" i="8" s="1"/>
  <c r="AI543" i="8"/>
  <c r="AG543" i="8"/>
  <c r="AH543" i="8" s="1"/>
  <c r="AI542" i="8"/>
  <c r="AG542" i="8"/>
  <c r="AH542" i="8" s="1"/>
  <c r="AI541" i="8"/>
  <c r="AG541" i="8"/>
  <c r="AH541" i="8" s="1"/>
  <c r="AI540" i="8"/>
  <c r="AG540" i="8"/>
  <c r="AH540" i="8" s="1"/>
  <c r="AI539" i="8"/>
  <c r="AG539" i="8"/>
  <c r="AH539" i="8" s="1"/>
  <c r="AI538" i="8"/>
  <c r="AG538" i="8"/>
  <c r="AH538" i="8" s="1"/>
  <c r="AI537" i="8"/>
  <c r="AG537" i="8"/>
  <c r="AH537" i="8" s="1"/>
  <c r="AI536" i="8"/>
  <c r="AG536" i="8"/>
  <c r="AH536" i="8" s="1"/>
  <c r="AI535" i="8"/>
  <c r="AG535" i="8"/>
  <c r="AH535" i="8" s="1"/>
  <c r="AI534" i="8"/>
  <c r="AG534" i="8"/>
  <c r="AH534" i="8" s="1"/>
  <c r="AI533" i="8"/>
  <c r="AG533" i="8"/>
  <c r="AH533" i="8" s="1"/>
  <c r="AI532" i="8"/>
  <c r="AG532" i="8"/>
  <c r="AH532" i="8" s="1"/>
  <c r="AI531" i="8"/>
  <c r="AG531" i="8"/>
  <c r="AH531" i="8" s="1"/>
  <c r="AI530" i="8"/>
  <c r="AG530" i="8"/>
  <c r="AH530" i="8" s="1"/>
  <c r="AI529" i="8"/>
  <c r="AG529" i="8"/>
  <c r="AH529" i="8" s="1"/>
  <c r="AI528" i="8"/>
  <c r="AG528" i="8"/>
  <c r="AH528" i="8" s="1"/>
  <c r="AI527" i="8"/>
  <c r="AG527" i="8"/>
  <c r="AH527" i="8" s="1"/>
  <c r="AI526" i="8"/>
  <c r="AG526" i="8"/>
  <c r="AH526" i="8" s="1"/>
  <c r="AI525" i="8"/>
  <c r="AG525" i="8"/>
  <c r="AH525" i="8" s="1"/>
  <c r="AI524" i="8"/>
  <c r="AG524" i="8"/>
  <c r="AH524" i="8" s="1"/>
  <c r="AI523" i="8"/>
  <c r="AG523" i="8"/>
  <c r="AH523" i="8" s="1"/>
  <c r="AI522" i="8"/>
  <c r="AG522" i="8"/>
  <c r="AH522" i="8" s="1"/>
  <c r="AI521" i="8"/>
  <c r="AG521" i="8"/>
  <c r="AH521" i="8" s="1"/>
  <c r="AI520" i="8"/>
  <c r="AG520" i="8"/>
  <c r="AH520" i="8" s="1"/>
  <c r="AI519" i="8"/>
  <c r="AG519" i="8"/>
  <c r="AH519" i="8" s="1"/>
  <c r="AI518" i="8"/>
  <c r="AG518" i="8"/>
  <c r="AH518" i="8" s="1"/>
  <c r="AI517" i="8"/>
  <c r="AG517" i="8"/>
  <c r="AH517" i="8" s="1"/>
  <c r="AI516" i="8"/>
  <c r="AG516" i="8"/>
  <c r="AH516" i="8" s="1"/>
  <c r="AI515" i="8"/>
  <c r="AG515" i="8"/>
  <c r="AH515" i="8" s="1"/>
  <c r="AI514" i="8"/>
  <c r="AG514" i="8"/>
  <c r="AH514" i="8" s="1"/>
  <c r="AI513" i="8"/>
  <c r="AG513" i="8"/>
  <c r="AH513" i="8" s="1"/>
  <c r="AI512" i="8"/>
  <c r="AG512" i="8"/>
  <c r="AH512" i="8" s="1"/>
  <c r="AI511" i="8"/>
  <c r="AG511" i="8"/>
  <c r="AH511" i="8" s="1"/>
  <c r="AI510" i="8"/>
  <c r="AG510" i="8"/>
  <c r="AH510" i="8" s="1"/>
  <c r="AI509" i="8"/>
  <c r="AG509" i="8"/>
  <c r="AH509" i="8" s="1"/>
  <c r="AI508" i="8"/>
  <c r="AG508" i="8"/>
  <c r="AH508" i="8" s="1"/>
  <c r="AI507" i="8"/>
  <c r="AG507" i="8"/>
  <c r="AH507" i="8" s="1"/>
  <c r="AI506" i="8"/>
  <c r="AG506" i="8"/>
  <c r="AH506" i="8" s="1"/>
  <c r="AI505" i="8"/>
  <c r="AG505" i="8"/>
  <c r="AH505" i="8" s="1"/>
  <c r="AI504" i="8"/>
  <c r="AG504" i="8"/>
  <c r="AH504" i="8" s="1"/>
  <c r="AI503" i="8"/>
  <c r="AG503" i="8"/>
  <c r="AH503" i="8" s="1"/>
  <c r="AI502" i="8"/>
  <c r="AG502" i="8"/>
  <c r="AH502" i="8" s="1"/>
  <c r="AI501" i="8"/>
  <c r="AG501" i="8"/>
  <c r="AH501" i="8" s="1"/>
  <c r="AI500" i="8"/>
  <c r="AG500" i="8"/>
  <c r="AH500" i="8" s="1"/>
  <c r="AI499" i="8"/>
  <c r="AG499" i="8"/>
  <c r="AH499" i="8" s="1"/>
  <c r="AI498" i="8"/>
  <c r="AG498" i="8"/>
  <c r="AH498" i="8" s="1"/>
  <c r="AI497" i="8"/>
  <c r="AG497" i="8"/>
  <c r="AH497" i="8" s="1"/>
  <c r="AI496" i="8"/>
  <c r="AG496" i="8"/>
  <c r="AH496" i="8" s="1"/>
  <c r="AI495" i="8"/>
  <c r="AG495" i="8"/>
  <c r="AH495" i="8" s="1"/>
  <c r="AI494" i="8"/>
  <c r="AG494" i="8"/>
  <c r="AH494" i="8" s="1"/>
  <c r="AI493" i="8"/>
  <c r="AG493" i="8"/>
  <c r="AH493" i="8" s="1"/>
  <c r="AI492" i="8"/>
  <c r="AG492" i="8"/>
  <c r="AH492" i="8" s="1"/>
  <c r="AI491" i="8"/>
  <c r="AG491" i="8"/>
  <c r="AH491" i="8" s="1"/>
  <c r="AI490" i="8"/>
  <c r="AG490" i="8"/>
  <c r="AH490" i="8" s="1"/>
  <c r="AI489" i="8"/>
  <c r="AG489" i="8"/>
  <c r="AH489" i="8" s="1"/>
  <c r="AI488" i="8"/>
  <c r="AG488" i="8"/>
  <c r="AH488" i="8" s="1"/>
  <c r="AI487" i="8"/>
  <c r="AG487" i="8"/>
  <c r="AH487" i="8" s="1"/>
  <c r="AI486" i="8"/>
  <c r="AG486" i="8"/>
  <c r="AH486" i="8" s="1"/>
  <c r="AI485" i="8"/>
  <c r="AG485" i="8"/>
  <c r="AH485" i="8" s="1"/>
  <c r="AI484" i="8"/>
  <c r="AG484" i="8"/>
  <c r="AH484" i="8" s="1"/>
  <c r="AI483" i="8"/>
  <c r="AG483" i="8"/>
  <c r="AH483" i="8" s="1"/>
  <c r="AI482" i="8"/>
  <c r="AG482" i="8"/>
  <c r="AH482" i="8" s="1"/>
  <c r="AI481" i="8"/>
  <c r="AG481" i="8"/>
  <c r="AH481" i="8" s="1"/>
  <c r="AI480" i="8"/>
  <c r="AG480" i="8"/>
  <c r="AH480" i="8" s="1"/>
  <c r="AI479" i="8"/>
  <c r="AG479" i="8"/>
  <c r="AH479" i="8" s="1"/>
  <c r="AI478" i="8"/>
  <c r="AG478" i="8"/>
  <c r="AH478" i="8" s="1"/>
  <c r="AI477" i="8"/>
  <c r="AG477" i="8"/>
  <c r="AH477" i="8" s="1"/>
  <c r="AI476" i="8"/>
  <c r="AG476" i="8"/>
  <c r="AH476" i="8" s="1"/>
  <c r="AI475" i="8"/>
  <c r="AG475" i="8"/>
  <c r="AH475" i="8" s="1"/>
  <c r="AI474" i="8"/>
  <c r="AG474" i="8"/>
  <c r="AH474" i="8" s="1"/>
  <c r="AI473" i="8"/>
  <c r="AG473" i="8"/>
  <c r="AH473" i="8" s="1"/>
  <c r="AI472" i="8"/>
  <c r="AG472" i="8"/>
  <c r="AH472" i="8" s="1"/>
  <c r="AI471" i="8"/>
  <c r="AG471" i="8"/>
  <c r="AH471" i="8" s="1"/>
  <c r="AI470" i="8"/>
  <c r="AG470" i="8"/>
  <c r="AH470" i="8" s="1"/>
  <c r="AI469" i="8"/>
  <c r="AG469" i="8"/>
  <c r="AH469" i="8" s="1"/>
  <c r="AI468" i="8"/>
  <c r="AG468" i="8"/>
  <c r="AH468" i="8" s="1"/>
  <c r="AI467" i="8"/>
  <c r="AG467" i="8"/>
  <c r="AH467" i="8" s="1"/>
  <c r="AI466" i="8"/>
  <c r="AG466" i="8"/>
  <c r="AH466" i="8" s="1"/>
  <c r="AI465" i="8"/>
  <c r="AG465" i="8"/>
  <c r="AH465" i="8" s="1"/>
  <c r="AI464" i="8"/>
  <c r="AG464" i="8"/>
  <c r="AH464" i="8" s="1"/>
  <c r="AI463" i="8"/>
  <c r="AG463" i="8"/>
  <c r="AH463" i="8" s="1"/>
  <c r="AI462" i="8"/>
  <c r="AG462" i="8"/>
  <c r="AH462" i="8" s="1"/>
  <c r="AI461" i="8"/>
  <c r="AG461" i="8"/>
  <c r="AH461" i="8" s="1"/>
  <c r="AI460" i="8"/>
  <c r="AG460" i="8"/>
  <c r="AH460" i="8" s="1"/>
  <c r="AI459" i="8"/>
  <c r="AG459" i="8"/>
  <c r="AH459" i="8" s="1"/>
  <c r="AI458" i="8"/>
  <c r="AG458" i="8"/>
  <c r="AH458" i="8" s="1"/>
  <c r="AI457" i="8"/>
  <c r="AG457" i="8"/>
  <c r="AH457" i="8" s="1"/>
  <c r="AI456" i="8"/>
  <c r="AG456" i="8"/>
  <c r="AH456" i="8" s="1"/>
  <c r="AI455" i="8"/>
  <c r="AG455" i="8"/>
  <c r="AH455" i="8" s="1"/>
  <c r="AI454" i="8"/>
  <c r="AG454" i="8"/>
  <c r="AH454" i="8" s="1"/>
  <c r="AI453" i="8"/>
  <c r="AG453" i="8"/>
  <c r="AH453" i="8" s="1"/>
  <c r="AI452" i="8"/>
  <c r="AG452" i="8"/>
  <c r="AH452" i="8" s="1"/>
  <c r="AI451" i="8"/>
  <c r="AG451" i="8"/>
  <c r="AH451" i="8" s="1"/>
  <c r="AI450" i="8"/>
  <c r="AG450" i="8"/>
  <c r="AH450" i="8" s="1"/>
  <c r="AI449" i="8"/>
  <c r="AG449" i="8"/>
  <c r="AH449" i="8" s="1"/>
  <c r="AI448" i="8"/>
  <c r="AG448" i="8"/>
  <c r="AH448" i="8" s="1"/>
  <c r="AI447" i="8"/>
  <c r="AG447" i="8"/>
  <c r="AH447" i="8" s="1"/>
  <c r="AI446" i="8"/>
  <c r="AG446" i="8"/>
  <c r="AH446" i="8" s="1"/>
  <c r="AI445" i="8"/>
  <c r="AG445" i="8"/>
  <c r="AH445" i="8" s="1"/>
  <c r="AI444" i="8"/>
  <c r="AG444" i="8"/>
  <c r="AH444" i="8" s="1"/>
  <c r="AI443" i="8"/>
  <c r="AG443" i="8"/>
  <c r="AH443" i="8" s="1"/>
  <c r="AI442" i="8"/>
  <c r="AG442" i="8"/>
  <c r="AH442" i="8" s="1"/>
  <c r="AI441" i="8"/>
  <c r="AG441" i="8"/>
  <c r="AH441" i="8" s="1"/>
  <c r="AI440" i="8"/>
  <c r="AG440" i="8"/>
  <c r="AH440" i="8" s="1"/>
  <c r="AI439" i="8"/>
  <c r="AG439" i="8"/>
  <c r="AH439" i="8" s="1"/>
  <c r="AI438" i="8"/>
  <c r="AG438" i="8"/>
  <c r="AH438" i="8" s="1"/>
  <c r="AI437" i="8"/>
  <c r="AG437" i="8"/>
  <c r="AH437" i="8" s="1"/>
  <c r="AI436" i="8"/>
  <c r="AG436" i="8"/>
  <c r="AH436" i="8" s="1"/>
  <c r="AI435" i="8"/>
  <c r="AG435" i="8"/>
  <c r="AH435" i="8" s="1"/>
  <c r="AI434" i="8"/>
  <c r="AG434" i="8"/>
  <c r="AH434" i="8" s="1"/>
  <c r="AI433" i="8"/>
  <c r="AG433" i="8"/>
  <c r="AH433" i="8" s="1"/>
  <c r="AI432" i="8"/>
  <c r="AG432" i="8"/>
  <c r="AH432" i="8" s="1"/>
  <c r="AI431" i="8"/>
  <c r="AG431" i="8"/>
  <c r="AH431" i="8" s="1"/>
  <c r="AI430" i="8"/>
  <c r="AG430" i="8"/>
  <c r="AH430" i="8" s="1"/>
  <c r="AI429" i="8"/>
  <c r="AG429" i="8"/>
  <c r="AH429" i="8" s="1"/>
  <c r="AI428" i="8"/>
  <c r="AG428" i="8"/>
  <c r="AH428" i="8" s="1"/>
  <c r="AI427" i="8"/>
  <c r="AG427" i="8"/>
  <c r="AH427" i="8" s="1"/>
  <c r="AI426" i="8"/>
  <c r="AG426" i="8"/>
  <c r="AH426" i="8" s="1"/>
  <c r="AI425" i="8"/>
  <c r="AG425" i="8"/>
  <c r="AH425" i="8" s="1"/>
  <c r="AI424" i="8"/>
  <c r="AG424" i="8"/>
  <c r="AH424" i="8" s="1"/>
  <c r="AI423" i="8"/>
  <c r="AG423" i="8"/>
  <c r="AH423" i="8" s="1"/>
  <c r="AI422" i="8"/>
  <c r="AG422" i="8"/>
  <c r="AH422" i="8" s="1"/>
  <c r="AI421" i="8"/>
  <c r="AG421" i="8"/>
  <c r="AH421" i="8" s="1"/>
  <c r="AI420" i="8"/>
  <c r="AG420" i="8"/>
  <c r="AH420" i="8" s="1"/>
  <c r="AI419" i="8"/>
  <c r="AG419" i="8"/>
  <c r="AH419" i="8" s="1"/>
  <c r="AI418" i="8"/>
  <c r="AG418" i="8"/>
  <c r="AH418" i="8" s="1"/>
  <c r="AI417" i="8"/>
  <c r="AG417" i="8"/>
  <c r="AH417" i="8" s="1"/>
  <c r="AI416" i="8"/>
  <c r="AG416" i="8"/>
  <c r="AH416" i="8" s="1"/>
  <c r="AI415" i="8"/>
  <c r="AG415" i="8"/>
  <c r="AH415" i="8" s="1"/>
  <c r="AI414" i="8"/>
  <c r="AG414" i="8"/>
  <c r="AH414" i="8" s="1"/>
  <c r="AI413" i="8"/>
  <c r="AG413" i="8"/>
  <c r="AH413" i="8" s="1"/>
  <c r="AI412" i="8"/>
  <c r="AG412" i="8"/>
  <c r="AH412" i="8" s="1"/>
  <c r="AI411" i="8"/>
  <c r="AG411" i="8"/>
  <c r="AH411" i="8" s="1"/>
  <c r="AI410" i="8"/>
  <c r="AG410" i="8"/>
  <c r="AH410" i="8" s="1"/>
  <c r="AI409" i="8"/>
  <c r="AG409" i="8"/>
  <c r="AH409" i="8" s="1"/>
  <c r="AI408" i="8"/>
  <c r="AG408" i="8"/>
  <c r="AH408" i="8" s="1"/>
  <c r="AI407" i="8"/>
  <c r="AG407" i="8"/>
  <c r="AH407" i="8" s="1"/>
  <c r="AI406" i="8"/>
  <c r="AG406" i="8"/>
  <c r="AH406" i="8" s="1"/>
  <c r="AI405" i="8"/>
  <c r="AG405" i="8"/>
  <c r="AH405" i="8" s="1"/>
  <c r="AI404" i="8"/>
  <c r="AG404" i="8"/>
  <c r="AH404" i="8" s="1"/>
  <c r="AI403" i="8"/>
  <c r="AG403" i="8"/>
  <c r="AH403" i="8" s="1"/>
  <c r="AI402" i="8"/>
  <c r="AG402" i="8"/>
  <c r="AH402" i="8" s="1"/>
  <c r="AI401" i="8"/>
  <c r="AG401" i="8"/>
  <c r="AH401" i="8" s="1"/>
  <c r="AI400" i="8"/>
  <c r="AG400" i="8"/>
  <c r="AH400" i="8" s="1"/>
  <c r="AI399" i="8"/>
  <c r="AG399" i="8"/>
  <c r="AH399" i="8" s="1"/>
  <c r="AI398" i="8"/>
  <c r="AG398" i="8"/>
  <c r="AH398" i="8" s="1"/>
  <c r="AI397" i="8"/>
  <c r="AG397" i="8"/>
  <c r="AH397" i="8" s="1"/>
  <c r="AI396" i="8"/>
  <c r="AG396" i="8"/>
  <c r="AH396" i="8" s="1"/>
  <c r="AI395" i="8"/>
  <c r="AG395" i="8"/>
  <c r="AH395" i="8" s="1"/>
  <c r="AI394" i="8"/>
  <c r="AG394" i="8"/>
  <c r="AH394" i="8" s="1"/>
  <c r="AI393" i="8"/>
  <c r="AG393" i="8"/>
  <c r="AH393" i="8" s="1"/>
  <c r="AI392" i="8"/>
  <c r="AG392" i="8"/>
  <c r="AH392" i="8" s="1"/>
  <c r="AI391" i="8"/>
  <c r="AG391" i="8"/>
  <c r="AH391" i="8" s="1"/>
  <c r="AI390" i="8"/>
  <c r="AG390" i="8"/>
  <c r="AH390" i="8" s="1"/>
  <c r="AI389" i="8"/>
  <c r="AG389" i="8"/>
  <c r="AH389" i="8" s="1"/>
  <c r="AI388" i="8"/>
  <c r="AG388" i="8"/>
  <c r="AH388" i="8" s="1"/>
  <c r="AI387" i="8"/>
  <c r="AG387" i="8"/>
  <c r="AH387" i="8" s="1"/>
  <c r="AI386" i="8"/>
  <c r="AG386" i="8"/>
  <c r="AH386" i="8" s="1"/>
  <c r="AI385" i="8"/>
  <c r="AG385" i="8"/>
  <c r="AH385" i="8" s="1"/>
  <c r="AI384" i="8"/>
  <c r="AG384" i="8"/>
  <c r="AH384" i="8" s="1"/>
  <c r="AI383" i="8"/>
  <c r="AG383" i="8"/>
  <c r="AH383" i="8" s="1"/>
  <c r="AI382" i="8"/>
  <c r="AG382" i="8"/>
  <c r="AH382" i="8" s="1"/>
  <c r="AI381" i="8"/>
  <c r="AG381" i="8"/>
  <c r="AH381" i="8" s="1"/>
  <c r="AI380" i="8"/>
  <c r="AG380" i="8"/>
  <c r="AH380" i="8" s="1"/>
  <c r="AI379" i="8"/>
  <c r="AG379" i="8"/>
  <c r="AH379" i="8" s="1"/>
  <c r="AI378" i="8"/>
  <c r="AG378" i="8"/>
  <c r="AH378" i="8" s="1"/>
  <c r="AI377" i="8"/>
  <c r="AG377" i="8"/>
  <c r="AH377" i="8" s="1"/>
  <c r="AI376" i="8"/>
  <c r="AG376" i="8"/>
  <c r="AH376" i="8" s="1"/>
  <c r="AI375" i="8"/>
  <c r="AG375" i="8"/>
  <c r="AH375" i="8" s="1"/>
  <c r="AI374" i="8"/>
  <c r="AG374" i="8"/>
  <c r="AH374" i="8" s="1"/>
  <c r="AI373" i="8"/>
  <c r="AG373" i="8"/>
  <c r="AH373" i="8" s="1"/>
  <c r="AI372" i="8"/>
  <c r="AG372" i="8"/>
  <c r="AH372" i="8" s="1"/>
  <c r="AI371" i="8"/>
  <c r="AG371" i="8"/>
  <c r="AH371" i="8" s="1"/>
  <c r="AI370" i="8"/>
  <c r="AG370" i="8"/>
  <c r="AH370" i="8" s="1"/>
  <c r="AI369" i="8"/>
  <c r="AG369" i="8"/>
  <c r="AH369" i="8" s="1"/>
  <c r="AI368" i="8"/>
  <c r="AG368" i="8"/>
  <c r="AH368" i="8" s="1"/>
  <c r="AI367" i="8"/>
  <c r="AG367" i="8"/>
  <c r="AH367" i="8" s="1"/>
  <c r="AI366" i="8"/>
  <c r="AG366" i="8"/>
  <c r="AH366" i="8" s="1"/>
  <c r="AI365" i="8"/>
  <c r="AG365" i="8"/>
  <c r="AH365" i="8" s="1"/>
  <c r="AI364" i="8"/>
  <c r="AG364" i="8"/>
  <c r="AH364" i="8" s="1"/>
  <c r="AI363" i="8"/>
  <c r="AG363" i="8"/>
  <c r="AH363" i="8" s="1"/>
  <c r="AI362" i="8"/>
  <c r="AG362" i="8"/>
  <c r="AH362" i="8" s="1"/>
  <c r="AI361" i="8"/>
  <c r="AG361" i="8"/>
  <c r="AH361" i="8" s="1"/>
  <c r="AI360" i="8"/>
  <c r="AG360" i="8"/>
  <c r="AH360" i="8" s="1"/>
  <c r="AI359" i="8"/>
  <c r="AG359" i="8"/>
  <c r="AH359" i="8" s="1"/>
  <c r="AI358" i="8"/>
  <c r="AG358" i="8"/>
  <c r="AH358" i="8" s="1"/>
  <c r="AI357" i="8"/>
  <c r="AG357" i="8"/>
  <c r="AH357" i="8" s="1"/>
  <c r="AI356" i="8"/>
  <c r="AG356" i="8"/>
  <c r="AH356" i="8" s="1"/>
  <c r="AI355" i="8"/>
  <c r="AG355" i="8"/>
  <c r="AH355" i="8" s="1"/>
  <c r="AI354" i="8"/>
  <c r="AG354" i="8"/>
  <c r="AH354" i="8" s="1"/>
  <c r="AI353" i="8"/>
  <c r="AG353" i="8"/>
  <c r="AH353" i="8" s="1"/>
  <c r="AI352" i="8"/>
  <c r="AG352" i="8"/>
  <c r="AH352" i="8" s="1"/>
  <c r="AI351" i="8"/>
  <c r="AG351" i="8"/>
  <c r="AH351" i="8" s="1"/>
  <c r="AI350" i="8"/>
  <c r="AG350" i="8"/>
  <c r="AH350" i="8" s="1"/>
  <c r="AI349" i="8"/>
  <c r="AG349" i="8"/>
  <c r="AH349" i="8" s="1"/>
  <c r="AI348" i="8"/>
  <c r="AG348" i="8"/>
  <c r="AH348" i="8" s="1"/>
  <c r="AI347" i="8"/>
  <c r="AG347" i="8"/>
  <c r="AH347" i="8" s="1"/>
  <c r="AI346" i="8"/>
  <c r="AG346" i="8"/>
  <c r="AH346" i="8" s="1"/>
  <c r="AI345" i="8"/>
  <c r="AG345" i="8"/>
  <c r="AH345" i="8" s="1"/>
  <c r="AI344" i="8"/>
  <c r="AG344" i="8"/>
  <c r="AH344" i="8" s="1"/>
  <c r="AI343" i="8"/>
  <c r="AG343" i="8"/>
  <c r="AH343" i="8" s="1"/>
  <c r="AI342" i="8"/>
  <c r="AG342" i="8"/>
  <c r="AH342" i="8" s="1"/>
  <c r="AI341" i="8"/>
  <c r="AG341" i="8"/>
  <c r="AH341" i="8" s="1"/>
  <c r="AI340" i="8"/>
  <c r="AG340" i="8"/>
  <c r="AH340" i="8" s="1"/>
  <c r="AI339" i="8"/>
  <c r="AG339" i="8"/>
  <c r="AH339" i="8" s="1"/>
  <c r="AI338" i="8"/>
  <c r="AG338" i="8"/>
  <c r="AH338" i="8" s="1"/>
  <c r="AI337" i="8"/>
  <c r="AG337" i="8"/>
  <c r="AH337" i="8" s="1"/>
  <c r="AI336" i="8"/>
  <c r="AG336" i="8"/>
  <c r="AH336" i="8" s="1"/>
  <c r="AI335" i="8"/>
  <c r="AG335" i="8"/>
  <c r="AH335" i="8" s="1"/>
  <c r="AI334" i="8"/>
  <c r="AG334" i="8"/>
  <c r="AH334" i="8" s="1"/>
  <c r="AI333" i="8"/>
  <c r="AG333" i="8"/>
  <c r="AH333" i="8" s="1"/>
  <c r="AI332" i="8"/>
  <c r="AG332" i="8"/>
  <c r="AH332" i="8" s="1"/>
  <c r="AI331" i="8"/>
  <c r="AG331" i="8"/>
  <c r="AH331" i="8" s="1"/>
  <c r="AI330" i="8"/>
  <c r="AG330" i="8"/>
  <c r="AH330" i="8" s="1"/>
  <c r="AI329" i="8"/>
  <c r="AG329" i="8"/>
  <c r="AH329" i="8" s="1"/>
  <c r="AI328" i="8"/>
  <c r="AG328" i="8"/>
  <c r="AH328" i="8" s="1"/>
  <c r="AI327" i="8"/>
  <c r="AG327" i="8"/>
  <c r="AH327" i="8" s="1"/>
  <c r="AI326" i="8"/>
  <c r="AG326" i="8"/>
  <c r="AH326" i="8" s="1"/>
  <c r="AI325" i="8"/>
  <c r="AG325" i="8"/>
  <c r="AH325" i="8" s="1"/>
  <c r="AI324" i="8"/>
  <c r="AG324" i="8"/>
  <c r="AH324" i="8" s="1"/>
  <c r="AI323" i="8"/>
  <c r="AG323" i="8"/>
  <c r="AH323" i="8" s="1"/>
  <c r="AI322" i="8"/>
  <c r="AG322" i="8"/>
  <c r="AH322" i="8" s="1"/>
  <c r="AI321" i="8"/>
  <c r="AG321" i="8"/>
  <c r="AH321" i="8" s="1"/>
  <c r="AI320" i="8"/>
  <c r="AG320" i="8"/>
  <c r="AH320" i="8" s="1"/>
  <c r="AI319" i="8"/>
  <c r="AG319" i="8"/>
  <c r="AH319" i="8" s="1"/>
  <c r="AI318" i="8"/>
  <c r="AG318" i="8"/>
  <c r="AH318" i="8" s="1"/>
  <c r="AI317" i="8"/>
  <c r="AG317" i="8"/>
  <c r="AH317" i="8" s="1"/>
  <c r="AI316" i="8"/>
  <c r="AG316" i="8"/>
  <c r="AH316" i="8" s="1"/>
  <c r="AI315" i="8"/>
  <c r="AG315" i="8"/>
  <c r="AH315" i="8" s="1"/>
  <c r="AI314" i="8"/>
  <c r="AG314" i="8"/>
  <c r="AH314" i="8" s="1"/>
  <c r="AI313" i="8"/>
  <c r="AG313" i="8"/>
  <c r="AH313" i="8" s="1"/>
  <c r="AI312" i="8"/>
  <c r="AG312" i="8"/>
  <c r="AH312" i="8" s="1"/>
  <c r="AI311" i="8"/>
  <c r="AG311" i="8"/>
  <c r="AH311" i="8" s="1"/>
  <c r="AI310" i="8"/>
  <c r="AG310" i="8"/>
  <c r="AH310" i="8" s="1"/>
  <c r="AI309" i="8"/>
  <c r="AG309" i="8"/>
  <c r="AH309" i="8" s="1"/>
  <c r="AI308" i="8"/>
  <c r="AG308" i="8"/>
  <c r="AH308" i="8" s="1"/>
  <c r="AI307" i="8"/>
  <c r="AG307" i="8"/>
  <c r="AH307" i="8" s="1"/>
  <c r="AI306" i="8"/>
  <c r="AG306" i="8"/>
  <c r="AH306" i="8" s="1"/>
  <c r="AI305" i="8"/>
  <c r="AG305" i="8"/>
  <c r="AH305" i="8" s="1"/>
  <c r="AI304" i="8"/>
  <c r="AG304" i="8"/>
  <c r="AH304" i="8" s="1"/>
  <c r="AI303" i="8"/>
  <c r="AG303" i="8"/>
  <c r="AH303" i="8" s="1"/>
  <c r="AI302" i="8"/>
  <c r="AG302" i="8"/>
  <c r="AH302" i="8" s="1"/>
  <c r="AI301" i="8"/>
  <c r="AG301" i="8"/>
  <c r="AH301" i="8" s="1"/>
  <c r="AI300" i="8"/>
  <c r="AG300" i="8"/>
  <c r="AH300" i="8" s="1"/>
  <c r="AI299" i="8"/>
  <c r="AG299" i="8"/>
  <c r="AH299" i="8" s="1"/>
  <c r="AI298" i="8"/>
  <c r="AG298" i="8"/>
  <c r="AH298" i="8" s="1"/>
  <c r="AI297" i="8"/>
  <c r="AG297" i="8"/>
  <c r="AH297" i="8" s="1"/>
  <c r="AI296" i="8"/>
  <c r="AG296" i="8"/>
  <c r="AH296" i="8" s="1"/>
  <c r="AI295" i="8"/>
  <c r="AG295" i="8"/>
  <c r="AH295" i="8" s="1"/>
  <c r="AI294" i="8"/>
  <c r="AG294" i="8"/>
  <c r="AH294" i="8" s="1"/>
  <c r="AI293" i="8"/>
  <c r="AG293" i="8"/>
  <c r="AH293" i="8" s="1"/>
  <c r="AI292" i="8"/>
  <c r="AG292" i="8"/>
  <c r="AH292" i="8" s="1"/>
  <c r="AI291" i="8"/>
  <c r="AG291" i="8"/>
  <c r="AH291" i="8" s="1"/>
  <c r="AI290" i="8"/>
  <c r="AG290" i="8"/>
  <c r="AH290" i="8" s="1"/>
  <c r="AI289" i="8"/>
  <c r="AG289" i="8"/>
  <c r="AH289" i="8" s="1"/>
  <c r="AI288" i="8"/>
  <c r="AG288" i="8"/>
  <c r="AH288" i="8" s="1"/>
  <c r="AI287" i="8"/>
  <c r="AG287" i="8"/>
  <c r="AH287" i="8" s="1"/>
  <c r="AI286" i="8"/>
  <c r="AG286" i="8"/>
  <c r="AH286" i="8" s="1"/>
  <c r="AI285" i="8"/>
  <c r="AG285" i="8"/>
  <c r="AH285" i="8" s="1"/>
  <c r="AI284" i="8"/>
  <c r="AG284" i="8"/>
  <c r="AH284" i="8" s="1"/>
  <c r="AI283" i="8"/>
  <c r="AG283" i="8"/>
  <c r="AH283" i="8" s="1"/>
  <c r="AI282" i="8"/>
  <c r="AG282" i="8"/>
  <c r="AH282" i="8" s="1"/>
  <c r="AI281" i="8"/>
  <c r="AG281" i="8"/>
  <c r="AH281" i="8" s="1"/>
  <c r="AI280" i="8"/>
  <c r="AG280" i="8"/>
  <c r="AH280" i="8" s="1"/>
  <c r="AI279" i="8"/>
  <c r="AG279" i="8"/>
  <c r="AH279" i="8" s="1"/>
  <c r="AI278" i="8"/>
  <c r="AG278" i="8"/>
  <c r="AH278" i="8" s="1"/>
  <c r="AI277" i="8"/>
  <c r="AG277" i="8"/>
  <c r="AH277" i="8" s="1"/>
  <c r="AI276" i="8"/>
  <c r="AG276" i="8"/>
  <c r="AH276" i="8" s="1"/>
  <c r="AI275" i="8"/>
  <c r="AG275" i="8"/>
  <c r="AH275" i="8" s="1"/>
  <c r="AI274" i="8"/>
  <c r="AG274" i="8"/>
  <c r="AH274" i="8" s="1"/>
  <c r="AI273" i="8"/>
  <c r="AG273" i="8"/>
  <c r="AH273" i="8" s="1"/>
  <c r="AI272" i="8"/>
  <c r="AG272" i="8"/>
  <c r="AH272" i="8" s="1"/>
  <c r="AI271" i="8"/>
  <c r="AG271" i="8"/>
  <c r="AH271" i="8" s="1"/>
  <c r="AI270" i="8"/>
  <c r="AG270" i="8"/>
  <c r="AH270" i="8" s="1"/>
  <c r="AI269" i="8"/>
  <c r="AG269" i="8"/>
  <c r="AH269" i="8" s="1"/>
  <c r="AI268" i="8"/>
  <c r="AG268" i="8"/>
  <c r="AH268" i="8" s="1"/>
  <c r="AI267" i="8"/>
  <c r="AG267" i="8"/>
  <c r="AH267" i="8" s="1"/>
  <c r="AI266" i="8"/>
  <c r="AG266" i="8"/>
  <c r="AH266" i="8" s="1"/>
  <c r="AI265" i="8"/>
  <c r="AG265" i="8"/>
  <c r="AH265" i="8" s="1"/>
  <c r="AI264" i="8"/>
  <c r="AG264" i="8"/>
  <c r="AH264" i="8" s="1"/>
  <c r="AI263" i="8"/>
  <c r="AG263" i="8"/>
  <c r="AH263" i="8" s="1"/>
  <c r="AI262" i="8"/>
  <c r="AG262" i="8"/>
  <c r="AH262" i="8" s="1"/>
  <c r="AI261" i="8"/>
  <c r="AG261" i="8"/>
  <c r="AH261" i="8" s="1"/>
  <c r="AI260" i="8"/>
  <c r="AG260" i="8"/>
  <c r="AH260" i="8" s="1"/>
  <c r="AI259" i="8"/>
  <c r="AG259" i="8"/>
  <c r="AH259" i="8" s="1"/>
  <c r="AI258" i="8"/>
  <c r="AG258" i="8"/>
  <c r="AH258" i="8" s="1"/>
  <c r="AI257" i="8"/>
  <c r="AG257" i="8"/>
  <c r="AH257" i="8" s="1"/>
  <c r="AI256" i="8"/>
  <c r="AG256" i="8"/>
  <c r="AH256" i="8" s="1"/>
  <c r="AI255" i="8"/>
  <c r="AG255" i="8"/>
  <c r="AH255" i="8" s="1"/>
  <c r="AI254" i="8"/>
  <c r="AG254" i="8"/>
  <c r="AH254" i="8" s="1"/>
  <c r="AI253" i="8"/>
  <c r="AG253" i="8"/>
  <c r="AH253" i="8" s="1"/>
  <c r="AI252" i="8"/>
  <c r="AG252" i="8"/>
  <c r="AH252" i="8" s="1"/>
  <c r="AI251" i="8"/>
  <c r="AG251" i="8"/>
  <c r="AH251" i="8" s="1"/>
  <c r="AI250" i="8"/>
  <c r="AG250" i="8"/>
  <c r="AH250" i="8" s="1"/>
  <c r="AI249" i="8"/>
  <c r="AG249" i="8"/>
  <c r="AH249" i="8" s="1"/>
  <c r="AI248" i="8"/>
  <c r="AG248" i="8"/>
  <c r="AH248" i="8" s="1"/>
  <c r="AI247" i="8"/>
  <c r="AG247" i="8"/>
  <c r="AH247" i="8" s="1"/>
  <c r="AI246" i="8"/>
  <c r="AG246" i="8"/>
  <c r="AH246" i="8" s="1"/>
  <c r="AI245" i="8"/>
  <c r="AG245" i="8"/>
  <c r="AH245" i="8" s="1"/>
  <c r="AI244" i="8"/>
  <c r="AG244" i="8"/>
  <c r="AH244" i="8" s="1"/>
  <c r="AI243" i="8"/>
  <c r="AG243" i="8"/>
  <c r="AH243" i="8" s="1"/>
  <c r="AI242" i="8"/>
  <c r="AG242" i="8"/>
  <c r="AH242" i="8" s="1"/>
  <c r="AI241" i="8"/>
  <c r="AG241" i="8"/>
  <c r="AH241" i="8" s="1"/>
  <c r="AI240" i="8"/>
  <c r="AG240" i="8"/>
  <c r="AH240" i="8" s="1"/>
  <c r="AI239" i="8"/>
  <c r="AG239" i="8"/>
  <c r="AH239" i="8" s="1"/>
  <c r="AI238" i="8"/>
  <c r="AG238" i="8"/>
  <c r="AH238" i="8" s="1"/>
  <c r="AI237" i="8"/>
  <c r="AG237" i="8"/>
  <c r="AH237" i="8" s="1"/>
  <c r="AI236" i="8"/>
  <c r="AG236" i="8"/>
  <c r="AH236" i="8" s="1"/>
  <c r="AI235" i="8"/>
  <c r="AG235" i="8"/>
  <c r="AH235" i="8" s="1"/>
  <c r="AI234" i="8"/>
  <c r="AG234" i="8"/>
  <c r="AH234" i="8" s="1"/>
  <c r="AI233" i="8"/>
  <c r="AG233" i="8"/>
  <c r="AH233" i="8" s="1"/>
  <c r="AI232" i="8"/>
  <c r="AG232" i="8"/>
  <c r="AH232" i="8" s="1"/>
  <c r="AI231" i="8"/>
  <c r="AG231" i="8"/>
  <c r="AH231" i="8" s="1"/>
  <c r="AI230" i="8"/>
  <c r="AG230" i="8"/>
  <c r="AH230" i="8" s="1"/>
  <c r="AI229" i="8"/>
  <c r="AG229" i="8"/>
  <c r="AH229" i="8" s="1"/>
  <c r="AI228" i="8"/>
  <c r="AG228" i="8"/>
  <c r="AH228" i="8" s="1"/>
  <c r="AI227" i="8"/>
  <c r="AG227" i="8"/>
  <c r="AH227" i="8" s="1"/>
  <c r="AI226" i="8"/>
  <c r="AG226" i="8"/>
  <c r="AH226" i="8" s="1"/>
  <c r="AI225" i="8"/>
  <c r="AG225" i="8"/>
  <c r="AH225" i="8" s="1"/>
  <c r="AI224" i="8"/>
  <c r="AG224" i="8"/>
  <c r="AH224" i="8" s="1"/>
  <c r="AI223" i="8"/>
  <c r="AG223" i="8"/>
  <c r="AH223" i="8" s="1"/>
  <c r="AI222" i="8"/>
  <c r="AG222" i="8"/>
  <c r="AH222" i="8" s="1"/>
  <c r="AI221" i="8"/>
  <c r="AG221" i="8"/>
  <c r="AH221" i="8" s="1"/>
  <c r="AI220" i="8"/>
  <c r="AG220" i="8"/>
  <c r="AH220" i="8" s="1"/>
  <c r="AI219" i="8"/>
  <c r="AG219" i="8"/>
  <c r="AH219" i="8" s="1"/>
  <c r="AI218" i="8"/>
  <c r="AG218" i="8"/>
  <c r="AH218" i="8" s="1"/>
  <c r="AI217" i="8"/>
  <c r="AG217" i="8"/>
  <c r="AH217" i="8" s="1"/>
  <c r="AI216" i="8"/>
  <c r="AG216" i="8"/>
  <c r="AH216" i="8" s="1"/>
  <c r="AI215" i="8"/>
  <c r="AG215" i="8"/>
  <c r="AH215" i="8" s="1"/>
  <c r="AI214" i="8"/>
  <c r="AG214" i="8"/>
  <c r="AH214" i="8" s="1"/>
  <c r="AI213" i="8"/>
  <c r="AG213" i="8"/>
  <c r="AH213" i="8" s="1"/>
  <c r="AI212" i="8"/>
  <c r="AG212" i="8"/>
  <c r="AH212" i="8" s="1"/>
  <c r="AI211" i="8"/>
  <c r="AG211" i="8"/>
  <c r="AH211" i="8" s="1"/>
  <c r="AI210" i="8"/>
  <c r="AG210" i="8"/>
  <c r="AH210" i="8" s="1"/>
  <c r="AI209" i="8"/>
  <c r="AG209" i="8"/>
  <c r="AH209" i="8" s="1"/>
  <c r="AI208" i="8"/>
  <c r="AG208" i="8"/>
  <c r="AH208" i="8" s="1"/>
  <c r="AI207" i="8"/>
  <c r="AG207" i="8"/>
  <c r="AH207" i="8" s="1"/>
  <c r="AI206" i="8"/>
  <c r="AG206" i="8"/>
  <c r="AH206" i="8" s="1"/>
  <c r="AI205" i="8"/>
  <c r="AG205" i="8"/>
  <c r="AH205" i="8" s="1"/>
  <c r="AI204" i="8"/>
  <c r="AG204" i="8"/>
  <c r="AH204" i="8" s="1"/>
  <c r="AI203" i="8"/>
  <c r="AG203" i="8"/>
  <c r="AH203" i="8" s="1"/>
  <c r="AI202" i="8"/>
  <c r="AG202" i="8"/>
  <c r="AH202" i="8" s="1"/>
  <c r="AI201" i="8"/>
  <c r="AG201" i="8"/>
  <c r="AH201" i="8" s="1"/>
  <c r="AI200" i="8"/>
  <c r="AG200" i="8"/>
  <c r="AH200" i="8" s="1"/>
  <c r="AI199" i="8"/>
  <c r="AG199" i="8"/>
  <c r="AH199" i="8" s="1"/>
  <c r="AI198" i="8"/>
  <c r="AG198" i="8"/>
  <c r="AH198" i="8" s="1"/>
  <c r="AI197" i="8"/>
  <c r="AG197" i="8"/>
  <c r="AH197" i="8" s="1"/>
  <c r="AI196" i="8"/>
  <c r="AG196" i="8"/>
  <c r="AH196" i="8" s="1"/>
  <c r="AI195" i="8"/>
  <c r="AG195" i="8"/>
  <c r="AH195" i="8" s="1"/>
  <c r="AI194" i="8"/>
  <c r="AG194" i="8"/>
  <c r="AH194" i="8" s="1"/>
  <c r="AI193" i="8"/>
  <c r="AG193" i="8"/>
  <c r="AH193" i="8" s="1"/>
  <c r="AI192" i="8"/>
  <c r="AG192" i="8"/>
  <c r="AH192" i="8" s="1"/>
  <c r="AI191" i="8"/>
  <c r="AG191" i="8"/>
  <c r="AH191" i="8" s="1"/>
  <c r="AI190" i="8"/>
  <c r="AG190" i="8"/>
  <c r="AH190" i="8" s="1"/>
  <c r="AI189" i="8"/>
  <c r="AG189" i="8"/>
  <c r="AH189" i="8" s="1"/>
  <c r="AI188" i="8"/>
  <c r="AG188" i="8"/>
  <c r="AH188" i="8" s="1"/>
  <c r="AI187" i="8"/>
  <c r="AG187" i="8"/>
  <c r="AH187" i="8" s="1"/>
  <c r="AI186" i="8"/>
  <c r="AG186" i="8"/>
  <c r="AH186" i="8" s="1"/>
  <c r="AI185" i="8"/>
  <c r="AG185" i="8"/>
  <c r="AH185" i="8" s="1"/>
  <c r="AI184" i="8"/>
  <c r="AG184" i="8"/>
  <c r="AH184" i="8" s="1"/>
  <c r="AI183" i="8"/>
  <c r="AG183" i="8"/>
  <c r="AH183" i="8" s="1"/>
  <c r="AI182" i="8"/>
  <c r="AG182" i="8"/>
  <c r="AH182" i="8" s="1"/>
  <c r="AI181" i="8"/>
  <c r="AG181" i="8"/>
  <c r="AH181" i="8" s="1"/>
  <c r="AI180" i="8"/>
  <c r="AG180" i="8"/>
  <c r="AH180" i="8" s="1"/>
  <c r="AI179" i="8"/>
  <c r="AG179" i="8"/>
  <c r="AH179" i="8" s="1"/>
  <c r="AI178" i="8"/>
  <c r="AG178" i="8"/>
  <c r="AH178" i="8" s="1"/>
  <c r="AI177" i="8"/>
  <c r="AG177" i="8"/>
  <c r="AH177" i="8" s="1"/>
  <c r="AI176" i="8"/>
  <c r="AG176" i="8"/>
  <c r="AH176" i="8" s="1"/>
  <c r="AI175" i="8"/>
  <c r="AG175" i="8"/>
  <c r="AH175" i="8" s="1"/>
  <c r="AI174" i="8"/>
  <c r="AG174" i="8"/>
  <c r="AH174" i="8" s="1"/>
  <c r="AI173" i="8"/>
  <c r="AG173" i="8"/>
  <c r="AH173" i="8" s="1"/>
  <c r="AI172" i="8"/>
  <c r="AG172" i="8"/>
  <c r="AH172" i="8" s="1"/>
  <c r="AI171" i="8"/>
  <c r="AG171" i="8"/>
  <c r="AH171" i="8" s="1"/>
  <c r="AI170" i="8"/>
  <c r="AG170" i="8"/>
  <c r="AH170" i="8" s="1"/>
  <c r="AI169" i="8"/>
  <c r="AG169" i="8"/>
  <c r="AH169" i="8" s="1"/>
  <c r="AI168" i="8"/>
  <c r="AG168" i="8"/>
  <c r="AH168" i="8" s="1"/>
  <c r="AI167" i="8"/>
  <c r="AG167" i="8"/>
  <c r="AH167" i="8" s="1"/>
  <c r="AI166" i="8"/>
  <c r="AG166" i="8"/>
  <c r="AH166" i="8" s="1"/>
  <c r="AI165" i="8"/>
  <c r="AG165" i="8"/>
  <c r="AH165" i="8" s="1"/>
  <c r="AI164" i="8"/>
  <c r="AG164" i="8"/>
  <c r="AH164" i="8" s="1"/>
  <c r="AI163" i="8"/>
  <c r="AG163" i="8"/>
  <c r="AH163" i="8" s="1"/>
  <c r="AI162" i="8"/>
  <c r="AG162" i="8"/>
  <c r="AH162" i="8" s="1"/>
  <c r="AI161" i="8"/>
  <c r="AG161" i="8"/>
  <c r="AH161" i="8" s="1"/>
  <c r="AI160" i="8"/>
  <c r="AG160" i="8"/>
  <c r="AH160" i="8" s="1"/>
  <c r="AI159" i="8"/>
  <c r="AG159" i="8"/>
  <c r="AH159" i="8" s="1"/>
  <c r="AI158" i="8"/>
  <c r="AG158" i="8"/>
  <c r="AH158" i="8" s="1"/>
  <c r="AI157" i="8"/>
  <c r="AG157" i="8"/>
  <c r="AH157" i="8" s="1"/>
  <c r="AI156" i="8"/>
  <c r="AG156" i="8"/>
  <c r="AH156" i="8" s="1"/>
  <c r="AI155" i="8"/>
  <c r="AG155" i="8"/>
  <c r="AH155" i="8" s="1"/>
  <c r="AI154" i="8"/>
  <c r="AG154" i="8"/>
  <c r="AH154" i="8" s="1"/>
  <c r="AI153" i="8"/>
  <c r="AG153" i="8"/>
  <c r="AH153" i="8" s="1"/>
  <c r="AI152" i="8"/>
  <c r="AG152" i="8"/>
  <c r="AH152" i="8" s="1"/>
  <c r="AI151" i="8"/>
  <c r="AG151" i="8"/>
  <c r="AH151" i="8" s="1"/>
  <c r="AI150" i="8"/>
  <c r="AG150" i="8"/>
  <c r="AH150" i="8" s="1"/>
  <c r="AI149" i="8"/>
  <c r="AG149" i="8"/>
  <c r="AH149" i="8" s="1"/>
  <c r="AI148" i="8"/>
  <c r="AG148" i="8"/>
  <c r="AH148" i="8" s="1"/>
  <c r="AI147" i="8"/>
  <c r="AG147" i="8"/>
  <c r="AH147" i="8" s="1"/>
  <c r="AI146" i="8"/>
  <c r="AG146" i="8"/>
  <c r="AH146" i="8" s="1"/>
  <c r="AI145" i="8"/>
  <c r="AG145" i="8"/>
  <c r="AH145" i="8" s="1"/>
  <c r="AI144" i="8"/>
  <c r="AG144" i="8"/>
  <c r="AH144" i="8" s="1"/>
  <c r="AI143" i="8"/>
  <c r="AG143" i="8"/>
  <c r="AH143" i="8" s="1"/>
  <c r="AI142" i="8"/>
  <c r="AG142" i="8"/>
  <c r="AH142" i="8" s="1"/>
  <c r="AI141" i="8"/>
  <c r="AG141" i="8"/>
  <c r="AH141" i="8" s="1"/>
  <c r="AI140" i="8"/>
  <c r="AG140" i="8"/>
  <c r="AH140" i="8" s="1"/>
  <c r="AI139" i="8"/>
  <c r="AG139" i="8"/>
  <c r="AH139" i="8" s="1"/>
  <c r="AI138" i="8"/>
  <c r="AG138" i="8"/>
  <c r="AH138" i="8" s="1"/>
  <c r="AI137" i="8"/>
  <c r="AG137" i="8"/>
  <c r="AH137" i="8" s="1"/>
  <c r="AI136" i="8"/>
  <c r="AG136" i="8"/>
  <c r="AH136" i="8" s="1"/>
  <c r="AI135" i="8"/>
  <c r="AG135" i="8"/>
  <c r="AH135" i="8" s="1"/>
  <c r="AI134" i="8"/>
  <c r="AG134" i="8"/>
  <c r="AH134" i="8" s="1"/>
  <c r="AI133" i="8"/>
  <c r="AG133" i="8"/>
  <c r="AH133" i="8" s="1"/>
  <c r="AI132" i="8"/>
  <c r="AG132" i="8"/>
  <c r="AH132" i="8" s="1"/>
  <c r="AI131" i="8"/>
  <c r="AG131" i="8"/>
  <c r="AH131" i="8" s="1"/>
  <c r="AI130" i="8"/>
  <c r="AG130" i="8"/>
  <c r="AH130" i="8" s="1"/>
  <c r="AI129" i="8"/>
  <c r="AG129" i="8"/>
  <c r="AH129" i="8" s="1"/>
  <c r="AI128" i="8"/>
  <c r="AG128" i="8"/>
  <c r="AH128" i="8" s="1"/>
  <c r="AI127" i="8"/>
  <c r="AG127" i="8"/>
  <c r="AH127" i="8" s="1"/>
  <c r="AI126" i="8"/>
  <c r="AG126" i="8"/>
  <c r="AH126" i="8" s="1"/>
  <c r="AI125" i="8"/>
  <c r="AG125" i="8"/>
  <c r="AH125" i="8" s="1"/>
  <c r="AI124" i="8"/>
  <c r="AG124" i="8"/>
  <c r="AH124" i="8" s="1"/>
  <c r="AI123" i="8"/>
  <c r="AG123" i="8"/>
  <c r="AH123" i="8" s="1"/>
  <c r="AI122" i="8"/>
  <c r="AG122" i="8"/>
  <c r="AH122" i="8" s="1"/>
  <c r="AI121" i="8"/>
  <c r="AG121" i="8"/>
  <c r="AH121" i="8" s="1"/>
  <c r="AI120" i="8"/>
  <c r="AG120" i="8"/>
  <c r="AH120" i="8" s="1"/>
  <c r="AI119" i="8"/>
  <c r="AG119" i="8"/>
  <c r="AH119" i="8" s="1"/>
  <c r="AI118" i="8"/>
  <c r="AG118" i="8"/>
  <c r="AH118" i="8" s="1"/>
  <c r="AI117" i="8"/>
  <c r="AG117" i="8"/>
  <c r="AH117" i="8" s="1"/>
  <c r="AI116" i="8"/>
  <c r="AG116" i="8"/>
  <c r="AH116" i="8" s="1"/>
  <c r="AI115" i="8"/>
  <c r="AG115" i="8"/>
  <c r="AH115" i="8" s="1"/>
  <c r="AI114" i="8"/>
  <c r="AG114" i="8"/>
  <c r="AH114" i="8" s="1"/>
  <c r="AI113" i="8"/>
  <c r="AG113" i="8"/>
  <c r="AH113" i="8" s="1"/>
  <c r="AI112" i="8"/>
  <c r="AG112" i="8"/>
  <c r="AH112" i="8" s="1"/>
  <c r="AI111" i="8"/>
  <c r="AG111" i="8"/>
  <c r="AH111" i="8" s="1"/>
  <c r="AI110" i="8"/>
  <c r="AG110" i="8"/>
  <c r="AH110" i="8" s="1"/>
  <c r="AI109" i="8"/>
  <c r="AG109" i="8"/>
  <c r="AH109" i="8" s="1"/>
  <c r="AI108" i="8"/>
  <c r="AG108" i="8"/>
  <c r="AH108" i="8" s="1"/>
  <c r="AI107" i="8"/>
  <c r="AG107" i="8"/>
  <c r="AH107" i="8" s="1"/>
  <c r="AI106" i="8"/>
  <c r="AG106" i="8"/>
  <c r="AH106" i="8" s="1"/>
  <c r="AI105" i="8"/>
  <c r="AG105" i="8"/>
  <c r="AH105" i="8" s="1"/>
  <c r="AI104" i="8"/>
  <c r="AG104" i="8"/>
  <c r="AH104" i="8" s="1"/>
  <c r="AI103" i="8"/>
  <c r="AG103" i="8"/>
  <c r="AH103" i="8" s="1"/>
  <c r="AI102" i="8"/>
  <c r="AG102" i="8"/>
  <c r="AH102" i="8" s="1"/>
  <c r="AI101" i="8"/>
  <c r="AG101" i="8"/>
  <c r="AH101" i="8" s="1"/>
  <c r="AI100" i="8"/>
  <c r="AG100" i="8"/>
  <c r="AH100" i="8" s="1"/>
  <c r="AI99" i="8"/>
  <c r="AG99" i="8"/>
  <c r="AH99" i="8" s="1"/>
  <c r="AI98" i="8"/>
  <c r="AG98" i="8"/>
  <c r="AH98" i="8" s="1"/>
  <c r="AI97" i="8"/>
  <c r="AG97" i="8"/>
  <c r="AH97" i="8" s="1"/>
  <c r="AI96" i="8"/>
  <c r="AG96" i="8"/>
  <c r="AH96" i="8" s="1"/>
  <c r="AI95" i="8"/>
  <c r="AG95" i="8"/>
  <c r="AH95" i="8" s="1"/>
  <c r="AI94" i="8"/>
  <c r="AG94" i="8"/>
  <c r="AH94" i="8" s="1"/>
  <c r="AI93" i="8"/>
  <c r="AG93" i="8"/>
  <c r="AH93" i="8" s="1"/>
  <c r="AI92" i="8"/>
  <c r="AG92" i="8"/>
  <c r="AH92" i="8" s="1"/>
  <c r="AI91" i="8"/>
  <c r="AG91" i="8"/>
  <c r="AH91" i="8" s="1"/>
  <c r="AI90" i="8"/>
  <c r="AG90" i="8"/>
  <c r="AH90" i="8" s="1"/>
  <c r="AI89" i="8"/>
  <c r="AG89" i="8"/>
  <c r="AH89" i="8" s="1"/>
  <c r="AI88" i="8"/>
  <c r="AG88" i="8"/>
  <c r="AH88" i="8" s="1"/>
  <c r="AI87" i="8"/>
  <c r="AG87" i="8"/>
  <c r="AH87" i="8" s="1"/>
  <c r="AI86" i="8"/>
  <c r="AG86" i="8"/>
  <c r="AH86" i="8" s="1"/>
  <c r="AI85" i="8"/>
  <c r="AG85" i="8"/>
  <c r="AH85" i="8" s="1"/>
  <c r="AI84" i="8"/>
  <c r="AG84" i="8"/>
  <c r="AH84" i="8" s="1"/>
  <c r="AI83" i="8"/>
  <c r="AG83" i="8"/>
  <c r="AH83" i="8" s="1"/>
  <c r="AI82" i="8"/>
  <c r="AG82" i="8"/>
  <c r="AH82" i="8" s="1"/>
  <c r="AI81" i="8"/>
  <c r="AG81" i="8"/>
  <c r="AH81" i="8" s="1"/>
  <c r="AI80" i="8"/>
  <c r="AG80" i="8"/>
  <c r="AH80" i="8" s="1"/>
  <c r="AI79" i="8"/>
  <c r="AG79" i="8"/>
  <c r="AH79" i="8" s="1"/>
  <c r="AI78" i="8"/>
  <c r="AG78" i="8"/>
  <c r="AH78" i="8" s="1"/>
  <c r="AI77" i="8"/>
  <c r="AG77" i="8"/>
  <c r="AH77" i="8" s="1"/>
  <c r="AI76" i="8"/>
  <c r="AG76" i="8"/>
  <c r="AH76" i="8" s="1"/>
  <c r="AI75" i="8"/>
  <c r="AG75" i="8"/>
  <c r="AH75" i="8" s="1"/>
  <c r="AI74" i="8"/>
  <c r="AG74" i="8"/>
  <c r="AH74" i="8" s="1"/>
  <c r="AI73" i="8"/>
  <c r="AG73" i="8"/>
  <c r="AH73" i="8" s="1"/>
  <c r="AI72" i="8"/>
  <c r="AG72" i="8"/>
  <c r="AH72" i="8" s="1"/>
  <c r="AI71" i="8"/>
  <c r="AG71" i="8"/>
  <c r="AH71" i="8" s="1"/>
  <c r="AI70" i="8"/>
  <c r="AG70" i="8"/>
  <c r="AH70" i="8" s="1"/>
  <c r="AI69" i="8"/>
  <c r="AG69" i="8"/>
  <c r="AH69" i="8" s="1"/>
  <c r="AI68" i="8"/>
  <c r="AG68" i="8"/>
  <c r="AH68" i="8" s="1"/>
  <c r="AI67" i="8"/>
  <c r="AG67" i="8"/>
  <c r="AH67" i="8" s="1"/>
  <c r="AI66" i="8"/>
  <c r="AG66" i="8"/>
  <c r="AH66" i="8" s="1"/>
  <c r="AI65" i="8"/>
  <c r="AG65" i="8"/>
  <c r="AH65" i="8" s="1"/>
  <c r="AI64" i="8"/>
  <c r="AG64" i="8"/>
  <c r="AH64" i="8" s="1"/>
  <c r="AI63" i="8"/>
  <c r="AG63" i="8"/>
  <c r="AH63" i="8" s="1"/>
  <c r="AI62" i="8"/>
  <c r="AG62" i="8"/>
  <c r="AH62" i="8" s="1"/>
  <c r="AI61" i="8"/>
  <c r="AG61" i="8"/>
  <c r="AH61" i="8" s="1"/>
  <c r="AI60" i="8"/>
  <c r="AG60" i="8"/>
  <c r="AH60" i="8" s="1"/>
  <c r="AI59" i="8"/>
  <c r="AG59" i="8"/>
  <c r="AH59" i="8" s="1"/>
  <c r="AI58" i="8"/>
  <c r="AG58" i="8"/>
  <c r="AH58" i="8" s="1"/>
  <c r="AI57" i="8"/>
  <c r="AG57" i="8"/>
  <c r="AH57" i="8" s="1"/>
  <c r="AI56" i="8"/>
  <c r="AG56" i="8"/>
  <c r="AH56" i="8" s="1"/>
  <c r="AI55" i="8"/>
  <c r="AG55" i="8"/>
  <c r="AH55" i="8" s="1"/>
  <c r="AI54" i="8"/>
  <c r="AG54" i="8"/>
  <c r="AH54" i="8" s="1"/>
  <c r="AI53" i="8"/>
  <c r="AG53" i="8"/>
  <c r="AH53" i="8" s="1"/>
  <c r="AI52" i="8"/>
  <c r="AG52" i="8"/>
  <c r="AH52" i="8" s="1"/>
  <c r="AI51" i="8"/>
  <c r="AG51" i="8"/>
  <c r="AH51" i="8" s="1"/>
  <c r="AI50" i="8"/>
  <c r="AG50" i="8"/>
  <c r="AH50" i="8" s="1"/>
  <c r="AI49" i="8"/>
  <c r="AG49" i="8"/>
  <c r="AH49" i="8" s="1"/>
  <c r="AI48" i="8"/>
  <c r="AG48" i="8"/>
  <c r="AH48" i="8" s="1"/>
  <c r="AI47" i="8"/>
  <c r="AG47" i="8"/>
  <c r="AH47" i="8" s="1"/>
  <c r="AI46" i="8"/>
  <c r="AG46" i="8"/>
  <c r="AH46" i="8" s="1"/>
  <c r="AI45" i="8"/>
  <c r="AG45" i="8"/>
  <c r="AH45" i="8" s="1"/>
  <c r="AI44" i="8"/>
  <c r="AG44" i="8"/>
  <c r="AH44" i="8" s="1"/>
  <c r="AI43" i="8"/>
  <c r="AG43" i="8"/>
  <c r="AH43" i="8" s="1"/>
  <c r="AI42" i="8"/>
  <c r="AG42" i="8"/>
  <c r="AH42" i="8" s="1"/>
  <c r="AI41" i="8"/>
  <c r="AG41" i="8"/>
  <c r="AH41" i="8" s="1"/>
  <c r="AI40" i="8"/>
  <c r="AG40" i="8"/>
  <c r="AH40" i="8" s="1"/>
  <c r="AI39" i="8"/>
  <c r="AG39" i="8"/>
  <c r="AH39" i="8" s="1"/>
  <c r="AI38" i="8"/>
  <c r="AG38" i="8"/>
  <c r="AH38" i="8" s="1"/>
  <c r="AI37" i="8"/>
  <c r="AG37" i="8"/>
  <c r="AH37" i="8" s="1"/>
  <c r="AI36" i="8"/>
  <c r="AG36" i="8"/>
  <c r="AH36" i="8" s="1"/>
  <c r="AI35" i="8"/>
  <c r="AG35" i="8"/>
  <c r="AH35" i="8" s="1"/>
  <c r="AI34" i="8"/>
  <c r="AG34" i="8"/>
  <c r="AH34" i="8" s="1"/>
  <c r="AI33" i="8"/>
  <c r="AG33" i="8"/>
  <c r="AH33" i="8" s="1"/>
  <c r="AI32" i="8"/>
  <c r="AG32" i="8"/>
  <c r="AH32" i="8" s="1"/>
  <c r="AI31" i="8"/>
  <c r="AG31" i="8"/>
  <c r="AH31" i="8" s="1"/>
  <c r="AI30" i="8"/>
  <c r="AG30" i="8"/>
  <c r="AH30" i="8" s="1"/>
  <c r="AI29" i="8"/>
  <c r="AG29" i="8"/>
  <c r="AH29" i="8" s="1"/>
  <c r="AI28" i="8"/>
  <c r="AG28" i="8"/>
  <c r="AH28" i="8" s="1"/>
  <c r="AI27" i="8"/>
  <c r="AG27" i="8"/>
  <c r="AH27" i="8" s="1"/>
  <c r="AI26" i="8"/>
  <c r="AG26" i="8"/>
  <c r="AH26" i="8" s="1"/>
  <c r="AI25" i="8"/>
  <c r="AG25" i="8"/>
  <c r="AH25" i="8" s="1"/>
  <c r="AI24" i="8"/>
  <c r="AG24" i="8"/>
  <c r="AH24" i="8" s="1"/>
  <c r="AI23" i="8"/>
  <c r="AG23" i="8"/>
  <c r="AH23" i="8" s="1"/>
  <c r="AI22" i="8"/>
  <c r="AG22" i="8"/>
  <c r="AH22" i="8" s="1"/>
  <c r="AG21" i="8"/>
  <c r="AH21" i="8" s="1"/>
  <c r="AJ22" i="8" s="1"/>
  <c r="I2" i="8"/>
  <c r="I3" i="8" s="1"/>
  <c r="N398" i="8" l="1"/>
  <c r="N399" i="8" s="1"/>
  <c r="AJ23" i="8"/>
  <c r="AJ24" i="8" s="1"/>
  <c r="AJ25" i="8" s="1"/>
  <c r="AJ26" i="8" s="1"/>
  <c r="J3" i="8"/>
  <c r="I4" i="8"/>
  <c r="J2" i="8"/>
  <c r="O2" i="8"/>
  <c r="O3" i="8" s="1"/>
  <c r="P3" i="8" s="1"/>
  <c r="AJ27" i="8" l="1"/>
  <c r="AJ28" i="8" s="1"/>
  <c r="AJ29" i="8" s="1"/>
  <c r="AJ30" i="8" s="1"/>
  <c r="AJ31" i="8" s="1"/>
  <c r="AK31" i="8" s="1"/>
  <c r="AK26" i="8"/>
  <c r="U2" i="8" s="1"/>
  <c r="O4" i="8"/>
  <c r="O5" i="8" s="1"/>
  <c r="I5" i="8"/>
  <c r="J4" i="8"/>
  <c r="P2" i="8"/>
  <c r="AJ32" i="8" l="1"/>
  <c r="AJ33" i="8" s="1"/>
  <c r="AJ34" i="8" s="1"/>
  <c r="AJ35" i="8" s="1"/>
  <c r="AJ36" i="8" s="1"/>
  <c r="AJ37" i="8" s="1"/>
  <c r="AJ38" i="8" s="1"/>
  <c r="AJ39" i="8" s="1"/>
  <c r="AJ40" i="8" s="1"/>
  <c r="AJ41" i="8" s="1"/>
  <c r="V2" i="8"/>
  <c r="U3" i="8"/>
  <c r="V3" i="8" s="1"/>
  <c r="P4" i="8"/>
  <c r="P5" i="8"/>
  <c r="O6" i="8"/>
  <c r="I6" i="8"/>
  <c r="J5" i="8"/>
  <c r="W2" i="8"/>
  <c r="AK41" i="8" l="1"/>
  <c r="U5" i="8" s="1"/>
  <c r="V5" i="8" s="1"/>
  <c r="AJ42" i="8"/>
  <c r="AJ43" i="8" s="1"/>
  <c r="AJ44" i="8" s="1"/>
  <c r="AJ45" i="8" s="1"/>
  <c r="AJ46" i="8" s="1"/>
  <c r="AK36" i="8"/>
  <c r="U4" i="8" s="1"/>
  <c r="V4" i="8" s="1"/>
  <c r="W3" i="8"/>
  <c r="Z3" i="8" s="1"/>
  <c r="AA3" i="8" s="1"/>
  <c r="AJ47" i="8"/>
  <c r="AJ48" i="8" s="1"/>
  <c r="AJ49" i="8" s="1"/>
  <c r="AJ50" i="8" s="1"/>
  <c r="AJ51" i="8" s="1"/>
  <c r="AK51" i="8" s="1"/>
  <c r="U7" i="8" s="1"/>
  <c r="V7" i="8" s="1"/>
  <c r="AK46" i="8"/>
  <c r="U6" i="8" s="1"/>
  <c r="V6" i="8" s="1"/>
  <c r="W4" i="8"/>
  <c r="O7" i="8"/>
  <c r="P6" i="8"/>
  <c r="I7" i="8"/>
  <c r="J6" i="8"/>
  <c r="X2" i="8"/>
  <c r="AJ52" i="8"/>
  <c r="AJ53" i="8" s="1"/>
  <c r="AJ54" i="8" s="1"/>
  <c r="AJ55" i="8" s="1"/>
  <c r="AJ56" i="8" s="1"/>
  <c r="X3" i="8" l="1"/>
  <c r="AJ57" i="8"/>
  <c r="AJ58" i="8" s="1"/>
  <c r="AJ59" i="8" s="1"/>
  <c r="AJ60" i="8" s="1"/>
  <c r="AJ61" i="8" s="1"/>
  <c r="AK61" i="8" s="1"/>
  <c r="U9" i="8" s="1"/>
  <c r="V9" i="8" s="1"/>
  <c r="AK56" i="8"/>
  <c r="U8" i="8" s="1"/>
  <c r="V8" i="8" s="1"/>
  <c r="X4" i="8"/>
  <c r="W5" i="8"/>
  <c r="Z5" i="8" s="1"/>
  <c r="AA5" i="8" s="1"/>
  <c r="P7" i="8"/>
  <c r="O8" i="8"/>
  <c r="I8" i="8"/>
  <c r="J7" i="8"/>
  <c r="AJ62" i="8" l="1"/>
  <c r="AJ63" i="8" s="1"/>
  <c r="AJ64" i="8" s="1"/>
  <c r="AJ65" i="8" s="1"/>
  <c r="AJ66" i="8" s="1"/>
  <c r="X5" i="8"/>
  <c r="W6" i="8"/>
  <c r="O9" i="8"/>
  <c r="P8" i="8"/>
  <c r="I9" i="8"/>
  <c r="J8" i="8"/>
  <c r="AJ67" i="8" l="1"/>
  <c r="AJ68" i="8" s="1"/>
  <c r="AJ69" i="8" s="1"/>
  <c r="AJ70" i="8" s="1"/>
  <c r="AJ71" i="8" s="1"/>
  <c r="AK66" i="8"/>
  <c r="U10" i="8" s="1"/>
  <c r="V10" i="8" s="1"/>
  <c r="X6" i="8"/>
  <c r="W7" i="8"/>
  <c r="Z7" i="8" s="1"/>
  <c r="AA7" i="8" s="1"/>
  <c r="P9" i="8"/>
  <c r="O10" i="8"/>
  <c r="I10" i="8"/>
  <c r="J9" i="8"/>
  <c r="AK71" i="8" l="1"/>
  <c r="U11" i="8" s="1"/>
  <c r="V11" i="8" s="1"/>
  <c r="AJ72" i="8"/>
  <c r="AJ73" i="8" s="1"/>
  <c r="AJ74" i="8" s="1"/>
  <c r="AJ75" i="8" s="1"/>
  <c r="AJ76" i="8" s="1"/>
  <c r="W8" i="8"/>
  <c r="X7" i="8"/>
  <c r="O11" i="8"/>
  <c r="P10" i="8"/>
  <c r="I11" i="8"/>
  <c r="J10" i="8"/>
  <c r="AJ77" i="8" l="1"/>
  <c r="AJ78" i="8" s="1"/>
  <c r="AJ79" i="8" s="1"/>
  <c r="AJ80" i="8" s="1"/>
  <c r="AJ81" i="8" s="1"/>
  <c r="AK76" i="8"/>
  <c r="U12" i="8" s="1"/>
  <c r="V12" i="8" s="1"/>
  <c r="W9" i="8"/>
  <c r="Z9" i="8" s="1"/>
  <c r="AA9" i="8" s="1"/>
  <c r="X8" i="8"/>
  <c r="P11" i="8"/>
  <c r="O12" i="8"/>
  <c r="I12" i="8"/>
  <c r="J11" i="8"/>
  <c r="AK81" i="8" l="1"/>
  <c r="U13" i="8" s="1"/>
  <c r="V13" i="8" s="1"/>
  <c r="AJ82" i="8"/>
  <c r="AJ83" i="8" s="1"/>
  <c r="AJ84" i="8" s="1"/>
  <c r="AJ85" i="8" s="1"/>
  <c r="AJ86" i="8" s="1"/>
  <c r="X9" i="8"/>
  <c r="W10" i="8"/>
  <c r="O13" i="8"/>
  <c r="P12" i="8"/>
  <c r="I13" i="8"/>
  <c r="J12" i="8"/>
  <c r="AJ87" i="8" l="1"/>
  <c r="AJ88" i="8" s="1"/>
  <c r="AJ89" i="8" s="1"/>
  <c r="AJ90" i="8" s="1"/>
  <c r="AJ91" i="8" s="1"/>
  <c r="AK86" i="8"/>
  <c r="U14" i="8" s="1"/>
  <c r="V14" i="8" s="1"/>
  <c r="W11" i="8"/>
  <c r="Z11" i="8" s="1"/>
  <c r="AA11" i="8" s="1"/>
  <c r="X10" i="8"/>
  <c r="P13" i="8"/>
  <c r="O14" i="8"/>
  <c r="I14" i="8"/>
  <c r="J13" i="8"/>
  <c r="AK91" i="8" l="1"/>
  <c r="U15" i="8" s="1"/>
  <c r="V15" i="8" s="1"/>
  <c r="AJ92" i="8"/>
  <c r="AJ93" i="8" s="1"/>
  <c r="AJ94" i="8" s="1"/>
  <c r="AJ95" i="8" s="1"/>
  <c r="AJ96" i="8" s="1"/>
  <c r="X11" i="8"/>
  <c r="W12" i="8"/>
  <c r="O15" i="8"/>
  <c r="P14" i="8"/>
  <c r="I15" i="8"/>
  <c r="J14" i="8"/>
  <c r="AJ97" i="8" l="1"/>
  <c r="AJ98" i="8" s="1"/>
  <c r="AJ99" i="8" s="1"/>
  <c r="AJ100" i="8" s="1"/>
  <c r="AJ101" i="8" s="1"/>
  <c r="AK96" i="8"/>
  <c r="U16" i="8" s="1"/>
  <c r="V16" i="8" s="1"/>
  <c r="X12" i="8"/>
  <c r="W13" i="8"/>
  <c r="Z13" i="8" s="1"/>
  <c r="AA13" i="8" s="1"/>
  <c r="P15" i="8"/>
  <c r="O16" i="8"/>
  <c r="I16" i="8"/>
  <c r="J15" i="8"/>
  <c r="AK101" i="8" l="1"/>
  <c r="U17" i="8" s="1"/>
  <c r="V17" i="8" s="1"/>
  <c r="AJ102" i="8"/>
  <c r="AJ103" i="8" s="1"/>
  <c r="AJ104" i="8" s="1"/>
  <c r="AJ105" i="8" s="1"/>
  <c r="AJ106" i="8" s="1"/>
  <c r="W14" i="8"/>
  <c r="X13" i="8"/>
  <c r="O17" i="8"/>
  <c r="P16" i="8"/>
  <c r="I17" i="8"/>
  <c r="J16" i="8"/>
  <c r="AJ107" i="8" l="1"/>
  <c r="AJ108" i="8" s="1"/>
  <c r="AJ109" i="8" s="1"/>
  <c r="AJ110" i="8" s="1"/>
  <c r="AJ111" i="8" s="1"/>
  <c r="AK106" i="8"/>
  <c r="U18" i="8" s="1"/>
  <c r="V18" i="8" s="1"/>
  <c r="X14" i="8"/>
  <c r="W15" i="8"/>
  <c r="Z15" i="8" s="1"/>
  <c r="AA15" i="8" s="1"/>
  <c r="P17" i="8"/>
  <c r="O18" i="8"/>
  <c r="I18" i="8"/>
  <c r="J17" i="8"/>
  <c r="AK111" i="8" l="1"/>
  <c r="U19" i="8" s="1"/>
  <c r="V19" i="8" s="1"/>
  <c r="AJ112" i="8"/>
  <c r="AJ113" i="8" s="1"/>
  <c r="AJ114" i="8" s="1"/>
  <c r="AJ115" i="8" s="1"/>
  <c r="AJ116" i="8" s="1"/>
  <c r="W16" i="8"/>
  <c r="X15" i="8"/>
  <c r="O19" i="8"/>
  <c r="P18" i="8"/>
  <c r="I19" i="8"/>
  <c r="J18" i="8"/>
  <c r="AJ117" i="8" l="1"/>
  <c r="AJ118" i="8" s="1"/>
  <c r="AJ119" i="8" s="1"/>
  <c r="AJ120" i="8" s="1"/>
  <c r="AJ121" i="8" s="1"/>
  <c r="AK116" i="8"/>
  <c r="U20" i="8" s="1"/>
  <c r="V20" i="8" s="1"/>
  <c r="X16" i="8"/>
  <c r="W17" i="8"/>
  <c r="Z17" i="8" s="1"/>
  <c r="AA17" i="8" s="1"/>
  <c r="P19" i="8"/>
  <c r="O20" i="8"/>
  <c r="I20" i="8"/>
  <c r="J19" i="8"/>
  <c r="AK121" i="8" l="1"/>
  <c r="U21" i="8" s="1"/>
  <c r="V21" i="8" s="1"/>
  <c r="AJ122" i="8"/>
  <c r="AJ123" i="8" s="1"/>
  <c r="AJ124" i="8" s="1"/>
  <c r="AJ125" i="8" s="1"/>
  <c r="AJ126" i="8" s="1"/>
  <c r="X17" i="8"/>
  <c r="W18" i="8"/>
  <c r="O21" i="8"/>
  <c r="P20" i="8"/>
  <c r="I21" i="8"/>
  <c r="J20" i="8"/>
  <c r="AJ127" i="8" l="1"/>
  <c r="AJ128" i="8" s="1"/>
  <c r="AJ129" i="8" s="1"/>
  <c r="AJ130" i="8" s="1"/>
  <c r="AJ131" i="8" s="1"/>
  <c r="AK126" i="8"/>
  <c r="U22" i="8" s="1"/>
  <c r="V22" i="8" s="1"/>
  <c r="W19" i="8"/>
  <c r="Z19" i="8" s="1"/>
  <c r="AA19" i="8" s="1"/>
  <c r="X18" i="8"/>
  <c r="P21" i="8"/>
  <c r="O22" i="8"/>
  <c r="J21" i="8"/>
  <c r="I22" i="8"/>
  <c r="AK131" i="8" l="1"/>
  <c r="U23" i="8" s="1"/>
  <c r="V23" i="8" s="1"/>
  <c r="AJ132" i="8"/>
  <c r="AJ133" i="8" s="1"/>
  <c r="AJ134" i="8" s="1"/>
  <c r="AJ135" i="8" s="1"/>
  <c r="AJ136" i="8" s="1"/>
  <c r="W20" i="8"/>
  <c r="X19" i="8"/>
  <c r="O23" i="8"/>
  <c r="P22" i="8"/>
  <c r="I23" i="8"/>
  <c r="J22" i="8"/>
  <c r="AJ137" i="8" l="1"/>
  <c r="AJ138" i="8" s="1"/>
  <c r="AJ139" i="8" s="1"/>
  <c r="AJ140" i="8" s="1"/>
  <c r="AJ141" i="8" s="1"/>
  <c r="AK136" i="8"/>
  <c r="U24" i="8" s="1"/>
  <c r="V24" i="8" s="1"/>
  <c r="X20" i="8"/>
  <c r="W21" i="8"/>
  <c r="Z21" i="8" s="1"/>
  <c r="AA21" i="8" s="1"/>
  <c r="P23" i="8"/>
  <c r="O24" i="8"/>
  <c r="I24" i="8"/>
  <c r="J23" i="8"/>
  <c r="AK141" i="8" l="1"/>
  <c r="U25" i="8" s="1"/>
  <c r="V25" i="8" s="1"/>
  <c r="AJ142" i="8"/>
  <c r="AJ143" i="8" s="1"/>
  <c r="AJ144" i="8" s="1"/>
  <c r="AJ145" i="8" s="1"/>
  <c r="AJ146" i="8" s="1"/>
  <c r="X21" i="8"/>
  <c r="W22" i="8"/>
  <c r="O25" i="8"/>
  <c r="P24" i="8"/>
  <c r="I25" i="8"/>
  <c r="J24" i="8"/>
  <c r="AJ147" i="8" l="1"/>
  <c r="AJ148" i="8" s="1"/>
  <c r="AJ149" i="8" s="1"/>
  <c r="AJ150" i="8" s="1"/>
  <c r="AJ151" i="8" s="1"/>
  <c r="AK146" i="8"/>
  <c r="U26" i="8" s="1"/>
  <c r="V26" i="8" s="1"/>
  <c r="X22" i="8"/>
  <c r="W23" i="8"/>
  <c r="Z23" i="8" s="1"/>
  <c r="AA23" i="8" s="1"/>
  <c r="P25" i="8"/>
  <c r="O26" i="8"/>
  <c r="J25" i="8"/>
  <c r="I26" i="8"/>
  <c r="AK151" i="8" l="1"/>
  <c r="U27" i="8" s="1"/>
  <c r="V27" i="8" s="1"/>
  <c r="AJ152" i="8"/>
  <c r="AJ153" i="8" s="1"/>
  <c r="AJ154" i="8" s="1"/>
  <c r="AJ155" i="8" s="1"/>
  <c r="AJ156" i="8" s="1"/>
  <c r="W24" i="8"/>
  <c r="X23" i="8"/>
  <c r="O27" i="8"/>
  <c r="P26" i="8"/>
  <c r="I27" i="8"/>
  <c r="J26" i="8"/>
  <c r="AJ157" i="8" l="1"/>
  <c r="AJ158" i="8" s="1"/>
  <c r="AJ159" i="8" s="1"/>
  <c r="AJ160" i="8" s="1"/>
  <c r="AJ161" i="8" s="1"/>
  <c r="AK156" i="8"/>
  <c r="U28" i="8" s="1"/>
  <c r="V28" i="8" s="1"/>
  <c r="X24" i="8"/>
  <c r="W25" i="8"/>
  <c r="Z25" i="8" s="1"/>
  <c r="AA25" i="8" s="1"/>
  <c r="P27" i="8"/>
  <c r="O28" i="8"/>
  <c r="I28" i="8"/>
  <c r="J27" i="8"/>
  <c r="AK161" i="8" l="1"/>
  <c r="U29" i="8" s="1"/>
  <c r="V29" i="8" s="1"/>
  <c r="AJ162" i="8"/>
  <c r="AJ163" i="8" s="1"/>
  <c r="AJ164" i="8" s="1"/>
  <c r="AJ165" i="8" s="1"/>
  <c r="AJ166" i="8" s="1"/>
  <c r="X25" i="8"/>
  <c r="W26" i="8"/>
  <c r="O29" i="8"/>
  <c r="P28" i="8"/>
  <c r="I29" i="8"/>
  <c r="J28" i="8"/>
  <c r="AJ167" i="8" l="1"/>
  <c r="AJ168" i="8" s="1"/>
  <c r="AJ169" i="8" s="1"/>
  <c r="AJ170" i="8" s="1"/>
  <c r="AJ171" i="8" s="1"/>
  <c r="AK166" i="8"/>
  <c r="U30" i="8" s="1"/>
  <c r="V30" i="8" s="1"/>
  <c r="W27" i="8"/>
  <c r="Z27" i="8" s="1"/>
  <c r="AA27" i="8" s="1"/>
  <c r="X26" i="8"/>
  <c r="P29" i="8"/>
  <c r="O30" i="8"/>
  <c r="I30" i="8"/>
  <c r="J29" i="8"/>
  <c r="AK171" i="8" l="1"/>
  <c r="U31" i="8" s="1"/>
  <c r="V31" i="8" s="1"/>
  <c r="AJ172" i="8"/>
  <c r="AJ173" i="8" s="1"/>
  <c r="AJ174" i="8" s="1"/>
  <c r="AJ175" i="8" s="1"/>
  <c r="AJ176" i="8" s="1"/>
  <c r="W28" i="8"/>
  <c r="X27" i="8"/>
  <c r="O31" i="8"/>
  <c r="P30" i="8"/>
  <c r="I31" i="8"/>
  <c r="J30" i="8"/>
  <c r="AJ177" i="8" l="1"/>
  <c r="AJ178" i="8" s="1"/>
  <c r="AJ179" i="8" s="1"/>
  <c r="AJ180" i="8" s="1"/>
  <c r="AJ181" i="8" s="1"/>
  <c r="AK176" i="8"/>
  <c r="U32" i="8" s="1"/>
  <c r="V32" i="8" s="1"/>
  <c r="X28" i="8"/>
  <c r="W29" i="8"/>
  <c r="Z29" i="8" s="1"/>
  <c r="AA29" i="8" s="1"/>
  <c r="P31" i="8"/>
  <c r="O32" i="8"/>
  <c r="I32" i="8"/>
  <c r="J31" i="8"/>
  <c r="AK181" i="8" l="1"/>
  <c r="U33" i="8" s="1"/>
  <c r="V33" i="8" s="1"/>
  <c r="AJ182" i="8"/>
  <c r="AJ183" i="8" s="1"/>
  <c r="AJ184" i="8" s="1"/>
  <c r="AJ185" i="8" s="1"/>
  <c r="AJ186" i="8" s="1"/>
  <c r="X29" i="8"/>
  <c r="W30" i="8"/>
  <c r="O33" i="8"/>
  <c r="P32" i="8"/>
  <c r="I33" i="8"/>
  <c r="J32" i="8"/>
  <c r="AJ187" i="8" l="1"/>
  <c r="AJ188" i="8" s="1"/>
  <c r="AJ189" i="8" s="1"/>
  <c r="AJ190" i="8" s="1"/>
  <c r="AJ191" i="8" s="1"/>
  <c r="AK186" i="8"/>
  <c r="U34" i="8" s="1"/>
  <c r="V34" i="8" s="1"/>
  <c r="W31" i="8"/>
  <c r="Z31" i="8" s="1"/>
  <c r="AA31" i="8" s="1"/>
  <c r="X30" i="8"/>
  <c r="P33" i="8"/>
  <c r="O34" i="8"/>
  <c r="I34" i="8"/>
  <c r="J33" i="8"/>
  <c r="AK191" i="8" l="1"/>
  <c r="U35" i="8" s="1"/>
  <c r="V35" i="8" s="1"/>
  <c r="AJ192" i="8"/>
  <c r="AJ193" i="8" s="1"/>
  <c r="AJ194" i="8" s="1"/>
  <c r="AJ195" i="8" s="1"/>
  <c r="AJ196" i="8" s="1"/>
  <c r="W32" i="8"/>
  <c r="X31" i="8"/>
  <c r="O35" i="8"/>
  <c r="P34" i="8"/>
  <c r="I35" i="8"/>
  <c r="J34" i="8"/>
  <c r="AJ197" i="8" l="1"/>
  <c r="AJ198" i="8" s="1"/>
  <c r="AJ199" i="8" s="1"/>
  <c r="AJ200" i="8" s="1"/>
  <c r="AJ201" i="8" s="1"/>
  <c r="AK196" i="8"/>
  <c r="U36" i="8" s="1"/>
  <c r="V36" i="8" s="1"/>
  <c r="X32" i="8"/>
  <c r="W33" i="8"/>
  <c r="Z33" i="8" s="1"/>
  <c r="AA33" i="8" s="1"/>
  <c r="P35" i="8"/>
  <c r="O36" i="8"/>
  <c r="I36" i="8"/>
  <c r="J35" i="8"/>
  <c r="AK201" i="8" l="1"/>
  <c r="U37" i="8" s="1"/>
  <c r="V37" i="8" s="1"/>
  <c r="AJ202" i="8"/>
  <c r="AJ203" i="8" s="1"/>
  <c r="AJ204" i="8" s="1"/>
  <c r="AJ205" i="8" s="1"/>
  <c r="AJ206" i="8" s="1"/>
  <c r="X33" i="8"/>
  <c r="W34" i="8"/>
  <c r="O37" i="8"/>
  <c r="P36" i="8"/>
  <c r="I37" i="8"/>
  <c r="J36" i="8"/>
  <c r="AJ207" i="8" l="1"/>
  <c r="AJ208" i="8" s="1"/>
  <c r="AJ209" i="8" s="1"/>
  <c r="AJ210" i="8" s="1"/>
  <c r="AJ211" i="8" s="1"/>
  <c r="AK206" i="8"/>
  <c r="U38" i="8" s="1"/>
  <c r="V38" i="8" s="1"/>
  <c r="W35" i="8"/>
  <c r="Z35" i="8" s="1"/>
  <c r="AA35" i="8" s="1"/>
  <c r="X34" i="8"/>
  <c r="P37" i="8"/>
  <c r="O38" i="8"/>
  <c r="I38" i="8"/>
  <c r="J37" i="8"/>
  <c r="AK211" i="8" l="1"/>
  <c r="U39" i="8" s="1"/>
  <c r="V39" i="8" s="1"/>
  <c r="AJ212" i="8"/>
  <c r="AJ213" i="8" s="1"/>
  <c r="AJ214" i="8" s="1"/>
  <c r="AJ215" i="8" s="1"/>
  <c r="AJ216" i="8" s="1"/>
  <c r="X35" i="8"/>
  <c r="W36" i="8"/>
  <c r="O39" i="8"/>
  <c r="P38" i="8"/>
  <c r="I39" i="8"/>
  <c r="J38" i="8"/>
  <c r="AJ217" i="8" l="1"/>
  <c r="AJ218" i="8" s="1"/>
  <c r="AJ219" i="8" s="1"/>
  <c r="AJ220" i="8" s="1"/>
  <c r="AJ221" i="8" s="1"/>
  <c r="AK216" i="8"/>
  <c r="U40" i="8" s="1"/>
  <c r="V40" i="8" s="1"/>
  <c r="X36" i="8"/>
  <c r="W37" i="8"/>
  <c r="Z37" i="8" s="1"/>
  <c r="AA37" i="8" s="1"/>
  <c r="P39" i="8"/>
  <c r="O40" i="8"/>
  <c r="I40" i="8"/>
  <c r="J39" i="8"/>
  <c r="AK221" i="8" l="1"/>
  <c r="U41" i="8" s="1"/>
  <c r="V41" i="8" s="1"/>
  <c r="AJ222" i="8"/>
  <c r="AJ223" i="8" s="1"/>
  <c r="AJ224" i="8" s="1"/>
  <c r="AJ225" i="8" s="1"/>
  <c r="AJ226" i="8" s="1"/>
  <c r="X37" i="8"/>
  <c r="W38" i="8"/>
  <c r="O41" i="8"/>
  <c r="P40" i="8"/>
  <c r="I41" i="8"/>
  <c r="J40" i="8"/>
  <c r="AJ227" i="8" l="1"/>
  <c r="AJ228" i="8" s="1"/>
  <c r="AJ229" i="8" s="1"/>
  <c r="AJ230" i="8" s="1"/>
  <c r="AJ231" i="8" s="1"/>
  <c r="AK226" i="8"/>
  <c r="U42" i="8" s="1"/>
  <c r="V42" i="8" s="1"/>
  <c r="W39" i="8"/>
  <c r="Z39" i="8" s="1"/>
  <c r="AA39" i="8" s="1"/>
  <c r="X38" i="8"/>
  <c r="P41" i="8"/>
  <c r="O42" i="8"/>
  <c r="I42" i="8"/>
  <c r="J41" i="8"/>
  <c r="AK231" i="8" l="1"/>
  <c r="U43" i="8" s="1"/>
  <c r="V43" i="8" s="1"/>
  <c r="AJ232" i="8"/>
  <c r="AJ233" i="8" s="1"/>
  <c r="AJ234" i="8" s="1"/>
  <c r="AJ235" i="8" s="1"/>
  <c r="AJ236" i="8" s="1"/>
  <c r="W40" i="8"/>
  <c r="X39" i="8"/>
  <c r="O43" i="8"/>
  <c r="P42" i="8"/>
  <c r="I43" i="8"/>
  <c r="J42" i="8"/>
  <c r="AJ237" i="8" l="1"/>
  <c r="AJ238" i="8" s="1"/>
  <c r="AJ239" i="8" s="1"/>
  <c r="AJ240" i="8" s="1"/>
  <c r="AJ241" i="8" s="1"/>
  <c r="AK236" i="8"/>
  <c r="U44" i="8" s="1"/>
  <c r="V44" i="8" s="1"/>
  <c r="X40" i="8"/>
  <c r="W41" i="8"/>
  <c r="Z41" i="8" s="1"/>
  <c r="AA41" i="8" s="1"/>
  <c r="P43" i="8"/>
  <c r="O44" i="8"/>
  <c r="I44" i="8"/>
  <c r="J43" i="8"/>
  <c r="AK241" i="8" l="1"/>
  <c r="U45" i="8" s="1"/>
  <c r="V45" i="8" s="1"/>
  <c r="AJ242" i="8"/>
  <c r="AJ243" i="8" s="1"/>
  <c r="AJ244" i="8" s="1"/>
  <c r="AJ245" i="8" s="1"/>
  <c r="AJ246" i="8" s="1"/>
  <c r="X41" i="8"/>
  <c r="W42" i="8"/>
  <c r="O45" i="8"/>
  <c r="P44" i="8"/>
  <c r="I45" i="8"/>
  <c r="J44" i="8"/>
  <c r="AJ247" i="8" l="1"/>
  <c r="AJ248" i="8" s="1"/>
  <c r="AJ249" i="8" s="1"/>
  <c r="AJ250" i="8" s="1"/>
  <c r="AJ251" i="8" s="1"/>
  <c r="AK246" i="8"/>
  <c r="U46" i="8" s="1"/>
  <c r="V46" i="8" s="1"/>
  <c r="W43" i="8"/>
  <c r="Z43" i="8" s="1"/>
  <c r="AA43" i="8" s="1"/>
  <c r="X42" i="8"/>
  <c r="P45" i="8"/>
  <c r="O46" i="8"/>
  <c r="I46" i="8"/>
  <c r="J45" i="8"/>
  <c r="AK251" i="8" l="1"/>
  <c r="U47" i="8" s="1"/>
  <c r="V47" i="8" s="1"/>
  <c r="AJ252" i="8"/>
  <c r="AJ253" i="8" s="1"/>
  <c r="AJ254" i="8" s="1"/>
  <c r="AJ255" i="8" s="1"/>
  <c r="AJ256" i="8" s="1"/>
  <c r="W44" i="8"/>
  <c r="X43" i="8"/>
  <c r="O47" i="8"/>
  <c r="P46" i="8"/>
  <c r="I47" i="8"/>
  <c r="J46" i="8"/>
  <c r="AJ257" i="8" l="1"/>
  <c r="AJ258" i="8" s="1"/>
  <c r="AJ259" i="8" s="1"/>
  <c r="AJ260" i="8" s="1"/>
  <c r="AJ261" i="8" s="1"/>
  <c r="AK256" i="8"/>
  <c r="U48" i="8" s="1"/>
  <c r="V48" i="8" s="1"/>
  <c r="X44" i="8"/>
  <c r="W45" i="8"/>
  <c r="Z45" i="8" s="1"/>
  <c r="AA45" i="8" s="1"/>
  <c r="P47" i="8"/>
  <c r="O48" i="8"/>
  <c r="I48" i="8"/>
  <c r="J47" i="8"/>
  <c r="AK261" i="8" l="1"/>
  <c r="U49" i="8" s="1"/>
  <c r="V49" i="8" s="1"/>
  <c r="AJ262" i="8"/>
  <c r="AJ263" i="8" s="1"/>
  <c r="AJ264" i="8" s="1"/>
  <c r="AJ265" i="8" s="1"/>
  <c r="AJ266" i="8" s="1"/>
  <c r="X45" i="8"/>
  <c r="W46" i="8"/>
  <c r="O49" i="8"/>
  <c r="Q49" i="8" s="1"/>
  <c r="P48" i="8"/>
  <c r="I49" i="8"/>
  <c r="K49" i="8" s="1"/>
  <c r="J48" i="8"/>
  <c r="AJ267" i="8" l="1"/>
  <c r="AJ268" i="8" s="1"/>
  <c r="AJ269" i="8" s="1"/>
  <c r="AJ270" i="8" s="1"/>
  <c r="AJ271" i="8" s="1"/>
  <c r="AK266" i="8"/>
  <c r="U50" i="8" s="1"/>
  <c r="V50" i="8" s="1"/>
  <c r="W47" i="8"/>
  <c r="Z47" i="8" s="1"/>
  <c r="AA47" i="8" s="1"/>
  <c r="X46" i="8"/>
  <c r="P49" i="8"/>
  <c r="O50" i="8"/>
  <c r="J49" i="8"/>
  <c r="I50" i="8"/>
  <c r="AK271" i="8" l="1"/>
  <c r="U51" i="8" s="1"/>
  <c r="V51" i="8" s="1"/>
  <c r="AJ272" i="8"/>
  <c r="AJ273" i="8" s="1"/>
  <c r="AJ274" i="8" s="1"/>
  <c r="AJ275" i="8" s="1"/>
  <c r="AJ276" i="8" s="1"/>
  <c r="W48" i="8"/>
  <c r="X47" i="8"/>
  <c r="O51" i="8"/>
  <c r="P50" i="8"/>
  <c r="I51" i="8"/>
  <c r="J50" i="8"/>
  <c r="AJ277" i="8" l="1"/>
  <c r="AJ278" i="8" s="1"/>
  <c r="AJ279" i="8" s="1"/>
  <c r="AJ280" i="8" s="1"/>
  <c r="AJ281" i="8" s="1"/>
  <c r="AK276" i="8"/>
  <c r="U52" i="8" s="1"/>
  <c r="V52" i="8" s="1"/>
  <c r="X48" i="8"/>
  <c r="W49" i="8"/>
  <c r="P51" i="8"/>
  <c r="O52" i="8"/>
  <c r="J51" i="8"/>
  <c r="I52" i="8"/>
  <c r="Z49" i="8" l="1"/>
  <c r="AA49" i="8" s="1"/>
  <c r="Y49" i="8"/>
  <c r="AK281" i="8"/>
  <c r="U53" i="8" s="1"/>
  <c r="V53" i="8" s="1"/>
  <c r="AJ282" i="8"/>
  <c r="AJ283" i="8" s="1"/>
  <c r="AJ284" i="8" s="1"/>
  <c r="AJ285" i="8" s="1"/>
  <c r="AJ286" i="8" s="1"/>
  <c r="X49" i="8"/>
  <c r="W50" i="8"/>
  <c r="O53" i="8"/>
  <c r="P52" i="8"/>
  <c r="I53" i="8"/>
  <c r="J52" i="8"/>
  <c r="AJ287" i="8" l="1"/>
  <c r="AJ288" i="8" s="1"/>
  <c r="AJ289" i="8" s="1"/>
  <c r="AJ290" i="8" s="1"/>
  <c r="AJ291" i="8" s="1"/>
  <c r="AK286" i="8"/>
  <c r="U54" i="8" s="1"/>
  <c r="V54" i="8" s="1"/>
  <c r="W51" i="8"/>
  <c r="Z51" i="8" s="1"/>
  <c r="AA51" i="8" s="1"/>
  <c r="X50" i="8"/>
  <c r="P53" i="8"/>
  <c r="O54" i="8"/>
  <c r="I54" i="8"/>
  <c r="J53" i="8"/>
  <c r="AK291" i="8" l="1"/>
  <c r="U55" i="8" s="1"/>
  <c r="V55" i="8" s="1"/>
  <c r="AJ292" i="8"/>
  <c r="AJ293" i="8" s="1"/>
  <c r="AJ294" i="8" s="1"/>
  <c r="AJ295" i="8" s="1"/>
  <c r="AJ296" i="8" s="1"/>
  <c r="W52" i="8"/>
  <c r="X51" i="8"/>
  <c r="O55" i="8"/>
  <c r="P54" i="8"/>
  <c r="I55" i="8"/>
  <c r="J54" i="8"/>
  <c r="AJ297" i="8" l="1"/>
  <c r="AJ298" i="8" s="1"/>
  <c r="AJ299" i="8" s="1"/>
  <c r="AJ300" i="8" s="1"/>
  <c r="AJ301" i="8" s="1"/>
  <c r="AK296" i="8"/>
  <c r="U56" i="8" s="1"/>
  <c r="V56" i="8" s="1"/>
  <c r="X52" i="8"/>
  <c r="W53" i="8"/>
  <c r="Z53" i="8" s="1"/>
  <c r="AA53" i="8" s="1"/>
  <c r="P55" i="8"/>
  <c r="O56" i="8"/>
  <c r="I56" i="8"/>
  <c r="J55" i="8"/>
  <c r="AK301" i="8" l="1"/>
  <c r="U57" i="8" s="1"/>
  <c r="V57" i="8" s="1"/>
  <c r="AJ302" i="8"/>
  <c r="AJ303" i="8" s="1"/>
  <c r="AJ304" i="8" s="1"/>
  <c r="AJ305" i="8" s="1"/>
  <c r="AJ306" i="8" s="1"/>
  <c r="X53" i="8"/>
  <c r="W54" i="8"/>
  <c r="O57" i="8"/>
  <c r="P56" i="8"/>
  <c r="I57" i="8"/>
  <c r="J56" i="8"/>
  <c r="AJ307" i="8" l="1"/>
  <c r="AJ308" i="8" s="1"/>
  <c r="AJ309" i="8" s="1"/>
  <c r="AJ310" i="8" s="1"/>
  <c r="AJ311" i="8" s="1"/>
  <c r="AK306" i="8"/>
  <c r="U58" i="8" s="1"/>
  <c r="V58" i="8" s="1"/>
  <c r="W55" i="8"/>
  <c r="Z55" i="8" s="1"/>
  <c r="AA55" i="8" s="1"/>
  <c r="X54" i="8"/>
  <c r="P57" i="8"/>
  <c r="O58" i="8"/>
  <c r="I58" i="8"/>
  <c r="J57" i="8"/>
  <c r="AK311" i="8" l="1"/>
  <c r="U59" i="8" s="1"/>
  <c r="V59" i="8" s="1"/>
  <c r="AJ312" i="8"/>
  <c r="AJ313" i="8" s="1"/>
  <c r="AJ314" i="8" s="1"/>
  <c r="AJ315" i="8" s="1"/>
  <c r="AJ316" i="8" s="1"/>
  <c r="W56" i="8"/>
  <c r="X55" i="8"/>
  <c r="O59" i="8"/>
  <c r="P58" i="8"/>
  <c r="I59" i="8"/>
  <c r="J58" i="8"/>
  <c r="AJ317" i="8" l="1"/>
  <c r="AJ318" i="8" s="1"/>
  <c r="AJ319" i="8" s="1"/>
  <c r="AJ320" i="8" s="1"/>
  <c r="AJ321" i="8" s="1"/>
  <c r="AK316" i="8"/>
  <c r="U60" i="8" s="1"/>
  <c r="V60" i="8" s="1"/>
  <c r="X56" i="8"/>
  <c r="W57" i="8"/>
  <c r="Z57" i="8" s="1"/>
  <c r="AA57" i="8" s="1"/>
  <c r="P59" i="8"/>
  <c r="O60" i="8"/>
  <c r="I60" i="8"/>
  <c r="J59" i="8"/>
  <c r="AK321" i="8" l="1"/>
  <c r="U61" i="8" s="1"/>
  <c r="V61" i="8" s="1"/>
  <c r="AJ322" i="8"/>
  <c r="AJ323" i="8" s="1"/>
  <c r="AJ324" i="8" s="1"/>
  <c r="AJ325" i="8" s="1"/>
  <c r="AJ326" i="8" s="1"/>
  <c r="X57" i="8"/>
  <c r="W58" i="8"/>
  <c r="O61" i="8"/>
  <c r="P60" i="8"/>
  <c r="I61" i="8"/>
  <c r="J60" i="8"/>
  <c r="AJ327" i="8" l="1"/>
  <c r="AJ328" i="8" s="1"/>
  <c r="AJ329" i="8" s="1"/>
  <c r="AJ330" i="8" s="1"/>
  <c r="AJ331" i="8" s="1"/>
  <c r="AK326" i="8"/>
  <c r="U62" i="8" s="1"/>
  <c r="V62" i="8" s="1"/>
  <c r="W59" i="8"/>
  <c r="Z59" i="8" s="1"/>
  <c r="AA59" i="8" s="1"/>
  <c r="X58" i="8"/>
  <c r="P61" i="8"/>
  <c r="O62" i="8"/>
  <c r="I62" i="8"/>
  <c r="J61" i="8"/>
  <c r="AK331" i="8" l="1"/>
  <c r="U63" i="8" s="1"/>
  <c r="V63" i="8" s="1"/>
  <c r="AJ332" i="8"/>
  <c r="AJ333" i="8" s="1"/>
  <c r="AJ334" i="8" s="1"/>
  <c r="AJ335" i="8" s="1"/>
  <c r="AJ336" i="8" s="1"/>
  <c r="W60" i="8"/>
  <c r="X59" i="8"/>
  <c r="O63" i="8"/>
  <c r="P62" i="8"/>
  <c r="I63" i="8"/>
  <c r="J62" i="8"/>
  <c r="AJ337" i="8" l="1"/>
  <c r="AJ338" i="8" s="1"/>
  <c r="AJ339" i="8" s="1"/>
  <c r="AJ340" i="8" s="1"/>
  <c r="AJ341" i="8" s="1"/>
  <c r="AK336" i="8"/>
  <c r="U64" i="8" s="1"/>
  <c r="V64" i="8" s="1"/>
  <c r="W61" i="8"/>
  <c r="Z61" i="8" s="1"/>
  <c r="AA61" i="8" s="1"/>
  <c r="X60" i="8"/>
  <c r="P63" i="8"/>
  <c r="O64" i="8"/>
  <c r="I64" i="8"/>
  <c r="J63" i="8"/>
  <c r="AK341" i="8" l="1"/>
  <c r="U65" i="8" s="1"/>
  <c r="V65" i="8" s="1"/>
  <c r="AJ342" i="8"/>
  <c r="AJ343" i="8" s="1"/>
  <c r="AJ344" i="8" s="1"/>
  <c r="AJ345" i="8" s="1"/>
  <c r="AJ346" i="8" s="1"/>
  <c r="X61" i="8"/>
  <c r="W62" i="8"/>
  <c r="O65" i="8"/>
  <c r="P64" i="8"/>
  <c r="I65" i="8"/>
  <c r="J64" i="8"/>
  <c r="AJ347" i="8" l="1"/>
  <c r="AJ348" i="8" s="1"/>
  <c r="AJ349" i="8" s="1"/>
  <c r="AJ350" i="8" s="1"/>
  <c r="AJ351" i="8" s="1"/>
  <c r="AK346" i="8"/>
  <c r="U66" i="8" s="1"/>
  <c r="V66" i="8" s="1"/>
  <c r="W63" i="8"/>
  <c r="Z63" i="8" s="1"/>
  <c r="AA63" i="8" s="1"/>
  <c r="X62" i="8"/>
  <c r="P65" i="8"/>
  <c r="O66" i="8"/>
  <c r="I66" i="8"/>
  <c r="J65" i="8"/>
  <c r="AK351" i="8" l="1"/>
  <c r="U67" i="8" s="1"/>
  <c r="V67" i="8" s="1"/>
  <c r="AJ352" i="8"/>
  <c r="AJ353" i="8" s="1"/>
  <c r="AJ354" i="8" s="1"/>
  <c r="AJ355" i="8" s="1"/>
  <c r="AJ356" i="8" s="1"/>
  <c r="X63" i="8"/>
  <c r="W64" i="8"/>
  <c r="O67" i="8"/>
  <c r="P66" i="8"/>
  <c r="I67" i="8"/>
  <c r="J66" i="8"/>
  <c r="AJ357" i="8" l="1"/>
  <c r="AJ358" i="8" s="1"/>
  <c r="AJ359" i="8" s="1"/>
  <c r="AJ360" i="8" s="1"/>
  <c r="AJ361" i="8" s="1"/>
  <c r="AK356" i="8"/>
  <c r="U68" i="8" s="1"/>
  <c r="V68" i="8" s="1"/>
  <c r="X64" i="8"/>
  <c r="W65" i="8"/>
  <c r="Z65" i="8" s="1"/>
  <c r="AA65" i="8" s="1"/>
  <c r="P67" i="8"/>
  <c r="O68" i="8"/>
  <c r="I68" i="8"/>
  <c r="J67" i="8"/>
  <c r="AK361" i="8" l="1"/>
  <c r="U69" i="8" s="1"/>
  <c r="V69" i="8" s="1"/>
  <c r="AJ362" i="8"/>
  <c r="AJ363" i="8" s="1"/>
  <c r="AJ364" i="8" s="1"/>
  <c r="AJ365" i="8" s="1"/>
  <c r="AJ366" i="8" s="1"/>
  <c r="X65" i="8"/>
  <c r="W66" i="8"/>
  <c r="O69" i="8"/>
  <c r="P68" i="8"/>
  <c r="I69" i="8"/>
  <c r="J68" i="8"/>
  <c r="AJ367" i="8" l="1"/>
  <c r="AJ368" i="8" s="1"/>
  <c r="AJ369" i="8" s="1"/>
  <c r="AJ370" i="8" s="1"/>
  <c r="AJ371" i="8" s="1"/>
  <c r="AK366" i="8"/>
  <c r="U70" i="8" s="1"/>
  <c r="V70" i="8" s="1"/>
  <c r="W67" i="8"/>
  <c r="Z67" i="8" s="1"/>
  <c r="AA67" i="8" s="1"/>
  <c r="X66" i="8"/>
  <c r="P69" i="8"/>
  <c r="O70" i="8"/>
  <c r="I70" i="8"/>
  <c r="J69" i="8"/>
  <c r="AK371" i="8" l="1"/>
  <c r="U71" i="8" s="1"/>
  <c r="V71" i="8" s="1"/>
  <c r="AJ372" i="8"/>
  <c r="AJ373" i="8" s="1"/>
  <c r="AJ374" i="8" s="1"/>
  <c r="AJ375" i="8" s="1"/>
  <c r="AJ376" i="8" s="1"/>
  <c r="W68" i="8"/>
  <c r="X67" i="8"/>
  <c r="O71" i="8"/>
  <c r="P70" i="8"/>
  <c r="I71" i="8"/>
  <c r="J70" i="8"/>
  <c r="AJ377" i="8" l="1"/>
  <c r="AJ378" i="8" s="1"/>
  <c r="AJ379" i="8" s="1"/>
  <c r="AJ380" i="8" s="1"/>
  <c r="AJ381" i="8" s="1"/>
  <c r="AK376" i="8"/>
  <c r="U72" i="8" s="1"/>
  <c r="V72" i="8" s="1"/>
  <c r="X68" i="8"/>
  <c r="W69" i="8"/>
  <c r="Z69" i="8" s="1"/>
  <c r="AA69" i="8" s="1"/>
  <c r="P71" i="8"/>
  <c r="O72" i="8"/>
  <c r="I72" i="8"/>
  <c r="J71" i="8"/>
  <c r="AK381" i="8" l="1"/>
  <c r="U73" i="8" s="1"/>
  <c r="V73" i="8" s="1"/>
  <c r="AJ382" i="8"/>
  <c r="AJ383" i="8" s="1"/>
  <c r="AJ384" i="8" s="1"/>
  <c r="AJ385" i="8" s="1"/>
  <c r="AJ386" i="8" s="1"/>
  <c r="X69" i="8"/>
  <c r="W70" i="8"/>
  <c r="O73" i="8"/>
  <c r="P72" i="8"/>
  <c r="I73" i="8"/>
  <c r="J72" i="8"/>
  <c r="AJ387" i="8" l="1"/>
  <c r="AJ388" i="8" s="1"/>
  <c r="AJ389" i="8" s="1"/>
  <c r="AJ390" i="8" s="1"/>
  <c r="AJ391" i="8" s="1"/>
  <c r="AK386" i="8"/>
  <c r="U74" i="8" s="1"/>
  <c r="V74" i="8" s="1"/>
  <c r="W71" i="8"/>
  <c r="Z71" i="8" s="1"/>
  <c r="AA71" i="8" s="1"/>
  <c r="X70" i="8"/>
  <c r="P73" i="8"/>
  <c r="O74" i="8"/>
  <c r="I74" i="8"/>
  <c r="J73" i="8"/>
  <c r="AK391" i="8" l="1"/>
  <c r="U75" i="8" s="1"/>
  <c r="V75" i="8" s="1"/>
  <c r="AJ392" i="8"/>
  <c r="AJ393" i="8" s="1"/>
  <c r="AJ394" i="8" s="1"/>
  <c r="AJ395" i="8" s="1"/>
  <c r="AJ396" i="8" s="1"/>
  <c r="W72" i="8"/>
  <c r="X71" i="8"/>
  <c r="O75" i="8"/>
  <c r="P74" i="8"/>
  <c r="I75" i="8"/>
  <c r="J74" i="8"/>
  <c r="AJ397" i="8" l="1"/>
  <c r="AJ398" i="8" s="1"/>
  <c r="AJ399" i="8" s="1"/>
  <c r="AJ400" i="8" s="1"/>
  <c r="AJ401" i="8" s="1"/>
  <c r="AK396" i="8"/>
  <c r="U76" i="8" s="1"/>
  <c r="V76" i="8" s="1"/>
  <c r="W73" i="8"/>
  <c r="Z73" i="8" s="1"/>
  <c r="AA73" i="8" s="1"/>
  <c r="X72" i="8"/>
  <c r="P75" i="8"/>
  <c r="O76" i="8"/>
  <c r="I76" i="8"/>
  <c r="J75" i="8"/>
  <c r="AK401" i="8" l="1"/>
  <c r="U77" i="8" s="1"/>
  <c r="V77" i="8" s="1"/>
  <c r="AJ402" i="8"/>
  <c r="AJ403" i="8" s="1"/>
  <c r="AJ404" i="8" s="1"/>
  <c r="AJ405" i="8" s="1"/>
  <c r="AJ406" i="8" s="1"/>
  <c r="X73" i="8"/>
  <c r="W74" i="8"/>
  <c r="O77" i="8"/>
  <c r="P76" i="8"/>
  <c r="I77" i="8"/>
  <c r="J76" i="8"/>
  <c r="AJ407" i="8" l="1"/>
  <c r="AJ408" i="8" s="1"/>
  <c r="AJ409" i="8" s="1"/>
  <c r="AJ410" i="8" s="1"/>
  <c r="AJ411" i="8" s="1"/>
  <c r="AK406" i="8"/>
  <c r="U78" i="8" s="1"/>
  <c r="V78" i="8" s="1"/>
  <c r="W75" i="8"/>
  <c r="Z75" i="8" s="1"/>
  <c r="AA75" i="8" s="1"/>
  <c r="X74" i="8"/>
  <c r="P77" i="8"/>
  <c r="O78" i="8"/>
  <c r="I78" i="8"/>
  <c r="J77" i="8"/>
  <c r="AK411" i="8" l="1"/>
  <c r="U79" i="8" s="1"/>
  <c r="V79" i="8" s="1"/>
  <c r="AJ412" i="8"/>
  <c r="AJ413" i="8" s="1"/>
  <c r="AJ414" i="8" s="1"/>
  <c r="AJ415" i="8" s="1"/>
  <c r="AJ416" i="8" s="1"/>
  <c r="W76" i="8"/>
  <c r="X75" i="8"/>
  <c r="O79" i="8"/>
  <c r="P78" i="8"/>
  <c r="I79" i="8"/>
  <c r="J78" i="8"/>
  <c r="AJ417" i="8" l="1"/>
  <c r="AJ418" i="8" s="1"/>
  <c r="AJ419" i="8" s="1"/>
  <c r="AJ420" i="8" s="1"/>
  <c r="AJ421" i="8" s="1"/>
  <c r="AK416" i="8"/>
  <c r="U80" i="8" s="1"/>
  <c r="V80" i="8" s="1"/>
  <c r="W77" i="8"/>
  <c r="Z77" i="8" s="1"/>
  <c r="AA77" i="8" s="1"/>
  <c r="X76" i="8"/>
  <c r="P79" i="8"/>
  <c r="O80" i="8"/>
  <c r="I80" i="8"/>
  <c r="J79" i="8"/>
  <c r="AK421" i="8" l="1"/>
  <c r="U81" i="8" s="1"/>
  <c r="V81" i="8" s="1"/>
  <c r="AJ422" i="8"/>
  <c r="AJ423" i="8" s="1"/>
  <c r="AJ424" i="8" s="1"/>
  <c r="AJ425" i="8" s="1"/>
  <c r="AJ426" i="8" s="1"/>
  <c r="X77" i="8"/>
  <c r="W78" i="8"/>
  <c r="O81" i="8"/>
  <c r="P80" i="8"/>
  <c r="I81" i="8"/>
  <c r="J80" i="8"/>
  <c r="AJ427" i="8" l="1"/>
  <c r="AJ428" i="8" s="1"/>
  <c r="AJ429" i="8" s="1"/>
  <c r="AJ430" i="8" s="1"/>
  <c r="AJ431" i="8" s="1"/>
  <c r="AK426" i="8"/>
  <c r="U82" i="8" s="1"/>
  <c r="V82" i="8" s="1"/>
  <c r="W79" i="8"/>
  <c r="Z79" i="8" s="1"/>
  <c r="AA79" i="8" s="1"/>
  <c r="X78" i="8"/>
  <c r="P81" i="8"/>
  <c r="O82" i="8"/>
  <c r="J81" i="8"/>
  <c r="I82" i="8"/>
  <c r="AK431" i="8" l="1"/>
  <c r="U83" i="8" s="1"/>
  <c r="V83" i="8" s="1"/>
  <c r="AJ432" i="8"/>
  <c r="AJ433" i="8" s="1"/>
  <c r="AJ434" i="8" s="1"/>
  <c r="AJ435" i="8" s="1"/>
  <c r="AJ436" i="8" s="1"/>
  <c r="W80" i="8"/>
  <c r="X79" i="8"/>
  <c r="O83" i="8"/>
  <c r="P82" i="8"/>
  <c r="J82" i="8"/>
  <c r="I83" i="8"/>
  <c r="AJ437" i="8" l="1"/>
  <c r="AJ438" i="8" s="1"/>
  <c r="AJ439" i="8" s="1"/>
  <c r="AJ440" i="8" s="1"/>
  <c r="AJ441" i="8" s="1"/>
  <c r="AK436" i="8"/>
  <c r="U84" i="8" s="1"/>
  <c r="V84" i="8" s="1"/>
  <c r="X80" i="8"/>
  <c r="W81" i="8"/>
  <c r="Z81" i="8" s="1"/>
  <c r="AA81" i="8" s="1"/>
  <c r="P83" i="8"/>
  <c r="O84" i="8"/>
  <c r="I84" i="8"/>
  <c r="J83" i="8"/>
  <c r="AK441" i="8" l="1"/>
  <c r="U85" i="8" s="1"/>
  <c r="V85" i="8" s="1"/>
  <c r="AJ442" i="8"/>
  <c r="AJ443" i="8" s="1"/>
  <c r="AJ444" i="8" s="1"/>
  <c r="AJ445" i="8" s="1"/>
  <c r="AJ446" i="8" s="1"/>
  <c r="W82" i="8"/>
  <c r="X81" i="8"/>
  <c r="O85" i="8"/>
  <c r="P84" i="8"/>
  <c r="I85" i="8"/>
  <c r="J84" i="8"/>
  <c r="AJ447" i="8" l="1"/>
  <c r="AJ448" i="8" s="1"/>
  <c r="AJ449" i="8" s="1"/>
  <c r="AJ450" i="8" s="1"/>
  <c r="AJ451" i="8" s="1"/>
  <c r="AK446" i="8"/>
  <c r="U86" i="8" s="1"/>
  <c r="V86" i="8" s="1"/>
  <c r="W83" i="8"/>
  <c r="Z83" i="8" s="1"/>
  <c r="AA83" i="8" s="1"/>
  <c r="X82" i="8"/>
  <c r="P85" i="8"/>
  <c r="O86" i="8"/>
  <c r="I86" i="8"/>
  <c r="J85" i="8"/>
  <c r="AK451" i="8" l="1"/>
  <c r="U87" i="8" s="1"/>
  <c r="V87" i="8" s="1"/>
  <c r="AJ452" i="8"/>
  <c r="AJ453" i="8" s="1"/>
  <c r="AJ454" i="8" s="1"/>
  <c r="AJ455" i="8" s="1"/>
  <c r="AJ456" i="8" s="1"/>
  <c r="X83" i="8"/>
  <c r="W84" i="8"/>
  <c r="O87" i="8"/>
  <c r="P86" i="8"/>
  <c r="I87" i="8"/>
  <c r="J86" i="8"/>
  <c r="AJ457" i="8" l="1"/>
  <c r="AJ458" i="8" s="1"/>
  <c r="AJ459" i="8" s="1"/>
  <c r="AJ460" i="8" s="1"/>
  <c r="AJ461" i="8" s="1"/>
  <c r="AK456" i="8"/>
  <c r="U88" i="8" s="1"/>
  <c r="V88" i="8" s="1"/>
  <c r="W85" i="8"/>
  <c r="Z85" i="8" s="1"/>
  <c r="AA85" i="8" s="1"/>
  <c r="X84" i="8"/>
  <c r="P87" i="8"/>
  <c r="O88" i="8"/>
  <c r="J87" i="8"/>
  <c r="I88" i="8"/>
  <c r="AK461" i="8" l="1"/>
  <c r="U89" i="8" s="1"/>
  <c r="V89" i="8" s="1"/>
  <c r="AJ462" i="8"/>
  <c r="AJ463" i="8" s="1"/>
  <c r="AJ464" i="8" s="1"/>
  <c r="AJ465" i="8" s="1"/>
  <c r="AJ466" i="8" s="1"/>
  <c r="X85" i="8"/>
  <c r="W86" i="8"/>
  <c r="O89" i="8"/>
  <c r="P88" i="8"/>
  <c r="I89" i="8"/>
  <c r="J88" i="8"/>
  <c r="AJ467" i="8" l="1"/>
  <c r="AJ468" i="8" s="1"/>
  <c r="AJ469" i="8" s="1"/>
  <c r="AJ470" i="8" s="1"/>
  <c r="AJ471" i="8" s="1"/>
  <c r="AK466" i="8"/>
  <c r="U90" i="8" s="1"/>
  <c r="V90" i="8" s="1"/>
  <c r="W87" i="8"/>
  <c r="Z87" i="8" s="1"/>
  <c r="AA87" i="8" s="1"/>
  <c r="X86" i="8"/>
  <c r="P89" i="8"/>
  <c r="O90" i="8"/>
  <c r="I90" i="8"/>
  <c r="J89" i="8"/>
  <c r="AK471" i="8" l="1"/>
  <c r="U91" i="8" s="1"/>
  <c r="V91" i="8" s="1"/>
  <c r="AJ472" i="8"/>
  <c r="AJ473" i="8" s="1"/>
  <c r="AJ474" i="8" s="1"/>
  <c r="AJ475" i="8" s="1"/>
  <c r="AJ476" i="8" s="1"/>
  <c r="W88" i="8"/>
  <c r="X87" i="8"/>
  <c r="O91" i="8"/>
  <c r="P90" i="8"/>
  <c r="J90" i="8"/>
  <c r="I91" i="8"/>
  <c r="AJ477" i="8" l="1"/>
  <c r="AJ478" i="8" s="1"/>
  <c r="AJ479" i="8" s="1"/>
  <c r="AJ480" i="8" s="1"/>
  <c r="AJ481" i="8" s="1"/>
  <c r="AK476" i="8"/>
  <c r="U92" i="8" s="1"/>
  <c r="V92" i="8" s="1"/>
  <c r="X88" i="8"/>
  <c r="W89" i="8"/>
  <c r="Z89" i="8" s="1"/>
  <c r="AA89" i="8" s="1"/>
  <c r="P91" i="8"/>
  <c r="O92" i="8"/>
  <c r="I92" i="8"/>
  <c r="J91" i="8"/>
  <c r="AK481" i="8" l="1"/>
  <c r="U93" i="8" s="1"/>
  <c r="V93" i="8" s="1"/>
  <c r="AJ482" i="8"/>
  <c r="AJ483" i="8" s="1"/>
  <c r="AJ484" i="8" s="1"/>
  <c r="AJ485" i="8" s="1"/>
  <c r="AJ486" i="8" s="1"/>
  <c r="W90" i="8"/>
  <c r="X89" i="8"/>
  <c r="O93" i="8"/>
  <c r="P92" i="8"/>
  <c r="I93" i="8"/>
  <c r="J92" i="8"/>
  <c r="AJ487" i="8" l="1"/>
  <c r="AJ488" i="8" s="1"/>
  <c r="AJ489" i="8" s="1"/>
  <c r="AJ490" i="8" s="1"/>
  <c r="AJ491" i="8" s="1"/>
  <c r="AK486" i="8"/>
  <c r="U94" i="8" s="1"/>
  <c r="V94" i="8" s="1"/>
  <c r="W91" i="8"/>
  <c r="Z91" i="8" s="1"/>
  <c r="AA91" i="8" s="1"/>
  <c r="X90" i="8"/>
  <c r="P93" i="8"/>
  <c r="O94" i="8"/>
  <c r="J93" i="8"/>
  <c r="I94" i="8"/>
  <c r="AK491" i="8" l="1"/>
  <c r="U95" i="8" s="1"/>
  <c r="V95" i="8" s="1"/>
  <c r="AJ492" i="8"/>
  <c r="AJ493" i="8" s="1"/>
  <c r="AJ494" i="8" s="1"/>
  <c r="AJ495" i="8" s="1"/>
  <c r="AJ496" i="8" s="1"/>
  <c r="X91" i="8"/>
  <c r="W92" i="8"/>
  <c r="O95" i="8"/>
  <c r="P94" i="8"/>
  <c r="I95" i="8"/>
  <c r="J94" i="8"/>
  <c r="AJ497" i="8" l="1"/>
  <c r="AJ498" i="8" s="1"/>
  <c r="AJ499" i="8" s="1"/>
  <c r="AJ500" i="8" s="1"/>
  <c r="AJ501" i="8" s="1"/>
  <c r="AK496" i="8"/>
  <c r="U96" i="8" s="1"/>
  <c r="V96" i="8" s="1"/>
  <c r="X92" i="8"/>
  <c r="W93" i="8"/>
  <c r="Z93" i="8" s="1"/>
  <c r="AA93" i="8" s="1"/>
  <c r="P95" i="8"/>
  <c r="O96" i="8"/>
  <c r="I96" i="8"/>
  <c r="J95" i="8"/>
  <c r="AK501" i="8" l="1"/>
  <c r="U97" i="8" s="1"/>
  <c r="V97" i="8" s="1"/>
  <c r="AJ502" i="8"/>
  <c r="AJ503" i="8" s="1"/>
  <c r="AJ504" i="8" s="1"/>
  <c r="AJ505" i="8" s="1"/>
  <c r="AJ506" i="8" s="1"/>
  <c r="X93" i="8"/>
  <c r="W94" i="8"/>
  <c r="O97" i="8"/>
  <c r="P96" i="8"/>
  <c r="I97" i="8"/>
  <c r="J96" i="8"/>
  <c r="AJ507" i="8" l="1"/>
  <c r="AJ508" i="8" s="1"/>
  <c r="AJ509" i="8" s="1"/>
  <c r="AJ510" i="8" s="1"/>
  <c r="AJ511" i="8" s="1"/>
  <c r="AK506" i="8"/>
  <c r="U98" i="8" s="1"/>
  <c r="V98" i="8" s="1"/>
  <c r="W95" i="8"/>
  <c r="Z95" i="8" s="1"/>
  <c r="AA95" i="8" s="1"/>
  <c r="X94" i="8"/>
  <c r="P97" i="8"/>
  <c r="O98" i="8"/>
  <c r="Q98" i="8" s="1"/>
  <c r="I98" i="8"/>
  <c r="K98" i="8" s="1"/>
  <c r="J97" i="8"/>
  <c r="AK511" i="8" l="1"/>
  <c r="U99" i="8" s="1"/>
  <c r="V99" i="8" s="1"/>
  <c r="AJ512" i="8"/>
  <c r="AJ513" i="8" s="1"/>
  <c r="AJ514" i="8" s="1"/>
  <c r="AJ515" i="8" s="1"/>
  <c r="AJ516" i="8" s="1"/>
  <c r="W96" i="8"/>
  <c r="X95" i="8"/>
  <c r="O99" i="8"/>
  <c r="P98" i="8"/>
  <c r="I99" i="8"/>
  <c r="J98" i="8"/>
  <c r="AJ517" i="8" l="1"/>
  <c r="AJ518" i="8" s="1"/>
  <c r="AJ519" i="8" s="1"/>
  <c r="AJ520" i="8" s="1"/>
  <c r="AJ521" i="8" s="1"/>
  <c r="AK516" i="8"/>
  <c r="U100" i="8" s="1"/>
  <c r="V100" i="8" s="1"/>
  <c r="X96" i="8"/>
  <c r="W97" i="8"/>
  <c r="Z97" i="8" s="1"/>
  <c r="AA97" i="8" s="1"/>
  <c r="P99" i="8"/>
  <c r="O100" i="8"/>
  <c r="I100" i="8"/>
  <c r="J99" i="8"/>
  <c r="AK521" i="8" l="1"/>
  <c r="U101" i="8" s="1"/>
  <c r="V101" i="8" s="1"/>
  <c r="AJ522" i="8"/>
  <c r="AJ523" i="8" s="1"/>
  <c r="AJ524" i="8" s="1"/>
  <c r="AJ525" i="8" s="1"/>
  <c r="AJ526" i="8" s="1"/>
  <c r="W98" i="8"/>
  <c r="Y98" i="8" s="1"/>
  <c r="X97" i="8"/>
  <c r="O101" i="8"/>
  <c r="P100" i="8"/>
  <c r="I101" i="8"/>
  <c r="J100" i="8"/>
  <c r="AJ527" i="8" l="1"/>
  <c r="AJ528" i="8" s="1"/>
  <c r="AJ529" i="8" s="1"/>
  <c r="AJ530" i="8" s="1"/>
  <c r="AJ531" i="8" s="1"/>
  <c r="AK526" i="8"/>
  <c r="U102" i="8" s="1"/>
  <c r="V102" i="8" s="1"/>
  <c r="W99" i="8"/>
  <c r="Z99" i="8" s="1"/>
  <c r="AA99" i="8" s="1"/>
  <c r="X98" i="8"/>
  <c r="P101" i="8"/>
  <c r="O102" i="8"/>
  <c r="I102" i="8"/>
  <c r="J101" i="8"/>
  <c r="AK531" i="8" l="1"/>
  <c r="U103" i="8" s="1"/>
  <c r="V103" i="8" s="1"/>
  <c r="AJ532" i="8"/>
  <c r="AJ533" i="8" s="1"/>
  <c r="AJ534" i="8" s="1"/>
  <c r="AJ535" i="8" s="1"/>
  <c r="AJ536" i="8" s="1"/>
  <c r="X99" i="8"/>
  <c r="W100" i="8"/>
  <c r="O103" i="8"/>
  <c r="P102" i="8"/>
  <c r="I103" i="8"/>
  <c r="J102" i="8"/>
  <c r="AJ537" i="8" l="1"/>
  <c r="AJ538" i="8" s="1"/>
  <c r="AJ539" i="8" s="1"/>
  <c r="AJ540" i="8" s="1"/>
  <c r="AJ541" i="8" s="1"/>
  <c r="AK536" i="8"/>
  <c r="U104" i="8" s="1"/>
  <c r="V104" i="8" s="1"/>
  <c r="X100" i="8"/>
  <c r="W101" i="8"/>
  <c r="Z101" i="8" s="1"/>
  <c r="AA101" i="8" s="1"/>
  <c r="P103" i="8"/>
  <c r="O104" i="8"/>
  <c r="I104" i="8"/>
  <c r="J103" i="8"/>
  <c r="AK541" i="8" l="1"/>
  <c r="U105" i="8" s="1"/>
  <c r="V105" i="8" s="1"/>
  <c r="AJ542" i="8"/>
  <c r="AJ543" i="8" s="1"/>
  <c r="AJ544" i="8" s="1"/>
  <c r="AJ545" i="8" s="1"/>
  <c r="AJ546" i="8" s="1"/>
  <c r="W102" i="8"/>
  <c r="X101" i="8"/>
  <c r="O105" i="8"/>
  <c r="P104" i="8"/>
  <c r="I105" i="8"/>
  <c r="J104" i="8"/>
  <c r="AJ547" i="8" l="1"/>
  <c r="AJ548" i="8" s="1"/>
  <c r="AJ549" i="8" s="1"/>
  <c r="AJ550" i="8" s="1"/>
  <c r="AJ551" i="8" s="1"/>
  <c r="AK546" i="8"/>
  <c r="U106" i="8" s="1"/>
  <c r="V106" i="8" s="1"/>
  <c r="X102" i="8"/>
  <c r="W103" i="8"/>
  <c r="Z103" i="8" s="1"/>
  <c r="AA103" i="8" s="1"/>
  <c r="P105" i="8"/>
  <c r="O106" i="8"/>
  <c r="I106" i="8"/>
  <c r="J105" i="8"/>
  <c r="AK551" i="8" l="1"/>
  <c r="U107" i="8" s="1"/>
  <c r="V107" i="8" s="1"/>
  <c r="AJ552" i="8"/>
  <c r="AJ553" i="8" s="1"/>
  <c r="AJ554" i="8" s="1"/>
  <c r="AJ555" i="8" s="1"/>
  <c r="AJ556" i="8" s="1"/>
  <c r="W104" i="8"/>
  <c r="X103" i="8"/>
  <c r="O107" i="8"/>
  <c r="P106" i="8"/>
  <c r="I107" i="8"/>
  <c r="J106" i="8"/>
  <c r="AJ557" i="8" l="1"/>
  <c r="AJ558" i="8" s="1"/>
  <c r="AJ559" i="8" s="1"/>
  <c r="AJ560" i="8" s="1"/>
  <c r="AJ561" i="8" s="1"/>
  <c r="AK556" i="8"/>
  <c r="U108" i="8" s="1"/>
  <c r="V108" i="8" s="1"/>
  <c r="W105" i="8"/>
  <c r="Z105" i="8" s="1"/>
  <c r="AA105" i="8" s="1"/>
  <c r="X104" i="8"/>
  <c r="P107" i="8"/>
  <c r="O108" i="8"/>
  <c r="I108" i="8"/>
  <c r="J107" i="8"/>
  <c r="AK561" i="8" l="1"/>
  <c r="U109" i="8" s="1"/>
  <c r="V109" i="8" s="1"/>
  <c r="AJ562" i="8"/>
  <c r="AJ563" i="8" s="1"/>
  <c r="AJ564" i="8" s="1"/>
  <c r="AJ565" i="8" s="1"/>
  <c r="AJ566" i="8" s="1"/>
  <c r="W106" i="8"/>
  <c r="X105" i="8"/>
  <c r="O109" i="8"/>
  <c r="P108" i="8"/>
  <c r="I109" i="8"/>
  <c r="J108" i="8"/>
  <c r="AJ567" i="8" l="1"/>
  <c r="AJ568" i="8" s="1"/>
  <c r="AJ569" i="8" s="1"/>
  <c r="AJ570" i="8" s="1"/>
  <c r="AJ571" i="8" s="1"/>
  <c r="AK566" i="8"/>
  <c r="U110" i="8" s="1"/>
  <c r="V110" i="8" s="1"/>
  <c r="W107" i="8"/>
  <c r="Z107" i="8" s="1"/>
  <c r="AA107" i="8" s="1"/>
  <c r="X106" i="8"/>
  <c r="P109" i="8"/>
  <c r="O110" i="8"/>
  <c r="J109" i="8"/>
  <c r="I110" i="8"/>
  <c r="AK571" i="8" l="1"/>
  <c r="U111" i="8" s="1"/>
  <c r="V111" i="8" s="1"/>
  <c r="AJ572" i="8"/>
  <c r="AJ573" i="8" s="1"/>
  <c r="AJ574" i="8" s="1"/>
  <c r="AJ575" i="8" s="1"/>
  <c r="AJ576" i="8" s="1"/>
  <c r="X107" i="8"/>
  <c r="W108" i="8"/>
  <c r="O111" i="8"/>
  <c r="P110" i="8"/>
  <c r="J110" i="8"/>
  <c r="I111" i="8"/>
  <c r="AJ577" i="8" l="1"/>
  <c r="AJ578" i="8" s="1"/>
  <c r="AJ579" i="8" s="1"/>
  <c r="AJ580" i="8" s="1"/>
  <c r="AJ581" i="8" s="1"/>
  <c r="AK576" i="8"/>
  <c r="U112" i="8" s="1"/>
  <c r="V112" i="8" s="1"/>
  <c r="X108" i="8"/>
  <c r="W109" i="8"/>
  <c r="Z109" i="8" s="1"/>
  <c r="AA109" i="8" s="1"/>
  <c r="P111" i="8"/>
  <c r="O112" i="8"/>
  <c r="J111" i="8"/>
  <c r="I112" i="8"/>
  <c r="AK581" i="8" l="1"/>
  <c r="U113" i="8" s="1"/>
  <c r="V113" i="8" s="1"/>
  <c r="AJ582" i="8"/>
  <c r="AJ583" i="8" s="1"/>
  <c r="AJ584" i="8" s="1"/>
  <c r="AJ585" i="8" s="1"/>
  <c r="AJ586" i="8" s="1"/>
  <c r="X109" i="8"/>
  <c r="W110" i="8"/>
  <c r="O113" i="8"/>
  <c r="P112" i="8"/>
  <c r="I113" i="8"/>
  <c r="J112" i="8"/>
  <c r="AJ587" i="8" l="1"/>
  <c r="AJ588" i="8" s="1"/>
  <c r="AJ589" i="8" s="1"/>
  <c r="AJ590" i="8" s="1"/>
  <c r="AJ591" i="8" s="1"/>
  <c r="AK586" i="8"/>
  <c r="U114" i="8" s="1"/>
  <c r="V114" i="8" s="1"/>
  <c r="W111" i="8"/>
  <c r="Z111" i="8" s="1"/>
  <c r="AA111" i="8" s="1"/>
  <c r="X110" i="8"/>
  <c r="P113" i="8"/>
  <c r="O114" i="8"/>
  <c r="J113" i="8"/>
  <c r="I114" i="8"/>
  <c r="AK591" i="8" l="1"/>
  <c r="U115" i="8" s="1"/>
  <c r="V115" i="8" s="1"/>
  <c r="AJ592" i="8"/>
  <c r="AJ593" i="8" s="1"/>
  <c r="AJ594" i="8" s="1"/>
  <c r="AJ595" i="8" s="1"/>
  <c r="AJ596" i="8" s="1"/>
  <c r="W112" i="8"/>
  <c r="X111" i="8"/>
  <c r="O115" i="8"/>
  <c r="P114" i="8"/>
  <c r="I115" i="8"/>
  <c r="J114" i="8"/>
  <c r="AJ597" i="8" l="1"/>
  <c r="AJ598" i="8" s="1"/>
  <c r="AJ599" i="8" s="1"/>
  <c r="AJ600" i="8" s="1"/>
  <c r="AJ601" i="8" s="1"/>
  <c r="AK596" i="8"/>
  <c r="U116" i="8" s="1"/>
  <c r="V116" i="8" s="1"/>
  <c r="X112" i="8"/>
  <c r="W113" i="8"/>
  <c r="Z113" i="8" s="1"/>
  <c r="AA113" i="8" s="1"/>
  <c r="P115" i="8"/>
  <c r="O116" i="8"/>
  <c r="I116" i="8"/>
  <c r="J115" i="8"/>
  <c r="AK601" i="8" l="1"/>
  <c r="U117" i="8" s="1"/>
  <c r="V117" i="8" s="1"/>
  <c r="AJ602" i="8"/>
  <c r="AJ603" i="8" s="1"/>
  <c r="AJ604" i="8" s="1"/>
  <c r="AJ605" i="8" s="1"/>
  <c r="AJ606" i="8" s="1"/>
  <c r="W114" i="8"/>
  <c r="X113" i="8"/>
  <c r="O117" i="8"/>
  <c r="P116" i="8"/>
  <c r="J116" i="8"/>
  <c r="I117" i="8"/>
  <c r="AJ607" i="8" l="1"/>
  <c r="AJ608" i="8" s="1"/>
  <c r="AJ609" i="8" s="1"/>
  <c r="AJ610" i="8" s="1"/>
  <c r="AJ611" i="8" s="1"/>
  <c r="AK606" i="8"/>
  <c r="U118" i="8" s="1"/>
  <c r="V118" i="8" s="1"/>
  <c r="W115" i="8"/>
  <c r="Z115" i="8" s="1"/>
  <c r="AA115" i="8" s="1"/>
  <c r="X114" i="8"/>
  <c r="P117" i="8"/>
  <c r="O118" i="8"/>
  <c r="I118" i="8"/>
  <c r="J117" i="8"/>
  <c r="AK611" i="8" l="1"/>
  <c r="U119" i="8" s="1"/>
  <c r="V119" i="8" s="1"/>
  <c r="AJ612" i="8"/>
  <c r="AJ613" i="8" s="1"/>
  <c r="AJ614" i="8" s="1"/>
  <c r="AJ615" i="8" s="1"/>
  <c r="AJ616" i="8" s="1"/>
  <c r="X115" i="8"/>
  <c r="W116" i="8"/>
  <c r="O119" i="8"/>
  <c r="P118" i="8"/>
  <c r="I119" i="8"/>
  <c r="J118" i="8"/>
  <c r="AJ617" i="8" l="1"/>
  <c r="AJ618" i="8" s="1"/>
  <c r="AJ619" i="8" s="1"/>
  <c r="AJ620" i="8" s="1"/>
  <c r="AJ621" i="8" s="1"/>
  <c r="AK616" i="8"/>
  <c r="U120" i="8" s="1"/>
  <c r="V120" i="8" s="1"/>
  <c r="X116" i="8"/>
  <c r="W117" i="8"/>
  <c r="Z117" i="8" s="1"/>
  <c r="AA117" i="8" s="1"/>
  <c r="P119" i="8"/>
  <c r="O120" i="8"/>
  <c r="I120" i="8"/>
  <c r="J119" i="8"/>
  <c r="AK621" i="8" l="1"/>
  <c r="U121" i="8" s="1"/>
  <c r="V121" i="8" s="1"/>
  <c r="AJ622" i="8"/>
  <c r="AJ623" i="8" s="1"/>
  <c r="AJ624" i="8" s="1"/>
  <c r="AJ625" i="8" s="1"/>
  <c r="AJ626" i="8" s="1"/>
  <c r="X117" i="8"/>
  <c r="W118" i="8"/>
  <c r="O121" i="8"/>
  <c r="P120" i="8"/>
  <c r="I121" i="8"/>
  <c r="J120" i="8"/>
  <c r="AJ627" i="8" l="1"/>
  <c r="AJ628" i="8" s="1"/>
  <c r="AJ629" i="8" s="1"/>
  <c r="AJ630" i="8" s="1"/>
  <c r="AJ631" i="8" s="1"/>
  <c r="AK626" i="8"/>
  <c r="U122" i="8" s="1"/>
  <c r="V122" i="8" s="1"/>
  <c r="W119" i="8"/>
  <c r="Z119" i="8" s="1"/>
  <c r="AA119" i="8" s="1"/>
  <c r="X118" i="8"/>
  <c r="P121" i="8"/>
  <c r="O122" i="8"/>
  <c r="J121" i="8"/>
  <c r="I122" i="8"/>
  <c r="AK631" i="8" l="1"/>
  <c r="U123" i="8" s="1"/>
  <c r="V123" i="8" s="1"/>
  <c r="AJ632" i="8"/>
  <c r="AJ633" i="8" s="1"/>
  <c r="AJ634" i="8" s="1"/>
  <c r="AJ635" i="8" s="1"/>
  <c r="AJ636" i="8" s="1"/>
  <c r="W120" i="8"/>
  <c r="X119" i="8"/>
  <c r="O123" i="8"/>
  <c r="P122" i="8"/>
  <c r="I123" i="8"/>
  <c r="J122" i="8"/>
  <c r="AJ637" i="8" l="1"/>
  <c r="AJ638" i="8" s="1"/>
  <c r="AJ639" i="8" s="1"/>
  <c r="AJ640" i="8" s="1"/>
  <c r="AJ641" i="8" s="1"/>
  <c r="AK636" i="8"/>
  <c r="U124" i="8" s="1"/>
  <c r="V124" i="8" s="1"/>
  <c r="X120" i="8"/>
  <c r="W121" i="8"/>
  <c r="Z121" i="8" s="1"/>
  <c r="AA121" i="8" s="1"/>
  <c r="P123" i="8"/>
  <c r="O124" i="8"/>
  <c r="J123" i="8"/>
  <c r="I124" i="8"/>
  <c r="AK641" i="8" l="1"/>
  <c r="U125" i="8" s="1"/>
  <c r="V125" i="8" s="1"/>
  <c r="AJ642" i="8"/>
  <c r="AJ643" i="8" s="1"/>
  <c r="AJ644" i="8" s="1"/>
  <c r="AJ645" i="8" s="1"/>
  <c r="AJ646" i="8" s="1"/>
  <c r="W122" i="8"/>
  <c r="X121" i="8"/>
  <c r="O125" i="8"/>
  <c r="P124" i="8"/>
  <c r="I125" i="8"/>
  <c r="J124" i="8"/>
  <c r="AJ647" i="8" l="1"/>
  <c r="AJ648" i="8" s="1"/>
  <c r="AJ649" i="8" s="1"/>
  <c r="AJ650" i="8" s="1"/>
  <c r="AJ651" i="8" s="1"/>
  <c r="AK646" i="8"/>
  <c r="U126" i="8" s="1"/>
  <c r="V126" i="8" s="1"/>
  <c r="W123" i="8"/>
  <c r="Z123" i="8" s="1"/>
  <c r="AA123" i="8" s="1"/>
  <c r="X122" i="8"/>
  <c r="P125" i="8"/>
  <c r="O126" i="8"/>
  <c r="I126" i="8"/>
  <c r="J125" i="8"/>
  <c r="AK651" i="8" l="1"/>
  <c r="U127" i="8" s="1"/>
  <c r="V127" i="8" s="1"/>
  <c r="AJ652" i="8"/>
  <c r="AJ653" i="8" s="1"/>
  <c r="AJ654" i="8" s="1"/>
  <c r="AJ655" i="8" s="1"/>
  <c r="AJ656" i="8" s="1"/>
  <c r="X123" i="8"/>
  <c r="W124" i="8"/>
  <c r="O127" i="8"/>
  <c r="P126" i="8"/>
  <c r="I127" i="8"/>
  <c r="J126" i="8"/>
  <c r="AJ657" i="8" l="1"/>
  <c r="AJ658" i="8" s="1"/>
  <c r="AJ659" i="8" s="1"/>
  <c r="AJ660" i="8" s="1"/>
  <c r="AJ661" i="8" s="1"/>
  <c r="AK656" i="8"/>
  <c r="U128" i="8" s="1"/>
  <c r="V128" i="8" s="1"/>
  <c r="X124" i="8"/>
  <c r="W125" i="8"/>
  <c r="Z125" i="8" s="1"/>
  <c r="AA125" i="8" s="1"/>
  <c r="P127" i="8"/>
  <c r="O128" i="8"/>
  <c r="I128" i="8"/>
  <c r="J127" i="8"/>
  <c r="AK661" i="8" l="1"/>
  <c r="U129" i="8" s="1"/>
  <c r="V129" i="8" s="1"/>
  <c r="AJ662" i="8"/>
  <c r="AJ663" i="8" s="1"/>
  <c r="AJ664" i="8" s="1"/>
  <c r="AJ665" i="8" s="1"/>
  <c r="AJ666" i="8" s="1"/>
  <c r="X125" i="8"/>
  <c r="W126" i="8"/>
  <c r="O129" i="8"/>
  <c r="P128" i="8"/>
  <c r="J128" i="8"/>
  <c r="I129" i="8"/>
  <c r="AJ667" i="8" l="1"/>
  <c r="AJ668" i="8" s="1"/>
  <c r="AJ669" i="8" s="1"/>
  <c r="AJ670" i="8" s="1"/>
  <c r="AJ671" i="8" s="1"/>
  <c r="AK666" i="8"/>
  <c r="U130" i="8" s="1"/>
  <c r="V130" i="8" s="1"/>
  <c r="W127" i="8"/>
  <c r="Z127" i="8" s="1"/>
  <c r="AA127" i="8" s="1"/>
  <c r="X126" i="8"/>
  <c r="P129" i="8"/>
  <c r="O130" i="8"/>
  <c r="I130" i="8"/>
  <c r="J129" i="8"/>
  <c r="AK671" i="8" l="1"/>
  <c r="U131" i="8" s="1"/>
  <c r="V131" i="8" s="1"/>
  <c r="AJ672" i="8"/>
  <c r="AJ673" i="8" s="1"/>
  <c r="AJ674" i="8" s="1"/>
  <c r="AJ675" i="8" s="1"/>
  <c r="AJ676" i="8" s="1"/>
  <c r="W128" i="8"/>
  <c r="X127" i="8"/>
  <c r="O131" i="8"/>
  <c r="P130" i="8"/>
  <c r="I131" i="8"/>
  <c r="J130" i="8"/>
  <c r="AJ677" i="8" l="1"/>
  <c r="AJ678" i="8" s="1"/>
  <c r="AJ679" i="8" s="1"/>
  <c r="AJ680" i="8" s="1"/>
  <c r="AJ681" i="8" s="1"/>
  <c r="AK676" i="8"/>
  <c r="U132" i="8" s="1"/>
  <c r="V132" i="8" s="1"/>
  <c r="X128" i="8"/>
  <c r="W129" i="8"/>
  <c r="Z129" i="8" s="1"/>
  <c r="AA129" i="8" s="1"/>
  <c r="P131" i="8"/>
  <c r="O132" i="8"/>
  <c r="I132" i="8"/>
  <c r="J131" i="8"/>
  <c r="AK681" i="8" l="1"/>
  <c r="U133" i="8" s="1"/>
  <c r="V133" i="8" s="1"/>
  <c r="AJ682" i="8"/>
  <c r="AJ683" i="8" s="1"/>
  <c r="AJ684" i="8" s="1"/>
  <c r="AJ685" i="8" s="1"/>
  <c r="AJ686" i="8" s="1"/>
  <c r="W130" i="8"/>
  <c r="X129" i="8"/>
  <c r="O133" i="8"/>
  <c r="P132" i="8"/>
  <c r="I133" i="8"/>
  <c r="J132" i="8"/>
  <c r="AJ687" i="8" l="1"/>
  <c r="AJ688" i="8" s="1"/>
  <c r="AJ689" i="8" s="1"/>
  <c r="AJ690" i="8" s="1"/>
  <c r="AJ691" i="8" s="1"/>
  <c r="AK686" i="8"/>
  <c r="U134" i="8" s="1"/>
  <c r="V134" i="8" s="1"/>
  <c r="W131" i="8"/>
  <c r="Z131" i="8" s="1"/>
  <c r="AA131" i="8" s="1"/>
  <c r="X130" i="8"/>
  <c r="P133" i="8"/>
  <c r="O134" i="8"/>
  <c r="I134" i="8"/>
  <c r="J133" i="8"/>
  <c r="AK691" i="8" l="1"/>
  <c r="U135" i="8" s="1"/>
  <c r="V135" i="8" s="1"/>
  <c r="AJ692" i="8"/>
  <c r="AJ693" i="8" s="1"/>
  <c r="AJ694" i="8" s="1"/>
  <c r="AJ695" i="8" s="1"/>
  <c r="AJ696" i="8" s="1"/>
  <c r="X131" i="8"/>
  <c r="W132" i="8"/>
  <c r="O135" i="8"/>
  <c r="P134" i="8"/>
  <c r="I135" i="8"/>
  <c r="J134" i="8"/>
  <c r="AJ697" i="8" l="1"/>
  <c r="AJ698" i="8" s="1"/>
  <c r="AJ699" i="8" s="1"/>
  <c r="AJ700" i="8" s="1"/>
  <c r="AJ701" i="8" s="1"/>
  <c r="AK696" i="8"/>
  <c r="U136" i="8" s="1"/>
  <c r="V136" i="8" s="1"/>
  <c r="X132" i="8"/>
  <c r="W133" i="8"/>
  <c r="Z133" i="8" s="1"/>
  <c r="AA133" i="8" s="1"/>
  <c r="P135" i="8"/>
  <c r="O136" i="8"/>
  <c r="J135" i="8"/>
  <c r="I136" i="8"/>
  <c r="AK701" i="8" l="1"/>
  <c r="U137" i="8" s="1"/>
  <c r="V137" i="8" s="1"/>
  <c r="AJ702" i="8"/>
  <c r="AJ703" i="8" s="1"/>
  <c r="AJ704" i="8" s="1"/>
  <c r="AJ705" i="8" s="1"/>
  <c r="AJ706" i="8" s="1"/>
  <c r="X133" i="8"/>
  <c r="W134" i="8"/>
  <c r="O137" i="8"/>
  <c r="P136" i="8"/>
  <c r="J136" i="8"/>
  <c r="I137" i="8"/>
  <c r="AJ707" i="8" l="1"/>
  <c r="AJ708" i="8" s="1"/>
  <c r="AJ709" i="8" s="1"/>
  <c r="AJ710" i="8" s="1"/>
  <c r="AJ711" i="8" s="1"/>
  <c r="AK706" i="8"/>
  <c r="U138" i="8" s="1"/>
  <c r="V138" i="8" s="1"/>
  <c r="W135" i="8"/>
  <c r="Z135" i="8" s="1"/>
  <c r="AA135" i="8" s="1"/>
  <c r="X134" i="8"/>
  <c r="P137" i="8"/>
  <c r="O138" i="8"/>
  <c r="I138" i="8"/>
  <c r="J137" i="8"/>
  <c r="AK711" i="8" l="1"/>
  <c r="U139" i="8" s="1"/>
  <c r="V139" i="8" s="1"/>
  <c r="AJ712" i="8"/>
  <c r="AJ713" i="8" s="1"/>
  <c r="AJ714" i="8" s="1"/>
  <c r="AJ715" i="8" s="1"/>
  <c r="AJ716" i="8" s="1"/>
  <c r="W136" i="8"/>
  <c r="X135" i="8"/>
  <c r="O139" i="8"/>
  <c r="P138" i="8"/>
  <c r="J138" i="8"/>
  <c r="I139" i="8"/>
  <c r="AJ717" i="8" l="1"/>
  <c r="AJ718" i="8" s="1"/>
  <c r="AJ719" i="8" s="1"/>
  <c r="AJ720" i="8" s="1"/>
  <c r="AJ721" i="8" s="1"/>
  <c r="AK716" i="8"/>
  <c r="U140" i="8" s="1"/>
  <c r="V140" i="8" s="1"/>
  <c r="X136" i="8"/>
  <c r="W137" i="8"/>
  <c r="Z137" i="8" s="1"/>
  <c r="AA137" i="8" s="1"/>
  <c r="P139" i="8"/>
  <c r="O140" i="8"/>
  <c r="I140" i="8"/>
  <c r="J139" i="8"/>
  <c r="AK721" i="8" l="1"/>
  <c r="U141" i="8" s="1"/>
  <c r="V141" i="8" s="1"/>
  <c r="AJ722" i="8"/>
  <c r="AJ723" i="8" s="1"/>
  <c r="AJ724" i="8" s="1"/>
  <c r="AJ725" i="8" s="1"/>
  <c r="AJ726" i="8" s="1"/>
  <c r="W138" i="8"/>
  <c r="X137" i="8"/>
  <c r="O141" i="8"/>
  <c r="P140" i="8"/>
  <c r="I141" i="8"/>
  <c r="J140" i="8"/>
  <c r="AJ727" i="8" l="1"/>
  <c r="AJ728" i="8" s="1"/>
  <c r="AJ729" i="8" s="1"/>
  <c r="AJ730" i="8" s="1"/>
  <c r="AJ731" i="8" s="1"/>
  <c r="AK726" i="8"/>
  <c r="U142" i="8" s="1"/>
  <c r="V142" i="8" s="1"/>
  <c r="W139" i="8"/>
  <c r="Z139" i="8" s="1"/>
  <c r="AA139" i="8" s="1"/>
  <c r="X138" i="8"/>
  <c r="P141" i="8"/>
  <c r="O142" i="8"/>
  <c r="J141" i="8"/>
  <c r="I142" i="8"/>
  <c r="AK731" i="8" l="1"/>
  <c r="U143" i="8" s="1"/>
  <c r="V143" i="8" s="1"/>
  <c r="AJ732" i="8"/>
  <c r="AJ733" i="8" s="1"/>
  <c r="AJ734" i="8" s="1"/>
  <c r="AJ735" i="8" s="1"/>
  <c r="AJ736" i="8" s="1"/>
  <c r="X139" i="8"/>
  <c r="W140" i="8"/>
  <c r="O143" i="8"/>
  <c r="P142" i="8"/>
  <c r="J142" i="8"/>
  <c r="I143" i="8"/>
  <c r="AJ737" i="8" l="1"/>
  <c r="AJ738" i="8" s="1"/>
  <c r="AJ739" i="8" s="1"/>
  <c r="AJ740" i="8" s="1"/>
  <c r="AJ741" i="8" s="1"/>
  <c r="AK736" i="8"/>
  <c r="U144" i="8" s="1"/>
  <c r="V144" i="8" s="1"/>
  <c r="X140" i="8"/>
  <c r="W141" i="8"/>
  <c r="Z141" i="8" s="1"/>
  <c r="AA141" i="8" s="1"/>
  <c r="P143" i="8"/>
  <c r="O144" i="8"/>
  <c r="I144" i="8"/>
  <c r="J143" i="8"/>
  <c r="AK741" i="8" l="1"/>
  <c r="U145" i="8" s="1"/>
  <c r="V145" i="8" s="1"/>
  <c r="AJ742" i="8"/>
  <c r="AJ743" i="8" s="1"/>
  <c r="AJ744" i="8" s="1"/>
  <c r="AJ745" i="8" s="1"/>
  <c r="AJ746" i="8" s="1"/>
  <c r="X141" i="8"/>
  <c r="W142" i="8"/>
  <c r="O145" i="8"/>
  <c r="P144" i="8"/>
  <c r="I145" i="8"/>
  <c r="J144" i="8"/>
  <c r="AJ747" i="8" l="1"/>
  <c r="AJ748" i="8" s="1"/>
  <c r="AJ749" i="8" s="1"/>
  <c r="AJ750" i="8" s="1"/>
  <c r="AJ751" i="8" s="1"/>
  <c r="AK746" i="8"/>
  <c r="U146" i="8" s="1"/>
  <c r="V146" i="8" s="1"/>
  <c r="W143" i="8"/>
  <c r="Z143" i="8" s="1"/>
  <c r="AA143" i="8" s="1"/>
  <c r="X142" i="8"/>
  <c r="P145" i="8"/>
  <c r="O146" i="8"/>
  <c r="Q146" i="8" s="1"/>
  <c r="I146" i="8"/>
  <c r="K146" i="8" s="1"/>
  <c r="J145" i="8"/>
  <c r="AK751" i="8" l="1"/>
  <c r="U147" i="8" s="1"/>
  <c r="V147" i="8" s="1"/>
  <c r="AJ752" i="8"/>
  <c r="AJ753" i="8" s="1"/>
  <c r="AJ754" i="8" s="1"/>
  <c r="AJ755" i="8" s="1"/>
  <c r="AJ756" i="8" s="1"/>
  <c r="W144" i="8"/>
  <c r="X143" i="8"/>
  <c r="O147" i="8"/>
  <c r="P146" i="8"/>
  <c r="J146" i="8"/>
  <c r="I147" i="8"/>
  <c r="AJ757" i="8" l="1"/>
  <c r="AJ758" i="8" s="1"/>
  <c r="AJ759" i="8" s="1"/>
  <c r="AJ760" i="8" s="1"/>
  <c r="AJ761" i="8" s="1"/>
  <c r="AK756" i="8"/>
  <c r="U148" i="8" s="1"/>
  <c r="V148" i="8" s="1"/>
  <c r="W145" i="8"/>
  <c r="Z145" i="8" s="1"/>
  <c r="AA145" i="8" s="1"/>
  <c r="X144" i="8"/>
  <c r="P147" i="8"/>
  <c r="O148" i="8"/>
  <c r="I148" i="8"/>
  <c r="J147" i="8"/>
  <c r="AK761" i="8" l="1"/>
  <c r="U149" i="8" s="1"/>
  <c r="V149" i="8" s="1"/>
  <c r="AJ762" i="8"/>
  <c r="AJ763" i="8" s="1"/>
  <c r="AJ764" i="8" s="1"/>
  <c r="AJ765" i="8" s="1"/>
  <c r="AJ766" i="8" s="1"/>
  <c r="W146" i="8"/>
  <c r="Y146" i="8" s="1"/>
  <c r="X145" i="8"/>
  <c r="O149" i="8"/>
  <c r="P148" i="8"/>
  <c r="I149" i="8"/>
  <c r="J148" i="8"/>
  <c r="AJ767" i="8" l="1"/>
  <c r="AJ768" i="8" s="1"/>
  <c r="AJ769" i="8" s="1"/>
  <c r="AJ770" i="8" s="1"/>
  <c r="AJ771" i="8" s="1"/>
  <c r="AK766" i="8"/>
  <c r="U150" i="8" s="1"/>
  <c r="V150" i="8" s="1"/>
  <c r="W147" i="8"/>
  <c r="Z147" i="8" s="1"/>
  <c r="AA147" i="8" s="1"/>
  <c r="X146" i="8"/>
  <c r="P149" i="8"/>
  <c r="O150" i="8"/>
  <c r="I150" i="8"/>
  <c r="J149" i="8"/>
  <c r="AK771" i="8" l="1"/>
  <c r="U151" i="8" s="1"/>
  <c r="V151" i="8" s="1"/>
  <c r="AJ772" i="8"/>
  <c r="AJ773" i="8" s="1"/>
  <c r="AJ774" i="8" s="1"/>
  <c r="AJ775" i="8" s="1"/>
  <c r="AJ776" i="8" s="1"/>
  <c r="X147" i="8"/>
  <c r="W148" i="8"/>
  <c r="O151" i="8"/>
  <c r="P150" i="8"/>
  <c r="I151" i="8"/>
  <c r="J150" i="8"/>
  <c r="AJ777" i="8" l="1"/>
  <c r="AJ778" i="8" s="1"/>
  <c r="AJ779" i="8" s="1"/>
  <c r="AJ780" i="8" s="1"/>
  <c r="AJ781" i="8" s="1"/>
  <c r="AK776" i="8"/>
  <c r="U152" i="8" s="1"/>
  <c r="V152" i="8" s="1"/>
  <c r="X148" i="8"/>
  <c r="W149" i="8"/>
  <c r="Z149" i="8" s="1"/>
  <c r="AA149" i="8" s="1"/>
  <c r="P151" i="8"/>
  <c r="O152" i="8"/>
  <c r="J151" i="8"/>
  <c r="I152" i="8"/>
  <c r="AK781" i="8" l="1"/>
  <c r="U153" i="8" s="1"/>
  <c r="V153" i="8" s="1"/>
  <c r="AJ782" i="8"/>
  <c r="AJ783" i="8" s="1"/>
  <c r="AJ784" i="8" s="1"/>
  <c r="AJ785" i="8" s="1"/>
  <c r="AJ786" i="8" s="1"/>
  <c r="X149" i="8"/>
  <c r="W150" i="8"/>
  <c r="O153" i="8"/>
  <c r="P152" i="8"/>
  <c r="I153" i="8"/>
  <c r="J152" i="8"/>
  <c r="AJ787" i="8" l="1"/>
  <c r="AJ788" i="8" s="1"/>
  <c r="AJ789" i="8" s="1"/>
  <c r="AJ790" i="8" s="1"/>
  <c r="AJ791" i="8" s="1"/>
  <c r="AK786" i="8"/>
  <c r="U154" i="8" s="1"/>
  <c r="V154" i="8" s="1"/>
  <c r="W151" i="8"/>
  <c r="Z151" i="8" s="1"/>
  <c r="AA151" i="8" s="1"/>
  <c r="X150" i="8"/>
  <c r="P153" i="8"/>
  <c r="O154" i="8"/>
  <c r="I154" i="8"/>
  <c r="J153" i="8"/>
  <c r="AK791" i="8" l="1"/>
  <c r="U155" i="8" s="1"/>
  <c r="V155" i="8" s="1"/>
  <c r="AJ792" i="8"/>
  <c r="AJ793" i="8" s="1"/>
  <c r="AJ794" i="8" s="1"/>
  <c r="AJ795" i="8" s="1"/>
  <c r="AJ796" i="8" s="1"/>
  <c r="W152" i="8"/>
  <c r="X151" i="8"/>
  <c r="O155" i="8"/>
  <c r="P154" i="8"/>
  <c r="J154" i="8"/>
  <c r="I155" i="8"/>
  <c r="AJ797" i="8" l="1"/>
  <c r="AJ798" i="8" s="1"/>
  <c r="AJ799" i="8" s="1"/>
  <c r="AJ800" i="8" s="1"/>
  <c r="AJ801" i="8" s="1"/>
  <c r="AK796" i="8"/>
  <c r="U156" i="8" s="1"/>
  <c r="V156" i="8" s="1"/>
  <c r="X152" i="8"/>
  <c r="W153" i="8"/>
  <c r="Z153" i="8" s="1"/>
  <c r="AA153" i="8" s="1"/>
  <c r="P155" i="8"/>
  <c r="O156" i="8"/>
  <c r="J155" i="8"/>
  <c r="I156" i="8"/>
  <c r="AK801" i="8" l="1"/>
  <c r="U157" i="8" s="1"/>
  <c r="V157" i="8" s="1"/>
  <c r="AJ802" i="8"/>
  <c r="AJ803" i="8" s="1"/>
  <c r="AJ804" i="8" s="1"/>
  <c r="AJ805" i="8" s="1"/>
  <c r="AJ806" i="8" s="1"/>
  <c r="W154" i="8"/>
  <c r="X153" i="8"/>
  <c r="O157" i="8"/>
  <c r="P156" i="8"/>
  <c r="I157" i="8"/>
  <c r="J156" i="8"/>
  <c r="AJ807" i="8" l="1"/>
  <c r="AJ808" i="8" s="1"/>
  <c r="AJ809" i="8" s="1"/>
  <c r="AJ810" i="8" s="1"/>
  <c r="AJ811" i="8" s="1"/>
  <c r="AK806" i="8"/>
  <c r="U158" i="8" s="1"/>
  <c r="V158" i="8" s="1"/>
  <c r="X154" i="8"/>
  <c r="W155" i="8"/>
  <c r="Z155" i="8" s="1"/>
  <c r="AA155" i="8" s="1"/>
  <c r="P157" i="8"/>
  <c r="O158" i="8"/>
  <c r="J157" i="8"/>
  <c r="I158" i="8"/>
  <c r="AK811" i="8" l="1"/>
  <c r="U159" i="8" s="1"/>
  <c r="V159" i="8" s="1"/>
  <c r="AJ812" i="8"/>
  <c r="AJ813" i="8" s="1"/>
  <c r="AJ814" i="8" s="1"/>
  <c r="AJ815" i="8" s="1"/>
  <c r="AJ816" i="8" s="1"/>
  <c r="X155" i="8"/>
  <c r="W156" i="8"/>
  <c r="O159" i="8"/>
  <c r="P158" i="8"/>
  <c r="I159" i="8"/>
  <c r="J158" i="8"/>
  <c r="AJ817" i="8" l="1"/>
  <c r="AJ818" i="8" s="1"/>
  <c r="AJ819" i="8" s="1"/>
  <c r="AJ820" i="8" s="1"/>
  <c r="AJ821" i="8" s="1"/>
  <c r="AK816" i="8"/>
  <c r="U160" i="8" s="1"/>
  <c r="V160" i="8" s="1"/>
  <c r="X156" i="8"/>
  <c r="W157" i="8"/>
  <c r="Z157" i="8" s="1"/>
  <c r="AA157" i="8" s="1"/>
  <c r="P159" i="8"/>
  <c r="O160" i="8"/>
  <c r="I160" i="8"/>
  <c r="J159" i="8"/>
  <c r="AK821" i="8" l="1"/>
  <c r="U161" i="8" s="1"/>
  <c r="V161" i="8" s="1"/>
  <c r="AJ822" i="8"/>
  <c r="AJ823" i="8" s="1"/>
  <c r="AJ824" i="8" s="1"/>
  <c r="AJ825" i="8" s="1"/>
  <c r="AJ826" i="8" s="1"/>
  <c r="X157" i="8"/>
  <c r="W158" i="8"/>
  <c r="O161" i="8"/>
  <c r="P160" i="8"/>
  <c r="I161" i="8"/>
  <c r="J160" i="8"/>
  <c r="AJ827" i="8" l="1"/>
  <c r="AJ828" i="8" s="1"/>
  <c r="AJ829" i="8" s="1"/>
  <c r="AJ830" i="8" s="1"/>
  <c r="AJ831" i="8" s="1"/>
  <c r="AK826" i="8"/>
  <c r="U162" i="8" s="1"/>
  <c r="V162" i="8" s="1"/>
  <c r="W159" i="8"/>
  <c r="Z159" i="8" s="1"/>
  <c r="AA159" i="8" s="1"/>
  <c r="X158" i="8"/>
  <c r="P161" i="8"/>
  <c r="O162" i="8"/>
  <c r="I162" i="8"/>
  <c r="J161" i="8"/>
  <c r="AK831" i="8" l="1"/>
  <c r="U163" i="8" s="1"/>
  <c r="V163" i="8" s="1"/>
  <c r="AJ832" i="8"/>
  <c r="AJ833" i="8" s="1"/>
  <c r="AJ834" i="8" s="1"/>
  <c r="AJ835" i="8" s="1"/>
  <c r="AJ836" i="8" s="1"/>
  <c r="W160" i="8"/>
  <c r="X159" i="8"/>
  <c r="O163" i="8"/>
  <c r="P162" i="8"/>
  <c r="I163" i="8"/>
  <c r="J162" i="8"/>
  <c r="AJ837" i="8" l="1"/>
  <c r="AJ838" i="8" s="1"/>
  <c r="AJ839" i="8" s="1"/>
  <c r="AJ840" i="8" s="1"/>
  <c r="AJ841" i="8" s="1"/>
  <c r="AK836" i="8"/>
  <c r="U164" i="8" s="1"/>
  <c r="V164" i="8" s="1"/>
  <c r="X160" i="8"/>
  <c r="W161" i="8"/>
  <c r="Z161" i="8" s="1"/>
  <c r="AA161" i="8" s="1"/>
  <c r="P163" i="8"/>
  <c r="O164" i="8"/>
  <c r="I164" i="8"/>
  <c r="J163" i="8"/>
  <c r="AK841" i="8" l="1"/>
  <c r="U165" i="8" s="1"/>
  <c r="V165" i="8" s="1"/>
  <c r="AJ842" i="8"/>
  <c r="AJ843" i="8" s="1"/>
  <c r="AJ844" i="8" s="1"/>
  <c r="AJ845" i="8" s="1"/>
  <c r="AJ846" i="8" s="1"/>
  <c r="X161" i="8"/>
  <c r="W162" i="8"/>
  <c r="O165" i="8"/>
  <c r="P164" i="8"/>
  <c r="I165" i="8"/>
  <c r="J164" i="8"/>
  <c r="AJ847" i="8" l="1"/>
  <c r="AJ848" i="8" s="1"/>
  <c r="AJ849" i="8" s="1"/>
  <c r="AJ850" i="8" s="1"/>
  <c r="AJ851" i="8" s="1"/>
  <c r="AK846" i="8"/>
  <c r="U166" i="8" s="1"/>
  <c r="V166" i="8" s="1"/>
  <c r="W163" i="8"/>
  <c r="Z163" i="8" s="1"/>
  <c r="AA163" i="8" s="1"/>
  <c r="X162" i="8"/>
  <c r="P165" i="8"/>
  <c r="O166" i="8"/>
  <c r="J165" i="8"/>
  <c r="I166" i="8"/>
  <c r="AK851" i="8" l="1"/>
  <c r="U167" i="8" s="1"/>
  <c r="V167" i="8" s="1"/>
  <c r="AJ852" i="8"/>
  <c r="AJ853" i="8" s="1"/>
  <c r="AJ854" i="8" s="1"/>
  <c r="AJ855" i="8" s="1"/>
  <c r="AJ856" i="8" s="1"/>
  <c r="X163" i="8"/>
  <c r="W164" i="8"/>
  <c r="O167" i="8"/>
  <c r="P166" i="8"/>
  <c r="J166" i="8"/>
  <c r="I167" i="8"/>
  <c r="AJ857" i="8" l="1"/>
  <c r="AJ858" i="8" s="1"/>
  <c r="AJ859" i="8" s="1"/>
  <c r="AJ860" i="8" s="1"/>
  <c r="AJ861" i="8" s="1"/>
  <c r="AK856" i="8"/>
  <c r="U168" i="8" s="1"/>
  <c r="V168" i="8" s="1"/>
  <c r="X164" i="8"/>
  <c r="W165" i="8"/>
  <c r="Z165" i="8" s="1"/>
  <c r="AA165" i="8" s="1"/>
  <c r="P167" i="8"/>
  <c r="O168" i="8"/>
  <c r="I168" i="8"/>
  <c r="J167" i="8"/>
  <c r="AK861" i="8" l="1"/>
  <c r="U169" i="8" s="1"/>
  <c r="V169" i="8" s="1"/>
  <c r="AJ862" i="8"/>
  <c r="AJ863" i="8" s="1"/>
  <c r="AJ864" i="8" s="1"/>
  <c r="AJ865" i="8" s="1"/>
  <c r="AJ866" i="8" s="1"/>
  <c r="X165" i="8"/>
  <c r="W166" i="8"/>
  <c r="O169" i="8"/>
  <c r="P168" i="8"/>
  <c r="J168" i="8"/>
  <c r="I169" i="8"/>
  <c r="AJ867" i="8" l="1"/>
  <c r="AJ868" i="8" s="1"/>
  <c r="AJ869" i="8" s="1"/>
  <c r="AJ870" i="8" s="1"/>
  <c r="AJ871" i="8" s="1"/>
  <c r="AK866" i="8"/>
  <c r="U170" i="8" s="1"/>
  <c r="V170" i="8" s="1"/>
  <c r="W167" i="8"/>
  <c r="Z167" i="8" s="1"/>
  <c r="AA167" i="8" s="1"/>
  <c r="X166" i="8"/>
  <c r="P169" i="8"/>
  <c r="O170" i="8"/>
  <c r="I170" i="8"/>
  <c r="J169" i="8"/>
  <c r="AK871" i="8" l="1"/>
  <c r="U171" i="8" s="1"/>
  <c r="V171" i="8" s="1"/>
  <c r="AJ872" i="8"/>
  <c r="AJ873" i="8" s="1"/>
  <c r="AJ874" i="8" s="1"/>
  <c r="AJ875" i="8" s="1"/>
  <c r="AJ876" i="8" s="1"/>
  <c r="W168" i="8"/>
  <c r="X167" i="8"/>
  <c r="O171" i="8"/>
  <c r="P170" i="8"/>
  <c r="J170" i="8"/>
  <c r="I171" i="8"/>
  <c r="AJ877" i="8" l="1"/>
  <c r="AJ878" i="8" s="1"/>
  <c r="AJ879" i="8" s="1"/>
  <c r="AJ880" i="8" s="1"/>
  <c r="AJ881" i="8" s="1"/>
  <c r="AK876" i="8"/>
  <c r="U172" i="8" s="1"/>
  <c r="V172" i="8" s="1"/>
  <c r="X168" i="8"/>
  <c r="W169" i="8"/>
  <c r="Z169" i="8" s="1"/>
  <c r="AA169" i="8" s="1"/>
  <c r="P171" i="8"/>
  <c r="O172" i="8"/>
  <c r="I172" i="8"/>
  <c r="J171" i="8"/>
  <c r="AK881" i="8" l="1"/>
  <c r="U173" i="8" s="1"/>
  <c r="V173" i="8" s="1"/>
  <c r="AJ882" i="8"/>
  <c r="AJ883" i="8" s="1"/>
  <c r="AJ884" i="8" s="1"/>
  <c r="AJ885" i="8" s="1"/>
  <c r="AJ886" i="8" s="1"/>
  <c r="W170" i="8"/>
  <c r="X169" i="8"/>
  <c r="P172" i="8"/>
  <c r="O173" i="8"/>
  <c r="I173" i="8"/>
  <c r="J172" i="8"/>
  <c r="AJ887" i="8" l="1"/>
  <c r="AJ888" i="8" s="1"/>
  <c r="AJ889" i="8" s="1"/>
  <c r="AJ890" i="8" s="1"/>
  <c r="AJ891" i="8" s="1"/>
  <c r="AK886" i="8"/>
  <c r="U174" i="8" s="1"/>
  <c r="V174" i="8" s="1"/>
  <c r="W171" i="8"/>
  <c r="Z171" i="8" s="1"/>
  <c r="AA171" i="8" s="1"/>
  <c r="X170" i="8"/>
  <c r="O174" i="8"/>
  <c r="P173" i="8"/>
  <c r="J173" i="8"/>
  <c r="I174" i="8"/>
  <c r="AK891" i="8" l="1"/>
  <c r="U175" i="8" s="1"/>
  <c r="V175" i="8" s="1"/>
  <c r="AJ892" i="8"/>
  <c r="AJ893" i="8" s="1"/>
  <c r="AJ894" i="8" s="1"/>
  <c r="AJ895" i="8" s="1"/>
  <c r="AJ896" i="8" s="1"/>
  <c r="X171" i="8"/>
  <c r="W172" i="8"/>
  <c r="P174" i="8"/>
  <c r="O175" i="8"/>
  <c r="I175" i="8"/>
  <c r="J174" i="8"/>
  <c r="AJ897" i="8" l="1"/>
  <c r="AJ898" i="8" s="1"/>
  <c r="AJ899" i="8" s="1"/>
  <c r="AJ900" i="8" s="1"/>
  <c r="AJ901" i="8" s="1"/>
  <c r="AK896" i="8"/>
  <c r="U176" i="8" s="1"/>
  <c r="V176" i="8" s="1"/>
  <c r="W173" i="8"/>
  <c r="Z173" i="8" s="1"/>
  <c r="AA173" i="8" s="1"/>
  <c r="X172" i="8"/>
  <c r="O176" i="8"/>
  <c r="P175" i="8"/>
  <c r="I176" i="8"/>
  <c r="J175" i="8"/>
  <c r="AK901" i="8" l="1"/>
  <c r="U177" i="8" s="1"/>
  <c r="V177" i="8" s="1"/>
  <c r="AJ902" i="8"/>
  <c r="AJ903" i="8" s="1"/>
  <c r="AJ904" i="8" s="1"/>
  <c r="AJ905" i="8" s="1"/>
  <c r="AJ906" i="8" s="1"/>
  <c r="W174" i="8"/>
  <c r="X173" i="8"/>
  <c r="P176" i="8"/>
  <c r="O177" i="8"/>
  <c r="I177" i="8"/>
  <c r="J176" i="8"/>
  <c r="AJ907" i="8" l="1"/>
  <c r="AJ908" i="8" s="1"/>
  <c r="AJ909" i="8" s="1"/>
  <c r="AJ910" i="8" s="1"/>
  <c r="AJ911" i="8" s="1"/>
  <c r="AK906" i="8"/>
  <c r="U178" i="8" s="1"/>
  <c r="V178" i="8" s="1"/>
  <c r="X174" i="8"/>
  <c r="W175" i="8"/>
  <c r="Z175" i="8" s="1"/>
  <c r="AA175" i="8" s="1"/>
  <c r="O178" i="8"/>
  <c r="P177" i="8"/>
  <c r="I178" i="8"/>
  <c r="J177" i="8"/>
  <c r="AK911" i="8" l="1"/>
  <c r="U179" i="8" s="1"/>
  <c r="V179" i="8" s="1"/>
  <c r="AJ912" i="8"/>
  <c r="AJ913" i="8" s="1"/>
  <c r="AJ914" i="8" s="1"/>
  <c r="AJ915" i="8" s="1"/>
  <c r="AJ916" i="8" s="1"/>
  <c r="X175" i="8"/>
  <c r="W176" i="8"/>
  <c r="P178" i="8"/>
  <c r="O179" i="8"/>
  <c r="J178" i="8"/>
  <c r="I179" i="8"/>
  <c r="AJ917" i="8" l="1"/>
  <c r="AJ918" i="8" s="1"/>
  <c r="AJ919" i="8" s="1"/>
  <c r="AJ920" i="8" s="1"/>
  <c r="AJ921" i="8" s="1"/>
  <c r="AK916" i="8"/>
  <c r="U180" i="8" s="1"/>
  <c r="V180" i="8" s="1"/>
  <c r="W177" i="8"/>
  <c r="Z177" i="8" s="1"/>
  <c r="AA177" i="8" s="1"/>
  <c r="X176" i="8"/>
  <c r="O180" i="8"/>
  <c r="P179" i="8"/>
  <c r="I180" i="8"/>
  <c r="J179" i="8"/>
  <c r="AK921" i="8" l="1"/>
  <c r="U181" i="8" s="1"/>
  <c r="V181" i="8" s="1"/>
  <c r="AJ922" i="8"/>
  <c r="AJ923" i="8" s="1"/>
  <c r="AJ924" i="8" s="1"/>
  <c r="AJ925" i="8" s="1"/>
  <c r="AJ926" i="8" s="1"/>
  <c r="W178" i="8"/>
  <c r="X177" i="8"/>
  <c r="P180" i="8"/>
  <c r="O181" i="8"/>
  <c r="I181" i="8"/>
  <c r="J180" i="8"/>
  <c r="AJ927" i="8" l="1"/>
  <c r="AJ928" i="8" s="1"/>
  <c r="AJ929" i="8" s="1"/>
  <c r="AJ930" i="8" s="1"/>
  <c r="AJ931" i="8" s="1"/>
  <c r="AK926" i="8"/>
  <c r="U182" i="8" s="1"/>
  <c r="V182" i="8" s="1"/>
  <c r="X178" i="8"/>
  <c r="W179" i="8"/>
  <c r="Z179" i="8" s="1"/>
  <c r="AA179" i="8" s="1"/>
  <c r="O182" i="8"/>
  <c r="P181" i="8"/>
  <c r="J181" i="8"/>
  <c r="I182" i="8"/>
  <c r="AK931" i="8" l="1"/>
  <c r="U183" i="8" s="1"/>
  <c r="V183" i="8" s="1"/>
  <c r="AJ932" i="8"/>
  <c r="AJ933" i="8" s="1"/>
  <c r="AJ934" i="8" s="1"/>
  <c r="AJ935" i="8" s="1"/>
  <c r="AJ936" i="8" s="1"/>
  <c r="X179" i="8"/>
  <c r="W180" i="8"/>
  <c r="P182" i="8"/>
  <c r="O183" i="8"/>
  <c r="I183" i="8"/>
  <c r="J182" i="8"/>
  <c r="AJ937" i="8" l="1"/>
  <c r="AJ938" i="8" s="1"/>
  <c r="AJ939" i="8" s="1"/>
  <c r="AJ940" i="8" s="1"/>
  <c r="AJ941" i="8" s="1"/>
  <c r="AK936" i="8"/>
  <c r="U184" i="8" s="1"/>
  <c r="V184" i="8" s="1"/>
  <c r="W181" i="8"/>
  <c r="Z181" i="8" s="1"/>
  <c r="AA181" i="8" s="1"/>
  <c r="X180" i="8"/>
  <c r="O184" i="8"/>
  <c r="P183" i="8"/>
  <c r="I184" i="8"/>
  <c r="J183" i="8"/>
  <c r="AK941" i="8" l="1"/>
  <c r="U185" i="8" s="1"/>
  <c r="V185" i="8" s="1"/>
  <c r="AJ942" i="8"/>
  <c r="AJ943" i="8" s="1"/>
  <c r="AJ944" i="8" s="1"/>
  <c r="AJ945" i="8" s="1"/>
  <c r="AJ946" i="8" s="1"/>
  <c r="W182" i="8"/>
  <c r="X181" i="8"/>
  <c r="P184" i="8"/>
  <c r="O185" i="8"/>
  <c r="J184" i="8"/>
  <c r="I185" i="8"/>
  <c r="AJ947" i="8" l="1"/>
  <c r="AJ948" i="8" s="1"/>
  <c r="AJ949" i="8" s="1"/>
  <c r="AJ950" i="8" s="1"/>
  <c r="AJ951" i="8" s="1"/>
  <c r="AK946" i="8"/>
  <c r="U186" i="8" s="1"/>
  <c r="V186" i="8" s="1"/>
  <c r="X182" i="8"/>
  <c r="W183" i="8"/>
  <c r="Z183" i="8" s="1"/>
  <c r="AA183" i="8" s="1"/>
  <c r="O186" i="8"/>
  <c r="P185" i="8"/>
  <c r="I186" i="8"/>
  <c r="J185" i="8"/>
  <c r="AK951" i="8" l="1"/>
  <c r="U187" i="8" s="1"/>
  <c r="V187" i="8" s="1"/>
  <c r="AJ952" i="8"/>
  <c r="AJ953" i="8" s="1"/>
  <c r="AJ954" i="8" s="1"/>
  <c r="AJ955" i="8" s="1"/>
  <c r="AJ956" i="8" s="1"/>
  <c r="X183" i="8"/>
  <c r="W184" i="8"/>
  <c r="P186" i="8"/>
  <c r="O187" i="8"/>
  <c r="I187" i="8"/>
  <c r="J186" i="8"/>
  <c r="AJ957" i="8" l="1"/>
  <c r="AJ958" i="8" s="1"/>
  <c r="AJ959" i="8" s="1"/>
  <c r="AJ960" i="8" s="1"/>
  <c r="AJ961" i="8" s="1"/>
  <c r="AK956" i="8"/>
  <c r="U188" i="8" s="1"/>
  <c r="V188" i="8" s="1"/>
  <c r="X184" i="8"/>
  <c r="W185" i="8"/>
  <c r="Z185" i="8" s="1"/>
  <c r="AA185" i="8" s="1"/>
  <c r="O188" i="8"/>
  <c r="P187" i="8"/>
  <c r="I188" i="8"/>
  <c r="J187" i="8"/>
  <c r="AK961" i="8" l="1"/>
  <c r="U189" i="8" s="1"/>
  <c r="V189" i="8" s="1"/>
  <c r="AJ962" i="8"/>
  <c r="AJ963" i="8" s="1"/>
  <c r="AJ964" i="8" s="1"/>
  <c r="AJ965" i="8" s="1"/>
  <c r="AJ966" i="8" s="1"/>
  <c r="W186" i="8"/>
  <c r="X185" i="8"/>
  <c r="P188" i="8"/>
  <c r="O189" i="8"/>
  <c r="I189" i="8"/>
  <c r="J188" i="8"/>
  <c r="AJ967" i="8" l="1"/>
  <c r="AJ968" i="8" s="1"/>
  <c r="AJ969" i="8" s="1"/>
  <c r="AJ970" i="8" s="1"/>
  <c r="AJ971" i="8" s="1"/>
  <c r="AK966" i="8"/>
  <c r="U190" i="8" s="1"/>
  <c r="V190" i="8" s="1"/>
  <c r="X186" i="8"/>
  <c r="W187" i="8"/>
  <c r="Z187" i="8" s="1"/>
  <c r="AA187" i="8" s="1"/>
  <c r="O190" i="8"/>
  <c r="P189" i="8"/>
  <c r="J189" i="8"/>
  <c r="I190" i="8"/>
  <c r="AK971" i="8" l="1"/>
  <c r="U191" i="8" s="1"/>
  <c r="V191" i="8" s="1"/>
  <c r="AJ972" i="8"/>
  <c r="AJ973" i="8" s="1"/>
  <c r="AJ974" i="8" s="1"/>
  <c r="AJ975" i="8" s="1"/>
  <c r="AJ976" i="8" s="1"/>
  <c r="X187" i="8"/>
  <c r="W188" i="8"/>
  <c r="P190" i="8"/>
  <c r="O191" i="8"/>
  <c r="I191" i="8"/>
  <c r="J190" i="8"/>
  <c r="AJ977" i="8" l="1"/>
  <c r="AJ978" i="8" s="1"/>
  <c r="AJ979" i="8" s="1"/>
  <c r="AJ980" i="8" s="1"/>
  <c r="AJ981" i="8" s="1"/>
  <c r="AK976" i="8"/>
  <c r="U192" i="8" s="1"/>
  <c r="V192" i="8" s="1"/>
  <c r="W189" i="8"/>
  <c r="Z189" i="8" s="1"/>
  <c r="AA189" i="8" s="1"/>
  <c r="X188" i="8"/>
  <c r="O192" i="8"/>
  <c r="P191" i="8"/>
  <c r="I192" i="8"/>
  <c r="J191" i="8"/>
  <c r="AK981" i="8" l="1"/>
  <c r="U193" i="8" s="1"/>
  <c r="V193" i="8" s="1"/>
  <c r="AJ982" i="8"/>
  <c r="AJ983" i="8" s="1"/>
  <c r="AJ984" i="8" s="1"/>
  <c r="AJ985" i="8" s="1"/>
  <c r="AJ986" i="8" s="1"/>
  <c r="W190" i="8"/>
  <c r="X189" i="8"/>
  <c r="P192" i="8"/>
  <c r="O193" i="8"/>
  <c r="J192" i="8"/>
  <c r="I193" i="8"/>
  <c r="AJ987" i="8" l="1"/>
  <c r="AJ988" i="8" s="1"/>
  <c r="AJ989" i="8" s="1"/>
  <c r="AJ990" i="8" s="1"/>
  <c r="AJ991" i="8" s="1"/>
  <c r="AK986" i="8"/>
  <c r="U194" i="8" s="1"/>
  <c r="V194" i="8" s="1"/>
  <c r="W191" i="8"/>
  <c r="Z191" i="8" s="1"/>
  <c r="AA191" i="8" s="1"/>
  <c r="X190" i="8"/>
  <c r="O194" i="8"/>
  <c r="P193" i="8"/>
  <c r="J193" i="8"/>
  <c r="I194" i="8"/>
  <c r="AK991" i="8" l="1"/>
  <c r="U195" i="8" s="1"/>
  <c r="V195" i="8" s="1"/>
  <c r="AJ992" i="8"/>
  <c r="AJ993" i="8" s="1"/>
  <c r="AJ994" i="8" s="1"/>
  <c r="AJ995" i="8" s="1"/>
  <c r="AJ996" i="8" s="1"/>
  <c r="X191" i="8"/>
  <c r="W192" i="8"/>
  <c r="P194" i="8"/>
  <c r="O195" i="8"/>
  <c r="Q195" i="8" s="1"/>
  <c r="I195" i="8"/>
  <c r="K195" i="8" s="1"/>
  <c r="J194" i="8"/>
  <c r="AJ997" i="8" l="1"/>
  <c r="AJ998" i="8" s="1"/>
  <c r="AJ999" i="8" s="1"/>
  <c r="AJ1000" i="8" s="1"/>
  <c r="AJ1001" i="8" s="1"/>
  <c r="AK996" i="8"/>
  <c r="U196" i="8" s="1"/>
  <c r="V196" i="8" s="1"/>
  <c r="W193" i="8"/>
  <c r="Z193" i="8" s="1"/>
  <c r="AA193" i="8" s="1"/>
  <c r="X192" i="8"/>
  <c r="O196" i="8"/>
  <c r="P195" i="8"/>
  <c r="I196" i="8"/>
  <c r="J195" i="8"/>
  <c r="AK1001" i="8" l="1"/>
  <c r="U197" i="8" s="1"/>
  <c r="V197" i="8" s="1"/>
  <c r="AJ1002" i="8"/>
  <c r="AJ1003" i="8" s="1"/>
  <c r="AJ1004" i="8" s="1"/>
  <c r="AJ1005" i="8" s="1"/>
  <c r="AJ1006" i="8" s="1"/>
  <c r="W194" i="8"/>
  <c r="X193" i="8"/>
  <c r="P196" i="8"/>
  <c r="O197" i="8"/>
  <c r="J196" i="8"/>
  <c r="I197" i="8"/>
  <c r="AJ1007" i="8" l="1"/>
  <c r="AJ1008" i="8" s="1"/>
  <c r="AJ1009" i="8" s="1"/>
  <c r="AJ1010" i="8" s="1"/>
  <c r="AJ1011" i="8" s="1"/>
  <c r="AK1006" i="8"/>
  <c r="U198" i="8" s="1"/>
  <c r="V198" i="8" s="1"/>
  <c r="X194" i="8"/>
  <c r="W195" i="8"/>
  <c r="O198" i="8"/>
  <c r="P197" i="8"/>
  <c r="I198" i="8"/>
  <c r="J197" i="8"/>
  <c r="Z195" i="8" l="1"/>
  <c r="AA195" i="8" s="1"/>
  <c r="Y195" i="8"/>
  <c r="AK1011" i="8"/>
  <c r="U199" i="8" s="1"/>
  <c r="V199" i="8" s="1"/>
  <c r="AJ1012" i="8"/>
  <c r="AJ1013" i="8" s="1"/>
  <c r="AJ1014" i="8" s="1"/>
  <c r="AJ1015" i="8" s="1"/>
  <c r="AJ1016" i="8" s="1"/>
  <c r="W196" i="8"/>
  <c r="X195" i="8"/>
  <c r="P198" i="8"/>
  <c r="O199" i="8"/>
  <c r="J198" i="8"/>
  <c r="I199" i="8"/>
  <c r="AJ1017" i="8" l="1"/>
  <c r="AJ1018" i="8" s="1"/>
  <c r="AJ1019" i="8" s="1"/>
  <c r="AJ1020" i="8" s="1"/>
  <c r="AJ1021" i="8" s="1"/>
  <c r="AK1016" i="8"/>
  <c r="U200" i="8" s="1"/>
  <c r="V200" i="8" s="1"/>
  <c r="W197" i="8"/>
  <c r="Z197" i="8" s="1"/>
  <c r="AA197" i="8" s="1"/>
  <c r="X196" i="8"/>
  <c r="O200" i="8"/>
  <c r="P199" i="8"/>
  <c r="J199" i="8"/>
  <c r="I200" i="8"/>
  <c r="AK1021" i="8" l="1"/>
  <c r="U201" i="8" s="1"/>
  <c r="V201" i="8" s="1"/>
  <c r="AJ1022" i="8"/>
  <c r="AJ1023" i="8" s="1"/>
  <c r="AJ1024" i="8" s="1"/>
  <c r="AJ1025" i="8" s="1"/>
  <c r="AJ1026" i="8" s="1"/>
  <c r="X197" i="8"/>
  <c r="W198" i="8"/>
  <c r="P200" i="8"/>
  <c r="O201" i="8"/>
  <c r="I201" i="8"/>
  <c r="J200" i="8"/>
  <c r="AJ1027" i="8" l="1"/>
  <c r="AJ1028" i="8" s="1"/>
  <c r="AJ1029" i="8" s="1"/>
  <c r="AJ1030" i="8" s="1"/>
  <c r="AJ1031" i="8" s="1"/>
  <c r="AK1026" i="8"/>
  <c r="U202" i="8" s="1"/>
  <c r="V202" i="8" s="1"/>
  <c r="W199" i="8"/>
  <c r="Z199" i="8" s="1"/>
  <c r="AA199" i="8" s="1"/>
  <c r="X198" i="8"/>
  <c r="O202" i="8"/>
  <c r="P201" i="8"/>
  <c r="J201" i="8"/>
  <c r="I202" i="8"/>
  <c r="AK1031" i="8" l="1"/>
  <c r="U203" i="8" s="1"/>
  <c r="V203" i="8" s="1"/>
  <c r="AJ1032" i="8"/>
  <c r="AJ1033" i="8" s="1"/>
  <c r="AJ1034" i="8" s="1"/>
  <c r="AJ1035" i="8" s="1"/>
  <c r="AJ1036" i="8" s="1"/>
  <c r="X199" i="8"/>
  <c r="W200" i="8"/>
  <c r="P202" i="8"/>
  <c r="O203" i="8"/>
  <c r="I203" i="8"/>
  <c r="J202" i="8"/>
  <c r="AJ1037" i="8" l="1"/>
  <c r="AJ1038" i="8" s="1"/>
  <c r="AJ1039" i="8" s="1"/>
  <c r="AJ1040" i="8" s="1"/>
  <c r="AJ1041" i="8" s="1"/>
  <c r="AK1036" i="8"/>
  <c r="U204" i="8" s="1"/>
  <c r="V204" i="8" s="1"/>
  <c r="W201" i="8"/>
  <c r="Z201" i="8" s="1"/>
  <c r="AA201" i="8" s="1"/>
  <c r="X200" i="8"/>
  <c r="O204" i="8"/>
  <c r="P203" i="8"/>
  <c r="J203" i="8"/>
  <c r="I204" i="8"/>
  <c r="AK1041" i="8" l="1"/>
  <c r="U205" i="8" s="1"/>
  <c r="V205" i="8" s="1"/>
  <c r="AJ1042" i="8"/>
  <c r="AJ1043" i="8" s="1"/>
  <c r="AJ1044" i="8" s="1"/>
  <c r="AJ1045" i="8" s="1"/>
  <c r="AJ1046" i="8" s="1"/>
  <c r="W202" i="8"/>
  <c r="X201" i="8"/>
  <c r="P204" i="8"/>
  <c r="O205" i="8"/>
  <c r="I205" i="8"/>
  <c r="J204" i="8"/>
  <c r="AJ1047" i="8" l="1"/>
  <c r="AJ1048" i="8" s="1"/>
  <c r="AJ1049" i="8" s="1"/>
  <c r="AJ1050" i="8" s="1"/>
  <c r="AJ1051" i="8" s="1"/>
  <c r="AK1046" i="8"/>
  <c r="U206" i="8" s="1"/>
  <c r="V206" i="8" s="1"/>
  <c r="X202" i="8"/>
  <c r="W203" i="8"/>
  <c r="Z203" i="8" s="1"/>
  <c r="AA203" i="8" s="1"/>
  <c r="O206" i="8"/>
  <c r="P205" i="8"/>
  <c r="J205" i="8"/>
  <c r="I206" i="8"/>
  <c r="AK1051" i="8" l="1"/>
  <c r="U207" i="8" s="1"/>
  <c r="V207" i="8" s="1"/>
  <c r="AJ1052" i="8"/>
  <c r="AJ1053" i="8" s="1"/>
  <c r="AJ1054" i="8" s="1"/>
  <c r="AJ1055" i="8" s="1"/>
  <c r="AJ1056" i="8" s="1"/>
  <c r="X203" i="8"/>
  <c r="W204" i="8"/>
  <c r="P206" i="8"/>
  <c r="O207" i="8"/>
  <c r="I207" i="8"/>
  <c r="J206" i="8"/>
  <c r="AJ1057" i="8" l="1"/>
  <c r="AJ1058" i="8" s="1"/>
  <c r="AJ1059" i="8" s="1"/>
  <c r="AJ1060" i="8" s="1"/>
  <c r="AJ1061" i="8" s="1"/>
  <c r="AK1056" i="8"/>
  <c r="U208" i="8" s="1"/>
  <c r="V208" i="8" s="1"/>
  <c r="W205" i="8"/>
  <c r="Z205" i="8" s="1"/>
  <c r="AA205" i="8" s="1"/>
  <c r="X204" i="8"/>
  <c r="O208" i="8"/>
  <c r="P207" i="8"/>
  <c r="J207" i="8"/>
  <c r="I208" i="8"/>
  <c r="AK1061" i="8" l="1"/>
  <c r="U209" i="8" s="1"/>
  <c r="V209" i="8" s="1"/>
  <c r="AJ1062" i="8"/>
  <c r="AJ1063" i="8" s="1"/>
  <c r="AJ1064" i="8" s="1"/>
  <c r="AJ1065" i="8" s="1"/>
  <c r="AJ1066" i="8" s="1"/>
  <c r="W206" i="8"/>
  <c r="X205" i="8"/>
  <c r="P208" i="8"/>
  <c r="O209" i="8"/>
  <c r="I209" i="8"/>
  <c r="J208" i="8"/>
  <c r="AJ1067" i="8" l="1"/>
  <c r="AJ1068" i="8" s="1"/>
  <c r="AJ1069" i="8" s="1"/>
  <c r="AJ1070" i="8" s="1"/>
  <c r="AJ1071" i="8" s="1"/>
  <c r="AK1066" i="8"/>
  <c r="U210" i="8" s="1"/>
  <c r="V210" i="8" s="1"/>
  <c r="W207" i="8"/>
  <c r="Z207" i="8" s="1"/>
  <c r="AA207" i="8" s="1"/>
  <c r="X206" i="8"/>
  <c r="O210" i="8"/>
  <c r="P209" i="8"/>
  <c r="J209" i="8"/>
  <c r="I210" i="8"/>
  <c r="AK1071" i="8" l="1"/>
  <c r="U211" i="8" s="1"/>
  <c r="V211" i="8" s="1"/>
  <c r="AJ1072" i="8"/>
  <c r="AJ1073" i="8" s="1"/>
  <c r="AJ1074" i="8" s="1"/>
  <c r="AJ1075" i="8" s="1"/>
  <c r="AJ1076" i="8" s="1"/>
  <c r="X207" i="8"/>
  <c r="W208" i="8"/>
  <c r="P210" i="8"/>
  <c r="O211" i="8"/>
  <c r="I211" i="8"/>
  <c r="J210" i="8"/>
  <c r="AJ1077" i="8" l="1"/>
  <c r="AJ1078" i="8" s="1"/>
  <c r="AJ1079" i="8" s="1"/>
  <c r="AJ1080" i="8" s="1"/>
  <c r="AJ1081" i="8" s="1"/>
  <c r="AK1076" i="8"/>
  <c r="U212" i="8" s="1"/>
  <c r="V212" i="8" s="1"/>
  <c r="X208" i="8"/>
  <c r="W209" i="8"/>
  <c r="Z209" i="8" s="1"/>
  <c r="AA209" i="8" s="1"/>
  <c r="O212" i="8"/>
  <c r="P211" i="8"/>
  <c r="J211" i="8"/>
  <c r="I212" i="8"/>
  <c r="AK1081" i="8" l="1"/>
  <c r="U213" i="8" s="1"/>
  <c r="V213" i="8" s="1"/>
  <c r="AJ1082" i="8"/>
  <c r="AJ1083" i="8" s="1"/>
  <c r="AJ1084" i="8" s="1"/>
  <c r="AJ1085" i="8" s="1"/>
  <c r="AJ1086" i="8" s="1"/>
  <c r="W210" i="8"/>
  <c r="X209" i="8"/>
  <c r="P212" i="8"/>
  <c r="O213" i="8"/>
  <c r="I213" i="8"/>
  <c r="J212" i="8"/>
  <c r="AJ1087" i="8" l="1"/>
  <c r="AJ1088" i="8" s="1"/>
  <c r="AJ1089" i="8" s="1"/>
  <c r="AJ1090" i="8" s="1"/>
  <c r="AJ1091" i="8" s="1"/>
  <c r="AK1086" i="8"/>
  <c r="U214" i="8" s="1"/>
  <c r="V214" i="8" s="1"/>
  <c r="W211" i="8"/>
  <c r="Z211" i="8" s="1"/>
  <c r="AA211" i="8" s="1"/>
  <c r="X210" i="8"/>
  <c r="O214" i="8"/>
  <c r="P213" i="8"/>
  <c r="J213" i="8"/>
  <c r="I214" i="8"/>
  <c r="AK1091" i="8" l="1"/>
  <c r="U215" i="8" s="1"/>
  <c r="V215" i="8" s="1"/>
  <c r="AJ1092" i="8"/>
  <c r="AJ1093" i="8" s="1"/>
  <c r="AJ1094" i="8" s="1"/>
  <c r="AJ1095" i="8" s="1"/>
  <c r="AJ1096" i="8" s="1"/>
  <c r="X211" i="8"/>
  <c r="W212" i="8"/>
  <c r="P214" i="8"/>
  <c r="O215" i="8"/>
  <c r="I215" i="8"/>
  <c r="J214" i="8"/>
  <c r="AJ1097" i="8" l="1"/>
  <c r="AJ1098" i="8" s="1"/>
  <c r="AJ1099" i="8" s="1"/>
  <c r="AJ1100" i="8" s="1"/>
  <c r="AJ1101" i="8" s="1"/>
  <c r="AK1096" i="8"/>
  <c r="U216" i="8" s="1"/>
  <c r="V216" i="8" s="1"/>
  <c r="X212" i="8"/>
  <c r="W213" i="8"/>
  <c r="Z213" i="8" s="1"/>
  <c r="AA213" i="8" s="1"/>
  <c r="O216" i="8"/>
  <c r="P215" i="8"/>
  <c r="J215" i="8"/>
  <c r="I216" i="8"/>
  <c r="AK1101" i="8" l="1"/>
  <c r="U217" i="8" s="1"/>
  <c r="V217" i="8" s="1"/>
  <c r="AJ1102" i="8"/>
  <c r="AJ1103" i="8" s="1"/>
  <c r="AJ1104" i="8" s="1"/>
  <c r="AJ1105" i="8" s="1"/>
  <c r="AJ1106" i="8" s="1"/>
  <c r="W214" i="8"/>
  <c r="X213" i="8"/>
  <c r="P216" i="8"/>
  <c r="O217" i="8"/>
  <c r="I217" i="8"/>
  <c r="J216" i="8"/>
  <c r="AJ1107" i="8" l="1"/>
  <c r="AJ1108" i="8" s="1"/>
  <c r="AJ1109" i="8" s="1"/>
  <c r="AJ1110" i="8" s="1"/>
  <c r="AJ1111" i="8" s="1"/>
  <c r="AK1106" i="8"/>
  <c r="U218" i="8" s="1"/>
  <c r="V218" i="8" s="1"/>
  <c r="W215" i="8"/>
  <c r="Z215" i="8" s="1"/>
  <c r="AA215" i="8" s="1"/>
  <c r="X214" i="8"/>
  <c r="O218" i="8"/>
  <c r="P217" i="8"/>
  <c r="J217" i="8"/>
  <c r="I218" i="8"/>
  <c r="AK1111" i="8" l="1"/>
  <c r="U219" i="8" s="1"/>
  <c r="V219" i="8" s="1"/>
  <c r="AJ1112" i="8"/>
  <c r="AJ1113" i="8" s="1"/>
  <c r="AJ1114" i="8" s="1"/>
  <c r="AJ1115" i="8" s="1"/>
  <c r="AJ1116" i="8" s="1"/>
  <c r="W216" i="8"/>
  <c r="X215" i="8"/>
  <c r="P218" i="8"/>
  <c r="O219" i="8"/>
  <c r="I219" i="8"/>
  <c r="J218" i="8"/>
  <c r="AJ1117" i="8" l="1"/>
  <c r="AJ1118" i="8" s="1"/>
  <c r="AJ1119" i="8" s="1"/>
  <c r="AJ1120" i="8" s="1"/>
  <c r="AJ1121" i="8" s="1"/>
  <c r="AK1116" i="8"/>
  <c r="U220" i="8" s="1"/>
  <c r="V220" i="8" s="1"/>
  <c r="X216" i="8"/>
  <c r="W217" i="8"/>
  <c r="Z217" i="8" s="1"/>
  <c r="AA217" i="8" s="1"/>
  <c r="O220" i="8"/>
  <c r="P219" i="8"/>
  <c r="J219" i="8"/>
  <c r="I220" i="8"/>
  <c r="AK1121" i="8" l="1"/>
  <c r="U221" i="8" s="1"/>
  <c r="V221" i="8" s="1"/>
  <c r="AJ1122" i="8"/>
  <c r="AJ1123" i="8" s="1"/>
  <c r="AJ1124" i="8" s="1"/>
  <c r="AJ1125" i="8" s="1"/>
  <c r="AJ1126" i="8" s="1"/>
  <c r="W218" i="8"/>
  <c r="X217" i="8"/>
  <c r="P220" i="8"/>
  <c r="O221" i="8"/>
  <c r="I221" i="8"/>
  <c r="J220" i="8"/>
  <c r="AJ1127" i="8" l="1"/>
  <c r="AJ1128" i="8" s="1"/>
  <c r="AJ1129" i="8" s="1"/>
  <c r="AJ1130" i="8" s="1"/>
  <c r="AJ1131" i="8" s="1"/>
  <c r="AK1126" i="8"/>
  <c r="U222" i="8" s="1"/>
  <c r="V222" i="8" s="1"/>
  <c r="W219" i="8"/>
  <c r="Z219" i="8" s="1"/>
  <c r="AA219" i="8" s="1"/>
  <c r="X218" i="8"/>
  <c r="O222" i="8"/>
  <c r="P221" i="8"/>
  <c r="J221" i="8"/>
  <c r="I222" i="8"/>
  <c r="AK1131" i="8" l="1"/>
  <c r="U223" i="8" s="1"/>
  <c r="V223" i="8" s="1"/>
  <c r="AJ1132" i="8"/>
  <c r="AJ1133" i="8" s="1"/>
  <c r="AJ1134" i="8" s="1"/>
  <c r="AJ1135" i="8" s="1"/>
  <c r="AJ1136" i="8" s="1"/>
  <c r="X219" i="8"/>
  <c r="W220" i="8"/>
  <c r="P222" i="8"/>
  <c r="O223" i="8"/>
  <c r="I223" i="8"/>
  <c r="J222" i="8"/>
  <c r="AJ1137" i="8" l="1"/>
  <c r="AJ1138" i="8" s="1"/>
  <c r="AJ1139" i="8" s="1"/>
  <c r="AJ1140" i="8" s="1"/>
  <c r="AJ1141" i="8" s="1"/>
  <c r="AK1136" i="8"/>
  <c r="U224" i="8" s="1"/>
  <c r="V224" i="8" s="1"/>
  <c r="X220" i="8"/>
  <c r="W221" i="8"/>
  <c r="Z221" i="8" s="1"/>
  <c r="AA221" i="8" s="1"/>
  <c r="O224" i="8"/>
  <c r="P223" i="8"/>
  <c r="J223" i="8"/>
  <c r="I224" i="8"/>
  <c r="AK1141" i="8" l="1"/>
  <c r="U225" i="8" s="1"/>
  <c r="V225" i="8" s="1"/>
  <c r="AJ1142" i="8"/>
  <c r="AJ1143" i="8" s="1"/>
  <c r="AJ1144" i="8" s="1"/>
  <c r="AJ1145" i="8" s="1"/>
  <c r="AJ1146" i="8" s="1"/>
  <c r="W222" i="8"/>
  <c r="X221" i="8"/>
  <c r="P224" i="8"/>
  <c r="O225" i="8"/>
  <c r="I225" i="8"/>
  <c r="J224" i="8"/>
  <c r="AJ1147" i="8" l="1"/>
  <c r="AJ1148" i="8" s="1"/>
  <c r="AJ1149" i="8" s="1"/>
  <c r="AJ1150" i="8" s="1"/>
  <c r="AJ1151" i="8" s="1"/>
  <c r="AK1146" i="8"/>
  <c r="U226" i="8" s="1"/>
  <c r="V226" i="8" s="1"/>
  <c r="W223" i="8"/>
  <c r="Z223" i="8" s="1"/>
  <c r="AA223" i="8" s="1"/>
  <c r="X222" i="8"/>
  <c r="O226" i="8"/>
  <c r="P225" i="8"/>
  <c r="J225" i="8"/>
  <c r="I226" i="8"/>
  <c r="AK1151" i="8" l="1"/>
  <c r="U227" i="8" s="1"/>
  <c r="V227" i="8" s="1"/>
  <c r="AJ1152" i="8"/>
  <c r="AJ1153" i="8" s="1"/>
  <c r="AJ1154" i="8" s="1"/>
  <c r="AJ1155" i="8" s="1"/>
  <c r="AJ1156" i="8" s="1"/>
  <c r="X223" i="8"/>
  <c r="W224" i="8"/>
  <c r="P226" i="8"/>
  <c r="O227" i="8"/>
  <c r="I227" i="8"/>
  <c r="J226" i="8"/>
  <c r="AJ1157" i="8" l="1"/>
  <c r="AJ1158" i="8" s="1"/>
  <c r="AJ1159" i="8" s="1"/>
  <c r="AJ1160" i="8" s="1"/>
  <c r="AJ1161" i="8" s="1"/>
  <c r="AK1156" i="8"/>
  <c r="U228" i="8" s="1"/>
  <c r="V228" i="8" s="1"/>
  <c r="X224" i="8"/>
  <c r="W225" i="8"/>
  <c r="Z225" i="8" s="1"/>
  <c r="AA225" i="8" s="1"/>
  <c r="O228" i="8"/>
  <c r="P227" i="8"/>
  <c r="J227" i="8"/>
  <c r="I228" i="8"/>
  <c r="AK1161" i="8" l="1"/>
  <c r="U229" i="8" s="1"/>
  <c r="V229" i="8" s="1"/>
  <c r="AJ1162" i="8"/>
  <c r="AJ1163" i="8" s="1"/>
  <c r="AJ1164" i="8" s="1"/>
  <c r="AJ1165" i="8" s="1"/>
  <c r="AJ1166" i="8" s="1"/>
  <c r="W226" i="8"/>
  <c r="X225" i="8"/>
  <c r="P228" i="8"/>
  <c r="O229" i="8"/>
  <c r="I229" i="8"/>
  <c r="J228" i="8"/>
  <c r="AJ1167" i="8" l="1"/>
  <c r="AJ1168" i="8" s="1"/>
  <c r="AJ1169" i="8" s="1"/>
  <c r="AJ1170" i="8" s="1"/>
  <c r="AJ1171" i="8" s="1"/>
  <c r="AK1166" i="8"/>
  <c r="U230" i="8" s="1"/>
  <c r="V230" i="8" s="1"/>
  <c r="X226" i="8"/>
  <c r="W227" i="8"/>
  <c r="Z227" i="8" s="1"/>
  <c r="AA227" i="8" s="1"/>
  <c r="O230" i="8"/>
  <c r="P229" i="8"/>
  <c r="J229" i="8"/>
  <c r="I230" i="8"/>
  <c r="AK1171" i="8" l="1"/>
  <c r="U231" i="8" s="1"/>
  <c r="V231" i="8" s="1"/>
  <c r="AJ1172" i="8"/>
  <c r="AJ1173" i="8" s="1"/>
  <c r="AJ1174" i="8" s="1"/>
  <c r="AJ1175" i="8" s="1"/>
  <c r="AJ1176" i="8" s="1"/>
  <c r="X227" i="8"/>
  <c r="W228" i="8"/>
  <c r="P230" i="8"/>
  <c r="O231" i="8"/>
  <c r="I231" i="8"/>
  <c r="J230" i="8"/>
  <c r="AJ1177" i="8" l="1"/>
  <c r="AJ1178" i="8" s="1"/>
  <c r="AJ1179" i="8" s="1"/>
  <c r="AJ1180" i="8" s="1"/>
  <c r="AJ1181" i="8" s="1"/>
  <c r="AK1176" i="8"/>
  <c r="U232" i="8" s="1"/>
  <c r="V232" i="8" s="1"/>
  <c r="X228" i="8"/>
  <c r="W229" i="8"/>
  <c r="Z229" i="8" s="1"/>
  <c r="AA229" i="8" s="1"/>
  <c r="O232" i="8"/>
  <c r="P231" i="8"/>
  <c r="J231" i="8"/>
  <c r="I232" i="8"/>
  <c r="AK1181" i="8" l="1"/>
  <c r="U233" i="8" s="1"/>
  <c r="V233" i="8" s="1"/>
  <c r="AJ1182" i="8"/>
  <c r="AJ1183" i="8" s="1"/>
  <c r="AJ1184" i="8" s="1"/>
  <c r="AJ1185" i="8" s="1"/>
  <c r="AJ1186" i="8" s="1"/>
  <c r="W230" i="8"/>
  <c r="X229" i="8"/>
  <c r="P232" i="8"/>
  <c r="O233" i="8"/>
  <c r="I233" i="8"/>
  <c r="J232" i="8"/>
  <c r="AJ1187" i="8" l="1"/>
  <c r="AJ1188" i="8" s="1"/>
  <c r="AJ1189" i="8" s="1"/>
  <c r="AJ1190" i="8" s="1"/>
  <c r="AJ1191" i="8" s="1"/>
  <c r="AK1186" i="8"/>
  <c r="U234" i="8" s="1"/>
  <c r="V234" i="8" s="1"/>
  <c r="W231" i="8"/>
  <c r="Z231" i="8" s="1"/>
  <c r="AA231" i="8" s="1"/>
  <c r="X230" i="8"/>
  <c r="O234" i="8"/>
  <c r="P233" i="8"/>
  <c r="J233" i="8"/>
  <c r="I234" i="8"/>
  <c r="AK1191" i="8" l="1"/>
  <c r="U235" i="8" s="1"/>
  <c r="V235" i="8" s="1"/>
  <c r="AJ1192" i="8"/>
  <c r="AJ1193" i="8" s="1"/>
  <c r="AJ1194" i="8" s="1"/>
  <c r="AJ1195" i="8" s="1"/>
  <c r="AJ1196" i="8" s="1"/>
  <c r="X231" i="8"/>
  <c r="W232" i="8"/>
  <c r="P234" i="8"/>
  <c r="O235" i="8"/>
  <c r="I235" i="8"/>
  <c r="J234" i="8"/>
  <c r="AJ1197" i="8" l="1"/>
  <c r="AJ1198" i="8" s="1"/>
  <c r="AJ1199" i="8" s="1"/>
  <c r="AJ1200" i="8" s="1"/>
  <c r="AJ1201" i="8" s="1"/>
  <c r="AK1196" i="8"/>
  <c r="U236" i="8" s="1"/>
  <c r="V236" i="8" s="1"/>
  <c r="X232" i="8"/>
  <c r="W233" i="8"/>
  <c r="Z233" i="8" s="1"/>
  <c r="AA233" i="8" s="1"/>
  <c r="O236" i="8"/>
  <c r="P235" i="8"/>
  <c r="J235" i="8"/>
  <c r="I236" i="8"/>
  <c r="AK1201" i="8" l="1"/>
  <c r="U237" i="8" s="1"/>
  <c r="V237" i="8" s="1"/>
  <c r="AJ1202" i="8"/>
  <c r="AJ1203" i="8" s="1"/>
  <c r="AJ1204" i="8" s="1"/>
  <c r="AJ1205" i="8" s="1"/>
  <c r="AJ1206" i="8" s="1"/>
  <c r="W234" i="8"/>
  <c r="X233" i="8"/>
  <c r="P236" i="8"/>
  <c r="O237" i="8"/>
  <c r="I237" i="8"/>
  <c r="J236" i="8"/>
  <c r="AJ1207" i="8" l="1"/>
  <c r="AJ1208" i="8" s="1"/>
  <c r="AJ1209" i="8" s="1"/>
  <c r="AJ1210" i="8" s="1"/>
  <c r="AJ1211" i="8" s="1"/>
  <c r="AK1206" i="8"/>
  <c r="U238" i="8" s="1"/>
  <c r="V238" i="8" s="1"/>
  <c r="W235" i="8"/>
  <c r="Z235" i="8" s="1"/>
  <c r="AA235" i="8" s="1"/>
  <c r="X234" i="8"/>
  <c r="O238" i="8"/>
  <c r="P237" i="8"/>
  <c r="J237" i="8"/>
  <c r="I238" i="8"/>
  <c r="AK1211" i="8" l="1"/>
  <c r="U239" i="8" s="1"/>
  <c r="V239" i="8" s="1"/>
  <c r="AJ1212" i="8"/>
  <c r="AJ1213" i="8" s="1"/>
  <c r="AJ1214" i="8" s="1"/>
  <c r="AJ1215" i="8" s="1"/>
  <c r="AJ1216" i="8" s="1"/>
  <c r="X235" i="8"/>
  <c r="W236" i="8"/>
  <c r="P238" i="8"/>
  <c r="O239" i="8"/>
  <c r="I239" i="8"/>
  <c r="J238" i="8"/>
  <c r="AJ1217" i="8" l="1"/>
  <c r="AJ1218" i="8" s="1"/>
  <c r="AJ1219" i="8" s="1"/>
  <c r="AJ1220" i="8" s="1"/>
  <c r="AJ1221" i="8" s="1"/>
  <c r="AK1216" i="8"/>
  <c r="U240" i="8" s="1"/>
  <c r="V240" i="8" s="1"/>
  <c r="X236" i="8"/>
  <c r="W237" i="8"/>
  <c r="Z237" i="8" s="1"/>
  <c r="AA237" i="8" s="1"/>
  <c r="O240" i="8"/>
  <c r="P239" i="8"/>
  <c r="J239" i="8"/>
  <c r="I240" i="8"/>
  <c r="AK1221" i="8" l="1"/>
  <c r="U241" i="8" s="1"/>
  <c r="V241" i="8" s="1"/>
  <c r="AJ1222" i="8"/>
  <c r="AJ1223" i="8" s="1"/>
  <c r="AJ1224" i="8" s="1"/>
  <c r="AJ1225" i="8" s="1"/>
  <c r="AJ1226" i="8" s="1"/>
  <c r="W238" i="8"/>
  <c r="X237" i="8"/>
  <c r="P240" i="8"/>
  <c r="O241" i="8"/>
  <c r="I241" i="8"/>
  <c r="J240" i="8"/>
  <c r="AJ1227" i="8" l="1"/>
  <c r="AJ1228" i="8" s="1"/>
  <c r="AJ1229" i="8" s="1"/>
  <c r="AJ1230" i="8" s="1"/>
  <c r="AJ1231" i="8" s="1"/>
  <c r="AK1226" i="8"/>
  <c r="U242" i="8" s="1"/>
  <c r="V242" i="8" s="1"/>
  <c r="W239" i="8"/>
  <c r="Z239" i="8" s="1"/>
  <c r="AA239" i="8" s="1"/>
  <c r="X238" i="8"/>
  <c r="O242" i="8"/>
  <c r="P241" i="8"/>
  <c r="J241" i="8"/>
  <c r="I242" i="8"/>
  <c r="AK1231" i="8" l="1"/>
  <c r="U243" i="8" s="1"/>
  <c r="V243" i="8" s="1"/>
  <c r="AJ1232" i="8"/>
  <c r="AJ1233" i="8" s="1"/>
  <c r="AJ1234" i="8" s="1"/>
  <c r="AJ1235" i="8" s="1"/>
  <c r="AJ1236" i="8" s="1"/>
  <c r="X239" i="8"/>
  <c r="W240" i="8"/>
  <c r="P242" i="8"/>
  <c r="O243" i="8"/>
  <c r="I243" i="8"/>
  <c r="J242" i="8"/>
  <c r="AJ1237" i="8" l="1"/>
  <c r="AJ1238" i="8" s="1"/>
  <c r="AJ1239" i="8" s="1"/>
  <c r="AJ1240" i="8" s="1"/>
  <c r="AJ1241" i="8" s="1"/>
  <c r="AK1236" i="8"/>
  <c r="U244" i="8" s="1"/>
  <c r="V244" i="8" s="1"/>
  <c r="X240" i="8"/>
  <c r="W241" i="8"/>
  <c r="Z241" i="8" s="1"/>
  <c r="AA241" i="8" s="1"/>
  <c r="O244" i="8"/>
  <c r="Q244" i="8" s="1"/>
  <c r="P243" i="8"/>
  <c r="J243" i="8"/>
  <c r="I244" i="8"/>
  <c r="K244" i="8" s="1"/>
  <c r="AK1241" i="8" l="1"/>
  <c r="U245" i="8" s="1"/>
  <c r="V245" i="8" s="1"/>
  <c r="AJ1242" i="8"/>
  <c r="AJ1243" i="8" s="1"/>
  <c r="AJ1244" i="8" s="1"/>
  <c r="AJ1245" i="8" s="1"/>
  <c r="AJ1246" i="8" s="1"/>
  <c r="W242" i="8"/>
  <c r="X241" i="8"/>
  <c r="P244" i="8"/>
  <c r="O245" i="8"/>
  <c r="I245" i="8"/>
  <c r="J244" i="8"/>
  <c r="AJ1247" i="8" l="1"/>
  <c r="AJ1248" i="8" s="1"/>
  <c r="AJ1249" i="8" s="1"/>
  <c r="AJ1250" i="8" s="1"/>
  <c r="AJ1251" i="8" s="1"/>
  <c r="AK1246" i="8"/>
  <c r="U246" i="8" s="1"/>
  <c r="V246" i="8" s="1"/>
  <c r="W243" i="8"/>
  <c r="Z243" i="8" s="1"/>
  <c r="AA243" i="8" s="1"/>
  <c r="X242" i="8"/>
  <c r="O246" i="8"/>
  <c r="P245" i="8"/>
  <c r="J245" i="8"/>
  <c r="I246" i="8"/>
  <c r="AK1251" i="8" l="1"/>
  <c r="U247" i="8" s="1"/>
  <c r="V247" i="8" s="1"/>
  <c r="AJ1252" i="8"/>
  <c r="AJ1253" i="8" s="1"/>
  <c r="AJ1254" i="8" s="1"/>
  <c r="AJ1255" i="8" s="1"/>
  <c r="AJ1256" i="8" s="1"/>
  <c r="X243" i="8"/>
  <c r="W244" i="8"/>
  <c r="Y244" i="8" s="1"/>
  <c r="P246" i="8"/>
  <c r="O247" i="8"/>
  <c r="I247" i="8"/>
  <c r="J246" i="8"/>
  <c r="AJ1257" i="8" l="1"/>
  <c r="AJ1258" i="8" s="1"/>
  <c r="AJ1259" i="8" s="1"/>
  <c r="AJ1260" i="8" s="1"/>
  <c r="AJ1261" i="8" s="1"/>
  <c r="AK1256" i="8"/>
  <c r="U248" i="8" s="1"/>
  <c r="V248" i="8" s="1"/>
  <c r="X244" i="8"/>
  <c r="W245" i="8"/>
  <c r="Z245" i="8" s="1"/>
  <c r="AA245" i="8" s="1"/>
  <c r="O248" i="8"/>
  <c r="P247" i="8"/>
  <c r="J247" i="8"/>
  <c r="I248" i="8"/>
  <c r="AK1261" i="8" l="1"/>
  <c r="U249" i="8" s="1"/>
  <c r="V249" i="8" s="1"/>
  <c r="AJ1262" i="8"/>
  <c r="AJ1263" i="8" s="1"/>
  <c r="AJ1264" i="8" s="1"/>
  <c r="AJ1265" i="8" s="1"/>
  <c r="AJ1266" i="8" s="1"/>
  <c r="W246" i="8"/>
  <c r="X245" i="8"/>
  <c r="P248" i="8"/>
  <c r="O249" i="8"/>
  <c r="I249" i="8"/>
  <c r="J248" i="8"/>
  <c r="AJ1267" i="8" l="1"/>
  <c r="AJ1268" i="8" s="1"/>
  <c r="AJ1269" i="8" s="1"/>
  <c r="AJ1270" i="8" s="1"/>
  <c r="AJ1271" i="8" s="1"/>
  <c r="AK1266" i="8"/>
  <c r="U250" i="8" s="1"/>
  <c r="V250" i="8" s="1"/>
  <c r="W247" i="8"/>
  <c r="Z247" i="8" s="1"/>
  <c r="AA247" i="8" s="1"/>
  <c r="X246" i="8"/>
  <c r="O250" i="8"/>
  <c r="P249" i="8"/>
  <c r="J249" i="8"/>
  <c r="I250" i="8"/>
  <c r="AK1271" i="8" l="1"/>
  <c r="U251" i="8" s="1"/>
  <c r="V251" i="8" s="1"/>
  <c r="AJ1272" i="8"/>
  <c r="AJ1273" i="8" s="1"/>
  <c r="AJ1274" i="8" s="1"/>
  <c r="AJ1275" i="8" s="1"/>
  <c r="AJ1276" i="8" s="1"/>
  <c r="X247" i="8"/>
  <c r="W248" i="8"/>
  <c r="P250" i="8"/>
  <c r="O251" i="8"/>
  <c r="I251" i="8"/>
  <c r="J250" i="8"/>
  <c r="AJ1277" i="8" l="1"/>
  <c r="AJ1278" i="8" s="1"/>
  <c r="AJ1279" i="8" s="1"/>
  <c r="AJ1280" i="8" s="1"/>
  <c r="AJ1281" i="8" s="1"/>
  <c r="AK1276" i="8"/>
  <c r="U252" i="8" s="1"/>
  <c r="V252" i="8" s="1"/>
  <c r="X248" i="8"/>
  <c r="W249" i="8"/>
  <c r="Z249" i="8" s="1"/>
  <c r="AA249" i="8" s="1"/>
  <c r="O252" i="8"/>
  <c r="P251" i="8"/>
  <c r="J251" i="8"/>
  <c r="I252" i="8"/>
  <c r="AK1281" i="8" l="1"/>
  <c r="U253" i="8" s="1"/>
  <c r="V253" i="8" s="1"/>
  <c r="AJ1282" i="8"/>
  <c r="AJ1283" i="8" s="1"/>
  <c r="AJ1284" i="8" s="1"/>
  <c r="AJ1285" i="8" s="1"/>
  <c r="AJ1286" i="8" s="1"/>
  <c r="W250" i="8"/>
  <c r="X249" i="8"/>
  <c r="P252" i="8"/>
  <c r="O253" i="8"/>
  <c r="I253" i="8"/>
  <c r="J252" i="8"/>
  <c r="AJ1287" i="8" l="1"/>
  <c r="AJ1288" i="8" s="1"/>
  <c r="AJ1289" i="8" s="1"/>
  <c r="AJ1290" i="8" s="1"/>
  <c r="AJ1291" i="8" s="1"/>
  <c r="AK1286" i="8"/>
  <c r="U254" i="8" s="1"/>
  <c r="V254" i="8" s="1"/>
  <c r="W251" i="8"/>
  <c r="Z251" i="8" s="1"/>
  <c r="AA251" i="8" s="1"/>
  <c r="X250" i="8"/>
  <c r="O254" i="8"/>
  <c r="P253" i="8"/>
  <c r="J253" i="8"/>
  <c r="I254" i="8"/>
  <c r="AK1291" i="8" l="1"/>
  <c r="U255" i="8" s="1"/>
  <c r="V255" i="8" s="1"/>
  <c r="AJ1292" i="8"/>
  <c r="AJ1293" i="8" s="1"/>
  <c r="AJ1294" i="8" s="1"/>
  <c r="AJ1295" i="8" s="1"/>
  <c r="AJ1296" i="8" s="1"/>
  <c r="X251" i="8"/>
  <c r="W252" i="8"/>
  <c r="P254" i="8"/>
  <c r="O255" i="8"/>
  <c r="I255" i="8"/>
  <c r="J254" i="8"/>
  <c r="AJ1297" i="8" l="1"/>
  <c r="AJ1298" i="8" s="1"/>
  <c r="AJ1299" i="8" s="1"/>
  <c r="AJ1300" i="8" s="1"/>
  <c r="AJ1301" i="8" s="1"/>
  <c r="AK1296" i="8"/>
  <c r="U256" i="8" s="1"/>
  <c r="V256" i="8" s="1"/>
  <c r="X252" i="8"/>
  <c r="W253" i="8"/>
  <c r="Z253" i="8" s="1"/>
  <c r="AA253" i="8" s="1"/>
  <c r="O256" i="8"/>
  <c r="P255" i="8"/>
  <c r="J255" i="8"/>
  <c r="I256" i="8"/>
  <c r="AK1301" i="8" l="1"/>
  <c r="U257" i="8" s="1"/>
  <c r="V257" i="8" s="1"/>
  <c r="AJ1302" i="8"/>
  <c r="AJ1303" i="8" s="1"/>
  <c r="AJ1304" i="8" s="1"/>
  <c r="AJ1305" i="8" s="1"/>
  <c r="AJ1306" i="8" s="1"/>
  <c r="W254" i="8"/>
  <c r="X253" i="8"/>
  <c r="P256" i="8"/>
  <c r="O257" i="8"/>
  <c r="I257" i="8"/>
  <c r="J256" i="8"/>
  <c r="AJ1307" i="8" l="1"/>
  <c r="AJ1308" i="8" s="1"/>
  <c r="AJ1309" i="8" s="1"/>
  <c r="AJ1310" i="8" s="1"/>
  <c r="AJ1311" i="8" s="1"/>
  <c r="AK1306" i="8"/>
  <c r="U258" i="8" s="1"/>
  <c r="V258" i="8" s="1"/>
  <c r="W255" i="8"/>
  <c r="Z255" i="8" s="1"/>
  <c r="AA255" i="8" s="1"/>
  <c r="X254" i="8"/>
  <c r="O258" i="8"/>
  <c r="P257" i="8"/>
  <c r="J257" i="8"/>
  <c r="I258" i="8"/>
  <c r="AK1311" i="8" l="1"/>
  <c r="U259" i="8" s="1"/>
  <c r="V259" i="8" s="1"/>
  <c r="AJ1312" i="8"/>
  <c r="AJ1313" i="8" s="1"/>
  <c r="AJ1314" i="8" s="1"/>
  <c r="AJ1315" i="8" s="1"/>
  <c r="AJ1316" i="8" s="1"/>
  <c r="X255" i="8"/>
  <c r="W256" i="8"/>
  <c r="P258" i="8"/>
  <c r="O259" i="8"/>
  <c r="I259" i="8"/>
  <c r="J258" i="8"/>
  <c r="AJ1317" i="8" l="1"/>
  <c r="AJ1318" i="8" s="1"/>
  <c r="AJ1319" i="8" s="1"/>
  <c r="AJ1320" i="8" s="1"/>
  <c r="AJ1321" i="8" s="1"/>
  <c r="AK1316" i="8"/>
  <c r="U260" i="8" s="1"/>
  <c r="V260" i="8" s="1"/>
  <c r="X256" i="8"/>
  <c r="W257" i="8"/>
  <c r="Z257" i="8" s="1"/>
  <c r="AA257" i="8" s="1"/>
  <c r="O260" i="8"/>
  <c r="P259" i="8"/>
  <c r="J259" i="8"/>
  <c r="I260" i="8"/>
  <c r="AK1321" i="8" l="1"/>
  <c r="U261" i="8" s="1"/>
  <c r="V261" i="8" s="1"/>
  <c r="AJ1322" i="8"/>
  <c r="AJ1323" i="8" s="1"/>
  <c r="AJ1324" i="8" s="1"/>
  <c r="AJ1325" i="8" s="1"/>
  <c r="AJ1326" i="8" s="1"/>
  <c r="W258" i="8"/>
  <c r="X257" i="8"/>
  <c r="P260" i="8"/>
  <c r="O261" i="8"/>
  <c r="I261" i="8"/>
  <c r="J260" i="8"/>
  <c r="AJ1327" i="8" l="1"/>
  <c r="AJ1328" i="8" s="1"/>
  <c r="AJ1329" i="8" s="1"/>
  <c r="AJ1330" i="8" s="1"/>
  <c r="AJ1331" i="8" s="1"/>
  <c r="AK1326" i="8"/>
  <c r="U262" i="8" s="1"/>
  <c r="V262" i="8" s="1"/>
  <c r="W259" i="8"/>
  <c r="Z259" i="8" s="1"/>
  <c r="AA259" i="8" s="1"/>
  <c r="X258" i="8"/>
  <c r="O262" i="8"/>
  <c r="P261" i="8"/>
  <c r="J261" i="8"/>
  <c r="I262" i="8"/>
  <c r="AK1331" i="8" l="1"/>
  <c r="U263" i="8" s="1"/>
  <c r="V263" i="8" s="1"/>
  <c r="AJ1332" i="8"/>
  <c r="AJ1333" i="8" s="1"/>
  <c r="AJ1334" i="8" s="1"/>
  <c r="AJ1335" i="8" s="1"/>
  <c r="AJ1336" i="8" s="1"/>
  <c r="X259" i="8"/>
  <c r="W260" i="8"/>
  <c r="P262" i="8"/>
  <c r="O263" i="8"/>
  <c r="I263" i="8"/>
  <c r="J262" i="8"/>
  <c r="AJ1337" i="8" l="1"/>
  <c r="AJ1338" i="8" s="1"/>
  <c r="AJ1339" i="8" s="1"/>
  <c r="AJ1340" i="8" s="1"/>
  <c r="AJ1341" i="8" s="1"/>
  <c r="AK1336" i="8"/>
  <c r="U264" i="8" s="1"/>
  <c r="V264" i="8" s="1"/>
  <c r="X260" i="8"/>
  <c r="W261" i="8"/>
  <c r="Z261" i="8" s="1"/>
  <c r="AA261" i="8" s="1"/>
  <c r="O264" i="8"/>
  <c r="P263" i="8"/>
  <c r="J263" i="8"/>
  <c r="I264" i="8"/>
  <c r="AK1341" i="8" l="1"/>
  <c r="U265" i="8" s="1"/>
  <c r="V265" i="8" s="1"/>
  <c r="AJ1342" i="8"/>
  <c r="AJ1343" i="8" s="1"/>
  <c r="AJ1344" i="8" s="1"/>
  <c r="AJ1345" i="8" s="1"/>
  <c r="AJ1346" i="8" s="1"/>
  <c r="W262" i="8"/>
  <c r="X261" i="8"/>
  <c r="P264" i="8"/>
  <c r="O265" i="8"/>
  <c r="I265" i="8"/>
  <c r="J264" i="8"/>
  <c r="AJ1347" i="8" l="1"/>
  <c r="AJ1348" i="8" s="1"/>
  <c r="AJ1349" i="8" s="1"/>
  <c r="AJ1350" i="8" s="1"/>
  <c r="AJ1351" i="8" s="1"/>
  <c r="AK1346" i="8"/>
  <c r="U266" i="8" s="1"/>
  <c r="V266" i="8" s="1"/>
  <c r="W263" i="8"/>
  <c r="Z263" i="8" s="1"/>
  <c r="AA263" i="8" s="1"/>
  <c r="X262" i="8"/>
  <c r="O266" i="8"/>
  <c r="P265" i="8"/>
  <c r="J265" i="8"/>
  <c r="I266" i="8"/>
  <c r="AK1351" i="8" l="1"/>
  <c r="U267" i="8" s="1"/>
  <c r="V267" i="8" s="1"/>
  <c r="AJ1352" i="8"/>
  <c r="AJ1353" i="8" s="1"/>
  <c r="AJ1354" i="8" s="1"/>
  <c r="AJ1355" i="8" s="1"/>
  <c r="AJ1356" i="8" s="1"/>
  <c r="X263" i="8"/>
  <c r="W264" i="8"/>
  <c r="P266" i="8"/>
  <c r="O267" i="8"/>
  <c r="I267" i="8"/>
  <c r="J266" i="8"/>
  <c r="AJ1357" i="8" l="1"/>
  <c r="AJ1358" i="8" s="1"/>
  <c r="AJ1359" i="8" s="1"/>
  <c r="AJ1360" i="8" s="1"/>
  <c r="AJ1361" i="8" s="1"/>
  <c r="AK1356" i="8"/>
  <c r="U268" i="8" s="1"/>
  <c r="V268" i="8" s="1"/>
  <c r="X264" i="8"/>
  <c r="W265" i="8"/>
  <c r="Z265" i="8" s="1"/>
  <c r="AA265" i="8" s="1"/>
  <c r="O268" i="8"/>
  <c r="P267" i="8"/>
  <c r="J267" i="8"/>
  <c r="I268" i="8"/>
  <c r="AK1361" i="8" l="1"/>
  <c r="U269" i="8" s="1"/>
  <c r="V269" i="8" s="1"/>
  <c r="AJ1362" i="8"/>
  <c r="AJ1363" i="8" s="1"/>
  <c r="AJ1364" i="8" s="1"/>
  <c r="AJ1365" i="8" s="1"/>
  <c r="AJ1366" i="8" s="1"/>
  <c r="W266" i="8"/>
  <c r="X265" i="8"/>
  <c r="P268" i="8"/>
  <c r="O269" i="8"/>
  <c r="I269" i="8"/>
  <c r="J268" i="8"/>
  <c r="AJ1367" i="8" l="1"/>
  <c r="AJ1368" i="8" s="1"/>
  <c r="AJ1369" i="8" s="1"/>
  <c r="AJ1370" i="8" s="1"/>
  <c r="AJ1371" i="8" s="1"/>
  <c r="AK1366" i="8"/>
  <c r="U270" i="8" s="1"/>
  <c r="V270" i="8" s="1"/>
  <c r="W267" i="8"/>
  <c r="Z267" i="8" s="1"/>
  <c r="AA267" i="8" s="1"/>
  <c r="X266" i="8"/>
  <c r="O270" i="8"/>
  <c r="P269" i="8"/>
  <c r="J269" i="8"/>
  <c r="I270" i="8"/>
  <c r="AK1371" i="8" l="1"/>
  <c r="U271" i="8" s="1"/>
  <c r="V271" i="8" s="1"/>
  <c r="AJ1372" i="8"/>
  <c r="AJ1373" i="8" s="1"/>
  <c r="AJ1374" i="8" s="1"/>
  <c r="AJ1375" i="8" s="1"/>
  <c r="AJ1376" i="8" s="1"/>
  <c r="X267" i="8"/>
  <c r="W268" i="8"/>
  <c r="P270" i="8"/>
  <c r="O271" i="8"/>
  <c r="I271" i="8"/>
  <c r="J270" i="8"/>
  <c r="AJ1377" i="8" l="1"/>
  <c r="AJ1378" i="8" s="1"/>
  <c r="AJ1379" i="8" s="1"/>
  <c r="AJ1380" i="8" s="1"/>
  <c r="AJ1381" i="8" s="1"/>
  <c r="AK1376" i="8"/>
  <c r="U272" i="8" s="1"/>
  <c r="V272" i="8" s="1"/>
  <c r="X268" i="8"/>
  <c r="W269" i="8"/>
  <c r="Z269" i="8" s="1"/>
  <c r="AA269" i="8" s="1"/>
  <c r="O272" i="8"/>
  <c r="P271" i="8"/>
  <c r="J271" i="8"/>
  <c r="I272" i="8"/>
  <c r="AK1381" i="8" l="1"/>
  <c r="U273" i="8" s="1"/>
  <c r="V273" i="8" s="1"/>
  <c r="AJ1382" i="8"/>
  <c r="AJ1383" i="8" s="1"/>
  <c r="AJ1384" i="8" s="1"/>
  <c r="AJ1385" i="8" s="1"/>
  <c r="AJ1386" i="8" s="1"/>
  <c r="W270" i="8"/>
  <c r="X269" i="8"/>
  <c r="P272" i="8"/>
  <c r="O273" i="8"/>
  <c r="I273" i="8"/>
  <c r="J272" i="8"/>
  <c r="AJ1387" i="8" l="1"/>
  <c r="AJ1388" i="8" s="1"/>
  <c r="AJ1389" i="8" s="1"/>
  <c r="AJ1390" i="8" s="1"/>
  <c r="AJ1391" i="8" s="1"/>
  <c r="AK1386" i="8"/>
  <c r="U274" i="8" s="1"/>
  <c r="V274" i="8" s="1"/>
  <c r="W271" i="8"/>
  <c r="Z271" i="8" s="1"/>
  <c r="AA271" i="8" s="1"/>
  <c r="X270" i="8"/>
  <c r="O274" i="8"/>
  <c r="P273" i="8"/>
  <c r="J273" i="8"/>
  <c r="I274" i="8"/>
  <c r="AK1391" i="8" l="1"/>
  <c r="U275" i="8" s="1"/>
  <c r="V275" i="8" s="1"/>
  <c r="AJ1392" i="8"/>
  <c r="AJ1393" i="8" s="1"/>
  <c r="AJ1394" i="8" s="1"/>
  <c r="AJ1395" i="8" s="1"/>
  <c r="AJ1396" i="8" s="1"/>
  <c r="X271" i="8"/>
  <c r="W272" i="8"/>
  <c r="P274" i="8"/>
  <c r="O275" i="8"/>
  <c r="I275" i="8"/>
  <c r="J274" i="8"/>
  <c r="AJ1397" i="8" l="1"/>
  <c r="AJ1398" i="8" s="1"/>
  <c r="AJ1399" i="8" s="1"/>
  <c r="AJ1400" i="8" s="1"/>
  <c r="AJ1401" i="8" s="1"/>
  <c r="AK1396" i="8"/>
  <c r="U276" i="8" s="1"/>
  <c r="V276" i="8" s="1"/>
  <c r="X272" i="8"/>
  <c r="W273" i="8"/>
  <c r="Z273" i="8" s="1"/>
  <c r="AA273" i="8" s="1"/>
  <c r="O276" i="8"/>
  <c r="P275" i="8"/>
  <c r="J275" i="8"/>
  <c r="I276" i="8"/>
  <c r="AK1401" i="8" l="1"/>
  <c r="U277" i="8" s="1"/>
  <c r="V277" i="8" s="1"/>
  <c r="AJ1402" i="8"/>
  <c r="AJ1403" i="8" s="1"/>
  <c r="AJ1404" i="8" s="1"/>
  <c r="AJ1405" i="8" s="1"/>
  <c r="AJ1406" i="8" s="1"/>
  <c r="W274" i="8"/>
  <c r="X273" i="8"/>
  <c r="P276" i="8"/>
  <c r="O277" i="8"/>
  <c r="I277" i="8"/>
  <c r="J276" i="8"/>
  <c r="AJ1407" i="8" l="1"/>
  <c r="AJ1408" i="8" s="1"/>
  <c r="AJ1409" i="8" s="1"/>
  <c r="AJ1410" i="8" s="1"/>
  <c r="AJ1411" i="8" s="1"/>
  <c r="AK1406" i="8"/>
  <c r="U278" i="8" s="1"/>
  <c r="V278" i="8" s="1"/>
  <c r="W275" i="8"/>
  <c r="Z275" i="8" s="1"/>
  <c r="AA275" i="8" s="1"/>
  <c r="X274" i="8"/>
  <c r="O278" i="8"/>
  <c r="P277" i="8"/>
  <c r="J277" i="8"/>
  <c r="I278" i="8"/>
  <c r="AK1411" i="8" l="1"/>
  <c r="U279" i="8" s="1"/>
  <c r="V279" i="8" s="1"/>
  <c r="AJ1412" i="8"/>
  <c r="AJ1413" i="8" s="1"/>
  <c r="AJ1414" i="8" s="1"/>
  <c r="AJ1415" i="8" s="1"/>
  <c r="AJ1416" i="8" s="1"/>
  <c r="X275" i="8"/>
  <c r="W276" i="8"/>
  <c r="P278" i="8"/>
  <c r="O279" i="8"/>
  <c r="I279" i="8"/>
  <c r="J278" i="8"/>
  <c r="AJ1417" i="8" l="1"/>
  <c r="AJ1418" i="8" s="1"/>
  <c r="AJ1419" i="8" s="1"/>
  <c r="AJ1420" i="8" s="1"/>
  <c r="AJ1421" i="8" s="1"/>
  <c r="AK1416" i="8"/>
  <c r="U280" i="8" s="1"/>
  <c r="V280" i="8" s="1"/>
  <c r="X276" i="8"/>
  <c r="W277" i="8"/>
  <c r="Z277" i="8" s="1"/>
  <c r="AA277" i="8" s="1"/>
  <c r="O280" i="8"/>
  <c r="P279" i="8"/>
  <c r="J279" i="8"/>
  <c r="I280" i="8"/>
  <c r="AK1421" i="8" l="1"/>
  <c r="U281" i="8" s="1"/>
  <c r="V281" i="8" s="1"/>
  <c r="AJ1422" i="8"/>
  <c r="AJ1423" i="8" s="1"/>
  <c r="AJ1424" i="8" s="1"/>
  <c r="AJ1425" i="8" s="1"/>
  <c r="AJ1426" i="8" s="1"/>
  <c r="W278" i="8"/>
  <c r="X277" i="8"/>
  <c r="P280" i="8"/>
  <c r="O281" i="8"/>
  <c r="I281" i="8"/>
  <c r="J280" i="8"/>
  <c r="AJ1427" i="8" l="1"/>
  <c r="AJ1428" i="8" s="1"/>
  <c r="AJ1429" i="8" s="1"/>
  <c r="AJ1430" i="8" s="1"/>
  <c r="AJ1431" i="8" s="1"/>
  <c r="AK1426" i="8"/>
  <c r="U282" i="8" s="1"/>
  <c r="V282" i="8" s="1"/>
  <c r="W279" i="8"/>
  <c r="Z279" i="8" s="1"/>
  <c r="AA279" i="8" s="1"/>
  <c r="X278" i="8"/>
  <c r="O282" i="8"/>
  <c r="P281" i="8"/>
  <c r="J281" i="8"/>
  <c r="I282" i="8"/>
  <c r="AK1431" i="8" l="1"/>
  <c r="U283" i="8" s="1"/>
  <c r="V283" i="8" s="1"/>
  <c r="AJ1432" i="8"/>
  <c r="AJ1433" i="8" s="1"/>
  <c r="AJ1434" i="8" s="1"/>
  <c r="AJ1435" i="8" s="1"/>
  <c r="AJ1436" i="8" s="1"/>
  <c r="X279" i="8"/>
  <c r="W280" i="8"/>
  <c r="P282" i="8"/>
  <c r="O283" i="8"/>
  <c r="I283" i="8"/>
  <c r="J282" i="8"/>
  <c r="AJ1437" i="8" l="1"/>
  <c r="AJ1438" i="8" s="1"/>
  <c r="AJ1439" i="8" s="1"/>
  <c r="AJ1440" i="8" s="1"/>
  <c r="AJ1441" i="8" s="1"/>
  <c r="AK1436" i="8"/>
  <c r="U284" i="8" s="1"/>
  <c r="V284" i="8" s="1"/>
  <c r="X280" i="8"/>
  <c r="W281" i="8"/>
  <c r="Z281" i="8" s="1"/>
  <c r="AA281" i="8" s="1"/>
  <c r="O284" i="8"/>
  <c r="P283" i="8"/>
  <c r="J283" i="8"/>
  <c r="I284" i="8"/>
  <c r="AK1441" i="8" l="1"/>
  <c r="U285" i="8" s="1"/>
  <c r="V285" i="8" s="1"/>
  <c r="AJ1442" i="8"/>
  <c r="AJ1443" i="8" s="1"/>
  <c r="AJ1444" i="8" s="1"/>
  <c r="AJ1445" i="8" s="1"/>
  <c r="AJ1446" i="8" s="1"/>
  <c r="W282" i="8"/>
  <c r="X281" i="8"/>
  <c r="P284" i="8"/>
  <c r="O285" i="8"/>
  <c r="I285" i="8"/>
  <c r="J284" i="8"/>
  <c r="AJ1447" i="8" l="1"/>
  <c r="AJ1448" i="8" s="1"/>
  <c r="AJ1449" i="8" s="1"/>
  <c r="AJ1450" i="8" s="1"/>
  <c r="AJ1451" i="8" s="1"/>
  <c r="AK1446" i="8"/>
  <c r="U286" i="8" s="1"/>
  <c r="V286" i="8" s="1"/>
  <c r="W283" i="8"/>
  <c r="Z283" i="8" s="1"/>
  <c r="AA283" i="8" s="1"/>
  <c r="X282" i="8"/>
  <c r="O286" i="8"/>
  <c r="P285" i="8"/>
  <c r="J285" i="8"/>
  <c r="I286" i="8"/>
  <c r="AK1451" i="8" l="1"/>
  <c r="U287" i="8" s="1"/>
  <c r="V287" i="8" s="1"/>
  <c r="AJ1452" i="8"/>
  <c r="AJ1453" i="8" s="1"/>
  <c r="AJ1454" i="8" s="1"/>
  <c r="AJ1455" i="8" s="1"/>
  <c r="AJ1456" i="8" s="1"/>
  <c r="W284" i="8"/>
  <c r="X283" i="8"/>
  <c r="P286" i="8"/>
  <c r="O287" i="8"/>
  <c r="I287" i="8"/>
  <c r="J286" i="8"/>
  <c r="AJ1457" i="8" l="1"/>
  <c r="AJ1458" i="8" s="1"/>
  <c r="AJ1459" i="8" s="1"/>
  <c r="AJ1460" i="8" s="1"/>
  <c r="AJ1461" i="8" s="1"/>
  <c r="AK1456" i="8"/>
  <c r="U288" i="8" s="1"/>
  <c r="V288" i="8" s="1"/>
  <c r="X284" i="8"/>
  <c r="W285" i="8"/>
  <c r="Z285" i="8" s="1"/>
  <c r="AA285" i="8" s="1"/>
  <c r="O288" i="8"/>
  <c r="P287" i="8"/>
  <c r="J287" i="8"/>
  <c r="I288" i="8"/>
  <c r="AK1461" i="8" l="1"/>
  <c r="U289" i="8" s="1"/>
  <c r="V289" i="8" s="1"/>
  <c r="AJ1462" i="8"/>
  <c r="AJ1463" i="8" s="1"/>
  <c r="AJ1464" i="8" s="1"/>
  <c r="AJ1465" i="8" s="1"/>
  <c r="AJ1466" i="8" s="1"/>
  <c r="W286" i="8"/>
  <c r="X285" i="8"/>
  <c r="P288" i="8"/>
  <c r="O289" i="8"/>
  <c r="I289" i="8"/>
  <c r="J288" i="8"/>
  <c r="AJ1467" i="8" l="1"/>
  <c r="AJ1468" i="8" s="1"/>
  <c r="AJ1469" i="8" s="1"/>
  <c r="AJ1470" i="8" s="1"/>
  <c r="AJ1471" i="8" s="1"/>
  <c r="AK1466" i="8"/>
  <c r="U290" i="8" s="1"/>
  <c r="V290" i="8" s="1"/>
  <c r="W287" i="8"/>
  <c r="Z287" i="8" s="1"/>
  <c r="AA287" i="8" s="1"/>
  <c r="X286" i="8"/>
  <c r="O290" i="8"/>
  <c r="P289" i="8"/>
  <c r="J289" i="8"/>
  <c r="I290" i="8"/>
  <c r="AK1471" i="8" l="1"/>
  <c r="U291" i="8" s="1"/>
  <c r="V291" i="8" s="1"/>
  <c r="AJ1472" i="8"/>
  <c r="AJ1473" i="8" s="1"/>
  <c r="AJ1474" i="8" s="1"/>
  <c r="AJ1475" i="8" s="1"/>
  <c r="AJ1476" i="8" s="1"/>
  <c r="X287" i="8"/>
  <c r="W288" i="8"/>
  <c r="P290" i="8"/>
  <c r="O291" i="8"/>
  <c r="Q291" i="8" s="1"/>
  <c r="I291" i="8"/>
  <c r="K291" i="8" s="1"/>
  <c r="J290" i="8"/>
  <c r="AJ1477" i="8" l="1"/>
  <c r="AJ1478" i="8" s="1"/>
  <c r="AJ1479" i="8" s="1"/>
  <c r="AJ1480" i="8" s="1"/>
  <c r="AJ1481" i="8" s="1"/>
  <c r="AK1476" i="8"/>
  <c r="U292" i="8" s="1"/>
  <c r="V292" i="8" s="1"/>
  <c r="X288" i="8"/>
  <c r="W289" i="8"/>
  <c r="Z289" i="8" s="1"/>
  <c r="AA289" i="8" s="1"/>
  <c r="O292" i="8"/>
  <c r="P291" i="8"/>
  <c r="J291" i="8"/>
  <c r="I292" i="8"/>
  <c r="AK1481" i="8" l="1"/>
  <c r="U293" i="8" s="1"/>
  <c r="V293" i="8" s="1"/>
  <c r="AJ1482" i="8"/>
  <c r="AJ1483" i="8" s="1"/>
  <c r="AJ1484" i="8" s="1"/>
  <c r="AJ1485" i="8" s="1"/>
  <c r="AJ1486" i="8" s="1"/>
  <c r="W290" i="8"/>
  <c r="X289" i="8"/>
  <c r="P292" i="8"/>
  <c r="O293" i="8"/>
  <c r="I293" i="8"/>
  <c r="J292" i="8"/>
  <c r="AJ1487" i="8" l="1"/>
  <c r="AJ1488" i="8" s="1"/>
  <c r="AJ1489" i="8" s="1"/>
  <c r="AJ1490" i="8" s="1"/>
  <c r="AJ1491" i="8" s="1"/>
  <c r="AK1486" i="8"/>
  <c r="U294" i="8" s="1"/>
  <c r="V294" i="8" s="1"/>
  <c r="W291" i="8"/>
  <c r="X290" i="8"/>
  <c r="O294" i="8"/>
  <c r="P293" i="8"/>
  <c r="J293" i="8"/>
  <c r="I294" i="8"/>
  <c r="Z291" i="8" l="1"/>
  <c r="AA291" i="8" s="1"/>
  <c r="Y291" i="8"/>
  <c r="AK1491" i="8"/>
  <c r="U295" i="8" s="1"/>
  <c r="V295" i="8" s="1"/>
  <c r="AJ1492" i="8"/>
  <c r="AJ1493" i="8" s="1"/>
  <c r="AJ1494" i="8" s="1"/>
  <c r="AJ1495" i="8" s="1"/>
  <c r="AJ1496" i="8" s="1"/>
  <c r="W292" i="8"/>
  <c r="X291" i="8"/>
  <c r="P294" i="8"/>
  <c r="O295" i="8"/>
  <c r="I295" i="8"/>
  <c r="J294" i="8"/>
  <c r="AJ1497" i="8" l="1"/>
  <c r="AJ1498" i="8" s="1"/>
  <c r="AJ1499" i="8" s="1"/>
  <c r="AJ1500" i="8" s="1"/>
  <c r="AJ1501" i="8" s="1"/>
  <c r="AK1496" i="8"/>
  <c r="U296" i="8" s="1"/>
  <c r="V296" i="8" s="1"/>
  <c r="X292" i="8"/>
  <c r="W293" i="8"/>
  <c r="Z293" i="8" s="1"/>
  <c r="AA293" i="8" s="1"/>
  <c r="O296" i="8"/>
  <c r="P295" i="8"/>
  <c r="J295" i="8"/>
  <c r="I296" i="8"/>
  <c r="AK1501" i="8" l="1"/>
  <c r="U297" i="8" s="1"/>
  <c r="V297" i="8" s="1"/>
  <c r="AJ1502" i="8"/>
  <c r="AJ1503" i="8" s="1"/>
  <c r="AJ1504" i="8" s="1"/>
  <c r="AJ1505" i="8" s="1"/>
  <c r="AJ1506" i="8" s="1"/>
  <c r="W294" i="8"/>
  <c r="X293" i="8"/>
  <c r="P296" i="8"/>
  <c r="O297" i="8"/>
  <c r="I297" i="8"/>
  <c r="J296" i="8"/>
  <c r="AJ1507" i="8" l="1"/>
  <c r="AJ1508" i="8" s="1"/>
  <c r="AJ1509" i="8" s="1"/>
  <c r="AJ1510" i="8" s="1"/>
  <c r="AJ1511" i="8" s="1"/>
  <c r="AK1506" i="8"/>
  <c r="U298" i="8" s="1"/>
  <c r="V298" i="8" s="1"/>
  <c r="W295" i="8"/>
  <c r="Z295" i="8" s="1"/>
  <c r="AA295" i="8" s="1"/>
  <c r="X294" i="8"/>
  <c r="O298" i="8"/>
  <c r="P297" i="8"/>
  <c r="J297" i="8"/>
  <c r="I298" i="8"/>
  <c r="AK1511" i="8" l="1"/>
  <c r="U299" i="8" s="1"/>
  <c r="V299" i="8" s="1"/>
  <c r="AJ1512" i="8"/>
  <c r="AJ1513" i="8" s="1"/>
  <c r="AJ1514" i="8" s="1"/>
  <c r="AJ1515" i="8" s="1"/>
  <c r="AJ1516" i="8" s="1"/>
  <c r="X295" i="8"/>
  <c r="W296" i="8"/>
  <c r="P298" i="8"/>
  <c r="O299" i="8"/>
  <c r="I299" i="8"/>
  <c r="J298" i="8"/>
  <c r="AJ1517" i="8" l="1"/>
  <c r="AJ1518" i="8" s="1"/>
  <c r="AJ1519" i="8" s="1"/>
  <c r="AJ1520" i="8" s="1"/>
  <c r="AJ1521" i="8" s="1"/>
  <c r="AK1516" i="8"/>
  <c r="U300" i="8" s="1"/>
  <c r="V300" i="8" s="1"/>
  <c r="X296" i="8"/>
  <c r="W297" i="8"/>
  <c r="Z297" i="8" s="1"/>
  <c r="AA297" i="8" s="1"/>
  <c r="O300" i="8"/>
  <c r="P299" i="8"/>
  <c r="J299" i="8"/>
  <c r="I300" i="8"/>
  <c r="AK1521" i="8" l="1"/>
  <c r="U301" i="8" s="1"/>
  <c r="V301" i="8" s="1"/>
  <c r="AJ1522" i="8"/>
  <c r="AJ1523" i="8" s="1"/>
  <c r="AJ1524" i="8" s="1"/>
  <c r="AJ1525" i="8" s="1"/>
  <c r="AJ1526" i="8" s="1"/>
  <c r="W298" i="8"/>
  <c r="X297" i="8"/>
  <c r="P300" i="8"/>
  <c r="O301" i="8"/>
  <c r="I301" i="8"/>
  <c r="J300" i="8"/>
  <c r="AJ1527" i="8" l="1"/>
  <c r="AJ1528" i="8" s="1"/>
  <c r="AJ1529" i="8" s="1"/>
  <c r="AJ1530" i="8" s="1"/>
  <c r="AJ1531" i="8" s="1"/>
  <c r="AK1526" i="8"/>
  <c r="U302" i="8" s="1"/>
  <c r="V302" i="8" s="1"/>
  <c r="W299" i="8"/>
  <c r="Z299" i="8" s="1"/>
  <c r="AA299" i="8" s="1"/>
  <c r="X298" i="8"/>
  <c r="P301" i="8"/>
  <c r="O302" i="8"/>
  <c r="J301" i="8"/>
  <c r="I302" i="8"/>
  <c r="AK1531" i="8" l="1"/>
  <c r="U303" i="8" s="1"/>
  <c r="V303" i="8" s="1"/>
  <c r="AJ1532" i="8"/>
  <c r="AJ1533" i="8" s="1"/>
  <c r="AJ1534" i="8" s="1"/>
  <c r="AJ1535" i="8" s="1"/>
  <c r="AJ1536" i="8" s="1"/>
  <c r="X299" i="8"/>
  <c r="W300" i="8"/>
  <c r="P302" i="8"/>
  <c r="O303" i="8"/>
  <c r="I303" i="8"/>
  <c r="J302" i="8"/>
  <c r="AJ1537" i="8" l="1"/>
  <c r="AJ1538" i="8" s="1"/>
  <c r="AJ1539" i="8" s="1"/>
  <c r="AJ1540" i="8" s="1"/>
  <c r="AJ1541" i="8" s="1"/>
  <c r="AK1536" i="8"/>
  <c r="U304" i="8" s="1"/>
  <c r="V304" i="8" s="1"/>
  <c r="X300" i="8"/>
  <c r="W301" i="8"/>
  <c r="Z301" i="8" s="1"/>
  <c r="AA301" i="8" s="1"/>
  <c r="P303" i="8"/>
  <c r="O304" i="8"/>
  <c r="J303" i="8"/>
  <c r="I304" i="8"/>
  <c r="AK1541" i="8" l="1"/>
  <c r="U305" i="8" s="1"/>
  <c r="V305" i="8" s="1"/>
  <c r="AJ1542" i="8"/>
  <c r="AJ1543" i="8" s="1"/>
  <c r="AJ1544" i="8" s="1"/>
  <c r="AJ1545" i="8" s="1"/>
  <c r="AJ1546" i="8" s="1"/>
  <c r="W302" i="8"/>
  <c r="X301" i="8"/>
  <c r="P304" i="8"/>
  <c r="O305" i="8"/>
  <c r="I305" i="8"/>
  <c r="J304" i="8"/>
  <c r="AJ1547" i="8" l="1"/>
  <c r="AJ1548" i="8" s="1"/>
  <c r="AJ1549" i="8" s="1"/>
  <c r="AJ1550" i="8" s="1"/>
  <c r="AJ1551" i="8" s="1"/>
  <c r="AK1546" i="8"/>
  <c r="U306" i="8" s="1"/>
  <c r="V306" i="8" s="1"/>
  <c r="W303" i="8"/>
  <c r="Z303" i="8" s="1"/>
  <c r="AA303" i="8" s="1"/>
  <c r="X302" i="8"/>
  <c r="O306" i="8"/>
  <c r="P305" i="8"/>
  <c r="J305" i="8"/>
  <c r="I306" i="8"/>
  <c r="AK1551" i="8" l="1"/>
  <c r="U307" i="8" s="1"/>
  <c r="V307" i="8" s="1"/>
  <c r="AJ1552" i="8"/>
  <c r="AJ1553" i="8" s="1"/>
  <c r="AJ1554" i="8" s="1"/>
  <c r="AJ1555" i="8" s="1"/>
  <c r="AJ1556" i="8" s="1"/>
  <c r="X303" i="8"/>
  <c r="W304" i="8"/>
  <c r="P306" i="8"/>
  <c r="O307" i="8"/>
  <c r="I307" i="8"/>
  <c r="J306" i="8"/>
  <c r="AJ1557" i="8" l="1"/>
  <c r="AJ1558" i="8" s="1"/>
  <c r="AJ1559" i="8" s="1"/>
  <c r="AJ1560" i="8" s="1"/>
  <c r="AJ1561" i="8" s="1"/>
  <c r="AK1556" i="8"/>
  <c r="U308" i="8" s="1"/>
  <c r="V308" i="8" s="1"/>
  <c r="X304" i="8"/>
  <c r="W305" i="8"/>
  <c r="Z305" i="8" s="1"/>
  <c r="AA305" i="8" s="1"/>
  <c r="P307" i="8"/>
  <c r="O308" i="8"/>
  <c r="J307" i="8"/>
  <c r="I308" i="8"/>
  <c r="AK1561" i="8" l="1"/>
  <c r="U309" i="8" s="1"/>
  <c r="V309" i="8" s="1"/>
  <c r="AJ1562" i="8"/>
  <c r="AJ1563" i="8" s="1"/>
  <c r="AJ1564" i="8" s="1"/>
  <c r="AJ1565" i="8" s="1"/>
  <c r="AJ1566" i="8" s="1"/>
  <c r="W306" i="8"/>
  <c r="X305" i="8"/>
  <c r="P308" i="8"/>
  <c r="O309" i="8"/>
  <c r="I309" i="8"/>
  <c r="J308" i="8"/>
  <c r="AJ1567" i="8" l="1"/>
  <c r="AJ1568" i="8" s="1"/>
  <c r="AJ1569" i="8" s="1"/>
  <c r="AJ1570" i="8" s="1"/>
  <c r="AJ1571" i="8" s="1"/>
  <c r="AK1566" i="8"/>
  <c r="U310" i="8" s="1"/>
  <c r="V310" i="8" s="1"/>
  <c r="W307" i="8"/>
  <c r="Z307" i="8" s="1"/>
  <c r="AA307" i="8" s="1"/>
  <c r="X306" i="8"/>
  <c r="P309" i="8"/>
  <c r="O310" i="8"/>
  <c r="J309" i="8"/>
  <c r="I310" i="8"/>
  <c r="AK1571" i="8" l="1"/>
  <c r="U311" i="8" s="1"/>
  <c r="V311" i="8" s="1"/>
  <c r="AJ1572" i="8"/>
  <c r="AJ1573" i="8" s="1"/>
  <c r="AJ1574" i="8" s="1"/>
  <c r="AJ1575" i="8" s="1"/>
  <c r="AJ1576" i="8" s="1"/>
  <c r="X307" i="8"/>
  <c r="W308" i="8"/>
  <c r="P310" i="8"/>
  <c r="O311" i="8"/>
  <c r="I311" i="8"/>
  <c r="J310" i="8"/>
  <c r="AJ1577" i="8" l="1"/>
  <c r="AJ1578" i="8" s="1"/>
  <c r="AJ1579" i="8" s="1"/>
  <c r="AJ1580" i="8" s="1"/>
  <c r="AJ1581" i="8" s="1"/>
  <c r="AK1576" i="8"/>
  <c r="U312" i="8" s="1"/>
  <c r="V312" i="8" s="1"/>
  <c r="X308" i="8"/>
  <c r="W309" i="8"/>
  <c r="Z309" i="8" s="1"/>
  <c r="AA309" i="8" s="1"/>
  <c r="P311" i="8"/>
  <c r="O312" i="8"/>
  <c r="J311" i="8"/>
  <c r="I312" i="8"/>
  <c r="AK1581" i="8" l="1"/>
  <c r="U313" i="8" s="1"/>
  <c r="V313" i="8" s="1"/>
  <c r="AJ1582" i="8"/>
  <c r="AJ1583" i="8" s="1"/>
  <c r="AJ1584" i="8" s="1"/>
  <c r="AJ1585" i="8" s="1"/>
  <c r="AJ1586" i="8" s="1"/>
  <c r="W310" i="8"/>
  <c r="X309" i="8"/>
  <c r="P312" i="8"/>
  <c r="O313" i="8"/>
  <c r="I313" i="8"/>
  <c r="J312" i="8"/>
  <c r="AJ1587" i="8" l="1"/>
  <c r="AJ1588" i="8" s="1"/>
  <c r="AJ1589" i="8" s="1"/>
  <c r="AJ1590" i="8" s="1"/>
  <c r="AJ1591" i="8" s="1"/>
  <c r="AK1586" i="8"/>
  <c r="U314" i="8" s="1"/>
  <c r="V314" i="8" s="1"/>
  <c r="W311" i="8"/>
  <c r="Z311" i="8" s="1"/>
  <c r="AA311" i="8" s="1"/>
  <c r="X310" i="8"/>
  <c r="O314" i="8"/>
  <c r="P313" i="8"/>
  <c r="J313" i="8"/>
  <c r="I314" i="8"/>
  <c r="AK1591" i="8" l="1"/>
  <c r="U315" i="8" s="1"/>
  <c r="V315" i="8" s="1"/>
  <c r="AJ1592" i="8"/>
  <c r="AJ1593" i="8" s="1"/>
  <c r="AJ1594" i="8" s="1"/>
  <c r="AJ1595" i="8" s="1"/>
  <c r="AJ1596" i="8" s="1"/>
  <c r="X311" i="8"/>
  <c r="W312" i="8"/>
  <c r="P314" i="8"/>
  <c r="O315" i="8"/>
  <c r="I315" i="8"/>
  <c r="J314" i="8"/>
  <c r="AJ1597" i="8" l="1"/>
  <c r="AJ1598" i="8" s="1"/>
  <c r="AJ1599" i="8" s="1"/>
  <c r="AJ1600" i="8" s="1"/>
  <c r="AJ1601" i="8" s="1"/>
  <c r="AK1596" i="8"/>
  <c r="U316" i="8" s="1"/>
  <c r="V316" i="8" s="1"/>
  <c r="X312" i="8"/>
  <c r="W313" i="8"/>
  <c r="Z313" i="8" s="1"/>
  <c r="AA313" i="8" s="1"/>
  <c r="P315" i="8"/>
  <c r="O316" i="8"/>
  <c r="J315" i="8"/>
  <c r="I316" i="8"/>
  <c r="AK1601" i="8" l="1"/>
  <c r="U317" i="8" s="1"/>
  <c r="V317" i="8" s="1"/>
  <c r="AJ1602" i="8"/>
  <c r="AJ1603" i="8" s="1"/>
  <c r="AJ1604" i="8" s="1"/>
  <c r="AJ1605" i="8" s="1"/>
  <c r="AJ1606" i="8" s="1"/>
  <c r="W314" i="8"/>
  <c r="X313" i="8"/>
  <c r="P316" i="8"/>
  <c r="O317" i="8"/>
  <c r="I317" i="8"/>
  <c r="J316" i="8"/>
  <c r="AJ1607" i="8" l="1"/>
  <c r="AJ1608" i="8" s="1"/>
  <c r="AJ1609" i="8" s="1"/>
  <c r="AJ1610" i="8" s="1"/>
  <c r="AJ1611" i="8" s="1"/>
  <c r="AK1606" i="8"/>
  <c r="U318" i="8" s="1"/>
  <c r="V318" i="8" s="1"/>
  <c r="W315" i="8"/>
  <c r="Z315" i="8" s="1"/>
  <c r="AA315" i="8" s="1"/>
  <c r="X314" i="8"/>
  <c r="O318" i="8"/>
  <c r="P317" i="8"/>
  <c r="J317" i="8"/>
  <c r="I318" i="8"/>
  <c r="AK1611" i="8" l="1"/>
  <c r="U319" i="8" s="1"/>
  <c r="V319" i="8" s="1"/>
  <c r="AJ1612" i="8"/>
  <c r="AJ1613" i="8" s="1"/>
  <c r="AJ1614" i="8" s="1"/>
  <c r="AJ1615" i="8" s="1"/>
  <c r="AJ1616" i="8" s="1"/>
  <c r="X315" i="8"/>
  <c r="W316" i="8"/>
  <c r="P318" i="8"/>
  <c r="O319" i="8"/>
  <c r="I319" i="8"/>
  <c r="J318" i="8"/>
  <c r="AJ1617" i="8" l="1"/>
  <c r="AJ1618" i="8" s="1"/>
  <c r="AJ1619" i="8" s="1"/>
  <c r="AJ1620" i="8" s="1"/>
  <c r="AJ1621" i="8" s="1"/>
  <c r="AK1616" i="8"/>
  <c r="U320" i="8" s="1"/>
  <c r="V320" i="8" s="1"/>
  <c r="W317" i="8"/>
  <c r="Z317" i="8" s="1"/>
  <c r="AA317" i="8" s="1"/>
  <c r="X316" i="8"/>
  <c r="P319" i="8"/>
  <c r="O320" i="8"/>
  <c r="J319" i="8"/>
  <c r="I320" i="8"/>
  <c r="AK1621" i="8" l="1"/>
  <c r="U321" i="8" s="1"/>
  <c r="V321" i="8" s="1"/>
  <c r="AJ1622" i="8"/>
  <c r="AJ1623" i="8" s="1"/>
  <c r="AJ1624" i="8" s="1"/>
  <c r="AJ1625" i="8" s="1"/>
  <c r="AJ1626" i="8" s="1"/>
  <c r="W318" i="8"/>
  <c r="X317" i="8"/>
  <c r="P320" i="8"/>
  <c r="O321" i="8"/>
  <c r="I321" i="8"/>
  <c r="J320" i="8"/>
  <c r="AJ1627" i="8" l="1"/>
  <c r="AJ1628" i="8" s="1"/>
  <c r="AJ1629" i="8" s="1"/>
  <c r="AJ1630" i="8" s="1"/>
  <c r="AJ1631" i="8" s="1"/>
  <c r="AK1626" i="8"/>
  <c r="U322" i="8" s="1"/>
  <c r="V322" i="8" s="1"/>
  <c r="W319" i="8"/>
  <c r="Z319" i="8" s="1"/>
  <c r="AA319" i="8" s="1"/>
  <c r="X318" i="8"/>
  <c r="O322" i="8"/>
  <c r="P321" i="8"/>
  <c r="J321" i="8"/>
  <c r="I322" i="8"/>
  <c r="AK1631" i="8" l="1"/>
  <c r="U323" i="8" s="1"/>
  <c r="V323" i="8" s="1"/>
  <c r="AJ1632" i="8"/>
  <c r="AJ1633" i="8" s="1"/>
  <c r="AJ1634" i="8" s="1"/>
  <c r="AJ1635" i="8" s="1"/>
  <c r="AJ1636" i="8" s="1"/>
  <c r="X319" i="8"/>
  <c r="W320" i="8"/>
  <c r="P322" i="8"/>
  <c r="O323" i="8"/>
  <c r="I323" i="8"/>
  <c r="J322" i="8"/>
  <c r="AJ1637" i="8" l="1"/>
  <c r="AJ1638" i="8" s="1"/>
  <c r="AJ1639" i="8" s="1"/>
  <c r="AJ1640" i="8" s="1"/>
  <c r="AJ1641" i="8" s="1"/>
  <c r="AK1636" i="8"/>
  <c r="U324" i="8" s="1"/>
  <c r="V324" i="8" s="1"/>
  <c r="X320" i="8"/>
  <c r="W321" i="8"/>
  <c r="Z321" i="8" s="1"/>
  <c r="AA321" i="8" s="1"/>
  <c r="O324" i="8"/>
  <c r="P323" i="8"/>
  <c r="J323" i="8"/>
  <c r="I324" i="8"/>
  <c r="AK1641" i="8" l="1"/>
  <c r="U325" i="8" s="1"/>
  <c r="V325" i="8" s="1"/>
  <c r="AJ1642" i="8"/>
  <c r="AJ1643" i="8" s="1"/>
  <c r="AJ1644" i="8" s="1"/>
  <c r="AJ1645" i="8" s="1"/>
  <c r="AJ1646" i="8" s="1"/>
  <c r="W322" i="8"/>
  <c r="X321" i="8"/>
  <c r="P324" i="8"/>
  <c r="O325" i="8"/>
  <c r="I325" i="8"/>
  <c r="J324" i="8"/>
  <c r="AJ1647" i="8" l="1"/>
  <c r="AJ1648" i="8" s="1"/>
  <c r="AJ1649" i="8" s="1"/>
  <c r="AJ1650" i="8" s="1"/>
  <c r="AJ1651" i="8" s="1"/>
  <c r="AK1646" i="8"/>
  <c r="U326" i="8" s="1"/>
  <c r="V326" i="8" s="1"/>
  <c r="W323" i="8"/>
  <c r="Z323" i="8" s="1"/>
  <c r="AA323" i="8" s="1"/>
  <c r="X322" i="8"/>
  <c r="O326" i="8"/>
  <c r="P325" i="8"/>
  <c r="J325" i="8"/>
  <c r="I326" i="8"/>
  <c r="AK1651" i="8" l="1"/>
  <c r="U327" i="8" s="1"/>
  <c r="V327" i="8" s="1"/>
  <c r="AJ1652" i="8"/>
  <c r="AJ1653" i="8" s="1"/>
  <c r="AJ1654" i="8" s="1"/>
  <c r="AJ1655" i="8" s="1"/>
  <c r="AJ1656" i="8" s="1"/>
  <c r="X323" i="8"/>
  <c r="W324" i="8"/>
  <c r="P326" i="8"/>
  <c r="O327" i="8"/>
  <c r="I327" i="8"/>
  <c r="J326" i="8"/>
  <c r="AJ1657" i="8" l="1"/>
  <c r="AJ1658" i="8" s="1"/>
  <c r="AJ1659" i="8" s="1"/>
  <c r="AJ1660" i="8" s="1"/>
  <c r="AJ1661" i="8" s="1"/>
  <c r="AK1656" i="8"/>
  <c r="U328" i="8" s="1"/>
  <c r="V328" i="8" s="1"/>
  <c r="X324" i="8"/>
  <c r="W325" i="8"/>
  <c r="Z325" i="8" s="1"/>
  <c r="AA325" i="8" s="1"/>
  <c r="O328" i="8"/>
  <c r="P327" i="8"/>
  <c r="J327" i="8"/>
  <c r="I328" i="8"/>
  <c r="AK1661" i="8" l="1"/>
  <c r="U329" i="8" s="1"/>
  <c r="V329" i="8" s="1"/>
  <c r="AJ1662" i="8"/>
  <c r="AJ1663" i="8" s="1"/>
  <c r="AJ1664" i="8" s="1"/>
  <c r="AJ1665" i="8" s="1"/>
  <c r="AJ1666" i="8" s="1"/>
  <c r="W326" i="8"/>
  <c r="X325" i="8"/>
  <c r="P328" i="8"/>
  <c r="O329" i="8"/>
  <c r="I329" i="8"/>
  <c r="J328" i="8"/>
  <c r="AJ1667" i="8" l="1"/>
  <c r="AJ1668" i="8" s="1"/>
  <c r="AJ1669" i="8" s="1"/>
  <c r="AJ1670" i="8" s="1"/>
  <c r="AJ1671" i="8" s="1"/>
  <c r="AK1666" i="8"/>
  <c r="U330" i="8" s="1"/>
  <c r="V330" i="8" s="1"/>
  <c r="W327" i="8"/>
  <c r="Z327" i="8" s="1"/>
  <c r="AA327" i="8" s="1"/>
  <c r="X326" i="8"/>
  <c r="P329" i="8"/>
  <c r="O330" i="8"/>
  <c r="J329" i="8"/>
  <c r="I330" i="8"/>
  <c r="AK1671" i="8" l="1"/>
  <c r="U331" i="8" s="1"/>
  <c r="V331" i="8" s="1"/>
  <c r="AJ1672" i="8"/>
  <c r="AJ1673" i="8" s="1"/>
  <c r="AJ1674" i="8" s="1"/>
  <c r="AJ1675" i="8" s="1"/>
  <c r="AJ1676" i="8" s="1"/>
  <c r="X327" i="8"/>
  <c r="W328" i="8"/>
  <c r="P330" i="8"/>
  <c r="O331" i="8"/>
  <c r="I331" i="8"/>
  <c r="J330" i="8"/>
  <c r="AJ1677" i="8" l="1"/>
  <c r="AJ1678" i="8" s="1"/>
  <c r="AJ1679" i="8" s="1"/>
  <c r="AJ1680" i="8" s="1"/>
  <c r="AJ1681" i="8" s="1"/>
  <c r="AK1676" i="8"/>
  <c r="U332" i="8" s="1"/>
  <c r="V332" i="8" s="1"/>
  <c r="X328" i="8"/>
  <c r="W329" i="8"/>
  <c r="Z329" i="8" s="1"/>
  <c r="AA329" i="8" s="1"/>
  <c r="O332" i="8"/>
  <c r="P331" i="8"/>
  <c r="J331" i="8"/>
  <c r="I332" i="8"/>
  <c r="AK1681" i="8" l="1"/>
  <c r="U333" i="8" s="1"/>
  <c r="V333" i="8" s="1"/>
  <c r="AJ1682" i="8"/>
  <c r="AJ1683" i="8" s="1"/>
  <c r="AJ1684" i="8" s="1"/>
  <c r="AJ1685" i="8" s="1"/>
  <c r="AJ1686" i="8" s="1"/>
  <c r="W330" i="8"/>
  <c r="X329" i="8"/>
  <c r="P332" i="8"/>
  <c r="O333" i="8"/>
  <c r="I333" i="8"/>
  <c r="J332" i="8"/>
  <c r="AJ1687" i="8" l="1"/>
  <c r="AJ1688" i="8" s="1"/>
  <c r="AJ1689" i="8" s="1"/>
  <c r="AJ1690" i="8" s="1"/>
  <c r="AJ1691" i="8" s="1"/>
  <c r="AK1686" i="8"/>
  <c r="U334" i="8" s="1"/>
  <c r="V334" i="8" s="1"/>
  <c r="W331" i="8"/>
  <c r="Z331" i="8" s="1"/>
  <c r="AA331" i="8" s="1"/>
  <c r="X330" i="8"/>
  <c r="O334" i="8"/>
  <c r="P333" i="8"/>
  <c r="J333" i="8"/>
  <c r="I334" i="8"/>
  <c r="AK1691" i="8" l="1"/>
  <c r="U335" i="8" s="1"/>
  <c r="V335" i="8" s="1"/>
  <c r="AJ1692" i="8"/>
  <c r="AJ1693" i="8" s="1"/>
  <c r="AJ1694" i="8" s="1"/>
  <c r="AJ1695" i="8" s="1"/>
  <c r="AJ1696" i="8" s="1"/>
  <c r="X331" i="8"/>
  <c r="W332" i="8"/>
  <c r="P334" i="8"/>
  <c r="O335" i="8"/>
  <c r="I335" i="8"/>
  <c r="J334" i="8"/>
  <c r="AJ1697" i="8" l="1"/>
  <c r="AJ1698" i="8" s="1"/>
  <c r="AJ1699" i="8" s="1"/>
  <c r="AJ1700" i="8" s="1"/>
  <c r="AJ1701" i="8" s="1"/>
  <c r="AK1696" i="8"/>
  <c r="U336" i="8" s="1"/>
  <c r="V336" i="8" s="1"/>
  <c r="X332" i="8"/>
  <c r="W333" i="8"/>
  <c r="Z333" i="8" s="1"/>
  <c r="AA333" i="8" s="1"/>
  <c r="P335" i="8"/>
  <c r="O336" i="8"/>
  <c r="J335" i="8"/>
  <c r="I336" i="8"/>
  <c r="AK1701" i="8" l="1"/>
  <c r="U337" i="8" s="1"/>
  <c r="V337" i="8" s="1"/>
  <c r="AJ1702" i="8"/>
  <c r="AJ1703" i="8" s="1"/>
  <c r="AJ1704" i="8" s="1"/>
  <c r="AJ1705" i="8" s="1"/>
  <c r="AJ1706" i="8" s="1"/>
  <c r="W334" i="8"/>
  <c r="X333" i="8"/>
  <c r="P336" i="8"/>
  <c r="O337" i="8"/>
  <c r="I337" i="8"/>
  <c r="J336" i="8"/>
  <c r="AJ1707" i="8" l="1"/>
  <c r="AJ1708" i="8" s="1"/>
  <c r="AJ1709" i="8" s="1"/>
  <c r="AJ1710" i="8" s="1"/>
  <c r="AJ1711" i="8" s="1"/>
  <c r="AK1706" i="8"/>
  <c r="U338" i="8" s="1"/>
  <c r="V338" i="8" s="1"/>
  <c r="W335" i="8"/>
  <c r="Z335" i="8" s="1"/>
  <c r="AA335" i="8" s="1"/>
  <c r="X334" i="8"/>
  <c r="O338" i="8"/>
  <c r="P337" i="8"/>
  <c r="J337" i="8"/>
  <c r="I338" i="8"/>
  <c r="AK1711" i="8" l="1"/>
  <c r="U339" i="8" s="1"/>
  <c r="V339" i="8" s="1"/>
  <c r="AJ1712" i="8"/>
  <c r="AJ1713" i="8" s="1"/>
  <c r="AJ1714" i="8" s="1"/>
  <c r="AJ1715" i="8" s="1"/>
  <c r="AJ1716" i="8" s="1"/>
  <c r="X335" i="8"/>
  <c r="W336" i="8"/>
  <c r="P338" i="8"/>
  <c r="O339" i="8"/>
  <c r="I339" i="8"/>
  <c r="J338" i="8"/>
  <c r="AJ1717" i="8" l="1"/>
  <c r="AJ1718" i="8" s="1"/>
  <c r="AJ1719" i="8" s="1"/>
  <c r="AJ1720" i="8" s="1"/>
  <c r="AJ1721" i="8" s="1"/>
  <c r="AK1716" i="8"/>
  <c r="U340" i="8" s="1"/>
  <c r="V340" i="8" s="1"/>
  <c r="X336" i="8"/>
  <c r="W337" i="8"/>
  <c r="Z337" i="8" s="1"/>
  <c r="AA337" i="8" s="1"/>
  <c r="O340" i="8"/>
  <c r="Q340" i="8" s="1"/>
  <c r="P339" i="8"/>
  <c r="J339" i="8"/>
  <c r="I340" i="8"/>
  <c r="K340" i="8" s="1"/>
  <c r="AK1721" i="8" l="1"/>
  <c r="U341" i="8" s="1"/>
  <c r="V341" i="8" s="1"/>
  <c r="AJ1722" i="8"/>
  <c r="AJ1723" i="8" s="1"/>
  <c r="AJ1724" i="8" s="1"/>
  <c r="AJ1725" i="8" s="1"/>
  <c r="AJ1726" i="8" s="1"/>
  <c r="W338" i="8"/>
  <c r="X337" i="8"/>
  <c r="P340" i="8"/>
  <c r="O341" i="8"/>
  <c r="I341" i="8"/>
  <c r="J340" i="8"/>
  <c r="AJ1727" i="8" l="1"/>
  <c r="AJ1728" i="8" s="1"/>
  <c r="AJ1729" i="8" s="1"/>
  <c r="AJ1730" i="8" s="1"/>
  <c r="AJ1731" i="8" s="1"/>
  <c r="AK1726" i="8"/>
  <c r="U342" i="8" s="1"/>
  <c r="V342" i="8" s="1"/>
  <c r="W339" i="8"/>
  <c r="Z339" i="8" s="1"/>
  <c r="AA339" i="8" s="1"/>
  <c r="X338" i="8"/>
  <c r="O342" i="8"/>
  <c r="P341" i="8"/>
  <c r="J341" i="8"/>
  <c r="I342" i="8"/>
  <c r="AK1731" i="8" l="1"/>
  <c r="U343" i="8" s="1"/>
  <c r="V343" i="8" s="1"/>
  <c r="AJ1732" i="8"/>
  <c r="AJ1733" i="8" s="1"/>
  <c r="AJ1734" i="8" s="1"/>
  <c r="AJ1735" i="8" s="1"/>
  <c r="AJ1736" i="8" s="1"/>
  <c r="X339" i="8"/>
  <c r="W340" i="8"/>
  <c r="Y340" i="8" s="1"/>
  <c r="P342" i="8"/>
  <c r="O343" i="8"/>
  <c r="I343" i="8"/>
  <c r="J342" i="8"/>
  <c r="AJ1737" i="8" l="1"/>
  <c r="AJ1738" i="8" s="1"/>
  <c r="AJ1739" i="8" s="1"/>
  <c r="AJ1740" i="8" s="1"/>
  <c r="AJ1741" i="8" s="1"/>
  <c r="AK1736" i="8"/>
  <c r="U344" i="8" s="1"/>
  <c r="V344" i="8" s="1"/>
  <c r="X340" i="8"/>
  <c r="W341" i="8"/>
  <c r="Z341" i="8" s="1"/>
  <c r="AA341" i="8" s="1"/>
  <c r="P343" i="8"/>
  <c r="O344" i="8"/>
  <c r="J343" i="8"/>
  <c r="I344" i="8"/>
  <c r="AK1741" i="8" l="1"/>
  <c r="U345" i="8" s="1"/>
  <c r="V345" i="8" s="1"/>
  <c r="AJ1742" i="8"/>
  <c r="AJ1743" i="8" s="1"/>
  <c r="AJ1744" i="8" s="1"/>
  <c r="AJ1745" i="8" s="1"/>
  <c r="AJ1746" i="8" s="1"/>
  <c r="W342" i="8"/>
  <c r="X341" i="8"/>
  <c r="P344" i="8"/>
  <c r="O345" i="8"/>
  <c r="I345" i="8"/>
  <c r="J344" i="8"/>
  <c r="AJ1747" i="8" l="1"/>
  <c r="AJ1748" i="8" s="1"/>
  <c r="AJ1749" i="8" s="1"/>
  <c r="AJ1750" i="8" s="1"/>
  <c r="AJ1751" i="8" s="1"/>
  <c r="AK1746" i="8"/>
  <c r="U346" i="8" s="1"/>
  <c r="V346" i="8" s="1"/>
  <c r="W343" i="8"/>
  <c r="Z343" i="8" s="1"/>
  <c r="AA343" i="8" s="1"/>
  <c r="X342" i="8"/>
  <c r="O346" i="8"/>
  <c r="P345" i="8"/>
  <c r="J345" i="8"/>
  <c r="I346" i="8"/>
  <c r="AK1751" i="8" l="1"/>
  <c r="U347" i="8" s="1"/>
  <c r="V347" i="8" s="1"/>
  <c r="AJ1752" i="8"/>
  <c r="AJ1753" i="8" s="1"/>
  <c r="AJ1754" i="8" s="1"/>
  <c r="AJ1755" i="8" s="1"/>
  <c r="AJ1756" i="8" s="1"/>
  <c r="X343" i="8"/>
  <c r="W344" i="8"/>
  <c r="P346" i="8"/>
  <c r="O347" i="8"/>
  <c r="I347" i="8"/>
  <c r="J346" i="8"/>
  <c r="AJ1757" i="8" l="1"/>
  <c r="AJ1758" i="8" s="1"/>
  <c r="AJ1759" i="8" s="1"/>
  <c r="AJ1760" i="8" s="1"/>
  <c r="AJ1761" i="8" s="1"/>
  <c r="AK1756" i="8"/>
  <c r="U348" i="8" s="1"/>
  <c r="V348" i="8" s="1"/>
  <c r="W345" i="8"/>
  <c r="Z345" i="8" s="1"/>
  <c r="AA345" i="8" s="1"/>
  <c r="X344" i="8"/>
  <c r="O348" i="8"/>
  <c r="P347" i="8"/>
  <c r="J347" i="8"/>
  <c r="I348" i="8"/>
  <c r="AK1761" i="8" l="1"/>
  <c r="U349" i="8" s="1"/>
  <c r="V349" i="8" s="1"/>
  <c r="AJ1762" i="8"/>
  <c r="AJ1763" i="8" s="1"/>
  <c r="AJ1764" i="8" s="1"/>
  <c r="AJ1765" i="8" s="1"/>
  <c r="AJ1766" i="8" s="1"/>
  <c r="W346" i="8"/>
  <c r="X345" i="8"/>
  <c r="P348" i="8"/>
  <c r="O349" i="8"/>
  <c r="I349" i="8"/>
  <c r="J348" i="8"/>
  <c r="AJ1767" i="8" l="1"/>
  <c r="AJ1768" i="8" s="1"/>
  <c r="AJ1769" i="8" s="1"/>
  <c r="AJ1770" i="8" s="1"/>
  <c r="AJ1771" i="8" s="1"/>
  <c r="AK1766" i="8"/>
  <c r="U350" i="8" s="1"/>
  <c r="V350" i="8" s="1"/>
  <c r="W347" i="8"/>
  <c r="Z347" i="8" s="1"/>
  <c r="AA347" i="8" s="1"/>
  <c r="X346" i="8"/>
  <c r="P349" i="8"/>
  <c r="O350" i="8"/>
  <c r="J349" i="8"/>
  <c r="I350" i="8"/>
  <c r="AK1771" i="8" l="1"/>
  <c r="U351" i="8" s="1"/>
  <c r="V351" i="8" s="1"/>
  <c r="AJ1772" i="8"/>
  <c r="AJ1773" i="8" s="1"/>
  <c r="AJ1774" i="8" s="1"/>
  <c r="AJ1775" i="8" s="1"/>
  <c r="AJ1776" i="8" s="1"/>
  <c r="X347" i="8"/>
  <c r="W348" i="8"/>
  <c r="P350" i="8"/>
  <c r="O351" i="8"/>
  <c r="I351" i="8"/>
  <c r="J350" i="8"/>
  <c r="AJ1777" i="8" l="1"/>
  <c r="AJ1778" i="8" s="1"/>
  <c r="AJ1779" i="8" s="1"/>
  <c r="AJ1780" i="8" s="1"/>
  <c r="AJ1781" i="8" s="1"/>
  <c r="AK1776" i="8"/>
  <c r="U352" i="8" s="1"/>
  <c r="V352" i="8" s="1"/>
  <c r="X348" i="8"/>
  <c r="W349" i="8"/>
  <c r="Z349" i="8" s="1"/>
  <c r="AA349" i="8" s="1"/>
  <c r="O352" i="8"/>
  <c r="P351" i="8"/>
  <c r="J351" i="8"/>
  <c r="I352" i="8"/>
  <c r="AK1781" i="8" l="1"/>
  <c r="U353" i="8" s="1"/>
  <c r="V353" i="8" s="1"/>
  <c r="AJ1782" i="8"/>
  <c r="AJ1783" i="8" s="1"/>
  <c r="AJ1784" i="8" s="1"/>
  <c r="AJ1785" i="8" s="1"/>
  <c r="AJ1786" i="8" s="1"/>
  <c r="W350" i="8"/>
  <c r="X349" i="8"/>
  <c r="P352" i="8"/>
  <c r="O353" i="8"/>
  <c r="I353" i="8"/>
  <c r="J352" i="8"/>
  <c r="AJ1787" i="8" l="1"/>
  <c r="AJ1788" i="8" s="1"/>
  <c r="AJ1789" i="8" s="1"/>
  <c r="AJ1790" i="8" s="1"/>
  <c r="AJ1791" i="8" s="1"/>
  <c r="AK1786" i="8"/>
  <c r="U354" i="8" s="1"/>
  <c r="V354" i="8" s="1"/>
  <c r="W351" i="8"/>
  <c r="Z351" i="8" s="1"/>
  <c r="AA351" i="8" s="1"/>
  <c r="X350" i="8"/>
  <c r="P353" i="8"/>
  <c r="O354" i="8"/>
  <c r="J353" i="8"/>
  <c r="I354" i="8"/>
  <c r="AK1791" i="8" l="1"/>
  <c r="U355" i="8" s="1"/>
  <c r="V355" i="8" s="1"/>
  <c r="AJ1792" i="8"/>
  <c r="AJ1793" i="8" s="1"/>
  <c r="AJ1794" i="8" s="1"/>
  <c r="AJ1795" i="8" s="1"/>
  <c r="AJ1796" i="8" s="1"/>
  <c r="X351" i="8"/>
  <c r="W352" i="8"/>
  <c r="P354" i="8"/>
  <c r="O355" i="8"/>
  <c r="I355" i="8"/>
  <c r="J354" i="8"/>
  <c r="AJ1797" i="8" l="1"/>
  <c r="AJ1798" i="8" s="1"/>
  <c r="AJ1799" i="8" s="1"/>
  <c r="AJ1800" i="8" s="1"/>
  <c r="AJ1801" i="8" s="1"/>
  <c r="AK1796" i="8"/>
  <c r="U356" i="8" s="1"/>
  <c r="V356" i="8" s="1"/>
  <c r="X352" i="8"/>
  <c r="W353" i="8"/>
  <c r="Z353" i="8" s="1"/>
  <c r="AA353" i="8" s="1"/>
  <c r="O356" i="8"/>
  <c r="P355" i="8"/>
  <c r="J355" i="8"/>
  <c r="I356" i="8"/>
  <c r="AK1801" i="8" l="1"/>
  <c r="U357" i="8" s="1"/>
  <c r="V357" i="8" s="1"/>
  <c r="AJ1802" i="8"/>
  <c r="AJ1803" i="8" s="1"/>
  <c r="AJ1804" i="8" s="1"/>
  <c r="AJ1805" i="8" s="1"/>
  <c r="AJ1806" i="8" s="1"/>
  <c r="W354" i="8"/>
  <c r="X353" i="8"/>
  <c r="P356" i="8"/>
  <c r="O357" i="8"/>
  <c r="I357" i="8"/>
  <c r="J356" i="8"/>
  <c r="AJ1807" i="8" l="1"/>
  <c r="AJ1808" i="8" s="1"/>
  <c r="AJ1809" i="8" s="1"/>
  <c r="AJ1810" i="8" s="1"/>
  <c r="AJ1811" i="8" s="1"/>
  <c r="AK1806" i="8"/>
  <c r="U358" i="8" s="1"/>
  <c r="V358" i="8" s="1"/>
  <c r="W355" i="8"/>
  <c r="Z355" i="8" s="1"/>
  <c r="AA355" i="8" s="1"/>
  <c r="X354" i="8"/>
  <c r="O358" i="8"/>
  <c r="P357" i="8"/>
  <c r="J357" i="8"/>
  <c r="I358" i="8"/>
  <c r="AK1811" i="8" l="1"/>
  <c r="U359" i="8" s="1"/>
  <c r="V359" i="8" s="1"/>
  <c r="AJ1812" i="8"/>
  <c r="AJ1813" i="8" s="1"/>
  <c r="AJ1814" i="8" s="1"/>
  <c r="AJ1815" i="8" s="1"/>
  <c r="AJ1816" i="8" s="1"/>
  <c r="X355" i="8"/>
  <c r="W356" i="8"/>
  <c r="P358" i="8"/>
  <c r="O359" i="8"/>
  <c r="I359" i="8"/>
  <c r="J358" i="8"/>
  <c r="AJ1817" i="8" l="1"/>
  <c r="AJ1818" i="8" s="1"/>
  <c r="AJ1819" i="8" s="1"/>
  <c r="AJ1820" i="8" s="1"/>
  <c r="AJ1821" i="8" s="1"/>
  <c r="AK1816" i="8"/>
  <c r="U360" i="8" s="1"/>
  <c r="V360" i="8" s="1"/>
  <c r="X356" i="8"/>
  <c r="W357" i="8"/>
  <c r="Z357" i="8" s="1"/>
  <c r="AA357" i="8" s="1"/>
  <c r="P359" i="8"/>
  <c r="O360" i="8"/>
  <c r="J359" i="8"/>
  <c r="I360" i="8"/>
  <c r="AK1821" i="8" l="1"/>
  <c r="U361" i="8" s="1"/>
  <c r="V361" i="8" s="1"/>
  <c r="AJ1822" i="8"/>
  <c r="AJ1823" i="8" s="1"/>
  <c r="AJ1824" i="8" s="1"/>
  <c r="AJ1825" i="8" s="1"/>
  <c r="AJ1826" i="8" s="1"/>
  <c r="W358" i="8"/>
  <c r="X357" i="8"/>
  <c r="P360" i="8"/>
  <c r="O361" i="8"/>
  <c r="I361" i="8"/>
  <c r="J360" i="8"/>
  <c r="AJ1827" i="8" l="1"/>
  <c r="AJ1828" i="8" s="1"/>
  <c r="AJ1829" i="8" s="1"/>
  <c r="AJ1830" i="8" s="1"/>
  <c r="AJ1831" i="8" s="1"/>
  <c r="AK1826" i="8"/>
  <c r="U362" i="8" s="1"/>
  <c r="V362" i="8" s="1"/>
  <c r="W359" i="8"/>
  <c r="Z359" i="8" s="1"/>
  <c r="AA359" i="8" s="1"/>
  <c r="X358" i="8"/>
  <c r="O362" i="8"/>
  <c r="P361" i="8"/>
  <c r="J361" i="8"/>
  <c r="I362" i="8"/>
  <c r="AK1831" i="8" l="1"/>
  <c r="U363" i="8" s="1"/>
  <c r="V363" i="8" s="1"/>
  <c r="AJ1832" i="8"/>
  <c r="AJ1833" i="8" s="1"/>
  <c r="AJ1834" i="8" s="1"/>
  <c r="AJ1835" i="8" s="1"/>
  <c r="AJ1836" i="8" s="1"/>
  <c r="X359" i="8"/>
  <c r="W360" i="8"/>
  <c r="P362" i="8"/>
  <c r="O363" i="8"/>
  <c r="I363" i="8"/>
  <c r="J362" i="8"/>
  <c r="AJ1837" i="8" l="1"/>
  <c r="AJ1838" i="8" s="1"/>
  <c r="AJ1839" i="8" s="1"/>
  <c r="AJ1840" i="8" s="1"/>
  <c r="AJ1841" i="8" s="1"/>
  <c r="AK1836" i="8"/>
  <c r="U364" i="8" s="1"/>
  <c r="V364" i="8" s="1"/>
  <c r="X360" i="8"/>
  <c r="W361" i="8"/>
  <c r="Z361" i="8" s="1"/>
  <c r="AA361" i="8" s="1"/>
  <c r="O364" i="8"/>
  <c r="P363" i="8"/>
  <c r="J363" i="8"/>
  <c r="I364" i="8"/>
  <c r="AK1841" i="8" l="1"/>
  <c r="U365" i="8" s="1"/>
  <c r="V365" i="8" s="1"/>
  <c r="AJ1842" i="8"/>
  <c r="AJ1843" i="8" s="1"/>
  <c r="AJ1844" i="8" s="1"/>
  <c r="AJ1845" i="8" s="1"/>
  <c r="AJ1846" i="8" s="1"/>
  <c r="W362" i="8"/>
  <c r="X361" i="8"/>
  <c r="P364" i="8"/>
  <c r="O365" i="8"/>
  <c r="I365" i="8"/>
  <c r="J364" i="8"/>
  <c r="AJ1847" i="8" l="1"/>
  <c r="AJ1848" i="8" s="1"/>
  <c r="AJ1849" i="8" s="1"/>
  <c r="AJ1850" i="8" s="1"/>
  <c r="AJ1851" i="8" s="1"/>
  <c r="AK1846" i="8"/>
  <c r="U366" i="8" s="1"/>
  <c r="V366" i="8" s="1"/>
  <c r="W363" i="8"/>
  <c r="Z363" i="8" s="1"/>
  <c r="AA363" i="8" s="1"/>
  <c r="X362" i="8"/>
  <c r="P365" i="8"/>
  <c r="O366" i="8"/>
  <c r="J365" i="8"/>
  <c r="I366" i="8"/>
  <c r="AK1851" i="8" l="1"/>
  <c r="U367" i="8" s="1"/>
  <c r="V367" i="8" s="1"/>
  <c r="AJ1852" i="8"/>
  <c r="AJ1853" i="8" s="1"/>
  <c r="AJ1854" i="8" s="1"/>
  <c r="AJ1855" i="8" s="1"/>
  <c r="AJ1856" i="8" s="1"/>
  <c r="X363" i="8"/>
  <c r="W364" i="8"/>
  <c r="P366" i="8"/>
  <c r="O367" i="8"/>
  <c r="I367" i="8"/>
  <c r="J366" i="8"/>
  <c r="AJ1857" i="8" l="1"/>
  <c r="AJ1858" i="8" s="1"/>
  <c r="AJ1859" i="8" s="1"/>
  <c r="AJ1860" i="8" s="1"/>
  <c r="AJ1861" i="8" s="1"/>
  <c r="AK1856" i="8"/>
  <c r="U368" i="8" s="1"/>
  <c r="V368" i="8" s="1"/>
  <c r="X364" i="8"/>
  <c r="W365" i="8"/>
  <c r="Z365" i="8" s="1"/>
  <c r="AA365" i="8" s="1"/>
  <c r="O368" i="8"/>
  <c r="P367" i="8"/>
  <c r="J367" i="8"/>
  <c r="I368" i="8"/>
  <c r="AK1861" i="8" l="1"/>
  <c r="U369" i="8" s="1"/>
  <c r="V369" i="8" s="1"/>
  <c r="AJ1862" i="8"/>
  <c r="AJ1863" i="8" s="1"/>
  <c r="AJ1864" i="8" s="1"/>
  <c r="AJ1865" i="8" s="1"/>
  <c r="AJ1866" i="8" s="1"/>
  <c r="W366" i="8"/>
  <c r="X365" i="8"/>
  <c r="P368" i="8"/>
  <c r="O369" i="8"/>
  <c r="J368" i="8"/>
  <c r="I369" i="8"/>
  <c r="AJ1867" i="8" l="1"/>
  <c r="AJ1868" i="8" s="1"/>
  <c r="AJ1869" i="8" s="1"/>
  <c r="AJ1870" i="8" s="1"/>
  <c r="AJ1871" i="8" s="1"/>
  <c r="AK1866" i="8"/>
  <c r="U370" i="8" s="1"/>
  <c r="V370" i="8" s="1"/>
  <c r="W367" i="8"/>
  <c r="Z367" i="8" s="1"/>
  <c r="AA367" i="8" s="1"/>
  <c r="X366" i="8"/>
  <c r="P369" i="8"/>
  <c r="O370" i="8"/>
  <c r="I370" i="8"/>
  <c r="J369" i="8"/>
  <c r="AK1871" i="8" l="1"/>
  <c r="U371" i="8" s="1"/>
  <c r="V371" i="8" s="1"/>
  <c r="AJ1872" i="8"/>
  <c r="AJ1873" i="8" s="1"/>
  <c r="AJ1874" i="8" s="1"/>
  <c r="AJ1875" i="8" s="1"/>
  <c r="AJ1876" i="8" s="1"/>
  <c r="X367" i="8"/>
  <c r="W368" i="8"/>
  <c r="P370" i="8"/>
  <c r="O371" i="8"/>
  <c r="J370" i="8"/>
  <c r="I371" i="8"/>
  <c r="AJ1877" i="8" l="1"/>
  <c r="AJ1878" i="8" s="1"/>
  <c r="AJ1879" i="8" s="1"/>
  <c r="AJ1880" i="8" s="1"/>
  <c r="AJ1881" i="8" s="1"/>
  <c r="AK1876" i="8"/>
  <c r="U372" i="8" s="1"/>
  <c r="V372" i="8" s="1"/>
  <c r="X368" i="8"/>
  <c r="W369" i="8"/>
  <c r="Z369" i="8" s="1"/>
  <c r="AA369" i="8" s="1"/>
  <c r="O372" i="8"/>
  <c r="P371" i="8"/>
  <c r="I372" i="8"/>
  <c r="J371" i="8"/>
  <c r="AK1881" i="8" l="1"/>
  <c r="U373" i="8" s="1"/>
  <c r="V373" i="8" s="1"/>
  <c r="AJ1882" i="8"/>
  <c r="AJ1883" i="8" s="1"/>
  <c r="AJ1884" i="8" s="1"/>
  <c r="AJ1885" i="8" s="1"/>
  <c r="AJ1886" i="8" s="1"/>
  <c r="W370" i="8"/>
  <c r="X369" i="8"/>
  <c r="P372" i="8"/>
  <c r="O373" i="8"/>
  <c r="J372" i="8"/>
  <c r="I373" i="8"/>
  <c r="AJ1887" i="8" l="1"/>
  <c r="AJ1888" i="8" s="1"/>
  <c r="AJ1889" i="8" s="1"/>
  <c r="AJ1890" i="8" s="1"/>
  <c r="AJ1891" i="8" s="1"/>
  <c r="AK1886" i="8"/>
  <c r="U374" i="8" s="1"/>
  <c r="V374" i="8" s="1"/>
  <c r="W371" i="8"/>
  <c r="Z371" i="8" s="1"/>
  <c r="AA371" i="8" s="1"/>
  <c r="X370" i="8"/>
  <c r="O374" i="8"/>
  <c r="P373" i="8"/>
  <c r="I374" i="8"/>
  <c r="J373" i="8"/>
  <c r="AK1891" i="8" l="1"/>
  <c r="U375" i="8" s="1"/>
  <c r="V375" i="8" s="1"/>
  <c r="AJ1892" i="8"/>
  <c r="AJ1893" i="8" s="1"/>
  <c r="AJ1894" i="8" s="1"/>
  <c r="AJ1895" i="8" s="1"/>
  <c r="AJ1896" i="8" s="1"/>
  <c r="X371" i="8"/>
  <c r="W372" i="8"/>
  <c r="P374" i="8"/>
  <c r="O375" i="8"/>
  <c r="J374" i="8"/>
  <c r="I375" i="8"/>
  <c r="AJ1897" i="8" l="1"/>
  <c r="AJ1898" i="8" s="1"/>
  <c r="AJ1899" i="8" s="1"/>
  <c r="AJ1900" i="8" s="1"/>
  <c r="AJ1901" i="8" s="1"/>
  <c r="AK1896" i="8"/>
  <c r="U376" i="8" s="1"/>
  <c r="V376" i="8" s="1"/>
  <c r="X372" i="8"/>
  <c r="W373" i="8"/>
  <c r="Z373" i="8" s="1"/>
  <c r="AA373" i="8" s="1"/>
  <c r="P375" i="8"/>
  <c r="O376" i="8"/>
  <c r="I376" i="8"/>
  <c r="J375" i="8"/>
  <c r="AK1901" i="8" l="1"/>
  <c r="U377" i="8" s="1"/>
  <c r="V377" i="8" s="1"/>
  <c r="AJ1902" i="8"/>
  <c r="AJ1903" i="8" s="1"/>
  <c r="AJ1904" i="8" s="1"/>
  <c r="AJ1905" i="8" s="1"/>
  <c r="AJ1906" i="8" s="1"/>
  <c r="W374" i="8"/>
  <c r="X373" i="8"/>
  <c r="P376" i="8"/>
  <c r="O377" i="8"/>
  <c r="J376" i="8"/>
  <c r="I377" i="8"/>
  <c r="AJ1907" i="8" l="1"/>
  <c r="AJ1908" i="8" s="1"/>
  <c r="AJ1909" i="8" s="1"/>
  <c r="AJ1910" i="8" s="1"/>
  <c r="AJ1911" i="8" s="1"/>
  <c r="AK1906" i="8"/>
  <c r="U378" i="8" s="1"/>
  <c r="V378" i="8" s="1"/>
  <c r="W375" i="8"/>
  <c r="Z375" i="8" s="1"/>
  <c r="AA375" i="8" s="1"/>
  <c r="X374" i="8"/>
  <c r="O378" i="8"/>
  <c r="P377" i="8"/>
  <c r="I378" i="8"/>
  <c r="J377" i="8"/>
  <c r="AK1911" i="8" l="1"/>
  <c r="U379" i="8" s="1"/>
  <c r="V379" i="8" s="1"/>
  <c r="AJ1912" i="8"/>
  <c r="AJ1913" i="8" s="1"/>
  <c r="AJ1914" i="8" s="1"/>
  <c r="AJ1915" i="8" s="1"/>
  <c r="AJ1916" i="8" s="1"/>
  <c r="X375" i="8"/>
  <c r="W376" i="8"/>
  <c r="P378" i="8"/>
  <c r="O379" i="8"/>
  <c r="J378" i="8"/>
  <c r="I379" i="8"/>
  <c r="AJ1917" i="8" l="1"/>
  <c r="AJ1918" i="8" s="1"/>
  <c r="AJ1919" i="8" s="1"/>
  <c r="AJ1920" i="8" s="1"/>
  <c r="AJ1921" i="8" s="1"/>
  <c r="AK1916" i="8"/>
  <c r="U380" i="8" s="1"/>
  <c r="V380" i="8" s="1"/>
  <c r="X376" i="8"/>
  <c r="W377" i="8"/>
  <c r="Z377" i="8" s="1"/>
  <c r="AA377" i="8" s="1"/>
  <c r="O380" i="8"/>
  <c r="P379" i="8"/>
  <c r="I380" i="8"/>
  <c r="J379" i="8"/>
  <c r="AK1921" i="8" l="1"/>
  <c r="U381" i="8" s="1"/>
  <c r="V381" i="8" s="1"/>
  <c r="AJ1922" i="8"/>
  <c r="AJ1923" i="8" s="1"/>
  <c r="AJ1924" i="8" s="1"/>
  <c r="AJ1925" i="8" s="1"/>
  <c r="AJ1926" i="8" s="1"/>
  <c r="W378" i="8"/>
  <c r="X377" i="8"/>
  <c r="P380" i="8"/>
  <c r="O381" i="8"/>
  <c r="J380" i="8"/>
  <c r="I381" i="8"/>
  <c r="AJ1927" i="8" l="1"/>
  <c r="AJ1928" i="8" s="1"/>
  <c r="AJ1929" i="8" s="1"/>
  <c r="AJ1930" i="8" s="1"/>
  <c r="AJ1931" i="8" s="1"/>
  <c r="AK1926" i="8"/>
  <c r="U382" i="8" s="1"/>
  <c r="V382" i="8" s="1"/>
  <c r="W379" i="8"/>
  <c r="Z379" i="8" s="1"/>
  <c r="AA379" i="8" s="1"/>
  <c r="X378" i="8"/>
  <c r="P381" i="8"/>
  <c r="O382" i="8"/>
  <c r="I382" i="8"/>
  <c r="J381" i="8"/>
  <c r="AK1931" i="8" l="1"/>
  <c r="U383" i="8" s="1"/>
  <c r="V383" i="8" s="1"/>
  <c r="AJ1932" i="8"/>
  <c r="AJ1933" i="8" s="1"/>
  <c r="AJ1934" i="8" s="1"/>
  <c r="AJ1935" i="8" s="1"/>
  <c r="AJ1936" i="8" s="1"/>
  <c r="X379" i="8"/>
  <c r="W380" i="8"/>
  <c r="P382" i="8"/>
  <c r="O383" i="8"/>
  <c r="J382" i="8"/>
  <c r="I383" i="8"/>
  <c r="AJ1937" i="8" l="1"/>
  <c r="AJ1938" i="8" s="1"/>
  <c r="AJ1939" i="8" s="1"/>
  <c r="AJ1940" i="8" s="1"/>
  <c r="AJ1941" i="8" s="1"/>
  <c r="AK1936" i="8"/>
  <c r="U384" i="8" s="1"/>
  <c r="V384" i="8" s="1"/>
  <c r="W381" i="8"/>
  <c r="Z381" i="8" s="1"/>
  <c r="AA381" i="8" s="1"/>
  <c r="X380" i="8"/>
  <c r="O384" i="8"/>
  <c r="P383" i="8"/>
  <c r="I384" i="8"/>
  <c r="J383" i="8"/>
  <c r="AK1941" i="8" l="1"/>
  <c r="U385" i="8" s="1"/>
  <c r="V385" i="8" s="1"/>
  <c r="AJ1942" i="8"/>
  <c r="AJ1943" i="8" s="1"/>
  <c r="AJ1944" i="8" s="1"/>
  <c r="AJ1945" i="8" s="1"/>
  <c r="AJ1946" i="8" s="1"/>
  <c r="X381" i="8"/>
  <c r="W382" i="8"/>
  <c r="P384" i="8"/>
  <c r="O385" i="8"/>
  <c r="J384" i="8"/>
  <c r="I385" i="8"/>
  <c r="AJ1947" i="8" l="1"/>
  <c r="AJ1948" i="8" s="1"/>
  <c r="AJ1949" i="8" s="1"/>
  <c r="AJ1950" i="8" s="1"/>
  <c r="AJ1951" i="8" s="1"/>
  <c r="AK1946" i="8"/>
  <c r="U386" i="8" s="1"/>
  <c r="V386" i="8" s="1"/>
  <c r="W383" i="8"/>
  <c r="Z383" i="8" s="1"/>
  <c r="AA383" i="8" s="1"/>
  <c r="X382" i="8"/>
  <c r="O386" i="8"/>
  <c r="P385" i="8"/>
  <c r="I386" i="8"/>
  <c r="J385" i="8"/>
  <c r="AK1951" i="8" l="1"/>
  <c r="U387" i="8" s="1"/>
  <c r="V387" i="8" s="1"/>
  <c r="AJ1952" i="8"/>
  <c r="AJ1953" i="8" s="1"/>
  <c r="AJ1954" i="8" s="1"/>
  <c r="AJ1955" i="8" s="1"/>
  <c r="AJ1956" i="8" s="1"/>
  <c r="X383" i="8"/>
  <c r="W384" i="8"/>
  <c r="P386" i="8"/>
  <c r="O387" i="8"/>
  <c r="J386" i="8"/>
  <c r="I387" i="8"/>
  <c r="AJ1957" i="8" l="1"/>
  <c r="AJ1958" i="8" s="1"/>
  <c r="AJ1959" i="8" s="1"/>
  <c r="AJ1960" i="8" s="1"/>
  <c r="AJ1961" i="8" s="1"/>
  <c r="AK1956" i="8"/>
  <c r="U388" i="8" s="1"/>
  <c r="V388" i="8" s="1"/>
  <c r="X384" i="8"/>
  <c r="W385" i="8"/>
  <c r="Z385" i="8" s="1"/>
  <c r="AA385" i="8" s="1"/>
  <c r="P387" i="8"/>
  <c r="O388" i="8"/>
  <c r="I388" i="8"/>
  <c r="J387" i="8"/>
  <c r="AK1961" i="8" l="1"/>
  <c r="U389" i="8" s="1"/>
  <c r="V389" i="8" s="1"/>
  <c r="AJ1962" i="8"/>
  <c r="AJ1963" i="8" s="1"/>
  <c r="AJ1964" i="8" s="1"/>
  <c r="AJ1965" i="8" s="1"/>
  <c r="AJ1966" i="8" s="1"/>
  <c r="W386" i="8"/>
  <c r="X385" i="8"/>
  <c r="P388" i="8"/>
  <c r="O389" i="8"/>
  <c r="Q389" i="8" s="1"/>
  <c r="J388" i="8"/>
  <c r="I389" i="8"/>
  <c r="K389" i="8" s="1"/>
  <c r="AJ1967" i="8" l="1"/>
  <c r="AJ1968" i="8" s="1"/>
  <c r="AJ1969" i="8" s="1"/>
  <c r="AJ1970" i="8" s="1"/>
  <c r="AJ1971" i="8" s="1"/>
  <c r="AK1966" i="8"/>
  <c r="U390" i="8" s="1"/>
  <c r="V390" i="8" s="1"/>
  <c r="W387" i="8"/>
  <c r="Z387" i="8" s="1"/>
  <c r="AA387" i="8" s="1"/>
  <c r="X386" i="8"/>
  <c r="O390" i="8"/>
  <c r="P389" i="8"/>
  <c r="I390" i="8"/>
  <c r="J389" i="8"/>
  <c r="AK1971" i="8" l="1"/>
  <c r="U391" i="8" s="1"/>
  <c r="V391" i="8" s="1"/>
  <c r="AJ1972" i="8"/>
  <c r="AJ1973" i="8" s="1"/>
  <c r="AJ1974" i="8" s="1"/>
  <c r="AJ1975" i="8" s="1"/>
  <c r="AJ1976" i="8" s="1"/>
  <c r="X387" i="8"/>
  <c r="W388" i="8"/>
  <c r="P390" i="8"/>
  <c r="O391" i="8"/>
  <c r="J390" i="8"/>
  <c r="I391" i="8"/>
  <c r="AJ1977" i="8" l="1"/>
  <c r="AJ1978" i="8" s="1"/>
  <c r="AJ1979" i="8" s="1"/>
  <c r="AJ1980" i="8" s="1"/>
  <c r="AJ1981" i="8" s="1"/>
  <c r="AK1976" i="8"/>
  <c r="U392" i="8" s="1"/>
  <c r="V392" i="8" s="1"/>
  <c r="X388" i="8"/>
  <c r="W389" i="8"/>
  <c r="O392" i="8"/>
  <c r="P391" i="8"/>
  <c r="I392" i="8"/>
  <c r="J391" i="8"/>
  <c r="Z389" i="8" l="1"/>
  <c r="AA389" i="8" s="1"/>
  <c r="Y389" i="8"/>
  <c r="AK1981" i="8"/>
  <c r="U393" i="8" s="1"/>
  <c r="V393" i="8" s="1"/>
  <c r="AJ1982" i="8"/>
  <c r="AJ1983" i="8" s="1"/>
  <c r="AJ1984" i="8" s="1"/>
  <c r="AJ1985" i="8" s="1"/>
  <c r="AJ1986" i="8" s="1"/>
  <c r="W390" i="8"/>
  <c r="X389" i="8"/>
  <c r="P392" i="8"/>
  <c r="O393" i="8"/>
  <c r="J392" i="8"/>
  <c r="I393" i="8"/>
  <c r="AJ1987" i="8" l="1"/>
  <c r="AJ1988" i="8" s="1"/>
  <c r="AJ1989" i="8" s="1"/>
  <c r="AJ1990" i="8" s="1"/>
  <c r="AJ1991" i="8" s="1"/>
  <c r="AK1991" i="8" s="1"/>
  <c r="U395" i="8" s="1"/>
  <c r="V395" i="8" s="1"/>
  <c r="V398" i="8" s="1"/>
  <c r="V399" i="8" s="1"/>
  <c r="AK1986" i="8"/>
  <c r="U394" i="8" s="1"/>
  <c r="V394" i="8" s="1"/>
  <c r="W391" i="8"/>
  <c r="Z391" i="8" s="1"/>
  <c r="AA391" i="8" s="1"/>
  <c r="X390" i="8"/>
  <c r="O394" i="8"/>
  <c r="P393" i="8"/>
  <c r="I394" i="8"/>
  <c r="J393" i="8"/>
  <c r="X391" i="8" l="1"/>
  <c r="W392" i="8"/>
  <c r="P394" i="8"/>
  <c r="O395" i="8"/>
  <c r="I395" i="8"/>
  <c r="J394" i="8"/>
  <c r="J395" i="8" l="1"/>
  <c r="K395" i="8"/>
  <c r="P395" i="8"/>
  <c r="P398" i="8" s="1"/>
  <c r="Q395" i="8"/>
  <c r="X392" i="8"/>
  <c r="W393" i="8"/>
  <c r="Z393" i="8" s="1"/>
  <c r="AA393" i="8" s="1"/>
  <c r="J398" i="8"/>
  <c r="W394" i="8" l="1"/>
  <c r="X393" i="8"/>
  <c r="W395" i="8" l="1"/>
  <c r="Y395" i="8" s="1"/>
  <c r="X394" i="8"/>
  <c r="X395" i="8" l="1"/>
  <c r="Z395" i="8"/>
  <c r="AA395" i="8" s="1"/>
  <c r="AA398" i="8" s="1"/>
  <c r="X398" i="8" l="1"/>
  <c r="X402" i="8" s="1"/>
  <c r="X403" i="8" s="1"/>
  <c r="X399" i="8"/>
  <c r="X400" i="8" s="1"/>
</calcChain>
</file>

<file path=xl/sharedStrings.xml><?xml version="1.0" encoding="utf-8"?>
<sst xmlns="http://schemas.openxmlformats.org/spreadsheetml/2006/main" count="9843" uniqueCount="589">
  <si>
    <t>周期数</t>
  </si>
  <si>
    <t>买入日期</t>
  </si>
  <si>
    <t>卖出日期</t>
  </si>
  <si>
    <t>股票只数</t>
  </si>
  <si>
    <t>买入只数</t>
  </si>
  <si>
    <t>卖出只数</t>
  </si>
  <si>
    <t>换手率</t>
  </si>
  <si>
    <t>本期收益</t>
  </si>
  <si>
    <t>中证500收益</t>
  </si>
  <si>
    <t>2008-01-07</t>
  </si>
  <si>
    <t>2008-01-21</t>
  </si>
  <si>
    <t>15</t>
  </si>
  <si>
    <t>0</t>
  </si>
  <si>
    <t>0.00%</t>
  </si>
  <si>
    <t>2008-02-04</t>
  </si>
  <si>
    <t>2</t>
  </si>
  <si>
    <t>13.33%</t>
  </si>
  <si>
    <t>2008-02-25</t>
  </si>
  <si>
    <t>4</t>
  </si>
  <si>
    <t>26.67%</t>
  </si>
  <si>
    <t>2008-03-10</t>
  </si>
  <si>
    <t>3</t>
  </si>
  <si>
    <t>20.00%</t>
  </si>
  <si>
    <t>2008-03-24</t>
  </si>
  <si>
    <t>2008-04-08</t>
  </si>
  <si>
    <t>1</t>
  </si>
  <si>
    <t>6.67%</t>
  </si>
  <si>
    <t>2008-04-22</t>
  </si>
  <si>
    <t>2008-05-08</t>
  </si>
  <si>
    <t>2008-05-22</t>
  </si>
  <si>
    <t>2008-06-05</t>
  </si>
  <si>
    <t>2008-06-20</t>
  </si>
  <si>
    <t>2008-07-04</t>
  </si>
  <si>
    <t>2008-07-18</t>
  </si>
  <si>
    <t>2008-08-01</t>
  </si>
  <si>
    <t>2008-08-15</t>
  </si>
  <si>
    <t>2008-08-29</t>
  </si>
  <si>
    <t>2008-09-12</t>
  </si>
  <si>
    <t>2008-10-06</t>
  </si>
  <si>
    <t>2008-10-20</t>
  </si>
  <si>
    <t>2008-11-03</t>
  </si>
  <si>
    <t>2008-11-17</t>
  </si>
  <si>
    <t>2008-12-01</t>
  </si>
  <si>
    <t>2008-12-15</t>
  </si>
  <si>
    <t>2008-12-29</t>
  </si>
  <si>
    <t>2009-01-14</t>
  </si>
  <si>
    <t>2009-02-04</t>
  </si>
  <si>
    <t>2009-02-18</t>
  </si>
  <si>
    <t>2009-03-04</t>
  </si>
  <si>
    <t>2009-03-18</t>
  </si>
  <si>
    <t>2009-04-01</t>
  </si>
  <si>
    <t>2009-04-16</t>
  </si>
  <si>
    <t>2009-04-30</t>
  </si>
  <si>
    <t>2009-05-15</t>
  </si>
  <si>
    <t>2009-06-02</t>
  </si>
  <si>
    <t>2009-06-16</t>
  </si>
  <si>
    <t>2009-06-30</t>
  </si>
  <si>
    <t>2009-07-14</t>
  </si>
  <si>
    <t>2009-07-28</t>
  </si>
  <si>
    <t>2009-08-11</t>
  </si>
  <si>
    <t>2009-08-25</t>
  </si>
  <si>
    <t>2009-09-08</t>
  </si>
  <si>
    <t>2009-09-22</t>
  </si>
  <si>
    <t>2009-10-14</t>
  </si>
  <si>
    <t>2009-10-28</t>
  </si>
  <si>
    <t>2009-11-11</t>
  </si>
  <si>
    <t>2009-11-25</t>
  </si>
  <si>
    <t>2009-12-09</t>
  </si>
  <si>
    <t>2009-12-23</t>
  </si>
  <si>
    <t>2010-01-07</t>
  </si>
  <si>
    <t>2010-01-21</t>
  </si>
  <si>
    <t>2010-02-04</t>
  </si>
  <si>
    <t>2010-02-25</t>
  </si>
  <si>
    <t>2010-03-11</t>
  </si>
  <si>
    <t>2010-03-25</t>
  </si>
  <si>
    <t>2010-04-09</t>
  </si>
  <si>
    <t>2010-04-23</t>
  </si>
  <si>
    <t>2010-05-10</t>
  </si>
  <si>
    <t>2010-05-24</t>
  </si>
  <si>
    <t>2010-06-07</t>
  </si>
  <si>
    <t>5</t>
  </si>
  <si>
    <t>33.33%</t>
  </si>
  <si>
    <t>2010-06-24</t>
  </si>
  <si>
    <t>2010-07-08</t>
  </si>
  <si>
    <t>2010-07-22</t>
  </si>
  <si>
    <t>2010-08-05</t>
  </si>
  <si>
    <t>2010-08-19</t>
  </si>
  <si>
    <t>2010-09-02</t>
  </si>
  <si>
    <t>2010-09-16</t>
  </si>
  <si>
    <t>2010-10-12</t>
  </si>
  <si>
    <t>2010-10-26</t>
  </si>
  <si>
    <t>2010-11-09</t>
  </si>
  <si>
    <t>2010-11-23</t>
  </si>
  <si>
    <t>2010-12-07</t>
  </si>
  <si>
    <t>2010-12-21</t>
  </si>
  <si>
    <t>2011-01-05</t>
  </si>
  <si>
    <t>2011-01-19</t>
  </si>
  <si>
    <t>2011-02-09</t>
  </si>
  <si>
    <t>2011-02-23</t>
  </si>
  <si>
    <t>2011-03-09</t>
  </si>
  <si>
    <t>2011-03-23</t>
  </si>
  <si>
    <t>2011-04-08</t>
  </si>
  <si>
    <t>2011-04-22</t>
  </si>
  <si>
    <t>2011-05-09</t>
  </si>
  <si>
    <t>2011-05-23</t>
  </si>
  <si>
    <t>2011-06-07</t>
  </si>
  <si>
    <t>2011-06-21</t>
  </si>
  <si>
    <t>2011-07-05</t>
  </si>
  <si>
    <t>2011-07-19</t>
  </si>
  <si>
    <t>2011-08-02</t>
  </si>
  <si>
    <t>2011-08-16</t>
  </si>
  <si>
    <t>2011-08-30</t>
  </si>
  <si>
    <t>2011-09-14</t>
  </si>
  <si>
    <t>2011-09-28</t>
  </si>
  <si>
    <t>2011-10-19</t>
  </si>
  <si>
    <t>2011-11-02</t>
  </si>
  <si>
    <t>2011-11-16</t>
  </si>
  <si>
    <t>2011-11-30</t>
  </si>
  <si>
    <t>2011-12-14</t>
  </si>
  <si>
    <t>2011-12-28</t>
  </si>
  <si>
    <t>2012-01-13</t>
  </si>
  <si>
    <t>2012-02-03</t>
  </si>
  <si>
    <t>2012-02-17</t>
  </si>
  <si>
    <t>2012-03-02</t>
  </si>
  <si>
    <t>2012-03-16</t>
  </si>
  <si>
    <t>2012-03-30</t>
  </si>
  <si>
    <t>2012-04-18</t>
  </si>
  <si>
    <t>2012-05-04</t>
  </si>
  <si>
    <t>2012-05-18</t>
  </si>
  <si>
    <t>2012-06-01</t>
  </si>
  <si>
    <t>2012-06-15</t>
  </si>
  <si>
    <t>2012-07-02</t>
  </si>
  <si>
    <t>2012-07-16</t>
  </si>
  <si>
    <t>2012-07-30</t>
  </si>
  <si>
    <t>2012-08-13</t>
  </si>
  <si>
    <t>2012-08-27</t>
  </si>
  <si>
    <t>2012-09-10</t>
  </si>
  <si>
    <t>2012-09-24</t>
  </si>
  <si>
    <t>2012-10-15</t>
  </si>
  <si>
    <t>2012-10-29</t>
  </si>
  <si>
    <t>2012-11-12</t>
  </si>
  <si>
    <t>2012-11-26</t>
  </si>
  <si>
    <t>2012-12-10</t>
  </si>
  <si>
    <t>2012-12-24</t>
  </si>
  <si>
    <t>2013-01-10</t>
  </si>
  <si>
    <t>2013-01-24</t>
  </si>
  <si>
    <t>2013-02-07</t>
  </si>
  <si>
    <t>2013-02-28</t>
  </si>
  <si>
    <t>2013-03-14</t>
  </si>
  <si>
    <t>2013-03-28</t>
  </si>
  <si>
    <t>2013-04-15</t>
  </si>
  <si>
    <t>2013-05-02</t>
  </si>
  <si>
    <t>2013-05-16</t>
  </si>
  <si>
    <t>2013-05-30</t>
  </si>
  <si>
    <t>2013-06-18</t>
  </si>
  <si>
    <t>2013-07-02</t>
  </si>
  <si>
    <t>2013-07-16</t>
  </si>
  <si>
    <t>2013-07-30</t>
  </si>
  <si>
    <t>2013-08-13</t>
  </si>
  <si>
    <t>2013-08-27</t>
  </si>
  <si>
    <t>2013-09-10</t>
  </si>
  <si>
    <t>2013-09-26</t>
  </si>
  <si>
    <t>2013-10-17</t>
  </si>
  <si>
    <t>2013-10-31</t>
  </si>
  <si>
    <t>2013-11-14</t>
  </si>
  <si>
    <t>2013-11-28</t>
  </si>
  <si>
    <t>2013-12-12</t>
  </si>
  <si>
    <t>2013-12-26</t>
  </si>
  <si>
    <t>2014-01-10</t>
  </si>
  <si>
    <t>2014-01-24</t>
  </si>
  <si>
    <t>2014-02-14</t>
  </si>
  <si>
    <t>2014-02-28</t>
  </si>
  <si>
    <t>2014-03-14</t>
  </si>
  <si>
    <t>2014-03-28</t>
  </si>
  <si>
    <t>2014-04-14</t>
  </si>
  <si>
    <t>2014-04-28</t>
  </si>
  <si>
    <t>2014-05-14</t>
  </si>
  <si>
    <t>2014-05-28</t>
  </si>
  <si>
    <t>2014-06-12</t>
  </si>
  <si>
    <t>2014-06-26</t>
  </si>
  <si>
    <t>2014-07-10</t>
  </si>
  <si>
    <t>2014-07-24</t>
  </si>
  <si>
    <t>2014-08-07</t>
  </si>
  <si>
    <t>2014-08-21</t>
  </si>
  <si>
    <t>2014-09-04</t>
  </si>
  <si>
    <t>2014-09-19</t>
  </si>
  <si>
    <t>2014-10-10</t>
  </si>
  <si>
    <t>2014-10-24</t>
  </si>
  <si>
    <t>2014-11-07</t>
  </si>
  <si>
    <t>2014-11-21</t>
  </si>
  <si>
    <t>2014-12-05</t>
  </si>
  <si>
    <t>2014-12-19</t>
  </si>
  <si>
    <t>2015-01-06</t>
  </si>
  <si>
    <t>2015-01-20</t>
  </si>
  <si>
    <t>2015-02-03</t>
  </si>
  <si>
    <t>2015-02-17</t>
  </si>
  <si>
    <t>2015-03-10</t>
  </si>
  <si>
    <t>2015-03-24</t>
  </si>
  <si>
    <t>2015-04-08</t>
  </si>
  <si>
    <t>2015-04-22</t>
  </si>
  <si>
    <t>2015-05-07</t>
  </si>
  <si>
    <t>11</t>
  </si>
  <si>
    <t>9</t>
  </si>
  <si>
    <t>60.00%</t>
  </si>
  <si>
    <t>2015-05-21</t>
  </si>
  <si>
    <t>6</t>
  </si>
  <si>
    <t>2015-06-04</t>
  </si>
  <si>
    <t>2015-06-18</t>
  </si>
  <si>
    <t>2015-07-03</t>
  </si>
  <si>
    <t>2015-07-17</t>
  </si>
  <si>
    <t>2015-07-31</t>
  </si>
  <si>
    <t>8</t>
  </si>
  <si>
    <t>53.33%</t>
  </si>
  <si>
    <t>2015-08-14</t>
  </si>
  <si>
    <t>2015-08-28</t>
  </si>
  <si>
    <t>40.00%</t>
  </si>
  <si>
    <t>2015-09-15</t>
  </si>
  <si>
    <t>7</t>
  </si>
  <si>
    <t>46.67%</t>
  </si>
  <si>
    <t>2015-09-29</t>
  </si>
  <si>
    <t>2015-10-20</t>
  </si>
  <si>
    <t>2015-11-03</t>
  </si>
  <si>
    <t>2015-11-17</t>
  </si>
  <si>
    <t>2015-12-01</t>
  </si>
  <si>
    <t>2015-12-15</t>
  </si>
  <si>
    <t>2015-12-29</t>
  </si>
  <si>
    <t>2016-01-13</t>
  </si>
  <si>
    <t>2016-01-27</t>
  </si>
  <si>
    <t>中钢天源</t>
  </si>
  <si>
    <t>万福生科</t>
  </si>
  <si>
    <t>博通股份</t>
  </si>
  <si>
    <t>林海股份</t>
  </si>
  <si>
    <t>大连热电</t>
  </si>
  <si>
    <t>元力股份</t>
  </si>
  <si>
    <t>山东如意</t>
  </si>
  <si>
    <t>国统股份</t>
  </si>
  <si>
    <t>亚星客车</t>
  </si>
  <si>
    <t>天龙光电</t>
  </si>
  <si>
    <t>新莱应材</t>
  </si>
  <si>
    <t>欣泰电气</t>
  </si>
  <si>
    <t>冀东装备</t>
  </si>
  <si>
    <r>
      <rPr>
        <b/>
        <sz val="11"/>
        <color rgb="FF000000"/>
        <rFont val="宋体"/>
        <family val="2"/>
      </rPr>
      <t>最大回撤</t>
    </r>
    <phoneticPr fontId="3" type="noConversion"/>
  </si>
  <si>
    <t>相对指数收益</t>
    <phoneticPr fontId="3" type="noConversion"/>
  </si>
  <si>
    <t>增强收益</t>
    <phoneticPr fontId="3" type="noConversion"/>
  </si>
  <si>
    <t>代码</t>
  </si>
  <si>
    <t>简称</t>
  </si>
  <si>
    <t>时间</t>
  </si>
  <si>
    <t>收盘价(元)</t>
  </si>
  <si>
    <t>000905.SH</t>
  </si>
  <si>
    <t>中证500</t>
  </si>
  <si>
    <t>ma(20)</t>
    <phoneticPr fontId="3" type="noConversion"/>
  </si>
  <si>
    <t>500对冲收益</t>
    <phoneticPr fontId="3" type="noConversion"/>
  </si>
  <si>
    <t>单日收益</t>
    <phoneticPr fontId="3" type="noConversion"/>
  </si>
  <si>
    <t>是否对冲</t>
    <phoneticPr fontId="3" type="noConversion"/>
  </si>
  <si>
    <t>73.33%</t>
  </si>
  <si>
    <t>10</t>
  </si>
  <si>
    <t>66.67%</t>
  </si>
  <si>
    <t>2016-02-15</t>
  </si>
  <si>
    <t>2008-01-14</t>
  </si>
  <si>
    <t>2008-01-28</t>
  </si>
  <si>
    <t>2008-02-18</t>
  </si>
  <si>
    <t>2008-03-03</t>
  </si>
  <si>
    <t>2008-03-17</t>
  </si>
  <si>
    <t>2008-03-31</t>
  </si>
  <si>
    <t>2008-04-15</t>
  </si>
  <si>
    <t>2008-04-29</t>
  </si>
  <si>
    <t>2008-05-15</t>
  </si>
  <si>
    <t>2008-05-29</t>
  </si>
  <si>
    <t>2008-06-13</t>
  </si>
  <si>
    <t>2008-06-27</t>
  </si>
  <si>
    <t>2008-07-11</t>
  </si>
  <si>
    <t>2008-07-25</t>
  </si>
  <si>
    <t>2008-08-08</t>
  </si>
  <si>
    <t>2008-08-22</t>
  </si>
  <si>
    <t>2008-09-05</t>
  </si>
  <si>
    <t>2008-09-22</t>
  </si>
  <si>
    <t>2008-10-13</t>
  </si>
  <si>
    <t>2008-10-27</t>
  </si>
  <si>
    <t>2008-11-10</t>
  </si>
  <si>
    <t>2008-11-24</t>
  </si>
  <si>
    <t>2008-12-08</t>
  </si>
  <si>
    <t>2008-12-22</t>
  </si>
  <si>
    <t>2009-01-07</t>
  </si>
  <si>
    <t>2009-01-21</t>
  </si>
  <si>
    <t>2009-02-11</t>
  </si>
  <si>
    <t>2009-02-25</t>
  </si>
  <si>
    <t>2009-03-11</t>
  </si>
  <si>
    <t>2009-03-25</t>
  </si>
  <si>
    <t>2009-04-09</t>
  </si>
  <si>
    <t>2009-04-23</t>
  </si>
  <si>
    <t>2009-05-08</t>
  </si>
  <si>
    <t>2009-05-22</t>
  </si>
  <si>
    <t>2009-06-09</t>
  </si>
  <si>
    <t>2009-06-23</t>
  </si>
  <si>
    <t>2009-07-07</t>
  </si>
  <si>
    <t>2009-07-21</t>
  </si>
  <si>
    <t>2009-08-04</t>
  </si>
  <si>
    <t>2009-08-18</t>
  </si>
  <si>
    <t>2009-09-01</t>
  </si>
  <si>
    <t>2009-09-15</t>
  </si>
  <si>
    <t>2009-09-29</t>
  </si>
  <si>
    <t>2009-10-21</t>
  </si>
  <si>
    <t>2009-11-04</t>
  </si>
  <si>
    <t>2009-11-18</t>
  </si>
  <si>
    <t>2009-12-02</t>
  </si>
  <si>
    <t>2009-12-16</t>
  </si>
  <si>
    <t>2009-12-30</t>
  </si>
  <si>
    <t>2010-01-14</t>
  </si>
  <si>
    <t>2010-01-28</t>
  </si>
  <si>
    <t>2010-02-11</t>
  </si>
  <si>
    <t>2010-03-04</t>
  </si>
  <si>
    <t>2010-03-18</t>
  </si>
  <si>
    <t>2010-04-01</t>
  </si>
  <si>
    <t>2010-04-16</t>
  </si>
  <si>
    <t>2010-04-30</t>
  </si>
  <si>
    <t>2010-05-17</t>
  </si>
  <si>
    <t>2010-05-31</t>
  </si>
  <si>
    <t>2010-06-17</t>
  </si>
  <si>
    <t>2010-07-01</t>
  </si>
  <si>
    <t>2010-07-15</t>
  </si>
  <si>
    <t>2010-07-29</t>
  </si>
  <si>
    <t>2010-08-12</t>
  </si>
  <si>
    <t>2010-08-26</t>
  </si>
  <si>
    <t>2010-09-09</t>
  </si>
  <si>
    <t>2010-09-28</t>
  </si>
  <si>
    <t>2010-10-19</t>
  </si>
  <si>
    <t>2010-11-02</t>
  </si>
  <si>
    <t>2010-11-16</t>
  </si>
  <si>
    <t>2010-11-30</t>
  </si>
  <si>
    <t>2010-12-14</t>
  </si>
  <si>
    <t>2010-12-28</t>
  </si>
  <si>
    <t>2011-01-12</t>
  </si>
  <si>
    <t>2011-01-26</t>
  </si>
  <si>
    <t>2011-02-16</t>
  </si>
  <si>
    <t>2011-03-02</t>
  </si>
  <si>
    <t>2011-03-16</t>
  </si>
  <si>
    <t>2011-03-30</t>
  </si>
  <si>
    <t>2011-04-15</t>
  </si>
  <si>
    <t>2011-04-29</t>
  </si>
  <si>
    <t>2011-05-16</t>
  </si>
  <si>
    <t>2011-05-30</t>
  </si>
  <si>
    <t>2011-06-14</t>
  </si>
  <si>
    <t>2011-06-28</t>
  </si>
  <si>
    <t>2011-07-12</t>
  </si>
  <si>
    <t>2011-07-26</t>
  </si>
  <si>
    <t>2011-08-09</t>
  </si>
  <si>
    <t>2011-08-23</t>
  </si>
  <si>
    <t>2011-09-06</t>
  </si>
  <si>
    <t>2011-09-21</t>
  </si>
  <si>
    <t>2011-10-12</t>
  </si>
  <si>
    <t>2011-10-26</t>
  </si>
  <si>
    <t>2011-11-09</t>
  </si>
  <si>
    <t>2011-11-23</t>
  </si>
  <si>
    <t>2011-12-07</t>
  </si>
  <si>
    <t>2011-12-21</t>
  </si>
  <si>
    <t>2012-01-06</t>
  </si>
  <si>
    <t>2012-01-20</t>
  </si>
  <si>
    <t>2012-02-10</t>
  </si>
  <si>
    <t>2012-02-24</t>
  </si>
  <si>
    <t>2012-03-09</t>
  </si>
  <si>
    <t>2012-03-23</t>
  </si>
  <si>
    <t>2012-04-11</t>
  </si>
  <si>
    <t>2012-04-25</t>
  </si>
  <si>
    <t>2012-05-11</t>
  </si>
  <si>
    <t>2012-05-25</t>
  </si>
  <si>
    <t>2012-06-08</t>
  </si>
  <si>
    <t>2012-06-25</t>
  </si>
  <si>
    <t>2012-07-09</t>
  </si>
  <si>
    <t>2012-07-23</t>
  </si>
  <si>
    <t>2012-08-06</t>
  </si>
  <si>
    <t>2012-08-20</t>
  </si>
  <si>
    <t>2012-09-03</t>
  </si>
  <si>
    <t>2012-09-17</t>
  </si>
  <si>
    <t>2012-10-08</t>
  </si>
  <si>
    <t>2012-10-22</t>
  </si>
  <si>
    <t>2012-11-05</t>
  </si>
  <si>
    <t>2012-11-19</t>
  </si>
  <si>
    <t>2012-12-03</t>
  </si>
  <si>
    <t>2012-12-17</t>
  </si>
  <si>
    <t>2012-12-31</t>
  </si>
  <si>
    <t>2013-01-17</t>
  </si>
  <si>
    <t>2013-01-31</t>
  </si>
  <si>
    <t>2013-02-21</t>
  </si>
  <si>
    <t>2013-03-07</t>
  </si>
  <si>
    <t>2013-03-21</t>
  </si>
  <si>
    <t>2013-04-08</t>
  </si>
  <si>
    <t>2013-04-22</t>
  </si>
  <si>
    <t>2013-05-09</t>
  </si>
  <si>
    <t>2013-05-23</t>
  </si>
  <si>
    <t>2013-06-06</t>
  </si>
  <si>
    <t>2013-06-25</t>
  </si>
  <si>
    <t>2013-07-09</t>
  </si>
  <si>
    <t>2013-07-23</t>
  </si>
  <si>
    <t>2013-08-06</t>
  </si>
  <si>
    <t>2013-08-20</t>
  </si>
  <si>
    <t>2013-09-03</t>
  </si>
  <si>
    <t>2013-09-17</t>
  </si>
  <si>
    <t>2013-10-10</t>
  </si>
  <si>
    <t>2013-10-24</t>
  </si>
  <si>
    <t>2013-11-07</t>
  </si>
  <si>
    <t>2013-11-21</t>
  </si>
  <si>
    <t>2013-12-05</t>
  </si>
  <si>
    <t>2013-12-19</t>
  </si>
  <si>
    <t>2014-01-03</t>
  </si>
  <si>
    <t>2014-01-17</t>
  </si>
  <si>
    <t>2014-02-07</t>
  </si>
  <si>
    <t>2014-02-21</t>
  </si>
  <si>
    <t>2014-03-07</t>
  </si>
  <si>
    <t>2014-03-21</t>
  </si>
  <si>
    <t>2014-04-04</t>
  </si>
  <si>
    <t>2014-04-21</t>
  </si>
  <si>
    <t>2014-05-07</t>
  </si>
  <si>
    <t>2014-05-21</t>
  </si>
  <si>
    <t>2014-06-05</t>
  </si>
  <si>
    <t>2014-06-19</t>
  </si>
  <si>
    <t>2014-07-03</t>
  </si>
  <si>
    <t>2014-07-17</t>
  </si>
  <si>
    <t>2014-07-31</t>
  </si>
  <si>
    <t>2014-08-14</t>
  </si>
  <si>
    <t>2014-08-28</t>
  </si>
  <si>
    <t>2014-09-12</t>
  </si>
  <si>
    <t>2014-09-26</t>
  </si>
  <si>
    <t>2014-10-17</t>
  </si>
  <si>
    <t>2014-10-31</t>
  </si>
  <si>
    <t>2014-11-14</t>
  </si>
  <si>
    <t>2014-11-28</t>
  </si>
  <si>
    <t>2014-12-12</t>
  </si>
  <si>
    <t>2014-12-26</t>
  </si>
  <si>
    <t>2015-01-13</t>
  </si>
  <si>
    <t>2015-01-27</t>
  </si>
  <si>
    <t>2015-02-10</t>
  </si>
  <si>
    <t>2015-03-03</t>
  </si>
  <si>
    <t>2015-03-17</t>
  </si>
  <si>
    <t>2015-03-31</t>
  </si>
  <si>
    <t>2015-04-15</t>
  </si>
  <si>
    <t>2015-04-29</t>
  </si>
  <si>
    <t>2015-05-14</t>
  </si>
  <si>
    <t>2015-05-28</t>
  </si>
  <si>
    <t>2015-06-11</t>
  </si>
  <si>
    <t>2015-06-26</t>
  </si>
  <si>
    <t>2015-07-10</t>
  </si>
  <si>
    <t>2015-07-24</t>
  </si>
  <si>
    <t>2015-08-07</t>
  </si>
  <si>
    <t>2015-08-21</t>
  </si>
  <si>
    <t>2015-09-08</t>
  </si>
  <si>
    <t>2015-09-22</t>
  </si>
  <si>
    <t>2015-10-13</t>
  </si>
  <si>
    <t>2015-10-27</t>
  </si>
  <si>
    <t>2015-11-10</t>
  </si>
  <si>
    <t>2015-11-24</t>
  </si>
  <si>
    <t>2015-12-08</t>
  </si>
  <si>
    <t>2015-12-22</t>
  </si>
  <si>
    <t>2016-01-06</t>
  </si>
  <si>
    <t>2016-01-20</t>
  </si>
  <si>
    <t>2016-02-03</t>
  </si>
  <si>
    <t>盈利次数</t>
    <phoneticPr fontId="3" type="noConversion"/>
  </si>
  <si>
    <t>胜率</t>
    <phoneticPr fontId="3" type="noConversion"/>
  </si>
  <si>
    <t>2周最大回撤%</t>
    <phoneticPr fontId="3" type="noConversion"/>
  </si>
  <si>
    <r>
      <t>2</t>
    </r>
    <r>
      <rPr>
        <b/>
        <sz val="11"/>
        <color rgb="FF000000"/>
        <rFont val="宋体"/>
        <family val="3"/>
        <charset val="134"/>
      </rPr>
      <t>周净值</t>
    </r>
    <r>
      <rPr>
        <b/>
        <sz val="11"/>
        <color rgb="FF000000"/>
        <rFont val="Calibri"/>
        <family val="2"/>
      </rPr>
      <t>%</t>
    </r>
    <phoneticPr fontId="3" type="noConversion"/>
  </si>
  <si>
    <t>年化收益</t>
    <phoneticPr fontId="3" type="noConversion"/>
  </si>
  <si>
    <t>平均每年</t>
    <phoneticPr fontId="3" type="noConversion"/>
  </si>
  <si>
    <t>回撤10%以上周</t>
    <phoneticPr fontId="3" type="noConversion"/>
  </si>
  <si>
    <t>回撤15%以上周</t>
    <phoneticPr fontId="3" type="noConversion"/>
  </si>
  <si>
    <t>bias</t>
    <phoneticPr fontId="3" type="noConversion"/>
  </si>
  <si>
    <t>ma20</t>
    <phoneticPr fontId="3" type="noConversion"/>
  </si>
  <si>
    <t>最大回撤</t>
    <phoneticPr fontId="3" type="noConversion"/>
  </si>
  <si>
    <t>ma60</t>
    <phoneticPr fontId="3" type="noConversion"/>
  </si>
  <si>
    <t>牛熊判断</t>
    <phoneticPr fontId="3" type="noConversion"/>
  </si>
  <si>
    <t>N</t>
    <phoneticPr fontId="3" type="noConversion"/>
  </si>
  <si>
    <t>p_max_bias</t>
    <phoneticPr fontId="3" type="noConversion"/>
  </si>
  <si>
    <t>p_min_bias</t>
    <phoneticPr fontId="3" type="noConversion"/>
  </si>
  <si>
    <t>n_max_bias</t>
    <phoneticPr fontId="3" type="noConversion"/>
  </si>
  <si>
    <t>n_min_bias</t>
    <phoneticPr fontId="3" type="noConversion"/>
  </si>
  <si>
    <t>熊</t>
    <phoneticPr fontId="3" type="noConversion"/>
  </si>
  <si>
    <t>证券代码</t>
  </si>
  <si>
    <t>证券名称</t>
  </si>
  <si>
    <t>股票余额</t>
  </si>
  <si>
    <t>可用余额</t>
  </si>
  <si>
    <t>冻结数量</t>
  </si>
  <si>
    <t>保本价</t>
  </si>
  <si>
    <t>市价</t>
  </si>
  <si>
    <t>盈亏比(%)</t>
  </si>
  <si>
    <t>盈亏</t>
  </si>
  <si>
    <t>市值</t>
  </si>
  <si>
    <t>宜昌交运</t>
  </si>
  <si>
    <t>*ST亚星</t>
  </si>
  <si>
    <t xml:space="preserve"> 保本价 </t>
  </si>
  <si>
    <t xml:space="preserve"> 盈亏 </t>
  </si>
  <si>
    <t xml:space="preserve"> 市值 </t>
  </si>
  <si>
    <t>股票盈利</t>
    <phoneticPr fontId="3" type="noConversion"/>
  </si>
  <si>
    <t>期指盈利</t>
    <phoneticPr fontId="3" type="noConversion"/>
  </si>
  <si>
    <t>合计赢利</t>
    <phoneticPr fontId="3" type="noConversion"/>
  </si>
  <si>
    <t>组合利润</t>
    <phoneticPr fontId="3" type="noConversion"/>
  </si>
  <si>
    <t>2016/04/01收盘组合</t>
    <phoneticPr fontId="3" type="noConversion"/>
  </si>
  <si>
    <t>登云股份</t>
    <phoneticPr fontId="3" type="noConversion"/>
  </si>
  <si>
    <t>科新机电</t>
    <phoneticPr fontId="3" type="noConversion"/>
  </si>
  <si>
    <t>股票盈利</t>
    <phoneticPr fontId="3" type="noConversion"/>
  </si>
  <si>
    <t>本期收益</t>
    <phoneticPr fontId="3" type="noConversion"/>
  </si>
  <si>
    <t>前收盘价</t>
    <phoneticPr fontId="3" type="noConversion"/>
  </si>
  <si>
    <t>今天日期</t>
    <phoneticPr fontId="3" type="noConversion"/>
  </si>
  <si>
    <t>前日收盘价</t>
    <phoneticPr fontId="3" type="noConversion"/>
  </si>
  <si>
    <t>今日收益</t>
    <phoneticPr fontId="3" type="noConversion"/>
  </si>
  <si>
    <t>今日收益比率</t>
    <phoneticPr fontId="3" type="noConversion"/>
  </si>
  <si>
    <t>2016/04/15收盘组合</t>
    <phoneticPr fontId="3" type="noConversion"/>
  </si>
  <si>
    <t>西部牧业</t>
    <phoneticPr fontId="3" type="noConversion"/>
  </si>
  <si>
    <t>湖南海利</t>
    <phoneticPr fontId="3" type="noConversion"/>
  </si>
  <si>
    <t>安利股份</t>
    <phoneticPr fontId="3" type="noConversion"/>
  </si>
  <si>
    <t>临界bias</t>
    <phoneticPr fontId="3" type="noConversion"/>
  </si>
  <si>
    <t>ic1609</t>
    <phoneticPr fontId="3" type="noConversion"/>
  </si>
  <si>
    <t>今年以来</t>
    <phoneticPr fontId="3" type="noConversion"/>
  </si>
  <si>
    <t>今年以来</t>
    <phoneticPr fontId="3" type="noConversion"/>
  </si>
  <si>
    <t>本期赢利</t>
    <phoneticPr fontId="3" type="noConversion"/>
  </si>
  <si>
    <t>折算率</t>
    <phoneticPr fontId="3" type="noConversion"/>
  </si>
  <si>
    <t>期指保证金</t>
    <phoneticPr fontId="3" type="noConversion"/>
  </si>
  <si>
    <t>总资产</t>
    <phoneticPr fontId="3" type="noConversion"/>
  </si>
  <si>
    <t>股票资产</t>
    <phoneticPr fontId="3" type="noConversion"/>
  </si>
  <si>
    <t>融资</t>
    <phoneticPr fontId="3" type="noConversion"/>
  </si>
  <si>
    <t>期指保证金</t>
    <phoneticPr fontId="3" type="noConversion"/>
  </si>
  <si>
    <t>剩余现金</t>
    <phoneticPr fontId="3" type="noConversion"/>
  </si>
  <si>
    <t>计算投资资本</t>
    <phoneticPr fontId="3" type="noConversion"/>
  </si>
  <si>
    <t>全收益</t>
    <phoneticPr fontId="3" type="noConversion"/>
  </si>
  <si>
    <t>今年总盈利</t>
    <phoneticPr fontId="3" type="noConversion"/>
  </si>
  <si>
    <t>2016/04/29收盘组合</t>
    <phoneticPr fontId="3" type="noConversion"/>
  </si>
  <si>
    <t>雷鸣科化</t>
    <phoneticPr fontId="3" type="noConversion"/>
  </si>
  <si>
    <t>沃施股份</t>
    <phoneticPr fontId="3" type="noConversion"/>
  </si>
  <si>
    <t>经纬电材</t>
    <phoneticPr fontId="3" type="noConversion"/>
  </si>
  <si>
    <t>元力股份</t>
    <phoneticPr fontId="3" type="noConversion"/>
  </si>
  <si>
    <t>欣泰电气</t>
    <phoneticPr fontId="3" type="noConversion"/>
  </si>
  <si>
    <t>2010</t>
  </si>
  <si>
    <t>2011</t>
  </si>
  <si>
    <t>2012</t>
  </si>
  <si>
    <t>2013</t>
  </si>
  <si>
    <t>2014</t>
  </si>
  <si>
    <t>2015</t>
  </si>
  <si>
    <t>2016</t>
  </si>
  <si>
    <t>今日股票</t>
    <phoneticPr fontId="3" type="noConversion"/>
  </si>
  <si>
    <t>ic1606</t>
    <phoneticPr fontId="3" type="noConversion"/>
  </si>
  <si>
    <t>预留缓冲</t>
    <phoneticPr fontId="3" type="noConversion"/>
  </si>
  <si>
    <t>期指与指数误差</t>
    <phoneticPr fontId="3" type="noConversion"/>
  </si>
  <si>
    <t>yes</t>
    <phoneticPr fontId="3" type="noConversion"/>
  </si>
  <si>
    <t>今日期指</t>
    <phoneticPr fontId="3" type="noConversion"/>
  </si>
  <si>
    <t>是否空仓</t>
    <phoneticPr fontId="3" type="noConversion"/>
  </si>
  <si>
    <t>回撤</t>
    <phoneticPr fontId="3" type="noConversion"/>
  </si>
  <si>
    <t>月涨幅</t>
    <phoneticPr fontId="3" type="noConversion"/>
  </si>
  <si>
    <t>IF(AM241&lt;&gt;0,AO240*(1+AM241),IF(AE241="no",AO240*(1+Z241),AO240*0.5*(2+1-V241/W241)))</t>
  </si>
  <si>
    <t>2008</t>
    <phoneticPr fontId="3" type="noConversion"/>
  </si>
  <si>
    <t>2009</t>
  </si>
  <si>
    <t>单日对冲</t>
    <phoneticPr fontId="3" type="noConversion"/>
  </si>
  <si>
    <t>牛</t>
    <phoneticPr fontId="3" type="noConversion"/>
  </si>
  <si>
    <t>全仓做空净值</t>
    <phoneticPr fontId="3" type="noConversion"/>
  </si>
  <si>
    <t>日内平空单</t>
    <phoneticPr fontId="3" type="noConversion"/>
  </si>
  <si>
    <t>日内空仓</t>
    <phoneticPr fontId="3" type="noConversion"/>
  </si>
  <si>
    <t>最低空仓线</t>
    <phoneticPr fontId="3" type="noConversion"/>
  </si>
  <si>
    <t>最高平空线</t>
    <phoneticPr fontId="3" type="noConversion"/>
  </si>
  <si>
    <t>相对非日内操作</t>
    <phoneticPr fontId="3" type="noConversion"/>
  </si>
  <si>
    <t>不做空总收益</t>
    <phoneticPr fontId="3" type="noConversion"/>
  </si>
  <si>
    <t>不做空净值</t>
    <phoneticPr fontId="3" type="noConversion"/>
  </si>
  <si>
    <t>日内空仓/平空收益</t>
    <phoneticPr fontId="3" type="noConversion"/>
  </si>
  <si>
    <t>前收盘</t>
    <phoneticPr fontId="3" type="noConversion"/>
  </si>
  <si>
    <t>开盘价</t>
    <phoneticPr fontId="3" type="noConversion"/>
  </si>
  <si>
    <t>前收盘价</t>
  </si>
  <si>
    <t>开盘价(元)</t>
  </si>
  <si>
    <t>ic当月</t>
    <phoneticPr fontId="3" type="noConversion"/>
  </si>
  <si>
    <t>期指前收盘</t>
    <phoneticPr fontId="3" type="noConversion"/>
  </si>
  <si>
    <t>期指收盘价</t>
    <phoneticPr fontId="3" type="noConversion"/>
  </si>
  <si>
    <t>平均收益</t>
    <phoneticPr fontId="3" type="noConversion"/>
  </si>
  <si>
    <t>收益中位</t>
    <phoneticPr fontId="3" type="noConversion"/>
  </si>
  <si>
    <t>期指</t>
    <phoneticPr fontId="3" type="noConversion"/>
  </si>
  <si>
    <t>if(e241&gt;d241*(1+1%),ad240*(1+1-c241/(d241*1.01)</t>
    <phoneticPr fontId="3" type="noConversion"/>
  </si>
  <si>
    <t>IF(T241&lt;&gt;0,Z240*(1+T241),IF(K241="no",Z240*(1+O241),Z240*(1+P241)))</t>
    <phoneticPr fontId="3" type="noConversion"/>
  </si>
  <si>
    <t>做多组合</t>
    <phoneticPr fontId="3" type="noConversion"/>
  </si>
  <si>
    <t>前收盘价(元)</t>
  </si>
  <si>
    <t>最高价(元)</t>
  </si>
  <si>
    <t>最低价(元)</t>
  </si>
  <si>
    <t>闲置资金收益</t>
    <phoneticPr fontId="3" type="noConversion"/>
  </si>
  <si>
    <t>最大回撤</t>
    <phoneticPr fontId="3" type="noConversion"/>
  </si>
  <si>
    <t>回撤</t>
    <phoneticPr fontId="3" type="noConversion"/>
  </si>
  <si>
    <t>xx&gt;r$2295</t>
    <phoneticPr fontId="3" type="noConversion"/>
  </si>
  <si>
    <t>lowmc</t>
    <phoneticPr fontId="3" type="noConversion"/>
  </si>
  <si>
    <t>做空全收益</t>
    <phoneticPr fontId="3" type="noConversion"/>
  </si>
  <si>
    <t>illiq组合</t>
    <phoneticPr fontId="3" type="noConversion"/>
  </si>
  <si>
    <t>结束行位置</t>
    <phoneticPr fontId="3" type="noConversion"/>
  </si>
  <si>
    <t>总计</t>
    <phoneticPr fontId="3" type="noConversion"/>
  </si>
  <si>
    <t>不做空收益</t>
    <phoneticPr fontId="3" type="noConversion"/>
  </si>
  <si>
    <t>不做空最大回撤</t>
    <phoneticPr fontId="3" type="noConversion"/>
  </si>
  <si>
    <t>做空收益</t>
    <phoneticPr fontId="3" type="noConversion"/>
  </si>
  <si>
    <t>做空最大回撤</t>
    <phoneticPr fontId="3" type="noConversion"/>
  </si>
  <si>
    <t>Lowmc</t>
    <phoneticPr fontId="3" type="noConversion"/>
  </si>
  <si>
    <t>单日做多收益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</si>
</sst>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0.00_ "/>
    <numFmt numFmtId="177" formatCode="_ * #,##0_ ;_ * \-#,##0_ ;_ * &quot;-&quot;??_ ;_ @_ "/>
    <numFmt numFmtId="178" formatCode="0.0%"/>
    <numFmt numFmtId="179" formatCode="yyyy\-mm\-dd"/>
    <numFmt numFmtId="180" formatCode="0.000%"/>
    <numFmt numFmtId="181" formatCode="000000"/>
    <numFmt numFmtId="182" formatCode="_ * #,##0.0000_ ;_ * \-#,##0.0000_ ;_ * &quot;-&quot;??_ ;_ @_ "/>
  </numFmts>
  <fonts count="13" x14ac:knownFonts="1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b/>
      <sz val="11"/>
      <color rgb="FF000000"/>
      <name val="宋体"/>
      <family val="2"/>
    </font>
    <font>
      <b/>
      <sz val="11"/>
      <color theme="1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</cellStyleXfs>
  <cellXfs count="220">
    <xf numFmtId="0" fontId="0" fillId="0" borderId="0" xfId="0"/>
    <xf numFmtId="43" fontId="1" fillId="0" borderId="1" xfId="1" applyFont="1" applyBorder="1" applyAlignment="1">
      <alignment horizontal="center" vertical="top"/>
    </xf>
    <xf numFmtId="43" fontId="0" fillId="0" borderId="0" xfId="1" applyFont="1" applyAlignment="1"/>
    <xf numFmtId="176" fontId="0" fillId="0" borderId="0" xfId="0" applyNumberFormat="1"/>
    <xf numFmtId="10" fontId="0" fillId="0" borderId="0" xfId="0" applyNumberFormat="1"/>
    <xf numFmtId="10" fontId="1" fillId="0" borderId="2" xfId="2" applyNumberFormat="1" applyFont="1" applyFill="1" applyBorder="1" applyAlignment="1">
      <alignment horizontal="center" vertical="top"/>
    </xf>
    <xf numFmtId="10" fontId="0" fillId="0" borderId="0" xfId="2" applyNumberFormat="1" applyFont="1" applyAlignment="1"/>
    <xf numFmtId="176" fontId="4" fillId="0" borderId="1" xfId="0" applyNumberFormat="1" applyFont="1" applyBorder="1" applyAlignment="1">
      <alignment horizontal="center" vertical="top"/>
    </xf>
    <xf numFmtId="0" fontId="6" fillId="0" borderId="0" xfId="0" applyFont="1"/>
    <xf numFmtId="43" fontId="6" fillId="0" borderId="0" xfId="1" applyFont="1" applyAlignment="1"/>
    <xf numFmtId="10" fontId="6" fillId="0" borderId="0" xfId="2" applyNumberFormat="1" applyFont="1" applyAlignment="1"/>
    <xf numFmtId="0" fontId="0" fillId="2" borderId="0" xfId="0" applyFill="1"/>
    <xf numFmtId="10" fontId="0" fillId="2" borderId="0" xfId="0" applyNumberFormat="1" applyFill="1"/>
    <xf numFmtId="43" fontId="0" fillId="2" borderId="0" xfId="1" applyFont="1" applyFill="1" applyAlignment="1"/>
    <xf numFmtId="10" fontId="0" fillId="2" borderId="0" xfId="2" applyNumberFormat="1" applyFont="1" applyFill="1" applyAlignment="1"/>
    <xf numFmtId="0" fontId="0" fillId="0" borderId="0" xfId="0" applyFill="1"/>
    <xf numFmtId="43" fontId="0" fillId="0" borderId="0" xfId="1" applyFont="1" applyFill="1" applyAlignment="1"/>
    <xf numFmtId="10" fontId="0" fillId="0" borderId="0" xfId="2" applyNumberFormat="1" applyFont="1" applyFill="1" applyAlignment="1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4" fontId="0" fillId="0" borderId="0" xfId="0" applyNumberFormat="1"/>
    <xf numFmtId="0" fontId="0" fillId="2" borderId="0" xfId="0" applyFill="1" applyAlignment="1">
      <alignment vertical="center"/>
    </xf>
    <xf numFmtId="14" fontId="0" fillId="2" borderId="0" xfId="0" applyNumberFormat="1" applyFill="1" applyAlignment="1">
      <alignment vertical="center"/>
    </xf>
    <xf numFmtId="43" fontId="0" fillId="0" borderId="0" xfId="1" applyFont="1" applyAlignment="1">
      <alignment vertical="center"/>
    </xf>
    <xf numFmtId="43" fontId="0" fillId="2" borderId="0" xfId="1" applyFont="1" applyFill="1" applyAlignment="1">
      <alignment vertical="center"/>
    </xf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NumberFormat="1" applyFont="1" applyAlignment="1"/>
    <xf numFmtId="177" fontId="0" fillId="0" borderId="0" xfId="1" applyNumberFormat="1" applyFont="1" applyAlignment="1"/>
    <xf numFmtId="10" fontId="1" fillId="0" borderId="0" xfId="2" applyNumberFormat="1" applyFont="1" applyFill="1" applyBorder="1" applyAlignment="1">
      <alignment horizontal="center" vertical="top"/>
    </xf>
    <xf numFmtId="43" fontId="0" fillId="0" borderId="0" xfId="2" applyNumberFormat="1" applyFont="1" applyAlignment="1"/>
    <xf numFmtId="43" fontId="0" fillId="2" borderId="0" xfId="2" applyNumberFormat="1" applyFont="1" applyFill="1" applyAlignment="1"/>
    <xf numFmtId="0" fontId="0" fillId="2" borderId="0" xfId="0" applyFill="1" applyAlignment="1">
      <alignment horizontal="right"/>
    </xf>
    <xf numFmtId="0" fontId="0" fillId="0" borderId="0" xfId="0" applyFill="1" applyAlignment="1">
      <alignment horizontal="right"/>
    </xf>
    <xf numFmtId="4" fontId="0" fillId="0" borderId="0" xfId="0" applyNumberFormat="1" applyAlignment="1">
      <alignment vertical="center"/>
    </xf>
    <xf numFmtId="0" fontId="0" fillId="0" borderId="0" xfId="0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/>
    <xf numFmtId="4" fontId="0" fillId="2" borderId="0" xfId="0" applyNumberFormat="1" applyFill="1"/>
    <xf numFmtId="0" fontId="0" fillId="2" borderId="0" xfId="0" applyFill="1" applyAlignment="1">
      <alignment horizontal="center"/>
    </xf>
    <xf numFmtId="9" fontId="0" fillId="0" borderId="0" xfId="0" applyNumberFormat="1" applyAlignment="1">
      <alignment horizontal="center"/>
    </xf>
    <xf numFmtId="0" fontId="0" fillId="3" borderId="0" xfId="0" applyFill="1"/>
    <xf numFmtId="10" fontId="0" fillId="3" borderId="0" xfId="2" applyNumberFormat="1" applyFont="1" applyFill="1" applyAlignment="1"/>
    <xf numFmtId="0" fontId="0" fillId="3" borderId="0" xfId="0" applyFill="1" applyAlignment="1">
      <alignment vertical="center"/>
    </xf>
    <xf numFmtId="4" fontId="0" fillId="3" borderId="0" xfId="0" applyNumberFormat="1" applyFill="1"/>
    <xf numFmtId="0" fontId="0" fillId="3" borderId="0" xfId="0" applyFill="1" applyAlignment="1">
      <alignment horizontal="center"/>
    </xf>
    <xf numFmtId="10" fontId="0" fillId="4" borderId="0" xfId="2" applyNumberFormat="1" applyFont="1" applyFill="1" applyAlignment="1"/>
    <xf numFmtId="0" fontId="0" fillId="5" borderId="0" xfId="0" applyFill="1"/>
    <xf numFmtId="43" fontId="0" fillId="5" borderId="0" xfId="1" applyFont="1" applyFill="1" applyAlignment="1"/>
    <xf numFmtId="178" fontId="0" fillId="5" borderId="0" xfId="2" applyNumberFormat="1" applyFont="1" applyFill="1" applyAlignment="1"/>
    <xf numFmtId="10" fontId="0" fillId="5" borderId="0" xfId="2" applyNumberFormat="1" applyFont="1" applyFill="1" applyAlignment="1"/>
    <xf numFmtId="0" fontId="0" fillId="5" borderId="0" xfId="0" applyFill="1" applyAlignment="1">
      <alignment vertical="center"/>
    </xf>
    <xf numFmtId="4" fontId="0" fillId="5" borderId="0" xfId="0" applyNumberFormat="1" applyFill="1"/>
    <xf numFmtId="0" fontId="0" fillId="5" borderId="0" xfId="0" applyFill="1" applyAlignment="1">
      <alignment horizontal="center"/>
    </xf>
    <xf numFmtId="14" fontId="0" fillId="0" borderId="0" xfId="0" applyNumberFormat="1"/>
    <xf numFmtId="0" fontId="7" fillId="0" borderId="0" xfId="0" applyFont="1"/>
    <xf numFmtId="43" fontId="0" fillId="4" borderId="0" xfId="2" applyNumberFormat="1" applyFont="1" applyFill="1" applyAlignment="1"/>
    <xf numFmtId="180" fontId="0" fillId="2" borderId="0" xfId="2" applyNumberFormat="1" applyFont="1" applyFill="1" applyAlignment="1"/>
    <xf numFmtId="4" fontId="0" fillId="0" borderId="0" xfId="0" applyNumberFormat="1" applyFill="1"/>
    <xf numFmtId="9" fontId="0" fillId="5" borderId="0" xfId="2" applyNumberFormat="1" applyFont="1" applyFill="1" applyAlignment="1"/>
    <xf numFmtId="177" fontId="0" fillId="5" borderId="0" xfId="1" applyNumberFormat="1" applyFont="1" applyFill="1" applyAlignment="1"/>
    <xf numFmtId="9" fontId="0" fillId="0" borderId="0" xfId="2" applyFont="1" applyAlignment="1">
      <alignment horizontal="center"/>
    </xf>
    <xf numFmtId="43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3" fontId="8" fillId="0" borderId="0" xfId="1" applyFont="1" applyAlignment="1"/>
    <xf numFmtId="10" fontId="8" fillId="0" borderId="0" xfId="2" applyNumberFormat="1" applyFont="1" applyAlignment="1"/>
    <xf numFmtId="0" fontId="8" fillId="0" borderId="0" xfId="0" applyFont="1" applyAlignment="1">
      <alignment vertical="center"/>
    </xf>
    <xf numFmtId="4" fontId="8" fillId="0" borderId="0" xfId="0" applyNumberFormat="1" applyFont="1"/>
    <xf numFmtId="0" fontId="8" fillId="0" borderId="0" xfId="0" applyFont="1" applyAlignment="1">
      <alignment horizontal="center"/>
    </xf>
    <xf numFmtId="179" fontId="6" fillId="0" borderId="0" xfId="0" applyNumberFormat="1" applyFont="1" applyAlignment="1">
      <alignment vertical="center"/>
    </xf>
    <xf numFmtId="179" fontId="0" fillId="0" borderId="0" xfId="0" applyNumberFormat="1" applyAlignment="1">
      <alignment vertical="center"/>
    </xf>
    <xf numFmtId="179" fontId="0" fillId="2" borderId="0" xfId="0" applyNumberFormat="1" applyFill="1" applyAlignment="1">
      <alignment vertical="center"/>
    </xf>
    <xf numFmtId="179" fontId="0" fillId="3" borderId="0" xfId="0" applyNumberFormat="1" applyFill="1" applyAlignment="1">
      <alignment vertical="center"/>
    </xf>
    <xf numFmtId="179" fontId="8" fillId="0" borderId="0" xfId="0" applyNumberFormat="1" applyFont="1" applyAlignment="1">
      <alignment vertical="center"/>
    </xf>
    <xf numFmtId="179" fontId="0" fillId="5" borderId="0" xfId="0" applyNumberFormat="1" applyFill="1" applyAlignment="1">
      <alignment vertical="center"/>
    </xf>
    <xf numFmtId="0" fontId="0" fillId="0" borderId="0" xfId="0"/>
    <xf numFmtId="43" fontId="0" fillId="6" borderId="0" xfId="1" applyFont="1" applyFill="1" applyAlignment="1"/>
    <xf numFmtId="10" fontId="0" fillId="6" borderId="0" xfId="2" applyNumberFormat="1" applyFont="1" applyFill="1" applyAlignment="1"/>
    <xf numFmtId="0" fontId="0" fillId="6" borderId="0" xfId="0" applyFill="1"/>
    <xf numFmtId="0" fontId="0" fillId="6" borderId="0" xfId="0" applyFill="1" applyAlignment="1">
      <alignment vertical="center"/>
    </xf>
    <xf numFmtId="179" fontId="0" fillId="6" borderId="0" xfId="0" applyNumberFormat="1" applyFill="1" applyAlignment="1">
      <alignment vertical="center"/>
    </xf>
    <xf numFmtId="4" fontId="0" fillId="6" borderId="0" xfId="0" applyNumberFormat="1" applyFill="1"/>
    <xf numFmtId="0" fontId="0" fillId="6" borderId="0" xfId="0" applyFill="1" applyAlignment="1">
      <alignment horizontal="center"/>
    </xf>
    <xf numFmtId="182" fontId="6" fillId="0" borderId="0" xfId="1" applyNumberFormat="1" applyFont="1" applyAlignment="1"/>
    <xf numFmtId="182" fontId="0" fillId="0" borderId="0" xfId="1" applyNumberFormat="1" applyFont="1" applyAlignment="1"/>
    <xf numFmtId="182" fontId="8" fillId="0" borderId="0" xfId="1" applyNumberFormat="1" applyFont="1" applyAlignment="1"/>
    <xf numFmtId="182" fontId="0" fillId="2" borderId="0" xfId="1" applyNumberFormat="1" applyFont="1" applyFill="1" applyAlignment="1"/>
    <xf numFmtId="182" fontId="0" fillId="5" borderId="0" xfId="1" applyNumberFormat="1" applyFont="1" applyFill="1" applyAlignment="1"/>
    <xf numFmtId="10" fontId="7" fillId="0" borderId="0" xfId="2" applyNumberFormat="1" applyFont="1" applyAlignment="1"/>
    <xf numFmtId="14" fontId="0" fillId="0" borderId="0" xfId="0" quotePrefix="1" applyNumberFormat="1"/>
    <xf numFmtId="43" fontId="0" fillId="7" borderId="0" xfId="0" applyNumberFormat="1" applyFill="1"/>
    <xf numFmtId="0" fontId="0" fillId="8" borderId="0" xfId="0" applyFill="1"/>
    <xf numFmtId="43" fontId="0" fillId="8" borderId="0" xfId="1" applyFont="1" applyFill="1" applyAlignment="1"/>
    <xf numFmtId="0" fontId="0" fillId="4" borderId="0" xfId="0" applyFill="1"/>
    <xf numFmtId="43" fontId="0" fillId="4" borderId="0" xfId="1" applyFont="1" applyFill="1" applyAlignment="1"/>
    <xf numFmtId="0" fontId="0" fillId="4" borderId="0" xfId="0" applyFill="1" applyAlignment="1">
      <alignment vertical="center"/>
    </xf>
    <xf numFmtId="179" fontId="0" fillId="4" borderId="0" xfId="0" applyNumberFormat="1" applyFill="1" applyAlignment="1">
      <alignment vertical="center"/>
    </xf>
    <xf numFmtId="4" fontId="0" fillId="4" borderId="0" xfId="0" applyNumberFormat="1" applyFill="1"/>
    <xf numFmtId="0" fontId="0" fillId="4" borderId="0" xfId="0" applyFill="1" applyAlignment="1">
      <alignment horizontal="center"/>
    </xf>
    <xf numFmtId="182" fontId="0" fillId="4" borderId="0" xfId="1" applyNumberFormat="1" applyFont="1" applyFill="1" applyAlignment="1"/>
    <xf numFmtId="0" fontId="0" fillId="0" borderId="0" xfId="0" applyAlignment="1">
      <alignment horizontal="right"/>
    </xf>
    <xf numFmtId="181" fontId="0" fillId="0" borderId="0" xfId="0" applyNumberFormat="1" applyFill="1" applyAlignment="1">
      <alignment horizontal="right"/>
    </xf>
    <xf numFmtId="9" fontId="0" fillId="9" borderId="0" xfId="2" applyFont="1" applyFill="1" applyAlignment="1"/>
    <xf numFmtId="182" fontId="0" fillId="9" borderId="0" xfId="1" applyNumberFormat="1" applyFont="1" applyFill="1" applyAlignment="1"/>
    <xf numFmtId="10" fontId="0" fillId="9" borderId="0" xfId="2" applyNumberFormat="1" applyFont="1" applyFill="1" applyAlignment="1"/>
    <xf numFmtId="43" fontId="0" fillId="9" borderId="0" xfId="1" applyFont="1" applyFill="1" applyAlignment="1"/>
    <xf numFmtId="177" fontId="0" fillId="9" borderId="0" xfId="1" applyNumberFormat="1" applyFont="1" applyFill="1" applyAlignment="1"/>
    <xf numFmtId="0" fontId="0" fillId="0" borderId="0" xfId="0"/>
    <xf numFmtId="0" fontId="0" fillId="0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180" fontId="0" fillId="0" borderId="0" xfId="2" applyNumberFormat="1" applyFont="1" applyFill="1" applyAlignment="1"/>
    <xf numFmtId="0" fontId="0" fillId="0" borderId="0" xfId="0" applyFill="1" applyAlignment="1">
      <alignment horizontal="center"/>
    </xf>
    <xf numFmtId="182" fontId="0" fillId="0" borderId="0" xfId="1" applyNumberFormat="1" applyFont="1" applyFill="1" applyAlignment="1"/>
    <xf numFmtId="43" fontId="0" fillId="5" borderId="0" xfId="0" applyNumberFormat="1" applyFill="1"/>
    <xf numFmtId="0" fontId="0" fillId="0" borderId="0" xfId="0"/>
    <xf numFmtId="43" fontId="0" fillId="2" borderId="0" xfId="0" applyNumberFormat="1" applyFill="1"/>
    <xf numFmtId="182" fontId="0" fillId="6" borderId="0" xfId="1" applyNumberFormat="1" applyFont="1" applyFill="1" applyAlignment="1"/>
    <xf numFmtId="43" fontId="0" fillId="6" borderId="0" xfId="0" applyNumberFormat="1" applyFill="1"/>
    <xf numFmtId="10" fontId="0" fillId="0" borderId="0" xfId="2" quotePrefix="1" applyNumberFormat="1" applyFont="1" applyAlignment="1"/>
    <xf numFmtId="10" fontId="0" fillId="0" borderId="0" xfId="0" applyNumberFormat="1" applyAlignment="1">
      <alignment horizontal="center"/>
    </xf>
    <xf numFmtId="180" fontId="6" fillId="0" borderId="0" xfId="2" applyNumberFormat="1" applyFont="1" applyFill="1" applyAlignment="1">
      <alignment vertical="center"/>
    </xf>
    <xf numFmtId="180" fontId="0" fillId="0" borderId="0" xfId="1" applyNumberFormat="1" applyFont="1" applyFill="1" applyAlignment="1"/>
    <xf numFmtId="180" fontId="8" fillId="0" borderId="0" xfId="2" applyNumberFormat="1" applyFont="1" applyFill="1" applyAlignment="1"/>
    <xf numFmtId="10" fontId="6" fillId="0" borderId="0" xfId="2" applyNumberFormat="1" applyFont="1" applyFill="1" applyAlignment="1">
      <alignment vertical="center"/>
    </xf>
    <xf numFmtId="0" fontId="9" fillId="0" borderId="0" xfId="0" applyFont="1"/>
    <xf numFmtId="0" fontId="8" fillId="0" borderId="0" xfId="0" applyFont="1"/>
    <xf numFmtId="43" fontId="8" fillId="5" borderId="0" xfId="1" applyFont="1" applyFill="1" applyAlignment="1"/>
    <xf numFmtId="0" fontId="8" fillId="2" borderId="0" xfId="0" applyFont="1" applyFill="1"/>
    <xf numFmtId="0" fontId="8" fillId="0" borderId="0" xfId="0" applyFont="1" applyFill="1"/>
    <xf numFmtId="0" fontId="8" fillId="4" borderId="0" xfId="0" applyFont="1" applyFill="1"/>
    <xf numFmtId="0" fontId="0" fillId="7" borderId="0" xfId="0" applyFill="1" applyAlignment="1">
      <alignment vertical="center"/>
    </xf>
    <xf numFmtId="179" fontId="0" fillId="7" borderId="0" xfId="0" applyNumberFormat="1" applyFill="1" applyAlignment="1">
      <alignment vertical="center"/>
    </xf>
    <xf numFmtId="4" fontId="0" fillId="7" borderId="0" xfId="0" applyNumberFormat="1" applyFill="1"/>
    <xf numFmtId="180" fontId="0" fillId="7" borderId="0" xfId="2" applyNumberFormat="1" applyFont="1" applyFill="1" applyAlignment="1"/>
    <xf numFmtId="0" fontId="0" fillId="7" borderId="0" xfId="0" applyFill="1" applyAlignment="1">
      <alignment horizontal="center"/>
    </xf>
    <xf numFmtId="10" fontId="0" fillId="7" borderId="0" xfId="2" applyNumberFormat="1" applyFont="1" applyFill="1" applyAlignment="1"/>
    <xf numFmtId="182" fontId="0" fillId="7" borderId="0" xfId="1" applyNumberFormat="1" applyFont="1" applyFill="1" applyAlignment="1"/>
    <xf numFmtId="43" fontId="0" fillId="7" borderId="0" xfId="1" applyFont="1" applyFill="1" applyAlignment="1"/>
    <xf numFmtId="0" fontId="0" fillId="7" borderId="0" xfId="0" applyFill="1"/>
    <xf numFmtId="43" fontId="9" fillId="0" borderId="0" xfId="1" applyFont="1" applyAlignment="1"/>
    <xf numFmtId="43" fontId="8" fillId="2" borderId="0" xfId="1" applyFont="1" applyFill="1" applyAlignment="1"/>
    <xf numFmtId="43" fontId="8" fillId="0" borderId="0" xfId="1" applyFont="1" applyFill="1" applyAlignment="1"/>
    <xf numFmtId="43" fontId="8" fillId="4" borderId="0" xfId="1" applyFont="1" applyFill="1" applyAlignment="1"/>
    <xf numFmtId="10" fontId="6" fillId="10" borderId="0" xfId="2" applyNumberFormat="1" applyFont="1" applyFill="1" applyAlignment="1">
      <alignment vertical="center"/>
    </xf>
    <xf numFmtId="10" fontId="0" fillId="10" borderId="0" xfId="2" applyNumberFormat="1" applyFont="1" applyFill="1" applyAlignment="1"/>
    <xf numFmtId="0" fontId="0" fillId="11" borderId="0" xfId="0" applyFill="1" applyAlignment="1">
      <alignment vertical="center"/>
    </xf>
    <xf numFmtId="179" fontId="0" fillId="11" borderId="0" xfId="0" applyNumberFormat="1" applyFill="1" applyAlignment="1">
      <alignment vertical="center"/>
    </xf>
    <xf numFmtId="43" fontId="0" fillId="11" borderId="0" xfId="1" applyFont="1" applyFill="1" applyAlignment="1">
      <alignment vertical="center"/>
    </xf>
    <xf numFmtId="4" fontId="0" fillId="11" borderId="0" xfId="0" applyNumberFormat="1" applyFill="1"/>
    <xf numFmtId="180" fontId="0" fillId="11" borderId="0" xfId="2" applyNumberFormat="1" applyFont="1" applyFill="1" applyAlignment="1"/>
    <xf numFmtId="0" fontId="0" fillId="11" borderId="0" xfId="0" applyFill="1" applyAlignment="1">
      <alignment horizontal="center"/>
    </xf>
    <xf numFmtId="10" fontId="0" fillId="11" borderId="0" xfId="2" applyNumberFormat="1" applyFont="1" applyFill="1" applyAlignment="1"/>
    <xf numFmtId="4" fontId="0" fillId="11" borderId="0" xfId="0" applyNumberFormat="1" applyFill="1" applyAlignment="1">
      <alignment vertical="center"/>
    </xf>
    <xf numFmtId="182" fontId="0" fillId="11" borderId="0" xfId="1" applyNumberFormat="1" applyFont="1" applyFill="1" applyAlignment="1"/>
    <xf numFmtId="43" fontId="0" fillId="11" borderId="0" xfId="0" applyNumberFormat="1" applyFill="1"/>
    <xf numFmtId="0" fontId="0" fillId="11" borderId="0" xfId="0" applyFill="1"/>
    <xf numFmtId="43" fontId="7" fillId="0" borderId="0" xfId="1" applyFont="1" applyAlignment="1"/>
    <xf numFmtId="43" fontId="0" fillId="3" borderId="0" xfId="1" applyFont="1" applyFill="1" applyAlignment="1"/>
    <xf numFmtId="182" fontId="7" fillId="0" borderId="0" xfId="1" applyNumberFormat="1" applyFont="1" applyAlignment="1"/>
    <xf numFmtId="177" fontId="7" fillId="0" borderId="0" xfId="1" applyNumberFormat="1" applyFont="1" applyAlignment="1"/>
    <xf numFmtId="0" fontId="0" fillId="0" borderId="0" xfId="0"/>
    <xf numFmtId="4" fontId="0" fillId="2" borderId="0" xfId="0" applyNumberFormat="1" applyFill="1" applyAlignment="1">
      <alignment vertical="center"/>
    </xf>
    <xf numFmtId="177" fontId="8" fillId="0" borderId="0" xfId="1" applyNumberFormat="1" applyFont="1" applyAlignment="1"/>
    <xf numFmtId="10" fontId="0" fillId="0" borderId="0" xfId="2" applyNumberFormat="1" applyFont="1" applyAlignment="1">
      <alignment vertical="center"/>
    </xf>
    <xf numFmtId="178" fontId="0" fillId="0" borderId="0" xfId="2" applyNumberFormat="1" applyFont="1" applyFill="1" applyAlignment="1"/>
    <xf numFmtId="9" fontId="0" fillId="0" borderId="0" xfId="2" applyNumberFormat="1" applyFont="1" applyFill="1" applyAlignment="1"/>
    <xf numFmtId="177" fontId="0" fillId="0" borderId="0" xfId="1" applyNumberFormat="1" applyFont="1" applyFill="1" applyAlignment="1"/>
    <xf numFmtId="43" fontId="0" fillId="5" borderId="0" xfId="1" applyFont="1" applyFill="1" applyAlignment="1">
      <alignment vertical="center"/>
    </xf>
    <xf numFmtId="180" fontId="0" fillId="5" borderId="0" xfId="2" applyNumberFormat="1" applyFont="1" applyFill="1" applyAlignment="1"/>
    <xf numFmtId="4" fontId="0" fillId="5" borderId="0" xfId="0" applyNumberFormat="1" applyFill="1" applyAlignment="1">
      <alignment vertical="center"/>
    </xf>
    <xf numFmtId="9" fontId="8" fillId="0" borderId="0" xfId="2" applyNumberFormat="1" applyFont="1" applyFill="1" applyAlignment="1"/>
    <xf numFmtId="178" fontId="8" fillId="0" borderId="0" xfId="2" applyNumberFormat="1" applyFont="1" applyFill="1" applyAlignment="1"/>
    <xf numFmtId="10" fontId="8" fillId="0" borderId="0" xfId="2" applyNumberFormat="1" applyFont="1" applyFill="1" applyAlignment="1"/>
    <xf numFmtId="177" fontId="8" fillId="0" borderId="0" xfId="1" applyNumberFormat="1" applyFont="1" applyFill="1" applyAlignment="1"/>
    <xf numFmtId="43" fontId="0" fillId="0" borderId="0" xfId="1" applyNumberFormat="1" applyFont="1" applyFill="1" applyAlignment="1"/>
    <xf numFmtId="178" fontId="7" fillId="0" borderId="0" xfId="2" applyNumberFormat="1" applyFont="1" applyAlignment="1"/>
    <xf numFmtId="10" fontId="10" fillId="0" borderId="0" xfId="0" applyNumberFormat="1" applyFont="1"/>
    <xf numFmtId="0" fontId="11" fillId="0" borderId="0" xfId="0" applyFont="1" applyAlignment="1">
      <alignment vertical="center"/>
    </xf>
    <xf numFmtId="179" fontId="11" fillId="0" borderId="0" xfId="0" applyNumberFormat="1" applyFont="1" applyAlignment="1">
      <alignment vertical="center"/>
    </xf>
    <xf numFmtId="43" fontId="11" fillId="0" borderId="0" xfId="1" applyFont="1" applyAlignment="1">
      <alignment vertical="center"/>
    </xf>
    <xf numFmtId="180" fontId="11" fillId="0" borderId="0" xfId="2" applyNumberFormat="1" applyFont="1" applyFill="1" applyAlignment="1">
      <alignment vertical="center"/>
    </xf>
    <xf numFmtId="0" fontId="11" fillId="0" borderId="0" xfId="0" applyFont="1" applyAlignment="1">
      <alignment horizontal="center"/>
    </xf>
    <xf numFmtId="10" fontId="11" fillId="0" borderId="0" xfId="2" applyNumberFormat="1" applyFont="1" applyFill="1" applyAlignment="1">
      <alignment vertical="center"/>
    </xf>
    <xf numFmtId="10" fontId="11" fillId="10" borderId="0" xfId="2" applyNumberFormat="1" applyFont="1" applyFill="1" applyAlignment="1">
      <alignment vertical="center"/>
    </xf>
    <xf numFmtId="182" fontId="11" fillId="0" borderId="0" xfId="1" applyNumberFormat="1" applyFont="1" applyAlignment="1"/>
    <xf numFmtId="0" fontId="11" fillId="0" borderId="0" xfId="0" applyFont="1"/>
    <xf numFmtId="10" fontId="11" fillId="0" borderId="0" xfId="2" applyNumberFormat="1" applyFont="1" applyAlignment="1"/>
    <xf numFmtId="43" fontId="12" fillId="0" borderId="0" xfId="1" applyFont="1" applyAlignment="1"/>
    <xf numFmtId="0" fontId="12" fillId="0" borderId="0" xfId="0" applyFont="1"/>
    <xf numFmtId="43" fontId="11" fillId="0" borderId="0" xfId="1" applyFont="1" applyAlignment="1"/>
    <xf numFmtId="0" fontId="0" fillId="0" borderId="0" xfId="0" applyNumberFormat="1"/>
    <xf numFmtId="182" fontId="0" fillId="0" borderId="0" xfId="1" applyNumberFormat="1" applyFont="1" applyAlignment="1">
      <alignment vertical="center"/>
    </xf>
    <xf numFmtId="10" fontId="0" fillId="0" borderId="0" xfId="1" applyNumberFormat="1" applyFont="1" applyAlignment="1">
      <alignment vertical="center"/>
    </xf>
    <xf numFmtId="0" fontId="1" fillId="0" borderId="1" xfId="0" applyFont="1" applyBorder="1" applyAlignment="1">
      <alignment horizontal="center" vertical="top"/>
    </xf>
    <xf numFmtId="180" fontId="6" fillId="0" borderId="0" xfId="2" applyNumberFormat="1" applyFont="1" applyFill="1" applyAlignment="1"/>
    <xf numFmtId="9" fontId="6" fillId="0" borderId="0" xfId="2" applyFont="1" applyAlignment="1">
      <alignment horizontal="center"/>
    </xf>
    <xf numFmtId="14" fontId="6" fillId="0" borderId="0" xfId="2" quotePrefix="1" applyNumberFormat="1" applyFont="1" applyFill="1" applyAlignment="1"/>
    <xf numFmtId="43" fontId="6" fillId="0" borderId="0" xfId="1" applyFont="1" applyAlignment="1">
      <alignment vertical="center"/>
    </xf>
    <xf numFmtId="0" fontId="0" fillId="0" borderId="0" xfId="0"/>
    <xf numFmtId="43" fontId="0" fillId="0" borderId="0" xfId="1" applyFont="1" applyFill="1" applyAlignment="1">
      <alignment horizontal="center"/>
    </xf>
    <xf numFmtId="43" fontId="0" fillId="0" borderId="0" xfId="1" applyFont="1" applyFill="1" applyAlignment="1">
      <alignment vertical="center"/>
    </xf>
    <xf numFmtId="10" fontId="0" fillId="0" borderId="0" xfId="2" applyNumberFormat="1" applyFont="1" applyFill="1" applyAlignment="1">
      <alignment horizontal="center"/>
    </xf>
    <xf numFmtId="43" fontId="12" fillId="0" borderId="0" xfId="1" applyFont="1" applyFill="1" applyAlignment="1"/>
    <xf numFmtId="0" fontId="0" fillId="5" borderId="0" xfId="0" applyNumberFormat="1" applyFill="1"/>
    <xf numFmtId="0" fontId="0" fillId="2" borderId="0" xfId="0" applyNumberFormat="1" applyFill="1"/>
    <xf numFmtId="43" fontId="11" fillId="0" borderId="0" xfId="1" applyFont="1" applyAlignment="1">
      <alignment horizontal="right" vertical="center"/>
    </xf>
    <xf numFmtId="43" fontId="0" fillId="0" borderId="0" xfId="1" applyFont="1" applyAlignment="1">
      <alignment horizontal="right"/>
    </xf>
    <xf numFmtId="43" fontId="0" fillId="0" borderId="0" xfId="1" applyFont="1" applyAlignment="1">
      <alignment horizontal="right" vertical="center"/>
    </xf>
    <xf numFmtId="0" fontId="0" fillId="0" borderId="0" xfId="3" applyNumberFormat="1" applyFont="1" applyAlignment="1">
      <alignment vertical="center"/>
    </xf>
    <xf numFmtId="0" fontId="0" fillId="0" borderId="0" xfId="1" applyNumberFormat="1" applyFont="1" applyAlignment="1">
      <alignment vertical="center"/>
    </xf>
    <xf numFmtId="0" fontId="0" fillId="2" borderId="0" xfId="1" applyNumberFormat="1" applyFont="1" applyFill="1" applyAlignment="1">
      <alignment vertical="center"/>
    </xf>
    <xf numFmtId="0" fontId="0" fillId="12" borderId="0" xfId="3" applyNumberFormat="1" applyFont="1" applyFill="1" applyAlignment="1">
      <alignment vertical="center"/>
    </xf>
    <xf numFmtId="43" fontId="0" fillId="12" borderId="0" xfId="1" applyFont="1" applyFill="1" applyAlignment="1">
      <alignment vertical="center"/>
    </xf>
    <xf numFmtId="10" fontId="0" fillId="12" borderId="0" xfId="1" applyNumberFormat="1" applyFont="1" applyFill="1" applyAlignment="1">
      <alignment vertical="center"/>
    </xf>
    <xf numFmtId="0" fontId="0" fillId="13" borderId="0" xfId="0" applyFill="1"/>
    <xf numFmtId="10" fontId="0" fillId="13" borderId="0" xfId="1" applyNumberFormat="1" applyFont="1" applyFill="1" applyAlignment="1">
      <alignment vertical="center"/>
    </xf>
    <xf numFmtId="43" fontId="7" fillId="0" borderId="0" xfId="0" applyNumberFormat="1" applyFont="1"/>
    <xf numFmtId="43" fontId="0" fillId="5" borderId="0" xfId="1" applyFont="1" applyFill="1" applyAlignment="1">
      <alignment horizontal="right"/>
    </xf>
  </cellXfs>
  <cellStyles count="4">
    <cellStyle name="百分比" xfId="2" builtinId="5"/>
    <cellStyle name="常规" xfId="0" builtinId="0"/>
    <cellStyle name="货币" xfId="3" builtinId="4"/>
    <cellStyle name="千位分隔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>
        <v>6058.1769999999997</v>
        <stp/>
        <stp>EM_I_DQ_HIGH</stp>
        <stp>2</stp>
        <stp>000905.SH</stp>
        <stp>6/8/2016</stp>
        <tr r="E2288" s="58"/>
      </tp>
      <tp>
        <v>6052.049</v>
        <stp/>
        <stp>EM_I_DQ_HIGH</stp>
        <stp>2</stp>
        <stp>000905.SH</stp>
        <stp>6/7/2016</stp>
        <tr r="E2287" s="58"/>
      </tp>
      <tp>
        <v>6067.4650000000001</v>
        <stp/>
        <stp>EM_I_DQ_HIGH</stp>
        <stp>2</stp>
        <stp>000905.SH</stp>
        <stp>6/6/2016</stp>
        <tr r="E2286" s="58"/>
      </tp>
      <tp>
        <v>6062.1379999999999</v>
        <stp/>
        <stp>EM_I_DQ_HIGH</stp>
        <stp>2</stp>
        <stp>000905.SH</stp>
        <stp>6/3/2016</stp>
        <tr r="E2285" s="58"/>
      </tp>
      <tp>
        <v>6014.61</v>
        <stp/>
        <stp>EM_I_DQ_HIGH</stp>
        <stp>2</stp>
        <stp>000905.SH</stp>
        <stp>6/2/2016</stp>
        <tr r="E2284" s="58"/>
      </tp>
      <tp>
        <v>12.36</v>
        <stp/>
        <stp>EM_S_DQ_PRECLOSE</stp>
        <stp>3</stp>
        <stp>300029.SZ</stp>
        <stp>6/12/2016</stp>
        <stp>1</stp>
        <tr r="K158" s="30"/>
      </tp>
      <tp>
        <v>12.78</v>
        <stp/>
        <stp>EM_S_DQ_PRECLOSE</stp>
        <stp>3</stp>
        <stp>300092.SZ</stp>
        <stp>6/12/2016</stp>
        <stp>1</stp>
        <tr r="K159" s="30"/>
      </tp>
      <tp>
        <v>11.48</v>
        <stp/>
        <stp>EM_S_DQ_PRECLOSE</stp>
        <stp>3</stp>
        <stp>600099.SH</stp>
        <stp>6/12/2016</stp>
        <stp>1</stp>
        <tr r="K163" s="30"/>
      </tp>
      <tp>
        <v>23.78</v>
        <stp/>
        <stp>EM_S_DQ_PRECLOSE</stp>
        <stp>3</stp>
        <stp>300174.SZ</stp>
        <stp>6/12/2016</stp>
        <stp>1</stp>
        <tr r="K166" s="30"/>
      </tp>
      <tp>
        <v>13.84</v>
        <stp/>
        <stp>EM_S_DQ_PRECLOSE</stp>
        <stp>3</stp>
        <stp>300120.SZ</stp>
        <stp>6/12/2016</stp>
        <stp>1</stp>
        <tr r="K165" s="30"/>
      </tp>
      <tp>
        <v>13.92</v>
        <stp/>
        <stp>EM_S_DQ_PRECLOSE</stp>
        <stp>3</stp>
        <stp>300106.SZ</stp>
        <stp>6/12/2016</stp>
        <stp>1</stp>
        <tr r="K164" s="30"/>
      </tp>
      <tp>
        <v>30.88</v>
        <stp/>
        <stp>EM_S_DQ_PRECLOSE</stp>
        <stp>3</stp>
        <stp>300260.SZ</stp>
        <stp>6/12/2016</stp>
        <stp>1</stp>
        <tr r="K160" s="30"/>
      </tp>
      <tp>
        <v>15.13</v>
        <stp/>
        <stp>EM_S_DQ_PRECLOSE</stp>
        <stp>3</stp>
        <stp>300218.SZ</stp>
        <stp>6/12/2016</stp>
        <stp>1</stp>
        <tr r="K167" s="30"/>
      </tp>
      <tp>
        <v>14.55</v>
        <stp/>
        <stp>EM_S_DQ_PRECLOSE</stp>
        <stp>3</stp>
        <stp>300372.SZ</stp>
        <stp>6/12/2016</stp>
        <stp>1</stp>
        <tr r="K162" s="30"/>
      </tp>
      <tp>
        <v>58.01</v>
        <stp/>
        <stp>EM_S_DQ_PRECLOSE</stp>
        <stp>3</stp>
        <stp>300483.SZ</stp>
        <stp>6/12/2016</stp>
        <stp>1</stp>
        <tr r="K161" s="30"/>
      </tp>
      <tp>
        <v>10.56</v>
        <stp/>
        <stp>EM_S_DQ_PRECLOSE</stp>
        <stp>3</stp>
        <stp>600985.SH</stp>
        <stp>6/12/2016</stp>
        <stp>1</stp>
        <tr r="K153" s="30"/>
      </tp>
      <tp>
        <v>15.06</v>
        <stp/>
        <stp>EM_S_DQ_PRECLOSE</stp>
        <stp>3</stp>
        <stp>002057.SZ</stp>
        <stp>6/12/2016</stp>
        <stp>1</stp>
        <tr r="K154" s="30"/>
      </tp>
      <tp>
        <v>16</v>
        <stp/>
        <stp>EM_S_DQ_PRECLOSE</stp>
        <stp>3</stp>
        <stp>002193.SZ</stp>
        <stp>6/12/2016</stp>
        <stp>1</stp>
        <tr r="K155" s="30"/>
      </tp>
      <tp>
        <v>23.28</v>
        <stp/>
        <stp>EM_S_DQ_PRECLOSE</stp>
        <stp>3</stp>
        <stp>002205.SZ</stp>
        <stp>6/12/2016</stp>
        <stp>1</stp>
        <tr r="K156" s="30"/>
      </tp>
      <tp>
        <v>20.53</v>
        <stp/>
        <stp>EM_S_DQ_PRECLOSE</stp>
        <stp>3</stp>
        <stp>002627.SZ</stp>
        <stp>6/12/2016</stp>
        <stp>1</stp>
        <tr r="K157" s="30"/>
      </tp>
      <tp>
        <v>5972.7439999999997</v>
        <stp/>
        <stp>EM_I_DQ_LOW</stp>
        <stp>2</stp>
        <stp>000905.SH</stp>
        <stp>6/8/2016</stp>
        <tr r="F2288" s="58"/>
      </tp>
      <tp>
        <v>6008.9260000000004</v>
        <stp/>
        <stp>EM_I_DQ_LOW</stp>
        <stp>2</stp>
        <stp>000905.SH</stp>
        <stp>6/6/2016</stp>
        <tr r="F2286" s="58"/>
      </tp>
      <tp>
        <v>6010.3540000000003</v>
        <stp/>
        <stp>EM_I_DQ_LOW</stp>
        <stp>2</stp>
        <stp>000905.SH</stp>
        <stp>6/7/2016</stp>
        <tr r="F2287" s="58"/>
      </tp>
      <tp>
        <v>5955.3469999999998</v>
        <stp/>
        <stp>EM_I_DQ_LOW</stp>
        <stp>2</stp>
        <stp>000905.SH</stp>
        <stp>6/2/2016</stp>
        <tr r="F2284" s="58"/>
      </tp>
      <tp>
        <v>5992.3209999999999</v>
        <stp/>
        <stp>EM_I_DQ_LOW</stp>
        <stp>2</stp>
        <stp>000905.SH</stp>
        <stp>6/3/2016</stp>
        <tr r="F2285" s="58"/>
      </tp>
      <tp>
        <v>6045.357</v>
        <stp/>
        <stp>EM_I_DQ_PRECLOSE</stp>
        <stp>2</stp>
        <stp>000905.SH</stp>
        <stp>6/13/2016</stp>
        <tr r="D2289" s="58"/>
      </tp>
      <tp>
        <v>0</v>
        <stp/>
        <stp>EM_I_DQ_LOW</stp>
        <stp>2</stp>
        <stp>000905.SH</stp>
        <stp>6/13/2016</stp>
        <tr r="F2289" s="58"/>
      </tp>
      <tp>
        <v>6051.86</v>
        <stp/>
        <stp>EM_I_DQ_CLOSE</stp>
        <stp>2</stp>
        <stp>000905.SH</stp>
        <stp>6/6/2016</stp>
        <tr r="C2286" s="58"/>
      </tp>
      <tp>
        <v>6045.357</v>
        <stp/>
        <stp>EM_I_DQ_CLOSE</stp>
        <stp>2</stp>
        <stp>000905.SH</stp>
        <stp>6/7/2016</stp>
        <tr r="C2287" s="58"/>
      </tp>
      <tp>
        <v>6013.8940000000002</v>
        <stp/>
        <stp>EM_I_DQ_CLOSE</stp>
        <stp>2</stp>
        <stp>000905.SH</stp>
        <stp>6/2/2016</stp>
        <tr r="C2284" s="58"/>
      </tp>
      <tp>
        <v>6032.6030000000001</v>
        <stp/>
        <stp>EM_I_DQ_CLOSE</stp>
        <stp>2</stp>
        <stp>000905.SH</stp>
        <stp>6/3/2016</stp>
        <tr r="C2285" s="58"/>
      </tp>
      <tp>
        <v>6023.8779999999997</v>
        <stp/>
        <stp>EM_I_DQ_CLOSE</stp>
        <stp>2</stp>
        <stp>000905.SH</stp>
        <stp>6/8/2016</stp>
        <tr r="C2288" s="58"/>
      </tp>
    </main>
    <main first="em.rtq">
      <tp>
        <v>5899.8</v>
        <stp/>
        <stp>IC00C2.CFE</stp>
        <stp>Now</stp>
        <tr r="L168" s="30"/>
        <tr r="G168" s="30"/>
      </tp>
    </main>
    <main first="em.rtf">
      <tp>
        <v>6023.8779999999997</v>
        <stp/>
        <stp>EM_I_DQ_CLOSE</stp>
        <stp>2</stp>
        <stp>000905.SH</stp>
        <stp>6/13/2016</stp>
        <tr r="C2289" s="58"/>
      </tp>
      <tp>
        <v>5925</v>
        <stp/>
        <stp>EM_FS_DQ_OPEN</stp>
        <stp>2</stp>
        <stp>IC00C1.CFE</stp>
        <stp>6/1/2016</stp>
        <tr r="AH2283" s="58"/>
      </tp>
      <tp>
        <v>5950</v>
        <stp/>
        <stp>EM_FS_DQ_OPEN</stp>
        <stp>2</stp>
        <stp>IC00C1.CFE</stp>
        <stp>6/3/2016</stp>
        <tr r="AH2285" s="58"/>
      </tp>
      <tp>
        <v>5908</v>
        <stp/>
        <stp>EM_FS_DQ_OPEN</stp>
        <stp>2</stp>
        <stp>IC00C1.CFE</stp>
        <stp>6/2/2016</stp>
        <tr r="AH2284" s="58"/>
      </tp>
      <tp>
        <v>5983</v>
        <stp/>
        <stp>EM_FS_DQ_OPEN</stp>
        <stp>2</stp>
        <stp>IC00C1.CFE</stp>
        <stp>6/7/2016</stp>
        <tr r="AH2287" s="58"/>
      </tp>
      <tp>
        <v>6020</v>
        <stp/>
        <stp>EM_FS_DQ_OPEN</stp>
        <stp>2</stp>
        <stp>IC00C1.CFE</stp>
        <stp>6/6/2016</stp>
        <tr r="AH2286" s="58"/>
      </tp>
      <tp>
        <v>5998</v>
        <stp/>
        <stp>EM_FS_DQ_OPEN</stp>
        <stp>2</stp>
        <stp>IC00C1.CFE</stp>
        <stp>6/8/2016</stp>
        <tr r="AH2288" s="58"/>
      </tp>
      <tp>
        <v>6045.357</v>
        <stp/>
        <stp>EM_I_DQ_PRECLOSE</stp>
        <stp>2</stp>
        <stp>000905.SH</stp>
        <stp>6/8/2016</stp>
        <tr r="D2288" s="58"/>
      </tp>
      <tp>
        <v>6051.86</v>
        <stp/>
        <stp>EM_I_DQ_PRECLOSE</stp>
        <stp>2</stp>
        <stp>000905.SH</stp>
        <stp>6/7/2016</stp>
        <tr r="D2287" s="58"/>
      </tp>
      <tp>
        <v>6032.6030000000001</v>
        <stp/>
        <stp>EM_I_DQ_PRECLOSE</stp>
        <stp>2</stp>
        <stp>000905.SH</stp>
        <stp>6/6/2016</stp>
        <tr r="D2286" s="58"/>
      </tp>
      <tp>
        <v>6013.8940000000002</v>
        <stp/>
        <stp>EM_I_DQ_PRECLOSE</stp>
        <stp>2</stp>
        <stp>000905.SH</stp>
        <stp>6/3/2016</stp>
        <tr r="D2285" s="58"/>
      </tp>
      <tp>
        <v>5973.78</v>
        <stp/>
        <stp>EM_I_DQ_PRECLOSE</stp>
        <stp>2</stp>
        <stp>000905.SH</stp>
        <stp>6/2/2016</stp>
        <tr r="D2284" s="58"/>
      </tp>
      <tp>
        <v>5611</v>
        <stp/>
        <stp>EM_FS_DQ_CLOSE</stp>
        <stp>2</stp>
        <stp>IC00C1.CFE</stp>
        <stp>5/30/2016</stp>
        <tr r="AF2281" s="58"/>
      </tp>
      <tp>
        <v>5923.2</v>
        <stp/>
        <stp>EM_FS_DQ_CLOSE</stp>
        <stp>2</stp>
        <stp>IC00C1.CFE</stp>
        <stp>5/31/2016</stp>
        <tr r="AF2282" s="58"/>
      </tp>
      <tp>
        <v>5995.8</v>
        <stp/>
        <stp>EM_FS_DQ_CLOSE</stp>
        <stp>2</stp>
        <stp>IC00C1.CFE</stp>
        <stp>6/8/2016</stp>
        <tr r="AF2288" s="58"/>
      </tp>
      <tp>
        <v>5974</v>
        <stp/>
        <stp>EM_FS_DQ_CLOSE</stp>
        <stp>2</stp>
        <stp>IC00C1.CFE</stp>
        <stp>6/6/2016</stp>
        <tr r="AF2286" s="58"/>
      </tp>
      <tp>
        <v>6016.6</v>
        <stp/>
        <stp>EM_FS_DQ_CLOSE</stp>
        <stp>2</stp>
        <stp>IC00C1.CFE</stp>
        <stp>6/7/2016</stp>
        <tr r="AF2287" s="58"/>
      </tp>
      <tp>
        <v>5937.8</v>
        <stp/>
        <stp>EM_FS_DQ_CLOSE</stp>
        <stp>2</stp>
        <stp>IC00C1.CFE</stp>
        <stp>6/2/2016</stp>
        <tr r="AF2284" s="58"/>
      </tp>
      <tp>
        <v>6003.6</v>
        <stp/>
        <stp>EM_FS_DQ_CLOSE</stp>
        <stp>2</stp>
        <stp>IC00C1.CFE</stp>
        <stp>6/3/2016</stp>
        <tr r="AF2285" s="58"/>
      </tp>
      <tp>
        <v>5899.6</v>
        <stp/>
        <stp>EM_FS_DQ_CLOSE</stp>
        <stp>2</stp>
        <stp>IC00C2.CFE</stp>
        <stp>6/3/2016</stp>
        <tr r="J169" s="30"/>
      </tp>
      <tp>
        <v>5899.8</v>
        <stp/>
        <stp>EM_FS_DQ_CLOSE</stp>
        <stp>2</stp>
        <stp>IC00C1.CFE</stp>
        <stp>6/1/2016</stp>
        <tr r="AF2283" s="58"/>
      </tp>
      <tp>
        <v>5627.8</v>
        <stp/>
        <stp>EM_FS_DQ_CLOSE</stp>
        <stp>2</stp>
        <stp>IC00C1.CFE</stp>
        <stp>5/26/2016</stp>
        <tr r="AF2279" s="58"/>
      </tp>
      <tp>
        <v>5630.6</v>
        <stp/>
        <stp>EM_FS_DQ_CLOSE</stp>
        <stp>2</stp>
        <stp>IC00C1.CFE</stp>
        <stp>5/27/2016</stp>
        <tr r="AF2280" s="58"/>
      </tp>
      <tp>
        <v>5598.6</v>
        <stp/>
        <stp>EM_FS_DQ_CLOSE</stp>
        <stp>2</stp>
        <stp>IC00C1.CFE</stp>
        <stp>5/24/2016</stp>
        <tr r="AF2277" s="58"/>
      </tp>
      <tp>
        <v>5556</v>
        <stp/>
        <stp>EM_FS_DQ_CLOSE</stp>
        <stp>2</stp>
        <stp>IC00C1.CFE</stp>
        <stp>5/25/2016</stp>
        <tr r="AF2278" s="58"/>
      </tp>
      <tp>
        <v>5635.2</v>
        <stp/>
        <stp>EM_FS_DQ_CLOSE</stp>
        <stp>2</stp>
        <stp>IC00C1.CFE</stp>
        <stp>5/23/2016</stp>
        <tr r="AF2276" s="58"/>
      </tp>
      <tp>
        <v>5691</v>
        <stp/>
        <stp>EM_FS_DQ_CLOSE</stp>
        <stp>2</stp>
        <stp>IC00C1.CFE</stp>
        <stp>5/20/2016</stp>
        <tr r="AF2275" s="58"/>
      </tp>
      <tp>
        <v>5772.2</v>
        <stp/>
        <stp>EM_FS_DQ_CLOSE</stp>
        <stp>2</stp>
        <stp>IC00C1.CFE</stp>
        <stp>5/16/2016</stp>
        <tr r="AF2271" s="58"/>
      </tp>
      <tp>
        <v>5779.2</v>
        <stp/>
        <stp>EM_FS_DQ_CLOSE</stp>
        <stp>2</stp>
        <stp>IC00C1.CFE</stp>
        <stp>5/17/2016</stp>
        <tr r="AF2272" s="58"/>
      </tp>
      <tp>
        <v>5670</v>
        <stp/>
        <stp>EM_FS_DQ_CLOSE</stp>
        <stp>2</stp>
        <stp>IC00C1.CFE</stp>
        <stp>5/12/2016</stp>
        <tr r="AF2269" s="58"/>
      </tp>
      <tp>
        <v>0</v>
        <stp/>
        <stp>EM_FS_DQ_CLOSE</stp>
        <stp>2</stp>
        <stp>IC00C1.CFE</stp>
        <stp>6/13/2016</stp>
        <tr r="AF2289" s="58"/>
      </tp>
      <tp>
        <v>5659.2</v>
        <stp/>
        <stp>EM_FS_DQ_CLOSE</stp>
        <stp>2</stp>
        <stp>IC00C1.CFE</stp>
        <stp>5/13/2016</stp>
        <tr r="AF2270" s="58"/>
      </tp>
      <tp>
        <v>5650</v>
        <stp/>
        <stp>EM_FS_DQ_CLOSE</stp>
        <stp>2</stp>
        <stp>IC00C1.CFE</stp>
        <stp>5/10/2016</stp>
        <tr r="AF2267" s="58"/>
      </tp>
      <tp>
        <v>5640.4</v>
        <stp/>
        <stp>EM_FS_DQ_CLOSE</stp>
        <stp>2</stp>
        <stp>IC00C1.CFE</stp>
        <stp>5/11/2016</stp>
        <tr r="AF2268" s="58"/>
      </tp>
      <tp>
        <v>5632.8</v>
        <stp/>
        <stp>EM_FS_DQ_CLOSE</stp>
        <stp>2</stp>
        <stp>IC00C1.CFE</stp>
        <stp>5/18/2016</stp>
        <tr r="AF2273" s="58"/>
      </tp>
      <tp>
        <v>5641.2</v>
        <stp/>
        <stp>EM_FS_DQ_CLOSE</stp>
        <stp>2</stp>
        <stp>IC00C1.CFE</stp>
        <stp>5/19/2016</stp>
        <tr r="AF2274" s="58"/>
      </tp>
      <tp>
        <v>5711</v>
        <stp/>
        <stp>EM_FS_DQ_OPEN</stp>
        <stp>2</stp>
        <stp>IC00C1.CFE</stp>
        <stp>5/11/2016</stp>
        <tr r="AH2268" s="58"/>
      </tp>
      <tp>
        <v>5679</v>
        <stp/>
        <stp>EM_FS_DQ_OPEN</stp>
        <stp>2</stp>
        <stp>IC00C1.CFE</stp>
        <stp>5/10/2016</stp>
        <tr r="AH2267" s="58"/>
      </tp>
      <tp>
        <v>0</v>
        <stp/>
        <stp>EM_FS_DQ_OPEN</stp>
        <stp>2</stp>
        <stp>IC00C1.CFE</stp>
        <stp>6/13/2016</stp>
        <tr r="AH2289" s="58"/>
      </tp>
      <tp>
        <v>5649</v>
        <stp/>
        <stp>EM_FS_DQ_OPEN</stp>
        <stp>2</stp>
        <stp>IC00C1.CFE</stp>
        <stp>5/13/2016</stp>
        <tr r="AH2270" s="58"/>
      </tp>
      <tp>
        <v>5600</v>
        <stp/>
        <stp>EM_FS_DQ_OPEN</stp>
        <stp>2</stp>
        <stp>IC00C1.CFE</stp>
        <stp>5/12/2016</stp>
        <tr r="AH2269" s="58"/>
      </tp>
      <tp>
        <v>5784.2</v>
        <stp/>
        <stp>EM_FS_DQ_OPEN</stp>
        <stp>2</stp>
        <stp>IC00C1.CFE</stp>
        <stp>5/17/2016</stp>
        <tr r="AH2272" s="58"/>
      </tp>
      <tp>
        <v>5641</v>
        <stp/>
        <stp>EM_FS_DQ_OPEN</stp>
        <stp>2</stp>
        <stp>IC00C1.CFE</stp>
        <stp>5/16/2016</stp>
        <tr r="AH2271" s="58"/>
      </tp>
      <tp>
        <v>5630</v>
        <stp/>
        <stp>EM_FS_DQ_OPEN</stp>
        <stp>2</stp>
        <stp>IC00C1.CFE</stp>
        <stp>5/19/2016</stp>
        <tr r="AH2274" s="58"/>
      </tp>
      <tp>
        <v>5701</v>
        <stp/>
        <stp>EM_FS_DQ_OPEN</stp>
        <stp>2</stp>
        <stp>IC00C1.CFE</stp>
        <stp>5/18/2016</stp>
        <tr r="AH2273" s="58"/>
      </tp>
      <tp>
        <v>5600</v>
        <stp/>
        <stp>EM_FS_DQ_OPEN</stp>
        <stp>2</stp>
        <stp>IC00C1.CFE</stp>
        <stp>5/20/2016</stp>
        <tr r="AH2275" s="58"/>
      </tp>
      <tp>
        <v>5586.6</v>
        <stp/>
        <stp>EM_FS_DQ_OPEN</stp>
        <stp>2</stp>
        <stp>IC00C1.CFE</stp>
        <stp>5/23/2016</stp>
        <tr r="AH2276" s="58"/>
      </tp>
      <tp>
        <v>5665</v>
        <stp/>
        <stp>EM_FS_DQ_OPEN</stp>
        <stp>2</stp>
        <stp>IC00C1.CFE</stp>
        <stp>5/25/2016</stp>
        <tr r="AH2278" s="58"/>
      </tp>
      <tp>
        <v>5633.8</v>
        <stp/>
        <stp>EM_FS_DQ_OPEN</stp>
        <stp>2</stp>
        <stp>IC00C1.CFE</stp>
        <stp>5/24/2016</stp>
        <tr r="AH2277" s="58"/>
      </tp>
      <tp>
        <v>5617.8</v>
        <stp/>
        <stp>EM_FS_DQ_OPEN</stp>
        <stp>2</stp>
        <stp>IC00C1.CFE</stp>
        <stp>5/27/2016</stp>
        <tr r="AH2280" s="58"/>
      </tp>
      <tp>
        <v>5551</v>
        <stp/>
        <stp>EM_FS_DQ_OPEN</stp>
        <stp>2</stp>
        <stp>IC00C1.CFE</stp>
        <stp>5/26/2016</stp>
        <tr r="AH2279" s="58"/>
      </tp>
      <tp>
        <v>5630</v>
        <stp/>
        <stp>EM_FS_DQ_OPEN</stp>
        <stp>2</stp>
        <stp>IC00C1.CFE</stp>
        <stp>5/31/2016</stp>
        <tr r="AH2282" s="58"/>
      </tp>
      <tp>
        <v>5589</v>
        <stp/>
        <stp>EM_FS_DQ_OPEN</stp>
        <stp>2</stp>
        <stp>IC00C1.CFE</stp>
        <stp>5/30/2016</stp>
        <tr r="AH2281" s="58"/>
      </tp>
      <tp>
        <v>0</v>
        <stp/>
        <stp>EM_I_DQ_HIGH</stp>
        <stp>2</stp>
        <stp>000905.SH</stp>
        <stp>6/13/2016</stp>
        <tr r="E2289" s="58"/>
      </tp>
    </main>
    <main first="em.rtq">
      <tp>
        <v>16</v>
        <stp/>
        <stp>002193.SZ</stp>
        <stp>Now</stp>
        <tr r="G155" s="30"/>
      </tp>
      <tp>
        <v>15.06</v>
        <stp/>
        <stp>002057.SZ</stp>
        <stp>Now</stp>
        <tr r="G154" s="30"/>
      </tp>
      <tp>
        <v>23.28</v>
        <stp/>
        <stp>002205.SZ</stp>
        <stp>Now</stp>
        <tr r="G156" s="30"/>
      </tp>
      <tp>
        <v>20.53</v>
        <stp/>
        <stp>002627.SZ</stp>
        <stp>Now</stp>
        <tr r="G157" s="30"/>
      </tp>
      <tp>
        <v>23.78</v>
        <stp/>
        <stp>300174.SZ</stp>
        <stp>Now</stp>
        <tr r="G166" s="30"/>
      </tp>
      <tp>
        <v>13.84</v>
        <stp/>
        <stp>300120.SZ</stp>
        <stp>Now</stp>
        <tr r="G165" s="30"/>
      </tp>
      <tp>
        <v>13.92</v>
        <stp/>
        <stp>300106.SZ</stp>
        <stp>Now</stp>
        <tr r="G164" s="30"/>
      </tp>
      <tp>
        <v>11.48</v>
        <stp/>
        <stp>600099.SH</stp>
        <stp>Now</stp>
        <tr r="G163" s="30"/>
      </tp>
      <tp>
        <v>12.78</v>
        <stp/>
        <stp>300092.SZ</stp>
        <stp>Now</stp>
        <tr r="G159" s="30"/>
      </tp>
      <tp>
        <v>12.36</v>
        <stp/>
        <stp>300029.SZ</stp>
        <stp>Now</stp>
        <tr r="G158" s="30"/>
      </tp>
      <tp>
        <v>14.55</v>
        <stp/>
        <stp>300372.SZ</stp>
        <stp>Now</stp>
        <tr r="G162" s="30"/>
      </tp>
      <tp>
        <v>30.88</v>
        <stp/>
        <stp>300260.SZ</stp>
        <stp>Now</stp>
        <tr r="G160" s="30"/>
      </tp>
      <tp>
        <v>15.13</v>
        <stp/>
        <stp>300218.SZ</stp>
        <stp>Now</stp>
        <tr r="G167" s="30"/>
      </tp>
      <tp>
        <v>58.01</v>
        <stp/>
        <stp>300483.SZ</stp>
        <stp>Now</stp>
        <tr r="G161" s="30"/>
      </tp>
      <tp>
        <v>10.56</v>
        <stp/>
        <stp>600985.SH</stp>
        <stp>Now</stp>
        <tr r="G153" s="3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FS_DQ_CLOSE"/>
      <definedName name="EM_FS_DQ_open"/>
      <definedName name="EM_I_DQ_CLOSE"/>
      <definedName name="EM_I_DQ_high"/>
      <definedName name="EM_I_DQ_Low"/>
      <definedName name="EM_I_DQ_preCLOSE"/>
      <definedName name="EM_RealtimeQuot"/>
      <definedName name="EM_S_DQ_PRECLOS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991"/>
  <sheetViews>
    <sheetView workbookViewId="0">
      <pane ySplit="1" topLeftCell="A386" activePane="bottomLeft" state="frozen"/>
      <selection pane="bottomLeft" activeCell="AL366" sqref="AL366"/>
    </sheetView>
  </sheetViews>
  <sheetFormatPr defaultRowHeight="14" x14ac:dyDescent="0.25"/>
  <cols>
    <col min="2" max="3" width="11.36328125" bestFit="1" customWidth="1"/>
    <col min="4" max="6" width="0" hidden="1" customWidth="1"/>
    <col min="7" max="7" width="7.26953125" hidden="1" customWidth="1"/>
    <col min="9" max="9" width="8.7265625" style="2"/>
    <col min="10" max="12" width="8.7265625" style="6"/>
    <col min="13" max="13" width="14.81640625" style="25" customWidth="1"/>
    <col min="14" max="14" width="13" style="3" customWidth="1"/>
    <col min="15" max="15" width="8.7265625" style="2"/>
    <col min="16" max="18" width="8.7265625" style="6"/>
    <col min="19" max="20" width="11.36328125" style="25" bestFit="1" customWidth="1"/>
    <col min="21" max="21" width="15.54296875" style="6" customWidth="1"/>
    <col min="22" max="22" width="11.36328125" style="6" bestFit="1" customWidth="1"/>
    <col min="23" max="23" width="15.26953125" style="2" customWidth="1"/>
    <col min="24" max="24" width="10.26953125" style="6" bestFit="1" customWidth="1"/>
    <col min="25" max="25" width="8.7265625" style="6"/>
    <col min="26" max="26" width="10" style="6" bestFit="1" customWidth="1"/>
    <col min="27" max="27" width="14.26953125" style="6" bestFit="1" customWidth="1"/>
    <col min="28" max="28" width="8.7265625" style="25"/>
    <col min="29" max="29" width="12.36328125" style="18" customWidth="1"/>
    <col min="30" max="30" width="8.7265625" style="18"/>
    <col min="31" max="31" width="12.36328125" style="18" customWidth="1"/>
    <col min="32" max="32" width="10.6328125" style="23" customWidth="1"/>
    <col min="33" max="33" width="12.453125" style="2" bestFit="1" customWidth="1"/>
    <col min="34" max="34" width="8.7265625" style="25"/>
    <col min="35" max="35" width="8.7265625" style="6"/>
    <col min="36" max="36" width="8.7265625" style="2"/>
    <col min="37" max="37" width="8.7265625" style="6"/>
    <col min="38" max="39" width="8.7265625" style="25"/>
  </cols>
  <sheetData>
    <row r="1" spans="1:38" ht="14.5" x14ac:dyDescent="0.2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1">
        <v>1</v>
      </c>
      <c r="J1" s="5" t="s">
        <v>241</v>
      </c>
      <c r="K1" s="10" t="s">
        <v>459</v>
      </c>
      <c r="L1" s="10"/>
      <c r="M1" s="26" t="s">
        <v>8</v>
      </c>
      <c r="N1" s="7" t="s">
        <v>242</v>
      </c>
      <c r="O1" s="9">
        <v>1</v>
      </c>
      <c r="P1" s="5" t="s">
        <v>241</v>
      </c>
      <c r="Q1" s="10" t="s">
        <v>459</v>
      </c>
      <c r="R1" s="10"/>
      <c r="S1" s="26" t="s">
        <v>1</v>
      </c>
      <c r="T1" s="26" t="s">
        <v>2</v>
      </c>
      <c r="U1" s="10" t="s">
        <v>251</v>
      </c>
      <c r="V1" s="10" t="s">
        <v>243</v>
      </c>
      <c r="W1" s="9">
        <v>1</v>
      </c>
      <c r="X1" s="5" t="s">
        <v>241</v>
      </c>
      <c r="Y1" s="10" t="s">
        <v>459</v>
      </c>
      <c r="Z1" s="29" t="s">
        <v>458</v>
      </c>
      <c r="AA1" s="10" t="s">
        <v>457</v>
      </c>
      <c r="AB1" s="8"/>
      <c r="AC1" s="18" t="s">
        <v>244</v>
      </c>
      <c r="AD1" s="18" t="s">
        <v>245</v>
      </c>
      <c r="AE1" s="18" t="s">
        <v>246</v>
      </c>
      <c r="AF1" s="23" t="s">
        <v>247</v>
      </c>
      <c r="AG1" s="23" t="s">
        <v>250</v>
      </c>
      <c r="AH1" s="18" t="s">
        <v>253</v>
      </c>
      <c r="AI1" s="10" t="s">
        <v>252</v>
      </c>
      <c r="AJ1" s="9"/>
      <c r="AK1" s="10"/>
      <c r="AL1" s="8"/>
    </row>
    <row r="2" spans="1:38" x14ac:dyDescent="0.25">
      <c r="A2" s="25">
        <v>1</v>
      </c>
      <c r="B2" s="25" t="s">
        <v>9</v>
      </c>
      <c r="C2" s="25" t="s">
        <v>258</v>
      </c>
      <c r="D2" s="25" t="s">
        <v>11</v>
      </c>
      <c r="E2" s="25" t="s">
        <v>11</v>
      </c>
      <c r="F2" s="25" t="s">
        <v>12</v>
      </c>
      <c r="G2" s="25" t="s">
        <v>13</v>
      </c>
      <c r="H2" s="4">
        <v>2.5700000000000001E-2</v>
      </c>
      <c r="I2" s="2">
        <f t="shared" ref="I2:I65" si="0">I1*(1+H2)</f>
        <v>1.0257000000000001</v>
      </c>
      <c r="J2" s="6">
        <f>I2/MAX(I$1:I2)-1</f>
        <v>0</v>
      </c>
      <c r="M2" s="4">
        <v>1.8200000000000001E-2</v>
      </c>
      <c r="N2" s="4">
        <f>H2-M2</f>
        <v>7.4999999999999997E-3</v>
      </c>
      <c r="O2" s="2">
        <f t="shared" ref="O2" si="1">O1*(1+N2)</f>
        <v>1.0075000000000001</v>
      </c>
      <c r="P2" s="6">
        <f>O2/MAX(O$1:O2)-1</f>
        <v>0</v>
      </c>
      <c r="S2" s="25" t="s">
        <v>9</v>
      </c>
      <c r="T2" s="25" t="s">
        <v>258</v>
      </c>
      <c r="U2" s="6">
        <f>INDEX(AK:AK,ROW(U2)*5+16)</f>
        <v>0</v>
      </c>
      <c r="V2" s="6">
        <f>H2-U2</f>
        <v>2.5700000000000001E-2</v>
      </c>
      <c r="W2" s="2">
        <f>W1*(1+V2)</f>
        <v>1.0257000000000001</v>
      </c>
      <c r="X2" s="6">
        <f>W2/MAX(W$1:W2)-1</f>
        <v>0</v>
      </c>
      <c r="AC2" s="18" t="s">
        <v>248</v>
      </c>
      <c r="AD2" s="18" t="s">
        <v>249</v>
      </c>
      <c r="AE2" s="19">
        <v>39423</v>
      </c>
      <c r="AF2" s="23">
        <v>4362.22</v>
      </c>
    </row>
    <row r="3" spans="1:38" x14ac:dyDescent="0.25">
      <c r="A3" s="25">
        <v>2</v>
      </c>
      <c r="B3" s="25" t="s">
        <v>258</v>
      </c>
      <c r="C3" s="25" t="s">
        <v>10</v>
      </c>
      <c r="D3" s="25" t="s">
        <v>11</v>
      </c>
      <c r="E3" s="25" t="s">
        <v>18</v>
      </c>
      <c r="F3" s="25" t="s">
        <v>18</v>
      </c>
      <c r="G3" s="25" t="s">
        <v>19</v>
      </c>
      <c r="H3" s="4">
        <v>-5.0799999999999998E-2</v>
      </c>
      <c r="I3" s="2">
        <f t="shared" si="0"/>
        <v>0.97359444000000006</v>
      </c>
      <c r="J3" s="6">
        <f>I3/MAX(I$1:I3)-1</f>
        <v>-5.0799999999999956E-2</v>
      </c>
      <c r="M3" s="4">
        <v>-6.3899999999999998E-2</v>
      </c>
      <c r="N3" s="4">
        <f t="shared" ref="N3:N66" si="2">H3-M3</f>
        <v>1.3100000000000001E-2</v>
      </c>
      <c r="O3" s="2">
        <f t="shared" ref="O3:O66" si="3">O2*(1+N3)</f>
        <v>1.0206982500000001</v>
      </c>
      <c r="P3" s="6">
        <f>O3/MAX(O$1:O3)-1</f>
        <v>0</v>
      </c>
      <c r="S3" s="25" t="s">
        <v>258</v>
      </c>
      <c r="T3" s="25" t="s">
        <v>10</v>
      </c>
      <c r="U3" s="6">
        <f t="shared" ref="U3:U66" si="4">INDEX(AK:AK,ROW(U3)*5+16)</f>
        <v>0</v>
      </c>
      <c r="V3" s="6">
        <f t="shared" ref="V3:V66" si="5">H3-U3</f>
        <v>-5.0799999999999998E-2</v>
      </c>
      <c r="W3" s="2">
        <f t="shared" ref="W3:W66" si="6">W2*(1+V3)</f>
        <v>0.97359444000000006</v>
      </c>
      <c r="X3" s="6">
        <f>W3/MAX(W$1:W3)-1</f>
        <v>-5.0799999999999956E-2</v>
      </c>
      <c r="Z3" s="30">
        <f>W3</f>
        <v>0.97359444000000006</v>
      </c>
      <c r="AA3" s="6">
        <f>Z3/MAX(Z$1:Z3)-1</f>
        <v>0</v>
      </c>
      <c r="AC3" s="18" t="s">
        <v>248</v>
      </c>
      <c r="AD3" s="18" t="s">
        <v>249</v>
      </c>
      <c r="AE3" s="19">
        <v>39426</v>
      </c>
      <c r="AF3" s="23">
        <v>4483.83</v>
      </c>
    </row>
    <row r="4" spans="1:38" x14ac:dyDescent="0.25">
      <c r="A4" s="25">
        <v>3</v>
      </c>
      <c r="B4" s="25" t="s">
        <v>10</v>
      </c>
      <c r="C4" s="25" t="s">
        <v>259</v>
      </c>
      <c r="D4" s="25" t="s">
        <v>11</v>
      </c>
      <c r="E4" s="25" t="s">
        <v>18</v>
      </c>
      <c r="F4" s="25" t="s">
        <v>18</v>
      </c>
      <c r="G4" s="25" t="s">
        <v>19</v>
      </c>
      <c r="H4" s="4">
        <v>-8.8499999999999995E-2</v>
      </c>
      <c r="I4" s="2">
        <f t="shared" si="0"/>
        <v>0.88743133206000002</v>
      </c>
      <c r="J4" s="6">
        <f>I4/MAX(I$1:I4)-1</f>
        <v>-0.13480420000000004</v>
      </c>
      <c r="M4" s="4">
        <v>-7.0000000000000007E-2</v>
      </c>
      <c r="N4" s="4">
        <f t="shared" si="2"/>
        <v>-1.8499999999999989E-2</v>
      </c>
      <c r="O4" s="2">
        <f t="shared" si="3"/>
        <v>1.0018153323750001</v>
      </c>
      <c r="P4" s="6">
        <f>O4/MAX(O$1:O4)-1</f>
        <v>-1.8500000000000072E-2</v>
      </c>
      <c r="S4" s="25" t="s">
        <v>10</v>
      </c>
      <c r="T4" s="25" t="s">
        <v>259</v>
      </c>
      <c r="U4" s="6">
        <f t="shared" si="4"/>
        <v>-6.9985070322508669E-2</v>
      </c>
      <c r="V4" s="6">
        <f t="shared" si="5"/>
        <v>-1.8514929677491326E-2</v>
      </c>
      <c r="W4" s="2">
        <f t="shared" si="6"/>
        <v>0.95556840740900351</v>
      </c>
      <c r="X4" s="6">
        <f>W4/MAX(W$1:W4)-1</f>
        <v>-6.8374371249874777E-2</v>
      </c>
      <c r="AC4" s="18" t="s">
        <v>248</v>
      </c>
      <c r="AD4" s="18" t="s">
        <v>249</v>
      </c>
      <c r="AE4" s="19">
        <v>39427</v>
      </c>
      <c r="AF4" s="23">
        <v>4534.9399999999996</v>
      </c>
    </row>
    <row r="5" spans="1:38" x14ac:dyDescent="0.25">
      <c r="A5" s="25">
        <v>4</v>
      </c>
      <c r="B5" s="25" t="s">
        <v>259</v>
      </c>
      <c r="C5" s="25" t="s">
        <v>14</v>
      </c>
      <c r="D5" s="25" t="s">
        <v>11</v>
      </c>
      <c r="E5" s="25" t="s">
        <v>21</v>
      </c>
      <c r="F5" s="25" t="s">
        <v>21</v>
      </c>
      <c r="G5" s="25" t="s">
        <v>22</v>
      </c>
      <c r="H5" s="4">
        <v>2.6800000000000001E-2</v>
      </c>
      <c r="I5" s="2">
        <f t="shared" si="0"/>
        <v>0.91121449175920799</v>
      </c>
      <c r="J5" s="6">
        <f>I5/MAX(I$1:I5)-1</f>
        <v>-0.11161695256000004</v>
      </c>
      <c r="M5" s="4">
        <v>1.6899999999999998E-2</v>
      </c>
      <c r="N5" s="4">
        <f t="shared" si="2"/>
        <v>9.9000000000000025E-3</v>
      </c>
      <c r="O5" s="2">
        <f t="shared" si="3"/>
        <v>1.0117333041655125</v>
      </c>
      <c r="P5" s="6">
        <f>O5/MAX(O$1:O5)-1</f>
        <v>-8.7831500000000728E-3</v>
      </c>
      <c r="S5" s="25" t="s">
        <v>259</v>
      </c>
      <c r="T5" s="25" t="s">
        <v>14</v>
      </c>
      <c r="U5" s="6">
        <f t="shared" si="4"/>
        <v>-5.4311851731234539E-2</v>
      </c>
      <c r="V5" s="6">
        <f t="shared" si="5"/>
        <v>8.1111851731234544E-2</v>
      </c>
      <c r="W5" s="2">
        <f t="shared" si="6"/>
        <v>1.0330763303898145</v>
      </c>
      <c r="X5" s="6">
        <f>W5/MAX(W$1:W5)-1</f>
        <v>0</v>
      </c>
      <c r="Z5" s="30">
        <f t="shared" ref="Z5" si="7">W5</f>
        <v>1.0330763303898145</v>
      </c>
      <c r="AA5" s="6">
        <f>Z5/MAX(Z$1:Z5)-1</f>
        <v>0</v>
      </c>
      <c r="AC5" s="18" t="s">
        <v>248</v>
      </c>
      <c r="AD5" s="18" t="s">
        <v>249</v>
      </c>
      <c r="AE5" s="19">
        <v>39428</v>
      </c>
      <c r="AF5" s="23">
        <v>4544.68</v>
      </c>
    </row>
    <row r="6" spans="1:38" x14ac:dyDescent="0.25">
      <c r="A6" s="25">
        <v>5</v>
      </c>
      <c r="B6" s="25" t="s">
        <v>14</v>
      </c>
      <c r="C6" s="25" t="s">
        <v>260</v>
      </c>
      <c r="D6" s="25" t="s">
        <v>11</v>
      </c>
      <c r="E6" s="25" t="s">
        <v>80</v>
      </c>
      <c r="F6" s="25" t="s">
        <v>80</v>
      </c>
      <c r="G6" s="25" t="s">
        <v>81</v>
      </c>
      <c r="H6" s="4">
        <v>5.16E-2</v>
      </c>
      <c r="I6" s="2">
        <f t="shared" si="0"/>
        <v>0.95823315953398325</v>
      </c>
      <c r="J6" s="6">
        <f>I6/MAX(I$1:I6)-1</f>
        <v>-6.5776387312095896E-2</v>
      </c>
      <c r="M6" s="4">
        <v>4.6199999999999998E-2</v>
      </c>
      <c r="N6" s="4">
        <f t="shared" si="2"/>
        <v>5.400000000000002E-3</v>
      </c>
      <c r="O6" s="2">
        <f t="shared" si="3"/>
        <v>1.0171966640080063</v>
      </c>
      <c r="P6" s="6">
        <f>O6/MAX(O$1:O6)-1</f>
        <v>-3.430579010000101E-3</v>
      </c>
      <c r="S6" s="25" t="s">
        <v>14</v>
      </c>
      <c r="T6" s="25" t="s">
        <v>260</v>
      </c>
      <c r="U6" s="6">
        <f t="shared" si="4"/>
        <v>6.3841366944415334E-2</v>
      </c>
      <c r="V6" s="6">
        <f t="shared" si="5"/>
        <v>-1.2241366944415334E-2</v>
      </c>
      <c r="W6" s="2">
        <f t="shared" si="6"/>
        <v>1.0204300639479227</v>
      </c>
      <c r="X6" s="6">
        <f>W6/MAX(W$1:W6)-1</f>
        <v>-1.2241366944415355E-2</v>
      </c>
      <c r="AC6" s="18" t="s">
        <v>248</v>
      </c>
      <c r="AD6" s="18" t="s">
        <v>249</v>
      </c>
      <c r="AE6" s="19">
        <v>39429</v>
      </c>
      <c r="AF6" s="23">
        <v>4402.6400000000003</v>
      </c>
    </row>
    <row r="7" spans="1:38" x14ac:dyDescent="0.25">
      <c r="A7" s="25">
        <v>6</v>
      </c>
      <c r="B7" s="25" t="s">
        <v>260</v>
      </c>
      <c r="C7" s="25" t="s">
        <v>17</v>
      </c>
      <c r="D7" s="25" t="s">
        <v>11</v>
      </c>
      <c r="E7" s="25" t="s">
        <v>21</v>
      </c>
      <c r="F7" s="25" t="s">
        <v>21</v>
      </c>
      <c r="G7" s="25" t="s">
        <v>22</v>
      </c>
      <c r="H7" s="4">
        <v>-1.9099999999999999E-2</v>
      </c>
      <c r="I7" s="2">
        <f t="shared" si="0"/>
        <v>0.93993090618688413</v>
      </c>
      <c r="J7" s="6">
        <f>I7/MAX(I$1:I7)-1</f>
        <v>-8.3620058314434975E-2</v>
      </c>
      <c r="M7" s="4">
        <v>-3.44E-2</v>
      </c>
      <c r="N7" s="4">
        <f t="shared" si="2"/>
        <v>1.5300000000000001E-2</v>
      </c>
      <c r="O7" s="2">
        <f t="shared" si="3"/>
        <v>1.032759772967329</v>
      </c>
      <c r="P7" s="6">
        <f>O7/MAX(O$1:O7)-1</f>
        <v>0</v>
      </c>
      <c r="S7" s="25" t="s">
        <v>260</v>
      </c>
      <c r="T7" s="25" t="s">
        <v>17</v>
      </c>
      <c r="U7" s="6">
        <f t="shared" si="4"/>
        <v>4.6209953966380501E-2</v>
      </c>
      <c r="V7" s="6">
        <f t="shared" si="5"/>
        <v>-6.5309953966380507E-2</v>
      </c>
      <c r="W7" s="2">
        <f t="shared" si="6"/>
        <v>0.95378582344557317</v>
      </c>
      <c r="X7" s="6">
        <f>W7/MAX(W$1:W7)-1</f>
        <v>-7.6751837799170497E-2</v>
      </c>
      <c r="Z7" s="30">
        <f t="shared" ref="Z7" si="8">W7</f>
        <v>0.95378582344557317</v>
      </c>
      <c r="AA7" s="6">
        <f>Z7/MAX(Z$1:Z7)-1</f>
        <v>-7.6751837799170497E-2</v>
      </c>
      <c r="AC7" s="18" t="s">
        <v>248</v>
      </c>
      <c r="AD7" s="18" t="s">
        <v>249</v>
      </c>
      <c r="AE7" s="19">
        <v>39430</v>
      </c>
      <c r="AF7" s="23">
        <v>4499.53</v>
      </c>
    </row>
    <row r="8" spans="1:38" x14ac:dyDescent="0.25">
      <c r="A8" s="25">
        <v>7</v>
      </c>
      <c r="B8" s="25" t="s">
        <v>17</v>
      </c>
      <c r="C8" s="25" t="s">
        <v>261</v>
      </c>
      <c r="D8" s="25" t="s">
        <v>11</v>
      </c>
      <c r="E8" s="25" t="s">
        <v>21</v>
      </c>
      <c r="F8" s="25" t="s">
        <v>21</v>
      </c>
      <c r="G8" s="25" t="s">
        <v>22</v>
      </c>
      <c r="H8" s="4">
        <v>6.8199999999999997E-2</v>
      </c>
      <c r="I8" s="2">
        <f t="shared" si="0"/>
        <v>1.0040341939888298</v>
      </c>
      <c r="J8" s="6">
        <f>I8/MAX(I$1:I8)-1</f>
        <v>-2.1122946291479261E-2</v>
      </c>
      <c r="M8" s="4">
        <v>7.3499999999999996E-2</v>
      </c>
      <c r="N8" s="4">
        <f t="shared" si="2"/>
        <v>-5.2999999999999992E-3</v>
      </c>
      <c r="O8" s="2">
        <f t="shared" si="3"/>
        <v>1.0272861461706022</v>
      </c>
      <c r="P8" s="6">
        <f>O8/MAX(O$1:O8)-1</f>
        <v>-5.2999999999999714E-3</v>
      </c>
      <c r="S8" s="25" t="s">
        <v>17</v>
      </c>
      <c r="T8" s="25" t="s">
        <v>261</v>
      </c>
      <c r="U8" s="6">
        <f t="shared" si="4"/>
        <v>2.2114525684597597E-2</v>
      </c>
      <c r="V8" s="6">
        <f t="shared" si="5"/>
        <v>4.60854743154024E-2</v>
      </c>
      <c r="W8" s="2">
        <f t="shared" si="6"/>
        <v>0.99774149551436908</v>
      </c>
      <c r="X8" s="6">
        <f>W8/MAX(W$1:W8)-1</f>
        <v>-3.4203508333321753E-2</v>
      </c>
      <c r="AC8" s="18" t="s">
        <v>248</v>
      </c>
      <c r="AD8" s="18" t="s">
        <v>249</v>
      </c>
      <c r="AE8" s="19">
        <v>39433</v>
      </c>
      <c r="AF8" s="23">
        <v>4506.04</v>
      </c>
    </row>
    <row r="9" spans="1:38" x14ac:dyDescent="0.25">
      <c r="A9" s="25">
        <v>8</v>
      </c>
      <c r="B9" s="25" t="s">
        <v>261</v>
      </c>
      <c r="C9" s="25" t="s">
        <v>20</v>
      </c>
      <c r="D9" s="25" t="s">
        <v>11</v>
      </c>
      <c r="E9" s="25" t="s">
        <v>80</v>
      </c>
      <c r="F9" s="25" t="s">
        <v>80</v>
      </c>
      <c r="G9" s="25" t="s">
        <v>81</v>
      </c>
      <c r="H9" s="4">
        <v>-1.6799999999999999E-2</v>
      </c>
      <c r="I9" s="2">
        <f t="shared" si="0"/>
        <v>0.98716641952981743</v>
      </c>
      <c r="J9" s="6">
        <f>I9/MAX(I$1:I9)-1</f>
        <v>-3.7568080793782377E-2</v>
      </c>
      <c r="M9" s="4">
        <v>-5.3400000000000003E-2</v>
      </c>
      <c r="N9" s="4">
        <f t="shared" si="2"/>
        <v>3.6600000000000008E-2</v>
      </c>
      <c r="O9" s="2">
        <f t="shared" si="3"/>
        <v>1.0648848191204463</v>
      </c>
      <c r="P9" s="6">
        <f>O9/MAX(O$1:O9)-1</f>
        <v>0</v>
      </c>
      <c r="S9" s="25" t="s">
        <v>261</v>
      </c>
      <c r="T9" s="25" t="s">
        <v>20</v>
      </c>
      <c r="U9" s="6">
        <f t="shared" si="4"/>
        <v>2.2114525684597597E-2</v>
      </c>
      <c r="V9" s="6">
        <f t="shared" si="5"/>
        <v>-3.8914525684597592E-2</v>
      </c>
      <c r="W9" s="2">
        <f t="shared" si="6"/>
        <v>0.95891485846058633</v>
      </c>
      <c r="X9" s="6">
        <f>W9/MAX(W$1:W9)-1</f>
        <v>-7.1787020714378924E-2</v>
      </c>
      <c r="Z9" s="30">
        <f t="shared" ref="Z9" si="9">W9</f>
        <v>0.95891485846058633</v>
      </c>
      <c r="AA9" s="6">
        <f>Z9/MAX(Z$1:Z9)-1</f>
        <v>-7.1787020714378924E-2</v>
      </c>
      <c r="AC9" s="18" t="s">
        <v>248</v>
      </c>
      <c r="AD9" s="18" t="s">
        <v>249</v>
      </c>
      <c r="AE9" s="19">
        <v>39434</v>
      </c>
      <c r="AF9" s="23">
        <v>4467.8100000000004</v>
      </c>
    </row>
    <row r="10" spans="1:38" x14ac:dyDescent="0.25">
      <c r="A10" s="25">
        <v>9</v>
      </c>
      <c r="B10" s="25" t="s">
        <v>20</v>
      </c>
      <c r="C10" s="25" t="s">
        <v>262</v>
      </c>
      <c r="D10" s="25" t="s">
        <v>11</v>
      </c>
      <c r="E10" s="25" t="s">
        <v>25</v>
      </c>
      <c r="F10" s="25" t="s">
        <v>25</v>
      </c>
      <c r="G10" s="25" t="s">
        <v>26</v>
      </c>
      <c r="H10" s="4">
        <v>-0.10589999999999999</v>
      </c>
      <c r="I10" s="2">
        <f t="shared" si="0"/>
        <v>0.88262549570160975</v>
      </c>
      <c r="J10" s="6">
        <f>I10/MAX(I$1:I10)-1</f>
        <v>-0.13948962103772089</v>
      </c>
      <c r="M10" s="4">
        <v>-0.1305</v>
      </c>
      <c r="N10" s="4">
        <f t="shared" si="2"/>
        <v>2.4600000000000011E-2</v>
      </c>
      <c r="O10" s="2">
        <f t="shared" si="3"/>
        <v>1.0910809856708092</v>
      </c>
      <c r="P10" s="6">
        <f>O10/MAX(O$1:O10)-1</f>
        <v>0</v>
      </c>
      <c r="S10" s="25" t="s">
        <v>20</v>
      </c>
      <c r="T10" s="25" t="s">
        <v>262</v>
      </c>
      <c r="U10" s="6">
        <f t="shared" si="4"/>
        <v>-0.13049602392716797</v>
      </c>
      <c r="V10" s="6">
        <f t="shared" si="5"/>
        <v>2.4596023927167976E-2</v>
      </c>
      <c r="W10" s="2">
        <f t="shared" si="6"/>
        <v>0.98250035126339996</v>
      </c>
      <c r="X10" s="6">
        <f>W10/MAX(W$1:W10)-1</f>
        <v>-4.8956672066361784E-2</v>
      </c>
      <c r="AC10" s="18" t="s">
        <v>248</v>
      </c>
      <c r="AD10" s="18" t="s">
        <v>249</v>
      </c>
      <c r="AE10" s="19">
        <v>39435</v>
      </c>
      <c r="AF10" s="23">
        <v>4565.62</v>
      </c>
    </row>
    <row r="11" spans="1:38" x14ac:dyDescent="0.25">
      <c r="A11" s="25">
        <v>10</v>
      </c>
      <c r="B11" s="25" t="s">
        <v>262</v>
      </c>
      <c r="C11" s="25" t="s">
        <v>23</v>
      </c>
      <c r="D11" s="25" t="s">
        <v>11</v>
      </c>
      <c r="E11" s="25" t="s">
        <v>217</v>
      </c>
      <c r="F11" s="25" t="s">
        <v>217</v>
      </c>
      <c r="G11" s="25" t="s">
        <v>218</v>
      </c>
      <c r="H11" s="4">
        <v>-8.2000000000000007E-3</v>
      </c>
      <c r="I11" s="2">
        <f t="shared" si="0"/>
        <v>0.87538796663685658</v>
      </c>
      <c r="J11" s="6">
        <f>I11/MAX(I$1:I11)-1</f>
        <v>-0.14654580614521151</v>
      </c>
      <c r="M11" s="4">
        <v>2.8E-3</v>
      </c>
      <c r="N11" s="4">
        <f t="shared" si="2"/>
        <v>-1.1000000000000001E-2</v>
      </c>
      <c r="O11" s="2">
        <f t="shared" si="3"/>
        <v>1.0790790948284303</v>
      </c>
      <c r="P11" s="6">
        <f>O11/MAX(O$1:O11)-1</f>
        <v>-1.100000000000001E-2</v>
      </c>
      <c r="S11" s="25" t="s">
        <v>262</v>
      </c>
      <c r="T11" s="25" t="s">
        <v>23</v>
      </c>
      <c r="U11" s="6">
        <f t="shared" si="4"/>
        <v>-0.12807703577960339</v>
      </c>
      <c r="V11" s="6">
        <f t="shared" si="5"/>
        <v>0.11987703577960339</v>
      </c>
      <c r="W11" s="2">
        <f t="shared" si="6"/>
        <v>1.1002795810252755</v>
      </c>
      <c r="X11" s="6">
        <f>W11/MAX(W$1:W11)-1</f>
        <v>0</v>
      </c>
      <c r="Z11" s="30">
        <f t="shared" ref="Z11" si="10">W11</f>
        <v>1.1002795810252755</v>
      </c>
      <c r="AA11" s="6">
        <f>Z11/MAX(Z$1:Z11)-1</f>
        <v>0</v>
      </c>
      <c r="AC11" s="18" t="s">
        <v>248</v>
      </c>
      <c r="AD11" s="18" t="s">
        <v>249</v>
      </c>
      <c r="AE11" s="19">
        <v>39436</v>
      </c>
      <c r="AF11" s="23">
        <v>4621.3900000000003</v>
      </c>
    </row>
    <row r="12" spans="1:38" x14ac:dyDescent="0.25">
      <c r="A12" s="25">
        <v>11</v>
      </c>
      <c r="B12" s="25" t="s">
        <v>23</v>
      </c>
      <c r="C12" s="25" t="s">
        <v>263</v>
      </c>
      <c r="D12" s="25" t="s">
        <v>11</v>
      </c>
      <c r="E12" s="25" t="s">
        <v>80</v>
      </c>
      <c r="F12" s="25" t="s">
        <v>80</v>
      </c>
      <c r="G12" s="25" t="s">
        <v>81</v>
      </c>
      <c r="H12" s="4">
        <v>-2.8299999999999999E-2</v>
      </c>
      <c r="I12" s="2">
        <f t="shared" si="0"/>
        <v>0.8506144871810335</v>
      </c>
      <c r="J12" s="6">
        <f>I12/MAX(I$1:I12)-1</f>
        <v>-0.17069855983130211</v>
      </c>
      <c r="M12" s="4">
        <v>-6.2700000000000006E-2</v>
      </c>
      <c r="N12" s="4">
        <f t="shared" si="2"/>
        <v>3.4400000000000007E-2</v>
      </c>
      <c r="O12" s="2">
        <f t="shared" si="3"/>
        <v>1.1161994156905284</v>
      </c>
      <c r="P12" s="6">
        <f>O12/MAX(O$1:O12)-1</f>
        <v>0</v>
      </c>
      <c r="S12" s="25" t="s">
        <v>23</v>
      </c>
      <c r="T12" s="25" t="s">
        <v>263</v>
      </c>
      <c r="U12" s="6">
        <f t="shared" si="4"/>
        <v>-6.0082136191753177E-2</v>
      </c>
      <c r="V12" s="6">
        <f t="shared" si="5"/>
        <v>3.1782136191753178E-2</v>
      </c>
      <c r="W12" s="2">
        <f t="shared" si="6"/>
        <v>1.1352488165184258</v>
      </c>
      <c r="X12" s="6">
        <f>W12/MAX(W$1:W12)-1</f>
        <v>0</v>
      </c>
      <c r="AC12" s="18" t="s">
        <v>248</v>
      </c>
      <c r="AD12" s="18" t="s">
        <v>249</v>
      </c>
      <c r="AE12" s="19">
        <v>39437</v>
      </c>
      <c r="AF12" s="23">
        <v>4691.53</v>
      </c>
    </row>
    <row r="13" spans="1:38" x14ac:dyDescent="0.25">
      <c r="A13" s="25">
        <v>12</v>
      </c>
      <c r="B13" s="25" t="s">
        <v>263</v>
      </c>
      <c r="C13" s="25" t="s">
        <v>24</v>
      </c>
      <c r="D13" s="25" t="s">
        <v>11</v>
      </c>
      <c r="E13" s="25" t="s">
        <v>80</v>
      </c>
      <c r="F13" s="25" t="s">
        <v>80</v>
      </c>
      <c r="G13" s="25" t="s">
        <v>81</v>
      </c>
      <c r="H13" s="4">
        <v>-7.4999999999999997E-2</v>
      </c>
      <c r="I13" s="2">
        <f t="shared" si="0"/>
        <v>0.78681840064245601</v>
      </c>
      <c r="J13" s="6">
        <f>I13/MAX(I$1:I13)-1</f>
        <v>-0.23289616784395439</v>
      </c>
      <c r="M13" s="4">
        <v>-3.3500000000000002E-2</v>
      </c>
      <c r="N13" s="4">
        <f t="shared" si="2"/>
        <v>-4.1499999999999995E-2</v>
      </c>
      <c r="O13" s="2">
        <f t="shared" si="3"/>
        <v>1.0698771399393714</v>
      </c>
      <c r="P13" s="6">
        <f>O13/MAX(O$1:O13)-1</f>
        <v>-4.1500000000000092E-2</v>
      </c>
      <c r="S13" s="25" t="s">
        <v>263</v>
      </c>
      <c r="T13" s="25" t="s">
        <v>24</v>
      </c>
      <c r="U13" s="6">
        <f t="shared" si="4"/>
        <v>-9.4048551655085744E-2</v>
      </c>
      <c r="V13" s="6">
        <f t="shared" si="5"/>
        <v>1.9048551655085746E-2</v>
      </c>
      <c r="W13" s="2">
        <f t="shared" si="6"/>
        <v>1.1568736622412521</v>
      </c>
      <c r="X13" s="6">
        <f>W13/MAX(W$1:W13)-1</f>
        <v>0</v>
      </c>
      <c r="Z13" s="30">
        <f t="shared" ref="Z13" si="11">W13</f>
        <v>1.1568736622412521</v>
      </c>
      <c r="AA13" s="6">
        <f>Z13/MAX(Z$1:Z13)-1</f>
        <v>0</v>
      </c>
      <c r="AC13" s="18" t="s">
        <v>248</v>
      </c>
      <c r="AD13" s="18" t="s">
        <v>249</v>
      </c>
      <c r="AE13" s="19">
        <v>39440</v>
      </c>
      <c r="AF13" s="23">
        <v>4772.6400000000003</v>
      </c>
    </row>
    <row r="14" spans="1:38" x14ac:dyDescent="0.25">
      <c r="A14" s="25">
        <v>13</v>
      </c>
      <c r="B14" s="25" t="s">
        <v>24</v>
      </c>
      <c r="C14" s="25" t="s">
        <v>264</v>
      </c>
      <c r="D14" s="25" t="s">
        <v>11</v>
      </c>
      <c r="E14" s="25" t="s">
        <v>205</v>
      </c>
      <c r="F14" s="25" t="s">
        <v>205</v>
      </c>
      <c r="G14" s="25" t="s">
        <v>215</v>
      </c>
      <c r="H14" s="4">
        <v>-2.0899999999999998E-2</v>
      </c>
      <c r="I14" s="2">
        <f t="shared" si="0"/>
        <v>0.77037389606902862</v>
      </c>
      <c r="J14" s="6">
        <f>I14/MAX(I$1:I14)-1</f>
        <v>-0.24892863793601583</v>
      </c>
      <c r="M14" s="4">
        <v>-4.7500000000000001E-2</v>
      </c>
      <c r="N14" s="4">
        <f t="shared" si="2"/>
        <v>2.6600000000000002E-2</v>
      </c>
      <c r="O14" s="2">
        <f t="shared" si="3"/>
        <v>1.0983358718617586</v>
      </c>
      <c r="P14" s="6">
        <f>O14/MAX(O$1:O14)-1</f>
        <v>-1.6003900000000071E-2</v>
      </c>
      <c r="S14" s="25" t="s">
        <v>24</v>
      </c>
      <c r="T14" s="25" t="s">
        <v>264</v>
      </c>
      <c r="U14" s="6">
        <f t="shared" si="4"/>
        <v>-7.9332855270641045E-2</v>
      </c>
      <c r="V14" s="6">
        <f t="shared" si="5"/>
        <v>5.8432855270641043E-2</v>
      </c>
      <c r="W14" s="2">
        <f t="shared" si="6"/>
        <v>1.2244730935134116</v>
      </c>
      <c r="X14" s="6">
        <f>W14/MAX(W$1:W14)-1</f>
        <v>0</v>
      </c>
      <c r="AC14" s="18" t="s">
        <v>248</v>
      </c>
      <c r="AD14" s="18" t="s">
        <v>249</v>
      </c>
      <c r="AE14" s="19">
        <v>39441</v>
      </c>
      <c r="AF14" s="23">
        <v>4815.21</v>
      </c>
    </row>
    <row r="15" spans="1:38" x14ac:dyDescent="0.25">
      <c r="A15" s="25">
        <v>14</v>
      </c>
      <c r="B15" s="25" t="s">
        <v>264</v>
      </c>
      <c r="C15" s="25" t="s">
        <v>27</v>
      </c>
      <c r="D15" s="25" t="s">
        <v>11</v>
      </c>
      <c r="E15" s="25" t="s">
        <v>18</v>
      </c>
      <c r="F15" s="25" t="s">
        <v>18</v>
      </c>
      <c r="G15" s="25" t="s">
        <v>19</v>
      </c>
      <c r="H15" s="4">
        <v>-0.1</v>
      </c>
      <c r="I15" s="2">
        <f t="shared" si="0"/>
        <v>0.69333650646212575</v>
      </c>
      <c r="J15" s="6">
        <f>I15/MAX(I$1:I15)-1</f>
        <v>-0.32403577414241425</v>
      </c>
      <c r="M15" s="4">
        <v>-0.1227</v>
      </c>
      <c r="N15" s="4">
        <f t="shared" si="2"/>
        <v>2.2699999999999998E-2</v>
      </c>
      <c r="O15" s="2">
        <f t="shared" si="3"/>
        <v>1.1232680961530206</v>
      </c>
      <c r="P15" s="6">
        <f>O15/MAX(O$1:O15)-1</f>
        <v>0</v>
      </c>
      <c r="S15" s="25" t="s">
        <v>264</v>
      </c>
      <c r="T15" s="25" t="s">
        <v>27</v>
      </c>
      <c r="U15" s="6">
        <f t="shared" si="4"/>
        <v>-0.16435223086369211</v>
      </c>
      <c r="V15" s="6">
        <f t="shared" si="5"/>
        <v>6.43522308636921E-2</v>
      </c>
      <c r="W15" s="2">
        <f t="shared" si="6"/>
        <v>1.303270668713566</v>
      </c>
      <c r="X15" s="6">
        <f>W15/MAX(W$1:W15)-1</f>
        <v>0</v>
      </c>
      <c r="Z15" s="30">
        <f t="shared" ref="Z15" si="12">W15</f>
        <v>1.303270668713566</v>
      </c>
      <c r="AA15" s="6">
        <f>Z15/MAX(Z$1:Z15)-1</f>
        <v>0</v>
      </c>
      <c r="AC15" s="18" t="s">
        <v>248</v>
      </c>
      <c r="AD15" s="18" t="s">
        <v>249</v>
      </c>
      <c r="AE15" s="19">
        <v>39442</v>
      </c>
      <c r="AF15" s="23">
        <v>4912.84</v>
      </c>
    </row>
    <row r="16" spans="1:38" x14ac:dyDescent="0.25">
      <c r="A16" s="25">
        <v>15</v>
      </c>
      <c r="B16" s="25" t="s">
        <v>27</v>
      </c>
      <c r="C16" s="25" t="s">
        <v>265</v>
      </c>
      <c r="D16" s="25" t="s">
        <v>11</v>
      </c>
      <c r="E16" s="25" t="s">
        <v>80</v>
      </c>
      <c r="F16" s="25" t="s">
        <v>80</v>
      </c>
      <c r="G16" s="25" t="s">
        <v>81</v>
      </c>
      <c r="H16" s="4">
        <v>0.1394</v>
      </c>
      <c r="I16" s="2">
        <f t="shared" si="0"/>
        <v>0.78998761546294605</v>
      </c>
      <c r="J16" s="6">
        <f>I16/MAX(I$1:I16)-1</f>
        <v>-0.22980636105786678</v>
      </c>
      <c r="M16" s="4">
        <v>0.151</v>
      </c>
      <c r="N16" s="4">
        <f t="shared" si="2"/>
        <v>-1.1599999999999999E-2</v>
      </c>
      <c r="O16" s="2">
        <f t="shared" si="3"/>
        <v>1.1102381862376456</v>
      </c>
      <c r="P16" s="6">
        <f>O16/MAX(O$1:O16)-1</f>
        <v>-1.1599999999999944E-2</v>
      </c>
      <c r="S16" s="25" t="s">
        <v>27</v>
      </c>
      <c r="T16" s="25" t="s">
        <v>265</v>
      </c>
      <c r="U16" s="6">
        <f t="shared" si="4"/>
        <v>-5.3716222567889993E-5</v>
      </c>
      <c r="V16" s="6">
        <f t="shared" si="5"/>
        <v>0.13945371622256789</v>
      </c>
      <c r="W16" s="2">
        <f t="shared" si="6"/>
        <v>1.4850166067095441</v>
      </c>
      <c r="X16" s="6">
        <f>W16/MAX(W$1:W16)-1</f>
        <v>0</v>
      </c>
      <c r="AC16" s="18" t="s">
        <v>248</v>
      </c>
      <c r="AD16" s="18" t="s">
        <v>249</v>
      </c>
      <c r="AE16" s="19">
        <v>39443</v>
      </c>
      <c r="AF16" s="23">
        <v>4963.45</v>
      </c>
    </row>
    <row r="17" spans="1:37" x14ac:dyDescent="0.25">
      <c r="A17" s="25">
        <v>16</v>
      </c>
      <c r="B17" s="25" t="s">
        <v>265</v>
      </c>
      <c r="C17" s="25" t="s">
        <v>28</v>
      </c>
      <c r="D17" s="25" t="s">
        <v>11</v>
      </c>
      <c r="E17" s="25" t="s">
        <v>18</v>
      </c>
      <c r="F17" s="25" t="s">
        <v>18</v>
      </c>
      <c r="G17" s="25" t="s">
        <v>19</v>
      </c>
      <c r="H17" s="4">
        <v>5.3199999999999997E-2</v>
      </c>
      <c r="I17" s="2">
        <f t="shared" si="0"/>
        <v>0.83201495660557467</v>
      </c>
      <c r="J17" s="6">
        <f>I17/MAX(I$1:I17)-1</f>
        <v>-0.18883205946614545</v>
      </c>
      <c r="M17" s="4">
        <v>0.06</v>
      </c>
      <c r="N17" s="4">
        <f t="shared" si="2"/>
        <v>-6.8000000000000005E-3</v>
      </c>
      <c r="O17" s="2">
        <f t="shared" si="3"/>
        <v>1.1026885665712296</v>
      </c>
      <c r="P17" s="6">
        <f>O17/MAX(O$1:O17)-1</f>
        <v>-1.8321119999999969E-2</v>
      </c>
      <c r="S17" s="25" t="s">
        <v>265</v>
      </c>
      <c r="T17" s="25" t="s">
        <v>28</v>
      </c>
      <c r="U17" s="6">
        <f t="shared" si="4"/>
        <v>0.13981533073310515</v>
      </c>
      <c r="V17" s="6">
        <f t="shared" si="5"/>
        <v>-8.661533073310515E-2</v>
      </c>
      <c r="W17" s="2">
        <f t="shared" si="6"/>
        <v>1.3563914021752435</v>
      </c>
      <c r="X17" s="6">
        <f>W17/MAX(W$1:W17)-1</f>
        <v>-8.6615330733105123E-2</v>
      </c>
      <c r="Z17" s="30">
        <f t="shared" ref="Z17" si="13">W17</f>
        <v>1.3563914021752435</v>
      </c>
      <c r="AA17" s="6">
        <f>Z17/MAX(Z$1:Z17)-1</f>
        <v>0</v>
      </c>
      <c r="AC17" s="18" t="s">
        <v>248</v>
      </c>
      <c r="AD17" s="18" t="s">
        <v>249</v>
      </c>
      <c r="AE17" s="19">
        <v>39444</v>
      </c>
      <c r="AF17" s="23">
        <v>4947.6000000000004</v>
      </c>
    </row>
    <row r="18" spans="1:37" x14ac:dyDescent="0.25">
      <c r="A18" s="25">
        <v>17</v>
      </c>
      <c r="B18" s="25" t="s">
        <v>28</v>
      </c>
      <c r="C18" s="25" t="s">
        <v>266</v>
      </c>
      <c r="D18" s="25" t="s">
        <v>11</v>
      </c>
      <c r="E18" s="25" t="s">
        <v>21</v>
      </c>
      <c r="F18" s="25" t="s">
        <v>21</v>
      </c>
      <c r="G18" s="25" t="s">
        <v>22</v>
      </c>
      <c r="H18" s="4">
        <v>2.5600000000000001E-2</v>
      </c>
      <c r="I18" s="2">
        <f t="shared" si="0"/>
        <v>0.85331453949467739</v>
      </c>
      <c r="J18" s="6">
        <f>I18/MAX(I$1:I18)-1</f>
        <v>-0.16806616018847875</v>
      </c>
      <c r="M18" s="4">
        <v>3.6600000000000001E-2</v>
      </c>
      <c r="N18" s="4">
        <f t="shared" si="2"/>
        <v>-1.0999999999999999E-2</v>
      </c>
      <c r="O18" s="2">
        <f t="shared" si="3"/>
        <v>1.090558992338946</v>
      </c>
      <c r="P18" s="6">
        <f>O18/MAX(O$1:O18)-1</f>
        <v>-2.9119587680000003E-2</v>
      </c>
      <c r="S18" s="25" t="s">
        <v>28</v>
      </c>
      <c r="T18" s="25" t="s">
        <v>266</v>
      </c>
      <c r="U18" s="6">
        <f t="shared" si="4"/>
        <v>0</v>
      </c>
      <c r="V18" s="6">
        <f t="shared" si="5"/>
        <v>2.5600000000000001E-2</v>
      </c>
      <c r="W18" s="2">
        <f t="shared" si="6"/>
        <v>1.3911150220709299</v>
      </c>
      <c r="X18" s="6">
        <f>W18/MAX(W$1:W18)-1</f>
        <v>-6.3232683199872408E-2</v>
      </c>
      <c r="AC18" s="18" t="s">
        <v>248</v>
      </c>
      <c r="AD18" s="18" t="s">
        <v>249</v>
      </c>
      <c r="AE18" s="19">
        <v>39449</v>
      </c>
      <c r="AF18" s="23">
        <v>5123.93</v>
      </c>
    </row>
    <row r="19" spans="1:37" x14ac:dyDescent="0.25">
      <c r="A19" s="25">
        <v>18</v>
      </c>
      <c r="B19" s="25" t="s">
        <v>266</v>
      </c>
      <c r="C19" s="25" t="s">
        <v>29</v>
      </c>
      <c r="D19" s="25" t="s">
        <v>11</v>
      </c>
      <c r="E19" s="25" t="s">
        <v>80</v>
      </c>
      <c r="F19" s="25" t="s">
        <v>80</v>
      </c>
      <c r="G19" s="25" t="s">
        <v>81</v>
      </c>
      <c r="H19" s="4">
        <v>-6.59E-2</v>
      </c>
      <c r="I19" s="2">
        <f t="shared" si="0"/>
        <v>0.79708111134197823</v>
      </c>
      <c r="J19" s="6">
        <f>I19/MAX(I$1:I19)-1</f>
        <v>-0.22289060023205787</v>
      </c>
      <c r="M19" s="4">
        <v>-6.2899999999999998E-2</v>
      </c>
      <c r="N19" s="4">
        <f t="shared" si="2"/>
        <v>-3.0000000000000027E-3</v>
      </c>
      <c r="O19" s="2">
        <f t="shared" si="3"/>
        <v>1.0872873153619291</v>
      </c>
      <c r="P19" s="6">
        <f>O19/MAX(O$1:O19)-1</f>
        <v>-3.2032228916960115E-2</v>
      </c>
      <c r="S19" s="25" t="s">
        <v>266</v>
      </c>
      <c r="T19" s="25" t="s">
        <v>29</v>
      </c>
      <c r="U19" s="6">
        <f t="shared" si="4"/>
        <v>2.4864051348474359E-2</v>
      </c>
      <c r="V19" s="6">
        <f t="shared" si="5"/>
        <v>-9.0764051348474359E-2</v>
      </c>
      <c r="W19" s="2">
        <f t="shared" si="6"/>
        <v>1.26485178677605</v>
      </c>
      <c r="X19" s="6">
        <f>W19/MAX(W$1:W19)-1</f>
        <v>-0.14825748004349171</v>
      </c>
      <c r="Z19" s="30">
        <f t="shared" ref="Z19" si="14">W19</f>
        <v>1.26485178677605</v>
      </c>
      <c r="AA19" s="6">
        <f>Z19/MAX(Z$1:Z19)-1</f>
        <v>-6.7487611062995168E-2</v>
      </c>
      <c r="AC19" s="18" t="s">
        <v>248</v>
      </c>
      <c r="AD19" s="18" t="s">
        <v>249</v>
      </c>
      <c r="AE19" s="19">
        <v>39450</v>
      </c>
      <c r="AF19" s="23">
        <v>5230.75</v>
      </c>
    </row>
    <row r="20" spans="1:37" x14ac:dyDescent="0.25">
      <c r="A20" s="25">
        <v>19</v>
      </c>
      <c r="B20" s="25" t="s">
        <v>29</v>
      </c>
      <c r="C20" s="25" t="s">
        <v>267</v>
      </c>
      <c r="D20" s="25" t="s">
        <v>11</v>
      </c>
      <c r="E20" s="25" t="s">
        <v>18</v>
      </c>
      <c r="F20" s="25" t="s">
        <v>18</v>
      </c>
      <c r="G20" s="25" t="s">
        <v>19</v>
      </c>
      <c r="H20" s="4">
        <v>-3.0800000000000001E-2</v>
      </c>
      <c r="I20" s="2">
        <f t="shared" si="0"/>
        <v>0.77253101311264527</v>
      </c>
      <c r="J20" s="6">
        <f>I20/MAX(I$1:I20)-1</f>
        <v>-0.24682556974491054</v>
      </c>
      <c r="M20" s="4">
        <v>-3.1600000000000003E-2</v>
      </c>
      <c r="N20" s="4">
        <f t="shared" si="2"/>
        <v>8.000000000000021E-4</v>
      </c>
      <c r="O20" s="2">
        <f t="shared" si="3"/>
        <v>1.0881571452142185</v>
      </c>
      <c r="P20" s="6">
        <f>O20/MAX(O$1:O20)-1</f>
        <v>-3.125785470009379E-2</v>
      </c>
      <c r="S20" s="25" t="s">
        <v>29</v>
      </c>
      <c r="T20" s="25" t="s">
        <v>267</v>
      </c>
      <c r="U20" s="6">
        <f t="shared" si="4"/>
        <v>-7.5187460844556853E-3</v>
      </c>
      <c r="V20" s="6">
        <f t="shared" si="5"/>
        <v>-2.3281253915544316E-2</v>
      </c>
      <c r="W20" s="2">
        <f t="shared" si="6"/>
        <v>1.2354044511625868</v>
      </c>
      <c r="X20" s="6">
        <f>W20/MAX(W$1:W20)-1</f>
        <v>-0.16808711392126485</v>
      </c>
      <c r="AC20" s="18" t="s">
        <v>248</v>
      </c>
      <c r="AD20" s="18" t="s">
        <v>249</v>
      </c>
      <c r="AE20" s="19">
        <v>39451</v>
      </c>
      <c r="AF20" s="23">
        <v>5243.03</v>
      </c>
    </row>
    <row r="21" spans="1:37" s="11" customFormat="1" x14ac:dyDescent="0.25">
      <c r="A21" s="11">
        <v>20</v>
      </c>
      <c r="B21" s="11" t="s">
        <v>267</v>
      </c>
      <c r="C21" s="11" t="s">
        <v>30</v>
      </c>
      <c r="D21" s="11" t="s">
        <v>11</v>
      </c>
      <c r="E21" s="11" t="s">
        <v>18</v>
      </c>
      <c r="F21" s="11" t="s">
        <v>18</v>
      </c>
      <c r="G21" s="11" t="s">
        <v>19</v>
      </c>
      <c r="H21" s="12">
        <v>3.5000000000000003E-2</v>
      </c>
      <c r="I21" s="13">
        <f t="shared" si="0"/>
        <v>0.79956959857158783</v>
      </c>
      <c r="J21" s="14">
        <f>I21/MAX(I$1:I21)-1</f>
        <v>-0.22046446468598246</v>
      </c>
      <c r="K21" s="14"/>
      <c r="L21" s="14"/>
      <c r="M21" s="12">
        <v>-2.4500000000000001E-2</v>
      </c>
      <c r="N21" s="12">
        <f t="shared" si="2"/>
        <v>5.9500000000000004E-2</v>
      </c>
      <c r="O21" s="13">
        <f t="shared" si="3"/>
        <v>1.1529024953544647</v>
      </c>
      <c r="P21" s="14">
        <f>O21/MAX(O$1:O21)-1</f>
        <v>0</v>
      </c>
      <c r="Q21" s="14"/>
      <c r="R21" s="14"/>
      <c r="S21" s="11" t="s">
        <v>267</v>
      </c>
      <c r="T21" s="11" t="s">
        <v>30</v>
      </c>
      <c r="U21" s="6">
        <f t="shared" si="4"/>
        <v>-5.5290516718110694E-2</v>
      </c>
      <c r="V21" s="6">
        <f t="shared" si="5"/>
        <v>9.0290516718110697E-2</v>
      </c>
      <c r="W21" s="2">
        <f t="shared" si="6"/>
        <v>1.3469497574139107</v>
      </c>
      <c r="X21" s="6">
        <f>W21/MAX(W$1:W21)-1</f>
        <v>-9.2973269572761086E-2</v>
      </c>
      <c r="Y21" s="14"/>
      <c r="Z21" s="30">
        <f t="shared" ref="Z21" si="15">W21</f>
        <v>1.3469497574139107</v>
      </c>
      <c r="AA21" s="6">
        <f>Z21/MAX(Z$1:Z21)-1</f>
        <v>-6.9608556543422351E-3</v>
      </c>
      <c r="AC21" s="21" t="s">
        <v>248</v>
      </c>
      <c r="AD21" s="21" t="s">
        <v>249</v>
      </c>
      <c r="AE21" s="22">
        <v>39454</v>
      </c>
      <c r="AF21" s="24">
        <v>5347.81</v>
      </c>
      <c r="AG21" s="13">
        <f>AVERAGE(AF2:AF21)</f>
        <v>4751.8744999999999</v>
      </c>
      <c r="AH21" s="11">
        <f>IF(AF21&gt;AG21,1,0)</f>
        <v>1</v>
      </c>
      <c r="AI21" s="14">
        <v>0</v>
      </c>
      <c r="AJ21" s="13">
        <v>1</v>
      </c>
      <c r="AK21" s="14"/>
    </row>
    <row r="22" spans="1:37" x14ac:dyDescent="0.25">
      <c r="A22" s="25">
        <v>21</v>
      </c>
      <c r="B22" s="25" t="s">
        <v>30</v>
      </c>
      <c r="C22" s="25" t="s">
        <v>268</v>
      </c>
      <c r="D22" s="25" t="s">
        <v>11</v>
      </c>
      <c r="E22" s="25" t="s">
        <v>18</v>
      </c>
      <c r="F22" s="25" t="s">
        <v>18</v>
      </c>
      <c r="G22" s="25" t="s">
        <v>19</v>
      </c>
      <c r="H22" s="4">
        <v>-4.9399999999999999E-2</v>
      </c>
      <c r="I22" s="2">
        <f t="shared" si="0"/>
        <v>0.76007086040215144</v>
      </c>
      <c r="J22" s="6">
        <f>I22/MAX(I$1:I22)-1</f>
        <v>-0.25897352013049491</v>
      </c>
      <c r="M22" s="4">
        <v>-0.16739999999999999</v>
      </c>
      <c r="N22" s="4">
        <f t="shared" si="2"/>
        <v>0.11799999999999999</v>
      </c>
      <c r="O22" s="2">
        <f t="shared" si="3"/>
        <v>1.2889449898062912</v>
      </c>
      <c r="P22" s="6">
        <f>O22/MAX(O$1:O22)-1</f>
        <v>0</v>
      </c>
      <c r="S22" s="25" t="s">
        <v>30</v>
      </c>
      <c r="T22" s="25" t="s">
        <v>268</v>
      </c>
      <c r="U22" s="6">
        <f t="shared" si="4"/>
        <v>-0.1878017294263874</v>
      </c>
      <c r="V22" s="6">
        <f t="shared" si="5"/>
        <v>0.1384017294263874</v>
      </c>
      <c r="W22" s="2">
        <f t="shared" si="6"/>
        <v>1.5333699332904487</v>
      </c>
      <c r="X22" s="6">
        <f>W22/MAX(W$1:W22)-1</f>
        <v>0</v>
      </c>
      <c r="AC22" s="18" t="s">
        <v>248</v>
      </c>
      <c r="AD22" s="18" t="s">
        <v>249</v>
      </c>
      <c r="AE22" s="19">
        <v>39455</v>
      </c>
      <c r="AF22" s="23">
        <v>5200.55</v>
      </c>
      <c r="AG22" s="2">
        <f t="shared" ref="AG22:AG85" si="16">AVERAGE(AF3:AF22)</f>
        <v>4793.7909999999993</v>
      </c>
      <c r="AH22" s="25">
        <f t="shared" ref="AH22:AH85" si="17">IF(AF22&gt;AG22,1,0)</f>
        <v>1</v>
      </c>
      <c r="AI22" s="6">
        <f>AF22/AF21-1</f>
        <v>-2.7536505597618555E-2</v>
      </c>
      <c r="AJ22" s="2">
        <f>IF(AH21&lt;1,AJ21*(1+AI22), AJ21)</f>
        <v>1</v>
      </c>
    </row>
    <row r="23" spans="1:37" x14ac:dyDescent="0.25">
      <c r="A23" s="25">
        <v>22</v>
      </c>
      <c r="B23" s="25" t="s">
        <v>268</v>
      </c>
      <c r="C23" s="25" t="s">
        <v>31</v>
      </c>
      <c r="D23" s="25" t="s">
        <v>11</v>
      </c>
      <c r="E23" s="25" t="s">
        <v>205</v>
      </c>
      <c r="F23" s="25" t="s">
        <v>205</v>
      </c>
      <c r="G23" s="25" t="s">
        <v>215</v>
      </c>
      <c r="H23" s="4">
        <v>-7.7499999999999999E-2</v>
      </c>
      <c r="I23" s="2">
        <f t="shared" si="0"/>
        <v>0.70116536872098467</v>
      </c>
      <c r="J23" s="6">
        <f>I23/MAX(I$1:I23)-1</f>
        <v>-0.31640307232038156</v>
      </c>
      <c r="M23" s="4">
        <v>-9.2200000000000004E-2</v>
      </c>
      <c r="N23" s="4">
        <f t="shared" si="2"/>
        <v>1.4700000000000005E-2</v>
      </c>
      <c r="O23" s="2">
        <f t="shared" si="3"/>
        <v>1.3078924811564436</v>
      </c>
      <c r="P23" s="6">
        <f>O23/MAX(O$1:O23)-1</f>
        <v>0</v>
      </c>
      <c r="S23" s="25" t="s">
        <v>268</v>
      </c>
      <c r="T23" s="25" t="s">
        <v>31</v>
      </c>
      <c r="U23" s="6">
        <f t="shared" si="4"/>
        <v>-0.24421392813104059</v>
      </c>
      <c r="V23" s="6">
        <f t="shared" si="5"/>
        <v>0.16671392813104058</v>
      </c>
      <c r="W23" s="2">
        <f t="shared" si="6"/>
        <v>1.789004058147331</v>
      </c>
      <c r="X23" s="6">
        <f>W23/MAX(W$1:W23)-1</f>
        <v>0</v>
      </c>
      <c r="Z23" s="30">
        <f t="shared" ref="Z23" si="18">W23</f>
        <v>1.789004058147331</v>
      </c>
      <c r="AA23" s="6">
        <f>Z23/MAX(Z$1:Z23)-1</f>
        <v>0</v>
      </c>
      <c r="AC23" s="18" t="s">
        <v>248</v>
      </c>
      <c r="AD23" s="18" t="s">
        <v>249</v>
      </c>
      <c r="AE23" s="19">
        <v>39456</v>
      </c>
      <c r="AF23" s="23">
        <v>5356.48</v>
      </c>
      <c r="AG23" s="2">
        <f t="shared" si="16"/>
        <v>4837.423499999999</v>
      </c>
      <c r="AH23" s="25">
        <f t="shared" si="17"/>
        <v>1</v>
      </c>
      <c r="AI23" s="6">
        <f t="shared" ref="AI23:AI86" si="19">AF23/AF22-1</f>
        <v>2.9983367143859629E-2</v>
      </c>
      <c r="AJ23" s="2">
        <f t="shared" ref="AJ23:AJ86" si="20">IF(AH22&lt;1,AJ22*(1+AI23), AJ22)</f>
        <v>1</v>
      </c>
    </row>
    <row r="24" spans="1:37" x14ac:dyDescent="0.25">
      <c r="A24" s="25">
        <v>23</v>
      </c>
      <c r="B24" s="25" t="s">
        <v>31</v>
      </c>
      <c r="C24" s="25" t="s">
        <v>269</v>
      </c>
      <c r="D24" s="25" t="s">
        <v>11</v>
      </c>
      <c r="E24" s="25" t="s">
        <v>217</v>
      </c>
      <c r="F24" s="25" t="s">
        <v>217</v>
      </c>
      <c r="G24" s="25" t="s">
        <v>218</v>
      </c>
      <c r="H24" s="4">
        <v>1.6500000000000001E-2</v>
      </c>
      <c r="I24" s="2">
        <f t="shared" si="0"/>
        <v>0.71273459730488087</v>
      </c>
      <c r="J24" s="6">
        <f>I24/MAX(I$1:I24)-1</f>
        <v>-0.30512372301366786</v>
      </c>
      <c r="M24" s="4">
        <v>1.03E-2</v>
      </c>
      <c r="N24" s="4">
        <f t="shared" si="2"/>
        <v>6.2000000000000006E-3</v>
      </c>
      <c r="O24" s="2">
        <f t="shared" si="3"/>
        <v>1.3160014145396135</v>
      </c>
      <c r="P24" s="6">
        <f>O24/MAX(O$1:O24)-1</f>
        <v>0</v>
      </c>
      <c r="S24" s="25" t="s">
        <v>31</v>
      </c>
      <c r="T24" s="25" t="s">
        <v>269</v>
      </c>
      <c r="U24" s="6">
        <f t="shared" si="4"/>
        <v>-8.2886989304162828E-2</v>
      </c>
      <c r="V24" s="6">
        <f t="shared" si="5"/>
        <v>9.9386989304162829E-2</v>
      </c>
      <c r="W24" s="2">
        <f t="shared" si="6"/>
        <v>1.9668077853395236</v>
      </c>
      <c r="X24" s="6">
        <f>W24/MAX(W$1:W24)-1</f>
        <v>0</v>
      </c>
      <c r="AC24" s="18" t="s">
        <v>248</v>
      </c>
      <c r="AD24" s="18" t="s">
        <v>249</v>
      </c>
      <c r="AE24" s="19">
        <v>39457</v>
      </c>
      <c r="AF24" s="23">
        <v>5382.33</v>
      </c>
      <c r="AG24" s="2">
        <f t="shared" si="16"/>
        <v>4879.7929999999997</v>
      </c>
      <c r="AH24" s="25">
        <f t="shared" si="17"/>
        <v>1</v>
      </c>
      <c r="AI24" s="6">
        <f t="shared" si="19"/>
        <v>4.8259304617959131E-3</v>
      </c>
      <c r="AJ24" s="2">
        <f t="shared" si="20"/>
        <v>1</v>
      </c>
    </row>
    <row r="25" spans="1:37" x14ac:dyDescent="0.25">
      <c r="A25" s="25">
        <v>24</v>
      </c>
      <c r="B25" s="25" t="s">
        <v>269</v>
      </c>
      <c r="C25" s="25" t="s">
        <v>32</v>
      </c>
      <c r="D25" s="25" t="s">
        <v>11</v>
      </c>
      <c r="E25" s="25" t="s">
        <v>18</v>
      </c>
      <c r="F25" s="25" t="s">
        <v>18</v>
      </c>
      <c r="G25" s="25" t="s">
        <v>19</v>
      </c>
      <c r="H25" s="4">
        <v>2.2700000000000001E-2</v>
      </c>
      <c r="I25" s="2">
        <f t="shared" si="0"/>
        <v>0.72891367266370166</v>
      </c>
      <c r="J25" s="6">
        <f>I25/MAX(I$1:I25)-1</f>
        <v>-0.28935003152607819</v>
      </c>
      <c r="M25" s="4">
        <v>5.3100000000000001E-2</v>
      </c>
      <c r="N25" s="4">
        <f t="shared" si="2"/>
        <v>-3.04E-2</v>
      </c>
      <c r="O25" s="2">
        <f t="shared" si="3"/>
        <v>1.2759949715376093</v>
      </c>
      <c r="P25" s="6">
        <f>O25/MAX(O$1:O25)-1</f>
        <v>-3.0399999999999983E-2</v>
      </c>
      <c r="S25" s="25" t="s">
        <v>269</v>
      </c>
      <c r="T25" s="25" t="s">
        <v>32</v>
      </c>
      <c r="U25" s="6">
        <f t="shared" si="4"/>
        <v>6.3962406123837079E-2</v>
      </c>
      <c r="V25" s="6">
        <f t="shared" si="5"/>
        <v>-4.1262406123837081E-2</v>
      </c>
      <c r="W25" s="2">
        <f t="shared" si="6"/>
        <v>1.8856525637333195</v>
      </c>
      <c r="X25" s="6">
        <f>W25/MAX(W$1:W25)-1</f>
        <v>-4.1262406123837136E-2</v>
      </c>
      <c r="Z25" s="30">
        <f t="shared" ref="Z25" si="21">W25</f>
        <v>1.8856525637333195</v>
      </c>
      <c r="AA25" s="6">
        <f>Z25/MAX(Z$1:Z25)-1</f>
        <v>0</v>
      </c>
      <c r="AC25" s="18" t="s">
        <v>248</v>
      </c>
      <c r="AD25" s="18" t="s">
        <v>249</v>
      </c>
      <c r="AE25" s="19">
        <v>39458</v>
      </c>
      <c r="AF25" s="23">
        <v>5376.8</v>
      </c>
      <c r="AG25" s="2">
        <f t="shared" si="16"/>
        <v>4921.3989999999994</v>
      </c>
      <c r="AH25" s="25">
        <f t="shared" si="17"/>
        <v>1</v>
      </c>
      <c r="AI25" s="6">
        <f t="shared" si="19"/>
        <v>-1.0274360732247523E-3</v>
      </c>
      <c r="AJ25" s="2">
        <f t="shared" si="20"/>
        <v>1</v>
      </c>
    </row>
    <row r="26" spans="1:37" s="11" customFormat="1" x14ac:dyDescent="0.25">
      <c r="A26" s="11">
        <v>25</v>
      </c>
      <c r="B26" s="11" t="s">
        <v>32</v>
      </c>
      <c r="C26" s="11" t="s">
        <v>270</v>
      </c>
      <c r="D26" s="11" t="s">
        <v>11</v>
      </c>
      <c r="E26" s="11" t="s">
        <v>205</v>
      </c>
      <c r="F26" s="11" t="s">
        <v>205</v>
      </c>
      <c r="G26" s="11" t="s">
        <v>215</v>
      </c>
      <c r="H26" s="12">
        <v>7.3400000000000007E-2</v>
      </c>
      <c r="I26" s="13">
        <f t="shared" si="0"/>
        <v>0.78241593623721728</v>
      </c>
      <c r="J26" s="14">
        <f>I26/MAX(I$1:I26)-1</f>
        <v>-0.23718832384009236</v>
      </c>
      <c r="K26" s="14"/>
      <c r="L26" s="14"/>
      <c r="M26" s="12">
        <v>6.5199999999999994E-2</v>
      </c>
      <c r="N26" s="12">
        <f t="shared" si="2"/>
        <v>8.2000000000000128E-3</v>
      </c>
      <c r="O26" s="13">
        <f t="shared" si="3"/>
        <v>1.2864581303042177</v>
      </c>
      <c r="P26" s="14">
        <f>O26/MAX(O$1:O26)-1</f>
        <v>-2.2449279999999905E-2</v>
      </c>
      <c r="Q26" s="14"/>
      <c r="R26" s="14"/>
      <c r="S26" s="11" t="s">
        <v>32</v>
      </c>
      <c r="T26" s="11" t="s">
        <v>270</v>
      </c>
      <c r="U26" s="6">
        <f t="shared" si="4"/>
        <v>0.10818882017824949</v>
      </c>
      <c r="V26" s="6">
        <f t="shared" si="5"/>
        <v>-3.4788820178249483E-2</v>
      </c>
      <c r="W26" s="2">
        <f t="shared" si="6"/>
        <v>1.820052935774946</v>
      </c>
      <c r="X26" s="6">
        <f>W26/MAX(W$1:W26)-1</f>
        <v>-7.4615755875322543E-2</v>
      </c>
      <c r="Y26" s="14"/>
      <c r="Z26" s="6"/>
      <c r="AA26" s="6"/>
      <c r="AC26" s="21" t="s">
        <v>248</v>
      </c>
      <c r="AD26" s="21" t="s">
        <v>249</v>
      </c>
      <c r="AE26" s="22">
        <v>39461</v>
      </c>
      <c r="AF26" s="24">
        <v>5445.1</v>
      </c>
      <c r="AG26" s="13">
        <f t="shared" si="16"/>
        <v>4973.5219999999999</v>
      </c>
      <c r="AH26" s="11">
        <f t="shared" si="17"/>
        <v>1</v>
      </c>
      <c r="AI26" s="14">
        <f t="shared" si="19"/>
        <v>1.2702722809105893E-2</v>
      </c>
      <c r="AJ26" s="13">
        <f t="shared" si="20"/>
        <v>1</v>
      </c>
      <c r="AK26" s="14">
        <f>AJ26/AJ21-1</f>
        <v>0</v>
      </c>
    </row>
    <row r="27" spans="1:37" x14ac:dyDescent="0.25">
      <c r="A27" s="25">
        <v>26</v>
      </c>
      <c r="B27" s="25" t="s">
        <v>270</v>
      </c>
      <c r="C27" s="25" t="s">
        <v>33</v>
      </c>
      <c r="D27" s="25" t="s">
        <v>11</v>
      </c>
      <c r="E27" s="25" t="s">
        <v>21</v>
      </c>
      <c r="F27" s="25" t="s">
        <v>21</v>
      </c>
      <c r="G27" s="25" t="s">
        <v>22</v>
      </c>
      <c r="H27" s="4">
        <v>-2.0400000000000001E-2</v>
      </c>
      <c r="I27" s="2">
        <f t="shared" si="0"/>
        <v>0.76645465113797806</v>
      </c>
      <c r="J27" s="6">
        <f>I27/MAX(I$1:I27)-1</f>
        <v>-0.25274968203375447</v>
      </c>
      <c r="M27" s="4">
        <v>-3.73E-2</v>
      </c>
      <c r="N27" s="4">
        <f t="shared" si="2"/>
        <v>1.6899999999999998E-2</v>
      </c>
      <c r="O27" s="2">
        <f t="shared" si="3"/>
        <v>1.3081992727063589</v>
      </c>
      <c r="P27" s="6">
        <f>O27/MAX(O$1:O27)-1</f>
        <v>-5.9286728319999371E-3</v>
      </c>
      <c r="S27" s="25" t="s">
        <v>270</v>
      </c>
      <c r="T27" s="25" t="s">
        <v>33</v>
      </c>
      <c r="U27" s="6">
        <f t="shared" si="4"/>
        <v>7.6287449710710886E-2</v>
      </c>
      <c r="V27" s="6">
        <f t="shared" si="5"/>
        <v>-9.6687449710710888E-2</v>
      </c>
      <c r="W27" s="2">
        <f t="shared" si="6"/>
        <v>1.6440766590763742</v>
      </c>
      <c r="X27" s="6">
        <f>W27/MAX(W$1:W27)-1</f>
        <v>-0.16408879844221147</v>
      </c>
      <c r="Z27" s="30">
        <f t="shared" ref="Z27" si="22">W27</f>
        <v>1.6440766590763742</v>
      </c>
      <c r="AA27" s="6">
        <f>Z27/MAX(Z$1:Z27)-1</f>
        <v>-0.12811262758748088</v>
      </c>
      <c r="AC27" s="18" t="s">
        <v>248</v>
      </c>
      <c r="AD27" s="18" t="s">
        <v>249</v>
      </c>
      <c r="AE27" s="19">
        <v>39462</v>
      </c>
      <c r="AF27" s="23">
        <v>5487.09</v>
      </c>
      <c r="AG27" s="2">
        <f t="shared" si="16"/>
        <v>5022.8999999999996</v>
      </c>
      <c r="AH27" s="25">
        <f t="shared" si="17"/>
        <v>1</v>
      </c>
      <c r="AI27" s="6">
        <f t="shared" si="19"/>
        <v>7.7115204495785683E-3</v>
      </c>
      <c r="AJ27" s="2">
        <f t="shared" si="20"/>
        <v>1</v>
      </c>
    </row>
    <row r="28" spans="1:37" x14ac:dyDescent="0.25">
      <c r="A28" s="25">
        <v>27</v>
      </c>
      <c r="B28" s="25" t="s">
        <v>33</v>
      </c>
      <c r="C28" s="25" t="s">
        <v>271</v>
      </c>
      <c r="D28" s="25" t="s">
        <v>11</v>
      </c>
      <c r="E28" s="25" t="s">
        <v>205</v>
      </c>
      <c r="F28" s="25" t="s">
        <v>205</v>
      </c>
      <c r="G28" s="25" t="s">
        <v>215</v>
      </c>
      <c r="H28" s="4">
        <v>9.5000000000000001E-2</v>
      </c>
      <c r="I28" s="2">
        <f t="shared" si="0"/>
        <v>0.83926784299608592</v>
      </c>
      <c r="J28" s="6">
        <f>I28/MAX(I$1:I28)-1</f>
        <v>-0.18176090182696125</v>
      </c>
      <c r="M28" s="4">
        <v>5.1900000000000002E-2</v>
      </c>
      <c r="N28" s="4">
        <f t="shared" si="2"/>
        <v>4.3099999999999999E-2</v>
      </c>
      <c r="O28" s="2">
        <f t="shared" si="3"/>
        <v>1.3645826613600029</v>
      </c>
      <c r="P28" s="6">
        <f>O28/MAX(O$1:O28)-1</f>
        <v>0</v>
      </c>
      <c r="S28" s="25" t="s">
        <v>33</v>
      </c>
      <c r="T28" s="25" t="s">
        <v>271</v>
      </c>
      <c r="U28" s="6">
        <f t="shared" si="4"/>
        <v>2.2814758540696811E-2</v>
      </c>
      <c r="V28" s="6">
        <f t="shared" si="5"/>
        <v>7.218524145930319E-2</v>
      </c>
      <c r="W28" s="2">
        <f t="shared" si="6"/>
        <v>1.7627547296894068</v>
      </c>
      <c r="X28" s="6">
        <f>W28/MAX(W$1:W28)-1</f>
        <v>-0.10374834651922626</v>
      </c>
      <c r="AC28" s="18" t="s">
        <v>248</v>
      </c>
      <c r="AD28" s="18" t="s">
        <v>249</v>
      </c>
      <c r="AE28" s="19">
        <v>39463</v>
      </c>
      <c r="AF28" s="23">
        <v>5412.91</v>
      </c>
      <c r="AG28" s="2">
        <f t="shared" si="16"/>
        <v>5068.2434999999996</v>
      </c>
      <c r="AH28" s="25">
        <f t="shared" si="17"/>
        <v>1</v>
      </c>
      <c r="AI28" s="6">
        <f t="shared" si="19"/>
        <v>-1.3519005520230221E-2</v>
      </c>
      <c r="AJ28" s="2">
        <f t="shared" si="20"/>
        <v>1</v>
      </c>
    </row>
    <row r="29" spans="1:37" x14ac:dyDescent="0.25">
      <c r="A29" s="25">
        <v>28</v>
      </c>
      <c r="B29" s="25" t="s">
        <v>271</v>
      </c>
      <c r="C29" s="25" t="s">
        <v>34</v>
      </c>
      <c r="D29" s="25" t="s">
        <v>11</v>
      </c>
      <c r="E29" s="25" t="s">
        <v>21</v>
      </c>
      <c r="F29" s="25" t="s">
        <v>21</v>
      </c>
      <c r="G29" s="25" t="s">
        <v>22</v>
      </c>
      <c r="H29" s="4">
        <v>-9.4000000000000004E-3</v>
      </c>
      <c r="I29" s="2">
        <f t="shared" si="0"/>
        <v>0.83137872527192269</v>
      </c>
      <c r="J29" s="6">
        <f>I29/MAX(I$1:I29)-1</f>
        <v>-0.18945234934978783</v>
      </c>
      <c r="M29" s="4">
        <v>-3.4200000000000001E-2</v>
      </c>
      <c r="N29" s="4">
        <f t="shared" si="2"/>
        <v>2.4800000000000003E-2</v>
      </c>
      <c r="O29" s="2">
        <f t="shared" si="3"/>
        <v>1.398424311361731</v>
      </c>
      <c r="P29" s="6">
        <f>O29/MAX(O$1:O29)-1</f>
        <v>0</v>
      </c>
      <c r="S29" s="25" t="s">
        <v>271</v>
      </c>
      <c r="T29" s="25" t="s">
        <v>34</v>
      </c>
      <c r="U29" s="6">
        <f t="shared" si="4"/>
        <v>1.5441366555968727E-2</v>
      </c>
      <c r="V29" s="6">
        <f t="shared" si="5"/>
        <v>-2.4841366555968726E-2</v>
      </c>
      <c r="W29" s="2">
        <f t="shared" si="6"/>
        <v>1.7189654933009249</v>
      </c>
      <c r="X29" s="6">
        <f>W29/MAX(W$1:W29)-1</f>
        <v>-0.12601246236973507</v>
      </c>
      <c r="Z29" s="30">
        <f t="shared" ref="Z29" si="23">W29</f>
        <v>1.7189654933009249</v>
      </c>
      <c r="AA29" s="6">
        <f>Z29/MAX(Z$1:Z29)-1</f>
        <v>-8.8397551934158214E-2</v>
      </c>
      <c r="AC29" s="18" t="s">
        <v>248</v>
      </c>
      <c r="AD29" s="18" t="s">
        <v>249</v>
      </c>
      <c r="AE29" s="19">
        <v>39464</v>
      </c>
      <c r="AF29" s="23">
        <v>5270.96</v>
      </c>
      <c r="AG29" s="2">
        <f t="shared" si="16"/>
        <v>5108.4010000000007</v>
      </c>
      <c r="AH29" s="25">
        <f t="shared" si="17"/>
        <v>1</v>
      </c>
      <c r="AI29" s="6">
        <f t="shared" si="19"/>
        <v>-2.6224341435567844E-2</v>
      </c>
      <c r="AJ29" s="2">
        <f t="shared" si="20"/>
        <v>1</v>
      </c>
    </row>
    <row r="30" spans="1:37" x14ac:dyDescent="0.25">
      <c r="A30" s="25">
        <v>29</v>
      </c>
      <c r="B30" s="25" t="s">
        <v>34</v>
      </c>
      <c r="C30" s="25" t="s">
        <v>272</v>
      </c>
      <c r="D30" s="25" t="s">
        <v>11</v>
      </c>
      <c r="E30" s="25" t="s">
        <v>18</v>
      </c>
      <c r="F30" s="25" t="s">
        <v>18</v>
      </c>
      <c r="G30" s="25" t="s">
        <v>19</v>
      </c>
      <c r="H30" s="4">
        <v>-0.1134</v>
      </c>
      <c r="I30" s="2">
        <f t="shared" si="0"/>
        <v>0.73710037782608673</v>
      </c>
      <c r="J30" s="6">
        <f>I30/MAX(I$1:I30)-1</f>
        <v>-0.28136845293352175</v>
      </c>
      <c r="M30" s="4">
        <v>-0.1148</v>
      </c>
      <c r="N30" s="4">
        <f t="shared" si="2"/>
        <v>1.3999999999999985E-3</v>
      </c>
      <c r="O30" s="2">
        <f t="shared" si="3"/>
        <v>1.4003821053976375</v>
      </c>
      <c r="P30" s="6">
        <f>O30/MAX(O$1:O30)-1</f>
        <v>0</v>
      </c>
      <c r="S30" s="25" t="s">
        <v>34</v>
      </c>
      <c r="T30" s="25" t="s">
        <v>272</v>
      </c>
      <c r="U30" s="6">
        <f t="shared" si="4"/>
        <v>-0.1011726025944415</v>
      </c>
      <c r="V30" s="6">
        <f t="shared" si="5"/>
        <v>-1.2227397405558504E-2</v>
      </c>
      <c r="W30" s="2">
        <f t="shared" si="6"/>
        <v>1.6979470190878927</v>
      </c>
      <c r="X30" s="6">
        <f>W30/MAX(W$1:W30)-1</f>
        <v>-0.13669905531984583</v>
      </c>
      <c r="AC30" s="18" t="s">
        <v>248</v>
      </c>
      <c r="AD30" s="18" t="s">
        <v>249</v>
      </c>
      <c r="AE30" s="19">
        <v>39465</v>
      </c>
      <c r="AF30" s="23">
        <v>5317.45</v>
      </c>
      <c r="AG30" s="2">
        <f t="shared" si="16"/>
        <v>5145.9925000000012</v>
      </c>
      <c r="AH30" s="25">
        <f t="shared" si="17"/>
        <v>1</v>
      </c>
      <c r="AI30" s="6">
        <f t="shared" si="19"/>
        <v>8.8200251946513042E-3</v>
      </c>
      <c r="AJ30" s="2">
        <f t="shared" si="20"/>
        <v>1</v>
      </c>
    </row>
    <row r="31" spans="1:37" s="11" customFormat="1" x14ac:dyDescent="0.25">
      <c r="A31" s="11">
        <v>30</v>
      </c>
      <c r="B31" s="11" t="s">
        <v>272</v>
      </c>
      <c r="C31" s="11" t="s">
        <v>35</v>
      </c>
      <c r="D31" s="11" t="s">
        <v>11</v>
      </c>
      <c r="E31" s="11" t="s">
        <v>205</v>
      </c>
      <c r="F31" s="11" t="s">
        <v>205</v>
      </c>
      <c r="G31" s="11" t="s">
        <v>215</v>
      </c>
      <c r="H31" s="12">
        <v>-0.10730000000000001</v>
      </c>
      <c r="I31" s="13">
        <f t="shared" si="0"/>
        <v>0.65800950728534768</v>
      </c>
      <c r="J31" s="14">
        <f>I31/MAX(I$1:I31)-1</f>
        <v>-0.35847761793375488</v>
      </c>
      <c r="K31" s="14"/>
      <c r="L31" s="14"/>
      <c r="M31" s="12">
        <v>-8.7800000000000003E-2</v>
      </c>
      <c r="N31" s="12">
        <f t="shared" si="2"/>
        <v>-1.9500000000000003E-2</v>
      </c>
      <c r="O31" s="13">
        <f t="shared" si="3"/>
        <v>1.3730746543423837</v>
      </c>
      <c r="P31" s="14">
        <f>O31/MAX(O$1:O31)-1</f>
        <v>-1.9499999999999851E-2</v>
      </c>
      <c r="Q31" s="14"/>
      <c r="R31" s="14"/>
      <c r="S31" s="11" t="s">
        <v>272</v>
      </c>
      <c r="T31" s="11" t="s">
        <v>35</v>
      </c>
      <c r="U31" s="6">
        <f t="shared" si="4"/>
        <v>-0.1926000633198538</v>
      </c>
      <c r="V31" s="6">
        <f t="shared" si="5"/>
        <v>8.5300063319853792E-2</v>
      </c>
      <c r="W31" s="2">
        <f t="shared" si="6"/>
        <v>1.8427820073298469</v>
      </c>
      <c r="X31" s="6">
        <f>W31/MAX(W$1:W31)-1</f>
        <v>-6.3059430074539069E-2</v>
      </c>
      <c r="Y31" s="14"/>
      <c r="Z31" s="30">
        <f t="shared" ref="Z31" si="24">W31</f>
        <v>1.8427820073298469</v>
      </c>
      <c r="AA31" s="6">
        <f>Z31/MAX(Z$1:Z31)-1</f>
        <v>-2.2735130123120451E-2</v>
      </c>
      <c r="AC31" s="21" t="s">
        <v>248</v>
      </c>
      <c r="AD31" s="21" t="s">
        <v>249</v>
      </c>
      <c r="AE31" s="22">
        <v>39468</v>
      </c>
      <c r="AF31" s="24">
        <v>5097.2299999999996</v>
      </c>
      <c r="AG31" s="13">
        <f t="shared" si="16"/>
        <v>5169.7845000000007</v>
      </c>
      <c r="AH31" s="11">
        <f t="shared" si="17"/>
        <v>0</v>
      </c>
      <c r="AI31" s="14">
        <f t="shared" si="19"/>
        <v>-4.1414587819349591E-2</v>
      </c>
      <c r="AJ31" s="13">
        <f t="shared" si="20"/>
        <v>1</v>
      </c>
      <c r="AK31" s="14">
        <f>AJ31/AJ21-1</f>
        <v>0</v>
      </c>
    </row>
    <row r="32" spans="1:37" x14ac:dyDescent="0.25">
      <c r="A32" s="25">
        <v>31</v>
      </c>
      <c r="B32" s="25" t="s">
        <v>35</v>
      </c>
      <c r="C32" s="25" t="s">
        <v>273</v>
      </c>
      <c r="D32" s="25" t="s">
        <v>11</v>
      </c>
      <c r="E32" s="25" t="s">
        <v>80</v>
      </c>
      <c r="F32" s="25" t="s">
        <v>80</v>
      </c>
      <c r="G32" s="25" t="s">
        <v>81</v>
      </c>
      <c r="H32" s="4">
        <v>-2.41E-2</v>
      </c>
      <c r="I32" s="2">
        <f t="shared" si="0"/>
        <v>0.64215147815977081</v>
      </c>
      <c r="J32" s="6">
        <f>I32/MAX(I$1:I32)-1</f>
        <v>-0.37393830734155131</v>
      </c>
      <c r="M32" s="4">
        <v>-3.6900000000000002E-2</v>
      </c>
      <c r="N32" s="4">
        <f t="shared" si="2"/>
        <v>1.2800000000000002E-2</v>
      </c>
      <c r="O32" s="2">
        <f t="shared" si="3"/>
        <v>1.3906500099179662</v>
      </c>
      <c r="P32" s="6">
        <f>O32/MAX(O$1:O32)-1</f>
        <v>-6.9496000000000002E-3</v>
      </c>
      <c r="S32" s="25" t="s">
        <v>35</v>
      </c>
      <c r="T32" s="25" t="s">
        <v>273</v>
      </c>
      <c r="U32" s="6">
        <f t="shared" si="4"/>
        <v>-0.12147671794569259</v>
      </c>
      <c r="V32" s="6">
        <f t="shared" si="5"/>
        <v>9.7376717945692595E-2</v>
      </c>
      <c r="W32" s="2">
        <f t="shared" si="6"/>
        <v>2.0222260710930025</v>
      </c>
      <c r="X32" s="6">
        <f>W32/MAX(W$1:W32)-1</f>
        <v>0</v>
      </c>
      <c r="AC32" s="18" t="s">
        <v>248</v>
      </c>
      <c r="AD32" s="18" t="s">
        <v>249</v>
      </c>
      <c r="AE32" s="19">
        <v>39469</v>
      </c>
      <c r="AF32" s="23">
        <v>4661.83</v>
      </c>
      <c r="AG32" s="2">
        <f t="shared" si="16"/>
        <v>5168.2995000000001</v>
      </c>
      <c r="AH32" s="25">
        <f t="shared" si="17"/>
        <v>0</v>
      </c>
      <c r="AI32" s="6">
        <f t="shared" si="19"/>
        <v>-8.5418943229950361E-2</v>
      </c>
      <c r="AJ32" s="2">
        <f t="shared" si="20"/>
        <v>0.91458105677004964</v>
      </c>
    </row>
    <row r="33" spans="1:38" x14ac:dyDescent="0.25">
      <c r="A33" s="25">
        <v>32</v>
      </c>
      <c r="B33" s="25" t="s">
        <v>273</v>
      </c>
      <c r="C33" s="25" t="s">
        <v>36</v>
      </c>
      <c r="D33" s="25" t="s">
        <v>11</v>
      </c>
      <c r="E33" s="25" t="s">
        <v>21</v>
      </c>
      <c r="F33" s="25" t="s">
        <v>21</v>
      </c>
      <c r="G33" s="25" t="s">
        <v>22</v>
      </c>
      <c r="H33" s="4">
        <v>9.5999999999999992E-3</v>
      </c>
      <c r="I33" s="2">
        <f t="shared" si="0"/>
        <v>0.64831613235010466</v>
      </c>
      <c r="J33" s="6">
        <f>I33/MAX(I$1:I33)-1</f>
        <v>-0.36792811509203016</v>
      </c>
      <c r="M33" s="4">
        <v>-3.1600000000000003E-2</v>
      </c>
      <c r="N33" s="4">
        <f t="shared" si="2"/>
        <v>4.1200000000000001E-2</v>
      </c>
      <c r="O33" s="2">
        <f t="shared" si="3"/>
        <v>1.4479447903265863</v>
      </c>
      <c r="P33" s="6">
        <f>O33/MAX(O$1:O33)-1</f>
        <v>0</v>
      </c>
      <c r="S33" s="25" t="s">
        <v>273</v>
      </c>
      <c r="T33" s="25" t="s">
        <v>36</v>
      </c>
      <c r="U33" s="6">
        <f t="shared" si="4"/>
        <v>-6.7331791795352647E-2</v>
      </c>
      <c r="V33" s="6">
        <f t="shared" si="5"/>
        <v>7.6931791795352644E-2</v>
      </c>
      <c r="W33" s="2">
        <f t="shared" si="6"/>
        <v>2.1777995461574635</v>
      </c>
      <c r="X33" s="6">
        <f>W33/MAX(W$1:W33)-1</f>
        <v>0</v>
      </c>
      <c r="Z33" s="30">
        <f t="shared" ref="Z33" si="25">W33</f>
        <v>2.1777995461574635</v>
      </c>
      <c r="AA33" s="6">
        <f>Z33/MAX(Z$1:Z33)-1</f>
        <v>0</v>
      </c>
      <c r="AC33" s="18" t="s">
        <v>248</v>
      </c>
      <c r="AD33" s="18" t="s">
        <v>249</v>
      </c>
      <c r="AE33" s="19">
        <v>39470</v>
      </c>
      <c r="AF33" s="23">
        <v>4912.0600000000004</v>
      </c>
      <c r="AG33" s="2">
        <f t="shared" si="16"/>
        <v>5175.2705000000005</v>
      </c>
      <c r="AH33" s="25">
        <f t="shared" si="17"/>
        <v>0</v>
      </c>
      <c r="AI33" s="6">
        <f t="shared" si="19"/>
        <v>5.3676345984302376E-2</v>
      </c>
      <c r="AJ33" s="2">
        <f t="shared" si="20"/>
        <v>0.96367242600392766</v>
      </c>
    </row>
    <row r="34" spans="1:38" x14ac:dyDescent="0.25">
      <c r="A34" s="25">
        <v>33</v>
      </c>
      <c r="B34" s="25" t="s">
        <v>36</v>
      </c>
      <c r="C34" s="25" t="s">
        <v>274</v>
      </c>
      <c r="D34" s="25" t="s">
        <v>11</v>
      </c>
      <c r="E34" s="25" t="s">
        <v>18</v>
      </c>
      <c r="F34" s="25" t="s">
        <v>18</v>
      </c>
      <c r="G34" s="25" t="s">
        <v>19</v>
      </c>
      <c r="H34" s="4">
        <v>-6.0699999999999997E-2</v>
      </c>
      <c r="I34" s="2">
        <f t="shared" si="0"/>
        <v>0.60896334311645328</v>
      </c>
      <c r="J34" s="6">
        <f>I34/MAX(I$1:I34)-1</f>
        <v>-0.40629487850594403</v>
      </c>
      <c r="M34" s="4">
        <v>-6.8699999999999997E-2</v>
      </c>
      <c r="N34" s="4">
        <f t="shared" si="2"/>
        <v>8.0000000000000002E-3</v>
      </c>
      <c r="O34" s="2">
        <f t="shared" si="3"/>
        <v>1.459528348649199</v>
      </c>
      <c r="P34" s="6">
        <f>O34/MAX(O$1:O34)-1</f>
        <v>0</v>
      </c>
      <c r="S34" s="25" t="s">
        <v>36</v>
      </c>
      <c r="T34" s="25" t="s">
        <v>274</v>
      </c>
      <c r="U34" s="6">
        <f t="shared" si="4"/>
        <v>-9.8122995819552417E-2</v>
      </c>
      <c r="V34" s="6">
        <f t="shared" si="5"/>
        <v>3.742299581955242E-2</v>
      </c>
      <c r="W34" s="2">
        <f t="shared" si="6"/>
        <v>2.2592993294691377</v>
      </c>
      <c r="X34" s="6">
        <f>W34/MAX(W$1:W34)-1</f>
        <v>0</v>
      </c>
      <c r="AC34" s="18" t="s">
        <v>248</v>
      </c>
      <c r="AD34" s="18" t="s">
        <v>249</v>
      </c>
      <c r="AE34" s="19">
        <v>39471</v>
      </c>
      <c r="AF34" s="23">
        <v>5080.93</v>
      </c>
      <c r="AG34" s="2">
        <f t="shared" si="16"/>
        <v>5188.5565000000006</v>
      </c>
      <c r="AH34" s="25">
        <f t="shared" si="17"/>
        <v>0</v>
      </c>
      <c r="AI34" s="6">
        <f t="shared" si="19"/>
        <v>3.4378651726566734E-2</v>
      </c>
      <c r="AJ34" s="2">
        <f t="shared" si="20"/>
        <v>0.99680218471601234</v>
      </c>
    </row>
    <row r="35" spans="1:38" x14ac:dyDescent="0.25">
      <c r="A35" s="25">
        <v>34</v>
      </c>
      <c r="B35" s="25" t="s">
        <v>274</v>
      </c>
      <c r="C35" s="25" t="s">
        <v>37</v>
      </c>
      <c r="D35" s="25" t="s">
        <v>11</v>
      </c>
      <c r="E35" s="25" t="s">
        <v>18</v>
      </c>
      <c r="F35" s="25" t="s">
        <v>18</v>
      </c>
      <c r="G35" s="25" t="s">
        <v>19</v>
      </c>
      <c r="H35" s="4">
        <v>-2.52E-2</v>
      </c>
      <c r="I35" s="2">
        <f t="shared" si="0"/>
        <v>0.59361746686991868</v>
      </c>
      <c r="J35" s="6">
        <f>I35/MAX(I$1:I35)-1</f>
        <v>-0.42125624756759417</v>
      </c>
      <c r="M35" s="4">
        <v>-5.1200000000000002E-2</v>
      </c>
      <c r="N35" s="4">
        <f t="shared" si="2"/>
        <v>2.6000000000000002E-2</v>
      </c>
      <c r="O35" s="2">
        <f t="shared" si="3"/>
        <v>1.4974760857140783</v>
      </c>
      <c r="P35" s="6">
        <f>O35/MAX(O$1:O35)-1</f>
        <v>0</v>
      </c>
      <c r="S35" s="25" t="s">
        <v>274</v>
      </c>
      <c r="T35" s="25" t="s">
        <v>37</v>
      </c>
      <c r="U35" s="6">
        <f t="shared" si="4"/>
        <v>-0.11637684425874228</v>
      </c>
      <c r="V35" s="6">
        <f t="shared" si="5"/>
        <v>9.1176844258742284E-2</v>
      </c>
      <c r="W35" s="2">
        <f t="shared" si="6"/>
        <v>2.4652951125660265</v>
      </c>
      <c r="X35" s="6">
        <f>W35/MAX(W$1:W35)-1</f>
        <v>0</v>
      </c>
      <c r="Z35" s="30">
        <f t="shared" ref="Z35" si="26">W35</f>
        <v>2.4652951125660265</v>
      </c>
      <c r="AA35" s="6">
        <f>Z35/MAX(Z$1:Z35)-1</f>
        <v>0</v>
      </c>
      <c r="AC35" s="18" t="s">
        <v>248</v>
      </c>
      <c r="AD35" s="18" t="s">
        <v>249</v>
      </c>
      <c r="AE35" s="19">
        <v>39472</v>
      </c>
      <c r="AF35" s="23">
        <v>5096.6899999999996</v>
      </c>
      <c r="AG35" s="2">
        <f t="shared" si="16"/>
        <v>5197.7490000000007</v>
      </c>
      <c r="AH35" s="25">
        <f t="shared" si="17"/>
        <v>0</v>
      </c>
      <c r="AI35" s="6">
        <f t="shared" si="19"/>
        <v>3.1017943565447847E-3</v>
      </c>
      <c r="AJ35" s="2">
        <f t="shared" si="20"/>
        <v>0.99989406010715598</v>
      </c>
    </row>
    <row r="36" spans="1:38" s="11" customFormat="1" x14ac:dyDescent="0.25">
      <c r="A36" s="11">
        <v>35</v>
      </c>
      <c r="B36" s="11" t="s">
        <v>37</v>
      </c>
      <c r="C36" s="11" t="s">
        <v>275</v>
      </c>
      <c r="D36" s="11" t="s">
        <v>11</v>
      </c>
      <c r="E36" s="11" t="s">
        <v>205</v>
      </c>
      <c r="F36" s="11" t="s">
        <v>205</v>
      </c>
      <c r="G36" s="11" t="s">
        <v>215</v>
      </c>
      <c r="H36" s="12">
        <v>6.4199999999999993E-2</v>
      </c>
      <c r="I36" s="13">
        <f t="shared" si="0"/>
        <v>0.63172770824296742</v>
      </c>
      <c r="J36" s="14">
        <f>I36/MAX(I$1:I36)-1</f>
        <v>-0.38410089866143371</v>
      </c>
      <c r="K36" s="14"/>
      <c r="L36" s="14"/>
      <c r="M36" s="12">
        <v>7.0699999999999999E-2</v>
      </c>
      <c r="N36" s="12">
        <f t="shared" si="2"/>
        <v>-6.5000000000000058E-3</v>
      </c>
      <c r="O36" s="13">
        <f t="shared" si="3"/>
        <v>1.4877424911569368</v>
      </c>
      <c r="P36" s="14">
        <f>O36/MAX(O$1:O36)-1</f>
        <v>-6.4999999999999503E-3</v>
      </c>
      <c r="Q36" s="14"/>
      <c r="R36" s="14"/>
      <c r="S36" s="11" t="s">
        <v>37</v>
      </c>
      <c r="T36" s="11" t="s">
        <v>275</v>
      </c>
      <c r="U36" s="6">
        <f t="shared" si="4"/>
        <v>1.5846496086078243E-2</v>
      </c>
      <c r="V36" s="6">
        <f t="shared" si="5"/>
        <v>4.835350391392175E-2</v>
      </c>
      <c r="W36" s="2">
        <f t="shared" si="6"/>
        <v>2.58450076944046</v>
      </c>
      <c r="X36" s="6">
        <f>W36/MAX(W$1:W36)-1</f>
        <v>0</v>
      </c>
      <c r="Y36" s="14"/>
      <c r="Z36" s="6"/>
      <c r="AA36" s="6"/>
      <c r="AC36" s="21" t="s">
        <v>248</v>
      </c>
      <c r="AD36" s="21" t="s">
        <v>249</v>
      </c>
      <c r="AE36" s="22">
        <v>39475</v>
      </c>
      <c r="AF36" s="24">
        <v>4740.5</v>
      </c>
      <c r="AG36" s="13">
        <f t="shared" si="16"/>
        <v>5186.6014999999998</v>
      </c>
      <c r="AH36" s="11">
        <f t="shared" si="17"/>
        <v>0</v>
      </c>
      <c r="AI36" s="14">
        <f t="shared" si="19"/>
        <v>-6.9886534201609174E-2</v>
      </c>
      <c r="AJ36" s="13">
        <f t="shared" si="20"/>
        <v>0.93001492967749133</v>
      </c>
      <c r="AK36" s="14">
        <f t="shared" ref="AK36" si="27">AJ36/AJ26-1</f>
        <v>-6.9985070322508669E-2</v>
      </c>
    </row>
    <row r="37" spans="1:38" x14ac:dyDescent="0.25">
      <c r="A37" s="25">
        <v>36</v>
      </c>
      <c r="B37" s="25" t="s">
        <v>275</v>
      </c>
      <c r="C37" s="25" t="s">
        <v>38</v>
      </c>
      <c r="D37" s="25" t="s">
        <v>11</v>
      </c>
      <c r="E37" s="25" t="s">
        <v>80</v>
      </c>
      <c r="F37" s="25" t="s">
        <v>80</v>
      </c>
      <c r="G37" s="25" t="s">
        <v>81</v>
      </c>
      <c r="H37" s="4">
        <v>-8.1699999999999995E-2</v>
      </c>
      <c r="I37" s="2">
        <f t="shared" si="0"/>
        <v>0.58011555447951701</v>
      </c>
      <c r="J37" s="6">
        <f>I37/MAX(I$1:I37)-1</f>
        <v>-0.43441985524079463</v>
      </c>
      <c r="M37" s="4">
        <v>-5.8999999999999997E-2</v>
      </c>
      <c r="N37" s="4">
        <f t="shared" si="2"/>
        <v>-2.2699999999999998E-2</v>
      </c>
      <c r="O37" s="2">
        <f t="shared" si="3"/>
        <v>1.4539707366076744</v>
      </c>
      <c r="P37" s="6">
        <f>O37/MAX(O$1:O37)-1</f>
        <v>-2.9052450000000007E-2</v>
      </c>
      <c r="S37" s="25" t="s">
        <v>275</v>
      </c>
      <c r="T37" s="25" t="s">
        <v>38</v>
      </c>
      <c r="U37" s="6">
        <f t="shared" si="4"/>
        <v>0.12095652774115084</v>
      </c>
      <c r="V37" s="6">
        <f t="shared" si="5"/>
        <v>-0.20265652774115084</v>
      </c>
      <c r="W37" s="2">
        <f t="shared" si="6"/>
        <v>2.0607348175613236</v>
      </c>
      <c r="X37" s="6">
        <f>W37/MAX(W$1:W37)-1</f>
        <v>-0.20265652774115095</v>
      </c>
      <c r="Z37" s="30">
        <f t="shared" ref="Z37" si="28">W37</f>
        <v>2.0607348175613236</v>
      </c>
      <c r="AA37" s="6">
        <f>Z37/MAX(Z$1:Z37)-1</f>
        <v>-0.16410217703454266</v>
      </c>
      <c r="AC37" s="18" t="s">
        <v>248</v>
      </c>
      <c r="AD37" s="18" t="s">
        <v>249</v>
      </c>
      <c r="AE37" s="19">
        <v>39476</v>
      </c>
      <c r="AF37" s="23">
        <v>4840.6400000000003</v>
      </c>
      <c r="AG37" s="2">
        <f t="shared" si="16"/>
        <v>5181.2534999999998</v>
      </c>
      <c r="AH37" s="25">
        <f t="shared" si="17"/>
        <v>0</v>
      </c>
      <c r="AI37" s="6">
        <f t="shared" si="19"/>
        <v>2.1124353971100129E-2</v>
      </c>
      <c r="AJ37" s="2">
        <f t="shared" si="20"/>
        <v>0.94966089425040645</v>
      </c>
    </row>
    <row r="38" spans="1:38" x14ac:dyDescent="0.25">
      <c r="A38" s="25">
        <v>37</v>
      </c>
      <c r="B38" s="25" t="s">
        <v>38</v>
      </c>
      <c r="C38" s="25" t="s">
        <v>276</v>
      </c>
      <c r="D38" s="25" t="s">
        <v>11</v>
      </c>
      <c r="E38" s="25" t="s">
        <v>18</v>
      </c>
      <c r="F38" s="25" t="s">
        <v>18</v>
      </c>
      <c r="G38" s="25" t="s">
        <v>19</v>
      </c>
      <c r="H38" s="4">
        <v>-6.4399999999999999E-2</v>
      </c>
      <c r="I38" s="2">
        <f t="shared" si="0"/>
        <v>0.54275611277103608</v>
      </c>
      <c r="J38" s="6">
        <f>I38/MAX(I$1:I38)-1</f>
        <v>-0.47084321656328743</v>
      </c>
      <c r="M38" s="4">
        <v>-8.8200000000000001E-2</v>
      </c>
      <c r="N38" s="4">
        <f t="shared" si="2"/>
        <v>2.3800000000000002E-2</v>
      </c>
      <c r="O38" s="2">
        <f t="shared" si="3"/>
        <v>1.4885752401389372</v>
      </c>
      <c r="P38" s="6">
        <f>O38/MAX(O$1:O38)-1</f>
        <v>-5.9438983099998621E-3</v>
      </c>
      <c r="S38" s="25" t="s">
        <v>38</v>
      </c>
      <c r="T38" s="25" t="s">
        <v>276</v>
      </c>
      <c r="U38" s="6">
        <f t="shared" si="4"/>
        <v>-4.5361591333841322E-2</v>
      </c>
      <c r="V38" s="6">
        <f t="shared" si="5"/>
        <v>-1.9038408666158677E-2</v>
      </c>
      <c r="W38" s="2">
        <f t="shared" si="6"/>
        <v>2.0215017059520091</v>
      </c>
      <c r="X38" s="6">
        <f>W38/MAX(W$1:W38)-1</f>
        <v>-0.21783667861330891</v>
      </c>
      <c r="AC38" s="18" t="s">
        <v>248</v>
      </c>
      <c r="AD38" s="18" t="s">
        <v>249</v>
      </c>
      <c r="AE38" s="19">
        <v>39477</v>
      </c>
      <c r="AF38" s="23">
        <v>4851.43</v>
      </c>
      <c r="AG38" s="2">
        <f t="shared" si="16"/>
        <v>5167.6285000000007</v>
      </c>
      <c r="AH38" s="25">
        <f t="shared" si="17"/>
        <v>0</v>
      </c>
      <c r="AI38" s="6">
        <f t="shared" si="19"/>
        <v>2.2290440933430133E-3</v>
      </c>
      <c r="AJ38" s="2">
        <f t="shared" si="20"/>
        <v>0.95177773025741419</v>
      </c>
    </row>
    <row r="39" spans="1:38" x14ac:dyDescent="0.25">
      <c r="A39" s="25">
        <v>38</v>
      </c>
      <c r="B39" s="25" t="s">
        <v>276</v>
      </c>
      <c r="C39" s="25" t="s">
        <v>39</v>
      </c>
      <c r="D39" s="25" t="s">
        <v>11</v>
      </c>
      <c r="E39" s="25" t="s">
        <v>18</v>
      </c>
      <c r="F39" s="25" t="s">
        <v>18</v>
      </c>
      <c r="G39" s="25" t="s">
        <v>19</v>
      </c>
      <c r="H39" s="4">
        <v>-5.4100000000000002E-2</v>
      </c>
      <c r="I39" s="2">
        <f t="shared" si="0"/>
        <v>0.51339300707012303</v>
      </c>
      <c r="J39" s="6">
        <f>I39/MAX(I$1:I39)-1</f>
        <v>-0.49947059854721365</v>
      </c>
      <c r="M39" s="4">
        <v>-4.6100000000000002E-2</v>
      </c>
      <c r="N39" s="4">
        <f t="shared" si="2"/>
        <v>-8.0000000000000002E-3</v>
      </c>
      <c r="O39" s="2">
        <f t="shared" si="3"/>
        <v>1.4766666382178257</v>
      </c>
      <c r="P39" s="6">
        <f>O39/MAX(O$1:O39)-1</f>
        <v>-1.3896347123519837E-2</v>
      </c>
      <c r="S39" s="25" t="s">
        <v>276</v>
      </c>
      <c r="T39" s="25" t="s">
        <v>39</v>
      </c>
      <c r="U39" s="6">
        <f t="shared" si="4"/>
        <v>-0.13022141730443437</v>
      </c>
      <c r="V39" s="6">
        <f t="shared" si="5"/>
        <v>7.6121417304434363E-2</v>
      </c>
      <c r="W39" s="2">
        <f t="shared" si="6"/>
        <v>2.1753812808924082</v>
      </c>
      <c r="X39" s="6">
        <f>W39/MAX(W$1:W39)-1</f>
        <v>-0.15829729802581005</v>
      </c>
      <c r="Z39" s="30">
        <f t="shared" ref="Z39" si="29">W39</f>
        <v>2.1753812808924082</v>
      </c>
      <c r="AA39" s="6">
        <f>Z39/MAX(Z$1:Z39)-1</f>
        <v>-0.11759802313154255</v>
      </c>
      <c r="AC39" s="18" t="s">
        <v>248</v>
      </c>
      <c r="AD39" s="18" t="s">
        <v>249</v>
      </c>
      <c r="AE39" s="19">
        <v>39478</v>
      </c>
      <c r="AF39" s="23">
        <v>4663.42</v>
      </c>
      <c r="AG39" s="2">
        <f t="shared" si="16"/>
        <v>5139.2620000000006</v>
      </c>
      <c r="AH39" s="25">
        <f t="shared" si="17"/>
        <v>0</v>
      </c>
      <c r="AI39" s="6">
        <f t="shared" si="19"/>
        <v>-3.875352215738459E-2</v>
      </c>
      <c r="AJ39" s="2">
        <f t="shared" si="20"/>
        <v>0.91489299089897824</v>
      </c>
    </row>
    <row r="40" spans="1:38" x14ac:dyDescent="0.25">
      <c r="A40" s="25">
        <v>39</v>
      </c>
      <c r="B40" s="25" t="s">
        <v>39</v>
      </c>
      <c r="C40" s="25" t="s">
        <v>277</v>
      </c>
      <c r="D40" s="25" t="s">
        <v>11</v>
      </c>
      <c r="E40" s="25" t="s">
        <v>217</v>
      </c>
      <c r="F40" s="25" t="s">
        <v>217</v>
      </c>
      <c r="G40" s="25" t="s">
        <v>218</v>
      </c>
      <c r="H40" s="4">
        <v>-8.1900000000000001E-2</v>
      </c>
      <c r="I40" s="2">
        <f t="shared" si="0"/>
        <v>0.47134611979107999</v>
      </c>
      <c r="J40" s="6">
        <f>I40/MAX(I$1:I40)-1</f>
        <v>-0.54046395652619683</v>
      </c>
      <c r="M40" s="4">
        <v>-0.1018</v>
      </c>
      <c r="N40" s="4">
        <f t="shared" si="2"/>
        <v>1.9900000000000001E-2</v>
      </c>
      <c r="O40" s="2">
        <f t="shared" si="3"/>
        <v>1.5060523043183605</v>
      </c>
      <c r="P40" s="6">
        <f>O40/MAX(O$1:O40)-1</f>
        <v>0</v>
      </c>
      <c r="S40" s="25" t="s">
        <v>39</v>
      </c>
      <c r="T40" s="25" t="s">
        <v>277</v>
      </c>
      <c r="U40" s="6">
        <f t="shared" si="4"/>
        <v>-0.14319122240316062</v>
      </c>
      <c r="V40" s="6">
        <f t="shared" si="5"/>
        <v>6.1291222403160622E-2</v>
      </c>
      <c r="W40" s="2">
        <f t="shared" si="6"/>
        <v>2.3087130587912572</v>
      </c>
      <c r="X40" s="6">
        <f>W40/MAX(W$1:W40)-1</f>
        <v>-0.10670831052176877</v>
      </c>
      <c r="AC40" s="18" t="s">
        <v>248</v>
      </c>
      <c r="AD40" s="18" t="s">
        <v>249</v>
      </c>
      <c r="AE40" s="19">
        <v>39479</v>
      </c>
      <c r="AF40" s="23">
        <v>4456.93</v>
      </c>
      <c r="AG40" s="2">
        <f t="shared" si="16"/>
        <v>5099.9570000000003</v>
      </c>
      <c r="AH40" s="25">
        <f t="shared" si="17"/>
        <v>0</v>
      </c>
      <c r="AI40" s="6">
        <f t="shared" si="19"/>
        <v>-4.4278662440869532E-2</v>
      </c>
      <c r="AJ40" s="2">
        <f t="shared" si="20"/>
        <v>0.87438275298544488</v>
      </c>
    </row>
    <row r="41" spans="1:38" x14ac:dyDescent="0.25">
      <c r="A41" s="25">
        <v>40</v>
      </c>
      <c r="B41" s="25" t="s">
        <v>277</v>
      </c>
      <c r="C41" s="25" t="s">
        <v>40</v>
      </c>
      <c r="D41" s="25" t="s">
        <v>11</v>
      </c>
      <c r="E41" s="25" t="s">
        <v>217</v>
      </c>
      <c r="F41" s="25" t="s">
        <v>217</v>
      </c>
      <c r="G41" s="25" t="s">
        <v>218</v>
      </c>
      <c r="H41" s="4">
        <v>3.1699999999999999E-2</v>
      </c>
      <c r="I41" s="13">
        <f t="shared" si="0"/>
        <v>0.48628779178845727</v>
      </c>
      <c r="J41" s="14">
        <f>I41/MAX(I$1:I41)-1</f>
        <v>-0.5258966639480771</v>
      </c>
      <c r="K41" s="14"/>
      <c r="L41" s="14"/>
      <c r="M41" s="4">
        <v>-4.0500000000000001E-2</v>
      </c>
      <c r="N41" s="4">
        <f t="shared" si="2"/>
        <v>7.22E-2</v>
      </c>
      <c r="O41" s="2">
        <f t="shared" si="3"/>
        <v>1.614789280690146</v>
      </c>
      <c r="P41" s="6">
        <f>O41/MAX(O$1:O41)-1</f>
        <v>0</v>
      </c>
      <c r="Q41" s="14"/>
      <c r="R41" s="14"/>
      <c r="S41" s="25" t="s">
        <v>277</v>
      </c>
      <c r="T41" s="25" t="s">
        <v>40</v>
      </c>
      <c r="U41" s="6">
        <f t="shared" si="4"/>
        <v>-0.13812018627977762</v>
      </c>
      <c r="V41" s="6">
        <f t="shared" si="5"/>
        <v>0.16982018627977763</v>
      </c>
      <c r="W41" s="2">
        <f t="shared" si="6"/>
        <v>2.7007791405017438</v>
      </c>
      <c r="X41" s="6">
        <f>W41/MAX(W$1:W41)-1</f>
        <v>0</v>
      </c>
      <c r="Y41" s="14"/>
      <c r="Z41" s="30">
        <f t="shared" ref="Z41" si="30">W41</f>
        <v>2.7007791405017438</v>
      </c>
      <c r="AA41" s="6">
        <f>Z41/MAX(Z$1:Z41)-1</f>
        <v>0</v>
      </c>
      <c r="AB41" s="11"/>
      <c r="AC41" s="21" t="s">
        <v>248</v>
      </c>
      <c r="AD41" s="21" t="s">
        <v>249</v>
      </c>
      <c r="AE41" s="22">
        <v>39482</v>
      </c>
      <c r="AF41" s="24">
        <v>4820.3900000000003</v>
      </c>
      <c r="AG41" s="13">
        <f t="shared" si="16"/>
        <v>5073.5860000000011</v>
      </c>
      <c r="AH41" s="11">
        <f t="shared" si="17"/>
        <v>0</v>
      </c>
      <c r="AI41" s="6">
        <f t="shared" si="19"/>
        <v>8.1549407327465406E-2</v>
      </c>
      <c r="AJ41" s="2">
        <f t="shared" si="20"/>
        <v>0.94568814826876546</v>
      </c>
      <c r="AK41" s="14">
        <f t="shared" ref="AK41" si="31">AJ41/AJ31-1</f>
        <v>-5.4311851731234539E-2</v>
      </c>
      <c r="AL41" s="11"/>
    </row>
    <row r="42" spans="1:38" x14ac:dyDescent="0.25">
      <c r="A42" s="25">
        <v>41</v>
      </c>
      <c r="B42" s="25" t="s">
        <v>40</v>
      </c>
      <c r="C42" s="25" t="s">
        <v>278</v>
      </c>
      <c r="D42" s="25" t="s">
        <v>11</v>
      </c>
      <c r="E42" s="25" t="s">
        <v>205</v>
      </c>
      <c r="F42" s="25" t="s">
        <v>205</v>
      </c>
      <c r="G42" s="25" t="s">
        <v>215</v>
      </c>
      <c r="H42" s="4">
        <v>0.13730000000000001</v>
      </c>
      <c r="I42" s="2">
        <f t="shared" si="0"/>
        <v>0.55305510560101245</v>
      </c>
      <c r="J42" s="6">
        <f>I42/MAX(I$1:I42)-1</f>
        <v>-0.46080227590814815</v>
      </c>
      <c r="M42" s="4">
        <v>8.8599999999999998E-2</v>
      </c>
      <c r="N42" s="4">
        <f t="shared" si="2"/>
        <v>4.8700000000000007E-2</v>
      </c>
      <c r="O42" s="2">
        <f t="shared" si="3"/>
        <v>1.6934295186597561</v>
      </c>
      <c r="P42" s="6">
        <f>O42/MAX(O$1:O42)-1</f>
        <v>0</v>
      </c>
      <c r="S42" s="25" t="s">
        <v>40</v>
      </c>
      <c r="T42" s="25" t="s">
        <v>278</v>
      </c>
      <c r="U42" s="6">
        <f t="shared" si="4"/>
        <v>4.4567411949450797E-2</v>
      </c>
      <c r="V42" s="6">
        <f t="shared" si="5"/>
        <v>9.2732588050549208E-2</v>
      </c>
      <c r="W42" s="2">
        <f t="shared" si="6"/>
        <v>2.9512293799534084</v>
      </c>
      <c r="X42" s="6">
        <f>W42/MAX(W$1:W42)-1</f>
        <v>0</v>
      </c>
      <c r="AC42" s="18" t="s">
        <v>248</v>
      </c>
      <c r="AD42" s="18" t="s">
        <v>249</v>
      </c>
      <c r="AE42" s="19">
        <v>39483</v>
      </c>
      <c r="AF42" s="23">
        <v>4839</v>
      </c>
      <c r="AG42" s="2">
        <f t="shared" si="16"/>
        <v>5055.5084999999999</v>
      </c>
      <c r="AH42" s="25">
        <f t="shared" si="17"/>
        <v>0</v>
      </c>
      <c r="AI42" s="6">
        <f t="shared" si="19"/>
        <v>3.8606834716692351E-3</v>
      </c>
      <c r="AJ42" s="2">
        <f t="shared" si="20"/>
        <v>0.94933915087214016</v>
      </c>
    </row>
    <row r="43" spans="1:38" x14ac:dyDescent="0.25">
      <c r="A43" s="25">
        <v>42</v>
      </c>
      <c r="B43" s="25" t="s">
        <v>278</v>
      </c>
      <c r="C43" s="25" t="s">
        <v>41</v>
      </c>
      <c r="D43" s="25" t="s">
        <v>11</v>
      </c>
      <c r="E43" s="25" t="s">
        <v>205</v>
      </c>
      <c r="F43" s="25" t="s">
        <v>205</v>
      </c>
      <c r="G43" s="25" t="s">
        <v>215</v>
      </c>
      <c r="H43" s="4">
        <v>0.1341</v>
      </c>
      <c r="I43" s="2">
        <f t="shared" si="0"/>
        <v>0.62721979526210825</v>
      </c>
      <c r="J43" s="6">
        <f>I43/MAX(I$1:I43)-1</f>
        <v>-0.38849586110743084</v>
      </c>
      <c r="M43" s="4">
        <v>0.16869999999999999</v>
      </c>
      <c r="N43" s="4">
        <f t="shared" si="2"/>
        <v>-3.4599999999999992E-2</v>
      </c>
      <c r="O43" s="2">
        <f t="shared" si="3"/>
        <v>1.6348368573141285</v>
      </c>
      <c r="P43" s="6">
        <f>O43/MAX(O$1:O43)-1</f>
        <v>-3.4599999999999964E-2</v>
      </c>
      <c r="S43" s="25" t="s">
        <v>278</v>
      </c>
      <c r="T43" s="25" t="s">
        <v>41</v>
      </c>
      <c r="U43" s="6">
        <f t="shared" si="4"/>
        <v>8.8634887647746741E-2</v>
      </c>
      <c r="V43" s="6">
        <f t="shared" si="5"/>
        <v>4.5465112352253256E-2</v>
      </c>
      <c r="W43" s="2">
        <f t="shared" si="6"/>
        <v>3.0854073552902612</v>
      </c>
      <c r="X43" s="6">
        <f>W43/MAX(W$1:W43)-1</f>
        <v>0</v>
      </c>
      <c r="Z43" s="30">
        <f t="shared" ref="Z43" si="32">W43</f>
        <v>3.0854073552902612</v>
      </c>
      <c r="AA43" s="6">
        <f>Z43/MAX(Z$1:Z43)-1</f>
        <v>0</v>
      </c>
      <c r="AC43" s="18" t="s">
        <v>248</v>
      </c>
      <c r="AD43" s="18" t="s">
        <v>249</v>
      </c>
      <c r="AE43" s="19">
        <v>39491</v>
      </c>
      <c r="AF43" s="23">
        <v>4813.58</v>
      </c>
      <c r="AG43" s="2">
        <f t="shared" si="16"/>
        <v>5028.3635000000013</v>
      </c>
      <c r="AH43" s="25">
        <f t="shared" si="17"/>
        <v>0</v>
      </c>
      <c r="AI43" s="6">
        <f t="shared" si="19"/>
        <v>-5.2531514775779886E-3</v>
      </c>
      <c r="AJ43" s="2">
        <f t="shared" si="20"/>
        <v>0.94435212850901351</v>
      </c>
    </row>
    <row r="44" spans="1:38" x14ac:dyDescent="0.25">
      <c r="A44" s="25">
        <v>43</v>
      </c>
      <c r="B44" s="25" t="s">
        <v>41</v>
      </c>
      <c r="C44" s="25" t="s">
        <v>279</v>
      </c>
      <c r="D44" s="25" t="s">
        <v>11</v>
      </c>
      <c r="E44" s="25" t="s">
        <v>18</v>
      </c>
      <c r="F44" s="25" t="s">
        <v>18</v>
      </c>
      <c r="G44" s="25" t="s">
        <v>19</v>
      </c>
      <c r="H44" s="4">
        <v>-3.9600000000000003E-2</v>
      </c>
      <c r="I44" s="2">
        <f t="shared" si="0"/>
        <v>0.60238189136972875</v>
      </c>
      <c r="J44" s="6">
        <f>I44/MAX(I$1:I44)-1</f>
        <v>-0.41271142500757652</v>
      </c>
      <c r="M44" s="4">
        <v>-5.96E-2</v>
      </c>
      <c r="N44" s="4">
        <f t="shared" si="2"/>
        <v>1.9999999999999997E-2</v>
      </c>
      <c r="O44" s="2">
        <f t="shared" si="3"/>
        <v>1.6675335944604111</v>
      </c>
      <c r="P44" s="6">
        <f>O44/MAX(O$1:O44)-1</f>
        <v>-1.5292000000000083E-2</v>
      </c>
      <c r="S44" s="25" t="s">
        <v>41</v>
      </c>
      <c r="T44" s="25" t="s">
        <v>279</v>
      </c>
      <c r="U44" s="6">
        <f t="shared" si="4"/>
        <v>0</v>
      </c>
      <c r="V44" s="6">
        <f t="shared" si="5"/>
        <v>-3.9600000000000003E-2</v>
      </c>
      <c r="W44" s="2">
        <f t="shared" si="6"/>
        <v>2.9632252240207668</v>
      </c>
      <c r="X44" s="6">
        <f>W44/MAX(W$1:W44)-1</f>
        <v>-3.9599999999999969E-2</v>
      </c>
      <c r="AC44" s="18" t="s">
        <v>248</v>
      </c>
      <c r="AD44" s="18" t="s">
        <v>249</v>
      </c>
      <c r="AE44" s="19">
        <v>39492</v>
      </c>
      <c r="AF44" s="23">
        <v>4910.3599999999997</v>
      </c>
      <c r="AG44" s="2">
        <f t="shared" si="16"/>
        <v>5004.7650000000003</v>
      </c>
      <c r="AH44" s="25">
        <f t="shared" si="17"/>
        <v>0</v>
      </c>
      <c r="AI44" s="6">
        <f t="shared" si="19"/>
        <v>2.0105617856148505E-2</v>
      </c>
      <c r="AJ44" s="2">
        <f t="shared" si="20"/>
        <v>0.96333891152645623</v>
      </c>
    </row>
    <row r="45" spans="1:38" x14ac:dyDescent="0.25">
      <c r="A45" s="25">
        <v>44</v>
      </c>
      <c r="B45" s="25" t="s">
        <v>279</v>
      </c>
      <c r="C45" s="25" t="s">
        <v>42</v>
      </c>
      <c r="D45" s="25" t="s">
        <v>11</v>
      </c>
      <c r="E45" s="25" t="s">
        <v>21</v>
      </c>
      <c r="F45" s="25" t="s">
        <v>21</v>
      </c>
      <c r="G45" s="25" t="s">
        <v>22</v>
      </c>
      <c r="H45" s="4">
        <v>8.3000000000000004E-2</v>
      </c>
      <c r="I45" s="2">
        <f t="shared" si="0"/>
        <v>0.65237958835341625</v>
      </c>
      <c r="J45" s="6">
        <f>I45/MAX(I$1:I45)-1</f>
        <v>-0.36396647328320542</v>
      </c>
      <c r="M45" s="4">
        <v>4.19E-2</v>
      </c>
      <c r="N45" s="4">
        <f t="shared" si="2"/>
        <v>4.1100000000000005E-2</v>
      </c>
      <c r="O45" s="2">
        <f t="shared" si="3"/>
        <v>1.7360692251927339</v>
      </c>
      <c r="P45" s="6">
        <f>O45/MAX(O$1:O45)-1</f>
        <v>0</v>
      </c>
      <c r="S45" s="25" t="s">
        <v>279</v>
      </c>
      <c r="T45" s="25" t="s">
        <v>42</v>
      </c>
      <c r="U45" s="6">
        <f t="shared" si="4"/>
        <v>0</v>
      </c>
      <c r="V45" s="6">
        <f t="shared" si="5"/>
        <v>8.3000000000000004E-2</v>
      </c>
      <c r="W45" s="2">
        <f t="shared" si="6"/>
        <v>3.2091729176144903</v>
      </c>
      <c r="X45" s="6">
        <f>W45/MAX(W$1:W45)-1</f>
        <v>0</v>
      </c>
      <c r="Z45" s="30">
        <f t="shared" ref="Z45" si="33">W45</f>
        <v>3.2091729176144903</v>
      </c>
      <c r="AA45" s="6">
        <f>Z45/MAX(Z$1:Z45)-1</f>
        <v>0</v>
      </c>
      <c r="AC45" s="18" t="s">
        <v>248</v>
      </c>
      <c r="AD45" s="18" t="s">
        <v>249</v>
      </c>
      <c r="AE45" s="19">
        <v>39493</v>
      </c>
      <c r="AF45" s="23">
        <v>4886.0200000000004</v>
      </c>
      <c r="AG45" s="2">
        <f t="shared" si="16"/>
        <v>4980.2260000000006</v>
      </c>
      <c r="AH45" s="25">
        <f t="shared" si="17"/>
        <v>0</v>
      </c>
      <c r="AI45" s="6">
        <f t="shared" si="19"/>
        <v>-4.9568667063105698E-3</v>
      </c>
      <c r="AJ45" s="2">
        <f t="shared" si="20"/>
        <v>0.95856376894901729</v>
      </c>
    </row>
    <row r="46" spans="1:38" x14ac:dyDescent="0.25">
      <c r="A46" s="25">
        <v>45</v>
      </c>
      <c r="B46" s="25" t="s">
        <v>42</v>
      </c>
      <c r="C46" s="25" t="s">
        <v>280</v>
      </c>
      <c r="D46" s="25" t="s">
        <v>11</v>
      </c>
      <c r="E46" s="25" t="s">
        <v>80</v>
      </c>
      <c r="F46" s="25" t="s">
        <v>80</v>
      </c>
      <c r="G46" s="25" t="s">
        <v>81</v>
      </c>
      <c r="H46" s="4">
        <v>0.1366</v>
      </c>
      <c r="I46" s="2">
        <f t="shared" si="0"/>
        <v>0.741494640122493</v>
      </c>
      <c r="J46" s="6">
        <f>I46/MAX(I$1:I46)-1</f>
        <v>-0.27708429353369113</v>
      </c>
      <c r="M46" s="4">
        <v>0.14119999999999999</v>
      </c>
      <c r="N46" s="4">
        <f t="shared" si="2"/>
        <v>-4.599999999999993E-3</v>
      </c>
      <c r="O46" s="2">
        <f t="shared" si="3"/>
        <v>1.7280833067568475</v>
      </c>
      <c r="P46" s="6">
        <f>O46/MAX(O$1:O46)-1</f>
        <v>-4.5999999999998264E-3</v>
      </c>
      <c r="S46" s="25" t="s">
        <v>42</v>
      </c>
      <c r="T46" s="25" t="s">
        <v>280</v>
      </c>
      <c r="U46" s="6">
        <f t="shared" si="4"/>
        <v>0</v>
      </c>
      <c r="V46" s="6">
        <f t="shared" si="5"/>
        <v>0.1366</v>
      </c>
      <c r="W46" s="2">
        <f t="shared" si="6"/>
        <v>3.6475459381606297</v>
      </c>
      <c r="X46" s="6">
        <f>W46/MAX(W$1:W46)-1</f>
        <v>0</v>
      </c>
      <c r="AC46" s="18" t="s">
        <v>248</v>
      </c>
      <c r="AD46" s="18" t="s">
        <v>249</v>
      </c>
      <c r="AE46" s="19">
        <v>39496</v>
      </c>
      <c r="AF46" s="23">
        <v>5043.1400000000003</v>
      </c>
      <c r="AG46" s="2">
        <f t="shared" si="16"/>
        <v>4960.1280000000006</v>
      </c>
      <c r="AH46" s="25">
        <f t="shared" si="17"/>
        <v>1</v>
      </c>
      <c r="AI46" s="6">
        <f t="shared" si="19"/>
        <v>3.2157052161063682E-2</v>
      </c>
      <c r="AJ46" s="2">
        <f t="shared" si="20"/>
        <v>0.98938835406681669</v>
      </c>
      <c r="AK46" s="14">
        <f>AJ46/AJ36-1</f>
        <v>6.3841366944415334E-2</v>
      </c>
    </row>
    <row r="47" spans="1:38" x14ac:dyDescent="0.25">
      <c r="A47" s="25">
        <v>46</v>
      </c>
      <c r="B47" s="25" t="s">
        <v>280</v>
      </c>
      <c r="C47" s="25" t="s">
        <v>43</v>
      </c>
      <c r="D47" s="25" t="s">
        <v>11</v>
      </c>
      <c r="E47" s="25" t="s">
        <v>80</v>
      </c>
      <c r="F47" s="25" t="s">
        <v>80</v>
      </c>
      <c r="G47" s="25" t="s">
        <v>81</v>
      </c>
      <c r="H47" s="4">
        <v>-6.3399999999999998E-2</v>
      </c>
      <c r="I47" s="2">
        <f t="shared" si="0"/>
        <v>0.69448387993872696</v>
      </c>
      <c r="J47" s="6">
        <f>I47/MAX(I$1:I47)-1</f>
        <v>-0.32291714932365512</v>
      </c>
      <c r="M47" s="4">
        <v>-5.3600000000000002E-2</v>
      </c>
      <c r="N47" s="4">
        <f t="shared" si="2"/>
        <v>-9.7999999999999962E-3</v>
      </c>
      <c r="O47" s="2">
        <f t="shared" si="3"/>
        <v>1.7111480903506304</v>
      </c>
      <c r="P47" s="6">
        <f>O47/MAX(O$1:O47)-1</f>
        <v>-1.4354919999999827E-2</v>
      </c>
      <c r="S47" s="25" t="s">
        <v>280</v>
      </c>
      <c r="T47" s="25" t="s">
        <v>43</v>
      </c>
      <c r="U47" s="6">
        <f t="shared" si="4"/>
        <v>0</v>
      </c>
      <c r="V47" s="6">
        <f t="shared" si="5"/>
        <v>-6.3399999999999998E-2</v>
      </c>
      <c r="W47" s="2">
        <f t="shared" si="6"/>
        <v>3.4162915256812458</v>
      </c>
      <c r="X47" s="6">
        <f>W47/MAX(W$1:W47)-1</f>
        <v>-6.3400000000000012E-2</v>
      </c>
      <c r="Z47" s="30">
        <f t="shared" ref="Z47" si="34">W47</f>
        <v>3.4162915256812458</v>
      </c>
      <c r="AA47" s="6">
        <f>Z47/MAX(Z$1:Z47)-1</f>
        <v>0</v>
      </c>
      <c r="AC47" s="18" t="s">
        <v>248</v>
      </c>
      <c r="AD47" s="18" t="s">
        <v>249</v>
      </c>
      <c r="AE47" s="19">
        <v>39497</v>
      </c>
      <c r="AF47" s="23">
        <v>5133.3599999999997</v>
      </c>
      <c r="AG47" s="2">
        <f t="shared" si="16"/>
        <v>4942.4414999999999</v>
      </c>
      <c r="AH47" s="25">
        <f t="shared" si="17"/>
        <v>1</v>
      </c>
      <c r="AI47" s="6">
        <f t="shared" si="19"/>
        <v>1.7889648116054646E-2</v>
      </c>
      <c r="AJ47" s="2">
        <f t="shared" si="20"/>
        <v>0.98938835406681669</v>
      </c>
    </row>
    <row r="48" spans="1:38" x14ac:dyDescent="0.25">
      <c r="A48" s="25">
        <v>47</v>
      </c>
      <c r="B48" s="25" t="s">
        <v>43</v>
      </c>
      <c r="C48" s="25" t="s">
        <v>281</v>
      </c>
      <c r="D48" s="25" t="s">
        <v>11</v>
      </c>
      <c r="E48" s="25" t="s">
        <v>18</v>
      </c>
      <c r="F48" s="25" t="s">
        <v>18</v>
      </c>
      <c r="G48" s="25" t="s">
        <v>19</v>
      </c>
      <c r="H48" s="4">
        <v>0.12</v>
      </c>
      <c r="I48" s="2">
        <f t="shared" si="0"/>
        <v>0.77782194553137429</v>
      </c>
      <c r="J48" s="6">
        <f>I48/MAX(I$1:I48)-1</f>
        <v>-0.24166720724249369</v>
      </c>
      <c r="M48" s="4">
        <v>5.8099999999999999E-2</v>
      </c>
      <c r="N48" s="4">
        <f t="shared" si="2"/>
        <v>6.1899999999999997E-2</v>
      </c>
      <c r="O48" s="2">
        <f t="shared" si="3"/>
        <v>1.8170681571433345</v>
      </c>
      <c r="P48" s="6">
        <f>O48/MAX(O$1:O48)-1</f>
        <v>0</v>
      </c>
      <c r="S48" s="25" t="s">
        <v>43</v>
      </c>
      <c r="T48" s="25" t="s">
        <v>281</v>
      </c>
      <c r="U48" s="6">
        <f t="shared" si="4"/>
        <v>0</v>
      </c>
      <c r="V48" s="6">
        <f t="shared" si="5"/>
        <v>0.12</v>
      </c>
      <c r="W48" s="2">
        <f t="shared" si="6"/>
        <v>3.8262465087629955</v>
      </c>
      <c r="X48" s="6">
        <f>W48/MAX(W$1:W48)-1</f>
        <v>0</v>
      </c>
      <c r="AC48" s="18" t="s">
        <v>248</v>
      </c>
      <c r="AD48" s="18" t="s">
        <v>249</v>
      </c>
      <c r="AE48" s="19">
        <v>39498</v>
      </c>
      <c r="AF48" s="23">
        <v>5089.4399999999996</v>
      </c>
      <c r="AG48" s="2">
        <f t="shared" si="16"/>
        <v>4926.268</v>
      </c>
      <c r="AH48" s="25">
        <f t="shared" si="17"/>
        <v>1</v>
      </c>
      <c r="AI48" s="6">
        <f t="shared" si="19"/>
        <v>-8.5557997101314287E-3</v>
      </c>
      <c r="AJ48" s="2">
        <f t="shared" si="20"/>
        <v>0.98938835406681669</v>
      </c>
    </row>
    <row r="49" spans="1:37" s="11" customFormat="1" x14ac:dyDescent="0.25">
      <c r="A49" s="11">
        <v>48</v>
      </c>
      <c r="B49" s="11" t="s">
        <v>281</v>
      </c>
      <c r="C49" s="11" t="s">
        <v>44</v>
      </c>
      <c r="D49" s="11" t="s">
        <v>11</v>
      </c>
      <c r="E49" s="11" t="s">
        <v>205</v>
      </c>
      <c r="F49" s="11" t="s">
        <v>205</v>
      </c>
      <c r="G49" s="11" t="s">
        <v>215</v>
      </c>
      <c r="H49" s="12">
        <v>-4.8000000000000001E-2</v>
      </c>
      <c r="I49" s="13">
        <f t="shared" si="0"/>
        <v>0.74048649214586826</v>
      </c>
      <c r="J49" s="14">
        <f>I49/MAX(I$1:I49)-1</f>
        <v>-0.27806718129485408</v>
      </c>
      <c r="K49" s="14">
        <f>I49/I1-1</f>
        <v>-0.25951350785413174</v>
      </c>
      <c r="L49" s="14"/>
      <c r="M49" s="12">
        <v>-9.5200000000000007E-2</v>
      </c>
      <c r="N49" s="12">
        <f t="shared" si="2"/>
        <v>4.7200000000000006E-2</v>
      </c>
      <c r="O49" s="13">
        <f t="shared" si="3"/>
        <v>1.9028337741604997</v>
      </c>
      <c r="P49" s="14">
        <f>O49/MAX(O$1:O49)-1</f>
        <v>0</v>
      </c>
      <c r="Q49" s="14">
        <f>O49/O1-1</f>
        <v>0.9028337741604997</v>
      </c>
      <c r="R49" s="14"/>
      <c r="S49" s="11" t="s">
        <v>281</v>
      </c>
      <c r="T49" s="11" t="s">
        <v>44</v>
      </c>
      <c r="U49" s="14">
        <f t="shared" si="4"/>
        <v>-3.3959105002117296E-2</v>
      </c>
      <c r="V49" s="14">
        <f t="shared" si="5"/>
        <v>-1.4040894997882705E-2</v>
      </c>
      <c r="W49" s="13">
        <f t="shared" si="6"/>
        <v>3.7725225832974387</v>
      </c>
      <c r="X49" s="14">
        <f>W49/MAX(W$1:W49)-1</f>
        <v>-1.4040894997882747E-2</v>
      </c>
      <c r="Y49" s="14">
        <f>W49/W1-1</f>
        <v>2.7725225832974387</v>
      </c>
      <c r="Z49" s="31">
        <f t="shared" ref="Z49" si="35">W49</f>
        <v>3.7725225832974387</v>
      </c>
      <c r="AA49" s="14">
        <f>Z49/MAX(Z$1:Z49)-1</f>
        <v>0</v>
      </c>
      <c r="AC49" s="21" t="s">
        <v>248</v>
      </c>
      <c r="AD49" s="21" t="s">
        <v>249</v>
      </c>
      <c r="AE49" s="22">
        <v>39499</v>
      </c>
      <c r="AF49" s="24">
        <v>5153.6000000000004</v>
      </c>
      <c r="AG49" s="13">
        <f t="shared" si="16"/>
        <v>4920.4000000000005</v>
      </c>
      <c r="AH49" s="11">
        <f t="shared" si="17"/>
        <v>1</v>
      </c>
      <c r="AI49" s="14">
        <f t="shared" si="19"/>
        <v>1.2606495017133623E-2</v>
      </c>
      <c r="AJ49" s="13">
        <f t="shared" si="20"/>
        <v>0.98938835406681669</v>
      </c>
      <c r="AK49" s="14"/>
    </row>
    <row r="50" spans="1:37" x14ac:dyDescent="0.25">
      <c r="A50" s="25">
        <v>49</v>
      </c>
      <c r="B50" s="25" t="s">
        <v>44</v>
      </c>
      <c r="C50" s="25" t="s">
        <v>282</v>
      </c>
      <c r="D50" s="25" t="s">
        <v>11</v>
      </c>
      <c r="E50" s="25" t="s">
        <v>205</v>
      </c>
      <c r="F50" s="25" t="s">
        <v>205</v>
      </c>
      <c r="G50" s="25" t="s">
        <v>215</v>
      </c>
      <c r="H50" s="4">
        <v>6.2100000000000002E-2</v>
      </c>
      <c r="I50" s="2">
        <f t="shared" si="0"/>
        <v>0.78647070330812674</v>
      </c>
      <c r="J50" s="6">
        <f>I50/MAX(I$1:I50)-1</f>
        <v>-0.23323515325326438</v>
      </c>
      <c r="M50" s="4">
        <v>6.0499999999999998E-2</v>
      </c>
      <c r="N50" s="4">
        <f t="shared" si="2"/>
        <v>1.6000000000000042E-3</v>
      </c>
      <c r="O50" s="2">
        <f t="shared" si="3"/>
        <v>1.9058783081991566</v>
      </c>
      <c r="P50" s="6">
        <f>O50/MAX(O$1:O50)-1</f>
        <v>0</v>
      </c>
      <c r="S50" s="25" t="s">
        <v>44</v>
      </c>
      <c r="T50" s="25" t="s">
        <v>282</v>
      </c>
      <c r="U50" s="6">
        <f t="shared" si="4"/>
        <v>1.8184207580322465E-2</v>
      </c>
      <c r="V50" s="6">
        <f t="shared" si="5"/>
        <v>4.3915792419677538E-2</v>
      </c>
      <c r="W50" s="2">
        <f t="shared" si="6"/>
        <v>3.9381959019640749</v>
      </c>
      <c r="X50" s="6">
        <f>W50/MAX(W$1:W50)-1</f>
        <v>0</v>
      </c>
      <c r="AC50" s="18" t="s">
        <v>248</v>
      </c>
      <c r="AD50" s="18" t="s">
        <v>249</v>
      </c>
      <c r="AE50" s="19">
        <v>39500</v>
      </c>
      <c r="AF50" s="23">
        <v>5029.2</v>
      </c>
      <c r="AG50" s="2">
        <f t="shared" si="16"/>
        <v>4905.9875000000002</v>
      </c>
      <c r="AH50" s="25">
        <f t="shared" si="17"/>
        <v>1</v>
      </c>
      <c r="AI50" s="6">
        <f t="shared" si="19"/>
        <v>-2.4138466314809204E-2</v>
      </c>
      <c r="AJ50" s="2">
        <f t="shared" si="20"/>
        <v>0.98938835406681669</v>
      </c>
    </row>
    <row r="51" spans="1:37" x14ac:dyDescent="0.25">
      <c r="A51" s="25">
        <v>50</v>
      </c>
      <c r="B51" s="25" t="s">
        <v>282</v>
      </c>
      <c r="C51" s="25" t="s">
        <v>45</v>
      </c>
      <c r="D51" s="25" t="s">
        <v>11</v>
      </c>
      <c r="E51" s="25" t="s">
        <v>211</v>
      </c>
      <c r="F51" s="25" t="s">
        <v>211</v>
      </c>
      <c r="G51" s="25" t="s">
        <v>212</v>
      </c>
      <c r="H51" s="4">
        <v>3.1E-2</v>
      </c>
      <c r="I51" s="2">
        <f t="shared" si="0"/>
        <v>0.81085129511067855</v>
      </c>
      <c r="J51" s="6">
        <f>I51/MAX(I$1:I51)-1</f>
        <v>-0.20946544300411574</v>
      </c>
      <c r="M51" s="4">
        <v>2.6200000000000001E-2</v>
      </c>
      <c r="N51" s="4">
        <f t="shared" si="2"/>
        <v>4.7999999999999987E-3</v>
      </c>
      <c r="O51" s="2">
        <f t="shared" si="3"/>
        <v>1.9150265240785125</v>
      </c>
      <c r="P51" s="6">
        <f>O51/MAX(O$1:O51)-1</f>
        <v>0</v>
      </c>
      <c r="S51" s="25" t="s">
        <v>282</v>
      </c>
      <c r="T51" s="25" t="s">
        <v>45</v>
      </c>
      <c r="U51" s="6">
        <f t="shared" si="4"/>
        <v>8.2463394527783729E-2</v>
      </c>
      <c r="V51" s="6">
        <f t="shared" si="5"/>
        <v>-5.1463394527783729E-2</v>
      </c>
      <c r="W51" s="2">
        <f t="shared" si="6"/>
        <v>3.7355229725335968</v>
      </c>
      <c r="X51" s="6">
        <f>W51/MAX(W$1:W51)-1</f>
        <v>-5.1463394527783701E-2</v>
      </c>
      <c r="Z51" s="30">
        <f t="shared" ref="Z51" si="36">W51</f>
        <v>3.7355229725335968</v>
      </c>
      <c r="AA51" s="6">
        <f>Z51/MAX(Z$1:Z51)-1</f>
        <v>-9.8076578594001873E-3</v>
      </c>
      <c r="AC51" s="18" t="s">
        <v>248</v>
      </c>
      <c r="AD51" s="18" t="s">
        <v>249</v>
      </c>
      <c r="AE51" s="19">
        <v>39503</v>
      </c>
      <c r="AF51" s="23">
        <v>4869.6499999999996</v>
      </c>
      <c r="AG51" s="2">
        <f t="shared" si="16"/>
        <v>4894.6085000000003</v>
      </c>
      <c r="AH51" s="25">
        <f t="shared" si="17"/>
        <v>0</v>
      </c>
      <c r="AI51" s="6">
        <f t="shared" si="19"/>
        <v>-3.1724727590869306E-2</v>
      </c>
      <c r="AJ51" s="2">
        <f t="shared" si="20"/>
        <v>0.98938835406681669</v>
      </c>
      <c r="AK51" s="14">
        <f t="shared" ref="AK51" si="37">AJ51/AJ41-1</f>
        <v>4.6209953966380501E-2</v>
      </c>
    </row>
    <row r="52" spans="1:37" x14ac:dyDescent="0.25">
      <c r="A52" s="25">
        <v>51</v>
      </c>
      <c r="B52" s="25" t="s">
        <v>45</v>
      </c>
      <c r="C52" s="25" t="s">
        <v>283</v>
      </c>
      <c r="D52" s="25" t="s">
        <v>11</v>
      </c>
      <c r="E52" s="25" t="s">
        <v>18</v>
      </c>
      <c r="F52" s="25" t="s">
        <v>18</v>
      </c>
      <c r="G52" s="25" t="s">
        <v>19</v>
      </c>
      <c r="H52" s="4">
        <v>7.3000000000000001E-3</v>
      </c>
      <c r="I52" s="2">
        <f t="shared" si="0"/>
        <v>0.81677050956498654</v>
      </c>
      <c r="J52" s="6">
        <f>I52/MAX(I$1:I52)-1</f>
        <v>-0.20369454073804572</v>
      </c>
      <c r="M52" s="4">
        <v>2.6700000000000002E-2</v>
      </c>
      <c r="N52" s="4">
        <f t="shared" si="2"/>
        <v>-1.9400000000000001E-2</v>
      </c>
      <c r="O52" s="2">
        <f t="shared" si="3"/>
        <v>1.8778750095113894</v>
      </c>
      <c r="P52" s="6">
        <f>O52/MAX(O$1:O52)-1</f>
        <v>-1.9399999999999973E-2</v>
      </c>
      <c r="S52" s="25" t="s">
        <v>45</v>
      </c>
      <c r="T52" s="25" t="s">
        <v>283</v>
      </c>
      <c r="U52" s="6">
        <f t="shared" si="4"/>
        <v>2.7028212249671002E-2</v>
      </c>
      <c r="V52" s="6">
        <f t="shared" si="5"/>
        <v>-1.9728212249671001E-2</v>
      </c>
      <c r="W52" s="2">
        <f t="shared" si="6"/>
        <v>3.6618277824679319</v>
      </c>
      <c r="X52" s="6">
        <f>W52/MAX(W$1:W52)-1</f>
        <v>-7.0176326007121981E-2</v>
      </c>
      <c r="AC52" s="18" t="s">
        <v>248</v>
      </c>
      <c r="AD52" s="18" t="s">
        <v>249</v>
      </c>
      <c r="AE52" s="19">
        <v>39504</v>
      </c>
      <c r="AF52" s="23">
        <v>4868.8100000000004</v>
      </c>
      <c r="AG52" s="2">
        <f t="shared" si="16"/>
        <v>4904.9574999999995</v>
      </c>
      <c r="AH52" s="25">
        <f t="shared" si="17"/>
        <v>0</v>
      </c>
      <c r="AI52" s="6">
        <f t="shared" si="19"/>
        <v>-1.7249699670396357E-4</v>
      </c>
      <c r="AJ52" s="2">
        <f t="shared" si="20"/>
        <v>0.98921768754716632</v>
      </c>
    </row>
    <row r="53" spans="1:37" x14ac:dyDescent="0.25">
      <c r="A53" s="25">
        <v>52</v>
      </c>
      <c r="B53" s="25" t="s">
        <v>283</v>
      </c>
      <c r="C53" s="25" t="s">
        <v>46</v>
      </c>
      <c r="D53" s="25" t="s">
        <v>11</v>
      </c>
      <c r="E53" s="25" t="s">
        <v>80</v>
      </c>
      <c r="F53" s="25" t="s">
        <v>80</v>
      </c>
      <c r="G53" s="25" t="s">
        <v>81</v>
      </c>
      <c r="H53" s="4">
        <v>9.1600000000000001E-2</v>
      </c>
      <c r="I53" s="2">
        <f t="shared" si="0"/>
        <v>0.89158668824113918</v>
      </c>
      <c r="J53" s="6">
        <f>I53/MAX(I$1:I53)-1</f>
        <v>-0.13075296066965081</v>
      </c>
      <c r="M53" s="4">
        <v>9.2999999999999999E-2</v>
      </c>
      <c r="N53" s="4">
        <f t="shared" si="2"/>
        <v>-1.3999999999999985E-3</v>
      </c>
      <c r="O53" s="2">
        <f t="shared" si="3"/>
        <v>1.8752459844980736</v>
      </c>
      <c r="P53" s="6">
        <f>O53/MAX(O$1:O53)-1</f>
        <v>-2.0772839999999904E-2</v>
      </c>
      <c r="S53" s="25" t="s">
        <v>283</v>
      </c>
      <c r="T53" s="25" t="s">
        <v>46</v>
      </c>
      <c r="U53" s="6">
        <f t="shared" si="4"/>
        <v>0</v>
      </c>
      <c r="V53" s="6">
        <f t="shared" si="5"/>
        <v>9.1600000000000001E-2</v>
      </c>
      <c r="W53" s="2">
        <f t="shared" si="6"/>
        <v>3.9972512073419941</v>
      </c>
      <c r="X53" s="6">
        <f>W53/MAX(W$1:W53)-1</f>
        <v>0</v>
      </c>
      <c r="Z53" s="30">
        <f t="shared" ref="Z53" si="38">W53</f>
        <v>3.9972512073419941</v>
      </c>
      <c r="AA53" s="6">
        <f>Z53/MAX(Z$1:Z53)-1</f>
        <v>0</v>
      </c>
      <c r="AC53" s="18" t="s">
        <v>248</v>
      </c>
      <c r="AD53" s="18" t="s">
        <v>249</v>
      </c>
      <c r="AE53" s="19">
        <v>39505</v>
      </c>
      <c r="AF53" s="23">
        <v>4977.34</v>
      </c>
      <c r="AG53" s="2">
        <f t="shared" si="16"/>
        <v>4908.2214999999997</v>
      </c>
      <c r="AH53" s="25">
        <f t="shared" si="17"/>
        <v>1</v>
      </c>
      <c r="AI53" s="6">
        <f t="shared" si="19"/>
        <v>2.2290867789048985E-2</v>
      </c>
      <c r="AJ53" s="2">
        <f t="shared" si="20"/>
        <v>1.011268208234869</v>
      </c>
    </row>
    <row r="54" spans="1:37" x14ac:dyDescent="0.25">
      <c r="A54" s="25">
        <v>53</v>
      </c>
      <c r="B54" s="25" t="s">
        <v>46</v>
      </c>
      <c r="C54" s="25" t="s">
        <v>284</v>
      </c>
      <c r="D54" s="25" t="s">
        <v>11</v>
      </c>
      <c r="E54" s="25" t="s">
        <v>205</v>
      </c>
      <c r="F54" s="25" t="s">
        <v>205</v>
      </c>
      <c r="G54" s="25" t="s">
        <v>215</v>
      </c>
      <c r="H54" s="4">
        <v>9.5899999999999999E-2</v>
      </c>
      <c r="I54" s="2">
        <f t="shared" si="0"/>
        <v>0.97708985164346451</v>
      </c>
      <c r="J54" s="6">
        <f>I54/MAX(I$1:I54)-1</f>
        <v>-4.7392169597870293E-2</v>
      </c>
      <c r="M54" s="4">
        <v>9.6600000000000005E-2</v>
      </c>
      <c r="N54" s="4">
        <f t="shared" si="2"/>
        <v>-7.0000000000000617E-4</v>
      </c>
      <c r="O54" s="2">
        <f t="shared" si="3"/>
        <v>1.8739333123089248</v>
      </c>
      <c r="P54" s="6">
        <f>O54/MAX(O$1:O54)-1</f>
        <v>-2.1458299012000026E-2</v>
      </c>
      <c r="S54" s="25" t="s">
        <v>46</v>
      </c>
      <c r="T54" s="25" t="s">
        <v>284</v>
      </c>
      <c r="U54" s="6">
        <f t="shared" si="4"/>
        <v>0</v>
      </c>
      <c r="V54" s="6">
        <f t="shared" si="5"/>
        <v>9.5899999999999999E-2</v>
      </c>
      <c r="W54" s="2">
        <f t="shared" si="6"/>
        <v>4.380587598126092</v>
      </c>
      <c r="X54" s="6">
        <f>W54/MAX(W$1:W54)-1</f>
        <v>0</v>
      </c>
      <c r="AC54" s="18" t="s">
        <v>248</v>
      </c>
      <c r="AD54" s="18" t="s">
        <v>249</v>
      </c>
      <c r="AE54" s="19">
        <v>39506</v>
      </c>
      <c r="AF54" s="23">
        <v>4989.41</v>
      </c>
      <c r="AG54" s="2">
        <f t="shared" si="16"/>
        <v>4903.6455000000005</v>
      </c>
      <c r="AH54" s="25">
        <f t="shared" si="17"/>
        <v>1</v>
      </c>
      <c r="AI54" s="6">
        <f t="shared" si="19"/>
        <v>2.4249900549289105E-3</v>
      </c>
      <c r="AJ54" s="2">
        <f t="shared" si="20"/>
        <v>1.011268208234869</v>
      </c>
    </row>
    <row r="55" spans="1:37" x14ac:dyDescent="0.25">
      <c r="A55" s="25">
        <v>54</v>
      </c>
      <c r="B55" s="25" t="s">
        <v>284</v>
      </c>
      <c r="C55" s="25" t="s">
        <v>47</v>
      </c>
      <c r="D55" s="25" t="s">
        <v>11</v>
      </c>
      <c r="E55" s="25" t="s">
        <v>217</v>
      </c>
      <c r="F55" s="25" t="s">
        <v>217</v>
      </c>
      <c r="G55" s="25" t="s">
        <v>218</v>
      </c>
      <c r="H55" s="4">
        <v>-1.7500000000000002E-2</v>
      </c>
      <c r="I55" s="2">
        <f t="shared" si="0"/>
        <v>0.95999077923970388</v>
      </c>
      <c r="J55" s="6">
        <f>I55/MAX(I$1:I55)-1</f>
        <v>-6.4062806629907598E-2</v>
      </c>
      <c r="M55" s="4">
        <v>-9.4999999999999998E-3</v>
      </c>
      <c r="N55" s="4">
        <f t="shared" si="2"/>
        <v>-8.0000000000000019E-3</v>
      </c>
      <c r="O55" s="2">
        <f t="shared" si="3"/>
        <v>1.8589418458104534</v>
      </c>
      <c r="P55" s="6">
        <f>O55/MAX(O$1:O55)-1</f>
        <v>-2.9286632619903941E-2</v>
      </c>
      <c r="S55" s="25" t="s">
        <v>284</v>
      </c>
      <c r="T55" s="25" t="s">
        <v>47</v>
      </c>
      <c r="U55" s="6">
        <f t="shared" si="4"/>
        <v>0</v>
      </c>
      <c r="V55" s="6">
        <f t="shared" si="5"/>
        <v>-1.7500000000000002E-2</v>
      </c>
      <c r="W55" s="2">
        <f t="shared" si="6"/>
        <v>4.3039273151588855</v>
      </c>
      <c r="X55" s="6">
        <f>W55/MAX(W$1:W55)-1</f>
        <v>-1.749999999999996E-2</v>
      </c>
      <c r="Z55" s="30">
        <f t="shared" ref="Z55" si="39">W55</f>
        <v>4.3039273151588855</v>
      </c>
      <c r="AA55" s="6">
        <f>Z55/MAX(Z$1:Z55)-1</f>
        <v>0</v>
      </c>
      <c r="AC55" s="18" t="s">
        <v>248</v>
      </c>
      <c r="AD55" s="18" t="s">
        <v>249</v>
      </c>
      <c r="AE55" s="19">
        <v>39507</v>
      </c>
      <c r="AF55" s="23">
        <v>5057.62</v>
      </c>
      <c r="AG55" s="2">
        <f t="shared" si="16"/>
        <v>4901.692</v>
      </c>
      <c r="AH55" s="25">
        <f t="shared" si="17"/>
        <v>1</v>
      </c>
      <c r="AI55" s="6">
        <f t="shared" si="19"/>
        <v>1.3670955082865532E-2</v>
      </c>
      <c r="AJ55" s="2">
        <f t="shared" si="20"/>
        <v>1.011268208234869</v>
      </c>
    </row>
    <row r="56" spans="1:37" x14ac:dyDescent="0.25">
      <c r="A56" s="25">
        <v>55</v>
      </c>
      <c r="B56" s="25" t="s">
        <v>47</v>
      </c>
      <c r="C56" s="25" t="s">
        <v>285</v>
      </c>
      <c r="D56" s="25" t="s">
        <v>11</v>
      </c>
      <c r="E56" s="25" t="s">
        <v>211</v>
      </c>
      <c r="F56" s="25" t="s">
        <v>211</v>
      </c>
      <c r="G56" s="25" t="s">
        <v>212</v>
      </c>
      <c r="H56" s="4">
        <v>7.9500000000000001E-2</v>
      </c>
      <c r="I56" s="2">
        <f t="shared" si="0"/>
        <v>1.0363100461892603</v>
      </c>
      <c r="J56" s="6">
        <f>I56/MAX(I$1:I56)-1</f>
        <v>0</v>
      </c>
      <c r="M56" s="4">
        <v>5.2499999999999998E-2</v>
      </c>
      <c r="N56" s="4">
        <f t="shared" si="2"/>
        <v>2.7000000000000003E-2</v>
      </c>
      <c r="O56" s="2">
        <f t="shared" si="3"/>
        <v>1.9091332756473356</v>
      </c>
      <c r="P56" s="6">
        <f>O56/MAX(O$1:O56)-1</f>
        <v>-3.0773717006413737E-3</v>
      </c>
      <c r="S56" s="25" t="s">
        <v>47</v>
      </c>
      <c r="T56" s="25" t="s">
        <v>285</v>
      </c>
      <c r="U56" s="6">
        <f t="shared" si="4"/>
        <v>0</v>
      </c>
      <c r="V56" s="6">
        <f t="shared" si="5"/>
        <v>7.9500000000000001E-2</v>
      </c>
      <c r="W56" s="2">
        <f t="shared" si="6"/>
        <v>4.6460895367140163</v>
      </c>
      <c r="X56" s="6">
        <f>W56/MAX(W$1:W56)-1</f>
        <v>0</v>
      </c>
      <c r="AC56" s="18" t="s">
        <v>248</v>
      </c>
      <c r="AD56" s="18" t="s">
        <v>249</v>
      </c>
      <c r="AE56" s="19">
        <v>39510</v>
      </c>
      <c r="AF56" s="23">
        <v>5227.7299999999996</v>
      </c>
      <c r="AG56" s="2">
        <f t="shared" si="16"/>
        <v>4926.0535</v>
      </c>
      <c r="AH56" s="25">
        <f t="shared" si="17"/>
        <v>1</v>
      </c>
      <c r="AI56" s="6">
        <f t="shared" si="19"/>
        <v>3.3634397206591116E-2</v>
      </c>
      <c r="AJ56" s="2">
        <f t="shared" si="20"/>
        <v>1.011268208234869</v>
      </c>
      <c r="AK56" s="14">
        <f t="shared" ref="AK56" si="40">AJ56/AJ46-1</f>
        <v>2.2114525684597597E-2</v>
      </c>
    </row>
    <row r="57" spans="1:37" x14ac:dyDescent="0.25">
      <c r="A57" s="25">
        <v>56</v>
      </c>
      <c r="B57" s="25" t="s">
        <v>285</v>
      </c>
      <c r="C57" s="25" t="s">
        <v>48</v>
      </c>
      <c r="D57" s="25" t="s">
        <v>11</v>
      </c>
      <c r="E57" s="25" t="s">
        <v>80</v>
      </c>
      <c r="F57" s="25" t="s">
        <v>80</v>
      </c>
      <c r="G57" s="25" t="s">
        <v>81</v>
      </c>
      <c r="H57" s="4">
        <v>-4.1700000000000001E-2</v>
      </c>
      <c r="I57" s="2">
        <f t="shared" si="0"/>
        <v>0.99309591726316815</v>
      </c>
      <c r="J57" s="6">
        <f>I57/MAX(I$1:I57)-1</f>
        <v>-4.1699999999999959E-2</v>
      </c>
      <c r="M57" s="4">
        <v>-4.3200000000000002E-2</v>
      </c>
      <c r="N57" s="4">
        <f t="shared" si="2"/>
        <v>1.5000000000000013E-3</v>
      </c>
      <c r="O57" s="2">
        <f t="shared" si="3"/>
        <v>1.9119969755608066</v>
      </c>
      <c r="P57" s="6">
        <f>O57/MAX(O$1:O57)-1</f>
        <v>-1.5819877581924047E-3</v>
      </c>
      <c r="S57" s="25" t="s">
        <v>285</v>
      </c>
      <c r="T57" s="25" t="s">
        <v>48</v>
      </c>
      <c r="U57" s="6">
        <f t="shared" si="4"/>
        <v>3.11634672225507E-2</v>
      </c>
      <c r="V57" s="6">
        <f t="shared" si="5"/>
        <v>-7.2863467222550701E-2</v>
      </c>
      <c r="W57" s="2">
        <f t="shared" si="6"/>
        <v>4.3075593440426188</v>
      </c>
      <c r="X57" s="6">
        <f>W57/MAX(W$1:W57)-1</f>
        <v>-7.286346722255066E-2</v>
      </c>
      <c r="Z57" s="30">
        <f t="shared" ref="Z57" si="41">W57</f>
        <v>4.3075593440426188</v>
      </c>
      <c r="AA57" s="6">
        <f>Z57/MAX(Z$1:Z57)-1</f>
        <v>0</v>
      </c>
      <c r="AC57" s="18" t="s">
        <v>248</v>
      </c>
      <c r="AD57" s="18" t="s">
        <v>249</v>
      </c>
      <c r="AE57" s="19">
        <v>39511</v>
      </c>
      <c r="AF57" s="23">
        <v>5192.59</v>
      </c>
      <c r="AG57" s="2">
        <f t="shared" si="16"/>
        <v>4943.6509999999998</v>
      </c>
      <c r="AH57" s="25">
        <f t="shared" si="17"/>
        <v>1</v>
      </c>
      <c r="AI57" s="6">
        <f t="shared" si="19"/>
        <v>-6.7218467671436022E-3</v>
      </c>
      <c r="AJ57" s="2">
        <f t="shared" si="20"/>
        <v>1.011268208234869</v>
      </c>
    </row>
    <row r="58" spans="1:37" x14ac:dyDescent="0.25">
      <c r="A58" s="25">
        <v>57</v>
      </c>
      <c r="B58" s="25" t="s">
        <v>48</v>
      </c>
      <c r="C58" s="25" t="s">
        <v>286</v>
      </c>
      <c r="D58" s="25" t="s">
        <v>11</v>
      </c>
      <c r="E58" s="25" t="s">
        <v>80</v>
      </c>
      <c r="F58" s="25" t="s">
        <v>80</v>
      </c>
      <c r="G58" s="25" t="s">
        <v>81</v>
      </c>
      <c r="H58" s="4">
        <v>1.8700000000000001E-2</v>
      </c>
      <c r="I58" s="2">
        <f t="shared" si="0"/>
        <v>1.0116668109159894</v>
      </c>
      <c r="J58" s="6">
        <f>I58/MAX(I$1:I58)-1</f>
        <v>-2.3779789999999967E-2</v>
      </c>
      <c r="M58" s="4">
        <v>-2.4199999999999999E-2</v>
      </c>
      <c r="N58" s="4">
        <f t="shared" si="2"/>
        <v>4.2900000000000001E-2</v>
      </c>
      <c r="O58" s="2">
        <f t="shared" si="3"/>
        <v>1.9940216458123652</v>
      </c>
      <c r="P58" s="6">
        <f>O58/MAX(O$1:O58)-1</f>
        <v>0</v>
      </c>
      <c r="S58" s="25" t="s">
        <v>48</v>
      </c>
      <c r="T58" s="25" t="s">
        <v>286</v>
      </c>
      <c r="U58" s="6">
        <f t="shared" si="4"/>
        <v>5.4763838248070851E-3</v>
      </c>
      <c r="V58" s="6">
        <f t="shared" si="5"/>
        <v>1.3223616175192916E-2</v>
      </c>
      <c r="W58" s="2">
        <f t="shared" si="6"/>
        <v>4.3645208554601043</v>
      </c>
      <c r="X58" s="6">
        <f>W58/MAX(W$1:W58)-1</f>
        <v>-6.0603369571102461E-2</v>
      </c>
      <c r="AC58" s="18" t="s">
        <v>248</v>
      </c>
      <c r="AD58" s="18" t="s">
        <v>249</v>
      </c>
      <c r="AE58" s="19">
        <v>39512</v>
      </c>
      <c r="AF58" s="23">
        <v>5214.24</v>
      </c>
      <c r="AG58" s="2">
        <f t="shared" si="16"/>
        <v>4961.7914999999994</v>
      </c>
      <c r="AH58" s="25">
        <f t="shared" si="17"/>
        <v>1</v>
      </c>
      <c r="AI58" s="6">
        <f t="shared" si="19"/>
        <v>4.1694029376475594E-3</v>
      </c>
      <c r="AJ58" s="2">
        <f t="shared" si="20"/>
        <v>1.011268208234869</v>
      </c>
    </row>
    <row r="59" spans="1:37" x14ac:dyDescent="0.25">
      <c r="A59" s="25">
        <v>58</v>
      </c>
      <c r="B59" s="25" t="s">
        <v>286</v>
      </c>
      <c r="C59" s="25" t="s">
        <v>49</v>
      </c>
      <c r="D59" s="25" t="s">
        <v>11</v>
      </c>
      <c r="E59" s="25" t="s">
        <v>80</v>
      </c>
      <c r="F59" s="25" t="s">
        <v>80</v>
      </c>
      <c r="G59" s="25" t="s">
        <v>81</v>
      </c>
      <c r="H59" s="4">
        <v>5.3800000000000001E-2</v>
      </c>
      <c r="I59" s="2">
        <f t="shared" si="0"/>
        <v>1.0660944853432697</v>
      </c>
      <c r="J59" s="6">
        <f>I59/MAX(I$1:I59)-1</f>
        <v>0</v>
      </c>
      <c r="M59" s="4">
        <v>5.6899999999999999E-2</v>
      </c>
      <c r="N59" s="4">
        <f t="shared" si="2"/>
        <v>-3.0999999999999986E-3</v>
      </c>
      <c r="O59" s="2">
        <f t="shared" si="3"/>
        <v>1.9878401787103468</v>
      </c>
      <c r="P59" s="6">
        <f>O59/MAX(O$1:O59)-1</f>
        <v>-3.0999999999999917E-3</v>
      </c>
      <c r="S59" s="25" t="s">
        <v>286</v>
      </c>
      <c r="T59" s="25" t="s">
        <v>49</v>
      </c>
      <c r="U59" s="6">
        <f t="shared" si="4"/>
        <v>1.7381014294490127E-2</v>
      </c>
      <c r="V59" s="6">
        <f t="shared" si="5"/>
        <v>3.6418985705509874E-2</v>
      </c>
      <c r="W59" s="2">
        <f t="shared" si="6"/>
        <v>4.5234722781065058</v>
      </c>
      <c r="X59" s="6">
        <f>W59/MAX(W$1:W59)-1</f>
        <v>-2.6391497115708318E-2</v>
      </c>
      <c r="Z59" s="30">
        <f t="shared" ref="Z59" si="42">W59</f>
        <v>4.5234722781065058</v>
      </c>
      <c r="AA59" s="6">
        <f>Z59/MAX(Z$1:Z59)-1</f>
        <v>0</v>
      </c>
      <c r="AC59" s="18" t="s">
        <v>248</v>
      </c>
      <c r="AD59" s="18" t="s">
        <v>249</v>
      </c>
      <c r="AE59" s="19">
        <v>39513</v>
      </c>
      <c r="AF59" s="23">
        <v>5223.82</v>
      </c>
      <c r="AG59" s="2">
        <f t="shared" si="16"/>
        <v>4989.8115000000007</v>
      </c>
      <c r="AH59" s="25">
        <f t="shared" si="17"/>
        <v>1</v>
      </c>
      <c r="AI59" s="6">
        <f t="shared" si="19"/>
        <v>1.8372763816012494E-3</v>
      </c>
      <c r="AJ59" s="2">
        <f t="shared" si="20"/>
        <v>1.011268208234869</v>
      </c>
    </row>
    <row r="60" spans="1:37" x14ac:dyDescent="0.25">
      <c r="A60" s="25">
        <v>59</v>
      </c>
      <c r="B60" s="25" t="s">
        <v>49</v>
      </c>
      <c r="C60" s="25" t="s">
        <v>287</v>
      </c>
      <c r="D60" s="25" t="s">
        <v>11</v>
      </c>
      <c r="E60" s="25" t="s">
        <v>80</v>
      </c>
      <c r="F60" s="25" t="s">
        <v>80</v>
      </c>
      <c r="G60" s="25" t="s">
        <v>81</v>
      </c>
      <c r="H60" s="4">
        <v>1.5E-3</v>
      </c>
      <c r="I60" s="2">
        <f t="shared" si="0"/>
        <v>1.0676936270712847</v>
      </c>
      <c r="J60" s="6">
        <f>I60/MAX(I$1:I60)-1</f>
        <v>0</v>
      </c>
      <c r="M60" s="4">
        <v>1.8700000000000001E-2</v>
      </c>
      <c r="N60" s="4">
        <f t="shared" si="2"/>
        <v>-1.72E-2</v>
      </c>
      <c r="O60" s="2">
        <f t="shared" si="3"/>
        <v>1.9536493276365288</v>
      </c>
      <c r="P60" s="6">
        <f>O60/MAX(O$1:O60)-1</f>
        <v>-2.0246680000000072E-2</v>
      </c>
      <c r="S60" s="25" t="s">
        <v>49</v>
      </c>
      <c r="T60" s="25" t="s">
        <v>287</v>
      </c>
      <c r="U60" s="6">
        <f t="shared" si="4"/>
        <v>4.3372227396932361E-2</v>
      </c>
      <c r="V60" s="6">
        <f t="shared" si="5"/>
        <v>-4.187222739693236E-2</v>
      </c>
      <c r="W60" s="2">
        <f t="shared" si="6"/>
        <v>4.3340644182539103</v>
      </c>
      <c r="X60" s="6">
        <f>W60/MAX(W$1:W60)-1</f>
        <v>-6.7158653744066266E-2</v>
      </c>
      <c r="AC60" s="18" t="s">
        <v>248</v>
      </c>
      <c r="AD60" s="18" t="s">
        <v>249</v>
      </c>
      <c r="AE60" s="19">
        <v>39514</v>
      </c>
      <c r="AF60" s="23">
        <v>5115.92</v>
      </c>
      <c r="AG60" s="2">
        <f t="shared" si="16"/>
        <v>5022.7609999999995</v>
      </c>
      <c r="AH60" s="25">
        <f t="shared" si="17"/>
        <v>1</v>
      </c>
      <c r="AI60" s="6">
        <f t="shared" si="19"/>
        <v>-2.0655382459579319E-2</v>
      </c>
      <c r="AJ60" s="2">
        <f t="shared" si="20"/>
        <v>1.011268208234869</v>
      </c>
    </row>
    <row r="61" spans="1:37" x14ac:dyDescent="0.25">
      <c r="A61" s="25">
        <v>60</v>
      </c>
      <c r="B61" s="25" t="s">
        <v>287</v>
      </c>
      <c r="C61" s="25" t="s">
        <v>50</v>
      </c>
      <c r="D61" s="25" t="s">
        <v>11</v>
      </c>
      <c r="E61" s="25" t="s">
        <v>211</v>
      </c>
      <c r="F61" s="25" t="s">
        <v>211</v>
      </c>
      <c r="G61" s="25" t="s">
        <v>212</v>
      </c>
      <c r="H61" s="4">
        <v>7.1900000000000006E-2</v>
      </c>
      <c r="I61" s="2">
        <f t="shared" si="0"/>
        <v>1.1444607988577102</v>
      </c>
      <c r="J61" s="6">
        <f>I61/MAX(I$1:I61)-1</f>
        <v>0</v>
      </c>
      <c r="M61" s="4">
        <v>6.3600000000000004E-2</v>
      </c>
      <c r="N61" s="4">
        <f t="shared" si="2"/>
        <v>8.3000000000000018E-3</v>
      </c>
      <c r="O61" s="2">
        <f t="shared" si="3"/>
        <v>1.969864617055912</v>
      </c>
      <c r="P61" s="6">
        <f>O61/MAX(O$1:O61)-1</f>
        <v>-1.2114727443999995E-2</v>
      </c>
      <c r="S61" s="25" t="s">
        <v>287</v>
      </c>
      <c r="T61" s="25" t="s">
        <v>50</v>
      </c>
      <c r="U61" s="6">
        <f t="shared" si="4"/>
        <v>0</v>
      </c>
      <c r="V61" s="6">
        <f t="shared" si="5"/>
        <v>7.1900000000000006E-2</v>
      </c>
      <c r="W61" s="2">
        <f t="shared" si="6"/>
        <v>4.645683649926367</v>
      </c>
      <c r="X61" s="6">
        <f>W61/MAX(W$1:W61)-1</f>
        <v>-8.7360948264558758E-5</v>
      </c>
      <c r="Z61" s="30">
        <f t="shared" ref="Z61" si="43">W61</f>
        <v>4.645683649926367</v>
      </c>
      <c r="AA61" s="6">
        <f>Z61/MAX(Z$1:Z61)-1</f>
        <v>0</v>
      </c>
      <c r="AC61" s="18" t="s">
        <v>248</v>
      </c>
      <c r="AD61" s="18" t="s">
        <v>249</v>
      </c>
      <c r="AE61" s="19">
        <v>39517</v>
      </c>
      <c r="AF61" s="23">
        <v>4948.3500000000004</v>
      </c>
      <c r="AG61" s="2">
        <f t="shared" si="16"/>
        <v>5029.1590000000006</v>
      </c>
      <c r="AH61" s="25">
        <f t="shared" si="17"/>
        <v>0</v>
      </c>
      <c r="AI61" s="6">
        <f t="shared" si="19"/>
        <v>-3.2754616960390281E-2</v>
      </c>
      <c r="AJ61" s="2">
        <f t="shared" si="20"/>
        <v>1.011268208234869</v>
      </c>
      <c r="AK61" s="14">
        <f t="shared" ref="AK61:AK111" si="44">AJ61/AJ51-1</f>
        <v>2.2114525684597597E-2</v>
      </c>
    </row>
    <row r="62" spans="1:37" x14ac:dyDescent="0.25">
      <c r="A62" s="25">
        <v>61</v>
      </c>
      <c r="B62" s="25" t="s">
        <v>50</v>
      </c>
      <c r="C62" s="25" t="s">
        <v>288</v>
      </c>
      <c r="D62" s="25" t="s">
        <v>11</v>
      </c>
      <c r="E62" s="25" t="s">
        <v>205</v>
      </c>
      <c r="F62" s="25" t="s">
        <v>205</v>
      </c>
      <c r="G62" s="25" t="s">
        <v>215</v>
      </c>
      <c r="H62" s="4">
        <v>2.5999999999999999E-3</v>
      </c>
      <c r="I62" s="2">
        <f t="shared" si="0"/>
        <v>1.1474363969347403</v>
      </c>
      <c r="J62" s="6">
        <f>I62/MAX(I$1:I62)-1</f>
        <v>0</v>
      </c>
      <c r="M62" s="4">
        <v>-1.61E-2</v>
      </c>
      <c r="N62" s="4">
        <f t="shared" si="2"/>
        <v>1.8700000000000001E-2</v>
      </c>
      <c r="O62" s="2">
        <f t="shared" si="3"/>
        <v>2.0067010853948575</v>
      </c>
      <c r="P62" s="6">
        <f>O62/MAX(O$1:O62)-1</f>
        <v>0</v>
      </c>
      <c r="S62" s="25" t="s">
        <v>50</v>
      </c>
      <c r="T62" s="25" t="s">
        <v>288</v>
      </c>
      <c r="U62" s="6">
        <f t="shared" si="4"/>
        <v>0</v>
      </c>
      <c r="V62" s="6">
        <f t="shared" si="5"/>
        <v>2.5999999999999999E-3</v>
      </c>
      <c r="W62" s="2">
        <f t="shared" si="6"/>
        <v>4.6577624274161753</v>
      </c>
      <c r="X62" s="6">
        <f>W62/MAX(W$1:W62)-1</f>
        <v>0</v>
      </c>
      <c r="AC62" s="18" t="s">
        <v>248</v>
      </c>
      <c r="AD62" s="18" t="s">
        <v>249</v>
      </c>
      <c r="AE62" s="19">
        <v>39518</v>
      </c>
      <c r="AF62" s="23">
        <v>5015.93</v>
      </c>
      <c r="AG62" s="2">
        <f t="shared" si="16"/>
        <v>5038.0055000000011</v>
      </c>
      <c r="AH62" s="25">
        <f t="shared" si="17"/>
        <v>0</v>
      </c>
      <c r="AI62" s="6">
        <f t="shared" si="19"/>
        <v>1.3657077611729074E-2</v>
      </c>
      <c r="AJ62" s="2">
        <f t="shared" si="20"/>
        <v>1.0250791766410068</v>
      </c>
    </row>
    <row r="63" spans="1:37" x14ac:dyDescent="0.25">
      <c r="A63" s="25">
        <v>62</v>
      </c>
      <c r="B63" s="25" t="s">
        <v>288</v>
      </c>
      <c r="C63" s="25" t="s">
        <v>51</v>
      </c>
      <c r="D63" s="25" t="s">
        <v>11</v>
      </c>
      <c r="E63" s="25" t="s">
        <v>211</v>
      </c>
      <c r="F63" s="25" t="s">
        <v>211</v>
      </c>
      <c r="G63" s="25" t="s">
        <v>212</v>
      </c>
      <c r="H63" s="4">
        <v>9.7799999999999998E-2</v>
      </c>
      <c r="I63" s="2">
        <f t="shared" si="0"/>
        <v>1.2596556765549578</v>
      </c>
      <c r="J63" s="6">
        <f>I63/MAX(I$1:I63)-1</f>
        <v>0</v>
      </c>
      <c r="M63" s="4">
        <v>8.3799999999999999E-2</v>
      </c>
      <c r="N63" s="4">
        <f t="shared" si="2"/>
        <v>1.3999999999999999E-2</v>
      </c>
      <c r="O63" s="2">
        <f t="shared" si="3"/>
        <v>2.0347949005903856</v>
      </c>
      <c r="P63" s="6">
        <f>O63/MAX(O$1:O63)-1</f>
        <v>0</v>
      </c>
      <c r="S63" s="25" t="s">
        <v>288</v>
      </c>
      <c r="T63" s="25" t="s">
        <v>51</v>
      </c>
      <c r="U63" s="6">
        <f t="shared" si="4"/>
        <v>0</v>
      </c>
      <c r="V63" s="6">
        <f t="shared" si="5"/>
        <v>9.7799999999999998E-2</v>
      </c>
      <c r="W63" s="2">
        <f t="shared" si="6"/>
        <v>5.1132915928174771</v>
      </c>
      <c r="X63" s="6">
        <f>W63/MAX(W$1:W63)-1</f>
        <v>0</v>
      </c>
      <c r="Z63" s="30">
        <f t="shared" ref="Z63" si="45">W63</f>
        <v>5.1132915928174771</v>
      </c>
      <c r="AA63" s="6">
        <f>Z63/MAX(Z$1:Z63)-1</f>
        <v>0</v>
      </c>
      <c r="AC63" s="18" t="s">
        <v>248</v>
      </c>
      <c r="AD63" s="18" t="s">
        <v>249</v>
      </c>
      <c r="AE63" s="19">
        <v>39519</v>
      </c>
      <c r="AF63" s="23">
        <v>4881.03</v>
      </c>
      <c r="AG63" s="2">
        <f t="shared" si="16"/>
        <v>5041.3780000000015</v>
      </c>
      <c r="AH63" s="25">
        <f t="shared" si="17"/>
        <v>0</v>
      </c>
      <c r="AI63" s="6">
        <f t="shared" si="19"/>
        <v>-2.6894314713323486E-2</v>
      </c>
      <c r="AJ63" s="2">
        <f t="shared" si="20"/>
        <v>0.99751037465834902</v>
      </c>
    </row>
    <row r="64" spans="1:37" x14ac:dyDescent="0.25">
      <c r="A64" s="25">
        <v>63</v>
      </c>
      <c r="B64" s="25" t="s">
        <v>51</v>
      </c>
      <c r="C64" s="25" t="s">
        <v>289</v>
      </c>
      <c r="D64" s="25" t="s">
        <v>11</v>
      </c>
      <c r="E64" s="25" t="s">
        <v>202</v>
      </c>
      <c r="F64" s="25" t="s">
        <v>202</v>
      </c>
      <c r="G64" s="25" t="s">
        <v>203</v>
      </c>
      <c r="H64" s="4">
        <v>-2.0899999999999998E-2</v>
      </c>
      <c r="I64" s="2">
        <f t="shared" si="0"/>
        <v>1.2333288729149592</v>
      </c>
      <c r="J64" s="6">
        <f>I64/MAX(I$1:I64)-1</f>
        <v>-2.090000000000003E-2</v>
      </c>
      <c r="M64" s="4">
        <v>-3.15E-2</v>
      </c>
      <c r="N64" s="4">
        <f t="shared" si="2"/>
        <v>1.0600000000000002E-2</v>
      </c>
      <c r="O64" s="2">
        <f t="shared" si="3"/>
        <v>2.0563637265366435</v>
      </c>
      <c r="P64" s="6">
        <f>O64/MAX(O$1:O64)-1</f>
        <v>0</v>
      </c>
      <c r="S64" s="25" t="s">
        <v>51</v>
      </c>
      <c r="T64" s="25" t="s">
        <v>289</v>
      </c>
      <c r="U64" s="6">
        <f t="shared" si="4"/>
        <v>0</v>
      </c>
      <c r="V64" s="6">
        <f t="shared" si="5"/>
        <v>-2.0899999999999998E-2</v>
      </c>
      <c r="W64" s="2">
        <f t="shared" si="6"/>
        <v>5.0064237985275915</v>
      </c>
      <c r="X64" s="6">
        <f>W64/MAX(W$1:W64)-1</f>
        <v>-2.090000000000003E-2</v>
      </c>
      <c r="AC64" s="18" t="s">
        <v>248</v>
      </c>
      <c r="AD64" s="18" t="s">
        <v>249</v>
      </c>
      <c r="AE64" s="19">
        <v>39520</v>
      </c>
      <c r="AF64" s="23">
        <v>4688.68</v>
      </c>
      <c r="AG64" s="2">
        <f t="shared" si="16"/>
        <v>5030.2939999999999</v>
      </c>
      <c r="AH64" s="25">
        <f t="shared" si="17"/>
        <v>0</v>
      </c>
      <c r="AI64" s="6">
        <f t="shared" si="19"/>
        <v>-3.940766600492096E-2</v>
      </c>
      <c r="AJ64" s="2">
        <f t="shared" si="20"/>
        <v>0.9582008189773692</v>
      </c>
    </row>
    <row r="65" spans="1:37" x14ac:dyDescent="0.25">
      <c r="A65" s="25">
        <v>64</v>
      </c>
      <c r="B65" s="25" t="s">
        <v>289</v>
      </c>
      <c r="C65" s="25" t="s">
        <v>52</v>
      </c>
      <c r="D65" s="25" t="s">
        <v>11</v>
      </c>
      <c r="E65" s="25" t="s">
        <v>217</v>
      </c>
      <c r="F65" s="25" t="s">
        <v>217</v>
      </c>
      <c r="G65" s="25" t="s">
        <v>218</v>
      </c>
      <c r="H65" s="4">
        <v>3.44E-2</v>
      </c>
      <c r="I65" s="2">
        <f t="shared" si="0"/>
        <v>1.2757553861432338</v>
      </c>
      <c r="J65" s="6">
        <f>I65/MAX(I$1:I65)-1</f>
        <v>0</v>
      </c>
      <c r="M65" s="4">
        <v>8.6999999999999994E-3</v>
      </c>
      <c r="N65" s="4">
        <f t="shared" si="2"/>
        <v>2.5700000000000001E-2</v>
      </c>
      <c r="O65" s="2">
        <f t="shared" si="3"/>
        <v>2.1092122743086352</v>
      </c>
      <c r="P65" s="6">
        <f>O65/MAX(O$1:O65)-1</f>
        <v>0</v>
      </c>
      <c r="S65" s="25" t="s">
        <v>289</v>
      </c>
      <c r="T65" s="25" t="s">
        <v>52</v>
      </c>
      <c r="U65" s="6">
        <f t="shared" si="4"/>
        <v>4.2498396836881946E-2</v>
      </c>
      <c r="V65" s="6">
        <f t="shared" si="5"/>
        <v>-8.0983968368819464E-3</v>
      </c>
      <c r="W65" s="2">
        <f t="shared" si="6"/>
        <v>4.9658797918735047</v>
      </c>
      <c r="X65" s="6">
        <f>W65/MAX(W$1:W65)-1</f>
        <v>-2.8829140342991222E-2</v>
      </c>
      <c r="Z65" s="30">
        <f t="shared" ref="Z65" si="46">W65</f>
        <v>4.9658797918735047</v>
      </c>
      <c r="AA65" s="6">
        <f>Z65/MAX(Z$1:Z65)-1</f>
        <v>-2.8829140342991222E-2</v>
      </c>
      <c r="AC65" s="18" t="s">
        <v>248</v>
      </c>
      <c r="AD65" s="18" t="s">
        <v>249</v>
      </c>
      <c r="AE65" s="19">
        <v>39521</v>
      </c>
      <c r="AF65" s="23">
        <v>4662.32</v>
      </c>
      <c r="AG65" s="2">
        <f t="shared" si="16"/>
        <v>5019.1090000000013</v>
      </c>
      <c r="AH65" s="25">
        <f t="shared" si="17"/>
        <v>0</v>
      </c>
      <c r="AI65" s="6">
        <f t="shared" si="19"/>
        <v>-5.6220514089254658E-3</v>
      </c>
      <c r="AJ65" s="2">
        <f t="shared" si="20"/>
        <v>0.95281376471300394</v>
      </c>
    </row>
    <row r="66" spans="1:37" x14ac:dyDescent="0.25">
      <c r="A66" s="25">
        <v>65</v>
      </c>
      <c r="B66" s="25" t="s">
        <v>52</v>
      </c>
      <c r="C66" s="25" t="s">
        <v>290</v>
      </c>
      <c r="D66" s="25" t="s">
        <v>11</v>
      </c>
      <c r="E66" s="25" t="s">
        <v>80</v>
      </c>
      <c r="F66" s="25" t="s">
        <v>80</v>
      </c>
      <c r="G66" s="25" t="s">
        <v>81</v>
      </c>
      <c r="H66" s="4">
        <v>7.0900000000000005E-2</v>
      </c>
      <c r="I66" s="2">
        <f t="shared" ref="I66:I129" si="47">I65*(1+H66)</f>
        <v>1.366206443020789</v>
      </c>
      <c r="J66" s="6">
        <f>I66/MAX(I$1:I66)-1</f>
        <v>0</v>
      </c>
      <c r="M66" s="4">
        <v>5.5500000000000001E-2</v>
      </c>
      <c r="N66" s="4">
        <f t="shared" si="2"/>
        <v>1.5400000000000004E-2</v>
      </c>
      <c r="O66" s="2">
        <f t="shared" si="3"/>
        <v>2.1416941433329884</v>
      </c>
      <c r="P66" s="6">
        <f>O66/MAX(O$1:O66)-1</f>
        <v>0</v>
      </c>
      <c r="S66" s="25" t="s">
        <v>52</v>
      </c>
      <c r="T66" s="25" t="s">
        <v>290</v>
      </c>
      <c r="U66" s="6">
        <f t="shared" si="4"/>
        <v>4.2498396836881946E-2</v>
      </c>
      <c r="V66" s="6">
        <f t="shared" si="5"/>
        <v>2.8401603163118058E-2</v>
      </c>
      <c r="W66" s="2">
        <f t="shared" si="6"/>
        <v>5.1069187390780435</v>
      </c>
      <c r="X66" s="6">
        <f>W66/MAX(W$1:W66)-1</f>
        <v>-1.246330983428634E-3</v>
      </c>
      <c r="AC66" s="18" t="s">
        <v>248</v>
      </c>
      <c r="AD66" s="18" t="s">
        <v>249</v>
      </c>
      <c r="AE66" s="19">
        <v>39524</v>
      </c>
      <c r="AF66" s="23">
        <v>4302.6099999999997</v>
      </c>
      <c r="AG66" s="2">
        <f t="shared" si="16"/>
        <v>4982.0825000000004</v>
      </c>
      <c r="AH66" s="25">
        <f t="shared" si="17"/>
        <v>0</v>
      </c>
      <c r="AI66" s="6">
        <f t="shared" si="19"/>
        <v>-7.7152576399732387E-2</v>
      </c>
      <c r="AJ66" s="2">
        <f t="shared" si="20"/>
        <v>0.87930172793626726</v>
      </c>
      <c r="AK66" s="14">
        <f t="shared" ref="AK66:AK116" si="48">AJ66/AJ56-1</f>
        <v>-0.13049602392716797</v>
      </c>
    </row>
    <row r="67" spans="1:37" x14ac:dyDescent="0.25">
      <c r="A67" s="25">
        <v>66</v>
      </c>
      <c r="B67" s="25" t="s">
        <v>290</v>
      </c>
      <c r="C67" s="25" t="s">
        <v>53</v>
      </c>
      <c r="D67" s="25" t="s">
        <v>11</v>
      </c>
      <c r="E67" s="25" t="s">
        <v>15</v>
      </c>
      <c r="F67" s="25" t="s">
        <v>15</v>
      </c>
      <c r="G67" s="25" t="s">
        <v>16</v>
      </c>
      <c r="H67" s="4">
        <v>2.7699999999999999E-2</v>
      </c>
      <c r="I67" s="2">
        <f t="shared" si="47"/>
        <v>1.4040503614924649</v>
      </c>
      <c r="J67" s="6">
        <f>I67/MAX(I$1:I67)-1</f>
        <v>0</v>
      </c>
      <c r="M67" s="4">
        <v>4.0000000000000001E-3</v>
      </c>
      <c r="N67" s="4">
        <f t="shared" ref="N67:N130" si="49">H67-M67</f>
        <v>2.3699999999999999E-2</v>
      </c>
      <c r="O67" s="2">
        <f t="shared" ref="O67:O130" si="50">O66*(1+N67)</f>
        <v>2.1924522945299803</v>
      </c>
      <c r="P67" s="6">
        <f>O67/MAX(O$1:O67)-1</f>
        <v>0</v>
      </c>
      <c r="S67" s="25" t="s">
        <v>290</v>
      </c>
      <c r="T67" s="25" t="s">
        <v>53</v>
      </c>
      <c r="U67" s="6">
        <f t="shared" ref="U67:U130" si="51">INDEX(AK:AK,ROW(U67)*5+16)</f>
        <v>0</v>
      </c>
      <c r="V67" s="6">
        <f t="shared" ref="V67:V130" si="52">H67-U67</f>
        <v>2.7699999999999999E-2</v>
      </c>
      <c r="W67" s="2">
        <f t="shared" ref="W67:W130" si="53">W66*(1+V67)</f>
        <v>5.2483803881505056</v>
      </c>
      <c r="X67" s="6">
        <f>W67/MAX(W$1:W67)-1</f>
        <v>0</v>
      </c>
      <c r="Z67" s="30">
        <f t="shared" ref="Z67" si="54">W67</f>
        <v>5.2483803881505056</v>
      </c>
      <c r="AA67" s="6">
        <f>Z67/MAX(Z$1:Z67)-1</f>
        <v>0</v>
      </c>
      <c r="AC67" s="18" t="s">
        <v>248</v>
      </c>
      <c r="AD67" s="18" t="s">
        <v>249</v>
      </c>
      <c r="AE67" s="19">
        <v>39525</v>
      </c>
      <c r="AF67" s="23">
        <v>3986.32</v>
      </c>
      <c r="AG67" s="2">
        <f t="shared" si="16"/>
        <v>4924.7304999999997</v>
      </c>
      <c r="AH67" s="25">
        <f t="shared" si="17"/>
        <v>0</v>
      </c>
      <c r="AI67" s="6">
        <f t="shared" si="19"/>
        <v>-7.3511194368069521E-2</v>
      </c>
      <c r="AJ67" s="2">
        <f t="shared" si="20"/>
        <v>0.81466320770576495</v>
      </c>
    </row>
    <row r="68" spans="1:37" x14ac:dyDescent="0.25">
      <c r="A68" s="25">
        <v>67</v>
      </c>
      <c r="B68" s="25" t="s">
        <v>53</v>
      </c>
      <c r="C68" s="25" t="s">
        <v>291</v>
      </c>
      <c r="D68" s="25" t="s">
        <v>11</v>
      </c>
      <c r="E68" s="25" t="s">
        <v>80</v>
      </c>
      <c r="F68" s="25" t="s">
        <v>80</v>
      </c>
      <c r="G68" s="25" t="s">
        <v>81</v>
      </c>
      <c r="H68" s="4">
        <v>2.1299999999999999E-2</v>
      </c>
      <c r="I68" s="2">
        <f t="shared" si="47"/>
        <v>1.4339566341922545</v>
      </c>
      <c r="J68" s="6">
        <f>I68/MAX(I$1:I68)-1</f>
        <v>0</v>
      </c>
      <c r="M68" s="4">
        <v>-5.0000000000000001E-3</v>
      </c>
      <c r="N68" s="4">
        <f t="shared" si="49"/>
        <v>2.63E-2</v>
      </c>
      <c r="O68" s="2">
        <f t="shared" si="50"/>
        <v>2.2501137898761185</v>
      </c>
      <c r="P68" s="6">
        <f>O68/MAX(O$1:O68)-1</f>
        <v>0</v>
      </c>
      <c r="S68" s="25" t="s">
        <v>53</v>
      </c>
      <c r="T68" s="25" t="s">
        <v>291</v>
      </c>
      <c r="U68" s="6">
        <f t="shared" si="51"/>
        <v>0</v>
      </c>
      <c r="V68" s="6">
        <f t="shared" si="52"/>
        <v>2.1299999999999999E-2</v>
      </c>
      <c r="W68" s="2">
        <f t="shared" si="53"/>
        <v>5.3601708904181118</v>
      </c>
      <c r="X68" s="6">
        <f>W68/MAX(W$1:W68)-1</f>
        <v>0</v>
      </c>
      <c r="AC68" s="18" t="s">
        <v>248</v>
      </c>
      <c r="AD68" s="18" t="s">
        <v>249</v>
      </c>
      <c r="AE68" s="19">
        <v>39526</v>
      </c>
      <c r="AF68" s="23">
        <v>4176.49</v>
      </c>
      <c r="AG68" s="2">
        <f t="shared" si="16"/>
        <v>4879.0830000000005</v>
      </c>
      <c r="AH68" s="25">
        <f t="shared" si="17"/>
        <v>0</v>
      </c>
      <c r="AI68" s="6">
        <f t="shared" si="19"/>
        <v>4.7705653334403575E-2</v>
      </c>
      <c r="AJ68" s="2">
        <f t="shared" si="20"/>
        <v>0.85352724827686943</v>
      </c>
    </row>
    <row r="69" spans="1:37" x14ac:dyDescent="0.25">
      <c r="A69" s="25">
        <v>68</v>
      </c>
      <c r="B69" s="25" t="s">
        <v>291</v>
      </c>
      <c r="C69" s="25" t="s">
        <v>54</v>
      </c>
      <c r="D69" s="25" t="s">
        <v>11</v>
      </c>
      <c r="E69" s="25" t="s">
        <v>18</v>
      </c>
      <c r="F69" s="25" t="s">
        <v>18</v>
      </c>
      <c r="G69" s="25" t="s">
        <v>19</v>
      </c>
      <c r="H69" s="4">
        <v>2.6700000000000002E-2</v>
      </c>
      <c r="I69" s="2">
        <f t="shared" si="47"/>
        <v>1.4722432763251876</v>
      </c>
      <c r="J69" s="6">
        <f>I69/MAX(I$1:I69)-1</f>
        <v>0</v>
      </c>
      <c r="M69" s="4">
        <v>3.0499999999999999E-2</v>
      </c>
      <c r="N69" s="4">
        <f t="shared" si="49"/>
        <v>-3.7999999999999978E-3</v>
      </c>
      <c r="O69" s="2">
        <f t="shared" si="50"/>
        <v>2.2415633574745892</v>
      </c>
      <c r="P69" s="6">
        <f>O69/MAX(O$1:O69)-1</f>
        <v>-3.8000000000000256E-3</v>
      </c>
      <c r="S69" s="25" t="s">
        <v>291</v>
      </c>
      <c r="T69" s="25" t="s">
        <v>54</v>
      </c>
      <c r="U69" s="6">
        <f t="shared" si="51"/>
        <v>0</v>
      </c>
      <c r="V69" s="6">
        <f t="shared" si="52"/>
        <v>2.6700000000000002E-2</v>
      </c>
      <c r="W69" s="2">
        <f t="shared" si="53"/>
        <v>5.5032874531922751</v>
      </c>
      <c r="X69" s="6">
        <f>W69/MAX(W$1:W69)-1</f>
        <v>0</v>
      </c>
      <c r="Z69" s="30">
        <f t="shared" ref="Z69" si="55">W69</f>
        <v>5.5032874531922751</v>
      </c>
      <c r="AA69" s="6">
        <f>Z69/MAX(Z$1:Z69)-1</f>
        <v>0</v>
      </c>
      <c r="AC69" s="18" t="s">
        <v>248</v>
      </c>
      <c r="AD69" s="18" t="s">
        <v>249</v>
      </c>
      <c r="AE69" s="19">
        <v>39527</v>
      </c>
      <c r="AF69" s="23">
        <v>4347.74</v>
      </c>
      <c r="AG69" s="2">
        <f t="shared" si="16"/>
        <v>4838.79</v>
      </c>
      <c r="AH69" s="25">
        <f t="shared" si="17"/>
        <v>0</v>
      </c>
      <c r="AI69" s="6">
        <f t="shared" si="19"/>
        <v>4.1003330547900285E-2</v>
      </c>
      <c r="AJ69" s="2">
        <f t="shared" si="20"/>
        <v>0.88852470816960571</v>
      </c>
    </row>
    <row r="70" spans="1:37" x14ac:dyDescent="0.25">
      <c r="A70" s="25">
        <v>69</v>
      </c>
      <c r="B70" s="25" t="s">
        <v>54</v>
      </c>
      <c r="C70" s="25" t="s">
        <v>292</v>
      </c>
      <c r="D70" s="25" t="s">
        <v>11</v>
      </c>
      <c r="E70" s="25" t="s">
        <v>211</v>
      </c>
      <c r="F70" s="25" t="s">
        <v>211</v>
      </c>
      <c r="G70" s="25" t="s">
        <v>212</v>
      </c>
      <c r="H70" s="4">
        <v>7.4200000000000002E-2</v>
      </c>
      <c r="I70" s="2">
        <f t="shared" si="47"/>
        <v>1.5814837274285165</v>
      </c>
      <c r="J70" s="6">
        <f>I70/MAX(I$1:I70)-1</f>
        <v>0</v>
      </c>
      <c r="M70" s="4">
        <v>3.8999999999999998E-3</v>
      </c>
      <c r="N70" s="4">
        <f t="shared" si="49"/>
        <v>7.0300000000000001E-2</v>
      </c>
      <c r="O70" s="2">
        <f t="shared" si="50"/>
        <v>2.399145261505053</v>
      </c>
      <c r="P70" s="6">
        <f>O70/MAX(O$1:O70)-1</f>
        <v>0</v>
      </c>
      <c r="S70" s="25" t="s">
        <v>54</v>
      </c>
      <c r="T70" s="25" t="s">
        <v>292</v>
      </c>
      <c r="U70" s="6">
        <f t="shared" si="51"/>
        <v>0</v>
      </c>
      <c r="V70" s="6">
        <f t="shared" si="52"/>
        <v>7.4200000000000002E-2</v>
      </c>
      <c r="W70" s="2">
        <f t="shared" si="53"/>
        <v>5.9116313822191424</v>
      </c>
      <c r="X70" s="6">
        <f>W70/MAX(W$1:W70)-1</f>
        <v>0</v>
      </c>
      <c r="AC70" s="18" t="s">
        <v>248</v>
      </c>
      <c r="AD70" s="18" t="s">
        <v>249</v>
      </c>
      <c r="AE70" s="19">
        <v>39528</v>
      </c>
      <c r="AF70" s="23">
        <v>4405.8599999999997</v>
      </c>
      <c r="AG70" s="2">
        <f t="shared" si="16"/>
        <v>4807.6230000000014</v>
      </c>
      <c r="AH70" s="25">
        <f t="shared" si="17"/>
        <v>0</v>
      </c>
      <c r="AI70" s="6">
        <f t="shared" si="19"/>
        <v>1.3367864683720754E-2</v>
      </c>
      <c r="AJ70" s="2">
        <f t="shared" si="20"/>
        <v>0.90040238623655944</v>
      </c>
    </row>
    <row r="71" spans="1:37" x14ac:dyDescent="0.25">
      <c r="A71" s="25">
        <v>70</v>
      </c>
      <c r="B71" s="25" t="s">
        <v>292</v>
      </c>
      <c r="C71" s="25" t="s">
        <v>55</v>
      </c>
      <c r="D71" s="25" t="s">
        <v>11</v>
      </c>
      <c r="E71" s="25" t="s">
        <v>80</v>
      </c>
      <c r="F71" s="25" t="s">
        <v>80</v>
      </c>
      <c r="G71" s="25" t="s">
        <v>81</v>
      </c>
      <c r="H71" s="4">
        <v>1.6E-2</v>
      </c>
      <c r="I71" s="2">
        <f t="shared" si="47"/>
        <v>1.6067874670673727</v>
      </c>
      <c r="J71" s="6">
        <f>I71/MAX(I$1:I71)-1</f>
        <v>0</v>
      </c>
      <c r="M71" s="4">
        <v>-5.1999999999999998E-3</v>
      </c>
      <c r="N71" s="4">
        <f t="shared" si="49"/>
        <v>2.12E-2</v>
      </c>
      <c r="O71" s="2">
        <f t="shared" si="50"/>
        <v>2.4500071410489603</v>
      </c>
      <c r="P71" s="6">
        <f>O71/MAX(O$1:O71)-1</f>
        <v>0</v>
      </c>
      <c r="S71" s="25" t="s">
        <v>292</v>
      </c>
      <c r="T71" s="25" t="s">
        <v>55</v>
      </c>
      <c r="U71" s="6">
        <f t="shared" si="51"/>
        <v>1.4237413093464824E-2</v>
      </c>
      <c r="V71" s="6">
        <f t="shared" si="52"/>
        <v>1.7625869065351768E-3</v>
      </c>
      <c r="W71" s="2">
        <f t="shared" si="53"/>
        <v>5.9220511462897045</v>
      </c>
      <c r="X71" s="6">
        <f>W71/MAX(W$1:W71)-1</f>
        <v>0</v>
      </c>
      <c r="Z71" s="30">
        <f t="shared" ref="Z71" si="56">W71</f>
        <v>5.9220511462897045</v>
      </c>
      <c r="AA71" s="6">
        <f>Z71/MAX(Z$1:Z71)-1</f>
        <v>0</v>
      </c>
      <c r="AC71" s="18" t="s">
        <v>248</v>
      </c>
      <c r="AD71" s="18" t="s">
        <v>249</v>
      </c>
      <c r="AE71" s="19">
        <v>39531</v>
      </c>
      <c r="AF71" s="23">
        <v>4314.58</v>
      </c>
      <c r="AG71" s="2">
        <f t="shared" si="16"/>
        <v>4779.8695000000007</v>
      </c>
      <c r="AH71" s="25">
        <f t="shared" si="17"/>
        <v>0</v>
      </c>
      <c r="AI71" s="6">
        <f t="shared" si="19"/>
        <v>-2.0717862119994712E-2</v>
      </c>
      <c r="AJ71" s="2">
        <f t="shared" si="20"/>
        <v>0.88174797374599623</v>
      </c>
      <c r="AK71" s="14">
        <f t="shared" ref="AK71" si="57">AJ71/AJ61-1</f>
        <v>-0.12807703577960339</v>
      </c>
    </row>
    <row r="72" spans="1:37" x14ac:dyDescent="0.25">
      <c r="A72" s="25">
        <v>71</v>
      </c>
      <c r="B72" s="25" t="s">
        <v>55</v>
      </c>
      <c r="C72" s="25" t="s">
        <v>293</v>
      </c>
      <c r="D72" s="25" t="s">
        <v>11</v>
      </c>
      <c r="E72" s="25" t="s">
        <v>217</v>
      </c>
      <c r="F72" s="25" t="s">
        <v>217</v>
      </c>
      <c r="G72" s="25" t="s">
        <v>218</v>
      </c>
      <c r="H72" s="4">
        <v>4.1000000000000003E-3</v>
      </c>
      <c r="I72" s="2">
        <f t="shared" si="47"/>
        <v>1.6133752956823491</v>
      </c>
      <c r="J72" s="6">
        <f>I72/MAX(I$1:I72)-1</f>
        <v>0</v>
      </c>
      <c r="M72" s="4">
        <v>1.2800000000000001E-2</v>
      </c>
      <c r="N72" s="4">
        <f t="shared" si="49"/>
        <v>-8.6999999999999994E-3</v>
      </c>
      <c r="O72" s="2">
        <f t="shared" si="50"/>
        <v>2.4286920789218343</v>
      </c>
      <c r="P72" s="6">
        <f>O72/MAX(O$1:O72)-1</f>
        <v>-8.700000000000041E-3</v>
      </c>
      <c r="S72" s="25" t="s">
        <v>55</v>
      </c>
      <c r="T72" s="25" t="s">
        <v>293</v>
      </c>
      <c r="U72" s="6">
        <f t="shared" si="51"/>
        <v>1.4237413093464824E-2</v>
      </c>
      <c r="V72" s="6">
        <f t="shared" si="52"/>
        <v>-1.0137413093464824E-2</v>
      </c>
      <c r="W72" s="2">
        <f t="shared" si="53"/>
        <v>5.8620168674591389</v>
      </c>
      <c r="X72" s="6">
        <f>W72/MAX(W$1:W72)-1</f>
        <v>-1.0137413093464831E-2</v>
      </c>
      <c r="AC72" s="18" t="s">
        <v>248</v>
      </c>
      <c r="AD72" s="18" t="s">
        <v>249</v>
      </c>
      <c r="AE72" s="19">
        <v>39532</v>
      </c>
      <c r="AF72" s="23">
        <v>4367.34</v>
      </c>
      <c r="AG72" s="2">
        <f t="shared" si="16"/>
        <v>4754.7960000000003</v>
      </c>
      <c r="AH72" s="25">
        <f t="shared" si="17"/>
        <v>0</v>
      </c>
      <c r="AI72" s="6">
        <f t="shared" si="19"/>
        <v>1.2228304956681812E-2</v>
      </c>
      <c r="AJ72" s="2">
        <f t="shared" si="20"/>
        <v>0.89253025686389853</v>
      </c>
    </row>
    <row r="73" spans="1:37" x14ac:dyDescent="0.25">
      <c r="A73" s="25">
        <v>72</v>
      </c>
      <c r="B73" s="25" t="s">
        <v>293</v>
      </c>
      <c r="C73" s="25" t="s">
        <v>56</v>
      </c>
      <c r="D73" s="25" t="s">
        <v>11</v>
      </c>
      <c r="E73" s="25" t="s">
        <v>21</v>
      </c>
      <c r="F73" s="25" t="s">
        <v>21</v>
      </c>
      <c r="G73" s="25" t="s">
        <v>22</v>
      </c>
      <c r="H73" s="4">
        <v>6.3E-3</v>
      </c>
      <c r="I73" s="2">
        <f t="shared" si="47"/>
        <v>1.6235395600451479</v>
      </c>
      <c r="J73" s="6">
        <f>I73/MAX(I$1:I73)-1</f>
        <v>0</v>
      </c>
      <c r="M73" s="4">
        <v>1.77E-2</v>
      </c>
      <c r="N73" s="4">
        <f t="shared" si="49"/>
        <v>-1.14E-2</v>
      </c>
      <c r="O73" s="2">
        <f t="shared" si="50"/>
        <v>2.4010049892221255</v>
      </c>
      <c r="P73" s="6">
        <f>O73/MAX(O$1:O73)-1</f>
        <v>-2.000082000000003E-2</v>
      </c>
      <c r="S73" s="25" t="s">
        <v>293</v>
      </c>
      <c r="T73" s="25" t="s">
        <v>56</v>
      </c>
      <c r="U73" s="6">
        <f t="shared" si="51"/>
        <v>0</v>
      </c>
      <c r="V73" s="6">
        <f t="shared" si="52"/>
        <v>6.3E-3</v>
      </c>
      <c r="W73" s="2">
        <f t="shared" si="53"/>
        <v>5.898947573724131</v>
      </c>
      <c r="X73" s="6">
        <f>W73/MAX(W$1:W73)-1</f>
        <v>-3.9012787959536999E-3</v>
      </c>
      <c r="Z73" s="30">
        <f t="shared" ref="Z73" si="58">W73</f>
        <v>5.898947573724131</v>
      </c>
      <c r="AA73" s="6">
        <f>Z73/MAX(Z$1:Z73)-1</f>
        <v>-3.9012787959536999E-3</v>
      </c>
      <c r="AC73" s="18" t="s">
        <v>248</v>
      </c>
      <c r="AD73" s="18" t="s">
        <v>249</v>
      </c>
      <c r="AE73" s="19">
        <v>39533</v>
      </c>
      <c r="AF73" s="23">
        <v>4352.05</v>
      </c>
      <c r="AG73" s="2">
        <f t="shared" si="16"/>
        <v>4723.5315000000001</v>
      </c>
      <c r="AH73" s="25">
        <f t="shared" si="17"/>
        <v>0</v>
      </c>
      <c r="AI73" s="6">
        <f t="shared" si="19"/>
        <v>-3.5009868707267522E-3</v>
      </c>
      <c r="AJ73" s="2">
        <f t="shared" si="20"/>
        <v>0.88940552015289165</v>
      </c>
    </row>
    <row r="74" spans="1:37" x14ac:dyDescent="0.25">
      <c r="A74" s="25">
        <v>73</v>
      </c>
      <c r="B74" s="25" t="s">
        <v>56</v>
      </c>
      <c r="C74" s="25" t="s">
        <v>294</v>
      </c>
      <c r="D74" s="25" t="s">
        <v>11</v>
      </c>
      <c r="E74" s="25" t="s">
        <v>80</v>
      </c>
      <c r="F74" s="25" t="s">
        <v>80</v>
      </c>
      <c r="G74" s="25" t="s">
        <v>81</v>
      </c>
      <c r="H74" s="4">
        <v>-1E-4</v>
      </c>
      <c r="I74" s="2">
        <f t="shared" si="47"/>
        <v>1.6233772060891434</v>
      </c>
      <c r="J74" s="6">
        <f>I74/MAX(I$1:I74)-1</f>
        <v>-9.9999999999988987E-5</v>
      </c>
      <c r="M74" s="4">
        <v>3.9699999999999999E-2</v>
      </c>
      <c r="N74" s="4">
        <f t="shared" si="49"/>
        <v>-3.9800000000000002E-2</v>
      </c>
      <c r="O74" s="2">
        <f t="shared" si="50"/>
        <v>2.3054449906510848</v>
      </c>
      <c r="P74" s="6">
        <f>O74/MAX(O$1:O74)-1</f>
        <v>-5.9004787364000055E-2</v>
      </c>
      <c r="S74" s="25" t="s">
        <v>56</v>
      </c>
      <c r="T74" s="25" t="s">
        <v>294</v>
      </c>
      <c r="U74" s="6">
        <f t="shared" si="51"/>
        <v>0</v>
      </c>
      <c r="V74" s="6">
        <f t="shared" si="52"/>
        <v>-1E-4</v>
      </c>
      <c r="W74" s="2">
        <f t="shared" si="53"/>
        <v>5.8983576789667591</v>
      </c>
      <c r="X74" s="6">
        <f>W74/MAX(W$1:W74)-1</f>
        <v>-4.0008886680740208E-3</v>
      </c>
      <c r="AC74" s="18" t="s">
        <v>248</v>
      </c>
      <c r="AD74" s="18" t="s">
        <v>249</v>
      </c>
      <c r="AE74" s="19">
        <v>39534</v>
      </c>
      <c r="AF74" s="23">
        <v>4119.79</v>
      </c>
      <c r="AG74" s="2">
        <f t="shared" si="16"/>
        <v>4680.0504999999994</v>
      </c>
      <c r="AH74" s="25">
        <f t="shared" si="17"/>
        <v>0</v>
      </c>
      <c r="AI74" s="6">
        <f t="shared" si="19"/>
        <v>-5.3367953033627846E-2</v>
      </c>
      <c r="AJ74" s="2">
        <f t="shared" si="20"/>
        <v>0.84193976812552274</v>
      </c>
    </row>
    <row r="75" spans="1:37" x14ac:dyDescent="0.25">
      <c r="A75" s="25">
        <v>74</v>
      </c>
      <c r="B75" s="25" t="s">
        <v>294</v>
      </c>
      <c r="C75" s="25" t="s">
        <v>57</v>
      </c>
      <c r="D75" s="25" t="s">
        <v>11</v>
      </c>
      <c r="E75" s="25" t="s">
        <v>205</v>
      </c>
      <c r="F75" s="25" t="s">
        <v>205</v>
      </c>
      <c r="G75" s="25" t="s">
        <v>215</v>
      </c>
      <c r="H75" s="4">
        <v>5.8900000000000001E-2</v>
      </c>
      <c r="I75" s="2">
        <f t="shared" si="47"/>
        <v>1.7189941235277939</v>
      </c>
      <c r="J75" s="6">
        <f>I75/MAX(I$1:I75)-1</f>
        <v>0</v>
      </c>
      <c r="M75" s="4">
        <v>6.2600000000000003E-2</v>
      </c>
      <c r="N75" s="4">
        <f t="shared" si="49"/>
        <v>-3.7000000000000019E-3</v>
      </c>
      <c r="O75" s="2">
        <f t="shared" si="50"/>
        <v>2.2969148441856757</v>
      </c>
      <c r="P75" s="6">
        <f>O75/MAX(O$1:O75)-1</f>
        <v>-6.2486469650753218E-2</v>
      </c>
      <c r="S75" s="25" t="s">
        <v>294</v>
      </c>
      <c r="T75" s="25" t="s">
        <v>57</v>
      </c>
      <c r="U75" s="6">
        <f t="shared" si="51"/>
        <v>0</v>
      </c>
      <c r="V75" s="6">
        <f t="shared" si="52"/>
        <v>5.8900000000000001E-2</v>
      </c>
      <c r="W75" s="2">
        <f t="shared" si="53"/>
        <v>6.2457709462579007</v>
      </c>
      <c r="X75" s="6">
        <f>W75/MAX(W$1:W75)-1</f>
        <v>0</v>
      </c>
      <c r="Z75" s="30">
        <f t="shared" ref="Z75" si="59">W75</f>
        <v>6.2457709462579007</v>
      </c>
      <c r="AA75" s="6">
        <f>Z75/MAX(Z$1:Z75)-1</f>
        <v>0</v>
      </c>
      <c r="AC75" s="18" t="s">
        <v>248</v>
      </c>
      <c r="AD75" s="18" t="s">
        <v>249</v>
      </c>
      <c r="AE75" s="19">
        <v>39535</v>
      </c>
      <c r="AF75" s="23">
        <v>4241.45</v>
      </c>
      <c r="AG75" s="2">
        <f t="shared" si="16"/>
        <v>4639.2419999999993</v>
      </c>
      <c r="AH75" s="25">
        <f t="shared" si="17"/>
        <v>0</v>
      </c>
      <c r="AI75" s="6">
        <f t="shared" si="19"/>
        <v>2.953063141567891E-2</v>
      </c>
      <c r="AJ75" s="2">
        <f t="shared" si="20"/>
        <v>0.86680278109223974</v>
      </c>
    </row>
    <row r="76" spans="1:37" x14ac:dyDescent="0.25">
      <c r="A76" s="25">
        <v>75</v>
      </c>
      <c r="B76" s="25" t="s">
        <v>57</v>
      </c>
      <c r="C76" s="25" t="s">
        <v>295</v>
      </c>
      <c r="D76" s="25" t="s">
        <v>11</v>
      </c>
      <c r="E76" s="25" t="s">
        <v>80</v>
      </c>
      <c r="F76" s="25" t="s">
        <v>80</v>
      </c>
      <c r="G76" s="25" t="s">
        <v>81</v>
      </c>
      <c r="H76" s="4">
        <v>1.0200000000000001E-2</v>
      </c>
      <c r="I76" s="2">
        <f t="shared" si="47"/>
        <v>1.7365278635877774</v>
      </c>
      <c r="J76" s="6">
        <f>I76/MAX(I$1:I76)-1</f>
        <v>0</v>
      </c>
      <c r="M76" s="4">
        <v>2.7000000000000001E-3</v>
      </c>
      <c r="N76" s="4">
        <f t="shared" si="49"/>
        <v>7.5000000000000006E-3</v>
      </c>
      <c r="O76" s="2">
        <f t="shared" si="50"/>
        <v>2.3141417055170685</v>
      </c>
      <c r="P76" s="6">
        <f>O76/MAX(O$1:O76)-1</f>
        <v>-5.5455118173133755E-2</v>
      </c>
      <c r="S76" s="25" t="s">
        <v>57</v>
      </c>
      <c r="T76" s="25" t="s">
        <v>295</v>
      </c>
      <c r="U76" s="6">
        <f t="shared" si="51"/>
        <v>0</v>
      </c>
      <c r="V76" s="6">
        <f t="shared" si="52"/>
        <v>1.0200000000000001E-2</v>
      </c>
      <c r="W76" s="2">
        <f t="shared" si="53"/>
        <v>6.3094778099097315</v>
      </c>
      <c r="X76" s="6">
        <f>W76/MAX(W$1:W76)-1</f>
        <v>0</v>
      </c>
      <c r="AC76" s="18" t="s">
        <v>248</v>
      </c>
      <c r="AD76" s="18" t="s">
        <v>249</v>
      </c>
      <c r="AE76" s="19">
        <v>39538</v>
      </c>
      <c r="AF76" s="23">
        <v>4044.1</v>
      </c>
      <c r="AG76" s="2">
        <f t="shared" si="16"/>
        <v>4580.0604999999996</v>
      </c>
      <c r="AH76" s="25">
        <f t="shared" si="17"/>
        <v>0</v>
      </c>
      <c r="AI76" s="6">
        <f t="shared" si="19"/>
        <v>-4.6528899315092742E-2</v>
      </c>
      <c r="AJ76" s="2">
        <f t="shared" si="20"/>
        <v>0.82647140176475653</v>
      </c>
      <c r="AK76" s="14">
        <f t="shared" ref="AK76:AK126" si="60">AJ76/AJ66-1</f>
        <v>-6.0082136191753177E-2</v>
      </c>
    </row>
    <row r="77" spans="1:37" x14ac:dyDescent="0.25">
      <c r="A77" s="25">
        <v>76</v>
      </c>
      <c r="B77" s="25" t="s">
        <v>295</v>
      </c>
      <c r="C77" s="25" t="s">
        <v>58</v>
      </c>
      <c r="D77" s="25" t="s">
        <v>11</v>
      </c>
      <c r="E77" s="25" t="s">
        <v>80</v>
      </c>
      <c r="F77" s="25" t="s">
        <v>80</v>
      </c>
      <c r="G77" s="25" t="s">
        <v>81</v>
      </c>
      <c r="H77" s="4">
        <v>4.3700000000000003E-2</v>
      </c>
      <c r="I77" s="2">
        <f t="shared" si="47"/>
        <v>1.8124141312265634</v>
      </c>
      <c r="J77" s="6">
        <f>I77/MAX(I$1:I77)-1</f>
        <v>0</v>
      </c>
      <c r="M77" s="4">
        <v>5.1900000000000002E-2</v>
      </c>
      <c r="N77" s="4">
        <f t="shared" si="49"/>
        <v>-8.199999999999999E-3</v>
      </c>
      <c r="O77" s="2">
        <f t="shared" si="50"/>
        <v>2.2951657435318285</v>
      </c>
      <c r="P77" s="6">
        <f>O77/MAX(O$1:O77)-1</f>
        <v>-6.3200386204114167E-2</v>
      </c>
      <c r="S77" s="25" t="s">
        <v>295</v>
      </c>
      <c r="T77" s="25" t="s">
        <v>58</v>
      </c>
      <c r="U77" s="6">
        <f t="shared" si="51"/>
        <v>0</v>
      </c>
      <c r="V77" s="6">
        <f t="shared" si="52"/>
        <v>4.3700000000000003E-2</v>
      </c>
      <c r="W77" s="2">
        <f t="shared" si="53"/>
        <v>6.585201990202787</v>
      </c>
      <c r="X77" s="6">
        <f>W77/MAX(W$1:W77)-1</f>
        <v>0</v>
      </c>
      <c r="Z77" s="30">
        <f t="shared" ref="Z77" si="61">W77</f>
        <v>6.585201990202787</v>
      </c>
      <c r="AA77" s="6">
        <f>Z77/MAX(Z$1:Z77)-1</f>
        <v>0</v>
      </c>
      <c r="AC77" s="18" t="s">
        <v>248</v>
      </c>
      <c r="AD77" s="18" t="s">
        <v>249</v>
      </c>
      <c r="AE77" s="19">
        <v>39539</v>
      </c>
      <c r="AF77" s="23">
        <v>3704.27</v>
      </c>
      <c r="AG77" s="2">
        <f t="shared" si="16"/>
        <v>4505.6445000000003</v>
      </c>
      <c r="AH77" s="25">
        <f t="shared" si="17"/>
        <v>0</v>
      </c>
      <c r="AI77" s="6">
        <f t="shared" si="19"/>
        <v>-8.4031057590069458E-2</v>
      </c>
      <c r="AJ77" s="2">
        <f t="shared" si="20"/>
        <v>0.75702213580651689</v>
      </c>
    </row>
    <row r="78" spans="1:37" x14ac:dyDescent="0.25">
      <c r="A78" s="25">
        <v>77</v>
      </c>
      <c r="B78" s="25" t="s">
        <v>58</v>
      </c>
      <c r="C78" s="25" t="s">
        <v>296</v>
      </c>
      <c r="D78" s="25" t="s">
        <v>11</v>
      </c>
      <c r="E78" s="25" t="s">
        <v>80</v>
      </c>
      <c r="F78" s="25" t="s">
        <v>80</v>
      </c>
      <c r="G78" s="25" t="s">
        <v>81</v>
      </c>
      <c r="H78" s="4">
        <v>-4.0000000000000002E-4</v>
      </c>
      <c r="I78" s="2">
        <f t="shared" si="47"/>
        <v>1.8116891655740728</v>
      </c>
      <c r="J78" s="6">
        <f>I78/MAX(I$1:I78)-1</f>
        <v>-3.9999999999995595E-4</v>
      </c>
      <c r="M78" s="4">
        <v>1.15E-2</v>
      </c>
      <c r="N78" s="4">
        <f t="shared" si="49"/>
        <v>-1.1899999999999999E-2</v>
      </c>
      <c r="O78" s="2">
        <f t="shared" si="50"/>
        <v>2.2678532711837995</v>
      </c>
      <c r="P78" s="6">
        <f>O78/MAX(O$1:O78)-1</f>
        <v>-7.4348301608285317E-2</v>
      </c>
      <c r="S78" s="25" t="s">
        <v>58</v>
      </c>
      <c r="T78" s="25" t="s">
        <v>296</v>
      </c>
      <c r="U78" s="6">
        <f t="shared" si="51"/>
        <v>1.0221428875005323E-2</v>
      </c>
      <c r="V78" s="6">
        <f t="shared" si="52"/>
        <v>-1.0621428875005322E-2</v>
      </c>
      <c r="W78" s="2">
        <f t="shared" si="53"/>
        <v>6.5152577356363048</v>
      </c>
      <c r="X78" s="6">
        <f>W78/MAX(W$1:W78)-1</f>
        <v>-1.0621428875005279E-2</v>
      </c>
      <c r="AC78" s="18" t="s">
        <v>248</v>
      </c>
      <c r="AD78" s="18" t="s">
        <v>249</v>
      </c>
      <c r="AE78" s="19">
        <v>39540</v>
      </c>
      <c r="AF78" s="23">
        <v>3500.52</v>
      </c>
      <c r="AG78" s="2">
        <f t="shared" si="16"/>
        <v>4419.9585000000006</v>
      </c>
      <c r="AH78" s="25">
        <f t="shared" si="17"/>
        <v>0</v>
      </c>
      <c r="AI78" s="6">
        <f t="shared" si="19"/>
        <v>-5.5004089874658213E-2</v>
      </c>
      <c r="AJ78" s="2">
        <f t="shared" si="20"/>
        <v>0.71538282221150951</v>
      </c>
    </row>
    <row r="79" spans="1:37" x14ac:dyDescent="0.25">
      <c r="A79" s="25">
        <v>78</v>
      </c>
      <c r="B79" s="25" t="s">
        <v>296</v>
      </c>
      <c r="C79" s="25" t="s">
        <v>59</v>
      </c>
      <c r="D79" s="25" t="s">
        <v>11</v>
      </c>
      <c r="E79" s="25" t="s">
        <v>21</v>
      </c>
      <c r="F79" s="25" t="s">
        <v>21</v>
      </c>
      <c r="G79" s="25" t="s">
        <v>22</v>
      </c>
      <c r="H79" s="4">
        <v>2.5700000000000001E-2</v>
      </c>
      <c r="I79" s="2">
        <f t="shared" si="47"/>
        <v>1.8582495771293266</v>
      </c>
      <c r="J79" s="6">
        <f>I79/MAX(I$1:I79)-1</f>
        <v>0</v>
      </c>
      <c r="M79" s="4">
        <v>-2.8500000000000001E-2</v>
      </c>
      <c r="N79" s="4">
        <f t="shared" si="49"/>
        <v>5.4199999999999998E-2</v>
      </c>
      <c r="O79" s="2">
        <f t="shared" si="50"/>
        <v>2.3907709184819614</v>
      </c>
      <c r="P79" s="6">
        <f>O79/MAX(O$1:O79)-1</f>
        <v>-2.417797955545431E-2</v>
      </c>
      <c r="S79" s="25" t="s">
        <v>296</v>
      </c>
      <c r="T79" s="25" t="s">
        <v>59</v>
      </c>
      <c r="U79" s="6">
        <f t="shared" si="51"/>
        <v>2.0580199180823433E-2</v>
      </c>
      <c r="V79" s="6">
        <f t="shared" si="52"/>
        <v>5.1198008191765676E-3</v>
      </c>
      <c r="W79" s="2">
        <f t="shared" si="53"/>
        <v>6.5486145575283627</v>
      </c>
      <c r="X79" s="6">
        <f>W79/MAX(W$1:W79)-1</f>
        <v>-5.5560076560836613E-3</v>
      </c>
      <c r="Z79" s="30">
        <f t="shared" ref="Z79" si="62">W79</f>
        <v>6.5486145575283627</v>
      </c>
      <c r="AA79" s="6">
        <f>Z79/MAX(Z$1:Z79)-1</f>
        <v>-5.5560076560836613E-3</v>
      </c>
      <c r="AC79" s="18" t="s">
        <v>248</v>
      </c>
      <c r="AD79" s="18" t="s">
        <v>249</v>
      </c>
      <c r="AE79" s="19">
        <v>39541</v>
      </c>
      <c r="AF79" s="23">
        <v>3588.76</v>
      </c>
      <c r="AG79" s="2">
        <f t="shared" si="16"/>
        <v>4338.2055</v>
      </c>
      <c r="AH79" s="25">
        <f t="shared" si="17"/>
        <v>0</v>
      </c>
      <c r="AI79" s="6">
        <f t="shared" si="19"/>
        <v>2.5207683429890437E-2</v>
      </c>
      <c r="AJ79" s="2">
        <f t="shared" si="20"/>
        <v>0.7334159659249988</v>
      </c>
    </row>
    <row r="80" spans="1:37" x14ac:dyDescent="0.25">
      <c r="A80" s="25">
        <v>79</v>
      </c>
      <c r="B80" s="25" t="s">
        <v>59</v>
      </c>
      <c r="C80" s="25" t="s">
        <v>297</v>
      </c>
      <c r="D80" s="25" t="s">
        <v>11</v>
      </c>
      <c r="E80" s="25" t="s">
        <v>21</v>
      </c>
      <c r="F80" s="25" t="s">
        <v>21</v>
      </c>
      <c r="G80" s="25" t="s">
        <v>22</v>
      </c>
      <c r="H80" s="4">
        <v>-0.1424</v>
      </c>
      <c r="I80" s="2">
        <f t="shared" si="47"/>
        <v>1.5936348373461104</v>
      </c>
      <c r="J80" s="6">
        <f>I80/MAX(I$1:I80)-1</f>
        <v>-0.14239999999999997</v>
      </c>
      <c r="M80" s="4">
        <v>-0.13370000000000001</v>
      </c>
      <c r="N80" s="4">
        <f t="shared" si="49"/>
        <v>-8.6999999999999855E-3</v>
      </c>
      <c r="O80" s="2">
        <f t="shared" si="50"/>
        <v>2.3699712114911686</v>
      </c>
      <c r="P80" s="6">
        <f>O80/MAX(O$1:O80)-1</f>
        <v>-3.2667631133321828E-2</v>
      </c>
      <c r="S80" s="25" t="s">
        <v>59</v>
      </c>
      <c r="T80" s="25" t="s">
        <v>297</v>
      </c>
      <c r="U80" s="6">
        <f t="shared" si="51"/>
        <v>-8.2292048780798099E-2</v>
      </c>
      <c r="V80" s="6">
        <f t="shared" si="52"/>
        <v>-6.0107951219201899E-2</v>
      </c>
      <c r="W80" s="2">
        <f t="shared" si="53"/>
        <v>6.1549907531510923</v>
      </c>
      <c r="X80" s="6">
        <f>W80/MAX(W$1:W80)-1</f>
        <v>-6.5329998638120168E-2</v>
      </c>
      <c r="AC80" s="18" t="s">
        <v>248</v>
      </c>
      <c r="AD80" s="18" t="s">
        <v>249</v>
      </c>
      <c r="AE80" s="19">
        <v>39545</v>
      </c>
      <c r="AF80" s="23">
        <v>3822.37</v>
      </c>
      <c r="AG80" s="2">
        <f t="shared" si="16"/>
        <v>4273.5280000000002</v>
      </c>
      <c r="AH80" s="25">
        <f t="shared" si="17"/>
        <v>0</v>
      </c>
      <c r="AI80" s="6">
        <f t="shared" si="19"/>
        <v>6.5094907433208116E-2</v>
      </c>
      <c r="AJ80" s="2">
        <f t="shared" si="20"/>
        <v>0.78115761033692355</v>
      </c>
    </row>
    <row r="81" spans="1:37" x14ac:dyDescent="0.25">
      <c r="A81" s="25">
        <v>80</v>
      </c>
      <c r="B81" s="25" t="s">
        <v>297</v>
      </c>
      <c r="C81" s="25" t="s">
        <v>60</v>
      </c>
      <c r="D81" s="25" t="s">
        <v>11</v>
      </c>
      <c r="E81" s="25" t="s">
        <v>217</v>
      </c>
      <c r="F81" s="25" t="s">
        <v>217</v>
      </c>
      <c r="G81" s="25" t="s">
        <v>218</v>
      </c>
      <c r="H81" s="4">
        <v>5.8700000000000002E-2</v>
      </c>
      <c r="I81" s="2">
        <f t="shared" si="47"/>
        <v>1.687181202298327</v>
      </c>
      <c r="J81" s="6">
        <f>I81/MAX(I$1:I81)-1</f>
        <v>-9.2058880000000065E-2</v>
      </c>
      <c r="M81" s="4">
        <v>1.7899999999999999E-2</v>
      </c>
      <c r="N81" s="4">
        <f t="shared" si="49"/>
        <v>4.0800000000000003E-2</v>
      </c>
      <c r="O81" s="2">
        <f t="shared" si="50"/>
        <v>2.466666036920008</v>
      </c>
      <c r="P81" s="6">
        <f>O81/MAX(O$1:O81)-1</f>
        <v>0</v>
      </c>
      <c r="S81" s="25" t="s">
        <v>297</v>
      </c>
      <c r="T81" s="25" t="s">
        <v>60</v>
      </c>
      <c r="U81" s="6">
        <f t="shared" si="51"/>
        <v>-7.5387120902671856E-2</v>
      </c>
      <c r="V81" s="6">
        <f t="shared" si="52"/>
        <v>0.13408712090267186</v>
      </c>
      <c r="W81" s="2">
        <f t="shared" si="53"/>
        <v>6.9802957424236904</v>
      </c>
      <c r="X81" s="6">
        <f>W81/MAX(W$1:W81)-1</f>
        <v>0</v>
      </c>
      <c r="Z81" s="30">
        <f t="shared" ref="Z81" si="63">W81</f>
        <v>6.9802957424236904</v>
      </c>
      <c r="AA81" s="6">
        <f>Z81/MAX(Z$1:Z81)-1</f>
        <v>0</v>
      </c>
      <c r="AC81" s="18" t="s">
        <v>248</v>
      </c>
      <c r="AD81" s="18" t="s">
        <v>249</v>
      </c>
      <c r="AE81" s="19">
        <v>39546</v>
      </c>
      <c r="AF81" s="23">
        <v>3908.8</v>
      </c>
      <c r="AG81" s="2">
        <f t="shared" si="16"/>
        <v>4221.5504999999994</v>
      </c>
      <c r="AH81" s="25">
        <f t="shared" si="17"/>
        <v>0</v>
      </c>
      <c r="AI81" s="6">
        <f t="shared" si="19"/>
        <v>2.2611625771445487E-2</v>
      </c>
      <c r="AJ81" s="2">
        <f t="shared" si="20"/>
        <v>0.79882085389037871</v>
      </c>
      <c r="AK81" s="14">
        <f t="shared" ref="AK81" si="64">AJ81/AJ71-1</f>
        <v>-9.4048551655085744E-2</v>
      </c>
    </row>
    <row r="82" spans="1:37" x14ac:dyDescent="0.25">
      <c r="A82" s="25">
        <v>81</v>
      </c>
      <c r="B82" s="25" t="s">
        <v>60</v>
      </c>
      <c r="C82" s="25" t="s">
        <v>298</v>
      </c>
      <c r="D82" s="25" t="s">
        <v>11</v>
      </c>
      <c r="E82" s="25" t="s">
        <v>205</v>
      </c>
      <c r="F82" s="25" t="s">
        <v>205</v>
      </c>
      <c r="G82" s="25" t="s">
        <v>215</v>
      </c>
      <c r="H82" s="4">
        <v>-3.9199999999999999E-2</v>
      </c>
      <c r="I82" s="2">
        <f t="shared" si="47"/>
        <v>1.6210436991682327</v>
      </c>
      <c r="J82" s="6">
        <f>I82/MAX(I$1:I82)-1</f>
        <v>-0.12765017190400008</v>
      </c>
      <c r="M82" s="4">
        <v>-6.9000000000000006E-2</v>
      </c>
      <c r="N82" s="4">
        <f t="shared" si="49"/>
        <v>2.9800000000000007E-2</v>
      </c>
      <c r="O82" s="2">
        <f t="shared" si="50"/>
        <v>2.5401726848202242</v>
      </c>
      <c r="P82" s="6">
        <f>O82/MAX(O$1:O82)-1</f>
        <v>0</v>
      </c>
      <c r="S82" s="25" t="s">
        <v>60</v>
      </c>
      <c r="T82" s="25" t="s">
        <v>298</v>
      </c>
      <c r="U82" s="6">
        <f t="shared" si="51"/>
        <v>-5.2412278780764598E-2</v>
      </c>
      <c r="V82" s="6">
        <f t="shared" si="52"/>
        <v>1.32122787807646E-2</v>
      </c>
      <c r="W82" s="2">
        <f t="shared" si="53"/>
        <v>7.0725213557447768</v>
      </c>
      <c r="X82" s="6">
        <f>W82/MAX(W$1:W82)-1</f>
        <v>0</v>
      </c>
      <c r="AC82" s="18" t="s">
        <v>248</v>
      </c>
      <c r="AD82" s="18" t="s">
        <v>249</v>
      </c>
      <c r="AE82" s="19">
        <v>39547</v>
      </c>
      <c r="AF82" s="23">
        <v>3695.31</v>
      </c>
      <c r="AG82" s="2">
        <f t="shared" si="16"/>
        <v>4155.5194999999994</v>
      </c>
      <c r="AH82" s="25">
        <f t="shared" si="17"/>
        <v>0</v>
      </c>
      <c r="AI82" s="6">
        <f t="shared" si="19"/>
        <v>-5.4617785509619377E-2</v>
      </c>
      <c r="AJ82" s="2">
        <f t="shared" si="20"/>
        <v>0.755191027831983</v>
      </c>
    </row>
    <row r="83" spans="1:37" x14ac:dyDescent="0.25">
      <c r="A83" s="25">
        <v>82</v>
      </c>
      <c r="B83" s="25" t="s">
        <v>298</v>
      </c>
      <c r="C83" s="25" t="s">
        <v>61</v>
      </c>
      <c r="D83" s="25" t="s">
        <v>11</v>
      </c>
      <c r="E83" s="25" t="s">
        <v>205</v>
      </c>
      <c r="F83" s="25" t="s">
        <v>205</v>
      </c>
      <c r="G83" s="25" t="s">
        <v>215</v>
      </c>
      <c r="H83" s="4">
        <v>0.1181</v>
      </c>
      <c r="I83" s="2">
        <f t="shared" si="47"/>
        <v>1.8124889600400012</v>
      </c>
      <c r="J83" s="6">
        <f>I83/MAX(I$1:I83)-1</f>
        <v>-2.4625657205862295E-2</v>
      </c>
      <c r="M83" s="4">
        <v>0.1071</v>
      </c>
      <c r="N83" s="4">
        <f t="shared" si="49"/>
        <v>1.0999999999999996E-2</v>
      </c>
      <c r="O83" s="2">
        <f t="shared" si="50"/>
        <v>2.5681145843532462</v>
      </c>
      <c r="P83" s="6">
        <f>O83/MAX(O$1:O83)-1</f>
        <v>0</v>
      </c>
      <c r="S83" s="25" t="s">
        <v>298</v>
      </c>
      <c r="T83" s="25" t="s">
        <v>61</v>
      </c>
      <c r="U83" s="6">
        <f t="shared" si="51"/>
        <v>1.1856267498967732E-2</v>
      </c>
      <c r="V83" s="6">
        <f t="shared" si="52"/>
        <v>0.10624373250103226</v>
      </c>
      <c r="W83" s="2">
        <f t="shared" si="53"/>
        <v>7.8239324227723639</v>
      </c>
      <c r="X83" s="6">
        <f>W83/MAX(W$1:W83)-1</f>
        <v>0</v>
      </c>
      <c r="Z83" s="30">
        <f t="shared" ref="Z83" si="65">W83</f>
        <v>7.8239324227723639</v>
      </c>
      <c r="AA83" s="6">
        <f>Z83/MAX(Z$1:Z83)-1</f>
        <v>0</v>
      </c>
      <c r="AC83" s="18" t="s">
        <v>248</v>
      </c>
      <c r="AD83" s="18" t="s">
        <v>249</v>
      </c>
      <c r="AE83" s="19">
        <v>39548</v>
      </c>
      <c r="AF83" s="23">
        <v>3803.46</v>
      </c>
      <c r="AG83" s="2">
        <f t="shared" si="16"/>
        <v>4101.6409999999996</v>
      </c>
      <c r="AH83" s="25">
        <f t="shared" si="17"/>
        <v>0</v>
      </c>
      <c r="AI83" s="6">
        <f t="shared" si="19"/>
        <v>2.9266827410961538E-2</v>
      </c>
      <c r="AJ83" s="2">
        <f t="shared" si="20"/>
        <v>0.77729307330584829</v>
      </c>
    </row>
    <row r="84" spans="1:37" x14ac:dyDescent="0.25">
      <c r="A84" s="25">
        <v>83</v>
      </c>
      <c r="B84" s="25" t="s">
        <v>61</v>
      </c>
      <c r="C84" s="25" t="s">
        <v>299</v>
      </c>
      <c r="D84" s="25" t="s">
        <v>11</v>
      </c>
      <c r="E84" s="25" t="s">
        <v>217</v>
      </c>
      <c r="F84" s="25" t="s">
        <v>217</v>
      </c>
      <c r="G84" s="25" t="s">
        <v>218</v>
      </c>
      <c r="H84" s="4">
        <v>4.9799999999999997E-2</v>
      </c>
      <c r="I84" s="2">
        <f t="shared" si="47"/>
        <v>1.9027509102499933</v>
      </c>
      <c r="J84" s="6">
        <f>I84/MAX(I$1:I84)-1</f>
        <v>0</v>
      </c>
      <c r="M84" s="4">
        <v>5.0799999999999998E-2</v>
      </c>
      <c r="N84" s="4">
        <f t="shared" si="49"/>
        <v>-1.0000000000000009E-3</v>
      </c>
      <c r="O84" s="2">
        <f t="shared" si="50"/>
        <v>2.565546469768893</v>
      </c>
      <c r="P84" s="6">
        <f>O84/MAX(O$1:O84)-1</f>
        <v>-1.0000000000000009E-3</v>
      </c>
      <c r="S84" s="25" t="s">
        <v>61</v>
      </c>
      <c r="T84" s="25" t="s">
        <v>299</v>
      </c>
      <c r="U84" s="6">
        <f t="shared" si="51"/>
        <v>8.6889534614993602E-2</v>
      </c>
      <c r="V84" s="6">
        <f t="shared" si="52"/>
        <v>-3.7089534614993605E-2</v>
      </c>
      <c r="W84" s="2">
        <f t="shared" si="53"/>
        <v>7.5337464103525775</v>
      </c>
      <c r="X84" s="6">
        <f>W84/MAX(W$1:W84)-1</f>
        <v>-3.7089534614993647E-2</v>
      </c>
      <c r="AC84" s="18" t="s">
        <v>248</v>
      </c>
      <c r="AD84" s="18" t="s">
        <v>249</v>
      </c>
      <c r="AE84" s="19">
        <v>39549</v>
      </c>
      <c r="AF84" s="23">
        <v>3862.36</v>
      </c>
      <c r="AG84" s="2">
        <f t="shared" si="16"/>
        <v>4060.3249999999998</v>
      </c>
      <c r="AH84" s="25">
        <f t="shared" si="17"/>
        <v>0</v>
      </c>
      <c r="AI84" s="6">
        <f t="shared" si="19"/>
        <v>1.5485899680816928E-2</v>
      </c>
      <c r="AJ84" s="2">
        <f t="shared" si="20"/>
        <v>0.78933015586165656</v>
      </c>
    </row>
    <row r="85" spans="1:37" x14ac:dyDescent="0.25">
      <c r="A85" s="25">
        <v>84</v>
      </c>
      <c r="B85" s="25" t="s">
        <v>299</v>
      </c>
      <c r="C85" s="25" t="s">
        <v>62</v>
      </c>
      <c r="D85" s="25" t="s">
        <v>11</v>
      </c>
      <c r="E85" s="25" t="s">
        <v>80</v>
      </c>
      <c r="F85" s="25" t="s">
        <v>80</v>
      </c>
      <c r="G85" s="25" t="s">
        <v>81</v>
      </c>
      <c r="H85" s="4">
        <v>2.8899999999999999E-2</v>
      </c>
      <c r="I85" s="2">
        <f t="shared" si="47"/>
        <v>1.957740411556218</v>
      </c>
      <c r="J85" s="6">
        <f>I85/MAX(I$1:I85)-1</f>
        <v>0</v>
      </c>
      <c r="M85" s="4">
        <v>-1.78E-2</v>
      </c>
      <c r="N85" s="4">
        <f t="shared" si="49"/>
        <v>4.6699999999999998E-2</v>
      </c>
      <c r="O85" s="2">
        <f t="shared" si="50"/>
        <v>2.6853574899071</v>
      </c>
      <c r="P85" s="6">
        <f>O85/MAX(O$1:O85)-1</f>
        <v>0</v>
      </c>
      <c r="S85" s="25" t="s">
        <v>299</v>
      </c>
      <c r="T85" s="25" t="s">
        <v>62</v>
      </c>
      <c r="U85" s="6">
        <f t="shared" si="51"/>
        <v>0</v>
      </c>
      <c r="V85" s="6">
        <f t="shared" si="52"/>
        <v>2.8899999999999999E-2</v>
      </c>
      <c r="W85" s="2">
        <f t="shared" si="53"/>
        <v>7.7514716816117666</v>
      </c>
      <c r="X85" s="6">
        <f>W85/MAX(W$1:W85)-1</f>
        <v>-9.2614221653669615E-3</v>
      </c>
      <c r="Z85" s="30">
        <f t="shared" ref="Z85" si="66">W85</f>
        <v>7.7514716816117666</v>
      </c>
      <c r="AA85" s="6">
        <f>Z85/MAX(Z$1:Z85)-1</f>
        <v>-9.2614221653669615E-3</v>
      </c>
      <c r="AC85" s="18" t="s">
        <v>248</v>
      </c>
      <c r="AD85" s="18" t="s">
        <v>249</v>
      </c>
      <c r="AE85" s="19">
        <v>39552</v>
      </c>
      <c r="AF85" s="23">
        <v>3607.22</v>
      </c>
      <c r="AG85" s="2">
        <f t="shared" si="16"/>
        <v>4007.5700000000006</v>
      </c>
      <c r="AH85" s="25">
        <f t="shared" si="17"/>
        <v>0</v>
      </c>
      <c r="AI85" s="6">
        <f t="shared" si="19"/>
        <v>-6.6058057767789724E-2</v>
      </c>
      <c r="AJ85" s="2">
        <f t="shared" si="20"/>
        <v>0.73718853882788882</v>
      </c>
    </row>
    <row r="86" spans="1:37" x14ac:dyDescent="0.25">
      <c r="A86" s="25">
        <v>85</v>
      </c>
      <c r="B86" s="25" t="s">
        <v>62</v>
      </c>
      <c r="C86" s="25" t="s">
        <v>300</v>
      </c>
      <c r="D86" s="25" t="s">
        <v>11</v>
      </c>
      <c r="E86" s="25" t="s">
        <v>205</v>
      </c>
      <c r="F86" s="25" t="s">
        <v>205</v>
      </c>
      <c r="G86" s="25" t="s">
        <v>215</v>
      </c>
      <c r="H86" s="4">
        <v>-0.1187</v>
      </c>
      <c r="I86" s="2">
        <f t="shared" si="47"/>
        <v>1.7253566247044949</v>
      </c>
      <c r="J86" s="6">
        <f>I86/MAX(I$1:I86)-1</f>
        <v>-0.11870000000000003</v>
      </c>
      <c r="M86" s="4">
        <v>-9.06E-2</v>
      </c>
      <c r="N86" s="4">
        <f t="shared" si="49"/>
        <v>-2.81E-2</v>
      </c>
      <c r="O86" s="2">
        <f t="shared" si="50"/>
        <v>2.6098989444407104</v>
      </c>
      <c r="P86" s="6">
        <f>O86/MAX(O$1:O86)-1</f>
        <v>-2.8100000000000014E-2</v>
      </c>
      <c r="S86" s="25" t="s">
        <v>62</v>
      </c>
      <c r="T86" s="25" t="s">
        <v>300</v>
      </c>
      <c r="U86" s="6">
        <f t="shared" si="51"/>
        <v>-5.5090551942320154E-2</v>
      </c>
      <c r="V86" s="6">
        <f t="shared" si="52"/>
        <v>-6.3609448057679846E-2</v>
      </c>
      <c r="W86" s="2">
        <f t="shared" si="53"/>
        <v>7.2584048463097064</v>
      </c>
      <c r="X86" s="6">
        <f>W86/MAX(W$1:W86)-1</f>
        <v>-7.2281756270878739E-2</v>
      </c>
      <c r="AC86" s="18" t="s">
        <v>248</v>
      </c>
      <c r="AD86" s="18" t="s">
        <v>249</v>
      </c>
      <c r="AE86" s="19">
        <v>39553</v>
      </c>
      <c r="AF86" s="23">
        <v>3723.27</v>
      </c>
      <c r="AG86" s="2">
        <f t="shared" ref="AG86:AG149" si="67">AVERAGE(AF67:AF86)</f>
        <v>3978.6030000000001</v>
      </c>
      <c r="AH86" s="25">
        <f t="shared" ref="AH86:AH149" si="68">IF(AF86&gt;AG86,1,0)</f>
        <v>0</v>
      </c>
      <c r="AI86" s="6">
        <f t="shared" si="19"/>
        <v>3.2171589201656747E-2</v>
      </c>
      <c r="AJ86" s="2">
        <f t="shared" si="20"/>
        <v>0.76090506566322924</v>
      </c>
      <c r="AK86" s="14">
        <f t="shared" si="44"/>
        <v>-7.9332855270641045E-2</v>
      </c>
    </row>
    <row r="87" spans="1:37" x14ac:dyDescent="0.25">
      <c r="A87" s="25">
        <v>86</v>
      </c>
      <c r="B87" s="25" t="s">
        <v>300</v>
      </c>
      <c r="C87" s="25" t="s">
        <v>63</v>
      </c>
      <c r="D87" s="25" t="s">
        <v>11</v>
      </c>
      <c r="E87" s="25" t="s">
        <v>217</v>
      </c>
      <c r="F87" s="25" t="s">
        <v>217</v>
      </c>
      <c r="G87" s="25" t="s">
        <v>218</v>
      </c>
      <c r="H87" s="4">
        <v>9.9400000000000002E-2</v>
      </c>
      <c r="I87" s="2">
        <f t="shared" si="47"/>
        <v>1.8968570732001215</v>
      </c>
      <c r="J87" s="6">
        <f>I87/MAX(I$1:I87)-1</f>
        <v>-3.1098780000000104E-2</v>
      </c>
      <c r="M87" s="4">
        <v>9.5100000000000004E-2</v>
      </c>
      <c r="N87" s="4">
        <f t="shared" si="49"/>
        <v>4.2999999999999983E-3</v>
      </c>
      <c r="O87" s="2">
        <f t="shared" si="50"/>
        <v>2.6211215099018053</v>
      </c>
      <c r="P87" s="6">
        <f>O87/MAX(O$1:O87)-1</f>
        <v>-2.3920830000000115E-2</v>
      </c>
      <c r="S87" s="25" t="s">
        <v>300</v>
      </c>
      <c r="T87" s="25" t="s">
        <v>63</v>
      </c>
      <c r="U87" s="6">
        <f t="shared" si="51"/>
        <v>2.5334368266048957E-2</v>
      </c>
      <c r="V87" s="6">
        <f t="shared" si="52"/>
        <v>7.4065631733951046E-2</v>
      </c>
      <c r="W87" s="2">
        <f t="shared" si="53"/>
        <v>7.7960031866324062</v>
      </c>
      <c r="X87" s="6">
        <f>W87/MAX(W$1:W87)-1</f>
        <v>-3.5697184779698299E-3</v>
      </c>
      <c r="Z87" s="30">
        <f t="shared" ref="Z87" si="69">W87</f>
        <v>7.7960031866324062</v>
      </c>
      <c r="AA87" s="6">
        <f>Z87/MAX(Z$1:Z87)-1</f>
        <v>-3.5697184779698299E-3</v>
      </c>
      <c r="AC87" s="18" t="s">
        <v>248</v>
      </c>
      <c r="AD87" s="18" t="s">
        <v>249</v>
      </c>
      <c r="AE87" s="19">
        <v>39554</v>
      </c>
      <c r="AF87" s="23">
        <v>3633.68</v>
      </c>
      <c r="AG87" s="2">
        <f t="shared" si="67"/>
        <v>3960.9709999999991</v>
      </c>
      <c r="AH87" s="25">
        <f t="shared" si="68"/>
        <v>0</v>
      </c>
      <c r="AI87" s="6">
        <f t="shared" ref="AI87:AI150" si="70">AF87/AF86-1</f>
        <v>-2.4062181899244472E-2</v>
      </c>
      <c r="AJ87" s="2">
        <f t="shared" ref="AJ87:AJ150" si="71">IF(AH86&lt;1,AJ86*(1+AI87), AJ86)</f>
        <v>0.74259602956518411</v>
      </c>
    </row>
    <row r="88" spans="1:37" x14ac:dyDescent="0.25">
      <c r="A88" s="25">
        <v>87</v>
      </c>
      <c r="B88" s="25" t="s">
        <v>63</v>
      </c>
      <c r="C88" s="25" t="s">
        <v>301</v>
      </c>
      <c r="D88" s="25" t="s">
        <v>11</v>
      </c>
      <c r="E88" s="25" t="s">
        <v>21</v>
      </c>
      <c r="F88" s="25" t="s">
        <v>21</v>
      </c>
      <c r="G88" s="25" t="s">
        <v>22</v>
      </c>
      <c r="H88" s="4">
        <v>6.7299999999999999E-2</v>
      </c>
      <c r="I88" s="2">
        <f t="shared" si="47"/>
        <v>2.0245155542264897</v>
      </c>
      <c r="J88" s="6">
        <f>I88/MAX(I$1:I88)-1</f>
        <v>0</v>
      </c>
      <c r="M88" s="4">
        <v>3.9899999999999998E-2</v>
      </c>
      <c r="N88" s="4">
        <f t="shared" si="49"/>
        <v>2.7400000000000001E-2</v>
      </c>
      <c r="O88" s="2">
        <f t="shared" si="50"/>
        <v>2.6929402392731148</v>
      </c>
      <c r="P88" s="6">
        <f>O88/MAX(O$1:O88)-1</f>
        <v>0</v>
      </c>
      <c r="S88" s="25" t="s">
        <v>63</v>
      </c>
      <c r="T88" s="25" t="s">
        <v>301</v>
      </c>
      <c r="U88" s="6">
        <f t="shared" si="51"/>
        <v>8.5113891467259117E-2</v>
      </c>
      <c r="V88" s="6">
        <f t="shared" si="52"/>
        <v>-1.7813891467259119E-2</v>
      </c>
      <c r="W88" s="2">
        <f t="shared" si="53"/>
        <v>7.6571260319873309</v>
      </c>
      <c r="X88" s="6">
        <f>W88/MAX(W$1:W88)-1</f>
        <v>-2.1320019367693677E-2</v>
      </c>
      <c r="AC88" s="18" t="s">
        <v>248</v>
      </c>
      <c r="AD88" s="18" t="s">
        <v>249</v>
      </c>
      <c r="AE88" s="19">
        <v>39555</v>
      </c>
      <c r="AF88" s="23">
        <v>3511.91</v>
      </c>
      <c r="AG88" s="2">
        <f t="shared" si="67"/>
        <v>3927.7419999999997</v>
      </c>
      <c r="AH88" s="25">
        <f t="shared" si="68"/>
        <v>0</v>
      </c>
      <c r="AI88" s="6">
        <f t="shared" si="70"/>
        <v>-3.3511481473327276E-2</v>
      </c>
      <c r="AJ88" s="2">
        <f t="shared" si="71"/>
        <v>0.71771053647824401</v>
      </c>
    </row>
    <row r="89" spans="1:37" x14ac:dyDescent="0.25">
      <c r="A89" s="25">
        <v>88</v>
      </c>
      <c r="B89" s="25" t="s">
        <v>301</v>
      </c>
      <c r="C89" s="25" t="s">
        <v>64</v>
      </c>
      <c r="D89" s="25" t="s">
        <v>11</v>
      </c>
      <c r="E89" s="25" t="s">
        <v>15</v>
      </c>
      <c r="F89" s="25" t="s">
        <v>15</v>
      </c>
      <c r="G89" s="25" t="s">
        <v>16</v>
      </c>
      <c r="H89" s="4">
        <v>9.7000000000000003E-3</v>
      </c>
      <c r="I89" s="2">
        <f t="shared" si="47"/>
        <v>2.0441533551024866</v>
      </c>
      <c r="J89" s="6">
        <f>I89/MAX(I$1:I89)-1</f>
        <v>0</v>
      </c>
      <c r="M89" s="4">
        <v>1.6999999999999999E-3</v>
      </c>
      <c r="N89" s="4">
        <f t="shared" si="49"/>
        <v>8.0000000000000002E-3</v>
      </c>
      <c r="O89" s="2">
        <f t="shared" si="50"/>
        <v>2.7144837611872998</v>
      </c>
      <c r="P89" s="6">
        <f>O89/MAX(O$1:O89)-1</f>
        <v>0</v>
      </c>
      <c r="S89" s="25" t="s">
        <v>301</v>
      </c>
      <c r="T89" s="25" t="s">
        <v>64</v>
      </c>
      <c r="U89" s="6">
        <f t="shared" si="51"/>
        <v>0</v>
      </c>
      <c r="V89" s="6">
        <f t="shared" si="52"/>
        <v>9.7000000000000003E-3</v>
      </c>
      <c r="W89" s="2">
        <f t="shared" si="53"/>
        <v>7.7314001544976083</v>
      </c>
      <c r="X89" s="6">
        <f>W89/MAX(W$1:W89)-1</f>
        <v>-1.1826823555560195E-2</v>
      </c>
      <c r="Z89" s="30">
        <f t="shared" ref="Z89" si="72">W89</f>
        <v>7.7314001544976083</v>
      </c>
      <c r="AA89" s="6">
        <f>Z89/MAX(Z$1:Z89)-1</f>
        <v>-1.1826823555560195E-2</v>
      </c>
      <c r="AC89" s="18" t="s">
        <v>248</v>
      </c>
      <c r="AD89" s="18" t="s">
        <v>249</v>
      </c>
      <c r="AE89" s="19">
        <v>39556</v>
      </c>
      <c r="AF89" s="23">
        <v>3338.27</v>
      </c>
      <c r="AG89" s="2">
        <f t="shared" si="67"/>
        <v>3877.2684999999997</v>
      </c>
      <c r="AH89" s="25">
        <f t="shared" si="68"/>
        <v>0</v>
      </c>
      <c r="AI89" s="6">
        <f t="shared" si="70"/>
        <v>-4.9443180491527405E-2</v>
      </c>
      <c r="AJ89" s="2">
        <f t="shared" si="71"/>
        <v>0.68222464488247925</v>
      </c>
    </row>
    <row r="90" spans="1:37" x14ac:dyDescent="0.25">
      <c r="A90" s="25">
        <v>89</v>
      </c>
      <c r="B90" s="25" t="s">
        <v>64</v>
      </c>
      <c r="C90" s="25" t="s">
        <v>302</v>
      </c>
      <c r="D90" s="25" t="s">
        <v>11</v>
      </c>
      <c r="E90" s="25" t="s">
        <v>217</v>
      </c>
      <c r="F90" s="25" t="s">
        <v>217</v>
      </c>
      <c r="G90" s="25" t="s">
        <v>218</v>
      </c>
      <c r="H90" s="4">
        <v>4.2099999999999999E-2</v>
      </c>
      <c r="I90" s="2">
        <f t="shared" si="47"/>
        <v>2.1302122113523012</v>
      </c>
      <c r="J90" s="6">
        <f>I90/MAX(I$1:I90)-1</f>
        <v>0</v>
      </c>
      <c r="M90" s="4">
        <v>6.1600000000000002E-2</v>
      </c>
      <c r="N90" s="4">
        <f t="shared" si="49"/>
        <v>-1.9500000000000003E-2</v>
      </c>
      <c r="O90" s="2">
        <f t="shared" si="50"/>
        <v>2.6615513278441476</v>
      </c>
      <c r="P90" s="6">
        <f>O90/MAX(O$1:O90)-1</f>
        <v>-1.9499999999999962E-2</v>
      </c>
      <c r="S90" s="25" t="s">
        <v>64</v>
      </c>
      <c r="T90" s="25" t="s">
        <v>302</v>
      </c>
      <c r="U90" s="6">
        <f t="shared" si="51"/>
        <v>0</v>
      </c>
      <c r="V90" s="6">
        <f t="shared" si="52"/>
        <v>4.2099999999999999E-2</v>
      </c>
      <c r="W90" s="2">
        <f t="shared" si="53"/>
        <v>8.0568921010019583</v>
      </c>
      <c r="X90" s="6">
        <f>W90/MAX(W$1:W90)-1</f>
        <v>0</v>
      </c>
      <c r="AC90" s="18" t="s">
        <v>248</v>
      </c>
      <c r="AD90" s="18" t="s">
        <v>249</v>
      </c>
      <c r="AE90" s="19">
        <v>39559</v>
      </c>
      <c r="AF90" s="23">
        <v>3314.51</v>
      </c>
      <c r="AG90" s="2">
        <f t="shared" si="67"/>
        <v>3822.701</v>
      </c>
      <c r="AH90" s="25">
        <f t="shared" si="68"/>
        <v>0</v>
      </c>
      <c r="AI90" s="6">
        <f t="shared" si="70"/>
        <v>-7.1174590431569706E-3</v>
      </c>
      <c r="AJ90" s="2">
        <f t="shared" si="71"/>
        <v>0.67736893891429584</v>
      </c>
    </row>
    <row r="91" spans="1:37" x14ac:dyDescent="0.25">
      <c r="A91" s="25">
        <v>90</v>
      </c>
      <c r="B91" s="25" t="s">
        <v>302</v>
      </c>
      <c r="C91" s="25" t="s">
        <v>65</v>
      </c>
      <c r="D91" s="25" t="s">
        <v>11</v>
      </c>
      <c r="E91" s="25" t="s">
        <v>205</v>
      </c>
      <c r="F91" s="25" t="s">
        <v>205</v>
      </c>
      <c r="G91" s="25" t="s">
        <v>215</v>
      </c>
      <c r="H91" s="4">
        <v>3.6499999999999998E-2</v>
      </c>
      <c r="I91" s="2">
        <f t="shared" si="47"/>
        <v>2.2079649570666602</v>
      </c>
      <c r="J91" s="6">
        <f>I91/MAX(I$1:I91)-1</f>
        <v>0</v>
      </c>
      <c r="M91" s="4">
        <v>2.8400000000000002E-2</v>
      </c>
      <c r="N91" s="4">
        <f t="shared" si="49"/>
        <v>8.0999999999999961E-3</v>
      </c>
      <c r="O91" s="2">
        <f t="shared" si="50"/>
        <v>2.6831098935996853</v>
      </c>
      <c r="P91" s="6">
        <f>O91/MAX(O$1:O91)-1</f>
        <v>-1.1557949999999928E-2</v>
      </c>
      <c r="S91" s="25" t="s">
        <v>302</v>
      </c>
      <c r="T91" s="25" t="s">
        <v>65</v>
      </c>
      <c r="U91" s="6">
        <f t="shared" si="51"/>
        <v>0</v>
      </c>
      <c r="V91" s="6">
        <f t="shared" si="52"/>
        <v>3.6499999999999998E-2</v>
      </c>
      <c r="W91" s="2">
        <f t="shared" si="53"/>
        <v>8.3509686626885298</v>
      </c>
      <c r="X91" s="6">
        <f>W91/MAX(W$1:W91)-1</f>
        <v>0</v>
      </c>
      <c r="Z91" s="30">
        <f t="shared" ref="Z91" si="73">W91</f>
        <v>8.3509686626885298</v>
      </c>
      <c r="AA91" s="6">
        <f>Z91/MAX(Z$1:Z91)-1</f>
        <v>0</v>
      </c>
      <c r="AC91" s="18" t="s">
        <v>248</v>
      </c>
      <c r="AD91" s="18" t="s">
        <v>249</v>
      </c>
      <c r="AE91" s="19">
        <v>39560</v>
      </c>
      <c r="AF91" s="23">
        <v>3266.38</v>
      </c>
      <c r="AG91" s="2">
        <f t="shared" si="67"/>
        <v>3770.2910000000002</v>
      </c>
      <c r="AH91" s="25">
        <f t="shared" si="68"/>
        <v>0</v>
      </c>
      <c r="AI91" s="6">
        <f t="shared" si="70"/>
        <v>-1.4521000087494129E-2</v>
      </c>
      <c r="AJ91" s="2">
        <f t="shared" si="71"/>
        <v>0.66753286449305549</v>
      </c>
      <c r="AK91" s="14">
        <f t="shared" si="48"/>
        <v>-0.16435223086369211</v>
      </c>
    </row>
    <row r="92" spans="1:37" x14ac:dyDescent="0.25">
      <c r="A92" s="25">
        <v>91</v>
      </c>
      <c r="B92" s="25" t="s">
        <v>65</v>
      </c>
      <c r="C92" s="25" t="s">
        <v>303</v>
      </c>
      <c r="D92" s="25" t="s">
        <v>11</v>
      </c>
      <c r="E92" s="25" t="s">
        <v>80</v>
      </c>
      <c r="F92" s="25" t="s">
        <v>80</v>
      </c>
      <c r="G92" s="25" t="s">
        <v>81</v>
      </c>
      <c r="H92" s="4">
        <v>6.4100000000000004E-2</v>
      </c>
      <c r="I92" s="2">
        <f t="shared" si="47"/>
        <v>2.3494955108146334</v>
      </c>
      <c r="J92" s="6">
        <f>I92/MAX(I$1:I92)-1</f>
        <v>0</v>
      </c>
      <c r="M92" s="4">
        <v>4.9299999999999997E-2</v>
      </c>
      <c r="N92" s="4">
        <f t="shared" si="49"/>
        <v>1.4800000000000008E-2</v>
      </c>
      <c r="O92" s="2">
        <f t="shared" si="50"/>
        <v>2.7228199200249605</v>
      </c>
      <c r="P92" s="6">
        <f>O92/MAX(O$1:O92)-1</f>
        <v>0</v>
      </c>
      <c r="S92" s="25" t="s">
        <v>65</v>
      </c>
      <c r="T92" s="25" t="s">
        <v>303</v>
      </c>
      <c r="U92" s="6">
        <f t="shared" si="51"/>
        <v>0</v>
      </c>
      <c r="V92" s="6">
        <f t="shared" si="52"/>
        <v>6.4100000000000004E-2</v>
      </c>
      <c r="W92" s="2">
        <f t="shared" si="53"/>
        <v>8.8862657539668657</v>
      </c>
      <c r="X92" s="6">
        <f>W92/MAX(W$1:W92)-1</f>
        <v>0</v>
      </c>
      <c r="AC92" s="18" t="s">
        <v>248</v>
      </c>
      <c r="AD92" s="18" t="s">
        <v>249</v>
      </c>
      <c r="AE92" s="19">
        <v>39561</v>
      </c>
      <c r="AF92" s="23">
        <v>3409.77</v>
      </c>
      <c r="AG92" s="2">
        <f t="shared" si="67"/>
        <v>3722.4124999999999</v>
      </c>
      <c r="AH92" s="25">
        <f t="shared" si="68"/>
        <v>0</v>
      </c>
      <c r="AI92" s="6">
        <f t="shared" si="70"/>
        <v>4.3898750298495548E-2</v>
      </c>
      <c r="AJ92" s="2">
        <f t="shared" si="71"/>
        <v>0.69683672302747557</v>
      </c>
    </row>
    <row r="93" spans="1:37" x14ac:dyDescent="0.25">
      <c r="A93" s="25">
        <v>92</v>
      </c>
      <c r="B93" s="25" t="s">
        <v>303</v>
      </c>
      <c r="C93" s="25" t="s">
        <v>66</v>
      </c>
      <c r="D93" s="25" t="s">
        <v>11</v>
      </c>
      <c r="E93" s="25" t="s">
        <v>80</v>
      </c>
      <c r="F93" s="25" t="s">
        <v>80</v>
      </c>
      <c r="G93" s="25" t="s">
        <v>81</v>
      </c>
      <c r="H93" s="4">
        <v>5.1999999999999998E-2</v>
      </c>
      <c r="I93" s="2">
        <f t="shared" si="47"/>
        <v>2.4716692773769946</v>
      </c>
      <c r="J93" s="6">
        <f>I93/MAX(I$1:I93)-1</f>
        <v>0</v>
      </c>
      <c r="M93" s="4">
        <v>2.3900000000000001E-2</v>
      </c>
      <c r="N93" s="4">
        <f t="shared" si="49"/>
        <v>2.8099999999999997E-2</v>
      </c>
      <c r="O93" s="2">
        <f t="shared" si="50"/>
        <v>2.7993311597776618</v>
      </c>
      <c r="P93" s="6">
        <f>O93/MAX(O$1:O93)-1</f>
        <v>0</v>
      </c>
      <c r="S93" s="25" t="s">
        <v>303</v>
      </c>
      <c r="T93" s="25" t="s">
        <v>66</v>
      </c>
      <c r="U93" s="6">
        <f t="shared" si="51"/>
        <v>0</v>
      </c>
      <c r="V93" s="6">
        <f t="shared" si="52"/>
        <v>5.1999999999999998E-2</v>
      </c>
      <c r="W93" s="2">
        <f t="shared" si="53"/>
        <v>9.3483515731731437</v>
      </c>
      <c r="X93" s="6">
        <f>W93/MAX(W$1:W93)-1</f>
        <v>0</v>
      </c>
      <c r="Z93" s="30">
        <f t="shared" ref="Z93" si="74">W93</f>
        <v>9.3483515731731437</v>
      </c>
      <c r="AA93" s="6">
        <f>Z93/MAX(Z$1:Z93)-1</f>
        <v>0</v>
      </c>
      <c r="AC93" s="18" t="s">
        <v>248</v>
      </c>
      <c r="AD93" s="18" t="s">
        <v>249</v>
      </c>
      <c r="AE93" s="19">
        <v>39562</v>
      </c>
      <c r="AF93" s="23">
        <v>3723.07</v>
      </c>
      <c r="AG93" s="2">
        <f t="shared" si="67"/>
        <v>3690.9635000000003</v>
      </c>
      <c r="AH93" s="25">
        <f t="shared" si="68"/>
        <v>1</v>
      </c>
      <c r="AI93" s="6">
        <f t="shared" si="70"/>
        <v>9.1883030233710805E-2</v>
      </c>
      <c r="AJ93" s="2">
        <f t="shared" si="71"/>
        <v>0.76086419271736905</v>
      </c>
    </row>
    <row r="94" spans="1:37" x14ac:dyDescent="0.25">
      <c r="A94" s="25">
        <v>93</v>
      </c>
      <c r="B94" s="25" t="s">
        <v>66</v>
      </c>
      <c r="C94" s="25" t="s">
        <v>304</v>
      </c>
      <c r="D94" s="25" t="s">
        <v>11</v>
      </c>
      <c r="E94" s="25" t="s">
        <v>205</v>
      </c>
      <c r="F94" s="25" t="s">
        <v>205</v>
      </c>
      <c r="G94" s="25" t="s">
        <v>215</v>
      </c>
      <c r="H94" s="4">
        <v>4.5199999999999997E-2</v>
      </c>
      <c r="I94" s="2">
        <f t="shared" si="47"/>
        <v>2.5833887287144344</v>
      </c>
      <c r="J94" s="6">
        <f>I94/MAX(I$1:I94)-1</f>
        <v>0</v>
      </c>
      <c r="M94" s="4">
        <v>1.7600000000000001E-2</v>
      </c>
      <c r="N94" s="4">
        <f t="shared" si="49"/>
        <v>2.7599999999999996E-2</v>
      </c>
      <c r="O94" s="2">
        <f t="shared" si="50"/>
        <v>2.8765926997875253</v>
      </c>
      <c r="P94" s="6">
        <f>O94/MAX(O$1:O94)-1</f>
        <v>0</v>
      </c>
      <c r="S94" s="25" t="s">
        <v>66</v>
      </c>
      <c r="T94" s="25" t="s">
        <v>304</v>
      </c>
      <c r="U94" s="6">
        <f t="shared" si="51"/>
        <v>4.5071097467819898E-2</v>
      </c>
      <c r="V94" s="6">
        <f t="shared" si="52"/>
        <v>1.2890253218009878E-4</v>
      </c>
      <c r="W94" s="2">
        <f t="shared" si="53"/>
        <v>9.3495565993626339</v>
      </c>
      <c r="X94" s="6">
        <f>W94/MAX(W$1:W94)-1</f>
        <v>0</v>
      </c>
      <c r="AC94" s="18" t="s">
        <v>248</v>
      </c>
      <c r="AD94" s="18" t="s">
        <v>249</v>
      </c>
      <c r="AE94" s="19">
        <v>39563</v>
      </c>
      <c r="AF94" s="23">
        <v>3756.33</v>
      </c>
      <c r="AG94" s="2">
        <f t="shared" si="67"/>
        <v>3672.7905000000001</v>
      </c>
      <c r="AH94" s="25">
        <f t="shared" si="68"/>
        <v>1</v>
      </c>
      <c r="AI94" s="6">
        <f t="shared" si="70"/>
        <v>8.9334876862374735E-3</v>
      </c>
      <c r="AJ94" s="2">
        <f t="shared" si="71"/>
        <v>0.76086419271736905</v>
      </c>
    </row>
    <row r="95" spans="1:37" x14ac:dyDescent="0.25">
      <c r="A95" s="25">
        <v>94</v>
      </c>
      <c r="B95" s="25" t="s">
        <v>304</v>
      </c>
      <c r="C95" s="25" t="s">
        <v>67</v>
      </c>
      <c r="D95" s="25" t="s">
        <v>11</v>
      </c>
      <c r="E95" s="25" t="s">
        <v>211</v>
      </c>
      <c r="F95" s="25" t="s">
        <v>211</v>
      </c>
      <c r="G95" s="25" t="s">
        <v>212</v>
      </c>
      <c r="H95" s="4">
        <v>1.01E-2</v>
      </c>
      <c r="I95" s="2">
        <f t="shared" si="47"/>
        <v>2.6094809548744502</v>
      </c>
      <c r="J95" s="6">
        <f>I95/MAX(I$1:I95)-1</f>
        <v>0</v>
      </c>
      <c r="M95" s="4">
        <v>-2.0299999999999999E-2</v>
      </c>
      <c r="N95" s="4">
        <f t="shared" si="49"/>
        <v>3.0399999999999996E-2</v>
      </c>
      <c r="O95" s="2">
        <f t="shared" si="50"/>
        <v>2.9640411178610662</v>
      </c>
      <c r="P95" s="6">
        <f>O95/MAX(O$1:O95)-1</f>
        <v>0</v>
      </c>
      <c r="S95" s="25" t="s">
        <v>304</v>
      </c>
      <c r="T95" s="25" t="s">
        <v>67</v>
      </c>
      <c r="U95" s="6">
        <f t="shared" si="51"/>
        <v>4.5071097467819898E-2</v>
      </c>
      <c r="V95" s="6">
        <f t="shared" si="52"/>
        <v>-3.49710974678199E-2</v>
      </c>
      <c r="W95" s="2">
        <f t="shared" si="53"/>
        <v>9.0225923442454246</v>
      </c>
      <c r="X95" s="6">
        <f>W95/MAX(W$1:W95)-1</f>
        <v>-3.49710974678199E-2</v>
      </c>
      <c r="Z95" s="30">
        <f t="shared" ref="Z95" si="75">W95</f>
        <v>9.0225923442454246</v>
      </c>
      <c r="AA95" s="6">
        <f>Z95/MAX(Z$1:Z95)-1</f>
        <v>-3.4846702798656648E-2</v>
      </c>
      <c r="AC95" s="18" t="s">
        <v>248</v>
      </c>
      <c r="AD95" s="18" t="s">
        <v>249</v>
      </c>
      <c r="AE95" s="19">
        <v>39566</v>
      </c>
      <c r="AF95" s="23">
        <v>3729.56</v>
      </c>
      <c r="AG95" s="2">
        <f t="shared" si="67"/>
        <v>3647.195999999999</v>
      </c>
      <c r="AH95" s="25">
        <f t="shared" si="68"/>
        <v>1</v>
      </c>
      <c r="AI95" s="6">
        <f t="shared" si="70"/>
        <v>-7.1266369035734023E-3</v>
      </c>
      <c r="AJ95" s="2">
        <f t="shared" si="71"/>
        <v>0.76086419271736905</v>
      </c>
    </row>
    <row r="96" spans="1:37" x14ac:dyDescent="0.25">
      <c r="A96" s="25">
        <v>95</v>
      </c>
      <c r="B96" s="25" t="s">
        <v>67</v>
      </c>
      <c r="C96" s="25" t="s">
        <v>305</v>
      </c>
      <c r="D96" s="25" t="s">
        <v>11</v>
      </c>
      <c r="E96" s="25" t="s">
        <v>217</v>
      </c>
      <c r="F96" s="25" t="s">
        <v>217</v>
      </c>
      <c r="G96" s="25" t="s">
        <v>218</v>
      </c>
      <c r="H96" s="4">
        <v>1.8700000000000001E-2</v>
      </c>
      <c r="I96" s="2">
        <f t="shared" si="47"/>
        <v>2.6582782487306025</v>
      </c>
      <c r="J96" s="6">
        <f>I96/MAX(I$1:I96)-1</f>
        <v>0</v>
      </c>
      <c r="M96" s="4">
        <v>1.8E-3</v>
      </c>
      <c r="N96" s="4">
        <f t="shared" si="49"/>
        <v>1.6900000000000002E-2</v>
      </c>
      <c r="O96" s="2">
        <f t="shared" si="50"/>
        <v>3.0141334127529178</v>
      </c>
      <c r="P96" s="6">
        <f>O96/MAX(O$1:O96)-1</f>
        <v>0</v>
      </c>
      <c r="S96" s="25" t="s">
        <v>67</v>
      </c>
      <c r="T96" s="25" t="s">
        <v>305</v>
      </c>
      <c r="U96" s="6">
        <f t="shared" si="51"/>
        <v>0</v>
      </c>
      <c r="V96" s="6">
        <f t="shared" si="52"/>
        <v>1.8700000000000001E-2</v>
      </c>
      <c r="W96" s="2">
        <f t="shared" si="53"/>
        <v>9.1913148210828126</v>
      </c>
      <c r="X96" s="6">
        <f>W96/MAX(W$1:W96)-1</f>
        <v>-1.6925056990468312E-2</v>
      </c>
      <c r="AC96" s="18" t="s">
        <v>248</v>
      </c>
      <c r="AD96" s="18" t="s">
        <v>249</v>
      </c>
      <c r="AE96" s="19">
        <v>39567</v>
      </c>
      <c r="AF96" s="23">
        <v>3759.54</v>
      </c>
      <c r="AG96" s="2">
        <f t="shared" si="67"/>
        <v>3632.9679999999994</v>
      </c>
      <c r="AH96" s="25">
        <f t="shared" si="68"/>
        <v>1</v>
      </c>
      <c r="AI96" s="6">
        <f t="shared" si="70"/>
        <v>8.0384817511984785E-3</v>
      </c>
      <c r="AJ96" s="2">
        <f t="shared" si="71"/>
        <v>0.76086419271736905</v>
      </c>
      <c r="AK96" s="14">
        <f t="shared" ref="AK96" si="76">AJ96/AJ86-1</f>
        <v>-5.3716222567889993E-5</v>
      </c>
    </row>
    <row r="97" spans="1:37" x14ac:dyDescent="0.25">
      <c r="A97" s="25">
        <v>96</v>
      </c>
      <c r="B97" s="25" t="s">
        <v>305</v>
      </c>
      <c r="C97" s="25" t="s">
        <v>68</v>
      </c>
      <c r="D97" s="25" t="s">
        <v>11</v>
      </c>
      <c r="E97" s="25" t="s">
        <v>211</v>
      </c>
      <c r="F97" s="25" t="s">
        <v>211</v>
      </c>
      <c r="G97" s="25" t="s">
        <v>212</v>
      </c>
      <c r="H97" s="4">
        <v>-6.5100000000000005E-2</v>
      </c>
      <c r="I97" s="2">
        <f t="shared" si="47"/>
        <v>2.4852243347382403</v>
      </c>
      <c r="J97" s="6">
        <f>I97/MAX(I$1:I97)-1</f>
        <v>-6.5099999999999936E-2</v>
      </c>
      <c r="M97" s="4">
        <v>-6.5699999999999995E-2</v>
      </c>
      <c r="N97" s="4">
        <f t="shared" si="49"/>
        <v>5.9999999999998943E-4</v>
      </c>
      <c r="O97" s="2">
        <f t="shared" si="50"/>
        <v>3.0159418928005692</v>
      </c>
      <c r="P97" s="6">
        <f>O97/MAX(O$1:O97)-1</f>
        <v>0</v>
      </c>
      <c r="S97" s="25" t="s">
        <v>305</v>
      </c>
      <c r="T97" s="25" t="s">
        <v>68</v>
      </c>
      <c r="U97" s="6">
        <f t="shared" si="51"/>
        <v>-3.54553223075742E-2</v>
      </c>
      <c r="V97" s="6">
        <f t="shared" si="52"/>
        <v>-2.9644677692425805E-2</v>
      </c>
      <c r="W97" s="2">
        <f t="shared" si="53"/>
        <v>8.9188412556421959</v>
      </c>
      <c r="X97" s="6">
        <f>W97/MAX(W$1:W97)-1</f>
        <v>-4.6067996823485724E-2</v>
      </c>
      <c r="Z97" s="30">
        <f t="shared" ref="Z97" si="77">W97</f>
        <v>8.9188412556421959</v>
      </c>
      <c r="AA97" s="6">
        <f>Z97/MAX(Z$1:Z97)-1</f>
        <v>-4.5945032572748845E-2</v>
      </c>
      <c r="AC97" s="18" t="s">
        <v>248</v>
      </c>
      <c r="AD97" s="18" t="s">
        <v>249</v>
      </c>
      <c r="AE97" s="19">
        <v>39568</v>
      </c>
      <c r="AF97" s="23">
        <v>3903.18</v>
      </c>
      <c r="AG97" s="2">
        <f t="shared" si="67"/>
        <v>3642.9134999999997</v>
      </c>
      <c r="AH97" s="25">
        <f t="shared" si="68"/>
        <v>1</v>
      </c>
      <c r="AI97" s="6">
        <f t="shared" si="70"/>
        <v>3.8206801895976694E-2</v>
      </c>
      <c r="AJ97" s="2">
        <f t="shared" si="71"/>
        <v>0.76086419271736905</v>
      </c>
    </row>
    <row r="98" spans="1:37" s="11" customFormat="1" x14ac:dyDescent="0.25">
      <c r="A98" s="11">
        <v>97</v>
      </c>
      <c r="B98" s="11" t="s">
        <v>68</v>
      </c>
      <c r="C98" s="11" t="s">
        <v>306</v>
      </c>
      <c r="D98" s="11" t="s">
        <v>11</v>
      </c>
      <c r="E98" s="11" t="s">
        <v>18</v>
      </c>
      <c r="F98" s="11" t="s">
        <v>18</v>
      </c>
      <c r="G98" s="11" t="s">
        <v>19</v>
      </c>
      <c r="H98" s="12">
        <v>7.17E-2</v>
      </c>
      <c r="I98" s="13">
        <f t="shared" si="47"/>
        <v>2.6634149195389725</v>
      </c>
      <c r="J98" s="14">
        <f>I98/MAX(I$1:I98)-1</f>
        <v>0</v>
      </c>
      <c r="K98" s="14">
        <f>I98/I49-1</f>
        <v>2.5968447065396392</v>
      </c>
      <c r="L98" s="14"/>
      <c r="M98" s="12">
        <v>5.6000000000000001E-2</v>
      </c>
      <c r="N98" s="12">
        <f t="shared" si="49"/>
        <v>1.5699999999999999E-2</v>
      </c>
      <c r="O98" s="13">
        <f t="shared" si="50"/>
        <v>3.0632921805175384</v>
      </c>
      <c r="P98" s="14">
        <f>O98/MAX(O$1:O98)-1</f>
        <v>0</v>
      </c>
      <c r="Q98" s="14">
        <f>O98/O49-1</f>
        <v>0.60985800342387475</v>
      </c>
      <c r="R98" s="14"/>
      <c r="S98" s="11" t="s">
        <v>68</v>
      </c>
      <c r="T98" s="11" t="s">
        <v>306</v>
      </c>
      <c r="U98" s="14">
        <f t="shared" si="51"/>
        <v>1.8850245021111656E-2</v>
      </c>
      <c r="V98" s="14">
        <f t="shared" si="52"/>
        <v>5.2849754978888344E-2</v>
      </c>
      <c r="W98" s="13">
        <f t="shared" si="53"/>
        <v>9.3901998306984868</v>
      </c>
      <c r="X98" s="14">
        <f>W98/MAX(W$1:W98)-1</f>
        <v>0</v>
      </c>
      <c r="Y98" s="14">
        <f>W98/W49-1</f>
        <v>1.4891036762173124</v>
      </c>
      <c r="Z98" s="14"/>
      <c r="AA98" s="14"/>
      <c r="AC98" s="21" t="s">
        <v>248</v>
      </c>
      <c r="AD98" s="21" t="s">
        <v>249</v>
      </c>
      <c r="AE98" s="22">
        <v>39573</v>
      </c>
      <c r="AF98" s="24">
        <v>4040.16</v>
      </c>
      <c r="AG98" s="13">
        <f t="shared" si="67"/>
        <v>3669.8954999999996</v>
      </c>
      <c r="AH98" s="11">
        <f t="shared" si="68"/>
        <v>1</v>
      </c>
      <c r="AI98" s="14">
        <f t="shared" si="70"/>
        <v>3.5094461439134195E-2</v>
      </c>
      <c r="AJ98" s="13">
        <f t="shared" si="71"/>
        <v>0.76086419271736905</v>
      </c>
      <c r="AK98" s="14"/>
    </row>
    <row r="99" spans="1:37" x14ac:dyDescent="0.25">
      <c r="A99" s="25">
        <v>98</v>
      </c>
      <c r="B99" s="25" t="s">
        <v>306</v>
      </c>
      <c r="C99" s="25" t="s">
        <v>69</v>
      </c>
      <c r="D99" s="25" t="s">
        <v>11</v>
      </c>
      <c r="E99" s="25" t="s">
        <v>80</v>
      </c>
      <c r="F99" s="25" t="s">
        <v>80</v>
      </c>
      <c r="G99" s="25" t="s">
        <v>81</v>
      </c>
      <c r="H99" s="4">
        <v>-5.8999999999999999E-3</v>
      </c>
      <c r="I99" s="2">
        <f t="shared" si="47"/>
        <v>2.6477007715136924</v>
      </c>
      <c r="J99" s="6">
        <f>I99/MAX(I$1:I99)-1</f>
        <v>-5.9000000000000163E-3</v>
      </c>
      <c r="M99" s="4">
        <v>2.8999999999999998E-3</v>
      </c>
      <c r="N99" s="4">
        <f t="shared" si="49"/>
        <v>-8.7999999999999988E-3</v>
      </c>
      <c r="O99" s="2">
        <f t="shared" si="50"/>
        <v>3.0363352093289842</v>
      </c>
      <c r="P99" s="6">
        <f>O99/MAX(O$1:O99)-1</f>
        <v>-8.799999999999919E-3</v>
      </c>
      <c r="S99" s="25" t="s">
        <v>306</v>
      </c>
      <c r="T99" s="25" t="s">
        <v>69</v>
      </c>
      <c r="U99" s="6">
        <f t="shared" si="51"/>
        <v>5.6301764536824006E-2</v>
      </c>
      <c r="V99" s="6">
        <f t="shared" si="52"/>
        <v>-6.2201764536824009E-2</v>
      </c>
      <c r="W99" s="2">
        <f t="shared" si="53"/>
        <v>8.8061128318756552</v>
      </c>
      <c r="X99" s="6">
        <f>W99/MAX(W$1:W99)-1</f>
        <v>-6.2201764536824022E-2</v>
      </c>
      <c r="Z99" s="30">
        <f t="shared" ref="Z99" si="78">W99</f>
        <v>8.8061128318756552</v>
      </c>
      <c r="AA99" s="6">
        <f>Z99/MAX(Z$1:Z99)-1</f>
        <v>-5.8003674450321729E-2</v>
      </c>
      <c r="AC99" s="18" t="s">
        <v>248</v>
      </c>
      <c r="AD99" s="18" t="s">
        <v>249</v>
      </c>
      <c r="AE99" s="19">
        <v>39574</v>
      </c>
      <c r="AF99" s="23">
        <v>4024.99</v>
      </c>
      <c r="AG99" s="2">
        <f t="shared" si="67"/>
        <v>3691.7069999999999</v>
      </c>
      <c r="AH99" s="25">
        <f t="shared" si="68"/>
        <v>1</v>
      </c>
      <c r="AI99" s="6">
        <f t="shared" si="70"/>
        <v>-3.7548017900281838E-3</v>
      </c>
      <c r="AJ99" s="2">
        <f t="shared" si="71"/>
        <v>0.76086419271736905</v>
      </c>
    </row>
    <row r="100" spans="1:37" x14ac:dyDescent="0.25">
      <c r="A100" s="25">
        <v>99</v>
      </c>
      <c r="B100" s="25" t="s">
        <v>69</v>
      </c>
      <c r="C100" s="25" t="s">
        <v>307</v>
      </c>
      <c r="D100" s="25" t="s">
        <v>11</v>
      </c>
      <c r="E100" s="25" t="s">
        <v>205</v>
      </c>
      <c r="F100" s="25" t="s">
        <v>205</v>
      </c>
      <c r="G100" s="25" t="s">
        <v>215</v>
      </c>
      <c r="H100" s="4">
        <v>6.8599999999999994E-2</v>
      </c>
      <c r="I100" s="2">
        <f t="shared" si="47"/>
        <v>2.8293330444395317</v>
      </c>
      <c r="J100" s="6">
        <f>I100/MAX(I$1:I100)-1</f>
        <v>0</v>
      </c>
      <c r="M100" s="4">
        <v>5.7200000000000001E-2</v>
      </c>
      <c r="N100" s="4">
        <f t="shared" si="49"/>
        <v>1.1399999999999993E-2</v>
      </c>
      <c r="O100" s="2">
        <f t="shared" si="50"/>
        <v>3.0709494307153347</v>
      </c>
      <c r="P100" s="6">
        <f>O100/MAX(O$1:O100)-1</f>
        <v>0</v>
      </c>
      <c r="S100" s="25" t="s">
        <v>69</v>
      </c>
      <c r="T100" s="25" t="s">
        <v>307</v>
      </c>
      <c r="U100" s="6">
        <f t="shared" si="51"/>
        <v>0</v>
      </c>
      <c r="V100" s="6">
        <f t="shared" si="52"/>
        <v>6.8599999999999994E-2</v>
      </c>
      <c r="W100" s="2">
        <f t="shared" si="53"/>
        <v>9.4102121721423249</v>
      </c>
      <c r="X100" s="6">
        <f>W100/MAX(W$1:W100)-1</f>
        <v>0</v>
      </c>
      <c r="AC100" s="18" t="s">
        <v>248</v>
      </c>
      <c r="AD100" s="18" t="s">
        <v>249</v>
      </c>
      <c r="AE100" s="19">
        <v>39575</v>
      </c>
      <c r="AF100" s="23">
        <v>3850.23</v>
      </c>
      <c r="AG100" s="2">
        <f t="shared" si="67"/>
        <v>3693.1</v>
      </c>
      <c r="AH100" s="25">
        <f t="shared" si="68"/>
        <v>1</v>
      </c>
      <c r="AI100" s="6">
        <f t="shared" si="70"/>
        <v>-4.3418741413022044E-2</v>
      </c>
      <c r="AJ100" s="2">
        <f t="shared" si="71"/>
        <v>0.76086419271736905</v>
      </c>
    </row>
    <row r="101" spans="1:37" x14ac:dyDescent="0.25">
      <c r="A101" s="25">
        <v>100</v>
      </c>
      <c r="B101" s="25" t="s">
        <v>307</v>
      </c>
      <c r="C101" s="25" t="s">
        <v>70</v>
      </c>
      <c r="D101" s="25" t="s">
        <v>11</v>
      </c>
      <c r="E101" s="25" t="s">
        <v>202</v>
      </c>
      <c r="F101" s="25" t="s">
        <v>202</v>
      </c>
      <c r="G101" s="25" t="s">
        <v>203</v>
      </c>
      <c r="H101" s="4">
        <v>5.4999999999999997E-3</v>
      </c>
      <c r="I101" s="2">
        <f t="shared" si="47"/>
        <v>2.8448943761839494</v>
      </c>
      <c r="J101" s="6">
        <f>I101/MAX(I$1:I101)-1</f>
        <v>0</v>
      </c>
      <c r="M101" s="4">
        <v>-9.9000000000000008E-3</v>
      </c>
      <c r="N101" s="4">
        <f t="shared" si="49"/>
        <v>1.54E-2</v>
      </c>
      <c r="O101" s="2">
        <f t="shared" si="50"/>
        <v>3.1182420519483509</v>
      </c>
      <c r="P101" s="6">
        <f>O101/MAX(O$1:O101)-1</f>
        <v>0</v>
      </c>
      <c r="S101" s="25" t="s">
        <v>307</v>
      </c>
      <c r="T101" s="25" t="s">
        <v>70</v>
      </c>
      <c r="U101" s="6">
        <f t="shared" si="51"/>
        <v>0</v>
      </c>
      <c r="V101" s="6">
        <f t="shared" si="52"/>
        <v>5.4999999999999997E-3</v>
      </c>
      <c r="W101" s="2">
        <f t="shared" si="53"/>
        <v>9.4619683390891076</v>
      </c>
      <c r="X101" s="6">
        <f>W101/MAX(W$1:W101)-1</f>
        <v>0</v>
      </c>
      <c r="Z101" s="30">
        <f t="shared" ref="Z101" si="79">W101</f>
        <v>9.4619683390891076</v>
      </c>
      <c r="AA101" s="6">
        <f>Z101/MAX(Z$1:Z101)-1</f>
        <v>0</v>
      </c>
      <c r="AC101" s="18" t="s">
        <v>248</v>
      </c>
      <c r="AD101" s="18" t="s">
        <v>249</v>
      </c>
      <c r="AE101" s="19">
        <v>39576</v>
      </c>
      <c r="AF101" s="23">
        <v>3985.2</v>
      </c>
      <c r="AG101" s="2">
        <f t="shared" si="67"/>
        <v>3696.9199999999996</v>
      </c>
      <c r="AH101" s="25">
        <f t="shared" si="68"/>
        <v>1</v>
      </c>
      <c r="AI101" s="6">
        <f t="shared" si="70"/>
        <v>3.5055048659430765E-2</v>
      </c>
      <c r="AJ101" s="2">
        <f t="shared" si="71"/>
        <v>0.76086419271736905</v>
      </c>
      <c r="AK101" s="14">
        <f t="shared" si="60"/>
        <v>0.13981533073310515</v>
      </c>
    </row>
    <row r="102" spans="1:37" x14ac:dyDescent="0.25">
      <c r="A102" s="25">
        <v>101</v>
      </c>
      <c r="B102" s="25" t="s">
        <v>70</v>
      </c>
      <c r="C102" s="25" t="s">
        <v>308</v>
      </c>
      <c r="D102" s="25" t="s">
        <v>11</v>
      </c>
      <c r="E102" s="25" t="s">
        <v>205</v>
      </c>
      <c r="F102" s="25" t="s">
        <v>205</v>
      </c>
      <c r="G102" s="25" t="s">
        <v>215</v>
      </c>
      <c r="H102" s="4">
        <v>-6.9599999999999995E-2</v>
      </c>
      <c r="I102" s="2">
        <f t="shared" si="47"/>
        <v>2.6468897276015464</v>
      </c>
      <c r="J102" s="6">
        <f>I102/MAX(I$1:I102)-1</f>
        <v>-6.9599999999999995E-2</v>
      </c>
      <c r="M102" s="4">
        <v>-7.0900000000000005E-2</v>
      </c>
      <c r="N102" s="4">
        <f t="shared" si="49"/>
        <v>1.3000000000000095E-3</v>
      </c>
      <c r="O102" s="2">
        <f t="shared" si="50"/>
        <v>3.1222957666158839</v>
      </c>
      <c r="P102" s="6">
        <f>O102/MAX(O$1:O102)-1</f>
        <v>0</v>
      </c>
      <c r="S102" s="25" t="s">
        <v>70</v>
      </c>
      <c r="T102" s="25" t="s">
        <v>308</v>
      </c>
      <c r="U102" s="6">
        <f t="shared" si="51"/>
        <v>-4.4403994816962999E-2</v>
      </c>
      <c r="V102" s="6">
        <f t="shared" si="52"/>
        <v>-2.5196005183036996E-2</v>
      </c>
      <c r="W102" s="2">
        <f t="shared" si="53"/>
        <v>9.2235645357756866</v>
      </c>
      <c r="X102" s="6">
        <f>W102/MAX(W$1:W102)-1</f>
        <v>-2.5196005183036996E-2</v>
      </c>
      <c r="AC102" s="18" t="s">
        <v>248</v>
      </c>
      <c r="AD102" s="18" t="s">
        <v>249</v>
      </c>
      <c r="AE102" s="19">
        <v>39577</v>
      </c>
      <c r="AF102" s="23">
        <v>3986.24</v>
      </c>
      <c r="AG102" s="2">
        <f t="shared" si="67"/>
        <v>3711.4665</v>
      </c>
      <c r="AH102" s="25">
        <f t="shared" si="68"/>
        <v>1</v>
      </c>
      <c r="AI102" s="6">
        <f t="shared" si="70"/>
        <v>2.6096557261867659E-4</v>
      </c>
      <c r="AJ102" s="2">
        <f t="shared" si="71"/>
        <v>0.76086419271736905</v>
      </c>
    </row>
    <row r="103" spans="1:37" x14ac:dyDescent="0.25">
      <c r="A103" s="25">
        <v>102</v>
      </c>
      <c r="B103" s="25" t="s">
        <v>308</v>
      </c>
      <c r="C103" s="25" t="s">
        <v>71</v>
      </c>
      <c r="D103" s="25" t="s">
        <v>11</v>
      </c>
      <c r="E103" s="25" t="s">
        <v>255</v>
      </c>
      <c r="F103" s="25" t="s">
        <v>255</v>
      </c>
      <c r="G103" s="25" t="s">
        <v>256</v>
      </c>
      <c r="H103" s="4">
        <v>1.41E-2</v>
      </c>
      <c r="I103" s="2">
        <f t="shared" si="47"/>
        <v>2.6842108727607283</v>
      </c>
      <c r="J103" s="6">
        <f>I103/MAX(I$1:I103)-1</f>
        <v>-5.6481360000000036E-2</v>
      </c>
      <c r="M103" s="4">
        <v>1.66E-2</v>
      </c>
      <c r="N103" s="4">
        <f t="shared" si="49"/>
        <v>-2.5000000000000005E-3</v>
      </c>
      <c r="O103" s="2">
        <f t="shared" si="50"/>
        <v>3.1144900271993445</v>
      </c>
      <c r="P103" s="6">
        <f>O103/MAX(O$1:O103)-1</f>
        <v>-2.4999999999999467E-3</v>
      </c>
      <c r="S103" s="25" t="s">
        <v>308</v>
      </c>
      <c r="T103" s="25" t="s">
        <v>71</v>
      </c>
      <c r="U103" s="6">
        <f t="shared" si="51"/>
        <v>-2.8524332948425601E-2</v>
      </c>
      <c r="V103" s="6">
        <f t="shared" si="52"/>
        <v>4.2624332948425603E-2</v>
      </c>
      <c r="W103" s="2">
        <f t="shared" si="53"/>
        <v>9.6167128215198812</v>
      </c>
      <c r="X103" s="6">
        <f>W103/MAX(W$1:W103)-1</f>
        <v>0</v>
      </c>
      <c r="Z103" s="30">
        <f t="shared" ref="Z103" si="80">W103</f>
        <v>9.6167128215198812</v>
      </c>
      <c r="AA103" s="6">
        <f>Z103/MAX(Z$1:Z103)-1</f>
        <v>0</v>
      </c>
      <c r="AC103" s="18" t="s">
        <v>248</v>
      </c>
      <c r="AD103" s="18" t="s">
        <v>249</v>
      </c>
      <c r="AE103" s="19">
        <v>39580</v>
      </c>
      <c r="AF103" s="23">
        <v>4069.15</v>
      </c>
      <c r="AG103" s="2">
        <f t="shared" si="67"/>
        <v>3724.7510000000002</v>
      </c>
      <c r="AH103" s="25">
        <f t="shared" si="68"/>
        <v>1</v>
      </c>
      <c r="AI103" s="6">
        <f t="shared" si="70"/>
        <v>2.079904872762306E-2</v>
      </c>
      <c r="AJ103" s="2">
        <f t="shared" si="71"/>
        <v>0.76086419271736905</v>
      </c>
    </row>
    <row r="104" spans="1:37" x14ac:dyDescent="0.25">
      <c r="A104" s="25">
        <v>103</v>
      </c>
      <c r="B104" s="25" t="s">
        <v>71</v>
      </c>
      <c r="C104" s="25" t="s">
        <v>309</v>
      </c>
      <c r="D104" s="25" t="s">
        <v>11</v>
      </c>
      <c r="E104" s="25" t="s">
        <v>80</v>
      </c>
      <c r="F104" s="25" t="s">
        <v>80</v>
      </c>
      <c r="G104" s="25" t="s">
        <v>81</v>
      </c>
      <c r="H104" s="4">
        <v>1.2E-2</v>
      </c>
      <c r="I104" s="2">
        <f t="shared" si="47"/>
        <v>2.7164214032338569</v>
      </c>
      <c r="J104" s="6">
        <f>I104/MAX(I$1:I104)-1</f>
        <v>-4.5159136320000015E-2</v>
      </c>
      <c r="M104" s="4">
        <v>-1.18E-2</v>
      </c>
      <c r="N104" s="4">
        <f t="shared" si="49"/>
        <v>2.3800000000000002E-2</v>
      </c>
      <c r="O104" s="2">
        <f t="shared" si="50"/>
        <v>3.1886148898466891</v>
      </c>
      <c r="P104" s="6">
        <f>O104/MAX(O$1:O104)-1</f>
        <v>0</v>
      </c>
      <c r="S104" s="25" t="s">
        <v>71</v>
      </c>
      <c r="T104" s="25" t="s">
        <v>309</v>
      </c>
      <c r="U104" s="6">
        <f t="shared" si="51"/>
        <v>4.6444269183050224E-3</v>
      </c>
      <c r="V104" s="6">
        <f t="shared" si="52"/>
        <v>7.3555730816949778E-3</v>
      </c>
      <c r="W104" s="2">
        <f t="shared" si="53"/>
        <v>9.6874492554842444</v>
      </c>
      <c r="X104" s="6">
        <f>W104/MAX(W$1:W104)-1</f>
        <v>0</v>
      </c>
      <c r="AC104" s="18" t="s">
        <v>248</v>
      </c>
      <c r="AD104" s="18" t="s">
        <v>249</v>
      </c>
      <c r="AE104" s="19">
        <v>39581</v>
      </c>
      <c r="AF104" s="23">
        <v>4078.88</v>
      </c>
      <c r="AG104" s="2">
        <f t="shared" si="67"/>
        <v>3735.5770000000002</v>
      </c>
      <c r="AH104" s="25">
        <f t="shared" si="68"/>
        <v>1</v>
      </c>
      <c r="AI104" s="6">
        <f t="shared" si="70"/>
        <v>2.3911627735522245E-3</v>
      </c>
      <c r="AJ104" s="2">
        <f t="shared" si="71"/>
        <v>0.76086419271736905</v>
      </c>
    </row>
    <row r="105" spans="1:37" x14ac:dyDescent="0.25">
      <c r="A105" s="25">
        <v>104</v>
      </c>
      <c r="B105" s="25" t="s">
        <v>309</v>
      </c>
      <c r="C105" s="25" t="s">
        <v>72</v>
      </c>
      <c r="D105" s="25" t="s">
        <v>11</v>
      </c>
      <c r="E105" s="25" t="s">
        <v>205</v>
      </c>
      <c r="F105" s="25" t="s">
        <v>205</v>
      </c>
      <c r="G105" s="25" t="s">
        <v>215</v>
      </c>
      <c r="H105" s="4">
        <v>5.6399999999999999E-2</v>
      </c>
      <c r="I105" s="2">
        <f t="shared" si="47"/>
        <v>2.8696275703762466</v>
      </c>
      <c r="J105" s="6">
        <f>I105/MAX(I$1:I105)-1</f>
        <v>0</v>
      </c>
      <c r="M105" s="4">
        <v>6.2799999999999995E-2</v>
      </c>
      <c r="N105" s="4">
        <f t="shared" si="49"/>
        <v>-6.399999999999996E-3</v>
      </c>
      <c r="O105" s="2">
        <f t="shared" si="50"/>
        <v>3.1682077545516703</v>
      </c>
      <c r="P105" s="6">
        <f>O105/MAX(O$1:O105)-1</f>
        <v>-6.3999999999999613E-3</v>
      </c>
      <c r="S105" s="25" t="s">
        <v>309</v>
      </c>
      <c r="T105" s="25" t="s">
        <v>72</v>
      </c>
      <c r="U105" s="6">
        <f t="shared" si="51"/>
        <v>2.5201658636615498E-3</v>
      </c>
      <c r="V105" s="6">
        <f t="shared" si="52"/>
        <v>5.3879834136338449E-2</v>
      </c>
      <c r="W105" s="2">
        <f t="shared" si="53"/>
        <v>10.209407414573931</v>
      </c>
      <c r="X105" s="6">
        <f>W105/MAX(W$1:W105)-1</f>
        <v>0</v>
      </c>
      <c r="Z105" s="30">
        <f t="shared" ref="Z105" si="81">W105</f>
        <v>10.209407414573931</v>
      </c>
      <c r="AA105" s="6">
        <f>Z105/MAX(Z$1:Z105)-1</f>
        <v>0</v>
      </c>
      <c r="AC105" s="18" t="s">
        <v>248</v>
      </c>
      <c r="AD105" s="18" t="s">
        <v>249</v>
      </c>
      <c r="AE105" s="19">
        <v>39582</v>
      </c>
      <c r="AF105" s="23">
        <v>4168.49</v>
      </c>
      <c r="AG105" s="2">
        <f t="shared" si="67"/>
        <v>3763.6405000000004</v>
      </c>
      <c r="AH105" s="25">
        <f t="shared" si="68"/>
        <v>1</v>
      </c>
      <c r="AI105" s="6">
        <f t="shared" si="70"/>
        <v>2.1969266073039506E-2</v>
      </c>
      <c r="AJ105" s="2">
        <f t="shared" si="71"/>
        <v>0.76086419271736905</v>
      </c>
    </row>
    <row r="106" spans="1:37" x14ac:dyDescent="0.25">
      <c r="A106" s="25">
        <v>105</v>
      </c>
      <c r="B106" s="25" t="s">
        <v>72</v>
      </c>
      <c r="C106" s="25" t="s">
        <v>310</v>
      </c>
      <c r="D106" s="25" t="s">
        <v>11</v>
      </c>
      <c r="E106" s="25" t="s">
        <v>205</v>
      </c>
      <c r="F106" s="25" t="s">
        <v>205</v>
      </c>
      <c r="G106" s="25" t="s">
        <v>215</v>
      </c>
      <c r="H106" s="4">
        <v>6.8999999999999999E-3</v>
      </c>
      <c r="I106" s="2">
        <f t="shared" si="47"/>
        <v>2.8894280006118422</v>
      </c>
      <c r="J106" s="6">
        <f>I106/MAX(I$1:I106)-1</f>
        <v>0</v>
      </c>
      <c r="M106" s="4">
        <v>-9.4000000000000004E-3</v>
      </c>
      <c r="N106" s="4">
        <f t="shared" si="49"/>
        <v>1.6300000000000002E-2</v>
      </c>
      <c r="O106" s="2">
        <f t="shared" si="50"/>
        <v>3.2198495409508623</v>
      </c>
      <c r="P106" s="6">
        <f>O106/MAX(O$1:O106)-1</f>
        <v>0</v>
      </c>
      <c r="S106" s="25" t="s">
        <v>72</v>
      </c>
      <c r="T106" s="25" t="s">
        <v>310</v>
      </c>
      <c r="U106" s="6">
        <f t="shared" si="51"/>
        <v>1.4467969847492768E-2</v>
      </c>
      <c r="V106" s="6">
        <f t="shared" si="52"/>
        <v>-7.5679698474927677E-3</v>
      </c>
      <c r="W106" s="2">
        <f t="shared" si="53"/>
        <v>10.132142927099666</v>
      </c>
      <c r="X106" s="6">
        <f>W106/MAX(W$1:W106)-1</f>
        <v>-7.5679698474927504E-3</v>
      </c>
      <c r="AC106" s="18" t="s">
        <v>248</v>
      </c>
      <c r="AD106" s="18" t="s">
        <v>249</v>
      </c>
      <c r="AE106" s="19">
        <v>39583</v>
      </c>
      <c r="AF106" s="23">
        <v>4131.25</v>
      </c>
      <c r="AG106" s="2">
        <f t="shared" si="67"/>
        <v>3784.0395000000003</v>
      </c>
      <c r="AH106" s="25">
        <f t="shared" si="68"/>
        <v>1</v>
      </c>
      <c r="AI106" s="6">
        <f t="shared" si="70"/>
        <v>-8.9336906169859009E-3</v>
      </c>
      <c r="AJ106" s="2">
        <f t="shared" si="71"/>
        <v>0.76086419271736905</v>
      </c>
      <c r="AK106" s="14">
        <f t="shared" ref="AK106" si="82">AJ106/AJ96-1</f>
        <v>0</v>
      </c>
    </row>
    <row r="107" spans="1:37" x14ac:dyDescent="0.25">
      <c r="A107" s="25">
        <v>106</v>
      </c>
      <c r="B107" s="25" t="s">
        <v>310</v>
      </c>
      <c r="C107" s="25" t="s">
        <v>73</v>
      </c>
      <c r="D107" s="25" t="s">
        <v>11</v>
      </c>
      <c r="E107" s="25" t="s">
        <v>18</v>
      </c>
      <c r="F107" s="25" t="s">
        <v>18</v>
      </c>
      <c r="G107" s="25" t="s">
        <v>19</v>
      </c>
      <c r="H107" s="4">
        <v>4.02E-2</v>
      </c>
      <c r="I107" s="2">
        <f t="shared" si="47"/>
        <v>3.0055830062364381</v>
      </c>
      <c r="J107" s="6">
        <f>I107/MAX(I$1:I107)-1</f>
        <v>0</v>
      </c>
      <c r="M107" s="4">
        <v>-5.1999999999999998E-3</v>
      </c>
      <c r="N107" s="4">
        <f t="shared" si="49"/>
        <v>4.5399999999999996E-2</v>
      </c>
      <c r="O107" s="2">
        <f t="shared" si="50"/>
        <v>3.3660307101100311</v>
      </c>
      <c r="P107" s="6">
        <f>O107/MAX(O$1:O107)-1</f>
        <v>0</v>
      </c>
      <c r="S107" s="25" t="s">
        <v>310</v>
      </c>
      <c r="T107" s="25" t="s">
        <v>73</v>
      </c>
      <c r="U107" s="6">
        <f t="shared" si="51"/>
        <v>0</v>
      </c>
      <c r="V107" s="6">
        <f t="shared" si="52"/>
        <v>4.02E-2</v>
      </c>
      <c r="W107" s="2">
        <f t="shared" si="53"/>
        <v>10.539455072769073</v>
      </c>
      <c r="X107" s="6">
        <f>W107/MAX(W$1:W107)-1</f>
        <v>0</v>
      </c>
      <c r="Z107" s="30">
        <f t="shared" ref="Z107" si="83">W107</f>
        <v>10.539455072769073</v>
      </c>
      <c r="AA107" s="6">
        <f>Z107/MAX(Z$1:Z107)-1</f>
        <v>0</v>
      </c>
      <c r="AC107" s="18" t="s">
        <v>248</v>
      </c>
      <c r="AD107" s="18" t="s">
        <v>249</v>
      </c>
      <c r="AE107" s="19">
        <v>39584</v>
      </c>
      <c r="AF107" s="23">
        <v>4071.91</v>
      </c>
      <c r="AG107" s="2">
        <f t="shared" si="67"/>
        <v>3805.9509999999996</v>
      </c>
      <c r="AH107" s="25">
        <f t="shared" si="68"/>
        <v>1</v>
      </c>
      <c r="AI107" s="6">
        <f t="shared" si="70"/>
        <v>-1.4363691376702015E-2</v>
      </c>
      <c r="AJ107" s="2">
        <f t="shared" si="71"/>
        <v>0.76086419271736905</v>
      </c>
    </row>
    <row r="108" spans="1:37" x14ac:dyDescent="0.25">
      <c r="A108" s="25">
        <v>107</v>
      </c>
      <c r="B108" s="25" t="s">
        <v>73</v>
      </c>
      <c r="C108" s="25" t="s">
        <v>311</v>
      </c>
      <c r="D108" s="25" t="s">
        <v>11</v>
      </c>
      <c r="E108" s="25" t="s">
        <v>18</v>
      </c>
      <c r="F108" s="25" t="s">
        <v>18</v>
      </c>
      <c r="G108" s="25" t="s">
        <v>19</v>
      </c>
      <c r="H108" s="4">
        <v>1.5900000000000001E-2</v>
      </c>
      <c r="I108" s="2">
        <f t="shared" si="47"/>
        <v>3.0533717760355974</v>
      </c>
      <c r="J108" s="6">
        <f>I108/MAX(I$1:I108)-1</f>
        <v>0</v>
      </c>
      <c r="M108" s="4">
        <v>1.49E-2</v>
      </c>
      <c r="N108" s="4">
        <f t="shared" si="49"/>
        <v>1.0000000000000009E-3</v>
      </c>
      <c r="O108" s="2">
        <f t="shared" si="50"/>
        <v>3.3693967408201408</v>
      </c>
      <c r="P108" s="6">
        <f>O108/MAX(O$1:O108)-1</f>
        <v>0</v>
      </c>
      <c r="S108" s="25" t="s">
        <v>73</v>
      </c>
      <c r="T108" s="25" t="s">
        <v>311</v>
      </c>
      <c r="U108" s="6">
        <f t="shared" si="51"/>
        <v>2.7419060464826339E-2</v>
      </c>
      <c r="V108" s="6">
        <f t="shared" si="52"/>
        <v>-1.1519060464826338E-2</v>
      </c>
      <c r="W108" s="2">
        <f t="shared" si="53"/>
        <v>10.418050452519525</v>
      </c>
      <c r="X108" s="6">
        <f>W108/MAX(W$1:W108)-1</f>
        <v>-1.1519060464826314E-2</v>
      </c>
      <c r="AC108" s="18" t="s">
        <v>248</v>
      </c>
      <c r="AD108" s="18" t="s">
        <v>249</v>
      </c>
      <c r="AE108" s="19">
        <v>39587</v>
      </c>
      <c r="AF108" s="23">
        <v>4070.05</v>
      </c>
      <c r="AG108" s="2">
        <f t="shared" si="67"/>
        <v>3833.8580000000002</v>
      </c>
      <c r="AH108" s="25">
        <f t="shared" si="68"/>
        <v>1</v>
      </c>
      <c r="AI108" s="6">
        <f t="shared" si="70"/>
        <v>-4.5678809207461146E-4</v>
      </c>
      <c r="AJ108" s="2">
        <f t="shared" si="71"/>
        <v>0.76086419271736905</v>
      </c>
    </row>
    <row r="109" spans="1:37" x14ac:dyDescent="0.25">
      <c r="A109" s="25">
        <v>108</v>
      </c>
      <c r="B109" s="25" t="s">
        <v>311</v>
      </c>
      <c r="C109" s="25" t="s">
        <v>74</v>
      </c>
      <c r="D109" s="25" t="s">
        <v>11</v>
      </c>
      <c r="E109" s="25" t="s">
        <v>205</v>
      </c>
      <c r="F109" s="25" t="s">
        <v>205</v>
      </c>
      <c r="G109" s="25" t="s">
        <v>215</v>
      </c>
      <c r="H109" s="4">
        <v>1.89E-2</v>
      </c>
      <c r="I109" s="2">
        <f t="shared" si="47"/>
        <v>3.11108050260267</v>
      </c>
      <c r="J109" s="6">
        <f>I109/MAX(I$1:I109)-1</f>
        <v>0</v>
      </c>
      <c r="M109" s="4">
        <v>-2.2000000000000001E-3</v>
      </c>
      <c r="N109" s="4">
        <f t="shared" si="49"/>
        <v>2.1100000000000001E-2</v>
      </c>
      <c r="O109" s="2">
        <f t="shared" si="50"/>
        <v>3.4404910120514454</v>
      </c>
      <c r="P109" s="6">
        <f>O109/MAX(O$1:O109)-1</f>
        <v>0</v>
      </c>
      <c r="S109" s="25" t="s">
        <v>311</v>
      </c>
      <c r="T109" s="25" t="s">
        <v>74</v>
      </c>
      <c r="U109" s="6">
        <f t="shared" si="51"/>
        <v>2.7419060464826339E-2</v>
      </c>
      <c r="V109" s="6">
        <f t="shared" si="52"/>
        <v>-8.5190604648263391E-3</v>
      </c>
      <c r="W109" s="2">
        <f t="shared" si="53"/>
        <v>10.329298450788899</v>
      </c>
      <c r="X109" s="6">
        <f>W109/MAX(W$1:W109)-1</f>
        <v>-1.9939989357054877E-2</v>
      </c>
      <c r="Z109" s="30">
        <f t="shared" ref="Z109" si="84">W109</f>
        <v>10.329298450788899</v>
      </c>
      <c r="AA109" s="6">
        <f>Z109/MAX(Z$1:Z109)-1</f>
        <v>-1.9939989357054877E-2</v>
      </c>
      <c r="AC109" s="18" t="s">
        <v>248</v>
      </c>
      <c r="AD109" s="18" t="s">
        <v>249</v>
      </c>
      <c r="AE109" s="19">
        <v>39588</v>
      </c>
      <c r="AF109" s="23">
        <v>3813.94</v>
      </c>
      <c r="AG109" s="2">
        <f t="shared" si="67"/>
        <v>3857.6415000000002</v>
      </c>
      <c r="AH109" s="25">
        <f t="shared" si="68"/>
        <v>0</v>
      </c>
      <c r="AI109" s="6">
        <f t="shared" si="70"/>
        <v>-6.2925516885541932E-2</v>
      </c>
      <c r="AJ109" s="2">
        <f t="shared" si="71"/>
        <v>0.76086419271736905</v>
      </c>
    </row>
    <row r="110" spans="1:37" x14ac:dyDescent="0.25">
      <c r="A110" s="25">
        <v>109</v>
      </c>
      <c r="B110" s="25" t="s">
        <v>74</v>
      </c>
      <c r="C110" s="25" t="s">
        <v>312</v>
      </c>
      <c r="D110" s="25" t="s">
        <v>11</v>
      </c>
      <c r="E110" s="25" t="s">
        <v>80</v>
      </c>
      <c r="F110" s="25" t="s">
        <v>80</v>
      </c>
      <c r="G110" s="25" t="s">
        <v>81</v>
      </c>
      <c r="H110" s="4">
        <v>6.0600000000000001E-2</v>
      </c>
      <c r="I110" s="2">
        <f t="shared" si="47"/>
        <v>3.2996119810603917</v>
      </c>
      <c r="J110" s="6">
        <f>I110/MAX(I$1:I110)-1</f>
        <v>0</v>
      </c>
      <c r="M110" s="4">
        <v>4.4699999999999997E-2</v>
      </c>
      <c r="N110" s="4">
        <f t="shared" si="49"/>
        <v>1.5900000000000004E-2</v>
      </c>
      <c r="O110" s="2">
        <f t="shared" si="50"/>
        <v>3.4951948191430633</v>
      </c>
      <c r="P110" s="6">
        <f>O110/MAX(O$1:O110)-1</f>
        <v>0</v>
      </c>
      <c r="S110" s="25" t="s">
        <v>74</v>
      </c>
      <c r="T110" s="25" t="s">
        <v>312</v>
      </c>
      <c r="U110" s="6">
        <f t="shared" si="51"/>
        <v>1.432235026781381E-2</v>
      </c>
      <c r="V110" s="6">
        <f t="shared" si="52"/>
        <v>4.6277649732186191E-2</v>
      </c>
      <c r="W110" s="2">
        <f t="shared" si="53"/>
        <v>10.80731410647372</v>
      </c>
      <c r="X110" s="6">
        <f>W110/MAX(W$1:W110)-1</f>
        <v>0</v>
      </c>
      <c r="AC110" s="18" t="s">
        <v>248</v>
      </c>
      <c r="AD110" s="18" t="s">
        <v>249</v>
      </c>
      <c r="AE110" s="19">
        <v>39589</v>
      </c>
      <c r="AF110" s="23">
        <v>3908.77</v>
      </c>
      <c r="AG110" s="2">
        <f t="shared" si="67"/>
        <v>3887.3545000000004</v>
      </c>
      <c r="AH110" s="25">
        <f t="shared" si="68"/>
        <v>1</v>
      </c>
      <c r="AI110" s="6">
        <f t="shared" si="70"/>
        <v>2.4864051348474359E-2</v>
      </c>
      <c r="AJ110" s="2">
        <f t="shared" si="71"/>
        <v>0.77978235907430915</v>
      </c>
    </row>
    <row r="111" spans="1:37" x14ac:dyDescent="0.25">
      <c r="A111" s="25">
        <v>110</v>
      </c>
      <c r="B111" s="25" t="s">
        <v>312</v>
      </c>
      <c r="C111" s="25" t="s">
        <v>75</v>
      </c>
      <c r="D111" s="25" t="s">
        <v>11</v>
      </c>
      <c r="E111" s="25" t="s">
        <v>202</v>
      </c>
      <c r="F111" s="25" t="s">
        <v>202</v>
      </c>
      <c r="G111" s="25" t="s">
        <v>203</v>
      </c>
      <c r="H111" s="4">
        <v>3.5700000000000003E-2</v>
      </c>
      <c r="I111" s="2">
        <f t="shared" si="47"/>
        <v>3.4174081287842477</v>
      </c>
      <c r="J111" s="6">
        <f>I111/MAX(I$1:I111)-1</f>
        <v>0</v>
      </c>
      <c r="M111" s="4">
        <v>2.3199999999999998E-2</v>
      </c>
      <c r="N111" s="4">
        <f t="shared" si="49"/>
        <v>1.2500000000000004E-2</v>
      </c>
      <c r="O111" s="2">
        <f t="shared" si="50"/>
        <v>3.5388847543823516</v>
      </c>
      <c r="P111" s="6">
        <f>O111/MAX(O$1:O111)-1</f>
        <v>0</v>
      </c>
      <c r="S111" s="25" t="s">
        <v>312</v>
      </c>
      <c r="T111" s="25" t="s">
        <v>75</v>
      </c>
      <c r="U111" s="6">
        <f t="shared" si="51"/>
        <v>1.432235026781381E-2</v>
      </c>
      <c r="V111" s="6">
        <f t="shared" si="52"/>
        <v>2.1377649732186192E-2</v>
      </c>
      <c r="W111" s="2">
        <f t="shared" si="53"/>
        <v>11.038349081987631</v>
      </c>
      <c r="X111" s="6">
        <f>W111/MAX(W$1:W111)-1</f>
        <v>0</v>
      </c>
      <c r="Z111" s="30">
        <f t="shared" ref="Z111" si="85">W111</f>
        <v>11.038349081987631</v>
      </c>
      <c r="AA111" s="6">
        <f>Z111/MAX(Z$1:Z111)-1</f>
        <v>0</v>
      </c>
      <c r="AC111" s="18" t="s">
        <v>248</v>
      </c>
      <c r="AD111" s="18" t="s">
        <v>249</v>
      </c>
      <c r="AE111" s="19">
        <v>39590</v>
      </c>
      <c r="AF111" s="23">
        <v>3871.55</v>
      </c>
      <c r="AG111" s="2">
        <f t="shared" si="67"/>
        <v>3917.6130000000003</v>
      </c>
      <c r="AH111" s="25">
        <f t="shared" si="68"/>
        <v>0</v>
      </c>
      <c r="AI111" s="6">
        <f t="shared" si="70"/>
        <v>-9.5221770531394023E-3</v>
      </c>
      <c r="AJ111" s="2">
        <f t="shared" si="71"/>
        <v>0.77978235907430915</v>
      </c>
      <c r="AK111" s="14">
        <f t="shared" si="44"/>
        <v>2.4864051348474359E-2</v>
      </c>
    </row>
    <row r="112" spans="1:37" x14ac:dyDescent="0.25">
      <c r="A112" s="25">
        <v>111</v>
      </c>
      <c r="B112" s="25" t="s">
        <v>75</v>
      </c>
      <c r="C112" s="25" t="s">
        <v>313</v>
      </c>
      <c r="D112" s="25" t="s">
        <v>11</v>
      </c>
      <c r="E112" s="25" t="s">
        <v>205</v>
      </c>
      <c r="F112" s="25" t="s">
        <v>205</v>
      </c>
      <c r="G112" s="25" t="s">
        <v>215</v>
      </c>
      <c r="H112" s="4">
        <v>3.3999999999999998E-3</v>
      </c>
      <c r="I112" s="2">
        <f t="shared" si="47"/>
        <v>3.4290273164221143</v>
      </c>
      <c r="J112" s="6">
        <f>I112/MAX(I$1:I112)-1</f>
        <v>0</v>
      </c>
      <c r="M112" s="4">
        <v>-8.2000000000000007E-3</v>
      </c>
      <c r="N112" s="4">
        <f t="shared" si="49"/>
        <v>1.1600000000000001E-2</v>
      </c>
      <c r="O112" s="2">
        <f t="shared" si="50"/>
        <v>3.5799358175331872</v>
      </c>
      <c r="P112" s="6">
        <f>O112/MAX(O$1:O112)-1</f>
        <v>0</v>
      </c>
      <c r="S112" s="25" t="s">
        <v>75</v>
      </c>
      <c r="T112" s="25" t="s">
        <v>313</v>
      </c>
      <c r="U112" s="6">
        <f t="shared" si="51"/>
        <v>0</v>
      </c>
      <c r="V112" s="6">
        <f t="shared" si="52"/>
        <v>3.3999999999999998E-3</v>
      </c>
      <c r="W112" s="2">
        <f t="shared" si="53"/>
        <v>11.07587946886639</v>
      </c>
      <c r="X112" s="6">
        <f>W112/MAX(W$1:W112)-1</f>
        <v>0</v>
      </c>
      <c r="AC112" s="18" t="s">
        <v>248</v>
      </c>
      <c r="AD112" s="18" t="s">
        <v>249</v>
      </c>
      <c r="AE112" s="19">
        <v>39591</v>
      </c>
      <c r="AF112" s="23">
        <v>3829.65</v>
      </c>
      <c r="AG112" s="2">
        <f t="shared" si="67"/>
        <v>3938.607</v>
      </c>
      <c r="AH112" s="25">
        <f t="shared" si="68"/>
        <v>0</v>
      </c>
      <c r="AI112" s="6">
        <f t="shared" si="70"/>
        <v>-1.0822538776459112E-2</v>
      </c>
      <c r="AJ112" s="2">
        <f t="shared" si="71"/>
        <v>0.77134313425602863</v>
      </c>
    </row>
    <row r="113" spans="1:37" x14ac:dyDescent="0.25">
      <c r="A113" s="25">
        <v>112</v>
      </c>
      <c r="B113" s="25" t="s">
        <v>313</v>
      </c>
      <c r="C113" s="25" t="s">
        <v>76</v>
      </c>
      <c r="D113" s="25" t="s">
        <v>11</v>
      </c>
      <c r="E113" s="25" t="s">
        <v>217</v>
      </c>
      <c r="F113" s="25" t="s">
        <v>217</v>
      </c>
      <c r="G113" s="25" t="s">
        <v>218</v>
      </c>
      <c r="H113" s="4">
        <v>1.0699999999999999E-2</v>
      </c>
      <c r="I113" s="2">
        <f t="shared" si="47"/>
        <v>3.4657179087078309</v>
      </c>
      <c r="J113" s="6">
        <f>I113/MAX(I$1:I113)-1</f>
        <v>0</v>
      </c>
      <c r="M113" s="4">
        <v>-7.0000000000000001E-3</v>
      </c>
      <c r="N113" s="4">
        <f t="shared" si="49"/>
        <v>1.77E-2</v>
      </c>
      <c r="O113" s="2">
        <f t="shared" si="50"/>
        <v>3.6433006815035247</v>
      </c>
      <c r="P113" s="6">
        <f>O113/MAX(O$1:O113)-1</f>
        <v>0</v>
      </c>
      <c r="S113" s="25" t="s">
        <v>313</v>
      </c>
      <c r="T113" s="25" t="s">
        <v>76</v>
      </c>
      <c r="U113" s="6">
        <f t="shared" si="51"/>
        <v>4.3750693135188756E-2</v>
      </c>
      <c r="V113" s="6">
        <f t="shared" si="52"/>
        <v>-3.3050693135188755E-2</v>
      </c>
      <c r="W113" s="2">
        <f t="shared" si="53"/>
        <v>10.70981397533855</v>
      </c>
      <c r="X113" s="6">
        <f>W113/MAX(W$1:W113)-1</f>
        <v>-3.3050693135188713E-2</v>
      </c>
      <c r="Z113" s="30">
        <f t="shared" ref="Z113" si="86">W113</f>
        <v>10.70981397533855</v>
      </c>
      <c r="AA113" s="6">
        <f>Z113/MAX(Z$1:Z113)-1</f>
        <v>-2.9763065491848262E-2</v>
      </c>
      <c r="AC113" s="18" t="s">
        <v>248</v>
      </c>
      <c r="AD113" s="18" t="s">
        <v>249</v>
      </c>
      <c r="AE113" s="19">
        <v>39594</v>
      </c>
      <c r="AF113" s="23">
        <v>3728.75</v>
      </c>
      <c r="AG113" s="2">
        <f t="shared" si="67"/>
        <v>3938.8910000000005</v>
      </c>
      <c r="AH113" s="25">
        <f t="shared" si="68"/>
        <v>0</v>
      </c>
      <c r="AI113" s="6">
        <f t="shared" si="70"/>
        <v>-2.6347055213922999E-2</v>
      </c>
      <c r="AJ113" s="2">
        <f t="shared" si="71"/>
        <v>0.75102051410890458</v>
      </c>
    </row>
    <row r="114" spans="1:37" x14ac:dyDescent="0.25">
      <c r="A114" s="25">
        <v>113</v>
      </c>
      <c r="B114" s="25" t="s">
        <v>76</v>
      </c>
      <c r="C114" s="25" t="s">
        <v>314</v>
      </c>
      <c r="D114" s="25" t="s">
        <v>11</v>
      </c>
      <c r="E114" s="25" t="s">
        <v>205</v>
      </c>
      <c r="F114" s="25" t="s">
        <v>205</v>
      </c>
      <c r="G114" s="25" t="s">
        <v>215</v>
      </c>
      <c r="H114" s="4">
        <v>-9.5200000000000007E-2</v>
      </c>
      <c r="I114" s="2">
        <f t="shared" si="47"/>
        <v>3.1357815637988455</v>
      </c>
      <c r="J114" s="6">
        <f>I114/MAX(I$1:I114)-1</f>
        <v>-9.5199999999999951E-2</v>
      </c>
      <c r="M114" s="4">
        <v>-8.7499999999999994E-2</v>
      </c>
      <c r="N114" s="4">
        <f t="shared" si="49"/>
        <v>-7.7000000000000124E-3</v>
      </c>
      <c r="O114" s="2">
        <f t="shared" si="50"/>
        <v>3.6152472662559476</v>
      </c>
      <c r="P114" s="6">
        <f>O114/MAX(O$1:O114)-1</f>
        <v>-7.7000000000000401E-3</v>
      </c>
      <c r="S114" s="25" t="s">
        <v>76</v>
      </c>
      <c r="T114" s="25" t="s">
        <v>314</v>
      </c>
      <c r="U114" s="6">
        <f t="shared" si="51"/>
        <v>-2.2449591054044427E-2</v>
      </c>
      <c r="V114" s="6">
        <f t="shared" si="52"/>
        <v>-7.275040894595558E-2</v>
      </c>
      <c r="W114" s="2">
        <f t="shared" si="53"/>
        <v>9.930670628897559</v>
      </c>
      <c r="X114" s="6">
        <f>W114/MAX(W$1:W114)-1</f>
        <v>-0.10339665063961212</v>
      </c>
      <c r="AC114" s="18" t="s">
        <v>248</v>
      </c>
      <c r="AD114" s="18" t="s">
        <v>249</v>
      </c>
      <c r="AE114" s="19">
        <v>39595</v>
      </c>
      <c r="AF114" s="23">
        <v>3743.54</v>
      </c>
      <c r="AG114" s="2">
        <f t="shared" si="67"/>
        <v>3938.2514999999994</v>
      </c>
      <c r="AH114" s="25">
        <f t="shared" si="68"/>
        <v>0</v>
      </c>
      <c r="AI114" s="6">
        <f t="shared" si="70"/>
        <v>3.9664767013074531E-3</v>
      </c>
      <c r="AJ114" s="2">
        <f t="shared" si="71"/>
        <v>0.75399941948032145</v>
      </c>
    </row>
    <row r="115" spans="1:37" x14ac:dyDescent="0.25">
      <c r="A115" s="25">
        <v>114</v>
      </c>
      <c r="B115" s="25" t="s">
        <v>314</v>
      </c>
      <c r="C115" s="25" t="s">
        <v>77</v>
      </c>
      <c r="D115" s="25" t="s">
        <v>11</v>
      </c>
      <c r="E115" s="25" t="s">
        <v>217</v>
      </c>
      <c r="F115" s="25" t="s">
        <v>217</v>
      </c>
      <c r="G115" s="25" t="s">
        <v>218</v>
      </c>
      <c r="H115" s="4">
        <v>-5.4699999999999999E-2</v>
      </c>
      <c r="I115" s="2">
        <f t="shared" si="47"/>
        <v>2.9642543122590488</v>
      </c>
      <c r="J115" s="6">
        <f>I115/MAX(I$1:I115)-1</f>
        <v>-0.14469255999999997</v>
      </c>
      <c r="M115" s="4">
        <v>-3.8199999999999998E-2</v>
      </c>
      <c r="N115" s="4">
        <f t="shared" si="49"/>
        <v>-1.6500000000000001E-2</v>
      </c>
      <c r="O115" s="2">
        <f t="shared" si="50"/>
        <v>3.5555956863627247</v>
      </c>
      <c r="P115" s="6">
        <f>O115/MAX(O$1:O115)-1</f>
        <v>-2.4072949999999871E-2</v>
      </c>
      <c r="S115" s="25" t="s">
        <v>314</v>
      </c>
      <c r="T115" s="25" t="s">
        <v>77</v>
      </c>
      <c r="U115" s="6">
        <f t="shared" si="51"/>
        <v>-9.9205151848280715E-2</v>
      </c>
      <c r="V115" s="6">
        <f t="shared" si="52"/>
        <v>4.4505151848280716E-2</v>
      </c>
      <c r="W115" s="2">
        <f t="shared" si="53"/>
        <v>10.372636633191906</v>
      </c>
      <c r="X115" s="6">
        <f>W115/MAX(W$1:W115)-1</f>
        <v>-6.3493182428650985E-2</v>
      </c>
      <c r="Z115" s="30">
        <f t="shared" ref="Z115" si="87">W115</f>
        <v>10.372636633191906</v>
      </c>
      <c r="AA115" s="6">
        <f>Z115/MAX(Z$1:Z115)-1</f>
        <v>-6.0309059248908392E-2</v>
      </c>
      <c r="AC115" s="18" t="s">
        <v>248</v>
      </c>
      <c r="AD115" s="18" t="s">
        <v>249</v>
      </c>
      <c r="AE115" s="19">
        <v>39596</v>
      </c>
      <c r="AF115" s="23">
        <v>3847.26</v>
      </c>
      <c r="AG115" s="2">
        <f t="shared" si="67"/>
        <v>3944.1364999999996</v>
      </c>
      <c r="AH115" s="25">
        <f t="shared" si="68"/>
        <v>0</v>
      </c>
      <c r="AI115" s="6">
        <f t="shared" si="70"/>
        <v>2.7706395550735508E-2</v>
      </c>
      <c r="AJ115" s="2">
        <f t="shared" si="71"/>
        <v>0.77489002564146814</v>
      </c>
    </row>
    <row r="116" spans="1:37" x14ac:dyDescent="0.25">
      <c r="A116" s="25">
        <v>115</v>
      </c>
      <c r="B116" s="25" t="s">
        <v>77</v>
      </c>
      <c r="C116" s="25" t="s">
        <v>315</v>
      </c>
      <c r="D116" s="25" t="s">
        <v>11</v>
      </c>
      <c r="E116" s="25" t="s">
        <v>211</v>
      </c>
      <c r="F116" s="25" t="s">
        <v>211</v>
      </c>
      <c r="G116" s="25" t="s">
        <v>212</v>
      </c>
      <c r="H116" s="4">
        <v>-7.9500000000000001E-2</v>
      </c>
      <c r="I116" s="2">
        <f t="shared" si="47"/>
        <v>2.7285960944344545</v>
      </c>
      <c r="J116" s="6">
        <f>I116/MAX(I$1:I116)-1</f>
        <v>-0.21268950147999988</v>
      </c>
      <c r="M116" s="4">
        <v>-8.2799999999999999E-2</v>
      </c>
      <c r="N116" s="4">
        <f t="shared" si="49"/>
        <v>3.2999999999999974E-3</v>
      </c>
      <c r="O116" s="2">
        <f t="shared" si="50"/>
        <v>3.5673291521277219</v>
      </c>
      <c r="P116" s="6">
        <f>O116/MAX(O$1:O116)-1</f>
        <v>-2.0852390734999893E-2</v>
      </c>
      <c r="S116" s="25" t="s">
        <v>77</v>
      </c>
      <c r="T116" s="25" t="s">
        <v>315</v>
      </c>
      <c r="U116" s="6">
        <f t="shared" si="51"/>
        <v>-0.11781205223174462</v>
      </c>
      <c r="V116" s="6">
        <f t="shared" si="52"/>
        <v>3.8312052231744623E-2</v>
      </c>
      <c r="W116" s="2">
        <f t="shared" si="53"/>
        <v>10.770033629663661</v>
      </c>
      <c r="X116" s="6">
        <f>W116/MAX(W$1:W116)-1</f>
        <v>-2.7613684318472553E-2</v>
      </c>
      <c r="AC116" s="18" t="s">
        <v>248</v>
      </c>
      <c r="AD116" s="18" t="s">
        <v>249</v>
      </c>
      <c r="AE116" s="19">
        <v>39597</v>
      </c>
      <c r="AF116" s="23">
        <v>3749.22</v>
      </c>
      <c r="AG116" s="2">
        <f t="shared" si="67"/>
        <v>3943.6205</v>
      </c>
      <c r="AH116" s="25">
        <f t="shared" si="68"/>
        <v>0</v>
      </c>
      <c r="AI116" s="6">
        <f t="shared" si="70"/>
        <v>-2.5483071068760688E-2</v>
      </c>
      <c r="AJ116" s="2">
        <f t="shared" si="71"/>
        <v>0.75514344804757283</v>
      </c>
      <c r="AK116" s="14">
        <f t="shared" si="48"/>
        <v>-7.5187460844556853E-3</v>
      </c>
    </row>
    <row r="117" spans="1:37" x14ac:dyDescent="0.25">
      <c r="A117" s="25">
        <v>116</v>
      </c>
      <c r="B117" s="25" t="s">
        <v>315</v>
      </c>
      <c r="C117" s="25" t="s">
        <v>78</v>
      </c>
      <c r="D117" s="25" t="s">
        <v>11</v>
      </c>
      <c r="E117" s="25" t="s">
        <v>18</v>
      </c>
      <c r="F117" s="25" t="s">
        <v>18</v>
      </c>
      <c r="G117" s="25" t="s">
        <v>19</v>
      </c>
      <c r="H117" s="4">
        <v>3.3300000000000003E-2</v>
      </c>
      <c r="I117" s="2">
        <f t="shared" si="47"/>
        <v>2.8194583443791221</v>
      </c>
      <c r="J117" s="6">
        <f>I117/MAX(I$1:I117)-1</f>
        <v>-0.18647206187928378</v>
      </c>
      <c r="M117" s="4">
        <v>6.3299999999999995E-2</v>
      </c>
      <c r="N117" s="4">
        <f t="shared" si="49"/>
        <v>-2.9999999999999992E-2</v>
      </c>
      <c r="O117" s="2">
        <f t="shared" si="50"/>
        <v>3.4603092775638902</v>
      </c>
      <c r="P117" s="6">
        <f>O117/MAX(O$1:O117)-1</f>
        <v>-5.0226819012949897E-2</v>
      </c>
      <c r="S117" s="25" t="s">
        <v>315</v>
      </c>
      <c r="T117" s="25" t="s">
        <v>78</v>
      </c>
      <c r="U117" s="6">
        <f t="shared" si="51"/>
        <v>-2.4742862095378237E-2</v>
      </c>
      <c r="V117" s="6">
        <f t="shared" si="52"/>
        <v>5.8042862095378241E-2</v>
      </c>
      <c r="W117" s="2">
        <f t="shared" si="53"/>
        <v>11.395157206392817</v>
      </c>
      <c r="X117" s="6">
        <f>W117/MAX(W$1:W117)-1</f>
        <v>0</v>
      </c>
      <c r="Z117" s="30">
        <f t="shared" ref="Z117" si="88">W117</f>
        <v>11.395157206392817</v>
      </c>
      <c r="AA117" s="6">
        <f>Z117/MAX(Z$1:Z117)-1</f>
        <v>0</v>
      </c>
      <c r="AC117" s="18" t="s">
        <v>248</v>
      </c>
      <c r="AD117" s="18" t="s">
        <v>249</v>
      </c>
      <c r="AE117" s="19">
        <v>39598</v>
      </c>
      <c r="AF117" s="23">
        <v>3755.63</v>
      </c>
      <c r="AG117" s="2">
        <f t="shared" si="67"/>
        <v>3936.2429999999999</v>
      </c>
      <c r="AH117" s="25">
        <f t="shared" si="68"/>
        <v>0</v>
      </c>
      <c r="AI117" s="6">
        <f t="shared" si="70"/>
        <v>1.7096889486347688E-3</v>
      </c>
      <c r="AJ117" s="2">
        <f t="shared" si="71"/>
        <v>0.75643450845533367</v>
      </c>
    </row>
    <row r="118" spans="1:37" x14ac:dyDescent="0.25">
      <c r="A118" s="25">
        <v>117</v>
      </c>
      <c r="B118" s="25" t="s">
        <v>78</v>
      </c>
      <c r="C118" s="25" t="s">
        <v>316</v>
      </c>
      <c r="D118" s="25" t="s">
        <v>11</v>
      </c>
      <c r="E118" s="25" t="s">
        <v>205</v>
      </c>
      <c r="F118" s="25" t="s">
        <v>205</v>
      </c>
      <c r="G118" s="25" t="s">
        <v>215</v>
      </c>
      <c r="H118" s="4">
        <v>1.6000000000000001E-3</v>
      </c>
      <c r="I118" s="2">
        <f t="shared" si="47"/>
        <v>2.8239694777301287</v>
      </c>
      <c r="J118" s="6">
        <f>I118/MAX(I$1:I118)-1</f>
        <v>-0.18517041717829064</v>
      </c>
      <c r="M118" s="4">
        <v>-1.4200000000000001E-2</v>
      </c>
      <c r="N118" s="4">
        <f t="shared" si="49"/>
        <v>1.5800000000000002E-2</v>
      </c>
      <c r="O118" s="2">
        <f t="shared" si="50"/>
        <v>3.5149821641493997</v>
      </c>
      <c r="P118" s="6">
        <f>O118/MAX(O$1:O118)-1</f>
        <v>-3.5220402753354474E-2</v>
      </c>
      <c r="S118" s="25" t="s">
        <v>78</v>
      </c>
      <c r="T118" s="25" t="s">
        <v>316</v>
      </c>
      <c r="U118" s="6">
        <f t="shared" si="51"/>
        <v>7.7351720615463249E-2</v>
      </c>
      <c r="V118" s="6">
        <f t="shared" si="52"/>
        <v>-7.5751720615463244E-2</v>
      </c>
      <c r="W118" s="2">
        <f t="shared" si="53"/>
        <v>10.531954441324865</v>
      </c>
      <c r="X118" s="6">
        <f>W118/MAX(W$1:W118)-1</f>
        <v>-7.5751720615463314E-2</v>
      </c>
      <c r="AC118" s="18" t="s">
        <v>248</v>
      </c>
      <c r="AD118" s="18" t="s">
        <v>249</v>
      </c>
      <c r="AE118" s="19">
        <v>39601</v>
      </c>
      <c r="AF118" s="23">
        <v>3788.15</v>
      </c>
      <c r="AG118" s="2">
        <f t="shared" si="67"/>
        <v>3923.6425000000004</v>
      </c>
      <c r="AH118" s="25">
        <f t="shared" si="68"/>
        <v>0</v>
      </c>
      <c r="AI118" s="6">
        <f t="shared" si="70"/>
        <v>8.6589999547346252E-3</v>
      </c>
      <c r="AJ118" s="2">
        <f t="shared" si="71"/>
        <v>0.76298447482980813</v>
      </c>
    </row>
    <row r="119" spans="1:37" x14ac:dyDescent="0.25">
      <c r="A119" s="25">
        <v>118</v>
      </c>
      <c r="B119" s="25" t="s">
        <v>316</v>
      </c>
      <c r="C119" s="25" t="s">
        <v>79</v>
      </c>
      <c r="D119" s="25" t="s">
        <v>11</v>
      </c>
      <c r="E119" s="25" t="s">
        <v>80</v>
      </c>
      <c r="F119" s="25" t="s">
        <v>80</v>
      </c>
      <c r="G119" s="25" t="s">
        <v>81</v>
      </c>
      <c r="H119" s="4">
        <v>2.0500000000000001E-2</v>
      </c>
      <c r="I119" s="2">
        <f t="shared" si="47"/>
        <v>2.8818608520235962</v>
      </c>
      <c r="J119" s="6">
        <f>I119/MAX(I$1:I119)-1</f>
        <v>-0.16846641073044566</v>
      </c>
      <c r="M119" s="4">
        <v>-7.7000000000000002E-3</v>
      </c>
      <c r="N119" s="4">
        <f t="shared" si="49"/>
        <v>2.8200000000000003E-2</v>
      </c>
      <c r="O119" s="2">
        <f t="shared" si="50"/>
        <v>3.6141046611784127</v>
      </c>
      <c r="P119" s="6">
        <f>O119/MAX(O$1:O119)-1</f>
        <v>-8.0136181109990989E-3</v>
      </c>
      <c r="S119" s="25" t="s">
        <v>316</v>
      </c>
      <c r="T119" s="25" t="s">
        <v>79</v>
      </c>
      <c r="U119" s="6">
        <f t="shared" si="51"/>
        <v>5.4004950619488401E-3</v>
      </c>
      <c r="V119" s="6">
        <f t="shared" si="52"/>
        <v>1.5099504938051161E-2</v>
      </c>
      <c r="W119" s="2">
        <f t="shared" si="53"/>
        <v>10.69098173941898</v>
      </c>
      <c r="X119" s="6">
        <f>W119/MAX(W$1:W119)-1</f>
        <v>-6.1796029156911181E-2</v>
      </c>
      <c r="Z119" s="30">
        <f t="shared" ref="Z119" si="89">W119</f>
        <v>10.69098173941898</v>
      </c>
      <c r="AA119" s="6">
        <f>Z119/MAX(Z$1:Z119)-1</f>
        <v>-6.1796029156911181E-2</v>
      </c>
      <c r="AC119" s="18" t="s">
        <v>248</v>
      </c>
      <c r="AD119" s="18" t="s">
        <v>249</v>
      </c>
      <c r="AE119" s="19">
        <v>39602</v>
      </c>
      <c r="AF119" s="23">
        <v>3771.1</v>
      </c>
      <c r="AG119" s="2">
        <f t="shared" si="67"/>
        <v>3910.9480000000003</v>
      </c>
      <c r="AH119" s="25">
        <f t="shared" si="68"/>
        <v>0</v>
      </c>
      <c r="AI119" s="6">
        <f t="shared" si="70"/>
        <v>-4.5008777371540187E-3</v>
      </c>
      <c r="AJ119" s="2">
        <f t="shared" si="71"/>
        <v>0.75955037499325251</v>
      </c>
    </row>
    <row r="120" spans="1:37" x14ac:dyDescent="0.25">
      <c r="A120" s="25">
        <v>119</v>
      </c>
      <c r="B120" s="25" t="s">
        <v>79</v>
      </c>
      <c r="C120" s="25" t="s">
        <v>317</v>
      </c>
      <c r="D120" s="25" t="s">
        <v>11</v>
      </c>
      <c r="E120" s="25" t="s">
        <v>217</v>
      </c>
      <c r="F120" s="25" t="s">
        <v>217</v>
      </c>
      <c r="G120" s="25" t="s">
        <v>218</v>
      </c>
      <c r="H120" s="4">
        <v>3.4599999999999999E-2</v>
      </c>
      <c r="I120" s="2">
        <f t="shared" si="47"/>
        <v>2.9815732375036124</v>
      </c>
      <c r="J120" s="6">
        <f>I120/MAX(I$1:I120)-1</f>
        <v>-0.13969534854171917</v>
      </c>
      <c r="M120" s="4">
        <v>1.78E-2</v>
      </c>
      <c r="N120" s="4">
        <f t="shared" si="49"/>
        <v>1.6799999999999999E-2</v>
      </c>
      <c r="O120" s="2">
        <f t="shared" si="50"/>
        <v>3.6748216194862096</v>
      </c>
      <c r="P120" s="6">
        <f>O120/MAX(O$1:O120)-1</f>
        <v>0</v>
      </c>
      <c r="S120" s="25" t="s">
        <v>79</v>
      </c>
      <c r="T120" s="25" t="s">
        <v>317</v>
      </c>
      <c r="U120" s="6">
        <f t="shared" si="51"/>
        <v>1.2084709918234182E-3</v>
      </c>
      <c r="V120" s="6">
        <f t="shared" si="52"/>
        <v>3.3391529008176581E-2</v>
      </c>
      <c r="W120" s="2">
        <f t="shared" si="53"/>
        <v>11.047969966296675</v>
      </c>
      <c r="X120" s="6">
        <f>W120/MAX(W$1:W120)-1</f>
        <v>-3.0467964048917717E-2</v>
      </c>
      <c r="AC120" s="18" t="s">
        <v>248</v>
      </c>
      <c r="AD120" s="18" t="s">
        <v>249</v>
      </c>
      <c r="AE120" s="19">
        <v>39603</v>
      </c>
      <c r="AF120" s="23">
        <v>3704.08</v>
      </c>
      <c r="AG120" s="2">
        <f t="shared" si="67"/>
        <v>3903.6405000000004</v>
      </c>
      <c r="AH120" s="25">
        <f t="shared" si="68"/>
        <v>0</v>
      </c>
      <c r="AI120" s="6">
        <f t="shared" si="70"/>
        <v>-1.7772002863885916E-2</v>
      </c>
      <c r="AJ120" s="2">
        <f t="shared" si="71"/>
        <v>0.74605164355360676</v>
      </c>
    </row>
    <row r="121" spans="1:37" x14ac:dyDescent="0.25">
      <c r="A121" s="25">
        <v>120</v>
      </c>
      <c r="B121" s="25" t="s">
        <v>317</v>
      </c>
      <c r="C121" s="25" t="s">
        <v>82</v>
      </c>
      <c r="D121" s="25" t="s">
        <v>11</v>
      </c>
      <c r="E121" s="25" t="s">
        <v>21</v>
      </c>
      <c r="F121" s="25" t="s">
        <v>21</v>
      </c>
      <c r="G121" s="25" t="s">
        <v>22</v>
      </c>
      <c r="H121" s="4">
        <v>2.8999999999999998E-3</v>
      </c>
      <c r="I121" s="2">
        <f t="shared" si="47"/>
        <v>2.9902197998923725</v>
      </c>
      <c r="J121" s="6">
        <f>I121/MAX(I$1:I121)-1</f>
        <v>-0.13720046505249028</v>
      </c>
      <c r="M121" s="4">
        <v>-1.21E-2</v>
      </c>
      <c r="N121" s="4">
        <f t="shared" si="49"/>
        <v>1.4999999999999999E-2</v>
      </c>
      <c r="O121" s="2">
        <f t="shared" si="50"/>
        <v>3.7299439437785025</v>
      </c>
      <c r="P121" s="6">
        <f>O121/MAX(O$1:O121)-1</f>
        <v>0</v>
      </c>
      <c r="S121" s="25" t="s">
        <v>317</v>
      </c>
      <c r="T121" s="25" t="s">
        <v>82</v>
      </c>
      <c r="U121" s="6">
        <f t="shared" si="51"/>
        <v>4.665732637436748E-2</v>
      </c>
      <c r="V121" s="6">
        <f t="shared" si="52"/>
        <v>-4.3757326374367481E-2</v>
      </c>
      <c r="W121" s="2">
        <f t="shared" si="53"/>
        <v>10.564540338707221</v>
      </c>
      <c r="X121" s="6">
        <f>W121/MAX(W$1:W121)-1</f>
        <v>-7.2892093776434241E-2</v>
      </c>
      <c r="Z121" s="30">
        <f t="shared" ref="Z121" si="90">W121</f>
        <v>10.564540338707221</v>
      </c>
      <c r="AA121" s="6">
        <f>Z121/MAX(Z$1:Z121)-1</f>
        <v>-7.2892093776434241E-2</v>
      </c>
      <c r="AC121" s="18" t="s">
        <v>248</v>
      </c>
      <c r="AD121" s="18" t="s">
        <v>249</v>
      </c>
      <c r="AE121" s="19">
        <v>39604</v>
      </c>
      <c r="AF121" s="23">
        <v>3657.49</v>
      </c>
      <c r="AG121" s="2">
        <f t="shared" si="67"/>
        <v>3887.255000000001</v>
      </c>
      <c r="AH121" s="25">
        <f t="shared" si="68"/>
        <v>0</v>
      </c>
      <c r="AI121" s="6">
        <f t="shared" si="70"/>
        <v>-1.257802207295744E-2</v>
      </c>
      <c r="AJ121" s="2">
        <f t="shared" si="71"/>
        <v>0.73666778951342327</v>
      </c>
      <c r="AK121" s="14">
        <f t="shared" ref="AK121" si="91">AJ121/AJ111-1</f>
        <v>-5.5290516718110694E-2</v>
      </c>
    </row>
    <row r="122" spans="1:37" x14ac:dyDescent="0.25">
      <c r="A122" s="25">
        <v>121</v>
      </c>
      <c r="B122" s="25" t="s">
        <v>82</v>
      </c>
      <c r="C122" s="25" t="s">
        <v>318</v>
      </c>
      <c r="D122" s="25" t="s">
        <v>11</v>
      </c>
      <c r="E122" s="25" t="s">
        <v>202</v>
      </c>
      <c r="F122" s="25" t="s">
        <v>202</v>
      </c>
      <c r="G122" s="25" t="s">
        <v>203</v>
      </c>
      <c r="H122" s="4">
        <v>-0.123</v>
      </c>
      <c r="I122" s="2">
        <f t="shared" si="47"/>
        <v>2.6224227645056106</v>
      </c>
      <c r="J122" s="6">
        <f>I122/MAX(I$1:I122)-1</f>
        <v>-0.24332480785103394</v>
      </c>
      <c r="M122" s="4">
        <v>-0.1193</v>
      </c>
      <c r="N122" s="4">
        <f t="shared" si="49"/>
        <v>-3.699999999999995E-3</v>
      </c>
      <c r="O122" s="2">
        <f t="shared" si="50"/>
        <v>3.7161431511865217</v>
      </c>
      <c r="P122" s="6">
        <f>O122/MAX(O$1:O122)-1</f>
        <v>-3.7000000000000366E-3</v>
      </c>
      <c r="S122" s="25" t="s">
        <v>82</v>
      </c>
      <c r="T122" s="25" t="s">
        <v>318</v>
      </c>
      <c r="U122" s="6">
        <f t="shared" si="51"/>
        <v>-8.6485959066503026E-2</v>
      </c>
      <c r="V122" s="6">
        <f t="shared" si="52"/>
        <v>-3.6514040933496972E-2</v>
      </c>
      <c r="W122" s="2">
        <f t="shared" si="53"/>
        <v>10.178786280336086</v>
      </c>
      <c r="X122" s="6">
        <f>W122/MAX(W$1:W122)-1</f>
        <v>-0.10674454981405024</v>
      </c>
      <c r="AC122" s="18" t="s">
        <v>248</v>
      </c>
      <c r="AD122" s="18" t="s">
        <v>249</v>
      </c>
      <c r="AE122" s="19">
        <v>39605</v>
      </c>
      <c r="AF122" s="23">
        <v>3629.92</v>
      </c>
      <c r="AG122" s="2">
        <f t="shared" si="67"/>
        <v>3869.4390000000008</v>
      </c>
      <c r="AH122" s="25">
        <f t="shared" si="68"/>
        <v>0</v>
      </c>
      <c r="AI122" s="6">
        <f t="shared" si="70"/>
        <v>-7.5379563580487696E-3</v>
      </c>
      <c r="AJ122" s="2">
        <f t="shared" si="71"/>
        <v>0.73111481986569082</v>
      </c>
    </row>
    <row r="123" spans="1:37" x14ac:dyDescent="0.25">
      <c r="A123" s="25">
        <v>122</v>
      </c>
      <c r="B123" s="25" t="s">
        <v>318</v>
      </c>
      <c r="C123" s="25" t="s">
        <v>83</v>
      </c>
      <c r="D123" s="25" t="s">
        <v>11</v>
      </c>
      <c r="E123" s="25" t="s">
        <v>202</v>
      </c>
      <c r="F123" s="25" t="s">
        <v>202</v>
      </c>
      <c r="G123" s="25" t="s">
        <v>203</v>
      </c>
      <c r="H123" s="4">
        <v>6.3100000000000003E-2</v>
      </c>
      <c r="I123" s="2">
        <f t="shared" si="47"/>
        <v>2.7878976409459146</v>
      </c>
      <c r="J123" s="6">
        <f>I123/MAX(I$1:I123)-1</f>
        <v>-0.19557860322643428</v>
      </c>
      <c r="M123" s="4">
        <v>2.5399999999999999E-2</v>
      </c>
      <c r="N123" s="4">
        <f t="shared" si="49"/>
        <v>3.7700000000000004E-2</v>
      </c>
      <c r="O123" s="2">
        <f t="shared" si="50"/>
        <v>3.8562417479862536</v>
      </c>
      <c r="P123" s="6">
        <f>O123/MAX(O$1:O123)-1</f>
        <v>0</v>
      </c>
      <c r="S123" s="25" t="s">
        <v>318</v>
      </c>
      <c r="T123" s="25" t="s">
        <v>83</v>
      </c>
      <c r="U123" s="6">
        <f t="shared" si="51"/>
        <v>-9.6928422651387458E-2</v>
      </c>
      <c r="V123" s="6">
        <f t="shared" si="52"/>
        <v>0.16002842265138745</v>
      </c>
      <c r="W123" s="2">
        <f t="shared" si="53"/>
        <v>11.807681393283854</v>
      </c>
      <c r="X123" s="6">
        <f>W123/MAX(W$1:W123)-1</f>
        <v>0</v>
      </c>
      <c r="Z123" s="30">
        <f t="shared" ref="Z123" si="92">W123</f>
        <v>11.807681393283854</v>
      </c>
      <c r="AA123" s="6">
        <f>Z123/MAX(Z$1:Z123)-1</f>
        <v>0</v>
      </c>
      <c r="AC123" s="18" t="s">
        <v>248</v>
      </c>
      <c r="AD123" s="18" t="s">
        <v>249</v>
      </c>
      <c r="AE123" s="19">
        <v>39609</v>
      </c>
      <c r="AF123" s="23">
        <v>3312.79</v>
      </c>
      <c r="AG123" s="2">
        <f t="shared" si="67"/>
        <v>3831.6210000000001</v>
      </c>
      <c r="AH123" s="25">
        <f t="shared" si="68"/>
        <v>0</v>
      </c>
      <c r="AI123" s="6">
        <f t="shared" si="70"/>
        <v>-8.7365561775466172E-2</v>
      </c>
      <c r="AJ123" s="2">
        <f t="shared" si="71"/>
        <v>0.66724056290575595</v>
      </c>
    </row>
    <row r="124" spans="1:37" x14ac:dyDescent="0.25">
      <c r="A124" s="25">
        <v>123</v>
      </c>
      <c r="B124" s="25" t="s">
        <v>83</v>
      </c>
      <c r="C124" s="25" t="s">
        <v>319</v>
      </c>
      <c r="D124" s="25" t="s">
        <v>11</v>
      </c>
      <c r="E124" s="25" t="s">
        <v>18</v>
      </c>
      <c r="F124" s="25" t="s">
        <v>18</v>
      </c>
      <c r="G124" s="25" t="s">
        <v>19</v>
      </c>
      <c r="H124" s="4">
        <v>2.9600000000000001E-2</v>
      </c>
      <c r="I124" s="2">
        <f t="shared" si="47"/>
        <v>2.870419411117914</v>
      </c>
      <c r="J124" s="6">
        <f>I124/MAX(I$1:I124)-1</f>
        <v>-0.17176772988193656</v>
      </c>
      <c r="M124" s="4">
        <v>0.01</v>
      </c>
      <c r="N124" s="4">
        <f t="shared" si="49"/>
        <v>1.9599999999999999E-2</v>
      </c>
      <c r="O124" s="2">
        <f t="shared" si="50"/>
        <v>3.9318240862467846</v>
      </c>
      <c r="P124" s="6">
        <f>O124/MAX(O$1:O124)-1</f>
        <v>0</v>
      </c>
      <c r="S124" s="25" t="s">
        <v>83</v>
      </c>
      <c r="T124" s="25" t="s">
        <v>319</v>
      </c>
      <c r="U124" s="6">
        <f t="shared" si="51"/>
        <v>3.5715176939990378E-2</v>
      </c>
      <c r="V124" s="6">
        <f t="shared" si="52"/>
        <v>-6.1151769399903771E-3</v>
      </c>
      <c r="W124" s="2">
        <f t="shared" si="53"/>
        <v>11.735475332312891</v>
      </c>
      <c r="X124" s="6">
        <f>W124/MAX(W$1:W124)-1</f>
        <v>-6.1151769399904188E-3</v>
      </c>
      <c r="AC124" s="18" t="s">
        <v>248</v>
      </c>
      <c r="AD124" s="18" t="s">
        <v>249</v>
      </c>
      <c r="AE124" s="19">
        <v>39610</v>
      </c>
      <c r="AF124" s="23">
        <v>3226.92</v>
      </c>
      <c r="AG124" s="2">
        <f t="shared" si="67"/>
        <v>3789.0229999999997</v>
      </c>
      <c r="AH124" s="25">
        <f t="shared" si="68"/>
        <v>0</v>
      </c>
      <c r="AI124" s="6">
        <f t="shared" si="70"/>
        <v>-2.5920749579659397E-2</v>
      </c>
      <c r="AJ124" s="2">
        <f t="shared" si="71"/>
        <v>0.64994518736528484</v>
      </c>
    </row>
    <row r="125" spans="1:37" x14ac:dyDescent="0.25">
      <c r="A125" s="25">
        <v>124</v>
      </c>
      <c r="B125" s="25" t="s">
        <v>319</v>
      </c>
      <c r="C125" s="25" t="s">
        <v>84</v>
      </c>
      <c r="D125" s="25" t="s">
        <v>11</v>
      </c>
      <c r="E125" s="25" t="s">
        <v>211</v>
      </c>
      <c r="F125" s="25" t="s">
        <v>211</v>
      </c>
      <c r="G125" s="25" t="s">
        <v>212</v>
      </c>
      <c r="H125" s="4">
        <v>6.5299999999999997E-2</v>
      </c>
      <c r="I125" s="2">
        <f t="shared" si="47"/>
        <v>3.0578577986639135</v>
      </c>
      <c r="J125" s="6">
        <f>I125/MAX(I$1:I125)-1</f>
        <v>-0.11768416264322712</v>
      </c>
      <c r="M125" s="4">
        <v>7.5600000000000001E-2</v>
      </c>
      <c r="N125" s="4">
        <f t="shared" si="49"/>
        <v>-1.0300000000000004E-2</v>
      </c>
      <c r="O125" s="2">
        <f t="shared" si="50"/>
        <v>3.8913262981584427</v>
      </c>
      <c r="P125" s="6">
        <f>O125/MAX(O$1:O125)-1</f>
        <v>-1.0299999999999976E-2</v>
      </c>
      <c r="S125" s="25" t="s">
        <v>319</v>
      </c>
      <c r="T125" s="25" t="s">
        <v>84</v>
      </c>
      <c r="U125" s="6">
        <f t="shared" si="51"/>
        <v>3.8928275929200673E-2</v>
      </c>
      <c r="V125" s="6">
        <f t="shared" si="52"/>
        <v>2.6371724070799324E-2</v>
      </c>
      <c r="W125" s="2">
        <f t="shared" si="53"/>
        <v>12.044960049616318</v>
      </c>
      <c r="X125" s="6">
        <f>W125/MAX(W$1:W125)-1</f>
        <v>0</v>
      </c>
      <c r="Z125" s="30">
        <f t="shared" ref="Z125" si="93">W125</f>
        <v>12.044960049616318</v>
      </c>
      <c r="AA125" s="6">
        <f>Z125/MAX(Z$1:Z125)-1</f>
        <v>0</v>
      </c>
      <c r="AC125" s="18" t="s">
        <v>248</v>
      </c>
      <c r="AD125" s="18" t="s">
        <v>249</v>
      </c>
      <c r="AE125" s="19">
        <v>39611</v>
      </c>
      <c r="AF125" s="23">
        <v>3197.54</v>
      </c>
      <c r="AG125" s="2">
        <f t="shared" si="67"/>
        <v>3740.4754999999991</v>
      </c>
      <c r="AH125" s="25">
        <f t="shared" si="68"/>
        <v>0</v>
      </c>
      <c r="AI125" s="6">
        <f t="shared" si="70"/>
        <v>-9.1046570723786191E-3</v>
      </c>
      <c r="AJ125" s="2">
        <f t="shared" si="71"/>
        <v>0.64402765931848105</v>
      </c>
    </row>
    <row r="126" spans="1:37" x14ac:dyDescent="0.25">
      <c r="A126" s="25">
        <v>125</v>
      </c>
      <c r="B126" s="25" t="s">
        <v>84</v>
      </c>
      <c r="C126" s="25" t="s">
        <v>320</v>
      </c>
      <c r="D126" s="25" t="s">
        <v>11</v>
      </c>
      <c r="E126" s="25" t="s">
        <v>211</v>
      </c>
      <c r="F126" s="25" t="s">
        <v>211</v>
      </c>
      <c r="G126" s="25" t="s">
        <v>212</v>
      </c>
      <c r="H126" s="4">
        <v>4.7100000000000003E-2</v>
      </c>
      <c r="I126" s="2">
        <f t="shared" si="47"/>
        <v>3.2018829009809835</v>
      </c>
      <c r="J126" s="6">
        <f>I126/MAX(I$1:I126)-1</f>
        <v>-7.6127086703723257E-2</v>
      </c>
      <c r="M126" s="4">
        <v>4.3799999999999999E-2</v>
      </c>
      <c r="N126" s="4">
        <f t="shared" si="49"/>
        <v>3.3000000000000043E-3</v>
      </c>
      <c r="O126" s="2">
        <f t="shared" si="50"/>
        <v>3.9041676749423657</v>
      </c>
      <c r="P126" s="6">
        <f>O126/MAX(O$1:O126)-1</f>
        <v>-7.0339899999999345E-3</v>
      </c>
      <c r="S126" s="25" t="s">
        <v>84</v>
      </c>
      <c r="T126" s="25" t="s">
        <v>320</v>
      </c>
      <c r="U126" s="6">
        <f t="shared" si="51"/>
        <v>2.8620763505916358E-2</v>
      </c>
      <c r="V126" s="6">
        <f t="shared" si="52"/>
        <v>1.8479236494083645E-2</v>
      </c>
      <c r="W126" s="2">
        <f t="shared" si="53"/>
        <v>12.267541714934966</v>
      </c>
      <c r="X126" s="6">
        <f>W126/MAX(W$1:W126)-1</f>
        <v>0</v>
      </c>
      <c r="AC126" s="18" t="s">
        <v>248</v>
      </c>
      <c r="AD126" s="18" t="s">
        <v>249</v>
      </c>
      <c r="AE126" s="19">
        <v>39612</v>
      </c>
      <c r="AF126" s="23">
        <v>3045.11</v>
      </c>
      <c r="AG126" s="2">
        <f t="shared" si="67"/>
        <v>3686.1684999999998</v>
      </c>
      <c r="AH126" s="25">
        <f t="shared" si="68"/>
        <v>0</v>
      </c>
      <c r="AI126" s="6">
        <f t="shared" si="70"/>
        <v>-4.7671022098237925E-2</v>
      </c>
      <c r="AJ126" s="2">
        <f t="shared" si="71"/>
        <v>0.61332620253923331</v>
      </c>
      <c r="AK126" s="14">
        <f t="shared" si="60"/>
        <v>-0.1878017294263874</v>
      </c>
    </row>
    <row r="127" spans="1:37" x14ac:dyDescent="0.25">
      <c r="A127" s="25">
        <v>126</v>
      </c>
      <c r="B127" s="25" t="s">
        <v>320</v>
      </c>
      <c r="C127" s="25" t="s">
        <v>85</v>
      </c>
      <c r="D127" s="25" t="s">
        <v>11</v>
      </c>
      <c r="E127" s="25" t="s">
        <v>18</v>
      </c>
      <c r="F127" s="25" t="s">
        <v>18</v>
      </c>
      <c r="G127" s="25" t="s">
        <v>19</v>
      </c>
      <c r="H127" s="4">
        <v>1.1299999999999999E-2</v>
      </c>
      <c r="I127" s="2">
        <f t="shared" si="47"/>
        <v>3.2380641777620687</v>
      </c>
      <c r="J127" s="6">
        <f>I127/MAX(I$1:I127)-1</f>
        <v>-6.5687322783475333E-2</v>
      </c>
      <c r="M127" s="4">
        <v>1.7600000000000001E-2</v>
      </c>
      <c r="N127" s="4">
        <f t="shared" si="49"/>
        <v>-6.3000000000000018E-3</v>
      </c>
      <c r="O127" s="2">
        <f t="shared" si="50"/>
        <v>3.879571418590229</v>
      </c>
      <c r="P127" s="6">
        <f>O127/MAX(O$1:O127)-1</f>
        <v>-1.3289675862999895E-2</v>
      </c>
      <c r="S127" s="25" t="s">
        <v>320</v>
      </c>
      <c r="T127" s="25" t="s">
        <v>85</v>
      </c>
      <c r="U127" s="6">
        <f t="shared" si="51"/>
        <v>0</v>
      </c>
      <c r="V127" s="6">
        <f t="shared" si="52"/>
        <v>1.1299999999999999E-2</v>
      </c>
      <c r="W127" s="2">
        <f t="shared" si="53"/>
        <v>12.406164936313733</v>
      </c>
      <c r="X127" s="6">
        <f>W127/MAX(W$1:W127)-1</f>
        <v>0</v>
      </c>
      <c r="Z127" s="30">
        <f t="shared" ref="Z127" si="94">W127</f>
        <v>12.406164936313733</v>
      </c>
      <c r="AA127" s="6">
        <f>Z127/MAX(Z$1:Z127)-1</f>
        <v>0</v>
      </c>
      <c r="AC127" s="18" t="s">
        <v>248</v>
      </c>
      <c r="AD127" s="18" t="s">
        <v>249</v>
      </c>
      <c r="AE127" s="19">
        <v>39615</v>
      </c>
      <c r="AF127" s="23">
        <v>2977.82</v>
      </c>
      <c r="AG127" s="2">
        <f t="shared" si="67"/>
        <v>3631.4639999999999</v>
      </c>
      <c r="AH127" s="25">
        <f t="shared" si="68"/>
        <v>0</v>
      </c>
      <c r="AI127" s="6">
        <f t="shared" si="70"/>
        <v>-2.2097723891747689E-2</v>
      </c>
      <c r="AJ127" s="2">
        <f t="shared" si="71"/>
        <v>0.59977308945994723</v>
      </c>
    </row>
    <row r="128" spans="1:37" x14ac:dyDescent="0.25">
      <c r="A128" s="25">
        <v>127</v>
      </c>
      <c r="B128" s="25" t="s">
        <v>85</v>
      </c>
      <c r="C128" s="25" t="s">
        <v>321</v>
      </c>
      <c r="D128" s="25" t="s">
        <v>11</v>
      </c>
      <c r="E128" s="25" t="s">
        <v>217</v>
      </c>
      <c r="F128" s="25" t="s">
        <v>217</v>
      </c>
      <c r="G128" s="25" t="s">
        <v>218</v>
      </c>
      <c r="H128" s="4">
        <v>-2.9999999999999997E-4</v>
      </c>
      <c r="I128" s="2">
        <f t="shared" si="47"/>
        <v>3.2370927585087403</v>
      </c>
      <c r="J128" s="6">
        <f>I128/MAX(I$1:I128)-1</f>
        <v>-6.5967616586640188E-2</v>
      </c>
      <c r="M128" s="4">
        <v>-6.1999999999999998E-3</v>
      </c>
      <c r="N128" s="4">
        <f t="shared" si="49"/>
        <v>5.8999999999999999E-3</v>
      </c>
      <c r="O128" s="2">
        <f t="shared" si="50"/>
        <v>3.9024608899599116</v>
      </c>
      <c r="P128" s="6">
        <f>O128/MAX(O$1:O128)-1</f>
        <v>-7.4680849505915914E-3</v>
      </c>
      <c r="S128" s="25" t="s">
        <v>85</v>
      </c>
      <c r="T128" s="25" t="s">
        <v>321</v>
      </c>
      <c r="U128" s="6">
        <f t="shared" si="51"/>
        <v>0</v>
      </c>
      <c r="V128" s="6">
        <f t="shared" si="52"/>
        <v>-2.9999999999999997E-4</v>
      </c>
      <c r="W128" s="2">
        <f t="shared" si="53"/>
        <v>12.402443086832839</v>
      </c>
      <c r="X128" s="6">
        <f>W128/MAX(W$1:W128)-1</f>
        <v>-2.9999999999996696E-4</v>
      </c>
      <c r="AC128" s="18" t="s">
        <v>248</v>
      </c>
      <c r="AD128" s="18" t="s">
        <v>249</v>
      </c>
      <c r="AE128" s="19">
        <v>39616</v>
      </c>
      <c r="AF128" s="23">
        <v>2791.29</v>
      </c>
      <c r="AG128" s="2">
        <f t="shared" si="67"/>
        <v>3567.5259999999994</v>
      </c>
      <c r="AH128" s="25">
        <f t="shared" si="68"/>
        <v>0</v>
      </c>
      <c r="AI128" s="6">
        <f t="shared" si="70"/>
        <v>-6.2639783465756937E-2</v>
      </c>
      <c r="AJ128" s="2">
        <f t="shared" si="71"/>
        <v>0.56220343300758802</v>
      </c>
    </row>
    <row r="129" spans="1:37" x14ac:dyDescent="0.25">
      <c r="A129" s="25">
        <v>128</v>
      </c>
      <c r="B129" s="25" t="s">
        <v>321</v>
      </c>
      <c r="C129" s="25" t="s">
        <v>86</v>
      </c>
      <c r="D129" s="25" t="s">
        <v>11</v>
      </c>
      <c r="E129" s="25" t="s">
        <v>80</v>
      </c>
      <c r="F129" s="25" t="s">
        <v>80</v>
      </c>
      <c r="G129" s="25" t="s">
        <v>81</v>
      </c>
      <c r="H129" s="4">
        <v>6.6699999999999995E-2</v>
      </c>
      <c r="I129" s="2">
        <f t="shared" si="47"/>
        <v>3.4530068455012732</v>
      </c>
      <c r="J129" s="6">
        <f>I129/MAX(I$1:I129)-1</f>
        <v>-3.6676566129690835E-3</v>
      </c>
      <c r="M129" s="4">
        <v>5.1799999999999999E-2</v>
      </c>
      <c r="N129" s="4">
        <f t="shared" si="49"/>
        <v>1.4899999999999997E-2</v>
      </c>
      <c r="O129" s="2">
        <f t="shared" si="50"/>
        <v>3.9606075572203139</v>
      </c>
      <c r="P129" s="6">
        <f>O129/MAX(O$1:O129)-1</f>
        <v>0</v>
      </c>
      <c r="S129" s="25" t="s">
        <v>321</v>
      </c>
      <c r="T129" s="25" t="s">
        <v>86</v>
      </c>
      <c r="U129" s="6">
        <f t="shared" si="51"/>
        <v>0</v>
      </c>
      <c r="V129" s="6">
        <f t="shared" si="52"/>
        <v>6.6699999999999995E-2</v>
      </c>
      <c r="W129" s="2">
        <f t="shared" si="53"/>
        <v>13.229686040724589</v>
      </c>
      <c r="X129" s="6">
        <f>W129/MAX(W$1:W129)-1</f>
        <v>0</v>
      </c>
      <c r="Z129" s="30">
        <f t="shared" ref="Z129" si="95">W129</f>
        <v>13.229686040724589</v>
      </c>
      <c r="AA129" s="6">
        <f>Z129/MAX(Z$1:Z129)-1</f>
        <v>0</v>
      </c>
      <c r="AC129" s="18" t="s">
        <v>248</v>
      </c>
      <c r="AD129" s="18" t="s">
        <v>249</v>
      </c>
      <c r="AE129" s="19">
        <v>39617</v>
      </c>
      <c r="AF129" s="23">
        <v>2951.84</v>
      </c>
      <c r="AG129" s="2">
        <f t="shared" si="67"/>
        <v>3524.4209999999994</v>
      </c>
      <c r="AH129" s="25">
        <f t="shared" si="68"/>
        <v>0</v>
      </c>
      <c r="AI129" s="6">
        <f t="shared" si="70"/>
        <v>5.7518208426928119E-2</v>
      </c>
      <c r="AJ129" s="2">
        <f t="shared" si="71"/>
        <v>0.59454036724565296</v>
      </c>
    </row>
    <row r="130" spans="1:37" x14ac:dyDescent="0.25">
      <c r="A130" s="25">
        <v>129</v>
      </c>
      <c r="B130" s="25" t="s">
        <v>86</v>
      </c>
      <c r="C130" s="25" t="s">
        <v>322</v>
      </c>
      <c r="D130" s="25" t="s">
        <v>11</v>
      </c>
      <c r="E130" s="25" t="s">
        <v>205</v>
      </c>
      <c r="F130" s="25" t="s">
        <v>205</v>
      </c>
      <c r="G130" s="25" t="s">
        <v>215</v>
      </c>
      <c r="H130" s="4">
        <v>-1.43E-2</v>
      </c>
      <c r="I130" s="2">
        <f t="shared" ref="I130:I193" si="96">I129*(1+H130)</f>
        <v>3.4036288476106051</v>
      </c>
      <c r="J130" s="6">
        <f>I130/MAX(I$1:I130)-1</f>
        <v>-1.7915209123403608E-2</v>
      </c>
      <c r="M130" s="4">
        <v>-1.3899999999999999E-2</v>
      </c>
      <c r="N130" s="4">
        <f t="shared" si="49"/>
        <v>-4.0000000000000105E-4</v>
      </c>
      <c r="O130" s="2">
        <f t="shared" si="50"/>
        <v>3.959023314197426</v>
      </c>
      <c r="P130" s="6">
        <f>O130/MAX(O$1:O130)-1</f>
        <v>-3.9999999999995595E-4</v>
      </c>
      <c r="S130" s="25" t="s">
        <v>86</v>
      </c>
      <c r="T130" s="25" t="s">
        <v>322</v>
      </c>
      <c r="U130" s="6">
        <f t="shared" si="51"/>
        <v>0</v>
      </c>
      <c r="V130" s="6">
        <f t="shared" si="52"/>
        <v>-1.43E-2</v>
      </c>
      <c r="W130" s="2">
        <f t="shared" si="53"/>
        <v>13.040501530342228</v>
      </c>
      <c r="X130" s="6">
        <f>W130/MAX(W$1:W130)-1</f>
        <v>-1.4299999999999979E-2</v>
      </c>
      <c r="AC130" s="18" t="s">
        <v>248</v>
      </c>
      <c r="AD130" s="18" t="s">
        <v>249</v>
      </c>
      <c r="AE130" s="19">
        <v>39618</v>
      </c>
      <c r="AF130" s="23">
        <v>2702.8</v>
      </c>
      <c r="AG130" s="2">
        <f t="shared" si="67"/>
        <v>3464.1225000000004</v>
      </c>
      <c r="AH130" s="25">
        <f t="shared" si="68"/>
        <v>0</v>
      </c>
      <c r="AI130" s="6">
        <f t="shared" si="70"/>
        <v>-8.4367716407393378E-2</v>
      </c>
      <c r="AJ130" s="2">
        <f t="shared" si="71"/>
        <v>0.54438035414912422</v>
      </c>
    </row>
    <row r="131" spans="1:37" x14ac:dyDescent="0.25">
      <c r="A131" s="25">
        <v>130</v>
      </c>
      <c r="B131" s="25" t="s">
        <v>322</v>
      </c>
      <c r="C131" s="25" t="s">
        <v>87</v>
      </c>
      <c r="D131" s="25" t="s">
        <v>11</v>
      </c>
      <c r="E131" s="25" t="s">
        <v>217</v>
      </c>
      <c r="F131" s="25" t="s">
        <v>217</v>
      </c>
      <c r="G131" s="25" t="s">
        <v>218</v>
      </c>
      <c r="H131" s="4">
        <v>4.9799999999999997E-2</v>
      </c>
      <c r="I131" s="2">
        <f t="shared" si="96"/>
        <v>3.5731295642216137</v>
      </c>
      <c r="J131" s="6">
        <f>I131/MAX(I$1:I131)-1</f>
        <v>0</v>
      </c>
      <c r="M131" s="4">
        <v>5.1400000000000001E-2</v>
      </c>
      <c r="N131" s="4">
        <f t="shared" ref="N131:N194" si="97">H131-M131</f>
        <v>-1.6000000000000042E-3</v>
      </c>
      <c r="O131" s="2">
        <f t="shared" ref="O131:O194" si="98">O130*(1+N131)</f>
        <v>3.9526888768947099</v>
      </c>
      <c r="P131" s="6">
        <f>O131/MAX(O$1:O131)-1</f>
        <v>-1.9993600000000056E-3</v>
      </c>
      <c r="S131" s="25" t="s">
        <v>322</v>
      </c>
      <c r="T131" s="25" t="s">
        <v>87</v>
      </c>
      <c r="U131" s="6">
        <f t="shared" ref="U131:U194" si="99">INDEX(AK:AK,ROW(U131)*5+16)</f>
        <v>0</v>
      </c>
      <c r="V131" s="6">
        <f t="shared" ref="V131:V194" si="100">H131-U131</f>
        <v>4.9799999999999997E-2</v>
      </c>
      <c r="W131" s="2">
        <f t="shared" ref="W131:W194" si="101">W130*(1+V131)</f>
        <v>13.689918506553271</v>
      </c>
      <c r="X131" s="6">
        <f>W131/MAX(W$1:W131)-1</f>
        <v>0</v>
      </c>
      <c r="Z131" s="30">
        <f t="shared" ref="Z131" si="102">W131</f>
        <v>13.689918506553271</v>
      </c>
      <c r="AA131" s="6">
        <f>Z131/MAX(Z$1:Z131)-1</f>
        <v>0</v>
      </c>
      <c r="AC131" s="18" t="s">
        <v>248</v>
      </c>
      <c r="AD131" s="18" t="s">
        <v>249</v>
      </c>
      <c r="AE131" s="19">
        <v>39619</v>
      </c>
      <c r="AF131" s="23">
        <v>2764.28</v>
      </c>
      <c r="AG131" s="2">
        <f t="shared" si="67"/>
        <v>3408.7589999999996</v>
      </c>
      <c r="AH131" s="25">
        <f t="shared" si="68"/>
        <v>0</v>
      </c>
      <c r="AI131" s="6">
        <f t="shared" si="70"/>
        <v>2.274678111587991E-2</v>
      </c>
      <c r="AJ131" s="2">
        <f t="shared" si="71"/>
        <v>0.55676325490873957</v>
      </c>
      <c r="AK131" s="14">
        <f t="shared" ref="AK131" si="103">AJ131/AJ121-1</f>
        <v>-0.24421392813104059</v>
      </c>
    </row>
    <row r="132" spans="1:37" x14ac:dyDescent="0.25">
      <c r="A132" s="25">
        <v>131</v>
      </c>
      <c r="B132" s="25" t="s">
        <v>87</v>
      </c>
      <c r="C132" s="25" t="s">
        <v>323</v>
      </c>
      <c r="D132" s="25" t="s">
        <v>11</v>
      </c>
      <c r="E132" s="25" t="s">
        <v>18</v>
      </c>
      <c r="F132" s="25" t="s">
        <v>18</v>
      </c>
      <c r="G132" s="25" t="s">
        <v>19</v>
      </c>
      <c r="H132" s="4">
        <v>2.12E-2</v>
      </c>
      <c r="I132" s="2">
        <f t="shared" si="96"/>
        <v>3.648879910983112</v>
      </c>
      <c r="J132" s="6">
        <f>I132/MAX(I$1:I132)-1</f>
        <v>0</v>
      </c>
      <c r="M132" s="4">
        <v>7.1000000000000004E-3</v>
      </c>
      <c r="N132" s="4">
        <f t="shared" si="97"/>
        <v>1.41E-2</v>
      </c>
      <c r="O132" s="2">
        <f t="shared" si="98"/>
        <v>4.0084217900589252</v>
      </c>
      <c r="P132" s="6">
        <f>O132/MAX(O$1:O132)-1</f>
        <v>0</v>
      </c>
      <c r="S132" s="25" t="s">
        <v>87</v>
      </c>
      <c r="T132" s="25" t="s">
        <v>323</v>
      </c>
      <c r="U132" s="6">
        <f t="shared" si="99"/>
        <v>0</v>
      </c>
      <c r="V132" s="6">
        <f t="shared" si="100"/>
        <v>2.12E-2</v>
      </c>
      <c r="W132" s="2">
        <f t="shared" si="101"/>
        <v>13.980144778892202</v>
      </c>
      <c r="X132" s="6">
        <f>W132/MAX(W$1:W132)-1</f>
        <v>0</v>
      </c>
      <c r="AC132" s="18" t="s">
        <v>248</v>
      </c>
      <c r="AD132" s="18" t="s">
        <v>249</v>
      </c>
      <c r="AE132" s="19">
        <v>39622</v>
      </c>
      <c r="AF132" s="23">
        <v>2717.97</v>
      </c>
      <c r="AG132" s="2">
        <f t="shared" si="67"/>
        <v>3353.1750000000002</v>
      </c>
      <c r="AH132" s="25">
        <f t="shared" si="68"/>
        <v>0</v>
      </c>
      <c r="AI132" s="6">
        <f t="shared" si="70"/>
        <v>-1.6753006207764876E-2</v>
      </c>
      <c r="AJ132" s="2">
        <f t="shared" si="71"/>
        <v>0.54743579664299813</v>
      </c>
    </row>
    <row r="133" spans="1:37" x14ac:dyDescent="0.25">
      <c r="A133" s="25">
        <v>132</v>
      </c>
      <c r="B133" s="25" t="s">
        <v>323</v>
      </c>
      <c r="C133" s="25" t="s">
        <v>88</v>
      </c>
      <c r="D133" s="25" t="s">
        <v>11</v>
      </c>
      <c r="E133" s="25" t="s">
        <v>80</v>
      </c>
      <c r="F133" s="25" t="s">
        <v>80</v>
      </c>
      <c r="G133" s="25" t="s">
        <v>81</v>
      </c>
      <c r="H133" s="4">
        <v>-9.4000000000000004E-3</v>
      </c>
      <c r="I133" s="2">
        <f t="shared" si="96"/>
        <v>3.6145804398198709</v>
      </c>
      <c r="J133" s="6">
        <f>I133/MAX(I$1:I133)-1</f>
        <v>-9.3999999999999639E-3</v>
      </c>
      <c r="M133" s="4">
        <v>-1.01E-2</v>
      </c>
      <c r="N133" s="4">
        <f t="shared" si="97"/>
        <v>6.9999999999999923E-4</v>
      </c>
      <c r="O133" s="2">
        <f t="shared" si="98"/>
        <v>4.0112276853119662</v>
      </c>
      <c r="P133" s="6">
        <f>O133/MAX(O$1:O133)-1</f>
        <v>0</v>
      </c>
      <c r="S133" s="25" t="s">
        <v>323</v>
      </c>
      <c r="T133" s="25" t="s">
        <v>88</v>
      </c>
      <c r="U133" s="6">
        <f t="shared" si="99"/>
        <v>0</v>
      </c>
      <c r="V133" s="6">
        <f t="shared" si="100"/>
        <v>-9.4000000000000004E-3</v>
      </c>
      <c r="W133" s="2">
        <f t="shared" si="101"/>
        <v>13.848731417970615</v>
      </c>
      <c r="X133" s="6">
        <f>W133/MAX(W$1:W133)-1</f>
        <v>-9.3999999999999639E-3</v>
      </c>
      <c r="Z133" s="30">
        <f t="shared" ref="Z133" si="104">W133</f>
        <v>13.848731417970615</v>
      </c>
      <c r="AA133" s="6">
        <f>Z133/MAX(Z$1:Z133)-1</f>
        <v>0</v>
      </c>
      <c r="AC133" s="18" t="s">
        <v>248</v>
      </c>
      <c r="AD133" s="18" t="s">
        <v>249</v>
      </c>
      <c r="AE133" s="19">
        <v>39623</v>
      </c>
      <c r="AF133" s="23">
        <v>2806.77</v>
      </c>
      <c r="AG133" s="2">
        <f t="shared" si="67"/>
        <v>3307.076</v>
      </c>
      <c r="AH133" s="25">
        <f t="shared" si="68"/>
        <v>0</v>
      </c>
      <c r="AI133" s="6">
        <f t="shared" si="70"/>
        <v>3.2671442289650132E-2</v>
      </c>
      <c r="AJ133" s="2">
        <f t="shared" si="71"/>
        <v>0.56532131368030847</v>
      </c>
    </row>
    <row r="134" spans="1:37" x14ac:dyDescent="0.25">
      <c r="A134" s="25">
        <v>133</v>
      </c>
      <c r="B134" s="25" t="s">
        <v>88</v>
      </c>
      <c r="C134" s="25" t="s">
        <v>324</v>
      </c>
      <c r="D134" s="25" t="s">
        <v>11</v>
      </c>
      <c r="E134" s="25" t="s">
        <v>217</v>
      </c>
      <c r="F134" s="25" t="s">
        <v>217</v>
      </c>
      <c r="G134" s="25" t="s">
        <v>218</v>
      </c>
      <c r="H134" s="4">
        <v>-1.55E-2</v>
      </c>
      <c r="I134" s="2">
        <f t="shared" si="96"/>
        <v>3.558554443002663</v>
      </c>
      <c r="J134" s="6">
        <f>I134/MAX(I$1:I134)-1</f>
        <v>-2.4754299999999896E-2</v>
      </c>
      <c r="M134" s="4">
        <v>9.4000000000000004E-3</v>
      </c>
      <c r="N134" s="4">
        <f t="shared" si="97"/>
        <v>-2.4899999999999999E-2</v>
      </c>
      <c r="O134" s="2">
        <f t="shared" si="98"/>
        <v>3.9113481159476979</v>
      </c>
      <c r="P134" s="6">
        <f>O134/MAX(O$1:O134)-1</f>
        <v>-2.4900000000000033E-2</v>
      </c>
      <c r="S134" s="25" t="s">
        <v>88</v>
      </c>
      <c r="T134" s="25" t="s">
        <v>324</v>
      </c>
      <c r="U134" s="6">
        <f t="shared" si="99"/>
        <v>2.64609762097201E-2</v>
      </c>
      <c r="V134" s="6">
        <f t="shared" si="100"/>
        <v>-4.1960976209720099E-2</v>
      </c>
      <c r="W134" s="2">
        <f t="shared" si="101"/>
        <v>13.267625128406348</v>
      </c>
      <c r="X134" s="6">
        <f>W134/MAX(W$1:W134)-1</f>
        <v>-5.0966543033348688E-2</v>
      </c>
      <c r="AC134" s="18" t="s">
        <v>248</v>
      </c>
      <c r="AD134" s="18" t="s">
        <v>249</v>
      </c>
      <c r="AE134" s="19">
        <v>39624</v>
      </c>
      <c r="AF134" s="23">
        <v>2966.9</v>
      </c>
      <c r="AG134" s="2">
        <f t="shared" si="67"/>
        <v>3268.2440000000001</v>
      </c>
      <c r="AH134" s="25">
        <f t="shared" si="68"/>
        <v>0</v>
      </c>
      <c r="AI134" s="6">
        <f t="shared" si="70"/>
        <v>5.7051343715373903E-2</v>
      </c>
      <c r="AJ134" s="2">
        <f t="shared" si="71"/>
        <v>0.5975736542567105</v>
      </c>
    </row>
    <row r="135" spans="1:37" x14ac:dyDescent="0.25">
      <c r="A135" s="25">
        <v>134</v>
      </c>
      <c r="B135" s="25" t="s">
        <v>324</v>
      </c>
      <c r="C135" s="25" t="s">
        <v>89</v>
      </c>
      <c r="D135" s="25" t="s">
        <v>11</v>
      </c>
      <c r="E135" s="25" t="s">
        <v>80</v>
      </c>
      <c r="F135" s="25" t="s">
        <v>80</v>
      </c>
      <c r="G135" s="25" t="s">
        <v>81</v>
      </c>
      <c r="H135" s="4">
        <v>3.0499999999999999E-2</v>
      </c>
      <c r="I135" s="2">
        <f t="shared" si="96"/>
        <v>3.6670903535142441</v>
      </c>
      <c r="J135" s="6">
        <f>I135/MAX(I$1:I135)-1</f>
        <v>0</v>
      </c>
      <c r="M135" s="4">
        <v>3.2599999999999997E-2</v>
      </c>
      <c r="N135" s="4">
        <f t="shared" si="97"/>
        <v>-2.0999999999999977E-3</v>
      </c>
      <c r="O135" s="2">
        <f t="shared" si="98"/>
        <v>3.9031342849042079</v>
      </c>
      <c r="P135" s="6">
        <f>O135/MAX(O$1:O135)-1</f>
        <v>-2.6947710000000069E-2</v>
      </c>
      <c r="S135" s="25" t="s">
        <v>324</v>
      </c>
      <c r="T135" s="25" t="s">
        <v>89</v>
      </c>
      <c r="U135" s="6">
        <f t="shared" si="99"/>
        <v>4.2178822028264396E-2</v>
      </c>
      <c r="V135" s="6">
        <f t="shared" si="100"/>
        <v>-1.1678822028264396E-2</v>
      </c>
      <c r="W135" s="2">
        <f t="shared" si="101"/>
        <v>13.11267489579396</v>
      </c>
      <c r="X135" s="6">
        <f>W135/MAX(W$1:W135)-1</f>
        <v>-6.205013587613073E-2</v>
      </c>
      <c r="Z135" s="30">
        <f t="shared" ref="Z135" si="105">W135</f>
        <v>13.11267489579396</v>
      </c>
      <c r="AA135" s="6">
        <f>Z135/MAX(Z$1:Z135)-1</f>
        <v>-5.3149743464699029E-2</v>
      </c>
      <c r="AC135" s="18" t="s">
        <v>248</v>
      </c>
      <c r="AD135" s="18" t="s">
        <v>249</v>
      </c>
      <c r="AE135" s="19">
        <v>39625</v>
      </c>
      <c r="AF135" s="23">
        <v>3003.3</v>
      </c>
      <c r="AG135" s="2">
        <f t="shared" si="67"/>
        <v>3226.0459999999998</v>
      </c>
      <c r="AH135" s="25">
        <f t="shared" si="68"/>
        <v>0</v>
      </c>
      <c r="AI135" s="6">
        <f t="shared" si="70"/>
        <v>1.2268697967575681E-2</v>
      </c>
      <c r="AJ135" s="2">
        <f t="shared" si="71"/>
        <v>0.6049051049341666</v>
      </c>
    </row>
    <row r="136" spans="1:37" x14ac:dyDescent="0.25">
      <c r="A136" s="25">
        <v>135</v>
      </c>
      <c r="B136" s="25" t="s">
        <v>89</v>
      </c>
      <c r="C136" s="25" t="s">
        <v>325</v>
      </c>
      <c r="D136" s="25" t="s">
        <v>11</v>
      </c>
      <c r="E136" s="25" t="s">
        <v>15</v>
      </c>
      <c r="F136" s="25" t="s">
        <v>15</v>
      </c>
      <c r="G136" s="25" t="s">
        <v>16</v>
      </c>
      <c r="H136" s="4">
        <v>8.0000000000000002E-3</v>
      </c>
      <c r="I136" s="2">
        <f t="shared" si="96"/>
        <v>3.6964270763423581</v>
      </c>
      <c r="J136" s="6">
        <f>I136/MAX(I$1:I136)-1</f>
        <v>0</v>
      </c>
      <c r="M136" s="4">
        <v>-5.7000000000000002E-3</v>
      </c>
      <c r="N136" s="4">
        <f t="shared" si="97"/>
        <v>1.37E-2</v>
      </c>
      <c r="O136" s="2">
        <f t="shared" si="98"/>
        <v>3.9566072246073958</v>
      </c>
      <c r="P136" s="6">
        <f>O136/MAX(O$1:O136)-1</f>
        <v>-1.3616893627000026E-2</v>
      </c>
      <c r="S136" s="25" t="s">
        <v>89</v>
      </c>
      <c r="T136" s="25" t="s">
        <v>325</v>
      </c>
      <c r="U136" s="6">
        <f t="shared" si="99"/>
        <v>3.680550915445302E-2</v>
      </c>
      <c r="V136" s="6">
        <f t="shared" si="100"/>
        <v>-2.880550915445302E-2</v>
      </c>
      <c r="W136" s="2">
        <f t="shared" si="101"/>
        <v>12.734957619043801</v>
      </c>
      <c r="X136" s="6">
        <f>W136/MAX(W$1:W136)-1</f>
        <v>-8.9068259273568873E-2</v>
      </c>
      <c r="AC136" s="18" t="s">
        <v>248</v>
      </c>
      <c r="AD136" s="18" t="s">
        <v>249</v>
      </c>
      <c r="AE136" s="19">
        <v>39626</v>
      </c>
      <c r="AF136" s="23">
        <v>2792.71</v>
      </c>
      <c r="AG136" s="2">
        <f t="shared" si="67"/>
        <v>3178.2205000000004</v>
      </c>
      <c r="AH136" s="25">
        <f t="shared" si="68"/>
        <v>0</v>
      </c>
      <c r="AI136" s="6">
        <f t="shared" si="70"/>
        <v>-7.0119535177970982E-2</v>
      </c>
      <c r="AJ136" s="2">
        <f t="shared" si="71"/>
        <v>0.56248944014940105</v>
      </c>
      <c r="AK136" s="14">
        <f t="shared" ref="AK136:AK186" si="106">AJ136/AJ126-1</f>
        <v>-8.2886989304162828E-2</v>
      </c>
    </row>
    <row r="137" spans="1:37" x14ac:dyDescent="0.25">
      <c r="A137" s="25">
        <v>136</v>
      </c>
      <c r="B137" s="25" t="s">
        <v>325</v>
      </c>
      <c r="C137" s="25" t="s">
        <v>90</v>
      </c>
      <c r="D137" s="25" t="s">
        <v>11</v>
      </c>
      <c r="E137" s="25" t="s">
        <v>18</v>
      </c>
      <c r="F137" s="25" t="s">
        <v>18</v>
      </c>
      <c r="G137" s="25" t="s">
        <v>19</v>
      </c>
      <c r="H137" s="4">
        <v>3.2899999999999999E-2</v>
      </c>
      <c r="I137" s="2">
        <f t="shared" si="96"/>
        <v>3.8180395271540215</v>
      </c>
      <c r="J137" s="6">
        <f>I137/MAX(I$1:I137)-1</f>
        <v>0</v>
      </c>
      <c r="M137" s="4">
        <v>5.6000000000000001E-2</v>
      </c>
      <c r="N137" s="4">
        <f t="shared" si="97"/>
        <v>-2.3100000000000002E-2</v>
      </c>
      <c r="O137" s="2">
        <f t="shared" si="98"/>
        <v>3.8652095977189651</v>
      </c>
      <c r="P137" s="6">
        <f>O137/MAX(O$1:O137)-1</f>
        <v>-3.6402343384216218E-2</v>
      </c>
      <c r="S137" s="25" t="s">
        <v>325</v>
      </c>
      <c r="T137" s="25" t="s">
        <v>90</v>
      </c>
      <c r="U137" s="6">
        <f t="shared" si="99"/>
        <v>2.1168702118793181E-2</v>
      </c>
      <c r="V137" s="6">
        <f t="shared" si="100"/>
        <v>1.1731297881206817E-2</v>
      </c>
      <c r="W137" s="2">
        <f t="shared" si="101"/>
        <v>12.884355200377348</v>
      </c>
      <c r="X137" s="6">
        <f>W137/MAX(W$1:W137)-1</f>
        <v>-7.8381847673660854E-2</v>
      </c>
      <c r="Z137" s="30">
        <f t="shared" ref="Z137" si="107">W137</f>
        <v>12.884355200377348</v>
      </c>
      <c r="AA137" s="6">
        <f>Z137/MAX(Z$1:Z137)-1</f>
        <v>-6.9636430116758463E-2</v>
      </c>
      <c r="AC137" s="18" t="s">
        <v>248</v>
      </c>
      <c r="AD137" s="18" t="s">
        <v>249</v>
      </c>
      <c r="AE137" s="19">
        <v>39629</v>
      </c>
      <c r="AF137" s="23">
        <v>2813.72</v>
      </c>
      <c r="AG137" s="2">
        <f t="shared" si="67"/>
        <v>3131.1250000000005</v>
      </c>
      <c r="AH137" s="25">
        <f t="shared" si="68"/>
        <v>0</v>
      </c>
      <c r="AI137" s="6">
        <f t="shared" si="70"/>
        <v>7.5231585091182218E-3</v>
      </c>
      <c r="AJ137" s="2">
        <f t="shared" si="71"/>
        <v>0.56672113736735019</v>
      </c>
    </row>
    <row r="138" spans="1:37" x14ac:dyDescent="0.25">
      <c r="A138" s="25">
        <v>137</v>
      </c>
      <c r="B138" s="25" t="s">
        <v>90</v>
      </c>
      <c r="C138" s="25" t="s">
        <v>326</v>
      </c>
      <c r="D138" s="25" t="s">
        <v>11</v>
      </c>
      <c r="E138" s="25" t="s">
        <v>205</v>
      </c>
      <c r="F138" s="25" t="s">
        <v>205</v>
      </c>
      <c r="G138" s="25" t="s">
        <v>215</v>
      </c>
      <c r="H138" s="4">
        <v>4.4900000000000002E-2</v>
      </c>
      <c r="I138" s="2">
        <f t="shared" si="96"/>
        <v>3.9894695019232369</v>
      </c>
      <c r="J138" s="6">
        <f>I138/MAX(I$1:I138)-1</f>
        <v>0</v>
      </c>
      <c r="M138" s="4">
        <v>2.52E-2</v>
      </c>
      <c r="N138" s="4">
        <f t="shared" si="97"/>
        <v>1.9700000000000002E-2</v>
      </c>
      <c r="O138" s="2">
        <f t="shared" si="98"/>
        <v>3.9413542267940289</v>
      </c>
      <c r="P138" s="6">
        <f>O138/MAX(O$1:O138)-1</f>
        <v>-1.7419469548885291E-2</v>
      </c>
      <c r="S138" s="25" t="s">
        <v>90</v>
      </c>
      <c r="T138" s="25" t="s">
        <v>326</v>
      </c>
      <c r="U138" s="6">
        <f t="shared" si="99"/>
        <v>0</v>
      </c>
      <c r="V138" s="6">
        <f t="shared" si="100"/>
        <v>4.4900000000000002E-2</v>
      </c>
      <c r="W138" s="2">
        <f t="shared" si="101"/>
        <v>13.46286274887429</v>
      </c>
      <c r="X138" s="6">
        <f>W138/MAX(W$1:W138)-1</f>
        <v>-3.7001192634208313E-2</v>
      </c>
      <c r="AC138" s="18" t="s">
        <v>248</v>
      </c>
      <c r="AD138" s="18" t="s">
        <v>249</v>
      </c>
      <c r="AE138" s="19">
        <v>39630</v>
      </c>
      <c r="AF138" s="23">
        <v>2765.06</v>
      </c>
      <c r="AG138" s="2">
        <f t="shared" si="67"/>
        <v>3079.9705000000004</v>
      </c>
      <c r="AH138" s="25">
        <f t="shared" si="68"/>
        <v>0</v>
      </c>
      <c r="AI138" s="6">
        <f t="shared" si="70"/>
        <v>-1.7293831653469427E-2</v>
      </c>
      <c r="AJ138" s="2">
        <f t="shared" si="71"/>
        <v>0.55692035742325652</v>
      </c>
    </row>
    <row r="139" spans="1:37" x14ac:dyDescent="0.25">
      <c r="A139" s="25">
        <v>138</v>
      </c>
      <c r="B139" s="25" t="s">
        <v>326</v>
      </c>
      <c r="C139" s="25" t="s">
        <v>91</v>
      </c>
      <c r="D139" s="25" t="s">
        <v>11</v>
      </c>
      <c r="E139" s="25" t="s">
        <v>18</v>
      </c>
      <c r="F139" s="25" t="s">
        <v>18</v>
      </c>
      <c r="G139" s="25" t="s">
        <v>19</v>
      </c>
      <c r="H139" s="4">
        <v>4.7E-2</v>
      </c>
      <c r="I139" s="2">
        <f t="shared" si="96"/>
        <v>4.1769745685136286</v>
      </c>
      <c r="J139" s="6">
        <f>I139/MAX(I$1:I139)-1</f>
        <v>0</v>
      </c>
      <c r="M139" s="4">
        <v>5.7000000000000002E-2</v>
      </c>
      <c r="N139" s="4">
        <f t="shared" si="97"/>
        <v>-1.0000000000000002E-2</v>
      </c>
      <c r="O139" s="2">
        <f t="shared" si="98"/>
        <v>3.9019406845260884</v>
      </c>
      <c r="P139" s="6">
        <f>O139/MAX(O$1:O139)-1</f>
        <v>-2.7245274853396451E-2</v>
      </c>
      <c r="S139" s="25" t="s">
        <v>326</v>
      </c>
      <c r="T139" s="25" t="s">
        <v>91</v>
      </c>
      <c r="U139" s="6">
        <f t="shared" si="99"/>
        <v>0</v>
      </c>
      <c r="V139" s="6">
        <f t="shared" si="100"/>
        <v>4.7E-2</v>
      </c>
      <c r="W139" s="2">
        <f t="shared" si="101"/>
        <v>14.09561729807138</v>
      </c>
      <c r="X139" s="6">
        <f>W139/MAX(W$1:W139)-1</f>
        <v>0</v>
      </c>
      <c r="Z139" s="30">
        <f t="shared" ref="Z139" si="108">W139</f>
        <v>14.09561729807138</v>
      </c>
      <c r="AA139" s="6">
        <f>Z139/MAX(Z$1:Z139)-1</f>
        <v>0</v>
      </c>
      <c r="AC139" s="18" t="s">
        <v>248</v>
      </c>
      <c r="AD139" s="18" t="s">
        <v>249</v>
      </c>
      <c r="AE139" s="19">
        <v>39631</v>
      </c>
      <c r="AF139" s="23">
        <v>2811.23</v>
      </c>
      <c r="AG139" s="2">
        <f t="shared" si="67"/>
        <v>3031.9769999999999</v>
      </c>
      <c r="AH139" s="25">
        <f t="shared" si="68"/>
        <v>0</v>
      </c>
      <c r="AI139" s="6">
        <f t="shared" si="70"/>
        <v>1.6697648513956276E-2</v>
      </c>
      <c r="AJ139" s="2">
        <f t="shared" si="71"/>
        <v>0.56621961780177699</v>
      </c>
    </row>
    <row r="140" spans="1:37" x14ac:dyDescent="0.25">
      <c r="A140" s="25">
        <v>139</v>
      </c>
      <c r="B140" s="25" t="s">
        <v>91</v>
      </c>
      <c r="C140" s="25" t="s">
        <v>327</v>
      </c>
      <c r="D140" s="25" t="s">
        <v>11</v>
      </c>
      <c r="E140" s="25" t="s">
        <v>217</v>
      </c>
      <c r="F140" s="25" t="s">
        <v>217</v>
      </c>
      <c r="G140" s="25" t="s">
        <v>218</v>
      </c>
      <c r="H140" s="4">
        <v>-4.3799999999999999E-2</v>
      </c>
      <c r="I140" s="2">
        <f t="shared" si="96"/>
        <v>3.9940230824127321</v>
      </c>
      <c r="J140" s="6">
        <f>I140/MAX(I$1:I140)-1</f>
        <v>-4.379999999999995E-2</v>
      </c>
      <c r="M140" s="4">
        <v>-7.2999999999999995E-2</v>
      </c>
      <c r="N140" s="4">
        <f t="shared" si="97"/>
        <v>2.9199999999999997E-2</v>
      </c>
      <c r="O140" s="2">
        <f t="shared" si="98"/>
        <v>4.0158773525142495</v>
      </c>
      <c r="P140" s="6">
        <f>O140/MAX(O$1:O140)-1</f>
        <v>0</v>
      </c>
      <c r="S140" s="25" t="s">
        <v>91</v>
      </c>
      <c r="T140" s="25" t="s">
        <v>327</v>
      </c>
      <c r="U140" s="6">
        <f t="shared" si="99"/>
        <v>0</v>
      </c>
      <c r="V140" s="6">
        <f t="shared" si="100"/>
        <v>-4.3799999999999999E-2</v>
      </c>
      <c r="W140" s="2">
        <f t="shared" si="101"/>
        <v>13.478229260415855</v>
      </c>
      <c r="X140" s="6">
        <f>W140/MAX(W$1:W140)-1</f>
        <v>-4.379999999999995E-2</v>
      </c>
      <c r="AC140" s="18" t="s">
        <v>248</v>
      </c>
      <c r="AD140" s="18" t="s">
        <v>249</v>
      </c>
      <c r="AE140" s="19">
        <v>39632</v>
      </c>
      <c r="AF140" s="23">
        <v>2941.52</v>
      </c>
      <c r="AG140" s="2">
        <f t="shared" si="67"/>
        <v>2993.8490000000002</v>
      </c>
      <c r="AH140" s="25">
        <f t="shared" si="68"/>
        <v>0</v>
      </c>
      <c r="AI140" s="6">
        <f t="shared" si="70"/>
        <v>4.6346261245077791E-2</v>
      </c>
      <c r="AJ140" s="2">
        <f t="shared" si="71"/>
        <v>0.59246178013050621</v>
      </c>
    </row>
    <row r="141" spans="1:37" x14ac:dyDescent="0.25">
      <c r="A141" s="25">
        <v>140</v>
      </c>
      <c r="B141" s="25" t="s">
        <v>327</v>
      </c>
      <c r="C141" s="25" t="s">
        <v>92</v>
      </c>
      <c r="D141" s="25" t="s">
        <v>11</v>
      </c>
      <c r="E141" s="25" t="s">
        <v>21</v>
      </c>
      <c r="F141" s="25" t="s">
        <v>21</v>
      </c>
      <c r="G141" s="25" t="s">
        <v>22</v>
      </c>
      <c r="H141" s="4">
        <v>6.1199999999999997E-2</v>
      </c>
      <c r="I141" s="2">
        <f t="shared" si="96"/>
        <v>4.2384572950563912</v>
      </c>
      <c r="J141" s="6">
        <f>I141/MAX(I$1:I141)-1</f>
        <v>0</v>
      </c>
      <c r="M141" s="4">
        <v>-1E-3</v>
      </c>
      <c r="N141" s="4">
        <f t="shared" si="97"/>
        <v>6.2199999999999998E-2</v>
      </c>
      <c r="O141" s="2">
        <f t="shared" si="98"/>
        <v>4.2656649238406361</v>
      </c>
      <c r="P141" s="6">
        <f>O141/MAX(O$1:O141)-1</f>
        <v>0</v>
      </c>
      <c r="S141" s="25" t="s">
        <v>327</v>
      </c>
      <c r="T141" s="25" t="s">
        <v>92</v>
      </c>
      <c r="U141" s="6">
        <f t="shared" si="99"/>
        <v>-1.029898627985526E-3</v>
      </c>
      <c r="V141" s="6">
        <f t="shared" si="100"/>
        <v>6.2229898627985523E-2</v>
      </c>
      <c r="W141" s="2">
        <f t="shared" si="101"/>
        <v>14.31697810097628</v>
      </c>
      <c r="X141" s="6">
        <f>W141/MAX(W$1:W141)-1</f>
        <v>0</v>
      </c>
      <c r="Z141" s="30">
        <f t="shared" ref="Z141" si="109">W141</f>
        <v>14.31697810097628</v>
      </c>
      <c r="AA141" s="6">
        <f>Z141/MAX(Z$1:Z141)-1</f>
        <v>0</v>
      </c>
      <c r="AC141" s="18" t="s">
        <v>248</v>
      </c>
      <c r="AD141" s="18" t="s">
        <v>249</v>
      </c>
      <c r="AE141" s="19">
        <v>39633</v>
      </c>
      <c r="AF141" s="23">
        <v>2941.09</v>
      </c>
      <c r="AG141" s="2">
        <f t="shared" si="67"/>
        <v>2958.029</v>
      </c>
      <c r="AH141" s="25">
        <f t="shared" si="68"/>
        <v>0</v>
      </c>
      <c r="AI141" s="6">
        <f t="shared" si="70"/>
        <v>-1.4618292583423731E-4</v>
      </c>
      <c r="AJ141" s="2">
        <f t="shared" si="71"/>
        <v>0.5923751723340418</v>
      </c>
      <c r="AK141" s="14">
        <f t="shared" ref="AK141:AK191" si="110">AJ141/AJ131-1</f>
        <v>6.3962406123837079E-2</v>
      </c>
    </row>
    <row r="142" spans="1:37" x14ac:dyDescent="0.25">
      <c r="A142" s="25">
        <v>141</v>
      </c>
      <c r="B142" s="25" t="s">
        <v>92</v>
      </c>
      <c r="C142" s="25" t="s">
        <v>328</v>
      </c>
      <c r="D142" s="25" t="s">
        <v>11</v>
      </c>
      <c r="E142" s="25" t="s">
        <v>202</v>
      </c>
      <c r="F142" s="25" t="s">
        <v>202</v>
      </c>
      <c r="G142" s="25" t="s">
        <v>203</v>
      </c>
      <c r="H142" s="4">
        <v>-5.8999999999999999E-3</v>
      </c>
      <c r="I142" s="2">
        <f t="shared" si="96"/>
        <v>4.2134503970155581</v>
      </c>
      <c r="J142" s="6">
        <f>I142/MAX(I$1:I142)-1</f>
        <v>-5.9000000000001274E-3</v>
      </c>
      <c r="M142" s="4">
        <v>9.4000000000000004E-3</v>
      </c>
      <c r="N142" s="4">
        <f t="shared" si="97"/>
        <v>-1.5300000000000001E-2</v>
      </c>
      <c r="O142" s="2">
        <f t="shared" si="98"/>
        <v>4.2004002505058748</v>
      </c>
      <c r="P142" s="6">
        <f>O142/MAX(O$1:O142)-1</f>
        <v>-1.5299999999999869E-2</v>
      </c>
      <c r="S142" s="25" t="s">
        <v>92</v>
      </c>
      <c r="T142" s="25" t="s">
        <v>328</v>
      </c>
      <c r="U142" s="6">
        <f t="shared" si="99"/>
        <v>2.7166042545467617E-2</v>
      </c>
      <c r="V142" s="6">
        <f t="shared" si="100"/>
        <v>-3.3066042545467619E-2</v>
      </c>
      <c r="W142" s="2">
        <f t="shared" si="101"/>
        <v>13.84357229396687</v>
      </c>
      <c r="X142" s="6">
        <f>W142/MAX(W$1:W142)-1</f>
        <v>-3.3066042545467633E-2</v>
      </c>
      <c r="AC142" s="18" t="s">
        <v>248</v>
      </c>
      <c r="AD142" s="18" t="s">
        <v>249</v>
      </c>
      <c r="AE142" s="19">
        <v>39636</v>
      </c>
      <c r="AF142" s="23">
        <v>3094.85</v>
      </c>
      <c r="AG142" s="2">
        <f t="shared" si="67"/>
        <v>2931.2755000000002</v>
      </c>
      <c r="AH142" s="25">
        <f t="shared" si="68"/>
        <v>1</v>
      </c>
      <c r="AI142" s="6">
        <f t="shared" si="70"/>
        <v>5.2279937030148549E-2</v>
      </c>
      <c r="AJ142" s="2">
        <f t="shared" si="71"/>
        <v>0.62334450904188887</v>
      </c>
    </row>
    <row r="143" spans="1:37" x14ac:dyDescent="0.25">
      <c r="A143" s="25">
        <v>142</v>
      </c>
      <c r="B143" s="25" t="s">
        <v>328</v>
      </c>
      <c r="C143" s="25" t="s">
        <v>93</v>
      </c>
      <c r="D143" s="25" t="s">
        <v>11</v>
      </c>
      <c r="E143" s="25" t="s">
        <v>211</v>
      </c>
      <c r="F143" s="25" t="s">
        <v>211</v>
      </c>
      <c r="G143" s="25" t="s">
        <v>212</v>
      </c>
      <c r="H143" s="4">
        <v>1.4E-2</v>
      </c>
      <c r="I143" s="2">
        <f t="shared" si="96"/>
        <v>4.2724387025737762</v>
      </c>
      <c r="J143" s="6">
        <f>I143/MAX(I$1:I143)-1</f>
        <v>0</v>
      </c>
      <c r="M143" s="4">
        <v>-5.1000000000000004E-3</v>
      </c>
      <c r="N143" s="4">
        <f t="shared" si="97"/>
        <v>1.9099999999999999E-2</v>
      </c>
      <c r="O143" s="2">
        <f t="shared" si="98"/>
        <v>4.2806278952905368</v>
      </c>
      <c r="P143" s="6">
        <f>O143/MAX(O$1:O143)-1</f>
        <v>0</v>
      </c>
      <c r="S143" s="25" t="s">
        <v>328</v>
      </c>
      <c r="T143" s="25" t="s">
        <v>93</v>
      </c>
      <c r="U143" s="6">
        <f t="shared" si="99"/>
        <v>2.2933882563267005E-2</v>
      </c>
      <c r="V143" s="6">
        <f t="shared" si="100"/>
        <v>-8.9338825632670048E-3</v>
      </c>
      <c r="W143" s="2">
        <f t="shared" si="101"/>
        <v>13.719895444836474</v>
      </c>
      <c r="X143" s="6">
        <f>W143/MAX(W$1:W143)-1</f>
        <v>-4.1704516967801419E-2</v>
      </c>
      <c r="Z143" s="30">
        <f t="shared" ref="Z143" si="111">W143</f>
        <v>13.719895444836474</v>
      </c>
      <c r="AA143" s="6">
        <f>Z143/MAX(Z$1:Z143)-1</f>
        <v>-4.1704516967801419E-2</v>
      </c>
      <c r="AC143" s="18" t="s">
        <v>248</v>
      </c>
      <c r="AD143" s="18" t="s">
        <v>249</v>
      </c>
      <c r="AE143" s="19">
        <v>39637</v>
      </c>
      <c r="AF143" s="23">
        <v>3142.32</v>
      </c>
      <c r="AG143" s="2">
        <f t="shared" si="67"/>
        <v>2922.7519999999995</v>
      </c>
      <c r="AH143" s="25">
        <f t="shared" si="68"/>
        <v>1</v>
      </c>
      <c r="AI143" s="6">
        <f t="shared" si="70"/>
        <v>1.5338384735932298E-2</v>
      </c>
      <c r="AJ143" s="2">
        <f t="shared" si="71"/>
        <v>0.62334450904188887</v>
      </c>
    </row>
    <row r="144" spans="1:37" x14ac:dyDescent="0.25">
      <c r="A144" s="25">
        <v>143</v>
      </c>
      <c r="B144" s="25" t="s">
        <v>93</v>
      </c>
      <c r="C144" s="25" t="s">
        <v>329</v>
      </c>
      <c r="D144" s="25" t="s">
        <v>11</v>
      </c>
      <c r="E144" s="25" t="s">
        <v>80</v>
      </c>
      <c r="F144" s="25" t="s">
        <v>80</v>
      </c>
      <c r="G144" s="25" t="s">
        <v>81</v>
      </c>
      <c r="H144" s="4">
        <v>4.4999999999999997E-3</v>
      </c>
      <c r="I144" s="2">
        <f t="shared" si="96"/>
        <v>4.2916646767353583</v>
      </c>
      <c r="J144" s="6">
        <f>I144/MAX(I$1:I144)-1</f>
        <v>0</v>
      </c>
      <c r="M144" s="4">
        <v>3.1399999999999997E-2</v>
      </c>
      <c r="N144" s="4">
        <f t="shared" si="97"/>
        <v>-2.6899999999999997E-2</v>
      </c>
      <c r="O144" s="2">
        <f t="shared" si="98"/>
        <v>4.1654790049072208</v>
      </c>
      <c r="P144" s="6">
        <f>O144/MAX(O$1:O144)-1</f>
        <v>-2.6900000000000146E-2</v>
      </c>
      <c r="S144" s="25" t="s">
        <v>93</v>
      </c>
      <c r="T144" s="25" t="s">
        <v>329</v>
      </c>
      <c r="U144" s="6">
        <f t="shared" si="99"/>
        <v>1.3332341984159335E-2</v>
      </c>
      <c r="V144" s="6">
        <f t="shared" si="100"/>
        <v>-8.8323419841593344E-3</v>
      </c>
      <c r="W144" s="2">
        <f t="shared" si="101"/>
        <v>13.598716636280768</v>
      </c>
      <c r="X144" s="6">
        <f>W144/MAX(W$1:W144)-1</f>
        <v>-5.0168510395816934E-2</v>
      </c>
      <c r="AC144" s="18" t="s">
        <v>248</v>
      </c>
      <c r="AD144" s="18" t="s">
        <v>249</v>
      </c>
      <c r="AE144" s="19">
        <v>39638</v>
      </c>
      <c r="AF144" s="23">
        <v>3226.15</v>
      </c>
      <c r="AG144" s="2">
        <f t="shared" si="67"/>
        <v>2922.7134999999998</v>
      </c>
      <c r="AH144" s="25">
        <f t="shared" si="68"/>
        <v>1</v>
      </c>
      <c r="AI144" s="6">
        <f t="shared" si="70"/>
        <v>2.6677741286692536E-2</v>
      </c>
      <c r="AJ144" s="2">
        <f t="shared" si="71"/>
        <v>0.62334450904188887</v>
      </c>
    </row>
    <row r="145" spans="1:37" x14ac:dyDescent="0.25">
      <c r="A145" s="25">
        <v>144</v>
      </c>
      <c r="B145" s="25" t="s">
        <v>329</v>
      </c>
      <c r="C145" s="25" t="s">
        <v>94</v>
      </c>
      <c r="D145" s="25" t="s">
        <v>11</v>
      </c>
      <c r="E145" s="25" t="s">
        <v>205</v>
      </c>
      <c r="F145" s="25" t="s">
        <v>205</v>
      </c>
      <c r="G145" s="25" t="s">
        <v>215</v>
      </c>
      <c r="H145" s="4">
        <v>8.9999999999999993E-3</v>
      </c>
      <c r="I145" s="2">
        <f t="shared" si="96"/>
        <v>4.3302896588259765</v>
      </c>
      <c r="J145" s="6">
        <f>I145/MAX(I$1:I145)-1</f>
        <v>0</v>
      </c>
      <c r="M145" s="4">
        <v>-4.1000000000000003E-3</v>
      </c>
      <c r="N145" s="4">
        <f t="shared" si="97"/>
        <v>1.3100000000000001E-2</v>
      </c>
      <c r="O145" s="2">
        <f t="shared" si="98"/>
        <v>4.220046779871506</v>
      </c>
      <c r="P145" s="6">
        <f>O145/MAX(O$1:O145)-1</f>
        <v>-1.4152390000000015E-2</v>
      </c>
      <c r="S145" s="25" t="s">
        <v>329</v>
      </c>
      <c r="T145" s="25" t="s">
        <v>94</v>
      </c>
      <c r="U145" s="6">
        <f t="shared" si="99"/>
        <v>1.857380550605936E-2</v>
      </c>
      <c r="V145" s="6">
        <f t="shared" si="100"/>
        <v>-9.5738055060593606E-3</v>
      </c>
      <c r="W145" s="2">
        <f t="shared" si="101"/>
        <v>13.468525168073002</v>
      </c>
      <c r="X145" s="6">
        <f>W145/MAX(W$1:W145)-1</f>
        <v>-5.9262012340818071E-2</v>
      </c>
      <c r="Z145" s="30">
        <f t="shared" ref="Z145" si="112">W145</f>
        <v>13.468525168073002</v>
      </c>
      <c r="AA145" s="6">
        <f>Z145/MAX(Z$1:Z145)-1</f>
        <v>-5.9262012340818071E-2</v>
      </c>
      <c r="AC145" s="18" t="s">
        <v>248</v>
      </c>
      <c r="AD145" s="18" t="s">
        <v>249</v>
      </c>
      <c r="AE145" s="19">
        <v>39639</v>
      </c>
      <c r="AF145" s="23">
        <v>3152.49</v>
      </c>
      <c r="AG145" s="2">
        <f t="shared" si="67"/>
        <v>2920.4610000000002</v>
      </c>
      <c r="AH145" s="25">
        <f t="shared" si="68"/>
        <v>1</v>
      </c>
      <c r="AI145" s="6">
        <f t="shared" si="70"/>
        <v>-2.2832168374068207E-2</v>
      </c>
      <c r="AJ145" s="2">
        <f t="shared" si="71"/>
        <v>0.62334450904188887</v>
      </c>
    </row>
    <row r="146" spans="1:37" s="11" customFormat="1" x14ac:dyDescent="0.25">
      <c r="A146" s="11">
        <v>145</v>
      </c>
      <c r="B146" s="11" t="s">
        <v>94</v>
      </c>
      <c r="C146" s="11" t="s">
        <v>330</v>
      </c>
      <c r="D146" s="11" t="s">
        <v>11</v>
      </c>
      <c r="E146" s="11" t="s">
        <v>21</v>
      </c>
      <c r="F146" s="11" t="s">
        <v>21</v>
      </c>
      <c r="G146" s="11" t="s">
        <v>22</v>
      </c>
      <c r="H146" s="12">
        <v>-7.2800000000000004E-2</v>
      </c>
      <c r="I146" s="13">
        <f t="shared" si="96"/>
        <v>4.0150445716634451</v>
      </c>
      <c r="J146" s="14">
        <f>I146/MAX(I$1:I146)-1</f>
        <v>-7.2800000000000087E-2</v>
      </c>
      <c r="K146" s="14">
        <f>I146/I98-1</f>
        <v>0.50747994321456869</v>
      </c>
      <c r="L146" s="14"/>
      <c r="M146" s="12">
        <v>-9.4299999999999995E-2</v>
      </c>
      <c r="N146" s="12">
        <f t="shared" si="97"/>
        <v>2.1499999999999991E-2</v>
      </c>
      <c r="O146" s="13">
        <f t="shared" si="98"/>
        <v>4.3107777856387441</v>
      </c>
      <c r="P146" s="14">
        <f>O146/MAX(O$1:O146)-1</f>
        <v>0</v>
      </c>
      <c r="Q146" s="14">
        <f>O146/O98-1</f>
        <v>0.40723689795416274</v>
      </c>
      <c r="R146" s="14"/>
      <c r="S146" s="11" t="s">
        <v>94</v>
      </c>
      <c r="T146" s="11" t="s">
        <v>330</v>
      </c>
      <c r="U146" s="14">
        <f t="shared" si="99"/>
        <v>-6.6874181382063913E-2</v>
      </c>
      <c r="V146" s="14">
        <f t="shared" si="100"/>
        <v>-5.9258186179360905E-3</v>
      </c>
      <c r="W146" s="13">
        <f t="shared" si="101"/>
        <v>13.388713130875894</v>
      </c>
      <c r="X146" s="14">
        <f>W146/MAX(W$1:W146)-1</f>
        <v>-6.4836655022688539E-2</v>
      </c>
      <c r="Y146" s="14">
        <f>W146/W98-1</f>
        <v>0.42581770061010293</v>
      </c>
      <c r="Z146" s="14"/>
      <c r="AA146" s="14"/>
      <c r="AC146" s="21" t="s">
        <v>248</v>
      </c>
      <c r="AD146" s="21" t="s">
        <v>249</v>
      </c>
      <c r="AE146" s="22">
        <v>39640</v>
      </c>
      <c r="AF146" s="24">
        <v>3132.73</v>
      </c>
      <c r="AG146" s="13">
        <f t="shared" si="67"/>
        <v>2924.8420000000001</v>
      </c>
      <c r="AH146" s="11">
        <f t="shared" si="68"/>
        <v>1</v>
      </c>
      <c r="AI146" s="14">
        <f t="shared" si="70"/>
        <v>-6.2680611199400493E-3</v>
      </c>
      <c r="AJ146" s="13">
        <f t="shared" si="71"/>
        <v>0.62334450904188887</v>
      </c>
      <c r="AK146" s="14">
        <f t="shared" ref="AK146" si="113">AJ146/AJ136-1</f>
        <v>0.10818882017824949</v>
      </c>
    </row>
    <row r="147" spans="1:37" x14ac:dyDescent="0.25">
      <c r="A147" s="25">
        <v>146</v>
      </c>
      <c r="B147" s="25" t="s">
        <v>330</v>
      </c>
      <c r="C147" s="25" t="s">
        <v>95</v>
      </c>
      <c r="D147" s="25" t="s">
        <v>11</v>
      </c>
      <c r="E147" s="25" t="s">
        <v>202</v>
      </c>
      <c r="F147" s="25" t="s">
        <v>202</v>
      </c>
      <c r="G147" s="25" t="s">
        <v>203</v>
      </c>
      <c r="H147" s="4">
        <v>5.6599999999999998E-2</v>
      </c>
      <c r="I147" s="2">
        <f t="shared" si="96"/>
        <v>4.2422960944195962</v>
      </c>
      <c r="J147" s="6">
        <f>I147/MAX(I$1:I147)-1</f>
        <v>-2.0320480000000085E-2</v>
      </c>
      <c r="M147" s="4">
        <v>6.3100000000000003E-2</v>
      </c>
      <c r="N147" s="4">
        <f t="shared" si="97"/>
        <v>-6.5000000000000058E-3</v>
      </c>
      <c r="O147" s="2">
        <f t="shared" si="98"/>
        <v>4.2827577300320927</v>
      </c>
      <c r="P147" s="6">
        <f>O147/MAX(O$1:O147)-1</f>
        <v>-6.4999999999999503E-3</v>
      </c>
      <c r="S147" s="25" t="s">
        <v>330</v>
      </c>
      <c r="T147" s="25" t="s">
        <v>95</v>
      </c>
      <c r="U147" s="6">
        <f t="shared" si="99"/>
        <v>-8.0382363616280372E-3</v>
      </c>
      <c r="V147" s="6">
        <f t="shared" si="100"/>
        <v>6.4638236361628035E-2</v>
      </c>
      <c r="W147" s="2">
        <f t="shared" si="101"/>
        <v>14.254135934807483</v>
      </c>
      <c r="X147" s="6">
        <f>W147/MAX(W$1:W147)-1</f>
        <v>-4.3893456933145059E-3</v>
      </c>
      <c r="Z147" s="30">
        <f t="shared" ref="Z147" si="114">W147</f>
        <v>14.254135934807483</v>
      </c>
      <c r="AA147" s="6">
        <f>Z147/MAX(Z$1:Z147)-1</f>
        <v>-4.3893456933145059E-3</v>
      </c>
      <c r="AC147" s="18" t="s">
        <v>248</v>
      </c>
      <c r="AD147" s="18" t="s">
        <v>249</v>
      </c>
      <c r="AE147" s="19">
        <v>39643</v>
      </c>
      <c r="AF147" s="23">
        <v>3198.35</v>
      </c>
      <c r="AG147" s="2">
        <f t="shared" si="67"/>
        <v>2935.8684999999996</v>
      </c>
      <c r="AH147" s="25">
        <f t="shared" si="68"/>
        <v>1</v>
      </c>
      <c r="AI147" s="6">
        <f t="shared" si="70"/>
        <v>2.0946586523575172E-2</v>
      </c>
      <c r="AJ147" s="2">
        <f t="shared" si="71"/>
        <v>0.62334450904188887</v>
      </c>
    </row>
    <row r="148" spans="1:37" x14ac:dyDescent="0.25">
      <c r="A148" s="25">
        <v>147</v>
      </c>
      <c r="B148" s="25" t="s">
        <v>95</v>
      </c>
      <c r="C148" s="25" t="s">
        <v>331</v>
      </c>
      <c r="D148" s="25" t="s">
        <v>11</v>
      </c>
      <c r="E148" s="25" t="s">
        <v>202</v>
      </c>
      <c r="F148" s="25" t="s">
        <v>202</v>
      </c>
      <c r="G148" s="25" t="s">
        <v>203</v>
      </c>
      <c r="H148" s="4">
        <v>-1.8100000000000002E-2</v>
      </c>
      <c r="I148" s="2">
        <f t="shared" si="96"/>
        <v>4.1655105351106014</v>
      </c>
      <c r="J148" s="6">
        <f>I148/MAX(I$1:I148)-1</f>
        <v>-3.8052679312000071E-2</v>
      </c>
      <c r="M148" s="4">
        <v>-3.8800000000000001E-2</v>
      </c>
      <c r="N148" s="4">
        <f t="shared" si="97"/>
        <v>2.07E-2</v>
      </c>
      <c r="O148" s="2">
        <f t="shared" si="98"/>
        <v>4.3714108150437569</v>
      </c>
      <c r="P148" s="6">
        <f>O148/MAX(O$1:O148)-1</f>
        <v>0</v>
      </c>
      <c r="S148" s="25" t="s">
        <v>95</v>
      </c>
      <c r="T148" s="25" t="s">
        <v>331</v>
      </c>
      <c r="U148" s="6">
        <f t="shared" si="99"/>
        <v>2.1790508402917297E-2</v>
      </c>
      <c r="V148" s="6">
        <f t="shared" si="100"/>
        <v>-3.9890508402917302E-2</v>
      </c>
      <c r="W148" s="2">
        <f t="shared" si="101"/>
        <v>13.68553120552372</v>
      </c>
      <c r="X148" s="6">
        <f>W148/MAX(W$1:W148)-1</f>
        <v>-4.4104760864969283E-2</v>
      </c>
      <c r="AC148" s="18" t="s">
        <v>248</v>
      </c>
      <c r="AD148" s="18" t="s">
        <v>249</v>
      </c>
      <c r="AE148" s="19">
        <v>39644</v>
      </c>
      <c r="AF148" s="23">
        <v>3106.33</v>
      </c>
      <c r="AG148" s="2">
        <f t="shared" si="67"/>
        <v>2951.6205</v>
      </c>
      <c r="AH148" s="25">
        <f t="shared" si="68"/>
        <v>1</v>
      </c>
      <c r="AI148" s="6">
        <f t="shared" si="70"/>
        <v>-2.8771085090749882E-2</v>
      </c>
      <c r="AJ148" s="2">
        <f t="shared" si="71"/>
        <v>0.62334450904188887</v>
      </c>
    </row>
    <row r="149" spans="1:37" x14ac:dyDescent="0.25">
      <c r="A149" s="25">
        <v>148</v>
      </c>
      <c r="B149" s="25" t="s">
        <v>331</v>
      </c>
      <c r="C149" s="25" t="s">
        <v>96</v>
      </c>
      <c r="D149" s="25" t="s">
        <v>11</v>
      </c>
      <c r="E149" s="25" t="s">
        <v>80</v>
      </c>
      <c r="F149" s="25" t="s">
        <v>80</v>
      </c>
      <c r="G149" s="25" t="s">
        <v>81</v>
      </c>
      <c r="H149" s="4">
        <v>-2.9100000000000001E-2</v>
      </c>
      <c r="I149" s="2">
        <f t="shared" si="96"/>
        <v>4.0442941785388831</v>
      </c>
      <c r="J149" s="6">
        <f>I149/MAX(I$1:I149)-1</f>
        <v>-6.6045346344020817E-2</v>
      </c>
      <c r="M149" s="4">
        <v>-3.8800000000000001E-2</v>
      </c>
      <c r="N149" s="4">
        <f t="shared" si="97"/>
        <v>9.7000000000000003E-3</v>
      </c>
      <c r="O149" s="2">
        <f t="shared" si="98"/>
        <v>4.4138134999496819</v>
      </c>
      <c r="P149" s="6">
        <f>O149/MAX(O$1:O149)-1</f>
        <v>0</v>
      </c>
      <c r="S149" s="25" t="s">
        <v>331</v>
      </c>
      <c r="T149" s="25" t="s">
        <v>96</v>
      </c>
      <c r="U149" s="6">
        <f t="shared" si="99"/>
        <v>-7.6098131352199339E-2</v>
      </c>
      <c r="V149" s="6">
        <f t="shared" si="100"/>
        <v>4.6998131352199338E-2</v>
      </c>
      <c r="W149" s="2">
        <f t="shared" si="101"/>
        <v>14.328725598745548</v>
      </c>
      <c r="X149" s="6">
        <f>W149/MAX(W$1:W149)-1</f>
        <v>0</v>
      </c>
      <c r="Z149" s="30">
        <f t="shared" ref="Z149" si="115">W149</f>
        <v>14.328725598745548</v>
      </c>
      <c r="AA149" s="6">
        <f>Z149/MAX(Z$1:Z149)-1</f>
        <v>0</v>
      </c>
      <c r="AC149" s="18" t="s">
        <v>248</v>
      </c>
      <c r="AD149" s="18" t="s">
        <v>249</v>
      </c>
      <c r="AE149" s="19">
        <v>39645</v>
      </c>
      <c r="AF149" s="23">
        <v>2948.53</v>
      </c>
      <c r="AG149" s="2">
        <f t="shared" si="67"/>
        <v>2951.4550000000004</v>
      </c>
      <c r="AH149" s="25">
        <f t="shared" si="68"/>
        <v>0</v>
      </c>
      <c r="AI149" s="6">
        <f t="shared" si="70"/>
        <v>-5.0799496511961029E-2</v>
      </c>
      <c r="AJ149" s="2">
        <f t="shared" si="71"/>
        <v>0.62334450904188887</v>
      </c>
    </row>
    <row r="150" spans="1:37" x14ac:dyDescent="0.25">
      <c r="A150" s="25">
        <v>149</v>
      </c>
      <c r="B150" s="25" t="s">
        <v>96</v>
      </c>
      <c r="C150" s="25" t="s">
        <v>332</v>
      </c>
      <c r="D150" s="25" t="s">
        <v>11</v>
      </c>
      <c r="E150" s="25" t="s">
        <v>205</v>
      </c>
      <c r="F150" s="25" t="s">
        <v>205</v>
      </c>
      <c r="G150" s="25" t="s">
        <v>215</v>
      </c>
      <c r="H150" s="4">
        <v>-4.7500000000000001E-2</v>
      </c>
      <c r="I150" s="2">
        <f t="shared" si="96"/>
        <v>3.8521902050582861</v>
      </c>
      <c r="J150" s="6">
        <f>I150/MAX(I$1:I150)-1</f>
        <v>-0.11040819239267985</v>
      </c>
      <c r="M150" s="4">
        <v>-4.7600000000000003E-2</v>
      </c>
      <c r="N150" s="4">
        <f t="shared" si="97"/>
        <v>1.0000000000000286E-4</v>
      </c>
      <c r="O150" s="2">
        <f t="shared" si="98"/>
        <v>4.4142548812996765</v>
      </c>
      <c r="P150" s="6">
        <f>O150/MAX(O$1:O150)-1</f>
        <v>0</v>
      </c>
      <c r="S150" s="25" t="s">
        <v>96</v>
      </c>
      <c r="T150" s="25" t="s">
        <v>332</v>
      </c>
      <c r="U150" s="6">
        <f t="shared" si="99"/>
        <v>-8.4552236644474643E-2</v>
      </c>
      <c r="V150" s="6">
        <f t="shared" si="100"/>
        <v>3.7052236644474643E-2</v>
      </c>
      <c r="W150" s="2">
        <f t="shared" si="101"/>
        <v>14.859636930444008</v>
      </c>
      <c r="X150" s="6">
        <f>W150/MAX(W$1:W150)-1</f>
        <v>0</v>
      </c>
      <c r="AC150" s="18" t="s">
        <v>248</v>
      </c>
      <c r="AD150" s="18" t="s">
        <v>249</v>
      </c>
      <c r="AE150" s="19">
        <v>39646</v>
      </c>
      <c r="AF150" s="23">
        <v>2918.37</v>
      </c>
      <c r="AG150" s="2">
        <f t="shared" ref="AG150:AG213" si="116">AVERAGE(AF131:AF150)</f>
        <v>2962.2335000000003</v>
      </c>
      <c r="AH150" s="25">
        <f t="shared" ref="AH150:AH213" si="117">IF(AF150&gt;AG150,1,0)</f>
        <v>0</v>
      </c>
      <c r="AI150" s="6">
        <f t="shared" si="70"/>
        <v>-1.0228825889511128E-2</v>
      </c>
      <c r="AJ150" s="2">
        <f t="shared" si="71"/>
        <v>0.61696842658971662</v>
      </c>
    </row>
    <row r="151" spans="1:37" x14ac:dyDescent="0.25">
      <c r="A151" s="25">
        <v>150</v>
      </c>
      <c r="B151" s="25" t="s">
        <v>332</v>
      </c>
      <c r="C151" s="25" t="s">
        <v>97</v>
      </c>
      <c r="D151" s="25" t="s">
        <v>11</v>
      </c>
      <c r="E151" s="25" t="s">
        <v>80</v>
      </c>
      <c r="F151" s="25" t="s">
        <v>80</v>
      </c>
      <c r="G151" s="25" t="s">
        <v>81</v>
      </c>
      <c r="H151" s="4">
        <v>1.5299999999999999E-2</v>
      </c>
      <c r="I151" s="2">
        <f t="shared" si="96"/>
        <v>3.9111287151956784</v>
      </c>
      <c r="J151" s="6">
        <f>I151/MAX(I$1:I151)-1</f>
        <v>-9.6797437736287684E-2</v>
      </c>
      <c r="M151" s="4">
        <v>4.1799999999999997E-2</v>
      </c>
      <c r="N151" s="4">
        <f t="shared" si="97"/>
        <v>-2.6499999999999996E-2</v>
      </c>
      <c r="O151" s="2">
        <f t="shared" si="98"/>
        <v>4.297277126945235</v>
      </c>
      <c r="P151" s="6">
        <f>O151/MAX(O$1:O151)-1</f>
        <v>-2.6499999999999968E-2</v>
      </c>
      <c r="S151" s="25" t="s">
        <v>332</v>
      </c>
      <c r="T151" s="25" t="s">
        <v>97</v>
      </c>
      <c r="U151" s="6">
        <f t="shared" si="99"/>
        <v>-7.8280877038542362E-3</v>
      </c>
      <c r="V151" s="6">
        <f t="shared" si="100"/>
        <v>2.3128087703854237E-2</v>
      </c>
      <c r="W151" s="2">
        <f t="shared" si="101"/>
        <v>15.203311916618748</v>
      </c>
      <c r="X151" s="6">
        <f>W151/MAX(W$1:W151)-1</f>
        <v>0</v>
      </c>
      <c r="Z151" s="30">
        <f t="shared" ref="Z151" si="118">W151</f>
        <v>15.203311916618748</v>
      </c>
      <c r="AA151" s="6">
        <f>Z151/MAX(Z$1:Z151)-1</f>
        <v>0</v>
      </c>
      <c r="AC151" s="18" t="s">
        <v>248</v>
      </c>
      <c r="AD151" s="18" t="s">
        <v>249</v>
      </c>
      <c r="AE151" s="19">
        <v>39647</v>
      </c>
      <c r="AF151" s="23">
        <v>3015.8</v>
      </c>
      <c r="AG151" s="2">
        <f t="shared" si="116"/>
        <v>2974.8095000000003</v>
      </c>
      <c r="AH151" s="25">
        <f t="shared" si="117"/>
        <v>1</v>
      </c>
      <c r="AI151" s="6">
        <f t="shared" ref="AI151:AI214" si="119">AF151/AF150-1</f>
        <v>3.3385074545037252E-2</v>
      </c>
      <c r="AJ151" s="2">
        <f t="shared" ref="AJ151:AJ214" si="120">IF(AH150&lt;1,AJ150*(1+AI151), AJ150)</f>
        <v>0.63756596350334871</v>
      </c>
      <c r="AK151" s="14">
        <f t="shared" ref="AK151:AK201" si="121">AJ151/AJ141-1</f>
        <v>7.6287449710710886E-2</v>
      </c>
    </row>
    <row r="152" spans="1:37" x14ac:dyDescent="0.25">
      <c r="A152" s="25">
        <v>151</v>
      </c>
      <c r="B152" s="25" t="s">
        <v>97</v>
      </c>
      <c r="C152" s="25" t="s">
        <v>333</v>
      </c>
      <c r="D152" s="25" t="s">
        <v>11</v>
      </c>
      <c r="E152" s="25" t="s">
        <v>80</v>
      </c>
      <c r="F152" s="25" t="s">
        <v>80</v>
      </c>
      <c r="G152" s="25" t="s">
        <v>81</v>
      </c>
      <c r="H152" s="4">
        <v>6.2300000000000001E-2</v>
      </c>
      <c r="I152" s="2">
        <f t="shared" si="96"/>
        <v>4.1547920341523694</v>
      </c>
      <c r="J152" s="6">
        <f>I152/MAX(I$1:I152)-1</f>
        <v>-4.052791810725842E-2</v>
      </c>
      <c r="M152" s="4">
        <v>7.4399999999999994E-2</v>
      </c>
      <c r="N152" s="4">
        <f t="shared" si="97"/>
        <v>-1.2099999999999993E-2</v>
      </c>
      <c r="O152" s="2">
        <f t="shared" si="98"/>
        <v>4.245280073709198</v>
      </c>
      <c r="P152" s="6">
        <f>O152/MAX(O$1:O152)-1</f>
        <v>-3.8279349999999934E-2</v>
      </c>
      <c r="S152" s="25" t="s">
        <v>97</v>
      </c>
      <c r="T152" s="25" t="s">
        <v>333</v>
      </c>
      <c r="U152" s="6">
        <f t="shared" si="99"/>
        <v>6.9850323962855621E-2</v>
      </c>
      <c r="V152" s="6">
        <f t="shared" si="100"/>
        <v>-7.5503239628556193E-3</v>
      </c>
      <c r="W152" s="2">
        <f t="shared" si="101"/>
        <v>15.088521986339934</v>
      </c>
      <c r="X152" s="6">
        <f>W152/MAX(W$1:W152)-1</f>
        <v>-7.5503239628555985E-3</v>
      </c>
      <c r="AC152" s="18" t="s">
        <v>248</v>
      </c>
      <c r="AD152" s="18" t="s">
        <v>249</v>
      </c>
      <c r="AE152" s="19">
        <v>39650</v>
      </c>
      <c r="AF152" s="23">
        <v>3139.51</v>
      </c>
      <c r="AG152" s="2">
        <f t="shared" si="116"/>
        <v>2995.8865000000001</v>
      </c>
      <c r="AH152" s="25">
        <f t="shared" si="117"/>
        <v>1</v>
      </c>
      <c r="AI152" s="6">
        <f t="shared" si="119"/>
        <v>4.1020624709861453E-2</v>
      </c>
      <c r="AJ152" s="2">
        <f t="shared" si="120"/>
        <v>0.63756596350334871</v>
      </c>
    </row>
    <row r="153" spans="1:37" x14ac:dyDescent="0.25">
      <c r="A153" s="25">
        <v>152</v>
      </c>
      <c r="B153" s="25" t="s">
        <v>333</v>
      </c>
      <c r="C153" s="25" t="s">
        <v>98</v>
      </c>
      <c r="D153" s="25" t="s">
        <v>11</v>
      </c>
      <c r="E153" s="25" t="s">
        <v>80</v>
      </c>
      <c r="F153" s="25" t="s">
        <v>80</v>
      </c>
      <c r="G153" s="25" t="s">
        <v>81</v>
      </c>
      <c r="H153" s="4">
        <v>9.9000000000000008E-3</v>
      </c>
      <c r="I153" s="2">
        <f t="shared" si="96"/>
        <v>4.1959244752904779</v>
      </c>
      <c r="J153" s="6">
        <f>I153/MAX(I$1:I153)-1</f>
        <v>-3.1029144496520278E-2</v>
      </c>
      <c r="M153" s="4">
        <v>5.3E-3</v>
      </c>
      <c r="N153" s="4">
        <f t="shared" si="97"/>
        <v>4.6000000000000008E-3</v>
      </c>
      <c r="O153" s="2">
        <f t="shared" si="98"/>
        <v>4.2648083620482602</v>
      </c>
      <c r="P153" s="6">
        <f>O153/MAX(O$1:O153)-1</f>
        <v>-3.385543500999999E-2</v>
      </c>
      <c r="S153" s="25" t="s">
        <v>333</v>
      </c>
      <c r="T153" s="25" t="s">
        <v>98</v>
      </c>
      <c r="U153" s="6">
        <f t="shared" si="99"/>
        <v>2.6953914771396192E-2</v>
      </c>
      <c r="V153" s="6">
        <f t="shared" si="100"/>
        <v>-1.7053914771396193E-2</v>
      </c>
      <c r="W153" s="2">
        <f t="shared" si="101"/>
        <v>14.831203618358556</v>
      </c>
      <c r="X153" s="6">
        <f>W153/MAX(W$1:W153)-1</f>
        <v>-2.4475476152892806E-2</v>
      </c>
      <c r="Z153" s="30">
        <f t="shared" ref="Z153" si="122">W153</f>
        <v>14.831203618358556</v>
      </c>
      <c r="AA153" s="6">
        <f>Z153/MAX(Z$1:Z153)-1</f>
        <v>-2.4475476152892806E-2</v>
      </c>
      <c r="AC153" s="18" t="s">
        <v>248</v>
      </c>
      <c r="AD153" s="18" t="s">
        <v>249</v>
      </c>
      <c r="AE153" s="19">
        <v>39651</v>
      </c>
      <c r="AF153" s="23">
        <v>3150.01</v>
      </c>
      <c r="AG153" s="2">
        <f t="shared" si="116"/>
        <v>3013.0485000000003</v>
      </c>
      <c r="AH153" s="25">
        <f t="shared" si="117"/>
        <v>1</v>
      </c>
      <c r="AI153" s="6">
        <f t="shared" si="119"/>
        <v>3.3444709524734773E-3</v>
      </c>
      <c r="AJ153" s="2">
        <f t="shared" si="120"/>
        <v>0.63756596350334871</v>
      </c>
    </row>
    <row r="154" spans="1:37" x14ac:dyDescent="0.25">
      <c r="A154" s="25">
        <v>153</v>
      </c>
      <c r="B154" s="25" t="s">
        <v>98</v>
      </c>
      <c r="C154" s="25" t="s">
        <v>334</v>
      </c>
      <c r="D154" s="25" t="s">
        <v>11</v>
      </c>
      <c r="E154" s="25" t="s">
        <v>217</v>
      </c>
      <c r="F154" s="25" t="s">
        <v>217</v>
      </c>
      <c r="G154" s="25" t="s">
        <v>218</v>
      </c>
      <c r="H154" s="4">
        <v>2.47E-2</v>
      </c>
      <c r="I154" s="2">
        <f t="shared" si="96"/>
        <v>4.2995638098301523</v>
      </c>
      <c r="J154" s="6">
        <f>I154/MAX(I$1:I154)-1</f>
        <v>-7.0955643655843392E-3</v>
      </c>
      <c r="M154" s="4">
        <v>2.5999999999999999E-2</v>
      </c>
      <c r="N154" s="4">
        <f t="shared" si="97"/>
        <v>-1.2999999999999991E-3</v>
      </c>
      <c r="O154" s="2">
        <f t="shared" si="98"/>
        <v>4.2592641111775977</v>
      </c>
      <c r="P154" s="6">
        <f>O154/MAX(O$1:O154)-1</f>
        <v>-3.5111422944486881E-2</v>
      </c>
      <c r="S154" s="25" t="s">
        <v>98</v>
      </c>
      <c r="T154" s="25" t="s">
        <v>334</v>
      </c>
      <c r="U154" s="6">
        <f t="shared" si="99"/>
        <v>0</v>
      </c>
      <c r="V154" s="6">
        <f t="shared" si="100"/>
        <v>2.47E-2</v>
      </c>
      <c r="W154" s="2">
        <f t="shared" si="101"/>
        <v>15.197534347732011</v>
      </c>
      <c r="X154" s="6">
        <f>W154/MAX(W$1:W154)-1</f>
        <v>-3.8002041386930863E-4</v>
      </c>
      <c r="AC154" s="18" t="s">
        <v>248</v>
      </c>
      <c r="AD154" s="18" t="s">
        <v>249</v>
      </c>
      <c r="AE154" s="19">
        <v>39652</v>
      </c>
      <c r="AF154" s="23">
        <v>3122.69</v>
      </c>
      <c r="AG154" s="2">
        <f t="shared" si="116"/>
        <v>3020.8380000000006</v>
      </c>
      <c r="AH154" s="25">
        <f t="shared" si="117"/>
        <v>1</v>
      </c>
      <c r="AI154" s="6">
        <f t="shared" si="119"/>
        <v>-8.6729883397196339E-3</v>
      </c>
      <c r="AJ154" s="2">
        <f t="shared" si="120"/>
        <v>0.63756596350334871</v>
      </c>
    </row>
    <row r="155" spans="1:37" x14ac:dyDescent="0.25">
      <c r="A155" s="25">
        <v>154</v>
      </c>
      <c r="B155" s="25" t="s">
        <v>334</v>
      </c>
      <c r="C155" s="25" t="s">
        <v>99</v>
      </c>
      <c r="D155" s="25" t="s">
        <v>11</v>
      </c>
      <c r="E155" s="25" t="s">
        <v>80</v>
      </c>
      <c r="F155" s="25" t="s">
        <v>80</v>
      </c>
      <c r="G155" s="25" t="s">
        <v>81</v>
      </c>
      <c r="H155" s="4">
        <v>4.7999999999999996E-3</v>
      </c>
      <c r="I155" s="2">
        <f t="shared" si="96"/>
        <v>4.3202017161173369</v>
      </c>
      <c r="J155" s="6">
        <f>I155/MAX(I$1:I155)-1</f>
        <v>-2.329623074539211E-3</v>
      </c>
      <c r="M155" s="4">
        <v>1.4200000000000001E-2</v>
      </c>
      <c r="N155" s="4">
        <f t="shared" si="97"/>
        <v>-9.4000000000000021E-3</v>
      </c>
      <c r="O155" s="2">
        <f t="shared" si="98"/>
        <v>4.2192270285325284</v>
      </c>
      <c r="P155" s="6">
        <f>O155/MAX(O$1:O155)-1</f>
        <v>-4.4181375568808745E-2</v>
      </c>
      <c r="S155" s="25" t="s">
        <v>334</v>
      </c>
      <c r="T155" s="25" t="s">
        <v>99</v>
      </c>
      <c r="U155" s="6">
        <f t="shared" si="99"/>
        <v>0</v>
      </c>
      <c r="V155" s="6">
        <f t="shared" si="100"/>
        <v>4.7999999999999996E-3</v>
      </c>
      <c r="W155" s="2">
        <f t="shared" si="101"/>
        <v>15.270482512601124</v>
      </c>
      <c r="X155" s="6">
        <f>W155/MAX(W$1:W155)-1</f>
        <v>0</v>
      </c>
      <c r="Z155" s="30">
        <f t="shared" ref="Z155" si="123">W155</f>
        <v>15.270482512601124</v>
      </c>
      <c r="AA155" s="6">
        <f>Z155/MAX(Z$1:Z155)-1</f>
        <v>0</v>
      </c>
      <c r="AC155" s="18" t="s">
        <v>248</v>
      </c>
      <c r="AD155" s="18" t="s">
        <v>249</v>
      </c>
      <c r="AE155" s="19">
        <v>39653</v>
      </c>
      <c r="AF155" s="23">
        <v>3200.74</v>
      </c>
      <c r="AG155" s="2">
        <f t="shared" si="116"/>
        <v>3030.7100000000005</v>
      </c>
      <c r="AH155" s="25">
        <f t="shared" si="117"/>
        <v>1</v>
      </c>
      <c r="AI155" s="6">
        <f t="shared" si="119"/>
        <v>2.4994475916597425E-2</v>
      </c>
      <c r="AJ155" s="2">
        <f t="shared" si="120"/>
        <v>0.63756596350334871</v>
      </c>
    </row>
    <row r="156" spans="1:37" x14ac:dyDescent="0.25">
      <c r="A156" s="25">
        <v>155</v>
      </c>
      <c r="B156" s="25" t="s">
        <v>99</v>
      </c>
      <c r="C156" s="25" t="s">
        <v>335</v>
      </c>
      <c r="D156" s="25" t="s">
        <v>11</v>
      </c>
      <c r="E156" s="25" t="s">
        <v>217</v>
      </c>
      <c r="F156" s="25" t="s">
        <v>217</v>
      </c>
      <c r="G156" s="25" t="s">
        <v>218</v>
      </c>
      <c r="H156" s="4">
        <v>4.5600000000000002E-2</v>
      </c>
      <c r="I156" s="2">
        <f t="shared" si="96"/>
        <v>4.5172029143722883</v>
      </c>
      <c r="J156" s="6">
        <f>I156/MAX(I$1:I156)-1</f>
        <v>0</v>
      </c>
      <c r="M156" s="4">
        <v>3.5000000000000001E-3</v>
      </c>
      <c r="N156" s="4">
        <f t="shared" si="97"/>
        <v>4.2099999999999999E-2</v>
      </c>
      <c r="O156" s="2">
        <f t="shared" si="98"/>
        <v>4.396856486433748</v>
      </c>
      <c r="P156" s="6">
        <f>O156/MAX(O$1:O156)-1</f>
        <v>-3.9414114802555078E-3</v>
      </c>
      <c r="S156" s="25" t="s">
        <v>99</v>
      </c>
      <c r="T156" s="25" t="s">
        <v>335</v>
      </c>
      <c r="U156" s="6">
        <f t="shared" si="99"/>
        <v>0</v>
      </c>
      <c r="V156" s="6">
        <f t="shared" si="100"/>
        <v>4.5600000000000002E-2</v>
      </c>
      <c r="W156" s="2">
        <f t="shared" si="101"/>
        <v>15.966816515175736</v>
      </c>
      <c r="X156" s="6">
        <f>W156/MAX(W$1:W156)-1</f>
        <v>0</v>
      </c>
      <c r="AC156" s="18" t="s">
        <v>248</v>
      </c>
      <c r="AD156" s="18" t="s">
        <v>249</v>
      </c>
      <c r="AE156" s="19">
        <v>39654</v>
      </c>
      <c r="AF156" s="23">
        <v>3172.17</v>
      </c>
      <c r="AG156" s="2">
        <f t="shared" si="116"/>
        <v>3049.6830000000004</v>
      </c>
      <c r="AH156" s="25">
        <f t="shared" si="117"/>
        <v>1</v>
      </c>
      <c r="AI156" s="6">
        <f t="shared" si="119"/>
        <v>-8.9260608484287296E-3</v>
      </c>
      <c r="AJ156" s="2">
        <f t="shared" si="120"/>
        <v>0.63756596350334871</v>
      </c>
      <c r="AK156" s="14">
        <f t="shared" ref="AK156" si="124">AJ156/AJ146-1</f>
        <v>2.2814758540696811E-2</v>
      </c>
    </row>
    <row r="157" spans="1:37" x14ac:dyDescent="0.25">
      <c r="A157" s="25">
        <v>156</v>
      </c>
      <c r="B157" s="25" t="s">
        <v>335</v>
      </c>
      <c r="C157" s="25" t="s">
        <v>100</v>
      </c>
      <c r="D157" s="25" t="s">
        <v>11</v>
      </c>
      <c r="E157" s="25" t="s">
        <v>211</v>
      </c>
      <c r="F157" s="25" t="s">
        <v>211</v>
      </c>
      <c r="G157" s="25" t="s">
        <v>212</v>
      </c>
      <c r="H157" s="4">
        <v>-5.8999999999999999E-3</v>
      </c>
      <c r="I157" s="2">
        <f t="shared" si="96"/>
        <v>4.4905514171774916</v>
      </c>
      <c r="J157" s="6">
        <f>I157/MAX(I$1:I157)-1</f>
        <v>-5.9000000000000163E-3</v>
      </c>
      <c r="M157" s="4">
        <v>-8.5000000000000006E-3</v>
      </c>
      <c r="N157" s="4">
        <f t="shared" si="97"/>
        <v>2.6000000000000007E-3</v>
      </c>
      <c r="O157" s="2">
        <f t="shared" si="98"/>
        <v>4.4082883132984758</v>
      </c>
      <c r="P157" s="6">
        <f>O157/MAX(O$1:O157)-1</f>
        <v>-1.3516591501041564E-3</v>
      </c>
      <c r="S157" s="25" t="s">
        <v>335</v>
      </c>
      <c r="T157" s="25" t="s">
        <v>100</v>
      </c>
      <c r="U157" s="6">
        <f t="shared" si="99"/>
        <v>1.3611581346058443E-2</v>
      </c>
      <c r="V157" s="6">
        <f t="shared" si="100"/>
        <v>-1.9511581346058442E-2</v>
      </c>
      <c r="W157" s="2">
        <f t="shared" si="101"/>
        <v>15.655278675902295</v>
      </c>
      <c r="X157" s="6">
        <f>W157/MAX(W$1:W157)-1</f>
        <v>-1.951158134605846E-2</v>
      </c>
      <c r="Z157" s="30">
        <f t="shared" ref="Z157" si="125">W157</f>
        <v>15.655278675902295</v>
      </c>
      <c r="AA157" s="6">
        <f>Z157/MAX(Z$1:Z157)-1</f>
        <v>0</v>
      </c>
      <c r="AC157" s="18" t="s">
        <v>248</v>
      </c>
      <c r="AD157" s="18" t="s">
        <v>249</v>
      </c>
      <c r="AE157" s="19">
        <v>39657</v>
      </c>
      <c r="AF157" s="23">
        <v>3215.85</v>
      </c>
      <c r="AG157" s="2">
        <f t="shared" si="116"/>
        <v>3069.7894999999999</v>
      </c>
      <c r="AH157" s="25">
        <f t="shared" si="117"/>
        <v>1</v>
      </c>
      <c r="AI157" s="6">
        <f t="shared" si="119"/>
        <v>1.3769753827821196E-2</v>
      </c>
      <c r="AJ157" s="2">
        <f t="shared" si="120"/>
        <v>0.63756596350334871</v>
      </c>
    </row>
    <row r="158" spans="1:37" x14ac:dyDescent="0.25">
      <c r="A158" s="25">
        <v>157</v>
      </c>
      <c r="B158" s="25" t="s">
        <v>100</v>
      </c>
      <c r="C158" s="25" t="s">
        <v>336</v>
      </c>
      <c r="D158" s="25" t="s">
        <v>11</v>
      </c>
      <c r="E158" s="25" t="s">
        <v>217</v>
      </c>
      <c r="F158" s="25" t="s">
        <v>217</v>
      </c>
      <c r="G158" s="25" t="s">
        <v>218</v>
      </c>
      <c r="H158" s="4">
        <v>-2.1999999999999999E-2</v>
      </c>
      <c r="I158" s="2">
        <f t="shared" si="96"/>
        <v>4.3917592859995871</v>
      </c>
      <c r="J158" s="6">
        <f>I158/MAX(I$1:I158)-1</f>
        <v>-2.7770199999999967E-2</v>
      </c>
      <c r="M158" s="4">
        <v>-1.7600000000000001E-2</v>
      </c>
      <c r="N158" s="4">
        <f t="shared" si="97"/>
        <v>-4.3999999999999977E-3</v>
      </c>
      <c r="O158" s="2">
        <f t="shared" si="98"/>
        <v>4.3888918447199625</v>
      </c>
      <c r="P158" s="6">
        <f>O158/MAX(O$1:O158)-1</f>
        <v>-5.7457118498437376E-3</v>
      </c>
      <c r="S158" s="25" t="s">
        <v>100</v>
      </c>
      <c r="T158" s="25" t="s">
        <v>336</v>
      </c>
      <c r="U158" s="6">
        <f t="shared" si="99"/>
        <v>4.368175105478489E-3</v>
      </c>
      <c r="V158" s="6">
        <f t="shared" si="100"/>
        <v>-2.6368175105478488E-2</v>
      </c>
      <c r="W158" s="2">
        <f t="shared" si="101"/>
        <v>15.24247754645104</v>
      </c>
      <c r="X158" s="6">
        <f>W158/MAX(W$1:W158)-1</f>
        <v>-4.5365271658019291E-2</v>
      </c>
      <c r="AC158" s="18" t="s">
        <v>248</v>
      </c>
      <c r="AD158" s="18" t="s">
        <v>249</v>
      </c>
      <c r="AE158" s="19">
        <v>39658</v>
      </c>
      <c r="AF158" s="23">
        <v>3150</v>
      </c>
      <c r="AG158" s="2">
        <f t="shared" si="116"/>
        <v>3089.0365000000002</v>
      </c>
      <c r="AH158" s="25">
        <f t="shared" si="117"/>
        <v>1</v>
      </c>
      <c r="AI158" s="6">
        <f t="shared" si="119"/>
        <v>-2.0476701338681846E-2</v>
      </c>
      <c r="AJ158" s="2">
        <f t="shared" si="120"/>
        <v>0.63756596350334871</v>
      </c>
    </row>
    <row r="159" spans="1:37" x14ac:dyDescent="0.25">
      <c r="A159" s="25">
        <v>158</v>
      </c>
      <c r="B159" s="25" t="s">
        <v>336</v>
      </c>
      <c r="C159" s="25" t="s">
        <v>101</v>
      </c>
      <c r="D159" s="25" t="s">
        <v>11</v>
      </c>
      <c r="E159" s="25" t="s">
        <v>21</v>
      </c>
      <c r="F159" s="25" t="s">
        <v>21</v>
      </c>
      <c r="G159" s="25" t="s">
        <v>22</v>
      </c>
      <c r="H159" s="4">
        <v>2.8500000000000001E-2</v>
      </c>
      <c r="I159" s="2">
        <f t="shared" si="96"/>
        <v>4.5169244256505756</v>
      </c>
      <c r="J159" s="6">
        <f>I159/MAX(I$1:I159)-1</f>
        <v>-6.1650699999860059E-5</v>
      </c>
      <c r="M159" s="4">
        <v>1.66E-2</v>
      </c>
      <c r="N159" s="4">
        <f t="shared" si="97"/>
        <v>1.1900000000000001E-2</v>
      </c>
      <c r="O159" s="2">
        <f t="shared" si="98"/>
        <v>4.4411196576721306</v>
      </c>
      <c r="P159" s="6">
        <f>O159/MAX(O$1:O159)-1</f>
        <v>0</v>
      </c>
      <c r="S159" s="25" t="s">
        <v>336</v>
      </c>
      <c r="T159" s="25" t="s">
        <v>101</v>
      </c>
      <c r="U159" s="6">
        <f t="shared" si="99"/>
        <v>7.3662483002847612E-3</v>
      </c>
      <c r="V159" s="6">
        <f t="shared" si="100"/>
        <v>2.113375169971524E-2</v>
      </c>
      <c r="W159" s="2">
        <f t="shared" si="101"/>
        <v>15.564608282206221</v>
      </c>
      <c r="X159" s="6">
        <f>W159/MAX(W$1:W159)-1</f>
        <v>-2.5190258345314742E-2</v>
      </c>
      <c r="Z159" s="30">
        <f t="shared" ref="Z159" si="126">W159</f>
        <v>15.564608282206221</v>
      </c>
      <c r="AA159" s="6">
        <f>Z159/MAX(Z$1:Z159)-1</f>
        <v>-5.7916818712170359E-3</v>
      </c>
      <c r="AC159" s="18" t="s">
        <v>248</v>
      </c>
      <c r="AD159" s="18" t="s">
        <v>249</v>
      </c>
      <c r="AE159" s="19">
        <v>39659</v>
      </c>
      <c r="AF159" s="23">
        <v>3132.77</v>
      </c>
      <c r="AG159" s="2">
        <f t="shared" si="116"/>
        <v>3105.1134999999999</v>
      </c>
      <c r="AH159" s="25">
        <f t="shared" si="117"/>
        <v>1</v>
      </c>
      <c r="AI159" s="6">
        <f t="shared" si="119"/>
        <v>-5.4698412698412913E-3</v>
      </c>
      <c r="AJ159" s="2">
        <f t="shared" si="120"/>
        <v>0.63756596350334871</v>
      </c>
    </row>
    <row r="160" spans="1:37" x14ac:dyDescent="0.25">
      <c r="A160" s="25">
        <v>159</v>
      </c>
      <c r="B160" s="25" t="s">
        <v>101</v>
      </c>
      <c r="C160" s="25" t="s">
        <v>337</v>
      </c>
      <c r="D160" s="25" t="s">
        <v>11</v>
      </c>
      <c r="E160" s="25" t="s">
        <v>80</v>
      </c>
      <c r="F160" s="25" t="s">
        <v>80</v>
      </c>
      <c r="G160" s="25" t="s">
        <v>81</v>
      </c>
      <c r="H160" s="4">
        <v>-6.4999999999999997E-3</v>
      </c>
      <c r="I160" s="2">
        <f t="shared" si="96"/>
        <v>4.4875644168838473</v>
      </c>
      <c r="J160" s="6">
        <f>I160/MAX(I$1:I160)-1</f>
        <v>-6.5612499704498228E-3</v>
      </c>
      <c r="M160" s="4">
        <v>2.5999999999999999E-3</v>
      </c>
      <c r="N160" s="4">
        <f t="shared" si="97"/>
        <v>-9.1000000000000004E-3</v>
      </c>
      <c r="O160" s="2">
        <f t="shared" si="98"/>
        <v>4.4007054687873142</v>
      </c>
      <c r="P160" s="6">
        <f>O160/MAX(O$1:O160)-1</f>
        <v>-9.099999999999997E-3</v>
      </c>
      <c r="S160" s="25" t="s">
        <v>101</v>
      </c>
      <c r="T160" s="25" t="s">
        <v>337</v>
      </c>
      <c r="U160" s="6">
        <f t="shared" si="99"/>
        <v>2.8196773849438195E-2</v>
      </c>
      <c r="V160" s="6">
        <f t="shared" si="100"/>
        <v>-3.4696773849438194E-2</v>
      </c>
      <c r="W160" s="2">
        <f t="shared" si="101"/>
        <v>15.02456658858342</v>
      </c>
      <c r="X160" s="6">
        <f>W160/MAX(W$1:W160)-1</f>
        <v>-5.9013011497736634E-2</v>
      </c>
      <c r="AC160" s="18" t="s">
        <v>248</v>
      </c>
      <c r="AD160" s="18" t="s">
        <v>249</v>
      </c>
      <c r="AE160" s="19">
        <v>39660</v>
      </c>
      <c r="AF160" s="23">
        <v>3017.22</v>
      </c>
      <c r="AG160" s="2">
        <f t="shared" si="116"/>
        <v>3108.8984999999998</v>
      </c>
      <c r="AH160" s="25">
        <f t="shared" si="117"/>
        <v>0</v>
      </c>
      <c r="AI160" s="6">
        <f t="shared" si="119"/>
        <v>-3.6884290899108496E-2</v>
      </c>
      <c r="AJ160" s="2">
        <f t="shared" si="120"/>
        <v>0.63756596350334871</v>
      </c>
    </row>
    <row r="161" spans="1:37" x14ac:dyDescent="0.25">
      <c r="A161" s="25">
        <v>160</v>
      </c>
      <c r="B161" s="25" t="s">
        <v>337</v>
      </c>
      <c r="C161" s="25" t="s">
        <v>102</v>
      </c>
      <c r="D161" s="25" t="s">
        <v>11</v>
      </c>
      <c r="E161" s="25" t="s">
        <v>80</v>
      </c>
      <c r="F161" s="25" t="s">
        <v>80</v>
      </c>
      <c r="G161" s="25" t="s">
        <v>81</v>
      </c>
      <c r="H161" s="4">
        <v>-1.4E-2</v>
      </c>
      <c r="I161" s="2">
        <f t="shared" si="96"/>
        <v>4.4247385150474736</v>
      </c>
      <c r="J161" s="6">
        <f>I161/MAX(I$1:I161)-1</f>
        <v>-2.0469392470863434E-2</v>
      </c>
      <c r="M161" s="4">
        <v>5.0000000000000001E-4</v>
      </c>
      <c r="N161" s="4">
        <f t="shared" si="97"/>
        <v>-1.4500000000000001E-2</v>
      </c>
      <c r="O161" s="2">
        <f t="shared" si="98"/>
        <v>4.3368952394898983</v>
      </c>
      <c r="P161" s="6">
        <f>O161/MAX(O$1:O161)-1</f>
        <v>-2.3468049999999963E-2</v>
      </c>
      <c r="S161" s="25" t="s">
        <v>337</v>
      </c>
      <c r="T161" s="25" t="s">
        <v>102</v>
      </c>
      <c r="U161" s="6">
        <f t="shared" si="99"/>
        <v>1.8538316448156955E-2</v>
      </c>
      <c r="V161" s="6">
        <f t="shared" si="100"/>
        <v>-3.2538316448156954E-2</v>
      </c>
      <c r="W161" s="2">
        <f t="shared" si="101"/>
        <v>14.535692486427687</v>
      </c>
      <c r="X161" s="6">
        <f>W161/MAX(W$1:W161)-1</f>
        <v>-8.9631143903221466E-2</v>
      </c>
      <c r="Z161" s="30">
        <f t="shared" ref="Z161" si="127">W161</f>
        <v>14.535692486427687</v>
      </c>
      <c r="AA161" s="6">
        <f>Z161/MAX(Z$1:Z161)-1</f>
        <v>-7.1514931969748563E-2</v>
      </c>
      <c r="AC161" s="18" t="s">
        <v>248</v>
      </c>
      <c r="AD161" s="18" t="s">
        <v>249</v>
      </c>
      <c r="AE161" s="19">
        <v>39661</v>
      </c>
      <c r="AF161" s="23">
        <v>3063.81</v>
      </c>
      <c r="AG161" s="2">
        <f t="shared" si="116"/>
        <v>3115.0344999999998</v>
      </c>
      <c r="AH161" s="25">
        <f t="shared" si="117"/>
        <v>0</v>
      </c>
      <c r="AI161" s="6">
        <f t="shared" si="119"/>
        <v>1.5441366555968727E-2</v>
      </c>
      <c r="AJ161" s="2">
        <f t="shared" si="120"/>
        <v>0.64741085324941328</v>
      </c>
      <c r="AK161" s="14">
        <f t="shared" si="106"/>
        <v>1.5441366555968727E-2</v>
      </c>
    </row>
    <row r="162" spans="1:37" x14ac:dyDescent="0.25">
      <c r="A162" s="25">
        <v>161</v>
      </c>
      <c r="B162" s="25" t="s">
        <v>102</v>
      </c>
      <c r="C162" s="25" t="s">
        <v>338</v>
      </c>
      <c r="D162" s="25" t="s">
        <v>11</v>
      </c>
      <c r="E162" s="25" t="s">
        <v>21</v>
      </c>
      <c r="F162" s="25" t="s">
        <v>21</v>
      </c>
      <c r="G162" s="25" t="s">
        <v>22</v>
      </c>
      <c r="H162" s="4">
        <v>-9.3899999999999997E-2</v>
      </c>
      <c r="I162" s="2">
        <f t="shared" si="96"/>
        <v>4.0092555684845159</v>
      </c>
      <c r="J162" s="6">
        <f>I162/MAX(I$1:I162)-1</f>
        <v>-0.11244731651784934</v>
      </c>
      <c r="M162" s="4">
        <v>-6.3600000000000004E-2</v>
      </c>
      <c r="N162" s="4">
        <f t="shared" si="97"/>
        <v>-3.0299999999999994E-2</v>
      </c>
      <c r="O162" s="2">
        <f t="shared" si="98"/>
        <v>4.2054873137333546</v>
      </c>
      <c r="P162" s="6">
        <f>O162/MAX(O$1:O162)-1</f>
        <v>-5.3056968084999934E-2</v>
      </c>
      <c r="S162" s="25" t="s">
        <v>102</v>
      </c>
      <c r="T162" s="25" t="s">
        <v>338</v>
      </c>
      <c r="U162" s="6">
        <f t="shared" si="99"/>
        <v>-3.6325943824762286E-2</v>
      </c>
      <c r="V162" s="6">
        <f t="shared" si="100"/>
        <v>-5.7574056175237712E-2</v>
      </c>
      <c r="W162" s="2">
        <f t="shared" si="101"/>
        <v>13.698813710668118</v>
      </c>
      <c r="X162" s="6">
        <f>W162/MAX(W$1:W162)-1</f>
        <v>-0.14204477156432438</v>
      </c>
      <c r="AC162" s="18" t="s">
        <v>248</v>
      </c>
      <c r="AD162" s="18" t="s">
        <v>249</v>
      </c>
      <c r="AE162" s="19">
        <v>39664</v>
      </c>
      <c r="AF162" s="23">
        <v>2990.17</v>
      </c>
      <c r="AG162" s="2">
        <f t="shared" si="116"/>
        <v>3109.8004999999994</v>
      </c>
      <c r="AH162" s="25">
        <f t="shared" si="117"/>
        <v>0</v>
      </c>
      <c r="AI162" s="6">
        <f t="shared" si="119"/>
        <v>-2.4035433006615925E-2</v>
      </c>
      <c r="AJ162" s="2">
        <f t="shared" si="120"/>
        <v>0.63185005305838093</v>
      </c>
    </row>
    <row r="163" spans="1:37" x14ac:dyDescent="0.25">
      <c r="A163" s="25">
        <v>162</v>
      </c>
      <c r="B163" s="25" t="s">
        <v>338</v>
      </c>
      <c r="C163" s="25" t="s">
        <v>103</v>
      </c>
      <c r="D163" s="25" t="s">
        <v>11</v>
      </c>
      <c r="E163" s="25" t="s">
        <v>80</v>
      </c>
      <c r="F163" s="25" t="s">
        <v>80</v>
      </c>
      <c r="G163" s="25" t="s">
        <v>81</v>
      </c>
      <c r="H163" s="4">
        <v>1.9900000000000001E-2</v>
      </c>
      <c r="I163" s="2">
        <f t="shared" si="96"/>
        <v>4.0890397542973576</v>
      </c>
      <c r="J163" s="6">
        <f>I163/MAX(I$1:I163)-1</f>
        <v>-9.4785018116554598E-2</v>
      </c>
      <c r="M163" s="4">
        <v>1.0999999999999999E-2</v>
      </c>
      <c r="N163" s="4">
        <f t="shared" si="97"/>
        <v>8.9000000000000017E-3</v>
      </c>
      <c r="O163" s="2">
        <f t="shared" si="98"/>
        <v>4.2429161508255815</v>
      </c>
      <c r="P163" s="6">
        <f>O163/MAX(O$1:O163)-1</f>
        <v>-4.4629175100956431E-2</v>
      </c>
      <c r="S163" s="25" t="s">
        <v>338</v>
      </c>
      <c r="T163" s="25" t="s">
        <v>103</v>
      </c>
      <c r="U163" s="6">
        <f t="shared" si="99"/>
        <v>-3.2612759828835158E-2</v>
      </c>
      <c r="V163" s="6">
        <f t="shared" si="100"/>
        <v>5.2512759828835159E-2</v>
      </c>
      <c r="W163" s="2">
        <f t="shared" si="101"/>
        <v>14.418176224996385</v>
      </c>
      <c r="X163" s="6">
        <f>W163/MAX(W$1:W163)-1</f>
        <v>-9.6991174709588401E-2</v>
      </c>
      <c r="Z163" s="30">
        <f t="shared" ref="Z163" si="128">W163</f>
        <v>14.418176224996385</v>
      </c>
      <c r="AA163" s="6">
        <f>Z163/MAX(Z$1:Z163)-1</f>
        <v>-7.9021426351876145E-2</v>
      </c>
      <c r="AC163" s="18" t="s">
        <v>248</v>
      </c>
      <c r="AD163" s="18" t="s">
        <v>249</v>
      </c>
      <c r="AE163" s="19">
        <v>39665</v>
      </c>
      <c r="AF163" s="23">
        <v>2897.73</v>
      </c>
      <c r="AG163" s="2">
        <f t="shared" si="116"/>
        <v>3097.5709999999995</v>
      </c>
      <c r="AH163" s="25">
        <f t="shared" si="117"/>
        <v>0</v>
      </c>
      <c r="AI163" s="6">
        <f t="shared" si="119"/>
        <v>-3.0914630271857479E-2</v>
      </c>
      <c r="AJ163" s="2">
        <f t="shared" si="120"/>
        <v>0.61231664228082761</v>
      </c>
    </row>
    <row r="164" spans="1:37" x14ac:dyDescent="0.25">
      <c r="A164" s="25">
        <v>163</v>
      </c>
      <c r="B164" s="25" t="s">
        <v>103</v>
      </c>
      <c r="C164" s="25" t="s">
        <v>339</v>
      </c>
      <c r="D164" s="25" t="s">
        <v>11</v>
      </c>
      <c r="E164" s="25" t="s">
        <v>18</v>
      </c>
      <c r="F164" s="25" t="s">
        <v>18</v>
      </c>
      <c r="G164" s="25" t="s">
        <v>19</v>
      </c>
      <c r="H164" s="4">
        <v>-1.2800000000000001E-2</v>
      </c>
      <c r="I164" s="2">
        <f t="shared" si="96"/>
        <v>4.0367000454423509</v>
      </c>
      <c r="J164" s="6">
        <f>I164/MAX(I$1:I164)-1</f>
        <v>-0.10637176988466279</v>
      </c>
      <c r="M164" s="4">
        <v>2.2000000000000001E-3</v>
      </c>
      <c r="N164" s="4">
        <f t="shared" si="97"/>
        <v>-1.5000000000000001E-2</v>
      </c>
      <c r="O164" s="2">
        <f t="shared" si="98"/>
        <v>4.1792724085631976</v>
      </c>
      <c r="P164" s="6">
        <f>O164/MAX(O$1:O164)-1</f>
        <v>-5.8959737474442053E-2</v>
      </c>
      <c r="S164" s="25" t="s">
        <v>103</v>
      </c>
      <c r="T164" s="25" t="s">
        <v>339</v>
      </c>
      <c r="U164" s="6">
        <f t="shared" si="99"/>
        <v>1.3198618114607319E-2</v>
      </c>
      <c r="V164" s="6">
        <f t="shared" si="100"/>
        <v>-2.5998618114607318E-2</v>
      </c>
      <c r="W164" s="2">
        <f t="shared" si="101"/>
        <v>14.043323567413593</v>
      </c>
      <c r="X164" s="6">
        <f>W164/MAX(W$1:W164)-1</f>
        <v>-0.12046815631243402</v>
      </c>
      <c r="AC164" s="18" t="s">
        <v>248</v>
      </c>
      <c r="AD164" s="18" t="s">
        <v>249</v>
      </c>
      <c r="AE164" s="19">
        <v>39666</v>
      </c>
      <c r="AF164" s="23">
        <v>2904.19</v>
      </c>
      <c r="AG164" s="2">
        <f t="shared" si="116"/>
        <v>3081.473</v>
      </c>
      <c r="AH164" s="25">
        <f t="shared" si="117"/>
        <v>0</v>
      </c>
      <c r="AI164" s="6">
        <f t="shared" si="119"/>
        <v>2.2293312351391315E-3</v>
      </c>
      <c r="AJ164" s="2">
        <f t="shared" si="120"/>
        <v>0.61368169889725976</v>
      </c>
    </row>
    <row r="165" spans="1:37" x14ac:dyDescent="0.25">
      <c r="A165" s="25">
        <v>164</v>
      </c>
      <c r="B165" s="25" t="s">
        <v>339</v>
      </c>
      <c r="C165" s="25" t="s">
        <v>104</v>
      </c>
      <c r="D165" s="25" t="s">
        <v>11</v>
      </c>
      <c r="E165" s="25" t="s">
        <v>21</v>
      </c>
      <c r="F165" s="25" t="s">
        <v>21</v>
      </c>
      <c r="G165" s="25" t="s">
        <v>22</v>
      </c>
      <c r="H165" s="4">
        <v>-6.0400000000000002E-2</v>
      </c>
      <c r="I165" s="2">
        <f t="shared" si="96"/>
        <v>3.792883362697633</v>
      </c>
      <c r="J165" s="6">
        <f>I165/MAX(I$1:I165)-1</f>
        <v>-0.16034691498362919</v>
      </c>
      <c r="M165" s="4">
        <v>-4.5100000000000001E-2</v>
      </c>
      <c r="N165" s="4">
        <f t="shared" si="97"/>
        <v>-1.5300000000000001E-2</v>
      </c>
      <c r="O165" s="2">
        <f t="shared" si="98"/>
        <v>4.1153295407121808</v>
      </c>
      <c r="P165" s="6">
        <f>O165/MAX(O$1:O165)-1</f>
        <v>-7.3357653491083141E-2</v>
      </c>
      <c r="S165" s="25" t="s">
        <v>339</v>
      </c>
      <c r="T165" s="25" t="s">
        <v>104</v>
      </c>
      <c r="U165" s="6">
        <f t="shared" si="99"/>
        <v>-4.3025243766769083E-2</v>
      </c>
      <c r="V165" s="6">
        <f t="shared" si="100"/>
        <v>-1.7374756233230919E-2</v>
      </c>
      <c r="W165" s="2">
        <f t="shared" si="101"/>
        <v>13.799324243725394</v>
      </c>
      <c r="X165" s="6">
        <f>W165/MAX(W$1:W165)-1</f>
        <v>-0.13574980769586964</v>
      </c>
      <c r="Z165" s="30">
        <f t="shared" ref="Z165" si="129">W165</f>
        <v>13.799324243725394</v>
      </c>
      <c r="AA165" s="6">
        <f>Z165/MAX(Z$1:Z165)-1</f>
        <v>-0.11855135067213574</v>
      </c>
      <c r="AC165" s="18" t="s">
        <v>248</v>
      </c>
      <c r="AD165" s="18" t="s">
        <v>249</v>
      </c>
      <c r="AE165" s="19">
        <v>39667</v>
      </c>
      <c r="AF165" s="23">
        <v>2923.75</v>
      </c>
      <c r="AG165" s="2">
        <f t="shared" si="116"/>
        <v>3070.0360000000001</v>
      </c>
      <c r="AH165" s="25">
        <f t="shared" si="117"/>
        <v>0</v>
      </c>
      <c r="AI165" s="6">
        <f t="shared" si="119"/>
        <v>6.7350965329402435E-3</v>
      </c>
      <c r="AJ165" s="2">
        <f t="shared" si="120"/>
        <v>0.61781490437983155</v>
      </c>
    </row>
    <row r="166" spans="1:37" x14ac:dyDescent="0.25">
      <c r="A166" s="25">
        <v>165</v>
      </c>
      <c r="B166" s="25" t="s">
        <v>104</v>
      </c>
      <c r="C166" s="25" t="s">
        <v>340</v>
      </c>
      <c r="D166" s="25" t="s">
        <v>11</v>
      </c>
      <c r="E166" s="25" t="s">
        <v>80</v>
      </c>
      <c r="F166" s="25" t="s">
        <v>80</v>
      </c>
      <c r="G166" s="25" t="s">
        <v>81</v>
      </c>
      <c r="H166" s="4">
        <v>-3.3500000000000002E-2</v>
      </c>
      <c r="I166" s="2">
        <f t="shared" si="96"/>
        <v>3.6658217700472626</v>
      </c>
      <c r="J166" s="6">
        <f>I166/MAX(I$1:I166)-1</f>
        <v>-0.18847529333167756</v>
      </c>
      <c r="M166" s="4">
        <v>-7.1499999999999994E-2</v>
      </c>
      <c r="N166" s="4">
        <f t="shared" si="97"/>
        <v>3.7999999999999992E-2</v>
      </c>
      <c r="O166" s="2">
        <f t="shared" si="98"/>
        <v>4.271712063259244</v>
      </c>
      <c r="P166" s="6">
        <f>O166/MAX(O$1:O166)-1</f>
        <v>-3.8145244323744221E-2</v>
      </c>
      <c r="S166" s="25" t="s">
        <v>104</v>
      </c>
      <c r="T166" s="25" t="s">
        <v>340</v>
      </c>
      <c r="U166" s="6">
        <f t="shared" si="99"/>
        <v>-0.11338357095196416</v>
      </c>
      <c r="V166" s="6">
        <f t="shared" si="100"/>
        <v>7.9883570951964161E-2</v>
      </c>
      <c r="W166" s="2">
        <f t="shared" si="101"/>
        <v>14.901663541038189</v>
      </c>
      <c r="X166" s="6">
        <f>W166/MAX(W$1:W166)-1</f>
        <v>-6.6710416138694106E-2</v>
      </c>
      <c r="AC166" s="18" t="s">
        <v>248</v>
      </c>
      <c r="AD166" s="18" t="s">
        <v>249</v>
      </c>
      <c r="AE166" s="19">
        <v>39668</v>
      </c>
      <c r="AF166" s="23">
        <v>2711.96</v>
      </c>
      <c r="AG166" s="2">
        <f t="shared" si="116"/>
        <v>3048.9974999999999</v>
      </c>
      <c r="AH166" s="25">
        <f t="shared" si="117"/>
        <v>0</v>
      </c>
      <c r="AI166" s="6">
        <f t="shared" si="119"/>
        <v>-7.2437793929029493E-2</v>
      </c>
      <c r="AJ166" s="2">
        <f t="shared" si="120"/>
        <v>0.57306175565008222</v>
      </c>
      <c r="AK166" s="14">
        <f t="shared" si="110"/>
        <v>-0.1011726025944415</v>
      </c>
    </row>
    <row r="167" spans="1:37" x14ac:dyDescent="0.25">
      <c r="A167" s="25">
        <v>166</v>
      </c>
      <c r="B167" s="25" t="s">
        <v>340</v>
      </c>
      <c r="C167" s="25" t="s">
        <v>105</v>
      </c>
      <c r="D167" s="25" t="s">
        <v>11</v>
      </c>
      <c r="E167" s="25" t="s">
        <v>80</v>
      </c>
      <c r="F167" s="25" t="s">
        <v>80</v>
      </c>
      <c r="G167" s="25" t="s">
        <v>81</v>
      </c>
      <c r="H167" s="4">
        <v>2.53E-2</v>
      </c>
      <c r="I167" s="2">
        <f t="shared" si="96"/>
        <v>3.7585670608294586</v>
      </c>
      <c r="J167" s="6">
        <f>I167/MAX(I$1:I167)-1</f>
        <v>-0.16794371825296894</v>
      </c>
      <c r="M167" s="4">
        <v>4.65E-2</v>
      </c>
      <c r="N167" s="4">
        <f t="shared" si="97"/>
        <v>-2.12E-2</v>
      </c>
      <c r="O167" s="2">
        <f t="shared" si="98"/>
        <v>4.1811517675181484</v>
      </c>
      <c r="P167" s="6">
        <f>O167/MAX(O$1:O167)-1</f>
        <v>-5.8536565144080677E-2</v>
      </c>
      <c r="S167" s="25" t="s">
        <v>340</v>
      </c>
      <c r="T167" s="25" t="s">
        <v>105</v>
      </c>
      <c r="U167" s="6">
        <f t="shared" si="99"/>
        <v>-2.8257111291090764E-2</v>
      </c>
      <c r="V167" s="6">
        <f t="shared" si="100"/>
        <v>5.3557111291090767E-2</v>
      </c>
      <c r="W167" s="2">
        <f t="shared" si="101"/>
        <v>15.699753593727962</v>
      </c>
      <c r="X167" s="6">
        <f>W167/MAX(W$1:W167)-1</f>
        <v>-1.6726122029018353E-2</v>
      </c>
      <c r="Z167" s="30">
        <f t="shared" ref="Z167" si="130">W167</f>
        <v>15.699753593727962</v>
      </c>
      <c r="AA167" s="6">
        <f>Z167/MAX(Z$1:Z167)-1</f>
        <v>0</v>
      </c>
      <c r="AC167" s="18" t="s">
        <v>248</v>
      </c>
      <c r="AD167" s="18" t="s">
        <v>249</v>
      </c>
      <c r="AE167" s="19">
        <v>39671</v>
      </c>
      <c r="AF167" s="23">
        <v>2508.59</v>
      </c>
      <c r="AG167" s="2">
        <f t="shared" si="116"/>
        <v>3014.5094999999992</v>
      </c>
      <c r="AH167" s="25">
        <f t="shared" si="117"/>
        <v>0</v>
      </c>
      <c r="AI167" s="6">
        <f t="shared" si="119"/>
        <v>-7.4990044100945452E-2</v>
      </c>
      <c r="AJ167" s="2">
        <f t="shared" si="120"/>
        <v>0.53008782932131737</v>
      </c>
    </row>
    <row r="168" spans="1:37" x14ac:dyDescent="0.25">
      <c r="A168" s="25">
        <v>167</v>
      </c>
      <c r="B168" s="25" t="s">
        <v>105</v>
      </c>
      <c r="C168" s="25" t="s">
        <v>341</v>
      </c>
      <c r="D168" s="25" t="s">
        <v>11</v>
      </c>
      <c r="E168" s="25" t="s">
        <v>18</v>
      </c>
      <c r="F168" s="25" t="s">
        <v>18</v>
      </c>
      <c r="G168" s="25" t="s">
        <v>19</v>
      </c>
      <c r="H168" s="4">
        <v>-1E-4</v>
      </c>
      <c r="I168" s="2">
        <f t="shared" si="96"/>
        <v>3.7581912041233756</v>
      </c>
      <c r="J168" s="6">
        <f>I168/MAX(I$1:I168)-1</f>
        <v>-0.1680269238811436</v>
      </c>
      <c r="M168" s="4">
        <v>-1.4E-3</v>
      </c>
      <c r="N168" s="4">
        <f t="shared" si="97"/>
        <v>1.2999999999999999E-3</v>
      </c>
      <c r="O168" s="2">
        <f t="shared" si="98"/>
        <v>4.1865872648159224</v>
      </c>
      <c r="P168" s="6">
        <f>O168/MAX(O$1:O168)-1</f>
        <v>-5.7312662678768E-2</v>
      </c>
      <c r="S168" s="25" t="s">
        <v>105</v>
      </c>
      <c r="T168" s="25" t="s">
        <v>341</v>
      </c>
      <c r="U168" s="6">
        <f t="shared" si="99"/>
        <v>4.5083485805686996E-2</v>
      </c>
      <c r="V168" s="6">
        <f t="shared" si="100"/>
        <v>-4.5183485805686999E-2</v>
      </c>
      <c r="W168" s="2">
        <f t="shared" si="101"/>
        <v>14.990384000072972</v>
      </c>
      <c r="X168" s="6">
        <f>W168/MAX(W$1:W168)-1</f>
        <v>-6.1153863337423009E-2</v>
      </c>
      <c r="AC168" s="18" t="s">
        <v>248</v>
      </c>
      <c r="AD168" s="18" t="s">
        <v>249</v>
      </c>
      <c r="AE168" s="19">
        <v>39672</v>
      </c>
      <c r="AF168" s="23">
        <v>2473.42</v>
      </c>
      <c r="AG168" s="2">
        <f t="shared" si="116"/>
        <v>2982.864</v>
      </c>
      <c r="AH168" s="25">
        <f t="shared" si="117"/>
        <v>0</v>
      </c>
      <c r="AI168" s="6">
        <f t="shared" si="119"/>
        <v>-1.4019827871433743E-2</v>
      </c>
      <c r="AJ168" s="2">
        <f t="shared" si="120"/>
        <v>0.52265608919749051</v>
      </c>
    </row>
    <row r="169" spans="1:37" x14ac:dyDescent="0.25">
      <c r="A169" s="25">
        <v>168</v>
      </c>
      <c r="B169" s="25" t="s">
        <v>341</v>
      </c>
      <c r="C169" s="25" t="s">
        <v>106</v>
      </c>
      <c r="D169" s="25" t="s">
        <v>11</v>
      </c>
      <c r="E169" s="25" t="s">
        <v>80</v>
      </c>
      <c r="F169" s="25" t="s">
        <v>80</v>
      </c>
      <c r="G169" s="25" t="s">
        <v>81</v>
      </c>
      <c r="H169" s="4">
        <v>-4.2700000000000002E-2</v>
      </c>
      <c r="I169" s="2">
        <f t="shared" si="96"/>
        <v>3.5977164397073076</v>
      </c>
      <c r="J169" s="6">
        <f>I169/MAX(I$1:I169)-1</f>
        <v>-0.2035521742314188</v>
      </c>
      <c r="M169" s="4">
        <v>-4.4600000000000001E-2</v>
      </c>
      <c r="N169" s="4">
        <f t="shared" si="97"/>
        <v>1.8999999999999989E-3</v>
      </c>
      <c r="O169" s="2">
        <f t="shared" si="98"/>
        <v>4.1945417806190726</v>
      </c>
      <c r="P169" s="6">
        <f>O169/MAX(O$1:O169)-1</f>
        <v>-5.5521556737857636E-2</v>
      </c>
      <c r="S169" s="25" t="s">
        <v>341</v>
      </c>
      <c r="T169" s="25" t="s">
        <v>106</v>
      </c>
      <c r="U169" s="6">
        <f t="shared" si="99"/>
        <v>-4.5934950410133735E-2</v>
      </c>
      <c r="V169" s="6">
        <f t="shared" si="100"/>
        <v>3.2349504101337329E-3</v>
      </c>
      <c r="W169" s="2">
        <f t="shared" si="101"/>
        <v>15.038877148942069</v>
      </c>
      <c r="X169" s="6">
        <f>W169/MAX(W$1:W169)-1</f>
        <v>-5.8116742642573938E-2</v>
      </c>
      <c r="Z169" s="30">
        <f t="shared" ref="Z169" si="131">W169</f>
        <v>15.038877148942069</v>
      </c>
      <c r="AA169" s="6">
        <f>Z169/MAX(Z$1:Z169)-1</f>
        <v>-4.2094701731491657E-2</v>
      </c>
      <c r="AC169" s="18" t="s">
        <v>248</v>
      </c>
      <c r="AD169" s="18" t="s">
        <v>249</v>
      </c>
      <c r="AE169" s="19">
        <v>39673</v>
      </c>
      <c r="AF169" s="23">
        <v>2472.3000000000002</v>
      </c>
      <c r="AG169" s="2">
        <f t="shared" si="116"/>
        <v>2959.0525000000002</v>
      </c>
      <c r="AH169" s="25">
        <f t="shared" si="117"/>
        <v>0</v>
      </c>
      <c r="AI169" s="6">
        <f t="shared" si="119"/>
        <v>-4.5281432187005421E-4</v>
      </c>
      <c r="AJ169" s="2">
        <f t="shared" si="120"/>
        <v>0.52241942303488931</v>
      </c>
    </row>
    <row r="170" spans="1:37" x14ac:dyDescent="0.25">
      <c r="A170" s="25">
        <v>169</v>
      </c>
      <c r="B170" s="25" t="s">
        <v>106</v>
      </c>
      <c r="C170" s="25" t="s">
        <v>342</v>
      </c>
      <c r="D170" s="25" t="s">
        <v>11</v>
      </c>
      <c r="E170" s="25" t="s">
        <v>217</v>
      </c>
      <c r="F170" s="25" t="s">
        <v>217</v>
      </c>
      <c r="G170" s="25" t="s">
        <v>218</v>
      </c>
      <c r="H170" s="4">
        <v>6.3700000000000007E-2</v>
      </c>
      <c r="I170" s="2">
        <f t="shared" si="96"/>
        <v>3.8268909769166632</v>
      </c>
      <c r="J170" s="6">
        <f>I170/MAX(I$1:I170)-1</f>
        <v>-0.15281844772996012</v>
      </c>
      <c r="M170" s="4">
        <v>5.4399999999999997E-2</v>
      </c>
      <c r="N170" s="4">
        <f t="shared" si="97"/>
        <v>9.3000000000000096E-3</v>
      </c>
      <c r="O170" s="2">
        <f t="shared" si="98"/>
        <v>4.2335510191788304</v>
      </c>
      <c r="P170" s="6">
        <f>O170/MAX(O$1:O170)-1</f>
        <v>-4.6737907215519625E-2</v>
      </c>
      <c r="S170" s="25" t="s">
        <v>106</v>
      </c>
      <c r="T170" s="25" t="s">
        <v>342</v>
      </c>
      <c r="U170" s="6">
        <f t="shared" si="99"/>
        <v>-6.9941465863895269E-3</v>
      </c>
      <c r="V170" s="6">
        <f t="shared" si="100"/>
        <v>7.0694146586389534E-2</v>
      </c>
      <c r="W170" s="2">
        <f t="shared" si="101"/>
        <v>16.102037734604082</v>
      </c>
      <c r="X170" s="6">
        <f>W170/MAX(W$1:W170)-1</f>
        <v>0</v>
      </c>
      <c r="AC170" s="18" t="s">
        <v>248</v>
      </c>
      <c r="AD170" s="18" t="s">
        <v>249</v>
      </c>
      <c r="AE170" s="19">
        <v>39674</v>
      </c>
      <c r="AF170" s="23">
        <v>2483.6999999999998</v>
      </c>
      <c r="AG170" s="2">
        <f t="shared" si="116"/>
        <v>2937.3190000000004</v>
      </c>
      <c r="AH170" s="25">
        <f t="shared" si="117"/>
        <v>0</v>
      </c>
      <c r="AI170" s="6">
        <f t="shared" si="119"/>
        <v>4.6110908870280465E-3</v>
      </c>
      <c r="AJ170" s="2">
        <f t="shared" si="120"/>
        <v>0.52482834647565191</v>
      </c>
    </row>
    <row r="171" spans="1:37" x14ac:dyDescent="0.25">
      <c r="A171" s="25">
        <v>170</v>
      </c>
      <c r="B171" s="25" t="s">
        <v>342</v>
      </c>
      <c r="C171" s="25" t="s">
        <v>107</v>
      </c>
      <c r="D171" s="25" t="s">
        <v>11</v>
      </c>
      <c r="E171" s="25" t="s">
        <v>18</v>
      </c>
      <c r="F171" s="25" t="s">
        <v>18</v>
      </c>
      <c r="G171" s="25" t="s">
        <v>19</v>
      </c>
      <c r="H171" s="4">
        <v>2.4400000000000002E-2</v>
      </c>
      <c r="I171" s="2">
        <f t="shared" si="96"/>
        <v>3.9202671167534295</v>
      </c>
      <c r="J171" s="6">
        <f>I171/MAX(I$1:I171)-1</f>
        <v>-0.13214721785457118</v>
      </c>
      <c r="M171" s="4">
        <v>3.8199999999999998E-2</v>
      </c>
      <c r="N171" s="4">
        <f t="shared" si="97"/>
        <v>-1.3799999999999996E-2</v>
      </c>
      <c r="O171" s="2">
        <f t="shared" si="98"/>
        <v>4.1751280151141623</v>
      </c>
      <c r="P171" s="6">
        <f>O171/MAX(O$1:O171)-1</f>
        <v>-5.9892924095945488E-2</v>
      </c>
      <c r="S171" s="25" t="s">
        <v>342</v>
      </c>
      <c r="T171" s="25" t="s">
        <v>107</v>
      </c>
      <c r="U171" s="6">
        <f t="shared" si="99"/>
        <v>3.9359951318682862E-2</v>
      </c>
      <c r="V171" s="6">
        <f t="shared" si="100"/>
        <v>-1.495995131868286E-2</v>
      </c>
      <c r="W171" s="2">
        <f t="shared" si="101"/>
        <v>15.86115203396281</v>
      </c>
      <c r="X171" s="6">
        <f>W171/MAX(W$1:W171)-1</f>
        <v>-1.4959951318682885E-2</v>
      </c>
      <c r="Z171" s="30">
        <f t="shared" ref="Z171" si="132">W171</f>
        <v>15.86115203396281</v>
      </c>
      <c r="AA171" s="6">
        <f>Z171/MAX(Z$1:Z171)-1</f>
        <v>0</v>
      </c>
      <c r="AC171" s="18" t="s">
        <v>248</v>
      </c>
      <c r="AD171" s="18" t="s">
        <v>249</v>
      </c>
      <c r="AE171" s="19">
        <v>39675</v>
      </c>
      <c r="AF171" s="23">
        <v>2473.7199999999998</v>
      </c>
      <c r="AG171" s="2">
        <f t="shared" si="116"/>
        <v>2910.2150000000001</v>
      </c>
      <c r="AH171" s="25">
        <f t="shared" si="117"/>
        <v>0</v>
      </c>
      <c r="AI171" s="6">
        <f t="shared" si="119"/>
        <v>-4.0181986552321192E-3</v>
      </c>
      <c r="AJ171" s="2">
        <f t="shared" si="120"/>
        <v>0.5227194819196157</v>
      </c>
      <c r="AK171" s="14">
        <f t="shared" ref="AK171" si="133">AJ171/AJ161-1</f>
        <v>-0.1926000633198538</v>
      </c>
    </row>
    <row r="172" spans="1:37" x14ac:dyDescent="0.25">
      <c r="A172" s="25">
        <v>171</v>
      </c>
      <c r="B172" s="25" t="s">
        <v>107</v>
      </c>
      <c r="C172" s="25" t="s">
        <v>343</v>
      </c>
      <c r="D172" s="25" t="s">
        <v>11</v>
      </c>
      <c r="E172" s="25" t="s">
        <v>21</v>
      </c>
      <c r="F172" s="25" t="s">
        <v>21</v>
      </c>
      <c r="G172" s="25" t="s">
        <v>22</v>
      </c>
      <c r="H172" s="4">
        <v>-4.7999999999999996E-3</v>
      </c>
      <c r="I172" s="2">
        <f t="shared" si="96"/>
        <v>3.9014498345930129</v>
      </c>
      <c r="J172" s="6">
        <f>I172/MAX(I$1:I172)-1</f>
        <v>-0.13631291120886935</v>
      </c>
      <c r="M172" s="4">
        <v>-3.8999999999999998E-3</v>
      </c>
      <c r="N172" s="4">
        <f t="shared" si="97"/>
        <v>-8.9999999999999976E-4</v>
      </c>
      <c r="O172" s="2">
        <f t="shared" si="98"/>
        <v>4.1713703999005594</v>
      </c>
      <c r="P172" s="6">
        <f>O172/MAX(O$1:O172)-1</f>
        <v>-6.0739020464259164E-2</v>
      </c>
      <c r="S172" s="25" t="s">
        <v>107</v>
      </c>
      <c r="T172" s="25" t="s">
        <v>343</v>
      </c>
      <c r="U172" s="6">
        <f t="shared" si="99"/>
        <v>0</v>
      </c>
      <c r="V172" s="6">
        <f t="shared" si="100"/>
        <v>-4.7999999999999996E-3</v>
      </c>
      <c r="W172" s="2">
        <f t="shared" si="101"/>
        <v>15.785018504199789</v>
      </c>
      <c r="X172" s="6">
        <f>W172/MAX(W$1:W172)-1</f>
        <v>-1.9688143552353154E-2</v>
      </c>
      <c r="AC172" s="18" t="s">
        <v>248</v>
      </c>
      <c r="AD172" s="18" t="s">
        <v>249</v>
      </c>
      <c r="AE172" s="19">
        <v>39678</v>
      </c>
      <c r="AF172" s="23">
        <v>2289.3000000000002</v>
      </c>
      <c r="AG172" s="2">
        <f t="shared" si="116"/>
        <v>2867.7045000000007</v>
      </c>
      <c r="AH172" s="25">
        <f t="shared" si="117"/>
        <v>0</v>
      </c>
      <c r="AI172" s="6">
        <f t="shared" si="119"/>
        <v>-7.4551687337289452E-2</v>
      </c>
      <c r="AJ172" s="2">
        <f t="shared" si="120"/>
        <v>0.48374986253843461</v>
      </c>
    </row>
    <row r="173" spans="1:37" x14ac:dyDescent="0.25">
      <c r="A173" s="25">
        <v>172</v>
      </c>
      <c r="B173" s="25" t="s">
        <v>343</v>
      </c>
      <c r="C173" s="25" t="s">
        <v>108</v>
      </c>
      <c r="D173" s="25" t="s">
        <v>11</v>
      </c>
      <c r="E173" s="25" t="s">
        <v>18</v>
      </c>
      <c r="F173" s="25" t="s">
        <v>18</v>
      </c>
      <c r="G173" s="25" t="s">
        <v>19</v>
      </c>
      <c r="H173" s="4">
        <v>3.8800000000000001E-2</v>
      </c>
      <c r="I173" s="2">
        <f t="shared" si="96"/>
        <v>4.0528260881752214</v>
      </c>
      <c r="J173" s="6">
        <f>I173/MAX(I$1:I173)-1</f>
        <v>-0.10280185216377358</v>
      </c>
      <c r="M173" s="4">
        <v>2.3800000000000002E-2</v>
      </c>
      <c r="N173" s="4">
        <f t="shared" si="97"/>
        <v>1.4999999999999999E-2</v>
      </c>
      <c r="O173" s="2">
        <f t="shared" si="98"/>
        <v>4.233940955899067</v>
      </c>
      <c r="P173" s="6">
        <f>O173/MAX(O$1:O173)-1</f>
        <v>-4.6650105771223194E-2</v>
      </c>
      <c r="S173" s="25" t="s">
        <v>343</v>
      </c>
      <c r="T173" s="25" t="s">
        <v>108</v>
      </c>
      <c r="U173" s="6">
        <f t="shared" si="99"/>
        <v>0</v>
      </c>
      <c r="V173" s="6">
        <f t="shared" si="100"/>
        <v>3.8800000000000001E-2</v>
      </c>
      <c r="W173" s="2">
        <f t="shared" si="101"/>
        <v>16.397477222162738</v>
      </c>
      <c r="X173" s="6">
        <f>W173/MAX(W$1:W173)-1</f>
        <v>0</v>
      </c>
      <c r="Z173" s="30">
        <f t="shared" ref="Z173" si="134">W173</f>
        <v>16.397477222162738</v>
      </c>
      <c r="AA173" s="6">
        <f>Z173/MAX(Z$1:Z173)-1</f>
        <v>0</v>
      </c>
      <c r="AC173" s="18" t="s">
        <v>248</v>
      </c>
      <c r="AD173" s="18" t="s">
        <v>249</v>
      </c>
      <c r="AE173" s="19">
        <v>39679</v>
      </c>
      <c r="AF173" s="23">
        <v>2327.02</v>
      </c>
      <c r="AG173" s="2">
        <f t="shared" si="116"/>
        <v>2826.5549999999998</v>
      </c>
      <c r="AH173" s="25">
        <f t="shared" si="117"/>
        <v>0</v>
      </c>
      <c r="AI173" s="6">
        <f t="shared" si="119"/>
        <v>1.6476652251779855E-2</v>
      </c>
      <c r="AJ173" s="2">
        <f t="shared" si="120"/>
        <v>0.49172044080032667</v>
      </c>
    </row>
    <row r="174" spans="1:37" x14ac:dyDescent="0.25">
      <c r="A174" s="25">
        <v>173</v>
      </c>
      <c r="B174" s="25" t="s">
        <v>108</v>
      </c>
      <c r="C174" s="25" t="s">
        <v>344</v>
      </c>
      <c r="D174" s="25" t="s">
        <v>11</v>
      </c>
      <c r="E174" s="25" t="s">
        <v>80</v>
      </c>
      <c r="F174" s="25" t="s">
        <v>80</v>
      </c>
      <c r="G174" s="25" t="s">
        <v>81</v>
      </c>
      <c r="H174" s="4">
        <v>-5.2699999999999997E-2</v>
      </c>
      <c r="I174" s="2">
        <f t="shared" si="96"/>
        <v>3.8392421533283874</v>
      </c>
      <c r="J174" s="6">
        <f>I174/MAX(I$1:I174)-1</f>
        <v>-0.15008419455474264</v>
      </c>
      <c r="M174" s="4">
        <v>-4.3400000000000001E-2</v>
      </c>
      <c r="N174" s="4">
        <f t="shared" si="97"/>
        <v>-9.2999999999999958E-3</v>
      </c>
      <c r="O174" s="2">
        <f t="shared" si="98"/>
        <v>4.1945653050092062</v>
      </c>
      <c r="P174" s="6">
        <f>O174/MAX(O$1:O174)-1</f>
        <v>-5.5516259787550704E-2</v>
      </c>
      <c r="S174" s="25" t="s">
        <v>108</v>
      </c>
      <c r="T174" s="25" t="s">
        <v>344</v>
      </c>
      <c r="U174" s="6">
        <f t="shared" si="99"/>
        <v>4.2568594174345886E-3</v>
      </c>
      <c r="V174" s="6">
        <f t="shared" si="100"/>
        <v>-5.6956859417434585E-2</v>
      </c>
      <c r="W174" s="2">
        <f t="shared" si="101"/>
        <v>15.463528417219431</v>
      </c>
      <c r="X174" s="6">
        <f>W174/MAX(W$1:W174)-1</f>
        <v>-5.6956859417434558E-2</v>
      </c>
      <c r="AC174" s="18" t="s">
        <v>248</v>
      </c>
      <c r="AD174" s="18" t="s">
        <v>249</v>
      </c>
      <c r="AE174" s="19">
        <v>39680</v>
      </c>
      <c r="AF174" s="23">
        <v>2520.7399999999998</v>
      </c>
      <c r="AG174" s="2">
        <f t="shared" si="116"/>
        <v>2796.4574999999995</v>
      </c>
      <c r="AH174" s="25">
        <f t="shared" si="117"/>
        <v>0</v>
      </c>
      <c r="AI174" s="6">
        <f t="shared" si="119"/>
        <v>8.3248102723655126E-2</v>
      </c>
      <c r="AJ174" s="2">
        <f t="shared" si="120"/>
        <v>0.53265523456739328</v>
      </c>
    </row>
    <row r="175" spans="1:37" x14ac:dyDescent="0.25">
      <c r="A175" s="25">
        <v>174</v>
      </c>
      <c r="B175" s="25" t="s">
        <v>344</v>
      </c>
      <c r="C175" s="25" t="s">
        <v>109</v>
      </c>
      <c r="D175" s="25" t="s">
        <v>11</v>
      </c>
      <c r="E175" s="25" t="s">
        <v>80</v>
      </c>
      <c r="F175" s="25" t="s">
        <v>80</v>
      </c>
      <c r="G175" s="25" t="s">
        <v>81</v>
      </c>
      <c r="H175" s="4">
        <v>4.5499999999999999E-2</v>
      </c>
      <c r="I175" s="2">
        <f t="shared" si="96"/>
        <v>4.0139276713048293</v>
      </c>
      <c r="J175" s="6">
        <f>I175/MAX(I$1:I175)-1</f>
        <v>-0.11141302540698339</v>
      </c>
      <c r="M175" s="4">
        <v>-4.8999999999999998E-3</v>
      </c>
      <c r="N175" s="4">
        <f t="shared" si="97"/>
        <v>5.04E-2</v>
      </c>
      <c r="O175" s="2">
        <f t="shared" si="98"/>
        <v>4.4059713963816698</v>
      </c>
      <c r="P175" s="6">
        <f>O175/MAX(O$1:O175)-1</f>
        <v>-7.9142792808434281E-3</v>
      </c>
      <c r="S175" s="25" t="s">
        <v>344</v>
      </c>
      <c r="T175" s="25" t="s">
        <v>109</v>
      </c>
      <c r="U175" s="6">
        <f t="shared" si="99"/>
        <v>-6.3939589009287534E-4</v>
      </c>
      <c r="V175" s="6">
        <f t="shared" si="100"/>
        <v>4.6139395890092874E-2</v>
      </c>
      <c r="W175" s="2">
        <f t="shared" si="101"/>
        <v>16.177006276719219</v>
      </c>
      <c r="X175" s="6">
        <f>W175/MAX(W$1:W175)-1</f>
        <v>-1.3445418612659021E-2</v>
      </c>
      <c r="Z175" s="30">
        <f t="shared" ref="Z175" si="135">W175</f>
        <v>16.177006276719219</v>
      </c>
      <c r="AA175" s="6">
        <f>Z175/MAX(Z$1:Z175)-1</f>
        <v>-1.3445418612659021E-2</v>
      </c>
      <c r="AC175" s="18" t="s">
        <v>248</v>
      </c>
      <c r="AD175" s="18" t="s">
        <v>249</v>
      </c>
      <c r="AE175" s="19">
        <v>39681</v>
      </c>
      <c r="AF175" s="23">
        <v>2431.1</v>
      </c>
      <c r="AG175" s="2">
        <f t="shared" si="116"/>
        <v>2757.9754999999996</v>
      </c>
      <c r="AH175" s="25">
        <f t="shared" si="117"/>
        <v>0</v>
      </c>
      <c r="AI175" s="6">
        <f t="shared" si="119"/>
        <v>-3.556098605964908E-2</v>
      </c>
      <c r="AJ175" s="2">
        <f t="shared" si="120"/>
        <v>0.51371348919634308</v>
      </c>
    </row>
    <row r="176" spans="1:37" x14ac:dyDescent="0.25">
      <c r="A176" s="25">
        <v>175</v>
      </c>
      <c r="B176" s="25" t="s">
        <v>109</v>
      </c>
      <c r="C176" s="25" t="s">
        <v>345</v>
      </c>
      <c r="D176" s="25" t="s">
        <v>11</v>
      </c>
      <c r="E176" s="25" t="s">
        <v>80</v>
      </c>
      <c r="F176" s="25" t="s">
        <v>80</v>
      </c>
      <c r="G176" s="25" t="s">
        <v>81</v>
      </c>
      <c r="H176" s="4">
        <v>-9.2899999999999996E-2</v>
      </c>
      <c r="I176" s="2">
        <f t="shared" si="96"/>
        <v>3.6410337906406109</v>
      </c>
      <c r="J176" s="6">
        <f>I176/MAX(I$1:I176)-1</f>
        <v>-0.19396275534667451</v>
      </c>
      <c r="M176" s="4">
        <v>-6.3700000000000007E-2</v>
      </c>
      <c r="N176" s="4">
        <f t="shared" si="97"/>
        <v>-2.919999999999999E-2</v>
      </c>
      <c r="O176" s="2">
        <f t="shared" si="98"/>
        <v>4.2773170316073248</v>
      </c>
      <c r="P176" s="6">
        <f>O176/MAX(O$1:O176)-1</f>
        <v>-3.6883182325842756E-2</v>
      </c>
      <c r="S176" s="25" t="s">
        <v>109</v>
      </c>
      <c r="T176" s="25" t="s">
        <v>345</v>
      </c>
      <c r="U176" s="6">
        <f t="shared" si="99"/>
        <v>-6.8257013793415755E-2</v>
      </c>
      <c r="V176" s="6">
        <f t="shared" si="100"/>
        <v>-2.4642986206584241E-2</v>
      </c>
      <c r="W176" s="2">
        <f t="shared" si="101"/>
        <v>15.778356534178201</v>
      </c>
      <c r="X176" s="6">
        <f>W176/MAX(W$1:W176)-1</f>
        <v>-3.7757069553829736E-2</v>
      </c>
      <c r="AC176" s="18" t="s">
        <v>248</v>
      </c>
      <c r="AD176" s="18" t="s">
        <v>249</v>
      </c>
      <c r="AE176" s="19">
        <v>39682</v>
      </c>
      <c r="AF176" s="23">
        <v>2382.52</v>
      </c>
      <c r="AG176" s="2">
        <f t="shared" si="116"/>
        <v>2718.4929999999995</v>
      </c>
      <c r="AH176" s="25">
        <f t="shared" si="117"/>
        <v>0</v>
      </c>
      <c r="AI176" s="6">
        <f t="shared" si="119"/>
        <v>-1.9982723869853114E-2</v>
      </c>
      <c r="AJ176" s="2">
        <f t="shared" si="120"/>
        <v>0.50344809439351379</v>
      </c>
      <c r="AK176" s="14">
        <f t="shared" si="121"/>
        <v>-0.12147671794569259</v>
      </c>
    </row>
    <row r="177" spans="1:38" x14ac:dyDescent="0.25">
      <c r="A177" s="25">
        <v>176</v>
      </c>
      <c r="B177" s="25" t="s">
        <v>345</v>
      </c>
      <c r="C177" s="25" t="s">
        <v>110</v>
      </c>
      <c r="D177" s="25" t="s">
        <v>11</v>
      </c>
      <c r="E177" s="25" t="s">
        <v>80</v>
      </c>
      <c r="F177" s="25" t="s">
        <v>80</v>
      </c>
      <c r="G177" s="25" t="s">
        <v>81</v>
      </c>
      <c r="H177" s="4">
        <v>7.9100000000000004E-2</v>
      </c>
      <c r="I177" s="2">
        <f t="shared" si="96"/>
        <v>3.9290395634802833</v>
      </c>
      <c r="J177" s="6">
        <f>I177/MAX(I$1:I177)-1</f>
        <v>-0.13020520929459645</v>
      </c>
      <c r="M177" s="4">
        <v>5.0099999999999999E-2</v>
      </c>
      <c r="N177" s="4">
        <f t="shared" si="97"/>
        <v>2.9000000000000005E-2</v>
      </c>
      <c r="O177" s="2">
        <f t="shared" si="98"/>
        <v>4.4013592255239367</v>
      </c>
      <c r="P177" s="6">
        <f>O177/MAX(O$1:O177)-1</f>
        <v>-8.9527946132923475E-3</v>
      </c>
      <c r="S177" s="25" t="s">
        <v>345</v>
      </c>
      <c r="T177" s="25" t="s">
        <v>110</v>
      </c>
      <c r="U177" s="6">
        <f t="shared" si="99"/>
        <v>-1.6799760561119759E-2</v>
      </c>
      <c r="V177" s="6">
        <f t="shared" si="100"/>
        <v>9.5899760561119762E-2</v>
      </c>
      <c r="W177" s="2">
        <f t="shared" si="101"/>
        <v>17.291497147853871</v>
      </c>
      <c r="X177" s="6">
        <f>W177/MAX(W$1:W177)-1</f>
        <v>0</v>
      </c>
      <c r="Z177" s="30">
        <f t="shared" ref="Z177" si="136">W177</f>
        <v>17.291497147853871</v>
      </c>
      <c r="AA177" s="6">
        <f>Z177/MAX(Z$1:Z177)-1</f>
        <v>0</v>
      </c>
      <c r="AC177" s="18" t="s">
        <v>248</v>
      </c>
      <c r="AD177" s="18" t="s">
        <v>249</v>
      </c>
      <c r="AE177" s="19">
        <v>39685</v>
      </c>
      <c r="AF177" s="23">
        <v>2374.06</v>
      </c>
      <c r="AG177" s="2">
        <f t="shared" si="116"/>
        <v>2676.4034999999994</v>
      </c>
      <c r="AH177" s="25">
        <f t="shared" si="117"/>
        <v>0</v>
      </c>
      <c r="AI177" s="6">
        <f t="shared" si="119"/>
        <v>-3.5508621123852002E-3</v>
      </c>
      <c r="AJ177" s="2">
        <f t="shared" si="120"/>
        <v>0.5016604196295793</v>
      </c>
    </row>
    <row r="178" spans="1:38" x14ac:dyDescent="0.25">
      <c r="A178" s="25">
        <v>177</v>
      </c>
      <c r="B178" s="25" t="s">
        <v>110</v>
      </c>
      <c r="C178" s="25" t="s">
        <v>346</v>
      </c>
      <c r="D178" s="25" t="s">
        <v>11</v>
      </c>
      <c r="E178" s="25" t="s">
        <v>80</v>
      </c>
      <c r="F178" s="25" t="s">
        <v>80</v>
      </c>
      <c r="G178" s="25" t="s">
        <v>81</v>
      </c>
      <c r="H178" s="4">
        <v>3.1800000000000002E-2</v>
      </c>
      <c r="I178" s="2">
        <f t="shared" si="96"/>
        <v>4.0539830215989561</v>
      </c>
      <c r="J178" s="6">
        <f>I178/MAX(I$1:I178)-1</f>
        <v>-0.10254573495016472</v>
      </c>
      <c r="M178" s="4">
        <v>-2.1700000000000001E-2</v>
      </c>
      <c r="N178" s="4">
        <f t="shared" si="97"/>
        <v>5.3500000000000006E-2</v>
      </c>
      <c r="O178" s="2">
        <f t="shared" si="98"/>
        <v>4.6368319440894679</v>
      </c>
      <c r="P178" s="6">
        <f>O178/MAX(O$1:O178)-1</f>
        <v>0</v>
      </c>
      <c r="S178" s="25" t="s">
        <v>110</v>
      </c>
      <c r="T178" s="25" t="s">
        <v>346</v>
      </c>
      <c r="U178" s="6">
        <f t="shared" si="99"/>
        <v>2.7289089228673902E-2</v>
      </c>
      <c r="V178" s="6">
        <f t="shared" si="100"/>
        <v>4.5109107713261001E-3</v>
      </c>
      <c r="W178" s="2">
        <f t="shared" si="101"/>
        <v>17.369497548590481</v>
      </c>
      <c r="X178" s="6">
        <f>W178/MAX(W$1:W178)-1</f>
        <v>0</v>
      </c>
      <c r="AC178" s="18" t="s">
        <v>248</v>
      </c>
      <c r="AD178" s="18" t="s">
        <v>249</v>
      </c>
      <c r="AE178" s="19">
        <v>39686</v>
      </c>
      <c r="AF178" s="23">
        <v>2244.9899999999998</v>
      </c>
      <c r="AG178" s="2">
        <f t="shared" si="116"/>
        <v>2631.1529999999993</v>
      </c>
      <c r="AH178" s="25">
        <f t="shared" si="117"/>
        <v>0</v>
      </c>
      <c r="AI178" s="6">
        <f t="shared" si="119"/>
        <v>-5.4366780957515903E-2</v>
      </c>
      <c r="AJ178" s="2">
        <f t="shared" si="120"/>
        <v>0.47438675748052245</v>
      </c>
    </row>
    <row r="179" spans="1:38" x14ac:dyDescent="0.25">
      <c r="A179" s="25">
        <v>178</v>
      </c>
      <c r="B179" s="25" t="s">
        <v>346</v>
      </c>
      <c r="C179" s="25" t="s">
        <v>111</v>
      </c>
      <c r="D179" s="25" t="s">
        <v>11</v>
      </c>
      <c r="E179" s="25" t="s">
        <v>18</v>
      </c>
      <c r="F179" s="25" t="s">
        <v>18</v>
      </c>
      <c r="G179" s="25" t="s">
        <v>19</v>
      </c>
      <c r="H179" s="4">
        <v>-3.7000000000000002E-3</v>
      </c>
      <c r="I179" s="2">
        <f t="shared" si="96"/>
        <v>4.0389832844190394</v>
      </c>
      <c r="J179" s="6">
        <f>I179/MAX(I$1:I179)-1</f>
        <v>-0.10586631573084926</v>
      </c>
      <c r="M179" s="4">
        <v>3.8E-3</v>
      </c>
      <c r="N179" s="4">
        <f t="shared" si="97"/>
        <v>-7.4999999999999997E-3</v>
      </c>
      <c r="O179" s="2">
        <f t="shared" si="98"/>
        <v>4.6020557045087971</v>
      </c>
      <c r="P179" s="6">
        <f>O179/MAX(O$1:O179)-1</f>
        <v>-7.4999999999999512E-3</v>
      </c>
      <c r="S179" s="25" t="s">
        <v>346</v>
      </c>
      <c r="T179" s="25" t="s">
        <v>111</v>
      </c>
      <c r="U179" s="6">
        <f t="shared" si="99"/>
        <v>-2.9007438257172558E-3</v>
      </c>
      <c r="V179" s="6">
        <f t="shared" si="100"/>
        <v>-7.9925617428274441E-4</v>
      </c>
      <c r="W179" s="2">
        <f t="shared" si="101"/>
        <v>17.355614870430578</v>
      </c>
      <c r="X179" s="6">
        <f>W179/MAX(W$1:W179)-1</f>
        <v>-7.9925617428289186E-4</v>
      </c>
      <c r="Z179" s="30">
        <f t="shared" ref="Z179" si="137">W179</f>
        <v>17.355614870430578</v>
      </c>
      <c r="AA179" s="6">
        <f>Z179/MAX(Z$1:Z179)-1</f>
        <v>0</v>
      </c>
      <c r="AC179" s="18" t="s">
        <v>248</v>
      </c>
      <c r="AD179" s="18" t="s">
        <v>249</v>
      </c>
      <c r="AE179" s="19">
        <v>39687</v>
      </c>
      <c r="AF179" s="23">
        <v>2237.87</v>
      </c>
      <c r="AG179" s="2">
        <f t="shared" si="116"/>
        <v>2586.4079999999999</v>
      </c>
      <c r="AH179" s="25">
        <f t="shared" si="117"/>
        <v>0</v>
      </c>
      <c r="AI179" s="6">
        <f t="shared" si="119"/>
        <v>-3.1715063318766834E-3</v>
      </c>
      <c r="AJ179" s="2">
        <f t="shared" si="120"/>
        <v>0.47288223687541453</v>
      </c>
    </row>
    <row r="180" spans="1:38" x14ac:dyDescent="0.25">
      <c r="A180" s="25">
        <v>179</v>
      </c>
      <c r="B180" s="25" t="s">
        <v>111</v>
      </c>
      <c r="C180" s="25" t="s">
        <v>347</v>
      </c>
      <c r="D180" s="25" t="s">
        <v>11</v>
      </c>
      <c r="E180" s="25" t="s">
        <v>202</v>
      </c>
      <c r="F180" s="25" t="s">
        <v>202</v>
      </c>
      <c r="G180" s="25" t="s">
        <v>203</v>
      </c>
      <c r="H180" s="4">
        <v>-3.09E-2</v>
      </c>
      <c r="I180" s="16">
        <f t="shared" si="96"/>
        <v>3.9141787009304911</v>
      </c>
      <c r="J180" s="17">
        <f>I180/MAX(I$1:I180)-1</f>
        <v>-0.13349504657476596</v>
      </c>
      <c r="L180" s="17"/>
      <c r="M180" s="4">
        <v>-5.5399999999999998E-2</v>
      </c>
      <c r="N180" s="4">
        <f t="shared" si="97"/>
        <v>2.4499999999999997E-2</v>
      </c>
      <c r="O180" s="2">
        <f t="shared" si="98"/>
        <v>4.7148060692692626</v>
      </c>
      <c r="P180" s="6">
        <f>O180/MAX(O$1:O180)-1</f>
        <v>0</v>
      </c>
      <c r="R180" s="17"/>
      <c r="S180" s="25" t="s">
        <v>111</v>
      </c>
      <c r="T180" s="25" t="s">
        <v>347</v>
      </c>
      <c r="U180" s="6">
        <f t="shared" si="99"/>
        <v>-3.7286932108351212E-2</v>
      </c>
      <c r="V180" s="6">
        <f t="shared" si="100"/>
        <v>6.3869321083512114E-3</v>
      </c>
      <c r="W180" s="2">
        <f t="shared" si="101"/>
        <v>17.466464004306708</v>
      </c>
      <c r="X180" s="6">
        <f>W180/MAX(W$1:W180)-1</f>
        <v>0</v>
      </c>
      <c r="AB180" s="15"/>
      <c r="AC180" s="18" t="s">
        <v>248</v>
      </c>
      <c r="AD180" s="18" t="s">
        <v>249</v>
      </c>
      <c r="AE180" s="19">
        <v>39688</v>
      </c>
      <c r="AF180" s="23">
        <v>2236.8200000000002</v>
      </c>
      <c r="AG180" s="2">
        <f t="shared" si="116"/>
        <v>2547.3879999999999</v>
      </c>
      <c r="AH180" s="25">
        <f t="shared" si="117"/>
        <v>0</v>
      </c>
      <c r="AI180" s="6">
        <f t="shared" si="119"/>
        <v>-4.6919615527252212E-4</v>
      </c>
      <c r="AJ180" s="2">
        <f t="shared" si="120"/>
        <v>0.47266036234797593</v>
      </c>
      <c r="AL180" s="15"/>
    </row>
    <row r="181" spans="1:38" x14ac:dyDescent="0.25">
      <c r="A181" s="25">
        <v>180</v>
      </c>
      <c r="B181" s="25" t="s">
        <v>347</v>
      </c>
      <c r="C181" s="25" t="s">
        <v>112</v>
      </c>
      <c r="D181" s="25" t="s">
        <v>11</v>
      </c>
      <c r="E181" s="25" t="s">
        <v>217</v>
      </c>
      <c r="F181" s="25" t="s">
        <v>217</v>
      </c>
      <c r="G181" s="25" t="s">
        <v>218</v>
      </c>
      <c r="H181" s="4">
        <v>1.6400000000000001E-2</v>
      </c>
      <c r="I181" s="13">
        <f t="shared" si="96"/>
        <v>3.9783712316257511</v>
      </c>
      <c r="J181" s="14">
        <f>I181/MAX(I$1:I181)-1</f>
        <v>-0.1192843653385921</v>
      </c>
      <c r="L181" s="14"/>
      <c r="M181" s="4">
        <v>1.6999999999999999E-3</v>
      </c>
      <c r="N181" s="4">
        <f t="shared" si="97"/>
        <v>1.4700000000000001E-2</v>
      </c>
      <c r="O181" s="2">
        <f t="shared" si="98"/>
        <v>4.7841137184875207</v>
      </c>
      <c r="P181" s="6">
        <f>O181/MAX(O$1:O181)-1</f>
        <v>0</v>
      </c>
      <c r="R181" s="14"/>
      <c r="S181" s="25" t="s">
        <v>347</v>
      </c>
      <c r="T181" s="25" t="s">
        <v>112</v>
      </c>
      <c r="U181" s="6">
        <f t="shared" si="99"/>
        <v>-5.3821772659168321E-2</v>
      </c>
      <c r="V181" s="6">
        <f t="shared" si="100"/>
        <v>7.0221772659168319E-2</v>
      </c>
      <c r="W181" s="2">
        <f t="shared" si="101"/>
        <v>18.69299006877668</v>
      </c>
      <c r="X181" s="6">
        <f>W181/MAX(W$1:W181)-1</f>
        <v>0</v>
      </c>
      <c r="Z181" s="30">
        <f t="shared" ref="Z181" si="138">W181</f>
        <v>18.69299006877668</v>
      </c>
      <c r="AA181" s="6">
        <f>Z181/MAX(Z$1:Z181)-1</f>
        <v>0</v>
      </c>
      <c r="AB181" s="11"/>
      <c r="AC181" s="18" t="s">
        <v>248</v>
      </c>
      <c r="AD181" s="18" t="s">
        <v>249</v>
      </c>
      <c r="AE181" s="19">
        <v>39689</v>
      </c>
      <c r="AF181" s="23">
        <v>2307.16</v>
      </c>
      <c r="AG181" s="2">
        <f t="shared" si="116"/>
        <v>2509.5554999999995</v>
      </c>
      <c r="AH181" s="25">
        <f t="shared" si="117"/>
        <v>0</v>
      </c>
      <c r="AI181" s="6">
        <f t="shared" si="119"/>
        <v>3.1446428411763039E-2</v>
      </c>
      <c r="AJ181" s="2">
        <f t="shared" si="120"/>
        <v>0.48752384259562953</v>
      </c>
      <c r="AK181" s="14">
        <f t="shared" ref="AK181" si="139">AJ181/AJ171-1</f>
        <v>-6.7331791795352647E-2</v>
      </c>
      <c r="AL181" s="11"/>
    </row>
    <row r="182" spans="1:38" x14ac:dyDescent="0.25">
      <c r="A182" s="25">
        <v>181</v>
      </c>
      <c r="B182" s="25" t="s">
        <v>112</v>
      </c>
      <c r="C182" s="25" t="s">
        <v>348</v>
      </c>
      <c r="D182" s="25" t="s">
        <v>11</v>
      </c>
      <c r="E182" s="25" t="s">
        <v>18</v>
      </c>
      <c r="F182" s="25" t="s">
        <v>18</v>
      </c>
      <c r="G182" s="25" t="s">
        <v>19</v>
      </c>
      <c r="H182" s="4">
        <v>2.1100000000000001E-2</v>
      </c>
      <c r="I182" s="13">
        <f t="shared" si="96"/>
        <v>4.0623148646130538</v>
      </c>
      <c r="J182" s="14">
        <f>I182/MAX(I$1:I182)-1</f>
        <v>-0.10070126544723657</v>
      </c>
      <c r="L182" s="14"/>
      <c r="M182" s="4">
        <v>1.49E-2</v>
      </c>
      <c r="N182" s="4">
        <f t="shared" si="97"/>
        <v>6.2000000000000006E-3</v>
      </c>
      <c r="O182" s="2">
        <f t="shared" si="98"/>
        <v>4.8137752235421436</v>
      </c>
      <c r="P182" s="6">
        <f>O182/MAX(O$1:O182)-1</f>
        <v>0</v>
      </c>
      <c r="R182" s="14"/>
      <c r="S182" s="25" t="s">
        <v>112</v>
      </c>
      <c r="T182" s="25" t="s">
        <v>348</v>
      </c>
      <c r="U182" s="6">
        <f t="shared" si="99"/>
        <v>1.669001239027712E-2</v>
      </c>
      <c r="V182" s="6">
        <f t="shared" si="100"/>
        <v>4.4099876097228805E-3</v>
      </c>
      <c r="W182" s="2">
        <f t="shared" si="101"/>
        <v>18.775425923368655</v>
      </c>
      <c r="X182" s="6">
        <f>W182/MAX(W$1:W182)-1</f>
        <v>0</v>
      </c>
      <c r="AB182" s="11"/>
      <c r="AC182" s="18" t="s">
        <v>248</v>
      </c>
      <c r="AD182" s="18" t="s">
        <v>249</v>
      </c>
      <c r="AE182" s="19">
        <v>39692</v>
      </c>
      <c r="AF182" s="23">
        <v>2238.0500000000002</v>
      </c>
      <c r="AG182" s="2">
        <f t="shared" si="116"/>
        <v>2471.9494999999997</v>
      </c>
      <c r="AH182" s="25">
        <f t="shared" si="117"/>
        <v>0</v>
      </c>
      <c r="AI182" s="6">
        <f t="shared" si="119"/>
        <v>-2.99545761889074E-2</v>
      </c>
      <c r="AJ182" s="2">
        <f t="shared" si="120"/>
        <v>0.47292027250868984</v>
      </c>
      <c r="AL182" s="11"/>
    </row>
    <row r="183" spans="1:38" x14ac:dyDescent="0.25">
      <c r="A183" s="25">
        <v>182</v>
      </c>
      <c r="B183" s="25" t="s">
        <v>348</v>
      </c>
      <c r="C183" s="25" t="s">
        <v>113</v>
      </c>
      <c r="D183" s="25" t="s">
        <v>11</v>
      </c>
      <c r="E183" s="25" t="s">
        <v>18</v>
      </c>
      <c r="F183" s="25" t="s">
        <v>18</v>
      </c>
      <c r="G183" s="25" t="s">
        <v>19</v>
      </c>
      <c r="H183" s="4">
        <v>-4.2599999999999999E-2</v>
      </c>
      <c r="I183" s="13">
        <f t="shared" si="96"/>
        <v>3.8892602513805379</v>
      </c>
      <c r="J183" s="14">
        <f>I183/MAX(I$1:I183)-1</f>
        <v>-0.13901139153918429</v>
      </c>
      <c r="L183" s="14"/>
      <c r="M183" s="4">
        <v>-6.4399999999999999E-2</v>
      </c>
      <c r="N183" s="4">
        <f t="shared" si="97"/>
        <v>2.18E-2</v>
      </c>
      <c r="O183" s="2">
        <f t="shared" si="98"/>
        <v>4.9187155234153623</v>
      </c>
      <c r="P183" s="6">
        <f>O183/MAX(O$1:O183)-1</f>
        <v>0</v>
      </c>
      <c r="R183" s="14"/>
      <c r="S183" s="25" t="s">
        <v>348</v>
      </c>
      <c r="T183" s="25" t="s">
        <v>113</v>
      </c>
      <c r="U183" s="6">
        <f t="shared" si="99"/>
        <v>-5.041392359684993E-2</v>
      </c>
      <c r="V183" s="6">
        <f t="shared" si="100"/>
        <v>7.813923596849931E-3</v>
      </c>
      <c r="W183" s="2">
        <f t="shared" si="101"/>
        <v>18.922135667032173</v>
      </c>
      <c r="X183" s="6">
        <f>W183/MAX(W$1:W183)-1</f>
        <v>0</v>
      </c>
      <c r="Z183" s="30">
        <f t="shared" ref="Z183" si="140">W183</f>
        <v>18.922135667032173</v>
      </c>
      <c r="AA183" s="6">
        <f>Z183/MAX(Z$1:Z183)-1</f>
        <v>0</v>
      </c>
      <c r="AB183" s="11"/>
      <c r="AC183" s="18" t="s">
        <v>248</v>
      </c>
      <c r="AD183" s="18" t="s">
        <v>249</v>
      </c>
      <c r="AE183" s="19">
        <v>39693</v>
      </c>
      <c r="AF183" s="23">
        <v>2253.77</v>
      </c>
      <c r="AG183" s="2">
        <f t="shared" si="116"/>
        <v>2439.7514999999994</v>
      </c>
      <c r="AH183" s="25">
        <f t="shared" si="117"/>
        <v>0</v>
      </c>
      <c r="AI183" s="6">
        <f t="shared" si="119"/>
        <v>7.0239717611313424E-3</v>
      </c>
      <c r="AJ183" s="2">
        <f t="shared" si="120"/>
        <v>0.4762420511480574</v>
      </c>
      <c r="AL183" s="11"/>
    </row>
    <row r="184" spans="1:38" x14ac:dyDescent="0.25">
      <c r="A184" s="25">
        <v>183</v>
      </c>
      <c r="B184" s="25" t="s">
        <v>113</v>
      </c>
      <c r="C184" s="25" t="s">
        <v>349</v>
      </c>
      <c r="D184" s="25" t="s">
        <v>11</v>
      </c>
      <c r="E184" s="25" t="s">
        <v>21</v>
      </c>
      <c r="F184" s="25" t="s">
        <v>21</v>
      </c>
      <c r="G184" s="25" t="s">
        <v>22</v>
      </c>
      <c r="H184" s="4">
        <v>6.6E-3</v>
      </c>
      <c r="I184" s="2">
        <f t="shared" si="96"/>
        <v>3.9149293690396494</v>
      </c>
      <c r="J184" s="6">
        <f>I184/MAX(I$1:I184)-1</f>
        <v>-0.13332886672334288</v>
      </c>
      <c r="M184" s="4">
        <v>-1.23E-2</v>
      </c>
      <c r="N184" s="4">
        <f t="shared" si="97"/>
        <v>1.89E-2</v>
      </c>
      <c r="O184" s="2">
        <f t="shared" si="98"/>
        <v>5.0116792468079119</v>
      </c>
      <c r="P184" s="6">
        <f>O184/MAX(O$1:O184)-1</f>
        <v>0</v>
      </c>
      <c r="S184" s="25" t="s">
        <v>113</v>
      </c>
      <c r="T184" s="25" t="s">
        <v>349</v>
      </c>
      <c r="U184" s="6">
        <f t="shared" si="99"/>
        <v>-7.5888460827725157E-2</v>
      </c>
      <c r="V184" s="6">
        <f t="shared" si="100"/>
        <v>8.2488460827725152E-2</v>
      </c>
      <c r="W184" s="2">
        <f t="shared" si="101"/>
        <v>20.482993513779057</v>
      </c>
      <c r="X184" s="6">
        <f>W184/MAX(W$1:W184)-1</f>
        <v>0</v>
      </c>
      <c r="AC184" s="18" t="s">
        <v>248</v>
      </c>
      <c r="AD184" s="18" t="s">
        <v>249</v>
      </c>
      <c r="AE184" s="19">
        <v>39694</v>
      </c>
      <c r="AF184" s="23">
        <v>2237.2800000000002</v>
      </c>
      <c r="AG184" s="2">
        <f t="shared" si="116"/>
        <v>2406.4059999999999</v>
      </c>
      <c r="AH184" s="25">
        <f t="shared" si="117"/>
        <v>0</v>
      </c>
      <c r="AI184" s="6">
        <f t="shared" si="119"/>
        <v>-7.3166294697328826E-3</v>
      </c>
      <c r="AJ184" s="2">
        <f t="shared" si="120"/>
        <v>0.47275756452190149</v>
      </c>
    </row>
    <row r="185" spans="1:38" x14ac:dyDescent="0.25">
      <c r="A185" s="25">
        <v>184</v>
      </c>
      <c r="B185" s="25" t="s">
        <v>349</v>
      </c>
      <c r="C185" s="25" t="s">
        <v>114</v>
      </c>
      <c r="D185" s="25" t="s">
        <v>11</v>
      </c>
      <c r="E185" s="25" t="s">
        <v>80</v>
      </c>
      <c r="F185" s="25" t="s">
        <v>80</v>
      </c>
      <c r="G185" s="25" t="s">
        <v>81</v>
      </c>
      <c r="H185" s="4">
        <v>1.2999999999999999E-3</v>
      </c>
      <c r="I185" s="2">
        <f t="shared" si="96"/>
        <v>3.9200187772194011</v>
      </c>
      <c r="J185" s="6">
        <f>I185/MAX(I$1:I185)-1</f>
        <v>-0.13220219425008317</v>
      </c>
      <c r="M185" s="4">
        <v>-2.4400000000000002E-2</v>
      </c>
      <c r="N185" s="4">
        <f t="shared" si="97"/>
        <v>2.5700000000000001E-2</v>
      </c>
      <c r="O185" s="2">
        <f t="shared" si="98"/>
        <v>5.1404794034508754</v>
      </c>
      <c r="P185" s="6">
        <f>O185/MAX(O$1:O185)-1</f>
        <v>0</v>
      </c>
      <c r="S185" s="25" t="s">
        <v>349</v>
      </c>
      <c r="T185" s="25" t="s">
        <v>114</v>
      </c>
      <c r="U185" s="6">
        <f t="shared" si="99"/>
        <v>-3.6404502247623594E-2</v>
      </c>
      <c r="V185" s="6">
        <f t="shared" si="100"/>
        <v>3.7704502247623596E-2</v>
      </c>
      <c r="W185" s="2">
        <f t="shared" si="101"/>
        <v>21.255294588757401</v>
      </c>
      <c r="X185" s="6">
        <f>W185/MAX(W$1:W185)-1</f>
        <v>0</v>
      </c>
      <c r="Z185" s="30">
        <f t="shared" ref="Z185" si="141">W185</f>
        <v>21.255294588757401</v>
      </c>
      <c r="AA185" s="6">
        <f>Z185/MAX(Z$1:Z185)-1</f>
        <v>0</v>
      </c>
      <c r="AC185" s="18" t="s">
        <v>248</v>
      </c>
      <c r="AD185" s="18" t="s">
        <v>249</v>
      </c>
      <c r="AE185" s="19">
        <v>39695</v>
      </c>
      <c r="AF185" s="23">
        <v>2254.69</v>
      </c>
      <c r="AG185" s="2">
        <f t="shared" si="116"/>
        <v>2372.9530000000004</v>
      </c>
      <c r="AH185" s="25">
        <f t="shared" si="117"/>
        <v>0</v>
      </c>
      <c r="AI185" s="6">
        <f t="shared" si="119"/>
        <v>7.7817707215903642E-3</v>
      </c>
      <c r="AJ185" s="2">
        <f t="shared" si="120"/>
        <v>0.47643645549590841</v>
      </c>
    </row>
    <row r="186" spans="1:38" x14ac:dyDescent="0.25">
      <c r="A186" s="25">
        <v>185</v>
      </c>
      <c r="B186" s="25" t="s">
        <v>114</v>
      </c>
      <c r="C186" s="25" t="s">
        <v>350</v>
      </c>
      <c r="D186" s="25" t="s">
        <v>11</v>
      </c>
      <c r="E186" s="25" t="s">
        <v>21</v>
      </c>
      <c r="F186" s="25" t="s">
        <v>21</v>
      </c>
      <c r="G186" s="25" t="s">
        <v>22</v>
      </c>
      <c r="H186" s="4">
        <v>1.18E-2</v>
      </c>
      <c r="I186" s="2">
        <f t="shared" si="96"/>
        <v>3.9662749987905901</v>
      </c>
      <c r="J186" s="6">
        <f>I186/MAX(I$1:I186)-1</f>
        <v>-0.12196218014223414</v>
      </c>
      <c r="M186" s="4">
        <v>7.7999999999999996E-3</v>
      </c>
      <c r="N186" s="4">
        <f t="shared" si="97"/>
        <v>4.0000000000000001E-3</v>
      </c>
      <c r="O186" s="2">
        <f t="shared" si="98"/>
        <v>5.1610413210646788</v>
      </c>
      <c r="P186" s="6">
        <f>O186/MAX(O$1:O186)-1</f>
        <v>0</v>
      </c>
      <c r="S186" s="25" t="s">
        <v>114</v>
      </c>
      <c r="T186" s="25" t="s">
        <v>350</v>
      </c>
      <c r="U186" s="6">
        <f t="shared" si="99"/>
        <v>-1.6774412376666326E-2</v>
      </c>
      <c r="V186" s="6">
        <f t="shared" si="100"/>
        <v>2.8574412376666324E-2</v>
      </c>
      <c r="W186" s="2">
        <f t="shared" si="101"/>
        <v>21.862652141524077</v>
      </c>
      <c r="X186" s="6">
        <f>W186/MAX(W$1:W186)-1</f>
        <v>0</v>
      </c>
      <c r="AC186" s="18" t="s">
        <v>248</v>
      </c>
      <c r="AD186" s="18" t="s">
        <v>249</v>
      </c>
      <c r="AE186" s="19">
        <v>39696</v>
      </c>
      <c r="AF186" s="23">
        <v>2148.7399999999998</v>
      </c>
      <c r="AG186" s="2">
        <f t="shared" si="116"/>
        <v>2344.7919999999999</v>
      </c>
      <c r="AH186" s="25">
        <f t="shared" si="117"/>
        <v>0</v>
      </c>
      <c r="AI186" s="6">
        <f t="shared" si="119"/>
        <v>-4.6990938887385925E-2</v>
      </c>
      <c r="AJ186" s="2">
        <f t="shared" si="120"/>
        <v>0.45404825913197738</v>
      </c>
      <c r="AK186" s="14">
        <f t="shared" si="106"/>
        <v>-9.8122995819552417E-2</v>
      </c>
    </row>
    <row r="187" spans="1:38" x14ac:dyDescent="0.25">
      <c r="A187" s="25">
        <v>186</v>
      </c>
      <c r="B187" s="25" t="s">
        <v>350</v>
      </c>
      <c r="C187" s="25" t="s">
        <v>115</v>
      </c>
      <c r="D187" s="25" t="s">
        <v>11</v>
      </c>
      <c r="E187" s="25" t="s">
        <v>18</v>
      </c>
      <c r="F187" s="25" t="s">
        <v>18</v>
      </c>
      <c r="G187" s="25" t="s">
        <v>19</v>
      </c>
      <c r="H187" s="4">
        <v>8.3599999999999994E-2</v>
      </c>
      <c r="I187" s="2">
        <f t="shared" si="96"/>
        <v>4.2978555886894831</v>
      </c>
      <c r="J187" s="6">
        <f>I187/MAX(I$1:I187)-1</f>
        <v>-4.8558218402125042E-2</v>
      </c>
      <c r="M187" s="4">
        <v>4.8500000000000001E-2</v>
      </c>
      <c r="N187" s="4">
        <f t="shared" si="97"/>
        <v>3.5099999999999992E-2</v>
      </c>
      <c r="O187" s="2">
        <f t="shared" si="98"/>
        <v>5.3421938714340484</v>
      </c>
      <c r="P187" s="6">
        <f>O187/MAX(O$1:O187)-1</f>
        <v>0</v>
      </c>
      <c r="S187" s="25" t="s">
        <v>350</v>
      </c>
      <c r="T187" s="25" t="s">
        <v>115</v>
      </c>
      <c r="U187" s="6">
        <f t="shared" si="99"/>
        <v>3.2336404465812318E-2</v>
      </c>
      <c r="V187" s="6">
        <f t="shared" si="100"/>
        <v>5.1263595534187675E-2</v>
      </c>
      <c r="W187" s="2">
        <f t="shared" si="101"/>
        <v>22.983410298211808</v>
      </c>
      <c r="X187" s="6">
        <f>W187/MAX(W$1:W187)-1</f>
        <v>0</v>
      </c>
      <c r="Z187" s="30">
        <f t="shared" ref="Z187" si="142">W187</f>
        <v>22.983410298211808</v>
      </c>
      <c r="AA187" s="6">
        <f>Z187/MAX(Z$1:Z187)-1</f>
        <v>0</v>
      </c>
      <c r="AC187" s="18" t="s">
        <v>248</v>
      </c>
      <c r="AD187" s="18" t="s">
        <v>249</v>
      </c>
      <c r="AE187" s="19">
        <v>39699</v>
      </c>
      <c r="AF187" s="23">
        <v>2039.89</v>
      </c>
      <c r="AG187" s="2">
        <f t="shared" si="116"/>
        <v>2321.3569999999995</v>
      </c>
      <c r="AH187" s="25">
        <f t="shared" si="117"/>
        <v>0</v>
      </c>
      <c r="AI187" s="6">
        <f t="shared" si="119"/>
        <v>-5.0657594683395701E-2</v>
      </c>
      <c r="AJ187" s="2">
        <f t="shared" si="120"/>
        <v>0.43104726645416824</v>
      </c>
    </row>
    <row r="188" spans="1:38" x14ac:dyDescent="0.25">
      <c r="A188" s="25">
        <v>187</v>
      </c>
      <c r="B188" s="25" t="s">
        <v>115</v>
      </c>
      <c r="C188" s="25" t="s">
        <v>351</v>
      </c>
      <c r="D188" s="25" t="s">
        <v>11</v>
      </c>
      <c r="E188" s="25" t="s">
        <v>15</v>
      </c>
      <c r="F188" s="25" t="s">
        <v>15</v>
      </c>
      <c r="G188" s="25" t="s">
        <v>16</v>
      </c>
      <c r="H188" s="4">
        <v>3.0300000000000001E-2</v>
      </c>
      <c r="I188" s="2">
        <f t="shared" si="96"/>
        <v>4.4280806130267747</v>
      </c>
      <c r="J188" s="6">
        <f>I188/MAX(I$1:I188)-1</f>
        <v>-1.9729532419709317E-2</v>
      </c>
      <c r="M188" s="4">
        <v>1.3100000000000001E-2</v>
      </c>
      <c r="N188" s="4">
        <f t="shared" si="97"/>
        <v>1.72E-2</v>
      </c>
      <c r="O188" s="2">
        <f t="shared" si="98"/>
        <v>5.4340796060227143</v>
      </c>
      <c r="P188" s="6">
        <f>O188/MAX(O$1:O188)-1</f>
        <v>0</v>
      </c>
      <c r="S188" s="25" t="s">
        <v>115</v>
      </c>
      <c r="T188" s="25" t="s">
        <v>351</v>
      </c>
      <c r="U188" s="6">
        <f t="shared" si="99"/>
        <v>2.4304974526244916E-2</v>
      </c>
      <c r="V188" s="6">
        <f t="shared" si="100"/>
        <v>5.9950254737550848E-3</v>
      </c>
      <c r="W188" s="2">
        <f t="shared" si="101"/>
        <v>23.121196428423353</v>
      </c>
      <c r="X188" s="6">
        <f>W188/MAX(W$1:W188)-1</f>
        <v>0</v>
      </c>
      <c r="AC188" s="18" t="s">
        <v>248</v>
      </c>
      <c r="AD188" s="18" t="s">
        <v>249</v>
      </c>
      <c r="AE188" s="19">
        <v>39700</v>
      </c>
      <c r="AF188" s="23">
        <v>2057.56</v>
      </c>
      <c r="AG188" s="2">
        <f t="shared" si="116"/>
        <v>2300.5639999999999</v>
      </c>
      <c r="AH188" s="25">
        <f t="shared" si="117"/>
        <v>0</v>
      </c>
      <c r="AI188" s="6">
        <f t="shared" si="119"/>
        <v>8.662231787007979E-3</v>
      </c>
      <c r="AJ188" s="2">
        <f t="shared" si="120"/>
        <v>0.43478109778735041</v>
      </c>
    </row>
    <row r="189" spans="1:38" x14ac:dyDescent="0.25">
      <c r="A189" s="25">
        <v>188</v>
      </c>
      <c r="B189" s="25" t="s">
        <v>351</v>
      </c>
      <c r="C189" s="25" t="s">
        <v>116</v>
      </c>
      <c r="D189" s="25" t="s">
        <v>11</v>
      </c>
      <c r="E189" s="25" t="s">
        <v>205</v>
      </c>
      <c r="F189" s="25" t="s">
        <v>205</v>
      </c>
      <c r="G189" s="25" t="s">
        <v>215</v>
      </c>
      <c r="H189" s="4">
        <v>3.7000000000000002E-3</v>
      </c>
      <c r="I189" s="2">
        <f t="shared" si="96"/>
        <v>4.4444645112949743</v>
      </c>
      <c r="J189" s="6">
        <f>I189/MAX(I$1:I189)-1</f>
        <v>-1.6102531689662136E-2</v>
      </c>
      <c r="M189" s="4">
        <v>-9.1000000000000004E-3</v>
      </c>
      <c r="N189" s="4">
        <f t="shared" si="97"/>
        <v>1.2800000000000001E-2</v>
      </c>
      <c r="O189" s="2">
        <f t="shared" si="98"/>
        <v>5.5036358249798045</v>
      </c>
      <c r="P189" s="6">
        <f>O189/MAX(O$1:O189)-1</f>
        <v>0</v>
      </c>
      <c r="S189" s="25" t="s">
        <v>351</v>
      </c>
      <c r="T189" s="25" t="s">
        <v>116</v>
      </c>
      <c r="U189" s="6">
        <f t="shared" si="99"/>
        <v>0</v>
      </c>
      <c r="V189" s="6">
        <f t="shared" si="100"/>
        <v>3.7000000000000002E-3</v>
      </c>
      <c r="W189" s="2">
        <f t="shared" si="101"/>
        <v>23.20674485520852</v>
      </c>
      <c r="X189" s="6">
        <f>W189/MAX(W$1:W189)-1</f>
        <v>0</v>
      </c>
      <c r="Z189" s="30">
        <f t="shared" ref="Z189" si="143">W189</f>
        <v>23.20674485520852</v>
      </c>
      <c r="AA189" s="6">
        <f>Z189/MAX(Z$1:Z189)-1</f>
        <v>0</v>
      </c>
      <c r="AC189" s="18" t="s">
        <v>248</v>
      </c>
      <c r="AD189" s="18" t="s">
        <v>249</v>
      </c>
      <c r="AE189" s="19">
        <v>39701</v>
      </c>
      <c r="AF189" s="23">
        <v>2072.81</v>
      </c>
      <c r="AG189" s="2">
        <f t="shared" si="116"/>
        <v>2280.5894999999996</v>
      </c>
      <c r="AH189" s="25">
        <f t="shared" si="117"/>
        <v>0</v>
      </c>
      <c r="AI189" s="6">
        <f t="shared" si="119"/>
        <v>7.4116915181088316E-3</v>
      </c>
      <c r="AJ189" s="2">
        <f t="shared" si="120"/>
        <v>0.43800356116205497</v>
      </c>
    </row>
    <row r="190" spans="1:38" x14ac:dyDescent="0.25">
      <c r="A190" s="25">
        <v>189</v>
      </c>
      <c r="B190" s="25" t="s">
        <v>116</v>
      </c>
      <c r="C190" s="25" t="s">
        <v>352</v>
      </c>
      <c r="D190" s="25" t="s">
        <v>11</v>
      </c>
      <c r="E190" s="25" t="s">
        <v>80</v>
      </c>
      <c r="F190" s="25" t="s">
        <v>80</v>
      </c>
      <c r="G190" s="25" t="s">
        <v>81</v>
      </c>
      <c r="H190" s="4">
        <v>-2.2100000000000002E-2</v>
      </c>
      <c r="I190" s="2">
        <f t="shared" si="96"/>
        <v>4.3462418455953555</v>
      </c>
      <c r="J190" s="6">
        <f>I190/MAX(I$1:I190)-1</f>
        <v>-3.7846665739320606E-2</v>
      </c>
      <c r="M190" s="4">
        <v>-3.56E-2</v>
      </c>
      <c r="N190" s="4">
        <f t="shared" si="97"/>
        <v>1.3499999999999998E-2</v>
      </c>
      <c r="O190" s="2">
        <f t="shared" si="98"/>
        <v>5.5779349086170322</v>
      </c>
      <c r="P190" s="6">
        <f>O190/MAX(O$1:O190)-1</f>
        <v>0</v>
      </c>
      <c r="S190" s="25" t="s">
        <v>116</v>
      </c>
      <c r="T190" s="25" t="s">
        <v>352</v>
      </c>
      <c r="U190" s="6">
        <f t="shared" si="99"/>
        <v>-5.1876485519497528E-3</v>
      </c>
      <c r="V190" s="6">
        <f t="shared" si="100"/>
        <v>-1.6912351448050249E-2</v>
      </c>
      <c r="W190" s="2">
        <f t="shared" si="101"/>
        <v>22.814264230252</v>
      </c>
      <c r="X190" s="6">
        <f>W190/MAX(W$1:W190)-1</f>
        <v>-1.6912351448050256E-2</v>
      </c>
      <c r="AC190" s="18" t="s">
        <v>248</v>
      </c>
      <c r="AD190" s="18" t="s">
        <v>249</v>
      </c>
      <c r="AE190" s="19">
        <v>39702</v>
      </c>
      <c r="AF190" s="23">
        <v>2034.25</v>
      </c>
      <c r="AG190" s="2">
        <f t="shared" si="116"/>
        <v>2258.1169999999997</v>
      </c>
      <c r="AH190" s="25">
        <f t="shared" si="117"/>
        <v>0</v>
      </c>
      <c r="AI190" s="6">
        <f t="shared" si="119"/>
        <v>-1.8602766293099648E-2</v>
      </c>
      <c r="AJ190" s="2">
        <f t="shared" si="120"/>
        <v>0.42985548327821188</v>
      </c>
    </row>
    <row r="191" spans="1:38" x14ac:dyDescent="0.25">
      <c r="A191" s="25">
        <v>190</v>
      </c>
      <c r="B191" s="25" t="s">
        <v>352</v>
      </c>
      <c r="C191" s="25" t="s">
        <v>117</v>
      </c>
      <c r="D191" s="25" t="s">
        <v>11</v>
      </c>
      <c r="E191" s="25" t="s">
        <v>205</v>
      </c>
      <c r="F191" s="25" t="s">
        <v>205</v>
      </c>
      <c r="G191" s="25" t="s">
        <v>215</v>
      </c>
      <c r="H191" s="4">
        <v>-4.2299999999999997E-2</v>
      </c>
      <c r="I191" s="2">
        <f t="shared" si="96"/>
        <v>4.162395815526672</v>
      </c>
      <c r="J191" s="6">
        <f>I191/MAX(I$1:I191)-1</f>
        <v>-7.8545751778547279E-2</v>
      </c>
      <c r="M191" s="4">
        <v>-3.1099999999999999E-2</v>
      </c>
      <c r="N191" s="4">
        <f t="shared" si="97"/>
        <v>-1.1199999999999998E-2</v>
      </c>
      <c r="O191" s="2">
        <f t="shared" si="98"/>
        <v>5.5154620376405212</v>
      </c>
      <c r="P191" s="6">
        <f>O191/MAX(O$1:O191)-1</f>
        <v>-1.1199999999999988E-2</v>
      </c>
      <c r="S191" s="25" t="s">
        <v>352</v>
      </c>
      <c r="T191" s="25" t="s">
        <v>117</v>
      </c>
      <c r="U191" s="6">
        <f t="shared" si="99"/>
        <v>-3.6162149341703587E-2</v>
      </c>
      <c r="V191" s="6">
        <f t="shared" si="100"/>
        <v>-6.1378506582964107E-3</v>
      </c>
      <c r="W191" s="2">
        <f t="shared" si="101"/>
        <v>22.674233683527799</v>
      </c>
      <c r="X191" s="6">
        <f>W191/MAX(W$1:W191)-1</f>
        <v>-2.2946396618877984E-2</v>
      </c>
      <c r="Z191" s="30">
        <f t="shared" ref="Z191" si="144">W191</f>
        <v>22.674233683527799</v>
      </c>
      <c r="AA191" s="6">
        <f>Z191/MAX(Z$1:Z191)-1</f>
        <v>-2.2946396618877984E-2</v>
      </c>
      <c r="AC191" s="18" t="s">
        <v>248</v>
      </c>
      <c r="AD191" s="18" t="s">
        <v>249</v>
      </c>
      <c r="AE191" s="19">
        <v>39703</v>
      </c>
      <c r="AF191" s="23">
        <v>2038.66</v>
      </c>
      <c r="AG191" s="2">
        <f t="shared" si="116"/>
        <v>2236.3639999999996</v>
      </c>
      <c r="AH191" s="25">
        <f t="shared" si="117"/>
        <v>0</v>
      </c>
      <c r="AI191" s="6">
        <f t="shared" si="119"/>
        <v>2.1678751382574468E-3</v>
      </c>
      <c r="AJ191" s="2">
        <f t="shared" si="120"/>
        <v>0.43078735629345438</v>
      </c>
      <c r="AK191" s="14">
        <f t="shared" si="110"/>
        <v>-0.11637684425874228</v>
      </c>
    </row>
    <row r="192" spans="1:38" x14ac:dyDescent="0.25">
      <c r="A192" s="25">
        <v>191</v>
      </c>
      <c r="B192" s="25" t="s">
        <v>117</v>
      </c>
      <c r="C192" s="25" t="s">
        <v>353</v>
      </c>
      <c r="D192" s="25" t="s">
        <v>11</v>
      </c>
      <c r="E192" s="25" t="s">
        <v>21</v>
      </c>
      <c r="F192" s="25" t="s">
        <v>21</v>
      </c>
      <c r="G192" s="25" t="s">
        <v>22</v>
      </c>
      <c r="H192" s="4">
        <v>-2.4199999999999999E-2</v>
      </c>
      <c r="I192" s="2">
        <f t="shared" si="96"/>
        <v>4.0616658367909269</v>
      </c>
      <c r="J192" s="6">
        <f>I192/MAX(I$1:I192)-1</f>
        <v>-0.10084494458550641</v>
      </c>
      <c r="M192" s="4">
        <v>-3.0800000000000001E-2</v>
      </c>
      <c r="N192" s="4">
        <f t="shared" si="97"/>
        <v>6.6000000000000017E-3</v>
      </c>
      <c r="O192" s="2">
        <f t="shared" si="98"/>
        <v>5.5518640870889486</v>
      </c>
      <c r="P192" s="6">
        <f>O192/MAX(O$1:O192)-1</f>
        <v>-4.6739199999999981E-3</v>
      </c>
      <c r="S192" s="25" t="s">
        <v>117</v>
      </c>
      <c r="T192" s="25" t="s">
        <v>353</v>
      </c>
      <c r="U192" s="6">
        <f t="shared" si="99"/>
        <v>-6.102417125320192E-2</v>
      </c>
      <c r="V192" s="6">
        <f t="shared" si="100"/>
        <v>3.6824171253201921E-2</v>
      </c>
      <c r="W192" s="2">
        <f t="shared" si="101"/>
        <v>23.509193547725147</v>
      </c>
      <c r="X192" s="6">
        <f>W192/MAX(W$1:W192)-1</f>
        <v>0</v>
      </c>
      <c r="AC192" s="18" t="s">
        <v>248</v>
      </c>
      <c r="AD192" s="18" t="s">
        <v>249</v>
      </c>
      <c r="AE192" s="19">
        <v>39707</v>
      </c>
      <c r="AF192" s="23">
        <v>1993.46</v>
      </c>
      <c r="AG192" s="2">
        <f t="shared" si="116"/>
        <v>2221.5719999999997</v>
      </c>
      <c r="AH192" s="25">
        <f t="shared" si="117"/>
        <v>0</v>
      </c>
      <c r="AI192" s="6">
        <f t="shared" si="119"/>
        <v>-2.2171426329059329E-2</v>
      </c>
      <c r="AJ192" s="2">
        <f t="shared" si="120"/>
        <v>0.42123618615990382</v>
      </c>
    </row>
    <row r="193" spans="1:37" x14ac:dyDescent="0.25">
      <c r="A193" s="25">
        <v>192</v>
      </c>
      <c r="B193" s="25" t="s">
        <v>353</v>
      </c>
      <c r="C193" s="25" t="s">
        <v>118</v>
      </c>
      <c r="D193" s="25" t="s">
        <v>11</v>
      </c>
      <c r="E193" s="25" t="s">
        <v>205</v>
      </c>
      <c r="F193" s="25" t="s">
        <v>205</v>
      </c>
      <c r="G193" s="25" t="s">
        <v>215</v>
      </c>
      <c r="H193" s="4">
        <v>-5.7000000000000002E-2</v>
      </c>
      <c r="I193" s="2">
        <f t="shared" si="96"/>
        <v>3.8301508840938436</v>
      </c>
      <c r="J193" s="6">
        <f>I193/MAX(I$1:I193)-1</f>
        <v>-0.15209678274413263</v>
      </c>
      <c r="M193" s="4">
        <v>-7.5300000000000006E-2</v>
      </c>
      <c r="N193" s="4">
        <f t="shared" si="97"/>
        <v>1.8300000000000004E-2</v>
      </c>
      <c r="O193" s="2">
        <f t="shared" si="98"/>
        <v>5.6534631998826761</v>
      </c>
      <c r="P193" s="6">
        <f>O193/MAX(O$1:O193)-1</f>
        <v>0</v>
      </c>
      <c r="S193" s="25" t="s">
        <v>353</v>
      </c>
      <c r="T193" s="25" t="s">
        <v>118</v>
      </c>
      <c r="U193" s="6">
        <f t="shared" si="99"/>
        <v>-0.10378958831814111</v>
      </c>
      <c r="V193" s="6">
        <f t="shared" si="100"/>
        <v>4.6789588318141111E-2</v>
      </c>
      <c r="W193" s="2">
        <f t="shared" si="101"/>
        <v>24.609179035514703</v>
      </c>
      <c r="X193" s="6">
        <f>W193/MAX(W$1:W193)-1</f>
        <v>0</v>
      </c>
      <c r="Z193" s="30">
        <f t="shared" ref="Z193" si="145">W193</f>
        <v>24.609179035514703</v>
      </c>
      <c r="AA193" s="6">
        <f>Z193/MAX(Z$1:Z193)-1</f>
        <v>0</v>
      </c>
      <c r="AC193" s="18" t="s">
        <v>248</v>
      </c>
      <c r="AD193" s="18" t="s">
        <v>249</v>
      </c>
      <c r="AE193" s="19">
        <v>39708</v>
      </c>
      <c r="AF193" s="23">
        <v>1956.04</v>
      </c>
      <c r="AG193" s="2">
        <f t="shared" si="116"/>
        <v>2203.0229999999997</v>
      </c>
      <c r="AH193" s="25">
        <f t="shared" si="117"/>
        <v>0</v>
      </c>
      <c r="AI193" s="6">
        <f t="shared" si="119"/>
        <v>-1.8771382420515126E-2</v>
      </c>
      <c r="AJ193" s="2">
        <f t="shared" si="120"/>
        <v>0.41332900062013694</v>
      </c>
    </row>
    <row r="194" spans="1:37" x14ac:dyDescent="0.25">
      <c r="A194" s="25">
        <v>193</v>
      </c>
      <c r="B194" s="25" t="s">
        <v>118</v>
      </c>
      <c r="C194" s="25" t="s">
        <v>354</v>
      </c>
      <c r="D194" s="25" t="s">
        <v>11</v>
      </c>
      <c r="E194" s="25" t="s">
        <v>21</v>
      </c>
      <c r="F194" s="25" t="s">
        <v>21</v>
      </c>
      <c r="G194" s="25" t="s">
        <v>22</v>
      </c>
      <c r="H194" s="4">
        <v>-2.35E-2</v>
      </c>
      <c r="I194" s="2">
        <f t="shared" ref="I194:I198" si="146">I193*(1+H194)</f>
        <v>3.7401423383176384</v>
      </c>
      <c r="J194" s="6">
        <f>I194/MAX(I$1:I194)-1</f>
        <v>-0.1720225083496455</v>
      </c>
      <c r="M194" s="4">
        <v>-2.3699999999999999E-2</v>
      </c>
      <c r="N194" s="4">
        <f t="shared" si="97"/>
        <v>1.9999999999999879E-4</v>
      </c>
      <c r="O194" s="2">
        <f t="shared" si="98"/>
        <v>5.6545938925226524</v>
      </c>
      <c r="P194" s="6">
        <f>O194/MAX(O$1:O194)-1</f>
        <v>0</v>
      </c>
      <c r="S194" s="25" t="s">
        <v>118</v>
      </c>
      <c r="T194" s="25" t="s">
        <v>354</v>
      </c>
      <c r="U194" s="6">
        <f t="shared" si="99"/>
        <v>-9.7161070743632116E-2</v>
      </c>
      <c r="V194" s="6">
        <f t="shared" si="100"/>
        <v>7.3661070743632123E-2</v>
      </c>
      <c r="W194" s="2">
        <f t="shared" si="101"/>
        <v>26.421917513392458</v>
      </c>
      <c r="X194" s="6">
        <f>W194/MAX(W$1:W194)-1</f>
        <v>0</v>
      </c>
      <c r="AC194" s="18" t="s">
        <v>248</v>
      </c>
      <c r="AD194" s="18" t="s">
        <v>249</v>
      </c>
      <c r="AE194" s="19">
        <v>39709</v>
      </c>
      <c r="AF194" s="23">
        <v>1899.32</v>
      </c>
      <c r="AG194" s="2">
        <f t="shared" si="116"/>
        <v>2171.9520000000002</v>
      </c>
      <c r="AH194" s="25">
        <f t="shared" si="117"/>
        <v>0</v>
      </c>
      <c r="AI194" s="6">
        <f t="shared" si="119"/>
        <v>-2.8997362017136652E-2</v>
      </c>
      <c r="AJ194" s="2">
        <f t="shared" si="120"/>
        <v>0.40134354995697352</v>
      </c>
    </row>
    <row r="195" spans="1:37" s="11" customFormat="1" x14ac:dyDescent="0.25">
      <c r="A195" s="11">
        <v>194</v>
      </c>
      <c r="B195" s="11" t="s">
        <v>354</v>
      </c>
      <c r="C195" s="11" t="s">
        <v>119</v>
      </c>
      <c r="D195" s="11" t="s">
        <v>11</v>
      </c>
      <c r="E195" s="11" t="s">
        <v>211</v>
      </c>
      <c r="F195" s="11" t="s">
        <v>211</v>
      </c>
      <c r="G195" s="11" t="s">
        <v>212</v>
      </c>
      <c r="H195" s="12">
        <v>-4.8000000000000001E-2</v>
      </c>
      <c r="I195" s="13">
        <f t="shared" si="146"/>
        <v>3.5606155060783915</v>
      </c>
      <c r="J195" s="14">
        <f>I195/MAX(I$1:I195)-1</f>
        <v>-0.21176542794886255</v>
      </c>
      <c r="K195" s="14">
        <f>I195/I146-1</f>
        <v>-0.11318157431980447</v>
      </c>
      <c r="L195" s="14"/>
      <c r="M195" s="12">
        <v>-4.0399999999999998E-2</v>
      </c>
      <c r="N195" s="12">
        <f t="shared" ref="N195:N258" si="147">H195-M195</f>
        <v>-7.6000000000000026E-3</v>
      </c>
      <c r="O195" s="13">
        <f t="shared" ref="O195:O258" si="148">O194*(1+N195)</f>
        <v>5.6116189789394797</v>
      </c>
      <c r="P195" s="14">
        <f>O195/MAX(O$1:O195)-1</f>
        <v>-7.6000000000000512E-3</v>
      </c>
      <c r="Q195" s="14">
        <f>O195/O146-1</f>
        <v>0.30176484569315032</v>
      </c>
      <c r="R195" s="14"/>
      <c r="S195" s="11" t="s">
        <v>354</v>
      </c>
      <c r="T195" s="11" t="s">
        <v>119</v>
      </c>
      <c r="U195" s="14">
        <f t="shared" ref="U195:U258" si="149">INDEX(AK:AK,ROW(U195)*5+16)</f>
        <v>-6.3114325523518588E-2</v>
      </c>
      <c r="V195" s="14">
        <f t="shared" ref="V195:V258" si="150">H195-U195</f>
        <v>1.5114325523518587E-2</v>
      </c>
      <c r="W195" s="13">
        <f t="shared" ref="W195:W258" si="151">W194*(1+V195)</f>
        <v>26.821266975645429</v>
      </c>
      <c r="X195" s="14">
        <f>W195/MAX(W$1:W195)-1</f>
        <v>0</v>
      </c>
      <c r="Y195" s="14">
        <f>W195/W146-1</f>
        <v>1.0032744531505826</v>
      </c>
      <c r="Z195" s="31">
        <f t="shared" ref="Z195" si="152">W195</f>
        <v>26.821266975645429</v>
      </c>
      <c r="AA195" s="14">
        <f>Z195/MAX(Z$1:Z195)-1</f>
        <v>0</v>
      </c>
      <c r="AC195" s="21" t="s">
        <v>248</v>
      </c>
      <c r="AD195" s="21" t="s">
        <v>249</v>
      </c>
      <c r="AE195" s="22">
        <v>39710</v>
      </c>
      <c r="AF195" s="24">
        <v>2086.83</v>
      </c>
      <c r="AG195" s="13">
        <f t="shared" si="116"/>
        <v>2154.7385000000004</v>
      </c>
      <c r="AH195" s="11">
        <f t="shared" si="117"/>
        <v>0</v>
      </c>
      <c r="AI195" s="14">
        <f t="shared" si="119"/>
        <v>9.8724806772950258E-2</v>
      </c>
      <c r="AJ195" s="13">
        <f t="shared" si="120"/>
        <v>0.44096611437604566</v>
      </c>
      <c r="AK195" s="14"/>
    </row>
    <row r="196" spans="1:37" x14ac:dyDescent="0.25">
      <c r="A196" s="25">
        <v>195</v>
      </c>
      <c r="B196" s="25" t="s">
        <v>119</v>
      </c>
      <c r="C196" s="25" t="s">
        <v>355</v>
      </c>
      <c r="D196" s="25" t="s">
        <v>11</v>
      </c>
      <c r="E196" s="25" t="s">
        <v>80</v>
      </c>
      <c r="F196" s="25" t="s">
        <v>80</v>
      </c>
      <c r="G196" s="25" t="s">
        <v>81</v>
      </c>
      <c r="H196" s="4">
        <v>-6.4899999999999999E-2</v>
      </c>
      <c r="I196" s="2">
        <f t="shared" si="146"/>
        <v>3.3295315597339039</v>
      </c>
      <c r="J196" s="6">
        <f>I196/MAX(I$1:I196)-1</f>
        <v>-0.26292185167498139</v>
      </c>
      <c r="M196" s="4">
        <v>-3.7400000000000003E-2</v>
      </c>
      <c r="N196" s="4">
        <f t="shared" si="147"/>
        <v>-2.7499999999999997E-2</v>
      </c>
      <c r="O196" s="2">
        <f t="shared" si="148"/>
        <v>5.4572994570186442</v>
      </c>
      <c r="P196" s="6">
        <f>O196/MAX(O$1:O196)-1</f>
        <v>-3.4891000000000116E-2</v>
      </c>
      <c r="S196" s="25" t="s">
        <v>119</v>
      </c>
      <c r="T196" s="25" t="s">
        <v>355</v>
      </c>
      <c r="U196" s="6">
        <f t="shared" si="149"/>
        <v>-7.6247606510292054E-2</v>
      </c>
      <c r="V196" s="6">
        <f t="shared" si="150"/>
        <v>1.1347606510292055E-2</v>
      </c>
      <c r="W196" s="2">
        <f t="shared" si="151"/>
        <v>27.125624159392544</v>
      </c>
      <c r="X196" s="6">
        <f>W196/MAX(W$1:W196)-1</f>
        <v>0</v>
      </c>
      <c r="AC196" s="18" t="s">
        <v>248</v>
      </c>
      <c r="AD196" s="18" t="s">
        <v>249</v>
      </c>
      <c r="AE196" s="19">
        <v>39713</v>
      </c>
      <c r="AF196" s="23">
        <v>2182.79</v>
      </c>
      <c r="AG196" s="2">
        <f t="shared" si="116"/>
        <v>2144.7520000000004</v>
      </c>
      <c r="AH196" s="25">
        <f t="shared" si="117"/>
        <v>1</v>
      </c>
      <c r="AI196" s="6">
        <f t="shared" si="119"/>
        <v>4.5983621090361915E-2</v>
      </c>
      <c r="AJ196" s="2">
        <f t="shared" si="120"/>
        <v>0.46124333309320292</v>
      </c>
      <c r="AK196" s="14">
        <f t="shared" ref="AK196" si="153">AJ196/AJ186-1</f>
        <v>1.5846496086078243E-2</v>
      </c>
    </row>
    <row r="197" spans="1:37" x14ac:dyDescent="0.25">
      <c r="A197" s="25">
        <v>196</v>
      </c>
      <c r="B197" s="25" t="s">
        <v>355</v>
      </c>
      <c r="C197" s="25" t="s">
        <v>120</v>
      </c>
      <c r="D197" s="25" t="s">
        <v>11</v>
      </c>
      <c r="E197" s="25" t="s">
        <v>80</v>
      </c>
      <c r="F197" s="25" t="s">
        <v>80</v>
      </c>
      <c r="G197" s="25" t="s">
        <v>81</v>
      </c>
      <c r="H197" s="4">
        <v>4.6699999999999998E-2</v>
      </c>
      <c r="I197" s="2">
        <f t="shared" si="146"/>
        <v>3.4850206835734769</v>
      </c>
      <c r="J197" s="6">
        <f>I197/MAX(I$1:I197)-1</f>
        <v>-0.22850030214820305</v>
      </c>
      <c r="M197" s="4">
        <v>4.7300000000000002E-2</v>
      </c>
      <c r="N197" s="4">
        <f t="shared" si="147"/>
        <v>-6.0000000000000331E-4</v>
      </c>
      <c r="O197" s="2">
        <f t="shared" si="148"/>
        <v>5.4540250773444328</v>
      </c>
      <c r="P197" s="6">
        <f>O197/MAX(O$1:O197)-1</f>
        <v>-3.5470065400000084E-2</v>
      </c>
      <c r="S197" s="25" t="s">
        <v>355</v>
      </c>
      <c r="T197" s="25" t="s">
        <v>120</v>
      </c>
      <c r="U197" s="6">
        <f t="shared" si="149"/>
        <v>4.302238573299233E-2</v>
      </c>
      <c r="V197" s="6">
        <f t="shared" si="150"/>
        <v>3.6776142670076686E-3</v>
      </c>
      <c r="W197" s="2">
        <f t="shared" si="151"/>
        <v>27.225381741802614</v>
      </c>
      <c r="X197" s="6">
        <f>W197/MAX(W$1:W197)-1</f>
        <v>0</v>
      </c>
      <c r="Z197" s="30">
        <f t="shared" ref="Z197" si="154">W197</f>
        <v>27.225381741802614</v>
      </c>
      <c r="AA197" s="6">
        <f>Z197/MAX(Z$1:Z197)-1</f>
        <v>0</v>
      </c>
      <c r="AC197" s="18" t="s">
        <v>248</v>
      </c>
      <c r="AD197" s="18" t="s">
        <v>249</v>
      </c>
      <c r="AE197" s="19">
        <v>39714</v>
      </c>
      <c r="AF197" s="23">
        <v>2042.2</v>
      </c>
      <c r="AG197" s="2">
        <f t="shared" si="116"/>
        <v>2128.1590000000001</v>
      </c>
      <c r="AH197" s="25">
        <f t="shared" si="117"/>
        <v>0</v>
      </c>
      <c r="AI197" s="6">
        <f t="shared" si="119"/>
        <v>-6.4408394760833598E-2</v>
      </c>
      <c r="AJ197" s="2">
        <f t="shared" si="120"/>
        <v>0.46124333309320292</v>
      </c>
    </row>
    <row r="198" spans="1:37" x14ac:dyDescent="0.25">
      <c r="A198" s="25">
        <v>197</v>
      </c>
      <c r="B198" s="25" t="s">
        <v>120</v>
      </c>
      <c r="C198" s="25" t="s">
        <v>356</v>
      </c>
      <c r="D198" s="25" t="s">
        <v>11</v>
      </c>
      <c r="E198" s="25" t="s">
        <v>21</v>
      </c>
      <c r="F198" s="25" t="s">
        <v>21</v>
      </c>
      <c r="G198" s="25" t="s">
        <v>22</v>
      </c>
      <c r="H198" s="4">
        <v>1.17E-2</v>
      </c>
      <c r="I198" s="2">
        <f t="shared" si="146"/>
        <v>3.5257954255712867</v>
      </c>
      <c r="J198" s="6">
        <f>I198/MAX(I$1:I198)-1</f>
        <v>-0.21947375568333705</v>
      </c>
      <c r="M198" s="4">
        <v>2.53E-2</v>
      </c>
      <c r="N198" s="4">
        <f t="shared" si="147"/>
        <v>-1.3599999999999999E-2</v>
      </c>
      <c r="O198" s="2">
        <f t="shared" si="148"/>
        <v>5.3798503362925487</v>
      </c>
      <c r="P198" s="6">
        <f>O198/MAX(O$1:O198)-1</f>
        <v>-4.8587672510560065E-2</v>
      </c>
      <c r="S198" s="25" t="s">
        <v>120</v>
      </c>
      <c r="T198" s="25" t="s">
        <v>356</v>
      </c>
      <c r="U198" s="6">
        <f t="shared" si="149"/>
        <v>0.11861509585032004</v>
      </c>
      <c r="V198" s="6">
        <f t="shared" si="150"/>
        <v>-0.10691509585032004</v>
      </c>
      <c r="W198" s="2">
        <f t="shared" si="151"/>
        <v>24.314577443316235</v>
      </c>
      <c r="X198" s="6">
        <f>W198/MAX(W$1:W198)-1</f>
        <v>-0.10691509585032</v>
      </c>
      <c r="AC198" s="18" t="s">
        <v>248</v>
      </c>
      <c r="AD198" s="18" t="s">
        <v>249</v>
      </c>
      <c r="AE198" s="19">
        <v>39715</v>
      </c>
      <c r="AF198" s="23">
        <v>2088.5500000000002</v>
      </c>
      <c r="AG198" s="2">
        <f t="shared" si="116"/>
        <v>2120.3370000000004</v>
      </c>
      <c r="AH198" s="25">
        <f t="shared" si="117"/>
        <v>0</v>
      </c>
      <c r="AI198" s="6">
        <f t="shared" si="119"/>
        <v>2.2696112036039606E-2</v>
      </c>
      <c r="AJ198" s="2">
        <f t="shared" si="120"/>
        <v>0.47171176345696259</v>
      </c>
    </row>
    <row r="199" spans="1:37" x14ac:dyDescent="0.25">
      <c r="A199" s="25">
        <v>198</v>
      </c>
      <c r="B199" s="25" t="s">
        <v>356</v>
      </c>
      <c r="C199" s="25" t="s">
        <v>121</v>
      </c>
      <c r="D199" s="25" t="s">
        <v>11</v>
      </c>
      <c r="E199" s="25" t="s">
        <v>217</v>
      </c>
      <c r="F199" s="25" t="s">
        <v>217</v>
      </c>
      <c r="G199" s="25" t="s">
        <v>218</v>
      </c>
      <c r="H199" s="4">
        <v>2.23E-2</v>
      </c>
      <c r="I199" s="2">
        <f t="shared" ref="I199:I262" si="155">I198*(1+H199)</f>
        <v>3.6044206635615264</v>
      </c>
      <c r="J199" s="6">
        <f>I199/MAX(I$1:I199)-1</f>
        <v>-0.20206802043507543</v>
      </c>
      <c r="M199" s="4">
        <v>2.0299999999999999E-2</v>
      </c>
      <c r="N199" s="4">
        <f t="shared" si="147"/>
        <v>2.0000000000000018E-3</v>
      </c>
      <c r="O199" s="2">
        <f t="shared" si="148"/>
        <v>5.3906100369651337</v>
      </c>
      <c r="P199" s="6">
        <f>O199/MAX(O$1:O199)-1</f>
        <v>-4.6684847855581246E-2</v>
      </c>
      <c r="S199" s="25" t="s">
        <v>356</v>
      </c>
      <c r="T199" s="25" t="s">
        <v>121</v>
      </c>
      <c r="U199" s="6">
        <f t="shared" si="149"/>
        <v>3.2399821603058543E-2</v>
      </c>
      <c r="V199" s="6">
        <f t="shared" si="150"/>
        <v>-1.0099821603058542E-2</v>
      </c>
      <c r="W199" s="2">
        <f t="shared" si="151"/>
        <v>24.069004548784989</v>
      </c>
      <c r="X199" s="6">
        <f>W199/MAX(W$1:W199)-1</f>
        <v>-0.11593509405861646</v>
      </c>
      <c r="Z199" s="30">
        <f t="shared" ref="Z199" si="156">W199</f>
        <v>24.069004548784989</v>
      </c>
      <c r="AA199" s="6">
        <f>Z199/MAX(Z$1:Z199)-1</f>
        <v>-0.11593509405861646</v>
      </c>
      <c r="AC199" s="18" t="s">
        <v>248</v>
      </c>
      <c r="AD199" s="18" t="s">
        <v>249</v>
      </c>
      <c r="AE199" s="19">
        <v>39716</v>
      </c>
      <c r="AF199" s="23">
        <v>2138.06</v>
      </c>
      <c r="AG199" s="2">
        <f t="shared" si="116"/>
        <v>2115.3465000000001</v>
      </c>
      <c r="AH199" s="25">
        <f t="shared" si="117"/>
        <v>1</v>
      </c>
      <c r="AI199" s="6">
        <f t="shared" si="119"/>
        <v>2.3705441574297881E-2</v>
      </c>
      <c r="AJ199" s="2">
        <f t="shared" si="120"/>
        <v>0.48289389910550062</v>
      </c>
    </row>
    <row r="200" spans="1:37" x14ac:dyDescent="0.25">
      <c r="A200" s="25">
        <v>199</v>
      </c>
      <c r="B200" s="25" t="s">
        <v>121</v>
      </c>
      <c r="C200" s="25" t="s">
        <v>357</v>
      </c>
      <c r="D200" s="25" t="s">
        <v>11</v>
      </c>
      <c r="E200" s="25" t="s">
        <v>15</v>
      </c>
      <c r="F200" s="25" t="s">
        <v>15</v>
      </c>
      <c r="G200" s="25" t="s">
        <v>16</v>
      </c>
      <c r="H200" s="4">
        <v>3.2199999999999999E-2</v>
      </c>
      <c r="I200" s="2">
        <f t="shared" si="155"/>
        <v>3.7204830089282077</v>
      </c>
      <c r="J200" s="6">
        <f>I200/MAX(I$1:I200)-1</f>
        <v>-0.1763746106930848</v>
      </c>
      <c r="M200" s="4">
        <v>3.1099999999999999E-2</v>
      </c>
      <c r="N200" s="4">
        <f t="shared" si="147"/>
        <v>1.1000000000000003E-3</v>
      </c>
      <c r="O200" s="2">
        <f t="shared" si="148"/>
        <v>5.396539708005796</v>
      </c>
      <c r="P200" s="6">
        <f>O200/MAX(O$1:O200)-1</f>
        <v>-4.5636201188222203E-2</v>
      </c>
      <c r="S200" s="25" t="s">
        <v>121</v>
      </c>
      <c r="T200" s="25" t="s">
        <v>357</v>
      </c>
      <c r="U200" s="6">
        <f t="shared" si="149"/>
        <v>0</v>
      </c>
      <c r="V200" s="6">
        <f t="shared" si="150"/>
        <v>3.2199999999999999E-2</v>
      </c>
      <c r="W200" s="2">
        <f t="shared" si="151"/>
        <v>24.844026495255864</v>
      </c>
      <c r="X200" s="6">
        <f>W200/MAX(W$1:W200)-1</f>
        <v>-8.7468204087303936E-2</v>
      </c>
      <c r="AC200" s="18" t="s">
        <v>248</v>
      </c>
      <c r="AD200" s="18" t="s">
        <v>249</v>
      </c>
      <c r="AE200" s="19">
        <v>39717</v>
      </c>
      <c r="AF200" s="23">
        <v>2136</v>
      </c>
      <c r="AG200" s="2">
        <f t="shared" si="116"/>
        <v>2110.3054999999999</v>
      </c>
      <c r="AH200" s="25">
        <f t="shared" si="117"/>
        <v>1</v>
      </c>
      <c r="AI200" s="6">
        <f t="shared" si="119"/>
        <v>-9.6349026687747585E-4</v>
      </c>
      <c r="AJ200" s="2">
        <f t="shared" si="120"/>
        <v>0.48289389910550062</v>
      </c>
    </row>
    <row r="201" spans="1:37" x14ac:dyDescent="0.25">
      <c r="A201" s="25">
        <v>200</v>
      </c>
      <c r="B201" s="25" t="s">
        <v>357</v>
      </c>
      <c r="C201" s="25" t="s">
        <v>122</v>
      </c>
      <c r="D201" s="25" t="s">
        <v>11</v>
      </c>
      <c r="E201" s="25" t="s">
        <v>80</v>
      </c>
      <c r="F201" s="25" t="s">
        <v>80</v>
      </c>
      <c r="G201" s="25" t="s">
        <v>81</v>
      </c>
      <c r="H201" s="4">
        <v>2.4899999999999999E-2</v>
      </c>
      <c r="I201" s="2">
        <f t="shared" si="155"/>
        <v>3.8131230358505199</v>
      </c>
      <c r="J201" s="6">
        <f>I201/MAX(I$1:I201)-1</f>
        <v>-0.15586633849934273</v>
      </c>
      <c r="M201" s="4">
        <v>2.2100000000000002E-2</v>
      </c>
      <c r="N201" s="4">
        <f t="shared" si="147"/>
        <v>2.7999999999999969E-3</v>
      </c>
      <c r="O201" s="2">
        <f t="shared" si="148"/>
        <v>5.4116500191882118</v>
      </c>
      <c r="P201" s="6">
        <f>O201/MAX(O$1:O201)-1</f>
        <v>-4.2963982551549318E-2</v>
      </c>
      <c r="S201" s="25" t="s">
        <v>357</v>
      </c>
      <c r="T201" s="25" t="s">
        <v>122</v>
      </c>
      <c r="U201" s="6">
        <f t="shared" si="149"/>
        <v>0</v>
      </c>
      <c r="V201" s="6">
        <f t="shared" si="150"/>
        <v>2.4899999999999999E-2</v>
      </c>
      <c r="W201" s="2">
        <f t="shared" si="151"/>
        <v>25.462642754987733</v>
      </c>
      <c r="X201" s="6">
        <f>W201/MAX(W$1:W201)-1</f>
        <v>-6.4746162369077931E-2</v>
      </c>
      <c r="Z201" s="30">
        <f t="shared" ref="Z201" si="157">W201</f>
        <v>25.462642754987733</v>
      </c>
      <c r="AA201" s="6">
        <f>Z201/MAX(Z$1:Z201)-1</f>
        <v>-6.4746162369077931E-2</v>
      </c>
      <c r="AC201" s="18" t="s">
        <v>248</v>
      </c>
      <c r="AD201" s="18" t="s">
        <v>249</v>
      </c>
      <c r="AE201" s="19">
        <v>39727</v>
      </c>
      <c r="AF201" s="23">
        <v>2054.04</v>
      </c>
      <c r="AG201" s="2">
        <f t="shared" si="116"/>
        <v>2097.6495</v>
      </c>
      <c r="AH201" s="25">
        <f t="shared" si="117"/>
        <v>0</v>
      </c>
      <c r="AI201" s="6">
        <f t="shared" si="119"/>
        <v>-3.8370786516853994E-2</v>
      </c>
      <c r="AJ201" s="2">
        <f t="shared" si="120"/>
        <v>0.48289389910550062</v>
      </c>
      <c r="AK201" s="14">
        <f t="shared" si="121"/>
        <v>0.12095652774115084</v>
      </c>
    </row>
    <row r="202" spans="1:37" x14ac:dyDescent="0.25">
      <c r="A202" s="25">
        <v>201</v>
      </c>
      <c r="B202" s="25" t="s">
        <v>122</v>
      </c>
      <c r="C202" s="25" t="s">
        <v>358</v>
      </c>
      <c r="D202" s="25" t="s">
        <v>11</v>
      </c>
      <c r="E202" s="25" t="s">
        <v>18</v>
      </c>
      <c r="F202" s="25" t="s">
        <v>18</v>
      </c>
      <c r="G202" s="25" t="s">
        <v>19</v>
      </c>
      <c r="H202" s="4">
        <v>6.3E-2</v>
      </c>
      <c r="I202" s="2">
        <f t="shared" si="155"/>
        <v>4.0533497871091022</v>
      </c>
      <c r="J202" s="6">
        <f>I202/MAX(I$1:I202)-1</f>
        <v>-0.10268591782480141</v>
      </c>
      <c r="M202" s="4">
        <v>5.3699999999999998E-2</v>
      </c>
      <c r="N202" s="4">
        <f t="shared" si="147"/>
        <v>9.3000000000000027E-3</v>
      </c>
      <c r="O202" s="2">
        <f t="shared" si="148"/>
        <v>5.4619783643666624</v>
      </c>
      <c r="P202" s="6">
        <f>O202/MAX(O$1:O202)-1</f>
        <v>-3.4063547589278653E-2</v>
      </c>
      <c r="S202" s="25" t="s">
        <v>122</v>
      </c>
      <c r="T202" s="25" t="s">
        <v>358</v>
      </c>
      <c r="U202" s="6">
        <f t="shared" si="149"/>
        <v>0</v>
      </c>
      <c r="V202" s="6">
        <f t="shared" si="150"/>
        <v>6.3E-2</v>
      </c>
      <c r="W202" s="2">
        <f t="shared" si="151"/>
        <v>27.066789248551959</v>
      </c>
      <c r="X202" s="6">
        <f>W202/MAX(W$1:W202)-1</f>
        <v>-5.8251705983298763E-3</v>
      </c>
      <c r="AC202" s="18" t="s">
        <v>248</v>
      </c>
      <c r="AD202" s="18" t="s">
        <v>249</v>
      </c>
      <c r="AE202" s="19">
        <v>39728</v>
      </c>
      <c r="AF202" s="23">
        <v>2046.19</v>
      </c>
      <c r="AG202" s="2">
        <f t="shared" si="116"/>
        <v>2088.0564999999997</v>
      </c>
      <c r="AH202" s="25">
        <f t="shared" si="117"/>
        <v>0</v>
      </c>
      <c r="AI202" s="6">
        <f t="shared" si="119"/>
        <v>-3.821736675040377E-3</v>
      </c>
      <c r="AJ202" s="2">
        <f t="shared" si="120"/>
        <v>0.48104840578113589</v>
      </c>
    </row>
    <row r="203" spans="1:37" x14ac:dyDescent="0.25">
      <c r="A203" s="25">
        <v>202</v>
      </c>
      <c r="B203" s="25" t="s">
        <v>358</v>
      </c>
      <c r="C203" s="25" t="s">
        <v>123</v>
      </c>
      <c r="D203" s="25" t="s">
        <v>11</v>
      </c>
      <c r="E203" s="25" t="s">
        <v>80</v>
      </c>
      <c r="F203" s="25" t="s">
        <v>80</v>
      </c>
      <c r="G203" s="25" t="s">
        <v>81</v>
      </c>
      <c r="H203" s="4">
        <v>-1.1000000000000001E-3</v>
      </c>
      <c r="I203" s="2">
        <f t="shared" si="155"/>
        <v>4.0488911023432825</v>
      </c>
      <c r="J203" s="6">
        <f>I203/MAX(I$1:I203)-1</f>
        <v>-0.10367296331519404</v>
      </c>
      <c r="M203" s="4">
        <v>0.01</v>
      </c>
      <c r="N203" s="4">
        <f t="shared" si="147"/>
        <v>-1.11E-2</v>
      </c>
      <c r="O203" s="2">
        <f t="shared" si="148"/>
        <v>5.4013504045221925</v>
      </c>
      <c r="P203" s="6">
        <f>O203/MAX(O$1:O203)-1</f>
        <v>-4.478544221103764E-2</v>
      </c>
      <c r="S203" s="25" t="s">
        <v>358</v>
      </c>
      <c r="T203" s="25" t="s">
        <v>123</v>
      </c>
      <c r="U203" s="6">
        <f t="shared" si="149"/>
        <v>0</v>
      </c>
      <c r="V203" s="6">
        <f t="shared" si="150"/>
        <v>-1.1000000000000001E-3</v>
      </c>
      <c r="W203" s="2">
        <f t="shared" si="151"/>
        <v>27.037015780378553</v>
      </c>
      <c r="X203" s="6">
        <f>W203/MAX(W$1:W203)-1</f>
        <v>-6.9187629106716164E-3</v>
      </c>
      <c r="Z203" s="30">
        <f t="shared" ref="Z203" si="158">W203</f>
        <v>27.037015780378553</v>
      </c>
      <c r="AA203" s="6">
        <f>Z203/MAX(Z$1:Z203)-1</f>
        <v>-6.9187629106716164E-3</v>
      </c>
      <c r="AC203" s="18" t="s">
        <v>248</v>
      </c>
      <c r="AD203" s="18" t="s">
        <v>249</v>
      </c>
      <c r="AE203" s="19">
        <v>39729</v>
      </c>
      <c r="AF203" s="23">
        <v>1995.61</v>
      </c>
      <c r="AG203" s="2">
        <f t="shared" si="116"/>
        <v>2075.1485000000002</v>
      </c>
      <c r="AH203" s="25">
        <f t="shared" si="117"/>
        <v>0</v>
      </c>
      <c r="AI203" s="6">
        <f t="shared" si="119"/>
        <v>-2.4719112105914043E-2</v>
      </c>
      <c r="AJ203" s="2">
        <f t="shared" si="120"/>
        <v>0.46915731631026075</v>
      </c>
    </row>
    <row r="204" spans="1:37" x14ac:dyDescent="0.25">
      <c r="A204" s="25">
        <v>203</v>
      </c>
      <c r="B204" s="25" t="s">
        <v>123</v>
      </c>
      <c r="C204" s="25" t="s">
        <v>359</v>
      </c>
      <c r="D204" s="25" t="s">
        <v>11</v>
      </c>
      <c r="E204" s="25" t="s">
        <v>80</v>
      </c>
      <c r="F204" s="25" t="s">
        <v>80</v>
      </c>
      <c r="G204" s="25" t="s">
        <v>81</v>
      </c>
      <c r="H204" s="4">
        <v>3.85E-2</v>
      </c>
      <c r="I204" s="2">
        <f t="shared" si="155"/>
        <v>4.204773409783499</v>
      </c>
      <c r="J204" s="6">
        <f>I204/MAX(I$1:I204)-1</f>
        <v>-6.9164372402828911E-2</v>
      </c>
      <c r="M204" s="4">
        <v>1.41E-2</v>
      </c>
      <c r="N204" s="4">
        <f t="shared" si="147"/>
        <v>2.4399999999999998E-2</v>
      </c>
      <c r="O204" s="2">
        <f t="shared" si="148"/>
        <v>5.5331433543925339</v>
      </c>
      <c r="P204" s="6">
        <f>O204/MAX(O$1:O204)-1</f>
        <v>-2.1478207000987015E-2</v>
      </c>
      <c r="S204" s="25" t="s">
        <v>123</v>
      </c>
      <c r="T204" s="25" t="s">
        <v>359</v>
      </c>
      <c r="U204" s="6">
        <f t="shared" si="149"/>
        <v>0</v>
      </c>
      <c r="V204" s="6">
        <f t="shared" si="150"/>
        <v>3.85E-2</v>
      </c>
      <c r="W204" s="2">
        <f t="shared" si="151"/>
        <v>28.077940887923127</v>
      </c>
      <c r="X204" s="6">
        <f>W204/MAX(W$1:W204)-1</f>
        <v>0</v>
      </c>
      <c r="AC204" s="18" t="s">
        <v>248</v>
      </c>
      <c r="AD204" s="18" t="s">
        <v>249</v>
      </c>
      <c r="AE204" s="19">
        <v>39730</v>
      </c>
      <c r="AF204" s="23">
        <v>1969.82</v>
      </c>
      <c r="AG204" s="2">
        <f t="shared" si="116"/>
        <v>2061.7755000000006</v>
      </c>
      <c r="AH204" s="25">
        <f t="shared" si="117"/>
        <v>0</v>
      </c>
      <c r="AI204" s="6">
        <f t="shared" si="119"/>
        <v>-1.2923366790104307E-2</v>
      </c>
      <c r="AJ204" s="2">
        <f t="shared" si="120"/>
        <v>0.46309422422932228</v>
      </c>
    </row>
    <row r="205" spans="1:37" x14ac:dyDescent="0.25">
      <c r="A205" s="25">
        <v>204</v>
      </c>
      <c r="B205" s="25" t="s">
        <v>359</v>
      </c>
      <c r="C205" s="25" t="s">
        <v>124</v>
      </c>
      <c r="D205" s="25" t="s">
        <v>11</v>
      </c>
      <c r="E205" s="25" t="s">
        <v>21</v>
      </c>
      <c r="F205" s="25" t="s">
        <v>21</v>
      </c>
      <c r="G205" s="25" t="s">
        <v>22</v>
      </c>
      <c r="H205" s="4">
        <v>-2.01E-2</v>
      </c>
      <c r="I205" s="2">
        <f t="shared" si="155"/>
        <v>4.1202574642468504</v>
      </c>
      <c r="J205" s="6">
        <f>I205/MAX(I$1:I205)-1</f>
        <v>-8.7874168517532159E-2</v>
      </c>
      <c r="M205" s="4">
        <v>-1.6E-2</v>
      </c>
      <c r="N205" s="4">
        <f t="shared" si="147"/>
        <v>-4.0999999999999995E-3</v>
      </c>
      <c r="O205" s="2">
        <f t="shared" si="148"/>
        <v>5.510457466639525</v>
      </c>
      <c r="P205" s="6">
        <f>O205/MAX(O$1:O205)-1</f>
        <v>-2.5490146352282861E-2</v>
      </c>
      <c r="S205" s="25" t="s">
        <v>359</v>
      </c>
      <c r="T205" s="25" t="s">
        <v>124</v>
      </c>
      <c r="U205" s="6">
        <f t="shared" si="149"/>
        <v>2.6459673462527755E-2</v>
      </c>
      <c r="V205" s="6">
        <f t="shared" si="150"/>
        <v>-4.6559673462527755E-2</v>
      </c>
      <c r="W205" s="2">
        <f t="shared" si="151"/>
        <v>26.77064112868127</v>
      </c>
      <c r="X205" s="6">
        <f>W205/MAX(W$1:W205)-1</f>
        <v>-4.6559673462527762E-2</v>
      </c>
      <c r="Z205" s="30">
        <f t="shared" ref="Z205" si="159">W205</f>
        <v>26.77064112868127</v>
      </c>
      <c r="AA205" s="6">
        <f>Z205/MAX(Z$1:Z205)-1</f>
        <v>-1.6702818621019522E-2</v>
      </c>
      <c r="AC205" s="18" t="s">
        <v>248</v>
      </c>
      <c r="AD205" s="18" t="s">
        <v>249</v>
      </c>
      <c r="AE205" s="19">
        <v>39731</v>
      </c>
      <c r="AF205" s="23">
        <v>1837.4</v>
      </c>
      <c r="AG205" s="2">
        <f t="shared" si="116"/>
        <v>2040.9110000000001</v>
      </c>
      <c r="AH205" s="25">
        <f t="shared" si="117"/>
        <v>0</v>
      </c>
      <c r="AI205" s="6">
        <f t="shared" si="119"/>
        <v>-6.722441644414201E-2</v>
      </c>
      <c r="AJ205" s="2">
        <f t="shared" si="120"/>
        <v>0.43196298524685345</v>
      </c>
    </row>
    <row r="206" spans="1:37" x14ac:dyDescent="0.25">
      <c r="A206" s="25">
        <v>205</v>
      </c>
      <c r="B206" s="25" t="s">
        <v>124</v>
      </c>
      <c r="C206" s="25" t="s">
        <v>360</v>
      </c>
      <c r="D206" s="25" t="s">
        <v>11</v>
      </c>
      <c r="E206" s="25" t="s">
        <v>205</v>
      </c>
      <c r="F206" s="25" t="s">
        <v>205</v>
      </c>
      <c r="G206" s="25" t="s">
        <v>215</v>
      </c>
      <c r="H206" s="4">
        <v>-7.6E-3</v>
      </c>
      <c r="I206" s="2">
        <f t="shared" si="155"/>
        <v>4.0889435075185743</v>
      </c>
      <c r="J206" s="6">
        <f>I206/MAX(I$1:I206)-1</f>
        <v>-9.4806324836798961E-2</v>
      </c>
      <c r="M206" s="4">
        <v>-3.0800000000000001E-2</v>
      </c>
      <c r="N206" s="4">
        <f t="shared" si="147"/>
        <v>2.3200000000000002E-2</v>
      </c>
      <c r="O206" s="2">
        <f t="shared" si="148"/>
        <v>5.6383000798655623</v>
      </c>
      <c r="P206" s="6">
        <f>O206/MAX(O$1:O206)-1</f>
        <v>-2.8815177476557707E-3</v>
      </c>
      <c r="S206" s="25" t="s">
        <v>124</v>
      </c>
      <c r="T206" s="25" t="s">
        <v>360</v>
      </c>
      <c r="U206" s="6">
        <f t="shared" si="149"/>
        <v>5.5950012719359066E-3</v>
      </c>
      <c r="V206" s="6">
        <f t="shared" si="150"/>
        <v>-1.3195001271935906E-2</v>
      </c>
      <c r="W206" s="2">
        <f t="shared" si="151"/>
        <v>26.417402484937778</v>
      </c>
      <c r="X206" s="6">
        <f>W206/MAX(W$1:W206)-1</f>
        <v>-5.9140319783904771E-2</v>
      </c>
      <c r="AC206" s="18" t="s">
        <v>248</v>
      </c>
      <c r="AD206" s="18" t="s">
        <v>249</v>
      </c>
      <c r="AE206" s="19">
        <v>39734</v>
      </c>
      <c r="AF206" s="23">
        <v>1872.95</v>
      </c>
      <c r="AG206" s="2">
        <f t="shared" si="116"/>
        <v>2027.1215</v>
      </c>
      <c r="AH206" s="25">
        <f t="shared" si="117"/>
        <v>0</v>
      </c>
      <c r="AI206" s="6">
        <f t="shared" si="119"/>
        <v>1.9347991727440839E-2</v>
      </c>
      <c r="AJ206" s="2">
        <f t="shared" si="120"/>
        <v>0.44032060151197022</v>
      </c>
      <c r="AK206" s="14">
        <f t="shared" ref="AK206" si="160">AJ206/AJ196-1</f>
        <v>-4.5361591333841322E-2</v>
      </c>
    </row>
    <row r="207" spans="1:37" x14ac:dyDescent="0.25">
      <c r="A207" s="25">
        <v>206</v>
      </c>
      <c r="B207" s="25" t="s">
        <v>360</v>
      </c>
      <c r="C207" s="25" t="s">
        <v>125</v>
      </c>
      <c r="D207" s="25" t="s">
        <v>11</v>
      </c>
      <c r="E207" s="25" t="s">
        <v>205</v>
      </c>
      <c r="F207" s="25" t="s">
        <v>205</v>
      </c>
      <c r="G207" s="25" t="s">
        <v>215</v>
      </c>
      <c r="H207" s="4">
        <v>-6.3899999999999998E-2</v>
      </c>
      <c r="I207" s="2">
        <f t="shared" si="155"/>
        <v>3.8276600173881374</v>
      </c>
      <c r="J207" s="6">
        <f>I207/MAX(I$1:I207)-1</f>
        <v>-0.15264820067972751</v>
      </c>
      <c r="M207" s="4">
        <v>-6.9000000000000006E-2</v>
      </c>
      <c r="N207" s="4">
        <f t="shared" si="147"/>
        <v>5.1000000000000073E-3</v>
      </c>
      <c r="O207" s="2">
        <f t="shared" si="148"/>
        <v>5.6670554102728774</v>
      </c>
      <c r="P207" s="6">
        <f>O207/MAX(O$1:O207)-1</f>
        <v>0</v>
      </c>
      <c r="S207" s="25" t="s">
        <v>360</v>
      </c>
      <c r="T207" s="25" t="s">
        <v>125</v>
      </c>
      <c r="U207" s="6">
        <f t="shared" si="149"/>
        <v>-8.7932562435268702E-2</v>
      </c>
      <c r="V207" s="6">
        <f t="shared" si="150"/>
        <v>2.4032562435268703E-2</v>
      </c>
      <c r="W207" s="2">
        <f t="shared" si="151"/>
        <v>27.052280359534667</v>
      </c>
      <c r="X207" s="6">
        <f>W207/MAX(W$1:W207)-1</f>
        <v>-3.6529050776284544E-2</v>
      </c>
      <c r="Z207" s="30">
        <f t="shared" ref="Z207" si="161">W207</f>
        <v>27.052280359534667</v>
      </c>
      <c r="AA207" s="6">
        <f>Z207/MAX(Z$1:Z207)-1</f>
        <v>-6.358088342326651E-3</v>
      </c>
      <c r="AC207" s="18" t="s">
        <v>248</v>
      </c>
      <c r="AD207" s="18" t="s">
        <v>249</v>
      </c>
      <c r="AE207" s="19">
        <v>39735</v>
      </c>
      <c r="AF207" s="23">
        <v>1816.32</v>
      </c>
      <c r="AG207" s="2">
        <f t="shared" si="116"/>
        <v>2015.943</v>
      </c>
      <c r="AH207" s="25">
        <f t="shared" si="117"/>
        <v>0</v>
      </c>
      <c r="AI207" s="6">
        <f t="shared" si="119"/>
        <v>-3.023572439200195E-2</v>
      </c>
      <c r="AJ207" s="2">
        <f t="shared" si="120"/>
        <v>0.42700718916053376</v>
      </c>
    </row>
    <row r="208" spans="1:37" x14ac:dyDescent="0.25">
      <c r="A208" s="25">
        <v>207</v>
      </c>
      <c r="B208" s="25" t="s">
        <v>125</v>
      </c>
      <c r="C208" s="25" t="s">
        <v>361</v>
      </c>
      <c r="D208" s="25" t="s">
        <v>11</v>
      </c>
      <c r="E208" s="25" t="s">
        <v>211</v>
      </c>
      <c r="F208" s="25" t="s">
        <v>211</v>
      </c>
      <c r="G208" s="25" t="s">
        <v>212</v>
      </c>
      <c r="H208" s="4">
        <v>2.6800000000000001E-2</v>
      </c>
      <c r="I208" s="2">
        <f t="shared" si="155"/>
        <v>3.9302413058541394</v>
      </c>
      <c r="J208" s="6">
        <f>I208/MAX(I$1:I208)-1</f>
        <v>-0.12993917245794417</v>
      </c>
      <c r="M208" s="4">
        <v>4.3799999999999999E-2</v>
      </c>
      <c r="N208" s="4">
        <f t="shared" si="147"/>
        <v>-1.6999999999999998E-2</v>
      </c>
      <c r="O208" s="2">
        <f t="shared" si="148"/>
        <v>5.5707154682982383</v>
      </c>
      <c r="P208" s="6">
        <f>O208/MAX(O$1:O208)-1</f>
        <v>-1.7000000000000015E-2</v>
      </c>
      <c r="S208" s="25" t="s">
        <v>125</v>
      </c>
      <c r="T208" s="25" t="s">
        <v>361</v>
      </c>
      <c r="U208" s="6">
        <f t="shared" si="149"/>
        <v>-2.824150643165213E-2</v>
      </c>
      <c r="V208" s="6">
        <f t="shared" si="150"/>
        <v>5.5041506431652135E-2</v>
      </c>
      <c r="W208" s="2">
        <f t="shared" si="151"/>
        <v>28.541278622934851</v>
      </c>
      <c r="X208" s="6">
        <f>W208/MAX(W$1:W208)-1</f>
        <v>0</v>
      </c>
      <c r="AC208" s="18" t="s">
        <v>248</v>
      </c>
      <c r="AD208" s="18" t="s">
        <v>249</v>
      </c>
      <c r="AE208" s="19">
        <v>39736</v>
      </c>
      <c r="AF208" s="23">
        <v>1806.79</v>
      </c>
      <c r="AG208" s="2">
        <f t="shared" si="116"/>
        <v>2003.4044999999999</v>
      </c>
      <c r="AH208" s="25">
        <f t="shared" si="117"/>
        <v>0</v>
      </c>
      <c r="AI208" s="6">
        <f t="shared" si="119"/>
        <v>-5.2468727977448282E-3</v>
      </c>
      <c r="AJ208" s="2">
        <f t="shared" si="120"/>
        <v>0.42476673675528587</v>
      </c>
    </row>
    <row r="209" spans="1:37" x14ac:dyDescent="0.25">
      <c r="A209" s="25">
        <v>208</v>
      </c>
      <c r="B209" s="25" t="s">
        <v>361</v>
      </c>
      <c r="C209" s="25" t="s">
        <v>126</v>
      </c>
      <c r="D209" s="25" t="s">
        <v>11</v>
      </c>
      <c r="E209" s="25" t="s">
        <v>15</v>
      </c>
      <c r="F209" s="25" t="s">
        <v>15</v>
      </c>
      <c r="G209" s="25" t="s">
        <v>16</v>
      </c>
      <c r="H209" s="4">
        <v>4.6100000000000002E-2</v>
      </c>
      <c r="I209" s="2">
        <f t="shared" si="155"/>
        <v>4.1114254300540152</v>
      </c>
      <c r="J209" s="6">
        <f>I209/MAX(I$1:I209)-1</f>
        <v>-8.9829368308255386E-2</v>
      </c>
      <c r="M209" s="4">
        <v>4.1399999999999999E-2</v>
      </c>
      <c r="N209" s="4">
        <f t="shared" si="147"/>
        <v>4.7000000000000028E-3</v>
      </c>
      <c r="O209" s="2">
        <f t="shared" si="148"/>
        <v>5.5968978309992394</v>
      </c>
      <c r="P209" s="6">
        <f>O209/MAX(O$1:O209)-1</f>
        <v>-1.237990000000011E-2</v>
      </c>
      <c r="S209" s="25" t="s">
        <v>361</v>
      </c>
      <c r="T209" s="25" t="s">
        <v>126</v>
      </c>
      <c r="U209" s="6">
        <f t="shared" si="149"/>
        <v>7.5557675760786314E-2</v>
      </c>
      <c r="V209" s="6">
        <f t="shared" si="150"/>
        <v>-2.9457675760786312E-2</v>
      </c>
      <c r="W209" s="2">
        <f t="shared" si="151"/>
        <v>27.700518891462174</v>
      </c>
      <c r="X209" s="6">
        <f>W209/MAX(W$1:W209)-1</f>
        <v>-2.9457675760786284E-2</v>
      </c>
      <c r="Z209" s="30">
        <f t="shared" ref="Z209" si="162">W209</f>
        <v>27.700518891462174</v>
      </c>
      <c r="AA209" s="6">
        <f>Z209/MAX(Z$1:Z209)-1</f>
        <v>0</v>
      </c>
      <c r="AC209" s="18" t="s">
        <v>248</v>
      </c>
      <c r="AD209" s="18" t="s">
        <v>249</v>
      </c>
      <c r="AE209" s="19">
        <v>39737</v>
      </c>
      <c r="AF209" s="23">
        <v>1704.57</v>
      </c>
      <c r="AG209" s="2">
        <f t="shared" si="116"/>
        <v>1984.9924999999998</v>
      </c>
      <c r="AH209" s="25">
        <f t="shared" si="117"/>
        <v>0</v>
      </c>
      <c r="AI209" s="6">
        <f t="shared" si="119"/>
        <v>-5.6575473630029016E-2</v>
      </c>
      <c r="AJ209" s="2">
        <f t="shared" si="120"/>
        <v>0.40073535744107369</v>
      </c>
    </row>
    <row r="210" spans="1:37" x14ac:dyDescent="0.25">
      <c r="A210" s="25">
        <v>209</v>
      </c>
      <c r="B210" s="25" t="s">
        <v>126</v>
      </c>
      <c r="C210" s="25" t="s">
        <v>362</v>
      </c>
      <c r="D210" s="25" t="s">
        <v>11</v>
      </c>
      <c r="E210" s="25" t="s">
        <v>18</v>
      </c>
      <c r="F210" s="25" t="s">
        <v>18</v>
      </c>
      <c r="G210" s="25" t="s">
        <v>19</v>
      </c>
      <c r="H210" s="4">
        <v>-5.0700000000000002E-2</v>
      </c>
      <c r="I210" s="2">
        <f t="shared" si="155"/>
        <v>3.9029761607502769</v>
      </c>
      <c r="J210" s="6">
        <f>I210/MAX(I$1:I210)-1</f>
        <v>-0.13597501933502687</v>
      </c>
      <c r="M210" s="4">
        <v>1.2999999999999999E-3</v>
      </c>
      <c r="N210" s="4">
        <f t="shared" si="147"/>
        <v>-5.2000000000000005E-2</v>
      </c>
      <c r="O210" s="2">
        <f t="shared" si="148"/>
        <v>5.3058591437872789</v>
      </c>
      <c r="P210" s="6">
        <f>O210/MAX(O$1:O210)-1</f>
        <v>-6.3736145200000149E-2</v>
      </c>
      <c r="S210" s="25" t="s">
        <v>126</v>
      </c>
      <c r="T210" s="25" t="s">
        <v>362</v>
      </c>
      <c r="U210" s="6">
        <f t="shared" si="149"/>
        <v>3.0436172360422731E-2</v>
      </c>
      <c r="V210" s="6">
        <f t="shared" si="150"/>
        <v>-8.1136172360422726E-2</v>
      </c>
      <c r="W210" s="2">
        <f t="shared" si="151"/>
        <v>25.453004816211354</v>
      </c>
      <c r="X210" s="6">
        <f>W210/MAX(W$1:W210)-1</f>
        <v>-0.10820376506334439</v>
      </c>
      <c r="AC210" s="18" t="s">
        <v>248</v>
      </c>
      <c r="AD210" s="18" t="s">
        <v>249</v>
      </c>
      <c r="AE210" s="19">
        <v>39738</v>
      </c>
      <c r="AF210" s="23">
        <v>1726.4</v>
      </c>
      <c r="AG210" s="2">
        <f t="shared" si="116"/>
        <v>1969.6000000000004</v>
      </c>
      <c r="AH210" s="25">
        <f t="shared" si="117"/>
        <v>0</v>
      </c>
      <c r="AI210" s="6">
        <f t="shared" si="119"/>
        <v>1.2806748916148969E-2</v>
      </c>
      <c r="AJ210" s="2">
        <f t="shared" si="120"/>
        <v>0.40586747454564476</v>
      </c>
    </row>
    <row r="211" spans="1:37" x14ac:dyDescent="0.25">
      <c r="A211" s="25">
        <v>210</v>
      </c>
      <c r="B211" s="25" t="s">
        <v>362</v>
      </c>
      <c r="C211" s="25" t="s">
        <v>127</v>
      </c>
      <c r="D211" s="25" t="s">
        <v>11</v>
      </c>
      <c r="E211" s="25" t="s">
        <v>18</v>
      </c>
      <c r="F211" s="25" t="s">
        <v>18</v>
      </c>
      <c r="G211" s="25" t="s">
        <v>19</v>
      </c>
      <c r="H211" s="4">
        <v>2.4500000000000001E-2</v>
      </c>
      <c r="I211" s="2">
        <f t="shared" si="155"/>
        <v>3.9985990766886585</v>
      </c>
      <c r="J211" s="6">
        <f>I211/MAX(I$1:I211)-1</f>
        <v>-0.11480640730873504</v>
      </c>
      <c r="M211" s="4">
        <v>1.0500000000000001E-2</v>
      </c>
      <c r="N211" s="4">
        <f t="shared" si="147"/>
        <v>1.4E-2</v>
      </c>
      <c r="O211" s="2">
        <f t="shared" si="148"/>
        <v>5.3801411718003012</v>
      </c>
      <c r="P211" s="6">
        <f>O211/MAX(O$1:O211)-1</f>
        <v>-5.0628451232800131E-2</v>
      </c>
      <c r="S211" s="25" t="s">
        <v>362</v>
      </c>
      <c r="T211" s="25" t="s">
        <v>127</v>
      </c>
      <c r="U211" s="6">
        <f t="shared" si="149"/>
        <v>0</v>
      </c>
      <c r="V211" s="6">
        <f t="shared" si="150"/>
        <v>2.4500000000000001E-2</v>
      </c>
      <c r="W211" s="2">
        <f t="shared" si="151"/>
        <v>26.076603434208533</v>
      </c>
      <c r="X211" s="6">
        <f>W211/MAX(W$1:W211)-1</f>
        <v>-8.6354757307396279E-2</v>
      </c>
      <c r="Z211" s="30">
        <f t="shared" ref="Z211" si="163">W211</f>
        <v>26.076603434208533</v>
      </c>
      <c r="AA211" s="6">
        <f>Z211/MAX(Z$1:Z211)-1</f>
        <v>-5.8624008583253007E-2</v>
      </c>
      <c r="AC211" s="18" t="s">
        <v>248</v>
      </c>
      <c r="AD211" s="18" t="s">
        <v>249</v>
      </c>
      <c r="AE211" s="19">
        <v>39741</v>
      </c>
      <c r="AF211" s="23">
        <v>1786.56</v>
      </c>
      <c r="AG211" s="2">
        <f t="shared" si="116"/>
        <v>1956.9950000000001</v>
      </c>
      <c r="AH211" s="25">
        <f t="shared" si="117"/>
        <v>0</v>
      </c>
      <c r="AI211" s="6">
        <f t="shared" si="119"/>
        <v>3.4847080630213023E-2</v>
      </c>
      <c r="AJ211" s="2">
        <f t="shared" si="120"/>
        <v>0.4200107711563178</v>
      </c>
      <c r="AK211" s="14">
        <f t="shared" ref="AK211:AK261" si="164">AJ211/AJ201-1</f>
        <v>-0.13022141730443437</v>
      </c>
    </row>
    <row r="212" spans="1:37" x14ac:dyDescent="0.25">
      <c r="A212" s="25">
        <v>211</v>
      </c>
      <c r="B212" s="25" t="s">
        <v>127</v>
      </c>
      <c r="C212" s="25" t="s">
        <v>363</v>
      </c>
      <c r="D212" s="25" t="s">
        <v>11</v>
      </c>
      <c r="E212" s="25" t="s">
        <v>80</v>
      </c>
      <c r="F212" s="25" t="s">
        <v>80</v>
      </c>
      <c r="G212" s="25" t="s">
        <v>81</v>
      </c>
      <c r="H212" s="4">
        <v>1.26E-2</v>
      </c>
      <c r="I212" s="2">
        <f t="shared" si="155"/>
        <v>4.0489814250549356</v>
      </c>
      <c r="J212" s="6">
        <f>I212/MAX(I$1:I212)-1</f>
        <v>-0.10365296804082502</v>
      </c>
      <c r="M212" s="4">
        <v>-1.1299999999999999E-2</v>
      </c>
      <c r="N212" s="4">
        <f t="shared" si="147"/>
        <v>2.3899999999999998E-2</v>
      </c>
      <c r="O212" s="2">
        <f t="shared" si="148"/>
        <v>5.5087265458063284</v>
      </c>
      <c r="P212" s="6">
        <f>O212/MAX(O$1:O212)-1</f>
        <v>-2.7938471217264005E-2</v>
      </c>
      <c r="S212" s="25" t="s">
        <v>127</v>
      </c>
      <c r="T212" s="25" t="s">
        <v>363</v>
      </c>
      <c r="U212" s="6">
        <f t="shared" si="149"/>
        <v>0</v>
      </c>
      <c r="V212" s="6">
        <f t="shared" si="150"/>
        <v>1.26E-2</v>
      </c>
      <c r="W212" s="2">
        <f t="shared" si="151"/>
        <v>26.405168637479559</v>
      </c>
      <c r="X212" s="6">
        <f>W212/MAX(W$1:W212)-1</f>
        <v>-7.4842827249469557E-2</v>
      </c>
      <c r="AC212" s="18" t="s">
        <v>248</v>
      </c>
      <c r="AD212" s="18" t="s">
        <v>249</v>
      </c>
      <c r="AE212" s="19">
        <v>39742</v>
      </c>
      <c r="AF212" s="23">
        <v>1782.66</v>
      </c>
      <c r="AG212" s="2">
        <f t="shared" si="116"/>
        <v>1946.4550000000004</v>
      </c>
      <c r="AH212" s="25">
        <f t="shared" si="117"/>
        <v>0</v>
      </c>
      <c r="AI212" s="6">
        <f t="shared" si="119"/>
        <v>-2.1829661472325679E-3</v>
      </c>
      <c r="AJ212" s="2">
        <f t="shared" si="120"/>
        <v>0.41909390186141049</v>
      </c>
    </row>
    <row r="213" spans="1:37" x14ac:dyDescent="0.25">
      <c r="A213" s="25">
        <v>212</v>
      </c>
      <c r="B213" s="25" t="s">
        <v>363</v>
      </c>
      <c r="C213" s="25" t="s">
        <v>128</v>
      </c>
      <c r="D213" s="25" t="s">
        <v>11</v>
      </c>
      <c r="E213" s="25" t="s">
        <v>18</v>
      </c>
      <c r="F213" s="25" t="s">
        <v>18</v>
      </c>
      <c r="G213" s="25" t="s">
        <v>19</v>
      </c>
      <c r="H213" s="4">
        <v>-1.5100000000000001E-2</v>
      </c>
      <c r="I213" s="2">
        <f t="shared" si="155"/>
        <v>3.9878418055366063</v>
      </c>
      <c r="J213" s="6">
        <f>I213/MAX(I$1:I213)-1</f>
        <v>-0.11718780822340857</v>
      </c>
      <c r="M213" s="4">
        <v>-1.6E-2</v>
      </c>
      <c r="N213" s="4">
        <f t="shared" si="147"/>
        <v>8.9999999999999976E-4</v>
      </c>
      <c r="O213" s="2">
        <f t="shared" si="148"/>
        <v>5.5136843996975538</v>
      </c>
      <c r="P213" s="6">
        <f>O213/MAX(O$1:O213)-1</f>
        <v>-2.7063615841359634E-2</v>
      </c>
      <c r="S213" s="25" t="s">
        <v>363</v>
      </c>
      <c r="T213" s="25" t="s">
        <v>128</v>
      </c>
      <c r="U213" s="6">
        <f t="shared" si="149"/>
        <v>-1.4619552033637961E-2</v>
      </c>
      <c r="V213" s="6">
        <f t="shared" si="150"/>
        <v>-4.8044796636203917E-4</v>
      </c>
      <c r="W213" s="2">
        <f t="shared" si="151"/>
        <v>26.392482327906237</v>
      </c>
      <c r="X213" s="6">
        <f>W213/MAX(W$1:W213)-1</f>
        <v>-7.5287317131682796E-2</v>
      </c>
      <c r="Z213" s="30">
        <f t="shared" ref="Z213" si="165">W213</f>
        <v>26.392482327906237</v>
      </c>
      <c r="AA213" s="6">
        <f>Z213/MAX(Z$1:Z213)-1</f>
        <v>-4.7220652027536558E-2</v>
      </c>
      <c r="AC213" s="18" t="s">
        <v>248</v>
      </c>
      <c r="AD213" s="18" t="s">
        <v>249</v>
      </c>
      <c r="AE213" s="19">
        <v>39743</v>
      </c>
      <c r="AF213" s="23">
        <v>1748.84</v>
      </c>
      <c r="AG213" s="2">
        <f t="shared" si="116"/>
        <v>1936.0949999999998</v>
      </c>
      <c r="AH213" s="25">
        <f t="shared" si="117"/>
        <v>0</v>
      </c>
      <c r="AI213" s="6">
        <f t="shared" si="119"/>
        <v>-1.8971649108635469E-2</v>
      </c>
      <c r="AJ213" s="2">
        <f t="shared" si="120"/>
        <v>0.41114299941172688</v>
      </c>
    </row>
    <row r="214" spans="1:37" x14ac:dyDescent="0.25">
      <c r="A214" s="25">
        <v>213</v>
      </c>
      <c r="B214" s="25" t="s">
        <v>128</v>
      </c>
      <c r="C214" s="25" t="s">
        <v>364</v>
      </c>
      <c r="D214" s="25" t="s">
        <v>11</v>
      </c>
      <c r="E214" s="25" t="s">
        <v>18</v>
      </c>
      <c r="F214" s="25" t="s">
        <v>18</v>
      </c>
      <c r="G214" s="25" t="s">
        <v>19</v>
      </c>
      <c r="H214" s="4">
        <v>-3.4799999999999998E-2</v>
      </c>
      <c r="I214" s="2">
        <f t="shared" si="155"/>
        <v>3.8490649107039325</v>
      </c>
      <c r="J214" s="6">
        <f>I214/MAX(I$1:I214)-1</f>
        <v>-0.14790967249723397</v>
      </c>
      <c r="M214" s="4">
        <v>-5.5999999999999999E-3</v>
      </c>
      <c r="N214" s="4">
        <f t="shared" si="147"/>
        <v>-2.9199999999999997E-2</v>
      </c>
      <c r="O214" s="2">
        <f t="shared" si="148"/>
        <v>5.3526848152263851</v>
      </c>
      <c r="P214" s="6">
        <f>O214/MAX(O$1:O214)-1</f>
        <v>-5.547335825879196E-2</v>
      </c>
      <c r="S214" s="25" t="s">
        <v>128</v>
      </c>
      <c r="T214" s="25" t="s">
        <v>364</v>
      </c>
      <c r="U214" s="6">
        <f t="shared" si="149"/>
        <v>-1.9539137212407631E-2</v>
      </c>
      <c r="V214" s="6">
        <f t="shared" si="150"/>
        <v>-1.5260862787592366E-2</v>
      </c>
      <c r="W214" s="2">
        <f t="shared" si="151"/>
        <v>25.989710276476103</v>
      </c>
      <c r="X214" s="6">
        <f>W214/MAX(W$1:W214)-1</f>
        <v>-8.9399230502882565E-2</v>
      </c>
      <c r="AC214" s="18" t="s">
        <v>248</v>
      </c>
      <c r="AD214" s="18" t="s">
        <v>249</v>
      </c>
      <c r="AE214" s="19">
        <v>39744</v>
      </c>
      <c r="AF214" s="23">
        <v>1766.59</v>
      </c>
      <c r="AG214" s="2">
        <f t="shared" ref="AG214:AG277" si="166">AVERAGE(AF195:AF214)</f>
        <v>1929.4585</v>
      </c>
      <c r="AH214" s="25">
        <f t="shared" ref="AH214:AH277" si="167">IF(AF214&gt;AG214,1,0)</f>
        <v>0</v>
      </c>
      <c r="AI214" s="6">
        <f t="shared" si="119"/>
        <v>1.0149584867683803E-2</v>
      </c>
      <c r="AJ214" s="2">
        <f t="shared" si="120"/>
        <v>0.4153159301770103</v>
      </c>
    </row>
    <row r="215" spans="1:37" x14ac:dyDescent="0.25">
      <c r="A215" s="25">
        <v>214</v>
      </c>
      <c r="B215" s="25" t="s">
        <v>364</v>
      </c>
      <c r="C215" s="25" t="s">
        <v>129</v>
      </c>
      <c r="D215" s="25" t="s">
        <v>11</v>
      </c>
      <c r="E215" s="25" t="s">
        <v>80</v>
      </c>
      <c r="F215" s="25" t="s">
        <v>80</v>
      </c>
      <c r="G215" s="25" t="s">
        <v>81</v>
      </c>
      <c r="H215" s="4">
        <v>3.5900000000000001E-2</v>
      </c>
      <c r="I215" s="2">
        <f t="shared" si="155"/>
        <v>3.9872463409982037</v>
      </c>
      <c r="J215" s="6">
        <f>I215/MAX(I$1:I215)-1</f>
        <v>-0.11731962973988463</v>
      </c>
      <c r="M215" s="4">
        <v>0.03</v>
      </c>
      <c r="N215" s="4">
        <f t="shared" si="147"/>
        <v>5.9000000000000025E-3</v>
      </c>
      <c r="O215" s="2">
        <f t="shared" si="148"/>
        <v>5.3842656556362209</v>
      </c>
      <c r="P215" s="6">
        <f>O215/MAX(O$1:O215)-1</f>
        <v>-4.9900651072518731E-2</v>
      </c>
      <c r="S215" s="25" t="s">
        <v>364</v>
      </c>
      <c r="T215" s="25" t="s">
        <v>129</v>
      </c>
      <c r="U215" s="6">
        <f t="shared" si="149"/>
        <v>2.5157175313974989E-2</v>
      </c>
      <c r="V215" s="6">
        <f t="shared" si="150"/>
        <v>1.0742824686025013E-2</v>
      </c>
      <c r="W215" s="2">
        <f t="shared" si="151"/>
        <v>26.26891317761687</v>
      </c>
      <c r="X215" s="6">
        <f>W215/MAX(W$1:W215)-1</f>
        <v>-7.9616806077215552E-2</v>
      </c>
      <c r="Z215" s="30">
        <f t="shared" ref="Z215" si="168">W215</f>
        <v>26.26891317761687</v>
      </c>
      <c r="AA215" s="6">
        <f>Z215/MAX(Z$1:Z215)-1</f>
        <v>-5.168154861844676E-2</v>
      </c>
      <c r="AC215" s="18" t="s">
        <v>248</v>
      </c>
      <c r="AD215" s="18" t="s">
        <v>249</v>
      </c>
      <c r="AE215" s="19">
        <v>39745</v>
      </c>
      <c r="AF215" s="23">
        <v>1741.18</v>
      </c>
      <c r="AG215" s="2">
        <f t="shared" si="166"/>
        <v>1912.1759999999999</v>
      </c>
      <c r="AH215" s="25">
        <f t="shared" si="167"/>
        <v>0</v>
      </c>
      <c r="AI215" s="6">
        <f t="shared" ref="AI215:AI278" si="169">AF215/AF214-1</f>
        <v>-1.4383643063755502E-2</v>
      </c>
      <c r="AJ215" s="2">
        <f t="shared" ref="AJ215:AJ278" si="170">IF(AH214&lt;1,AJ214*(1+AI215), AJ214)</f>
        <v>0.40934217407865259</v>
      </c>
    </row>
    <row r="216" spans="1:37" x14ac:dyDescent="0.25">
      <c r="A216" s="25">
        <v>215</v>
      </c>
      <c r="B216" s="25" t="s">
        <v>129</v>
      </c>
      <c r="C216" s="25" t="s">
        <v>365</v>
      </c>
      <c r="D216" s="25" t="s">
        <v>11</v>
      </c>
      <c r="E216" s="25" t="s">
        <v>80</v>
      </c>
      <c r="F216" s="25" t="s">
        <v>80</v>
      </c>
      <c r="G216" s="25" t="s">
        <v>81</v>
      </c>
      <c r="H216" s="4">
        <v>-2.75E-2</v>
      </c>
      <c r="I216" s="2">
        <f t="shared" si="155"/>
        <v>3.8775970666207531</v>
      </c>
      <c r="J216" s="6">
        <f>I216/MAX(I$1:I216)-1</f>
        <v>-0.14159333992203782</v>
      </c>
      <c r="M216" s="4">
        <v>-4.8099999999999997E-2</v>
      </c>
      <c r="N216" s="4">
        <f t="shared" si="147"/>
        <v>2.0599999999999997E-2</v>
      </c>
      <c r="O216" s="2">
        <f t="shared" si="148"/>
        <v>5.4951815281423269</v>
      </c>
      <c r="P216" s="6">
        <f>O216/MAX(O$1:O216)-1</f>
        <v>-3.032860448461272E-2</v>
      </c>
      <c r="S216" s="25" t="s">
        <v>129</v>
      </c>
      <c r="T216" s="25" t="s">
        <v>365</v>
      </c>
      <c r="U216" s="6">
        <f t="shared" si="149"/>
        <v>1.3901258903889158E-2</v>
      </c>
      <c r="V216" s="6">
        <f t="shared" si="150"/>
        <v>-4.1401258903889154E-2</v>
      </c>
      <c r="W216" s="2">
        <f t="shared" si="151"/>
        <v>25.181347102026571</v>
      </c>
      <c r="X216" s="6">
        <f>W216/MAX(W$1:W216)-1</f>
        <v>-0.11772182897960104</v>
      </c>
      <c r="AC216" s="18" t="s">
        <v>248</v>
      </c>
      <c r="AD216" s="18" t="s">
        <v>249</v>
      </c>
      <c r="AE216" s="19">
        <v>39748</v>
      </c>
      <c r="AF216" s="23">
        <v>1604.76</v>
      </c>
      <c r="AG216" s="2">
        <f t="shared" si="166"/>
        <v>1883.2745000000002</v>
      </c>
      <c r="AH216" s="25">
        <f t="shared" si="167"/>
        <v>0</v>
      </c>
      <c r="AI216" s="6">
        <f t="shared" si="169"/>
        <v>-7.8349165508448282E-2</v>
      </c>
      <c r="AJ216" s="2">
        <f t="shared" si="170"/>
        <v>0.37727055633217621</v>
      </c>
      <c r="AK216" s="14">
        <f t="shared" ref="AK216:AK266" si="171">AJ216/AJ206-1</f>
        <v>-0.14319122240316062</v>
      </c>
    </row>
    <row r="217" spans="1:37" x14ac:dyDescent="0.25">
      <c r="A217" s="25">
        <v>216</v>
      </c>
      <c r="B217" s="25" t="s">
        <v>365</v>
      </c>
      <c r="C217" s="25" t="s">
        <v>130</v>
      </c>
      <c r="D217" s="25" t="s">
        <v>11</v>
      </c>
      <c r="E217" s="25" t="s">
        <v>80</v>
      </c>
      <c r="F217" s="25" t="s">
        <v>80</v>
      </c>
      <c r="G217" s="25" t="s">
        <v>81</v>
      </c>
      <c r="H217" s="4">
        <v>5.33E-2</v>
      </c>
      <c r="I217" s="2">
        <f t="shared" si="155"/>
        <v>4.0842729902716393</v>
      </c>
      <c r="J217" s="6">
        <f>I217/MAX(I$1:I217)-1</f>
        <v>-9.5840264939882402E-2</v>
      </c>
      <c r="M217" s="4">
        <v>2.3800000000000002E-2</v>
      </c>
      <c r="N217" s="4">
        <f t="shared" si="147"/>
        <v>2.9499999999999998E-2</v>
      </c>
      <c r="O217" s="2">
        <f t="shared" si="148"/>
        <v>5.6572893832225262</v>
      </c>
      <c r="P217" s="6">
        <f>O217/MAX(O$1:O217)-1</f>
        <v>-1.7232983169086502E-3</v>
      </c>
      <c r="S217" s="25" t="s">
        <v>365</v>
      </c>
      <c r="T217" s="25" t="s">
        <v>130</v>
      </c>
      <c r="U217" s="6">
        <f t="shared" si="149"/>
        <v>1.3619549779148477E-2</v>
      </c>
      <c r="V217" s="6">
        <f t="shared" si="150"/>
        <v>3.9680450220851524E-2</v>
      </c>
      <c r="W217" s="2">
        <f t="shared" si="151"/>
        <v>26.180554292202519</v>
      </c>
      <c r="X217" s="6">
        <f>W217/MAX(W$1:W217)-1</f>
        <v>-8.271263393348216E-2</v>
      </c>
      <c r="Z217" s="30">
        <f t="shared" ref="Z217" si="172">W217</f>
        <v>26.180554292202519</v>
      </c>
      <c r="AA217" s="6">
        <f>Z217/MAX(Z$1:Z217)-1</f>
        <v>-5.4871340324535889E-2</v>
      </c>
      <c r="AC217" s="18" t="s">
        <v>248</v>
      </c>
      <c r="AD217" s="18" t="s">
        <v>249</v>
      </c>
      <c r="AE217" s="19">
        <v>39749</v>
      </c>
      <c r="AF217" s="23">
        <v>1642.06</v>
      </c>
      <c r="AG217" s="2">
        <f t="shared" si="166"/>
        <v>1863.2675000000004</v>
      </c>
      <c r="AH217" s="25">
        <f t="shared" si="167"/>
        <v>0</v>
      </c>
      <c r="AI217" s="6">
        <f t="shared" si="169"/>
        <v>2.3243351030683757E-2</v>
      </c>
      <c r="AJ217" s="2">
        <f t="shared" si="170"/>
        <v>0.38603958830654633</v>
      </c>
    </row>
    <row r="218" spans="1:37" x14ac:dyDescent="0.25">
      <c r="A218" s="25">
        <v>217</v>
      </c>
      <c r="B218" s="25" t="s">
        <v>130</v>
      </c>
      <c r="C218" s="25" t="s">
        <v>366</v>
      </c>
      <c r="D218" s="25" t="s">
        <v>11</v>
      </c>
      <c r="E218" s="25" t="s">
        <v>205</v>
      </c>
      <c r="F218" s="25" t="s">
        <v>205</v>
      </c>
      <c r="G218" s="25" t="s">
        <v>215</v>
      </c>
      <c r="H218" s="4">
        <v>-2.1600000000000001E-2</v>
      </c>
      <c r="I218" s="2">
        <f t="shared" si="155"/>
        <v>3.9960526936817722</v>
      </c>
      <c r="J218" s="6">
        <f>I218/MAX(I$1:I218)-1</f>
        <v>-0.11537011521718088</v>
      </c>
      <c r="M218" s="4">
        <v>-4.2700000000000002E-2</v>
      </c>
      <c r="N218" s="4">
        <f t="shared" si="147"/>
        <v>2.1100000000000001E-2</v>
      </c>
      <c r="O218" s="2">
        <f t="shared" si="148"/>
        <v>5.7766581892085211</v>
      </c>
      <c r="P218" s="6">
        <f>O218/MAX(O$1:O218)-1</f>
        <v>0</v>
      </c>
      <c r="S218" s="25" t="s">
        <v>130</v>
      </c>
      <c r="T218" s="25" t="s">
        <v>366</v>
      </c>
      <c r="U218" s="6">
        <f t="shared" si="149"/>
        <v>-6.7673209851382143E-3</v>
      </c>
      <c r="V218" s="6">
        <f t="shared" si="150"/>
        <v>-1.4832679014861787E-2</v>
      </c>
      <c r="W218" s="2">
        <f t="shared" si="151"/>
        <v>25.79222653395512</v>
      </c>
      <c r="X218" s="6">
        <f>W218/MAX(W$1:W218)-1</f>
        <v>-9.6318462998734811E-2</v>
      </c>
      <c r="AC218" s="18" t="s">
        <v>248</v>
      </c>
      <c r="AD218" s="18" t="s">
        <v>249</v>
      </c>
      <c r="AE218" s="19">
        <v>39750</v>
      </c>
      <c r="AF218" s="23">
        <v>1576.93</v>
      </c>
      <c r="AG218" s="2">
        <f t="shared" si="166"/>
        <v>1837.6865000000003</v>
      </c>
      <c r="AH218" s="25">
        <f t="shared" si="167"/>
        <v>0</v>
      </c>
      <c r="AI218" s="6">
        <f t="shared" si="169"/>
        <v>-3.9663593291353494E-2</v>
      </c>
      <c r="AJ218" s="2">
        <f t="shared" si="170"/>
        <v>0.37072787108159394</v>
      </c>
    </row>
    <row r="219" spans="1:37" x14ac:dyDescent="0.25">
      <c r="A219" s="25">
        <v>218</v>
      </c>
      <c r="B219" s="25" t="s">
        <v>366</v>
      </c>
      <c r="C219" s="25" t="s">
        <v>131</v>
      </c>
      <c r="D219" s="25" t="s">
        <v>11</v>
      </c>
      <c r="E219" s="25" t="s">
        <v>21</v>
      </c>
      <c r="F219" s="25" t="s">
        <v>21</v>
      </c>
      <c r="G219" s="25" t="s">
        <v>22</v>
      </c>
      <c r="H219" s="4">
        <v>1.66E-2</v>
      </c>
      <c r="I219" s="2">
        <f t="shared" si="155"/>
        <v>4.0623871683968895</v>
      </c>
      <c r="J219" s="6">
        <f>I219/MAX(I$1:I219)-1</f>
        <v>-0.1006852591297861</v>
      </c>
      <c r="M219" s="4">
        <v>4.7000000000000002E-3</v>
      </c>
      <c r="N219" s="4">
        <f t="shared" si="147"/>
        <v>1.1900000000000001E-2</v>
      </c>
      <c r="O219" s="2">
        <f t="shared" si="148"/>
        <v>5.845400421660103</v>
      </c>
      <c r="P219" s="6">
        <f>O219/MAX(O$1:O219)-1</f>
        <v>0</v>
      </c>
      <c r="S219" s="25" t="s">
        <v>366</v>
      </c>
      <c r="T219" s="25" t="s">
        <v>131</v>
      </c>
      <c r="U219" s="6">
        <f t="shared" si="149"/>
        <v>-3.1188485811906141E-2</v>
      </c>
      <c r="V219" s="6">
        <f t="shared" si="150"/>
        <v>4.7788485811906145E-2</v>
      </c>
      <c r="W219" s="2">
        <f t="shared" si="151"/>
        <v>27.024797985730505</v>
      </c>
      <c r="X219" s="6">
        <f>W219/MAX(W$1:W219)-1</f>
        <v>-5.3132890689268186E-2</v>
      </c>
      <c r="Z219" s="30">
        <f t="shared" ref="Z219" si="173">W219</f>
        <v>27.024797985730505</v>
      </c>
      <c r="AA219" s="6">
        <f>Z219/MAX(Z$1:Z219)-1</f>
        <v>-2.4393799566691077E-2</v>
      </c>
      <c r="AC219" s="18" t="s">
        <v>248</v>
      </c>
      <c r="AD219" s="18" t="s">
        <v>249</v>
      </c>
      <c r="AE219" s="19">
        <v>39751</v>
      </c>
      <c r="AF219" s="23">
        <v>1590.23</v>
      </c>
      <c r="AG219" s="2">
        <f t="shared" si="166"/>
        <v>1810.2950000000001</v>
      </c>
      <c r="AH219" s="25">
        <f t="shared" si="167"/>
        <v>0</v>
      </c>
      <c r="AI219" s="6">
        <f t="shared" si="169"/>
        <v>8.4341093136663936E-3</v>
      </c>
      <c r="AJ219" s="2">
        <f t="shared" si="170"/>
        <v>0.37385463047191891</v>
      </c>
    </row>
    <row r="220" spans="1:37" x14ac:dyDescent="0.25">
      <c r="A220" s="25">
        <v>219</v>
      </c>
      <c r="B220" s="25" t="s">
        <v>131</v>
      </c>
      <c r="C220" s="25" t="s">
        <v>367</v>
      </c>
      <c r="D220" s="25" t="s">
        <v>11</v>
      </c>
      <c r="E220" s="25" t="s">
        <v>217</v>
      </c>
      <c r="F220" s="25" t="s">
        <v>217</v>
      </c>
      <c r="G220" s="25" t="s">
        <v>218</v>
      </c>
      <c r="H220" s="4">
        <v>-3.5099999999999999E-2</v>
      </c>
      <c r="I220" s="2">
        <f t="shared" si="155"/>
        <v>3.9197973787861584</v>
      </c>
      <c r="J220" s="6">
        <f>I220/MAX(I$1:I220)-1</f>
        <v>-0.13225120653433065</v>
      </c>
      <c r="M220" s="4">
        <v>-3.15E-2</v>
      </c>
      <c r="N220" s="4">
        <f t="shared" si="147"/>
        <v>-3.599999999999999E-3</v>
      </c>
      <c r="O220" s="2">
        <f t="shared" si="148"/>
        <v>5.8243569801421264</v>
      </c>
      <c r="P220" s="6">
        <f>O220/MAX(O$1:O220)-1</f>
        <v>-3.6000000000000476E-3</v>
      </c>
      <c r="S220" s="25" t="s">
        <v>131</v>
      </c>
      <c r="T220" s="25" t="s">
        <v>367</v>
      </c>
      <c r="U220" s="6">
        <f t="shared" si="149"/>
        <v>-2.7001648955661706E-2</v>
      </c>
      <c r="V220" s="6">
        <f t="shared" si="150"/>
        <v>-8.0983510443382936E-3</v>
      </c>
      <c r="W220" s="2">
        <f t="shared" si="151"/>
        <v>26.805941684739732</v>
      </c>
      <c r="X220" s="6">
        <f>W220/MAX(W$1:W220)-1</f>
        <v>-6.0800952932804408E-2</v>
      </c>
      <c r="AC220" s="18" t="s">
        <v>248</v>
      </c>
      <c r="AD220" s="18" t="s">
        <v>249</v>
      </c>
      <c r="AE220" s="19">
        <v>39752</v>
      </c>
      <c r="AF220" s="23">
        <v>1562.02</v>
      </c>
      <c r="AG220" s="2">
        <f t="shared" si="166"/>
        <v>1781.596</v>
      </c>
      <c r="AH220" s="25">
        <f t="shared" si="167"/>
        <v>0</v>
      </c>
      <c r="AI220" s="6">
        <f t="shared" si="169"/>
        <v>-1.773957226313172E-2</v>
      </c>
      <c r="AJ220" s="2">
        <f t="shared" si="170"/>
        <v>0.36722260923875588</v>
      </c>
    </row>
    <row r="221" spans="1:37" x14ac:dyDescent="0.25">
      <c r="A221" s="25">
        <v>220</v>
      </c>
      <c r="B221" s="25" t="s">
        <v>367</v>
      </c>
      <c r="C221" s="25" t="s">
        <v>132</v>
      </c>
      <c r="D221" s="25" t="s">
        <v>11</v>
      </c>
      <c r="E221" s="25" t="s">
        <v>80</v>
      </c>
      <c r="F221" s="25" t="s">
        <v>80</v>
      </c>
      <c r="G221" s="25" t="s">
        <v>81</v>
      </c>
      <c r="H221" s="4">
        <v>-0.06</v>
      </c>
      <c r="I221" s="2">
        <f t="shared" si="155"/>
        <v>3.6846095360589888</v>
      </c>
      <c r="J221" s="6">
        <f>I221/MAX(I$1:I221)-1</f>
        <v>-0.18431613414227088</v>
      </c>
      <c r="M221" s="4">
        <v>-2.58E-2</v>
      </c>
      <c r="N221" s="4">
        <f t="shared" si="147"/>
        <v>-3.4199999999999994E-2</v>
      </c>
      <c r="O221" s="2">
        <f t="shared" si="148"/>
        <v>5.6251639714212658</v>
      </c>
      <c r="P221" s="6">
        <f>O221/MAX(O$1:O221)-1</f>
        <v>-3.7676880000000024E-2</v>
      </c>
      <c r="S221" s="25" t="s">
        <v>367</v>
      </c>
      <c r="T221" s="25" t="s">
        <v>132</v>
      </c>
      <c r="U221" s="6">
        <f t="shared" si="149"/>
        <v>-5.6535118962815267E-2</v>
      </c>
      <c r="V221" s="6">
        <f t="shared" si="150"/>
        <v>-3.4648810371847305E-3</v>
      </c>
      <c r="W221" s="2">
        <f t="shared" si="151"/>
        <v>26.7130622857124</v>
      </c>
      <c r="X221" s="6">
        <f>W221/MAX(W$1:W221)-1</f>
        <v>-6.4055165901129363E-2</v>
      </c>
      <c r="Z221" s="30">
        <f t="shared" ref="Z221" si="174">W221</f>
        <v>26.7130622857124</v>
      </c>
      <c r="AA221" s="6">
        <f>Z221/MAX(Z$1:Z221)-1</f>
        <v>-3.5647585145205607E-2</v>
      </c>
      <c r="AC221" s="18" t="s">
        <v>248</v>
      </c>
      <c r="AD221" s="18" t="s">
        <v>249</v>
      </c>
      <c r="AE221" s="19">
        <v>39755</v>
      </c>
      <c r="AF221" s="23">
        <v>1539.8</v>
      </c>
      <c r="AG221" s="2">
        <f t="shared" si="166"/>
        <v>1755.8840000000005</v>
      </c>
      <c r="AH221" s="25">
        <f t="shared" si="167"/>
        <v>0</v>
      </c>
      <c r="AI221" s="6">
        <f t="shared" si="169"/>
        <v>-1.4225169972215457E-2</v>
      </c>
      <c r="AJ221" s="2">
        <f t="shared" si="170"/>
        <v>0.36199880520469413</v>
      </c>
      <c r="AK221" s="14">
        <f t="shared" ref="AK221" si="175">AJ221/AJ211-1</f>
        <v>-0.13812018627977762</v>
      </c>
    </row>
    <row r="222" spans="1:37" x14ac:dyDescent="0.25">
      <c r="A222" s="25">
        <v>221</v>
      </c>
      <c r="B222" s="25" t="s">
        <v>132</v>
      </c>
      <c r="C222" s="25" t="s">
        <v>368</v>
      </c>
      <c r="D222" s="25" t="s">
        <v>11</v>
      </c>
      <c r="E222" s="25" t="s">
        <v>255</v>
      </c>
      <c r="F222" s="25" t="s">
        <v>255</v>
      </c>
      <c r="G222" s="25" t="s">
        <v>256</v>
      </c>
      <c r="H222" s="4">
        <v>2.4299999999999999E-2</v>
      </c>
      <c r="I222" s="2">
        <f t="shared" si="155"/>
        <v>3.7741455477852224</v>
      </c>
      <c r="J222" s="6">
        <f>I222/MAX(I$1:I222)-1</f>
        <v>-0.16449501620192797</v>
      </c>
      <c r="M222" s="4">
        <v>8.0999999999999996E-3</v>
      </c>
      <c r="N222" s="4">
        <f t="shared" si="147"/>
        <v>1.6199999999999999E-2</v>
      </c>
      <c r="O222" s="2">
        <f t="shared" si="148"/>
        <v>5.7162916277582898</v>
      </c>
      <c r="P222" s="6">
        <f>O222/MAX(O$1:O222)-1</f>
        <v>-2.2087245456000049E-2</v>
      </c>
      <c r="S222" s="25" t="s">
        <v>132</v>
      </c>
      <c r="T222" s="25" t="s">
        <v>368</v>
      </c>
      <c r="U222" s="6">
        <f t="shared" si="149"/>
        <v>-1.7929857596798882E-2</v>
      </c>
      <c r="V222" s="6">
        <f t="shared" si="150"/>
        <v>4.2229857596798884E-2</v>
      </c>
      <c r="W222" s="2">
        <f t="shared" si="151"/>
        <v>27.841151102012457</v>
      </c>
      <c r="X222" s="6">
        <f>W222/MAX(W$1:W222)-1</f>
        <v>-2.4530348838674443E-2</v>
      </c>
      <c r="AC222" s="18" t="s">
        <v>248</v>
      </c>
      <c r="AD222" s="18" t="s">
        <v>249</v>
      </c>
      <c r="AE222" s="19">
        <v>39756</v>
      </c>
      <c r="AF222" s="23">
        <v>1513.5</v>
      </c>
      <c r="AG222" s="2">
        <f t="shared" si="166"/>
        <v>1729.2494999999999</v>
      </c>
      <c r="AH222" s="25">
        <f t="shared" si="167"/>
        <v>0</v>
      </c>
      <c r="AI222" s="6">
        <f t="shared" si="169"/>
        <v>-1.7080140277958122E-2</v>
      </c>
      <c r="AJ222" s="2">
        <f t="shared" si="170"/>
        <v>0.35581581483134472</v>
      </c>
    </row>
    <row r="223" spans="1:37" x14ac:dyDescent="0.25">
      <c r="A223" s="25">
        <v>222</v>
      </c>
      <c r="B223" s="25" t="s">
        <v>368</v>
      </c>
      <c r="C223" s="25" t="s">
        <v>133</v>
      </c>
      <c r="D223" s="25" t="s">
        <v>11</v>
      </c>
      <c r="E223" s="25" t="s">
        <v>21</v>
      </c>
      <c r="F223" s="25" t="s">
        <v>21</v>
      </c>
      <c r="G223" s="25" t="s">
        <v>22</v>
      </c>
      <c r="H223" s="4">
        <v>-2.3199999999999998E-2</v>
      </c>
      <c r="I223" s="2">
        <f t="shared" si="155"/>
        <v>3.6865853710766054</v>
      </c>
      <c r="J223" s="6">
        <f>I223/MAX(I$1:I223)-1</f>
        <v>-0.1838787318260432</v>
      </c>
      <c r="M223" s="4">
        <v>-3.61E-2</v>
      </c>
      <c r="N223" s="4">
        <f t="shared" si="147"/>
        <v>1.2900000000000002E-2</v>
      </c>
      <c r="O223" s="2">
        <f t="shared" si="148"/>
        <v>5.7900317897563713</v>
      </c>
      <c r="P223" s="6">
        <f>O223/MAX(O$1:O223)-1</f>
        <v>-9.4721709223826167E-3</v>
      </c>
      <c r="S223" s="25" t="s">
        <v>368</v>
      </c>
      <c r="T223" s="25" t="s">
        <v>133</v>
      </c>
      <c r="U223" s="6">
        <f t="shared" si="149"/>
        <v>-2.8280717226049745E-2</v>
      </c>
      <c r="V223" s="6">
        <f t="shared" si="150"/>
        <v>5.0807172260497468E-3</v>
      </c>
      <c r="W223" s="2">
        <f t="shared" si="151"/>
        <v>27.982604118009501</v>
      </c>
      <c r="X223" s="6">
        <f>W223/MAX(W$1:W223)-1</f>
        <v>-1.9574263378530521E-2</v>
      </c>
      <c r="Z223" s="30">
        <f t="shared" ref="Z223" si="176">W223</f>
        <v>27.982604118009501</v>
      </c>
      <c r="AA223" s="6">
        <f>Z223/MAX(Z$1:Z223)-1</f>
        <v>0</v>
      </c>
      <c r="AC223" s="18" t="s">
        <v>248</v>
      </c>
      <c r="AD223" s="18" t="s">
        <v>249</v>
      </c>
      <c r="AE223" s="19">
        <v>39757</v>
      </c>
      <c r="AF223" s="23">
        <v>1563.37</v>
      </c>
      <c r="AG223" s="2">
        <f t="shared" si="166"/>
        <v>1707.6375</v>
      </c>
      <c r="AH223" s="25">
        <f t="shared" si="167"/>
        <v>0</v>
      </c>
      <c r="AI223" s="6">
        <f t="shared" si="169"/>
        <v>3.2950115626032339E-2</v>
      </c>
      <c r="AJ223" s="2">
        <f t="shared" si="170"/>
        <v>0.36753998707160845</v>
      </c>
    </row>
    <row r="224" spans="1:37" x14ac:dyDescent="0.25">
      <c r="A224" s="25">
        <v>223</v>
      </c>
      <c r="B224" s="25" t="s">
        <v>133</v>
      </c>
      <c r="C224" s="25" t="s">
        <v>369</v>
      </c>
      <c r="D224" s="25" t="s">
        <v>11</v>
      </c>
      <c r="E224" s="25" t="s">
        <v>18</v>
      </c>
      <c r="F224" s="25" t="s">
        <v>18</v>
      </c>
      <c r="G224" s="25" t="s">
        <v>19</v>
      </c>
      <c r="H224" s="4">
        <v>2.87E-2</v>
      </c>
      <c r="I224" s="2">
        <f t="shared" si="155"/>
        <v>3.7923903712265039</v>
      </c>
      <c r="J224" s="6">
        <f>I224/MAX(I$1:I224)-1</f>
        <v>-0.16045605142945063</v>
      </c>
      <c r="M224" s="4">
        <v>3.7199999999999997E-2</v>
      </c>
      <c r="N224" s="4">
        <f t="shared" si="147"/>
        <v>-8.4999999999999971E-3</v>
      </c>
      <c r="O224" s="2">
        <f t="shared" si="148"/>
        <v>5.7408165195434426</v>
      </c>
      <c r="P224" s="6">
        <f>O224/MAX(O$1:O224)-1</f>
        <v>-1.7891657469542244E-2</v>
      </c>
      <c r="S224" s="25" t="s">
        <v>133</v>
      </c>
      <c r="T224" s="25" t="s">
        <v>369</v>
      </c>
      <c r="U224" s="6">
        <f t="shared" si="149"/>
        <v>-1.7675995997445959E-4</v>
      </c>
      <c r="V224" s="6">
        <f t="shared" si="150"/>
        <v>2.8876759959974459E-2</v>
      </c>
      <c r="W224" s="2">
        <f t="shared" si="151"/>
        <v>28.790651060180252</v>
      </c>
      <c r="X224" s="6">
        <f>W224/MAX(W$1:W224)-1</f>
        <v>0</v>
      </c>
      <c r="AC224" s="18" t="s">
        <v>248</v>
      </c>
      <c r="AD224" s="18" t="s">
        <v>249</v>
      </c>
      <c r="AE224" s="19">
        <v>39758</v>
      </c>
      <c r="AF224" s="23">
        <v>1536.6</v>
      </c>
      <c r="AG224" s="2">
        <f t="shared" si="166"/>
        <v>1685.9765</v>
      </c>
      <c r="AH224" s="25">
        <f t="shared" si="167"/>
        <v>0</v>
      </c>
      <c r="AI224" s="6">
        <f t="shared" si="169"/>
        <v>-1.7123265765621731E-2</v>
      </c>
      <c r="AJ224" s="2">
        <f t="shared" si="170"/>
        <v>0.36124650219348814</v>
      </c>
    </row>
    <row r="225" spans="1:37" x14ac:dyDescent="0.25">
      <c r="A225" s="25">
        <v>224</v>
      </c>
      <c r="B225" s="25" t="s">
        <v>369</v>
      </c>
      <c r="C225" s="25" t="s">
        <v>134</v>
      </c>
      <c r="D225" s="25" t="s">
        <v>11</v>
      </c>
      <c r="E225" s="25" t="s">
        <v>18</v>
      </c>
      <c r="F225" s="25" t="s">
        <v>18</v>
      </c>
      <c r="G225" s="25" t="s">
        <v>19</v>
      </c>
      <c r="H225" s="4">
        <v>3.9399999999999998E-2</v>
      </c>
      <c r="I225" s="2">
        <f t="shared" si="155"/>
        <v>3.9418105518528286</v>
      </c>
      <c r="J225" s="6">
        <f>I225/MAX(I$1:I225)-1</f>
        <v>-0.12737801985577091</v>
      </c>
      <c r="M225" s="4">
        <v>-5.7000000000000002E-3</v>
      </c>
      <c r="N225" s="4">
        <f t="shared" si="147"/>
        <v>4.5100000000000001E-2</v>
      </c>
      <c r="O225" s="2">
        <f t="shared" si="148"/>
        <v>5.9997273445748514</v>
      </c>
      <c r="P225" s="6">
        <f>O225/MAX(O$1:O225)-1</f>
        <v>0</v>
      </c>
      <c r="S225" s="25" t="s">
        <v>369</v>
      </c>
      <c r="T225" s="25" t="s">
        <v>134</v>
      </c>
      <c r="U225" s="6">
        <f t="shared" si="149"/>
        <v>3.7240671960714344E-2</v>
      </c>
      <c r="V225" s="6">
        <f t="shared" si="150"/>
        <v>2.1593280392856531E-3</v>
      </c>
      <c r="W225" s="2">
        <f t="shared" si="151"/>
        <v>28.852819520283791</v>
      </c>
      <c r="X225" s="6">
        <f>W225/MAX(W$1:W225)-1</f>
        <v>0</v>
      </c>
      <c r="Z225" s="30">
        <f t="shared" ref="Z225" si="177">W225</f>
        <v>28.852819520283791</v>
      </c>
      <c r="AA225" s="6">
        <f>Z225/MAX(Z$1:Z225)-1</f>
        <v>0</v>
      </c>
      <c r="AC225" s="18" t="s">
        <v>248</v>
      </c>
      <c r="AD225" s="18" t="s">
        <v>249</v>
      </c>
      <c r="AE225" s="19">
        <v>39759</v>
      </c>
      <c r="AF225" s="23">
        <v>1561.22</v>
      </c>
      <c r="AG225" s="2">
        <f t="shared" si="166"/>
        <v>1672.1674999999996</v>
      </c>
      <c r="AH225" s="25">
        <f t="shared" si="167"/>
        <v>0</v>
      </c>
      <c r="AI225" s="6">
        <f t="shared" si="169"/>
        <v>1.602238708837711E-2</v>
      </c>
      <c r="AJ225" s="2">
        <f t="shared" si="170"/>
        <v>0.3670345334859545</v>
      </c>
    </row>
    <row r="226" spans="1:37" x14ac:dyDescent="0.25">
      <c r="A226" s="25">
        <v>225</v>
      </c>
      <c r="B226" s="25" t="s">
        <v>134</v>
      </c>
      <c r="C226" s="25" t="s">
        <v>370</v>
      </c>
      <c r="D226" s="25" t="s">
        <v>11</v>
      </c>
      <c r="E226" s="25" t="s">
        <v>217</v>
      </c>
      <c r="F226" s="25" t="s">
        <v>217</v>
      </c>
      <c r="G226" s="25" t="s">
        <v>218</v>
      </c>
      <c r="H226" s="4">
        <v>7.6E-3</v>
      </c>
      <c r="I226" s="2">
        <f t="shared" si="155"/>
        <v>3.9717683120469105</v>
      </c>
      <c r="J226" s="6">
        <f>I226/MAX(I$1:I226)-1</f>
        <v>-0.1207460928066747</v>
      </c>
      <c r="M226" s="4">
        <v>-8.6E-3</v>
      </c>
      <c r="N226" s="4">
        <f t="shared" si="147"/>
        <v>1.6199999999999999E-2</v>
      </c>
      <c r="O226" s="2">
        <f t="shared" si="148"/>
        <v>6.0969229275569639</v>
      </c>
      <c r="P226" s="6">
        <f>O226/MAX(O$1:O226)-1</f>
        <v>0</v>
      </c>
      <c r="S226" s="25" t="s">
        <v>134</v>
      </c>
      <c r="T226" s="25" t="s">
        <v>370</v>
      </c>
      <c r="U226" s="6">
        <f t="shared" si="149"/>
        <v>-6.4636164840343735E-3</v>
      </c>
      <c r="V226" s="6">
        <f t="shared" si="150"/>
        <v>1.4063616484034373E-2</v>
      </c>
      <c r="W226" s="2">
        <f t="shared" si="151"/>
        <v>29.258594508500124</v>
      </c>
      <c r="X226" s="6">
        <f>W226/MAX(W$1:W226)-1</f>
        <v>0</v>
      </c>
      <c r="AC226" s="18" t="s">
        <v>248</v>
      </c>
      <c r="AD226" s="18" t="s">
        <v>249</v>
      </c>
      <c r="AE226" s="19">
        <v>39762</v>
      </c>
      <c r="AF226" s="23">
        <v>1676.28</v>
      </c>
      <c r="AG226" s="2">
        <f t="shared" si="166"/>
        <v>1662.3340000000001</v>
      </c>
      <c r="AH226" s="25">
        <f t="shared" si="167"/>
        <v>1</v>
      </c>
      <c r="AI226" s="6">
        <f t="shared" si="169"/>
        <v>7.3698774035690029E-2</v>
      </c>
      <c r="AJ226" s="2">
        <f t="shared" si="170"/>
        <v>0.39408452863263077</v>
      </c>
      <c r="AK226" s="14">
        <f t="shared" ref="AK226:AK276" si="178">AJ226/AJ216-1</f>
        <v>4.4567411949450797E-2</v>
      </c>
    </row>
    <row r="227" spans="1:37" x14ac:dyDescent="0.25">
      <c r="A227" s="25">
        <v>226</v>
      </c>
      <c r="B227" s="25" t="s">
        <v>370</v>
      </c>
      <c r="C227" s="25" t="s">
        <v>135</v>
      </c>
      <c r="D227" s="25" t="s">
        <v>11</v>
      </c>
      <c r="E227" s="25" t="s">
        <v>21</v>
      </c>
      <c r="F227" s="25" t="s">
        <v>21</v>
      </c>
      <c r="G227" s="25" t="s">
        <v>22</v>
      </c>
      <c r="H227" s="4">
        <v>7.6E-3</v>
      </c>
      <c r="I227" s="2">
        <f t="shared" si="155"/>
        <v>4.0019537512184673</v>
      </c>
      <c r="J227" s="6">
        <f>I227/MAX(I$1:I227)-1</f>
        <v>-0.11406376311200539</v>
      </c>
      <c r="M227" s="4">
        <v>-3.2000000000000001E-2</v>
      </c>
      <c r="N227" s="4">
        <f t="shared" si="147"/>
        <v>3.9600000000000003E-2</v>
      </c>
      <c r="O227" s="2">
        <f t="shared" si="148"/>
        <v>6.33836107548822</v>
      </c>
      <c r="P227" s="6">
        <f>O227/MAX(O$1:O227)-1</f>
        <v>0</v>
      </c>
      <c r="S227" s="25" t="s">
        <v>370</v>
      </c>
      <c r="T227" s="25" t="s">
        <v>135</v>
      </c>
      <c r="U227" s="6">
        <f t="shared" si="149"/>
        <v>-1.7595294248991422E-2</v>
      </c>
      <c r="V227" s="6">
        <f t="shared" si="150"/>
        <v>2.5195294248991421E-2</v>
      </c>
      <c r="W227" s="2">
        <f t="shared" si="151"/>
        <v>29.995773406453711</v>
      </c>
      <c r="X227" s="6">
        <f>W227/MAX(W$1:W227)-1</f>
        <v>0</v>
      </c>
      <c r="Z227" s="30">
        <f t="shared" ref="Z227" si="179">W227</f>
        <v>29.995773406453711</v>
      </c>
      <c r="AA227" s="6">
        <f>Z227/MAX(Z$1:Z227)-1</f>
        <v>0</v>
      </c>
      <c r="AC227" s="18" t="s">
        <v>248</v>
      </c>
      <c r="AD227" s="18" t="s">
        <v>249</v>
      </c>
      <c r="AE227" s="19">
        <v>39763</v>
      </c>
      <c r="AF227" s="23">
        <v>1662.85</v>
      </c>
      <c r="AG227" s="2">
        <f t="shared" si="166"/>
        <v>1654.6605</v>
      </c>
      <c r="AH227" s="25">
        <f t="shared" si="167"/>
        <v>1</v>
      </c>
      <c r="AI227" s="6">
        <f t="shared" si="169"/>
        <v>-8.011788006776932E-3</v>
      </c>
      <c r="AJ227" s="2">
        <f t="shared" si="170"/>
        <v>0.39408452863263077</v>
      </c>
    </row>
    <row r="228" spans="1:37" x14ac:dyDescent="0.25">
      <c r="A228" s="25">
        <v>227</v>
      </c>
      <c r="B228" s="25" t="s">
        <v>135</v>
      </c>
      <c r="C228" s="25" t="s">
        <v>371</v>
      </c>
      <c r="D228" s="25" t="s">
        <v>11</v>
      </c>
      <c r="E228" s="25" t="s">
        <v>21</v>
      </c>
      <c r="F228" s="25" t="s">
        <v>21</v>
      </c>
      <c r="G228" s="25" t="s">
        <v>22</v>
      </c>
      <c r="H228" s="4">
        <v>2.87E-2</v>
      </c>
      <c r="I228" s="2">
        <f t="shared" si="155"/>
        <v>4.1168098238784374</v>
      </c>
      <c r="J228" s="6">
        <f>I228/MAX(I$1:I228)-1</f>
        <v>-8.8637393113319862E-2</v>
      </c>
      <c r="M228" s="4">
        <v>5.0000000000000001E-3</v>
      </c>
      <c r="N228" s="4">
        <f t="shared" si="147"/>
        <v>2.3699999999999999E-2</v>
      </c>
      <c r="O228" s="2">
        <f t="shared" si="148"/>
        <v>6.4885802329772915</v>
      </c>
      <c r="P228" s="6">
        <f>O228/MAX(O$1:O228)-1</f>
        <v>0</v>
      </c>
      <c r="S228" s="25" t="s">
        <v>135</v>
      </c>
      <c r="T228" s="25" t="s">
        <v>371</v>
      </c>
      <c r="U228" s="6">
        <f t="shared" si="149"/>
        <v>-6.2419984323411892E-3</v>
      </c>
      <c r="V228" s="6">
        <f t="shared" si="150"/>
        <v>3.4941998432341193E-2</v>
      </c>
      <c r="W228" s="2">
        <f t="shared" si="151"/>
        <v>31.043885673798876</v>
      </c>
      <c r="X228" s="6">
        <f>W228/MAX(W$1:W228)-1</f>
        <v>0</v>
      </c>
      <c r="AC228" s="18" t="s">
        <v>248</v>
      </c>
      <c r="AD228" s="18" t="s">
        <v>249</v>
      </c>
      <c r="AE228" s="19">
        <v>39764</v>
      </c>
      <c r="AF228" s="23">
        <v>1704.23</v>
      </c>
      <c r="AG228" s="2">
        <f t="shared" si="166"/>
        <v>1649.5324999999998</v>
      </c>
      <c r="AH228" s="25">
        <f t="shared" si="167"/>
        <v>1</v>
      </c>
      <c r="AI228" s="6">
        <f t="shared" si="169"/>
        <v>2.488498661935834E-2</v>
      </c>
      <c r="AJ228" s="2">
        <f t="shared" si="170"/>
        <v>0.39408452863263077</v>
      </c>
    </row>
    <row r="229" spans="1:37" x14ac:dyDescent="0.25">
      <c r="A229" s="25">
        <v>228</v>
      </c>
      <c r="B229" s="25" t="s">
        <v>371</v>
      </c>
      <c r="C229" s="25" t="s">
        <v>136</v>
      </c>
      <c r="D229" s="25" t="s">
        <v>11</v>
      </c>
      <c r="E229" s="25" t="s">
        <v>205</v>
      </c>
      <c r="F229" s="25" t="s">
        <v>205</v>
      </c>
      <c r="G229" s="25" t="s">
        <v>215</v>
      </c>
      <c r="H229" s="4">
        <v>6.6600000000000006E-2</v>
      </c>
      <c r="I229" s="2">
        <f t="shared" si="155"/>
        <v>4.3909893581487411</v>
      </c>
      <c r="J229" s="6">
        <f>I229/MAX(I$1:I229)-1</f>
        <v>-2.7940643494667072E-2</v>
      </c>
      <c r="M229" s="4">
        <v>5.0999999999999997E-2</v>
      </c>
      <c r="N229" s="4">
        <f t="shared" si="147"/>
        <v>1.560000000000001E-2</v>
      </c>
      <c r="O229" s="2">
        <f t="shared" si="148"/>
        <v>6.5898020846117378</v>
      </c>
      <c r="P229" s="6">
        <f>O229/MAX(O$1:O229)-1</f>
        <v>0</v>
      </c>
      <c r="S229" s="25" t="s">
        <v>371</v>
      </c>
      <c r="T229" s="25" t="s">
        <v>136</v>
      </c>
      <c r="U229" s="6">
        <f t="shared" si="149"/>
        <v>4.7209303055901541E-2</v>
      </c>
      <c r="V229" s="6">
        <f t="shared" si="150"/>
        <v>1.9390696944098465E-2</v>
      </c>
      <c r="W229" s="2">
        <f t="shared" si="151"/>
        <v>31.645848252866749</v>
      </c>
      <c r="X229" s="6">
        <f>W229/MAX(W$1:W229)-1</f>
        <v>0</v>
      </c>
      <c r="Z229" s="30">
        <f t="shared" ref="Z229" si="180">W229</f>
        <v>31.645848252866749</v>
      </c>
      <c r="AA229" s="6">
        <f>Z229/MAX(Z$1:Z229)-1</f>
        <v>0</v>
      </c>
      <c r="AC229" s="18" t="s">
        <v>248</v>
      </c>
      <c r="AD229" s="18" t="s">
        <v>249</v>
      </c>
      <c r="AE229" s="19">
        <v>39765</v>
      </c>
      <c r="AF229" s="23">
        <v>1784.5</v>
      </c>
      <c r="AG229" s="2">
        <f t="shared" si="166"/>
        <v>1653.5289999999998</v>
      </c>
      <c r="AH229" s="25">
        <f t="shared" si="167"/>
        <v>1</v>
      </c>
      <c r="AI229" s="6">
        <f t="shared" si="169"/>
        <v>4.7100450056623888E-2</v>
      </c>
      <c r="AJ229" s="2">
        <f t="shared" si="170"/>
        <v>0.39408452863263077</v>
      </c>
    </row>
    <row r="230" spans="1:37" x14ac:dyDescent="0.25">
      <c r="A230" s="25">
        <v>229</v>
      </c>
      <c r="B230" s="25" t="s">
        <v>136</v>
      </c>
      <c r="C230" s="25" t="s">
        <v>372</v>
      </c>
      <c r="D230" s="25" t="s">
        <v>11</v>
      </c>
      <c r="E230" s="25" t="s">
        <v>18</v>
      </c>
      <c r="F230" s="25" t="s">
        <v>18</v>
      </c>
      <c r="G230" s="25" t="s">
        <v>19</v>
      </c>
      <c r="H230" s="4">
        <v>-3.61E-2</v>
      </c>
      <c r="I230" s="2">
        <f t="shared" si="155"/>
        <v>4.2324746423195716</v>
      </c>
      <c r="J230" s="6">
        <f>I230/MAX(I$1:I230)-1</f>
        <v>-6.3031986264509565E-2</v>
      </c>
      <c r="M230" s="4">
        <v>-3.7400000000000003E-2</v>
      </c>
      <c r="N230" s="4">
        <f t="shared" si="147"/>
        <v>1.3000000000000025E-3</v>
      </c>
      <c r="O230" s="2">
        <f t="shared" si="148"/>
        <v>6.5983688273217336</v>
      </c>
      <c r="P230" s="6">
        <f>O230/MAX(O$1:O230)-1</f>
        <v>0</v>
      </c>
      <c r="S230" s="25" t="s">
        <v>136</v>
      </c>
      <c r="T230" s="25" t="s">
        <v>372</v>
      </c>
      <c r="U230" s="6">
        <f t="shared" si="149"/>
        <v>4.1980308157647084E-2</v>
      </c>
      <c r="V230" s="6">
        <f t="shared" si="150"/>
        <v>-7.8080308157647077E-2</v>
      </c>
      <c r="W230" s="2">
        <f t="shared" si="151"/>
        <v>29.174930669372774</v>
      </c>
      <c r="X230" s="6">
        <f>W230/MAX(W$1:W230)-1</f>
        <v>-7.8080308157647105E-2</v>
      </c>
      <c r="AC230" s="18" t="s">
        <v>248</v>
      </c>
      <c r="AD230" s="18" t="s">
        <v>249</v>
      </c>
      <c r="AE230" s="19">
        <v>39766</v>
      </c>
      <c r="AF230" s="23">
        <v>1867.49</v>
      </c>
      <c r="AG230" s="2">
        <f t="shared" si="166"/>
        <v>1660.5834999999995</v>
      </c>
      <c r="AH230" s="25">
        <f t="shared" si="167"/>
        <v>1</v>
      </c>
      <c r="AI230" s="6">
        <f t="shared" si="169"/>
        <v>4.650602409638549E-2</v>
      </c>
      <c r="AJ230" s="2">
        <f t="shared" si="170"/>
        <v>0.39408452863263077</v>
      </c>
    </row>
    <row r="231" spans="1:37" x14ac:dyDescent="0.25">
      <c r="A231" s="25">
        <v>230</v>
      </c>
      <c r="B231" s="25" t="s">
        <v>372</v>
      </c>
      <c r="C231" s="25" t="s">
        <v>137</v>
      </c>
      <c r="D231" s="25" t="s">
        <v>11</v>
      </c>
      <c r="E231" s="25" t="s">
        <v>80</v>
      </c>
      <c r="F231" s="25" t="s">
        <v>80</v>
      </c>
      <c r="G231" s="25" t="s">
        <v>81</v>
      </c>
      <c r="H231" s="4">
        <v>-2.4500000000000001E-2</v>
      </c>
      <c r="I231" s="2">
        <f t="shared" si="155"/>
        <v>4.1287790135827418</v>
      </c>
      <c r="J231" s="6">
        <f>I231/MAX(I$1:I231)-1</f>
        <v>-8.598770260102917E-2</v>
      </c>
      <c r="M231" s="4">
        <v>-2.18E-2</v>
      </c>
      <c r="N231" s="4">
        <f t="shared" si="147"/>
        <v>-2.700000000000001E-3</v>
      </c>
      <c r="O231" s="2">
        <f t="shared" si="148"/>
        <v>6.5805532314879649</v>
      </c>
      <c r="P231" s="6">
        <f>O231/MAX(O$1:O231)-1</f>
        <v>-2.7000000000000357E-3</v>
      </c>
      <c r="S231" s="25" t="s">
        <v>372</v>
      </c>
      <c r="T231" s="25" t="s">
        <v>137</v>
      </c>
      <c r="U231" s="6">
        <f t="shared" si="149"/>
        <v>7.3295028460971245E-3</v>
      </c>
      <c r="V231" s="6">
        <f t="shared" si="150"/>
        <v>-3.1829502846097125E-2</v>
      </c>
      <c r="W231" s="2">
        <f t="shared" si="151"/>
        <v>28.246307130597287</v>
      </c>
      <c r="X231" s="6">
        <f>W231/MAX(W$1:W231)-1</f>
        <v>-0.10742455361301628</v>
      </c>
      <c r="Z231" s="30">
        <f t="shared" ref="Z231" si="181">W231</f>
        <v>28.246307130597287</v>
      </c>
      <c r="AA231" s="6">
        <f>Z231/MAX(Z$1:Z231)-1</f>
        <v>-0.10742455361301628</v>
      </c>
      <c r="AC231" s="18" t="s">
        <v>248</v>
      </c>
      <c r="AD231" s="18" t="s">
        <v>249</v>
      </c>
      <c r="AE231" s="19">
        <v>39769</v>
      </c>
      <c r="AF231" s="23">
        <v>1959.07</v>
      </c>
      <c r="AG231" s="2">
        <f t="shared" si="166"/>
        <v>1669.2090000000001</v>
      </c>
      <c r="AH231" s="25">
        <f t="shared" si="167"/>
        <v>1</v>
      </c>
      <c r="AI231" s="6">
        <f t="shared" si="169"/>
        <v>4.9039084546637524E-2</v>
      </c>
      <c r="AJ231" s="2">
        <f t="shared" si="170"/>
        <v>0.39408452863263077</v>
      </c>
      <c r="AK231" s="14">
        <f t="shared" ref="AK231" si="182">AJ231/AJ221-1</f>
        <v>8.8634887647746741E-2</v>
      </c>
    </row>
    <row r="232" spans="1:37" x14ac:dyDescent="0.25">
      <c r="A232" s="25">
        <v>231</v>
      </c>
      <c r="B232" s="25" t="s">
        <v>137</v>
      </c>
      <c r="C232" s="25" t="s">
        <v>373</v>
      </c>
      <c r="D232" s="25" t="s">
        <v>11</v>
      </c>
      <c r="E232" s="25" t="s">
        <v>211</v>
      </c>
      <c r="F232" s="25" t="s">
        <v>211</v>
      </c>
      <c r="G232" s="25" t="s">
        <v>212</v>
      </c>
      <c r="H232" s="4">
        <v>-1.4E-3</v>
      </c>
      <c r="I232" s="2">
        <f t="shared" si="155"/>
        <v>4.1229987229637262</v>
      </c>
      <c r="J232" s="6">
        <f>I232/MAX(I$1:I232)-1</f>
        <v>-8.7267319817387667E-2</v>
      </c>
      <c r="M232" s="4">
        <v>5.1000000000000004E-3</v>
      </c>
      <c r="N232" s="4">
        <f t="shared" si="147"/>
        <v>-6.5000000000000006E-3</v>
      </c>
      <c r="O232" s="2">
        <f t="shared" si="148"/>
        <v>6.5377796354832931</v>
      </c>
      <c r="P232" s="6">
        <f>O232/MAX(O$1:O232)-1</f>
        <v>-9.1824499999999531E-3</v>
      </c>
      <c r="S232" s="25" t="s">
        <v>137</v>
      </c>
      <c r="T232" s="25" t="s">
        <v>373</v>
      </c>
      <c r="U232" s="6">
        <f t="shared" si="149"/>
        <v>1.2485166355719057E-2</v>
      </c>
      <c r="V232" s="6">
        <f t="shared" si="150"/>
        <v>-1.3885166355719058E-2</v>
      </c>
      <c r="W232" s="2">
        <f t="shared" si="151"/>
        <v>27.854102457154212</v>
      </c>
      <c r="X232" s="6">
        <f>W232/MAX(W$1:W232)-1</f>
        <v>-0.1198181121711297</v>
      </c>
      <c r="AC232" s="18" t="s">
        <v>248</v>
      </c>
      <c r="AD232" s="18" t="s">
        <v>249</v>
      </c>
      <c r="AE232" s="19">
        <v>39770</v>
      </c>
      <c r="AF232" s="23">
        <v>1816.29</v>
      </c>
      <c r="AG232" s="2">
        <f t="shared" si="166"/>
        <v>1670.8905</v>
      </c>
      <c r="AH232" s="25">
        <f t="shared" si="167"/>
        <v>1</v>
      </c>
      <c r="AI232" s="6">
        <f t="shared" si="169"/>
        <v>-7.2881520313209824E-2</v>
      </c>
      <c r="AJ232" s="2">
        <f t="shared" si="170"/>
        <v>0.39408452863263077</v>
      </c>
    </row>
    <row r="233" spans="1:37" x14ac:dyDescent="0.25">
      <c r="A233" s="25">
        <v>232</v>
      </c>
      <c r="B233" s="25" t="s">
        <v>373</v>
      </c>
      <c r="C233" s="25" t="s">
        <v>138</v>
      </c>
      <c r="D233" s="25" t="s">
        <v>11</v>
      </c>
      <c r="E233" s="25" t="s">
        <v>80</v>
      </c>
      <c r="F233" s="25" t="s">
        <v>80</v>
      </c>
      <c r="G233" s="25" t="s">
        <v>81</v>
      </c>
      <c r="H233" s="4">
        <v>1.66E-2</v>
      </c>
      <c r="I233" s="2">
        <f t="shared" si="155"/>
        <v>4.1914405017649239</v>
      </c>
      <c r="J233" s="6">
        <f>I233/MAX(I$1:I233)-1</f>
        <v>-7.2115957326356339E-2</v>
      </c>
      <c r="M233" s="4">
        <v>1.2500000000000001E-2</v>
      </c>
      <c r="N233" s="4">
        <f t="shared" si="147"/>
        <v>4.0999999999999995E-3</v>
      </c>
      <c r="O233" s="2">
        <f t="shared" si="148"/>
        <v>6.5645845319887748</v>
      </c>
      <c r="P233" s="6">
        <f>O233/MAX(O$1:O233)-1</f>
        <v>-5.1200980450000211E-3</v>
      </c>
      <c r="S233" s="25" t="s">
        <v>373</v>
      </c>
      <c r="T233" s="25" t="s">
        <v>138</v>
      </c>
      <c r="U233" s="6">
        <f t="shared" si="149"/>
        <v>3.108778842874993E-2</v>
      </c>
      <c r="V233" s="6">
        <f t="shared" si="150"/>
        <v>-1.4487788428749929E-2</v>
      </c>
      <c r="W233" s="2">
        <f t="shared" si="151"/>
        <v>27.450558113882238</v>
      </c>
      <c r="X233" s="6">
        <f>W233/MAX(W$1:W233)-1</f>
        <v>-0.13257000114081208</v>
      </c>
      <c r="Z233" s="30">
        <f t="shared" ref="Z233" si="183">W233</f>
        <v>27.450558113882238</v>
      </c>
      <c r="AA233" s="6">
        <f>Z233/MAX(Z$1:Z233)-1</f>
        <v>-0.13257000114081208</v>
      </c>
      <c r="AC233" s="18" t="s">
        <v>248</v>
      </c>
      <c r="AD233" s="18" t="s">
        <v>249</v>
      </c>
      <c r="AE233" s="19">
        <v>39771</v>
      </c>
      <c r="AF233" s="23">
        <v>1944.33</v>
      </c>
      <c r="AG233" s="2">
        <f t="shared" si="166"/>
        <v>1680.6649999999997</v>
      </c>
      <c r="AH233" s="25">
        <f t="shared" si="167"/>
        <v>1</v>
      </c>
      <c r="AI233" s="6">
        <f t="shared" si="169"/>
        <v>7.0495350412103752E-2</v>
      </c>
      <c r="AJ233" s="2">
        <f t="shared" si="170"/>
        <v>0.39408452863263077</v>
      </c>
    </row>
    <row r="234" spans="1:37" x14ac:dyDescent="0.25">
      <c r="A234" s="25">
        <v>233</v>
      </c>
      <c r="B234" s="25" t="s">
        <v>138</v>
      </c>
      <c r="C234" s="25" t="s">
        <v>374</v>
      </c>
      <c r="D234" s="25" t="s">
        <v>11</v>
      </c>
      <c r="E234" s="25" t="s">
        <v>21</v>
      </c>
      <c r="F234" s="25" t="s">
        <v>21</v>
      </c>
      <c r="G234" s="25" t="s">
        <v>22</v>
      </c>
      <c r="H234" s="4">
        <v>5.1999999999999998E-2</v>
      </c>
      <c r="I234" s="2">
        <f t="shared" si="155"/>
        <v>4.4093954078567004</v>
      </c>
      <c r="J234" s="6">
        <f>I234/MAX(I$1:I234)-1</f>
        <v>-2.3865987107326792E-2</v>
      </c>
      <c r="M234" s="4">
        <v>2.3400000000000001E-2</v>
      </c>
      <c r="N234" s="4">
        <f t="shared" si="147"/>
        <v>2.8599999999999997E-2</v>
      </c>
      <c r="O234" s="2">
        <f t="shared" si="148"/>
        <v>6.7523316496036534</v>
      </c>
      <c r="P234" s="6">
        <f>O234/MAX(O$1:O234)-1</f>
        <v>0</v>
      </c>
      <c r="S234" s="25" t="s">
        <v>138</v>
      </c>
      <c r="T234" s="25" t="s">
        <v>374</v>
      </c>
      <c r="U234" s="6">
        <f t="shared" si="149"/>
        <v>2.9032806846867487E-2</v>
      </c>
      <c r="V234" s="6">
        <f t="shared" si="150"/>
        <v>2.296719315313251E-2</v>
      </c>
      <c r="W234" s="2">
        <f t="shared" si="151"/>
        <v>28.081020384245061</v>
      </c>
      <c r="X234" s="6">
        <f>W234/MAX(W$1:W234)-1</f>
        <v>-0.11264756881019156</v>
      </c>
      <c r="AC234" s="18" t="s">
        <v>248</v>
      </c>
      <c r="AD234" s="18" t="s">
        <v>249</v>
      </c>
      <c r="AE234" s="19">
        <v>39772</v>
      </c>
      <c r="AF234" s="23">
        <v>1948.68</v>
      </c>
      <c r="AG234" s="2">
        <f t="shared" si="166"/>
        <v>1689.7694999999999</v>
      </c>
      <c r="AH234" s="25">
        <f t="shared" si="167"/>
        <v>1</v>
      </c>
      <c r="AI234" s="6">
        <f t="shared" si="169"/>
        <v>2.2372745367298386E-3</v>
      </c>
      <c r="AJ234" s="2">
        <f t="shared" si="170"/>
        <v>0.39408452863263077</v>
      </c>
    </row>
    <row r="235" spans="1:37" x14ac:dyDescent="0.25">
      <c r="A235" s="25">
        <v>234</v>
      </c>
      <c r="B235" s="25" t="s">
        <v>374</v>
      </c>
      <c r="C235" s="25" t="s">
        <v>139</v>
      </c>
      <c r="D235" s="25" t="s">
        <v>11</v>
      </c>
      <c r="E235" s="25" t="s">
        <v>217</v>
      </c>
      <c r="F235" s="25" t="s">
        <v>217</v>
      </c>
      <c r="G235" s="25" t="s">
        <v>218</v>
      </c>
      <c r="H235" s="4">
        <v>-3.8300000000000001E-2</v>
      </c>
      <c r="I235" s="2">
        <f t="shared" si="155"/>
        <v>4.240515563735789</v>
      </c>
      <c r="J235" s="6">
        <f>I235/MAX(I$1:I235)-1</f>
        <v>-6.1251919801116106E-2</v>
      </c>
      <c r="M235" s="4">
        <v>-4.2299999999999997E-2</v>
      </c>
      <c r="N235" s="4">
        <f t="shared" si="147"/>
        <v>3.9999999999999966E-3</v>
      </c>
      <c r="O235" s="2">
        <f t="shared" si="148"/>
        <v>6.779340976202068</v>
      </c>
      <c r="P235" s="6">
        <f>O235/MAX(O$1:O235)-1</f>
        <v>0</v>
      </c>
      <c r="S235" s="25" t="s">
        <v>374</v>
      </c>
      <c r="T235" s="25" t="s">
        <v>139</v>
      </c>
      <c r="U235" s="6">
        <f t="shared" si="149"/>
        <v>1.7354924686923123E-3</v>
      </c>
      <c r="V235" s="6">
        <f t="shared" si="150"/>
        <v>-4.0035492468692313E-2</v>
      </c>
      <c r="W235" s="2">
        <f t="shared" si="151"/>
        <v>26.956782904138421</v>
      </c>
      <c r="X235" s="6">
        <f>W235/MAX(W$1:W235)-1</f>
        <v>-0.14817316038616701</v>
      </c>
      <c r="Z235" s="30">
        <f t="shared" ref="Z235" si="184">W235</f>
        <v>26.956782904138421</v>
      </c>
      <c r="AA235" s="6">
        <f>Z235/MAX(Z$1:Z235)-1</f>
        <v>-0.14817316038616701</v>
      </c>
      <c r="AC235" s="18" t="s">
        <v>248</v>
      </c>
      <c r="AD235" s="18" t="s">
        <v>249</v>
      </c>
      <c r="AE235" s="19">
        <v>39773</v>
      </c>
      <c r="AF235" s="23">
        <v>1921.04</v>
      </c>
      <c r="AG235" s="2">
        <f t="shared" si="166"/>
        <v>1698.7625</v>
      </c>
      <c r="AH235" s="25">
        <f t="shared" si="167"/>
        <v>1</v>
      </c>
      <c r="AI235" s="6">
        <f t="shared" si="169"/>
        <v>-1.4183960424492548E-2</v>
      </c>
      <c r="AJ235" s="2">
        <f t="shared" si="170"/>
        <v>0.39408452863263077</v>
      </c>
    </row>
    <row r="236" spans="1:37" x14ac:dyDescent="0.25">
      <c r="A236" s="25">
        <v>235</v>
      </c>
      <c r="B236" s="25" t="s">
        <v>139</v>
      </c>
      <c r="C236" s="25" t="s">
        <v>375</v>
      </c>
      <c r="D236" s="25" t="s">
        <v>11</v>
      </c>
      <c r="E236" s="25" t="s">
        <v>205</v>
      </c>
      <c r="F236" s="25" t="s">
        <v>205</v>
      </c>
      <c r="G236" s="25" t="s">
        <v>215</v>
      </c>
      <c r="H236" s="4">
        <v>2.7900000000000001E-2</v>
      </c>
      <c r="I236" s="2">
        <f t="shared" si="155"/>
        <v>4.3588259479640179</v>
      </c>
      <c r="J236" s="6">
        <f>I236/MAX(I$1:I236)-1</f>
        <v>-3.5060848363567154E-2</v>
      </c>
      <c r="M236" s="4">
        <v>2.4199999999999999E-2</v>
      </c>
      <c r="N236" s="4">
        <f t="shared" si="147"/>
        <v>3.7000000000000019E-3</v>
      </c>
      <c r="O236" s="2">
        <f t="shared" si="148"/>
        <v>6.8044245378140156</v>
      </c>
      <c r="P236" s="6">
        <f>O236/MAX(O$1:O236)-1</f>
        <v>0</v>
      </c>
      <c r="S236" s="25" t="s">
        <v>139</v>
      </c>
      <c r="T236" s="25" t="s">
        <v>375</v>
      </c>
      <c r="U236" s="6">
        <f t="shared" si="149"/>
        <v>2.7269077447847012E-2</v>
      </c>
      <c r="V236" s="6">
        <f t="shared" si="150"/>
        <v>6.3092255215298904E-4</v>
      </c>
      <c r="W236" s="2">
        <f t="shared" si="151"/>
        <v>26.973790546406136</v>
      </c>
      <c r="X236" s="6">
        <f>W236/MAX(W$1:W236)-1</f>
        <v>-0.14763572362252542</v>
      </c>
      <c r="AC236" s="18" t="s">
        <v>248</v>
      </c>
      <c r="AD236" s="18" t="s">
        <v>249</v>
      </c>
      <c r="AE236" s="19">
        <v>39776</v>
      </c>
      <c r="AF236" s="23">
        <v>1842.34</v>
      </c>
      <c r="AG236" s="2">
        <f t="shared" si="166"/>
        <v>1710.6415000000002</v>
      </c>
      <c r="AH236" s="25">
        <f t="shared" si="167"/>
        <v>1</v>
      </c>
      <c r="AI236" s="6">
        <f t="shared" si="169"/>
        <v>-4.0967392662307978E-2</v>
      </c>
      <c r="AJ236" s="2">
        <f t="shared" si="170"/>
        <v>0.39408452863263077</v>
      </c>
      <c r="AK236" s="14">
        <f t="shared" si="164"/>
        <v>0</v>
      </c>
    </row>
    <row r="237" spans="1:37" x14ac:dyDescent="0.25">
      <c r="A237" s="25">
        <v>236</v>
      </c>
      <c r="B237" s="25" t="s">
        <v>375</v>
      </c>
      <c r="C237" s="25" t="s">
        <v>140</v>
      </c>
      <c r="D237" s="25" t="s">
        <v>11</v>
      </c>
      <c r="E237" s="25" t="s">
        <v>18</v>
      </c>
      <c r="F237" s="25" t="s">
        <v>18</v>
      </c>
      <c r="G237" s="25" t="s">
        <v>19</v>
      </c>
      <c r="H237" s="4">
        <v>-1.3299999999999999E-2</v>
      </c>
      <c r="I237" s="2">
        <f t="shared" si="155"/>
        <v>4.3008535628560969</v>
      </c>
      <c r="J237" s="6">
        <f>I237/MAX(I$1:I237)-1</f>
        <v>-4.7894539080331588E-2</v>
      </c>
      <c r="M237" s="4">
        <v>-3.0599999999999999E-2</v>
      </c>
      <c r="N237" s="4">
        <f t="shared" si="147"/>
        <v>1.7299999999999999E-2</v>
      </c>
      <c r="O237" s="2">
        <f t="shared" si="148"/>
        <v>6.9221410823181984</v>
      </c>
      <c r="P237" s="6">
        <f>O237/MAX(O$1:O237)-1</f>
        <v>0</v>
      </c>
      <c r="S237" s="25" t="s">
        <v>375</v>
      </c>
      <c r="T237" s="25" t="s">
        <v>140</v>
      </c>
      <c r="U237" s="6">
        <f t="shared" si="149"/>
        <v>-2.8062223579393697E-3</v>
      </c>
      <c r="V237" s="6">
        <f t="shared" si="150"/>
        <v>-1.049377764206063E-2</v>
      </c>
      <c r="W237" s="2">
        <f t="shared" si="151"/>
        <v>26.690733586248633</v>
      </c>
      <c r="X237" s="6">
        <f>W237/MAX(W$1:W237)-1</f>
        <v>-0.15658024480886645</v>
      </c>
      <c r="Z237" s="30">
        <f t="shared" ref="Z237" si="185">W237</f>
        <v>26.690733586248633</v>
      </c>
      <c r="AA237" s="6">
        <f>Z237/MAX(Z$1:Z237)-1</f>
        <v>-0.15658024480886645</v>
      </c>
      <c r="AC237" s="18" t="s">
        <v>248</v>
      </c>
      <c r="AD237" s="18" t="s">
        <v>249</v>
      </c>
      <c r="AE237" s="19">
        <v>39777</v>
      </c>
      <c r="AF237" s="23">
        <v>1827.64</v>
      </c>
      <c r="AG237" s="2">
        <f t="shared" si="166"/>
        <v>1719.9205000000006</v>
      </c>
      <c r="AH237" s="25">
        <f t="shared" si="167"/>
        <v>1</v>
      </c>
      <c r="AI237" s="6">
        <f t="shared" si="169"/>
        <v>-7.9789832495629209E-3</v>
      </c>
      <c r="AJ237" s="2">
        <f t="shared" si="170"/>
        <v>0.39408452863263077</v>
      </c>
    </row>
    <row r="238" spans="1:37" x14ac:dyDescent="0.25">
      <c r="A238" s="25">
        <v>237</v>
      </c>
      <c r="B238" s="25" t="s">
        <v>140</v>
      </c>
      <c r="C238" s="25" t="s">
        <v>376</v>
      </c>
      <c r="D238" s="25" t="s">
        <v>11</v>
      </c>
      <c r="E238" s="25" t="s">
        <v>21</v>
      </c>
      <c r="F238" s="25" t="s">
        <v>21</v>
      </c>
      <c r="G238" s="25" t="s">
        <v>22</v>
      </c>
      <c r="H238" s="4">
        <v>-3.9399999999999998E-2</v>
      </c>
      <c r="I238" s="2">
        <f t="shared" si="155"/>
        <v>4.1313999324795665</v>
      </c>
      <c r="J238" s="6">
        <f>I238/MAX(I$1:I238)-1</f>
        <v>-8.5407494240566595E-2</v>
      </c>
      <c r="M238" s="4">
        <v>-3.8300000000000001E-2</v>
      </c>
      <c r="N238" s="4">
        <f t="shared" si="147"/>
        <v>-1.0999999999999968E-3</v>
      </c>
      <c r="O238" s="2">
        <f t="shared" si="148"/>
        <v>6.9145267271276483</v>
      </c>
      <c r="P238" s="6">
        <f>O238/MAX(O$1:O238)-1</f>
        <v>-1.0999999999999899E-3</v>
      </c>
      <c r="S238" s="25" t="s">
        <v>140</v>
      </c>
      <c r="T238" s="25" t="s">
        <v>376</v>
      </c>
      <c r="U238" s="6">
        <f t="shared" si="149"/>
        <v>-6.7748466162857457E-2</v>
      </c>
      <c r="V238" s="6">
        <f t="shared" si="150"/>
        <v>2.8348466162857459E-2</v>
      </c>
      <c r="W238" s="2">
        <f t="shared" si="151"/>
        <v>27.447374944180247</v>
      </c>
      <c r="X238" s="6">
        <f>W238/MAX(W$1:W238)-1</f>
        <v>-0.13267058841774504</v>
      </c>
      <c r="AC238" s="18" t="s">
        <v>248</v>
      </c>
      <c r="AD238" s="18" t="s">
        <v>249</v>
      </c>
      <c r="AE238" s="19">
        <v>39778</v>
      </c>
      <c r="AF238" s="23">
        <v>1834.77</v>
      </c>
      <c r="AG238" s="2">
        <f t="shared" si="166"/>
        <v>1732.8125</v>
      </c>
      <c r="AH238" s="25">
        <f t="shared" si="167"/>
        <v>1</v>
      </c>
      <c r="AI238" s="6">
        <f t="shared" si="169"/>
        <v>3.9012059267689025E-3</v>
      </c>
      <c r="AJ238" s="2">
        <f t="shared" si="170"/>
        <v>0.39408452863263077</v>
      </c>
    </row>
    <row r="239" spans="1:37" x14ac:dyDescent="0.25">
      <c r="A239" s="25">
        <v>238</v>
      </c>
      <c r="B239" s="25" t="s">
        <v>376</v>
      </c>
      <c r="C239" s="25" t="s">
        <v>141</v>
      </c>
      <c r="D239" s="25" t="s">
        <v>11</v>
      </c>
      <c r="E239" s="25" t="s">
        <v>205</v>
      </c>
      <c r="F239" s="25" t="s">
        <v>205</v>
      </c>
      <c r="G239" s="25" t="s">
        <v>215</v>
      </c>
      <c r="H239" s="4">
        <v>8.6999999999999994E-3</v>
      </c>
      <c r="I239" s="2">
        <f t="shared" si="155"/>
        <v>4.167343111892138</v>
      </c>
      <c r="J239" s="6">
        <f>I239/MAX(I$1:I239)-1</f>
        <v>-7.7450539440459654E-2</v>
      </c>
      <c r="M239" s="4">
        <v>-1.52E-2</v>
      </c>
      <c r="N239" s="4">
        <f t="shared" si="147"/>
        <v>2.3899999999999998E-2</v>
      </c>
      <c r="O239" s="2">
        <f t="shared" si="148"/>
        <v>7.079783915905999</v>
      </c>
      <c r="P239" s="6">
        <f>O239/MAX(O$1:O239)-1</f>
        <v>0</v>
      </c>
      <c r="S239" s="25" t="s">
        <v>376</v>
      </c>
      <c r="T239" s="25" t="s">
        <v>141</v>
      </c>
      <c r="U239" s="6">
        <f t="shared" si="149"/>
        <v>-5.292525292461514E-2</v>
      </c>
      <c r="V239" s="6">
        <f t="shared" si="150"/>
        <v>6.162525292461514E-2</v>
      </c>
      <c r="W239" s="2">
        <f t="shared" si="151"/>
        <v>29.138826367232095</v>
      </c>
      <c r="X239" s="6">
        <f>W239/MAX(W$1:W239)-1</f>
        <v>-7.9221194060031142E-2</v>
      </c>
      <c r="Z239" s="30">
        <f t="shared" ref="Z239" si="186">W239</f>
        <v>29.138826367232095</v>
      </c>
      <c r="AA239" s="6">
        <f>Z239/MAX(Z$1:Z239)-1</f>
        <v>-7.9221194060031142E-2</v>
      </c>
      <c r="AC239" s="18" t="s">
        <v>248</v>
      </c>
      <c r="AD239" s="18" t="s">
        <v>249</v>
      </c>
      <c r="AE239" s="19">
        <v>39779</v>
      </c>
      <c r="AF239" s="23">
        <v>1861.52</v>
      </c>
      <c r="AG239" s="2">
        <f t="shared" si="166"/>
        <v>1746.377</v>
      </c>
      <c r="AH239" s="25">
        <f t="shared" si="167"/>
        <v>1</v>
      </c>
      <c r="AI239" s="6">
        <f t="shared" si="169"/>
        <v>1.4579484077023253E-2</v>
      </c>
      <c r="AJ239" s="2">
        <f t="shared" si="170"/>
        <v>0.39408452863263077</v>
      </c>
    </row>
    <row r="240" spans="1:37" x14ac:dyDescent="0.25">
      <c r="A240" s="25">
        <v>239</v>
      </c>
      <c r="B240" s="25" t="s">
        <v>141</v>
      </c>
      <c r="C240" s="25" t="s">
        <v>377</v>
      </c>
      <c r="D240" s="25" t="s">
        <v>11</v>
      </c>
      <c r="E240" s="25" t="s">
        <v>80</v>
      </c>
      <c r="F240" s="25" t="s">
        <v>80</v>
      </c>
      <c r="G240" s="25" t="s">
        <v>81</v>
      </c>
      <c r="H240" s="4">
        <v>-0.1062</v>
      </c>
      <c r="I240" s="2">
        <f t="shared" si="155"/>
        <v>3.7247712734091931</v>
      </c>
      <c r="J240" s="6">
        <f>I240/MAX(I$1:I240)-1</f>
        <v>-0.17542529215188285</v>
      </c>
      <c r="M240" s="4">
        <v>-7.4499999999999997E-2</v>
      </c>
      <c r="N240" s="4">
        <f t="shared" si="147"/>
        <v>-3.1700000000000006E-2</v>
      </c>
      <c r="O240" s="2">
        <f t="shared" si="148"/>
        <v>6.8553547657717786</v>
      </c>
      <c r="P240" s="6">
        <f>O240/MAX(O$1:O240)-1</f>
        <v>-3.1700000000000061E-2</v>
      </c>
      <c r="S240" s="25" t="s">
        <v>141</v>
      </c>
      <c r="T240" s="25" t="s">
        <v>377</v>
      </c>
      <c r="U240" s="6">
        <f t="shared" si="149"/>
        <v>-8.8533101692217731E-2</v>
      </c>
      <c r="V240" s="6">
        <f t="shared" si="150"/>
        <v>-1.7666898307782272E-2</v>
      </c>
      <c r="W240" s="2">
        <f t="shared" si="151"/>
        <v>28.624033684994082</v>
      </c>
      <c r="X240" s="6">
        <f>W240/MAX(W$1:W240)-1</f>
        <v>-9.5488499588533671E-2</v>
      </c>
      <c r="AC240" s="18" t="s">
        <v>248</v>
      </c>
      <c r="AD240" s="18" t="s">
        <v>249</v>
      </c>
      <c r="AE240" s="19">
        <v>39780</v>
      </c>
      <c r="AF240" s="23">
        <v>1841.45</v>
      </c>
      <c r="AG240" s="2">
        <f t="shared" si="166"/>
        <v>1760.3484999999996</v>
      </c>
      <c r="AH240" s="25">
        <f t="shared" si="167"/>
        <v>1</v>
      </c>
      <c r="AI240" s="6">
        <f t="shared" si="169"/>
        <v>-1.078151188276244E-2</v>
      </c>
      <c r="AJ240" s="2">
        <f t="shared" si="170"/>
        <v>0.39408452863263077</v>
      </c>
    </row>
    <row r="241" spans="1:37" x14ac:dyDescent="0.25">
      <c r="A241" s="25">
        <v>240</v>
      </c>
      <c r="B241" s="25" t="s">
        <v>377</v>
      </c>
      <c r="C241" s="25" t="s">
        <v>142</v>
      </c>
      <c r="D241" s="25" t="s">
        <v>11</v>
      </c>
      <c r="E241" s="25" t="s">
        <v>205</v>
      </c>
      <c r="F241" s="25" t="s">
        <v>205</v>
      </c>
      <c r="G241" s="25" t="s">
        <v>215</v>
      </c>
      <c r="H241" s="4">
        <v>9.3399999999999997E-2</v>
      </c>
      <c r="I241" s="2">
        <f t="shared" si="155"/>
        <v>4.0726649103456118</v>
      </c>
      <c r="J241" s="6">
        <f>I241/MAX(I$1:I241)-1</f>
        <v>-9.8410014438868654E-2</v>
      </c>
      <c r="M241" s="4">
        <v>9.2100000000000001E-2</v>
      </c>
      <c r="N241" s="4">
        <f t="shared" si="147"/>
        <v>1.2999999999999956E-3</v>
      </c>
      <c r="O241" s="2">
        <f t="shared" si="148"/>
        <v>6.8642667269672826</v>
      </c>
      <c r="P241" s="6">
        <f>O241/MAX(O$1:O241)-1</f>
        <v>-3.0441209999999885E-2</v>
      </c>
      <c r="S241" s="25" t="s">
        <v>377</v>
      </c>
      <c r="T241" s="25" t="s">
        <v>142</v>
      </c>
      <c r="U241" s="6">
        <f t="shared" si="149"/>
        <v>-6.7770475908318639E-3</v>
      </c>
      <c r="V241" s="6">
        <f t="shared" si="150"/>
        <v>0.10017704759083186</v>
      </c>
      <c r="W241" s="2">
        <f t="shared" si="151"/>
        <v>31.491504869697309</v>
      </c>
      <c r="X241" s="6">
        <f>W241/MAX(W$1:W241)-1</f>
        <v>-4.8772079653595091E-3</v>
      </c>
      <c r="Z241" s="30">
        <f t="shared" ref="Z241" si="187">W241</f>
        <v>31.491504869697309</v>
      </c>
      <c r="AA241" s="6">
        <f>Z241/MAX(Z$1:Z241)-1</f>
        <v>-4.8772079653595091E-3</v>
      </c>
      <c r="AC241" s="18" t="s">
        <v>248</v>
      </c>
      <c r="AD241" s="18" t="s">
        <v>249</v>
      </c>
      <c r="AE241" s="19">
        <v>39783</v>
      </c>
      <c r="AF241" s="23">
        <v>1919.48</v>
      </c>
      <c r="AG241" s="2">
        <f t="shared" si="166"/>
        <v>1779.3325000000004</v>
      </c>
      <c r="AH241" s="25">
        <f t="shared" si="167"/>
        <v>1</v>
      </c>
      <c r="AI241" s="6">
        <f t="shared" si="169"/>
        <v>4.2374215971109797E-2</v>
      </c>
      <c r="AJ241" s="2">
        <f t="shared" si="170"/>
        <v>0.39408452863263077</v>
      </c>
      <c r="AK241" s="14">
        <f t="shared" si="171"/>
        <v>0</v>
      </c>
    </row>
    <row r="242" spans="1:37" x14ac:dyDescent="0.25">
      <c r="A242" s="25">
        <v>241</v>
      </c>
      <c r="B242" s="25" t="s">
        <v>142</v>
      </c>
      <c r="C242" s="25" t="s">
        <v>378</v>
      </c>
      <c r="D242" s="25" t="s">
        <v>11</v>
      </c>
      <c r="E242" s="25" t="s">
        <v>18</v>
      </c>
      <c r="F242" s="25" t="s">
        <v>18</v>
      </c>
      <c r="G242" s="25" t="s">
        <v>19</v>
      </c>
      <c r="H242" s="4">
        <v>3.6200000000000003E-2</v>
      </c>
      <c r="I242" s="2">
        <f t="shared" si="155"/>
        <v>4.2200953801001226</v>
      </c>
      <c r="J242" s="6">
        <f>I242/MAX(I$1:I242)-1</f>
        <v>-6.5772456961555759E-2</v>
      </c>
      <c r="M242" s="4">
        <v>2.9899999999999999E-2</v>
      </c>
      <c r="N242" s="4">
        <f t="shared" si="147"/>
        <v>6.3000000000000035E-3</v>
      </c>
      <c r="O242" s="2">
        <f t="shared" si="148"/>
        <v>6.9075116073471765</v>
      </c>
      <c r="P242" s="6">
        <f>O242/MAX(O$1:O242)-1</f>
        <v>-2.4332989622999901E-2</v>
      </c>
      <c r="S242" s="25" t="s">
        <v>142</v>
      </c>
      <c r="T242" s="25" t="s">
        <v>378</v>
      </c>
      <c r="U242" s="6">
        <f t="shared" si="149"/>
        <v>7.3135864800864425E-2</v>
      </c>
      <c r="V242" s="6">
        <f t="shared" si="150"/>
        <v>-3.6935864800864422E-2</v>
      </c>
      <c r="W242" s="2">
        <f t="shared" si="151"/>
        <v>30.328338903454405</v>
      </c>
      <c r="X242" s="6">
        <f>W242/MAX(W$1:W242)-1</f>
        <v>-4.1632928872209707E-2</v>
      </c>
      <c r="AC242" s="18" t="s">
        <v>248</v>
      </c>
      <c r="AD242" s="18" t="s">
        <v>249</v>
      </c>
      <c r="AE242" s="19">
        <v>39784</v>
      </c>
      <c r="AF242" s="23">
        <v>1957.32</v>
      </c>
      <c r="AG242" s="2">
        <f t="shared" si="166"/>
        <v>1801.5235</v>
      </c>
      <c r="AH242" s="25">
        <f t="shared" si="167"/>
        <v>1</v>
      </c>
      <c r="AI242" s="6">
        <f t="shared" si="169"/>
        <v>1.9713672452956077E-2</v>
      </c>
      <c r="AJ242" s="2">
        <f t="shared" si="170"/>
        <v>0.39408452863263077</v>
      </c>
    </row>
    <row r="243" spans="1:37" x14ac:dyDescent="0.25">
      <c r="A243" s="25">
        <v>242</v>
      </c>
      <c r="B243" s="25" t="s">
        <v>378</v>
      </c>
      <c r="C243" s="25" t="s">
        <v>143</v>
      </c>
      <c r="D243" s="25" t="s">
        <v>11</v>
      </c>
      <c r="E243" s="25" t="s">
        <v>21</v>
      </c>
      <c r="F243" s="25" t="s">
        <v>21</v>
      </c>
      <c r="G243" s="25" t="s">
        <v>22</v>
      </c>
      <c r="H243" s="4">
        <v>1.66E-2</v>
      </c>
      <c r="I243" s="2">
        <f t="shared" si="155"/>
        <v>4.2901489634097842</v>
      </c>
      <c r="J243" s="6">
        <f>I243/MAX(I$1:I243)-1</f>
        <v>-5.0264279747117668E-2</v>
      </c>
      <c r="M243" s="4">
        <v>8.3999999999999995E-3</v>
      </c>
      <c r="N243" s="4">
        <f t="shared" si="147"/>
        <v>8.2000000000000007E-3</v>
      </c>
      <c r="O243" s="2">
        <f t="shared" si="148"/>
        <v>6.9641532025274229</v>
      </c>
      <c r="P243" s="6">
        <f>O243/MAX(O$1:O243)-1</f>
        <v>-1.6332520137908646E-2</v>
      </c>
      <c r="S243" s="25" t="s">
        <v>378</v>
      </c>
      <c r="T243" s="25" t="s">
        <v>143</v>
      </c>
      <c r="U243" s="6">
        <f t="shared" si="149"/>
        <v>0</v>
      </c>
      <c r="V243" s="6">
        <f t="shared" si="150"/>
        <v>1.66E-2</v>
      </c>
      <c r="W243" s="2">
        <f t="shared" si="151"/>
        <v>30.831789329251748</v>
      </c>
      <c r="X243" s="6">
        <f>W243/MAX(W$1:W243)-1</f>
        <v>-2.5724035491488384E-2</v>
      </c>
      <c r="Z243" s="30">
        <f t="shared" ref="Z243" si="188">W243</f>
        <v>30.831789329251748</v>
      </c>
      <c r="AA243" s="6">
        <f>Z243/MAX(Z$1:Z243)-1</f>
        <v>-2.5724035491488384E-2</v>
      </c>
      <c r="AC243" s="18" t="s">
        <v>248</v>
      </c>
      <c r="AD243" s="18" t="s">
        <v>249</v>
      </c>
      <c r="AE243" s="19">
        <v>39785</v>
      </c>
      <c r="AF243" s="23">
        <v>2039.93</v>
      </c>
      <c r="AG243" s="2">
        <f t="shared" si="166"/>
        <v>1825.3515000000002</v>
      </c>
      <c r="AH243" s="25">
        <f t="shared" si="167"/>
        <v>1</v>
      </c>
      <c r="AI243" s="6">
        <f t="shared" si="169"/>
        <v>4.2205668975946686E-2</v>
      </c>
      <c r="AJ243" s="2">
        <f t="shared" si="170"/>
        <v>0.39408452863263077</v>
      </c>
    </row>
    <row r="244" spans="1:37" s="11" customFormat="1" x14ac:dyDescent="0.25">
      <c r="A244" s="11">
        <v>243</v>
      </c>
      <c r="B244" s="11" t="s">
        <v>143</v>
      </c>
      <c r="C244" s="11" t="s">
        <v>379</v>
      </c>
      <c r="D244" s="11" t="s">
        <v>11</v>
      </c>
      <c r="E244" s="11" t="s">
        <v>211</v>
      </c>
      <c r="F244" s="11" t="s">
        <v>211</v>
      </c>
      <c r="G244" s="11" t="s">
        <v>212</v>
      </c>
      <c r="H244" s="12">
        <v>4.1200000000000001E-2</v>
      </c>
      <c r="I244" s="13">
        <f t="shared" si="155"/>
        <v>4.4669031007022673</v>
      </c>
      <c r="J244" s="14">
        <f>I244/MAX(I$1:I244)-1</f>
        <v>-1.1135168072698987E-2</v>
      </c>
      <c r="K244" s="14">
        <f>I244/I195-1</f>
        <v>0.25453115987298713</v>
      </c>
      <c r="L244" s="14"/>
      <c r="M244" s="12">
        <v>5.0700000000000002E-2</v>
      </c>
      <c r="N244" s="12">
        <f t="shared" si="147"/>
        <v>-9.5000000000000015E-3</v>
      </c>
      <c r="O244" s="13">
        <f t="shared" si="148"/>
        <v>6.8979937471034125</v>
      </c>
      <c r="P244" s="14">
        <f>O244/MAX(O$1:O244)-1</f>
        <v>-2.5677361196598469E-2</v>
      </c>
      <c r="Q244" s="14">
        <f>O244/O195-1</f>
        <v>0.22923416094209603</v>
      </c>
      <c r="R244" s="14"/>
      <c r="S244" s="11" t="s">
        <v>143</v>
      </c>
      <c r="T244" s="11" t="s">
        <v>379</v>
      </c>
      <c r="U244" s="14">
        <f t="shared" si="149"/>
        <v>0</v>
      </c>
      <c r="V244" s="14">
        <f t="shared" si="150"/>
        <v>4.1200000000000001E-2</v>
      </c>
      <c r="W244" s="13">
        <f t="shared" si="151"/>
        <v>32.102059049616919</v>
      </c>
      <c r="X244" s="14">
        <f>W244/MAX(W$1:W244)-1</f>
        <v>0</v>
      </c>
      <c r="Y244" s="14">
        <f>W244/W195-1</f>
        <v>0.19688824091593515</v>
      </c>
      <c r="Z244" s="14"/>
      <c r="AA244" s="14"/>
      <c r="AC244" s="21" t="s">
        <v>248</v>
      </c>
      <c r="AD244" s="21" t="s">
        <v>249</v>
      </c>
      <c r="AE244" s="22">
        <v>39786</v>
      </c>
      <c r="AF244" s="24">
        <v>2037.72</v>
      </c>
      <c r="AG244" s="13">
        <f t="shared" si="166"/>
        <v>1850.4075</v>
      </c>
      <c r="AH244" s="11">
        <f t="shared" si="167"/>
        <v>1</v>
      </c>
      <c r="AI244" s="14">
        <f t="shared" si="169"/>
        <v>-1.0833705078115985E-3</v>
      </c>
      <c r="AJ244" s="13">
        <f t="shared" si="170"/>
        <v>0.39408452863263077</v>
      </c>
      <c r="AK244" s="14"/>
    </row>
    <row r="245" spans="1:37" x14ac:dyDescent="0.25">
      <c r="A245" s="25">
        <v>244</v>
      </c>
      <c r="B245" s="25" t="s">
        <v>379</v>
      </c>
      <c r="C245" s="25" t="s">
        <v>144</v>
      </c>
      <c r="D245" s="25" t="s">
        <v>11</v>
      </c>
      <c r="E245" s="25" t="s">
        <v>80</v>
      </c>
      <c r="F245" s="25" t="s">
        <v>80</v>
      </c>
      <c r="G245" s="25" t="s">
        <v>81</v>
      </c>
      <c r="H245" s="4">
        <v>3.8800000000000001E-2</v>
      </c>
      <c r="I245" s="2">
        <f t="shared" si="155"/>
        <v>4.6402189410095147</v>
      </c>
      <c r="J245" s="6">
        <f>I245/MAX(I$1:I245)-1</f>
        <v>0</v>
      </c>
      <c r="M245" s="4">
        <v>2.46E-2</v>
      </c>
      <c r="N245" s="4">
        <f t="shared" si="147"/>
        <v>1.4200000000000001E-2</v>
      </c>
      <c r="O245" s="2">
        <f t="shared" si="148"/>
        <v>6.9959452583122808</v>
      </c>
      <c r="P245" s="6">
        <f>O245/MAX(O$1:O245)-1</f>
        <v>-1.1841979725590202E-2</v>
      </c>
      <c r="S245" s="25" t="s">
        <v>379</v>
      </c>
      <c r="T245" s="25" t="s">
        <v>144</v>
      </c>
      <c r="U245" s="6">
        <f t="shared" si="149"/>
        <v>0</v>
      </c>
      <c r="V245" s="6">
        <f t="shared" si="150"/>
        <v>3.8800000000000001E-2</v>
      </c>
      <c r="W245" s="2">
        <f t="shared" si="151"/>
        <v>33.347618940742052</v>
      </c>
      <c r="X245" s="6">
        <f>W245/MAX(W$1:W245)-1</f>
        <v>0</v>
      </c>
      <c r="Z245" s="30">
        <f t="shared" ref="Z245" si="189">W245</f>
        <v>33.347618940742052</v>
      </c>
      <c r="AA245" s="6">
        <f>Z245/MAX(Z$1:Z245)-1</f>
        <v>0</v>
      </c>
      <c r="AC245" s="18" t="s">
        <v>248</v>
      </c>
      <c r="AD245" s="18" t="s">
        <v>249</v>
      </c>
      <c r="AE245" s="19">
        <v>39787</v>
      </c>
      <c r="AF245" s="23">
        <v>2098.66</v>
      </c>
      <c r="AG245" s="2">
        <f t="shared" si="166"/>
        <v>1877.2794999999999</v>
      </c>
      <c r="AH245" s="25">
        <f t="shared" si="167"/>
        <v>1</v>
      </c>
      <c r="AI245" s="6">
        <f t="shared" si="169"/>
        <v>2.9905973342755576E-2</v>
      </c>
      <c r="AJ245" s="2">
        <f t="shared" si="170"/>
        <v>0.39408452863263077</v>
      </c>
    </row>
    <row r="246" spans="1:37" x14ac:dyDescent="0.25">
      <c r="A246" s="25">
        <v>245</v>
      </c>
      <c r="B246" s="25" t="s">
        <v>144</v>
      </c>
      <c r="C246" s="25" t="s">
        <v>380</v>
      </c>
      <c r="D246" s="25" t="s">
        <v>11</v>
      </c>
      <c r="E246" s="25" t="s">
        <v>18</v>
      </c>
      <c r="F246" s="25" t="s">
        <v>18</v>
      </c>
      <c r="G246" s="25" t="s">
        <v>19</v>
      </c>
      <c r="H246" s="4">
        <v>1.77E-2</v>
      </c>
      <c r="I246" s="2">
        <f t="shared" si="155"/>
        <v>4.7223508162653838</v>
      </c>
      <c r="J246" s="6">
        <f>I246/MAX(I$1:I246)-1</f>
        <v>0</v>
      </c>
      <c r="M246" s="4">
        <v>1.54E-2</v>
      </c>
      <c r="N246" s="4">
        <f t="shared" si="147"/>
        <v>2.3E-3</v>
      </c>
      <c r="O246" s="2">
        <f t="shared" si="148"/>
        <v>7.0120359324063992</v>
      </c>
      <c r="P246" s="6">
        <f>O246/MAX(O$1:O246)-1</f>
        <v>-9.5692162789590141E-3</v>
      </c>
      <c r="S246" s="25" t="s">
        <v>144</v>
      </c>
      <c r="T246" s="25" t="s">
        <v>380</v>
      </c>
      <c r="U246" s="6">
        <f t="shared" si="149"/>
        <v>0</v>
      </c>
      <c r="V246" s="6">
        <f t="shared" si="150"/>
        <v>1.77E-2</v>
      </c>
      <c r="W246" s="2">
        <f t="shared" si="151"/>
        <v>33.937871795993189</v>
      </c>
      <c r="X246" s="6">
        <f>W246/MAX(W$1:W246)-1</f>
        <v>0</v>
      </c>
      <c r="AC246" s="18" t="s">
        <v>248</v>
      </c>
      <c r="AD246" s="18" t="s">
        <v>249</v>
      </c>
      <c r="AE246" s="19">
        <v>39790</v>
      </c>
      <c r="AF246" s="23">
        <v>2190.5300000000002</v>
      </c>
      <c r="AG246" s="2">
        <f t="shared" si="166"/>
        <v>1902.9919999999997</v>
      </c>
      <c r="AH246" s="25">
        <f t="shared" si="167"/>
        <v>1</v>
      </c>
      <c r="AI246" s="6">
        <f t="shared" si="169"/>
        <v>4.3775552018907371E-2</v>
      </c>
      <c r="AJ246" s="2">
        <f t="shared" si="170"/>
        <v>0.39408452863263077</v>
      </c>
      <c r="AK246" s="14">
        <f t="shared" ref="AK246" si="190">AJ246/AJ236-1</f>
        <v>0</v>
      </c>
    </row>
    <row r="247" spans="1:37" x14ac:dyDescent="0.25">
      <c r="A247" s="25">
        <v>246</v>
      </c>
      <c r="B247" s="25" t="s">
        <v>380</v>
      </c>
      <c r="C247" s="25" t="s">
        <v>145</v>
      </c>
      <c r="D247" s="25" t="s">
        <v>11</v>
      </c>
      <c r="E247" s="25" t="s">
        <v>21</v>
      </c>
      <c r="F247" s="25" t="s">
        <v>21</v>
      </c>
      <c r="G247" s="25" t="s">
        <v>22</v>
      </c>
      <c r="H247" s="4">
        <v>-3.7900000000000003E-2</v>
      </c>
      <c r="I247" s="2">
        <f t="shared" si="155"/>
        <v>4.5433737203289253</v>
      </c>
      <c r="J247" s="6">
        <f>I247/MAX(I$1:I247)-1</f>
        <v>-3.7900000000000045E-2</v>
      </c>
      <c r="M247" s="4">
        <v>-1.12E-2</v>
      </c>
      <c r="N247" s="4">
        <f t="shared" si="147"/>
        <v>-2.6700000000000002E-2</v>
      </c>
      <c r="O247" s="2">
        <f t="shared" si="148"/>
        <v>6.8248145730111487</v>
      </c>
      <c r="P247" s="6">
        <f>O247/MAX(O$1:O247)-1</f>
        <v>-3.6013718204310763E-2</v>
      </c>
      <c r="S247" s="25" t="s">
        <v>380</v>
      </c>
      <c r="T247" s="25" t="s">
        <v>145</v>
      </c>
      <c r="U247" s="6">
        <f t="shared" si="149"/>
        <v>0</v>
      </c>
      <c r="V247" s="6">
        <f t="shared" si="150"/>
        <v>-3.7900000000000003E-2</v>
      </c>
      <c r="W247" s="2">
        <f t="shared" si="151"/>
        <v>32.651626454925044</v>
      </c>
      <c r="X247" s="6">
        <f>W247/MAX(W$1:W247)-1</f>
        <v>-3.7900000000000156E-2</v>
      </c>
      <c r="Z247" s="30">
        <f t="shared" ref="Z247" si="191">W247</f>
        <v>32.651626454925044</v>
      </c>
      <c r="AA247" s="6">
        <f>Z247/MAX(Z$1:Z247)-1</f>
        <v>-2.0870830000000007E-2</v>
      </c>
      <c r="AC247" s="18" t="s">
        <v>248</v>
      </c>
      <c r="AD247" s="18" t="s">
        <v>249</v>
      </c>
      <c r="AE247" s="19">
        <v>39791</v>
      </c>
      <c r="AF247" s="23">
        <v>2134.58</v>
      </c>
      <c r="AG247" s="2">
        <f t="shared" si="166"/>
        <v>1926.5785000000003</v>
      </c>
      <c r="AH247" s="25">
        <f t="shared" si="167"/>
        <v>1</v>
      </c>
      <c r="AI247" s="6">
        <f t="shared" si="169"/>
        <v>-2.5541763865365996E-2</v>
      </c>
      <c r="AJ247" s="2">
        <f t="shared" si="170"/>
        <v>0.39408452863263077</v>
      </c>
    </row>
    <row r="248" spans="1:37" x14ac:dyDescent="0.25">
      <c r="A248" s="25">
        <v>247</v>
      </c>
      <c r="B248" s="25" t="s">
        <v>145</v>
      </c>
      <c r="C248" s="25" t="s">
        <v>381</v>
      </c>
      <c r="D248" s="25" t="s">
        <v>11</v>
      </c>
      <c r="E248" s="25" t="s">
        <v>217</v>
      </c>
      <c r="F248" s="25" t="s">
        <v>217</v>
      </c>
      <c r="G248" s="25" t="s">
        <v>218</v>
      </c>
      <c r="H248" s="4">
        <v>2.0899999999999998E-2</v>
      </c>
      <c r="I248" s="2">
        <f t="shared" si="155"/>
        <v>4.638330231083799</v>
      </c>
      <c r="J248" s="6">
        <f>I248/MAX(I$1:I248)-1</f>
        <v>-1.779211000000025E-2</v>
      </c>
      <c r="M248" s="4">
        <v>3.2599999999999997E-2</v>
      </c>
      <c r="N248" s="4">
        <f t="shared" si="147"/>
        <v>-1.1699999999999999E-2</v>
      </c>
      <c r="O248" s="2">
        <f t="shared" si="148"/>
        <v>6.7449642425069181</v>
      </c>
      <c r="P248" s="6">
        <f>O248/MAX(O$1:O248)-1</f>
        <v>-4.7292357701320342E-2</v>
      </c>
      <c r="S248" s="25" t="s">
        <v>145</v>
      </c>
      <c r="T248" s="25" t="s">
        <v>381</v>
      </c>
      <c r="U248" s="6">
        <f t="shared" si="149"/>
        <v>0</v>
      </c>
      <c r="V248" s="6">
        <f t="shared" si="150"/>
        <v>2.0899999999999998E-2</v>
      </c>
      <c r="W248" s="2">
        <f t="shared" si="151"/>
        <v>33.334045447832978</v>
      </c>
      <c r="X248" s="6">
        <f>W248/MAX(W$1:W248)-1</f>
        <v>-1.7792110000000139E-2</v>
      </c>
      <c r="AC248" s="18" t="s">
        <v>248</v>
      </c>
      <c r="AD248" s="18" t="s">
        <v>249</v>
      </c>
      <c r="AE248" s="19">
        <v>39792</v>
      </c>
      <c r="AF248" s="23">
        <v>2195.7399999999998</v>
      </c>
      <c r="AG248" s="2">
        <f t="shared" si="166"/>
        <v>1951.154</v>
      </c>
      <c r="AH248" s="25">
        <f t="shared" si="167"/>
        <v>1</v>
      </c>
      <c r="AI248" s="6">
        <f t="shared" si="169"/>
        <v>2.8652006483711023E-2</v>
      </c>
      <c r="AJ248" s="2">
        <f t="shared" si="170"/>
        <v>0.39408452863263077</v>
      </c>
    </row>
    <row r="249" spans="1:37" x14ac:dyDescent="0.25">
      <c r="A249" s="25">
        <v>248</v>
      </c>
      <c r="B249" s="25" t="s">
        <v>381</v>
      </c>
      <c r="C249" s="25" t="s">
        <v>146</v>
      </c>
      <c r="D249" s="25" t="s">
        <v>11</v>
      </c>
      <c r="E249" s="25" t="s">
        <v>18</v>
      </c>
      <c r="F249" s="25" t="s">
        <v>18</v>
      </c>
      <c r="G249" s="25" t="s">
        <v>19</v>
      </c>
      <c r="H249" s="4">
        <v>1.9400000000000001E-2</v>
      </c>
      <c r="I249" s="2">
        <f t="shared" si="155"/>
        <v>4.7283138375668248</v>
      </c>
      <c r="J249" s="6">
        <f>I249/MAX(I$1:I249)-1</f>
        <v>0</v>
      </c>
      <c r="M249" s="4">
        <v>2.24E-2</v>
      </c>
      <c r="N249" s="4">
        <f t="shared" si="147"/>
        <v>-2.9999999999999992E-3</v>
      </c>
      <c r="O249" s="2">
        <f t="shared" si="148"/>
        <v>6.7247293497793974</v>
      </c>
      <c r="P249" s="6">
        <f>O249/MAX(O$1:O249)-1</f>
        <v>-5.0150480628216365E-2</v>
      </c>
      <c r="S249" s="25" t="s">
        <v>381</v>
      </c>
      <c r="T249" s="25" t="s">
        <v>146</v>
      </c>
      <c r="U249" s="6">
        <f t="shared" si="149"/>
        <v>0</v>
      </c>
      <c r="V249" s="6">
        <f t="shared" si="150"/>
        <v>1.9400000000000001E-2</v>
      </c>
      <c r="W249" s="2">
        <f t="shared" si="151"/>
        <v>33.980725929520943</v>
      </c>
      <c r="X249" s="6">
        <f>W249/MAX(W$1:W249)-1</f>
        <v>0</v>
      </c>
      <c r="Z249" s="30">
        <f t="shared" ref="Z249" si="192">W249</f>
        <v>33.980725929520943</v>
      </c>
      <c r="AA249" s="6">
        <f>Z249/MAX(Z$1:Z249)-1</f>
        <v>0</v>
      </c>
      <c r="AC249" s="18" t="s">
        <v>248</v>
      </c>
      <c r="AD249" s="18" t="s">
        <v>249</v>
      </c>
      <c r="AE249" s="19">
        <v>39793</v>
      </c>
      <c r="AF249" s="23">
        <v>2127.1799999999998</v>
      </c>
      <c r="AG249" s="2">
        <f t="shared" si="166"/>
        <v>1968.288</v>
      </c>
      <c r="AH249" s="25">
        <f t="shared" si="167"/>
        <v>1</v>
      </c>
      <c r="AI249" s="6">
        <f t="shared" si="169"/>
        <v>-3.122409757075062E-2</v>
      </c>
      <c r="AJ249" s="2">
        <f t="shared" si="170"/>
        <v>0.39408452863263077</v>
      </c>
    </row>
    <row r="250" spans="1:37" x14ac:dyDescent="0.25">
      <c r="A250" s="25">
        <v>249</v>
      </c>
      <c r="B250" s="25" t="s">
        <v>146</v>
      </c>
      <c r="C250" s="25" t="s">
        <v>382</v>
      </c>
      <c r="D250" s="25" t="s">
        <v>11</v>
      </c>
      <c r="E250" s="25" t="s">
        <v>205</v>
      </c>
      <c r="F250" s="25" t="s">
        <v>205</v>
      </c>
      <c r="G250" s="25" t="s">
        <v>215</v>
      </c>
      <c r="H250" s="4">
        <v>1.6799999999999999E-2</v>
      </c>
      <c r="I250" s="2">
        <f t="shared" si="155"/>
        <v>4.8077495100379473</v>
      </c>
      <c r="J250" s="6">
        <f>I250/MAX(I$1:I250)-1</f>
        <v>0</v>
      </c>
      <c r="M250" s="4">
        <v>6.9999999999999999E-4</v>
      </c>
      <c r="N250" s="4">
        <f t="shared" si="147"/>
        <v>1.61E-2</v>
      </c>
      <c r="O250" s="2">
        <f t="shared" si="148"/>
        <v>6.8329974923108461</v>
      </c>
      <c r="P250" s="6">
        <f>O250/MAX(O$1:O250)-1</f>
        <v>-3.4857903366330545E-2</v>
      </c>
      <c r="S250" s="25" t="s">
        <v>146</v>
      </c>
      <c r="T250" s="25" t="s">
        <v>382</v>
      </c>
      <c r="U250" s="6">
        <f t="shared" si="149"/>
        <v>0</v>
      </c>
      <c r="V250" s="6">
        <f t="shared" si="150"/>
        <v>1.6799999999999999E-2</v>
      </c>
      <c r="W250" s="2">
        <f t="shared" si="151"/>
        <v>34.551602125136895</v>
      </c>
      <c r="X250" s="6">
        <f>W250/MAX(W$1:W250)-1</f>
        <v>0</v>
      </c>
      <c r="AC250" s="18" t="s">
        <v>248</v>
      </c>
      <c r="AD250" s="18" t="s">
        <v>249</v>
      </c>
      <c r="AE250" s="19">
        <v>39794</v>
      </c>
      <c r="AF250" s="23">
        <v>2031.99</v>
      </c>
      <c r="AG250" s="2">
        <f t="shared" si="166"/>
        <v>1976.5129999999997</v>
      </c>
      <c r="AH250" s="25">
        <f t="shared" si="167"/>
        <v>1</v>
      </c>
      <c r="AI250" s="6">
        <f t="shared" si="169"/>
        <v>-4.4749386511719669E-2</v>
      </c>
      <c r="AJ250" s="2">
        <f t="shared" si="170"/>
        <v>0.39408452863263077</v>
      </c>
    </row>
    <row r="251" spans="1:37" x14ac:dyDescent="0.25">
      <c r="A251" s="25">
        <v>250</v>
      </c>
      <c r="B251" s="25" t="s">
        <v>382</v>
      </c>
      <c r="C251" s="25" t="s">
        <v>147</v>
      </c>
      <c r="D251" s="25" t="s">
        <v>11</v>
      </c>
      <c r="E251" s="25" t="s">
        <v>21</v>
      </c>
      <c r="F251" s="25" t="s">
        <v>21</v>
      </c>
      <c r="G251" s="25" t="s">
        <v>22</v>
      </c>
      <c r="H251" s="4">
        <v>5.0000000000000001E-3</v>
      </c>
      <c r="I251" s="2">
        <f t="shared" si="155"/>
        <v>4.8317882575881361</v>
      </c>
      <c r="J251" s="6">
        <f>I251/MAX(I$1:I251)-1</f>
        <v>0</v>
      </c>
      <c r="M251" s="4">
        <v>1.34E-2</v>
      </c>
      <c r="N251" s="4">
        <f t="shared" si="147"/>
        <v>-8.4000000000000012E-3</v>
      </c>
      <c r="O251" s="2">
        <f t="shared" si="148"/>
        <v>6.7756003133754348</v>
      </c>
      <c r="P251" s="6">
        <f>O251/MAX(O$1:O251)-1</f>
        <v>-4.2965096978053396E-2</v>
      </c>
      <c r="S251" s="25" t="s">
        <v>382</v>
      </c>
      <c r="T251" s="25" t="s">
        <v>147</v>
      </c>
      <c r="U251" s="6">
        <f t="shared" si="149"/>
        <v>0</v>
      </c>
      <c r="V251" s="6">
        <f t="shared" si="150"/>
        <v>5.0000000000000001E-3</v>
      </c>
      <c r="W251" s="2">
        <f t="shared" si="151"/>
        <v>34.724360135762574</v>
      </c>
      <c r="X251" s="6">
        <f>W251/MAX(W$1:W251)-1</f>
        <v>0</v>
      </c>
      <c r="Z251" s="30">
        <f t="shared" ref="Z251" si="193">W251</f>
        <v>34.724360135762574</v>
      </c>
      <c r="AA251" s="6">
        <f>Z251/MAX(Z$1:Z251)-1</f>
        <v>0</v>
      </c>
      <c r="AC251" s="18" t="s">
        <v>248</v>
      </c>
      <c r="AD251" s="18" t="s">
        <v>249</v>
      </c>
      <c r="AE251" s="19">
        <v>39797</v>
      </c>
      <c r="AF251" s="23">
        <v>2073.0300000000002</v>
      </c>
      <c r="AG251" s="2">
        <f t="shared" si="166"/>
        <v>1982.2109999999998</v>
      </c>
      <c r="AH251" s="25">
        <f t="shared" si="167"/>
        <v>1</v>
      </c>
      <c r="AI251" s="6">
        <f t="shared" si="169"/>
        <v>2.0196949788138907E-2</v>
      </c>
      <c r="AJ251" s="2">
        <f t="shared" si="170"/>
        <v>0.39408452863263077</v>
      </c>
      <c r="AK251" s="14">
        <f t="shared" si="178"/>
        <v>0</v>
      </c>
    </row>
    <row r="252" spans="1:37" x14ac:dyDescent="0.25">
      <c r="A252" s="25">
        <v>251</v>
      </c>
      <c r="B252" s="25" t="s">
        <v>147</v>
      </c>
      <c r="C252" s="25" t="s">
        <v>383</v>
      </c>
      <c r="D252" s="25" t="s">
        <v>11</v>
      </c>
      <c r="E252" s="25" t="s">
        <v>205</v>
      </c>
      <c r="F252" s="25" t="s">
        <v>205</v>
      </c>
      <c r="G252" s="25" t="s">
        <v>215</v>
      </c>
      <c r="H252" s="4">
        <v>2.41E-2</v>
      </c>
      <c r="I252" s="2">
        <f t="shared" si="155"/>
        <v>4.9482343545960106</v>
      </c>
      <c r="J252" s="6">
        <f>I252/MAX(I$1:I252)-1</f>
        <v>0</v>
      </c>
      <c r="M252" s="4">
        <v>4.0000000000000002E-4</v>
      </c>
      <c r="N252" s="4">
        <f t="shared" si="147"/>
        <v>2.3699999999999999E-2</v>
      </c>
      <c r="O252" s="2">
        <f t="shared" si="148"/>
        <v>6.9361820408024331</v>
      </c>
      <c r="P252" s="6">
        <f>O252/MAX(O$1:O252)-1</f>
        <v>-2.0283369776433191E-2</v>
      </c>
      <c r="S252" s="25" t="s">
        <v>147</v>
      </c>
      <c r="T252" s="25" t="s">
        <v>383</v>
      </c>
      <c r="U252" s="6">
        <f t="shared" si="149"/>
        <v>2.2508184794470809E-2</v>
      </c>
      <c r="V252" s="6">
        <f t="shared" si="150"/>
        <v>1.5918152055291908E-3</v>
      </c>
      <c r="W252" s="2">
        <f t="shared" si="151"/>
        <v>34.779634900228949</v>
      </c>
      <c r="X252" s="6">
        <f>W252/MAX(W$1:W252)-1</f>
        <v>0</v>
      </c>
      <c r="AC252" s="18" t="s">
        <v>248</v>
      </c>
      <c r="AD252" s="18" t="s">
        <v>249</v>
      </c>
      <c r="AE252" s="19">
        <v>39798</v>
      </c>
      <c r="AF252" s="23">
        <v>2110.2399999999998</v>
      </c>
      <c r="AG252" s="2">
        <f t="shared" si="166"/>
        <v>1996.9085</v>
      </c>
      <c r="AH252" s="25">
        <f t="shared" si="167"/>
        <v>1</v>
      </c>
      <c r="AI252" s="6">
        <f t="shared" si="169"/>
        <v>1.7949571400317277E-2</v>
      </c>
      <c r="AJ252" s="2">
        <f t="shared" si="170"/>
        <v>0.39408452863263077</v>
      </c>
    </row>
    <row r="253" spans="1:37" x14ac:dyDescent="0.25">
      <c r="A253" s="25">
        <v>252</v>
      </c>
      <c r="B253" s="25" t="s">
        <v>383</v>
      </c>
      <c r="C253" s="25" t="s">
        <v>148</v>
      </c>
      <c r="D253" s="25" t="s">
        <v>11</v>
      </c>
      <c r="E253" s="25" t="s">
        <v>217</v>
      </c>
      <c r="F253" s="25" t="s">
        <v>217</v>
      </c>
      <c r="G253" s="25" t="s">
        <v>218</v>
      </c>
      <c r="H253" s="4">
        <v>-8.0000000000000002E-3</v>
      </c>
      <c r="I253" s="2">
        <f t="shared" si="155"/>
        <v>4.9086484797592425</v>
      </c>
      <c r="J253" s="6">
        <f>I253/MAX(I$1:I253)-1</f>
        <v>-8.0000000000000071E-3</v>
      </c>
      <c r="M253" s="4">
        <v>-4.0099999999999997E-2</v>
      </c>
      <c r="N253" s="4">
        <f t="shared" si="147"/>
        <v>3.2099999999999997E-2</v>
      </c>
      <c r="O253" s="2">
        <f t="shared" si="148"/>
        <v>7.1588334843121917</v>
      </c>
      <c r="P253" s="6">
        <f>O253/MAX(O$1:O253)-1</f>
        <v>0</v>
      </c>
      <c r="S253" s="25" t="s">
        <v>383</v>
      </c>
      <c r="T253" s="25" t="s">
        <v>148</v>
      </c>
      <c r="U253" s="6">
        <f t="shared" si="149"/>
        <v>-7.7141693362832164E-3</v>
      </c>
      <c r="V253" s="6">
        <f t="shared" si="150"/>
        <v>-2.8583066371678373E-4</v>
      </c>
      <c r="W253" s="2">
        <f t="shared" si="151"/>
        <v>34.769693814101586</v>
      </c>
      <c r="X253" s="6">
        <f>W253/MAX(W$1:W253)-1</f>
        <v>-2.8583066371690169E-4</v>
      </c>
      <c r="Z253" s="30">
        <f t="shared" ref="Z253" si="194">W253</f>
        <v>34.769693814101586</v>
      </c>
      <c r="AA253" s="6">
        <f>Z253/MAX(Z$1:Z253)-1</f>
        <v>0</v>
      </c>
      <c r="AC253" s="18" t="s">
        <v>248</v>
      </c>
      <c r="AD253" s="18" t="s">
        <v>249</v>
      </c>
      <c r="AE253" s="19">
        <v>39799</v>
      </c>
      <c r="AF253" s="23">
        <v>2136.31</v>
      </c>
      <c r="AG253" s="2">
        <f t="shared" si="166"/>
        <v>2006.5074999999997</v>
      </c>
      <c r="AH253" s="25">
        <f t="shared" si="167"/>
        <v>1</v>
      </c>
      <c r="AI253" s="6">
        <f t="shared" si="169"/>
        <v>1.2354045037531458E-2</v>
      </c>
      <c r="AJ253" s="2">
        <f t="shared" si="170"/>
        <v>0.39408452863263077</v>
      </c>
    </row>
    <row r="254" spans="1:37" x14ac:dyDescent="0.25">
      <c r="A254" s="25">
        <v>253</v>
      </c>
      <c r="B254" s="25" t="s">
        <v>148</v>
      </c>
      <c r="C254" s="25" t="s">
        <v>384</v>
      </c>
      <c r="D254" s="25" t="s">
        <v>11</v>
      </c>
      <c r="E254" s="25" t="s">
        <v>205</v>
      </c>
      <c r="F254" s="25" t="s">
        <v>205</v>
      </c>
      <c r="G254" s="25" t="s">
        <v>215</v>
      </c>
      <c r="H254" s="4">
        <v>1.4500000000000001E-2</v>
      </c>
      <c r="I254" s="2">
        <f t="shared" si="155"/>
        <v>4.9798238827157508</v>
      </c>
      <c r="J254" s="6">
        <f>I254/MAX(I$1:I254)-1</f>
        <v>0</v>
      </c>
      <c r="M254" s="4">
        <v>2.8899999999999999E-2</v>
      </c>
      <c r="N254" s="4">
        <f t="shared" si="147"/>
        <v>-1.4399999999999998E-2</v>
      </c>
      <c r="O254" s="2">
        <f t="shared" si="148"/>
        <v>7.0557462821380961</v>
      </c>
      <c r="P254" s="6">
        <f>O254/MAX(O$1:O254)-1</f>
        <v>-1.4399999999999968E-2</v>
      </c>
      <c r="S254" s="25" t="s">
        <v>148</v>
      </c>
      <c r="T254" s="25" t="s">
        <v>384</v>
      </c>
      <c r="U254" s="6">
        <f t="shared" si="149"/>
        <v>-1.5012407642888137E-3</v>
      </c>
      <c r="V254" s="6">
        <f t="shared" si="150"/>
        <v>1.6001240764288813E-2</v>
      </c>
      <c r="W254" s="2">
        <f t="shared" si="151"/>
        <v>35.326052056121632</v>
      </c>
      <c r="X254" s="6">
        <f>W254/MAX(W$1:W254)-1</f>
        <v>0</v>
      </c>
      <c r="AC254" s="18" t="s">
        <v>248</v>
      </c>
      <c r="AD254" s="18" t="s">
        <v>249</v>
      </c>
      <c r="AE254" s="19">
        <v>39800</v>
      </c>
      <c r="AF254" s="23">
        <v>2175.36</v>
      </c>
      <c r="AG254" s="2">
        <f t="shared" si="166"/>
        <v>2017.8415</v>
      </c>
      <c r="AH254" s="25">
        <f t="shared" si="167"/>
        <v>1</v>
      </c>
      <c r="AI254" s="6">
        <f t="shared" si="169"/>
        <v>1.8279182328407417E-2</v>
      </c>
      <c r="AJ254" s="2">
        <f t="shared" si="170"/>
        <v>0.39408452863263077</v>
      </c>
    </row>
    <row r="255" spans="1:37" x14ac:dyDescent="0.25">
      <c r="A255" s="25">
        <v>254</v>
      </c>
      <c r="B255" s="25" t="s">
        <v>384</v>
      </c>
      <c r="C255" s="25" t="s">
        <v>149</v>
      </c>
      <c r="D255" s="25" t="s">
        <v>11</v>
      </c>
      <c r="E255" s="25" t="s">
        <v>211</v>
      </c>
      <c r="F255" s="25" t="s">
        <v>211</v>
      </c>
      <c r="G255" s="25" t="s">
        <v>212</v>
      </c>
      <c r="H255" s="4">
        <v>-3.6400000000000002E-2</v>
      </c>
      <c r="I255" s="2">
        <f t="shared" si="155"/>
        <v>4.7985582933848976</v>
      </c>
      <c r="J255" s="6">
        <f>I255/MAX(I$1:I255)-1</f>
        <v>-3.6399999999999988E-2</v>
      </c>
      <c r="M255" s="4">
        <v>-3.2500000000000001E-2</v>
      </c>
      <c r="N255" s="4">
        <f t="shared" si="147"/>
        <v>-3.9000000000000007E-3</v>
      </c>
      <c r="O255" s="2">
        <f t="shared" si="148"/>
        <v>7.028228871637757</v>
      </c>
      <c r="P255" s="6">
        <f>O255/MAX(O$1:O255)-1</f>
        <v>-1.8243840000000122E-2</v>
      </c>
      <c r="S255" s="25" t="s">
        <v>384</v>
      </c>
      <c r="T255" s="25" t="s">
        <v>149</v>
      </c>
      <c r="U255" s="6">
        <f t="shared" si="149"/>
        <v>2.8910342439066428E-2</v>
      </c>
      <c r="V255" s="6">
        <f t="shared" si="150"/>
        <v>-6.5310342439066429E-2</v>
      </c>
      <c r="W255" s="2">
        <f t="shared" si="151"/>
        <v>33.018895499316045</v>
      </c>
      <c r="X255" s="6">
        <f>W255/MAX(W$1:W255)-1</f>
        <v>-6.5310342439066305E-2</v>
      </c>
      <c r="Z255" s="30">
        <f t="shared" ref="Z255" si="195">W255</f>
        <v>33.018895499316045</v>
      </c>
      <c r="AA255" s="6">
        <f>Z255/MAX(Z$1:Z255)-1</f>
        <v>-5.0354148188543113E-2</v>
      </c>
      <c r="AC255" s="18" t="s">
        <v>248</v>
      </c>
      <c r="AD255" s="18" t="s">
        <v>249</v>
      </c>
      <c r="AE255" s="19">
        <v>39801</v>
      </c>
      <c r="AF255" s="23">
        <v>2194.9899999999998</v>
      </c>
      <c r="AG255" s="2">
        <f t="shared" si="166"/>
        <v>2031.539</v>
      </c>
      <c r="AH255" s="25">
        <f t="shared" si="167"/>
        <v>1</v>
      </c>
      <c r="AI255" s="6">
        <f t="shared" si="169"/>
        <v>9.0237937628712128E-3</v>
      </c>
      <c r="AJ255" s="2">
        <f t="shared" si="170"/>
        <v>0.39408452863263077</v>
      </c>
    </row>
    <row r="256" spans="1:37" x14ac:dyDescent="0.25">
      <c r="A256" s="25">
        <v>255</v>
      </c>
      <c r="B256" s="25" t="s">
        <v>149</v>
      </c>
      <c r="C256" s="25" t="s">
        <v>385</v>
      </c>
      <c r="D256" s="25" t="s">
        <v>11</v>
      </c>
      <c r="E256" s="25" t="s">
        <v>21</v>
      </c>
      <c r="F256" s="25" t="s">
        <v>21</v>
      </c>
      <c r="G256" s="25" t="s">
        <v>22</v>
      </c>
      <c r="H256" s="4">
        <v>-3.9899999999999998E-2</v>
      </c>
      <c r="I256" s="2">
        <f t="shared" si="155"/>
        <v>4.6070958174788403</v>
      </c>
      <c r="J256" s="6">
        <f>I256/MAX(I$1:I256)-1</f>
        <v>-7.4847639999999993E-2</v>
      </c>
      <c r="M256" s="4">
        <v>-1.0999999999999999E-2</v>
      </c>
      <c r="N256" s="4">
        <f t="shared" si="147"/>
        <v>-2.8899999999999999E-2</v>
      </c>
      <c r="O256" s="2">
        <f t="shared" si="148"/>
        <v>6.8251130572474255</v>
      </c>
      <c r="P256" s="6">
        <f>O256/MAX(O$1:O256)-1</f>
        <v>-4.6616593024000119E-2</v>
      </c>
      <c r="S256" s="25" t="s">
        <v>149</v>
      </c>
      <c r="T256" s="25" t="s">
        <v>385</v>
      </c>
      <c r="U256" s="6">
        <f t="shared" si="149"/>
        <v>-1.0974259056300562E-2</v>
      </c>
      <c r="V256" s="6">
        <f t="shared" si="150"/>
        <v>-2.8925740943699436E-2</v>
      </c>
      <c r="W256" s="2">
        <f t="shared" si="151"/>
        <v>32.063799481855746</v>
      </c>
      <c r="X256" s="6">
        <f>W256/MAX(W$1:W256)-1</f>
        <v>-9.2346933336429071E-2</v>
      </c>
      <c r="AC256" s="18" t="s">
        <v>248</v>
      </c>
      <c r="AD256" s="18" t="s">
        <v>249</v>
      </c>
      <c r="AE256" s="19">
        <v>39804</v>
      </c>
      <c r="AF256" s="23">
        <v>2193.48</v>
      </c>
      <c r="AG256" s="2">
        <f t="shared" si="166"/>
        <v>2049.096</v>
      </c>
      <c r="AH256" s="25">
        <f t="shared" si="167"/>
        <v>1</v>
      </c>
      <c r="AI256" s="6">
        <f t="shared" si="169"/>
        <v>-6.879302411398891E-4</v>
      </c>
      <c r="AJ256" s="2">
        <f t="shared" si="170"/>
        <v>0.39408452863263077</v>
      </c>
      <c r="AK256" s="14">
        <f t="shared" ref="AK256" si="196">AJ256/AJ246-1</f>
        <v>0</v>
      </c>
    </row>
    <row r="257" spans="1:37" x14ac:dyDescent="0.25">
      <c r="A257" s="25">
        <v>256</v>
      </c>
      <c r="B257" s="25" t="s">
        <v>385</v>
      </c>
      <c r="C257" s="25" t="s">
        <v>150</v>
      </c>
      <c r="D257" s="25" t="s">
        <v>11</v>
      </c>
      <c r="E257" s="25" t="s">
        <v>80</v>
      </c>
      <c r="F257" s="25" t="s">
        <v>80</v>
      </c>
      <c r="G257" s="25" t="s">
        <v>81</v>
      </c>
      <c r="H257" s="4">
        <v>-8.8999999999999999E-3</v>
      </c>
      <c r="I257" s="2">
        <f t="shared" si="155"/>
        <v>4.5660926647032785</v>
      </c>
      <c r="J257" s="6">
        <f>I257/MAX(I$1:I257)-1</f>
        <v>-8.3081496003999944E-2</v>
      </c>
      <c r="M257" s="4">
        <v>-1.8800000000000001E-2</v>
      </c>
      <c r="N257" s="4">
        <f t="shared" si="147"/>
        <v>9.9000000000000008E-3</v>
      </c>
      <c r="O257" s="2">
        <f t="shared" si="148"/>
        <v>6.892681676514175</v>
      </c>
      <c r="P257" s="6">
        <f>O257/MAX(O$1:O257)-1</f>
        <v>-3.7178097294937706E-2</v>
      </c>
      <c r="S257" s="25" t="s">
        <v>385</v>
      </c>
      <c r="T257" s="25" t="s">
        <v>150</v>
      </c>
      <c r="U257" s="6">
        <f t="shared" si="149"/>
        <v>-2.9611653300396057E-2</v>
      </c>
      <c r="V257" s="6">
        <f t="shared" si="150"/>
        <v>2.0711653300396059E-2</v>
      </c>
      <c r="W257" s="2">
        <f t="shared" si="151"/>
        <v>32.727893780217364</v>
      </c>
      <c r="X257" s="6">
        <f>W257/MAX(W$1:W257)-1</f>
        <v>-7.3547937702651778E-2</v>
      </c>
      <c r="Z257" s="30">
        <f t="shared" ref="Z257" si="197">W257</f>
        <v>32.727893780217364</v>
      </c>
      <c r="AA257" s="6">
        <f>Z257/MAX(Z$1:Z257)-1</f>
        <v>-5.8723555197259913E-2</v>
      </c>
      <c r="AC257" s="18" t="s">
        <v>248</v>
      </c>
      <c r="AD257" s="18" t="s">
        <v>249</v>
      </c>
      <c r="AE257" s="19">
        <v>39805</v>
      </c>
      <c r="AF257" s="23">
        <v>2054.5300000000002</v>
      </c>
      <c r="AG257" s="2">
        <f t="shared" si="166"/>
        <v>2060.4404999999997</v>
      </c>
      <c r="AH257" s="25">
        <f t="shared" si="167"/>
        <v>0</v>
      </c>
      <c r="AI257" s="6">
        <f t="shared" si="169"/>
        <v>-6.3346827871692435E-2</v>
      </c>
      <c r="AJ257" s="2">
        <f t="shared" si="170"/>
        <v>0.39408452863263077</v>
      </c>
    </row>
    <row r="258" spans="1:37" x14ac:dyDescent="0.25">
      <c r="A258" s="25">
        <v>257</v>
      </c>
      <c r="B258" s="25" t="s">
        <v>150</v>
      </c>
      <c r="C258" s="25" t="s">
        <v>386</v>
      </c>
      <c r="D258" s="25" t="s">
        <v>11</v>
      </c>
      <c r="E258" s="25" t="s">
        <v>18</v>
      </c>
      <c r="F258" s="25" t="s">
        <v>18</v>
      </c>
      <c r="G258" s="25" t="s">
        <v>19</v>
      </c>
      <c r="H258" s="4">
        <v>0.05</v>
      </c>
      <c r="I258" s="2">
        <f t="shared" si="155"/>
        <v>4.7943972979384428</v>
      </c>
      <c r="J258" s="6">
        <f>I258/MAX(I$1:I258)-1</f>
        <v>-3.7235570804199924E-2</v>
      </c>
      <c r="M258" s="4">
        <v>4.9200000000000001E-2</v>
      </c>
      <c r="N258" s="4">
        <f t="shared" si="147"/>
        <v>8.000000000000021E-4</v>
      </c>
      <c r="O258" s="2">
        <f t="shared" si="148"/>
        <v>6.8981958218553858</v>
      </c>
      <c r="P258" s="6">
        <f>O258/MAX(O$1:O258)-1</f>
        <v>-3.6407839772773731E-2</v>
      </c>
      <c r="S258" s="25" t="s">
        <v>150</v>
      </c>
      <c r="T258" s="25" t="s">
        <v>386</v>
      </c>
      <c r="U258" s="6">
        <f t="shared" si="149"/>
        <v>2.4657518183123894E-2</v>
      </c>
      <c r="V258" s="6">
        <f t="shared" si="150"/>
        <v>2.5342481816876108E-2</v>
      </c>
      <c r="W258" s="2">
        <f t="shared" si="151"/>
        <v>33.557299833247178</v>
      </c>
      <c r="X258" s="6">
        <f>W258/MAX(W$1:W258)-1</f>
        <v>-5.0069343159673818E-2</v>
      </c>
      <c r="AC258" s="18" t="s">
        <v>248</v>
      </c>
      <c r="AD258" s="18" t="s">
        <v>249</v>
      </c>
      <c r="AE258" s="19">
        <v>39806</v>
      </c>
      <c r="AF258" s="23">
        <v>2010.1</v>
      </c>
      <c r="AG258" s="2">
        <f t="shared" si="166"/>
        <v>2069.2069999999999</v>
      </c>
      <c r="AH258" s="25">
        <f t="shared" si="167"/>
        <v>0</v>
      </c>
      <c r="AI258" s="6">
        <f t="shared" si="169"/>
        <v>-2.1625383907755147E-2</v>
      </c>
      <c r="AJ258" s="2">
        <f t="shared" si="170"/>
        <v>0.3855622994088434</v>
      </c>
    </row>
    <row r="259" spans="1:37" x14ac:dyDescent="0.25">
      <c r="A259" s="25">
        <v>258</v>
      </c>
      <c r="B259" s="25" t="s">
        <v>386</v>
      </c>
      <c r="C259" s="25" t="s">
        <v>151</v>
      </c>
      <c r="D259" s="25" t="s">
        <v>11</v>
      </c>
      <c r="E259" s="25" t="s">
        <v>21</v>
      </c>
      <c r="F259" s="25" t="s">
        <v>21</v>
      </c>
      <c r="G259" s="25" t="s">
        <v>22</v>
      </c>
      <c r="H259" s="4">
        <v>2.5000000000000001E-3</v>
      </c>
      <c r="I259" s="2">
        <f t="shared" si="155"/>
        <v>4.8063832911832884</v>
      </c>
      <c r="J259" s="6">
        <f>I259/MAX(I$1:I259)-1</f>
        <v>-3.4828659731210521E-2</v>
      </c>
      <c r="M259" s="4">
        <v>-3.6499999999999998E-2</v>
      </c>
      <c r="N259" s="4">
        <f t="shared" ref="N259:N322" si="198">H259-M259</f>
        <v>3.9E-2</v>
      </c>
      <c r="O259" s="2">
        <f t="shared" ref="O259:O322" si="199">O258*(1+N259)</f>
        <v>7.1672254589077458</v>
      </c>
      <c r="P259" s="6">
        <f>O259/MAX(O$1:O259)-1</f>
        <v>0</v>
      </c>
      <c r="S259" s="25" t="s">
        <v>386</v>
      </c>
      <c r="T259" s="25" t="s">
        <v>151</v>
      </c>
      <c r="U259" s="6">
        <f t="shared" ref="U259:U322" si="200">INDEX(AK:AK,ROW(U259)*5+16)</f>
        <v>5.0260121410623304E-2</v>
      </c>
      <c r="V259" s="6">
        <f t="shared" ref="V259:V322" si="201">H259-U259</f>
        <v>-4.7760121410623302E-2</v>
      </c>
      <c r="W259" s="2">
        <f t="shared" ref="W259:W322" si="202">W258*(1+V259)</f>
        <v>31.954599118998601</v>
      </c>
      <c r="X259" s="6">
        <f>W259/MAX(W$1:W259)-1</f>
        <v>-9.5438146662040979E-2</v>
      </c>
      <c r="Z259" s="30">
        <f t="shared" ref="Z259" si="203">W259</f>
        <v>31.954599118998601</v>
      </c>
      <c r="AA259" s="6">
        <f>Z259/MAX(Z$1:Z259)-1</f>
        <v>-8.0964034660588879E-2</v>
      </c>
      <c r="AC259" s="18" t="s">
        <v>248</v>
      </c>
      <c r="AD259" s="18" t="s">
        <v>249</v>
      </c>
      <c r="AE259" s="19">
        <v>39807</v>
      </c>
      <c r="AF259" s="23">
        <v>2003.49</v>
      </c>
      <c r="AG259" s="2">
        <f t="shared" si="166"/>
        <v>2076.3054999999999</v>
      </c>
      <c r="AH259" s="25">
        <f t="shared" si="167"/>
        <v>0</v>
      </c>
      <c r="AI259" s="6">
        <f t="shared" si="169"/>
        <v>-3.2883936122580781E-3</v>
      </c>
      <c r="AJ259" s="2">
        <f t="shared" si="170"/>
        <v>0.3842944188063398</v>
      </c>
    </row>
    <row r="260" spans="1:37" x14ac:dyDescent="0.25">
      <c r="A260" s="25">
        <v>259</v>
      </c>
      <c r="B260" s="25" t="s">
        <v>151</v>
      </c>
      <c r="C260" s="25" t="s">
        <v>387</v>
      </c>
      <c r="D260" s="25" t="s">
        <v>11</v>
      </c>
      <c r="E260" s="25" t="s">
        <v>80</v>
      </c>
      <c r="F260" s="25" t="s">
        <v>80</v>
      </c>
      <c r="G260" s="25" t="s">
        <v>81</v>
      </c>
      <c r="H260" s="4">
        <v>5.33E-2</v>
      </c>
      <c r="I260" s="2">
        <f t="shared" si="155"/>
        <v>5.0625635206033577</v>
      </c>
      <c r="J260" s="6">
        <f>I260/MAX(I$1:I260)-1</f>
        <v>0</v>
      </c>
      <c r="M260" s="4">
        <v>5.0900000000000001E-2</v>
      </c>
      <c r="N260" s="4">
        <f t="shared" si="198"/>
        <v>2.3999999999999994E-3</v>
      </c>
      <c r="O260" s="2">
        <f t="shared" si="199"/>
        <v>7.184426800009124</v>
      </c>
      <c r="P260" s="6">
        <f>O260/MAX(O$1:O260)-1</f>
        <v>0</v>
      </c>
      <c r="S260" s="25" t="s">
        <v>151</v>
      </c>
      <c r="T260" s="25" t="s">
        <v>387</v>
      </c>
      <c r="U260" s="6">
        <f t="shared" si="200"/>
        <v>2.5063190181637163E-2</v>
      </c>
      <c r="V260" s="6">
        <f t="shared" si="201"/>
        <v>2.8236809818362837E-2</v>
      </c>
      <c r="W260" s="2">
        <f t="shared" si="202"/>
        <v>32.856895057143788</v>
      </c>
      <c r="X260" s="6">
        <f>W260/MAX(W$1:W260)-1</f>
        <v>-6.9896205640391229E-2</v>
      </c>
      <c r="AC260" s="18" t="s">
        <v>248</v>
      </c>
      <c r="AD260" s="18" t="s">
        <v>249</v>
      </c>
      <c r="AE260" s="19">
        <v>39808</v>
      </c>
      <c r="AF260" s="23">
        <v>1983.76</v>
      </c>
      <c r="AG260" s="2">
        <f t="shared" si="166"/>
        <v>2083.4210000000003</v>
      </c>
      <c r="AH260" s="25">
        <f t="shared" si="167"/>
        <v>0</v>
      </c>
      <c r="AI260" s="6">
        <f t="shared" si="169"/>
        <v>-9.8478155618445529E-3</v>
      </c>
      <c r="AJ260" s="2">
        <f t="shared" si="170"/>
        <v>0.38050995824848871</v>
      </c>
    </row>
    <row r="261" spans="1:37" x14ac:dyDescent="0.25">
      <c r="A261" s="25">
        <v>260</v>
      </c>
      <c r="B261" s="25" t="s">
        <v>387</v>
      </c>
      <c r="C261" s="25" t="s">
        <v>152</v>
      </c>
      <c r="D261" s="25" t="s">
        <v>11</v>
      </c>
      <c r="E261" s="25" t="s">
        <v>205</v>
      </c>
      <c r="F261" s="25" t="s">
        <v>205</v>
      </c>
      <c r="G261" s="25" t="s">
        <v>215</v>
      </c>
      <c r="H261" s="4">
        <v>2.81E-2</v>
      </c>
      <c r="I261" s="2">
        <f t="shared" si="155"/>
        <v>5.2048215555323125</v>
      </c>
      <c r="J261" s="6">
        <f>I261/MAX(I$1:I261)-1</f>
        <v>0</v>
      </c>
      <c r="M261" s="4">
        <v>2.2499999999999999E-2</v>
      </c>
      <c r="N261" s="4">
        <f t="shared" si="198"/>
        <v>5.6000000000000008E-3</v>
      </c>
      <c r="O261" s="2">
        <f t="shared" si="199"/>
        <v>7.2246595900891757</v>
      </c>
      <c r="P261" s="6">
        <f>O261/MAX(O$1:O261)-1</f>
        <v>0</v>
      </c>
      <c r="S261" s="25" t="s">
        <v>387</v>
      </c>
      <c r="T261" s="25" t="s">
        <v>152</v>
      </c>
      <c r="U261" s="6">
        <f t="shared" si="200"/>
        <v>1.9282378672341283E-2</v>
      </c>
      <c r="V261" s="6">
        <f t="shared" si="201"/>
        <v>8.8176213276587173E-3</v>
      </c>
      <c r="W261" s="2">
        <f t="shared" si="202"/>
        <v>33.1466147157603</v>
      </c>
      <c r="X261" s="6">
        <f>W261/MAX(W$1:W261)-1</f>
        <v>-6.1694902586309719E-2</v>
      </c>
      <c r="Z261" s="30">
        <f t="shared" ref="Z261" si="204">W261</f>
        <v>33.1466147157603</v>
      </c>
      <c r="AA261" s="6">
        <f>Z261/MAX(Z$1:Z261)-1</f>
        <v>-4.6680856812233773E-2</v>
      </c>
      <c r="AC261" s="18" t="s">
        <v>248</v>
      </c>
      <c r="AD261" s="18" t="s">
        <v>249</v>
      </c>
      <c r="AE261" s="19">
        <v>39811</v>
      </c>
      <c r="AF261" s="23">
        <v>1984.76</v>
      </c>
      <c r="AG261" s="2">
        <f t="shared" si="166"/>
        <v>2086.6850000000004</v>
      </c>
      <c r="AH261" s="25">
        <f t="shared" si="167"/>
        <v>0</v>
      </c>
      <c r="AI261" s="6">
        <f t="shared" si="169"/>
        <v>5.0409323708522358E-4</v>
      </c>
      <c r="AJ261" s="2">
        <f t="shared" si="170"/>
        <v>0.38070177074508538</v>
      </c>
      <c r="AK261" s="14">
        <f t="shared" si="164"/>
        <v>-3.3959105002117296E-2</v>
      </c>
    </row>
    <row r="262" spans="1:37" x14ac:dyDescent="0.25">
      <c r="A262" s="25">
        <v>261</v>
      </c>
      <c r="B262" s="25" t="s">
        <v>152</v>
      </c>
      <c r="C262" s="25" t="s">
        <v>388</v>
      </c>
      <c r="D262" s="25" t="s">
        <v>11</v>
      </c>
      <c r="E262" s="25" t="s">
        <v>18</v>
      </c>
      <c r="F262" s="25" t="s">
        <v>18</v>
      </c>
      <c r="G262" s="25" t="s">
        <v>19</v>
      </c>
      <c r="H262" s="4">
        <v>3.09E-2</v>
      </c>
      <c r="I262" s="2">
        <f t="shared" si="155"/>
        <v>5.3656505415982609</v>
      </c>
      <c r="J262" s="6">
        <f>I262/MAX(I$1:I262)-1</f>
        <v>0</v>
      </c>
      <c r="M262" s="4">
        <v>2.4299999999999999E-2</v>
      </c>
      <c r="N262" s="4">
        <f t="shared" si="198"/>
        <v>6.6000000000000017E-3</v>
      </c>
      <c r="O262" s="2">
        <f t="shared" si="199"/>
        <v>7.2723423433837642</v>
      </c>
      <c r="P262" s="6">
        <f>O262/MAX(O$1:O262)-1</f>
        <v>0</v>
      </c>
      <c r="S262" s="25" t="s">
        <v>152</v>
      </c>
      <c r="T262" s="25" t="s">
        <v>388</v>
      </c>
      <c r="U262" s="6">
        <f t="shared" si="200"/>
        <v>0</v>
      </c>
      <c r="V262" s="6">
        <f t="shared" si="201"/>
        <v>3.09E-2</v>
      </c>
      <c r="W262" s="2">
        <f t="shared" si="202"/>
        <v>34.170845110477295</v>
      </c>
      <c r="X262" s="6">
        <f>W262/MAX(W$1:W262)-1</f>
        <v>-3.2701275076226666E-2</v>
      </c>
      <c r="AC262" s="18" t="s">
        <v>248</v>
      </c>
      <c r="AD262" s="18" t="s">
        <v>249</v>
      </c>
      <c r="AE262" s="19">
        <v>39812</v>
      </c>
      <c r="AF262" s="23">
        <v>1971.47</v>
      </c>
      <c r="AG262" s="2">
        <f t="shared" si="166"/>
        <v>2087.3925000000004</v>
      </c>
      <c r="AH262" s="25">
        <f t="shared" si="167"/>
        <v>0</v>
      </c>
      <c r="AI262" s="6">
        <f t="shared" si="169"/>
        <v>-6.696023700598519E-3</v>
      </c>
      <c r="AJ262" s="2">
        <f t="shared" si="170"/>
        <v>0.37815258266531648</v>
      </c>
    </row>
    <row r="263" spans="1:37" x14ac:dyDescent="0.25">
      <c r="A263" s="25">
        <v>262</v>
      </c>
      <c r="B263" s="25" t="s">
        <v>388</v>
      </c>
      <c r="C263" s="25" t="s">
        <v>153</v>
      </c>
      <c r="D263" s="25" t="s">
        <v>11</v>
      </c>
      <c r="E263" s="25" t="s">
        <v>217</v>
      </c>
      <c r="F263" s="25" t="s">
        <v>217</v>
      </c>
      <c r="G263" s="25" t="s">
        <v>218</v>
      </c>
      <c r="H263" s="4">
        <v>0.03</v>
      </c>
      <c r="I263" s="2">
        <f t="shared" ref="I263:I326" si="205">I262*(1+H263)</f>
        <v>5.526620057846209</v>
      </c>
      <c r="J263" s="6">
        <f>I263/MAX(I$1:I263)-1</f>
        <v>0</v>
      </c>
      <c r="M263" s="4">
        <v>3.78E-2</v>
      </c>
      <c r="N263" s="4">
        <f t="shared" si="198"/>
        <v>-7.8000000000000014E-3</v>
      </c>
      <c r="O263" s="2">
        <f t="shared" si="199"/>
        <v>7.2156180731053707</v>
      </c>
      <c r="P263" s="6">
        <f>O263/MAX(O$1:O263)-1</f>
        <v>-7.8000000000000291E-3</v>
      </c>
      <c r="S263" s="25" t="s">
        <v>388</v>
      </c>
      <c r="T263" s="25" t="s">
        <v>153</v>
      </c>
      <c r="U263" s="6">
        <f t="shared" si="200"/>
        <v>0</v>
      </c>
      <c r="V263" s="6">
        <f t="shared" si="201"/>
        <v>0.03</v>
      </c>
      <c r="W263" s="2">
        <f t="shared" si="202"/>
        <v>35.195970463791618</v>
      </c>
      <c r="X263" s="6">
        <f>W263/MAX(W$1:W263)-1</f>
        <v>-3.6823133285134313E-3</v>
      </c>
      <c r="Z263" s="30">
        <f t="shared" ref="Z263" si="206">W263</f>
        <v>35.195970463791618</v>
      </c>
      <c r="AA263" s="6">
        <f>Z263/MAX(Z$1:Z263)-1</f>
        <v>0</v>
      </c>
      <c r="AC263" s="18" t="s">
        <v>248</v>
      </c>
      <c r="AD263" s="18" t="s">
        <v>249</v>
      </c>
      <c r="AE263" s="19">
        <v>39813</v>
      </c>
      <c r="AF263" s="23">
        <v>1939.43</v>
      </c>
      <c r="AG263" s="2">
        <f t="shared" si="166"/>
        <v>2082.3675000000003</v>
      </c>
      <c r="AH263" s="25">
        <f t="shared" si="167"/>
        <v>0</v>
      </c>
      <c r="AI263" s="6">
        <f t="shared" si="169"/>
        <v>-1.6251832389029497E-2</v>
      </c>
      <c r="AJ263" s="2">
        <f t="shared" si="170"/>
        <v>0.37200691027436111</v>
      </c>
    </row>
    <row r="264" spans="1:37" x14ac:dyDescent="0.25">
      <c r="A264" s="25">
        <v>263</v>
      </c>
      <c r="B264" s="25" t="s">
        <v>153</v>
      </c>
      <c r="C264" s="25" t="s">
        <v>389</v>
      </c>
      <c r="D264" s="25" t="s">
        <v>11</v>
      </c>
      <c r="E264" s="25" t="s">
        <v>18</v>
      </c>
      <c r="F264" s="25" t="s">
        <v>18</v>
      </c>
      <c r="G264" s="25" t="s">
        <v>19</v>
      </c>
      <c r="H264" s="4">
        <v>-3.1E-2</v>
      </c>
      <c r="I264" s="2">
        <f t="shared" si="205"/>
        <v>5.355294836052976</v>
      </c>
      <c r="J264" s="6">
        <f>I264/MAX(I$1:I264)-1</f>
        <v>-3.1000000000000139E-2</v>
      </c>
      <c r="M264" s="4">
        <v>-4.5600000000000002E-2</v>
      </c>
      <c r="N264" s="4">
        <f t="shared" si="198"/>
        <v>1.4600000000000002E-2</v>
      </c>
      <c r="O264" s="2">
        <f t="shared" si="199"/>
        <v>7.3209660969727084</v>
      </c>
      <c r="P264" s="6">
        <f>O264/MAX(O$1:O264)-1</f>
        <v>0</v>
      </c>
      <c r="S264" s="25" t="s">
        <v>153</v>
      </c>
      <c r="T264" s="25" t="s">
        <v>389</v>
      </c>
      <c r="U264" s="6">
        <f t="shared" si="200"/>
        <v>0</v>
      </c>
      <c r="V264" s="6">
        <f t="shared" si="201"/>
        <v>-3.1E-2</v>
      </c>
      <c r="W264" s="2">
        <f t="shared" si="202"/>
        <v>34.104895379414074</v>
      </c>
      <c r="X264" s="6">
        <f>W264/MAX(W$1:W264)-1</f>
        <v>-3.4568161615329607E-2</v>
      </c>
      <c r="AC264" s="18" t="s">
        <v>248</v>
      </c>
      <c r="AD264" s="18" t="s">
        <v>249</v>
      </c>
      <c r="AE264" s="19">
        <v>39818</v>
      </c>
      <c r="AF264" s="23">
        <v>2020.24</v>
      </c>
      <c r="AG264" s="2">
        <f t="shared" si="166"/>
        <v>2081.4935</v>
      </c>
      <c r="AH264" s="25">
        <f t="shared" si="167"/>
        <v>0</v>
      </c>
      <c r="AI264" s="6">
        <f t="shared" si="169"/>
        <v>4.166688150642206E-2</v>
      </c>
      <c r="AJ264" s="2">
        <f t="shared" si="170"/>
        <v>0.38750727812433311</v>
      </c>
    </row>
    <row r="265" spans="1:37" x14ac:dyDescent="0.25">
      <c r="A265" s="25">
        <v>264</v>
      </c>
      <c r="B265" s="25" t="s">
        <v>389</v>
      </c>
      <c r="C265" s="25" t="s">
        <v>154</v>
      </c>
      <c r="D265" s="25" t="s">
        <v>11</v>
      </c>
      <c r="E265" s="25" t="s">
        <v>80</v>
      </c>
      <c r="F265" s="25" t="s">
        <v>80</v>
      </c>
      <c r="G265" s="25" t="s">
        <v>81</v>
      </c>
      <c r="H265" s="4">
        <v>2.93E-2</v>
      </c>
      <c r="I265" s="2">
        <f t="shared" si="205"/>
        <v>5.5122049747493289</v>
      </c>
      <c r="J265" s="6">
        <f>I265/MAX(I$1:I265)-1</f>
        <v>-2.6083000000000078E-3</v>
      </c>
      <c r="M265" s="4">
        <v>-2.2499999999999999E-2</v>
      </c>
      <c r="N265" s="4">
        <f t="shared" si="198"/>
        <v>5.1799999999999999E-2</v>
      </c>
      <c r="O265" s="2">
        <f t="shared" si="199"/>
        <v>7.7001921407958953</v>
      </c>
      <c r="P265" s="6">
        <f>O265/MAX(O$1:O265)-1</f>
        <v>0</v>
      </c>
      <c r="S265" s="25" t="s">
        <v>389</v>
      </c>
      <c r="T265" s="25" t="s">
        <v>154</v>
      </c>
      <c r="U265" s="6">
        <f t="shared" si="200"/>
        <v>-2.2495486263602205E-2</v>
      </c>
      <c r="V265" s="6">
        <f t="shared" si="201"/>
        <v>5.1795486263602204E-2</v>
      </c>
      <c r="W265" s="2">
        <f t="shared" si="202"/>
        <v>35.871375019560112</v>
      </c>
      <c r="X265" s="6">
        <f>W265/MAX(W$1:W265)-1</f>
        <v>0</v>
      </c>
      <c r="Z265" s="30">
        <f t="shared" ref="Z265" si="207">W265</f>
        <v>35.871375019560112</v>
      </c>
      <c r="AA265" s="6">
        <f>Z265/MAX(Z$1:Z265)-1</f>
        <v>0</v>
      </c>
      <c r="AC265" s="18" t="s">
        <v>248</v>
      </c>
      <c r="AD265" s="18" t="s">
        <v>249</v>
      </c>
      <c r="AE265" s="19">
        <v>39819</v>
      </c>
      <c r="AF265" s="23">
        <v>2091.89</v>
      </c>
      <c r="AG265" s="2">
        <f t="shared" si="166"/>
        <v>2081.1549999999997</v>
      </c>
      <c r="AH265" s="25">
        <f t="shared" si="167"/>
        <v>1</v>
      </c>
      <c r="AI265" s="6">
        <f t="shared" si="169"/>
        <v>3.5466083237635004E-2</v>
      </c>
      <c r="AJ265" s="2">
        <f t="shared" si="170"/>
        <v>0.40125064350548006</v>
      </c>
    </row>
    <row r="266" spans="1:37" x14ac:dyDescent="0.25">
      <c r="A266" s="25">
        <v>265</v>
      </c>
      <c r="B266" s="25" t="s">
        <v>154</v>
      </c>
      <c r="C266" s="25" t="s">
        <v>390</v>
      </c>
      <c r="D266" s="25" t="s">
        <v>11</v>
      </c>
      <c r="E266" s="25" t="s">
        <v>80</v>
      </c>
      <c r="F266" s="25" t="s">
        <v>80</v>
      </c>
      <c r="G266" s="25" t="s">
        <v>81</v>
      </c>
      <c r="H266" s="4">
        <v>-7.6200000000000004E-2</v>
      </c>
      <c r="I266" s="2">
        <f t="shared" si="205"/>
        <v>5.0921749556734301</v>
      </c>
      <c r="J266" s="6">
        <f>I266/MAX(I$1:I266)-1</f>
        <v>-7.8609547539999935E-2</v>
      </c>
      <c r="M266" s="4">
        <v>-0.1072</v>
      </c>
      <c r="N266" s="4">
        <f t="shared" si="198"/>
        <v>3.1E-2</v>
      </c>
      <c r="O266" s="2">
        <f t="shared" si="199"/>
        <v>7.9388980971605676</v>
      </c>
      <c r="P266" s="6">
        <f>O266/MAX(O$1:O266)-1</f>
        <v>0</v>
      </c>
      <c r="S266" s="25" t="s">
        <v>154</v>
      </c>
      <c r="T266" s="25" t="s">
        <v>390</v>
      </c>
      <c r="U266" s="6">
        <f t="shared" si="200"/>
        <v>-0.12730905404013304</v>
      </c>
      <c r="V266" s="6">
        <f t="shared" si="201"/>
        <v>5.1109054040133037E-2</v>
      </c>
      <c r="W266" s="2">
        <f t="shared" si="202"/>
        <v>37.704727063928694</v>
      </c>
      <c r="X266" s="6">
        <f>W266/MAX(W$1:W266)-1</f>
        <v>0</v>
      </c>
      <c r="AC266" s="18" t="s">
        <v>248</v>
      </c>
      <c r="AD266" s="18" t="s">
        <v>249</v>
      </c>
      <c r="AE266" s="19">
        <v>39820</v>
      </c>
      <c r="AF266" s="23">
        <v>2104.92</v>
      </c>
      <c r="AG266" s="2">
        <f t="shared" si="166"/>
        <v>2076.8744999999994</v>
      </c>
      <c r="AH266" s="25">
        <f t="shared" si="167"/>
        <v>1</v>
      </c>
      <c r="AI266" s="6">
        <f t="shared" si="169"/>
        <v>6.2288170028061973E-3</v>
      </c>
      <c r="AJ266" s="2">
        <f t="shared" si="170"/>
        <v>0.40125064350548006</v>
      </c>
      <c r="AK266" s="14">
        <f t="shared" si="171"/>
        <v>1.8184207580322465E-2</v>
      </c>
    </row>
    <row r="267" spans="1:37" x14ac:dyDescent="0.25">
      <c r="A267" s="25">
        <v>266</v>
      </c>
      <c r="B267" s="25" t="s">
        <v>390</v>
      </c>
      <c r="C267" s="25" t="s">
        <v>155</v>
      </c>
      <c r="D267" s="25" t="s">
        <v>11</v>
      </c>
      <c r="E267" s="25" t="s">
        <v>205</v>
      </c>
      <c r="F267" s="25" t="s">
        <v>205</v>
      </c>
      <c r="G267" s="25" t="s">
        <v>215</v>
      </c>
      <c r="H267" s="4">
        <v>2.12E-2</v>
      </c>
      <c r="I267" s="2">
        <f t="shared" si="205"/>
        <v>5.2001290647337077</v>
      </c>
      <c r="J267" s="6">
        <f>I267/MAX(I$1:I267)-1</f>
        <v>-5.9076069947847754E-2</v>
      </c>
      <c r="M267" s="4">
        <v>4.3499999999999997E-2</v>
      </c>
      <c r="N267" s="4">
        <f t="shared" si="198"/>
        <v>-2.2299999999999997E-2</v>
      </c>
      <c r="O267" s="2">
        <f t="shared" si="199"/>
        <v>7.7618606695938874</v>
      </c>
      <c r="P267" s="6">
        <f>O267/MAX(O$1:O267)-1</f>
        <v>-2.2299999999999986E-2</v>
      </c>
      <c r="S267" s="25" t="s">
        <v>390</v>
      </c>
      <c r="T267" s="25" t="s">
        <v>155</v>
      </c>
      <c r="U267" s="6">
        <f t="shared" si="200"/>
        <v>-6.842108182463591E-2</v>
      </c>
      <c r="V267" s="6">
        <f t="shared" si="201"/>
        <v>8.9621081824635906E-2</v>
      </c>
      <c r="W267" s="2">
        <f t="shared" si="202"/>
        <v>41.083865493300614</v>
      </c>
      <c r="X267" s="6">
        <f>W267/MAX(W$1:W267)-1</f>
        <v>0</v>
      </c>
      <c r="Z267" s="30">
        <f t="shared" ref="Z267" si="208">W267</f>
        <v>41.083865493300614</v>
      </c>
      <c r="AA267" s="6">
        <f>Z267/MAX(Z$1:Z267)-1</f>
        <v>0</v>
      </c>
      <c r="AC267" s="18" t="s">
        <v>248</v>
      </c>
      <c r="AD267" s="18" t="s">
        <v>249</v>
      </c>
      <c r="AE267" s="19">
        <v>39821</v>
      </c>
      <c r="AF267" s="23">
        <v>2052.3000000000002</v>
      </c>
      <c r="AG267" s="2">
        <f t="shared" si="166"/>
        <v>2072.7604999999994</v>
      </c>
      <c r="AH267" s="25">
        <f t="shared" si="167"/>
        <v>0</v>
      </c>
      <c r="AI267" s="6">
        <f t="shared" si="169"/>
        <v>-2.4998574767687076E-2</v>
      </c>
      <c r="AJ267" s="2">
        <f t="shared" si="170"/>
        <v>0.40125064350548006</v>
      </c>
    </row>
    <row r="268" spans="1:37" x14ac:dyDescent="0.25">
      <c r="A268" s="25">
        <v>267</v>
      </c>
      <c r="B268" s="25" t="s">
        <v>155</v>
      </c>
      <c r="C268" s="25" t="s">
        <v>391</v>
      </c>
      <c r="D268" s="25" t="s">
        <v>11</v>
      </c>
      <c r="E268" s="25" t="s">
        <v>18</v>
      </c>
      <c r="F268" s="25" t="s">
        <v>18</v>
      </c>
      <c r="G268" s="25" t="s">
        <v>19</v>
      </c>
      <c r="H268" s="4">
        <v>-3.3000000000000002E-2</v>
      </c>
      <c r="I268" s="2">
        <f t="shared" si="205"/>
        <v>5.0285248055974954</v>
      </c>
      <c r="J268" s="6">
        <f>I268/MAX(I$1:I268)-1</f>
        <v>-9.0126559639568837E-2</v>
      </c>
      <c r="M268" s="4">
        <v>-2.9499999999999998E-2</v>
      </c>
      <c r="N268" s="4">
        <f t="shared" si="198"/>
        <v>-3.5000000000000031E-3</v>
      </c>
      <c r="O268" s="2">
        <f t="shared" si="199"/>
        <v>7.7346941572503081</v>
      </c>
      <c r="P268" s="6">
        <f>O268/MAX(O$1:O268)-1</f>
        <v>-2.5721949999999993E-2</v>
      </c>
      <c r="S268" s="25" t="s">
        <v>155</v>
      </c>
      <c r="T268" s="25" t="s">
        <v>391</v>
      </c>
      <c r="U268" s="6">
        <f t="shared" si="200"/>
        <v>1.2668018998922559E-2</v>
      </c>
      <c r="V268" s="6">
        <f t="shared" si="201"/>
        <v>-4.566801899892256E-2</v>
      </c>
      <c r="W268" s="2">
        <f t="shared" si="202"/>
        <v>39.20764674340338</v>
      </c>
      <c r="X268" s="6">
        <f>W268/MAX(W$1:W268)-1</f>
        <v>-4.5668018998922588E-2</v>
      </c>
      <c r="AC268" s="18" t="s">
        <v>248</v>
      </c>
      <c r="AD268" s="18" t="s">
        <v>249</v>
      </c>
      <c r="AE268" s="19">
        <v>39822</v>
      </c>
      <c r="AF268" s="23">
        <v>2107.77</v>
      </c>
      <c r="AG268" s="2">
        <f t="shared" si="166"/>
        <v>2068.3620000000001</v>
      </c>
      <c r="AH268" s="25">
        <f t="shared" si="167"/>
        <v>1</v>
      </c>
      <c r="AI268" s="6">
        <f t="shared" si="169"/>
        <v>2.7028212249671002E-2</v>
      </c>
      <c r="AJ268" s="2">
        <f t="shared" si="170"/>
        <v>0.41209573106346326</v>
      </c>
    </row>
    <row r="269" spans="1:37" x14ac:dyDescent="0.25">
      <c r="A269" s="25">
        <v>268</v>
      </c>
      <c r="B269" s="25" t="s">
        <v>391</v>
      </c>
      <c r="C269" s="25" t="s">
        <v>156</v>
      </c>
      <c r="D269" s="25" t="s">
        <v>11</v>
      </c>
      <c r="E269" s="25" t="s">
        <v>18</v>
      </c>
      <c r="F269" s="25" t="s">
        <v>18</v>
      </c>
      <c r="G269" s="25" t="s">
        <v>19</v>
      </c>
      <c r="H269" s="4">
        <v>7.8700000000000006E-2</v>
      </c>
      <c r="I269" s="2">
        <f t="shared" si="205"/>
        <v>5.4242697077980182</v>
      </c>
      <c r="J269" s="6">
        <f>I269/MAX(I$1:I269)-1</f>
        <v>-1.8519519883202884E-2</v>
      </c>
      <c r="M269" s="4">
        <v>8.48E-2</v>
      </c>
      <c r="N269" s="4">
        <f t="shared" si="198"/>
        <v>-6.0999999999999943E-3</v>
      </c>
      <c r="O269" s="2">
        <f t="shared" si="199"/>
        <v>7.6875125228910814</v>
      </c>
      <c r="P269" s="6">
        <f>O269/MAX(O$1:O269)-1</f>
        <v>-3.1665046104999983E-2</v>
      </c>
      <c r="S269" s="25" t="s">
        <v>391</v>
      </c>
      <c r="T269" s="25" t="s">
        <v>156</v>
      </c>
      <c r="U269" s="6">
        <f t="shared" si="200"/>
        <v>2.882660275970883E-2</v>
      </c>
      <c r="V269" s="6">
        <f t="shared" si="201"/>
        <v>4.9873397240291176E-2</v>
      </c>
      <c r="W269" s="2">
        <f t="shared" si="202"/>
        <v>41.163065284294142</v>
      </c>
      <c r="X269" s="6">
        <f>W269/MAX(W$1:W269)-1</f>
        <v>0</v>
      </c>
      <c r="Z269" s="30">
        <f t="shared" ref="Z269" si="209">W269</f>
        <v>41.163065284294142</v>
      </c>
      <c r="AA269" s="6">
        <f>Z269/MAX(Z$1:Z269)-1</f>
        <v>0</v>
      </c>
      <c r="AC269" s="18" t="s">
        <v>248</v>
      </c>
      <c r="AD269" s="18" t="s">
        <v>249</v>
      </c>
      <c r="AE269" s="19">
        <v>39825</v>
      </c>
      <c r="AF269" s="23">
        <v>2137.84</v>
      </c>
      <c r="AG269" s="2">
        <f t="shared" si="166"/>
        <v>2068.8949999999995</v>
      </c>
      <c r="AH269" s="25">
        <f t="shared" si="167"/>
        <v>1</v>
      </c>
      <c r="AI269" s="6">
        <f t="shared" si="169"/>
        <v>1.4266262447990119E-2</v>
      </c>
      <c r="AJ269" s="2">
        <f t="shared" si="170"/>
        <v>0.41209573106346326</v>
      </c>
    </row>
    <row r="270" spans="1:37" x14ac:dyDescent="0.25">
      <c r="A270" s="25">
        <v>269</v>
      </c>
      <c r="B270" s="25" t="s">
        <v>156</v>
      </c>
      <c r="C270" s="25" t="s">
        <v>392</v>
      </c>
      <c r="D270" s="25" t="s">
        <v>11</v>
      </c>
      <c r="E270" s="25" t="s">
        <v>217</v>
      </c>
      <c r="F270" s="25" t="s">
        <v>217</v>
      </c>
      <c r="G270" s="25" t="s">
        <v>218</v>
      </c>
      <c r="H270" s="4">
        <v>2.1499999999999998E-2</v>
      </c>
      <c r="I270" s="2">
        <f t="shared" si="205"/>
        <v>5.5408915065156759</v>
      </c>
      <c r="J270" s="6">
        <f>I270/MAX(I$1:I270)-1</f>
        <v>0</v>
      </c>
      <c r="M270" s="4">
        <v>2.3999999999999998E-3</v>
      </c>
      <c r="N270" s="4">
        <f t="shared" si="198"/>
        <v>1.9099999999999999E-2</v>
      </c>
      <c r="O270" s="2">
        <f t="shared" si="199"/>
        <v>7.8343440120782999</v>
      </c>
      <c r="P270" s="6">
        <f>O270/MAX(O$1:O270)-1</f>
        <v>-1.3169848485605651E-2</v>
      </c>
      <c r="S270" s="25" t="s">
        <v>156</v>
      </c>
      <c r="T270" s="25" t="s">
        <v>392</v>
      </c>
      <c r="U270" s="6">
        <f t="shared" si="200"/>
        <v>6.0115156553401716E-2</v>
      </c>
      <c r="V270" s="6">
        <f t="shared" si="201"/>
        <v>-3.8615156553401718E-2</v>
      </c>
      <c r="W270" s="2">
        <f t="shared" si="202"/>
        <v>39.573547074123226</v>
      </c>
      <c r="X270" s="6">
        <f>W270/MAX(W$1:W270)-1</f>
        <v>-3.8615156553401753E-2</v>
      </c>
      <c r="AC270" s="18" t="s">
        <v>248</v>
      </c>
      <c r="AD270" s="18" t="s">
        <v>249</v>
      </c>
      <c r="AE270" s="19">
        <v>39826</v>
      </c>
      <c r="AF270" s="23">
        <v>2081.67</v>
      </c>
      <c r="AG270" s="2">
        <f t="shared" si="166"/>
        <v>2071.3789999999999</v>
      </c>
      <c r="AH270" s="25">
        <f t="shared" si="167"/>
        <v>1</v>
      </c>
      <c r="AI270" s="6">
        <f t="shared" si="169"/>
        <v>-2.6274183287804509E-2</v>
      </c>
      <c r="AJ270" s="2">
        <f t="shared" si="170"/>
        <v>0.41209573106346326</v>
      </c>
    </row>
    <row r="271" spans="1:37" x14ac:dyDescent="0.25">
      <c r="A271" s="25">
        <v>270</v>
      </c>
      <c r="B271" s="25" t="s">
        <v>392</v>
      </c>
      <c r="C271" s="25" t="s">
        <v>157</v>
      </c>
      <c r="D271" s="25" t="s">
        <v>11</v>
      </c>
      <c r="E271" s="25" t="s">
        <v>80</v>
      </c>
      <c r="F271" s="25" t="s">
        <v>80</v>
      </c>
      <c r="G271" s="25" t="s">
        <v>81</v>
      </c>
      <c r="H271" s="4">
        <v>2.2000000000000001E-3</v>
      </c>
      <c r="I271" s="2">
        <f t="shared" si="205"/>
        <v>5.55308146783001</v>
      </c>
      <c r="J271" s="6">
        <f>I271/MAX(I$1:I271)-1</f>
        <v>0</v>
      </c>
      <c r="M271" s="4">
        <v>-3.7699999999999997E-2</v>
      </c>
      <c r="N271" s="4">
        <f t="shared" si="198"/>
        <v>3.9899999999999998E-2</v>
      </c>
      <c r="O271" s="2">
        <f t="shared" si="199"/>
        <v>8.1469343381602251</v>
      </c>
      <c r="P271" s="6">
        <f>O271/MAX(O$1:O271)-1</f>
        <v>0</v>
      </c>
      <c r="S271" s="25" t="s">
        <v>392</v>
      </c>
      <c r="T271" s="25" t="s">
        <v>157</v>
      </c>
      <c r="U271" s="6">
        <f t="shared" si="200"/>
        <v>-4.485508917028258E-3</v>
      </c>
      <c r="V271" s="6">
        <f t="shared" si="201"/>
        <v>6.6855089170282586E-3</v>
      </c>
      <c r="W271" s="2">
        <f t="shared" si="202"/>
        <v>39.838116375965718</v>
      </c>
      <c r="X271" s="6">
        <f>W271/MAX(W$1:W271)-1</f>
        <v>-3.2187809609843576E-2</v>
      </c>
      <c r="Z271" s="30">
        <f t="shared" ref="Z271" si="210">W271</f>
        <v>39.838116375965718</v>
      </c>
      <c r="AA271" s="6">
        <f>Z271/MAX(Z$1:Z271)-1</f>
        <v>-3.2187809609843576E-2</v>
      </c>
      <c r="AC271" s="18" t="s">
        <v>248</v>
      </c>
      <c r="AD271" s="18" t="s">
        <v>249</v>
      </c>
      <c r="AE271" s="19">
        <v>39827</v>
      </c>
      <c r="AF271" s="23">
        <v>2160.06</v>
      </c>
      <c r="AG271" s="2">
        <f t="shared" si="166"/>
        <v>2075.7305000000001</v>
      </c>
      <c r="AH271" s="25">
        <f t="shared" si="167"/>
        <v>1</v>
      </c>
      <c r="AI271" s="6">
        <f t="shared" si="169"/>
        <v>3.7657265560823605E-2</v>
      </c>
      <c r="AJ271" s="2">
        <f t="shared" si="170"/>
        <v>0.41209573106346326</v>
      </c>
      <c r="AK271" s="14">
        <f t="shared" ref="AK271" si="211">AJ271/AJ261-1</f>
        <v>8.2463394527783729E-2</v>
      </c>
    </row>
    <row r="272" spans="1:37" x14ac:dyDescent="0.25">
      <c r="A272" s="25">
        <v>271</v>
      </c>
      <c r="B272" s="25" t="s">
        <v>157</v>
      </c>
      <c r="C272" s="25" t="s">
        <v>393</v>
      </c>
      <c r="D272" s="25" t="s">
        <v>11</v>
      </c>
      <c r="E272" s="25" t="s">
        <v>80</v>
      </c>
      <c r="F272" s="25" t="s">
        <v>80</v>
      </c>
      <c r="G272" s="25" t="s">
        <v>81</v>
      </c>
      <c r="H272" s="4">
        <v>6.3700000000000007E-2</v>
      </c>
      <c r="I272" s="2">
        <f t="shared" si="205"/>
        <v>5.9068127573307825</v>
      </c>
      <c r="J272" s="6">
        <f>I272/MAX(I$1:I272)-1</f>
        <v>0</v>
      </c>
      <c r="M272" s="4">
        <v>6.4500000000000002E-2</v>
      </c>
      <c r="N272" s="4">
        <f t="shared" si="198"/>
        <v>-7.9999999999999516E-4</v>
      </c>
      <c r="O272" s="2">
        <f t="shared" si="199"/>
        <v>8.1404167906896969</v>
      </c>
      <c r="P272" s="6">
        <f>O272/MAX(O$1:O272)-1</f>
        <v>-8.0000000000002292E-4</v>
      </c>
      <c r="S272" s="25" t="s">
        <v>157</v>
      </c>
      <c r="T272" s="25" t="s">
        <v>393</v>
      </c>
      <c r="U272" s="6">
        <f t="shared" si="200"/>
        <v>2.7595948158373185E-2</v>
      </c>
      <c r="V272" s="6">
        <f t="shared" si="201"/>
        <v>3.6104051841626822E-2</v>
      </c>
      <c r="W272" s="2">
        <f t="shared" si="202"/>
        <v>41.276433794876354</v>
      </c>
      <c r="X272" s="6">
        <f>W272/MAX(W$1:W272)-1</f>
        <v>0</v>
      </c>
      <c r="AC272" s="18" t="s">
        <v>248</v>
      </c>
      <c r="AD272" s="18" t="s">
        <v>249</v>
      </c>
      <c r="AE272" s="19">
        <v>39828</v>
      </c>
      <c r="AF272" s="23">
        <v>2181.06</v>
      </c>
      <c r="AG272" s="2">
        <f t="shared" si="166"/>
        <v>2079.2714999999998</v>
      </c>
      <c r="AH272" s="25">
        <f t="shared" si="167"/>
        <v>1</v>
      </c>
      <c r="AI272" s="6">
        <f t="shared" si="169"/>
        <v>9.7219521679954291E-3</v>
      </c>
      <c r="AJ272" s="2">
        <f t="shared" si="170"/>
        <v>0.41209573106346326</v>
      </c>
    </row>
    <row r="273" spans="1:37" x14ac:dyDescent="0.25">
      <c r="A273" s="25">
        <v>272</v>
      </c>
      <c r="B273" s="25" t="s">
        <v>393</v>
      </c>
      <c r="C273" s="25" t="s">
        <v>158</v>
      </c>
      <c r="D273" s="25" t="s">
        <v>11</v>
      </c>
      <c r="E273" s="25" t="s">
        <v>21</v>
      </c>
      <c r="F273" s="25" t="s">
        <v>21</v>
      </c>
      <c r="G273" s="25" t="s">
        <v>22</v>
      </c>
      <c r="H273" s="4">
        <v>2.8899999999999999E-2</v>
      </c>
      <c r="I273" s="2">
        <f t="shared" si="205"/>
        <v>6.0775196460176417</v>
      </c>
      <c r="J273" s="6">
        <f>I273/MAX(I$1:I273)-1</f>
        <v>0</v>
      </c>
      <c r="M273" s="4">
        <v>1.77E-2</v>
      </c>
      <c r="N273" s="4">
        <f t="shared" si="198"/>
        <v>1.1199999999999998E-2</v>
      </c>
      <c r="O273" s="2">
        <f t="shared" si="199"/>
        <v>8.2315894587454217</v>
      </c>
      <c r="P273" s="6">
        <f>O273/MAX(O$1:O273)-1</f>
        <v>0</v>
      </c>
      <c r="S273" s="25" t="s">
        <v>393</v>
      </c>
      <c r="T273" s="25" t="s">
        <v>158</v>
      </c>
      <c r="U273" s="6">
        <f t="shared" si="200"/>
        <v>3.2226007117688082E-2</v>
      </c>
      <c r="V273" s="6">
        <f t="shared" si="201"/>
        <v>-3.3260071176880839E-3</v>
      </c>
      <c r="W273" s="2">
        <f t="shared" si="202"/>
        <v>41.139148082281814</v>
      </c>
      <c r="X273" s="6">
        <f>W273/MAX(W$1:W273)-1</f>
        <v>-3.3260071176880457E-3</v>
      </c>
      <c r="Z273" s="30">
        <f t="shared" ref="Z273" si="212">W273</f>
        <v>41.139148082281814</v>
      </c>
      <c r="AA273" s="6">
        <f>Z273/MAX(Z$1:Z273)-1</f>
        <v>-5.8103549497934281E-4</v>
      </c>
      <c r="AC273" s="18" t="s">
        <v>248</v>
      </c>
      <c r="AD273" s="18" t="s">
        <v>249</v>
      </c>
      <c r="AE273" s="19">
        <v>39829</v>
      </c>
      <c r="AF273" s="23">
        <v>2195.63</v>
      </c>
      <c r="AG273" s="2">
        <f t="shared" si="166"/>
        <v>2082.2374999999997</v>
      </c>
      <c r="AH273" s="25">
        <f t="shared" si="167"/>
        <v>1</v>
      </c>
      <c r="AI273" s="6">
        <f t="shared" si="169"/>
        <v>6.6802380493888869E-3</v>
      </c>
      <c r="AJ273" s="2">
        <f t="shared" si="170"/>
        <v>0.41209573106346326</v>
      </c>
    </row>
    <row r="274" spans="1:37" x14ac:dyDescent="0.25">
      <c r="A274" s="25">
        <v>273</v>
      </c>
      <c r="B274" s="25" t="s">
        <v>158</v>
      </c>
      <c r="C274" s="25" t="s">
        <v>394</v>
      </c>
      <c r="D274" s="25" t="s">
        <v>11</v>
      </c>
      <c r="E274" s="25" t="s">
        <v>205</v>
      </c>
      <c r="F274" s="25" t="s">
        <v>205</v>
      </c>
      <c r="G274" s="25" t="s">
        <v>215</v>
      </c>
      <c r="H274" s="4">
        <v>-7.4000000000000003E-3</v>
      </c>
      <c r="I274" s="2">
        <f t="shared" si="205"/>
        <v>6.0325460006371117</v>
      </c>
      <c r="J274" s="6">
        <f>I274/MAX(I$1:I274)-1</f>
        <v>-7.3999999999999622E-3</v>
      </c>
      <c r="M274" s="4">
        <v>-2.5999999999999999E-2</v>
      </c>
      <c r="N274" s="4">
        <f t="shared" si="198"/>
        <v>1.8599999999999998E-2</v>
      </c>
      <c r="O274" s="2">
        <f t="shared" si="199"/>
        <v>8.3846970226780861</v>
      </c>
      <c r="P274" s="6">
        <f>O274/MAX(O$1:O274)-1</f>
        <v>0</v>
      </c>
      <c r="S274" s="25" t="s">
        <v>158</v>
      </c>
      <c r="T274" s="25" t="s">
        <v>394</v>
      </c>
      <c r="U274" s="6">
        <f t="shared" si="200"/>
        <v>1.538396612601467E-2</v>
      </c>
      <c r="V274" s="6">
        <f t="shared" si="201"/>
        <v>-2.278396612601467E-2</v>
      </c>
      <c r="W274" s="2">
        <f t="shared" si="202"/>
        <v>40.201835125922003</v>
      </c>
      <c r="X274" s="6">
        <f>W274/MAX(W$1:W274)-1</f>
        <v>-2.6034193610198542E-2</v>
      </c>
      <c r="AC274" s="18" t="s">
        <v>248</v>
      </c>
      <c r="AD274" s="18" t="s">
        <v>249</v>
      </c>
      <c r="AE274" s="19">
        <v>39832</v>
      </c>
      <c r="AF274" s="23">
        <v>2192.81</v>
      </c>
      <c r="AG274" s="2">
        <f t="shared" si="166"/>
        <v>2083.1099999999997</v>
      </c>
      <c r="AH274" s="25">
        <f t="shared" si="167"/>
        <v>1</v>
      </c>
      <c r="AI274" s="6">
        <f t="shared" si="169"/>
        <v>-1.2843694065030054E-3</v>
      </c>
      <c r="AJ274" s="2">
        <f t="shared" si="170"/>
        <v>0.41209573106346326</v>
      </c>
    </row>
    <row r="275" spans="1:37" x14ac:dyDescent="0.25">
      <c r="A275" s="25">
        <v>274</v>
      </c>
      <c r="B275" s="25" t="s">
        <v>394</v>
      </c>
      <c r="C275" s="25" t="s">
        <v>159</v>
      </c>
      <c r="D275" s="25" t="s">
        <v>11</v>
      </c>
      <c r="E275" s="25" t="s">
        <v>217</v>
      </c>
      <c r="F275" s="25" t="s">
        <v>217</v>
      </c>
      <c r="G275" s="25" t="s">
        <v>218</v>
      </c>
      <c r="H275" s="4">
        <v>3.9E-2</v>
      </c>
      <c r="I275" s="2">
        <f t="shared" si="205"/>
        <v>6.2678152946619585</v>
      </c>
      <c r="J275" s="6">
        <f>I275/MAX(I$1:I275)-1</f>
        <v>0</v>
      </c>
      <c r="M275" s="4">
        <v>3.6799999999999999E-2</v>
      </c>
      <c r="N275" s="4">
        <f t="shared" si="198"/>
        <v>2.2000000000000006E-3</v>
      </c>
      <c r="O275" s="2">
        <f t="shared" si="199"/>
        <v>8.4031433561279769</v>
      </c>
      <c r="P275" s="6">
        <f>O275/MAX(O$1:O275)-1</f>
        <v>0</v>
      </c>
      <c r="S275" s="25" t="s">
        <v>394</v>
      </c>
      <c r="T275" s="25" t="s">
        <v>159</v>
      </c>
      <c r="U275" s="6">
        <f t="shared" si="200"/>
        <v>1.538396612601467E-2</v>
      </c>
      <c r="V275" s="6">
        <f t="shared" si="201"/>
        <v>2.361603387398533E-2</v>
      </c>
      <c r="W275" s="2">
        <f t="shared" si="202"/>
        <v>41.15124302605215</v>
      </c>
      <c r="X275" s="6">
        <f>W275/MAX(W$1:W275)-1</f>
        <v>-3.0329841343935682E-3</v>
      </c>
      <c r="Z275" s="30">
        <f t="shared" ref="Z275" si="213">W275</f>
        <v>41.15124302605215</v>
      </c>
      <c r="AA275" s="6">
        <f>Z275/MAX(Z$1:Z275)-1</f>
        <v>-2.8720548774341381E-4</v>
      </c>
      <c r="AC275" s="18" t="s">
        <v>248</v>
      </c>
      <c r="AD275" s="18" t="s">
        <v>249</v>
      </c>
      <c r="AE275" s="19">
        <v>39833</v>
      </c>
      <c r="AF275" s="23">
        <v>2214.84</v>
      </c>
      <c r="AG275" s="2">
        <f t="shared" si="166"/>
        <v>2084.1024999999995</v>
      </c>
      <c r="AH275" s="25">
        <f t="shared" si="167"/>
        <v>1</v>
      </c>
      <c r="AI275" s="6">
        <f t="shared" si="169"/>
        <v>1.0046470054405177E-2</v>
      </c>
      <c r="AJ275" s="2">
        <f t="shared" si="170"/>
        <v>0.41209573106346326</v>
      </c>
    </row>
    <row r="276" spans="1:37" x14ac:dyDescent="0.25">
      <c r="A276" s="25">
        <v>275</v>
      </c>
      <c r="B276" s="25" t="s">
        <v>159</v>
      </c>
      <c r="C276" s="25" t="s">
        <v>395</v>
      </c>
      <c r="D276" s="25" t="s">
        <v>11</v>
      </c>
      <c r="E276" s="25" t="s">
        <v>205</v>
      </c>
      <c r="F276" s="25" t="s">
        <v>205</v>
      </c>
      <c r="G276" s="25" t="s">
        <v>215</v>
      </c>
      <c r="H276" s="4">
        <v>1.4E-2</v>
      </c>
      <c r="I276" s="2">
        <f t="shared" si="205"/>
        <v>6.3555647087872265</v>
      </c>
      <c r="J276" s="6">
        <f>I276/MAX(I$1:I276)-1</f>
        <v>0</v>
      </c>
      <c r="M276" s="4">
        <v>3.3999999999999998E-3</v>
      </c>
      <c r="N276" s="4">
        <f t="shared" si="198"/>
        <v>1.06E-2</v>
      </c>
      <c r="O276" s="2">
        <f t="shared" si="199"/>
        <v>8.4922166757029327</v>
      </c>
      <c r="P276" s="6">
        <f>O276/MAX(O$1:O276)-1</f>
        <v>0</v>
      </c>
      <c r="S276" s="25" t="s">
        <v>159</v>
      </c>
      <c r="T276" s="25" t="s">
        <v>395</v>
      </c>
      <c r="U276" s="6">
        <f t="shared" si="200"/>
        <v>0</v>
      </c>
      <c r="V276" s="6">
        <f t="shared" si="201"/>
        <v>1.4E-2</v>
      </c>
      <c r="W276" s="2">
        <f t="shared" si="202"/>
        <v>41.72736042841688</v>
      </c>
      <c r="X276" s="6">
        <f>W276/MAX(W$1:W276)-1</f>
        <v>0</v>
      </c>
      <c r="AC276" s="18" t="s">
        <v>248</v>
      </c>
      <c r="AD276" s="18" t="s">
        <v>249</v>
      </c>
      <c r="AE276" s="19">
        <v>39834</v>
      </c>
      <c r="AF276" s="23">
        <v>2217.63</v>
      </c>
      <c r="AG276" s="2">
        <f t="shared" si="166"/>
        <v>2085.3099999999995</v>
      </c>
      <c r="AH276" s="25">
        <f t="shared" si="167"/>
        <v>1</v>
      </c>
      <c r="AI276" s="6">
        <f t="shared" si="169"/>
        <v>1.2596846724819422E-3</v>
      </c>
      <c r="AJ276" s="2">
        <f t="shared" si="170"/>
        <v>0.41209573106346326</v>
      </c>
      <c r="AK276" s="14">
        <f t="shared" si="178"/>
        <v>2.7028212249671002E-2</v>
      </c>
    </row>
    <row r="277" spans="1:37" x14ac:dyDescent="0.25">
      <c r="A277" s="25">
        <v>276</v>
      </c>
      <c r="B277" s="25" t="s">
        <v>395</v>
      </c>
      <c r="C277" s="25" t="s">
        <v>160</v>
      </c>
      <c r="D277" s="25" t="s">
        <v>11</v>
      </c>
      <c r="E277" s="25" t="s">
        <v>201</v>
      </c>
      <c r="F277" s="25" t="s">
        <v>201</v>
      </c>
      <c r="G277" s="25" t="s">
        <v>254</v>
      </c>
      <c r="H277" s="4">
        <v>3.5999999999999999E-3</v>
      </c>
      <c r="I277" s="2">
        <f t="shared" si="205"/>
        <v>6.3784447417388606</v>
      </c>
      <c r="J277" s="6">
        <f>I277/MAX(I$1:I277)-1</f>
        <v>0</v>
      </c>
      <c r="M277" s="4">
        <v>3.3700000000000001E-2</v>
      </c>
      <c r="N277" s="4">
        <f t="shared" si="198"/>
        <v>-3.0100000000000002E-2</v>
      </c>
      <c r="O277" s="2">
        <f t="shared" si="199"/>
        <v>8.2366009537642739</v>
      </c>
      <c r="P277" s="6">
        <f>O277/MAX(O$1:O277)-1</f>
        <v>-3.0100000000000016E-2</v>
      </c>
      <c r="S277" s="25" t="s">
        <v>395</v>
      </c>
      <c r="T277" s="25" t="s">
        <v>160</v>
      </c>
      <c r="U277" s="6">
        <f t="shared" si="200"/>
        <v>0</v>
      </c>
      <c r="V277" s="6">
        <f t="shared" si="201"/>
        <v>3.5999999999999999E-3</v>
      </c>
      <c r="W277" s="2">
        <f t="shared" si="202"/>
        <v>41.877578925959185</v>
      </c>
      <c r="X277" s="6">
        <f>W277/MAX(W$1:W277)-1</f>
        <v>0</v>
      </c>
      <c r="Z277" s="30">
        <f t="shared" ref="Z277" si="214">W277</f>
        <v>41.877578925959185</v>
      </c>
      <c r="AA277" s="6">
        <f>Z277/MAX(Z$1:Z277)-1</f>
        <v>0</v>
      </c>
      <c r="AC277" s="18" t="s">
        <v>248</v>
      </c>
      <c r="AD277" s="18" t="s">
        <v>249</v>
      </c>
      <c r="AE277" s="19">
        <v>39835</v>
      </c>
      <c r="AF277" s="23">
        <v>2256.37</v>
      </c>
      <c r="AG277" s="2">
        <f t="shared" si="166"/>
        <v>2095.4019999999996</v>
      </c>
      <c r="AH277" s="25">
        <f t="shared" si="167"/>
        <v>1</v>
      </c>
      <c r="AI277" s="6">
        <f t="shared" si="169"/>
        <v>1.7469099894932727E-2</v>
      </c>
      <c r="AJ277" s="2">
        <f t="shared" si="170"/>
        <v>0.41209573106346326</v>
      </c>
    </row>
    <row r="278" spans="1:37" x14ac:dyDescent="0.25">
      <c r="A278" s="25">
        <v>277</v>
      </c>
      <c r="B278" s="25" t="s">
        <v>160</v>
      </c>
      <c r="C278" s="25" t="s">
        <v>396</v>
      </c>
      <c r="D278" s="25" t="s">
        <v>11</v>
      </c>
      <c r="E278" s="25" t="s">
        <v>21</v>
      </c>
      <c r="F278" s="25" t="s">
        <v>21</v>
      </c>
      <c r="G278" s="25" t="s">
        <v>22</v>
      </c>
      <c r="H278" s="4">
        <v>-5.7999999999999996E-3</v>
      </c>
      <c r="I278" s="2">
        <f t="shared" si="205"/>
        <v>6.3414497622367749</v>
      </c>
      <c r="J278" s="6">
        <f>I278/MAX(I$1:I278)-1</f>
        <v>-5.8000000000000274E-3</v>
      </c>
      <c r="M278" s="4">
        <v>-2.1899999999999999E-2</v>
      </c>
      <c r="N278" s="4">
        <f t="shared" si="198"/>
        <v>1.61E-2</v>
      </c>
      <c r="O278" s="2">
        <f t="shared" si="199"/>
        <v>8.3692102291198793</v>
      </c>
      <c r="P278" s="6">
        <f>O278/MAX(O$1:O278)-1</f>
        <v>-1.4484610000000009E-2</v>
      </c>
      <c r="S278" s="25" t="s">
        <v>160</v>
      </c>
      <c r="T278" s="25" t="s">
        <v>396</v>
      </c>
      <c r="U278" s="6">
        <f t="shared" si="200"/>
        <v>0</v>
      </c>
      <c r="V278" s="6">
        <f t="shared" si="201"/>
        <v>-5.7999999999999996E-3</v>
      </c>
      <c r="W278" s="2">
        <f t="shared" si="202"/>
        <v>41.63468896818862</v>
      </c>
      <c r="X278" s="6">
        <f>W278/MAX(W$1:W278)-1</f>
        <v>-5.8000000000000274E-3</v>
      </c>
      <c r="AC278" s="18" t="s">
        <v>248</v>
      </c>
      <c r="AD278" s="18" t="s">
        <v>249</v>
      </c>
      <c r="AE278" s="19">
        <v>39836</v>
      </c>
      <c r="AF278" s="23">
        <v>2238.08</v>
      </c>
      <c r="AG278" s="2">
        <f t="shared" ref="AG278:AG341" si="215">AVERAGE(AF259:AF278)</f>
        <v>2106.8010000000004</v>
      </c>
      <c r="AH278" s="25">
        <f t="shared" ref="AH278:AH341" si="216">IF(AF278&gt;AG278,1,0)</f>
        <v>1</v>
      </c>
      <c r="AI278" s="6">
        <f t="shared" si="169"/>
        <v>-8.1059400718853647E-3</v>
      </c>
      <c r="AJ278" s="2">
        <f t="shared" si="170"/>
        <v>0.41209573106346326</v>
      </c>
    </row>
    <row r="279" spans="1:37" x14ac:dyDescent="0.25">
      <c r="A279" s="25">
        <v>278</v>
      </c>
      <c r="B279" s="25" t="s">
        <v>396</v>
      </c>
      <c r="C279" s="25" t="s">
        <v>161</v>
      </c>
      <c r="D279" s="25" t="s">
        <v>11</v>
      </c>
      <c r="E279" s="25" t="s">
        <v>205</v>
      </c>
      <c r="F279" s="25" t="s">
        <v>205</v>
      </c>
      <c r="G279" s="25" t="s">
        <v>215</v>
      </c>
      <c r="H279" s="4">
        <v>2.0999999999999999E-3</v>
      </c>
      <c r="I279" s="2">
        <f t="shared" si="205"/>
        <v>6.3547668067374721</v>
      </c>
      <c r="J279" s="6">
        <f>I279/MAX(I$1:I279)-1</f>
        <v>-3.7121800000000649E-3</v>
      </c>
      <c r="M279" s="4">
        <v>5.7999999999999996E-3</v>
      </c>
      <c r="N279" s="4">
        <f t="shared" si="198"/>
        <v>-3.6999999999999997E-3</v>
      </c>
      <c r="O279" s="2">
        <f t="shared" si="199"/>
        <v>8.3382441512721357</v>
      </c>
      <c r="P279" s="6">
        <f>O279/MAX(O$1:O279)-1</f>
        <v>-1.8131016943000011E-2</v>
      </c>
      <c r="S279" s="25" t="s">
        <v>396</v>
      </c>
      <c r="T279" s="25" t="s">
        <v>161</v>
      </c>
      <c r="U279" s="6">
        <f t="shared" si="200"/>
        <v>0</v>
      </c>
      <c r="V279" s="6">
        <f t="shared" si="201"/>
        <v>2.0999999999999999E-3</v>
      </c>
      <c r="W279" s="2">
        <f t="shared" si="202"/>
        <v>41.722121815021815</v>
      </c>
      <c r="X279" s="6">
        <f>W279/MAX(W$1:W279)-1</f>
        <v>-3.7121800000000649E-3</v>
      </c>
      <c r="Z279" s="30">
        <f t="shared" ref="Z279" si="217">W279</f>
        <v>41.722121815021815</v>
      </c>
      <c r="AA279" s="6">
        <f>Z279/MAX(Z$1:Z279)-1</f>
        <v>-3.7121800000000649E-3</v>
      </c>
      <c r="AC279" s="18" t="s">
        <v>248</v>
      </c>
      <c r="AD279" s="18" t="s">
        <v>249</v>
      </c>
      <c r="AE279" s="19">
        <v>39846</v>
      </c>
      <c r="AF279" s="23">
        <v>2306.77</v>
      </c>
      <c r="AG279" s="2">
        <f t="shared" si="215"/>
        <v>2121.9650000000006</v>
      </c>
      <c r="AH279" s="25">
        <f t="shared" si="216"/>
        <v>1</v>
      </c>
      <c r="AI279" s="6">
        <f t="shared" ref="AI279:AI342" si="218">AF279/AF278-1</f>
        <v>3.0691485559050546E-2</v>
      </c>
      <c r="AJ279" s="2">
        <f t="shared" ref="AJ279:AJ342" si="219">IF(AH278&lt;1,AJ278*(1+AI279), AJ278)</f>
        <v>0.41209573106346326</v>
      </c>
    </row>
    <row r="280" spans="1:37" x14ac:dyDescent="0.25">
      <c r="A280" s="25">
        <v>279</v>
      </c>
      <c r="B280" s="25" t="s">
        <v>161</v>
      </c>
      <c r="C280" s="25" t="s">
        <v>397</v>
      </c>
      <c r="D280" s="25" t="s">
        <v>11</v>
      </c>
      <c r="E280" s="25" t="s">
        <v>80</v>
      </c>
      <c r="F280" s="25" t="s">
        <v>80</v>
      </c>
      <c r="G280" s="25" t="s">
        <v>81</v>
      </c>
      <c r="H280" s="4">
        <v>1.6400000000000001E-2</v>
      </c>
      <c r="I280" s="2">
        <f t="shared" si="205"/>
        <v>6.4589849823679666</v>
      </c>
      <c r="J280" s="6">
        <f>I280/MAX(I$1:I280)-1</f>
        <v>0</v>
      </c>
      <c r="M280" s="4">
        <v>3.9800000000000002E-2</v>
      </c>
      <c r="N280" s="4">
        <f t="shared" si="198"/>
        <v>-2.3400000000000001E-2</v>
      </c>
      <c r="O280" s="2">
        <f t="shared" si="199"/>
        <v>8.1431292381323672</v>
      </c>
      <c r="P280" s="6">
        <f>O280/MAX(O$1:O280)-1</f>
        <v>-4.1106751146533838E-2</v>
      </c>
      <c r="S280" s="25" t="s">
        <v>161</v>
      </c>
      <c r="T280" s="25" t="s">
        <v>397</v>
      </c>
      <c r="U280" s="6">
        <f t="shared" si="200"/>
        <v>0</v>
      </c>
      <c r="V280" s="6">
        <f t="shared" si="201"/>
        <v>1.6400000000000001E-2</v>
      </c>
      <c r="W280" s="2">
        <f t="shared" si="202"/>
        <v>42.406364612788174</v>
      </c>
      <c r="X280" s="6">
        <f>W280/MAX(W$1:W280)-1</f>
        <v>0</v>
      </c>
      <c r="AC280" s="18" t="s">
        <v>248</v>
      </c>
      <c r="AD280" s="18" t="s">
        <v>249</v>
      </c>
      <c r="AE280" s="19">
        <v>39847</v>
      </c>
      <c r="AF280" s="23">
        <v>2369.65</v>
      </c>
      <c r="AG280" s="2">
        <f t="shared" si="215"/>
        <v>2141.2595000000006</v>
      </c>
      <c r="AH280" s="25">
        <f t="shared" si="216"/>
        <v>1</v>
      </c>
      <c r="AI280" s="6">
        <f t="shared" si="218"/>
        <v>2.7258894471490436E-2</v>
      </c>
      <c r="AJ280" s="2">
        <f t="shared" si="219"/>
        <v>0.41209573106346326</v>
      </c>
    </row>
    <row r="281" spans="1:37" x14ac:dyDescent="0.25">
      <c r="A281" s="25">
        <v>280</v>
      </c>
      <c r="B281" s="25" t="s">
        <v>397</v>
      </c>
      <c r="C281" s="25" t="s">
        <v>162</v>
      </c>
      <c r="D281" s="25" t="s">
        <v>11</v>
      </c>
      <c r="E281" s="25" t="s">
        <v>211</v>
      </c>
      <c r="F281" s="25" t="s">
        <v>211</v>
      </c>
      <c r="G281" s="25" t="s">
        <v>212</v>
      </c>
      <c r="H281" s="4">
        <v>3.2000000000000002E-3</v>
      </c>
      <c r="I281" s="2">
        <f t="shared" si="205"/>
        <v>6.4796537343115448</v>
      </c>
      <c r="J281" s="6">
        <f>I281/MAX(I$1:I281)-1</f>
        <v>0</v>
      </c>
      <c r="M281" s="4">
        <v>-6.9999999999999999E-4</v>
      </c>
      <c r="N281" s="4">
        <f t="shared" si="198"/>
        <v>3.9000000000000003E-3</v>
      </c>
      <c r="O281" s="2">
        <f t="shared" si="199"/>
        <v>8.1748874421610829</v>
      </c>
      <c r="P281" s="6">
        <f>O281/MAX(O$1:O281)-1</f>
        <v>-3.7367067476005378E-2</v>
      </c>
      <c r="S281" s="25" t="s">
        <v>397</v>
      </c>
      <c r="T281" s="25" t="s">
        <v>162</v>
      </c>
      <c r="U281" s="6">
        <f t="shared" si="200"/>
        <v>0</v>
      </c>
      <c r="V281" s="6">
        <f t="shared" si="201"/>
        <v>3.2000000000000002E-3</v>
      </c>
      <c r="W281" s="2">
        <f t="shared" si="202"/>
        <v>42.542064979549103</v>
      </c>
      <c r="X281" s="6">
        <f>W281/MAX(W$1:W281)-1</f>
        <v>0</v>
      </c>
      <c r="Z281" s="30">
        <f t="shared" ref="Z281" si="220">W281</f>
        <v>42.542064979549103</v>
      </c>
      <c r="AA281" s="6">
        <f>Z281/MAX(Z$1:Z281)-1</f>
        <v>0</v>
      </c>
      <c r="AC281" s="18" t="s">
        <v>248</v>
      </c>
      <c r="AD281" s="18" t="s">
        <v>249</v>
      </c>
      <c r="AE281" s="19">
        <v>39848</v>
      </c>
      <c r="AF281" s="23">
        <v>2423.89</v>
      </c>
      <c r="AG281" s="2">
        <f t="shared" si="215"/>
        <v>2163.2160000000003</v>
      </c>
      <c r="AH281" s="25">
        <f t="shared" si="216"/>
        <v>1</v>
      </c>
      <c r="AI281" s="6">
        <f t="shared" si="218"/>
        <v>2.2889456248813111E-2</v>
      </c>
      <c r="AJ281" s="2">
        <f t="shared" si="219"/>
        <v>0.41209573106346326</v>
      </c>
      <c r="AK281" s="14">
        <f t="shared" ref="AK281" si="221">AJ281/AJ271-1</f>
        <v>0</v>
      </c>
    </row>
    <row r="282" spans="1:37" x14ac:dyDescent="0.25">
      <c r="A282" s="25">
        <v>281</v>
      </c>
      <c r="B282" s="25" t="s">
        <v>162</v>
      </c>
      <c r="C282" s="25" t="s">
        <v>398</v>
      </c>
      <c r="D282" s="25" t="s">
        <v>11</v>
      </c>
      <c r="E282" s="25" t="s">
        <v>21</v>
      </c>
      <c r="F282" s="25" t="s">
        <v>21</v>
      </c>
      <c r="G282" s="25" t="s">
        <v>22</v>
      </c>
      <c r="H282" s="4">
        <v>1.6799999999999999E-2</v>
      </c>
      <c r="I282" s="2">
        <f t="shared" si="205"/>
        <v>6.5885119170479785</v>
      </c>
      <c r="J282" s="6">
        <f>I282/MAX(I$1:I282)-1</f>
        <v>0</v>
      </c>
      <c r="M282" s="4">
        <v>-1.49E-2</v>
      </c>
      <c r="N282" s="4">
        <f t="shared" si="198"/>
        <v>3.1699999999999999E-2</v>
      </c>
      <c r="O282" s="2">
        <f t="shared" si="199"/>
        <v>8.4340313740775894</v>
      </c>
      <c r="P282" s="6">
        <f>O282/MAX(O$1:O282)-1</f>
        <v>-6.8516035149948085E-3</v>
      </c>
      <c r="S282" s="25" t="s">
        <v>162</v>
      </c>
      <c r="T282" s="25" t="s">
        <v>398</v>
      </c>
      <c r="U282" s="6">
        <f t="shared" si="200"/>
        <v>-6.6408101482587911E-3</v>
      </c>
      <c r="V282" s="6">
        <f t="shared" si="201"/>
        <v>2.344081014825879E-2</v>
      </c>
      <c r="W282" s="2">
        <f t="shared" si="202"/>
        <v>43.539285448049604</v>
      </c>
      <c r="X282" s="6">
        <f>W282/MAX(W$1:W282)-1</f>
        <v>0</v>
      </c>
      <c r="AC282" s="18" t="s">
        <v>248</v>
      </c>
      <c r="AD282" s="18" t="s">
        <v>249</v>
      </c>
      <c r="AE282" s="19">
        <v>39849</v>
      </c>
      <c r="AF282" s="23">
        <v>2384.7600000000002</v>
      </c>
      <c r="AG282" s="2">
        <f t="shared" si="215"/>
        <v>2183.8805000000002</v>
      </c>
      <c r="AH282" s="25">
        <f t="shared" si="216"/>
        <v>1</v>
      </c>
      <c r="AI282" s="6">
        <f t="shared" si="218"/>
        <v>-1.6143471857221092E-2</v>
      </c>
      <c r="AJ282" s="2">
        <f t="shared" si="219"/>
        <v>0.41209573106346326</v>
      </c>
    </row>
    <row r="283" spans="1:37" x14ac:dyDescent="0.25">
      <c r="A283" s="25">
        <v>282</v>
      </c>
      <c r="B283" s="25" t="s">
        <v>398</v>
      </c>
      <c r="C283" s="25" t="s">
        <v>163</v>
      </c>
      <c r="D283" s="25" t="s">
        <v>11</v>
      </c>
      <c r="E283" s="25" t="s">
        <v>205</v>
      </c>
      <c r="F283" s="25" t="s">
        <v>205</v>
      </c>
      <c r="G283" s="25" t="s">
        <v>215</v>
      </c>
      <c r="H283" s="4">
        <v>-3.15E-2</v>
      </c>
      <c r="I283" s="2">
        <f t="shared" si="205"/>
        <v>6.380973791660967</v>
      </c>
      <c r="J283" s="6">
        <f>I283/MAX(I$1:I283)-1</f>
        <v>-3.1499999999999972E-2</v>
      </c>
      <c r="M283" s="4">
        <v>-4.7300000000000002E-2</v>
      </c>
      <c r="N283" s="4">
        <f t="shared" si="198"/>
        <v>1.5800000000000002E-2</v>
      </c>
      <c r="O283" s="2">
        <f t="shared" si="199"/>
        <v>8.567289069788016</v>
      </c>
      <c r="P283" s="6">
        <f>O283/MAX(O$1:O283)-1</f>
        <v>0</v>
      </c>
      <c r="S283" s="25" t="s">
        <v>398</v>
      </c>
      <c r="T283" s="25" t="s">
        <v>163</v>
      </c>
      <c r="U283" s="6">
        <f t="shared" si="200"/>
        <v>-5.3613202114050851E-2</v>
      </c>
      <c r="V283" s="6">
        <f t="shared" si="201"/>
        <v>2.2113202114050851E-2</v>
      </c>
      <c r="W283" s="2">
        <f t="shared" si="202"/>
        <v>44.502078467063676</v>
      </c>
      <c r="X283" s="6">
        <f>W283/MAX(W$1:W283)-1</f>
        <v>0</v>
      </c>
      <c r="Z283" s="30">
        <f t="shared" ref="Z283" si="222">W283</f>
        <v>44.502078467063676</v>
      </c>
      <c r="AA283" s="6">
        <f>Z283/MAX(Z$1:Z283)-1</f>
        <v>0</v>
      </c>
      <c r="AC283" s="18" t="s">
        <v>248</v>
      </c>
      <c r="AD283" s="18" t="s">
        <v>249</v>
      </c>
      <c r="AE283" s="19">
        <v>39850</v>
      </c>
      <c r="AF283" s="23">
        <v>2493.7399999999998</v>
      </c>
      <c r="AG283" s="2">
        <f t="shared" si="215"/>
        <v>2211.5960000000005</v>
      </c>
      <c r="AH283" s="25">
        <f t="shared" si="216"/>
        <v>1</v>
      </c>
      <c r="AI283" s="6">
        <f t="shared" si="218"/>
        <v>4.5698518928529275E-2</v>
      </c>
      <c r="AJ283" s="2">
        <f t="shared" si="219"/>
        <v>0.41209573106346326</v>
      </c>
    </row>
    <row r="284" spans="1:37" x14ac:dyDescent="0.25">
      <c r="A284" s="25">
        <v>283</v>
      </c>
      <c r="B284" s="25" t="s">
        <v>163</v>
      </c>
      <c r="C284" s="25" t="s">
        <v>399</v>
      </c>
      <c r="D284" s="25" t="s">
        <v>11</v>
      </c>
      <c r="E284" s="25" t="s">
        <v>217</v>
      </c>
      <c r="F284" s="25" t="s">
        <v>217</v>
      </c>
      <c r="G284" s="25" t="s">
        <v>218</v>
      </c>
      <c r="H284" s="4">
        <v>-8.0999999999999996E-3</v>
      </c>
      <c r="I284" s="2">
        <f t="shared" si="205"/>
        <v>6.3292879039485133</v>
      </c>
      <c r="J284" s="6">
        <f>I284/MAX(I$1:I284)-1</f>
        <v>-3.9344849999999987E-2</v>
      </c>
      <c r="M284" s="4">
        <v>-7.7999999999999996E-3</v>
      </c>
      <c r="N284" s="4">
        <f t="shared" si="198"/>
        <v>-2.9999999999999992E-4</v>
      </c>
      <c r="O284" s="2">
        <f t="shared" si="199"/>
        <v>8.56471888306708</v>
      </c>
      <c r="P284" s="6">
        <f>O284/MAX(O$1:O284)-1</f>
        <v>-2.9999999999996696E-4</v>
      </c>
      <c r="S284" s="25" t="s">
        <v>163</v>
      </c>
      <c r="T284" s="25" t="s">
        <v>399</v>
      </c>
      <c r="U284" s="6">
        <f t="shared" si="200"/>
        <v>-5.4671947790752684E-2</v>
      </c>
      <c r="V284" s="6">
        <f t="shared" si="201"/>
        <v>4.6571947790752688E-2</v>
      </c>
      <c r="W284" s="2">
        <f t="shared" si="202"/>
        <v>46.574626942011747</v>
      </c>
      <c r="X284" s="6">
        <f>W284/MAX(W$1:W284)-1</f>
        <v>0</v>
      </c>
      <c r="AC284" s="18" t="s">
        <v>248</v>
      </c>
      <c r="AD284" s="18" t="s">
        <v>249</v>
      </c>
      <c r="AE284" s="19">
        <v>39853</v>
      </c>
      <c r="AF284" s="23">
        <v>2579.23</v>
      </c>
      <c r="AG284" s="2">
        <f t="shared" si="215"/>
        <v>2239.5455000000002</v>
      </c>
      <c r="AH284" s="25">
        <f t="shared" si="216"/>
        <v>1</v>
      </c>
      <c r="AI284" s="6">
        <f t="shared" si="218"/>
        <v>3.428184173169635E-2</v>
      </c>
      <c r="AJ284" s="2">
        <f t="shared" si="219"/>
        <v>0.41209573106346326</v>
      </c>
    </row>
    <row r="285" spans="1:37" x14ac:dyDescent="0.25">
      <c r="A285" s="25">
        <v>284</v>
      </c>
      <c r="B285" s="25" t="s">
        <v>399</v>
      </c>
      <c r="C285" s="25" t="s">
        <v>164</v>
      </c>
      <c r="D285" s="25" t="s">
        <v>11</v>
      </c>
      <c r="E285" s="25" t="s">
        <v>25</v>
      </c>
      <c r="F285" s="25" t="s">
        <v>25</v>
      </c>
      <c r="G285" s="25" t="s">
        <v>26</v>
      </c>
      <c r="H285" s="4">
        <v>4.6800000000000001E-2</v>
      </c>
      <c r="I285" s="2">
        <f t="shared" si="205"/>
        <v>6.6254985778533033</v>
      </c>
      <c r="J285" s="6">
        <f>I285/MAX(I$1:I285)-1</f>
        <v>0</v>
      </c>
      <c r="M285" s="4">
        <v>-6.7999999999999996E-3</v>
      </c>
      <c r="N285" s="4">
        <f t="shared" si="198"/>
        <v>5.3600000000000002E-2</v>
      </c>
      <c r="O285" s="2">
        <f t="shared" si="199"/>
        <v>9.0237878151994764</v>
      </c>
      <c r="P285" s="6">
        <f>O285/MAX(O$1:O285)-1</f>
        <v>0</v>
      </c>
      <c r="S285" s="25" t="s">
        <v>399</v>
      </c>
      <c r="T285" s="25" t="s">
        <v>164</v>
      </c>
      <c r="U285" s="6">
        <f t="shared" si="200"/>
        <v>-1.4540245514738093E-2</v>
      </c>
      <c r="V285" s="6">
        <f t="shared" si="201"/>
        <v>6.1340245514738094E-2</v>
      </c>
      <c r="W285" s="2">
        <f t="shared" si="202"/>
        <v>49.431525993392079</v>
      </c>
      <c r="X285" s="6">
        <f>W285/MAX(W$1:W285)-1</f>
        <v>0</v>
      </c>
      <c r="Z285" s="30">
        <f t="shared" ref="Z285" si="223">W285</f>
        <v>49.431525993392079</v>
      </c>
      <c r="AA285" s="6">
        <f>Z285/MAX(Z$1:Z285)-1</f>
        <v>0</v>
      </c>
      <c r="AC285" s="18" t="s">
        <v>248</v>
      </c>
      <c r="AD285" s="18" t="s">
        <v>249</v>
      </c>
      <c r="AE285" s="19">
        <v>39854</v>
      </c>
      <c r="AF285" s="23">
        <v>2653.21</v>
      </c>
      <c r="AG285" s="2">
        <f t="shared" si="215"/>
        <v>2267.6115</v>
      </c>
      <c r="AH285" s="25">
        <f t="shared" si="216"/>
        <v>1</v>
      </c>
      <c r="AI285" s="6">
        <f t="shared" si="218"/>
        <v>2.8682979028624933E-2</v>
      </c>
      <c r="AJ285" s="2">
        <f t="shared" si="219"/>
        <v>0.41209573106346326</v>
      </c>
    </row>
    <row r="286" spans="1:37" x14ac:dyDescent="0.25">
      <c r="A286" s="25">
        <v>285</v>
      </c>
      <c r="B286" s="25" t="s">
        <v>164</v>
      </c>
      <c r="C286" s="25" t="s">
        <v>400</v>
      </c>
      <c r="D286" s="25" t="s">
        <v>11</v>
      </c>
      <c r="E286" s="25" t="s">
        <v>217</v>
      </c>
      <c r="F286" s="25" t="s">
        <v>217</v>
      </c>
      <c r="G286" s="25" t="s">
        <v>218</v>
      </c>
      <c r="H286" s="4">
        <v>2.07E-2</v>
      </c>
      <c r="I286" s="2">
        <f t="shared" si="205"/>
        <v>6.7626463984148666</v>
      </c>
      <c r="J286" s="6">
        <f>I286/MAX(I$1:I286)-1</f>
        <v>0</v>
      </c>
      <c r="M286" s="4">
        <v>5.62E-2</v>
      </c>
      <c r="N286" s="4">
        <f t="shared" si="198"/>
        <v>-3.5500000000000004E-2</v>
      </c>
      <c r="O286" s="2">
        <f t="shared" si="199"/>
        <v>8.7034433477598956</v>
      </c>
      <c r="P286" s="6">
        <f>O286/MAX(O$1:O286)-1</f>
        <v>-3.5499999999999976E-2</v>
      </c>
      <c r="S286" s="25" t="s">
        <v>164</v>
      </c>
      <c r="T286" s="25" t="s">
        <v>400</v>
      </c>
      <c r="U286" s="6">
        <f t="shared" si="200"/>
        <v>3.8762130126131833E-2</v>
      </c>
      <c r="V286" s="6">
        <f t="shared" si="201"/>
        <v>-1.8062130126131833E-2</v>
      </c>
      <c r="W286" s="2">
        <f t="shared" si="202"/>
        <v>48.538687338566163</v>
      </c>
      <c r="X286" s="6">
        <f>W286/MAX(W$1:W286)-1</f>
        <v>-1.8062130126131781E-2</v>
      </c>
      <c r="AC286" s="18" t="s">
        <v>248</v>
      </c>
      <c r="AD286" s="18" t="s">
        <v>249</v>
      </c>
      <c r="AE286" s="19">
        <v>39855</v>
      </c>
      <c r="AF286" s="23">
        <v>2658.05</v>
      </c>
      <c r="AG286" s="2">
        <f t="shared" si="215"/>
        <v>2295.2680000000005</v>
      </c>
      <c r="AH286" s="25">
        <f t="shared" si="216"/>
        <v>1</v>
      </c>
      <c r="AI286" s="6">
        <f t="shared" si="218"/>
        <v>1.8242053964820926E-3</v>
      </c>
      <c r="AJ286" s="2">
        <f t="shared" si="219"/>
        <v>0.41209573106346326</v>
      </c>
      <c r="AK286" s="14">
        <f t="shared" ref="AK286:AK336" si="224">AJ286/AJ276-1</f>
        <v>0</v>
      </c>
    </row>
    <row r="287" spans="1:37" x14ac:dyDescent="0.25">
      <c r="A287" s="25">
        <v>286</v>
      </c>
      <c r="B287" s="25" t="s">
        <v>400</v>
      </c>
      <c r="C287" s="25" t="s">
        <v>165</v>
      </c>
      <c r="D287" s="25" t="s">
        <v>11</v>
      </c>
      <c r="E287" s="25" t="s">
        <v>18</v>
      </c>
      <c r="F287" s="25" t="s">
        <v>18</v>
      </c>
      <c r="G287" s="25" t="s">
        <v>19</v>
      </c>
      <c r="H287" s="4">
        <v>2.8799999999999999E-2</v>
      </c>
      <c r="I287" s="2">
        <f t="shared" si="205"/>
        <v>6.9574106146892145</v>
      </c>
      <c r="J287" s="6">
        <f>I287/MAX(I$1:I287)-1</f>
        <v>0</v>
      </c>
      <c r="M287" s="4">
        <v>1.4800000000000001E-2</v>
      </c>
      <c r="N287" s="4">
        <f t="shared" si="198"/>
        <v>1.3999999999999999E-2</v>
      </c>
      <c r="O287" s="2">
        <f t="shared" si="199"/>
        <v>8.8252915546285351</v>
      </c>
      <c r="P287" s="6">
        <f>O287/MAX(O$1:O287)-1</f>
        <v>-2.1996999999999822E-2</v>
      </c>
      <c r="S287" s="25" t="s">
        <v>400</v>
      </c>
      <c r="T287" s="25" t="s">
        <v>165</v>
      </c>
      <c r="U287" s="6">
        <f t="shared" si="200"/>
        <v>4.591743332340581E-2</v>
      </c>
      <c r="V287" s="6">
        <f t="shared" si="201"/>
        <v>-1.711743332340581E-2</v>
      </c>
      <c r="W287" s="2">
        <f t="shared" si="202"/>
        <v>47.707829594442615</v>
      </c>
      <c r="X287" s="6">
        <f>W287/MAX(W$1:W287)-1</f>
        <v>-3.4870386141424903E-2</v>
      </c>
      <c r="Z287" s="30">
        <f t="shared" ref="Z287" si="225">W287</f>
        <v>47.707829594442615</v>
      </c>
      <c r="AA287" s="6">
        <f>Z287/MAX(Z$1:Z287)-1</f>
        <v>-3.4870386141424903E-2</v>
      </c>
      <c r="AC287" s="18" t="s">
        <v>248</v>
      </c>
      <c r="AD287" s="18" t="s">
        <v>249</v>
      </c>
      <c r="AE287" s="19">
        <v>39856</v>
      </c>
      <c r="AF287" s="23">
        <v>2707.92</v>
      </c>
      <c r="AG287" s="2">
        <f t="shared" si="215"/>
        <v>2328.049</v>
      </c>
      <c r="AH287" s="25">
        <f t="shared" si="216"/>
        <v>1</v>
      </c>
      <c r="AI287" s="6">
        <f t="shared" si="218"/>
        <v>1.8761874306352455E-2</v>
      </c>
      <c r="AJ287" s="2">
        <f t="shared" si="219"/>
        <v>0.41209573106346326</v>
      </c>
    </row>
    <row r="288" spans="1:37" x14ac:dyDescent="0.25">
      <c r="A288" s="25">
        <v>287</v>
      </c>
      <c r="B288" s="25" t="s">
        <v>165</v>
      </c>
      <c r="C288" s="25" t="s">
        <v>401</v>
      </c>
      <c r="D288" s="25" t="s">
        <v>11</v>
      </c>
      <c r="E288" s="25" t="s">
        <v>80</v>
      </c>
      <c r="F288" s="25" t="s">
        <v>80</v>
      </c>
      <c r="G288" s="25" t="s">
        <v>81</v>
      </c>
      <c r="H288" s="4">
        <v>-3.5299999999999998E-2</v>
      </c>
      <c r="I288" s="2">
        <f t="shared" si="205"/>
        <v>6.7118140199906851</v>
      </c>
      <c r="J288" s="6">
        <f>I288/MAX(I$1:I288)-1</f>
        <v>-3.5299999999999998E-2</v>
      </c>
      <c r="M288" s="4">
        <v>1.5E-3</v>
      </c>
      <c r="N288" s="4">
        <f t="shared" si="198"/>
        <v>-3.6799999999999999E-2</v>
      </c>
      <c r="O288" s="2">
        <f t="shared" si="199"/>
        <v>8.5005208254182048</v>
      </c>
      <c r="P288" s="6">
        <f>O288/MAX(O$1:O288)-1</f>
        <v>-5.7987510399999831E-2</v>
      </c>
      <c r="S288" s="25" t="s">
        <v>165</v>
      </c>
      <c r="T288" s="25" t="s">
        <v>401</v>
      </c>
      <c r="U288" s="6">
        <f t="shared" si="200"/>
        <v>2.3625847616067341E-2</v>
      </c>
      <c r="V288" s="6">
        <f t="shared" si="201"/>
        <v>-5.8925847616067339E-2</v>
      </c>
      <c r="W288" s="2">
        <f t="shared" si="202"/>
        <v>44.896605297667179</v>
      </c>
      <c r="X288" s="6">
        <f>W288/MAX(W$1:W288)-1</f>
        <v>-9.1741466697409235E-2</v>
      </c>
      <c r="AC288" s="18" t="s">
        <v>248</v>
      </c>
      <c r="AD288" s="18" t="s">
        <v>249</v>
      </c>
      <c r="AE288" s="19">
        <v>39857</v>
      </c>
      <c r="AF288" s="23">
        <v>2805.01</v>
      </c>
      <c r="AG288" s="2">
        <f t="shared" si="215"/>
        <v>2362.9110000000001</v>
      </c>
      <c r="AH288" s="25">
        <f t="shared" si="216"/>
        <v>1</v>
      </c>
      <c r="AI288" s="6">
        <f t="shared" si="218"/>
        <v>3.5854087269934221E-2</v>
      </c>
      <c r="AJ288" s="2">
        <f t="shared" si="219"/>
        <v>0.41209573106346326</v>
      </c>
    </row>
    <row r="289" spans="1:37" x14ac:dyDescent="0.25">
      <c r="A289" s="25">
        <v>288</v>
      </c>
      <c r="B289" s="25" t="s">
        <v>401</v>
      </c>
      <c r="C289" s="25" t="s">
        <v>166</v>
      </c>
      <c r="D289" s="25" t="s">
        <v>11</v>
      </c>
      <c r="E289" s="25" t="s">
        <v>205</v>
      </c>
      <c r="F289" s="25" t="s">
        <v>205</v>
      </c>
      <c r="G289" s="25" t="s">
        <v>215</v>
      </c>
      <c r="H289" s="4">
        <v>7.9000000000000008E-3</v>
      </c>
      <c r="I289" s="2">
        <f t="shared" si="205"/>
        <v>6.7648373507486115</v>
      </c>
      <c r="J289" s="6">
        <f>I289/MAX(I$1:I289)-1</f>
        <v>-2.7678870000000022E-2</v>
      </c>
      <c r="M289" s="4">
        <v>-3.0000000000000001E-3</v>
      </c>
      <c r="N289" s="4">
        <f t="shared" si="198"/>
        <v>1.09E-2</v>
      </c>
      <c r="O289" s="2">
        <f t="shared" si="199"/>
        <v>8.5931765024152629</v>
      </c>
      <c r="P289" s="6">
        <f>O289/MAX(O$1:O289)-1</f>
        <v>-4.7719574263359932E-2</v>
      </c>
      <c r="S289" s="25" t="s">
        <v>401</v>
      </c>
      <c r="T289" s="25" t="s">
        <v>166</v>
      </c>
      <c r="U289" s="6">
        <f t="shared" si="200"/>
        <v>2.3625847616067341E-2</v>
      </c>
      <c r="V289" s="6">
        <f t="shared" si="201"/>
        <v>-1.5725847616067341E-2</v>
      </c>
      <c r="W289" s="2">
        <f t="shared" si="202"/>
        <v>44.190568124277341</v>
      </c>
      <c r="X289" s="6">
        <f>W289/MAX(W$1:W289)-1</f>
        <v>-0.10602460198811869</v>
      </c>
      <c r="Z289" s="30">
        <f t="shared" ref="Z289" si="226">W289</f>
        <v>44.190568124277341</v>
      </c>
      <c r="AA289" s="6">
        <f>Z289/MAX(Z$1:Z289)-1</f>
        <v>-0.10602460198811869</v>
      </c>
      <c r="AC289" s="18" t="s">
        <v>248</v>
      </c>
      <c r="AD289" s="18" t="s">
        <v>249</v>
      </c>
      <c r="AE289" s="19">
        <v>39860</v>
      </c>
      <c r="AF289" s="23">
        <v>2854.44</v>
      </c>
      <c r="AG289" s="2">
        <f t="shared" si="215"/>
        <v>2398.741</v>
      </c>
      <c r="AH289" s="25">
        <f t="shared" si="216"/>
        <v>1</v>
      </c>
      <c r="AI289" s="6">
        <f t="shared" si="218"/>
        <v>1.76220405631351E-2</v>
      </c>
      <c r="AJ289" s="2">
        <f t="shared" si="219"/>
        <v>0.41209573106346326</v>
      </c>
    </row>
    <row r="290" spans="1:37" x14ac:dyDescent="0.25">
      <c r="A290" s="25">
        <v>289</v>
      </c>
      <c r="B290" s="25" t="s">
        <v>166</v>
      </c>
      <c r="C290" s="25" t="s">
        <v>402</v>
      </c>
      <c r="D290" s="25" t="s">
        <v>11</v>
      </c>
      <c r="E290" s="25" t="s">
        <v>18</v>
      </c>
      <c r="F290" s="25" t="s">
        <v>18</v>
      </c>
      <c r="G290" s="25" t="s">
        <v>19</v>
      </c>
      <c r="H290" s="4">
        <v>-3.0800000000000001E-2</v>
      </c>
      <c r="I290" s="2">
        <f t="shared" si="205"/>
        <v>6.5564803603455539</v>
      </c>
      <c r="J290" s="6">
        <f>I290/MAX(I$1:I290)-1</f>
        <v>-5.7626360804000076E-2</v>
      </c>
      <c r="M290" s="4">
        <v>-3.1099999999999999E-2</v>
      </c>
      <c r="N290" s="4">
        <f t="shared" si="198"/>
        <v>2.9999999999999818E-4</v>
      </c>
      <c r="O290" s="2">
        <f t="shared" si="199"/>
        <v>8.5957544553659879</v>
      </c>
      <c r="P290" s="6">
        <f>O290/MAX(O$1:O290)-1</f>
        <v>-4.7433890135638812E-2</v>
      </c>
      <c r="S290" s="25" t="s">
        <v>166</v>
      </c>
      <c r="T290" s="25" t="s">
        <v>402</v>
      </c>
      <c r="U290" s="6">
        <f t="shared" si="200"/>
        <v>-1.6253123606689845E-2</v>
      </c>
      <c r="V290" s="6">
        <f t="shared" si="201"/>
        <v>-1.4546876393310156E-2</v>
      </c>
      <c r="W290" s="2">
        <f t="shared" si="202"/>
        <v>43.547733392023325</v>
      </c>
      <c r="X290" s="6">
        <f>W290/MAX(W$1:W290)-1</f>
        <v>-0.11902915160165783</v>
      </c>
      <c r="AC290" s="18" t="s">
        <v>248</v>
      </c>
      <c r="AD290" s="18" t="s">
        <v>249</v>
      </c>
      <c r="AE290" s="19">
        <v>39861</v>
      </c>
      <c r="AF290" s="23">
        <v>2738.58</v>
      </c>
      <c r="AG290" s="2">
        <f t="shared" si="215"/>
        <v>2431.5865000000003</v>
      </c>
      <c r="AH290" s="25">
        <f t="shared" si="216"/>
        <v>1</v>
      </c>
      <c r="AI290" s="6">
        <f t="shared" si="218"/>
        <v>-4.0589397570101382E-2</v>
      </c>
      <c r="AJ290" s="2">
        <f t="shared" si="219"/>
        <v>0.41209573106346326</v>
      </c>
    </row>
    <row r="291" spans="1:37" s="11" customFormat="1" x14ac:dyDescent="0.25">
      <c r="A291" s="11">
        <v>290</v>
      </c>
      <c r="B291" s="11" t="s">
        <v>402</v>
      </c>
      <c r="C291" s="11" t="s">
        <v>167</v>
      </c>
      <c r="D291" s="11" t="s">
        <v>11</v>
      </c>
      <c r="E291" s="11" t="s">
        <v>21</v>
      </c>
      <c r="F291" s="11" t="s">
        <v>21</v>
      </c>
      <c r="G291" s="11" t="s">
        <v>22</v>
      </c>
      <c r="H291" s="12">
        <v>-2.5999999999999999E-3</v>
      </c>
      <c r="I291" s="13">
        <f t="shared" si="205"/>
        <v>6.5394335114086548</v>
      </c>
      <c r="J291" s="14">
        <f>I291/MAX(I$1:I291)-1</f>
        <v>-6.007653226590981E-2</v>
      </c>
      <c r="K291" s="14">
        <f>I291/I244-1</f>
        <v>0.46397478610640852</v>
      </c>
      <c r="L291" s="14"/>
      <c r="M291" s="12">
        <v>-1.37E-2</v>
      </c>
      <c r="N291" s="12">
        <f t="shared" si="198"/>
        <v>1.11E-2</v>
      </c>
      <c r="O291" s="13">
        <f t="shared" si="199"/>
        <v>8.6911673298205514</v>
      </c>
      <c r="P291" s="14">
        <f>O291/MAX(O$1:O291)-1</f>
        <v>-3.686040631614429E-2</v>
      </c>
      <c r="Q291" s="14">
        <f>O291/O244-1</f>
        <v>0.2599558144670866</v>
      </c>
      <c r="R291" s="14"/>
      <c r="S291" s="11" t="s">
        <v>402</v>
      </c>
      <c r="T291" s="11" t="s">
        <v>167</v>
      </c>
      <c r="U291" s="14">
        <f t="shared" si="200"/>
        <v>-2.9704073908940698E-2</v>
      </c>
      <c r="V291" s="14">
        <f t="shared" si="201"/>
        <v>2.71040739089407E-2</v>
      </c>
      <c r="W291" s="13">
        <f t="shared" si="202"/>
        <v>44.728054376447574</v>
      </c>
      <c r="X291" s="14">
        <f>W291/MAX(W$1:W291)-1</f>
        <v>-9.5151252615046866E-2</v>
      </c>
      <c r="Y291" s="14">
        <f>W291/W244-1</f>
        <v>0.39330795907252947</v>
      </c>
      <c r="Z291" s="31">
        <f t="shared" ref="Z291" si="227">W291</f>
        <v>44.728054376447574</v>
      </c>
      <c r="AA291" s="14">
        <f>Z291/MAX(Z$1:Z291)-1</f>
        <v>-9.5151252615046866E-2</v>
      </c>
      <c r="AC291" s="21" t="s">
        <v>248</v>
      </c>
      <c r="AD291" s="21" t="s">
        <v>249</v>
      </c>
      <c r="AE291" s="22">
        <v>39862</v>
      </c>
      <c r="AF291" s="24">
        <v>2632.91</v>
      </c>
      <c r="AG291" s="13">
        <f t="shared" si="215"/>
        <v>2455.2290000000003</v>
      </c>
      <c r="AH291" s="11">
        <f t="shared" si="216"/>
        <v>1</v>
      </c>
      <c r="AI291" s="14">
        <f t="shared" si="218"/>
        <v>-3.8585690394291938E-2</v>
      </c>
      <c r="AJ291" s="13">
        <f t="shared" si="219"/>
        <v>0.41209573106346326</v>
      </c>
      <c r="AK291" s="14">
        <f t="shared" ref="AK291:AK341" si="228">AJ291/AJ281-1</f>
        <v>0</v>
      </c>
    </row>
    <row r="292" spans="1:37" x14ac:dyDescent="0.25">
      <c r="A292" s="25">
        <v>291</v>
      </c>
      <c r="B292" s="25" t="s">
        <v>167</v>
      </c>
      <c r="C292" s="25" t="s">
        <v>403</v>
      </c>
      <c r="D292" s="25" t="s">
        <v>11</v>
      </c>
      <c r="E292" s="25" t="s">
        <v>21</v>
      </c>
      <c r="F292" s="25" t="s">
        <v>21</v>
      </c>
      <c r="G292" s="25" t="s">
        <v>22</v>
      </c>
      <c r="H292" s="4">
        <v>3.6499999999999998E-2</v>
      </c>
      <c r="I292" s="2">
        <f t="shared" si="205"/>
        <v>6.7781228345750701</v>
      </c>
      <c r="J292" s="6">
        <f>I292/MAX(I$1:I292)-1</f>
        <v>-2.5769325693615563E-2</v>
      </c>
      <c r="M292" s="4">
        <v>1.9599999999999999E-2</v>
      </c>
      <c r="N292" s="4">
        <f t="shared" si="198"/>
        <v>1.6899999999999998E-2</v>
      </c>
      <c r="O292" s="2">
        <f t="shared" si="199"/>
        <v>8.8380480576945182</v>
      </c>
      <c r="P292" s="6">
        <f>O292/MAX(O$1:O292)-1</f>
        <v>-2.0583347182887235E-2</v>
      </c>
      <c r="S292" s="25" t="s">
        <v>167</v>
      </c>
      <c r="T292" s="25" t="s">
        <v>403</v>
      </c>
      <c r="U292" s="6">
        <f t="shared" si="200"/>
        <v>1.3928780348984038E-2</v>
      </c>
      <c r="V292" s="6">
        <f t="shared" si="201"/>
        <v>2.257121965101596E-2</v>
      </c>
      <c r="W292" s="2">
        <f t="shared" si="202"/>
        <v>45.737621116340954</v>
      </c>
      <c r="X292" s="6">
        <f>W292/MAX(W$1:W292)-1</f>
        <v>-7.4727712786874512E-2</v>
      </c>
      <c r="AC292" s="18" t="s">
        <v>248</v>
      </c>
      <c r="AD292" s="18" t="s">
        <v>249</v>
      </c>
      <c r="AE292" s="19">
        <v>39863</v>
      </c>
      <c r="AF292" s="23">
        <v>2687.49</v>
      </c>
      <c r="AG292" s="2">
        <f t="shared" si="215"/>
        <v>2480.5505000000003</v>
      </c>
      <c r="AH292" s="25">
        <f t="shared" si="216"/>
        <v>1</v>
      </c>
      <c r="AI292" s="6">
        <f t="shared" si="218"/>
        <v>2.0729914809089589E-2</v>
      </c>
      <c r="AJ292" s="2">
        <f t="shared" si="219"/>
        <v>0.41209573106346326</v>
      </c>
    </row>
    <row r="293" spans="1:37" x14ac:dyDescent="0.25">
      <c r="A293" s="25">
        <v>292</v>
      </c>
      <c r="B293" s="25" t="s">
        <v>403</v>
      </c>
      <c r="C293" s="25" t="s">
        <v>168</v>
      </c>
      <c r="D293" s="25" t="s">
        <v>11</v>
      </c>
      <c r="E293" s="25" t="s">
        <v>15</v>
      </c>
      <c r="F293" s="25" t="s">
        <v>15</v>
      </c>
      <c r="G293" s="25" t="s">
        <v>16</v>
      </c>
      <c r="H293" s="4">
        <v>-6.0400000000000002E-2</v>
      </c>
      <c r="I293" s="2">
        <f t="shared" si="205"/>
        <v>6.3687242153667363</v>
      </c>
      <c r="J293" s="6">
        <f>I293/MAX(I$1:I293)-1</f>
        <v>-8.4612858421721171E-2</v>
      </c>
      <c r="M293" s="4">
        <v>-4.9200000000000001E-2</v>
      </c>
      <c r="N293" s="4">
        <f t="shared" si="198"/>
        <v>-1.1200000000000002E-2</v>
      </c>
      <c r="O293" s="2">
        <f t="shared" si="199"/>
        <v>8.7390619194483392</v>
      </c>
      <c r="P293" s="6">
        <f>O293/MAX(O$1:O293)-1</f>
        <v>-3.1552813694438964E-2</v>
      </c>
      <c r="S293" s="25" t="s">
        <v>403</v>
      </c>
      <c r="T293" s="25" t="s">
        <v>168</v>
      </c>
      <c r="U293" s="6">
        <f t="shared" si="200"/>
        <v>-2.2572592662181479E-2</v>
      </c>
      <c r="V293" s="6">
        <f t="shared" si="201"/>
        <v>-3.7827407337818524E-2</v>
      </c>
      <c r="W293" s="2">
        <f t="shared" si="202"/>
        <v>44.007485491710312</v>
      </c>
      <c r="X293" s="6">
        <f>W293/MAX(W$1:W293)-1</f>
        <v>-0.10972836449368051</v>
      </c>
      <c r="Z293" s="30">
        <f t="shared" ref="Z293" si="229">W293</f>
        <v>44.007485491710312</v>
      </c>
      <c r="AA293" s="6">
        <f>Z293/MAX(Z$1:Z293)-1</f>
        <v>-0.10972836449368051</v>
      </c>
      <c r="AC293" s="18" t="s">
        <v>248</v>
      </c>
      <c r="AD293" s="18" t="s">
        <v>249</v>
      </c>
      <c r="AE293" s="19">
        <v>39864</v>
      </c>
      <c r="AF293" s="23">
        <v>2776.96</v>
      </c>
      <c r="AG293" s="2">
        <f t="shared" si="215"/>
        <v>2509.6169999999997</v>
      </c>
      <c r="AH293" s="25">
        <f t="shared" si="216"/>
        <v>1</v>
      </c>
      <c r="AI293" s="6">
        <f t="shared" si="218"/>
        <v>3.3291286665252828E-2</v>
      </c>
      <c r="AJ293" s="2">
        <f t="shared" si="219"/>
        <v>0.41209573106346326</v>
      </c>
    </row>
    <row r="294" spans="1:37" x14ac:dyDescent="0.25">
      <c r="A294" s="25">
        <v>293</v>
      </c>
      <c r="B294" s="25" t="s">
        <v>168</v>
      </c>
      <c r="C294" s="25" t="s">
        <v>404</v>
      </c>
      <c r="D294" s="25" t="s">
        <v>11</v>
      </c>
      <c r="E294" s="25" t="s">
        <v>205</v>
      </c>
      <c r="F294" s="25" t="s">
        <v>205</v>
      </c>
      <c r="G294" s="25" t="s">
        <v>215</v>
      </c>
      <c r="H294" s="4">
        <v>2.8500000000000001E-2</v>
      </c>
      <c r="I294" s="2">
        <f t="shared" si="205"/>
        <v>6.5502328555046878</v>
      </c>
      <c r="J294" s="6">
        <f>I294/MAX(I$1:I294)-1</f>
        <v>-5.8524324886740198E-2</v>
      </c>
      <c r="M294" s="4">
        <v>1.1900000000000001E-2</v>
      </c>
      <c r="N294" s="4">
        <f t="shared" si="198"/>
        <v>1.66E-2</v>
      </c>
      <c r="O294" s="2">
        <f t="shared" si="199"/>
        <v>8.8841303473111815</v>
      </c>
      <c r="P294" s="6">
        <f>O294/MAX(O$1:O294)-1</f>
        <v>-1.5476590401766632E-2</v>
      </c>
      <c r="S294" s="25" t="s">
        <v>168</v>
      </c>
      <c r="T294" s="25" t="s">
        <v>404</v>
      </c>
      <c r="U294" s="6">
        <f t="shared" si="200"/>
        <v>-3.7837497903739914E-2</v>
      </c>
      <c r="V294" s="6">
        <f t="shared" si="201"/>
        <v>6.6337497903739912E-2</v>
      </c>
      <c r="W294" s="2">
        <f t="shared" si="202"/>
        <v>46.92683196826551</v>
      </c>
      <c r="X294" s="6">
        <f>W294/MAX(W$1:W294)-1</f>
        <v>-5.0669971739520925E-2</v>
      </c>
      <c r="AC294" s="18" t="s">
        <v>248</v>
      </c>
      <c r="AD294" s="18" t="s">
        <v>249</v>
      </c>
      <c r="AE294" s="19">
        <v>39867</v>
      </c>
      <c r="AF294" s="23">
        <v>2871.79</v>
      </c>
      <c r="AG294" s="2">
        <f t="shared" si="215"/>
        <v>2543.5659999999998</v>
      </c>
      <c r="AH294" s="25">
        <f t="shared" si="216"/>
        <v>1</v>
      </c>
      <c r="AI294" s="6">
        <f t="shared" si="218"/>
        <v>3.4148853422447445E-2</v>
      </c>
      <c r="AJ294" s="2">
        <f t="shared" si="219"/>
        <v>0.41209573106346326</v>
      </c>
    </row>
    <row r="295" spans="1:37" x14ac:dyDescent="0.25">
      <c r="A295" s="25">
        <v>294</v>
      </c>
      <c r="B295" s="25" t="s">
        <v>404</v>
      </c>
      <c r="C295" s="25" t="s">
        <v>169</v>
      </c>
      <c r="D295" s="25" t="s">
        <v>11</v>
      </c>
      <c r="E295" s="25" t="s">
        <v>18</v>
      </c>
      <c r="F295" s="25" t="s">
        <v>18</v>
      </c>
      <c r="G295" s="25" t="s">
        <v>19</v>
      </c>
      <c r="H295" s="4">
        <v>4.41E-2</v>
      </c>
      <c r="I295" s="2">
        <f t="shared" si="205"/>
        <v>6.8390981244324447</v>
      </c>
      <c r="J295" s="6">
        <f>I295/MAX(I$1:I295)-1</f>
        <v>-1.7005247614245489E-2</v>
      </c>
      <c r="M295" s="4">
        <v>5.74E-2</v>
      </c>
      <c r="N295" s="4">
        <f t="shared" si="198"/>
        <v>-1.3299999999999999E-2</v>
      </c>
      <c r="O295" s="2">
        <f t="shared" si="199"/>
        <v>8.7659714136919433</v>
      </c>
      <c r="P295" s="6">
        <f>O295/MAX(O$1:O295)-1</f>
        <v>-2.8570751749423029E-2</v>
      </c>
      <c r="S295" s="25" t="s">
        <v>404</v>
      </c>
      <c r="T295" s="25" t="s">
        <v>169</v>
      </c>
      <c r="U295" s="6">
        <f t="shared" si="200"/>
        <v>4.6962627768606824E-2</v>
      </c>
      <c r="V295" s="6">
        <f t="shared" si="201"/>
        <v>-2.8626277686068236E-3</v>
      </c>
      <c r="W295" s="2">
        <f t="shared" si="202"/>
        <v>46.792497915980405</v>
      </c>
      <c r="X295" s="6">
        <f>W295/MAX(W$1:W295)-1</f>
        <v>-5.3387550239991644E-2</v>
      </c>
      <c r="Z295" s="30">
        <f t="shared" ref="Z295" si="230">W295</f>
        <v>46.792497915980405</v>
      </c>
      <c r="AA295" s="6">
        <f>Z295/MAX(Z$1:Z295)-1</f>
        <v>-5.3387550239991644E-2</v>
      </c>
      <c r="AC295" s="18" t="s">
        <v>248</v>
      </c>
      <c r="AD295" s="18" t="s">
        <v>249</v>
      </c>
      <c r="AE295" s="19">
        <v>39868</v>
      </c>
      <c r="AF295" s="23">
        <v>2754.24</v>
      </c>
      <c r="AG295" s="2">
        <f t="shared" si="215"/>
        <v>2570.5360000000001</v>
      </c>
      <c r="AH295" s="25">
        <f t="shared" si="216"/>
        <v>1</v>
      </c>
      <c r="AI295" s="6">
        <f t="shared" si="218"/>
        <v>-4.0932658725046145E-2</v>
      </c>
      <c r="AJ295" s="2">
        <f t="shared" si="219"/>
        <v>0.41209573106346326</v>
      </c>
    </row>
    <row r="296" spans="1:37" x14ac:dyDescent="0.25">
      <c r="A296" s="25">
        <v>295</v>
      </c>
      <c r="B296" s="25" t="s">
        <v>169</v>
      </c>
      <c r="C296" s="25" t="s">
        <v>405</v>
      </c>
      <c r="D296" s="25" t="s">
        <v>11</v>
      </c>
      <c r="E296" s="25" t="s">
        <v>21</v>
      </c>
      <c r="F296" s="25" t="s">
        <v>21</v>
      </c>
      <c r="G296" s="25" t="s">
        <v>22</v>
      </c>
      <c r="H296" s="4">
        <v>2.81E-2</v>
      </c>
      <c r="I296" s="2">
        <f t="shared" si="205"/>
        <v>7.0312767817289963</v>
      </c>
      <c r="J296" s="6">
        <f>I296/MAX(I$1:I296)-1</f>
        <v>0</v>
      </c>
      <c r="M296" s="4">
        <v>1.9300000000000001E-2</v>
      </c>
      <c r="N296" s="4">
        <f t="shared" si="198"/>
        <v>8.7999999999999988E-3</v>
      </c>
      <c r="O296" s="2">
        <f t="shared" si="199"/>
        <v>8.843111962132431</v>
      </c>
      <c r="P296" s="6">
        <f>O296/MAX(O$1:O296)-1</f>
        <v>-2.0022174364818124E-2</v>
      </c>
      <c r="S296" s="25" t="s">
        <v>169</v>
      </c>
      <c r="T296" s="25" t="s">
        <v>405</v>
      </c>
      <c r="U296" s="6">
        <f t="shared" si="200"/>
        <v>3.4619490620710902E-2</v>
      </c>
      <c r="V296" s="6">
        <f t="shared" si="201"/>
        <v>-6.5194906207109021E-3</v>
      </c>
      <c r="W296" s="2">
        <f t="shared" si="202"/>
        <v>46.487434664697538</v>
      </c>
      <c r="X296" s="6">
        <f>W296/MAX(W$1:W296)-1</f>
        <v>-5.9558981227650132E-2</v>
      </c>
      <c r="AC296" s="18" t="s">
        <v>248</v>
      </c>
      <c r="AD296" s="18" t="s">
        <v>249</v>
      </c>
      <c r="AE296" s="19">
        <v>39869</v>
      </c>
      <c r="AF296" s="23">
        <v>2771.1</v>
      </c>
      <c r="AG296" s="2">
        <f t="shared" si="215"/>
        <v>2598.2094999999999</v>
      </c>
      <c r="AH296" s="25">
        <f t="shared" si="216"/>
        <v>1</v>
      </c>
      <c r="AI296" s="6">
        <f t="shared" si="218"/>
        <v>6.1214708957826325E-3</v>
      </c>
      <c r="AJ296" s="2">
        <f t="shared" si="219"/>
        <v>0.41209573106346326</v>
      </c>
      <c r="AK296" s="14">
        <f t="shared" ref="AK296" si="231">AJ296/AJ286-1</f>
        <v>0</v>
      </c>
    </row>
    <row r="297" spans="1:37" x14ac:dyDescent="0.25">
      <c r="A297" s="25">
        <v>296</v>
      </c>
      <c r="B297" s="25" t="s">
        <v>405</v>
      </c>
      <c r="C297" s="25" t="s">
        <v>170</v>
      </c>
      <c r="D297" s="25" t="s">
        <v>11</v>
      </c>
      <c r="E297" s="25" t="s">
        <v>21</v>
      </c>
      <c r="F297" s="25" t="s">
        <v>21</v>
      </c>
      <c r="G297" s="25" t="s">
        <v>22</v>
      </c>
      <c r="H297" s="4">
        <v>8.7999999999999995E-2</v>
      </c>
      <c r="I297" s="2">
        <f t="shared" si="205"/>
        <v>7.6500291385211483</v>
      </c>
      <c r="J297" s="6">
        <f>I297/MAX(I$1:I297)-1</f>
        <v>0</v>
      </c>
      <c r="M297" s="4">
        <v>4.4600000000000001E-2</v>
      </c>
      <c r="N297" s="4">
        <f t="shared" si="198"/>
        <v>4.3399999999999994E-2</v>
      </c>
      <c r="O297" s="2">
        <f t="shared" si="199"/>
        <v>9.2269030212889795</v>
      </c>
      <c r="P297" s="6">
        <f>O297/MAX(O$1:O297)-1</f>
        <v>0</v>
      </c>
      <c r="S297" s="25" t="s">
        <v>405</v>
      </c>
      <c r="T297" s="25" t="s">
        <v>170</v>
      </c>
      <c r="U297" s="6">
        <f t="shared" si="200"/>
        <v>0</v>
      </c>
      <c r="V297" s="6">
        <f t="shared" si="201"/>
        <v>8.7999999999999995E-2</v>
      </c>
      <c r="W297" s="2">
        <f t="shared" si="202"/>
        <v>50.578328915190923</v>
      </c>
      <c r="X297" s="6">
        <f>W297/MAX(W$1:W297)-1</f>
        <v>0</v>
      </c>
      <c r="Z297" s="30">
        <f t="shared" ref="Z297" si="232">W297</f>
        <v>50.578328915190923</v>
      </c>
      <c r="AA297" s="6">
        <f>Z297/MAX(Z$1:Z297)-1</f>
        <v>0</v>
      </c>
      <c r="AC297" s="18" t="s">
        <v>248</v>
      </c>
      <c r="AD297" s="18" t="s">
        <v>249</v>
      </c>
      <c r="AE297" s="19">
        <v>39870</v>
      </c>
      <c r="AF297" s="23">
        <v>2571.2800000000002</v>
      </c>
      <c r="AG297" s="2">
        <f t="shared" si="215"/>
        <v>2613.954999999999</v>
      </c>
      <c r="AH297" s="25">
        <f t="shared" si="216"/>
        <v>0</v>
      </c>
      <c r="AI297" s="6">
        <f t="shared" si="218"/>
        <v>-7.210854895167973E-2</v>
      </c>
      <c r="AJ297" s="2">
        <f t="shared" si="219"/>
        <v>0.41209573106346326</v>
      </c>
    </row>
    <row r="298" spans="1:37" x14ac:dyDescent="0.25">
      <c r="A298" s="25">
        <v>297</v>
      </c>
      <c r="B298" s="25" t="s">
        <v>170</v>
      </c>
      <c r="C298" s="25" t="s">
        <v>406</v>
      </c>
      <c r="D298" s="25" t="s">
        <v>11</v>
      </c>
      <c r="E298" s="25" t="s">
        <v>217</v>
      </c>
      <c r="F298" s="25" t="s">
        <v>217</v>
      </c>
      <c r="G298" s="25" t="s">
        <v>218</v>
      </c>
      <c r="H298" s="4">
        <v>6.4999999999999997E-3</v>
      </c>
      <c r="I298" s="2">
        <f t="shared" si="205"/>
        <v>7.6997543279215357</v>
      </c>
      <c r="J298" s="6">
        <f>I298/MAX(I$1:I298)-1</f>
        <v>0</v>
      </c>
      <c r="M298" s="4">
        <v>-3.0000000000000001E-3</v>
      </c>
      <c r="N298" s="4">
        <f t="shared" si="198"/>
        <v>9.4999999999999998E-3</v>
      </c>
      <c r="O298" s="2">
        <f t="shared" si="199"/>
        <v>9.3145585999912246</v>
      </c>
      <c r="P298" s="6">
        <f>O298/MAX(O$1:O298)-1</f>
        <v>0</v>
      </c>
      <c r="S298" s="25" t="s">
        <v>170</v>
      </c>
      <c r="T298" s="25" t="s">
        <v>406</v>
      </c>
      <c r="U298" s="6">
        <f t="shared" si="200"/>
        <v>0</v>
      </c>
      <c r="V298" s="6">
        <f t="shared" si="201"/>
        <v>6.4999999999999997E-3</v>
      </c>
      <c r="W298" s="2">
        <f t="shared" si="202"/>
        <v>50.90708805313966</v>
      </c>
      <c r="X298" s="6">
        <f>W298/MAX(W$1:W298)-1</f>
        <v>0</v>
      </c>
      <c r="AC298" s="18" t="s">
        <v>248</v>
      </c>
      <c r="AD298" s="18" t="s">
        <v>249</v>
      </c>
      <c r="AE298" s="19">
        <v>39871</v>
      </c>
      <c r="AF298" s="23">
        <v>2416.9499999999998</v>
      </c>
      <c r="AG298" s="2">
        <f t="shared" si="215"/>
        <v>2622.8984999999998</v>
      </c>
      <c r="AH298" s="25">
        <f t="shared" si="216"/>
        <v>0</v>
      </c>
      <c r="AI298" s="6">
        <f t="shared" si="218"/>
        <v>-6.0020690084316097E-2</v>
      </c>
      <c r="AJ298" s="2">
        <f t="shared" si="219"/>
        <v>0.38736146090423346</v>
      </c>
    </row>
    <row r="299" spans="1:37" x14ac:dyDescent="0.25">
      <c r="A299" s="25">
        <v>298</v>
      </c>
      <c r="B299" s="25" t="s">
        <v>406</v>
      </c>
      <c r="C299" s="25" t="s">
        <v>171</v>
      </c>
      <c r="D299" s="25" t="s">
        <v>11</v>
      </c>
      <c r="E299" s="25" t="s">
        <v>18</v>
      </c>
      <c r="F299" s="25" t="s">
        <v>18</v>
      </c>
      <c r="G299" s="25" t="s">
        <v>19</v>
      </c>
      <c r="H299" s="4">
        <v>-1.5E-3</v>
      </c>
      <c r="I299" s="2">
        <f t="shared" si="205"/>
        <v>7.6882046964296542</v>
      </c>
      <c r="J299" s="6">
        <f>I299/MAX(I$1:I299)-1</f>
        <v>-1.4999999999999458E-3</v>
      </c>
      <c r="M299" s="4">
        <v>-3.5400000000000001E-2</v>
      </c>
      <c r="N299" s="4">
        <f t="shared" si="198"/>
        <v>3.39E-2</v>
      </c>
      <c r="O299" s="2">
        <f t="shared" si="199"/>
        <v>9.6303221365309266</v>
      </c>
      <c r="P299" s="6">
        <f>O299/MAX(O$1:O299)-1</f>
        <v>0</v>
      </c>
      <c r="S299" s="25" t="s">
        <v>406</v>
      </c>
      <c r="T299" s="25" t="s">
        <v>171</v>
      </c>
      <c r="U299" s="6">
        <f t="shared" si="200"/>
        <v>3.6577608142494E-3</v>
      </c>
      <c r="V299" s="6">
        <f t="shared" si="201"/>
        <v>-5.1577608142493996E-3</v>
      </c>
      <c r="W299" s="2">
        <f t="shared" si="202"/>
        <v>50.644521469211632</v>
      </c>
      <c r="X299" s="6">
        <f>W299/MAX(W$1:W299)-1</f>
        <v>-5.1577608142493458E-3</v>
      </c>
      <c r="Z299" s="30">
        <f t="shared" ref="Z299" si="233">W299</f>
        <v>50.644521469211632</v>
      </c>
      <c r="AA299" s="6">
        <f>Z299/MAX(Z$1:Z299)-1</f>
        <v>0</v>
      </c>
      <c r="AC299" s="18" t="s">
        <v>248</v>
      </c>
      <c r="AD299" s="18" t="s">
        <v>249</v>
      </c>
      <c r="AE299" s="19">
        <v>39874</v>
      </c>
      <c r="AF299" s="23">
        <v>2478.81</v>
      </c>
      <c r="AG299" s="2">
        <f t="shared" si="215"/>
        <v>2631.5004999999992</v>
      </c>
      <c r="AH299" s="25">
        <f t="shared" si="216"/>
        <v>0</v>
      </c>
      <c r="AI299" s="6">
        <f t="shared" si="218"/>
        <v>2.5594240675231195E-2</v>
      </c>
      <c r="AJ299" s="2">
        <f t="shared" si="219"/>
        <v>0.39727568336292557</v>
      </c>
    </row>
    <row r="300" spans="1:37" x14ac:dyDescent="0.25">
      <c r="A300" s="25">
        <v>299</v>
      </c>
      <c r="B300" s="25" t="s">
        <v>171</v>
      </c>
      <c r="C300" s="25" t="s">
        <v>407</v>
      </c>
      <c r="D300" s="25" t="s">
        <v>11</v>
      </c>
      <c r="E300" s="25" t="s">
        <v>217</v>
      </c>
      <c r="F300" s="25" t="s">
        <v>217</v>
      </c>
      <c r="G300" s="25" t="s">
        <v>218</v>
      </c>
      <c r="H300" s="4">
        <v>4.07E-2</v>
      </c>
      <c r="I300" s="2">
        <f t="shared" si="205"/>
        <v>8.0011146275743403</v>
      </c>
      <c r="J300" s="6">
        <f>I300/MAX(I$1:I300)-1</f>
        <v>0</v>
      </c>
      <c r="M300" s="4">
        <v>9.1999999999999998E-3</v>
      </c>
      <c r="N300" s="4">
        <f t="shared" si="198"/>
        <v>3.15E-2</v>
      </c>
      <c r="O300" s="2">
        <f t="shared" si="199"/>
        <v>9.9336772838316509</v>
      </c>
      <c r="P300" s="6">
        <f>O300/MAX(O$1:O300)-1</f>
        <v>0</v>
      </c>
      <c r="S300" s="25" t="s">
        <v>171</v>
      </c>
      <c r="T300" s="25" t="s">
        <v>407</v>
      </c>
      <c r="U300" s="6">
        <f t="shared" si="200"/>
        <v>1.2684513080674309E-2</v>
      </c>
      <c r="V300" s="6">
        <f t="shared" si="201"/>
        <v>2.8015486919325691E-2</v>
      </c>
      <c r="W300" s="2">
        <f t="shared" si="202"/>
        <v>52.06335239796784</v>
      </c>
      <c r="X300" s="6">
        <f>W300/MAX(W$1:W300)-1</f>
        <v>0</v>
      </c>
      <c r="AC300" s="18" t="s">
        <v>248</v>
      </c>
      <c r="AD300" s="18" t="s">
        <v>249</v>
      </c>
      <c r="AE300" s="19">
        <v>39875</v>
      </c>
      <c r="AF300" s="23">
        <v>2499.83</v>
      </c>
      <c r="AG300" s="2">
        <f t="shared" si="215"/>
        <v>2638.0094999999992</v>
      </c>
      <c r="AH300" s="25">
        <f t="shared" si="216"/>
        <v>0</v>
      </c>
      <c r="AI300" s="6">
        <f t="shared" si="218"/>
        <v>8.4798754240946739E-3</v>
      </c>
      <c r="AJ300" s="2">
        <f t="shared" si="219"/>
        <v>0.40064453166686526</v>
      </c>
    </row>
    <row r="301" spans="1:37" x14ac:dyDescent="0.25">
      <c r="A301" s="25">
        <v>300</v>
      </c>
      <c r="B301" s="25" t="s">
        <v>407</v>
      </c>
      <c r="C301" s="25" t="s">
        <v>172</v>
      </c>
      <c r="D301" s="25" t="s">
        <v>11</v>
      </c>
      <c r="E301" s="25" t="s">
        <v>21</v>
      </c>
      <c r="F301" s="25" t="s">
        <v>21</v>
      </c>
      <c r="G301" s="25" t="s">
        <v>22</v>
      </c>
      <c r="H301" s="4">
        <v>-1.4E-2</v>
      </c>
      <c r="I301" s="2">
        <f t="shared" si="205"/>
        <v>7.8890990227882991</v>
      </c>
      <c r="J301" s="6">
        <f>I301/MAX(I$1:I301)-1</f>
        <v>-1.4000000000000012E-2</v>
      </c>
      <c r="M301" s="4">
        <v>-3.0800000000000001E-2</v>
      </c>
      <c r="N301" s="4">
        <f t="shared" si="198"/>
        <v>1.6800000000000002E-2</v>
      </c>
      <c r="O301" s="2">
        <f t="shared" si="199"/>
        <v>10.100563062200022</v>
      </c>
      <c r="P301" s="6">
        <f>O301/MAX(O$1:O301)-1</f>
        <v>0</v>
      </c>
      <c r="S301" s="25" t="s">
        <v>407</v>
      </c>
      <c r="T301" s="25" t="s">
        <v>172</v>
      </c>
      <c r="U301" s="6">
        <f t="shared" si="200"/>
        <v>-2.2054624527392708E-2</v>
      </c>
      <c r="V301" s="6">
        <f t="shared" si="201"/>
        <v>8.0546245273927074E-3</v>
      </c>
      <c r="W301" s="2">
        <f t="shared" si="202"/>
        <v>52.482703153170803</v>
      </c>
      <c r="X301" s="6">
        <f>W301/MAX(W$1:W301)-1</f>
        <v>0</v>
      </c>
      <c r="Z301" s="30">
        <f t="shared" ref="Z301" si="234">W301</f>
        <v>52.482703153170803</v>
      </c>
      <c r="AA301" s="6">
        <f>Z301/MAX(Z$1:Z301)-1</f>
        <v>0</v>
      </c>
      <c r="AC301" s="18" t="s">
        <v>248</v>
      </c>
      <c r="AD301" s="18" t="s">
        <v>249</v>
      </c>
      <c r="AE301" s="19">
        <v>39876</v>
      </c>
      <c r="AF301" s="23">
        <v>2651.41</v>
      </c>
      <c r="AG301" s="2">
        <f t="shared" si="215"/>
        <v>2649.3854999999994</v>
      </c>
      <c r="AH301" s="25">
        <f t="shared" si="216"/>
        <v>1</v>
      </c>
      <c r="AI301" s="6">
        <f t="shared" si="218"/>
        <v>6.0636123256381458E-2</v>
      </c>
      <c r="AJ301" s="2">
        <f t="shared" si="219"/>
        <v>0.42493806287101255</v>
      </c>
      <c r="AK301" s="14">
        <f t="shared" ref="AK301:AK351" si="235">AJ301/AJ291-1</f>
        <v>3.11634672225507E-2</v>
      </c>
    </row>
    <row r="302" spans="1:37" x14ac:dyDescent="0.25">
      <c r="A302" s="25">
        <v>301</v>
      </c>
      <c r="B302" s="25" t="s">
        <v>172</v>
      </c>
      <c r="C302" s="25" t="s">
        <v>408</v>
      </c>
      <c r="D302" s="25" t="s">
        <v>11</v>
      </c>
      <c r="E302" s="25" t="s">
        <v>80</v>
      </c>
      <c r="F302" s="25" t="s">
        <v>80</v>
      </c>
      <c r="G302" s="25" t="s">
        <v>81</v>
      </c>
      <c r="H302" s="4">
        <v>4.48E-2</v>
      </c>
      <c r="I302" s="2">
        <f t="shared" si="205"/>
        <v>8.2425306590092138</v>
      </c>
      <c r="J302" s="6">
        <f>I302/MAX(I$1:I302)-1</f>
        <v>0</v>
      </c>
      <c r="M302" s="4">
        <v>1.6299999999999999E-2</v>
      </c>
      <c r="N302" s="4">
        <f t="shared" si="198"/>
        <v>2.8500000000000001E-2</v>
      </c>
      <c r="O302" s="2">
        <f t="shared" si="199"/>
        <v>10.388429109472723</v>
      </c>
      <c r="P302" s="6">
        <f>O302/MAX(O$1:O302)-1</f>
        <v>0</v>
      </c>
      <c r="S302" s="25" t="s">
        <v>172</v>
      </c>
      <c r="T302" s="25" t="s">
        <v>408</v>
      </c>
      <c r="U302" s="6">
        <f t="shared" si="200"/>
        <v>-1.4968410821318723E-2</v>
      </c>
      <c r="V302" s="6">
        <f t="shared" si="201"/>
        <v>5.9768410821318722E-2</v>
      </c>
      <c r="W302" s="2">
        <f t="shared" si="202"/>
        <v>55.619510916242838</v>
      </c>
      <c r="X302" s="6">
        <f>W302/MAX(W$1:W302)-1</f>
        <v>0</v>
      </c>
      <c r="AC302" s="18" t="s">
        <v>248</v>
      </c>
      <c r="AD302" s="18" t="s">
        <v>249</v>
      </c>
      <c r="AE302" s="19">
        <v>39877</v>
      </c>
      <c r="AF302" s="23">
        <v>2671.57</v>
      </c>
      <c r="AG302" s="2">
        <f t="shared" si="215"/>
        <v>2663.7259999999997</v>
      </c>
      <c r="AH302" s="25">
        <f t="shared" si="216"/>
        <v>1</v>
      </c>
      <c r="AI302" s="6">
        <f t="shared" si="218"/>
        <v>7.6035015331465949E-3</v>
      </c>
      <c r="AJ302" s="2">
        <f t="shared" si="219"/>
        <v>0.42493806287101255</v>
      </c>
    </row>
    <row r="303" spans="1:37" x14ac:dyDescent="0.25">
      <c r="A303" s="25">
        <v>302</v>
      </c>
      <c r="B303" s="25" t="s">
        <v>408</v>
      </c>
      <c r="C303" s="25" t="s">
        <v>173</v>
      </c>
      <c r="D303" s="25" t="s">
        <v>11</v>
      </c>
      <c r="E303" s="25" t="s">
        <v>80</v>
      </c>
      <c r="F303" s="25" t="s">
        <v>80</v>
      </c>
      <c r="G303" s="25" t="s">
        <v>81</v>
      </c>
      <c r="H303" s="4">
        <v>-1.78E-2</v>
      </c>
      <c r="I303" s="2">
        <f t="shared" si="205"/>
        <v>8.0958136132788496</v>
      </c>
      <c r="J303" s="6">
        <f>I303/MAX(I$1:I303)-1</f>
        <v>-1.7800000000000038E-2</v>
      </c>
      <c r="M303" s="4">
        <v>-2.1999999999999999E-2</v>
      </c>
      <c r="N303" s="4">
        <f t="shared" si="198"/>
        <v>4.1999999999999989E-3</v>
      </c>
      <c r="O303" s="2">
        <f t="shared" si="199"/>
        <v>10.432060511732509</v>
      </c>
      <c r="P303" s="6">
        <f>O303/MAX(O$1:O303)-1</f>
        <v>0</v>
      </c>
      <c r="S303" s="25" t="s">
        <v>408</v>
      </c>
      <c r="T303" s="25" t="s">
        <v>173</v>
      </c>
      <c r="U303" s="6">
        <f t="shared" si="200"/>
        <v>4.4471781590462722E-3</v>
      </c>
      <c r="V303" s="6">
        <f t="shared" si="201"/>
        <v>-2.2247178159046272E-2</v>
      </c>
      <c r="W303" s="2">
        <f t="shared" si="202"/>
        <v>54.382133747770162</v>
      </c>
      <c r="X303" s="6">
        <f>W303/MAX(W$1:W303)-1</f>
        <v>-2.224717815904631E-2</v>
      </c>
      <c r="Z303" s="30">
        <f t="shared" ref="Z303" si="236">W303</f>
        <v>54.382133747770162</v>
      </c>
      <c r="AA303" s="6">
        <f>Z303/MAX(Z$1:Z303)-1</f>
        <v>0</v>
      </c>
      <c r="AC303" s="18" t="s">
        <v>248</v>
      </c>
      <c r="AD303" s="18" t="s">
        <v>249</v>
      </c>
      <c r="AE303" s="19">
        <v>39878</v>
      </c>
      <c r="AF303" s="23">
        <v>2653.47</v>
      </c>
      <c r="AG303" s="2">
        <f t="shared" si="215"/>
        <v>2671.7124999999996</v>
      </c>
      <c r="AH303" s="25">
        <f t="shared" si="216"/>
        <v>0</v>
      </c>
      <c r="AI303" s="6">
        <f t="shared" si="218"/>
        <v>-6.7750423908040647E-3</v>
      </c>
      <c r="AJ303" s="2">
        <f t="shared" si="219"/>
        <v>0.42493806287101255</v>
      </c>
    </row>
    <row r="304" spans="1:37" x14ac:dyDescent="0.25">
      <c r="A304" s="25">
        <v>303</v>
      </c>
      <c r="B304" s="25" t="s">
        <v>173</v>
      </c>
      <c r="C304" s="25" t="s">
        <v>409</v>
      </c>
      <c r="D304" s="25" t="s">
        <v>11</v>
      </c>
      <c r="E304" s="25" t="s">
        <v>217</v>
      </c>
      <c r="F304" s="25" t="s">
        <v>217</v>
      </c>
      <c r="G304" s="25" t="s">
        <v>218</v>
      </c>
      <c r="H304" s="4">
        <v>2.2800000000000001E-2</v>
      </c>
      <c r="I304" s="2">
        <f t="shared" si="205"/>
        <v>8.2803981636616069</v>
      </c>
      <c r="J304" s="6">
        <f>I304/MAX(I$1:I304)-1</f>
        <v>0</v>
      </c>
      <c r="M304" s="4">
        <v>1.9099999999999999E-2</v>
      </c>
      <c r="N304" s="4">
        <f t="shared" si="198"/>
        <v>3.7000000000000019E-3</v>
      </c>
      <c r="O304" s="2">
        <f t="shared" si="199"/>
        <v>10.470659135625919</v>
      </c>
      <c r="P304" s="6">
        <f>O304/MAX(O$1:O304)-1</f>
        <v>0</v>
      </c>
      <c r="S304" s="25" t="s">
        <v>173</v>
      </c>
      <c r="T304" s="25" t="s">
        <v>409</v>
      </c>
      <c r="U304" s="6">
        <f t="shared" si="200"/>
        <v>7.2384045934374974E-3</v>
      </c>
      <c r="V304" s="6">
        <f t="shared" si="201"/>
        <v>1.5561595406562503E-2</v>
      </c>
      <c r="W304" s="2">
        <f t="shared" si="202"/>
        <v>55.228406510498523</v>
      </c>
      <c r="X304" s="6">
        <f>W304/MAX(W$1:W304)-1</f>
        <v>-7.0317843379327227E-3</v>
      </c>
      <c r="AC304" s="18" t="s">
        <v>248</v>
      </c>
      <c r="AD304" s="18" t="s">
        <v>249</v>
      </c>
      <c r="AE304" s="19">
        <v>39881</v>
      </c>
      <c r="AF304" s="23">
        <v>2536.0100000000002</v>
      </c>
      <c r="AG304" s="2">
        <f t="shared" si="215"/>
        <v>2669.5515</v>
      </c>
      <c r="AH304" s="25">
        <f t="shared" si="216"/>
        <v>0</v>
      </c>
      <c r="AI304" s="6">
        <f t="shared" si="218"/>
        <v>-4.426656415938357E-2</v>
      </c>
      <c r="AJ304" s="2">
        <f t="shared" si="219"/>
        <v>0.40612751484716869</v>
      </c>
    </row>
    <row r="305" spans="1:37" x14ac:dyDescent="0.25">
      <c r="A305" s="25">
        <v>304</v>
      </c>
      <c r="B305" s="25" t="s">
        <v>409</v>
      </c>
      <c r="C305" s="25" t="s">
        <v>174</v>
      </c>
      <c r="D305" s="25" t="s">
        <v>11</v>
      </c>
      <c r="E305" s="25" t="s">
        <v>217</v>
      </c>
      <c r="F305" s="25" t="s">
        <v>217</v>
      </c>
      <c r="G305" s="25" t="s">
        <v>218</v>
      </c>
      <c r="H305" s="4">
        <v>4.5699999999999998E-2</v>
      </c>
      <c r="I305" s="2">
        <f t="shared" si="205"/>
        <v>8.6588123597409421</v>
      </c>
      <c r="J305" s="6">
        <f>I305/MAX(I$1:I305)-1</f>
        <v>0</v>
      </c>
      <c r="M305" s="4">
        <v>2.8500000000000001E-2</v>
      </c>
      <c r="N305" s="4">
        <f t="shared" si="198"/>
        <v>1.7199999999999997E-2</v>
      </c>
      <c r="O305" s="2">
        <f t="shared" si="199"/>
        <v>10.650754472758686</v>
      </c>
      <c r="P305" s="6">
        <f>O305/MAX(O$1:O305)-1</f>
        <v>0</v>
      </c>
      <c r="S305" s="25" t="s">
        <v>409</v>
      </c>
      <c r="T305" s="25" t="s">
        <v>174</v>
      </c>
      <c r="U305" s="6">
        <f t="shared" si="200"/>
        <v>1.9129224456638561E-2</v>
      </c>
      <c r="V305" s="6">
        <f t="shared" si="201"/>
        <v>2.6570775543361437E-2</v>
      </c>
      <c r="W305" s="2">
        <f t="shared" si="202"/>
        <v>56.695868103506506</v>
      </c>
      <c r="X305" s="6">
        <f>W305/MAX(W$1:W305)-1</f>
        <v>0</v>
      </c>
      <c r="Z305" s="30">
        <f t="shared" ref="Z305" si="237">W305</f>
        <v>56.695868103506506</v>
      </c>
      <c r="AA305" s="6">
        <f>Z305/MAX(Z$1:Z305)-1</f>
        <v>0</v>
      </c>
      <c r="AC305" s="18" t="s">
        <v>248</v>
      </c>
      <c r="AD305" s="18" t="s">
        <v>249</v>
      </c>
      <c r="AE305" s="19">
        <v>39882</v>
      </c>
      <c r="AF305" s="23">
        <v>2601.42</v>
      </c>
      <c r="AG305" s="2">
        <f t="shared" si="215"/>
        <v>2666.9619999999995</v>
      </c>
      <c r="AH305" s="25">
        <f t="shared" si="216"/>
        <v>0</v>
      </c>
      <c r="AI305" s="6">
        <f t="shared" si="218"/>
        <v>2.5792485045405877E-2</v>
      </c>
      <c r="AJ305" s="2">
        <f t="shared" si="219"/>
        <v>0.41660255270039215</v>
      </c>
    </row>
    <row r="306" spans="1:37" x14ac:dyDescent="0.25">
      <c r="A306" s="25">
        <v>305</v>
      </c>
      <c r="B306" s="25" t="s">
        <v>174</v>
      </c>
      <c r="C306" s="25" t="s">
        <v>410</v>
      </c>
      <c r="D306" s="25" t="s">
        <v>11</v>
      </c>
      <c r="E306" s="25" t="s">
        <v>18</v>
      </c>
      <c r="F306" s="25" t="s">
        <v>18</v>
      </c>
      <c r="G306" s="25" t="s">
        <v>19</v>
      </c>
      <c r="H306" s="4">
        <v>-1.06E-2</v>
      </c>
      <c r="I306" s="2">
        <f t="shared" si="205"/>
        <v>8.5670289487276872</v>
      </c>
      <c r="J306" s="6">
        <f>I306/MAX(I$1:I306)-1</f>
        <v>-1.0600000000000165E-2</v>
      </c>
      <c r="M306" s="4">
        <v>-2.12E-2</v>
      </c>
      <c r="N306" s="4">
        <f t="shared" si="198"/>
        <v>1.06E-2</v>
      </c>
      <c r="O306" s="2">
        <f t="shared" si="199"/>
        <v>10.763652470169928</v>
      </c>
      <c r="P306" s="6">
        <f>O306/MAX(O$1:O306)-1</f>
        <v>0</v>
      </c>
      <c r="S306" s="25" t="s">
        <v>174</v>
      </c>
      <c r="T306" s="25" t="s">
        <v>410</v>
      </c>
      <c r="U306" s="6">
        <f t="shared" si="200"/>
        <v>0</v>
      </c>
      <c r="V306" s="6">
        <f t="shared" si="201"/>
        <v>-1.06E-2</v>
      </c>
      <c r="W306" s="2">
        <f t="shared" si="202"/>
        <v>56.094891901609337</v>
      </c>
      <c r="X306" s="6">
        <f>W306/MAX(W$1:W306)-1</f>
        <v>-1.0599999999999943E-2</v>
      </c>
      <c r="AC306" s="18" t="s">
        <v>248</v>
      </c>
      <c r="AD306" s="18" t="s">
        <v>249</v>
      </c>
      <c r="AE306" s="19">
        <v>39883</v>
      </c>
      <c r="AF306" s="23">
        <v>2587.37</v>
      </c>
      <c r="AG306" s="2">
        <f t="shared" si="215"/>
        <v>2663.4280000000003</v>
      </c>
      <c r="AH306" s="25">
        <f t="shared" si="216"/>
        <v>0</v>
      </c>
      <c r="AI306" s="6">
        <f t="shared" si="218"/>
        <v>-5.4008964334864018E-3</v>
      </c>
      <c r="AJ306" s="2">
        <f t="shared" si="219"/>
        <v>0.41435252545933127</v>
      </c>
      <c r="AK306" s="14">
        <f t="shared" ref="AK306" si="238">AJ306/AJ296-1</f>
        <v>5.4763838248070851E-3</v>
      </c>
    </row>
    <row r="307" spans="1:37" x14ac:dyDescent="0.25">
      <c r="A307" s="25">
        <v>306</v>
      </c>
      <c r="B307" s="25" t="s">
        <v>410</v>
      </c>
      <c r="C307" s="25" t="s">
        <v>175</v>
      </c>
      <c r="D307" s="25" t="s">
        <v>11</v>
      </c>
      <c r="E307" s="25" t="s">
        <v>80</v>
      </c>
      <c r="F307" s="25" t="s">
        <v>80</v>
      </c>
      <c r="G307" s="25" t="s">
        <v>81</v>
      </c>
      <c r="H307" s="4">
        <v>-5.8599999999999999E-2</v>
      </c>
      <c r="I307" s="2">
        <f t="shared" si="205"/>
        <v>8.065001052332244</v>
      </c>
      <c r="J307" s="6">
        <f>I307/MAX(I$1:I307)-1</f>
        <v>-6.8578840000000141E-2</v>
      </c>
      <c r="M307" s="4">
        <v>-7.0800000000000002E-2</v>
      </c>
      <c r="N307" s="4">
        <f t="shared" si="198"/>
        <v>1.2200000000000003E-2</v>
      </c>
      <c r="O307" s="2">
        <f t="shared" si="199"/>
        <v>10.894969030306001</v>
      </c>
      <c r="P307" s="6">
        <f>O307/MAX(O$1:O307)-1</f>
        <v>0</v>
      </c>
      <c r="S307" s="25" t="s">
        <v>410</v>
      </c>
      <c r="T307" s="25" t="s">
        <v>175</v>
      </c>
      <c r="U307" s="6">
        <f t="shared" si="200"/>
        <v>-7.0800990583405277E-2</v>
      </c>
      <c r="V307" s="6">
        <f t="shared" si="201"/>
        <v>1.2200990583405277E-2</v>
      </c>
      <c r="W307" s="2">
        <f t="shared" si="202"/>
        <v>56.779305149478013</v>
      </c>
      <c r="X307" s="6">
        <f>W307/MAX(W$1:W307)-1</f>
        <v>0</v>
      </c>
      <c r="Z307" s="30">
        <f t="shared" ref="Z307" si="239">W307</f>
        <v>56.779305149478013</v>
      </c>
      <c r="AA307" s="6">
        <f>Z307/MAX(Z$1:Z307)-1</f>
        <v>0</v>
      </c>
      <c r="AC307" s="18" t="s">
        <v>248</v>
      </c>
      <c r="AD307" s="18" t="s">
        <v>249</v>
      </c>
      <c r="AE307" s="19">
        <v>39884</v>
      </c>
      <c r="AF307" s="23">
        <v>2597.23</v>
      </c>
      <c r="AG307" s="2">
        <f t="shared" si="215"/>
        <v>2657.8935000000006</v>
      </c>
      <c r="AH307" s="25">
        <f t="shared" si="216"/>
        <v>0</v>
      </c>
      <c r="AI307" s="6">
        <f t="shared" si="218"/>
        <v>3.8108194807855433E-3</v>
      </c>
      <c r="AJ307" s="2">
        <f t="shared" si="219"/>
        <v>0.4159315481352644</v>
      </c>
    </row>
    <row r="308" spans="1:37" x14ac:dyDescent="0.25">
      <c r="A308" s="25">
        <v>307</v>
      </c>
      <c r="B308" s="25" t="s">
        <v>175</v>
      </c>
      <c r="C308" s="25" t="s">
        <v>411</v>
      </c>
      <c r="D308" s="25" t="s">
        <v>11</v>
      </c>
      <c r="E308" s="25" t="s">
        <v>202</v>
      </c>
      <c r="F308" s="25" t="s">
        <v>202</v>
      </c>
      <c r="G308" s="25" t="s">
        <v>203</v>
      </c>
      <c r="H308" s="4">
        <v>3.78E-2</v>
      </c>
      <c r="I308" s="2">
        <f t="shared" si="205"/>
        <v>8.3698580921104035</v>
      </c>
      <c r="J308" s="6">
        <f>I308/MAX(I$1:I308)-1</f>
        <v>-3.3371120152000056E-2</v>
      </c>
      <c r="M308" s="4">
        <v>1.77E-2</v>
      </c>
      <c r="N308" s="4">
        <f t="shared" si="198"/>
        <v>2.01E-2</v>
      </c>
      <c r="O308" s="2">
        <f t="shared" si="199"/>
        <v>11.113957907815152</v>
      </c>
      <c r="P308" s="6">
        <f>O308/MAX(O$1:O308)-1</f>
        <v>0</v>
      </c>
      <c r="S308" s="25" t="s">
        <v>175</v>
      </c>
      <c r="T308" s="25" t="s">
        <v>411</v>
      </c>
      <c r="U308" s="6">
        <f t="shared" si="200"/>
        <v>-5.4313123212637704E-2</v>
      </c>
      <c r="V308" s="6">
        <f t="shared" si="201"/>
        <v>9.2113123212637704E-2</v>
      </c>
      <c r="W308" s="2">
        <f t="shared" si="202"/>
        <v>62.009424280639841</v>
      </c>
      <c r="X308" s="6">
        <f>W308/MAX(W$1:W308)-1</f>
        <v>0</v>
      </c>
      <c r="AC308" s="18" t="s">
        <v>248</v>
      </c>
      <c r="AD308" s="18" t="s">
        <v>249</v>
      </c>
      <c r="AE308" s="19">
        <v>39885</v>
      </c>
      <c r="AF308" s="23">
        <v>2569.63</v>
      </c>
      <c r="AG308" s="2">
        <f t="shared" si="215"/>
        <v>2646.1245000000008</v>
      </c>
      <c r="AH308" s="25">
        <f t="shared" si="216"/>
        <v>0</v>
      </c>
      <c r="AI308" s="6">
        <f t="shared" si="218"/>
        <v>-1.0626706144623244E-2</v>
      </c>
      <c r="AJ308" s="2">
        <f t="shared" si="219"/>
        <v>0.41151156579695275</v>
      </c>
    </row>
    <row r="309" spans="1:37" x14ac:dyDescent="0.25">
      <c r="A309" s="25">
        <v>308</v>
      </c>
      <c r="B309" s="25" t="s">
        <v>411</v>
      </c>
      <c r="C309" s="25" t="s">
        <v>176</v>
      </c>
      <c r="D309" s="25" t="s">
        <v>11</v>
      </c>
      <c r="E309" s="25" t="s">
        <v>211</v>
      </c>
      <c r="F309" s="25" t="s">
        <v>211</v>
      </c>
      <c r="G309" s="25" t="s">
        <v>212</v>
      </c>
      <c r="H309" s="4">
        <v>2.3599999999999999E-2</v>
      </c>
      <c r="I309" s="2">
        <f t="shared" si="205"/>
        <v>8.5673867430842101</v>
      </c>
      <c r="J309" s="6">
        <f>I309/MAX(I$1:I309)-1</f>
        <v>-1.0558678587587189E-2</v>
      </c>
      <c r="M309" s="4">
        <v>1.44E-2</v>
      </c>
      <c r="N309" s="4">
        <f t="shared" si="198"/>
        <v>9.1999999999999998E-3</v>
      </c>
      <c r="O309" s="2">
        <f t="shared" si="199"/>
        <v>11.216206320567052</v>
      </c>
      <c r="P309" s="6">
        <f>O309/MAX(O$1:O309)-1</f>
        <v>0</v>
      </c>
      <c r="S309" s="25" t="s">
        <v>411</v>
      </c>
      <c r="T309" s="25" t="s">
        <v>176</v>
      </c>
      <c r="U309" s="6">
        <f t="shared" si="200"/>
        <v>3.2353667572240008E-2</v>
      </c>
      <c r="V309" s="6">
        <f t="shared" si="201"/>
        <v>-8.7536675722400085E-3</v>
      </c>
      <c r="W309" s="2">
        <f t="shared" si="202"/>
        <v>61.466614394141132</v>
      </c>
      <c r="X309" s="6">
        <f>W309/MAX(W$1:W309)-1</f>
        <v>-8.7536675722400537E-3</v>
      </c>
      <c r="Z309" s="30">
        <f t="shared" ref="Z309" si="240">W309</f>
        <v>61.466614394141132</v>
      </c>
      <c r="AA309" s="6">
        <f>Z309/MAX(Z$1:Z309)-1</f>
        <v>0</v>
      </c>
      <c r="AC309" s="18" t="s">
        <v>248</v>
      </c>
      <c r="AD309" s="18" t="s">
        <v>249</v>
      </c>
      <c r="AE309" s="19">
        <v>39888</v>
      </c>
      <c r="AF309" s="23">
        <v>2603.06</v>
      </c>
      <c r="AG309" s="2">
        <f t="shared" si="215"/>
        <v>2633.5555000000004</v>
      </c>
      <c r="AH309" s="25">
        <f t="shared" si="216"/>
        <v>0</v>
      </c>
      <c r="AI309" s="6">
        <f t="shared" si="218"/>
        <v>1.3009655086529959E-2</v>
      </c>
      <c r="AJ309" s="2">
        <f t="shared" si="219"/>
        <v>0.41686518933208899</v>
      </c>
    </row>
    <row r="310" spans="1:37" x14ac:dyDescent="0.25">
      <c r="A310" s="25">
        <v>309</v>
      </c>
      <c r="B310" s="25" t="s">
        <v>176</v>
      </c>
      <c r="C310" s="25" t="s">
        <v>412</v>
      </c>
      <c r="D310" s="25" t="s">
        <v>11</v>
      </c>
      <c r="E310" s="25" t="s">
        <v>205</v>
      </c>
      <c r="F310" s="25" t="s">
        <v>205</v>
      </c>
      <c r="G310" s="25" t="s">
        <v>215</v>
      </c>
      <c r="H310" s="4">
        <v>-5.0000000000000001E-4</v>
      </c>
      <c r="I310" s="2">
        <f t="shared" si="205"/>
        <v>8.5631030497126677</v>
      </c>
      <c r="J310" s="6">
        <f>I310/MAX(I$1:I310)-1</f>
        <v>-1.1053399248293405E-2</v>
      </c>
      <c r="M310" s="4">
        <v>-1.4800000000000001E-2</v>
      </c>
      <c r="N310" s="4">
        <f t="shared" si="198"/>
        <v>1.43E-2</v>
      </c>
      <c r="O310" s="2">
        <f t="shared" si="199"/>
        <v>11.376598070951161</v>
      </c>
      <c r="P310" s="6">
        <f>O310/MAX(O$1:O310)-1</f>
        <v>0</v>
      </c>
      <c r="S310" s="25" t="s">
        <v>176</v>
      </c>
      <c r="T310" s="25" t="s">
        <v>412</v>
      </c>
      <c r="U310" s="6">
        <f t="shared" si="200"/>
        <v>-7.0400563204486843E-4</v>
      </c>
      <c r="V310" s="6">
        <f t="shared" si="201"/>
        <v>2.0400563204486842E-4</v>
      </c>
      <c r="W310" s="2">
        <f t="shared" si="202"/>
        <v>61.479153929660271</v>
      </c>
      <c r="X310" s="6">
        <f>W310/MAX(W$1:W310)-1</f>
        <v>-8.5514477376809062E-3</v>
      </c>
      <c r="AC310" s="18" t="s">
        <v>248</v>
      </c>
      <c r="AD310" s="18" t="s">
        <v>249</v>
      </c>
      <c r="AE310" s="19">
        <v>39889</v>
      </c>
      <c r="AF310" s="23">
        <v>2699.59</v>
      </c>
      <c r="AG310" s="2">
        <f t="shared" si="215"/>
        <v>2631.6059999999998</v>
      </c>
      <c r="AH310" s="25">
        <f t="shared" si="216"/>
        <v>1</v>
      </c>
      <c r="AI310" s="6">
        <f t="shared" si="218"/>
        <v>3.7083278910205797E-2</v>
      </c>
      <c r="AJ310" s="2">
        <f t="shared" si="219"/>
        <v>0.43232391741604659</v>
      </c>
    </row>
    <row r="311" spans="1:37" x14ac:dyDescent="0.25">
      <c r="A311" s="25">
        <v>310</v>
      </c>
      <c r="B311" s="25" t="s">
        <v>412</v>
      </c>
      <c r="C311" s="25" t="s">
        <v>177</v>
      </c>
      <c r="D311" s="25" t="s">
        <v>11</v>
      </c>
      <c r="E311" s="25" t="s">
        <v>21</v>
      </c>
      <c r="F311" s="25" t="s">
        <v>21</v>
      </c>
      <c r="G311" s="25" t="s">
        <v>22</v>
      </c>
      <c r="H311" s="4">
        <v>3.4500000000000003E-2</v>
      </c>
      <c r="I311" s="2">
        <f t="shared" si="205"/>
        <v>8.8585301049277536</v>
      </c>
      <c r="J311" s="6">
        <f>I311/MAX(I$1:I311)-1</f>
        <v>0</v>
      </c>
      <c r="M311" s="4">
        <v>3.0499999999999999E-2</v>
      </c>
      <c r="N311" s="4">
        <f t="shared" si="198"/>
        <v>4.0000000000000036E-3</v>
      </c>
      <c r="O311" s="2">
        <f t="shared" si="199"/>
        <v>11.422104463234966</v>
      </c>
      <c r="P311" s="6">
        <f>O311/MAX(O$1:O311)-1</f>
        <v>0</v>
      </c>
      <c r="S311" s="25" t="s">
        <v>412</v>
      </c>
      <c r="T311" s="25" t="s">
        <v>177</v>
      </c>
      <c r="U311" s="6">
        <f t="shared" si="200"/>
        <v>-4.5323097954677039E-3</v>
      </c>
      <c r="V311" s="6">
        <f t="shared" si="201"/>
        <v>3.9032309795467707E-2</v>
      </c>
      <c r="W311" s="2">
        <f t="shared" si="202"/>
        <v>63.878827311806013</v>
      </c>
      <c r="X311" s="6">
        <f>W311/MAX(W$1:W311)-1</f>
        <v>0</v>
      </c>
      <c r="Z311" s="30">
        <f t="shared" ref="Z311" si="241">W311</f>
        <v>63.878827311806013</v>
      </c>
      <c r="AA311" s="6">
        <f>Z311/MAX(Z$1:Z311)-1</f>
        <v>0</v>
      </c>
      <c r="AC311" s="18" t="s">
        <v>248</v>
      </c>
      <c r="AD311" s="18" t="s">
        <v>249</v>
      </c>
      <c r="AE311" s="19">
        <v>39890</v>
      </c>
      <c r="AF311" s="23">
        <v>2734.55</v>
      </c>
      <c r="AG311" s="2">
        <f t="shared" si="215"/>
        <v>2636.6880000000006</v>
      </c>
      <c r="AH311" s="25">
        <f t="shared" si="216"/>
        <v>1</v>
      </c>
      <c r="AI311" s="6">
        <f t="shared" si="218"/>
        <v>1.2950114647038991E-2</v>
      </c>
      <c r="AJ311" s="2">
        <f t="shared" si="219"/>
        <v>0.43232391741604659</v>
      </c>
      <c r="AK311" s="14">
        <f t="shared" si="224"/>
        <v>1.7381014294490127E-2</v>
      </c>
    </row>
    <row r="312" spans="1:37" x14ac:dyDescent="0.25">
      <c r="A312" s="25">
        <v>311</v>
      </c>
      <c r="B312" s="25" t="s">
        <v>177</v>
      </c>
      <c r="C312" s="25" t="s">
        <v>413</v>
      </c>
      <c r="D312" s="25" t="s">
        <v>11</v>
      </c>
      <c r="E312" s="25" t="s">
        <v>18</v>
      </c>
      <c r="F312" s="25" t="s">
        <v>18</v>
      </c>
      <c r="G312" s="25" t="s">
        <v>19</v>
      </c>
      <c r="H312" s="4">
        <v>2.8E-3</v>
      </c>
      <c r="I312" s="2">
        <f t="shared" si="205"/>
        <v>8.8833339892215513</v>
      </c>
      <c r="J312" s="6">
        <f>I312/MAX(I$1:I312)-1</f>
        <v>0</v>
      </c>
      <c r="M312" s="4">
        <v>-7.6E-3</v>
      </c>
      <c r="N312" s="4">
        <f t="shared" si="198"/>
        <v>1.04E-2</v>
      </c>
      <c r="O312" s="2">
        <f t="shared" si="199"/>
        <v>11.540894349652609</v>
      </c>
      <c r="P312" s="6">
        <f>O312/MAX(O$1:O312)-1</f>
        <v>0</v>
      </c>
      <c r="S312" s="25" t="s">
        <v>177</v>
      </c>
      <c r="T312" s="25" t="s">
        <v>413</v>
      </c>
      <c r="U312" s="6">
        <f t="shared" si="200"/>
        <v>1.0468787109755295E-2</v>
      </c>
      <c r="V312" s="6">
        <f t="shared" si="201"/>
        <v>-7.668787109755295E-3</v>
      </c>
      <c r="W312" s="2">
        <f t="shared" si="202"/>
        <v>63.388954184330956</v>
      </c>
      <c r="X312" s="6">
        <f>W312/MAX(W$1:W312)-1</f>
        <v>-7.6687871097552707E-3</v>
      </c>
      <c r="AC312" s="18" t="s">
        <v>248</v>
      </c>
      <c r="AD312" s="18" t="s">
        <v>249</v>
      </c>
      <c r="AE312" s="19">
        <v>39891</v>
      </c>
      <c r="AF312" s="23">
        <v>2797.16</v>
      </c>
      <c r="AG312" s="2">
        <f t="shared" si="215"/>
        <v>2642.1715000000004</v>
      </c>
      <c r="AH312" s="25">
        <f t="shared" si="216"/>
        <v>1</v>
      </c>
      <c r="AI312" s="6">
        <f t="shared" si="218"/>
        <v>2.2895906090581564E-2</v>
      </c>
      <c r="AJ312" s="2">
        <f t="shared" si="219"/>
        <v>0.43232391741604659</v>
      </c>
    </row>
    <row r="313" spans="1:37" x14ac:dyDescent="0.25">
      <c r="A313" s="25">
        <v>312</v>
      </c>
      <c r="B313" s="25" t="s">
        <v>413</v>
      </c>
      <c r="C313" s="25" t="s">
        <v>178</v>
      </c>
      <c r="D313" s="25" t="s">
        <v>11</v>
      </c>
      <c r="E313" s="25" t="s">
        <v>205</v>
      </c>
      <c r="F313" s="25" t="s">
        <v>205</v>
      </c>
      <c r="G313" s="25" t="s">
        <v>215</v>
      </c>
      <c r="H313" s="4">
        <v>3.8899999999999997E-2</v>
      </c>
      <c r="I313" s="2">
        <f t="shared" si="205"/>
        <v>9.2288956814022693</v>
      </c>
      <c r="J313" s="6">
        <f>I313/MAX(I$1:I313)-1</f>
        <v>0</v>
      </c>
      <c r="M313" s="4">
        <v>4.7000000000000002E-3</v>
      </c>
      <c r="N313" s="4">
        <f t="shared" si="198"/>
        <v>3.4199999999999994E-2</v>
      </c>
      <c r="O313" s="2">
        <f t="shared" si="199"/>
        <v>11.935592936410728</v>
      </c>
      <c r="P313" s="6">
        <f>O313/MAX(O$1:O313)-1</f>
        <v>0</v>
      </c>
      <c r="S313" s="25" t="s">
        <v>413</v>
      </c>
      <c r="T313" s="25" t="s">
        <v>178</v>
      </c>
      <c r="U313" s="6">
        <f t="shared" si="200"/>
        <v>0</v>
      </c>
      <c r="V313" s="6">
        <f t="shared" si="201"/>
        <v>3.8899999999999997E-2</v>
      </c>
      <c r="W313" s="2">
        <f t="shared" si="202"/>
        <v>65.854784502101424</v>
      </c>
      <c r="X313" s="6">
        <f>W313/MAX(W$1:W313)-1</f>
        <v>0</v>
      </c>
      <c r="Z313" s="30">
        <f t="shared" ref="Z313" si="242">W313</f>
        <v>65.854784502101424</v>
      </c>
      <c r="AA313" s="6">
        <f>Z313/MAX(Z$1:Z313)-1</f>
        <v>0</v>
      </c>
      <c r="AC313" s="18" t="s">
        <v>248</v>
      </c>
      <c r="AD313" s="18" t="s">
        <v>249</v>
      </c>
      <c r="AE313" s="19">
        <v>39892</v>
      </c>
      <c r="AF313" s="23">
        <v>2784.11</v>
      </c>
      <c r="AG313" s="2">
        <f t="shared" si="215"/>
        <v>2642.529</v>
      </c>
      <c r="AH313" s="25">
        <f t="shared" si="216"/>
        <v>1</v>
      </c>
      <c r="AI313" s="6">
        <f t="shared" si="218"/>
        <v>-4.6654463813294855E-3</v>
      </c>
      <c r="AJ313" s="2">
        <f t="shared" si="219"/>
        <v>0.43232391741604659</v>
      </c>
    </row>
    <row r="314" spans="1:37" x14ac:dyDescent="0.25">
      <c r="A314" s="25">
        <v>313</v>
      </c>
      <c r="B314" s="25" t="s">
        <v>178</v>
      </c>
      <c r="C314" s="25" t="s">
        <v>414</v>
      </c>
      <c r="D314" s="25" t="s">
        <v>11</v>
      </c>
      <c r="E314" s="25" t="s">
        <v>217</v>
      </c>
      <c r="F314" s="25" t="s">
        <v>217</v>
      </c>
      <c r="G314" s="25" t="s">
        <v>218</v>
      </c>
      <c r="H314" s="4">
        <v>-2.3300000000000001E-2</v>
      </c>
      <c r="I314" s="2">
        <f t="shared" si="205"/>
        <v>9.0138624120255972</v>
      </c>
      <c r="J314" s="6">
        <f>I314/MAX(I$1:I314)-1</f>
        <v>-2.3299999999999876E-2</v>
      </c>
      <c r="M314" s="4">
        <v>-2.4500000000000001E-2</v>
      </c>
      <c r="N314" s="4">
        <f t="shared" si="198"/>
        <v>1.1999999999999997E-3</v>
      </c>
      <c r="O314" s="2">
        <f t="shared" si="199"/>
        <v>11.949915647934422</v>
      </c>
      <c r="P314" s="6">
        <f>O314/MAX(O$1:O314)-1</f>
        <v>0</v>
      </c>
      <c r="S314" s="25" t="s">
        <v>178</v>
      </c>
      <c r="T314" s="25" t="s">
        <v>414</v>
      </c>
      <c r="U314" s="6">
        <f t="shared" si="200"/>
        <v>0</v>
      </c>
      <c r="V314" s="6">
        <f t="shared" si="201"/>
        <v>-2.3300000000000001E-2</v>
      </c>
      <c r="W314" s="2">
        <f t="shared" si="202"/>
        <v>64.320368023202462</v>
      </c>
      <c r="X314" s="6">
        <f>W314/MAX(W$1:W314)-1</f>
        <v>-2.3299999999999987E-2</v>
      </c>
      <c r="AC314" s="18" t="s">
        <v>248</v>
      </c>
      <c r="AD314" s="18" t="s">
        <v>249</v>
      </c>
      <c r="AE314" s="19">
        <v>39895</v>
      </c>
      <c r="AF314" s="23">
        <v>2843.88</v>
      </c>
      <c r="AG314" s="2">
        <f t="shared" si="215"/>
        <v>2641.1334999999995</v>
      </c>
      <c r="AH314" s="25">
        <f t="shared" si="216"/>
        <v>1</v>
      </c>
      <c r="AI314" s="6">
        <f t="shared" si="218"/>
        <v>2.1468260952333118E-2</v>
      </c>
      <c r="AJ314" s="2">
        <f t="shared" si="219"/>
        <v>0.43232391741604659</v>
      </c>
    </row>
    <row r="315" spans="1:37" x14ac:dyDescent="0.25">
      <c r="A315" s="25">
        <v>314</v>
      </c>
      <c r="B315" s="25" t="s">
        <v>414</v>
      </c>
      <c r="C315" s="25" t="s">
        <v>179</v>
      </c>
      <c r="D315" s="25" t="s">
        <v>11</v>
      </c>
      <c r="E315" s="25" t="s">
        <v>80</v>
      </c>
      <c r="F315" s="25" t="s">
        <v>80</v>
      </c>
      <c r="G315" s="25" t="s">
        <v>81</v>
      </c>
      <c r="H315" s="4">
        <v>6.7799999999999999E-2</v>
      </c>
      <c r="I315" s="2">
        <f t="shared" si="205"/>
        <v>9.6250022835609332</v>
      </c>
      <c r="J315" s="6">
        <f>I315/MAX(I$1:I315)-1</f>
        <v>0</v>
      </c>
      <c r="M315" s="4">
        <v>2.8299999999999999E-2</v>
      </c>
      <c r="N315" s="4">
        <f t="shared" si="198"/>
        <v>3.95E-2</v>
      </c>
      <c r="O315" s="2">
        <f t="shared" si="199"/>
        <v>12.421937316027833</v>
      </c>
      <c r="P315" s="6">
        <f>O315/MAX(O$1:O315)-1</f>
        <v>0</v>
      </c>
      <c r="S315" s="25" t="s">
        <v>414</v>
      </c>
      <c r="T315" s="25" t="s">
        <v>179</v>
      </c>
      <c r="U315" s="6">
        <f t="shared" si="200"/>
        <v>3.5079103802062805E-2</v>
      </c>
      <c r="V315" s="6">
        <f t="shared" si="201"/>
        <v>3.2720896197937194E-2</v>
      </c>
      <c r="W315" s="2">
        <f t="shared" si="202"/>
        <v>66.424988108702792</v>
      </c>
      <c r="X315" s="6">
        <f>W315/MAX(W$1:W315)-1</f>
        <v>0</v>
      </c>
      <c r="Z315" s="30">
        <f t="shared" ref="Z315" si="243">W315</f>
        <v>66.424988108702792</v>
      </c>
      <c r="AA315" s="6">
        <f>Z315/MAX(Z$1:Z315)-1</f>
        <v>0</v>
      </c>
      <c r="AC315" s="18" t="s">
        <v>248</v>
      </c>
      <c r="AD315" s="18" t="s">
        <v>249</v>
      </c>
      <c r="AE315" s="19">
        <v>39896</v>
      </c>
      <c r="AF315" s="23">
        <v>2865.33</v>
      </c>
      <c r="AG315" s="2">
        <f t="shared" si="215"/>
        <v>2646.6880000000001</v>
      </c>
      <c r="AH315" s="25">
        <f t="shared" si="216"/>
        <v>1</v>
      </c>
      <c r="AI315" s="6">
        <f t="shared" si="218"/>
        <v>7.5425123422927509E-3</v>
      </c>
      <c r="AJ315" s="2">
        <f t="shared" si="219"/>
        <v>0.43232391741604659</v>
      </c>
    </row>
    <row r="316" spans="1:37" x14ac:dyDescent="0.25">
      <c r="A316" s="25">
        <v>315</v>
      </c>
      <c r="B316" s="25" t="s">
        <v>179</v>
      </c>
      <c r="C316" s="25" t="s">
        <v>415</v>
      </c>
      <c r="D316" s="25" t="s">
        <v>11</v>
      </c>
      <c r="E316" s="25" t="s">
        <v>205</v>
      </c>
      <c r="F316" s="25" t="s">
        <v>205</v>
      </c>
      <c r="G316" s="25" t="s">
        <v>215</v>
      </c>
      <c r="H316" s="4">
        <v>2.93E-2</v>
      </c>
      <c r="I316" s="2">
        <f t="shared" si="205"/>
        <v>9.9070148504692703</v>
      </c>
      <c r="J316" s="6">
        <f>I316/MAX(I$1:I316)-1</f>
        <v>0</v>
      </c>
      <c r="M316" s="4">
        <v>4.0800000000000003E-2</v>
      </c>
      <c r="N316" s="4">
        <f t="shared" si="198"/>
        <v>-1.1500000000000003E-2</v>
      </c>
      <c r="O316" s="2">
        <f t="shared" si="199"/>
        <v>12.279085036893514</v>
      </c>
      <c r="P316" s="6">
        <f>O316/MAX(O$1:O316)-1</f>
        <v>-1.1499999999999844E-2</v>
      </c>
      <c r="S316" s="25" t="s">
        <v>179</v>
      </c>
      <c r="T316" s="25" t="s">
        <v>415</v>
      </c>
      <c r="U316" s="6">
        <f t="shared" si="200"/>
        <v>3.5079103802062805E-2</v>
      </c>
      <c r="V316" s="6">
        <f t="shared" si="201"/>
        <v>-5.7791038020628058E-3</v>
      </c>
      <c r="W316" s="2">
        <f t="shared" si="202"/>
        <v>66.041111207371813</v>
      </c>
      <c r="X316" s="6">
        <f>W316/MAX(W$1:W316)-1</f>
        <v>-5.7791038020628127E-3</v>
      </c>
      <c r="AC316" s="18" t="s">
        <v>248</v>
      </c>
      <c r="AD316" s="18" t="s">
        <v>249</v>
      </c>
      <c r="AE316" s="19">
        <v>39897</v>
      </c>
      <c r="AF316" s="23">
        <v>2785.66</v>
      </c>
      <c r="AG316" s="2">
        <f t="shared" si="215"/>
        <v>2647.4160000000002</v>
      </c>
      <c r="AH316" s="25">
        <f t="shared" si="216"/>
        <v>1</v>
      </c>
      <c r="AI316" s="6">
        <f t="shared" si="218"/>
        <v>-2.7804825273179734E-2</v>
      </c>
      <c r="AJ316" s="2">
        <f t="shared" si="219"/>
        <v>0.43232391741604659</v>
      </c>
      <c r="AK316" s="14">
        <f t="shared" si="228"/>
        <v>4.3372227396932361E-2</v>
      </c>
    </row>
    <row r="317" spans="1:37" x14ac:dyDescent="0.25">
      <c r="A317" s="25">
        <v>316</v>
      </c>
      <c r="B317" s="25" t="s">
        <v>415</v>
      </c>
      <c r="C317" s="25" t="s">
        <v>180</v>
      </c>
      <c r="D317" s="25" t="s">
        <v>11</v>
      </c>
      <c r="E317" s="25" t="s">
        <v>18</v>
      </c>
      <c r="F317" s="25" t="s">
        <v>18</v>
      </c>
      <c r="G317" s="25" t="s">
        <v>19</v>
      </c>
      <c r="H317" s="4">
        <v>1.34E-2</v>
      </c>
      <c r="I317" s="2">
        <f t="shared" si="205"/>
        <v>10.03976884946556</v>
      </c>
      <c r="J317" s="6">
        <f>I317/MAX(I$1:I317)-1</f>
        <v>0</v>
      </c>
      <c r="M317" s="4">
        <v>-9.2999999999999992E-3</v>
      </c>
      <c r="N317" s="4">
        <f t="shared" si="198"/>
        <v>2.2699999999999998E-2</v>
      </c>
      <c r="O317" s="2">
        <f t="shared" si="199"/>
        <v>12.557820267230996</v>
      </c>
      <c r="P317" s="6">
        <f>O317/MAX(O$1:O317)-1</f>
        <v>0</v>
      </c>
      <c r="S317" s="25" t="s">
        <v>415</v>
      </c>
      <c r="T317" s="25" t="s">
        <v>180</v>
      </c>
      <c r="U317" s="6">
        <f t="shared" si="200"/>
        <v>0</v>
      </c>
      <c r="V317" s="6">
        <f t="shared" si="201"/>
        <v>1.34E-2</v>
      </c>
      <c r="W317" s="2">
        <f t="shared" si="202"/>
        <v>66.926062097550599</v>
      </c>
      <c r="X317" s="6">
        <f>W317/MAX(W$1:W317)-1</f>
        <v>0</v>
      </c>
      <c r="Z317" s="30">
        <f t="shared" ref="Z317" si="244">W317</f>
        <v>66.926062097550599</v>
      </c>
      <c r="AA317" s="6">
        <f>Z317/MAX(Z$1:Z317)-1</f>
        <v>0</v>
      </c>
      <c r="AC317" s="18" t="s">
        <v>248</v>
      </c>
      <c r="AD317" s="18" t="s">
        <v>249</v>
      </c>
      <c r="AE317" s="19">
        <v>39898</v>
      </c>
      <c r="AF317" s="23">
        <v>2853.41</v>
      </c>
      <c r="AG317" s="2">
        <f t="shared" si="215"/>
        <v>2661.5225000000005</v>
      </c>
      <c r="AH317" s="25">
        <f t="shared" si="216"/>
        <v>1</v>
      </c>
      <c r="AI317" s="6">
        <f t="shared" si="218"/>
        <v>2.432098676794725E-2</v>
      </c>
      <c r="AJ317" s="2">
        <f t="shared" si="219"/>
        <v>0.43232391741604659</v>
      </c>
    </row>
    <row r="318" spans="1:37" x14ac:dyDescent="0.25">
      <c r="A318" s="25">
        <v>317</v>
      </c>
      <c r="B318" s="25" t="s">
        <v>180</v>
      </c>
      <c r="C318" s="25" t="s">
        <v>416</v>
      </c>
      <c r="D318" s="25" t="s">
        <v>11</v>
      </c>
      <c r="E318" s="25" t="s">
        <v>211</v>
      </c>
      <c r="F318" s="25" t="s">
        <v>211</v>
      </c>
      <c r="G318" s="25" t="s">
        <v>212</v>
      </c>
      <c r="H318" s="4">
        <v>1.6899999999999998E-2</v>
      </c>
      <c r="I318" s="2">
        <f t="shared" si="205"/>
        <v>10.209440943021526</v>
      </c>
      <c r="J318" s="6">
        <f>I318/MAX(I$1:I318)-1</f>
        <v>0</v>
      </c>
      <c r="M318" s="4">
        <v>1.24E-2</v>
      </c>
      <c r="N318" s="4">
        <f t="shared" si="198"/>
        <v>4.4999999999999988E-3</v>
      </c>
      <c r="O318" s="2">
        <f t="shared" si="199"/>
        <v>12.614330458433535</v>
      </c>
      <c r="P318" s="6">
        <f>O318/MAX(O$1:O318)-1</f>
        <v>0</v>
      </c>
      <c r="S318" s="25" t="s">
        <v>180</v>
      </c>
      <c r="T318" s="25" t="s">
        <v>416</v>
      </c>
      <c r="U318" s="6">
        <f t="shared" si="200"/>
        <v>0</v>
      </c>
      <c r="V318" s="6">
        <f t="shared" si="201"/>
        <v>1.6899999999999998E-2</v>
      </c>
      <c r="W318" s="2">
        <f t="shared" si="202"/>
        <v>68.057112546999193</v>
      </c>
      <c r="X318" s="6">
        <f>W318/MAX(W$1:W318)-1</f>
        <v>0</v>
      </c>
      <c r="AC318" s="18" t="s">
        <v>248</v>
      </c>
      <c r="AD318" s="18" t="s">
        <v>249</v>
      </c>
      <c r="AE318" s="19">
        <v>39899</v>
      </c>
      <c r="AF318" s="23">
        <v>2877.88</v>
      </c>
      <c r="AG318" s="2">
        <f t="shared" si="215"/>
        <v>2684.569</v>
      </c>
      <c r="AH318" s="25">
        <f t="shared" si="216"/>
        <v>1</v>
      </c>
      <c r="AI318" s="6">
        <f t="shared" si="218"/>
        <v>8.5757041574818782E-3</v>
      </c>
      <c r="AJ318" s="2">
        <f t="shared" si="219"/>
        <v>0.43232391741604659</v>
      </c>
    </row>
    <row r="319" spans="1:37" x14ac:dyDescent="0.25">
      <c r="A319" s="25">
        <v>318</v>
      </c>
      <c r="B319" s="25" t="s">
        <v>416</v>
      </c>
      <c r="C319" s="25" t="s">
        <v>181</v>
      </c>
      <c r="D319" s="25" t="s">
        <v>11</v>
      </c>
      <c r="E319" s="25" t="s">
        <v>255</v>
      </c>
      <c r="F319" s="25" t="s">
        <v>255</v>
      </c>
      <c r="G319" s="25" t="s">
        <v>256</v>
      </c>
      <c r="H319" s="4">
        <v>-1.1999999999999999E-3</v>
      </c>
      <c r="I319" s="2">
        <f t="shared" si="205"/>
        <v>10.197189613889901</v>
      </c>
      <c r="J319" s="6">
        <f>I319/MAX(I$1:I319)-1</f>
        <v>-1.1999999999999789E-3</v>
      </c>
      <c r="M319" s="4">
        <v>5.7000000000000002E-3</v>
      </c>
      <c r="N319" s="4">
        <f t="shared" si="198"/>
        <v>-6.8999999999999999E-3</v>
      </c>
      <c r="O319" s="2">
        <f t="shared" si="199"/>
        <v>12.527291578270344</v>
      </c>
      <c r="P319" s="6">
        <f>O319/MAX(O$1:O319)-1</f>
        <v>-6.9000000000000172E-3</v>
      </c>
      <c r="S319" s="25" t="s">
        <v>416</v>
      </c>
      <c r="T319" s="25" t="s">
        <v>181</v>
      </c>
      <c r="U319" s="6">
        <f t="shared" si="200"/>
        <v>0</v>
      </c>
      <c r="V319" s="6">
        <f t="shared" si="201"/>
        <v>-1.1999999999999999E-3</v>
      </c>
      <c r="W319" s="2">
        <f t="shared" si="202"/>
        <v>67.975444011942798</v>
      </c>
      <c r="X319" s="6">
        <f>W319/MAX(W$1:W319)-1</f>
        <v>-1.1999999999999789E-3</v>
      </c>
      <c r="Z319" s="30">
        <f t="shared" ref="Z319" si="245">W319</f>
        <v>67.975444011942798</v>
      </c>
      <c r="AA319" s="6">
        <f>Z319/MAX(Z$1:Z319)-1</f>
        <v>0</v>
      </c>
      <c r="AC319" s="18" t="s">
        <v>248</v>
      </c>
      <c r="AD319" s="18" t="s">
        <v>249</v>
      </c>
      <c r="AE319" s="19">
        <v>39902</v>
      </c>
      <c r="AF319" s="23">
        <v>2883.21</v>
      </c>
      <c r="AG319" s="2">
        <f t="shared" si="215"/>
        <v>2704.7889999999998</v>
      </c>
      <c r="AH319" s="25">
        <f t="shared" si="216"/>
        <v>1</v>
      </c>
      <c r="AI319" s="6">
        <f t="shared" si="218"/>
        <v>1.8520577647433978E-3</v>
      </c>
      <c r="AJ319" s="2">
        <f t="shared" si="219"/>
        <v>0.43232391741604659</v>
      </c>
    </row>
    <row r="320" spans="1:37" x14ac:dyDescent="0.25">
      <c r="A320" s="25">
        <v>319</v>
      </c>
      <c r="B320" s="25" t="s">
        <v>181</v>
      </c>
      <c r="C320" s="25" t="s">
        <v>417</v>
      </c>
      <c r="D320" s="25" t="s">
        <v>11</v>
      </c>
      <c r="E320" s="25" t="s">
        <v>205</v>
      </c>
      <c r="F320" s="25" t="s">
        <v>205</v>
      </c>
      <c r="G320" s="25" t="s">
        <v>215</v>
      </c>
      <c r="H320" s="4">
        <v>3.7900000000000003E-2</v>
      </c>
      <c r="I320" s="2">
        <f t="shared" si="205"/>
        <v>10.583663100256329</v>
      </c>
      <c r="J320" s="6">
        <f>I320/MAX(I$1:I320)-1</f>
        <v>0</v>
      </c>
      <c r="M320" s="4">
        <v>0.05</v>
      </c>
      <c r="N320" s="4">
        <f t="shared" si="198"/>
        <v>-1.21E-2</v>
      </c>
      <c r="O320" s="2">
        <f t="shared" si="199"/>
        <v>12.375711350173273</v>
      </c>
      <c r="P320" s="6">
        <f>O320/MAX(O$1:O320)-1</f>
        <v>-1.8916510000000053E-2</v>
      </c>
      <c r="S320" s="25" t="s">
        <v>181</v>
      </c>
      <c r="T320" s="25" t="s">
        <v>417</v>
      </c>
      <c r="U320" s="6">
        <f t="shared" si="200"/>
        <v>0</v>
      </c>
      <c r="V320" s="6">
        <f t="shared" si="201"/>
        <v>3.7900000000000003E-2</v>
      </c>
      <c r="W320" s="2">
        <f t="shared" si="202"/>
        <v>70.55171333999543</v>
      </c>
      <c r="X320" s="6">
        <f>W320/MAX(W$1:W320)-1</f>
        <v>0</v>
      </c>
      <c r="AC320" s="18" t="s">
        <v>248</v>
      </c>
      <c r="AD320" s="18" t="s">
        <v>249</v>
      </c>
      <c r="AE320" s="19">
        <v>39903</v>
      </c>
      <c r="AF320" s="23">
        <v>2914.13</v>
      </c>
      <c r="AG320" s="2">
        <f t="shared" si="215"/>
        <v>2725.5039999999999</v>
      </c>
      <c r="AH320" s="25">
        <f t="shared" si="216"/>
        <v>1</v>
      </c>
      <c r="AI320" s="6">
        <f t="shared" si="218"/>
        <v>1.0724158143180729E-2</v>
      </c>
      <c r="AJ320" s="2">
        <f t="shared" si="219"/>
        <v>0.43232391741604659</v>
      </c>
    </row>
    <row r="321" spans="1:37" x14ac:dyDescent="0.25">
      <c r="A321" s="25">
        <v>320</v>
      </c>
      <c r="B321" s="25" t="s">
        <v>417</v>
      </c>
      <c r="C321" s="25" t="s">
        <v>182</v>
      </c>
      <c r="D321" s="25" t="s">
        <v>11</v>
      </c>
      <c r="E321" s="25" t="s">
        <v>217</v>
      </c>
      <c r="F321" s="25" t="s">
        <v>217</v>
      </c>
      <c r="G321" s="25" t="s">
        <v>218</v>
      </c>
      <c r="H321" s="4">
        <v>1.5599999999999999E-2</v>
      </c>
      <c r="I321" s="2">
        <f t="shared" si="205"/>
        <v>10.748768244620328</v>
      </c>
      <c r="J321" s="6">
        <f>I321/MAX(I$1:I321)-1</f>
        <v>0</v>
      </c>
      <c r="M321" s="4">
        <v>6.7999999999999996E-3</v>
      </c>
      <c r="N321" s="4">
        <f t="shared" si="198"/>
        <v>8.7999999999999988E-3</v>
      </c>
      <c r="O321" s="2">
        <f t="shared" si="199"/>
        <v>12.484617610054796</v>
      </c>
      <c r="P321" s="6">
        <f>O321/MAX(O$1:O321)-1</f>
        <v>-1.0282975288000151E-2</v>
      </c>
      <c r="S321" s="25" t="s">
        <v>417</v>
      </c>
      <c r="T321" s="25" t="s">
        <v>182</v>
      </c>
      <c r="U321" s="6">
        <f t="shared" si="200"/>
        <v>0</v>
      </c>
      <c r="V321" s="6">
        <f t="shared" si="201"/>
        <v>1.5599999999999999E-2</v>
      </c>
      <c r="W321" s="2">
        <f t="shared" si="202"/>
        <v>71.652320068099357</v>
      </c>
      <c r="X321" s="6">
        <f>W321/MAX(W$1:W321)-1</f>
        <v>0</v>
      </c>
      <c r="Z321" s="30">
        <f t="shared" ref="Z321" si="246">W321</f>
        <v>71.652320068099357</v>
      </c>
      <c r="AA321" s="6">
        <f>Z321/MAX(Z$1:Z321)-1</f>
        <v>0</v>
      </c>
      <c r="AC321" s="18" t="s">
        <v>248</v>
      </c>
      <c r="AD321" s="18" t="s">
        <v>249</v>
      </c>
      <c r="AE321" s="19">
        <v>39904</v>
      </c>
      <c r="AF321" s="23">
        <v>2962.84</v>
      </c>
      <c r="AG321" s="2">
        <f t="shared" si="215"/>
        <v>2741.0755000000004</v>
      </c>
      <c r="AH321" s="25">
        <f t="shared" si="216"/>
        <v>1</v>
      </c>
      <c r="AI321" s="6">
        <f t="shared" si="218"/>
        <v>1.6715108797479949E-2</v>
      </c>
      <c r="AJ321" s="2">
        <f t="shared" si="219"/>
        <v>0.43232391741604659</v>
      </c>
      <c r="AK321" s="14">
        <f t="shared" ref="AK321" si="247">AJ321/AJ311-1</f>
        <v>0</v>
      </c>
    </row>
    <row r="322" spans="1:37" x14ac:dyDescent="0.25">
      <c r="A322" s="25">
        <v>321</v>
      </c>
      <c r="B322" s="25" t="s">
        <v>182</v>
      </c>
      <c r="C322" s="25" t="s">
        <v>418</v>
      </c>
      <c r="D322" s="25" t="s">
        <v>11</v>
      </c>
      <c r="E322" s="25" t="s">
        <v>217</v>
      </c>
      <c r="F322" s="25" t="s">
        <v>217</v>
      </c>
      <c r="G322" s="25" t="s">
        <v>218</v>
      </c>
      <c r="H322" s="4">
        <v>3.85E-2</v>
      </c>
      <c r="I322" s="2">
        <f t="shared" si="205"/>
        <v>11.16259582203821</v>
      </c>
      <c r="J322" s="6">
        <f>I322/MAX(I$1:I322)-1</f>
        <v>0</v>
      </c>
      <c r="M322" s="4">
        <v>2.0400000000000001E-2</v>
      </c>
      <c r="N322" s="4">
        <f t="shared" si="198"/>
        <v>1.8099999999999998E-2</v>
      </c>
      <c r="O322" s="2">
        <f t="shared" si="199"/>
        <v>12.710589188796789</v>
      </c>
      <c r="P322" s="6">
        <f>O322/MAX(O$1:O322)-1</f>
        <v>0</v>
      </c>
      <c r="S322" s="25" t="s">
        <v>182</v>
      </c>
      <c r="T322" s="25" t="s">
        <v>418</v>
      </c>
      <c r="U322" s="6">
        <f t="shared" si="200"/>
        <v>0</v>
      </c>
      <c r="V322" s="6">
        <f t="shared" si="201"/>
        <v>3.85E-2</v>
      </c>
      <c r="W322" s="2">
        <f t="shared" si="202"/>
        <v>74.410934390721181</v>
      </c>
      <c r="X322" s="6">
        <f>W322/MAX(W$1:W322)-1</f>
        <v>0</v>
      </c>
      <c r="AC322" s="18" t="s">
        <v>248</v>
      </c>
      <c r="AD322" s="18" t="s">
        <v>249</v>
      </c>
      <c r="AE322" s="19">
        <v>39905</v>
      </c>
      <c r="AF322" s="23">
        <v>2965.74</v>
      </c>
      <c r="AG322" s="2">
        <f t="shared" si="215"/>
        <v>2755.7840000000001</v>
      </c>
      <c r="AH322" s="25">
        <f t="shared" si="216"/>
        <v>1</v>
      </c>
      <c r="AI322" s="6">
        <f t="shared" si="218"/>
        <v>9.7879061981065441E-4</v>
      </c>
      <c r="AJ322" s="2">
        <f t="shared" si="219"/>
        <v>0.43232391741604659</v>
      </c>
    </row>
    <row r="323" spans="1:37" x14ac:dyDescent="0.25">
      <c r="A323" s="25">
        <v>322</v>
      </c>
      <c r="B323" s="25" t="s">
        <v>418</v>
      </c>
      <c r="C323" s="25" t="s">
        <v>183</v>
      </c>
      <c r="D323" s="25" t="s">
        <v>11</v>
      </c>
      <c r="E323" s="25" t="s">
        <v>217</v>
      </c>
      <c r="F323" s="25" t="s">
        <v>217</v>
      </c>
      <c r="G323" s="25" t="s">
        <v>218</v>
      </c>
      <c r="H323" s="4">
        <v>2.6100000000000002E-2</v>
      </c>
      <c r="I323" s="2">
        <f t="shared" si="205"/>
        <v>11.453939572993407</v>
      </c>
      <c r="J323" s="6">
        <f>I323/MAX(I$1:I323)-1</f>
        <v>0</v>
      </c>
      <c r="M323" s="4">
        <v>2.7900000000000001E-2</v>
      </c>
      <c r="N323" s="4">
        <f t="shared" ref="N323:N386" si="248">H323-M323</f>
        <v>-1.7999999999999995E-3</v>
      </c>
      <c r="O323" s="2">
        <f t="shared" ref="O323:O386" si="249">O322*(1+N323)</f>
        <v>12.687710128256954</v>
      </c>
      <c r="P323" s="6">
        <f>O323/MAX(O$1:O323)-1</f>
        <v>-1.8000000000000238E-3</v>
      </c>
      <c r="S323" s="25" t="s">
        <v>418</v>
      </c>
      <c r="T323" s="25" t="s">
        <v>183</v>
      </c>
      <c r="U323" s="6">
        <f t="shared" ref="U323:U386" si="250">INDEX(AK:AK,ROW(U323)*5+16)</f>
        <v>0</v>
      </c>
      <c r="V323" s="6">
        <f t="shared" ref="V323:V386" si="251">H323-U323</f>
        <v>2.6100000000000002E-2</v>
      </c>
      <c r="W323" s="2">
        <f t="shared" ref="W323:W386" si="252">W322*(1+V323)</f>
        <v>76.353059778319007</v>
      </c>
      <c r="X323" s="6">
        <f>W323/MAX(W$1:W323)-1</f>
        <v>0</v>
      </c>
      <c r="Z323" s="30">
        <f t="shared" ref="Z323" si="253">W323</f>
        <v>76.353059778319007</v>
      </c>
      <c r="AA323" s="6">
        <f>Z323/MAX(Z$1:Z323)-1</f>
        <v>0</v>
      </c>
      <c r="AC323" s="18" t="s">
        <v>248</v>
      </c>
      <c r="AD323" s="18" t="s">
        <v>249</v>
      </c>
      <c r="AE323" s="19">
        <v>39906</v>
      </c>
      <c r="AF323" s="23">
        <v>2934.25</v>
      </c>
      <c r="AG323" s="2">
        <f t="shared" si="215"/>
        <v>2769.8229999999999</v>
      </c>
      <c r="AH323" s="25">
        <f t="shared" si="216"/>
        <v>1</v>
      </c>
      <c r="AI323" s="6">
        <f t="shared" si="218"/>
        <v>-1.0617923351338932E-2</v>
      </c>
      <c r="AJ323" s="2">
        <f t="shared" si="219"/>
        <v>0.43232391741604659</v>
      </c>
    </row>
    <row r="324" spans="1:37" x14ac:dyDescent="0.25">
      <c r="A324" s="25">
        <v>323</v>
      </c>
      <c r="B324" s="25" t="s">
        <v>183</v>
      </c>
      <c r="C324" s="25" t="s">
        <v>419</v>
      </c>
      <c r="D324" s="25" t="s">
        <v>11</v>
      </c>
      <c r="E324" s="25" t="s">
        <v>205</v>
      </c>
      <c r="F324" s="25" t="s">
        <v>205</v>
      </c>
      <c r="G324" s="25" t="s">
        <v>215</v>
      </c>
      <c r="H324" s="4">
        <v>-1.6500000000000001E-2</v>
      </c>
      <c r="I324" s="2">
        <f t="shared" si="205"/>
        <v>11.264949570039017</v>
      </c>
      <c r="J324" s="6">
        <f>I324/MAX(I$1:I324)-1</f>
        <v>-1.6499999999999959E-2</v>
      </c>
      <c r="M324" s="4">
        <v>-2.53E-2</v>
      </c>
      <c r="N324" s="4">
        <f t="shared" si="248"/>
        <v>8.7999999999999988E-3</v>
      </c>
      <c r="O324" s="2">
        <f t="shared" si="249"/>
        <v>12.799361977385615</v>
      </c>
      <c r="P324" s="6">
        <f>O324/MAX(O$1:O324)-1</f>
        <v>0</v>
      </c>
      <c r="S324" s="25" t="s">
        <v>183</v>
      </c>
      <c r="T324" s="25" t="s">
        <v>419</v>
      </c>
      <c r="U324" s="6">
        <f t="shared" si="250"/>
        <v>0</v>
      </c>
      <c r="V324" s="6">
        <f t="shared" si="251"/>
        <v>-1.6500000000000001E-2</v>
      </c>
      <c r="W324" s="2">
        <f t="shared" si="252"/>
        <v>75.093234291976742</v>
      </c>
      <c r="X324" s="6">
        <f>W324/MAX(W$1:W324)-1</f>
        <v>-1.650000000000007E-2</v>
      </c>
      <c r="AC324" s="18" t="s">
        <v>248</v>
      </c>
      <c r="AD324" s="18" t="s">
        <v>249</v>
      </c>
      <c r="AE324" s="19">
        <v>39910</v>
      </c>
      <c r="AF324" s="23">
        <v>2968.52</v>
      </c>
      <c r="AG324" s="2">
        <f t="shared" si="215"/>
        <v>2791.4484999999995</v>
      </c>
      <c r="AH324" s="25">
        <f t="shared" si="216"/>
        <v>1</v>
      </c>
      <c r="AI324" s="6">
        <f t="shared" si="218"/>
        <v>1.1679304762716169E-2</v>
      </c>
      <c r="AJ324" s="2">
        <f t="shared" si="219"/>
        <v>0.43232391741604659</v>
      </c>
    </row>
    <row r="325" spans="1:37" x14ac:dyDescent="0.25">
      <c r="A325" s="25">
        <v>324</v>
      </c>
      <c r="B325" s="25" t="s">
        <v>419</v>
      </c>
      <c r="C325" s="25" t="s">
        <v>184</v>
      </c>
      <c r="D325" s="25" t="s">
        <v>11</v>
      </c>
      <c r="E325" s="25" t="s">
        <v>205</v>
      </c>
      <c r="F325" s="25" t="s">
        <v>205</v>
      </c>
      <c r="G325" s="25" t="s">
        <v>215</v>
      </c>
      <c r="H325" s="4">
        <v>6.9699999999999998E-2</v>
      </c>
      <c r="I325" s="2">
        <f t="shared" si="205"/>
        <v>12.050116555070737</v>
      </c>
      <c r="J325" s="6">
        <f>I325/MAX(I$1:I325)-1</f>
        <v>0</v>
      </c>
      <c r="M325" s="4">
        <v>6.08E-2</v>
      </c>
      <c r="N325" s="4">
        <f t="shared" si="248"/>
        <v>8.8999999999999982E-3</v>
      </c>
      <c r="O325" s="2">
        <f t="shared" si="249"/>
        <v>12.913276298984346</v>
      </c>
      <c r="P325" s="6">
        <f>O325/MAX(O$1:O325)-1</f>
        <v>0</v>
      </c>
      <c r="S325" s="25" t="s">
        <v>419</v>
      </c>
      <c r="T325" s="25" t="s">
        <v>184</v>
      </c>
      <c r="U325" s="6">
        <f t="shared" si="250"/>
        <v>1.0586571612331452E-2</v>
      </c>
      <c r="V325" s="6">
        <f t="shared" si="251"/>
        <v>5.9113428387668546E-2</v>
      </c>
      <c r="W325" s="2">
        <f t="shared" si="252"/>
        <v>79.532252819693937</v>
      </c>
      <c r="X325" s="6">
        <f>W325/MAX(W$1:W325)-1</f>
        <v>0</v>
      </c>
      <c r="Z325" s="30">
        <f t="shared" ref="Z325" si="254">W325</f>
        <v>79.532252819693937</v>
      </c>
      <c r="AA325" s="6">
        <f>Z325/MAX(Z$1:Z325)-1</f>
        <v>0</v>
      </c>
      <c r="AC325" s="18" t="s">
        <v>248</v>
      </c>
      <c r="AD325" s="18" t="s">
        <v>249</v>
      </c>
      <c r="AE325" s="19">
        <v>39911</v>
      </c>
      <c r="AF325" s="23">
        <v>2867.17</v>
      </c>
      <c r="AG325" s="2">
        <f t="shared" si="215"/>
        <v>2804.7359999999994</v>
      </c>
      <c r="AH325" s="25">
        <f t="shared" si="216"/>
        <v>1</v>
      </c>
      <c r="AI325" s="6">
        <f t="shared" si="218"/>
        <v>-3.4141592443372448E-2</v>
      </c>
      <c r="AJ325" s="2">
        <f t="shared" si="219"/>
        <v>0.43232391741604659</v>
      </c>
    </row>
    <row r="326" spans="1:37" x14ac:dyDescent="0.25">
      <c r="A326" s="25">
        <v>325</v>
      </c>
      <c r="B326" s="25" t="s">
        <v>184</v>
      </c>
      <c r="C326" s="25" t="s">
        <v>420</v>
      </c>
      <c r="D326" s="25" t="s">
        <v>11</v>
      </c>
      <c r="E326" s="25" t="s">
        <v>205</v>
      </c>
      <c r="F326" s="25" t="s">
        <v>205</v>
      </c>
      <c r="G326" s="25" t="s">
        <v>215</v>
      </c>
      <c r="H326" s="4">
        <v>3.7999999999999999E-2</v>
      </c>
      <c r="I326" s="2">
        <f t="shared" si="205"/>
        <v>12.508020984163425</v>
      </c>
      <c r="J326" s="6">
        <f>I326/MAX(I$1:I326)-1</f>
        <v>0</v>
      </c>
      <c r="M326" s="4">
        <v>2.35E-2</v>
      </c>
      <c r="N326" s="4">
        <f t="shared" si="248"/>
        <v>1.4499999999999999E-2</v>
      </c>
      <c r="O326" s="2">
        <f t="shared" si="249"/>
        <v>13.100518805319618</v>
      </c>
      <c r="P326" s="6">
        <f>O326/MAX(O$1:O326)-1</f>
        <v>0</v>
      </c>
      <c r="S326" s="25" t="s">
        <v>184</v>
      </c>
      <c r="T326" s="25" t="s">
        <v>420</v>
      </c>
      <c r="U326" s="6">
        <f t="shared" si="250"/>
        <v>1.0586571612331452E-2</v>
      </c>
      <c r="V326" s="6">
        <f t="shared" si="251"/>
        <v>2.7413428387668547E-2</v>
      </c>
      <c r="W326" s="2">
        <f t="shared" si="252"/>
        <v>81.712504536876565</v>
      </c>
      <c r="X326" s="6">
        <f>W326/MAX(W$1:W326)-1</f>
        <v>0</v>
      </c>
      <c r="AC326" s="18" t="s">
        <v>248</v>
      </c>
      <c r="AD326" s="18" t="s">
        <v>249</v>
      </c>
      <c r="AE326" s="19">
        <v>39912</v>
      </c>
      <c r="AF326" s="23">
        <v>2915.02</v>
      </c>
      <c r="AG326" s="2">
        <f t="shared" si="215"/>
        <v>2821.1184999999996</v>
      </c>
      <c r="AH326" s="25">
        <f t="shared" si="216"/>
        <v>1</v>
      </c>
      <c r="AI326" s="6">
        <f t="shared" si="218"/>
        <v>1.6688930199465046E-2</v>
      </c>
      <c r="AJ326" s="2">
        <f t="shared" si="219"/>
        <v>0.43232391741604659</v>
      </c>
      <c r="AK326" s="14">
        <f t="shared" si="235"/>
        <v>0</v>
      </c>
    </row>
    <row r="327" spans="1:37" x14ac:dyDescent="0.25">
      <c r="A327" s="25">
        <v>326</v>
      </c>
      <c r="B327" s="25" t="s">
        <v>420</v>
      </c>
      <c r="C327" s="25" t="s">
        <v>185</v>
      </c>
      <c r="D327" s="25" t="s">
        <v>11</v>
      </c>
      <c r="E327" s="25" t="s">
        <v>21</v>
      </c>
      <c r="F327" s="25" t="s">
        <v>21</v>
      </c>
      <c r="G327" s="25" t="s">
        <v>22</v>
      </c>
      <c r="H327" s="4">
        <v>2.3900000000000001E-2</v>
      </c>
      <c r="I327" s="2">
        <f t="shared" ref="I327:I390" si="255">I326*(1+H327)</f>
        <v>12.806962685684931</v>
      </c>
      <c r="J327" s="6">
        <f>I327/MAX(I$1:I327)-1</f>
        <v>0</v>
      </c>
      <c r="M327" s="4">
        <v>4.0000000000000002E-4</v>
      </c>
      <c r="N327" s="4">
        <f t="shared" si="248"/>
        <v>2.35E-2</v>
      </c>
      <c r="O327" s="2">
        <f t="shared" si="249"/>
        <v>13.408380997244631</v>
      </c>
      <c r="P327" s="6">
        <f>O327/MAX(O$1:O327)-1</f>
        <v>0</v>
      </c>
      <c r="S327" s="25" t="s">
        <v>420</v>
      </c>
      <c r="T327" s="25" t="s">
        <v>185</v>
      </c>
      <c r="U327" s="6">
        <f t="shared" si="250"/>
        <v>0</v>
      </c>
      <c r="V327" s="6">
        <f t="shared" si="251"/>
        <v>2.3900000000000001E-2</v>
      </c>
      <c r="W327" s="2">
        <f t="shared" si="252"/>
        <v>83.665433395307915</v>
      </c>
      <c r="X327" s="6">
        <f>W327/MAX(W$1:W327)-1</f>
        <v>0</v>
      </c>
      <c r="Z327" s="30">
        <f t="shared" ref="Z327" si="256">W327</f>
        <v>83.665433395307915</v>
      </c>
      <c r="AA327" s="6">
        <f>Z327/MAX(Z$1:Z327)-1</f>
        <v>0</v>
      </c>
      <c r="AC327" s="18" t="s">
        <v>248</v>
      </c>
      <c r="AD327" s="18" t="s">
        <v>249</v>
      </c>
      <c r="AE327" s="19">
        <v>39913</v>
      </c>
      <c r="AF327" s="23">
        <v>3009.38</v>
      </c>
      <c r="AG327" s="2">
        <f t="shared" si="215"/>
        <v>2841.7259999999997</v>
      </c>
      <c r="AH327" s="25">
        <f t="shared" si="216"/>
        <v>1</v>
      </c>
      <c r="AI327" s="6">
        <f t="shared" si="218"/>
        <v>3.237027533258785E-2</v>
      </c>
      <c r="AJ327" s="2">
        <f t="shared" si="219"/>
        <v>0.43232391741604659</v>
      </c>
    </row>
    <row r="328" spans="1:37" x14ac:dyDescent="0.25">
      <c r="A328" s="25">
        <v>327</v>
      </c>
      <c r="B328" s="25" t="s">
        <v>185</v>
      </c>
      <c r="C328" s="25" t="s">
        <v>421</v>
      </c>
      <c r="D328" s="25" t="s">
        <v>11</v>
      </c>
      <c r="E328" s="25" t="s">
        <v>217</v>
      </c>
      <c r="F328" s="25" t="s">
        <v>217</v>
      </c>
      <c r="G328" s="25" t="s">
        <v>218</v>
      </c>
      <c r="H328" s="4">
        <v>2.9700000000000001E-2</v>
      </c>
      <c r="I328" s="2">
        <f t="shared" si="255"/>
        <v>13.187329477449774</v>
      </c>
      <c r="J328" s="6">
        <f>I328/MAX(I$1:I328)-1</f>
        <v>0</v>
      </c>
      <c r="M328" s="4">
        <v>1.4999999999999999E-2</v>
      </c>
      <c r="N328" s="4">
        <f t="shared" si="248"/>
        <v>1.4700000000000001E-2</v>
      </c>
      <c r="O328" s="2">
        <f t="shared" si="249"/>
        <v>13.605484197904126</v>
      </c>
      <c r="P328" s="6">
        <f>O328/MAX(O$1:O328)-1</f>
        <v>0</v>
      </c>
      <c r="S328" s="25" t="s">
        <v>185</v>
      </c>
      <c r="T328" s="25" t="s">
        <v>421</v>
      </c>
      <c r="U328" s="6">
        <f t="shared" si="250"/>
        <v>0</v>
      </c>
      <c r="V328" s="6">
        <f t="shared" si="251"/>
        <v>2.9700000000000001E-2</v>
      </c>
      <c r="W328" s="2">
        <f t="shared" si="252"/>
        <v>86.150296767148561</v>
      </c>
      <c r="X328" s="6">
        <f>W328/MAX(W$1:W328)-1</f>
        <v>0</v>
      </c>
      <c r="AC328" s="18" t="s">
        <v>248</v>
      </c>
      <c r="AD328" s="18" t="s">
        <v>249</v>
      </c>
      <c r="AE328" s="19">
        <v>39916</v>
      </c>
      <c r="AF328" s="23">
        <v>3050.37</v>
      </c>
      <c r="AG328" s="2">
        <f t="shared" si="215"/>
        <v>2865.7629999999995</v>
      </c>
      <c r="AH328" s="25">
        <f t="shared" si="216"/>
        <v>1</v>
      </c>
      <c r="AI328" s="6">
        <f t="shared" si="218"/>
        <v>1.3620745801460776E-2</v>
      </c>
      <c r="AJ328" s="2">
        <f t="shared" si="219"/>
        <v>0.43232391741604659</v>
      </c>
    </row>
    <row r="329" spans="1:37" x14ac:dyDescent="0.25">
      <c r="A329" s="25">
        <v>328</v>
      </c>
      <c r="B329" s="25" t="s">
        <v>421</v>
      </c>
      <c r="C329" s="25" t="s">
        <v>186</v>
      </c>
      <c r="D329" s="25" t="s">
        <v>11</v>
      </c>
      <c r="E329" s="25" t="s">
        <v>205</v>
      </c>
      <c r="F329" s="25" t="s">
        <v>205</v>
      </c>
      <c r="G329" s="25" t="s">
        <v>215</v>
      </c>
      <c r="H329" s="4">
        <v>1.66E-2</v>
      </c>
      <c r="I329" s="2">
        <f t="shared" si="255"/>
        <v>13.406239146775439</v>
      </c>
      <c r="J329" s="6">
        <f>I329/MAX(I$1:I329)-1</f>
        <v>0</v>
      </c>
      <c r="M329" s="4">
        <v>3.15E-2</v>
      </c>
      <c r="N329" s="4">
        <f t="shared" si="248"/>
        <v>-1.49E-2</v>
      </c>
      <c r="O329" s="2">
        <f t="shared" si="249"/>
        <v>13.402762483355353</v>
      </c>
      <c r="P329" s="6">
        <f>O329/MAX(O$1:O329)-1</f>
        <v>-1.4900000000000024E-2</v>
      </c>
      <c r="S329" s="25" t="s">
        <v>421</v>
      </c>
      <c r="T329" s="25" t="s">
        <v>186</v>
      </c>
      <c r="U329" s="6">
        <f t="shared" si="250"/>
        <v>0</v>
      </c>
      <c r="V329" s="6">
        <f t="shared" si="251"/>
        <v>1.66E-2</v>
      </c>
      <c r="W329" s="2">
        <f t="shared" si="252"/>
        <v>87.580391693483222</v>
      </c>
      <c r="X329" s="6">
        <f>W329/MAX(W$1:W329)-1</f>
        <v>0</v>
      </c>
      <c r="Z329" s="30">
        <f t="shared" ref="Z329" si="257">W329</f>
        <v>87.580391693483222</v>
      </c>
      <c r="AA329" s="6">
        <f>Z329/MAX(Z$1:Z329)-1</f>
        <v>0</v>
      </c>
      <c r="AC329" s="18" t="s">
        <v>248</v>
      </c>
      <c r="AD329" s="18" t="s">
        <v>249</v>
      </c>
      <c r="AE329" s="19">
        <v>39917</v>
      </c>
      <c r="AF329" s="23">
        <v>3099.43</v>
      </c>
      <c r="AG329" s="2">
        <f t="shared" si="215"/>
        <v>2890.5814999999993</v>
      </c>
      <c r="AH329" s="25">
        <f t="shared" si="216"/>
        <v>1</v>
      </c>
      <c r="AI329" s="6">
        <f t="shared" si="218"/>
        <v>1.6083294813415971E-2</v>
      </c>
      <c r="AJ329" s="2">
        <f t="shared" si="219"/>
        <v>0.43232391741604659</v>
      </c>
    </row>
    <row r="330" spans="1:37" x14ac:dyDescent="0.25">
      <c r="A330" s="25">
        <v>329</v>
      </c>
      <c r="B330" s="25" t="s">
        <v>186</v>
      </c>
      <c r="C330" s="25" t="s">
        <v>422</v>
      </c>
      <c r="D330" s="25" t="s">
        <v>11</v>
      </c>
      <c r="E330" s="25" t="s">
        <v>18</v>
      </c>
      <c r="F330" s="25" t="s">
        <v>18</v>
      </c>
      <c r="G330" s="25" t="s">
        <v>19</v>
      </c>
      <c r="H330" s="4">
        <v>-2.8999999999999998E-3</v>
      </c>
      <c r="I330" s="2">
        <f t="shared" si="255"/>
        <v>13.367361053249791</v>
      </c>
      <c r="J330" s="6">
        <f>I330/MAX(I$1:I330)-1</f>
        <v>-2.8999999999999027E-3</v>
      </c>
      <c r="M330" s="4">
        <v>-2.4299999999999999E-2</v>
      </c>
      <c r="N330" s="4">
        <f t="shared" si="248"/>
        <v>2.1399999999999999E-2</v>
      </c>
      <c r="O330" s="2">
        <f t="shared" si="249"/>
        <v>13.689581600499158</v>
      </c>
      <c r="P330" s="6">
        <f>O330/MAX(O$1:O330)-1</f>
        <v>0</v>
      </c>
      <c r="S330" s="25" t="s">
        <v>186</v>
      </c>
      <c r="T330" s="25" t="s">
        <v>422</v>
      </c>
      <c r="U330" s="6">
        <f t="shared" si="250"/>
        <v>0</v>
      </c>
      <c r="V330" s="6">
        <f t="shared" si="251"/>
        <v>-2.8999999999999998E-3</v>
      </c>
      <c r="W330" s="2">
        <f t="shared" si="252"/>
        <v>87.326408557572123</v>
      </c>
      <c r="X330" s="6">
        <f>W330/MAX(W$1:W330)-1</f>
        <v>-2.9000000000000137E-3</v>
      </c>
      <c r="AC330" s="18" t="s">
        <v>248</v>
      </c>
      <c r="AD330" s="18" t="s">
        <v>249</v>
      </c>
      <c r="AE330" s="19">
        <v>39918</v>
      </c>
      <c r="AF330" s="23">
        <v>3143.82</v>
      </c>
      <c r="AG330" s="2">
        <f t="shared" si="215"/>
        <v>2912.7929999999997</v>
      </c>
      <c r="AH330" s="25">
        <f t="shared" si="216"/>
        <v>1</v>
      </c>
      <c r="AI330" s="6">
        <f t="shared" si="218"/>
        <v>1.4321988236546845E-2</v>
      </c>
      <c r="AJ330" s="2">
        <f t="shared" si="219"/>
        <v>0.43232391741604659</v>
      </c>
    </row>
    <row r="331" spans="1:37" x14ac:dyDescent="0.25">
      <c r="A331" s="25">
        <v>330</v>
      </c>
      <c r="B331" s="25" t="s">
        <v>422</v>
      </c>
      <c r="C331" s="25" t="s">
        <v>187</v>
      </c>
      <c r="D331" s="25" t="s">
        <v>11</v>
      </c>
      <c r="E331" s="25" t="s">
        <v>80</v>
      </c>
      <c r="F331" s="25" t="s">
        <v>80</v>
      </c>
      <c r="G331" s="25" t="s">
        <v>81</v>
      </c>
      <c r="H331" s="4">
        <v>-3.5900000000000001E-2</v>
      </c>
      <c r="I331" s="2">
        <f t="shared" si="255"/>
        <v>12.887472791438123</v>
      </c>
      <c r="J331" s="6">
        <f>I331/MAX(I$1:I331)-1</f>
        <v>-3.8695889999999955E-2</v>
      </c>
      <c r="M331" s="4">
        <v>-1.77E-2</v>
      </c>
      <c r="N331" s="4">
        <f t="shared" si="248"/>
        <v>-1.8200000000000001E-2</v>
      </c>
      <c r="O331" s="2">
        <f t="shared" si="249"/>
        <v>13.440431215370074</v>
      </c>
      <c r="P331" s="6">
        <f>O331/MAX(O$1:O331)-1</f>
        <v>-1.8199999999999994E-2</v>
      </c>
      <c r="S331" s="25" t="s">
        <v>422</v>
      </c>
      <c r="T331" s="25" t="s">
        <v>187</v>
      </c>
      <c r="U331" s="6">
        <f t="shared" si="250"/>
        <v>-1.0556802260605846E-2</v>
      </c>
      <c r="V331" s="6">
        <f t="shared" si="251"/>
        <v>-2.5343197739394155E-2</v>
      </c>
      <c r="W331" s="2">
        <f t="shared" si="252"/>
        <v>85.11327811762645</v>
      </c>
      <c r="X331" s="6">
        <f>W331/MAX(W$1:W331)-1</f>
        <v>-2.8169702465949853E-2</v>
      </c>
      <c r="Z331" s="30">
        <f t="shared" ref="Z331" si="258">W331</f>
        <v>85.11327811762645</v>
      </c>
      <c r="AA331" s="6">
        <f>Z331/MAX(Z$1:Z331)-1</f>
        <v>-2.8169702465949853E-2</v>
      </c>
      <c r="AC331" s="18" t="s">
        <v>248</v>
      </c>
      <c r="AD331" s="18" t="s">
        <v>249</v>
      </c>
      <c r="AE331" s="19">
        <v>39919</v>
      </c>
      <c r="AF331" s="23">
        <v>3159.26</v>
      </c>
      <c r="AG331" s="2">
        <f t="shared" si="215"/>
        <v>2934.0284999999999</v>
      </c>
      <c r="AH331" s="25">
        <f t="shared" si="216"/>
        <v>1</v>
      </c>
      <c r="AI331" s="6">
        <f t="shared" si="218"/>
        <v>4.9112226526963898E-3</v>
      </c>
      <c r="AJ331" s="2">
        <f t="shared" si="219"/>
        <v>0.43232391741604659</v>
      </c>
      <c r="AK331" s="14">
        <f t="shared" ref="AK331" si="259">AJ331/AJ321-1</f>
        <v>0</v>
      </c>
    </row>
    <row r="332" spans="1:37" x14ac:dyDescent="0.25">
      <c r="A332" s="25">
        <v>331</v>
      </c>
      <c r="B332" s="25" t="s">
        <v>187</v>
      </c>
      <c r="C332" s="25" t="s">
        <v>423</v>
      </c>
      <c r="D332" s="25" t="s">
        <v>11</v>
      </c>
      <c r="E332" s="25" t="s">
        <v>211</v>
      </c>
      <c r="F332" s="25" t="s">
        <v>211</v>
      </c>
      <c r="G332" s="25" t="s">
        <v>212</v>
      </c>
      <c r="H332" s="4">
        <v>7.3300000000000004E-2</v>
      </c>
      <c r="I332" s="2">
        <f t="shared" si="255"/>
        <v>13.832124547050537</v>
      </c>
      <c r="J332" s="6">
        <f>I332/MAX(I$1:I332)-1</f>
        <v>0</v>
      </c>
      <c r="M332" s="4">
        <v>4.4299999999999999E-2</v>
      </c>
      <c r="N332" s="4">
        <f t="shared" si="248"/>
        <v>2.9000000000000005E-2</v>
      </c>
      <c r="O332" s="2">
        <f t="shared" si="249"/>
        <v>13.830203720615804</v>
      </c>
      <c r="P332" s="6">
        <f>O332/MAX(O$1:O332)-1</f>
        <v>0</v>
      </c>
      <c r="S332" s="25" t="s">
        <v>187</v>
      </c>
      <c r="T332" s="25" t="s">
        <v>423</v>
      </c>
      <c r="U332" s="6">
        <f t="shared" si="250"/>
        <v>2.058724608645246E-2</v>
      </c>
      <c r="V332" s="6">
        <f t="shared" si="251"/>
        <v>5.2712753913547544E-2</v>
      </c>
      <c r="W332" s="2">
        <f t="shared" si="252"/>
        <v>89.599833401816213</v>
      </c>
      <c r="X332" s="6">
        <f>W332/MAX(W$1:W332)-1</f>
        <v>0</v>
      </c>
      <c r="AC332" s="18" t="s">
        <v>248</v>
      </c>
      <c r="AD332" s="18" t="s">
        <v>249</v>
      </c>
      <c r="AE332" s="19">
        <v>39920</v>
      </c>
      <c r="AF332" s="23">
        <v>3119.42</v>
      </c>
      <c r="AG332" s="2">
        <f t="shared" si="215"/>
        <v>2950.1414999999997</v>
      </c>
      <c r="AH332" s="25">
        <f t="shared" si="216"/>
        <v>1</v>
      </c>
      <c r="AI332" s="6">
        <f t="shared" si="218"/>
        <v>-1.2610548039730829E-2</v>
      </c>
      <c r="AJ332" s="2">
        <f t="shared" si="219"/>
        <v>0.43232391741604659</v>
      </c>
    </row>
    <row r="333" spans="1:37" x14ac:dyDescent="0.25">
      <c r="A333" s="25">
        <v>332</v>
      </c>
      <c r="B333" s="25" t="s">
        <v>423</v>
      </c>
      <c r="C333" s="25" t="s">
        <v>188</v>
      </c>
      <c r="D333" s="25" t="s">
        <v>11</v>
      </c>
      <c r="E333" s="25" t="s">
        <v>80</v>
      </c>
      <c r="F333" s="25" t="s">
        <v>80</v>
      </c>
      <c r="G333" s="25" t="s">
        <v>81</v>
      </c>
      <c r="H333" s="4">
        <v>7.7999999999999996E-3</v>
      </c>
      <c r="I333" s="2">
        <f t="shared" si="255"/>
        <v>13.940015118517531</v>
      </c>
      <c r="J333" s="6">
        <f>I333/MAX(I$1:I333)-1</f>
        <v>0</v>
      </c>
      <c r="M333" s="4">
        <v>-1.8E-3</v>
      </c>
      <c r="N333" s="4">
        <f t="shared" si="248"/>
        <v>9.5999999999999992E-3</v>
      </c>
      <c r="O333" s="2">
        <f t="shared" si="249"/>
        <v>13.962973676333716</v>
      </c>
      <c r="P333" s="6">
        <f>O333/MAX(O$1:O333)-1</f>
        <v>0</v>
      </c>
      <c r="S333" s="25" t="s">
        <v>423</v>
      </c>
      <c r="T333" s="25" t="s">
        <v>188</v>
      </c>
      <c r="U333" s="6">
        <f t="shared" si="250"/>
        <v>3.1476337821326084E-2</v>
      </c>
      <c r="V333" s="6">
        <f t="shared" si="251"/>
        <v>-2.3676337821326082E-2</v>
      </c>
      <c r="W333" s="2">
        <f t="shared" si="252"/>
        <v>87.478437477460275</v>
      </c>
      <c r="X333" s="6">
        <f>W333/MAX(W$1:W333)-1</f>
        <v>-2.3676337821326054E-2</v>
      </c>
      <c r="Z333" s="30">
        <f t="shared" ref="Z333" si="260">W333</f>
        <v>87.478437477460275</v>
      </c>
      <c r="AA333" s="6">
        <f>Z333/MAX(Z$1:Z333)-1</f>
        <v>-1.1641214894284602E-3</v>
      </c>
      <c r="AC333" s="18" t="s">
        <v>248</v>
      </c>
      <c r="AD333" s="18" t="s">
        <v>249</v>
      </c>
      <c r="AE333" s="19">
        <v>39923</v>
      </c>
      <c r="AF333" s="23">
        <v>3205.88</v>
      </c>
      <c r="AG333" s="2">
        <f t="shared" si="215"/>
        <v>2971.23</v>
      </c>
      <c r="AH333" s="25">
        <f t="shared" si="216"/>
        <v>1</v>
      </c>
      <c r="AI333" s="6">
        <f t="shared" si="218"/>
        <v>2.7716690923312637E-2</v>
      </c>
      <c r="AJ333" s="2">
        <f t="shared" si="219"/>
        <v>0.43232391741604659</v>
      </c>
    </row>
    <row r="334" spans="1:37" x14ac:dyDescent="0.25">
      <c r="A334" s="25">
        <v>333</v>
      </c>
      <c r="B334" s="25" t="s">
        <v>188</v>
      </c>
      <c r="C334" s="25" t="s">
        <v>424</v>
      </c>
      <c r="D334" s="25" t="s">
        <v>11</v>
      </c>
      <c r="E334" s="25" t="s">
        <v>217</v>
      </c>
      <c r="F334" s="25" t="s">
        <v>217</v>
      </c>
      <c r="G334" s="25" t="s">
        <v>218</v>
      </c>
      <c r="H334" s="4">
        <v>-3.4700000000000002E-2</v>
      </c>
      <c r="I334" s="2">
        <f t="shared" si="255"/>
        <v>13.456296593904973</v>
      </c>
      <c r="J334" s="6">
        <f>I334/MAX(I$1:I334)-1</f>
        <v>-3.4699999999999953E-2</v>
      </c>
      <c r="M334" s="4">
        <v>-1.3599999999999999E-2</v>
      </c>
      <c r="N334" s="4">
        <f t="shared" si="248"/>
        <v>-2.1100000000000001E-2</v>
      </c>
      <c r="O334" s="2">
        <f t="shared" si="249"/>
        <v>13.668354931763075</v>
      </c>
      <c r="P334" s="6">
        <f>O334/MAX(O$1:O334)-1</f>
        <v>-2.1100000000000008E-2</v>
      </c>
      <c r="S334" s="25" t="s">
        <v>188</v>
      </c>
      <c r="T334" s="25" t="s">
        <v>424</v>
      </c>
      <c r="U334" s="6">
        <f t="shared" si="250"/>
        <v>1.4695311351778928E-2</v>
      </c>
      <c r="V334" s="6">
        <f t="shared" si="251"/>
        <v>-4.939531135177893E-2</v>
      </c>
      <c r="W334" s="2">
        <f t="shared" si="252"/>
        <v>83.15741282169401</v>
      </c>
      <c r="X334" s="6">
        <f>W334/MAX(W$1:W334)-1</f>
        <v>-7.1902149094750567E-2</v>
      </c>
      <c r="AC334" s="18" t="s">
        <v>248</v>
      </c>
      <c r="AD334" s="18" t="s">
        <v>249</v>
      </c>
      <c r="AE334" s="19">
        <v>39924</v>
      </c>
      <c r="AF334" s="23">
        <v>3205.08</v>
      </c>
      <c r="AG334" s="2">
        <f t="shared" si="215"/>
        <v>2989.29</v>
      </c>
      <c r="AH334" s="25">
        <f t="shared" si="216"/>
        <v>1</v>
      </c>
      <c r="AI334" s="6">
        <f t="shared" si="218"/>
        <v>-2.4954146755340467E-4</v>
      </c>
      <c r="AJ334" s="2">
        <f t="shared" si="219"/>
        <v>0.43232391741604659</v>
      </c>
    </row>
    <row r="335" spans="1:37" x14ac:dyDescent="0.25">
      <c r="A335" s="25">
        <v>334</v>
      </c>
      <c r="B335" s="25" t="s">
        <v>424</v>
      </c>
      <c r="C335" s="25" t="s">
        <v>189</v>
      </c>
      <c r="D335" s="25" t="s">
        <v>11</v>
      </c>
      <c r="E335" s="25" t="s">
        <v>205</v>
      </c>
      <c r="F335" s="25" t="s">
        <v>205</v>
      </c>
      <c r="G335" s="25" t="s">
        <v>215</v>
      </c>
      <c r="H335" s="4">
        <v>3.2800000000000003E-2</v>
      </c>
      <c r="I335" s="2">
        <f t="shared" si="255"/>
        <v>13.897663122185056</v>
      </c>
      <c r="J335" s="6">
        <f>I335/MAX(I$1:I335)-1</f>
        <v>-3.0381599999999009E-3</v>
      </c>
      <c r="M335" s="4">
        <v>2.4500000000000001E-2</v>
      </c>
      <c r="N335" s="4">
        <f t="shared" si="248"/>
        <v>8.3000000000000018E-3</v>
      </c>
      <c r="O335" s="2">
        <f t="shared" si="249"/>
        <v>13.781802277696707</v>
      </c>
      <c r="P335" s="6">
        <f>O335/MAX(O$1:O335)-1</f>
        <v>-1.2975130000000057E-2</v>
      </c>
      <c r="S335" s="25" t="s">
        <v>424</v>
      </c>
      <c r="T335" s="25" t="s">
        <v>189</v>
      </c>
      <c r="U335" s="6">
        <f t="shared" si="250"/>
        <v>2.4792850448418502E-2</v>
      </c>
      <c r="V335" s="6">
        <f t="shared" si="251"/>
        <v>8.0071495515815008E-3</v>
      </c>
      <c r="W335" s="2">
        <f t="shared" si="252"/>
        <v>83.823266662479909</v>
      </c>
      <c r="X335" s="6">
        <f>W335/MAX(W$1:W335)-1</f>
        <v>-6.4470730804050969E-2</v>
      </c>
      <c r="Z335" s="30">
        <f t="shared" ref="Z335" si="261">W335</f>
        <v>83.823266662479909</v>
      </c>
      <c r="AA335" s="6">
        <f>Z335/MAX(Z$1:Z335)-1</f>
        <v>-4.2899157657944942E-2</v>
      </c>
      <c r="AC335" s="18" t="s">
        <v>248</v>
      </c>
      <c r="AD335" s="18" t="s">
        <v>249</v>
      </c>
      <c r="AE335" s="19">
        <v>39925</v>
      </c>
      <c r="AF335" s="23">
        <v>3042.64</v>
      </c>
      <c r="AG335" s="2">
        <f t="shared" si="215"/>
        <v>2998.1555000000003</v>
      </c>
      <c r="AH335" s="25">
        <f t="shared" si="216"/>
        <v>1</v>
      </c>
      <c r="AI335" s="6">
        <f t="shared" si="218"/>
        <v>-5.0682042257915616E-2</v>
      </c>
      <c r="AJ335" s="2">
        <f t="shared" si="219"/>
        <v>0.43232391741604659</v>
      </c>
    </row>
    <row r="336" spans="1:37" x14ac:dyDescent="0.25">
      <c r="A336" s="25">
        <v>335</v>
      </c>
      <c r="B336" s="25" t="s">
        <v>189</v>
      </c>
      <c r="C336" s="25" t="s">
        <v>425</v>
      </c>
      <c r="D336" s="25" t="s">
        <v>11</v>
      </c>
      <c r="E336" s="25" t="s">
        <v>25</v>
      </c>
      <c r="F336" s="25" t="s">
        <v>25</v>
      </c>
      <c r="G336" s="25" t="s">
        <v>26</v>
      </c>
      <c r="H336" s="4">
        <v>3.5499999999999997E-2</v>
      </c>
      <c r="I336" s="2">
        <f t="shared" si="255"/>
        <v>14.391030163022627</v>
      </c>
      <c r="J336" s="6">
        <f>I336/MAX(I$1:I336)-1</f>
        <v>0</v>
      </c>
      <c r="M336" s="4">
        <v>4.2799999999999998E-2</v>
      </c>
      <c r="N336" s="4">
        <f t="shared" si="248"/>
        <v>-7.3000000000000009E-3</v>
      </c>
      <c r="O336" s="2">
        <f t="shared" si="249"/>
        <v>13.681195121069521</v>
      </c>
      <c r="P336" s="6">
        <f>O336/MAX(O$1:O336)-1</f>
        <v>-2.0180411551000033E-2</v>
      </c>
      <c r="S336" s="25" t="s">
        <v>189</v>
      </c>
      <c r="T336" s="25" t="s">
        <v>425</v>
      </c>
      <c r="U336" s="6">
        <f t="shared" si="250"/>
        <v>9.9513016209640259E-3</v>
      </c>
      <c r="V336" s="6">
        <f t="shared" si="251"/>
        <v>2.5548698379035971E-2</v>
      </c>
      <c r="W336" s="2">
        <f t="shared" si="252"/>
        <v>85.96484201958512</v>
      </c>
      <c r="X336" s="6">
        <f>W336/MAX(W$1:W336)-1</f>
        <v>-4.0569175680603586E-2</v>
      </c>
      <c r="AC336" s="18" t="s">
        <v>248</v>
      </c>
      <c r="AD336" s="18" t="s">
        <v>249</v>
      </c>
      <c r="AE336" s="19">
        <v>39926</v>
      </c>
      <c r="AF336" s="23">
        <v>3059.71</v>
      </c>
      <c r="AG336" s="2">
        <f t="shared" si="215"/>
        <v>3011.8580000000002</v>
      </c>
      <c r="AH336" s="25">
        <f t="shared" si="216"/>
        <v>1</v>
      </c>
      <c r="AI336" s="6">
        <f t="shared" si="218"/>
        <v>5.6102595114768672E-3</v>
      </c>
      <c r="AJ336" s="2">
        <f t="shared" si="219"/>
        <v>0.43232391741604659</v>
      </c>
      <c r="AK336" s="14">
        <f t="shared" si="224"/>
        <v>0</v>
      </c>
    </row>
    <row r="337" spans="1:37" x14ac:dyDescent="0.25">
      <c r="A337" s="25">
        <v>336</v>
      </c>
      <c r="B337" s="25" t="s">
        <v>425</v>
      </c>
      <c r="C337" s="25" t="s">
        <v>190</v>
      </c>
      <c r="D337" s="25" t="s">
        <v>11</v>
      </c>
      <c r="E337" s="25" t="s">
        <v>18</v>
      </c>
      <c r="F337" s="25" t="s">
        <v>18</v>
      </c>
      <c r="G337" s="25" t="s">
        <v>19</v>
      </c>
      <c r="H337" s="4">
        <v>-4.4999999999999998E-2</v>
      </c>
      <c r="I337" s="2">
        <f t="shared" si="255"/>
        <v>13.743433805686609</v>
      </c>
      <c r="J337" s="6">
        <f>I337/MAX(I$1:I337)-1</f>
        <v>-4.500000000000004E-2</v>
      </c>
      <c r="M337" s="4">
        <v>1.6899999999999998E-2</v>
      </c>
      <c r="N337" s="4">
        <f t="shared" si="248"/>
        <v>-6.1899999999999997E-2</v>
      </c>
      <c r="O337" s="2">
        <f t="shared" si="249"/>
        <v>12.834329143075319</v>
      </c>
      <c r="P337" s="6">
        <f>O337/MAX(O$1:O337)-1</f>
        <v>-8.0831244075993069E-2</v>
      </c>
      <c r="S337" s="25" t="s">
        <v>425</v>
      </c>
      <c r="T337" s="25" t="s">
        <v>190</v>
      </c>
      <c r="U337" s="6">
        <f t="shared" si="250"/>
        <v>0</v>
      </c>
      <c r="V337" s="6">
        <f t="shared" si="251"/>
        <v>-4.4999999999999998E-2</v>
      </c>
      <c r="W337" s="2">
        <f t="shared" si="252"/>
        <v>82.096424128703788</v>
      </c>
      <c r="X337" s="6">
        <f>W337/MAX(W$1:W337)-1</f>
        <v>-8.374356277497641E-2</v>
      </c>
      <c r="Z337" s="30">
        <f t="shared" ref="Z337" si="262">W337</f>
        <v>82.096424128703788</v>
      </c>
      <c r="AA337" s="6">
        <f>Z337/MAX(Z$1:Z337)-1</f>
        <v>-6.2616385457288315E-2</v>
      </c>
      <c r="AC337" s="18" t="s">
        <v>248</v>
      </c>
      <c r="AD337" s="18" t="s">
        <v>249</v>
      </c>
      <c r="AE337" s="19">
        <v>39927</v>
      </c>
      <c r="AF337" s="23">
        <v>3036.76</v>
      </c>
      <c r="AG337" s="2">
        <f t="shared" si="215"/>
        <v>3021.0255000000002</v>
      </c>
      <c r="AH337" s="25">
        <f t="shared" si="216"/>
        <v>1</v>
      </c>
      <c r="AI337" s="6">
        <f t="shared" si="218"/>
        <v>-7.5007108516819132E-3</v>
      </c>
      <c r="AJ337" s="2">
        <f t="shared" si="219"/>
        <v>0.43232391741604659</v>
      </c>
    </row>
    <row r="338" spans="1:37" x14ac:dyDescent="0.25">
      <c r="A338" s="25">
        <v>337</v>
      </c>
      <c r="B338" s="25" t="s">
        <v>190</v>
      </c>
      <c r="C338" s="25" t="s">
        <v>426</v>
      </c>
      <c r="D338" s="25" t="s">
        <v>11</v>
      </c>
      <c r="E338" s="25" t="s">
        <v>18</v>
      </c>
      <c r="F338" s="25" t="s">
        <v>18</v>
      </c>
      <c r="G338" s="25" t="s">
        <v>19</v>
      </c>
      <c r="H338" s="4">
        <v>-2.01E-2</v>
      </c>
      <c r="I338" s="2">
        <f t="shared" si="255"/>
        <v>13.467190786192308</v>
      </c>
      <c r="J338" s="6">
        <f>I338/MAX(I$1:I338)-1</f>
        <v>-6.4195499999999961E-2</v>
      </c>
      <c r="M338" s="4">
        <v>2.9899999999999999E-2</v>
      </c>
      <c r="N338" s="4">
        <f t="shared" si="248"/>
        <v>-0.05</v>
      </c>
      <c r="O338" s="2">
        <f t="shared" si="249"/>
        <v>12.192612685921553</v>
      </c>
      <c r="P338" s="6">
        <f>O338/MAX(O$1:O338)-1</f>
        <v>-0.12678968187219342</v>
      </c>
      <c r="S338" s="25" t="s">
        <v>190</v>
      </c>
      <c r="T338" s="25" t="s">
        <v>426</v>
      </c>
      <c r="U338" s="6">
        <f t="shared" si="250"/>
        <v>0</v>
      </c>
      <c r="V338" s="6">
        <f t="shared" si="251"/>
        <v>-2.01E-2</v>
      </c>
      <c r="W338" s="2">
        <f t="shared" si="252"/>
        <v>80.446286003716835</v>
      </c>
      <c r="X338" s="6">
        <f>W338/MAX(W$1:W338)-1</f>
        <v>-0.10216031716319951</v>
      </c>
      <c r="AC338" s="18" t="s">
        <v>248</v>
      </c>
      <c r="AD338" s="18" t="s">
        <v>249</v>
      </c>
      <c r="AE338" s="19">
        <v>39930</v>
      </c>
      <c r="AF338" s="23">
        <v>2916.11</v>
      </c>
      <c r="AG338" s="2">
        <f t="shared" si="215"/>
        <v>3022.9370000000004</v>
      </c>
      <c r="AH338" s="25">
        <f t="shared" si="216"/>
        <v>0</v>
      </c>
      <c r="AI338" s="6">
        <f t="shared" si="218"/>
        <v>-3.9729843649152441E-2</v>
      </c>
      <c r="AJ338" s="2">
        <f t="shared" si="219"/>
        <v>0.43232391741604659</v>
      </c>
    </row>
    <row r="339" spans="1:37" x14ac:dyDescent="0.25">
      <c r="A339" s="25">
        <v>338</v>
      </c>
      <c r="B339" s="25" t="s">
        <v>426</v>
      </c>
      <c r="C339" s="25" t="s">
        <v>191</v>
      </c>
      <c r="D339" s="25" t="s">
        <v>11</v>
      </c>
      <c r="E339" s="25" t="s">
        <v>21</v>
      </c>
      <c r="F339" s="25" t="s">
        <v>21</v>
      </c>
      <c r="G339" s="25" t="s">
        <v>22</v>
      </c>
      <c r="H339" s="4">
        <v>-2.7699999999999999E-2</v>
      </c>
      <c r="I339" s="2">
        <f t="shared" si="255"/>
        <v>13.094149601414783</v>
      </c>
      <c r="J339" s="6">
        <f>I339/MAX(I$1:I339)-1</f>
        <v>-9.0117284649999907E-2</v>
      </c>
      <c r="M339" s="4">
        <v>5.5999999999999999E-3</v>
      </c>
      <c r="N339" s="4">
        <f t="shared" si="248"/>
        <v>-3.3299999999999996E-2</v>
      </c>
      <c r="O339" s="2">
        <f t="shared" si="249"/>
        <v>11.786598683480365</v>
      </c>
      <c r="P339" s="6">
        <f>O339/MAX(O$1:O339)-1</f>
        <v>-0.15586758546584933</v>
      </c>
      <c r="S339" s="25" t="s">
        <v>426</v>
      </c>
      <c r="T339" s="25" t="s">
        <v>191</v>
      </c>
      <c r="U339" s="6">
        <f t="shared" si="250"/>
        <v>0</v>
      </c>
      <c r="V339" s="6">
        <f t="shared" si="251"/>
        <v>-2.7699999999999999E-2</v>
      </c>
      <c r="W339" s="2">
        <f t="shared" si="252"/>
        <v>78.217923881413881</v>
      </c>
      <c r="X339" s="6">
        <f>W339/MAX(W$1:W339)-1</f>
        <v>-0.12703047637777876</v>
      </c>
      <c r="Z339" s="30">
        <f t="shared" ref="Z339" si="263">W339</f>
        <v>78.217923881413881</v>
      </c>
      <c r="AA339" s="6">
        <f>Z339/MAX(Z$1:Z339)-1</f>
        <v>-0.10690141515736096</v>
      </c>
      <c r="AC339" s="18" t="s">
        <v>248</v>
      </c>
      <c r="AD339" s="18" t="s">
        <v>249</v>
      </c>
      <c r="AE339" s="19">
        <v>39931</v>
      </c>
      <c r="AF339" s="23">
        <v>2959.95</v>
      </c>
      <c r="AG339" s="2">
        <f t="shared" si="215"/>
        <v>3026.7740000000003</v>
      </c>
      <c r="AH339" s="25">
        <f t="shared" si="216"/>
        <v>0</v>
      </c>
      <c r="AI339" s="6">
        <f t="shared" si="218"/>
        <v>1.5033726436931349E-2</v>
      </c>
      <c r="AJ339" s="2">
        <f t="shared" si="219"/>
        <v>0.43882335692262192</v>
      </c>
    </row>
    <row r="340" spans="1:37" s="11" customFormat="1" x14ac:dyDescent="0.25">
      <c r="A340" s="11">
        <v>339</v>
      </c>
      <c r="B340" s="11" t="s">
        <v>191</v>
      </c>
      <c r="C340" s="11" t="s">
        <v>427</v>
      </c>
      <c r="D340" s="11" t="s">
        <v>11</v>
      </c>
      <c r="E340" s="11" t="s">
        <v>18</v>
      </c>
      <c r="F340" s="11" t="s">
        <v>18</v>
      </c>
      <c r="G340" s="11" t="s">
        <v>19</v>
      </c>
      <c r="H340" s="12">
        <v>-3.5499999999999997E-2</v>
      </c>
      <c r="I340" s="13">
        <f t="shared" si="255"/>
        <v>12.629307290564558</v>
      </c>
      <c r="J340" s="14">
        <f>I340/MAX(I$1:I340)-1</f>
        <v>-0.12241812104492489</v>
      </c>
      <c r="K340" s="14">
        <f>I340/I291-1</f>
        <v>0.93125402506678112</v>
      </c>
      <c r="L340" s="14"/>
      <c r="M340" s="12">
        <v>-1.84E-2</v>
      </c>
      <c r="N340" s="12">
        <f t="shared" si="248"/>
        <v>-1.7099999999999997E-2</v>
      </c>
      <c r="O340" s="13">
        <f t="shared" si="249"/>
        <v>11.58504784599285</v>
      </c>
      <c r="P340" s="14">
        <f>O340/MAX(O$1:O340)-1</f>
        <v>-0.17030224975438346</v>
      </c>
      <c r="Q340" s="14">
        <f>O340/O291-1</f>
        <v>0.33296798995492938</v>
      </c>
      <c r="R340" s="14"/>
      <c r="S340" s="11" t="s">
        <v>191</v>
      </c>
      <c r="T340" s="11" t="s">
        <v>427</v>
      </c>
      <c r="U340" s="14">
        <f t="shared" si="250"/>
        <v>2.2155960302412403E-2</v>
      </c>
      <c r="V340" s="14">
        <f t="shared" si="251"/>
        <v>-5.76559603024124E-2</v>
      </c>
      <c r="W340" s="13">
        <f t="shared" si="252"/>
        <v>73.708194367169966</v>
      </c>
      <c r="X340" s="14">
        <f>W340/MAX(W$1:W340)-1</f>
        <v>-0.17736237257695753</v>
      </c>
      <c r="Y340" s="14">
        <f>W340/W291-1</f>
        <v>0.64791863618334467</v>
      </c>
      <c r="Z340" s="14"/>
      <c r="AA340" s="14"/>
      <c r="AC340" s="21" t="s">
        <v>248</v>
      </c>
      <c r="AD340" s="21" t="s">
        <v>249</v>
      </c>
      <c r="AE340" s="22">
        <v>39932</v>
      </c>
      <c r="AF340" s="24">
        <v>3040.04</v>
      </c>
      <c r="AG340" s="13">
        <f t="shared" si="215"/>
        <v>3033.0695000000001</v>
      </c>
      <c r="AH340" s="11">
        <f t="shared" si="216"/>
        <v>1</v>
      </c>
      <c r="AI340" s="14">
        <f t="shared" si="218"/>
        <v>2.7057889491376663E-2</v>
      </c>
      <c r="AJ340" s="13">
        <f t="shared" si="219"/>
        <v>0.45069699082046916</v>
      </c>
      <c r="AK340" s="14"/>
    </row>
    <row r="341" spans="1:37" x14ac:dyDescent="0.25">
      <c r="A341" s="25">
        <v>340</v>
      </c>
      <c r="B341" s="25" t="s">
        <v>427</v>
      </c>
      <c r="C341" s="25" t="s">
        <v>192</v>
      </c>
      <c r="D341" s="25" t="s">
        <v>11</v>
      </c>
      <c r="E341" s="25" t="s">
        <v>21</v>
      </c>
      <c r="F341" s="25" t="s">
        <v>21</v>
      </c>
      <c r="G341" s="25" t="s">
        <v>22</v>
      </c>
      <c r="H341" s="4">
        <v>1.1000000000000001E-3</v>
      </c>
      <c r="I341" s="2">
        <f t="shared" si="255"/>
        <v>12.64319952858418</v>
      </c>
      <c r="J341" s="6">
        <f>I341/MAX(I$1:I341)-1</f>
        <v>-0.12145278097807422</v>
      </c>
      <c r="M341" s="4">
        <v>1.0500000000000001E-2</v>
      </c>
      <c r="N341" s="4">
        <f t="shared" si="248"/>
        <v>-9.4000000000000004E-3</v>
      </c>
      <c r="O341" s="2">
        <f t="shared" si="249"/>
        <v>11.476148396240518</v>
      </c>
      <c r="P341" s="6">
        <f>O341/MAX(O$1:O341)-1</f>
        <v>-0.17810140860669221</v>
      </c>
      <c r="S341" s="25" t="s">
        <v>427</v>
      </c>
      <c r="T341" s="25" t="s">
        <v>192</v>
      </c>
      <c r="U341" s="6">
        <f t="shared" si="250"/>
        <v>3.1559364690550762E-2</v>
      </c>
      <c r="V341" s="6">
        <f t="shared" si="251"/>
        <v>-3.0459364690550762E-2</v>
      </c>
      <c r="W341" s="2">
        <f t="shared" si="252"/>
        <v>71.463089594258335</v>
      </c>
      <c r="X341" s="6">
        <f>W341/MAX(W$1:W341)-1</f>
        <v>-0.20241939207880533</v>
      </c>
      <c r="Z341" s="30">
        <f t="shared" ref="Z341" si="264">W341</f>
        <v>71.463089594258335</v>
      </c>
      <c r="AA341" s="6">
        <f>Z341/MAX(Z$1:Z341)-1</f>
        <v>-0.18402865969854032</v>
      </c>
      <c r="AC341" s="18" t="s">
        <v>248</v>
      </c>
      <c r="AD341" s="18" t="s">
        <v>249</v>
      </c>
      <c r="AE341" s="19">
        <v>39933</v>
      </c>
      <c r="AF341" s="23">
        <v>3086.22</v>
      </c>
      <c r="AG341" s="2">
        <f t="shared" si="215"/>
        <v>3039.2384999999999</v>
      </c>
      <c r="AH341" s="25">
        <f t="shared" si="216"/>
        <v>1</v>
      </c>
      <c r="AI341" s="6">
        <f t="shared" si="218"/>
        <v>1.51905895975053E-2</v>
      </c>
      <c r="AJ341" s="2">
        <f t="shared" si="219"/>
        <v>0.45069699082046916</v>
      </c>
      <c r="AK341" s="14">
        <f t="shared" si="228"/>
        <v>4.2498396836881946E-2</v>
      </c>
    </row>
    <row r="342" spans="1:37" x14ac:dyDescent="0.25">
      <c r="A342" s="25">
        <v>341</v>
      </c>
      <c r="B342" s="25" t="s">
        <v>192</v>
      </c>
      <c r="C342" s="25" t="s">
        <v>428</v>
      </c>
      <c r="D342" s="25" t="s">
        <v>11</v>
      </c>
      <c r="E342" s="25" t="s">
        <v>205</v>
      </c>
      <c r="F342" s="25" t="s">
        <v>205</v>
      </c>
      <c r="G342" s="25" t="s">
        <v>215</v>
      </c>
      <c r="H342" s="4">
        <v>1E-3</v>
      </c>
      <c r="I342" s="2">
        <f t="shared" si="255"/>
        <v>12.655842728112763</v>
      </c>
      <c r="J342" s="6">
        <f>I342/MAX(I$1:I342)-1</f>
        <v>-0.12057423375905241</v>
      </c>
      <c r="M342" s="4">
        <v>-1.3599999999999999E-2</v>
      </c>
      <c r="N342" s="4">
        <f t="shared" si="248"/>
        <v>1.4599999999999998E-2</v>
      </c>
      <c r="O342" s="2">
        <f t="shared" si="249"/>
        <v>11.643700162825629</v>
      </c>
      <c r="P342" s="6">
        <f>O342/MAX(O$1:O342)-1</f>
        <v>-0.16610168917234991</v>
      </c>
      <c r="S342" s="25" t="s">
        <v>192</v>
      </c>
      <c r="T342" s="25" t="s">
        <v>428</v>
      </c>
      <c r="U342" s="6">
        <f t="shared" si="250"/>
        <v>8.4594324977669277E-3</v>
      </c>
      <c r="V342" s="6">
        <f t="shared" si="251"/>
        <v>-7.4594324977669277E-3</v>
      </c>
      <c r="W342" s="2">
        <f t="shared" si="252"/>
        <v>70.930015501348095</v>
      </c>
      <c r="X342" s="6">
        <f>W342/MAX(W$1:W342)-1</f>
        <v>-0.20836889078512144</v>
      </c>
      <c r="AC342" s="18" t="s">
        <v>248</v>
      </c>
      <c r="AD342" s="18" t="s">
        <v>249</v>
      </c>
      <c r="AE342" s="19">
        <v>39937</v>
      </c>
      <c r="AF342" s="23">
        <v>3190.25</v>
      </c>
      <c r="AG342" s="2">
        <f t="shared" ref="AG342:AG405" si="265">AVERAGE(AF323:AF342)</f>
        <v>3050.4639999999999</v>
      </c>
      <c r="AH342" s="25">
        <f t="shared" ref="AH342:AH405" si="266">IF(AF342&gt;AG342,1,0)</f>
        <v>1</v>
      </c>
      <c r="AI342" s="6">
        <f t="shared" si="218"/>
        <v>3.3707901575390053E-2</v>
      </c>
      <c r="AJ342" s="2">
        <f t="shared" si="219"/>
        <v>0.45069699082046916</v>
      </c>
    </row>
    <row r="343" spans="1:37" x14ac:dyDescent="0.25">
      <c r="A343" s="25">
        <v>342</v>
      </c>
      <c r="B343" s="25" t="s">
        <v>428</v>
      </c>
      <c r="C343" s="25" t="s">
        <v>193</v>
      </c>
      <c r="D343" s="25" t="s">
        <v>11</v>
      </c>
      <c r="E343" s="25" t="s">
        <v>18</v>
      </c>
      <c r="F343" s="25" t="s">
        <v>18</v>
      </c>
      <c r="G343" s="25" t="s">
        <v>19</v>
      </c>
      <c r="H343" s="4">
        <v>2.7199999999999998E-2</v>
      </c>
      <c r="I343" s="2">
        <f t="shared" si="255"/>
        <v>13.000081650317428</v>
      </c>
      <c r="J343" s="6">
        <f>I343/MAX(I$1:I343)-1</f>
        <v>-9.6653852917298777E-2</v>
      </c>
      <c r="M343" s="4">
        <v>1.2500000000000001E-2</v>
      </c>
      <c r="N343" s="4">
        <f t="shared" si="248"/>
        <v>1.4699999999999998E-2</v>
      </c>
      <c r="O343" s="2">
        <f t="shared" si="249"/>
        <v>11.814862555219165</v>
      </c>
      <c r="P343" s="6">
        <f>O343/MAX(O$1:O343)-1</f>
        <v>-0.15384338400318354</v>
      </c>
      <c r="S343" s="25" t="s">
        <v>428</v>
      </c>
      <c r="T343" s="25" t="s">
        <v>193</v>
      </c>
      <c r="U343" s="6">
        <f t="shared" si="250"/>
        <v>4.3747182153394348E-2</v>
      </c>
      <c r="V343" s="6">
        <f t="shared" si="251"/>
        <v>-1.654718215339435E-2</v>
      </c>
      <c r="W343" s="2">
        <f t="shared" si="252"/>
        <v>69.756323614704201</v>
      </c>
      <c r="X343" s="6">
        <f>W343/MAX(W$1:W343)-1</f>
        <v>-0.22146815494759364</v>
      </c>
      <c r="Z343" s="30">
        <f t="shared" ref="Z343" si="267">W343</f>
        <v>69.756323614704201</v>
      </c>
      <c r="AA343" s="6">
        <f>Z343/MAX(Z$1:Z343)-1</f>
        <v>-0.20351665177703582</v>
      </c>
      <c r="AC343" s="18" t="s">
        <v>248</v>
      </c>
      <c r="AD343" s="18" t="s">
        <v>249</v>
      </c>
      <c r="AE343" s="19">
        <v>39938</v>
      </c>
      <c r="AF343" s="23">
        <v>3220.62</v>
      </c>
      <c r="AG343" s="2">
        <f t="shared" si="265"/>
        <v>3064.7825000000003</v>
      </c>
      <c r="AH343" s="25">
        <f t="shared" si="266"/>
        <v>1</v>
      </c>
      <c r="AI343" s="6">
        <f t="shared" ref="AI343:AI406" si="268">AF343/AF342-1</f>
        <v>9.519630123031142E-3</v>
      </c>
      <c r="AJ343" s="2">
        <f t="shared" ref="AJ343:AJ406" si="269">IF(AH342&lt;1,AJ342*(1+AI343), AJ342)</f>
        <v>0.45069699082046916</v>
      </c>
    </row>
    <row r="344" spans="1:37" x14ac:dyDescent="0.25">
      <c r="A344" s="25">
        <v>343</v>
      </c>
      <c r="B344" s="25" t="s">
        <v>193</v>
      </c>
      <c r="C344" s="25" t="s">
        <v>429</v>
      </c>
      <c r="D344" s="25" t="s">
        <v>11</v>
      </c>
      <c r="E344" s="25" t="s">
        <v>21</v>
      </c>
      <c r="F344" s="25" t="s">
        <v>21</v>
      </c>
      <c r="G344" s="25" t="s">
        <v>22</v>
      </c>
      <c r="H344" s="4">
        <v>5.1900000000000002E-2</v>
      </c>
      <c r="I344" s="2">
        <f t="shared" si="255"/>
        <v>13.674785887968904</v>
      </c>
      <c r="J344" s="6">
        <f>I344/MAX(I$1:I344)-1</f>
        <v>-4.9770187883706463E-2</v>
      </c>
      <c r="M344" s="4">
        <v>5.5100000000000003E-2</v>
      </c>
      <c r="N344" s="4">
        <f t="shared" si="248"/>
        <v>-3.2000000000000015E-3</v>
      </c>
      <c r="O344" s="2">
        <f t="shared" si="249"/>
        <v>11.777054995042464</v>
      </c>
      <c r="P344" s="6">
        <f>O344/MAX(O$1:O344)-1</f>
        <v>-0.15655108517437333</v>
      </c>
      <c r="S344" s="25" t="s">
        <v>193</v>
      </c>
      <c r="T344" s="25" t="s">
        <v>429</v>
      </c>
      <c r="U344" s="6">
        <f t="shared" si="250"/>
        <v>4.4513227548671486E-2</v>
      </c>
      <c r="V344" s="6">
        <f t="shared" si="251"/>
        <v>7.386772451328516E-3</v>
      </c>
      <c r="W344" s="2">
        <f t="shared" si="252"/>
        <v>70.271597704287259</v>
      </c>
      <c r="X344" s="6">
        <f>W344/MAX(W$1:W344)-1</f>
        <v>-0.21571731736207855</v>
      </c>
      <c r="AC344" s="18" t="s">
        <v>248</v>
      </c>
      <c r="AD344" s="18" t="s">
        <v>249</v>
      </c>
      <c r="AE344" s="19">
        <v>39939</v>
      </c>
      <c r="AF344" s="23">
        <v>3264.58</v>
      </c>
      <c r="AG344" s="2">
        <f t="shared" si="265"/>
        <v>3079.5855000000001</v>
      </c>
      <c r="AH344" s="25">
        <f t="shared" si="266"/>
        <v>1</v>
      </c>
      <c r="AI344" s="6">
        <f t="shared" si="268"/>
        <v>1.3649545739640168E-2</v>
      </c>
      <c r="AJ344" s="2">
        <f t="shared" si="269"/>
        <v>0.45069699082046916</v>
      </c>
    </row>
    <row r="345" spans="1:37" x14ac:dyDescent="0.25">
      <c r="A345" s="25">
        <v>344</v>
      </c>
      <c r="B345" s="25" t="s">
        <v>429</v>
      </c>
      <c r="C345" s="25" t="s">
        <v>194</v>
      </c>
      <c r="D345" s="25" t="s">
        <v>11</v>
      </c>
      <c r="E345" s="25" t="s">
        <v>18</v>
      </c>
      <c r="F345" s="25" t="s">
        <v>18</v>
      </c>
      <c r="G345" s="25" t="s">
        <v>19</v>
      </c>
      <c r="H345" s="4">
        <v>3.5999999999999999E-3</v>
      </c>
      <c r="I345" s="2">
        <f t="shared" si="255"/>
        <v>13.724015117165592</v>
      </c>
      <c r="J345" s="6">
        <f>I345/MAX(I$1:I345)-1</f>
        <v>-4.634936056008776E-2</v>
      </c>
      <c r="M345" s="4">
        <v>-1.15E-2</v>
      </c>
      <c r="N345" s="4">
        <f t="shared" si="248"/>
        <v>1.5099999999999999E-2</v>
      </c>
      <c r="O345" s="2">
        <f t="shared" si="249"/>
        <v>11.954888525467604</v>
      </c>
      <c r="P345" s="6">
        <f>O345/MAX(O$1:O345)-1</f>
        <v>-0.14381500656050639</v>
      </c>
      <c r="S345" s="25" t="s">
        <v>429</v>
      </c>
      <c r="T345" s="25" t="s">
        <v>194</v>
      </c>
      <c r="U345" s="6">
        <f t="shared" si="250"/>
        <v>0</v>
      </c>
      <c r="V345" s="6">
        <f t="shared" si="251"/>
        <v>3.5999999999999999E-3</v>
      </c>
      <c r="W345" s="2">
        <f t="shared" si="252"/>
        <v>70.524575456022703</v>
      </c>
      <c r="X345" s="6">
        <f>W345/MAX(W$1:W345)-1</f>
        <v>-0.21289389970458195</v>
      </c>
      <c r="Z345" s="30">
        <f t="shared" ref="Z345" si="270">W345</f>
        <v>70.524575456022703</v>
      </c>
      <c r="AA345" s="6">
        <f>Z345/MAX(Z$1:Z345)-1</f>
        <v>-0.19474469008032114</v>
      </c>
      <c r="AC345" s="18" t="s">
        <v>248</v>
      </c>
      <c r="AD345" s="18" t="s">
        <v>249</v>
      </c>
      <c r="AE345" s="19">
        <v>39940</v>
      </c>
      <c r="AF345" s="23">
        <v>3242.63</v>
      </c>
      <c r="AG345" s="2">
        <f t="shared" si="265"/>
        <v>3098.3584999999998</v>
      </c>
      <c r="AH345" s="25">
        <f t="shared" si="266"/>
        <v>1</v>
      </c>
      <c r="AI345" s="6">
        <f t="shared" si="268"/>
        <v>-6.7236826789356385E-3</v>
      </c>
      <c r="AJ345" s="2">
        <f t="shared" si="269"/>
        <v>0.45069699082046916</v>
      </c>
    </row>
    <row r="346" spans="1:37" x14ac:dyDescent="0.25">
      <c r="A346" s="25">
        <v>345</v>
      </c>
      <c r="B346" s="25" t="s">
        <v>194</v>
      </c>
      <c r="C346" s="25" t="s">
        <v>430</v>
      </c>
      <c r="D346" s="25" t="s">
        <v>11</v>
      </c>
      <c r="E346" s="25" t="s">
        <v>18</v>
      </c>
      <c r="F346" s="25" t="s">
        <v>18</v>
      </c>
      <c r="G346" s="25" t="s">
        <v>19</v>
      </c>
      <c r="H346" s="4">
        <v>-1.3100000000000001E-2</v>
      </c>
      <c r="I346" s="2">
        <f t="shared" si="255"/>
        <v>13.544230519130723</v>
      </c>
      <c r="J346" s="6">
        <f>I346/MAX(I$1:I346)-1</f>
        <v>-5.8842183936750669E-2</v>
      </c>
      <c r="M346" s="4">
        <v>-2.2200000000000001E-2</v>
      </c>
      <c r="N346" s="4">
        <f t="shared" si="248"/>
        <v>9.1000000000000004E-3</v>
      </c>
      <c r="O346" s="2">
        <f t="shared" si="249"/>
        <v>12.06367801104936</v>
      </c>
      <c r="P346" s="6">
        <f>O346/MAX(O$1:O346)-1</f>
        <v>-0.13602372312020694</v>
      </c>
      <c r="S346" s="25" t="s">
        <v>194</v>
      </c>
      <c r="T346" s="25" t="s">
        <v>430</v>
      </c>
      <c r="U346" s="6">
        <f t="shared" si="250"/>
        <v>8.2964378923482407E-3</v>
      </c>
      <c r="V346" s="6">
        <f t="shared" si="251"/>
        <v>-2.1396437892348241E-2</v>
      </c>
      <c r="W346" s="2">
        <f t="shared" si="252"/>
        <v>69.015600757393685</v>
      </c>
      <c r="X346" s="6">
        <f>W346/MAX(W$1:W346)-1</f>
        <v>-0.22973516649424131</v>
      </c>
      <c r="AC346" s="18" t="s">
        <v>248</v>
      </c>
      <c r="AD346" s="18" t="s">
        <v>249</v>
      </c>
      <c r="AE346" s="19">
        <v>39941</v>
      </c>
      <c r="AF346" s="23">
        <v>3257.59</v>
      </c>
      <c r="AG346" s="2">
        <f t="shared" si="265"/>
        <v>3115.4870000000001</v>
      </c>
      <c r="AH346" s="25">
        <f t="shared" si="266"/>
        <v>1</v>
      </c>
      <c r="AI346" s="6">
        <f t="shared" si="268"/>
        <v>4.6135390100010554E-3</v>
      </c>
      <c r="AJ346" s="2">
        <f t="shared" si="269"/>
        <v>0.45069699082046916</v>
      </c>
      <c r="AK346" s="14">
        <f t="shared" ref="AK346" si="271">AJ346/AJ336-1</f>
        <v>4.2498396836881946E-2</v>
      </c>
    </row>
    <row r="347" spans="1:37" x14ac:dyDescent="0.25">
      <c r="A347" s="25">
        <v>346</v>
      </c>
      <c r="B347" s="25" t="s">
        <v>430</v>
      </c>
      <c r="C347" s="25" t="s">
        <v>195</v>
      </c>
      <c r="D347" s="25" t="s">
        <v>11</v>
      </c>
      <c r="E347" s="25" t="s">
        <v>18</v>
      </c>
      <c r="F347" s="25" t="s">
        <v>18</v>
      </c>
      <c r="G347" s="25" t="s">
        <v>19</v>
      </c>
      <c r="H347" s="4">
        <v>5.7599999999999998E-2</v>
      </c>
      <c r="I347" s="2">
        <f t="shared" si="255"/>
        <v>14.324378197032654</v>
      </c>
      <c r="J347" s="6">
        <f>I347/MAX(I$1:I347)-1</f>
        <v>-4.6314937315073967E-3</v>
      </c>
      <c r="M347" s="4">
        <v>5.9200000000000003E-2</v>
      </c>
      <c r="N347" s="4">
        <f t="shared" si="248"/>
        <v>-1.6000000000000042E-3</v>
      </c>
      <c r="O347" s="2">
        <f t="shared" si="249"/>
        <v>12.044376126231681</v>
      </c>
      <c r="P347" s="6">
        <f>O347/MAX(O$1:O347)-1</f>
        <v>-0.13740608516321462</v>
      </c>
      <c r="S347" s="25" t="s">
        <v>430</v>
      </c>
      <c r="T347" s="25" t="s">
        <v>195</v>
      </c>
      <c r="U347" s="6">
        <f t="shared" si="250"/>
        <v>1.9332458261703156E-2</v>
      </c>
      <c r="V347" s="6">
        <f t="shared" si="251"/>
        <v>3.8267541738296842E-2</v>
      </c>
      <c r="W347" s="2">
        <f t="shared" si="252"/>
        <v>71.656658139970887</v>
      </c>
      <c r="X347" s="6">
        <f>W347/MAX(W$1:W347)-1</f>
        <v>-0.20025902482851732</v>
      </c>
      <c r="Z347" s="30">
        <f t="shared" ref="Z347" si="272">W347</f>
        <v>71.656658139970887</v>
      </c>
      <c r="AA347" s="6">
        <f>Z347/MAX(Z$1:Z347)-1</f>
        <v>-0.18181847837861642</v>
      </c>
      <c r="AC347" s="18" t="s">
        <v>248</v>
      </c>
      <c r="AD347" s="18" t="s">
        <v>249</v>
      </c>
      <c r="AE347" s="19">
        <v>39944</v>
      </c>
      <c r="AF347" s="23">
        <v>3134.57</v>
      </c>
      <c r="AG347" s="2">
        <f t="shared" si="265"/>
        <v>3121.7465000000002</v>
      </c>
      <c r="AH347" s="25">
        <f t="shared" si="266"/>
        <v>1</v>
      </c>
      <c r="AI347" s="6">
        <f t="shared" si="268"/>
        <v>-3.7764113961548218E-2</v>
      </c>
      <c r="AJ347" s="2">
        <f t="shared" si="269"/>
        <v>0.45069699082046916</v>
      </c>
    </row>
    <row r="348" spans="1:37" x14ac:dyDescent="0.25">
      <c r="A348" s="25">
        <v>347</v>
      </c>
      <c r="B348" s="25" t="s">
        <v>195</v>
      </c>
      <c r="C348" s="25" t="s">
        <v>431</v>
      </c>
      <c r="D348" s="25" t="s">
        <v>11</v>
      </c>
      <c r="E348" s="25" t="s">
        <v>205</v>
      </c>
      <c r="F348" s="25" t="s">
        <v>205</v>
      </c>
      <c r="G348" s="25" t="s">
        <v>215</v>
      </c>
      <c r="H348" s="4">
        <v>2.92E-2</v>
      </c>
      <c r="I348" s="2">
        <f t="shared" si="255"/>
        <v>14.742650040386007</v>
      </c>
      <c r="J348" s="6">
        <f>I348/MAX(I$1:I348)-1</f>
        <v>0</v>
      </c>
      <c r="M348" s="4">
        <v>3.5099999999999999E-2</v>
      </c>
      <c r="N348" s="4">
        <f t="shared" si="248"/>
        <v>-5.899999999999999E-3</v>
      </c>
      <c r="O348" s="2">
        <f t="shared" si="249"/>
        <v>11.973314307086914</v>
      </c>
      <c r="P348" s="6">
        <f>O348/MAX(O$1:O348)-1</f>
        <v>-0.14249538926075167</v>
      </c>
      <c r="S348" s="25" t="s">
        <v>195</v>
      </c>
      <c r="T348" s="25" t="s">
        <v>431</v>
      </c>
      <c r="U348" s="6">
        <f t="shared" si="250"/>
        <v>1.0945214080517518E-2</v>
      </c>
      <c r="V348" s="6">
        <f t="shared" si="251"/>
        <v>1.8254785919482482E-2</v>
      </c>
      <c r="W348" s="2">
        <f t="shared" si="252"/>
        <v>72.964735094021592</v>
      </c>
      <c r="X348" s="6">
        <f>W348/MAX(W$1:W348)-1</f>
        <v>-0.18565992453572377</v>
      </c>
      <c r="AC348" s="18" t="s">
        <v>248</v>
      </c>
      <c r="AD348" s="18" t="s">
        <v>249</v>
      </c>
      <c r="AE348" s="19">
        <v>39945</v>
      </c>
      <c r="AF348" s="23">
        <v>3212.14</v>
      </c>
      <c r="AG348" s="2">
        <f t="shared" si="265"/>
        <v>3129.835</v>
      </c>
      <c r="AH348" s="25">
        <f t="shared" si="266"/>
        <v>1</v>
      </c>
      <c r="AI348" s="6">
        <f t="shared" si="268"/>
        <v>2.4746615963273877E-2</v>
      </c>
      <c r="AJ348" s="2">
        <f t="shared" si="269"/>
        <v>0.45069699082046916</v>
      </c>
    </row>
    <row r="349" spans="1:37" x14ac:dyDescent="0.25">
      <c r="A349" s="25">
        <v>348</v>
      </c>
      <c r="B349" s="25" t="s">
        <v>431</v>
      </c>
      <c r="C349" s="25" t="s">
        <v>196</v>
      </c>
      <c r="D349" s="25" t="s">
        <v>11</v>
      </c>
      <c r="E349" s="25" t="s">
        <v>18</v>
      </c>
      <c r="F349" s="25" t="s">
        <v>18</v>
      </c>
      <c r="G349" s="25" t="s">
        <v>19</v>
      </c>
      <c r="H349" s="4">
        <v>4.7600000000000003E-2</v>
      </c>
      <c r="I349" s="2">
        <f t="shared" si="255"/>
        <v>15.444400182308382</v>
      </c>
      <c r="J349" s="6">
        <f>I349/MAX(I$1:I349)-1</f>
        <v>0</v>
      </c>
      <c r="M349" s="4">
        <v>2.58E-2</v>
      </c>
      <c r="N349" s="4">
        <f t="shared" si="248"/>
        <v>2.1800000000000003E-2</v>
      </c>
      <c r="O349" s="2">
        <f t="shared" si="249"/>
        <v>12.234332558981409</v>
      </c>
      <c r="P349" s="6">
        <f>O349/MAX(O$1:O349)-1</f>
        <v>-0.12380178874663605</v>
      </c>
      <c r="S349" s="25" t="s">
        <v>431</v>
      </c>
      <c r="T349" s="25" t="s">
        <v>196</v>
      </c>
      <c r="U349" s="6">
        <f t="shared" si="250"/>
        <v>0</v>
      </c>
      <c r="V349" s="6">
        <f t="shared" si="251"/>
        <v>4.7600000000000003E-2</v>
      </c>
      <c r="W349" s="2">
        <f t="shared" si="252"/>
        <v>76.437856484497019</v>
      </c>
      <c r="X349" s="6">
        <f>W349/MAX(W$1:W349)-1</f>
        <v>-0.14689733694362428</v>
      </c>
      <c r="Z349" s="30">
        <f t="shared" ref="Z349" si="273">W349</f>
        <v>76.437856484497019</v>
      </c>
      <c r="AA349" s="6">
        <f>Z349/MAX(Z$1:Z349)-1</f>
        <v>-0.12722636875138926</v>
      </c>
      <c r="AC349" s="18" t="s">
        <v>248</v>
      </c>
      <c r="AD349" s="18" t="s">
        <v>249</v>
      </c>
      <c r="AE349" s="19">
        <v>39946</v>
      </c>
      <c r="AF349" s="23">
        <v>3234.15</v>
      </c>
      <c r="AG349" s="2">
        <f t="shared" si="265"/>
        <v>3136.5709999999999</v>
      </c>
      <c r="AH349" s="25">
        <f t="shared" si="266"/>
        <v>1</v>
      </c>
      <c r="AI349" s="6">
        <f t="shared" si="268"/>
        <v>6.8521297328261177E-3</v>
      </c>
      <c r="AJ349" s="2">
        <f t="shared" si="269"/>
        <v>0.45069699082046916</v>
      </c>
    </row>
    <row r="350" spans="1:37" x14ac:dyDescent="0.25">
      <c r="A350" s="25">
        <v>349</v>
      </c>
      <c r="B350" s="25" t="s">
        <v>196</v>
      </c>
      <c r="C350" s="25" t="s">
        <v>432</v>
      </c>
      <c r="D350" s="25" t="s">
        <v>11</v>
      </c>
      <c r="E350" s="25" t="s">
        <v>217</v>
      </c>
      <c r="F350" s="25" t="s">
        <v>217</v>
      </c>
      <c r="G350" s="25" t="s">
        <v>218</v>
      </c>
      <c r="H350" s="4">
        <v>4.9000000000000002E-2</v>
      </c>
      <c r="I350" s="2">
        <f t="shared" si="255"/>
        <v>16.201175791241493</v>
      </c>
      <c r="J350" s="6">
        <f>I350/MAX(I$1:I350)-1</f>
        <v>0</v>
      </c>
      <c r="M350" s="4">
        <v>5.4399999999999997E-2</v>
      </c>
      <c r="N350" s="4">
        <f t="shared" si="248"/>
        <v>-5.3999999999999951E-3</v>
      </c>
      <c r="O350" s="2">
        <f t="shared" si="249"/>
        <v>12.168267163162909</v>
      </c>
      <c r="P350" s="6">
        <f>O350/MAX(O$1:O350)-1</f>
        <v>-0.12853325908740421</v>
      </c>
      <c r="S350" s="25" t="s">
        <v>196</v>
      </c>
      <c r="T350" s="25" t="s">
        <v>432</v>
      </c>
      <c r="U350" s="6">
        <f t="shared" si="250"/>
        <v>0</v>
      </c>
      <c r="V350" s="6">
        <f t="shared" si="251"/>
        <v>4.9000000000000002E-2</v>
      </c>
      <c r="W350" s="2">
        <f t="shared" si="252"/>
        <v>80.183311452237362</v>
      </c>
      <c r="X350" s="6">
        <f>W350/MAX(W$1:W350)-1</f>
        <v>-0.10509530645386189</v>
      </c>
      <c r="AC350" s="18" t="s">
        <v>248</v>
      </c>
      <c r="AD350" s="18" t="s">
        <v>249</v>
      </c>
      <c r="AE350" s="19">
        <v>39947</v>
      </c>
      <c r="AF350" s="23">
        <v>3246.56</v>
      </c>
      <c r="AG350" s="2">
        <f t="shared" si="265"/>
        <v>3141.7080000000001</v>
      </c>
      <c r="AH350" s="25">
        <f t="shared" si="266"/>
        <v>1</v>
      </c>
      <c r="AI350" s="6">
        <f t="shared" si="268"/>
        <v>3.837175146483629E-3</v>
      </c>
      <c r="AJ350" s="2">
        <f t="shared" si="269"/>
        <v>0.45069699082046916</v>
      </c>
    </row>
    <row r="351" spans="1:37" x14ac:dyDescent="0.25">
      <c r="A351" s="25">
        <v>350</v>
      </c>
      <c r="B351" s="25" t="s">
        <v>432</v>
      </c>
      <c r="C351" s="25" t="s">
        <v>197</v>
      </c>
      <c r="D351" s="25" t="s">
        <v>11</v>
      </c>
      <c r="E351" s="25" t="s">
        <v>80</v>
      </c>
      <c r="F351" s="25" t="s">
        <v>80</v>
      </c>
      <c r="G351" s="25" t="s">
        <v>81</v>
      </c>
      <c r="H351" s="4">
        <v>6.4899999999999999E-2</v>
      </c>
      <c r="I351" s="2">
        <f t="shared" si="255"/>
        <v>17.252632100093066</v>
      </c>
      <c r="J351" s="6">
        <f>I351/MAX(I$1:I351)-1</f>
        <v>0</v>
      </c>
      <c r="M351" s="4">
        <v>6.4699999999999994E-2</v>
      </c>
      <c r="N351" s="4">
        <f t="shared" si="248"/>
        <v>2.0000000000000573E-4</v>
      </c>
      <c r="O351" s="2">
        <f t="shared" si="249"/>
        <v>12.170700816595541</v>
      </c>
      <c r="P351" s="6">
        <f>O351/MAX(O$1:O351)-1</f>
        <v>-0.12835896573922179</v>
      </c>
      <c r="S351" s="25" t="s">
        <v>432</v>
      </c>
      <c r="T351" s="25" t="s">
        <v>197</v>
      </c>
      <c r="U351" s="6">
        <f t="shared" si="250"/>
        <v>0</v>
      </c>
      <c r="V351" s="6">
        <f t="shared" si="251"/>
        <v>6.4899999999999999E-2</v>
      </c>
      <c r="W351" s="2">
        <f t="shared" si="252"/>
        <v>85.387208365487567</v>
      </c>
      <c r="X351" s="6">
        <f>W351/MAX(W$1:W351)-1</f>
        <v>-4.7015991842717542E-2</v>
      </c>
      <c r="Z351" s="30">
        <f t="shared" ref="Z351" si="274">W351</f>
        <v>85.387208365487567</v>
      </c>
      <c r="AA351" s="6">
        <f>Z351/MAX(Z$1:Z351)-1</f>
        <v>-2.5041944727438925E-2</v>
      </c>
      <c r="AC351" s="18" t="s">
        <v>248</v>
      </c>
      <c r="AD351" s="18" t="s">
        <v>249</v>
      </c>
      <c r="AE351" s="19">
        <v>39948</v>
      </c>
      <c r="AF351" s="23">
        <v>3270.74</v>
      </c>
      <c r="AG351" s="2">
        <f t="shared" si="265"/>
        <v>3147.2819999999997</v>
      </c>
      <c r="AH351" s="25">
        <f t="shared" si="266"/>
        <v>1</v>
      </c>
      <c r="AI351" s="6">
        <f t="shared" si="268"/>
        <v>7.4478832980138243E-3</v>
      </c>
      <c r="AJ351" s="2">
        <f t="shared" si="269"/>
        <v>0.45069699082046916</v>
      </c>
      <c r="AK351" s="14">
        <f t="shared" si="235"/>
        <v>0</v>
      </c>
    </row>
    <row r="352" spans="1:37" x14ac:dyDescent="0.25">
      <c r="A352" s="25">
        <v>351</v>
      </c>
      <c r="B352" s="25" t="s">
        <v>197</v>
      </c>
      <c r="C352" s="25" t="s">
        <v>433</v>
      </c>
      <c r="D352" s="25" t="s">
        <v>11</v>
      </c>
      <c r="E352" s="25" t="s">
        <v>21</v>
      </c>
      <c r="F352" s="25" t="s">
        <v>21</v>
      </c>
      <c r="G352" s="25" t="s">
        <v>22</v>
      </c>
      <c r="H352" s="4">
        <v>3.5099999999999999E-2</v>
      </c>
      <c r="I352" s="2">
        <f t="shared" si="255"/>
        <v>17.858199486806331</v>
      </c>
      <c r="J352" s="6">
        <f>I352/MAX(I$1:I352)-1</f>
        <v>0</v>
      </c>
      <c r="M352" s="4">
        <v>2.9399999999999999E-2</v>
      </c>
      <c r="N352" s="4">
        <f t="shared" si="248"/>
        <v>5.7000000000000002E-3</v>
      </c>
      <c r="O352" s="2">
        <f t="shared" si="249"/>
        <v>12.240073811250136</v>
      </c>
      <c r="P352" s="6">
        <f>O352/MAX(O$1:O352)-1</f>
        <v>-0.12339061184393529</v>
      </c>
      <c r="S352" s="25" t="s">
        <v>197</v>
      </c>
      <c r="T352" s="25" t="s">
        <v>433</v>
      </c>
      <c r="U352" s="6">
        <f t="shared" si="250"/>
        <v>0</v>
      </c>
      <c r="V352" s="6">
        <f t="shared" si="251"/>
        <v>3.5099999999999999E-2</v>
      </c>
      <c r="W352" s="2">
        <f t="shared" si="252"/>
        <v>88.384299379116172</v>
      </c>
      <c r="X352" s="6">
        <f>W352/MAX(W$1:W352)-1</f>
        <v>-1.3566253156397035E-2</v>
      </c>
      <c r="AC352" s="18" t="s">
        <v>248</v>
      </c>
      <c r="AD352" s="18" t="s">
        <v>249</v>
      </c>
      <c r="AE352" s="19">
        <v>39951</v>
      </c>
      <c r="AF352" s="23">
        <v>3295.65</v>
      </c>
      <c r="AG352" s="2">
        <f t="shared" si="265"/>
        <v>3156.0934999999999</v>
      </c>
      <c r="AH352" s="25">
        <f t="shared" si="266"/>
        <v>1</v>
      </c>
      <c r="AI352" s="6">
        <f t="shared" si="268"/>
        <v>7.6160135015319597E-3</v>
      </c>
      <c r="AJ352" s="2">
        <f t="shared" si="269"/>
        <v>0.45069699082046916</v>
      </c>
    </row>
    <row r="353" spans="1:37" x14ac:dyDescent="0.25">
      <c r="A353" s="25">
        <v>352</v>
      </c>
      <c r="B353" s="25" t="s">
        <v>433</v>
      </c>
      <c r="C353" s="25" t="s">
        <v>198</v>
      </c>
      <c r="D353" s="25" t="s">
        <v>11</v>
      </c>
      <c r="E353" s="25" t="s">
        <v>18</v>
      </c>
      <c r="F353" s="25" t="s">
        <v>18</v>
      </c>
      <c r="G353" s="25" t="s">
        <v>19</v>
      </c>
      <c r="H353" s="4">
        <v>0.1016</v>
      </c>
      <c r="I353" s="2">
        <f t="shared" si="255"/>
        <v>19.672592554665854</v>
      </c>
      <c r="J353" s="6">
        <f>I353/MAX(I$1:I353)-1</f>
        <v>0</v>
      </c>
      <c r="M353" s="4">
        <v>7.6499999999999999E-2</v>
      </c>
      <c r="N353" s="4">
        <f t="shared" si="248"/>
        <v>2.5099999999999997E-2</v>
      </c>
      <c r="O353" s="2">
        <f t="shared" si="249"/>
        <v>12.547299663912513</v>
      </c>
      <c r="P353" s="6">
        <f>O353/MAX(O$1:O353)-1</f>
        <v>-0.10138771620121823</v>
      </c>
      <c r="S353" s="25" t="s">
        <v>433</v>
      </c>
      <c r="T353" s="25" t="s">
        <v>198</v>
      </c>
      <c r="U353" s="6">
        <f t="shared" si="250"/>
        <v>0</v>
      </c>
      <c r="V353" s="6">
        <f t="shared" si="251"/>
        <v>0.1016</v>
      </c>
      <c r="W353" s="2">
        <f t="shared" si="252"/>
        <v>97.364144196034374</v>
      </c>
      <c r="X353" s="6">
        <f>W353/MAX(W$1:W353)-1</f>
        <v>0</v>
      </c>
      <c r="Z353" s="30">
        <f t="shared" ref="Z353" si="275">W353</f>
        <v>97.364144196034374</v>
      </c>
      <c r="AA353" s="6">
        <f>Z353/MAX(Z$1:Z353)-1</f>
        <v>0</v>
      </c>
      <c r="AC353" s="18" t="s">
        <v>248</v>
      </c>
      <c r="AD353" s="18" t="s">
        <v>249</v>
      </c>
      <c r="AE353" s="19">
        <v>39952</v>
      </c>
      <c r="AF353" s="23">
        <v>3325.53</v>
      </c>
      <c r="AG353" s="2">
        <f t="shared" si="265"/>
        <v>3162.0759999999996</v>
      </c>
      <c r="AH353" s="25">
        <f t="shared" si="266"/>
        <v>1</v>
      </c>
      <c r="AI353" s="6">
        <f t="shared" si="268"/>
        <v>9.0664967457103618E-3</v>
      </c>
      <c r="AJ353" s="2">
        <f t="shared" si="269"/>
        <v>0.45069699082046916</v>
      </c>
    </row>
    <row r="354" spans="1:37" x14ac:dyDescent="0.25">
      <c r="A354" s="25">
        <v>353</v>
      </c>
      <c r="B354" s="25" t="s">
        <v>198</v>
      </c>
      <c r="C354" s="25" t="s">
        <v>434</v>
      </c>
      <c r="D354" s="25" t="s">
        <v>11</v>
      </c>
      <c r="E354" s="25" t="s">
        <v>18</v>
      </c>
      <c r="F354" s="25" t="s">
        <v>18</v>
      </c>
      <c r="G354" s="25" t="s">
        <v>19</v>
      </c>
      <c r="H354" s="4">
        <v>4.24E-2</v>
      </c>
      <c r="I354" s="2">
        <f t="shared" si="255"/>
        <v>20.506710478983688</v>
      </c>
      <c r="J354" s="6">
        <f>I354/MAX(I$1:I354)-1</f>
        <v>0</v>
      </c>
      <c r="M354" s="4">
        <v>-6.9999999999999999E-4</v>
      </c>
      <c r="N354" s="4">
        <f t="shared" si="248"/>
        <v>4.3099999999999999E-2</v>
      </c>
      <c r="O354" s="2">
        <f t="shared" si="249"/>
        <v>13.088088279427142</v>
      </c>
      <c r="P354" s="6">
        <f>O354/MAX(O$1:O354)-1</f>
        <v>-6.2657526769490768E-2</v>
      </c>
      <c r="S354" s="25" t="s">
        <v>198</v>
      </c>
      <c r="T354" s="25" t="s">
        <v>434</v>
      </c>
      <c r="U354" s="6">
        <f t="shared" si="250"/>
        <v>0</v>
      </c>
      <c r="V354" s="6">
        <f t="shared" si="251"/>
        <v>4.24E-2</v>
      </c>
      <c r="W354" s="2">
        <f t="shared" si="252"/>
        <v>101.49238390994623</v>
      </c>
      <c r="X354" s="6">
        <f>W354/MAX(W$1:W354)-1</f>
        <v>0</v>
      </c>
      <c r="AC354" s="18" t="s">
        <v>248</v>
      </c>
      <c r="AD354" s="18" t="s">
        <v>249</v>
      </c>
      <c r="AE354" s="19">
        <v>39953</v>
      </c>
      <c r="AF354" s="23">
        <v>3306.47</v>
      </c>
      <c r="AG354" s="2">
        <f t="shared" si="265"/>
        <v>3167.1455000000001</v>
      </c>
      <c r="AH354" s="25">
        <f t="shared" si="266"/>
        <v>1</v>
      </c>
      <c r="AI354" s="6">
        <f t="shared" si="268"/>
        <v>-5.7314172477771486E-3</v>
      </c>
      <c r="AJ354" s="2">
        <f t="shared" si="269"/>
        <v>0.45069699082046916</v>
      </c>
    </row>
    <row r="355" spans="1:37" x14ac:dyDescent="0.25">
      <c r="A355" s="25">
        <v>354</v>
      </c>
      <c r="B355" s="25" t="s">
        <v>434</v>
      </c>
      <c r="C355" s="25" t="s">
        <v>199</v>
      </c>
      <c r="D355" s="25" t="s">
        <v>11</v>
      </c>
      <c r="E355" s="25" t="s">
        <v>80</v>
      </c>
      <c r="F355" s="25" t="s">
        <v>80</v>
      </c>
      <c r="G355" s="25" t="s">
        <v>81</v>
      </c>
      <c r="H355" s="4">
        <v>8.6099999999999996E-2</v>
      </c>
      <c r="I355" s="2">
        <f t="shared" si="255"/>
        <v>22.272338251224184</v>
      </c>
      <c r="J355" s="6">
        <f>I355/MAX(I$1:I355)-1</f>
        <v>0</v>
      </c>
      <c r="M355" s="4">
        <v>6.6699999999999995E-2</v>
      </c>
      <c r="N355" s="4">
        <f t="shared" si="248"/>
        <v>1.9400000000000001E-2</v>
      </c>
      <c r="O355" s="2">
        <f t="shared" si="249"/>
        <v>13.34199719204803</v>
      </c>
      <c r="P355" s="6">
        <f>O355/MAX(O$1:O355)-1</f>
        <v>-4.4473082788818785E-2</v>
      </c>
      <c r="S355" s="25" t="s">
        <v>434</v>
      </c>
      <c r="T355" s="25" t="s">
        <v>199</v>
      </c>
      <c r="U355" s="6">
        <f t="shared" si="250"/>
        <v>0</v>
      </c>
      <c r="V355" s="6">
        <f t="shared" si="251"/>
        <v>8.6099999999999996E-2</v>
      </c>
      <c r="W355" s="2">
        <f t="shared" si="252"/>
        <v>110.23087816459261</v>
      </c>
      <c r="X355" s="6">
        <f>W355/MAX(W$1:W355)-1</f>
        <v>0</v>
      </c>
      <c r="Z355" s="30">
        <f t="shared" ref="Z355" si="276">W355</f>
        <v>110.23087816459261</v>
      </c>
      <c r="AA355" s="6">
        <f>Z355/MAX(Z$1:Z355)-1</f>
        <v>0</v>
      </c>
      <c r="AC355" s="18" t="s">
        <v>248</v>
      </c>
      <c r="AD355" s="18" t="s">
        <v>249</v>
      </c>
      <c r="AE355" s="19">
        <v>39954</v>
      </c>
      <c r="AF355" s="23">
        <v>3247.48</v>
      </c>
      <c r="AG355" s="2">
        <f t="shared" si="265"/>
        <v>3177.3874999999998</v>
      </c>
      <c r="AH355" s="25">
        <f t="shared" si="266"/>
        <v>1</v>
      </c>
      <c r="AI355" s="6">
        <f t="shared" si="268"/>
        <v>-1.7840778836644478E-2</v>
      </c>
      <c r="AJ355" s="2">
        <f t="shared" si="269"/>
        <v>0.45069699082046916</v>
      </c>
    </row>
    <row r="356" spans="1:37" x14ac:dyDescent="0.25">
      <c r="A356" s="25">
        <v>355</v>
      </c>
      <c r="B356" s="25" t="s">
        <v>199</v>
      </c>
      <c r="C356" s="25" t="s">
        <v>435</v>
      </c>
      <c r="D356" s="25" t="s">
        <v>11</v>
      </c>
      <c r="E356" s="25" t="s">
        <v>80</v>
      </c>
      <c r="F356" s="25" t="s">
        <v>80</v>
      </c>
      <c r="G356" s="25" t="s">
        <v>81</v>
      </c>
      <c r="H356" s="4">
        <v>1.2800000000000001E-2</v>
      </c>
      <c r="I356" s="2">
        <f t="shared" si="255"/>
        <v>22.557424180839853</v>
      </c>
      <c r="J356" s="6">
        <f>I356/MAX(I$1:I356)-1</f>
        <v>0</v>
      </c>
      <c r="M356" s="4">
        <v>1.26E-2</v>
      </c>
      <c r="N356" s="4">
        <f t="shared" si="248"/>
        <v>2.0000000000000052E-4</v>
      </c>
      <c r="O356" s="2">
        <f t="shared" si="249"/>
        <v>13.344665591486439</v>
      </c>
      <c r="P356" s="6">
        <f>O356/MAX(O$1:O356)-1</f>
        <v>-4.4281977405376538E-2</v>
      </c>
      <c r="S356" s="25" t="s">
        <v>199</v>
      </c>
      <c r="T356" s="25" t="s">
        <v>435</v>
      </c>
      <c r="U356" s="6">
        <f t="shared" si="250"/>
        <v>0</v>
      </c>
      <c r="V356" s="6">
        <f t="shared" si="251"/>
        <v>1.2800000000000001E-2</v>
      </c>
      <c r="W356" s="2">
        <f t="shared" si="252"/>
        <v>111.64183340509939</v>
      </c>
      <c r="X356" s="6">
        <f>W356/MAX(W$1:W356)-1</f>
        <v>0</v>
      </c>
      <c r="AC356" s="18" t="s">
        <v>248</v>
      </c>
      <c r="AD356" s="18" t="s">
        <v>249</v>
      </c>
      <c r="AE356" s="19">
        <v>39955</v>
      </c>
      <c r="AF356" s="23">
        <v>3254.53</v>
      </c>
      <c r="AG356" s="2">
        <f t="shared" si="265"/>
        <v>3187.1284999999998</v>
      </c>
      <c r="AH356" s="25">
        <f t="shared" si="266"/>
        <v>1</v>
      </c>
      <c r="AI356" s="6">
        <f t="shared" si="268"/>
        <v>2.1709140625962853E-3</v>
      </c>
      <c r="AJ356" s="2">
        <f t="shared" si="269"/>
        <v>0.45069699082046916</v>
      </c>
      <c r="AK356" s="14">
        <f t="shared" ref="AK356" si="277">AJ356/AJ346-1</f>
        <v>0</v>
      </c>
    </row>
    <row r="357" spans="1:37" x14ac:dyDescent="0.25">
      <c r="A357" s="25">
        <v>356</v>
      </c>
      <c r="B357" s="25" t="s">
        <v>435</v>
      </c>
      <c r="C357" s="25" t="s">
        <v>200</v>
      </c>
      <c r="D357" s="25" t="s">
        <v>11</v>
      </c>
      <c r="E357" s="25" t="s">
        <v>21</v>
      </c>
      <c r="F357" s="25" t="s">
        <v>21</v>
      </c>
      <c r="G357" s="25" t="s">
        <v>22</v>
      </c>
      <c r="H357" s="4">
        <v>-6.4999999999999997E-3</v>
      </c>
      <c r="I357" s="2">
        <f t="shared" si="255"/>
        <v>22.410800923664393</v>
      </c>
      <c r="J357" s="6">
        <f>I357/MAX(I$1:I357)-1</f>
        <v>-6.5000000000000613E-3</v>
      </c>
      <c r="M357" s="4">
        <v>-6.2300000000000001E-2</v>
      </c>
      <c r="N357" s="4">
        <f t="shared" si="248"/>
        <v>5.5800000000000002E-2</v>
      </c>
      <c r="O357" s="2">
        <f t="shared" si="249"/>
        <v>14.089297931491384</v>
      </c>
      <c r="P357" s="6">
        <f>O357/MAX(O$1:O357)-1</f>
        <v>0</v>
      </c>
      <c r="S357" s="25" t="s">
        <v>435</v>
      </c>
      <c r="T357" s="25" t="s">
        <v>200</v>
      </c>
      <c r="U357" s="6">
        <f t="shared" si="250"/>
        <v>-2.220970211675144E-2</v>
      </c>
      <c r="V357" s="6">
        <f t="shared" si="251"/>
        <v>1.5709702116751441E-2</v>
      </c>
      <c r="W357" s="2">
        <f t="shared" si="252"/>
        <v>113.39569335166148</v>
      </c>
      <c r="X357" s="6">
        <f>W357/MAX(W$1:W357)-1</f>
        <v>0</v>
      </c>
      <c r="Z357" s="30">
        <f t="shared" ref="Z357" si="278">W357</f>
        <v>113.39569335166148</v>
      </c>
      <c r="AA357" s="6">
        <f>Z357/MAX(Z$1:Z357)-1</f>
        <v>0</v>
      </c>
      <c r="AC357" s="18" t="s">
        <v>248</v>
      </c>
      <c r="AD357" s="18" t="s">
        <v>249</v>
      </c>
      <c r="AE357" s="19">
        <v>39958</v>
      </c>
      <c r="AF357" s="23">
        <v>3271.5</v>
      </c>
      <c r="AG357" s="2">
        <f t="shared" si="265"/>
        <v>3198.8654999999999</v>
      </c>
      <c r="AH357" s="25">
        <f t="shared" si="266"/>
        <v>1</v>
      </c>
      <c r="AI357" s="6">
        <f t="shared" si="268"/>
        <v>5.2142705705584547E-3</v>
      </c>
      <c r="AJ357" s="2">
        <f t="shared" si="269"/>
        <v>0.45069699082046916</v>
      </c>
    </row>
    <row r="358" spans="1:37" x14ac:dyDescent="0.25">
      <c r="A358" s="25">
        <v>357</v>
      </c>
      <c r="B358" s="25" t="s">
        <v>200</v>
      </c>
      <c r="C358" s="25" t="s">
        <v>436</v>
      </c>
      <c r="D358" s="25" t="s">
        <v>11</v>
      </c>
      <c r="E358" s="25" t="s">
        <v>205</v>
      </c>
      <c r="F358" s="25" t="s">
        <v>205</v>
      </c>
      <c r="G358" s="25" t="s">
        <v>215</v>
      </c>
      <c r="H358" s="4">
        <v>0.15570000000000001</v>
      </c>
      <c r="I358" s="2">
        <f t="shared" si="255"/>
        <v>25.900162627478938</v>
      </c>
      <c r="J358" s="6">
        <f>I358/MAX(I$1:I358)-1</f>
        <v>0</v>
      </c>
      <c r="M358" s="4">
        <v>0.11509999999999999</v>
      </c>
      <c r="N358" s="4">
        <f t="shared" si="248"/>
        <v>4.0600000000000011E-2</v>
      </c>
      <c r="O358" s="2">
        <f t="shared" si="249"/>
        <v>14.661323427509933</v>
      </c>
      <c r="P358" s="6">
        <f>O358/MAX(O$1:O358)-1</f>
        <v>0</v>
      </c>
      <c r="S358" s="25" t="s">
        <v>200</v>
      </c>
      <c r="T358" s="25" t="s">
        <v>436</v>
      </c>
      <c r="U358" s="6">
        <f t="shared" si="250"/>
        <v>1.4634914590487824E-2</v>
      </c>
      <c r="V358" s="6">
        <f t="shared" si="251"/>
        <v>0.14106508540951218</v>
      </c>
      <c r="W358" s="2">
        <f t="shared" si="252"/>
        <v>129.39186651938445</v>
      </c>
      <c r="X358" s="6">
        <f>W358/MAX(W$1:W358)-1</f>
        <v>0</v>
      </c>
      <c r="AC358" s="18" t="s">
        <v>248</v>
      </c>
      <c r="AD358" s="18" t="s">
        <v>249</v>
      </c>
      <c r="AE358" s="19">
        <v>39959</v>
      </c>
      <c r="AF358" s="23">
        <v>3274.85</v>
      </c>
      <c r="AG358" s="2">
        <f t="shared" si="265"/>
        <v>3216.8024999999998</v>
      </c>
      <c r="AH358" s="25">
        <f t="shared" si="266"/>
        <v>1</v>
      </c>
      <c r="AI358" s="6">
        <f t="shared" si="268"/>
        <v>1.0239951092769761E-3</v>
      </c>
      <c r="AJ358" s="2">
        <f t="shared" si="269"/>
        <v>0.45069699082046916</v>
      </c>
    </row>
    <row r="359" spans="1:37" x14ac:dyDescent="0.25">
      <c r="A359" s="25">
        <v>358</v>
      </c>
      <c r="B359" s="25" t="s">
        <v>436</v>
      </c>
      <c r="C359" s="25" t="s">
        <v>204</v>
      </c>
      <c r="D359" s="25" t="s">
        <v>11</v>
      </c>
      <c r="E359" s="25" t="s">
        <v>80</v>
      </c>
      <c r="F359" s="25" t="s">
        <v>80</v>
      </c>
      <c r="G359" s="25" t="s">
        <v>81</v>
      </c>
      <c r="H359" s="4">
        <v>0.21429999999999999</v>
      </c>
      <c r="I359" s="2">
        <f t="shared" si="255"/>
        <v>31.450567478547672</v>
      </c>
      <c r="J359" s="6">
        <f>I359/MAX(I$1:I359)-1</f>
        <v>0</v>
      </c>
      <c r="M359" s="4">
        <v>9.1399999999999995E-2</v>
      </c>
      <c r="N359" s="4">
        <f t="shared" si="248"/>
        <v>0.1229</v>
      </c>
      <c r="O359" s="2">
        <f t="shared" si="249"/>
        <v>16.463200076750905</v>
      </c>
      <c r="P359" s="6">
        <f>O359/MAX(O$1:O359)-1</f>
        <v>0</v>
      </c>
      <c r="S359" s="25" t="s">
        <v>436</v>
      </c>
      <c r="T359" s="25" t="s">
        <v>204</v>
      </c>
      <c r="U359" s="6">
        <f t="shared" si="250"/>
        <v>3.7681511860980565E-2</v>
      </c>
      <c r="V359" s="6">
        <f t="shared" si="251"/>
        <v>0.17661848813901943</v>
      </c>
      <c r="W359" s="2">
        <f t="shared" si="252"/>
        <v>152.24486236152393</v>
      </c>
      <c r="X359" s="6">
        <f>W359/MAX(W$1:W359)-1</f>
        <v>0</v>
      </c>
      <c r="Z359" s="30">
        <f t="shared" ref="Z359" si="279">W359</f>
        <v>152.24486236152393</v>
      </c>
      <c r="AA359" s="6">
        <f>Z359/MAX(Z$1:Z359)-1</f>
        <v>0</v>
      </c>
      <c r="AC359" s="18" t="s">
        <v>248</v>
      </c>
      <c r="AD359" s="18" t="s">
        <v>249</v>
      </c>
      <c r="AE359" s="19">
        <v>39960</v>
      </c>
      <c r="AF359" s="23">
        <v>3276.75</v>
      </c>
      <c r="AG359" s="2">
        <f t="shared" si="265"/>
        <v>3232.6424999999999</v>
      </c>
      <c r="AH359" s="25">
        <f t="shared" si="266"/>
        <v>1</v>
      </c>
      <c r="AI359" s="6">
        <f t="shared" si="268"/>
        <v>5.8017924485098682E-4</v>
      </c>
      <c r="AJ359" s="2">
        <f t="shared" si="269"/>
        <v>0.45069699082046916</v>
      </c>
    </row>
    <row r="360" spans="1:37" x14ac:dyDescent="0.25">
      <c r="A360" s="25">
        <v>359</v>
      </c>
      <c r="B360" s="25" t="s">
        <v>204</v>
      </c>
      <c r="C360" s="25" t="s">
        <v>437</v>
      </c>
      <c r="D360" s="25" t="s">
        <v>11</v>
      </c>
      <c r="E360" s="25" t="s">
        <v>80</v>
      </c>
      <c r="F360" s="25" t="s">
        <v>80</v>
      </c>
      <c r="G360" s="25" t="s">
        <v>81</v>
      </c>
      <c r="H360" s="4">
        <v>0.1147</v>
      </c>
      <c r="I360" s="2">
        <f t="shared" si="255"/>
        <v>35.057947568337092</v>
      </c>
      <c r="J360" s="6">
        <f>I360/MAX(I$1:I360)-1</f>
        <v>0</v>
      </c>
      <c r="M360" s="4">
        <v>2.5899999999999999E-2</v>
      </c>
      <c r="N360" s="4">
        <f t="shared" si="248"/>
        <v>8.879999999999999E-2</v>
      </c>
      <c r="O360" s="2">
        <f t="shared" si="249"/>
        <v>17.925132243566384</v>
      </c>
      <c r="P360" s="6">
        <f>O360/MAX(O$1:O360)-1</f>
        <v>0</v>
      </c>
      <c r="S360" s="25" t="s">
        <v>204</v>
      </c>
      <c r="T360" s="25" t="s">
        <v>437</v>
      </c>
      <c r="U360" s="6">
        <f t="shared" si="250"/>
        <v>0</v>
      </c>
      <c r="V360" s="6">
        <f t="shared" si="251"/>
        <v>0.1147</v>
      </c>
      <c r="W360" s="2">
        <f t="shared" si="252"/>
        <v>169.70734807439072</v>
      </c>
      <c r="X360" s="6">
        <f>W360/MAX(W$1:W360)-1</f>
        <v>0</v>
      </c>
      <c r="AC360" s="18" t="s">
        <v>248</v>
      </c>
      <c r="AD360" s="18" t="s">
        <v>249</v>
      </c>
      <c r="AE360" s="19">
        <v>39965</v>
      </c>
      <c r="AF360" s="23">
        <v>3332.34</v>
      </c>
      <c r="AG360" s="2">
        <f t="shared" si="265"/>
        <v>3247.2575000000006</v>
      </c>
      <c r="AH360" s="25">
        <f t="shared" si="266"/>
        <v>1</v>
      </c>
      <c r="AI360" s="6">
        <f t="shared" si="268"/>
        <v>1.6964980544747155E-2</v>
      </c>
      <c r="AJ360" s="2">
        <f t="shared" si="269"/>
        <v>0.45069699082046916</v>
      </c>
    </row>
    <row r="361" spans="1:37" x14ac:dyDescent="0.25">
      <c r="A361" s="25">
        <v>360</v>
      </c>
      <c r="B361" s="25" t="s">
        <v>437</v>
      </c>
      <c r="C361" s="25" t="s">
        <v>206</v>
      </c>
      <c r="D361" s="25" t="s">
        <v>11</v>
      </c>
      <c r="E361" s="25" t="s">
        <v>80</v>
      </c>
      <c r="F361" s="25" t="s">
        <v>80</v>
      </c>
      <c r="G361" s="25" t="s">
        <v>81</v>
      </c>
      <c r="H361" s="4">
        <v>0.1019</v>
      </c>
      <c r="I361" s="2">
        <f t="shared" si="255"/>
        <v>38.630352425550647</v>
      </c>
      <c r="J361" s="6">
        <f>I361/MAX(I$1:I361)-1</f>
        <v>0</v>
      </c>
      <c r="M361" s="4">
        <v>0.11119999999999999</v>
      </c>
      <c r="N361" s="4">
        <f t="shared" si="248"/>
        <v>-9.2999999999999888E-3</v>
      </c>
      <c r="O361" s="2">
        <f t="shared" si="249"/>
        <v>17.758428513701219</v>
      </c>
      <c r="P361" s="6">
        <f>O361/MAX(O$1:O361)-1</f>
        <v>-9.2999999999998639E-3</v>
      </c>
      <c r="S361" s="25" t="s">
        <v>437</v>
      </c>
      <c r="T361" s="25" t="s">
        <v>206</v>
      </c>
      <c r="U361" s="6">
        <f t="shared" si="250"/>
        <v>0</v>
      </c>
      <c r="V361" s="6">
        <f t="shared" si="251"/>
        <v>0.1019</v>
      </c>
      <c r="W361" s="2">
        <f t="shared" si="252"/>
        <v>187.00052684317114</v>
      </c>
      <c r="X361" s="6">
        <f>W361/MAX(W$1:W361)-1</f>
        <v>0</v>
      </c>
      <c r="Z361" s="30">
        <f t="shared" ref="Z361" si="280">W361</f>
        <v>187.00052684317114</v>
      </c>
      <c r="AA361" s="6">
        <f>Z361/MAX(Z$1:Z361)-1</f>
        <v>0</v>
      </c>
      <c r="AC361" s="18" t="s">
        <v>248</v>
      </c>
      <c r="AD361" s="18" t="s">
        <v>249</v>
      </c>
      <c r="AE361" s="19">
        <v>39966</v>
      </c>
      <c r="AF361" s="23">
        <v>3353.92</v>
      </c>
      <c r="AG361" s="2">
        <f t="shared" si="265"/>
        <v>3260.6425000000004</v>
      </c>
      <c r="AH361" s="25">
        <f t="shared" si="266"/>
        <v>1</v>
      </c>
      <c r="AI361" s="6">
        <f t="shared" si="268"/>
        <v>6.4759298270884447E-3</v>
      </c>
      <c r="AJ361" s="2">
        <f t="shared" si="269"/>
        <v>0.45069699082046916</v>
      </c>
      <c r="AK361" s="14">
        <f t="shared" ref="AK361:AK411" si="281">AJ361/AJ351-1</f>
        <v>0</v>
      </c>
    </row>
    <row r="362" spans="1:37" x14ac:dyDescent="0.25">
      <c r="A362" s="25">
        <v>361</v>
      </c>
      <c r="B362" s="25" t="s">
        <v>206</v>
      </c>
      <c r="C362" s="25" t="s">
        <v>438</v>
      </c>
      <c r="D362" s="25" t="s">
        <v>11</v>
      </c>
      <c r="E362" s="25" t="s">
        <v>18</v>
      </c>
      <c r="F362" s="25" t="s">
        <v>18</v>
      </c>
      <c r="G362" s="25" t="s">
        <v>19</v>
      </c>
      <c r="H362" s="4">
        <v>6.0499999999999998E-2</v>
      </c>
      <c r="I362" s="2">
        <f t="shared" si="255"/>
        <v>40.967488747296464</v>
      </c>
      <c r="J362" s="6">
        <f>I362/MAX(I$1:I362)-1</f>
        <v>0</v>
      </c>
      <c r="M362" s="4">
        <v>3.6600000000000001E-2</v>
      </c>
      <c r="N362" s="4">
        <f t="shared" si="248"/>
        <v>2.3899999999999998E-2</v>
      </c>
      <c r="O362" s="2">
        <f t="shared" si="249"/>
        <v>18.18285495517868</v>
      </c>
      <c r="P362" s="6">
        <f>O362/MAX(O$1:O362)-1</f>
        <v>0</v>
      </c>
      <c r="S362" s="25" t="s">
        <v>206</v>
      </c>
      <c r="T362" s="25" t="s">
        <v>438</v>
      </c>
      <c r="U362" s="6">
        <f t="shared" si="250"/>
        <v>0</v>
      </c>
      <c r="V362" s="6">
        <f t="shared" si="251"/>
        <v>6.0499999999999998E-2</v>
      </c>
      <c r="W362" s="2">
        <f t="shared" si="252"/>
        <v>198.314058717183</v>
      </c>
      <c r="X362" s="6">
        <f>W362/MAX(W$1:W362)-1</f>
        <v>0</v>
      </c>
      <c r="AC362" s="18" t="s">
        <v>248</v>
      </c>
      <c r="AD362" s="18" t="s">
        <v>249</v>
      </c>
      <c r="AE362" s="19">
        <v>39967</v>
      </c>
      <c r="AF362" s="23">
        <v>3380.19</v>
      </c>
      <c r="AG362" s="2">
        <f t="shared" si="265"/>
        <v>3270.1395000000002</v>
      </c>
      <c r="AH362" s="25">
        <f t="shared" si="266"/>
        <v>1</v>
      </c>
      <c r="AI362" s="6">
        <f t="shared" si="268"/>
        <v>7.8326257036542835E-3</v>
      </c>
      <c r="AJ362" s="2">
        <f t="shared" si="269"/>
        <v>0.45069699082046916</v>
      </c>
    </row>
    <row r="363" spans="1:37" x14ac:dyDescent="0.25">
      <c r="A363" s="25">
        <v>362</v>
      </c>
      <c r="B363" s="25" t="s">
        <v>438</v>
      </c>
      <c r="C363" s="25" t="s">
        <v>207</v>
      </c>
      <c r="D363" s="25" t="s">
        <v>11</v>
      </c>
      <c r="E363" s="25" t="s">
        <v>205</v>
      </c>
      <c r="F363" s="25" t="s">
        <v>205</v>
      </c>
      <c r="G363" s="25" t="s">
        <v>215</v>
      </c>
      <c r="H363" s="4">
        <v>-3.2199999999999999E-2</v>
      </c>
      <c r="I363" s="2">
        <f t="shared" si="255"/>
        <v>39.64833560963352</v>
      </c>
      <c r="J363" s="6">
        <f>I363/MAX(I$1:I363)-1</f>
        <v>-3.2200000000000006E-2</v>
      </c>
      <c r="M363" s="4">
        <v>-5.5899999999999998E-2</v>
      </c>
      <c r="N363" s="4">
        <f t="shared" si="248"/>
        <v>2.3699999999999999E-2</v>
      </c>
      <c r="O363" s="2">
        <f t="shared" si="249"/>
        <v>18.613788617616414</v>
      </c>
      <c r="P363" s="6">
        <f>O363/MAX(O$1:O363)-1</f>
        <v>0</v>
      </c>
      <c r="S363" s="25" t="s">
        <v>438</v>
      </c>
      <c r="T363" s="25" t="s">
        <v>207</v>
      </c>
      <c r="U363" s="6">
        <f t="shared" si="250"/>
        <v>0</v>
      </c>
      <c r="V363" s="6">
        <f t="shared" si="251"/>
        <v>-3.2199999999999999E-2</v>
      </c>
      <c r="W363" s="2">
        <f t="shared" si="252"/>
        <v>191.92834602648972</v>
      </c>
      <c r="X363" s="6">
        <f>W363/MAX(W$1:W363)-1</f>
        <v>-3.2199999999999895E-2</v>
      </c>
      <c r="Z363" s="30">
        <f t="shared" ref="Z363" si="282">W363</f>
        <v>191.92834602648972</v>
      </c>
      <c r="AA363" s="6">
        <f>Z363/MAX(Z$1:Z363)-1</f>
        <v>0</v>
      </c>
      <c r="AC363" s="18" t="s">
        <v>248</v>
      </c>
      <c r="AD363" s="18" t="s">
        <v>249</v>
      </c>
      <c r="AE363" s="19">
        <v>39968</v>
      </c>
      <c r="AF363" s="23">
        <v>3375.87</v>
      </c>
      <c r="AG363" s="2">
        <f t="shared" si="265"/>
        <v>3277.9019999999996</v>
      </c>
      <c r="AH363" s="25">
        <f t="shared" si="266"/>
        <v>1</v>
      </c>
      <c r="AI363" s="6">
        <f t="shared" si="268"/>
        <v>-1.2780346666904085E-3</v>
      </c>
      <c r="AJ363" s="2">
        <f t="shared" si="269"/>
        <v>0.45069699082046916</v>
      </c>
    </row>
    <row r="364" spans="1:37" x14ac:dyDescent="0.25">
      <c r="A364" s="25">
        <v>363</v>
      </c>
      <c r="B364" s="25" t="s">
        <v>207</v>
      </c>
      <c r="C364" s="25" t="s">
        <v>439</v>
      </c>
      <c r="D364" s="25" t="s">
        <v>11</v>
      </c>
      <c r="E364" s="25" t="s">
        <v>18</v>
      </c>
      <c r="F364" s="25" t="s">
        <v>18</v>
      </c>
      <c r="G364" s="25" t="s">
        <v>19</v>
      </c>
      <c r="H364" s="4">
        <v>-0.10920000000000001</v>
      </c>
      <c r="I364" s="2">
        <f t="shared" si="255"/>
        <v>35.318737361061544</v>
      </c>
      <c r="J364" s="6">
        <f>I364/MAX(I$1:I364)-1</f>
        <v>-0.1378837599999998</v>
      </c>
      <c r="M364" s="4">
        <v>-0.15409999999999999</v>
      </c>
      <c r="N364" s="4">
        <f t="shared" si="248"/>
        <v>4.4899999999999982E-2</v>
      </c>
      <c r="O364" s="2">
        <f t="shared" si="249"/>
        <v>19.44954772654739</v>
      </c>
      <c r="P364" s="6">
        <f>O364/MAX(O$1:O364)-1</f>
        <v>0</v>
      </c>
      <c r="S364" s="25" t="s">
        <v>207</v>
      </c>
      <c r="T364" s="25" t="s">
        <v>439</v>
      </c>
      <c r="U364" s="6">
        <f t="shared" si="250"/>
        <v>-0.15406368985163132</v>
      </c>
      <c r="V364" s="6">
        <f t="shared" si="251"/>
        <v>4.4863689851631319E-2</v>
      </c>
      <c r="W364" s="2">
        <f t="shared" si="252"/>
        <v>200.53895981635873</v>
      </c>
      <c r="X364" s="6">
        <f>W364/MAX(W$1:W364)-1</f>
        <v>0</v>
      </c>
      <c r="AC364" s="18" t="s">
        <v>248</v>
      </c>
      <c r="AD364" s="18" t="s">
        <v>249</v>
      </c>
      <c r="AE364" s="19">
        <v>39969</v>
      </c>
      <c r="AF364" s="23">
        <v>3355.78</v>
      </c>
      <c r="AG364" s="2">
        <f t="shared" si="265"/>
        <v>3282.4620000000004</v>
      </c>
      <c r="AH364" s="25">
        <f t="shared" si="266"/>
        <v>1</v>
      </c>
      <c r="AI364" s="6">
        <f t="shared" si="268"/>
        <v>-5.9510585419461082E-3</v>
      </c>
      <c r="AJ364" s="2">
        <f t="shared" si="269"/>
        <v>0.45069699082046916</v>
      </c>
    </row>
    <row r="365" spans="1:37" x14ac:dyDescent="0.25">
      <c r="A365" s="25">
        <v>364</v>
      </c>
      <c r="B365" s="25" t="s">
        <v>439</v>
      </c>
      <c r="C365" s="25" t="s">
        <v>208</v>
      </c>
      <c r="D365" s="25" t="s">
        <v>11</v>
      </c>
      <c r="E365" s="25" t="s">
        <v>18</v>
      </c>
      <c r="F365" s="25" t="s">
        <v>18</v>
      </c>
      <c r="G365" s="25" t="s">
        <v>19</v>
      </c>
      <c r="H365" s="4">
        <v>-0.20830000000000001</v>
      </c>
      <c r="I365" s="2">
        <f t="shared" si="255"/>
        <v>27.961844368752423</v>
      </c>
      <c r="J365" s="6">
        <f>I365/MAX(I$1:I365)-1</f>
        <v>-0.31746257279199985</v>
      </c>
      <c r="M365" s="4">
        <v>-0.1898</v>
      </c>
      <c r="N365" s="4">
        <f t="shared" si="248"/>
        <v>-1.8500000000000016E-2</v>
      </c>
      <c r="O365" s="2">
        <f t="shared" si="249"/>
        <v>19.089731093606265</v>
      </c>
      <c r="P365" s="6">
        <f>O365/MAX(O$1:O365)-1</f>
        <v>-1.8499999999999961E-2</v>
      </c>
      <c r="S365" s="25" t="s">
        <v>439</v>
      </c>
      <c r="T365" s="25" t="s">
        <v>208</v>
      </c>
      <c r="U365" s="6">
        <f t="shared" si="250"/>
        <v>-0.31458106972262645</v>
      </c>
      <c r="V365" s="6">
        <f t="shared" si="251"/>
        <v>0.10628106972262644</v>
      </c>
      <c r="W365" s="2">
        <f t="shared" si="252"/>
        <v>221.85245498670412</v>
      </c>
      <c r="X365" s="6">
        <f>W365/MAX(W$1:W365)-1</f>
        <v>0</v>
      </c>
      <c r="Z365" s="30">
        <f t="shared" ref="Z365" si="283">W365</f>
        <v>221.85245498670412</v>
      </c>
      <c r="AA365" s="6">
        <f>Z365/MAX(Z$1:Z365)-1</f>
        <v>0</v>
      </c>
      <c r="AC365" s="18" t="s">
        <v>248</v>
      </c>
      <c r="AD365" s="18" t="s">
        <v>249</v>
      </c>
      <c r="AE365" s="19">
        <v>39972</v>
      </c>
      <c r="AF365" s="23">
        <v>3350.24</v>
      </c>
      <c r="AG365" s="2">
        <f t="shared" si="265"/>
        <v>3287.8425000000002</v>
      </c>
      <c r="AH365" s="25">
        <f t="shared" si="266"/>
        <v>1</v>
      </c>
      <c r="AI365" s="6">
        <f t="shared" si="268"/>
        <v>-1.6508829541865833E-3</v>
      </c>
      <c r="AJ365" s="2">
        <f t="shared" si="269"/>
        <v>0.45069699082046916</v>
      </c>
    </row>
    <row r="366" spans="1:37" x14ac:dyDescent="0.25">
      <c r="A366" s="25">
        <v>365</v>
      </c>
      <c r="B366" s="25" t="s">
        <v>208</v>
      </c>
      <c r="C366" s="25" t="s">
        <v>440</v>
      </c>
      <c r="D366" s="25" t="s">
        <v>11</v>
      </c>
      <c r="E366" s="25" t="s">
        <v>18</v>
      </c>
      <c r="F366" s="25" t="s">
        <v>18</v>
      </c>
      <c r="G366" s="25" t="s">
        <v>19</v>
      </c>
      <c r="H366" s="4">
        <v>-1.34E-2</v>
      </c>
      <c r="I366" s="2">
        <f t="shared" si="255"/>
        <v>27.587155654211141</v>
      </c>
      <c r="J366" s="6">
        <f>I366/MAX(I$1:I366)-1</f>
        <v>-0.32660857431658707</v>
      </c>
      <c r="M366" s="4">
        <v>-1.5100000000000001E-2</v>
      </c>
      <c r="N366" s="4">
        <f t="shared" si="248"/>
        <v>1.7000000000000001E-3</v>
      </c>
      <c r="O366" s="2">
        <f t="shared" si="249"/>
        <v>19.122183636465397</v>
      </c>
      <c r="P366" s="6">
        <f>O366/MAX(O$1:O366)-1</f>
        <v>-1.6831449999999859E-2</v>
      </c>
      <c r="S366" s="25" t="s">
        <v>208</v>
      </c>
      <c r="T366" s="25" t="s">
        <v>440</v>
      </c>
      <c r="U366" s="6">
        <f t="shared" si="250"/>
        <v>-0.20194614182054693</v>
      </c>
      <c r="V366" s="6">
        <f t="shared" si="251"/>
        <v>0.18854614182054694</v>
      </c>
      <c r="W366" s="2">
        <f t="shared" si="252"/>
        <v>263.68187942786375</v>
      </c>
      <c r="X366" s="6">
        <f>W366/MAX(W$1:W366)-1</f>
        <v>0</v>
      </c>
      <c r="AC366" s="18" t="s">
        <v>248</v>
      </c>
      <c r="AD366" s="18" t="s">
        <v>249</v>
      </c>
      <c r="AE366" s="19">
        <v>39973</v>
      </c>
      <c r="AF366" s="23">
        <v>3366.91</v>
      </c>
      <c r="AG366" s="2">
        <f t="shared" si="265"/>
        <v>3293.3085000000001</v>
      </c>
      <c r="AH366" s="25">
        <f t="shared" si="266"/>
        <v>1</v>
      </c>
      <c r="AI366" s="6">
        <f t="shared" si="268"/>
        <v>4.9757629304170159E-3</v>
      </c>
      <c r="AJ366" s="2">
        <f t="shared" si="269"/>
        <v>0.45069699082046916</v>
      </c>
      <c r="AK366" s="14">
        <f t="shared" ref="AK366:AK416" si="284">AJ366/AJ356-1</f>
        <v>0</v>
      </c>
    </row>
    <row r="367" spans="1:37" x14ac:dyDescent="0.25">
      <c r="A367" s="25">
        <v>366</v>
      </c>
      <c r="B367" s="25" t="s">
        <v>440</v>
      </c>
      <c r="C367" s="25" t="s">
        <v>209</v>
      </c>
      <c r="D367" s="25" t="s">
        <v>11</v>
      </c>
      <c r="E367" s="25" t="s">
        <v>15</v>
      </c>
      <c r="F367" s="25" t="s">
        <v>15</v>
      </c>
      <c r="G367" s="25" t="s">
        <v>16</v>
      </c>
      <c r="H367" s="4">
        <v>0.1454</v>
      </c>
      <c r="I367" s="2">
        <f t="shared" si="255"/>
        <v>31.598328086333442</v>
      </c>
      <c r="J367" s="6">
        <f>I367/MAX(I$1:I367)-1</f>
        <v>-0.22869746102221888</v>
      </c>
      <c r="M367" s="4">
        <v>0.10349999999999999</v>
      </c>
      <c r="N367" s="4">
        <f t="shared" si="248"/>
        <v>4.1900000000000007E-2</v>
      </c>
      <c r="O367" s="2">
        <f t="shared" si="249"/>
        <v>19.9234031308333</v>
      </c>
      <c r="P367" s="6">
        <f>O367/MAX(O$1:O367)-1</f>
        <v>0</v>
      </c>
      <c r="S367" s="25" t="s">
        <v>440</v>
      </c>
      <c r="T367" s="25" t="s">
        <v>209</v>
      </c>
      <c r="U367" s="6">
        <f t="shared" si="250"/>
        <v>8.6901880513482688E-2</v>
      </c>
      <c r="V367" s="6">
        <f t="shared" si="251"/>
        <v>5.8498119486517314E-2</v>
      </c>
      <c r="W367" s="2">
        <f t="shared" si="252"/>
        <v>279.10677351706437</v>
      </c>
      <c r="X367" s="6">
        <f>W367/MAX(W$1:W367)-1</f>
        <v>0</v>
      </c>
      <c r="Z367" s="30">
        <f t="shared" ref="Z367" si="285">W367</f>
        <v>279.10677351706437</v>
      </c>
      <c r="AA367" s="6">
        <f>Z367/MAX(Z$1:Z367)-1</f>
        <v>0</v>
      </c>
      <c r="AC367" s="18" t="s">
        <v>248</v>
      </c>
      <c r="AD367" s="18" t="s">
        <v>249</v>
      </c>
      <c r="AE367" s="19">
        <v>39974</v>
      </c>
      <c r="AF367" s="23">
        <v>3403.21</v>
      </c>
      <c r="AG367" s="2">
        <f t="shared" si="265"/>
        <v>3306.7405000000008</v>
      </c>
      <c r="AH367" s="25">
        <f t="shared" si="266"/>
        <v>1</v>
      </c>
      <c r="AI367" s="6">
        <f t="shared" si="268"/>
        <v>1.0781398968193523E-2</v>
      </c>
      <c r="AJ367" s="2">
        <f t="shared" si="269"/>
        <v>0.45069699082046916</v>
      </c>
    </row>
    <row r="368" spans="1:37" x14ac:dyDescent="0.25">
      <c r="A368" s="25">
        <v>367</v>
      </c>
      <c r="B368" s="25" t="s">
        <v>209</v>
      </c>
      <c r="C368" s="25" t="s">
        <v>441</v>
      </c>
      <c r="D368" s="25" t="s">
        <v>11</v>
      </c>
      <c r="E368" s="25" t="s">
        <v>80</v>
      </c>
      <c r="F368" s="25" t="s">
        <v>80</v>
      </c>
      <c r="G368" s="25" t="s">
        <v>81</v>
      </c>
      <c r="H368" s="4">
        <v>0.11609999999999999</v>
      </c>
      <c r="I368" s="2">
        <f t="shared" si="255"/>
        <v>35.266893977156755</v>
      </c>
      <c r="J368" s="6">
        <f>I368/MAX(I$1:I368)-1</f>
        <v>-0.13914923624689846</v>
      </c>
      <c r="M368" s="4">
        <v>5.3800000000000001E-2</v>
      </c>
      <c r="N368" s="4">
        <f t="shared" si="248"/>
        <v>6.2299999999999994E-2</v>
      </c>
      <c r="O368" s="2">
        <f t="shared" si="249"/>
        <v>21.164631145884215</v>
      </c>
      <c r="P368" s="6">
        <f>O368/MAX(O$1:O368)-1</f>
        <v>0</v>
      </c>
      <c r="S368" s="25" t="s">
        <v>209</v>
      </c>
      <c r="T368" s="25" t="s">
        <v>441</v>
      </c>
      <c r="U368" s="6">
        <f t="shared" si="250"/>
        <v>0.12032270389289712</v>
      </c>
      <c r="V368" s="6">
        <f t="shared" si="251"/>
        <v>-4.2227038928971256E-3</v>
      </c>
      <c r="W368" s="2">
        <f t="shared" si="252"/>
        <v>277.92818825799992</v>
      </c>
      <c r="X368" s="6">
        <f>W368/MAX(W$1:W368)-1</f>
        <v>-4.2227038928970284E-3</v>
      </c>
      <c r="AC368" s="18" t="s">
        <v>248</v>
      </c>
      <c r="AD368" s="18" t="s">
        <v>249</v>
      </c>
      <c r="AE368" s="19">
        <v>39975</v>
      </c>
      <c r="AF368" s="23">
        <v>3383</v>
      </c>
      <c r="AG368" s="2">
        <f t="shared" si="265"/>
        <v>3315.2835000000005</v>
      </c>
      <c r="AH368" s="25">
        <f t="shared" si="266"/>
        <v>1</v>
      </c>
      <c r="AI368" s="6">
        <f t="shared" si="268"/>
        <v>-5.9385109940320868E-3</v>
      </c>
      <c r="AJ368" s="2">
        <f t="shared" si="269"/>
        <v>0.45069699082046916</v>
      </c>
    </row>
    <row r="369" spans="1:37" x14ac:dyDescent="0.25">
      <c r="A369" s="25">
        <v>368</v>
      </c>
      <c r="B369" s="25" t="s">
        <v>441</v>
      </c>
      <c r="C369" s="25" t="s">
        <v>210</v>
      </c>
      <c r="D369" s="25" t="s">
        <v>11</v>
      </c>
      <c r="E369" s="25" t="s">
        <v>18</v>
      </c>
      <c r="F369" s="25" t="s">
        <v>18</v>
      </c>
      <c r="G369" s="25" t="s">
        <v>19</v>
      </c>
      <c r="H369" s="4">
        <v>-8.1600000000000006E-2</v>
      </c>
      <c r="I369" s="2">
        <f t="shared" si="255"/>
        <v>32.389115428620762</v>
      </c>
      <c r="J369" s="6">
        <f>I369/MAX(I$1:I369)-1</f>
        <v>-0.20939465856915151</v>
      </c>
      <c r="M369" s="4">
        <v>-8.2799999999999999E-2</v>
      </c>
      <c r="N369" s="4">
        <f t="shared" si="248"/>
        <v>1.1999999999999927E-3</v>
      </c>
      <c r="O369" s="2">
        <f t="shared" si="249"/>
        <v>21.190028703259276</v>
      </c>
      <c r="P369" s="6">
        <f>O369/MAX(O$1:O369)-1</f>
        <v>0</v>
      </c>
      <c r="S369" s="25" t="s">
        <v>441</v>
      </c>
      <c r="T369" s="25" t="s">
        <v>210</v>
      </c>
      <c r="U369" s="6">
        <f t="shared" si="250"/>
        <v>6.4733820180889579E-2</v>
      </c>
      <c r="V369" s="6">
        <f t="shared" si="251"/>
        <v>-0.14633382018088958</v>
      </c>
      <c r="W369" s="2">
        <f t="shared" si="252"/>
        <v>237.25789473425334</v>
      </c>
      <c r="X369" s="6">
        <f>W369/MAX(W$1:W369)-1</f>
        <v>-0.14993859968164625</v>
      </c>
      <c r="Z369" s="30">
        <f t="shared" ref="Z369" si="286">W369</f>
        <v>237.25789473425334</v>
      </c>
      <c r="AA369" s="6">
        <f>Z369/MAX(Z$1:Z369)-1</f>
        <v>-0.14993859968164625</v>
      </c>
      <c r="AC369" s="18" t="s">
        <v>248</v>
      </c>
      <c r="AD369" s="18" t="s">
        <v>249</v>
      </c>
      <c r="AE369" s="19">
        <v>39976</v>
      </c>
      <c r="AF369" s="23">
        <v>3309.59</v>
      </c>
      <c r="AG369" s="2">
        <f t="shared" si="265"/>
        <v>3319.0554999999999</v>
      </c>
      <c r="AH369" s="25">
        <f t="shared" si="266"/>
        <v>0</v>
      </c>
      <c r="AI369" s="6">
        <f t="shared" si="268"/>
        <v>-2.1699674844812278E-2</v>
      </c>
      <c r="AJ369" s="2">
        <f t="shared" si="269"/>
        <v>0.45069699082046916</v>
      </c>
    </row>
    <row r="370" spans="1:37" x14ac:dyDescent="0.25">
      <c r="A370" s="25">
        <v>369</v>
      </c>
      <c r="B370" s="25" t="s">
        <v>210</v>
      </c>
      <c r="C370" s="25" t="s">
        <v>442</v>
      </c>
      <c r="D370" s="25" t="s">
        <v>11</v>
      </c>
      <c r="E370" s="25" t="s">
        <v>205</v>
      </c>
      <c r="F370" s="25" t="s">
        <v>205</v>
      </c>
      <c r="G370" s="25" t="s">
        <v>215</v>
      </c>
      <c r="H370" s="4">
        <v>6.2399999999999997E-2</v>
      </c>
      <c r="I370" s="2">
        <f t="shared" si="255"/>
        <v>34.410196231366697</v>
      </c>
      <c r="J370" s="6">
        <f>I370/MAX(I$1:I370)-1</f>
        <v>-0.16006088526386664</v>
      </c>
      <c r="M370" s="4">
        <v>3.6999999999999998E-2</v>
      </c>
      <c r="N370" s="4">
        <f t="shared" si="248"/>
        <v>2.5399999999999999E-2</v>
      </c>
      <c r="O370" s="2">
        <f t="shared" si="249"/>
        <v>21.728255432322065</v>
      </c>
      <c r="P370" s="6">
        <f>O370/MAX(O$1:O370)-1</f>
        <v>0</v>
      </c>
      <c r="S370" s="25" t="s">
        <v>210</v>
      </c>
      <c r="T370" s="25" t="s">
        <v>442</v>
      </c>
      <c r="U370" s="6">
        <f t="shared" si="250"/>
        <v>0.13602615486825576</v>
      </c>
      <c r="V370" s="6">
        <f t="shared" si="251"/>
        <v>-7.3626154868255758E-2</v>
      </c>
      <c r="W370" s="2">
        <f t="shared" si="252"/>
        <v>219.78950823283287</v>
      </c>
      <c r="X370" s="6">
        <f>W370/MAX(W$1:W370)-1</f>
        <v>-0.21252535198901179</v>
      </c>
      <c r="AC370" s="18" t="s">
        <v>248</v>
      </c>
      <c r="AD370" s="18" t="s">
        <v>249</v>
      </c>
      <c r="AE370" s="19">
        <v>39979</v>
      </c>
      <c r="AF370" s="23">
        <v>3356.71</v>
      </c>
      <c r="AG370" s="2">
        <f t="shared" si="265"/>
        <v>3324.5630000000006</v>
      </c>
      <c r="AH370" s="25">
        <f t="shared" si="266"/>
        <v>1</v>
      </c>
      <c r="AI370" s="6">
        <f t="shared" si="268"/>
        <v>1.4237413093464824E-2</v>
      </c>
      <c r="AJ370" s="2">
        <f t="shared" si="269"/>
        <v>0.4571137500587617</v>
      </c>
    </row>
    <row r="371" spans="1:37" x14ac:dyDescent="0.25">
      <c r="A371" s="25">
        <v>370</v>
      </c>
      <c r="B371" s="25" t="s">
        <v>442</v>
      </c>
      <c r="C371" s="25" t="s">
        <v>213</v>
      </c>
      <c r="D371" s="25" t="s">
        <v>11</v>
      </c>
      <c r="E371" s="25" t="s">
        <v>205</v>
      </c>
      <c r="F371" s="25" t="s">
        <v>205</v>
      </c>
      <c r="G371" s="25" t="s">
        <v>215</v>
      </c>
      <c r="H371" s="4">
        <v>7.4200000000000002E-2</v>
      </c>
      <c r="I371" s="2">
        <f t="shared" si="255"/>
        <v>36.963432791734107</v>
      </c>
      <c r="J371" s="6">
        <f>I371/MAX(I$1:I371)-1</f>
        <v>-9.7737402950445529E-2</v>
      </c>
      <c r="M371" s="4">
        <v>7.6399999999999996E-2</v>
      </c>
      <c r="N371" s="4">
        <f t="shared" si="248"/>
        <v>-2.1999999999999936E-3</v>
      </c>
      <c r="O371" s="2">
        <f t="shared" si="249"/>
        <v>21.680453270370958</v>
      </c>
      <c r="P371" s="6">
        <f>O371/MAX(O$1:O371)-1</f>
        <v>-2.1999999999999797E-3</v>
      </c>
      <c r="S371" s="25" t="s">
        <v>442</v>
      </c>
      <c r="T371" s="25" t="s">
        <v>213</v>
      </c>
      <c r="U371" s="6">
        <f t="shared" si="250"/>
        <v>8.3212970047755075E-2</v>
      </c>
      <c r="V371" s="6">
        <f t="shared" si="251"/>
        <v>-9.0129700477550728E-3</v>
      </c>
      <c r="W371" s="2">
        <f t="shared" si="252"/>
        <v>217.80855197831954</v>
      </c>
      <c r="X371" s="6">
        <f>W371/MAX(W$1:W371)-1</f>
        <v>-0.21962283740490129</v>
      </c>
      <c r="Z371" s="30">
        <f t="shared" ref="Z371" si="287">W371</f>
        <v>217.80855197831954</v>
      </c>
      <c r="AA371" s="6">
        <f>Z371/MAX(Z$1:Z371)-1</f>
        <v>-0.21962283740490129</v>
      </c>
      <c r="AC371" s="18" t="s">
        <v>248</v>
      </c>
      <c r="AD371" s="18" t="s">
        <v>249</v>
      </c>
      <c r="AE371" s="19">
        <v>39980</v>
      </c>
      <c r="AF371" s="23">
        <v>3349.35</v>
      </c>
      <c r="AG371" s="2">
        <f t="shared" si="265"/>
        <v>3328.4934999999996</v>
      </c>
      <c r="AH371" s="25">
        <f t="shared" si="266"/>
        <v>1</v>
      </c>
      <c r="AI371" s="6">
        <f t="shared" si="268"/>
        <v>-2.1926231339615132E-3</v>
      </c>
      <c r="AJ371" s="2">
        <f t="shared" si="269"/>
        <v>0.4571137500587617</v>
      </c>
      <c r="AK371" s="14">
        <f t="shared" ref="AK371" si="288">AJ371/AJ361-1</f>
        <v>1.4237413093464824E-2</v>
      </c>
    </row>
    <row r="372" spans="1:37" x14ac:dyDescent="0.25">
      <c r="A372" s="25">
        <v>371</v>
      </c>
      <c r="B372" s="25" t="s">
        <v>213</v>
      </c>
      <c r="C372" s="25" t="s">
        <v>443</v>
      </c>
      <c r="D372" s="25" t="s">
        <v>11</v>
      </c>
      <c r="E372" s="25" t="s">
        <v>18</v>
      </c>
      <c r="F372" s="25" t="s">
        <v>18</v>
      </c>
      <c r="G372" s="25" t="s">
        <v>19</v>
      </c>
      <c r="H372" s="4">
        <v>-0.11840000000000001</v>
      </c>
      <c r="I372" s="2">
        <f t="shared" si="255"/>
        <v>32.586962349192788</v>
      </c>
      <c r="J372" s="6">
        <f>I372/MAX(I$1:I372)-1</f>
        <v>-0.20456529444111282</v>
      </c>
      <c r="M372" s="4">
        <v>-0.1174</v>
      </c>
      <c r="N372" s="4">
        <f t="shared" si="248"/>
        <v>-1.0000000000000009E-3</v>
      </c>
      <c r="O372" s="2">
        <f t="shared" si="249"/>
        <v>21.658772817100587</v>
      </c>
      <c r="P372" s="6">
        <f>O372/MAX(O$1:O372)-1</f>
        <v>-3.1977999999999174E-3</v>
      </c>
      <c r="S372" s="25" t="s">
        <v>213</v>
      </c>
      <c r="T372" s="25" t="s">
        <v>443</v>
      </c>
      <c r="U372" s="6">
        <f t="shared" si="250"/>
        <v>-5.424055520384341E-2</v>
      </c>
      <c r="V372" s="6">
        <f t="shared" si="251"/>
        <v>-6.4159444796156595E-2</v>
      </c>
      <c r="W372" s="2">
        <f t="shared" si="252"/>
        <v>203.83407621153574</v>
      </c>
      <c r="X372" s="6">
        <f>W372/MAX(W$1:W372)-1</f>
        <v>-0.26969140288860283</v>
      </c>
      <c r="AC372" s="18" t="s">
        <v>248</v>
      </c>
      <c r="AD372" s="18" t="s">
        <v>249</v>
      </c>
      <c r="AE372" s="19">
        <v>39981</v>
      </c>
      <c r="AF372" s="23">
        <v>3403.96</v>
      </c>
      <c r="AG372" s="2">
        <f t="shared" si="265"/>
        <v>3333.9090000000006</v>
      </c>
      <c r="AH372" s="25">
        <f t="shared" si="266"/>
        <v>1</v>
      </c>
      <c r="AI372" s="6">
        <f t="shared" si="268"/>
        <v>1.6304656127308359E-2</v>
      </c>
      <c r="AJ372" s="2">
        <f t="shared" si="269"/>
        <v>0.4571137500587617</v>
      </c>
    </row>
    <row r="373" spans="1:37" x14ac:dyDescent="0.25">
      <c r="A373" s="25">
        <v>372</v>
      </c>
      <c r="B373" s="25" t="s">
        <v>443</v>
      </c>
      <c r="C373" s="25" t="s">
        <v>214</v>
      </c>
      <c r="D373" s="25" t="s">
        <v>11</v>
      </c>
      <c r="E373" s="25" t="s">
        <v>80</v>
      </c>
      <c r="F373" s="25" t="s">
        <v>80</v>
      </c>
      <c r="G373" s="25" t="s">
        <v>81</v>
      </c>
      <c r="H373" s="4">
        <v>-9.5699999999999993E-2</v>
      </c>
      <c r="I373" s="2">
        <f t="shared" si="255"/>
        <v>29.468390052375039</v>
      </c>
      <c r="J373" s="6">
        <f>I373/MAX(I$1:I373)-1</f>
        <v>-0.28068839576309823</v>
      </c>
      <c r="M373" s="4">
        <v>-0.1011</v>
      </c>
      <c r="N373" s="4">
        <f t="shared" si="248"/>
        <v>5.400000000000002E-3</v>
      </c>
      <c r="O373" s="2">
        <f t="shared" si="249"/>
        <v>21.775730190312931</v>
      </c>
      <c r="P373" s="6">
        <f>O373/MAX(O$1:O373)-1</f>
        <v>0</v>
      </c>
      <c r="S373" s="25" t="s">
        <v>443</v>
      </c>
      <c r="T373" s="25" t="s">
        <v>214</v>
      </c>
      <c r="U373" s="6">
        <f t="shared" si="250"/>
        <v>-0.1498995218592134</v>
      </c>
      <c r="V373" s="6">
        <f t="shared" si="251"/>
        <v>5.4199521859213409E-2</v>
      </c>
      <c r="W373" s="2">
        <f t="shared" si="252"/>
        <v>214.88178568081545</v>
      </c>
      <c r="X373" s="6">
        <f>W373/MAX(W$1:W373)-1</f>
        <v>-0.23010902611549211</v>
      </c>
      <c r="Z373" s="30">
        <f t="shared" ref="Z373" si="289">W373</f>
        <v>214.88178568081545</v>
      </c>
      <c r="AA373" s="6">
        <f>Z373/MAX(Z$1:Z373)-1</f>
        <v>-0.23010902611549211</v>
      </c>
      <c r="AC373" s="18" t="s">
        <v>248</v>
      </c>
      <c r="AD373" s="18" t="s">
        <v>249</v>
      </c>
      <c r="AE373" s="19">
        <v>39982</v>
      </c>
      <c r="AF373" s="23">
        <v>3431.28</v>
      </c>
      <c r="AG373" s="2">
        <f t="shared" si="265"/>
        <v>3339.1965000000005</v>
      </c>
      <c r="AH373" s="25">
        <f t="shared" si="266"/>
        <v>1</v>
      </c>
      <c r="AI373" s="6">
        <f t="shared" si="268"/>
        <v>8.0259462508374124E-3</v>
      </c>
      <c r="AJ373" s="2">
        <f t="shared" si="269"/>
        <v>0.4571137500587617</v>
      </c>
    </row>
    <row r="374" spans="1:37" x14ac:dyDescent="0.25">
      <c r="A374" s="25">
        <v>373</v>
      </c>
      <c r="B374" s="25" t="s">
        <v>214</v>
      </c>
      <c r="C374" s="25" t="s">
        <v>444</v>
      </c>
      <c r="D374" s="25" t="s">
        <v>11</v>
      </c>
      <c r="E374" s="25" t="s">
        <v>205</v>
      </c>
      <c r="F374" s="25" t="s">
        <v>205</v>
      </c>
      <c r="G374" s="25" t="s">
        <v>215</v>
      </c>
      <c r="H374" s="4">
        <v>-8.8599999999999998E-2</v>
      </c>
      <c r="I374" s="2">
        <f t="shared" si="255"/>
        <v>26.857490693734611</v>
      </c>
      <c r="J374" s="6">
        <f>I374/MAX(I$1:I374)-1</f>
        <v>-0.3444194038984878</v>
      </c>
      <c r="M374" s="4">
        <v>-6.8400000000000002E-2</v>
      </c>
      <c r="N374" s="4">
        <f t="shared" si="248"/>
        <v>-2.0199999999999996E-2</v>
      </c>
      <c r="O374" s="2">
        <f t="shared" si="249"/>
        <v>21.335860440468611</v>
      </c>
      <c r="P374" s="6">
        <f>O374/MAX(O$1:O374)-1</f>
        <v>-2.0199999999999885E-2</v>
      </c>
      <c r="S374" s="25" t="s">
        <v>214</v>
      </c>
      <c r="T374" s="25" t="s">
        <v>444</v>
      </c>
      <c r="U374" s="6">
        <f t="shared" si="250"/>
        <v>-0.16262484398196642</v>
      </c>
      <c r="V374" s="6">
        <f t="shared" si="251"/>
        <v>7.4024843981966418E-2</v>
      </c>
      <c r="W374" s="2">
        <f t="shared" si="252"/>
        <v>230.78837634040417</v>
      </c>
      <c r="X374" s="6">
        <f>W374/MAX(W$1:W374)-1</f>
        <v>-0.17311796689056724</v>
      </c>
      <c r="AC374" s="18" t="s">
        <v>248</v>
      </c>
      <c r="AD374" s="18" t="s">
        <v>249</v>
      </c>
      <c r="AE374" s="19">
        <v>39983</v>
      </c>
      <c r="AF374" s="23">
        <v>3434.05</v>
      </c>
      <c r="AG374" s="2">
        <f t="shared" si="265"/>
        <v>3345.5754999999999</v>
      </c>
      <c r="AH374" s="25">
        <f t="shared" si="266"/>
        <v>1</v>
      </c>
      <c r="AI374" s="6">
        <f t="shared" si="268"/>
        <v>8.0727891632270676E-4</v>
      </c>
      <c r="AJ374" s="2">
        <f t="shared" si="269"/>
        <v>0.4571137500587617</v>
      </c>
    </row>
    <row r="375" spans="1:37" x14ac:dyDescent="0.25">
      <c r="A375" s="25">
        <v>374</v>
      </c>
      <c r="B375" s="25" t="s">
        <v>444</v>
      </c>
      <c r="C375" s="25" t="s">
        <v>216</v>
      </c>
      <c r="D375" s="25" t="s">
        <v>11</v>
      </c>
      <c r="E375" s="25" t="s">
        <v>80</v>
      </c>
      <c r="F375" s="25" t="s">
        <v>80</v>
      </c>
      <c r="G375" s="25" t="s">
        <v>81</v>
      </c>
      <c r="H375" s="4">
        <v>-9.7000000000000003E-2</v>
      </c>
      <c r="I375" s="2">
        <f t="shared" si="255"/>
        <v>24.252314096442355</v>
      </c>
      <c r="J375" s="6">
        <f>I375/MAX(I$1:I375)-1</f>
        <v>-0.40801072172033437</v>
      </c>
      <c r="M375" s="4">
        <v>-0.1046</v>
      </c>
      <c r="N375" s="4">
        <f t="shared" si="248"/>
        <v>7.5999999999999956E-3</v>
      </c>
      <c r="O375" s="2">
        <f t="shared" si="249"/>
        <v>21.498012979816174</v>
      </c>
      <c r="P375" s="6">
        <f>O375/MAX(O$1:O375)-1</f>
        <v>-1.2753519999999852E-2</v>
      </c>
      <c r="S375" s="25" t="s">
        <v>444</v>
      </c>
      <c r="T375" s="25" t="s">
        <v>216</v>
      </c>
      <c r="U375" s="6">
        <f t="shared" si="250"/>
        <v>-0.16584562028872574</v>
      </c>
      <c r="V375" s="6">
        <f t="shared" si="251"/>
        <v>6.8845620288725734E-2</v>
      </c>
      <c r="W375" s="2">
        <f t="shared" si="252"/>
        <v>246.67714526498719</v>
      </c>
      <c r="X375" s="6">
        <f>W375/MAX(W$1:W375)-1</f>
        <v>-0.11619076041554566</v>
      </c>
      <c r="Z375" s="30">
        <f t="shared" ref="Z375" si="290">W375</f>
        <v>246.67714526498719</v>
      </c>
      <c r="AA375" s="6">
        <f>Z375/MAX(Z$1:Z375)-1</f>
        <v>-0.11619076041554566</v>
      </c>
      <c r="AC375" s="18" t="s">
        <v>248</v>
      </c>
      <c r="AD375" s="18" t="s">
        <v>249</v>
      </c>
      <c r="AE375" s="19">
        <v>39986</v>
      </c>
      <c r="AF375" s="23">
        <v>3405.13</v>
      </c>
      <c r="AG375" s="2">
        <f t="shared" si="265"/>
        <v>3353.4579999999996</v>
      </c>
      <c r="AH375" s="25">
        <f t="shared" si="266"/>
        <v>1</v>
      </c>
      <c r="AI375" s="6">
        <f t="shared" si="268"/>
        <v>-8.4215430759598808E-3</v>
      </c>
      <c r="AJ375" s="2">
        <f t="shared" si="269"/>
        <v>0.4571137500587617</v>
      </c>
    </row>
    <row r="376" spans="1:37" x14ac:dyDescent="0.25">
      <c r="A376" s="25">
        <v>375</v>
      </c>
      <c r="B376" s="25" t="s">
        <v>216</v>
      </c>
      <c r="C376" s="25" t="s">
        <v>445</v>
      </c>
      <c r="D376" s="25" t="s">
        <v>11</v>
      </c>
      <c r="E376" s="25" t="s">
        <v>21</v>
      </c>
      <c r="F376" s="25" t="s">
        <v>21</v>
      </c>
      <c r="G376" s="25" t="s">
        <v>22</v>
      </c>
      <c r="H376" s="4">
        <v>0.128</v>
      </c>
      <c r="I376" s="2">
        <f t="shared" si="255"/>
        <v>27.356610300786979</v>
      </c>
      <c r="J376" s="6">
        <f>I376/MAX(I$1:I376)-1</f>
        <v>-0.33223609410053712</v>
      </c>
      <c r="M376" s="4">
        <v>0.10299999999999999</v>
      </c>
      <c r="N376" s="4">
        <f t="shared" si="248"/>
        <v>2.5000000000000008E-2</v>
      </c>
      <c r="O376" s="2">
        <f t="shared" si="249"/>
        <v>22.035463304311577</v>
      </c>
      <c r="P376" s="6">
        <f>O376/MAX(O$1:O376)-1</f>
        <v>0</v>
      </c>
      <c r="S376" s="25" t="s">
        <v>216</v>
      </c>
      <c r="T376" s="25" t="s">
        <v>445</v>
      </c>
      <c r="U376" s="6">
        <f t="shared" si="250"/>
        <v>-1.2381301221753072E-2</v>
      </c>
      <c r="V376" s="6">
        <f t="shared" si="251"/>
        <v>0.14038130122175307</v>
      </c>
      <c r="W376" s="2">
        <f t="shared" si="252"/>
        <v>281.30600389895346</v>
      </c>
      <c r="X376" s="6">
        <f>W376/MAX(W$1:W376)-1</f>
        <v>0</v>
      </c>
      <c r="AC376" s="18" t="s">
        <v>248</v>
      </c>
      <c r="AD376" s="18" t="s">
        <v>249</v>
      </c>
      <c r="AE376" s="19">
        <v>39987</v>
      </c>
      <c r="AF376" s="23">
        <v>3392.11</v>
      </c>
      <c r="AG376" s="2">
        <f t="shared" si="265"/>
        <v>3360.3369999999995</v>
      </c>
      <c r="AH376" s="25">
        <f t="shared" si="266"/>
        <v>1</v>
      </c>
      <c r="AI376" s="6">
        <f t="shared" si="268"/>
        <v>-3.8236425628389581E-3</v>
      </c>
      <c r="AJ376" s="2">
        <f t="shared" si="269"/>
        <v>0.4571137500587617</v>
      </c>
      <c r="AK376" s="14">
        <f t="shared" ref="AK376:AK426" si="291">AJ376/AJ366-1</f>
        <v>1.4237413093464824E-2</v>
      </c>
    </row>
    <row r="377" spans="1:37" x14ac:dyDescent="0.25">
      <c r="A377" s="25">
        <v>376</v>
      </c>
      <c r="B377" s="25" t="s">
        <v>445</v>
      </c>
      <c r="C377" s="25" t="s">
        <v>219</v>
      </c>
      <c r="D377" s="25" t="s">
        <v>11</v>
      </c>
      <c r="E377" s="25" t="s">
        <v>80</v>
      </c>
      <c r="F377" s="25" t="s">
        <v>80</v>
      </c>
      <c r="G377" s="25" t="s">
        <v>81</v>
      </c>
      <c r="H377" s="4">
        <v>7.7999999999999996E-3</v>
      </c>
      <c r="I377" s="2">
        <f t="shared" si="255"/>
        <v>27.569991861133119</v>
      </c>
      <c r="J377" s="6">
        <f>I377/MAX(I$1:I377)-1</f>
        <v>-0.32702753563452136</v>
      </c>
      <c r="M377" s="4">
        <v>-3.0499999999999999E-2</v>
      </c>
      <c r="N377" s="4">
        <f t="shared" si="248"/>
        <v>3.8300000000000001E-2</v>
      </c>
      <c r="O377" s="2">
        <f t="shared" si="249"/>
        <v>22.879421548866709</v>
      </c>
      <c r="P377" s="6">
        <f>O377/MAX(O$1:O377)-1</f>
        <v>0</v>
      </c>
      <c r="S377" s="25" t="s">
        <v>445</v>
      </c>
      <c r="T377" s="25" t="s">
        <v>219</v>
      </c>
      <c r="U377" s="6">
        <f t="shared" si="250"/>
        <v>0.10549148523438512</v>
      </c>
      <c r="V377" s="6">
        <f t="shared" si="251"/>
        <v>-9.7691485234385117E-2</v>
      </c>
      <c r="W377" s="2">
        <f t="shared" si="252"/>
        <v>253.82480257271499</v>
      </c>
      <c r="X377" s="6">
        <f>W377/MAX(W$1:W377)-1</f>
        <v>-9.7691485234385089E-2</v>
      </c>
      <c r="Z377" s="30">
        <f t="shared" ref="Z377" si="292">W377</f>
        <v>253.82480257271499</v>
      </c>
      <c r="AA377" s="6">
        <f>Z377/MAX(Z$1:Z377)-1</f>
        <v>-9.0581717619274027E-2</v>
      </c>
      <c r="AC377" s="18" t="s">
        <v>248</v>
      </c>
      <c r="AD377" s="18" t="s">
        <v>249</v>
      </c>
      <c r="AE377" s="19">
        <v>39988</v>
      </c>
      <c r="AF377" s="23">
        <v>3431.44</v>
      </c>
      <c r="AG377" s="2">
        <f t="shared" si="265"/>
        <v>3368.3339999999998</v>
      </c>
      <c r="AH377" s="25">
        <f t="shared" si="266"/>
        <v>1</v>
      </c>
      <c r="AI377" s="6">
        <f t="shared" si="268"/>
        <v>1.1594553242672001E-2</v>
      </c>
      <c r="AJ377" s="2">
        <f t="shared" si="269"/>
        <v>0.4571137500587617</v>
      </c>
    </row>
    <row r="378" spans="1:37" x14ac:dyDescent="0.25">
      <c r="A378" s="25">
        <v>377</v>
      </c>
      <c r="B378" s="25" t="s">
        <v>219</v>
      </c>
      <c r="C378" s="25" t="s">
        <v>446</v>
      </c>
      <c r="D378" s="25" t="s">
        <v>11</v>
      </c>
      <c r="E378" s="25" t="s">
        <v>21</v>
      </c>
      <c r="F378" s="25" t="s">
        <v>21</v>
      </c>
      <c r="G378" s="25" t="s">
        <v>22</v>
      </c>
      <c r="H378" s="4">
        <v>0.15890000000000001</v>
      </c>
      <c r="I378" s="2">
        <f t="shared" si="255"/>
        <v>31.950863567867174</v>
      </c>
      <c r="J378" s="6">
        <f>I378/MAX(I$1:I378)-1</f>
        <v>-0.22009221104684673</v>
      </c>
      <c r="M378" s="4">
        <v>0.1144</v>
      </c>
      <c r="N378" s="4">
        <f t="shared" si="248"/>
        <v>4.4500000000000012E-2</v>
      </c>
      <c r="O378" s="2">
        <f t="shared" si="249"/>
        <v>23.897555807791278</v>
      </c>
      <c r="P378" s="6">
        <f>O378/MAX(O$1:O378)-1</f>
        <v>0</v>
      </c>
      <c r="S378" s="25" t="s">
        <v>219</v>
      </c>
      <c r="T378" s="25" t="s">
        <v>446</v>
      </c>
      <c r="U378" s="6">
        <f t="shared" si="250"/>
        <v>4.6417132870384403E-2</v>
      </c>
      <c r="V378" s="6">
        <f t="shared" si="251"/>
        <v>0.11248286712961561</v>
      </c>
      <c r="W378" s="2">
        <f t="shared" si="252"/>
        <v>282.37574411470263</v>
      </c>
      <c r="X378" s="6">
        <f>W378/MAX(W$1:W378)-1</f>
        <v>0</v>
      </c>
      <c r="AC378" s="18" t="s">
        <v>248</v>
      </c>
      <c r="AD378" s="18" t="s">
        <v>249</v>
      </c>
      <c r="AE378" s="19">
        <v>39989</v>
      </c>
      <c r="AF378" s="23">
        <v>3427.47</v>
      </c>
      <c r="AG378" s="2">
        <f t="shared" si="265"/>
        <v>3375.9649999999992</v>
      </c>
      <c r="AH378" s="25">
        <f t="shared" si="266"/>
        <v>1</v>
      </c>
      <c r="AI378" s="6">
        <f t="shared" si="268"/>
        <v>-1.156948686265924E-3</v>
      </c>
      <c r="AJ378" s="2">
        <f t="shared" si="269"/>
        <v>0.4571137500587617</v>
      </c>
    </row>
    <row r="379" spans="1:37" x14ac:dyDescent="0.25">
      <c r="A379" s="25">
        <v>378</v>
      </c>
      <c r="B379" s="25" t="s">
        <v>446</v>
      </c>
      <c r="C379" s="25" t="s">
        <v>220</v>
      </c>
      <c r="D379" s="25" t="s">
        <v>11</v>
      </c>
      <c r="E379" s="25" t="s">
        <v>18</v>
      </c>
      <c r="F379" s="25" t="s">
        <v>18</v>
      </c>
      <c r="G379" s="25" t="s">
        <v>19</v>
      </c>
      <c r="H379" s="4">
        <v>7.6700000000000004E-2</v>
      </c>
      <c r="I379" s="2">
        <f t="shared" si="255"/>
        <v>34.401494803522588</v>
      </c>
      <c r="J379" s="6">
        <f>I379/MAX(I$1:I379)-1</f>
        <v>-0.16027328363413973</v>
      </c>
      <c r="M379" s="4">
        <v>5.2900000000000003E-2</v>
      </c>
      <c r="N379" s="4">
        <f t="shared" si="248"/>
        <v>2.3800000000000002E-2</v>
      </c>
      <c r="O379" s="2">
        <f t="shared" si="249"/>
        <v>24.466317636016711</v>
      </c>
      <c r="P379" s="6">
        <f>O379/MAX(O$1:O379)-1</f>
        <v>0</v>
      </c>
      <c r="S379" s="25" t="s">
        <v>446</v>
      </c>
      <c r="T379" s="25" t="s">
        <v>220</v>
      </c>
      <c r="U379" s="6">
        <f t="shared" si="250"/>
        <v>4.4053629936139371E-2</v>
      </c>
      <c r="V379" s="6">
        <f t="shared" si="251"/>
        <v>3.2646370063860633E-2</v>
      </c>
      <c r="W379" s="2">
        <f t="shared" si="252"/>
        <v>291.59428715412923</v>
      </c>
      <c r="X379" s="6">
        <f>W379/MAX(W$1:W379)-1</f>
        <v>0</v>
      </c>
      <c r="Z379" s="30">
        <f t="shared" ref="Z379" si="293">W379</f>
        <v>291.59428715412923</v>
      </c>
      <c r="AA379" s="6">
        <f>Z379/MAX(Z$1:Z379)-1</f>
        <v>0</v>
      </c>
      <c r="AC379" s="18" t="s">
        <v>248</v>
      </c>
      <c r="AD379" s="18" t="s">
        <v>249</v>
      </c>
      <c r="AE379" s="19">
        <v>39990</v>
      </c>
      <c r="AF379" s="23">
        <v>3448.46</v>
      </c>
      <c r="AG379" s="2">
        <f t="shared" si="265"/>
        <v>3384.5504999999998</v>
      </c>
      <c r="AH379" s="25">
        <f t="shared" si="266"/>
        <v>1</v>
      </c>
      <c r="AI379" s="6">
        <f t="shared" si="268"/>
        <v>6.124050684615856E-3</v>
      </c>
      <c r="AJ379" s="2">
        <f t="shared" si="269"/>
        <v>0.4571137500587617</v>
      </c>
    </row>
    <row r="380" spans="1:37" x14ac:dyDescent="0.25">
      <c r="A380" s="25">
        <v>379</v>
      </c>
      <c r="B380" s="25" t="s">
        <v>220</v>
      </c>
      <c r="C380" s="25" t="s">
        <v>447</v>
      </c>
      <c r="D380" s="25" t="s">
        <v>11</v>
      </c>
      <c r="E380" s="25" t="s">
        <v>205</v>
      </c>
      <c r="F380" s="25" t="s">
        <v>205</v>
      </c>
      <c r="G380" s="25" t="s">
        <v>215</v>
      </c>
      <c r="H380" s="4">
        <v>8.3299999999999999E-2</v>
      </c>
      <c r="I380" s="2">
        <f t="shared" si="255"/>
        <v>37.267139320656021</v>
      </c>
      <c r="J380" s="6">
        <f>I380/MAX(I$1:I380)-1</f>
        <v>-9.032404816086359E-2</v>
      </c>
      <c r="M380" s="4">
        <v>9.7000000000000003E-3</v>
      </c>
      <c r="N380" s="4">
        <f t="shared" si="248"/>
        <v>7.3599999999999999E-2</v>
      </c>
      <c r="O380" s="2">
        <f t="shared" si="249"/>
        <v>26.267038614027538</v>
      </c>
      <c r="P380" s="6">
        <f>O380/MAX(O$1:O380)-1</f>
        <v>0</v>
      </c>
      <c r="S380" s="25" t="s">
        <v>220</v>
      </c>
      <c r="T380" s="25" t="s">
        <v>447</v>
      </c>
      <c r="U380" s="6">
        <f t="shared" si="250"/>
        <v>0</v>
      </c>
      <c r="V380" s="6">
        <f t="shared" si="251"/>
        <v>8.3299999999999999E-2</v>
      </c>
      <c r="W380" s="2">
        <f t="shared" si="252"/>
        <v>315.88409127406817</v>
      </c>
      <c r="X380" s="6">
        <f>W380/MAX(W$1:W380)-1</f>
        <v>0</v>
      </c>
      <c r="AC380" s="18" t="s">
        <v>248</v>
      </c>
      <c r="AD380" s="18" t="s">
        <v>249</v>
      </c>
      <c r="AE380" s="19">
        <v>39993</v>
      </c>
      <c r="AF380" s="23">
        <v>3476.79</v>
      </c>
      <c r="AG380" s="2">
        <f t="shared" si="265"/>
        <v>3391.7729999999997</v>
      </c>
      <c r="AH380" s="25">
        <f t="shared" si="266"/>
        <v>1</v>
      </c>
      <c r="AI380" s="6">
        <f t="shared" si="268"/>
        <v>8.2152613050463508E-3</v>
      </c>
      <c r="AJ380" s="2">
        <f t="shared" si="269"/>
        <v>0.4571137500587617</v>
      </c>
    </row>
    <row r="381" spans="1:37" x14ac:dyDescent="0.25">
      <c r="A381" s="25">
        <v>380</v>
      </c>
      <c r="B381" s="25" t="s">
        <v>447</v>
      </c>
      <c r="C381" s="25" t="s">
        <v>221</v>
      </c>
      <c r="D381" s="25" t="s">
        <v>11</v>
      </c>
      <c r="E381" s="25" t="s">
        <v>18</v>
      </c>
      <c r="F381" s="25" t="s">
        <v>18</v>
      </c>
      <c r="G381" s="25" t="s">
        <v>19</v>
      </c>
      <c r="H381" s="4">
        <v>1.7999999999999999E-2</v>
      </c>
      <c r="I381" s="2">
        <f t="shared" si="255"/>
        <v>37.937947828427831</v>
      </c>
      <c r="J381" s="6">
        <f>I381/MAX(I$1:I381)-1</f>
        <v>-7.3949881027759123E-2</v>
      </c>
      <c r="M381" s="4">
        <v>-4.3099999999999999E-2</v>
      </c>
      <c r="N381" s="4">
        <f t="shared" si="248"/>
        <v>6.1100000000000002E-2</v>
      </c>
      <c r="O381" s="2">
        <f t="shared" si="249"/>
        <v>27.871954673344618</v>
      </c>
      <c r="P381" s="6">
        <f>O381/MAX(O$1:O381)-1</f>
        <v>0</v>
      </c>
      <c r="S381" s="25" t="s">
        <v>447</v>
      </c>
      <c r="T381" s="25" t="s">
        <v>221</v>
      </c>
      <c r="U381" s="6">
        <f t="shared" si="250"/>
        <v>0</v>
      </c>
      <c r="V381" s="6">
        <f t="shared" si="251"/>
        <v>1.7999999999999999E-2</v>
      </c>
      <c r="W381" s="2">
        <f t="shared" si="252"/>
        <v>321.57000491700143</v>
      </c>
      <c r="X381" s="6">
        <f>W381/MAX(W$1:W381)-1</f>
        <v>0</v>
      </c>
      <c r="Z381" s="30">
        <f t="shared" ref="Z381" si="294">W381</f>
        <v>321.57000491700143</v>
      </c>
      <c r="AA381" s="6">
        <f>Z381/MAX(Z$1:Z381)-1</f>
        <v>0</v>
      </c>
      <c r="AC381" s="18" t="s">
        <v>248</v>
      </c>
      <c r="AD381" s="18" t="s">
        <v>249</v>
      </c>
      <c r="AE381" s="19">
        <v>39994</v>
      </c>
      <c r="AF381" s="23">
        <v>3452.26</v>
      </c>
      <c r="AG381" s="2">
        <f t="shared" si="265"/>
        <v>3396.69</v>
      </c>
      <c r="AH381" s="25">
        <f t="shared" si="266"/>
        <v>1</v>
      </c>
      <c r="AI381" s="6">
        <f t="shared" si="268"/>
        <v>-7.0553585347402636E-3</v>
      </c>
      <c r="AJ381" s="2">
        <f t="shared" si="269"/>
        <v>0.4571137500587617</v>
      </c>
      <c r="AK381" s="14">
        <f t="shared" ref="AK381" si="295">AJ381/AJ371-1</f>
        <v>0</v>
      </c>
    </row>
    <row r="382" spans="1:37" x14ac:dyDescent="0.25">
      <c r="A382" s="25">
        <v>381</v>
      </c>
      <c r="B382" s="25" t="s">
        <v>221</v>
      </c>
      <c r="C382" s="25" t="s">
        <v>448</v>
      </c>
      <c r="D382" s="25" t="s">
        <v>11</v>
      </c>
      <c r="E382" s="25" t="s">
        <v>217</v>
      </c>
      <c r="F382" s="25" t="s">
        <v>217</v>
      </c>
      <c r="G382" s="25" t="s">
        <v>218</v>
      </c>
      <c r="H382" s="4">
        <v>0.1532</v>
      </c>
      <c r="I382" s="2">
        <f t="shared" si="255"/>
        <v>43.750041435742972</v>
      </c>
      <c r="J382" s="6">
        <f>I382/MAX(I$1:I382)-1</f>
        <v>0</v>
      </c>
      <c r="M382" s="4">
        <v>9.4600000000000004E-2</v>
      </c>
      <c r="N382" s="4">
        <f t="shared" si="248"/>
        <v>5.8599999999999999E-2</v>
      </c>
      <c r="O382" s="2">
        <f t="shared" si="249"/>
        <v>29.505251217202613</v>
      </c>
      <c r="P382" s="6">
        <f>O382/MAX(O$1:O382)-1</f>
        <v>0</v>
      </c>
      <c r="S382" s="25" t="s">
        <v>221</v>
      </c>
      <c r="T382" s="25" t="s">
        <v>448</v>
      </c>
      <c r="U382" s="6">
        <f t="shared" si="250"/>
        <v>0</v>
      </c>
      <c r="V382" s="6">
        <f t="shared" si="251"/>
        <v>0.1532</v>
      </c>
      <c r="W382" s="2">
        <f t="shared" si="252"/>
        <v>370.83452967028603</v>
      </c>
      <c r="X382" s="6">
        <f>W382/MAX(W$1:W382)-1</f>
        <v>0</v>
      </c>
      <c r="AC382" s="18" t="s">
        <v>248</v>
      </c>
      <c r="AD382" s="18" t="s">
        <v>249</v>
      </c>
      <c r="AE382" s="19">
        <v>39995</v>
      </c>
      <c r="AF382" s="23">
        <v>3503.75</v>
      </c>
      <c r="AG382" s="2">
        <f t="shared" si="265"/>
        <v>3402.8679999999999</v>
      </c>
      <c r="AH382" s="25">
        <f t="shared" si="266"/>
        <v>1</v>
      </c>
      <c r="AI382" s="6">
        <f t="shared" si="268"/>
        <v>1.4914867362249673E-2</v>
      </c>
      <c r="AJ382" s="2">
        <f t="shared" si="269"/>
        <v>0.4571137500587617</v>
      </c>
    </row>
    <row r="383" spans="1:37" x14ac:dyDescent="0.25">
      <c r="A383" s="25">
        <v>382</v>
      </c>
      <c r="B383" s="25" t="s">
        <v>448</v>
      </c>
      <c r="C383" s="25" t="s">
        <v>222</v>
      </c>
      <c r="D383" s="25" t="s">
        <v>11</v>
      </c>
      <c r="E383" s="25" t="s">
        <v>217</v>
      </c>
      <c r="F383" s="25" t="s">
        <v>217</v>
      </c>
      <c r="G383" s="25" t="s">
        <v>218</v>
      </c>
      <c r="H383" s="4">
        <v>8.8400000000000006E-2</v>
      </c>
      <c r="I383" s="2">
        <f t="shared" si="255"/>
        <v>47.617545098662653</v>
      </c>
      <c r="J383" s="6">
        <f>I383/MAX(I$1:I383)-1</f>
        <v>0</v>
      </c>
      <c r="M383" s="4">
        <v>0.01</v>
      </c>
      <c r="N383" s="4">
        <f t="shared" si="248"/>
        <v>7.8400000000000011E-2</v>
      </c>
      <c r="O383" s="2">
        <f t="shared" si="249"/>
        <v>31.818462912631297</v>
      </c>
      <c r="P383" s="6">
        <f>O383/MAX(O$1:O383)-1</f>
        <v>0</v>
      </c>
      <c r="S383" s="25" t="s">
        <v>448</v>
      </c>
      <c r="T383" s="25" t="s">
        <v>222</v>
      </c>
      <c r="U383" s="6">
        <f t="shared" si="250"/>
        <v>0</v>
      </c>
      <c r="V383" s="6">
        <f t="shared" si="251"/>
        <v>8.8400000000000006E-2</v>
      </c>
      <c r="W383" s="2">
        <f t="shared" si="252"/>
        <v>403.61630209313932</v>
      </c>
      <c r="X383" s="6">
        <f>W383/MAX(W$1:W383)-1</f>
        <v>0</v>
      </c>
      <c r="Z383" s="30">
        <f t="shared" ref="Z383" si="296">W383</f>
        <v>403.61630209313932</v>
      </c>
      <c r="AA383" s="6">
        <f>Z383/MAX(Z$1:Z383)-1</f>
        <v>0</v>
      </c>
      <c r="AC383" s="18" t="s">
        <v>248</v>
      </c>
      <c r="AD383" s="18" t="s">
        <v>249</v>
      </c>
      <c r="AE383" s="19">
        <v>39996</v>
      </c>
      <c r="AF383" s="23">
        <v>3540.51</v>
      </c>
      <c r="AG383" s="2">
        <f t="shared" si="265"/>
        <v>3411.1</v>
      </c>
      <c r="AH383" s="25">
        <f t="shared" si="266"/>
        <v>1</v>
      </c>
      <c r="AI383" s="6">
        <f t="shared" si="268"/>
        <v>1.0491616125579695E-2</v>
      </c>
      <c r="AJ383" s="2">
        <f t="shared" si="269"/>
        <v>0.4571137500587617</v>
      </c>
    </row>
    <row r="384" spans="1:37" x14ac:dyDescent="0.25">
      <c r="A384" s="25">
        <v>383</v>
      </c>
      <c r="B384" s="25" t="s">
        <v>222</v>
      </c>
      <c r="C384" s="25" t="s">
        <v>449</v>
      </c>
      <c r="D384" s="25" t="s">
        <v>11</v>
      </c>
      <c r="E384" s="25" t="s">
        <v>205</v>
      </c>
      <c r="F384" s="25" t="s">
        <v>205</v>
      </c>
      <c r="G384" s="25" t="s">
        <v>215</v>
      </c>
      <c r="H384" s="4">
        <v>8.8200000000000001E-2</v>
      </c>
      <c r="I384" s="2">
        <f t="shared" si="255"/>
        <v>51.817412576364703</v>
      </c>
      <c r="J384" s="6">
        <f>I384/MAX(I$1:I384)-1</f>
        <v>0</v>
      </c>
      <c r="M384" s="4">
        <v>1.9400000000000001E-2</v>
      </c>
      <c r="N384" s="4">
        <f t="shared" si="248"/>
        <v>6.88E-2</v>
      </c>
      <c r="O384" s="2">
        <f t="shared" si="249"/>
        <v>34.007573161020332</v>
      </c>
      <c r="P384" s="6">
        <f>O384/MAX(O$1:O384)-1</f>
        <v>0</v>
      </c>
      <c r="S384" s="25" t="s">
        <v>222</v>
      </c>
      <c r="T384" s="25" t="s">
        <v>449</v>
      </c>
      <c r="U384" s="6">
        <f t="shared" si="250"/>
        <v>0</v>
      </c>
      <c r="V384" s="6">
        <f t="shared" si="251"/>
        <v>8.8200000000000001E-2</v>
      </c>
      <c r="W384" s="2">
        <f t="shared" si="252"/>
        <v>439.21525993775424</v>
      </c>
      <c r="X384" s="6">
        <f>W384/MAX(W$1:W384)-1</f>
        <v>0</v>
      </c>
      <c r="AC384" s="18" t="s">
        <v>248</v>
      </c>
      <c r="AD384" s="18" t="s">
        <v>249</v>
      </c>
      <c r="AE384" s="19">
        <v>39997</v>
      </c>
      <c r="AF384" s="23">
        <v>3584.86</v>
      </c>
      <c r="AG384" s="2">
        <f t="shared" si="265"/>
        <v>3422.5540000000001</v>
      </c>
      <c r="AH384" s="25">
        <f t="shared" si="266"/>
        <v>1</v>
      </c>
      <c r="AI384" s="6">
        <f t="shared" si="268"/>
        <v>1.252644393039426E-2</v>
      </c>
      <c r="AJ384" s="2">
        <f t="shared" si="269"/>
        <v>0.4571137500587617</v>
      </c>
    </row>
    <row r="385" spans="1:37" x14ac:dyDescent="0.25">
      <c r="A385" s="25">
        <v>384</v>
      </c>
      <c r="B385" s="25" t="s">
        <v>449</v>
      </c>
      <c r="C385" s="25" t="s">
        <v>223</v>
      </c>
      <c r="D385" s="25" t="s">
        <v>11</v>
      </c>
      <c r="E385" s="25" t="s">
        <v>205</v>
      </c>
      <c r="F385" s="25" t="s">
        <v>205</v>
      </c>
      <c r="G385" s="25" t="s">
        <v>215</v>
      </c>
      <c r="H385" s="4">
        <v>-4.8500000000000001E-2</v>
      </c>
      <c r="I385" s="2">
        <f t="shared" si="255"/>
        <v>49.304268066411012</v>
      </c>
      <c r="J385" s="6">
        <f>I385/MAX(I$1:I385)-1</f>
        <v>-4.8500000000000099E-2</v>
      </c>
      <c r="M385" s="4">
        <v>-4.5499999999999999E-2</v>
      </c>
      <c r="N385" s="4">
        <f t="shared" si="248"/>
        <v>-3.0000000000000027E-3</v>
      </c>
      <c r="O385" s="2">
        <f t="shared" si="249"/>
        <v>33.905550441537272</v>
      </c>
      <c r="P385" s="6">
        <f>O385/MAX(O$1:O385)-1</f>
        <v>-3.0000000000000027E-3</v>
      </c>
      <c r="S385" s="25" t="s">
        <v>449</v>
      </c>
      <c r="T385" s="25" t="s">
        <v>223</v>
      </c>
      <c r="U385" s="6">
        <f t="shared" si="250"/>
        <v>9.1946664671038736E-3</v>
      </c>
      <c r="V385" s="6">
        <f t="shared" si="251"/>
        <v>-5.7694666467103875E-2</v>
      </c>
      <c r="W385" s="2">
        <f t="shared" si="252"/>
        <v>413.87488200838317</v>
      </c>
      <c r="X385" s="6">
        <f>W385/MAX(W$1:W385)-1</f>
        <v>-5.7694666467103861E-2</v>
      </c>
      <c r="Z385" s="30">
        <f t="shared" ref="Z385" si="297">W385</f>
        <v>413.87488200838317</v>
      </c>
      <c r="AA385" s="6">
        <f>Z385/MAX(Z$1:Z385)-1</f>
        <v>0</v>
      </c>
      <c r="AC385" s="18" t="s">
        <v>248</v>
      </c>
      <c r="AD385" s="18" t="s">
        <v>249</v>
      </c>
      <c r="AE385" s="19">
        <v>40000</v>
      </c>
      <c r="AF385" s="23">
        <v>3592.64</v>
      </c>
      <c r="AG385" s="2">
        <f t="shared" si="265"/>
        <v>3434.6740000000004</v>
      </c>
      <c r="AH385" s="25">
        <f t="shared" si="266"/>
        <v>1</v>
      </c>
      <c r="AI385" s="6">
        <f t="shared" si="268"/>
        <v>2.1702381682966454E-3</v>
      </c>
      <c r="AJ385" s="2">
        <f t="shared" si="269"/>
        <v>0.4571137500587617</v>
      </c>
    </row>
    <row r="386" spans="1:37" x14ac:dyDescent="0.25">
      <c r="A386" s="25">
        <v>385</v>
      </c>
      <c r="B386" s="25" t="s">
        <v>223</v>
      </c>
      <c r="C386" s="25" t="s">
        <v>450</v>
      </c>
      <c r="D386" s="25" t="s">
        <v>11</v>
      </c>
      <c r="E386" s="25" t="s">
        <v>211</v>
      </c>
      <c r="F386" s="25" t="s">
        <v>211</v>
      </c>
      <c r="G386" s="25" t="s">
        <v>212</v>
      </c>
      <c r="H386" s="4">
        <v>5.8400000000000001E-2</v>
      </c>
      <c r="I386" s="2">
        <f t="shared" si="255"/>
        <v>52.183637321489414</v>
      </c>
      <c r="J386" s="6">
        <f>I386/MAX(I$1:I386)-1</f>
        <v>0</v>
      </c>
      <c r="M386" s="4">
        <v>-5.3E-3</v>
      </c>
      <c r="N386" s="4">
        <f t="shared" si="248"/>
        <v>6.3700000000000007E-2</v>
      </c>
      <c r="O386" s="2">
        <f t="shared" si="249"/>
        <v>36.0653340046632</v>
      </c>
      <c r="P386" s="6">
        <f>O386/MAX(O$1:O386)-1</f>
        <v>0</v>
      </c>
      <c r="S386" s="25" t="s">
        <v>223</v>
      </c>
      <c r="T386" s="25" t="s">
        <v>450</v>
      </c>
      <c r="U386" s="6">
        <f t="shared" si="250"/>
        <v>3.7984719345824924E-3</v>
      </c>
      <c r="V386" s="6">
        <f t="shared" si="251"/>
        <v>5.4601528065417508E-2</v>
      </c>
      <c r="W386" s="2">
        <f t="shared" si="252"/>
        <v>436.47308299393524</v>
      </c>
      <c r="X386" s="6">
        <f>W386/MAX(W$1:W386)-1</f>
        <v>-6.2433553520149232E-3</v>
      </c>
      <c r="AC386" s="18" t="s">
        <v>248</v>
      </c>
      <c r="AD386" s="18" t="s">
        <v>249</v>
      </c>
      <c r="AE386" s="19">
        <v>40001</v>
      </c>
      <c r="AF386" s="23">
        <v>3589.19</v>
      </c>
      <c r="AG386" s="2">
        <f t="shared" si="265"/>
        <v>3445.7879999999996</v>
      </c>
      <c r="AH386" s="25">
        <f t="shared" si="266"/>
        <v>1</v>
      </c>
      <c r="AI386" s="6">
        <f t="shared" si="268"/>
        <v>-9.6029660639529446E-4</v>
      </c>
      <c r="AJ386" s="2">
        <f t="shared" si="269"/>
        <v>0.4571137500587617</v>
      </c>
      <c r="AK386" s="14">
        <f t="shared" si="281"/>
        <v>0</v>
      </c>
    </row>
    <row r="387" spans="1:37" x14ac:dyDescent="0.25">
      <c r="A387" s="25">
        <v>386</v>
      </c>
      <c r="B387" s="25" t="s">
        <v>450</v>
      </c>
      <c r="C387" s="25" t="s">
        <v>224</v>
      </c>
      <c r="D387" s="25" t="s">
        <v>11</v>
      </c>
      <c r="E387" s="25" t="s">
        <v>202</v>
      </c>
      <c r="F387" s="25" t="s">
        <v>202</v>
      </c>
      <c r="G387" s="25" t="s">
        <v>203</v>
      </c>
      <c r="H387" s="4">
        <v>1.6299999999999999E-2</v>
      </c>
      <c r="I387" s="2">
        <f t="shared" si="255"/>
        <v>53.034230609829692</v>
      </c>
      <c r="J387" s="6">
        <f>I387/MAX(I$1:I387)-1</f>
        <v>0</v>
      </c>
      <c r="M387" s="4">
        <v>1.2699999999999999E-2</v>
      </c>
      <c r="N387" s="4">
        <f t="shared" ref="N387:N395" si="298">H387-M387</f>
        <v>3.599999999999999E-3</v>
      </c>
      <c r="O387" s="2">
        <f t="shared" ref="O387:O395" si="299">O386*(1+N387)</f>
        <v>36.195169207079992</v>
      </c>
      <c r="P387" s="6">
        <f>O387/MAX(O$1:O387)-1</f>
        <v>0</v>
      </c>
      <c r="S387" s="25" t="s">
        <v>450</v>
      </c>
      <c r="T387" s="25" t="s">
        <v>224</v>
      </c>
      <c r="U387" s="6">
        <f t="shared" ref="U387:U395" si="300">INDEX(AK:AK,ROW(U387)*5+16)</f>
        <v>7.2859216450413822E-3</v>
      </c>
      <c r="V387" s="6">
        <f t="shared" ref="V387:V395" si="301">H387-U387</f>
        <v>9.0140783549586163E-3</v>
      </c>
      <c r="W387" s="2">
        <f t="shared" ref="W387:W395" si="302">W386*(1+V387)</f>
        <v>440.40748556387291</v>
      </c>
      <c r="X387" s="6">
        <f>W387/MAX(W$1:W387)-1</f>
        <v>0</v>
      </c>
      <c r="Z387" s="30">
        <f t="shared" ref="Z387" si="303">W387</f>
        <v>440.40748556387291</v>
      </c>
      <c r="AA387" s="6">
        <f>Z387/MAX(Z$1:Z387)-1</f>
        <v>0</v>
      </c>
      <c r="AC387" s="18" t="s">
        <v>248</v>
      </c>
      <c r="AD387" s="18" t="s">
        <v>249</v>
      </c>
      <c r="AE387" s="19">
        <v>40002</v>
      </c>
      <c r="AF387" s="23">
        <v>3633.43</v>
      </c>
      <c r="AG387" s="2">
        <f t="shared" si="265"/>
        <v>3457.2990000000004</v>
      </c>
      <c r="AH387" s="25">
        <f t="shared" si="266"/>
        <v>1</v>
      </c>
      <c r="AI387" s="6">
        <f t="shared" si="268"/>
        <v>1.2325900829992298E-2</v>
      </c>
      <c r="AJ387" s="2">
        <f t="shared" si="269"/>
        <v>0.4571137500587617</v>
      </c>
    </row>
    <row r="388" spans="1:37" x14ac:dyDescent="0.25">
      <c r="A388" s="25">
        <v>387</v>
      </c>
      <c r="B388" s="25" t="s">
        <v>224</v>
      </c>
      <c r="C388" s="25" t="s">
        <v>451</v>
      </c>
      <c r="D388" s="25" t="s">
        <v>11</v>
      </c>
      <c r="E388" s="25" t="s">
        <v>18</v>
      </c>
      <c r="F388" s="25" t="s">
        <v>18</v>
      </c>
      <c r="G388" s="25" t="s">
        <v>19</v>
      </c>
      <c r="H388" s="4">
        <v>8.9599999999999999E-2</v>
      </c>
      <c r="I388" s="2">
        <f t="shared" si="255"/>
        <v>57.786097672470426</v>
      </c>
      <c r="J388" s="6">
        <f>I388/MAX(I$1:I388)-1</f>
        <v>0</v>
      </c>
      <c r="M388" s="4">
        <v>4.7800000000000002E-2</v>
      </c>
      <c r="N388" s="4">
        <f t="shared" si="298"/>
        <v>4.1799999999999997E-2</v>
      </c>
      <c r="O388" s="2">
        <f t="shared" si="299"/>
        <v>37.708127279935937</v>
      </c>
      <c r="P388" s="6">
        <f>O388/MAX(O$1:O388)-1</f>
        <v>0</v>
      </c>
      <c r="S388" s="25" t="s">
        <v>224</v>
      </c>
      <c r="T388" s="25" t="s">
        <v>451</v>
      </c>
      <c r="U388" s="6">
        <f t="shared" si="300"/>
        <v>4.2152622140418039E-2</v>
      </c>
      <c r="V388" s="6">
        <f t="shared" si="301"/>
        <v>4.744737785958196E-2</v>
      </c>
      <c r="W388" s="2">
        <f t="shared" si="302"/>
        <v>461.30366594361033</v>
      </c>
      <c r="X388" s="6">
        <f>W388/MAX(W$1:W388)-1</f>
        <v>0</v>
      </c>
      <c r="AC388" s="18" t="s">
        <v>248</v>
      </c>
      <c r="AD388" s="18" t="s">
        <v>249</v>
      </c>
      <c r="AE388" s="19">
        <v>40003</v>
      </c>
      <c r="AF388" s="23">
        <v>3701.79</v>
      </c>
      <c r="AG388" s="2">
        <f t="shared" si="265"/>
        <v>3473.2384999999995</v>
      </c>
      <c r="AH388" s="25">
        <f t="shared" si="266"/>
        <v>1</v>
      </c>
      <c r="AI388" s="6">
        <f t="shared" si="268"/>
        <v>1.8814178338374621E-2</v>
      </c>
      <c r="AJ388" s="2">
        <f t="shared" si="269"/>
        <v>0.4571137500587617</v>
      </c>
    </row>
    <row r="389" spans="1:37" s="11" customFormat="1" x14ac:dyDescent="0.25">
      <c r="A389" s="11">
        <v>388</v>
      </c>
      <c r="B389" s="11" t="s">
        <v>451</v>
      </c>
      <c r="C389" s="11" t="s">
        <v>225</v>
      </c>
      <c r="D389" s="11" t="s">
        <v>11</v>
      </c>
      <c r="E389" s="11" t="s">
        <v>80</v>
      </c>
      <c r="F389" s="11" t="s">
        <v>80</v>
      </c>
      <c r="G389" s="11" t="s">
        <v>81</v>
      </c>
      <c r="H389" s="12">
        <v>3.5099999999999999E-2</v>
      </c>
      <c r="I389" s="13">
        <f t="shared" si="255"/>
        <v>59.814389700774136</v>
      </c>
      <c r="J389" s="14">
        <f>I389/MAX(I$1:I389)-1</f>
        <v>0</v>
      </c>
      <c r="K389" s="14">
        <f>I389/I340-1</f>
        <v>3.7361575995115643</v>
      </c>
      <c r="L389" s="14"/>
      <c r="M389" s="12">
        <v>-2.3199999999999998E-2</v>
      </c>
      <c r="N389" s="12">
        <f t="shared" si="298"/>
        <v>5.8299999999999998E-2</v>
      </c>
      <c r="O389" s="13">
        <f t="shared" si="299"/>
        <v>39.906511100356205</v>
      </c>
      <c r="P389" s="14">
        <f>O389/MAX(O$1:O389)-1</f>
        <v>0</v>
      </c>
      <c r="Q389" s="14">
        <f>O389/O340-1</f>
        <v>2.4446565634305482</v>
      </c>
      <c r="R389" s="14"/>
      <c r="S389" s="11" t="s">
        <v>451</v>
      </c>
      <c r="T389" s="11" t="s">
        <v>225</v>
      </c>
      <c r="U389" s="14">
        <f t="shared" si="300"/>
        <v>2.9082386781540848E-2</v>
      </c>
      <c r="V389" s="14">
        <f t="shared" si="301"/>
        <v>6.0176132184591516E-3</v>
      </c>
      <c r="W389" s="13">
        <f t="shared" si="302"/>
        <v>464.07961298151622</v>
      </c>
      <c r="X389" s="14">
        <f>W389/MAX(W$1:W389)-1</f>
        <v>0</v>
      </c>
      <c r="Y389" s="14">
        <f>W389/W340-1</f>
        <v>5.2961739460032113</v>
      </c>
      <c r="Z389" s="31">
        <f t="shared" ref="Z389" si="304">W389</f>
        <v>464.07961298151622</v>
      </c>
      <c r="AA389" s="14">
        <f>Z389/MAX(Z$1:Z389)-1</f>
        <v>0</v>
      </c>
      <c r="AC389" s="21" t="s">
        <v>248</v>
      </c>
      <c r="AD389" s="21" t="s">
        <v>249</v>
      </c>
      <c r="AE389" s="22">
        <v>40004</v>
      </c>
      <c r="AF389" s="24">
        <v>3719.97</v>
      </c>
      <c r="AG389" s="13">
        <f t="shared" si="265"/>
        <v>3493.7575000000006</v>
      </c>
      <c r="AH389" s="11">
        <f t="shared" si="266"/>
        <v>1</v>
      </c>
      <c r="AI389" s="14">
        <f t="shared" si="268"/>
        <v>4.9111375847901151E-3</v>
      </c>
      <c r="AJ389" s="13">
        <f t="shared" si="269"/>
        <v>0.4571137500587617</v>
      </c>
      <c r="AK389" s="14"/>
    </row>
    <row r="390" spans="1:37" x14ac:dyDescent="0.25">
      <c r="A390" s="25">
        <v>389</v>
      </c>
      <c r="B390" s="25" t="s">
        <v>225</v>
      </c>
      <c r="C390" s="25" t="s">
        <v>452</v>
      </c>
      <c r="D390" s="25" t="s">
        <v>11</v>
      </c>
      <c r="E390" s="25" t="s">
        <v>205</v>
      </c>
      <c r="F390" s="25" t="s">
        <v>205</v>
      </c>
      <c r="G390" s="25" t="s">
        <v>215</v>
      </c>
      <c r="H390" s="4">
        <v>-8.2500000000000004E-2</v>
      </c>
      <c r="I390" s="2">
        <f t="shared" si="255"/>
        <v>54.879702550460266</v>
      </c>
      <c r="J390" s="6">
        <f>I390/MAX(I$1:I390)-1</f>
        <v>-8.2500000000000018E-2</v>
      </c>
      <c r="M390" s="4">
        <v>-7.9299999999999995E-2</v>
      </c>
      <c r="N390" s="4">
        <f t="shared" si="298"/>
        <v>-3.2000000000000084E-3</v>
      </c>
      <c r="O390" s="2">
        <f t="shared" si="299"/>
        <v>39.778810264835066</v>
      </c>
      <c r="P390" s="6">
        <f>O390/MAX(O$1:O390)-1</f>
        <v>-3.1999999999999806E-3</v>
      </c>
      <c r="S390" s="25" t="s">
        <v>225</v>
      </c>
      <c r="T390" s="25" t="s">
        <v>452</v>
      </c>
      <c r="U390" s="6">
        <f t="shared" si="300"/>
        <v>1.1771193532552404E-2</v>
      </c>
      <c r="V390" s="6">
        <f t="shared" si="301"/>
        <v>-9.4271193532552408E-2</v>
      </c>
      <c r="W390" s="2">
        <f t="shared" si="302"/>
        <v>420.33027397162368</v>
      </c>
      <c r="X390" s="6">
        <f>W390/MAX(W$1:W390)-1</f>
        <v>-9.4271193532552422E-2</v>
      </c>
      <c r="AC390" s="18" t="s">
        <v>248</v>
      </c>
      <c r="AD390" s="18" t="s">
        <v>249</v>
      </c>
      <c r="AE390" s="19">
        <v>40007</v>
      </c>
      <c r="AF390" s="23">
        <v>3754.34</v>
      </c>
      <c r="AG390" s="2">
        <f t="shared" si="265"/>
        <v>3513.6390000000001</v>
      </c>
      <c r="AH390" s="25">
        <f t="shared" si="266"/>
        <v>1</v>
      </c>
      <c r="AI390" s="6">
        <f t="shared" si="268"/>
        <v>9.2393218224879892E-3</v>
      </c>
      <c r="AJ390" s="2">
        <f t="shared" si="269"/>
        <v>0.4571137500587617</v>
      </c>
    </row>
    <row r="391" spans="1:37" x14ac:dyDescent="0.25">
      <c r="A391" s="25">
        <v>390</v>
      </c>
      <c r="B391" s="25" t="s">
        <v>452</v>
      </c>
      <c r="C391" s="25" t="s">
        <v>226</v>
      </c>
      <c r="D391" s="25" t="s">
        <v>11</v>
      </c>
      <c r="E391" s="25" t="s">
        <v>217</v>
      </c>
      <c r="F391" s="25" t="s">
        <v>217</v>
      </c>
      <c r="G391" s="25" t="s">
        <v>218</v>
      </c>
      <c r="H391" s="4">
        <v>-0.18160000000000001</v>
      </c>
      <c r="I391" s="2">
        <f t="shared" ref="I391:I395" si="305">I390*(1+H391)</f>
        <v>44.913548567296679</v>
      </c>
      <c r="J391" s="6">
        <f>I391/MAX(I$1:I391)-1</f>
        <v>-0.24911800000000006</v>
      </c>
      <c r="M391" s="4">
        <v>-0.16159999999999999</v>
      </c>
      <c r="N391" s="4">
        <f t="shared" si="298"/>
        <v>-2.0000000000000018E-2</v>
      </c>
      <c r="O391" s="2">
        <f t="shared" si="299"/>
        <v>38.983234059538361</v>
      </c>
      <c r="P391" s="6">
        <f>O391/MAX(O$1:O391)-1</f>
        <v>-2.3136000000000045E-2</v>
      </c>
      <c r="S391" s="25" t="s">
        <v>452</v>
      </c>
      <c r="T391" s="25" t="s">
        <v>226</v>
      </c>
      <c r="U391" s="6">
        <f t="shared" si="300"/>
        <v>-0.15169679428542304</v>
      </c>
      <c r="V391" s="6">
        <f t="shared" si="301"/>
        <v>-2.9903205714576969E-2</v>
      </c>
      <c r="W391" s="2">
        <f t="shared" si="302"/>
        <v>407.76105132098576</v>
      </c>
      <c r="X391" s="6">
        <f>W391/MAX(W$1:W391)-1</f>
        <v>-0.12135538835396664</v>
      </c>
      <c r="Z391" s="30">
        <f t="shared" ref="Z391" si="306">W391</f>
        <v>407.76105132098576</v>
      </c>
      <c r="AA391" s="6">
        <f>Z391/MAX(Z$1:Z391)-1</f>
        <v>-0.12135538835396664</v>
      </c>
      <c r="AC391" s="18" t="s">
        <v>248</v>
      </c>
      <c r="AD391" s="18" t="s">
        <v>249</v>
      </c>
      <c r="AE391" s="19">
        <v>40008</v>
      </c>
      <c r="AF391" s="23">
        <v>3813.88</v>
      </c>
      <c r="AG391" s="2">
        <f t="shared" si="265"/>
        <v>3536.8655000000008</v>
      </c>
      <c r="AH391" s="25">
        <f t="shared" si="266"/>
        <v>1</v>
      </c>
      <c r="AI391" s="6">
        <f t="shared" si="268"/>
        <v>1.5858979208063229E-2</v>
      </c>
      <c r="AJ391" s="2">
        <f t="shared" si="269"/>
        <v>0.4571137500587617</v>
      </c>
      <c r="AK391" s="14">
        <f t="shared" si="284"/>
        <v>0</v>
      </c>
    </row>
    <row r="392" spans="1:37" x14ac:dyDescent="0.25">
      <c r="A392" s="25">
        <v>391</v>
      </c>
      <c r="B392" s="25" t="s">
        <v>226</v>
      </c>
      <c r="C392" s="25" t="s">
        <v>453</v>
      </c>
      <c r="D392" s="25" t="s">
        <v>11</v>
      </c>
      <c r="E392" s="25" t="s">
        <v>18</v>
      </c>
      <c r="F392" s="25" t="s">
        <v>18</v>
      </c>
      <c r="G392" s="25" t="s">
        <v>19</v>
      </c>
      <c r="H392" s="4">
        <v>5.2900000000000003E-2</v>
      </c>
      <c r="I392" s="2">
        <f t="shared" si="305"/>
        <v>47.289475286506672</v>
      </c>
      <c r="J392" s="6">
        <f>I392/MAX(I$1:I392)-1</f>
        <v>-0.20939634220000014</v>
      </c>
      <c r="M392" s="4">
        <v>3.6200000000000003E-2</v>
      </c>
      <c r="N392" s="4">
        <f t="shared" si="298"/>
        <v>1.67E-2</v>
      </c>
      <c r="O392" s="2">
        <f t="shared" si="299"/>
        <v>39.634254068332652</v>
      </c>
      <c r="P392" s="6">
        <f>O392/MAX(O$1:O392)-1</f>
        <v>-6.8223712000000658E-3</v>
      </c>
      <c r="S392" s="25" t="s">
        <v>226</v>
      </c>
      <c r="T392" s="25" t="s">
        <v>453</v>
      </c>
      <c r="U392" s="6">
        <f t="shared" si="300"/>
        <v>-0.13121363812054676</v>
      </c>
      <c r="V392" s="6">
        <f t="shared" si="301"/>
        <v>0.18411363812054676</v>
      </c>
      <c r="W392" s="2">
        <f t="shared" si="302"/>
        <v>482.83542196355143</v>
      </c>
      <c r="X392" s="6">
        <f>W392/MAX(W$1:W392)-1</f>
        <v>0</v>
      </c>
      <c r="AC392" s="18" t="s">
        <v>248</v>
      </c>
      <c r="AD392" s="18" t="s">
        <v>249</v>
      </c>
      <c r="AE392" s="19">
        <v>40009</v>
      </c>
      <c r="AF392" s="23">
        <v>3848.63</v>
      </c>
      <c r="AG392" s="2">
        <f t="shared" si="265"/>
        <v>3559.0990000000006</v>
      </c>
      <c r="AH392" s="25">
        <f t="shared" si="266"/>
        <v>1</v>
      </c>
      <c r="AI392" s="6">
        <f t="shared" si="268"/>
        <v>9.1114560500067387E-3</v>
      </c>
      <c r="AJ392" s="2">
        <f t="shared" si="269"/>
        <v>0.4571137500587617</v>
      </c>
    </row>
    <row r="393" spans="1:37" x14ac:dyDescent="0.25">
      <c r="A393" s="25">
        <v>392</v>
      </c>
      <c r="B393" s="25" t="s">
        <v>453</v>
      </c>
      <c r="C393" s="25" t="s">
        <v>227</v>
      </c>
      <c r="D393" s="25" t="s">
        <v>11</v>
      </c>
      <c r="E393" s="25" t="s">
        <v>80</v>
      </c>
      <c r="F393" s="25" t="s">
        <v>80</v>
      </c>
      <c r="G393" s="25" t="s">
        <v>81</v>
      </c>
      <c r="H393" s="4">
        <v>-9.69E-2</v>
      </c>
      <c r="I393" s="2">
        <f t="shared" si="305"/>
        <v>42.707125131244176</v>
      </c>
      <c r="J393" s="6">
        <f>I393/MAX(I$1:I393)-1</f>
        <v>-0.28600583664082013</v>
      </c>
      <c r="M393" s="4">
        <v>-0.1017</v>
      </c>
      <c r="N393" s="4">
        <f t="shared" si="298"/>
        <v>4.7999999999999987E-3</v>
      </c>
      <c r="O393" s="2">
        <f t="shared" si="299"/>
        <v>39.824498487860645</v>
      </c>
      <c r="P393" s="6">
        <f>O393/MAX(O$1:O393)-1</f>
        <v>-2.055118581760218E-3</v>
      </c>
      <c r="S393" s="25" t="s">
        <v>453</v>
      </c>
      <c r="T393" s="25" t="s">
        <v>227</v>
      </c>
      <c r="U393" s="6">
        <f t="shared" si="300"/>
        <v>-6.9185002677225604E-2</v>
      </c>
      <c r="V393" s="6">
        <f t="shared" si="301"/>
        <v>-2.7714997322774396E-2</v>
      </c>
      <c r="W393" s="2">
        <f t="shared" si="302"/>
        <v>469.45363953649098</v>
      </c>
      <c r="X393" s="6">
        <f>W393/MAX(W$1:W393)-1</f>
        <v>-2.7714997322774382E-2</v>
      </c>
      <c r="Z393" s="30">
        <f t="shared" ref="Z393" si="307">W393</f>
        <v>469.45363953649098</v>
      </c>
      <c r="AA393" s="6">
        <f>Z393/MAX(Z$1:Z393)-1</f>
        <v>0</v>
      </c>
      <c r="AC393" s="18" t="s">
        <v>248</v>
      </c>
      <c r="AD393" s="18" t="s">
        <v>249</v>
      </c>
      <c r="AE393" s="19">
        <v>40010</v>
      </c>
      <c r="AF393" s="23">
        <v>3829.21</v>
      </c>
      <c r="AG393" s="2">
        <f t="shared" si="265"/>
        <v>3578.9955</v>
      </c>
      <c r="AH393" s="25">
        <f t="shared" si="266"/>
        <v>1</v>
      </c>
      <c r="AI393" s="6">
        <f t="shared" si="268"/>
        <v>-5.0459514164781227E-3</v>
      </c>
      <c r="AJ393" s="2">
        <f t="shared" si="269"/>
        <v>0.4571137500587617</v>
      </c>
    </row>
    <row r="394" spans="1:37" x14ac:dyDescent="0.25">
      <c r="A394" s="25">
        <v>393</v>
      </c>
      <c r="B394" s="25" t="s">
        <v>227</v>
      </c>
      <c r="C394" s="25" t="s">
        <v>454</v>
      </c>
      <c r="D394" s="25" t="s">
        <v>11</v>
      </c>
      <c r="E394" s="25" t="s">
        <v>217</v>
      </c>
      <c r="F394" s="25" t="s">
        <v>217</v>
      </c>
      <c r="G394" s="25" t="s">
        <v>218</v>
      </c>
      <c r="H394" s="4">
        <v>6.6900000000000001E-2</v>
      </c>
      <c r="I394" s="2">
        <f t="shared" si="305"/>
        <v>45.564231802524411</v>
      </c>
      <c r="J394" s="6">
        <f>I394/MAX(I$1:I394)-1</f>
        <v>-0.23823962711209101</v>
      </c>
      <c r="M394" s="4">
        <v>1.7399999999999999E-2</v>
      </c>
      <c r="N394" s="4">
        <f t="shared" si="298"/>
        <v>4.9500000000000002E-2</v>
      </c>
      <c r="O394" s="2">
        <f t="shared" si="299"/>
        <v>41.795811163009752</v>
      </c>
      <c r="P394" s="6">
        <f>O394/MAX(O$1:O394)-1</f>
        <v>0</v>
      </c>
      <c r="S394" s="25" t="s">
        <v>227</v>
      </c>
      <c r="T394" s="25" t="s">
        <v>454</v>
      </c>
      <c r="U394" s="6">
        <f t="shared" si="300"/>
        <v>-8.6068215654533597E-2</v>
      </c>
      <c r="V394" s="6">
        <f t="shared" si="301"/>
        <v>0.15296821565453361</v>
      </c>
      <c r="W394" s="2">
        <f t="shared" si="302"/>
        <v>541.26512510891462</v>
      </c>
      <c r="X394" s="6">
        <f>W394/MAX(W$1:W394)-1</f>
        <v>0</v>
      </c>
      <c r="AC394" s="18" t="s">
        <v>248</v>
      </c>
      <c r="AD394" s="18" t="s">
        <v>249</v>
      </c>
      <c r="AE394" s="19">
        <v>40011</v>
      </c>
      <c r="AF394" s="23">
        <v>3852.86</v>
      </c>
      <c r="AG394" s="2">
        <f t="shared" si="265"/>
        <v>3599.9360000000006</v>
      </c>
      <c r="AH394" s="25">
        <f t="shared" si="266"/>
        <v>1</v>
      </c>
      <c r="AI394" s="6">
        <f t="shared" si="268"/>
        <v>6.1762086696734997E-3</v>
      </c>
      <c r="AJ394" s="2">
        <f t="shared" si="269"/>
        <v>0.4571137500587617</v>
      </c>
    </row>
    <row r="395" spans="1:37" x14ac:dyDescent="0.25">
      <c r="A395" s="25">
        <v>394</v>
      </c>
      <c r="B395" s="25" t="s">
        <v>454</v>
      </c>
      <c r="C395" s="25" t="s">
        <v>257</v>
      </c>
      <c r="D395" s="25" t="s">
        <v>11</v>
      </c>
      <c r="E395" s="25" t="s">
        <v>205</v>
      </c>
      <c r="F395" s="25" t="s">
        <v>205</v>
      </c>
      <c r="G395" s="25" t="s">
        <v>215</v>
      </c>
      <c r="H395" s="4">
        <v>3.6400000000000002E-2</v>
      </c>
      <c r="I395" s="2">
        <f t="shared" si="305"/>
        <v>47.222769840136301</v>
      </c>
      <c r="J395" s="6">
        <f>I395/MAX(I$1:I395)-1</f>
        <v>-0.210511549538971</v>
      </c>
      <c r="K395" s="6">
        <f>I395/I389-1</f>
        <v>-0.210511549538971</v>
      </c>
      <c r="M395" s="4">
        <v>1.03E-2</v>
      </c>
      <c r="N395" s="4">
        <f t="shared" si="298"/>
        <v>2.6100000000000002E-2</v>
      </c>
      <c r="O395" s="2">
        <f t="shared" si="299"/>
        <v>42.88668183436431</v>
      </c>
      <c r="P395" s="6">
        <f>O395/MAX(O$1:O395)-1</f>
        <v>0</v>
      </c>
      <c r="Q395" s="6">
        <f>O395/O389-1</f>
        <v>7.4678809343007302E-2</v>
      </c>
      <c r="S395" s="25" t="s">
        <v>454</v>
      </c>
      <c r="T395" s="25" t="s">
        <v>257</v>
      </c>
      <c r="U395" s="6">
        <f t="shared" si="300"/>
        <v>6.8878850543570458E-2</v>
      </c>
      <c r="V395" s="6">
        <f t="shared" si="301"/>
        <v>-3.2478850543570456E-2</v>
      </c>
      <c r="W395" s="2">
        <f t="shared" si="302"/>
        <v>523.68545600605523</v>
      </c>
      <c r="X395" s="6">
        <f>W395/MAX(W$1:W395)-1</f>
        <v>-3.247885054357047E-2</v>
      </c>
      <c r="Y395" s="6">
        <f>W395/W389-1</f>
        <v>0.12843883109106335</v>
      </c>
      <c r="Z395" s="30">
        <f t="shared" ref="Z395" si="308">W395</f>
        <v>523.68545600605523</v>
      </c>
      <c r="AA395" s="6">
        <f>Z395/MAX(Z$1:Z395)-1</f>
        <v>0</v>
      </c>
      <c r="AC395" s="18" t="s">
        <v>248</v>
      </c>
      <c r="AD395" s="18" t="s">
        <v>249</v>
      </c>
      <c r="AE395" s="19">
        <v>40014</v>
      </c>
      <c r="AF395" s="23">
        <v>3919.43</v>
      </c>
      <c r="AG395" s="2">
        <f t="shared" si="265"/>
        <v>3625.6509999999994</v>
      </c>
      <c r="AH395" s="25">
        <f t="shared" si="266"/>
        <v>1</v>
      </c>
      <c r="AI395" s="6">
        <f t="shared" si="268"/>
        <v>1.7278073950260264E-2</v>
      </c>
      <c r="AJ395" s="2">
        <f t="shared" si="269"/>
        <v>0.4571137500587617</v>
      </c>
    </row>
    <row r="396" spans="1:37" x14ac:dyDescent="0.25">
      <c r="AC396" s="18" t="s">
        <v>248</v>
      </c>
      <c r="AD396" s="18" t="s">
        <v>249</v>
      </c>
      <c r="AE396" s="19">
        <v>40015</v>
      </c>
      <c r="AF396" s="23">
        <v>3824.29</v>
      </c>
      <c r="AG396" s="2">
        <f t="shared" si="265"/>
        <v>3647.2599999999998</v>
      </c>
      <c r="AH396" s="25">
        <f t="shared" si="266"/>
        <v>1</v>
      </c>
      <c r="AI396" s="6">
        <f t="shared" si="268"/>
        <v>-2.4273937791974842E-2</v>
      </c>
      <c r="AJ396" s="2">
        <f t="shared" si="269"/>
        <v>0.4571137500587617</v>
      </c>
      <c r="AK396" s="14">
        <f t="shared" ref="AK396" si="309">AJ396/AJ386-1</f>
        <v>0</v>
      </c>
    </row>
    <row r="397" spans="1:37" x14ac:dyDescent="0.25">
      <c r="AC397" s="18" t="s">
        <v>248</v>
      </c>
      <c r="AD397" s="18" t="s">
        <v>249</v>
      </c>
      <c r="AE397" s="19">
        <v>40016</v>
      </c>
      <c r="AF397" s="23">
        <v>3894.56</v>
      </c>
      <c r="AG397" s="2">
        <f t="shared" si="265"/>
        <v>3670.4159999999997</v>
      </c>
      <c r="AH397" s="25">
        <f t="shared" si="266"/>
        <v>1</v>
      </c>
      <c r="AI397" s="6">
        <f t="shared" si="268"/>
        <v>1.8374652549885129E-2</v>
      </c>
      <c r="AJ397" s="2">
        <f t="shared" si="269"/>
        <v>0.4571137500587617</v>
      </c>
    </row>
    <row r="398" spans="1:37" x14ac:dyDescent="0.25">
      <c r="C398" s="6" t="s">
        <v>455</v>
      </c>
      <c r="D398" s="28">
        <f>COUNTIF(D2:D395,"&gt;0")</f>
        <v>0</v>
      </c>
      <c r="H398" s="28">
        <f>COUNTIF(H2:H395,"&gt;0")</f>
        <v>252</v>
      </c>
      <c r="J398" s="6">
        <f>MIN(J2:J395)</f>
        <v>-0.54046395652619683</v>
      </c>
      <c r="M398" s="6" t="s">
        <v>455</v>
      </c>
      <c r="N398" s="28">
        <f>COUNTIF(N2:N395,"&gt;0")</f>
        <v>264</v>
      </c>
      <c r="P398" s="6">
        <f>MIN(P2:P395)</f>
        <v>-0.17810140860669221</v>
      </c>
      <c r="U398" s="6" t="s">
        <v>455</v>
      </c>
      <c r="V398" s="28">
        <f>COUNTIF(V2:V395,"&gt;0")</f>
        <v>246</v>
      </c>
      <c r="X398" s="6">
        <f>MIN(X2:X395)</f>
        <v>-0.26969140288860283</v>
      </c>
      <c r="AA398" s="6">
        <f>MIN(AA2:AA395)</f>
        <v>-0.23010902611549211</v>
      </c>
      <c r="AC398" s="18" t="s">
        <v>248</v>
      </c>
      <c r="AD398" s="18" t="s">
        <v>249</v>
      </c>
      <c r="AE398" s="19">
        <v>40017</v>
      </c>
      <c r="AF398" s="23">
        <v>3933.11</v>
      </c>
      <c r="AG398" s="2">
        <f t="shared" si="265"/>
        <v>3695.6979999999994</v>
      </c>
      <c r="AH398" s="25">
        <f t="shared" si="266"/>
        <v>1</v>
      </c>
      <c r="AI398" s="6">
        <f t="shared" si="268"/>
        <v>9.8984224148557232E-3</v>
      </c>
      <c r="AJ398" s="2">
        <f t="shared" si="269"/>
        <v>0.4571137500587617</v>
      </c>
    </row>
    <row r="399" spans="1:37" x14ac:dyDescent="0.25">
      <c r="C399" s="6" t="s">
        <v>456</v>
      </c>
      <c r="D399" s="6" t="e">
        <f>D398/COUNT(D2:D395)</f>
        <v>#DIV/0!</v>
      </c>
      <c r="H399" s="6">
        <f>H398/COUNT(H2:H395)</f>
        <v>0.63959390862944165</v>
      </c>
      <c r="M399" s="6" t="s">
        <v>456</v>
      </c>
      <c r="N399" s="6">
        <f>N398/COUNT(N2:N395)</f>
        <v>0.67005076142131981</v>
      </c>
      <c r="U399" s="6" t="s">
        <v>456</v>
      </c>
      <c r="V399" s="6">
        <f>V398/COUNT(V2:V395)</f>
        <v>0.62436548223350252</v>
      </c>
      <c r="W399" s="2" t="s">
        <v>461</v>
      </c>
      <c r="X399" s="28">
        <f>COUNTIF(X2:X395,"&lt;-10%")</f>
        <v>51</v>
      </c>
      <c r="AC399" s="18" t="s">
        <v>248</v>
      </c>
      <c r="AD399" s="18" t="s">
        <v>249</v>
      </c>
      <c r="AE399" s="19">
        <v>40018</v>
      </c>
      <c r="AF399" s="23">
        <v>3907.97</v>
      </c>
      <c r="AG399" s="2">
        <f t="shared" si="265"/>
        <v>3718.6734999999999</v>
      </c>
      <c r="AH399" s="25">
        <f t="shared" si="266"/>
        <v>1</v>
      </c>
      <c r="AI399" s="6">
        <f t="shared" si="268"/>
        <v>-6.3918883529828774E-3</v>
      </c>
      <c r="AJ399" s="2">
        <f t="shared" si="269"/>
        <v>0.4571137500587617</v>
      </c>
    </row>
    <row r="400" spans="1:37" x14ac:dyDescent="0.25">
      <c r="W400" s="2" t="s">
        <v>460</v>
      </c>
      <c r="X400" s="27">
        <f>X399/8</f>
        <v>6.375</v>
      </c>
      <c r="AC400" s="18" t="s">
        <v>248</v>
      </c>
      <c r="AD400" s="18" t="s">
        <v>249</v>
      </c>
      <c r="AE400" s="19">
        <v>40021</v>
      </c>
      <c r="AF400" s="23">
        <v>3972.64</v>
      </c>
      <c r="AG400" s="2">
        <f t="shared" si="265"/>
        <v>3743.4659999999994</v>
      </c>
      <c r="AH400" s="25">
        <f t="shared" si="266"/>
        <v>1</v>
      </c>
      <c r="AI400" s="6">
        <f t="shared" si="268"/>
        <v>1.6548233481833208E-2</v>
      </c>
      <c r="AJ400" s="2">
        <f t="shared" si="269"/>
        <v>0.4571137500587617</v>
      </c>
    </row>
    <row r="401" spans="23:37" x14ac:dyDescent="0.25">
      <c r="AC401" s="18" t="s">
        <v>248</v>
      </c>
      <c r="AD401" s="18" t="s">
        <v>249</v>
      </c>
      <c r="AE401" s="19">
        <v>40022</v>
      </c>
      <c r="AF401" s="23">
        <v>4022.91</v>
      </c>
      <c r="AG401" s="2">
        <f t="shared" si="265"/>
        <v>3771.9985000000001</v>
      </c>
      <c r="AH401" s="25">
        <f t="shared" si="266"/>
        <v>1</v>
      </c>
      <c r="AI401" s="6">
        <f t="shared" si="268"/>
        <v>1.2654053727496173E-2</v>
      </c>
      <c r="AJ401" s="2">
        <f t="shared" si="269"/>
        <v>0.4571137500587617</v>
      </c>
      <c r="AK401" s="14">
        <f t="shared" si="291"/>
        <v>0</v>
      </c>
    </row>
    <row r="402" spans="23:37" x14ac:dyDescent="0.25">
      <c r="W402" s="2" t="s">
        <v>462</v>
      </c>
      <c r="X402" s="28">
        <f>COUNTIF(X5:X398,"&lt;-15%")</f>
        <v>21</v>
      </c>
      <c r="AC402" s="18" t="s">
        <v>248</v>
      </c>
      <c r="AD402" s="18" t="s">
        <v>249</v>
      </c>
      <c r="AE402" s="19">
        <v>40023</v>
      </c>
      <c r="AF402" s="23">
        <v>3764.64</v>
      </c>
      <c r="AG402" s="2">
        <f t="shared" si="265"/>
        <v>3785.0430000000001</v>
      </c>
      <c r="AH402" s="25">
        <f t="shared" si="266"/>
        <v>0</v>
      </c>
      <c r="AI402" s="6">
        <f t="shared" si="268"/>
        <v>-6.4199795670298321E-2</v>
      </c>
      <c r="AJ402" s="2">
        <f t="shared" si="269"/>
        <v>0.4571137500587617</v>
      </c>
    </row>
    <row r="403" spans="23:37" x14ac:dyDescent="0.25">
      <c r="W403" s="2" t="s">
        <v>460</v>
      </c>
      <c r="X403" s="27">
        <f>X402/8</f>
        <v>2.625</v>
      </c>
      <c r="AC403" s="18" t="s">
        <v>248</v>
      </c>
      <c r="AD403" s="18" t="s">
        <v>249</v>
      </c>
      <c r="AE403" s="19">
        <v>40024</v>
      </c>
      <c r="AF403" s="23">
        <v>3803.12</v>
      </c>
      <c r="AG403" s="2">
        <f t="shared" si="265"/>
        <v>3798.1734999999999</v>
      </c>
      <c r="AH403" s="25">
        <f t="shared" si="266"/>
        <v>1</v>
      </c>
      <c r="AI403" s="6">
        <f t="shared" si="268"/>
        <v>1.0221428875005323E-2</v>
      </c>
      <c r="AJ403" s="2">
        <f t="shared" si="269"/>
        <v>0.46178610574277429</v>
      </c>
    </row>
    <row r="404" spans="23:37" x14ac:dyDescent="0.25">
      <c r="AC404" s="18" t="s">
        <v>248</v>
      </c>
      <c r="AD404" s="18" t="s">
        <v>249</v>
      </c>
      <c r="AE404" s="19">
        <v>40025</v>
      </c>
      <c r="AF404" s="23">
        <v>3928.58</v>
      </c>
      <c r="AG404" s="2">
        <f t="shared" si="265"/>
        <v>3815.3595</v>
      </c>
      <c r="AH404" s="25">
        <f t="shared" si="266"/>
        <v>1</v>
      </c>
      <c r="AI404" s="6">
        <f t="shared" si="268"/>
        <v>3.298870401144316E-2</v>
      </c>
      <c r="AJ404" s="2">
        <f t="shared" si="269"/>
        <v>0.46178610574277429</v>
      </c>
    </row>
    <row r="405" spans="23:37" x14ac:dyDescent="0.25">
      <c r="AC405" s="18" t="s">
        <v>248</v>
      </c>
      <c r="AD405" s="18" t="s">
        <v>249</v>
      </c>
      <c r="AE405" s="19">
        <v>40028</v>
      </c>
      <c r="AF405" s="23">
        <v>4020.27</v>
      </c>
      <c r="AG405" s="2">
        <f t="shared" si="265"/>
        <v>3836.7410000000004</v>
      </c>
      <c r="AH405" s="25">
        <f t="shared" si="266"/>
        <v>1</v>
      </c>
      <c r="AI405" s="6">
        <f t="shared" si="268"/>
        <v>2.333922180533432E-2</v>
      </c>
      <c r="AJ405" s="2">
        <f t="shared" si="269"/>
        <v>0.46178610574277429</v>
      </c>
    </row>
    <row r="406" spans="23:37" x14ac:dyDescent="0.25">
      <c r="AC406" s="18" t="s">
        <v>248</v>
      </c>
      <c r="AD406" s="18" t="s">
        <v>249</v>
      </c>
      <c r="AE406" s="19">
        <v>40029</v>
      </c>
      <c r="AF406" s="23">
        <v>4069.35</v>
      </c>
      <c r="AG406" s="2">
        <f t="shared" ref="AG406:AG469" si="310">AVERAGE(AF387:AF406)</f>
        <v>3860.7490000000007</v>
      </c>
      <c r="AH406" s="25">
        <f t="shared" ref="AH406:AH469" si="311">IF(AF406&gt;AG406,1,0)</f>
        <v>1</v>
      </c>
      <c r="AI406" s="6">
        <f t="shared" si="268"/>
        <v>1.220813527449649E-2</v>
      </c>
      <c r="AJ406" s="2">
        <f t="shared" si="269"/>
        <v>0.46178610574277429</v>
      </c>
      <c r="AK406" s="14">
        <f t="shared" ref="AK406" si="312">AJ406/AJ396-1</f>
        <v>1.0221428875005323E-2</v>
      </c>
    </row>
    <row r="407" spans="23:37" x14ac:dyDescent="0.25">
      <c r="AC407" s="18" t="s">
        <v>248</v>
      </c>
      <c r="AD407" s="18" t="s">
        <v>249</v>
      </c>
      <c r="AE407" s="19">
        <v>40030</v>
      </c>
      <c r="AF407" s="23">
        <v>4069.34</v>
      </c>
      <c r="AG407" s="2">
        <f t="shared" si="310"/>
        <v>3882.5445</v>
      </c>
      <c r="AH407" s="25">
        <f t="shared" si="311"/>
        <v>1</v>
      </c>
      <c r="AI407" s="6">
        <f t="shared" ref="AI407:AI470" si="313">AF407/AF406-1</f>
        <v>-2.457394915555966E-6</v>
      </c>
      <c r="AJ407" s="2">
        <f t="shared" ref="AJ407:AJ470" si="314">IF(AH406&lt;1,AJ406*(1+AI407), AJ406)</f>
        <v>0.46178610574277429</v>
      </c>
    </row>
    <row r="408" spans="23:37" x14ac:dyDescent="0.25">
      <c r="AC408" s="18" t="s">
        <v>248</v>
      </c>
      <c r="AD408" s="18" t="s">
        <v>249</v>
      </c>
      <c r="AE408" s="19">
        <v>40031</v>
      </c>
      <c r="AF408" s="23">
        <v>4015.42</v>
      </c>
      <c r="AG408" s="2">
        <f t="shared" si="310"/>
        <v>3898.2260000000001</v>
      </c>
      <c r="AH408" s="25">
        <f t="shared" si="311"/>
        <v>1</v>
      </c>
      <c r="AI408" s="6">
        <f t="shared" si="313"/>
        <v>-1.325030594641885E-2</v>
      </c>
      <c r="AJ408" s="2">
        <f t="shared" si="314"/>
        <v>0.46178610574277429</v>
      </c>
    </row>
    <row r="409" spans="23:37" x14ac:dyDescent="0.25">
      <c r="AC409" s="18" t="s">
        <v>248</v>
      </c>
      <c r="AD409" s="18" t="s">
        <v>249</v>
      </c>
      <c r="AE409" s="19">
        <v>40032</v>
      </c>
      <c r="AF409" s="23">
        <v>3893.13</v>
      </c>
      <c r="AG409" s="2">
        <f t="shared" si="310"/>
        <v>3906.8840000000005</v>
      </c>
      <c r="AH409" s="25">
        <f t="shared" si="311"/>
        <v>0</v>
      </c>
      <c r="AI409" s="6">
        <f t="shared" si="313"/>
        <v>-3.0455095606437221E-2</v>
      </c>
      <c r="AJ409" s="2">
        <f t="shared" si="314"/>
        <v>0.46178610574277429</v>
      </c>
    </row>
    <row r="410" spans="23:37" x14ac:dyDescent="0.25">
      <c r="AC410" s="18" t="s">
        <v>248</v>
      </c>
      <c r="AD410" s="18" t="s">
        <v>249</v>
      </c>
      <c r="AE410" s="19">
        <v>40035</v>
      </c>
      <c r="AF410" s="23">
        <v>3933.05</v>
      </c>
      <c r="AG410" s="2">
        <f t="shared" si="310"/>
        <v>3915.8195000000005</v>
      </c>
      <c r="AH410" s="25">
        <f t="shared" si="311"/>
        <v>1</v>
      </c>
      <c r="AI410" s="6">
        <f t="shared" si="313"/>
        <v>1.0253960181139554E-2</v>
      </c>
      <c r="AJ410" s="2">
        <f t="shared" si="314"/>
        <v>0.46652124208326418</v>
      </c>
    </row>
    <row r="411" spans="23:37" x14ac:dyDescent="0.25">
      <c r="AC411" s="18" t="s">
        <v>248</v>
      </c>
      <c r="AD411" s="18" t="s">
        <v>249</v>
      </c>
      <c r="AE411" s="19">
        <v>40036</v>
      </c>
      <c r="AF411" s="23">
        <v>3953.29</v>
      </c>
      <c r="AG411" s="2">
        <f t="shared" si="310"/>
        <v>3922.79</v>
      </c>
      <c r="AH411" s="25">
        <f t="shared" si="311"/>
        <v>1</v>
      </c>
      <c r="AI411" s="6">
        <f t="shared" si="313"/>
        <v>5.1461334079148102E-3</v>
      </c>
      <c r="AJ411" s="2">
        <f t="shared" si="314"/>
        <v>0.46652124208326418</v>
      </c>
      <c r="AK411" s="14">
        <f t="shared" si="281"/>
        <v>2.0580199180823433E-2</v>
      </c>
    </row>
    <row r="412" spans="23:37" x14ac:dyDescent="0.25">
      <c r="AC412" s="18" t="s">
        <v>248</v>
      </c>
      <c r="AD412" s="18" t="s">
        <v>249</v>
      </c>
      <c r="AE412" s="19">
        <v>40037</v>
      </c>
      <c r="AF412" s="23">
        <v>3770.14</v>
      </c>
      <c r="AG412" s="2">
        <f t="shared" si="310"/>
        <v>3918.8654999999999</v>
      </c>
      <c r="AH412" s="25">
        <f t="shared" si="311"/>
        <v>0</v>
      </c>
      <c r="AI412" s="6">
        <f t="shared" si="313"/>
        <v>-4.6328501071259631E-2</v>
      </c>
      <c r="AJ412" s="2">
        <f t="shared" si="314"/>
        <v>0.46652124208326418</v>
      </c>
    </row>
    <row r="413" spans="23:37" x14ac:dyDescent="0.25">
      <c r="AC413" s="18" t="s">
        <v>248</v>
      </c>
      <c r="AD413" s="18" t="s">
        <v>249</v>
      </c>
      <c r="AE413" s="19">
        <v>40038</v>
      </c>
      <c r="AF413" s="23">
        <v>3778.14</v>
      </c>
      <c r="AG413" s="2">
        <f t="shared" si="310"/>
        <v>3916.3119999999994</v>
      </c>
      <c r="AH413" s="25">
        <f t="shared" si="311"/>
        <v>0</v>
      </c>
      <c r="AI413" s="6">
        <f t="shared" si="313"/>
        <v>2.1219371163936351E-3</v>
      </c>
      <c r="AJ413" s="2">
        <f t="shared" si="314"/>
        <v>0.46751117082242671</v>
      </c>
    </row>
    <row r="414" spans="23:37" x14ac:dyDescent="0.25">
      <c r="AC414" s="18" t="s">
        <v>248</v>
      </c>
      <c r="AD414" s="18" t="s">
        <v>249</v>
      </c>
      <c r="AE414" s="19">
        <v>40039</v>
      </c>
      <c r="AF414" s="23">
        <v>3609.7</v>
      </c>
      <c r="AG414" s="2">
        <f t="shared" si="310"/>
        <v>3904.1539999999995</v>
      </c>
      <c r="AH414" s="25">
        <f t="shared" si="311"/>
        <v>0</v>
      </c>
      <c r="AI414" s="6">
        <f t="shared" si="313"/>
        <v>-4.4582784121287244E-2</v>
      </c>
      <c r="AJ414" s="2">
        <f t="shared" si="314"/>
        <v>0.44666822121936023</v>
      </c>
    </row>
    <row r="415" spans="23:37" x14ac:dyDescent="0.25">
      <c r="AC415" s="18" t="s">
        <v>248</v>
      </c>
      <c r="AD415" s="18" t="s">
        <v>249</v>
      </c>
      <c r="AE415" s="19">
        <v>40042</v>
      </c>
      <c r="AF415" s="23">
        <v>3358.1</v>
      </c>
      <c r="AG415" s="2">
        <f t="shared" si="310"/>
        <v>3876.0875000000001</v>
      </c>
      <c r="AH415" s="25">
        <f t="shared" si="311"/>
        <v>0</v>
      </c>
      <c r="AI415" s="6">
        <f t="shared" si="313"/>
        <v>-6.9701083192509006E-2</v>
      </c>
      <c r="AJ415" s="2">
        <f t="shared" si="314"/>
        <v>0.4155349623726996</v>
      </c>
    </row>
    <row r="416" spans="23:37" x14ac:dyDescent="0.25">
      <c r="AC416" s="18" t="s">
        <v>248</v>
      </c>
      <c r="AD416" s="18" t="s">
        <v>249</v>
      </c>
      <c r="AE416" s="19">
        <v>40043</v>
      </c>
      <c r="AF416" s="23">
        <v>3424.77</v>
      </c>
      <c r="AG416" s="2">
        <f t="shared" si="310"/>
        <v>3856.1115</v>
      </c>
      <c r="AH416" s="25">
        <f t="shared" si="311"/>
        <v>0</v>
      </c>
      <c r="AI416" s="6">
        <f t="shared" si="313"/>
        <v>1.9853488579851808E-2</v>
      </c>
      <c r="AJ416" s="2">
        <f t="shared" si="314"/>
        <v>0.42378478100269512</v>
      </c>
      <c r="AK416" s="14">
        <f t="shared" si="284"/>
        <v>-8.2292048780798099E-2</v>
      </c>
    </row>
    <row r="417" spans="29:37" x14ac:dyDescent="0.25">
      <c r="AC417" s="18" t="s">
        <v>248</v>
      </c>
      <c r="AD417" s="18" t="s">
        <v>249</v>
      </c>
      <c r="AE417" s="19">
        <v>40044</v>
      </c>
      <c r="AF417" s="23">
        <v>3247.53</v>
      </c>
      <c r="AG417" s="2">
        <f t="shared" si="310"/>
        <v>3823.7600000000007</v>
      </c>
      <c r="AH417" s="25">
        <f t="shared" si="311"/>
        <v>0</v>
      </c>
      <c r="AI417" s="6">
        <f t="shared" si="313"/>
        <v>-5.1752380451825952E-2</v>
      </c>
      <c r="AJ417" s="2">
        <f t="shared" si="314"/>
        <v>0.40185290978654992</v>
      </c>
    </row>
    <row r="418" spans="29:37" x14ac:dyDescent="0.25">
      <c r="AC418" s="18" t="s">
        <v>248</v>
      </c>
      <c r="AD418" s="18" t="s">
        <v>249</v>
      </c>
      <c r="AE418" s="19">
        <v>40045</v>
      </c>
      <c r="AF418" s="23">
        <v>3374.35</v>
      </c>
      <c r="AG418" s="2">
        <f t="shared" si="310"/>
        <v>3795.8220000000001</v>
      </c>
      <c r="AH418" s="25">
        <f t="shared" si="311"/>
        <v>0</v>
      </c>
      <c r="AI418" s="6">
        <f t="shared" si="313"/>
        <v>3.9051217386752324E-2</v>
      </c>
      <c r="AJ418" s="2">
        <f t="shared" si="314"/>
        <v>0.41754575512412345</v>
      </c>
    </row>
    <row r="419" spans="29:37" x14ac:dyDescent="0.25">
      <c r="AC419" s="18" t="s">
        <v>248</v>
      </c>
      <c r="AD419" s="18" t="s">
        <v>249</v>
      </c>
      <c r="AE419" s="19">
        <v>40046</v>
      </c>
      <c r="AF419" s="23">
        <v>3468.04</v>
      </c>
      <c r="AG419" s="2">
        <f t="shared" si="310"/>
        <v>3773.8254999999999</v>
      </c>
      <c r="AH419" s="25">
        <f t="shared" si="311"/>
        <v>0</v>
      </c>
      <c r="AI419" s="6">
        <f t="shared" si="313"/>
        <v>2.776534740024017E-2</v>
      </c>
      <c r="AJ419" s="2">
        <f t="shared" si="314"/>
        <v>0.42913905807064034</v>
      </c>
    </row>
    <row r="420" spans="29:37" x14ac:dyDescent="0.25">
      <c r="AC420" s="18" t="s">
        <v>248</v>
      </c>
      <c r="AD420" s="18" t="s">
        <v>249</v>
      </c>
      <c r="AE420" s="19">
        <v>40049</v>
      </c>
      <c r="AF420" s="23">
        <v>3541.8</v>
      </c>
      <c r="AG420" s="2">
        <f t="shared" si="310"/>
        <v>3752.2834999999991</v>
      </c>
      <c r="AH420" s="25">
        <f t="shared" si="311"/>
        <v>0</v>
      </c>
      <c r="AI420" s="6">
        <f t="shared" si="313"/>
        <v>2.1268497479844495E-2</v>
      </c>
      <c r="AJ420" s="2">
        <f t="shared" si="314"/>
        <v>0.43826620104571862</v>
      </c>
    </row>
    <row r="421" spans="29:37" x14ac:dyDescent="0.25">
      <c r="AC421" s="18" t="s">
        <v>248</v>
      </c>
      <c r="AD421" s="18" t="s">
        <v>249</v>
      </c>
      <c r="AE421" s="19">
        <v>40050</v>
      </c>
      <c r="AF421" s="23">
        <v>3485.92</v>
      </c>
      <c r="AG421" s="2">
        <f t="shared" si="310"/>
        <v>3725.4339999999997</v>
      </c>
      <c r="AH421" s="25">
        <f t="shared" si="311"/>
        <v>0</v>
      </c>
      <c r="AI421" s="6">
        <f t="shared" si="313"/>
        <v>-1.5777288384437371E-2</v>
      </c>
      <c r="AJ421" s="2">
        <f t="shared" si="314"/>
        <v>0.43135154880266852</v>
      </c>
      <c r="AK421" s="14">
        <f t="shared" ref="AK421" si="315">AJ421/AJ411-1</f>
        <v>-7.5387120902671856E-2</v>
      </c>
    </row>
    <row r="422" spans="29:37" x14ac:dyDescent="0.25">
      <c r="AC422" s="18" t="s">
        <v>248</v>
      </c>
      <c r="AD422" s="18" t="s">
        <v>249</v>
      </c>
      <c r="AE422" s="19">
        <v>40051</v>
      </c>
      <c r="AF422" s="23">
        <v>3595.12</v>
      </c>
      <c r="AG422" s="2">
        <f t="shared" si="310"/>
        <v>3716.9579999999996</v>
      </c>
      <c r="AH422" s="25">
        <f t="shared" si="311"/>
        <v>0</v>
      </c>
      <c r="AI422" s="6">
        <f t="shared" si="313"/>
        <v>3.1326020103731533E-2</v>
      </c>
      <c r="AJ422" s="2">
        <f t="shared" si="314"/>
        <v>0.44486407609223666</v>
      </c>
    </row>
    <row r="423" spans="29:37" x14ac:dyDescent="0.25">
      <c r="AC423" s="18" t="s">
        <v>248</v>
      </c>
      <c r="AD423" s="18" t="s">
        <v>249</v>
      </c>
      <c r="AE423" s="19">
        <v>40052</v>
      </c>
      <c r="AF423" s="23">
        <v>3629.51</v>
      </c>
      <c r="AG423" s="2">
        <f t="shared" si="310"/>
        <v>3708.2774999999992</v>
      </c>
      <c r="AH423" s="25">
        <f t="shared" si="311"/>
        <v>0</v>
      </c>
      <c r="AI423" s="6">
        <f t="shared" si="313"/>
        <v>9.5657446761165943E-3</v>
      </c>
      <c r="AJ423" s="2">
        <f t="shared" si="314"/>
        <v>0.44911953225971152</v>
      </c>
    </row>
    <row r="424" spans="29:37" x14ac:dyDescent="0.25">
      <c r="AC424" s="18" t="s">
        <v>248</v>
      </c>
      <c r="AD424" s="18" t="s">
        <v>249</v>
      </c>
      <c r="AE424" s="19">
        <v>40053</v>
      </c>
      <c r="AF424" s="23">
        <v>3531.41</v>
      </c>
      <c r="AG424" s="2">
        <f t="shared" si="310"/>
        <v>3688.4189999999994</v>
      </c>
      <c r="AH424" s="25">
        <f t="shared" si="311"/>
        <v>0</v>
      </c>
      <c r="AI424" s="6">
        <f t="shared" si="313"/>
        <v>-2.7028441855787788E-2</v>
      </c>
      <c r="AJ424" s="2">
        <f t="shared" si="314"/>
        <v>0.43698053109573132</v>
      </c>
    </row>
    <row r="425" spans="29:37" x14ac:dyDescent="0.25">
      <c r="AC425" s="18" t="s">
        <v>248</v>
      </c>
      <c r="AD425" s="18" t="s">
        <v>249</v>
      </c>
      <c r="AE425" s="19">
        <v>40056</v>
      </c>
      <c r="AF425" s="23">
        <v>3278</v>
      </c>
      <c r="AG425" s="2">
        <f t="shared" si="310"/>
        <v>3651.3054999999999</v>
      </c>
      <c r="AH425" s="25">
        <f t="shared" si="311"/>
        <v>0</v>
      </c>
      <c r="AI425" s="6">
        <f t="shared" si="313"/>
        <v>-7.1758872518342454E-2</v>
      </c>
      <c r="AJ425" s="2">
        <f t="shared" si="314"/>
        <v>0.40562330087183518</v>
      </c>
    </row>
    <row r="426" spans="29:37" x14ac:dyDescent="0.25">
      <c r="AC426" s="18" t="s">
        <v>248</v>
      </c>
      <c r="AD426" s="18" t="s">
        <v>249</v>
      </c>
      <c r="AE426" s="19">
        <v>40057</v>
      </c>
      <c r="AF426" s="23">
        <v>3245.27</v>
      </c>
      <c r="AG426" s="2">
        <f t="shared" si="310"/>
        <v>3610.1014999999998</v>
      </c>
      <c r="AH426" s="25">
        <f t="shared" si="311"/>
        <v>0</v>
      </c>
      <c r="AI426" s="6">
        <f t="shared" si="313"/>
        <v>-9.9847467968273707E-3</v>
      </c>
      <c r="AJ426" s="2">
        <f t="shared" si="314"/>
        <v>0.4015732549177366</v>
      </c>
      <c r="AK426" s="14">
        <f t="shared" si="291"/>
        <v>-5.2412278780764598E-2</v>
      </c>
    </row>
    <row r="427" spans="29:37" x14ac:dyDescent="0.25">
      <c r="AC427" s="18" t="s">
        <v>248</v>
      </c>
      <c r="AD427" s="18" t="s">
        <v>249</v>
      </c>
      <c r="AE427" s="19">
        <v>40058</v>
      </c>
      <c r="AF427" s="23">
        <v>3265.07</v>
      </c>
      <c r="AG427" s="2">
        <f t="shared" si="310"/>
        <v>3569.8880000000004</v>
      </c>
      <c r="AH427" s="25">
        <f t="shared" si="311"/>
        <v>0</v>
      </c>
      <c r="AI427" s="6">
        <f t="shared" si="313"/>
        <v>6.1011872663907507E-3</v>
      </c>
      <c r="AJ427" s="2">
        <f t="shared" si="314"/>
        <v>0.40402332854716377</v>
      </c>
    </row>
    <row r="428" spans="29:37" x14ac:dyDescent="0.25">
      <c r="AC428" s="18" t="s">
        <v>248</v>
      </c>
      <c r="AD428" s="18" t="s">
        <v>249</v>
      </c>
      <c r="AE428" s="19">
        <v>40059</v>
      </c>
      <c r="AF428" s="23">
        <v>3427.44</v>
      </c>
      <c r="AG428" s="2">
        <f t="shared" si="310"/>
        <v>3540.489</v>
      </c>
      <c r="AH428" s="25">
        <f t="shared" si="311"/>
        <v>0</v>
      </c>
      <c r="AI428" s="6">
        <f t="shared" si="313"/>
        <v>4.9729408557856347E-2</v>
      </c>
      <c r="AJ428" s="2">
        <f t="shared" si="314"/>
        <v>0.42411516971939073</v>
      </c>
    </row>
    <row r="429" spans="29:37" x14ac:dyDescent="0.25">
      <c r="AC429" s="18" t="s">
        <v>248</v>
      </c>
      <c r="AD429" s="18" t="s">
        <v>249</v>
      </c>
      <c r="AE429" s="19">
        <v>40060</v>
      </c>
      <c r="AF429" s="23">
        <v>3489.06</v>
      </c>
      <c r="AG429" s="2">
        <f t="shared" si="310"/>
        <v>3520.2854999999995</v>
      </c>
      <c r="AH429" s="25">
        <f t="shared" si="311"/>
        <v>0</v>
      </c>
      <c r="AI429" s="6">
        <f t="shared" si="313"/>
        <v>1.7978432882851392E-2</v>
      </c>
      <c r="AJ429" s="2">
        <f t="shared" si="314"/>
        <v>0.43174009583278994</v>
      </c>
    </row>
    <row r="430" spans="29:37" x14ac:dyDescent="0.25">
      <c r="AC430" s="18" t="s">
        <v>248</v>
      </c>
      <c r="AD430" s="18" t="s">
        <v>249</v>
      </c>
      <c r="AE430" s="19">
        <v>40063</v>
      </c>
      <c r="AF430" s="23">
        <v>3527.25</v>
      </c>
      <c r="AG430" s="2">
        <f t="shared" si="310"/>
        <v>3499.9955</v>
      </c>
      <c r="AH430" s="25">
        <f t="shared" si="311"/>
        <v>1</v>
      </c>
      <c r="AI430" s="6">
        <f t="shared" si="313"/>
        <v>1.0945641519492399E-2</v>
      </c>
      <c r="AJ430" s="2">
        <f t="shared" si="314"/>
        <v>0.43646576815136695</v>
      </c>
    </row>
    <row r="431" spans="29:37" x14ac:dyDescent="0.25">
      <c r="AC431" s="18" t="s">
        <v>248</v>
      </c>
      <c r="AD431" s="18" t="s">
        <v>249</v>
      </c>
      <c r="AE431" s="19">
        <v>40064</v>
      </c>
      <c r="AF431" s="23">
        <v>3592.81</v>
      </c>
      <c r="AG431" s="2">
        <f t="shared" si="310"/>
        <v>3481.9714999999997</v>
      </c>
      <c r="AH431" s="25">
        <f t="shared" si="311"/>
        <v>1</v>
      </c>
      <c r="AI431" s="6">
        <f t="shared" si="313"/>
        <v>1.8586717697923305E-2</v>
      </c>
      <c r="AJ431" s="2">
        <f t="shared" si="314"/>
        <v>0.43646576815136695</v>
      </c>
      <c r="AK431" s="14">
        <f t="shared" ref="AK431" si="316">AJ431/AJ421-1</f>
        <v>1.1856267498967732E-2</v>
      </c>
    </row>
    <row r="432" spans="29:37" x14ac:dyDescent="0.25">
      <c r="AC432" s="18" t="s">
        <v>248</v>
      </c>
      <c r="AD432" s="18" t="s">
        <v>249</v>
      </c>
      <c r="AE432" s="19">
        <v>40065</v>
      </c>
      <c r="AF432" s="23">
        <v>3613.41</v>
      </c>
      <c r="AG432" s="2">
        <f t="shared" si="310"/>
        <v>3474.1349999999998</v>
      </c>
      <c r="AH432" s="25">
        <f t="shared" si="311"/>
        <v>1</v>
      </c>
      <c r="AI432" s="6">
        <f t="shared" si="313"/>
        <v>5.7336736426363277E-3</v>
      </c>
      <c r="AJ432" s="2">
        <f t="shared" si="314"/>
        <v>0.43646576815136695</v>
      </c>
    </row>
    <row r="433" spans="29:37" x14ac:dyDescent="0.25">
      <c r="AC433" s="18" t="s">
        <v>248</v>
      </c>
      <c r="AD433" s="18" t="s">
        <v>249</v>
      </c>
      <c r="AE433" s="19">
        <v>40066</v>
      </c>
      <c r="AF433" s="23">
        <v>3581.68</v>
      </c>
      <c r="AG433" s="2">
        <f t="shared" si="310"/>
        <v>3464.3119999999994</v>
      </c>
      <c r="AH433" s="25">
        <f t="shared" si="311"/>
        <v>1</v>
      </c>
      <c r="AI433" s="6">
        <f t="shared" si="313"/>
        <v>-8.7811789971246057E-3</v>
      </c>
      <c r="AJ433" s="2">
        <f t="shared" si="314"/>
        <v>0.43646576815136695</v>
      </c>
    </row>
    <row r="434" spans="29:37" x14ac:dyDescent="0.25">
      <c r="AC434" s="18" t="s">
        <v>248</v>
      </c>
      <c r="AD434" s="18" t="s">
        <v>249</v>
      </c>
      <c r="AE434" s="19">
        <v>40067</v>
      </c>
      <c r="AF434" s="23">
        <v>3641.82</v>
      </c>
      <c r="AG434" s="2">
        <f t="shared" si="310"/>
        <v>3465.9180000000001</v>
      </c>
      <c r="AH434" s="25">
        <f t="shared" si="311"/>
        <v>1</v>
      </c>
      <c r="AI434" s="6">
        <f t="shared" si="313"/>
        <v>1.6791003104688285E-2</v>
      </c>
      <c r="AJ434" s="2">
        <f t="shared" si="314"/>
        <v>0.43646576815136695</v>
      </c>
    </row>
    <row r="435" spans="29:37" x14ac:dyDescent="0.25">
      <c r="AC435" s="18" t="s">
        <v>248</v>
      </c>
      <c r="AD435" s="18" t="s">
        <v>249</v>
      </c>
      <c r="AE435" s="19">
        <v>40070</v>
      </c>
      <c r="AF435" s="23">
        <v>3736.58</v>
      </c>
      <c r="AG435" s="2">
        <f t="shared" si="310"/>
        <v>3484.8419999999996</v>
      </c>
      <c r="AH435" s="25">
        <f t="shared" si="311"/>
        <v>1</v>
      </c>
      <c r="AI435" s="6">
        <f t="shared" si="313"/>
        <v>2.6019957054439713E-2</v>
      </c>
      <c r="AJ435" s="2">
        <f t="shared" si="314"/>
        <v>0.43646576815136695</v>
      </c>
    </row>
    <row r="436" spans="29:37" x14ac:dyDescent="0.25">
      <c r="AC436" s="18" t="s">
        <v>248</v>
      </c>
      <c r="AD436" s="18" t="s">
        <v>249</v>
      </c>
      <c r="AE436" s="19">
        <v>40071</v>
      </c>
      <c r="AF436" s="23">
        <v>3775.21</v>
      </c>
      <c r="AG436" s="2">
        <f t="shared" si="310"/>
        <v>3502.364</v>
      </c>
      <c r="AH436" s="25">
        <f t="shared" si="311"/>
        <v>1</v>
      </c>
      <c r="AI436" s="6">
        <f t="shared" si="313"/>
        <v>1.033833077305979E-2</v>
      </c>
      <c r="AJ436" s="2">
        <f t="shared" si="314"/>
        <v>0.43646576815136695</v>
      </c>
      <c r="AK436" s="14">
        <f t="shared" ref="AK436:AK486" si="317">AJ436/AJ426-1</f>
        <v>8.6889534614993602E-2</v>
      </c>
    </row>
    <row r="437" spans="29:37" x14ac:dyDescent="0.25">
      <c r="AC437" s="18" t="s">
        <v>248</v>
      </c>
      <c r="AD437" s="18" t="s">
        <v>249</v>
      </c>
      <c r="AE437" s="19">
        <v>40072</v>
      </c>
      <c r="AF437" s="23">
        <v>3781.06</v>
      </c>
      <c r="AG437" s="2">
        <f t="shared" si="310"/>
        <v>3529.0405000000001</v>
      </c>
      <c r="AH437" s="25">
        <f t="shared" si="311"/>
        <v>1</v>
      </c>
      <c r="AI437" s="6">
        <f t="shared" si="313"/>
        <v>1.5495826722222716E-3</v>
      </c>
      <c r="AJ437" s="2">
        <f t="shared" si="314"/>
        <v>0.43646576815136695</v>
      </c>
    </row>
    <row r="438" spans="29:37" x14ac:dyDescent="0.25">
      <c r="AC438" s="18" t="s">
        <v>248</v>
      </c>
      <c r="AD438" s="18" t="s">
        <v>249</v>
      </c>
      <c r="AE438" s="19">
        <v>40073</v>
      </c>
      <c r="AF438" s="23">
        <v>3868.67</v>
      </c>
      <c r="AG438" s="2">
        <f t="shared" si="310"/>
        <v>3553.7565000000004</v>
      </c>
      <c r="AH438" s="25">
        <f t="shared" si="311"/>
        <v>1</v>
      </c>
      <c r="AI438" s="6">
        <f t="shared" si="313"/>
        <v>2.3170751059226724E-2</v>
      </c>
      <c r="AJ438" s="2">
        <f t="shared" si="314"/>
        <v>0.43646576815136695</v>
      </c>
    </row>
    <row r="439" spans="29:37" x14ac:dyDescent="0.25">
      <c r="AC439" s="18" t="s">
        <v>248</v>
      </c>
      <c r="AD439" s="18" t="s">
        <v>249</v>
      </c>
      <c r="AE439" s="19">
        <v>40074</v>
      </c>
      <c r="AF439" s="23">
        <v>3739.73</v>
      </c>
      <c r="AG439" s="2">
        <f t="shared" si="310"/>
        <v>3567.3409999999994</v>
      </c>
      <c r="AH439" s="25">
        <f t="shared" si="311"/>
        <v>1</v>
      </c>
      <c r="AI439" s="6">
        <f t="shared" si="313"/>
        <v>-3.3329283707320578E-2</v>
      </c>
      <c r="AJ439" s="2">
        <f t="shared" si="314"/>
        <v>0.43646576815136695</v>
      </c>
    </row>
    <row r="440" spans="29:37" x14ac:dyDescent="0.25">
      <c r="AC440" s="18" t="s">
        <v>248</v>
      </c>
      <c r="AD440" s="18" t="s">
        <v>249</v>
      </c>
      <c r="AE440" s="19">
        <v>40077</v>
      </c>
      <c r="AF440" s="23">
        <v>3804.33</v>
      </c>
      <c r="AG440" s="2">
        <f t="shared" si="310"/>
        <v>3580.4675000000002</v>
      </c>
      <c r="AH440" s="25">
        <f t="shared" si="311"/>
        <v>1</v>
      </c>
      <c r="AI440" s="6">
        <f t="shared" si="313"/>
        <v>1.7273974324349517E-2</v>
      </c>
      <c r="AJ440" s="2">
        <f t="shared" si="314"/>
        <v>0.43646576815136695</v>
      </c>
    </row>
    <row r="441" spans="29:37" x14ac:dyDescent="0.25">
      <c r="AC441" s="18" t="s">
        <v>248</v>
      </c>
      <c r="AD441" s="18" t="s">
        <v>249</v>
      </c>
      <c r="AE441" s="19">
        <v>40078</v>
      </c>
      <c r="AF441" s="23">
        <v>3708.2</v>
      </c>
      <c r="AG441" s="2">
        <f t="shared" si="310"/>
        <v>3591.5815000000002</v>
      </c>
      <c r="AH441" s="25">
        <f t="shared" si="311"/>
        <v>1</v>
      </c>
      <c r="AI441" s="6">
        <f t="shared" si="313"/>
        <v>-2.5268575544182603E-2</v>
      </c>
      <c r="AJ441" s="2">
        <f t="shared" si="314"/>
        <v>0.43646576815136695</v>
      </c>
      <c r="AK441" s="14">
        <f t="shared" ref="AK441:AK491" si="318">AJ441/AJ431-1</f>
        <v>0</v>
      </c>
    </row>
    <row r="442" spans="29:37" x14ac:dyDescent="0.25">
      <c r="AC442" s="18" t="s">
        <v>248</v>
      </c>
      <c r="AD442" s="18" t="s">
        <v>249</v>
      </c>
      <c r="AE442" s="19">
        <v>40079</v>
      </c>
      <c r="AF442" s="23">
        <v>3595.71</v>
      </c>
      <c r="AG442" s="2">
        <f t="shared" si="310"/>
        <v>3591.6110000000008</v>
      </c>
      <c r="AH442" s="25">
        <f t="shared" si="311"/>
        <v>1</v>
      </c>
      <c r="AI442" s="6">
        <f t="shared" si="313"/>
        <v>-3.0335472736098268E-2</v>
      </c>
      <c r="AJ442" s="2">
        <f t="shared" si="314"/>
        <v>0.43646576815136695</v>
      </c>
    </row>
    <row r="443" spans="29:37" x14ac:dyDescent="0.25">
      <c r="AC443" s="18" t="s">
        <v>248</v>
      </c>
      <c r="AD443" s="18" t="s">
        <v>249</v>
      </c>
      <c r="AE443" s="19">
        <v>40080</v>
      </c>
      <c r="AF443" s="23">
        <v>3568.67</v>
      </c>
      <c r="AG443" s="2">
        <f t="shared" si="310"/>
        <v>3588.5690000000004</v>
      </c>
      <c r="AH443" s="25">
        <f t="shared" si="311"/>
        <v>0</v>
      </c>
      <c r="AI443" s="6">
        <f t="shared" si="313"/>
        <v>-7.5200725308770533E-3</v>
      </c>
      <c r="AJ443" s="2">
        <f t="shared" si="314"/>
        <v>0.43646576815136695</v>
      </c>
    </row>
    <row r="444" spans="29:37" x14ac:dyDescent="0.25">
      <c r="AC444" s="18" t="s">
        <v>248</v>
      </c>
      <c r="AD444" s="18" t="s">
        <v>249</v>
      </c>
      <c r="AE444" s="19">
        <v>40081</v>
      </c>
      <c r="AF444" s="23">
        <v>3536.81</v>
      </c>
      <c r="AG444" s="2">
        <f t="shared" si="310"/>
        <v>3588.8389999999999</v>
      </c>
      <c r="AH444" s="25">
        <f t="shared" si="311"/>
        <v>0</v>
      </c>
      <c r="AI444" s="6">
        <f t="shared" si="313"/>
        <v>-8.927695752198983E-3</v>
      </c>
      <c r="AJ444" s="2">
        <f t="shared" si="314"/>
        <v>0.43256913456706175</v>
      </c>
    </row>
    <row r="445" spans="29:37" x14ac:dyDescent="0.25">
      <c r="AC445" s="18" t="s">
        <v>248</v>
      </c>
      <c r="AD445" s="18" t="s">
        <v>249</v>
      </c>
      <c r="AE445" s="19">
        <v>40084</v>
      </c>
      <c r="AF445" s="23">
        <v>3434.66</v>
      </c>
      <c r="AG445" s="2">
        <f t="shared" si="310"/>
        <v>3596.672</v>
      </c>
      <c r="AH445" s="25">
        <f t="shared" si="311"/>
        <v>0</v>
      </c>
      <c r="AI445" s="6">
        <f t="shared" si="313"/>
        <v>-2.8881958601112312E-2</v>
      </c>
      <c r="AJ445" s="2">
        <f t="shared" si="314"/>
        <v>0.42007569073037687</v>
      </c>
    </row>
    <row r="446" spans="29:37" x14ac:dyDescent="0.25">
      <c r="AC446" s="18" t="s">
        <v>248</v>
      </c>
      <c r="AD446" s="18" t="s">
        <v>249</v>
      </c>
      <c r="AE446" s="19">
        <v>40085</v>
      </c>
      <c r="AF446" s="23">
        <v>3372.07</v>
      </c>
      <c r="AG446" s="2">
        <f t="shared" si="310"/>
        <v>3603.0120000000002</v>
      </c>
      <c r="AH446" s="25">
        <f t="shared" si="311"/>
        <v>0</v>
      </c>
      <c r="AI446" s="6">
        <f t="shared" si="313"/>
        <v>-1.8223055557172962E-2</v>
      </c>
      <c r="AJ446" s="2">
        <f t="shared" si="314"/>
        <v>0.41242062807997942</v>
      </c>
      <c r="AK446" s="14">
        <f t="shared" ref="AK446" si="319">AJ446/AJ436-1</f>
        <v>-5.5090551942320154E-2</v>
      </c>
    </row>
    <row r="447" spans="29:37" x14ac:dyDescent="0.25">
      <c r="AC447" s="18" t="s">
        <v>248</v>
      </c>
      <c r="AD447" s="18" t="s">
        <v>249</v>
      </c>
      <c r="AE447" s="19">
        <v>40086</v>
      </c>
      <c r="AF447" s="23">
        <v>3400.62</v>
      </c>
      <c r="AG447" s="2">
        <f t="shared" si="310"/>
        <v>3609.7894999999999</v>
      </c>
      <c r="AH447" s="25">
        <f t="shared" si="311"/>
        <v>0</v>
      </c>
      <c r="AI447" s="6">
        <f t="shared" si="313"/>
        <v>8.4666095306442646E-3</v>
      </c>
      <c r="AJ447" s="2">
        <f t="shared" si="314"/>
        <v>0.41591243250031568</v>
      </c>
    </row>
    <row r="448" spans="29:37" x14ac:dyDescent="0.25">
      <c r="AC448" s="18" t="s">
        <v>248</v>
      </c>
      <c r="AD448" s="18" t="s">
        <v>249</v>
      </c>
      <c r="AE448" s="19">
        <v>40095</v>
      </c>
      <c r="AF448" s="23">
        <v>3576.44</v>
      </c>
      <c r="AG448" s="2">
        <f t="shared" si="310"/>
        <v>3617.2395000000006</v>
      </c>
      <c r="AH448" s="25">
        <f t="shared" si="311"/>
        <v>0</v>
      </c>
      <c r="AI448" s="6">
        <f t="shared" si="313"/>
        <v>5.1702336632731827E-2</v>
      </c>
      <c r="AJ448" s="2">
        <f t="shared" si="314"/>
        <v>0.43741607709518537</v>
      </c>
    </row>
    <row r="449" spans="29:37" x14ac:dyDescent="0.25">
      <c r="AC449" s="18" t="s">
        <v>248</v>
      </c>
      <c r="AD449" s="18" t="s">
        <v>249</v>
      </c>
      <c r="AE449" s="19">
        <v>40098</v>
      </c>
      <c r="AF449" s="23">
        <v>3597.86</v>
      </c>
      <c r="AG449" s="2">
        <f t="shared" si="310"/>
        <v>3622.6795000000006</v>
      </c>
      <c r="AH449" s="25">
        <f t="shared" si="311"/>
        <v>0</v>
      </c>
      <c r="AI449" s="6">
        <f t="shared" si="313"/>
        <v>5.9891959602287326E-3</v>
      </c>
      <c r="AJ449" s="2">
        <f t="shared" si="314"/>
        <v>0.44003584769706294</v>
      </c>
    </row>
    <row r="450" spans="29:37" x14ac:dyDescent="0.25">
      <c r="AC450" s="18" t="s">
        <v>248</v>
      </c>
      <c r="AD450" s="18" t="s">
        <v>249</v>
      </c>
      <c r="AE450" s="19">
        <v>40099</v>
      </c>
      <c r="AF450" s="23">
        <v>3659.08</v>
      </c>
      <c r="AG450" s="2">
        <f t="shared" si="310"/>
        <v>3629.2709999999997</v>
      </c>
      <c r="AH450" s="25">
        <f t="shared" si="311"/>
        <v>1</v>
      </c>
      <c r="AI450" s="6">
        <f t="shared" si="313"/>
        <v>1.7015670426308915E-2</v>
      </c>
      <c r="AJ450" s="2">
        <f t="shared" si="314"/>
        <v>0.44752335265723764</v>
      </c>
    </row>
    <row r="451" spans="29:37" x14ac:dyDescent="0.25">
      <c r="AC451" s="18" t="s">
        <v>248</v>
      </c>
      <c r="AD451" s="18" t="s">
        <v>249</v>
      </c>
      <c r="AE451" s="19">
        <v>40100</v>
      </c>
      <c r="AF451" s="23">
        <v>3692.65</v>
      </c>
      <c r="AG451" s="2">
        <f t="shared" si="310"/>
        <v>3634.2629999999999</v>
      </c>
      <c r="AH451" s="25">
        <f t="shared" si="311"/>
        <v>1</v>
      </c>
      <c r="AI451" s="6">
        <f t="shared" si="313"/>
        <v>9.1744372902478055E-3</v>
      </c>
      <c r="AJ451" s="2">
        <f t="shared" si="314"/>
        <v>0.44752335265723764</v>
      </c>
      <c r="AK451" s="14">
        <f t="shared" ref="AK451:AK501" si="320">AJ451/AJ441-1</f>
        <v>2.5334368266048957E-2</v>
      </c>
    </row>
    <row r="452" spans="29:37" x14ac:dyDescent="0.25">
      <c r="AC452" s="18" t="s">
        <v>248</v>
      </c>
      <c r="AD452" s="18" t="s">
        <v>249</v>
      </c>
      <c r="AE452" s="19">
        <v>40101</v>
      </c>
      <c r="AF452" s="23">
        <v>3704.4</v>
      </c>
      <c r="AG452" s="2">
        <f t="shared" si="310"/>
        <v>3638.8124999999991</v>
      </c>
      <c r="AH452" s="25">
        <f t="shared" si="311"/>
        <v>1</v>
      </c>
      <c r="AI452" s="6">
        <f t="shared" si="313"/>
        <v>3.1819966690587176E-3</v>
      </c>
      <c r="AJ452" s="2">
        <f t="shared" si="314"/>
        <v>0.44752335265723764</v>
      </c>
    </row>
    <row r="453" spans="29:37" x14ac:dyDescent="0.25">
      <c r="AC453" s="18" t="s">
        <v>248</v>
      </c>
      <c r="AD453" s="18" t="s">
        <v>249</v>
      </c>
      <c r="AE453" s="19">
        <v>40102</v>
      </c>
      <c r="AF453" s="23">
        <v>3716.9</v>
      </c>
      <c r="AG453" s="2">
        <f t="shared" si="310"/>
        <v>3645.5735</v>
      </c>
      <c r="AH453" s="25">
        <f t="shared" si="311"/>
        <v>1</v>
      </c>
      <c r="AI453" s="6">
        <f t="shared" si="313"/>
        <v>3.3743656192635196E-3</v>
      </c>
      <c r="AJ453" s="2">
        <f t="shared" si="314"/>
        <v>0.44752335265723764</v>
      </c>
    </row>
    <row r="454" spans="29:37" x14ac:dyDescent="0.25">
      <c r="AC454" s="18" t="s">
        <v>248</v>
      </c>
      <c r="AD454" s="18" t="s">
        <v>249</v>
      </c>
      <c r="AE454" s="19">
        <v>40105</v>
      </c>
      <c r="AF454" s="23">
        <v>3808.18</v>
      </c>
      <c r="AG454" s="2">
        <f t="shared" si="310"/>
        <v>3653.8915000000002</v>
      </c>
      <c r="AH454" s="25">
        <f t="shared" si="311"/>
        <v>1</v>
      </c>
      <c r="AI454" s="6">
        <f t="shared" si="313"/>
        <v>2.4558099491511776E-2</v>
      </c>
      <c r="AJ454" s="2">
        <f t="shared" si="314"/>
        <v>0.44752335265723764</v>
      </c>
    </row>
    <row r="455" spans="29:37" x14ac:dyDescent="0.25">
      <c r="AC455" s="18" t="s">
        <v>248</v>
      </c>
      <c r="AD455" s="18" t="s">
        <v>249</v>
      </c>
      <c r="AE455" s="19">
        <v>40106</v>
      </c>
      <c r="AF455" s="23">
        <v>3865.83</v>
      </c>
      <c r="AG455" s="2">
        <f t="shared" si="310"/>
        <v>3660.3540000000007</v>
      </c>
      <c r="AH455" s="25">
        <f t="shared" si="311"/>
        <v>1</v>
      </c>
      <c r="AI455" s="6">
        <f t="shared" si="313"/>
        <v>1.5138465093561759E-2</v>
      </c>
      <c r="AJ455" s="2">
        <f t="shared" si="314"/>
        <v>0.44752335265723764</v>
      </c>
    </row>
    <row r="456" spans="29:37" x14ac:dyDescent="0.25">
      <c r="AC456" s="18" t="s">
        <v>248</v>
      </c>
      <c r="AD456" s="18" t="s">
        <v>249</v>
      </c>
      <c r="AE456" s="19">
        <v>40107</v>
      </c>
      <c r="AF456" s="23">
        <v>3839.95</v>
      </c>
      <c r="AG456" s="2">
        <f t="shared" si="310"/>
        <v>3663.5910000000003</v>
      </c>
      <c r="AH456" s="25">
        <f t="shared" si="311"/>
        <v>1</v>
      </c>
      <c r="AI456" s="6">
        <f t="shared" si="313"/>
        <v>-6.6945520108230294E-3</v>
      </c>
      <c r="AJ456" s="2">
        <f t="shared" si="314"/>
        <v>0.44752335265723764</v>
      </c>
      <c r="AK456" s="14">
        <f t="shared" ref="AK456" si="321">AJ456/AJ446-1</f>
        <v>8.5113891467259117E-2</v>
      </c>
    </row>
    <row r="457" spans="29:37" x14ac:dyDescent="0.25">
      <c r="AC457" s="18" t="s">
        <v>248</v>
      </c>
      <c r="AD457" s="18" t="s">
        <v>249</v>
      </c>
      <c r="AE457" s="19">
        <v>40108</v>
      </c>
      <c r="AF457" s="23">
        <v>3855.77</v>
      </c>
      <c r="AG457" s="2">
        <f t="shared" si="310"/>
        <v>3667.3265000000006</v>
      </c>
      <c r="AH457" s="25">
        <f t="shared" si="311"/>
        <v>1</v>
      </c>
      <c r="AI457" s="6">
        <f t="shared" si="313"/>
        <v>4.1198453104858146E-3</v>
      </c>
      <c r="AJ457" s="2">
        <f t="shared" si="314"/>
        <v>0.44752335265723764</v>
      </c>
    </row>
    <row r="458" spans="29:37" x14ac:dyDescent="0.25">
      <c r="AC458" s="18" t="s">
        <v>248</v>
      </c>
      <c r="AD458" s="18" t="s">
        <v>249</v>
      </c>
      <c r="AE458" s="19">
        <v>40109</v>
      </c>
      <c r="AF458" s="23">
        <v>3908.44</v>
      </c>
      <c r="AG458" s="2">
        <f t="shared" si="310"/>
        <v>3669.315000000001</v>
      </c>
      <c r="AH458" s="25">
        <f t="shared" si="311"/>
        <v>1</v>
      </c>
      <c r="AI458" s="6">
        <f t="shared" si="313"/>
        <v>1.3660047150115373E-2</v>
      </c>
      <c r="AJ458" s="2">
        <f t="shared" si="314"/>
        <v>0.44752335265723764</v>
      </c>
    </row>
    <row r="459" spans="29:37" x14ac:dyDescent="0.25">
      <c r="AC459" s="18" t="s">
        <v>248</v>
      </c>
      <c r="AD459" s="18" t="s">
        <v>249</v>
      </c>
      <c r="AE459" s="19">
        <v>40112</v>
      </c>
      <c r="AF459" s="23">
        <v>3911.65</v>
      </c>
      <c r="AG459" s="2">
        <f t="shared" si="310"/>
        <v>3677.9110000000001</v>
      </c>
      <c r="AH459" s="25">
        <f t="shared" si="311"/>
        <v>1</v>
      </c>
      <c r="AI459" s="6">
        <f t="shared" si="313"/>
        <v>8.21299546622134E-4</v>
      </c>
      <c r="AJ459" s="2">
        <f t="shared" si="314"/>
        <v>0.44752335265723764</v>
      </c>
    </row>
    <row r="460" spans="29:37" x14ac:dyDescent="0.25">
      <c r="AC460" s="18" t="s">
        <v>248</v>
      </c>
      <c r="AD460" s="18" t="s">
        <v>249</v>
      </c>
      <c r="AE460" s="19">
        <v>40113</v>
      </c>
      <c r="AF460" s="23">
        <v>3807.98</v>
      </c>
      <c r="AG460" s="2">
        <f t="shared" si="310"/>
        <v>3678.093499999999</v>
      </c>
      <c r="AH460" s="25">
        <f t="shared" si="311"/>
        <v>1</v>
      </c>
      <c r="AI460" s="6">
        <f t="shared" si="313"/>
        <v>-2.6502882415349038E-2</v>
      </c>
      <c r="AJ460" s="2">
        <f t="shared" si="314"/>
        <v>0.44752335265723764</v>
      </c>
    </row>
    <row r="461" spans="29:37" x14ac:dyDescent="0.25">
      <c r="AC461" s="18" t="s">
        <v>248</v>
      </c>
      <c r="AD461" s="18" t="s">
        <v>249</v>
      </c>
      <c r="AE461" s="19">
        <v>40114</v>
      </c>
      <c r="AF461" s="23">
        <v>3846.42</v>
      </c>
      <c r="AG461" s="2">
        <f t="shared" si="310"/>
        <v>3685.0045</v>
      </c>
      <c r="AH461" s="25">
        <f t="shared" si="311"/>
        <v>1</v>
      </c>
      <c r="AI461" s="6">
        <f t="shared" si="313"/>
        <v>1.0094590832935069E-2</v>
      </c>
      <c r="AJ461" s="2">
        <f t="shared" si="314"/>
        <v>0.44752335265723764</v>
      </c>
      <c r="AK461" s="14">
        <f t="shared" si="317"/>
        <v>0</v>
      </c>
    </row>
    <row r="462" spans="29:37" x14ac:dyDescent="0.25">
      <c r="AC462" s="18" t="s">
        <v>248</v>
      </c>
      <c r="AD462" s="18" t="s">
        <v>249</v>
      </c>
      <c r="AE462" s="19">
        <v>40115</v>
      </c>
      <c r="AF462" s="23">
        <v>3777.5</v>
      </c>
      <c r="AG462" s="2">
        <f t="shared" si="310"/>
        <v>3694.0940000000001</v>
      </c>
      <c r="AH462" s="25">
        <f t="shared" si="311"/>
        <v>1</v>
      </c>
      <c r="AI462" s="6">
        <f t="shared" si="313"/>
        <v>-1.7917960077162731E-2</v>
      </c>
      <c r="AJ462" s="2">
        <f t="shared" si="314"/>
        <v>0.44752335265723764</v>
      </c>
    </row>
    <row r="463" spans="29:37" x14ac:dyDescent="0.25">
      <c r="AC463" s="18" t="s">
        <v>248</v>
      </c>
      <c r="AD463" s="18" t="s">
        <v>249</v>
      </c>
      <c r="AE463" s="19">
        <v>40116</v>
      </c>
      <c r="AF463" s="23">
        <v>3827.68</v>
      </c>
      <c r="AG463" s="2">
        <f t="shared" si="310"/>
        <v>3707.0445</v>
      </c>
      <c r="AH463" s="25">
        <f t="shared" si="311"/>
        <v>1</v>
      </c>
      <c r="AI463" s="6">
        <f t="shared" si="313"/>
        <v>1.3283917935142275E-2</v>
      </c>
      <c r="AJ463" s="2">
        <f t="shared" si="314"/>
        <v>0.44752335265723764</v>
      </c>
    </row>
    <row r="464" spans="29:37" x14ac:dyDescent="0.25">
      <c r="AC464" s="18" t="s">
        <v>248</v>
      </c>
      <c r="AD464" s="18" t="s">
        <v>249</v>
      </c>
      <c r="AE464" s="19">
        <v>40119</v>
      </c>
      <c r="AF464" s="23">
        <v>3955.78</v>
      </c>
      <c r="AG464" s="2">
        <f t="shared" si="310"/>
        <v>3727.9929999999995</v>
      </c>
      <c r="AH464" s="25">
        <f t="shared" si="311"/>
        <v>1</v>
      </c>
      <c r="AI464" s="6">
        <f t="shared" si="313"/>
        <v>3.3466747481503356E-2</v>
      </c>
      <c r="AJ464" s="2">
        <f t="shared" si="314"/>
        <v>0.44752335265723764</v>
      </c>
    </row>
    <row r="465" spans="29:37" x14ac:dyDescent="0.25">
      <c r="AC465" s="18" t="s">
        <v>248</v>
      </c>
      <c r="AD465" s="18" t="s">
        <v>249</v>
      </c>
      <c r="AE465" s="19">
        <v>40120</v>
      </c>
      <c r="AF465" s="23">
        <v>4053.21</v>
      </c>
      <c r="AG465" s="2">
        <f t="shared" si="310"/>
        <v>3758.9205000000002</v>
      </c>
      <c r="AH465" s="25">
        <f t="shared" si="311"/>
        <v>1</v>
      </c>
      <c r="AI465" s="6">
        <f t="shared" si="313"/>
        <v>2.4629782242692855E-2</v>
      </c>
      <c r="AJ465" s="2">
        <f t="shared" si="314"/>
        <v>0.44752335265723764</v>
      </c>
    </row>
    <row r="466" spans="29:37" x14ac:dyDescent="0.25">
      <c r="AC466" s="18" t="s">
        <v>248</v>
      </c>
      <c r="AD466" s="18" t="s">
        <v>249</v>
      </c>
      <c r="AE466" s="19">
        <v>40121</v>
      </c>
      <c r="AF466" s="23">
        <v>4083.48</v>
      </c>
      <c r="AG466" s="2">
        <f t="shared" si="310"/>
        <v>3794.4910000000004</v>
      </c>
      <c r="AH466" s="25">
        <f t="shared" si="311"/>
        <v>1</v>
      </c>
      <c r="AI466" s="6">
        <f t="shared" si="313"/>
        <v>7.4681548698438682E-3</v>
      </c>
      <c r="AJ466" s="2">
        <f t="shared" si="314"/>
        <v>0.44752335265723764</v>
      </c>
      <c r="AK466" s="14">
        <f t="shared" si="318"/>
        <v>0</v>
      </c>
    </row>
    <row r="467" spans="29:37" x14ac:dyDescent="0.25">
      <c r="AC467" s="18" t="s">
        <v>248</v>
      </c>
      <c r="AD467" s="18" t="s">
        <v>249</v>
      </c>
      <c r="AE467" s="19">
        <v>40122</v>
      </c>
      <c r="AF467" s="23">
        <v>4125.78</v>
      </c>
      <c r="AG467" s="2">
        <f t="shared" si="310"/>
        <v>3830.7489999999998</v>
      </c>
      <c r="AH467" s="25">
        <f t="shared" si="311"/>
        <v>1</v>
      </c>
      <c r="AI467" s="6">
        <f t="shared" si="313"/>
        <v>1.0358811601868911E-2</v>
      </c>
      <c r="AJ467" s="2">
        <f t="shared" si="314"/>
        <v>0.44752335265723764</v>
      </c>
    </row>
    <row r="468" spans="29:37" x14ac:dyDescent="0.25">
      <c r="AC468" s="18" t="s">
        <v>248</v>
      </c>
      <c r="AD468" s="18" t="s">
        <v>249</v>
      </c>
      <c r="AE468" s="19">
        <v>40123</v>
      </c>
      <c r="AF468" s="23">
        <v>4145.1400000000003</v>
      </c>
      <c r="AG468" s="2">
        <f t="shared" si="310"/>
        <v>3859.1840000000002</v>
      </c>
      <c r="AH468" s="25">
        <f t="shared" si="311"/>
        <v>1</v>
      </c>
      <c r="AI468" s="6">
        <f t="shared" si="313"/>
        <v>4.692446034446851E-3</v>
      </c>
      <c r="AJ468" s="2">
        <f t="shared" si="314"/>
        <v>0.44752335265723764</v>
      </c>
    </row>
    <row r="469" spans="29:37" x14ac:dyDescent="0.25">
      <c r="AC469" s="18" t="s">
        <v>248</v>
      </c>
      <c r="AD469" s="18" t="s">
        <v>249</v>
      </c>
      <c r="AE469" s="19">
        <v>40126</v>
      </c>
      <c r="AF469" s="23">
        <v>4176.1899999999996</v>
      </c>
      <c r="AG469" s="2">
        <f t="shared" si="310"/>
        <v>3888.1005000000005</v>
      </c>
      <c r="AH469" s="25">
        <f t="shared" si="311"/>
        <v>1</v>
      </c>
      <c r="AI469" s="6">
        <f t="shared" si="313"/>
        <v>7.4906999522330597E-3</v>
      </c>
      <c r="AJ469" s="2">
        <f t="shared" si="314"/>
        <v>0.44752335265723764</v>
      </c>
    </row>
    <row r="470" spans="29:37" x14ac:dyDescent="0.25">
      <c r="AC470" s="18" t="s">
        <v>248</v>
      </c>
      <c r="AD470" s="18" t="s">
        <v>249</v>
      </c>
      <c r="AE470" s="19">
        <v>40127</v>
      </c>
      <c r="AF470" s="23">
        <v>4182.7700000000004</v>
      </c>
      <c r="AG470" s="2">
        <f t="shared" ref="AG470:AG533" si="322">AVERAGE(AF451:AF470)</f>
        <v>3914.2850000000008</v>
      </c>
      <c r="AH470" s="25">
        <f t="shared" ref="AH470:AH533" si="323">IF(AF470&gt;AG470,1,0)</f>
        <v>1</v>
      </c>
      <c r="AI470" s="6">
        <f t="shared" si="313"/>
        <v>1.5755988113570485E-3</v>
      </c>
      <c r="AJ470" s="2">
        <f t="shared" si="314"/>
        <v>0.44752335265723764</v>
      </c>
    </row>
    <row r="471" spans="29:37" x14ac:dyDescent="0.25">
      <c r="AC471" s="18" t="s">
        <v>248</v>
      </c>
      <c r="AD471" s="18" t="s">
        <v>249</v>
      </c>
      <c r="AE471" s="19">
        <v>40128</v>
      </c>
      <c r="AF471" s="23">
        <v>4199.55</v>
      </c>
      <c r="AG471" s="2">
        <f t="shared" si="322"/>
        <v>3939.63</v>
      </c>
      <c r="AH471" s="25">
        <f t="shared" si="323"/>
        <v>1</v>
      </c>
      <c r="AI471" s="6">
        <f t="shared" ref="AI471:AI534" si="324">AF471/AF470-1</f>
        <v>4.0116955988493963E-3</v>
      </c>
      <c r="AJ471" s="2">
        <f t="shared" ref="AJ471:AJ534" si="325">IF(AH470&lt;1,AJ470*(1+AI471), AJ470)</f>
        <v>0.44752335265723764</v>
      </c>
      <c r="AK471" s="14">
        <f t="shared" ref="AK471" si="326">AJ471/AJ461-1</f>
        <v>0</v>
      </c>
    </row>
    <row r="472" spans="29:37" x14ac:dyDescent="0.25">
      <c r="AC472" s="18" t="s">
        <v>248</v>
      </c>
      <c r="AD472" s="18" t="s">
        <v>249</v>
      </c>
      <c r="AE472" s="19">
        <v>40129</v>
      </c>
      <c r="AF472" s="23">
        <v>4213.25</v>
      </c>
      <c r="AG472" s="2">
        <f t="shared" si="322"/>
        <v>3965.0725000000007</v>
      </c>
      <c r="AH472" s="25">
        <f t="shared" si="323"/>
        <v>1</v>
      </c>
      <c r="AI472" s="6">
        <f t="shared" si="324"/>
        <v>3.2622542891500572E-3</v>
      </c>
      <c r="AJ472" s="2">
        <f t="shared" si="325"/>
        <v>0.44752335265723764</v>
      </c>
    </row>
    <row r="473" spans="29:37" x14ac:dyDescent="0.25">
      <c r="AC473" s="18" t="s">
        <v>248</v>
      </c>
      <c r="AD473" s="18" t="s">
        <v>249</v>
      </c>
      <c r="AE473" s="19">
        <v>40130</v>
      </c>
      <c r="AF473" s="23">
        <v>4267.01</v>
      </c>
      <c r="AG473" s="2">
        <f t="shared" si="322"/>
        <v>3992.578</v>
      </c>
      <c r="AH473" s="25">
        <f t="shared" si="323"/>
        <v>1</v>
      </c>
      <c r="AI473" s="6">
        <f t="shared" si="324"/>
        <v>1.2759746039280984E-2</v>
      </c>
      <c r="AJ473" s="2">
        <f t="shared" si="325"/>
        <v>0.44752335265723764</v>
      </c>
    </row>
    <row r="474" spans="29:37" x14ac:dyDescent="0.25">
      <c r="AC474" s="18" t="s">
        <v>248</v>
      </c>
      <c r="AD474" s="18" t="s">
        <v>249</v>
      </c>
      <c r="AE474" s="19">
        <v>40133</v>
      </c>
      <c r="AF474" s="23">
        <v>4364.97</v>
      </c>
      <c r="AG474" s="2">
        <f t="shared" si="322"/>
        <v>4020.4175000000005</v>
      </c>
      <c r="AH474" s="25">
        <f t="shared" si="323"/>
        <v>1</v>
      </c>
      <c r="AI474" s="6">
        <f t="shared" si="324"/>
        <v>2.2957527636447983E-2</v>
      </c>
      <c r="AJ474" s="2">
        <f t="shared" si="325"/>
        <v>0.44752335265723764</v>
      </c>
    </row>
    <row r="475" spans="29:37" x14ac:dyDescent="0.25">
      <c r="AC475" s="18" t="s">
        <v>248</v>
      </c>
      <c r="AD475" s="18" t="s">
        <v>249</v>
      </c>
      <c r="AE475" s="19">
        <v>40134</v>
      </c>
      <c r="AF475" s="23">
        <v>4387.55</v>
      </c>
      <c r="AG475" s="2">
        <f t="shared" si="322"/>
        <v>4046.5035000000003</v>
      </c>
      <c r="AH475" s="25">
        <f t="shared" si="323"/>
        <v>1</v>
      </c>
      <c r="AI475" s="6">
        <f t="shared" si="324"/>
        <v>5.1730023344949139E-3</v>
      </c>
      <c r="AJ475" s="2">
        <f t="shared" si="325"/>
        <v>0.44752335265723764</v>
      </c>
    </row>
    <row r="476" spans="29:37" x14ac:dyDescent="0.25">
      <c r="AC476" s="18" t="s">
        <v>248</v>
      </c>
      <c r="AD476" s="18" t="s">
        <v>249</v>
      </c>
      <c r="AE476" s="19">
        <v>40135</v>
      </c>
      <c r="AF476" s="23">
        <v>4406.78</v>
      </c>
      <c r="AG476" s="2">
        <f t="shared" si="322"/>
        <v>4074.8450000000003</v>
      </c>
      <c r="AH476" s="25">
        <f t="shared" si="323"/>
        <v>1</v>
      </c>
      <c r="AI476" s="6">
        <f t="shared" si="324"/>
        <v>4.3828560358285529E-3</v>
      </c>
      <c r="AJ476" s="2">
        <f t="shared" si="325"/>
        <v>0.44752335265723764</v>
      </c>
      <c r="AK476" s="14">
        <f t="shared" si="320"/>
        <v>0</v>
      </c>
    </row>
    <row r="477" spans="29:37" x14ac:dyDescent="0.25">
      <c r="AC477" s="18" t="s">
        <v>248</v>
      </c>
      <c r="AD477" s="18" t="s">
        <v>249</v>
      </c>
      <c r="AE477" s="19">
        <v>40136</v>
      </c>
      <c r="AF477" s="23">
        <v>4476.1400000000003</v>
      </c>
      <c r="AG477" s="2">
        <f t="shared" si="322"/>
        <v>4105.8635000000004</v>
      </c>
      <c r="AH477" s="25">
        <f t="shared" si="323"/>
        <v>1</v>
      </c>
      <c r="AI477" s="6">
        <f t="shared" si="324"/>
        <v>1.5739383404662854E-2</v>
      </c>
      <c r="AJ477" s="2">
        <f t="shared" si="325"/>
        <v>0.44752335265723764</v>
      </c>
    </row>
    <row r="478" spans="29:37" x14ac:dyDescent="0.25">
      <c r="AC478" s="18" t="s">
        <v>248</v>
      </c>
      <c r="AD478" s="18" t="s">
        <v>249</v>
      </c>
      <c r="AE478" s="19">
        <v>40137</v>
      </c>
      <c r="AF478" s="23">
        <v>4508.29</v>
      </c>
      <c r="AG478" s="2">
        <f t="shared" si="322"/>
        <v>4135.8559999999998</v>
      </c>
      <c r="AH478" s="25">
        <f t="shared" si="323"/>
        <v>1</v>
      </c>
      <c r="AI478" s="6">
        <f t="shared" si="324"/>
        <v>7.1825278029731265E-3</v>
      </c>
      <c r="AJ478" s="2">
        <f t="shared" si="325"/>
        <v>0.44752335265723764</v>
      </c>
    </row>
    <row r="479" spans="29:37" x14ac:dyDescent="0.25">
      <c r="AC479" s="18" t="s">
        <v>248</v>
      </c>
      <c r="AD479" s="18" t="s">
        <v>249</v>
      </c>
      <c r="AE479" s="19">
        <v>40140</v>
      </c>
      <c r="AF479" s="23">
        <v>4591.34</v>
      </c>
      <c r="AG479" s="2">
        <f t="shared" si="322"/>
        <v>4169.8405000000002</v>
      </c>
      <c r="AH479" s="25">
        <f t="shared" si="323"/>
        <v>1</v>
      </c>
      <c r="AI479" s="6">
        <f t="shared" si="324"/>
        <v>1.8421618839959297E-2</v>
      </c>
      <c r="AJ479" s="2">
        <f t="shared" si="325"/>
        <v>0.44752335265723764</v>
      </c>
    </row>
    <row r="480" spans="29:37" x14ac:dyDescent="0.25">
      <c r="AC480" s="18" t="s">
        <v>248</v>
      </c>
      <c r="AD480" s="18" t="s">
        <v>249</v>
      </c>
      <c r="AE480" s="19">
        <v>40141</v>
      </c>
      <c r="AF480" s="23">
        <v>4347.66</v>
      </c>
      <c r="AG480" s="2">
        <f t="shared" si="322"/>
        <v>4196.8245000000006</v>
      </c>
      <c r="AH480" s="25">
        <f t="shared" si="323"/>
        <v>1</v>
      </c>
      <c r="AI480" s="6">
        <f t="shared" si="324"/>
        <v>-5.3073830297908686E-2</v>
      </c>
      <c r="AJ480" s="2">
        <f t="shared" si="325"/>
        <v>0.44752335265723764</v>
      </c>
    </row>
    <row r="481" spans="29:37" x14ac:dyDescent="0.25">
      <c r="AC481" s="18" t="s">
        <v>248</v>
      </c>
      <c r="AD481" s="18" t="s">
        <v>249</v>
      </c>
      <c r="AE481" s="19">
        <v>40142</v>
      </c>
      <c r="AF481" s="23">
        <v>4512.08</v>
      </c>
      <c r="AG481" s="2">
        <f t="shared" si="322"/>
        <v>4230.1075000000001</v>
      </c>
      <c r="AH481" s="25">
        <f t="shared" si="323"/>
        <v>1</v>
      </c>
      <c r="AI481" s="6">
        <f t="shared" si="324"/>
        <v>3.7818044649305715E-2</v>
      </c>
      <c r="AJ481" s="2">
        <f t="shared" si="325"/>
        <v>0.44752335265723764</v>
      </c>
      <c r="AK481" s="14">
        <f t="shared" ref="AK481" si="327">AJ481/AJ471-1</f>
        <v>0</v>
      </c>
    </row>
    <row r="482" spans="29:37" x14ac:dyDescent="0.25">
      <c r="AC482" s="18" t="s">
        <v>248</v>
      </c>
      <c r="AD482" s="18" t="s">
        <v>249</v>
      </c>
      <c r="AE482" s="19">
        <v>40143</v>
      </c>
      <c r="AF482" s="23">
        <v>4328.41</v>
      </c>
      <c r="AG482" s="2">
        <f t="shared" si="322"/>
        <v>4257.6530000000002</v>
      </c>
      <c r="AH482" s="25">
        <f t="shared" si="323"/>
        <v>1</v>
      </c>
      <c r="AI482" s="6">
        <f t="shared" si="324"/>
        <v>-4.0706281803514099E-2</v>
      </c>
      <c r="AJ482" s="2">
        <f t="shared" si="325"/>
        <v>0.44752335265723764</v>
      </c>
    </row>
    <row r="483" spans="29:37" x14ac:dyDescent="0.25">
      <c r="AC483" s="18" t="s">
        <v>248</v>
      </c>
      <c r="AD483" s="18" t="s">
        <v>249</v>
      </c>
      <c r="AE483" s="19">
        <v>40144</v>
      </c>
      <c r="AF483" s="23">
        <v>4215.34</v>
      </c>
      <c r="AG483" s="2">
        <f t="shared" si="322"/>
        <v>4277.036000000001</v>
      </c>
      <c r="AH483" s="25">
        <f t="shared" si="323"/>
        <v>0</v>
      </c>
      <c r="AI483" s="6">
        <f t="shared" si="324"/>
        <v>-2.6122756393225144E-2</v>
      </c>
      <c r="AJ483" s="2">
        <f t="shared" si="325"/>
        <v>0.44752335265723764</v>
      </c>
    </row>
    <row r="484" spans="29:37" x14ac:dyDescent="0.25">
      <c r="AC484" s="18" t="s">
        <v>248</v>
      </c>
      <c r="AD484" s="18" t="s">
        <v>249</v>
      </c>
      <c r="AE484" s="19">
        <v>40147</v>
      </c>
      <c r="AF484" s="23">
        <v>4405.33</v>
      </c>
      <c r="AG484" s="2">
        <f t="shared" si="322"/>
        <v>4299.5135</v>
      </c>
      <c r="AH484" s="25">
        <f t="shared" si="323"/>
        <v>1</v>
      </c>
      <c r="AI484" s="6">
        <f t="shared" si="324"/>
        <v>4.5071097467819898E-2</v>
      </c>
      <c r="AJ484" s="2">
        <f t="shared" si="325"/>
        <v>0.46769372130397752</v>
      </c>
    </row>
    <row r="485" spans="29:37" x14ac:dyDescent="0.25">
      <c r="AC485" s="18" t="s">
        <v>248</v>
      </c>
      <c r="AD485" s="18" t="s">
        <v>249</v>
      </c>
      <c r="AE485" s="19">
        <v>40148</v>
      </c>
      <c r="AF485" s="23">
        <v>4525.29</v>
      </c>
      <c r="AG485" s="2">
        <f t="shared" si="322"/>
        <v>4323.1175000000003</v>
      </c>
      <c r="AH485" s="25">
        <f t="shared" si="323"/>
        <v>1</v>
      </c>
      <c r="AI485" s="6">
        <f t="shared" si="324"/>
        <v>2.7230650144257185E-2</v>
      </c>
      <c r="AJ485" s="2">
        <f t="shared" si="325"/>
        <v>0.46769372130397752</v>
      </c>
    </row>
    <row r="486" spans="29:37" x14ac:dyDescent="0.25">
      <c r="AC486" s="18" t="s">
        <v>248</v>
      </c>
      <c r="AD486" s="18" t="s">
        <v>249</v>
      </c>
      <c r="AE486" s="19">
        <v>40149</v>
      </c>
      <c r="AF486" s="23">
        <v>4591.38</v>
      </c>
      <c r="AG486" s="2">
        <f t="shared" si="322"/>
        <v>4348.5125000000007</v>
      </c>
      <c r="AH486" s="25">
        <f t="shared" si="323"/>
        <v>1</v>
      </c>
      <c r="AI486" s="6">
        <f t="shared" si="324"/>
        <v>1.4604588877176861E-2</v>
      </c>
      <c r="AJ486" s="2">
        <f t="shared" si="325"/>
        <v>0.46769372130397752</v>
      </c>
      <c r="AK486" s="14">
        <f t="shared" si="317"/>
        <v>4.5071097467819898E-2</v>
      </c>
    </row>
    <row r="487" spans="29:37" x14ac:dyDescent="0.25">
      <c r="AC487" s="18" t="s">
        <v>248</v>
      </c>
      <c r="AD487" s="18" t="s">
        <v>249</v>
      </c>
      <c r="AE487" s="19">
        <v>40150</v>
      </c>
      <c r="AF487" s="23">
        <v>4621.9399999999996</v>
      </c>
      <c r="AG487" s="2">
        <f t="shared" si="322"/>
        <v>4373.3205000000007</v>
      </c>
      <c r="AH487" s="25">
        <f t="shared" si="323"/>
        <v>1</v>
      </c>
      <c r="AI487" s="6">
        <f t="shared" si="324"/>
        <v>6.65595093414173E-3</v>
      </c>
      <c r="AJ487" s="2">
        <f t="shared" si="325"/>
        <v>0.46769372130397752</v>
      </c>
    </row>
    <row r="488" spans="29:37" x14ac:dyDescent="0.25">
      <c r="AC488" s="18" t="s">
        <v>248</v>
      </c>
      <c r="AD488" s="18" t="s">
        <v>249</v>
      </c>
      <c r="AE488" s="19">
        <v>40151</v>
      </c>
      <c r="AF488" s="23">
        <v>4506.08</v>
      </c>
      <c r="AG488" s="2">
        <f t="shared" si="322"/>
        <v>4391.3675000000003</v>
      </c>
      <c r="AH488" s="25">
        <f t="shared" si="323"/>
        <v>1</v>
      </c>
      <c r="AI488" s="6">
        <f t="shared" si="324"/>
        <v>-2.5067395941963722E-2</v>
      </c>
      <c r="AJ488" s="2">
        <f t="shared" si="325"/>
        <v>0.46769372130397752</v>
      </c>
    </row>
    <row r="489" spans="29:37" x14ac:dyDescent="0.25">
      <c r="AC489" s="18" t="s">
        <v>248</v>
      </c>
      <c r="AD489" s="18" t="s">
        <v>249</v>
      </c>
      <c r="AE489" s="19">
        <v>40154</v>
      </c>
      <c r="AF489" s="23">
        <v>4581.24</v>
      </c>
      <c r="AG489" s="2">
        <f t="shared" si="322"/>
        <v>4411.6200000000008</v>
      </c>
      <c r="AH489" s="25">
        <f t="shared" si="323"/>
        <v>1</v>
      </c>
      <c r="AI489" s="6">
        <f t="shared" si="324"/>
        <v>1.6679686112984982E-2</v>
      </c>
      <c r="AJ489" s="2">
        <f t="shared" si="325"/>
        <v>0.46769372130397752</v>
      </c>
    </row>
    <row r="490" spans="29:37" x14ac:dyDescent="0.25">
      <c r="AC490" s="18" t="s">
        <v>248</v>
      </c>
      <c r="AD490" s="18" t="s">
        <v>249</v>
      </c>
      <c r="AE490" s="19">
        <v>40155</v>
      </c>
      <c r="AF490" s="23">
        <v>4571.76</v>
      </c>
      <c r="AG490" s="2">
        <f t="shared" si="322"/>
        <v>4431.0694999999996</v>
      </c>
      <c r="AH490" s="25">
        <f t="shared" si="323"/>
        <v>1</v>
      </c>
      <c r="AI490" s="6">
        <f t="shared" si="324"/>
        <v>-2.0693087461035597E-3</v>
      </c>
      <c r="AJ490" s="2">
        <f t="shared" si="325"/>
        <v>0.46769372130397752</v>
      </c>
    </row>
    <row r="491" spans="29:37" x14ac:dyDescent="0.25">
      <c r="AC491" s="18" t="s">
        <v>248</v>
      </c>
      <c r="AD491" s="18" t="s">
        <v>249</v>
      </c>
      <c r="AE491" s="19">
        <v>40156</v>
      </c>
      <c r="AF491" s="23">
        <v>4498.1499999999996</v>
      </c>
      <c r="AG491" s="2">
        <f t="shared" si="322"/>
        <v>4445.9994999999999</v>
      </c>
      <c r="AH491" s="25">
        <f t="shared" si="323"/>
        <v>1</v>
      </c>
      <c r="AI491" s="6">
        <f t="shared" si="324"/>
        <v>-1.6101020176037317E-2</v>
      </c>
      <c r="AJ491" s="2">
        <f t="shared" si="325"/>
        <v>0.46769372130397752</v>
      </c>
      <c r="AK491" s="14">
        <f t="shared" si="318"/>
        <v>4.5071097467819898E-2</v>
      </c>
    </row>
    <row r="492" spans="29:37" x14ac:dyDescent="0.25">
      <c r="AC492" s="18" t="s">
        <v>248</v>
      </c>
      <c r="AD492" s="18" t="s">
        <v>249</v>
      </c>
      <c r="AE492" s="19">
        <v>40157</v>
      </c>
      <c r="AF492" s="23">
        <v>4536.5600000000004</v>
      </c>
      <c r="AG492" s="2">
        <f t="shared" si="322"/>
        <v>4462.1649999999991</v>
      </c>
      <c r="AH492" s="25">
        <f t="shared" si="323"/>
        <v>1</v>
      </c>
      <c r="AI492" s="6">
        <f t="shared" si="324"/>
        <v>8.5390660604915958E-3</v>
      </c>
      <c r="AJ492" s="2">
        <f t="shared" si="325"/>
        <v>0.46769372130397752</v>
      </c>
    </row>
    <row r="493" spans="29:37" x14ac:dyDescent="0.25">
      <c r="AC493" s="18" t="s">
        <v>248</v>
      </c>
      <c r="AD493" s="18" t="s">
        <v>249</v>
      </c>
      <c r="AE493" s="19">
        <v>40158</v>
      </c>
      <c r="AF493" s="23">
        <v>4534.76</v>
      </c>
      <c r="AG493" s="2">
        <f t="shared" si="322"/>
        <v>4475.5524999999998</v>
      </c>
      <c r="AH493" s="25">
        <f t="shared" si="323"/>
        <v>1</v>
      </c>
      <c r="AI493" s="6">
        <f t="shared" si="324"/>
        <v>-3.9677641208324399E-4</v>
      </c>
      <c r="AJ493" s="2">
        <f t="shared" si="325"/>
        <v>0.46769372130397752</v>
      </c>
    </row>
    <row r="494" spans="29:37" x14ac:dyDescent="0.25">
      <c r="AC494" s="18" t="s">
        <v>248</v>
      </c>
      <c r="AD494" s="18" t="s">
        <v>249</v>
      </c>
      <c r="AE494" s="19">
        <v>40161</v>
      </c>
      <c r="AF494" s="23">
        <v>4513.59</v>
      </c>
      <c r="AG494" s="2">
        <f t="shared" si="322"/>
        <v>4482.9834999999994</v>
      </c>
      <c r="AH494" s="25">
        <f t="shared" si="323"/>
        <v>1</v>
      </c>
      <c r="AI494" s="6">
        <f t="shared" si="324"/>
        <v>-4.6683837733418887E-3</v>
      </c>
      <c r="AJ494" s="2">
        <f t="shared" si="325"/>
        <v>0.46769372130397752</v>
      </c>
    </row>
    <row r="495" spans="29:37" x14ac:dyDescent="0.25">
      <c r="AC495" s="18" t="s">
        <v>248</v>
      </c>
      <c r="AD495" s="18" t="s">
        <v>249</v>
      </c>
      <c r="AE495" s="19">
        <v>40162</v>
      </c>
      <c r="AF495" s="23">
        <v>4523.49</v>
      </c>
      <c r="AG495" s="2">
        <f t="shared" si="322"/>
        <v>4489.7804999999989</v>
      </c>
      <c r="AH495" s="25">
        <f t="shared" si="323"/>
        <v>1</v>
      </c>
      <c r="AI495" s="6">
        <f t="shared" si="324"/>
        <v>2.1933760044663408E-3</v>
      </c>
      <c r="AJ495" s="2">
        <f t="shared" si="325"/>
        <v>0.46769372130397752</v>
      </c>
    </row>
    <row r="496" spans="29:37" x14ac:dyDescent="0.25">
      <c r="AC496" s="18" t="s">
        <v>248</v>
      </c>
      <c r="AD496" s="18" t="s">
        <v>249</v>
      </c>
      <c r="AE496" s="19">
        <v>40163</v>
      </c>
      <c r="AF496" s="23">
        <v>4506.04</v>
      </c>
      <c r="AG496" s="2">
        <f t="shared" si="322"/>
        <v>4494.7434999999996</v>
      </c>
      <c r="AH496" s="25">
        <f t="shared" si="323"/>
        <v>1</v>
      </c>
      <c r="AI496" s="6">
        <f t="shared" si="324"/>
        <v>-3.8576408923198802E-3</v>
      </c>
      <c r="AJ496" s="2">
        <f t="shared" si="325"/>
        <v>0.46769372130397752</v>
      </c>
      <c r="AK496" s="14">
        <f t="shared" ref="AK496" si="328">AJ496/AJ486-1</f>
        <v>0</v>
      </c>
    </row>
    <row r="497" spans="29:37" x14ac:dyDescent="0.25">
      <c r="AC497" s="18" t="s">
        <v>248</v>
      </c>
      <c r="AD497" s="18" t="s">
        <v>249</v>
      </c>
      <c r="AE497" s="19">
        <v>40164</v>
      </c>
      <c r="AF497" s="23">
        <v>4364.93</v>
      </c>
      <c r="AG497" s="2">
        <f t="shared" si="322"/>
        <v>4489.183</v>
      </c>
      <c r="AH497" s="25">
        <f t="shared" si="323"/>
        <v>0</v>
      </c>
      <c r="AI497" s="6">
        <f t="shared" si="324"/>
        <v>-3.1315745088814073E-2</v>
      </c>
      <c r="AJ497" s="2">
        <f t="shared" si="325"/>
        <v>0.46769372130397752</v>
      </c>
    </row>
    <row r="498" spans="29:37" x14ac:dyDescent="0.25">
      <c r="AC498" s="18" t="s">
        <v>248</v>
      </c>
      <c r="AD498" s="18" t="s">
        <v>249</v>
      </c>
      <c r="AE498" s="19">
        <v>40165</v>
      </c>
      <c r="AF498" s="23">
        <v>4203.4799999999996</v>
      </c>
      <c r="AG498" s="2">
        <f t="shared" si="322"/>
        <v>4473.9424999999992</v>
      </c>
      <c r="AH498" s="25">
        <f t="shared" si="323"/>
        <v>0</v>
      </c>
      <c r="AI498" s="6">
        <f t="shared" si="324"/>
        <v>-3.698799293459476E-2</v>
      </c>
      <c r="AJ498" s="2">
        <f t="shared" si="325"/>
        <v>0.45039466924483168</v>
      </c>
    </row>
    <row r="499" spans="29:37" x14ac:dyDescent="0.25">
      <c r="AC499" s="18" t="s">
        <v>248</v>
      </c>
      <c r="AD499" s="18" t="s">
        <v>249</v>
      </c>
      <c r="AE499" s="19">
        <v>40168</v>
      </c>
      <c r="AF499" s="23">
        <v>4256.3900000000003</v>
      </c>
      <c r="AG499" s="2">
        <f t="shared" si="322"/>
        <v>4457.1949999999997</v>
      </c>
      <c r="AH499" s="25">
        <f t="shared" si="323"/>
        <v>0</v>
      </c>
      <c r="AI499" s="6">
        <f t="shared" si="324"/>
        <v>1.2587189661899423E-2</v>
      </c>
      <c r="AJ499" s="2">
        <f t="shared" si="325"/>
        <v>0.45606387236932483</v>
      </c>
    </row>
    <row r="500" spans="29:37" x14ac:dyDescent="0.25">
      <c r="AC500" s="18" t="s">
        <v>248</v>
      </c>
      <c r="AD500" s="18" t="s">
        <v>249</v>
      </c>
      <c r="AE500" s="19">
        <v>40169</v>
      </c>
      <c r="AF500" s="23">
        <v>4136.82</v>
      </c>
      <c r="AG500" s="2">
        <f t="shared" si="322"/>
        <v>4446.6530000000002</v>
      </c>
      <c r="AH500" s="25">
        <f t="shared" si="323"/>
        <v>0</v>
      </c>
      <c r="AI500" s="6">
        <f t="shared" si="324"/>
        <v>-2.8091880678227432E-2</v>
      </c>
      <c r="AJ500" s="2">
        <f t="shared" si="325"/>
        <v>0.44325218048507542</v>
      </c>
    </row>
    <row r="501" spans="29:37" x14ac:dyDescent="0.25">
      <c r="AC501" s="18" t="s">
        <v>248</v>
      </c>
      <c r="AD501" s="18" t="s">
        <v>249</v>
      </c>
      <c r="AE501" s="19">
        <v>40170</v>
      </c>
      <c r="AF501" s="23">
        <v>4210.17</v>
      </c>
      <c r="AG501" s="2">
        <f t="shared" si="322"/>
        <v>4431.5575000000008</v>
      </c>
      <c r="AH501" s="25">
        <f t="shared" si="323"/>
        <v>0</v>
      </c>
      <c r="AI501" s="6">
        <f t="shared" si="324"/>
        <v>1.7731010776393497E-2</v>
      </c>
      <c r="AJ501" s="2">
        <f t="shared" si="325"/>
        <v>0.45111148967391623</v>
      </c>
      <c r="AK501" s="14">
        <f t="shared" si="320"/>
        <v>-3.54553223075742E-2</v>
      </c>
    </row>
    <row r="502" spans="29:37" x14ac:dyDescent="0.25">
      <c r="AC502" s="18" t="s">
        <v>248</v>
      </c>
      <c r="AD502" s="18" t="s">
        <v>249</v>
      </c>
      <c r="AE502" s="19">
        <v>40171</v>
      </c>
      <c r="AF502" s="23">
        <v>4345.3</v>
      </c>
      <c r="AG502" s="2">
        <f t="shared" si="322"/>
        <v>4432.402</v>
      </c>
      <c r="AH502" s="25">
        <f t="shared" si="323"/>
        <v>0</v>
      </c>
      <c r="AI502" s="6">
        <f t="shared" si="324"/>
        <v>3.2096091131712079E-2</v>
      </c>
      <c r="AJ502" s="2">
        <f t="shared" si="325"/>
        <v>0.46559040515705263</v>
      </c>
    </row>
    <row r="503" spans="29:37" x14ac:dyDescent="0.25">
      <c r="AC503" s="18" t="s">
        <v>248</v>
      </c>
      <c r="AD503" s="18" t="s">
        <v>249</v>
      </c>
      <c r="AE503" s="19">
        <v>40172</v>
      </c>
      <c r="AF503" s="23">
        <v>4376.1899999999996</v>
      </c>
      <c r="AG503" s="2">
        <f t="shared" si="322"/>
        <v>4440.4445000000005</v>
      </c>
      <c r="AH503" s="25">
        <f t="shared" si="323"/>
        <v>0</v>
      </c>
      <c r="AI503" s="6">
        <f t="shared" si="324"/>
        <v>7.108830230363683E-3</v>
      </c>
      <c r="AJ503" s="2">
        <f t="shared" si="325"/>
        <v>0.46890020830420037</v>
      </c>
    </row>
    <row r="504" spans="29:37" x14ac:dyDescent="0.25">
      <c r="AC504" s="18" t="s">
        <v>248</v>
      </c>
      <c r="AD504" s="18" t="s">
        <v>249</v>
      </c>
      <c r="AE504" s="19">
        <v>40175</v>
      </c>
      <c r="AF504" s="23">
        <v>4447.21</v>
      </c>
      <c r="AG504" s="2">
        <f t="shared" si="322"/>
        <v>4442.5385000000006</v>
      </c>
      <c r="AH504" s="25">
        <f t="shared" si="323"/>
        <v>1</v>
      </c>
      <c r="AI504" s="6">
        <f t="shared" si="324"/>
        <v>1.6228728642952106E-2</v>
      </c>
      <c r="AJ504" s="2">
        <f t="shared" si="325"/>
        <v>0.47650986254539296</v>
      </c>
    </row>
    <row r="505" spans="29:37" x14ac:dyDescent="0.25">
      <c r="AC505" s="18" t="s">
        <v>248</v>
      </c>
      <c r="AD505" s="18" t="s">
        <v>249</v>
      </c>
      <c r="AE505" s="19">
        <v>40176</v>
      </c>
      <c r="AF505" s="23">
        <v>4463.6000000000004</v>
      </c>
      <c r="AG505" s="2">
        <f t="shared" si="322"/>
        <v>4439.4540000000015</v>
      </c>
      <c r="AH505" s="25">
        <f t="shared" si="323"/>
        <v>1</v>
      </c>
      <c r="AI505" s="6">
        <f t="shared" si="324"/>
        <v>3.6854567245532266E-3</v>
      </c>
      <c r="AJ505" s="2">
        <f t="shared" si="325"/>
        <v>0.47650986254539296</v>
      </c>
    </row>
    <row r="506" spans="29:37" x14ac:dyDescent="0.25">
      <c r="AC506" s="18" t="s">
        <v>248</v>
      </c>
      <c r="AD506" s="18" t="s">
        <v>249</v>
      </c>
      <c r="AE506" s="19">
        <v>40177</v>
      </c>
      <c r="AF506" s="23">
        <v>4446.07</v>
      </c>
      <c r="AG506" s="2">
        <f t="shared" si="322"/>
        <v>4432.1885000000011</v>
      </c>
      <c r="AH506" s="25">
        <f t="shared" si="323"/>
        <v>1</v>
      </c>
      <c r="AI506" s="6">
        <f t="shared" si="324"/>
        <v>-3.9273232368493005E-3</v>
      </c>
      <c r="AJ506" s="2">
        <f t="shared" si="325"/>
        <v>0.47650986254539296</v>
      </c>
      <c r="AK506" s="14">
        <f t="shared" ref="AK506" si="329">AJ506/AJ496-1</f>
        <v>1.8850245021111656E-2</v>
      </c>
    </row>
    <row r="507" spans="29:37" x14ac:dyDescent="0.25">
      <c r="AC507" s="18" t="s">
        <v>248</v>
      </c>
      <c r="AD507" s="18" t="s">
        <v>249</v>
      </c>
      <c r="AE507" s="19">
        <v>40178</v>
      </c>
      <c r="AF507" s="23">
        <v>4485.25</v>
      </c>
      <c r="AG507" s="2">
        <f t="shared" si="322"/>
        <v>4425.3540000000012</v>
      </c>
      <c r="AH507" s="25">
        <f t="shared" si="323"/>
        <v>1</v>
      </c>
      <c r="AI507" s="6">
        <f t="shared" si="324"/>
        <v>8.8122769097203069E-3</v>
      </c>
      <c r="AJ507" s="2">
        <f t="shared" si="325"/>
        <v>0.47650986254539296</v>
      </c>
    </row>
    <row r="508" spans="29:37" x14ac:dyDescent="0.25">
      <c r="AC508" s="18" t="s">
        <v>248</v>
      </c>
      <c r="AD508" s="18" t="s">
        <v>249</v>
      </c>
      <c r="AE508" s="19">
        <v>40182</v>
      </c>
      <c r="AF508" s="23">
        <v>4510.53</v>
      </c>
      <c r="AG508" s="2">
        <f t="shared" si="322"/>
        <v>4425.5765000000001</v>
      </c>
      <c r="AH508" s="25">
        <f t="shared" si="323"/>
        <v>1</v>
      </c>
      <c r="AI508" s="6">
        <f t="shared" si="324"/>
        <v>5.6362521598571913E-3</v>
      </c>
      <c r="AJ508" s="2">
        <f t="shared" si="325"/>
        <v>0.47650986254539296</v>
      </c>
    </row>
    <row r="509" spans="29:37" x14ac:dyDescent="0.25">
      <c r="AC509" s="18" t="s">
        <v>248</v>
      </c>
      <c r="AD509" s="18" t="s">
        <v>249</v>
      </c>
      <c r="AE509" s="19">
        <v>40183</v>
      </c>
      <c r="AF509" s="23">
        <v>4557.4799999999996</v>
      </c>
      <c r="AG509" s="2">
        <f t="shared" si="322"/>
        <v>4424.3885</v>
      </c>
      <c r="AH509" s="25">
        <f t="shared" si="323"/>
        <v>1</v>
      </c>
      <c r="AI509" s="6">
        <f t="shared" si="324"/>
        <v>1.0408976328724062E-2</v>
      </c>
      <c r="AJ509" s="2">
        <f t="shared" si="325"/>
        <v>0.47650986254539296</v>
      </c>
    </row>
    <row r="510" spans="29:37" x14ac:dyDescent="0.25">
      <c r="AC510" s="18" t="s">
        <v>248</v>
      </c>
      <c r="AD510" s="18" t="s">
        <v>249</v>
      </c>
      <c r="AE510" s="19">
        <v>40184</v>
      </c>
      <c r="AF510" s="23">
        <v>4550.28</v>
      </c>
      <c r="AG510" s="2">
        <f t="shared" si="322"/>
        <v>4423.3144999999995</v>
      </c>
      <c r="AH510" s="25">
        <f t="shared" si="323"/>
        <v>1</v>
      </c>
      <c r="AI510" s="6">
        <f t="shared" si="324"/>
        <v>-1.5798204270780491E-3</v>
      </c>
      <c r="AJ510" s="2">
        <f t="shared" si="325"/>
        <v>0.47650986254539296</v>
      </c>
    </row>
    <row r="511" spans="29:37" x14ac:dyDescent="0.25">
      <c r="AC511" s="18" t="s">
        <v>248</v>
      </c>
      <c r="AD511" s="18" t="s">
        <v>249</v>
      </c>
      <c r="AE511" s="19">
        <v>40185</v>
      </c>
      <c r="AF511" s="23">
        <v>4459.1499999999996</v>
      </c>
      <c r="AG511" s="2">
        <f t="shared" si="322"/>
        <v>4421.3644999999997</v>
      </c>
      <c r="AH511" s="25">
        <f t="shared" si="323"/>
        <v>1</v>
      </c>
      <c r="AI511" s="6">
        <f t="shared" si="324"/>
        <v>-2.0027338976942088E-2</v>
      </c>
      <c r="AJ511" s="2">
        <f t="shared" si="325"/>
        <v>0.47650986254539296</v>
      </c>
      <c r="AK511" s="14">
        <f t="shared" ref="AK511:AK561" si="330">AJ511/AJ501-1</f>
        <v>5.6301764536824006E-2</v>
      </c>
    </row>
    <row r="512" spans="29:37" x14ac:dyDescent="0.25">
      <c r="AC512" s="18" t="s">
        <v>248</v>
      </c>
      <c r="AD512" s="18" t="s">
        <v>249</v>
      </c>
      <c r="AE512" s="19">
        <v>40186</v>
      </c>
      <c r="AF512" s="23">
        <v>4514.45</v>
      </c>
      <c r="AG512" s="2">
        <f t="shared" si="322"/>
        <v>4420.259</v>
      </c>
      <c r="AH512" s="25">
        <f t="shared" si="323"/>
        <v>1</v>
      </c>
      <c r="AI512" s="6">
        <f t="shared" si="324"/>
        <v>1.2401466647230963E-2</v>
      </c>
      <c r="AJ512" s="2">
        <f t="shared" si="325"/>
        <v>0.47650986254539296</v>
      </c>
    </row>
    <row r="513" spans="29:37" x14ac:dyDescent="0.25">
      <c r="AC513" s="18" t="s">
        <v>248</v>
      </c>
      <c r="AD513" s="18" t="s">
        <v>249</v>
      </c>
      <c r="AE513" s="19">
        <v>40189</v>
      </c>
      <c r="AF513" s="23">
        <v>4542.95</v>
      </c>
      <c r="AG513" s="2">
        <f t="shared" si="322"/>
        <v>4420.6684999999989</v>
      </c>
      <c r="AH513" s="25">
        <f t="shared" si="323"/>
        <v>1</v>
      </c>
      <c r="AI513" s="6">
        <f t="shared" si="324"/>
        <v>6.3130613917532497E-3</v>
      </c>
      <c r="AJ513" s="2">
        <f t="shared" si="325"/>
        <v>0.47650986254539296</v>
      </c>
    </row>
    <row r="514" spans="29:37" x14ac:dyDescent="0.25">
      <c r="AC514" s="18" t="s">
        <v>248</v>
      </c>
      <c r="AD514" s="18" t="s">
        <v>249</v>
      </c>
      <c r="AE514" s="19">
        <v>40190</v>
      </c>
      <c r="AF514" s="23">
        <v>4639.63</v>
      </c>
      <c r="AG514" s="2">
        <f t="shared" si="322"/>
        <v>4426.9704999999994</v>
      </c>
      <c r="AH514" s="25">
        <f t="shared" si="323"/>
        <v>1</v>
      </c>
      <c r="AI514" s="6">
        <f t="shared" si="324"/>
        <v>2.1281326010631929E-2</v>
      </c>
      <c r="AJ514" s="2">
        <f t="shared" si="325"/>
        <v>0.47650986254539296</v>
      </c>
    </row>
    <row r="515" spans="29:37" x14ac:dyDescent="0.25">
      <c r="AC515" s="18" t="s">
        <v>248</v>
      </c>
      <c r="AD515" s="18" t="s">
        <v>249</v>
      </c>
      <c r="AE515" s="19">
        <v>40191</v>
      </c>
      <c r="AF515" s="23">
        <v>4591.0200000000004</v>
      </c>
      <c r="AG515" s="2">
        <f t="shared" si="322"/>
        <v>4430.3469999999998</v>
      </c>
      <c r="AH515" s="25">
        <f t="shared" si="323"/>
        <v>1</v>
      </c>
      <c r="AI515" s="6">
        <f t="shared" si="324"/>
        <v>-1.0477128564131077E-2</v>
      </c>
      <c r="AJ515" s="2">
        <f t="shared" si="325"/>
        <v>0.47650986254539296</v>
      </c>
    </row>
    <row r="516" spans="29:37" x14ac:dyDescent="0.25">
      <c r="AC516" s="18" t="s">
        <v>248</v>
      </c>
      <c r="AD516" s="18" t="s">
        <v>249</v>
      </c>
      <c r="AE516" s="19">
        <v>40192</v>
      </c>
      <c r="AF516" s="23">
        <v>4714.1000000000004</v>
      </c>
      <c r="AG516" s="2">
        <f t="shared" si="322"/>
        <v>4440.75</v>
      </c>
      <c r="AH516" s="25">
        <f t="shared" si="323"/>
        <v>1</v>
      </c>
      <c r="AI516" s="6">
        <f t="shared" si="324"/>
        <v>2.6808857290972377E-2</v>
      </c>
      <c r="AJ516" s="2">
        <f t="shared" si="325"/>
        <v>0.47650986254539296</v>
      </c>
      <c r="AK516" s="14">
        <f t="shared" ref="AK516:AK566" si="331">AJ516/AJ506-1</f>
        <v>0</v>
      </c>
    </row>
    <row r="517" spans="29:37" x14ac:dyDescent="0.25">
      <c r="AC517" s="18" t="s">
        <v>248</v>
      </c>
      <c r="AD517" s="18" t="s">
        <v>249</v>
      </c>
      <c r="AE517" s="19">
        <v>40193</v>
      </c>
      <c r="AF517" s="23">
        <v>4747.6499999999996</v>
      </c>
      <c r="AG517" s="2">
        <f t="shared" si="322"/>
        <v>4459.8860000000004</v>
      </c>
      <c r="AH517" s="25">
        <f t="shared" si="323"/>
        <v>1</v>
      </c>
      <c r="AI517" s="6">
        <f t="shared" si="324"/>
        <v>7.1169470312464345E-3</v>
      </c>
      <c r="AJ517" s="2">
        <f t="shared" si="325"/>
        <v>0.47650986254539296</v>
      </c>
    </row>
    <row r="518" spans="29:37" x14ac:dyDescent="0.25">
      <c r="AC518" s="18" t="s">
        <v>248</v>
      </c>
      <c r="AD518" s="18" t="s">
        <v>249</v>
      </c>
      <c r="AE518" s="19">
        <v>40196</v>
      </c>
      <c r="AF518" s="23">
        <v>4829.0600000000004</v>
      </c>
      <c r="AG518" s="2">
        <f t="shared" si="322"/>
        <v>4491.165</v>
      </c>
      <c r="AH518" s="25">
        <f t="shared" si="323"/>
        <v>1</v>
      </c>
      <c r="AI518" s="6">
        <f t="shared" si="324"/>
        <v>1.7147430834202337E-2</v>
      </c>
      <c r="AJ518" s="2">
        <f t="shared" si="325"/>
        <v>0.47650986254539296</v>
      </c>
    </row>
    <row r="519" spans="29:37" x14ac:dyDescent="0.25">
      <c r="AC519" s="18" t="s">
        <v>248</v>
      </c>
      <c r="AD519" s="18" t="s">
        <v>249</v>
      </c>
      <c r="AE519" s="19">
        <v>40197</v>
      </c>
      <c r="AF519" s="23">
        <v>4830.0200000000004</v>
      </c>
      <c r="AG519" s="2">
        <f t="shared" si="322"/>
        <v>4519.8464999999997</v>
      </c>
      <c r="AH519" s="25">
        <f t="shared" si="323"/>
        <v>1</v>
      </c>
      <c r="AI519" s="6">
        <f t="shared" si="324"/>
        <v>1.9879645314002659E-4</v>
      </c>
      <c r="AJ519" s="2">
        <f t="shared" si="325"/>
        <v>0.47650986254539296</v>
      </c>
    </row>
    <row r="520" spans="29:37" x14ac:dyDescent="0.25">
      <c r="AC520" s="18" t="s">
        <v>248</v>
      </c>
      <c r="AD520" s="18" t="s">
        <v>249</v>
      </c>
      <c r="AE520" s="19">
        <v>40198</v>
      </c>
      <c r="AF520" s="23">
        <v>4651.07</v>
      </c>
      <c r="AG520" s="2">
        <f t="shared" si="322"/>
        <v>4545.5589999999993</v>
      </c>
      <c r="AH520" s="25">
        <f t="shared" si="323"/>
        <v>1</v>
      </c>
      <c r="AI520" s="6">
        <f t="shared" si="324"/>
        <v>-3.7049536026766083E-2</v>
      </c>
      <c r="AJ520" s="2">
        <f t="shared" si="325"/>
        <v>0.47650986254539296</v>
      </c>
    </row>
    <row r="521" spans="29:37" x14ac:dyDescent="0.25">
      <c r="AC521" s="18" t="s">
        <v>248</v>
      </c>
      <c r="AD521" s="18" t="s">
        <v>249</v>
      </c>
      <c r="AE521" s="19">
        <v>40199</v>
      </c>
      <c r="AF521" s="23">
        <v>4667.21</v>
      </c>
      <c r="AG521" s="2">
        <f t="shared" si="322"/>
        <v>4568.411000000001</v>
      </c>
      <c r="AH521" s="25">
        <f t="shared" si="323"/>
        <v>1</v>
      </c>
      <c r="AI521" s="6">
        <f t="shared" si="324"/>
        <v>3.4701692298761966E-3</v>
      </c>
      <c r="AJ521" s="2">
        <f t="shared" si="325"/>
        <v>0.47650986254539296</v>
      </c>
      <c r="AK521" s="14">
        <f t="shared" ref="AK521" si="332">AJ521/AJ511-1</f>
        <v>0</v>
      </c>
    </row>
    <row r="522" spans="29:37" x14ac:dyDescent="0.25">
      <c r="AC522" s="18" t="s">
        <v>248</v>
      </c>
      <c r="AD522" s="18" t="s">
        <v>249</v>
      </c>
      <c r="AE522" s="19">
        <v>40200</v>
      </c>
      <c r="AF522" s="23">
        <v>4537.88</v>
      </c>
      <c r="AG522" s="2">
        <f t="shared" si="322"/>
        <v>4578.04</v>
      </c>
      <c r="AH522" s="25">
        <f t="shared" si="323"/>
        <v>0</v>
      </c>
      <c r="AI522" s="6">
        <f t="shared" si="324"/>
        <v>-2.7710345152671456E-2</v>
      </c>
      <c r="AJ522" s="2">
        <f t="shared" si="325"/>
        <v>0.47650986254539296</v>
      </c>
    </row>
    <row r="523" spans="29:37" x14ac:dyDescent="0.25">
      <c r="AC523" s="18" t="s">
        <v>248</v>
      </c>
      <c r="AD523" s="18" t="s">
        <v>249</v>
      </c>
      <c r="AE523" s="19">
        <v>40203</v>
      </c>
      <c r="AF523" s="23">
        <v>4481.16</v>
      </c>
      <c r="AG523" s="2">
        <f t="shared" si="322"/>
        <v>4583.2885000000006</v>
      </c>
      <c r="AH523" s="25">
        <f t="shared" si="323"/>
        <v>0</v>
      </c>
      <c r="AI523" s="6">
        <f t="shared" si="324"/>
        <v>-1.2499228714730304E-2</v>
      </c>
      <c r="AJ523" s="2">
        <f t="shared" si="325"/>
        <v>0.47055385678861339</v>
      </c>
    </row>
    <row r="524" spans="29:37" x14ac:dyDescent="0.25">
      <c r="AC524" s="18" t="s">
        <v>248</v>
      </c>
      <c r="AD524" s="18" t="s">
        <v>249</v>
      </c>
      <c r="AE524" s="19">
        <v>40204</v>
      </c>
      <c r="AF524" s="23">
        <v>4294.38</v>
      </c>
      <c r="AG524" s="2">
        <f t="shared" si="322"/>
        <v>4575.6470000000008</v>
      </c>
      <c r="AH524" s="25">
        <f t="shared" si="323"/>
        <v>0</v>
      </c>
      <c r="AI524" s="6">
        <f t="shared" si="324"/>
        <v>-4.1681171839434428E-2</v>
      </c>
      <c r="AJ524" s="2">
        <f t="shared" si="325"/>
        <v>0.45094062062409856</v>
      </c>
    </row>
    <row r="525" spans="29:37" x14ac:dyDescent="0.25">
      <c r="AC525" s="18" t="s">
        <v>248</v>
      </c>
      <c r="AD525" s="18" t="s">
        <v>249</v>
      </c>
      <c r="AE525" s="19">
        <v>40205</v>
      </c>
      <c r="AF525" s="23">
        <v>4267.1099999999997</v>
      </c>
      <c r="AG525" s="2">
        <f t="shared" si="322"/>
        <v>4565.8225000000002</v>
      </c>
      <c r="AH525" s="25">
        <f t="shared" si="323"/>
        <v>0</v>
      </c>
      <c r="AI525" s="6">
        <f t="shared" si="324"/>
        <v>-6.3501599765275474E-3</v>
      </c>
      <c r="AJ525" s="2">
        <f t="shared" si="325"/>
        <v>0.4480770755432209</v>
      </c>
    </row>
    <row r="526" spans="29:37" x14ac:dyDescent="0.25">
      <c r="AC526" s="18" t="s">
        <v>248</v>
      </c>
      <c r="AD526" s="18" t="s">
        <v>249</v>
      </c>
      <c r="AE526" s="19">
        <v>40206</v>
      </c>
      <c r="AF526" s="23">
        <v>4336.38</v>
      </c>
      <c r="AG526" s="2">
        <f t="shared" si="322"/>
        <v>4560.3380000000006</v>
      </c>
      <c r="AH526" s="25">
        <f t="shared" si="323"/>
        <v>0</v>
      </c>
      <c r="AI526" s="6">
        <f t="shared" si="324"/>
        <v>1.6233469491060859E-2</v>
      </c>
      <c r="AJ526" s="2">
        <f t="shared" si="325"/>
        <v>0.45535092107869557</v>
      </c>
      <c r="AK526" s="14">
        <f t="shared" ref="AK526:AK576" si="333">AJ526/AJ516-1</f>
        <v>-4.4403994816962999E-2</v>
      </c>
    </row>
    <row r="527" spans="29:37" x14ac:dyDescent="0.25">
      <c r="AC527" s="18" t="s">
        <v>248</v>
      </c>
      <c r="AD527" s="18" t="s">
        <v>249</v>
      </c>
      <c r="AE527" s="19">
        <v>40207</v>
      </c>
      <c r="AF527" s="23">
        <v>4374.6499999999996</v>
      </c>
      <c r="AG527" s="2">
        <f t="shared" si="322"/>
        <v>4554.808</v>
      </c>
      <c r="AH527" s="25">
        <f t="shared" si="323"/>
        <v>0</v>
      </c>
      <c r="AI527" s="6">
        <f t="shared" si="324"/>
        <v>8.8253335731645066E-3</v>
      </c>
      <c r="AJ527" s="2">
        <f t="shared" si="325"/>
        <v>0.45936954485006276</v>
      </c>
    </row>
    <row r="528" spans="29:37" x14ac:dyDescent="0.25">
      <c r="AC528" s="18" t="s">
        <v>248</v>
      </c>
      <c r="AD528" s="18" t="s">
        <v>249</v>
      </c>
      <c r="AE528" s="19">
        <v>40210</v>
      </c>
      <c r="AF528" s="23">
        <v>4331.37</v>
      </c>
      <c r="AG528" s="2">
        <f t="shared" si="322"/>
        <v>4545.8499999999995</v>
      </c>
      <c r="AH528" s="25">
        <f t="shared" si="323"/>
        <v>0</v>
      </c>
      <c r="AI528" s="6">
        <f t="shared" si="324"/>
        <v>-9.8933628976032306E-3</v>
      </c>
      <c r="AJ528" s="2">
        <f t="shared" si="325"/>
        <v>0.45482483523875428</v>
      </c>
    </row>
    <row r="529" spans="29:37" x14ac:dyDescent="0.25">
      <c r="AC529" s="18" t="s">
        <v>248</v>
      </c>
      <c r="AD529" s="18" t="s">
        <v>249</v>
      </c>
      <c r="AE529" s="19">
        <v>40211</v>
      </c>
      <c r="AF529" s="23">
        <v>4301.7700000000004</v>
      </c>
      <c r="AG529" s="2">
        <f t="shared" si="322"/>
        <v>4533.0644999999995</v>
      </c>
      <c r="AH529" s="25">
        <f t="shared" si="323"/>
        <v>0</v>
      </c>
      <c r="AI529" s="6">
        <f t="shared" si="324"/>
        <v>-6.8338654975214075E-3</v>
      </c>
      <c r="AJ529" s="2">
        <f t="shared" si="325"/>
        <v>0.4517166234898003</v>
      </c>
    </row>
    <row r="530" spans="29:37" x14ac:dyDescent="0.25">
      <c r="AC530" s="18" t="s">
        <v>248</v>
      </c>
      <c r="AD530" s="18" t="s">
        <v>249</v>
      </c>
      <c r="AE530" s="19">
        <v>40212</v>
      </c>
      <c r="AF530" s="23">
        <v>4363.08</v>
      </c>
      <c r="AG530" s="2">
        <f t="shared" si="322"/>
        <v>4523.7044999999989</v>
      </c>
      <c r="AH530" s="25">
        <f t="shared" si="323"/>
        <v>0</v>
      </c>
      <c r="AI530" s="6">
        <f t="shared" si="324"/>
        <v>1.4252272901619456E-2</v>
      </c>
      <c r="AJ530" s="2">
        <f t="shared" si="325"/>
        <v>0.458154612081975</v>
      </c>
    </row>
    <row r="531" spans="29:37" x14ac:dyDescent="0.25">
      <c r="AC531" s="18" t="s">
        <v>248</v>
      </c>
      <c r="AD531" s="18" t="s">
        <v>249</v>
      </c>
      <c r="AE531" s="19">
        <v>40213</v>
      </c>
      <c r="AF531" s="23">
        <v>4408.4399999999996</v>
      </c>
      <c r="AG531" s="2">
        <f t="shared" si="322"/>
        <v>4521.1689999999999</v>
      </c>
      <c r="AH531" s="25">
        <f t="shared" si="323"/>
        <v>0</v>
      </c>
      <c r="AI531" s="6">
        <f t="shared" si="324"/>
        <v>1.0396325531505157E-2</v>
      </c>
      <c r="AJ531" s="2">
        <f t="shared" si="325"/>
        <v>0.46291773657293966</v>
      </c>
      <c r="AK531" s="14">
        <f t="shared" ref="AK531" si="334">AJ531/AJ521-1</f>
        <v>-2.8524332948425601E-2</v>
      </c>
    </row>
    <row r="532" spans="29:37" x14ac:dyDescent="0.25">
      <c r="AC532" s="18" t="s">
        <v>248</v>
      </c>
      <c r="AD532" s="18" t="s">
        <v>249</v>
      </c>
      <c r="AE532" s="19">
        <v>40214</v>
      </c>
      <c r="AF532" s="23">
        <v>4311.29</v>
      </c>
      <c r="AG532" s="2">
        <f t="shared" si="322"/>
        <v>4511.0109999999995</v>
      </c>
      <c r="AH532" s="25">
        <f t="shared" si="323"/>
        <v>0</v>
      </c>
      <c r="AI532" s="6">
        <f t="shared" si="324"/>
        <v>-2.2037273956320047E-2</v>
      </c>
      <c r="AJ532" s="2">
        <f t="shared" si="325"/>
        <v>0.45271629159284221</v>
      </c>
    </row>
    <row r="533" spans="29:37" x14ac:dyDescent="0.25">
      <c r="AC533" s="18" t="s">
        <v>248</v>
      </c>
      <c r="AD533" s="18" t="s">
        <v>249</v>
      </c>
      <c r="AE533" s="19">
        <v>40217</v>
      </c>
      <c r="AF533" s="23">
        <v>4310.8900000000003</v>
      </c>
      <c r="AG533" s="2">
        <f t="shared" si="322"/>
        <v>4499.4080000000004</v>
      </c>
      <c r="AH533" s="25">
        <f t="shared" si="323"/>
        <v>0</v>
      </c>
      <c r="AI533" s="6">
        <f t="shared" si="324"/>
        <v>-9.2779655277097639E-5</v>
      </c>
      <c r="AJ533" s="2">
        <f t="shared" si="325"/>
        <v>0.45267428873136989</v>
      </c>
    </row>
    <row r="534" spans="29:37" x14ac:dyDescent="0.25">
      <c r="AC534" s="18" t="s">
        <v>248</v>
      </c>
      <c r="AD534" s="18" t="s">
        <v>249</v>
      </c>
      <c r="AE534" s="19">
        <v>40218</v>
      </c>
      <c r="AF534" s="23">
        <v>4311.8900000000003</v>
      </c>
      <c r="AG534" s="2">
        <f t="shared" ref="AG534:AG597" si="335">AVERAGE(AF515:AF534)</f>
        <v>4483.0209999999997</v>
      </c>
      <c r="AH534" s="25">
        <f t="shared" ref="AH534:AH597" si="336">IF(AF534&gt;AG534,1,0)</f>
        <v>0</v>
      </c>
      <c r="AI534" s="6">
        <f t="shared" si="324"/>
        <v>2.3197066035085534E-4</v>
      </c>
      <c r="AJ534" s="2">
        <f t="shared" si="325"/>
        <v>0.45277929588505078</v>
      </c>
    </row>
    <row r="535" spans="29:37" x14ac:dyDescent="0.25">
      <c r="AC535" s="18" t="s">
        <v>248</v>
      </c>
      <c r="AD535" s="18" t="s">
        <v>249</v>
      </c>
      <c r="AE535" s="19">
        <v>40219</v>
      </c>
      <c r="AF535" s="23">
        <v>4366.25</v>
      </c>
      <c r="AG535" s="2">
        <f t="shared" si="335"/>
        <v>4471.7824999999993</v>
      </c>
      <c r="AH535" s="25">
        <f t="shared" si="336"/>
        <v>0</v>
      </c>
      <c r="AI535" s="6">
        <f t="shared" ref="AI535:AI598" si="337">AF535/AF534-1</f>
        <v>1.2607000642409716E-2</v>
      </c>
      <c r="AJ535" s="2">
        <f t="shared" ref="AJ535:AJ598" si="338">IF(AH534&lt;1,AJ534*(1+AI535), AJ534)</f>
        <v>0.45848748475914342</v>
      </c>
    </row>
    <row r="536" spans="29:37" x14ac:dyDescent="0.25">
      <c r="AC536" s="18" t="s">
        <v>248</v>
      </c>
      <c r="AD536" s="18" t="s">
        <v>249</v>
      </c>
      <c r="AE536" s="19">
        <v>40220</v>
      </c>
      <c r="AF536" s="23">
        <v>4356.5200000000004</v>
      </c>
      <c r="AG536" s="2">
        <f t="shared" si="335"/>
        <v>4453.9035000000003</v>
      </c>
      <c r="AH536" s="25">
        <f t="shared" si="336"/>
        <v>0</v>
      </c>
      <c r="AI536" s="6">
        <f t="shared" si="337"/>
        <v>-2.2284569138275589E-3</v>
      </c>
      <c r="AJ536" s="2">
        <f t="shared" si="338"/>
        <v>0.45746576515382847</v>
      </c>
      <c r="AK536" s="14">
        <f t="shared" si="330"/>
        <v>4.6444269183050224E-3</v>
      </c>
    </row>
    <row r="537" spans="29:37" x14ac:dyDescent="0.25">
      <c r="AC537" s="18" t="s">
        <v>248</v>
      </c>
      <c r="AD537" s="18" t="s">
        <v>249</v>
      </c>
      <c r="AE537" s="19">
        <v>40221</v>
      </c>
      <c r="AF537" s="23">
        <v>4416.22</v>
      </c>
      <c r="AG537" s="2">
        <f t="shared" si="335"/>
        <v>4437.3320000000003</v>
      </c>
      <c r="AH537" s="25">
        <f t="shared" si="336"/>
        <v>0</v>
      </c>
      <c r="AI537" s="6">
        <f t="shared" si="337"/>
        <v>1.3703598284869445E-2</v>
      </c>
      <c r="AJ537" s="2">
        <f t="shared" si="338"/>
        <v>0.46373469222857694</v>
      </c>
    </row>
    <row r="538" spans="29:37" x14ac:dyDescent="0.25">
      <c r="AC538" s="18" t="s">
        <v>248</v>
      </c>
      <c r="AD538" s="18" t="s">
        <v>249</v>
      </c>
      <c r="AE538" s="19">
        <v>40231</v>
      </c>
      <c r="AF538" s="23">
        <v>4419.55</v>
      </c>
      <c r="AG538" s="2">
        <f t="shared" si="335"/>
        <v>4416.8565000000008</v>
      </c>
      <c r="AH538" s="25">
        <f t="shared" si="336"/>
        <v>1</v>
      </c>
      <c r="AI538" s="6">
        <f t="shared" si="337"/>
        <v>7.5403852163158369E-4</v>
      </c>
      <c r="AJ538" s="2">
        <f t="shared" si="338"/>
        <v>0.46408436605033426</v>
      </c>
    </row>
    <row r="539" spans="29:37" x14ac:dyDescent="0.25">
      <c r="AC539" s="18" t="s">
        <v>248</v>
      </c>
      <c r="AD539" s="18" t="s">
        <v>249</v>
      </c>
      <c r="AE539" s="19">
        <v>40232</v>
      </c>
      <c r="AF539" s="23">
        <v>4459.1499999999996</v>
      </c>
      <c r="AG539" s="2">
        <f t="shared" si="335"/>
        <v>4398.313000000001</v>
      </c>
      <c r="AH539" s="25">
        <f t="shared" si="336"/>
        <v>1</v>
      </c>
      <c r="AI539" s="6">
        <f t="shared" si="337"/>
        <v>8.9601882544600997E-3</v>
      </c>
      <c r="AJ539" s="2">
        <f t="shared" si="338"/>
        <v>0.46408436605033426</v>
      </c>
    </row>
    <row r="540" spans="29:37" x14ac:dyDescent="0.25">
      <c r="AC540" s="18" t="s">
        <v>248</v>
      </c>
      <c r="AD540" s="18" t="s">
        <v>249</v>
      </c>
      <c r="AE540" s="19">
        <v>40233</v>
      </c>
      <c r="AF540" s="23">
        <v>4556.28</v>
      </c>
      <c r="AG540" s="2">
        <f t="shared" si="335"/>
        <v>4393.5735000000004</v>
      </c>
      <c r="AH540" s="25">
        <f t="shared" si="336"/>
        <v>1</v>
      </c>
      <c r="AI540" s="6">
        <f t="shared" si="337"/>
        <v>2.1782178217821802E-2</v>
      </c>
      <c r="AJ540" s="2">
        <f t="shared" si="338"/>
        <v>0.46408436605033426</v>
      </c>
    </row>
    <row r="541" spans="29:37" x14ac:dyDescent="0.25">
      <c r="AC541" s="18" t="s">
        <v>248</v>
      </c>
      <c r="AD541" s="18" t="s">
        <v>249</v>
      </c>
      <c r="AE541" s="19">
        <v>40234</v>
      </c>
      <c r="AF541" s="23">
        <v>4629.96</v>
      </c>
      <c r="AG541" s="2">
        <f t="shared" si="335"/>
        <v>4391.7110000000011</v>
      </c>
      <c r="AH541" s="25">
        <f t="shared" si="336"/>
        <v>1</v>
      </c>
      <c r="AI541" s="6">
        <f t="shared" si="337"/>
        <v>1.6171086939345214E-2</v>
      </c>
      <c r="AJ541" s="2">
        <f t="shared" si="338"/>
        <v>0.46408436605033426</v>
      </c>
      <c r="AK541" s="14">
        <f t="shared" si="331"/>
        <v>2.5201658636615498E-3</v>
      </c>
    </row>
    <row r="542" spans="29:37" x14ac:dyDescent="0.25">
      <c r="AC542" s="18" t="s">
        <v>248</v>
      </c>
      <c r="AD542" s="18" t="s">
        <v>249</v>
      </c>
      <c r="AE542" s="19">
        <v>40235</v>
      </c>
      <c r="AF542" s="23">
        <v>4634.67</v>
      </c>
      <c r="AG542" s="2">
        <f t="shared" si="335"/>
        <v>4396.5505000000003</v>
      </c>
      <c r="AH542" s="25">
        <f t="shared" si="336"/>
        <v>1</v>
      </c>
      <c r="AI542" s="6">
        <f t="shared" si="337"/>
        <v>1.0172874063707482E-3</v>
      </c>
      <c r="AJ542" s="2">
        <f t="shared" si="338"/>
        <v>0.46408436605033426</v>
      </c>
    </row>
    <row r="543" spans="29:37" x14ac:dyDescent="0.25">
      <c r="AC543" s="18" t="s">
        <v>248</v>
      </c>
      <c r="AD543" s="18" t="s">
        <v>249</v>
      </c>
      <c r="AE543" s="19">
        <v>40238</v>
      </c>
      <c r="AF543" s="23">
        <v>4686.2700000000004</v>
      </c>
      <c r="AG543" s="2">
        <f t="shared" si="335"/>
        <v>4406.8060000000005</v>
      </c>
      <c r="AH543" s="25">
        <f t="shared" si="336"/>
        <v>1</v>
      </c>
      <c r="AI543" s="6">
        <f t="shared" si="337"/>
        <v>1.1133478759005611E-2</v>
      </c>
      <c r="AJ543" s="2">
        <f t="shared" si="338"/>
        <v>0.46408436605033426</v>
      </c>
    </row>
    <row r="544" spans="29:37" x14ac:dyDescent="0.25">
      <c r="AC544" s="18" t="s">
        <v>248</v>
      </c>
      <c r="AD544" s="18" t="s">
        <v>249</v>
      </c>
      <c r="AE544" s="19">
        <v>40239</v>
      </c>
      <c r="AF544" s="23">
        <v>4690.29</v>
      </c>
      <c r="AG544" s="2">
        <f t="shared" si="335"/>
        <v>4426.6015000000007</v>
      </c>
      <c r="AH544" s="25">
        <f t="shared" si="336"/>
        <v>1</v>
      </c>
      <c r="AI544" s="6">
        <f t="shared" si="337"/>
        <v>8.57825093304454E-4</v>
      </c>
      <c r="AJ544" s="2">
        <f t="shared" si="338"/>
        <v>0.46408436605033426</v>
      </c>
    </row>
    <row r="545" spans="29:37" x14ac:dyDescent="0.25">
      <c r="AC545" s="18" t="s">
        <v>248</v>
      </c>
      <c r="AD545" s="18" t="s">
        <v>249</v>
      </c>
      <c r="AE545" s="19">
        <v>40240</v>
      </c>
      <c r="AF545" s="23">
        <v>4758.43</v>
      </c>
      <c r="AG545" s="2">
        <f t="shared" si="335"/>
        <v>4451.1675000000005</v>
      </c>
      <c r="AH545" s="25">
        <f t="shared" si="336"/>
        <v>1</v>
      </c>
      <c r="AI545" s="6">
        <f t="shared" si="337"/>
        <v>1.4527886335386597E-2</v>
      </c>
      <c r="AJ545" s="2">
        <f t="shared" si="338"/>
        <v>0.46408436605033426</v>
      </c>
    </row>
    <row r="546" spans="29:37" x14ac:dyDescent="0.25">
      <c r="AC546" s="18" t="s">
        <v>248</v>
      </c>
      <c r="AD546" s="18" t="s">
        <v>249</v>
      </c>
      <c r="AE546" s="19">
        <v>40241</v>
      </c>
      <c r="AF546" s="23">
        <v>4586.5200000000004</v>
      </c>
      <c r="AG546" s="2">
        <f t="shared" si="335"/>
        <v>4463.6745000000001</v>
      </c>
      <c r="AH546" s="25">
        <f t="shared" si="336"/>
        <v>1</v>
      </c>
      <c r="AI546" s="6">
        <f t="shared" si="337"/>
        <v>-3.6127462209173955E-2</v>
      </c>
      <c r="AJ546" s="2">
        <f t="shared" si="338"/>
        <v>0.46408436605033426</v>
      </c>
      <c r="AK546" s="14">
        <f t="shared" ref="AK546" si="339">AJ546/AJ536-1</f>
        <v>1.4467969847492768E-2</v>
      </c>
    </row>
    <row r="547" spans="29:37" x14ac:dyDescent="0.25">
      <c r="AC547" s="18" t="s">
        <v>248</v>
      </c>
      <c r="AD547" s="18" t="s">
        <v>249</v>
      </c>
      <c r="AE547" s="19">
        <v>40242</v>
      </c>
      <c r="AF547" s="23">
        <v>4604.59</v>
      </c>
      <c r="AG547" s="2">
        <f t="shared" si="335"/>
        <v>4475.1715000000004</v>
      </c>
      <c r="AH547" s="25">
        <f t="shared" si="336"/>
        <v>1</v>
      </c>
      <c r="AI547" s="6">
        <f t="shared" si="337"/>
        <v>3.9398062147335544E-3</v>
      </c>
      <c r="AJ547" s="2">
        <f t="shared" si="338"/>
        <v>0.46408436605033426</v>
      </c>
    </row>
    <row r="548" spans="29:37" x14ac:dyDescent="0.25">
      <c r="AC548" s="18" t="s">
        <v>248</v>
      </c>
      <c r="AD548" s="18" t="s">
        <v>249</v>
      </c>
      <c r="AE548" s="19">
        <v>40245</v>
      </c>
      <c r="AF548" s="23">
        <v>4654.58</v>
      </c>
      <c r="AG548" s="2">
        <f t="shared" si="335"/>
        <v>4491.3320000000003</v>
      </c>
      <c r="AH548" s="25">
        <f t="shared" si="336"/>
        <v>1</v>
      </c>
      <c r="AI548" s="6">
        <f t="shared" si="337"/>
        <v>1.085655834721444E-2</v>
      </c>
      <c r="AJ548" s="2">
        <f t="shared" si="338"/>
        <v>0.46408436605033426</v>
      </c>
    </row>
    <row r="549" spans="29:37" x14ac:dyDescent="0.25">
      <c r="AC549" s="18" t="s">
        <v>248</v>
      </c>
      <c r="AD549" s="18" t="s">
        <v>249</v>
      </c>
      <c r="AE549" s="19">
        <v>40246</v>
      </c>
      <c r="AF549" s="23">
        <v>4660.13</v>
      </c>
      <c r="AG549" s="2">
        <f t="shared" si="335"/>
        <v>4509.25</v>
      </c>
      <c r="AH549" s="25">
        <f t="shared" si="336"/>
        <v>1</v>
      </c>
      <c r="AI549" s="6">
        <f t="shared" si="337"/>
        <v>1.1923739628494356E-3</v>
      </c>
      <c r="AJ549" s="2">
        <f t="shared" si="338"/>
        <v>0.46408436605033426</v>
      </c>
    </row>
    <row r="550" spans="29:37" x14ac:dyDescent="0.25">
      <c r="AC550" s="18" t="s">
        <v>248</v>
      </c>
      <c r="AD550" s="18" t="s">
        <v>249</v>
      </c>
      <c r="AE550" s="19">
        <v>40247</v>
      </c>
      <c r="AF550" s="23">
        <v>4598.99</v>
      </c>
      <c r="AG550" s="2">
        <f t="shared" si="335"/>
        <v>4521.0455000000011</v>
      </c>
      <c r="AH550" s="25">
        <f t="shared" si="336"/>
        <v>1</v>
      </c>
      <c r="AI550" s="6">
        <f t="shared" si="337"/>
        <v>-1.3119805670657292E-2</v>
      </c>
      <c r="AJ550" s="2">
        <f t="shared" si="338"/>
        <v>0.46408436605033426</v>
      </c>
    </row>
    <row r="551" spans="29:37" x14ac:dyDescent="0.25">
      <c r="AC551" s="18" t="s">
        <v>248</v>
      </c>
      <c r="AD551" s="18" t="s">
        <v>249</v>
      </c>
      <c r="AE551" s="19">
        <v>40248</v>
      </c>
      <c r="AF551" s="23">
        <v>4562.87</v>
      </c>
      <c r="AG551" s="2">
        <f t="shared" si="335"/>
        <v>4528.7670000000007</v>
      </c>
      <c r="AH551" s="25">
        <f t="shared" si="336"/>
        <v>1</v>
      </c>
      <c r="AI551" s="6">
        <f t="shared" si="337"/>
        <v>-7.8538983559433007E-3</v>
      </c>
      <c r="AJ551" s="2">
        <f t="shared" si="338"/>
        <v>0.46408436605033426</v>
      </c>
      <c r="AK551" s="14">
        <f t="shared" si="333"/>
        <v>0</v>
      </c>
    </row>
    <row r="552" spans="29:37" x14ac:dyDescent="0.25">
      <c r="AC552" s="18" t="s">
        <v>248</v>
      </c>
      <c r="AD552" s="18" t="s">
        <v>249</v>
      </c>
      <c r="AE552" s="19">
        <v>40249</v>
      </c>
      <c r="AF552" s="23">
        <v>4492.8599999999997</v>
      </c>
      <c r="AG552" s="2">
        <f t="shared" si="335"/>
        <v>4537.8455000000004</v>
      </c>
      <c r="AH552" s="25">
        <f t="shared" si="336"/>
        <v>0</v>
      </c>
      <c r="AI552" s="6">
        <f t="shared" si="337"/>
        <v>-1.534341324648747E-2</v>
      </c>
      <c r="AJ552" s="2">
        <f t="shared" si="338"/>
        <v>0.46408436605033426</v>
      </c>
    </row>
    <row r="553" spans="29:37" x14ac:dyDescent="0.25">
      <c r="AC553" s="18" t="s">
        <v>248</v>
      </c>
      <c r="AD553" s="18" t="s">
        <v>249</v>
      </c>
      <c r="AE553" s="19">
        <v>40252</v>
      </c>
      <c r="AF553" s="23">
        <v>4454.76</v>
      </c>
      <c r="AG553" s="2">
        <f t="shared" si="335"/>
        <v>4545.0389999999998</v>
      </c>
      <c r="AH553" s="25">
        <f t="shared" si="336"/>
        <v>0</v>
      </c>
      <c r="AI553" s="6">
        <f t="shared" si="337"/>
        <v>-8.4801217932451989E-3</v>
      </c>
      <c r="AJ553" s="2">
        <f t="shared" si="338"/>
        <v>0.46014887410388644</v>
      </c>
    </row>
    <row r="554" spans="29:37" x14ac:dyDescent="0.25">
      <c r="AC554" s="18" t="s">
        <v>248</v>
      </c>
      <c r="AD554" s="18" t="s">
        <v>249</v>
      </c>
      <c r="AE554" s="19">
        <v>40253</v>
      </c>
      <c r="AF554" s="23">
        <v>4491.46</v>
      </c>
      <c r="AG554" s="2">
        <f t="shared" si="335"/>
        <v>4554.0174999999999</v>
      </c>
      <c r="AH554" s="25">
        <f t="shared" si="336"/>
        <v>0</v>
      </c>
      <c r="AI554" s="6">
        <f t="shared" si="337"/>
        <v>8.2383787229838301E-3</v>
      </c>
      <c r="AJ554" s="2">
        <f t="shared" si="338"/>
        <v>0.46393975479770888</v>
      </c>
    </row>
    <row r="555" spans="29:37" x14ac:dyDescent="0.25">
      <c r="AC555" s="18" t="s">
        <v>248</v>
      </c>
      <c r="AD555" s="18" t="s">
        <v>249</v>
      </c>
      <c r="AE555" s="19">
        <v>40254</v>
      </c>
      <c r="AF555" s="23">
        <v>4616.05</v>
      </c>
      <c r="AG555" s="2">
        <f t="shared" si="335"/>
        <v>4566.5074999999997</v>
      </c>
      <c r="AH555" s="25">
        <f t="shared" si="336"/>
        <v>1</v>
      </c>
      <c r="AI555" s="6">
        <f t="shared" si="337"/>
        <v>2.7739309712209392E-2</v>
      </c>
      <c r="AJ555" s="2">
        <f t="shared" si="338"/>
        <v>0.47680912334384901</v>
      </c>
    </row>
    <row r="556" spans="29:37" x14ac:dyDescent="0.25">
      <c r="AC556" s="18" t="s">
        <v>248</v>
      </c>
      <c r="AD556" s="18" t="s">
        <v>249</v>
      </c>
      <c r="AE556" s="19">
        <v>40255</v>
      </c>
      <c r="AF556" s="23">
        <v>4630.95</v>
      </c>
      <c r="AG556" s="2">
        <f t="shared" si="335"/>
        <v>4580.2289999999994</v>
      </c>
      <c r="AH556" s="25">
        <f t="shared" si="336"/>
        <v>1</v>
      </c>
      <c r="AI556" s="6">
        <f t="shared" si="337"/>
        <v>3.2278679823658507E-3</v>
      </c>
      <c r="AJ556" s="2">
        <f t="shared" si="338"/>
        <v>0.47680912334384901</v>
      </c>
      <c r="AK556" s="14">
        <f t="shared" ref="AK556" si="340">AJ556/AJ546-1</f>
        <v>2.7419060464826339E-2</v>
      </c>
    </row>
    <row r="557" spans="29:37" x14ac:dyDescent="0.25">
      <c r="AC557" s="18" t="s">
        <v>248</v>
      </c>
      <c r="AD557" s="18" t="s">
        <v>249</v>
      </c>
      <c r="AE557" s="19">
        <v>40256</v>
      </c>
      <c r="AF557" s="23">
        <v>4663.8999999999996</v>
      </c>
      <c r="AG557" s="2">
        <f t="shared" si="335"/>
        <v>4592.6129999999994</v>
      </c>
      <c r="AH557" s="25">
        <f t="shared" si="336"/>
        <v>1</v>
      </c>
      <c r="AI557" s="6">
        <f t="shared" si="337"/>
        <v>7.1151707533010367E-3</v>
      </c>
      <c r="AJ557" s="2">
        <f t="shared" si="338"/>
        <v>0.47680912334384901</v>
      </c>
    </row>
    <row r="558" spans="29:37" x14ac:dyDescent="0.25">
      <c r="AC558" s="18" t="s">
        <v>248</v>
      </c>
      <c r="AD558" s="18" t="s">
        <v>249</v>
      </c>
      <c r="AE558" s="19">
        <v>40259</v>
      </c>
      <c r="AF558" s="23">
        <v>4690.2</v>
      </c>
      <c r="AG558" s="2">
        <f t="shared" si="335"/>
        <v>4606.1455000000005</v>
      </c>
      <c r="AH558" s="25">
        <f t="shared" si="336"/>
        <v>1</v>
      </c>
      <c r="AI558" s="6">
        <f t="shared" si="337"/>
        <v>5.6390574411973038E-3</v>
      </c>
      <c r="AJ558" s="2">
        <f t="shared" si="338"/>
        <v>0.47680912334384901</v>
      </c>
    </row>
    <row r="559" spans="29:37" x14ac:dyDescent="0.25">
      <c r="AC559" s="18" t="s">
        <v>248</v>
      </c>
      <c r="AD559" s="18" t="s">
        <v>249</v>
      </c>
      <c r="AE559" s="19">
        <v>40260</v>
      </c>
      <c r="AF559" s="23">
        <v>4658.63</v>
      </c>
      <c r="AG559" s="2">
        <f t="shared" si="335"/>
        <v>4616.1194999999998</v>
      </c>
      <c r="AH559" s="25">
        <f t="shared" si="336"/>
        <v>1</v>
      </c>
      <c r="AI559" s="6">
        <f t="shared" si="337"/>
        <v>-6.7310562449361955E-3</v>
      </c>
      <c r="AJ559" s="2">
        <f t="shared" si="338"/>
        <v>0.47680912334384901</v>
      </c>
    </row>
    <row r="560" spans="29:37" x14ac:dyDescent="0.25">
      <c r="AC560" s="18" t="s">
        <v>248</v>
      </c>
      <c r="AD560" s="18" t="s">
        <v>249</v>
      </c>
      <c r="AE560" s="19">
        <v>40261</v>
      </c>
      <c r="AF560" s="23">
        <v>4683.0600000000004</v>
      </c>
      <c r="AG560" s="2">
        <f t="shared" si="335"/>
        <v>4622.4584999999997</v>
      </c>
      <c r="AH560" s="25">
        <f t="shared" si="336"/>
        <v>1</v>
      </c>
      <c r="AI560" s="6">
        <f t="shared" si="337"/>
        <v>5.2440309704784305E-3</v>
      </c>
      <c r="AJ560" s="2">
        <f t="shared" si="338"/>
        <v>0.47680912334384901</v>
      </c>
    </row>
    <row r="561" spans="29:37" x14ac:dyDescent="0.25">
      <c r="AC561" s="18" t="s">
        <v>248</v>
      </c>
      <c r="AD561" s="18" t="s">
        <v>249</v>
      </c>
      <c r="AE561" s="19">
        <v>40262</v>
      </c>
      <c r="AF561" s="23">
        <v>4620.75</v>
      </c>
      <c r="AG561" s="2">
        <f t="shared" si="335"/>
        <v>4621.9979999999996</v>
      </c>
      <c r="AH561" s="25">
        <f t="shared" si="336"/>
        <v>0</v>
      </c>
      <c r="AI561" s="6">
        <f t="shared" si="337"/>
        <v>-1.3305402877605732E-2</v>
      </c>
      <c r="AJ561" s="2">
        <f t="shared" si="338"/>
        <v>0.47680912334384901</v>
      </c>
      <c r="AK561" s="14">
        <f t="shared" si="330"/>
        <v>2.7419060464826339E-2</v>
      </c>
    </row>
    <row r="562" spans="29:37" x14ac:dyDescent="0.25">
      <c r="AC562" s="18" t="s">
        <v>248</v>
      </c>
      <c r="AD562" s="18" t="s">
        <v>249</v>
      </c>
      <c r="AE562" s="19">
        <v>40263</v>
      </c>
      <c r="AF562" s="23">
        <v>4686.93</v>
      </c>
      <c r="AG562" s="2">
        <f t="shared" si="335"/>
        <v>4624.6109999999999</v>
      </c>
      <c r="AH562" s="25">
        <f t="shared" si="336"/>
        <v>1</v>
      </c>
      <c r="AI562" s="6">
        <f t="shared" si="337"/>
        <v>1.432235026781381E-2</v>
      </c>
      <c r="AJ562" s="2">
        <f t="shared" si="338"/>
        <v>0.48363815061926885</v>
      </c>
    </row>
    <row r="563" spans="29:37" x14ac:dyDescent="0.25">
      <c r="AC563" s="18" t="s">
        <v>248</v>
      </c>
      <c r="AD563" s="18" t="s">
        <v>249</v>
      </c>
      <c r="AE563" s="19">
        <v>40266</v>
      </c>
      <c r="AF563" s="23">
        <v>4723.6099999999997</v>
      </c>
      <c r="AG563" s="2">
        <f t="shared" si="335"/>
        <v>4626.478000000001</v>
      </c>
      <c r="AH563" s="25">
        <f t="shared" si="336"/>
        <v>1</v>
      </c>
      <c r="AI563" s="6">
        <f t="shared" si="337"/>
        <v>7.8260183104930103E-3</v>
      </c>
      <c r="AJ563" s="2">
        <f t="shared" si="338"/>
        <v>0.48363815061926885</v>
      </c>
    </row>
    <row r="564" spans="29:37" x14ac:dyDescent="0.25">
      <c r="AC564" s="18" t="s">
        <v>248</v>
      </c>
      <c r="AD564" s="18" t="s">
        <v>249</v>
      </c>
      <c r="AE564" s="19">
        <v>40267</v>
      </c>
      <c r="AF564" s="23">
        <v>4744.42</v>
      </c>
      <c r="AG564" s="2">
        <f t="shared" si="335"/>
        <v>4629.1845000000003</v>
      </c>
      <c r="AH564" s="25">
        <f t="shared" si="336"/>
        <v>1</v>
      </c>
      <c r="AI564" s="6">
        <f t="shared" si="337"/>
        <v>4.4055288222355493E-3</v>
      </c>
      <c r="AJ564" s="2">
        <f t="shared" si="338"/>
        <v>0.48363815061926885</v>
      </c>
    </row>
    <row r="565" spans="29:37" x14ac:dyDescent="0.25">
      <c r="AC565" s="18" t="s">
        <v>248</v>
      </c>
      <c r="AD565" s="18" t="s">
        <v>249</v>
      </c>
      <c r="AE565" s="19">
        <v>40268</v>
      </c>
      <c r="AF565" s="23">
        <v>4756.16</v>
      </c>
      <c r="AG565" s="2">
        <f t="shared" si="335"/>
        <v>4629.070999999999</v>
      </c>
      <c r="AH565" s="25">
        <f t="shared" si="336"/>
        <v>1</v>
      </c>
      <c r="AI565" s="6">
        <f t="shared" si="337"/>
        <v>2.47448581702292E-3</v>
      </c>
      <c r="AJ565" s="2">
        <f t="shared" si="338"/>
        <v>0.48363815061926885</v>
      </c>
    </row>
    <row r="566" spans="29:37" x14ac:dyDescent="0.25">
      <c r="AC566" s="18" t="s">
        <v>248</v>
      </c>
      <c r="AD566" s="18" t="s">
        <v>249</v>
      </c>
      <c r="AE566" s="19">
        <v>40269</v>
      </c>
      <c r="AF566" s="23">
        <v>4827.21</v>
      </c>
      <c r="AG566" s="2">
        <f t="shared" si="335"/>
        <v>4641.1054999999997</v>
      </c>
      <c r="AH566" s="25">
        <f t="shared" si="336"/>
        <v>1</v>
      </c>
      <c r="AI566" s="6">
        <f t="shared" si="337"/>
        <v>1.4938521832739138E-2</v>
      </c>
      <c r="AJ566" s="2">
        <f t="shared" si="338"/>
        <v>0.48363815061926885</v>
      </c>
      <c r="AK566" s="14">
        <f t="shared" si="331"/>
        <v>1.432235026781381E-2</v>
      </c>
    </row>
    <row r="567" spans="29:37" x14ac:dyDescent="0.25">
      <c r="AC567" s="18" t="s">
        <v>248</v>
      </c>
      <c r="AD567" s="18" t="s">
        <v>249</v>
      </c>
      <c r="AE567" s="19">
        <v>40270</v>
      </c>
      <c r="AF567" s="23">
        <v>4843.17</v>
      </c>
      <c r="AG567" s="2">
        <f t="shared" si="335"/>
        <v>4653.0344999999998</v>
      </c>
      <c r="AH567" s="25">
        <f t="shared" si="336"/>
        <v>1</v>
      </c>
      <c r="AI567" s="6">
        <f t="shared" si="337"/>
        <v>3.3062576519355957E-3</v>
      </c>
      <c r="AJ567" s="2">
        <f t="shared" si="338"/>
        <v>0.48363815061926885</v>
      </c>
    </row>
    <row r="568" spans="29:37" x14ac:dyDescent="0.25">
      <c r="AC568" s="18" t="s">
        <v>248</v>
      </c>
      <c r="AD568" s="18" t="s">
        <v>249</v>
      </c>
      <c r="AE568" s="19">
        <v>40274</v>
      </c>
      <c r="AF568" s="23">
        <v>4852.8999999999996</v>
      </c>
      <c r="AG568" s="2">
        <f t="shared" si="335"/>
        <v>4662.9504999999999</v>
      </c>
      <c r="AH568" s="25">
        <f t="shared" si="336"/>
        <v>1</v>
      </c>
      <c r="AI568" s="6">
        <f t="shared" si="337"/>
        <v>2.0090147568636585E-3</v>
      </c>
      <c r="AJ568" s="2">
        <f t="shared" si="338"/>
        <v>0.48363815061926885</v>
      </c>
    </row>
    <row r="569" spans="29:37" x14ac:dyDescent="0.25">
      <c r="AC569" s="18" t="s">
        <v>248</v>
      </c>
      <c r="AD569" s="18" t="s">
        <v>249</v>
      </c>
      <c r="AE569" s="19">
        <v>40275</v>
      </c>
      <c r="AF569" s="23">
        <v>4863.6400000000003</v>
      </c>
      <c r="AG569" s="2">
        <f t="shared" si="335"/>
        <v>4673.1260000000002</v>
      </c>
      <c r="AH569" s="25">
        <f t="shared" si="336"/>
        <v>1</v>
      </c>
      <c r="AI569" s="6">
        <f t="shared" si="337"/>
        <v>2.2131096869915101E-3</v>
      </c>
      <c r="AJ569" s="2">
        <f t="shared" si="338"/>
        <v>0.48363815061926885</v>
      </c>
    </row>
    <row r="570" spans="29:37" x14ac:dyDescent="0.25">
      <c r="AC570" s="18" t="s">
        <v>248</v>
      </c>
      <c r="AD570" s="18" t="s">
        <v>249</v>
      </c>
      <c r="AE570" s="19">
        <v>40276</v>
      </c>
      <c r="AF570" s="23">
        <v>4864.92</v>
      </c>
      <c r="AG570" s="2">
        <f t="shared" si="335"/>
        <v>4686.4224999999988</v>
      </c>
      <c r="AH570" s="25">
        <f t="shared" si="336"/>
        <v>1</v>
      </c>
      <c r="AI570" s="6">
        <f t="shared" si="337"/>
        <v>2.6317737332526292E-4</v>
      </c>
      <c r="AJ570" s="2">
        <f t="shared" si="338"/>
        <v>0.48363815061926885</v>
      </c>
    </row>
    <row r="571" spans="29:37" x14ac:dyDescent="0.25">
      <c r="AC571" s="18" t="s">
        <v>248</v>
      </c>
      <c r="AD571" s="18" t="s">
        <v>249</v>
      </c>
      <c r="AE571" s="19">
        <v>40277</v>
      </c>
      <c r="AF571" s="23">
        <v>4939.18</v>
      </c>
      <c r="AG571" s="2">
        <f t="shared" si="335"/>
        <v>4705.2379999999994</v>
      </c>
      <c r="AH571" s="25">
        <f t="shared" si="336"/>
        <v>1</v>
      </c>
      <c r="AI571" s="6">
        <f t="shared" si="337"/>
        <v>1.5264382559220024E-2</v>
      </c>
      <c r="AJ571" s="2">
        <f t="shared" si="338"/>
        <v>0.48363815061926885</v>
      </c>
      <c r="AK571" s="14">
        <f t="shared" ref="AK571" si="341">AJ571/AJ561-1</f>
        <v>1.432235026781381E-2</v>
      </c>
    </row>
    <row r="572" spans="29:37" x14ac:dyDescent="0.25">
      <c r="AC572" s="18" t="s">
        <v>248</v>
      </c>
      <c r="AD572" s="18" t="s">
        <v>249</v>
      </c>
      <c r="AE572" s="19">
        <v>40280</v>
      </c>
      <c r="AF572" s="23">
        <v>4976.38</v>
      </c>
      <c r="AG572" s="2">
        <f t="shared" si="335"/>
        <v>4729.4139999999998</v>
      </c>
      <c r="AH572" s="25">
        <f t="shared" si="336"/>
        <v>1</v>
      </c>
      <c r="AI572" s="6">
        <f t="shared" si="337"/>
        <v>7.531614559501687E-3</v>
      </c>
      <c r="AJ572" s="2">
        <f t="shared" si="338"/>
        <v>0.48363815061926885</v>
      </c>
    </row>
    <row r="573" spans="29:37" x14ac:dyDescent="0.25">
      <c r="AC573" s="18" t="s">
        <v>248</v>
      </c>
      <c r="AD573" s="18" t="s">
        <v>249</v>
      </c>
      <c r="AE573" s="19">
        <v>40281</v>
      </c>
      <c r="AF573" s="23">
        <v>4919.87</v>
      </c>
      <c r="AG573" s="2">
        <f t="shared" si="335"/>
        <v>4752.6694999999991</v>
      </c>
      <c r="AH573" s="25">
        <f t="shared" si="336"/>
        <v>1</v>
      </c>
      <c r="AI573" s="6">
        <f t="shared" si="337"/>
        <v>-1.1355644062551518E-2</v>
      </c>
      <c r="AJ573" s="2">
        <f t="shared" si="338"/>
        <v>0.48363815061926885</v>
      </c>
    </row>
    <row r="574" spans="29:37" x14ac:dyDescent="0.25">
      <c r="AC574" s="18" t="s">
        <v>248</v>
      </c>
      <c r="AD574" s="18" t="s">
        <v>249</v>
      </c>
      <c r="AE574" s="19">
        <v>40282</v>
      </c>
      <c r="AF574" s="23">
        <v>4977.51</v>
      </c>
      <c r="AG574" s="2">
        <f t="shared" si="335"/>
        <v>4776.9719999999998</v>
      </c>
      <c r="AH574" s="25">
        <f t="shared" si="336"/>
        <v>1</v>
      </c>
      <c r="AI574" s="6">
        <f t="shared" si="337"/>
        <v>1.1715756717149084E-2</v>
      </c>
      <c r="AJ574" s="2">
        <f t="shared" si="338"/>
        <v>0.48363815061926885</v>
      </c>
    </row>
    <row r="575" spans="29:37" x14ac:dyDescent="0.25">
      <c r="AC575" s="18" t="s">
        <v>248</v>
      </c>
      <c r="AD575" s="18" t="s">
        <v>249</v>
      </c>
      <c r="AE575" s="19">
        <v>40283</v>
      </c>
      <c r="AF575" s="23">
        <v>4914.75</v>
      </c>
      <c r="AG575" s="2">
        <f t="shared" si="335"/>
        <v>4791.9070000000002</v>
      </c>
      <c r="AH575" s="25">
        <f t="shared" si="336"/>
        <v>1</v>
      </c>
      <c r="AI575" s="6">
        <f t="shared" si="337"/>
        <v>-1.2608713995552079E-2</v>
      </c>
      <c r="AJ575" s="2">
        <f t="shared" si="338"/>
        <v>0.48363815061926885</v>
      </c>
    </row>
    <row r="576" spans="29:37" x14ac:dyDescent="0.25">
      <c r="AC576" s="18" t="s">
        <v>248</v>
      </c>
      <c r="AD576" s="18" t="s">
        <v>249</v>
      </c>
      <c r="AE576" s="19">
        <v>40284</v>
      </c>
      <c r="AF576" s="23">
        <v>4898.67</v>
      </c>
      <c r="AG576" s="2">
        <f t="shared" si="335"/>
        <v>4805.2929999999997</v>
      </c>
      <c r="AH576" s="25">
        <f t="shared" si="336"/>
        <v>1</v>
      </c>
      <c r="AI576" s="6">
        <f t="shared" si="337"/>
        <v>-3.2717839157637707E-3</v>
      </c>
      <c r="AJ576" s="2">
        <f t="shared" si="338"/>
        <v>0.48363815061926885</v>
      </c>
      <c r="AK576" s="14">
        <f t="shared" si="333"/>
        <v>0</v>
      </c>
    </row>
    <row r="577" spans="29:37" x14ac:dyDescent="0.25">
      <c r="AC577" s="18" t="s">
        <v>248</v>
      </c>
      <c r="AD577" s="18" t="s">
        <v>249</v>
      </c>
      <c r="AE577" s="19">
        <v>40287</v>
      </c>
      <c r="AF577" s="23">
        <v>4688.84</v>
      </c>
      <c r="AG577" s="2">
        <f t="shared" si="335"/>
        <v>4806.5399999999991</v>
      </c>
      <c r="AH577" s="25">
        <f t="shared" si="336"/>
        <v>0</v>
      </c>
      <c r="AI577" s="6">
        <f t="shared" si="337"/>
        <v>-4.283407537147832E-2</v>
      </c>
      <c r="AJ577" s="2">
        <f t="shared" si="338"/>
        <v>0.48363815061926885</v>
      </c>
    </row>
    <row r="578" spans="29:37" x14ac:dyDescent="0.25">
      <c r="AC578" s="18" t="s">
        <v>248</v>
      </c>
      <c r="AD578" s="18" t="s">
        <v>249</v>
      </c>
      <c r="AE578" s="19">
        <v>40288</v>
      </c>
      <c r="AF578" s="23">
        <v>4749.93</v>
      </c>
      <c r="AG578" s="2">
        <f t="shared" si="335"/>
        <v>4809.5264999999981</v>
      </c>
      <c r="AH578" s="25">
        <f t="shared" si="336"/>
        <v>0</v>
      </c>
      <c r="AI578" s="6">
        <f t="shared" si="337"/>
        <v>1.302880883118207E-2</v>
      </c>
      <c r="AJ578" s="2">
        <f t="shared" si="338"/>
        <v>0.48993937962715373</v>
      </c>
    </row>
    <row r="579" spans="29:37" x14ac:dyDescent="0.25">
      <c r="AC579" s="18" t="s">
        <v>248</v>
      </c>
      <c r="AD579" s="18" t="s">
        <v>249</v>
      </c>
      <c r="AE579" s="19">
        <v>40289</v>
      </c>
      <c r="AF579" s="23">
        <v>4893.9799999999996</v>
      </c>
      <c r="AG579" s="2">
        <f t="shared" si="335"/>
        <v>4821.2939999999999</v>
      </c>
      <c r="AH579" s="25">
        <f t="shared" si="336"/>
        <v>1</v>
      </c>
      <c r="AI579" s="6">
        <f t="shared" si="337"/>
        <v>3.0326762710187083E-2</v>
      </c>
      <c r="AJ579" s="2">
        <f t="shared" si="338"/>
        <v>0.50479765493548268</v>
      </c>
    </row>
    <row r="580" spans="29:37" x14ac:dyDescent="0.25">
      <c r="AC580" s="18" t="s">
        <v>248</v>
      </c>
      <c r="AD580" s="18" t="s">
        <v>249</v>
      </c>
      <c r="AE580" s="19">
        <v>40290</v>
      </c>
      <c r="AF580" s="23">
        <v>4902.3999999999996</v>
      </c>
      <c r="AG580" s="2">
        <f t="shared" si="335"/>
        <v>4832.2609999999995</v>
      </c>
      <c r="AH580" s="25">
        <f t="shared" si="336"/>
        <v>1</v>
      </c>
      <c r="AI580" s="6">
        <f t="shared" si="337"/>
        <v>1.7204810808379989E-3</v>
      </c>
      <c r="AJ580" s="2">
        <f t="shared" si="338"/>
        <v>0.50479765493548268</v>
      </c>
    </row>
    <row r="581" spans="29:37" x14ac:dyDescent="0.25">
      <c r="AC581" s="18" t="s">
        <v>248</v>
      </c>
      <c r="AD581" s="18" t="s">
        <v>249</v>
      </c>
      <c r="AE581" s="19">
        <v>40291</v>
      </c>
      <c r="AF581" s="23">
        <v>4864.16</v>
      </c>
      <c r="AG581" s="2">
        <f t="shared" si="335"/>
        <v>4844.4314999999997</v>
      </c>
      <c r="AH581" s="25">
        <f t="shared" si="336"/>
        <v>1</v>
      </c>
      <c r="AI581" s="6">
        <f t="shared" si="337"/>
        <v>-7.8002610966056984E-3</v>
      </c>
      <c r="AJ581" s="2">
        <f t="shared" si="338"/>
        <v>0.50479765493548268</v>
      </c>
      <c r="AK581" s="14">
        <f t="shared" ref="AK581" si="342">AJ581/AJ571-1</f>
        <v>4.3750693135188756E-2</v>
      </c>
    </row>
    <row r="582" spans="29:37" x14ac:dyDescent="0.25">
      <c r="AC582" s="18" t="s">
        <v>248</v>
      </c>
      <c r="AD582" s="18" t="s">
        <v>249</v>
      </c>
      <c r="AE582" s="19">
        <v>40294</v>
      </c>
      <c r="AF582" s="23">
        <v>4866.55</v>
      </c>
      <c r="AG582" s="2">
        <f t="shared" si="335"/>
        <v>4853.4125000000004</v>
      </c>
      <c r="AH582" s="25">
        <f t="shared" si="336"/>
        <v>1</v>
      </c>
      <c r="AI582" s="6">
        <f t="shared" si="337"/>
        <v>4.9134896878388901E-4</v>
      </c>
      <c r="AJ582" s="2">
        <f t="shared" si="338"/>
        <v>0.50479765493548268</v>
      </c>
    </row>
    <row r="583" spans="29:37" x14ac:dyDescent="0.25">
      <c r="AC583" s="18" t="s">
        <v>248</v>
      </c>
      <c r="AD583" s="18" t="s">
        <v>249</v>
      </c>
      <c r="AE583" s="19">
        <v>40295</v>
      </c>
      <c r="AF583" s="23">
        <v>4739.2700000000004</v>
      </c>
      <c r="AG583" s="2">
        <f t="shared" si="335"/>
        <v>4854.1954999999998</v>
      </c>
      <c r="AH583" s="25">
        <f t="shared" si="336"/>
        <v>0</v>
      </c>
      <c r="AI583" s="6">
        <f t="shared" si="337"/>
        <v>-2.6154051638224152E-2</v>
      </c>
      <c r="AJ583" s="2">
        <f t="shared" si="338"/>
        <v>0.50479765493548268</v>
      </c>
    </row>
    <row r="584" spans="29:37" x14ac:dyDescent="0.25">
      <c r="AC584" s="18" t="s">
        <v>248</v>
      </c>
      <c r="AD584" s="18" t="s">
        <v>249</v>
      </c>
      <c r="AE584" s="19">
        <v>40296</v>
      </c>
      <c r="AF584" s="23">
        <v>4714.43</v>
      </c>
      <c r="AG584" s="2">
        <f t="shared" si="335"/>
        <v>4852.6960000000008</v>
      </c>
      <c r="AH584" s="25">
        <f t="shared" si="336"/>
        <v>0</v>
      </c>
      <c r="AI584" s="6">
        <f t="shared" si="337"/>
        <v>-5.2413135356289553E-3</v>
      </c>
      <c r="AJ584" s="2">
        <f t="shared" si="338"/>
        <v>0.50215185215391556</v>
      </c>
    </row>
    <row r="585" spans="29:37" x14ac:dyDescent="0.25">
      <c r="AC585" s="18" t="s">
        <v>248</v>
      </c>
      <c r="AD585" s="18" t="s">
        <v>249</v>
      </c>
      <c r="AE585" s="19">
        <v>40297</v>
      </c>
      <c r="AF585" s="23">
        <v>4561.3999999999996</v>
      </c>
      <c r="AG585" s="2">
        <f t="shared" si="335"/>
        <v>4842.9580000000005</v>
      </c>
      <c r="AH585" s="25">
        <f t="shared" si="336"/>
        <v>0</v>
      </c>
      <c r="AI585" s="6">
        <f t="shared" si="337"/>
        <v>-3.2459915620764446E-2</v>
      </c>
      <c r="AJ585" s="2">
        <f t="shared" si="338"/>
        <v>0.48585204540418886</v>
      </c>
    </row>
    <row r="586" spans="29:37" x14ac:dyDescent="0.25">
      <c r="AC586" s="18" t="s">
        <v>248</v>
      </c>
      <c r="AD586" s="18" t="s">
        <v>249</v>
      </c>
      <c r="AE586" s="19">
        <v>40298</v>
      </c>
      <c r="AF586" s="23">
        <v>4438.68</v>
      </c>
      <c r="AG586" s="2">
        <f t="shared" si="335"/>
        <v>4823.5315000000001</v>
      </c>
      <c r="AH586" s="25">
        <f t="shared" si="336"/>
        <v>0</v>
      </c>
      <c r="AI586" s="6">
        <f t="shared" si="337"/>
        <v>-2.6904020695400432E-2</v>
      </c>
      <c r="AJ586" s="2">
        <f t="shared" si="338"/>
        <v>0.47278067191973194</v>
      </c>
      <c r="AK586" s="14">
        <f t="shared" ref="AK586:AK636" si="343">AJ586/AJ576-1</f>
        <v>-2.2449591054044427E-2</v>
      </c>
    </row>
    <row r="587" spans="29:37" x14ac:dyDescent="0.25">
      <c r="AC587" s="18" t="s">
        <v>248</v>
      </c>
      <c r="AD587" s="18" t="s">
        <v>249</v>
      </c>
      <c r="AE587" s="19">
        <v>40302</v>
      </c>
      <c r="AF587" s="23">
        <v>4434.13</v>
      </c>
      <c r="AG587" s="2">
        <f t="shared" si="335"/>
        <v>4803.0794999999998</v>
      </c>
      <c r="AH587" s="25">
        <f t="shared" si="336"/>
        <v>0</v>
      </c>
      <c r="AI587" s="6">
        <f t="shared" si="337"/>
        <v>-1.0250795281480096E-3</v>
      </c>
      <c r="AJ587" s="2">
        <f t="shared" si="338"/>
        <v>0.47229603413164295</v>
      </c>
    </row>
    <row r="588" spans="29:37" x14ac:dyDescent="0.25">
      <c r="AC588" s="18" t="s">
        <v>248</v>
      </c>
      <c r="AD588" s="18" t="s">
        <v>249</v>
      </c>
      <c r="AE588" s="19">
        <v>40303</v>
      </c>
      <c r="AF588" s="23">
        <v>4564.8100000000004</v>
      </c>
      <c r="AG588" s="2">
        <f t="shared" si="335"/>
        <v>4788.6750000000002</v>
      </c>
      <c r="AH588" s="25">
        <f t="shared" si="336"/>
        <v>0</v>
      </c>
      <c r="AI588" s="6">
        <f t="shared" si="337"/>
        <v>2.9471395741667461E-2</v>
      </c>
      <c r="AJ588" s="2">
        <f t="shared" si="338"/>
        <v>0.48621525746075667</v>
      </c>
    </row>
    <row r="589" spans="29:37" x14ac:dyDescent="0.25">
      <c r="AC589" s="18" t="s">
        <v>248</v>
      </c>
      <c r="AD589" s="18" t="s">
        <v>249</v>
      </c>
      <c r="AE589" s="19">
        <v>40304</v>
      </c>
      <c r="AF589" s="23">
        <v>4419.78</v>
      </c>
      <c r="AG589" s="2">
        <f t="shared" si="335"/>
        <v>4766.4819999999991</v>
      </c>
      <c r="AH589" s="25">
        <f t="shared" si="336"/>
        <v>0</v>
      </c>
      <c r="AI589" s="6">
        <f t="shared" si="337"/>
        <v>-3.1771311401789015E-2</v>
      </c>
      <c r="AJ589" s="2">
        <f t="shared" si="338"/>
        <v>0.47076756110766993</v>
      </c>
    </row>
    <row r="590" spans="29:37" x14ac:dyDescent="0.25">
      <c r="AC590" s="18" t="s">
        <v>248</v>
      </c>
      <c r="AD590" s="18" t="s">
        <v>249</v>
      </c>
      <c r="AE590" s="19">
        <v>40305</v>
      </c>
      <c r="AF590" s="23">
        <v>4350.76</v>
      </c>
      <c r="AG590" s="2">
        <f t="shared" si="335"/>
        <v>4740.7739999999994</v>
      </c>
      <c r="AH590" s="25">
        <f t="shared" si="336"/>
        <v>0</v>
      </c>
      <c r="AI590" s="6">
        <f t="shared" si="337"/>
        <v>-1.5616161890410707E-2</v>
      </c>
      <c r="AJ590" s="2">
        <f t="shared" si="338"/>
        <v>0.46341597866065876</v>
      </c>
    </row>
    <row r="591" spans="29:37" x14ac:dyDescent="0.25">
      <c r="AC591" s="18" t="s">
        <v>248</v>
      </c>
      <c r="AD591" s="18" t="s">
        <v>249</v>
      </c>
      <c r="AE591" s="19">
        <v>40308</v>
      </c>
      <c r="AF591" s="23">
        <v>4269.1099999999997</v>
      </c>
      <c r="AG591" s="2">
        <f t="shared" si="335"/>
        <v>4707.2705000000005</v>
      </c>
      <c r="AH591" s="25">
        <f t="shared" si="336"/>
        <v>0</v>
      </c>
      <c r="AI591" s="6">
        <f t="shared" si="337"/>
        <v>-1.8766836138973564E-2</v>
      </c>
      <c r="AJ591" s="2">
        <f t="shared" si="338"/>
        <v>0.45471912692495209</v>
      </c>
      <c r="AK591" s="14">
        <f t="shared" ref="AK591:AK641" si="344">AJ591/AJ581-1</f>
        <v>-9.9205151848280715E-2</v>
      </c>
    </row>
    <row r="592" spans="29:37" x14ac:dyDescent="0.25">
      <c r="AC592" s="18" t="s">
        <v>248</v>
      </c>
      <c r="AD592" s="18" t="s">
        <v>249</v>
      </c>
      <c r="AE592" s="19">
        <v>40309</v>
      </c>
      <c r="AF592" s="23">
        <v>4144.3500000000004</v>
      </c>
      <c r="AG592" s="2">
        <f t="shared" si="335"/>
        <v>4665.6689999999999</v>
      </c>
      <c r="AH592" s="25">
        <f t="shared" si="336"/>
        <v>0</v>
      </c>
      <c r="AI592" s="6">
        <f t="shared" si="337"/>
        <v>-2.9223889756881283E-2</v>
      </c>
      <c r="AJ592" s="2">
        <f t="shared" si="338"/>
        <v>0.44143046528935198</v>
      </c>
    </row>
    <row r="593" spans="29:37" x14ac:dyDescent="0.25">
      <c r="AC593" s="18" t="s">
        <v>248</v>
      </c>
      <c r="AD593" s="18" t="s">
        <v>249</v>
      </c>
      <c r="AE593" s="19">
        <v>40310</v>
      </c>
      <c r="AF593" s="23">
        <v>4042.52</v>
      </c>
      <c r="AG593" s="2">
        <f t="shared" si="335"/>
        <v>4621.8015000000005</v>
      </c>
      <c r="AH593" s="25">
        <f t="shared" si="336"/>
        <v>0</v>
      </c>
      <c r="AI593" s="6">
        <f t="shared" si="337"/>
        <v>-2.4570801211287741E-2</v>
      </c>
      <c r="AJ593" s="2">
        <f t="shared" si="338"/>
        <v>0.43058416507812108</v>
      </c>
    </row>
    <row r="594" spans="29:37" x14ac:dyDescent="0.25">
      <c r="AC594" s="18" t="s">
        <v>248</v>
      </c>
      <c r="AD594" s="18" t="s">
        <v>249</v>
      </c>
      <c r="AE594" s="19">
        <v>40311</v>
      </c>
      <c r="AF594" s="23">
        <v>4157.84</v>
      </c>
      <c r="AG594" s="2">
        <f t="shared" si="335"/>
        <v>4580.8180000000002</v>
      </c>
      <c r="AH594" s="25">
        <f t="shared" si="336"/>
        <v>0</v>
      </c>
      <c r="AI594" s="6">
        <f t="shared" si="337"/>
        <v>2.8526760535507512E-2</v>
      </c>
      <c r="AJ594" s="2">
        <f t="shared" si="338"/>
        <v>0.4428673364456861</v>
      </c>
    </row>
    <row r="595" spans="29:37" x14ac:dyDescent="0.25">
      <c r="AC595" s="18" t="s">
        <v>248</v>
      </c>
      <c r="AD595" s="18" t="s">
        <v>249</v>
      </c>
      <c r="AE595" s="19">
        <v>40312</v>
      </c>
      <c r="AF595" s="23">
        <v>4184.84</v>
      </c>
      <c r="AG595" s="2">
        <f t="shared" si="335"/>
        <v>4544.3225000000002</v>
      </c>
      <c r="AH595" s="25">
        <f t="shared" si="336"/>
        <v>0</v>
      </c>
      <c r="AI595" s="6">
        <f t="shared" si="337"/>
        <v>6.4937563735016912E-3</v>
      </c>
      <c r="AJ595" s="2">
        <f t="shared" si="338"/>
        <v>0.445743209034346</v>
      </c>
    </row>
    <row r="596" spans="29:37" x14ac:dyDescent="0.25">
      <c r="AC596" s="18" t="s">
        <v>248</v>
      </c>
      <c r="AD596" s="18" t="s">
        <v>249</v>
      </c>
      <c r="AE596" s="19">
        <v>40315</v>
      </c>
      <c r="AF596" s="23">
        <v>3915.75</v>
      </c>
      <c r="AG596" s="2">
        <f t="shared" si="335"/>
        <v>4495.1764999999996</v>
      </c>
      <c r="AH596" s="25">
        <f t="shared" si="336"/>
        <v>0</v>
      </c>
      <c r="AI596" s="6">
        <f t="shared" si="337"/>
        <v>-6.4301144129763621E-2</v>
      </c>
      <c r="AJ596" s="2">
        <f t="shared" si="338"/>
        <v>0.41708141070536514</v>
      </c>
      <c r="AK596" s="14">
        <f t="shared" ref="AK596" si="345">AJ596/AJ586-1</f>
        <v>-0.11781205223174462</v>
      </c>
    </row>
    <row r="597" spans="29:37" x14ac:dyDescent="0.25">
      <c r="AC597" s="18" t="s">
        <v>248</v>
      </c>
      <c r="AD597" s="18" t="s">
        <v>249</v>
      </c>
      <c r="AE597" s="19">
        <v>40316</v>
      </c>
      <c r="AF597" s="23">
        <v>3972.15</v>
      </c>
      <c r="AG597" s="2">
        <f t="shared" si="335"/>
        <v>4459.3419999999996</v>
      </c>
      <c r="AH597" s="25">
        <f t="shared" si="336"/>
        <v>0</v>
      </c>
      <c r="AI597" s="6">
        <f t="shared" si="337"/>
        <v>1.440337100172373E-2</v>
      </c>
      <c r="AJ597" s="2">
        <f t="shared" si="338"/>
        <v>0.42308878900167685</v>
      </c>
    </row>
    <row r="598" spans="29:37" x14ac:dyDescent="0.25">
      <c r="AC598" s="18" t="s">
        <v>248</v>
      </c>
      <c r="AD598" s="18" t="s">
        <v>249</v>
      </c>
      <c r="AE598" s="19">
        <v>40317</v>
      </c>
      <c r="AF598" s="23">
        <v>3977.38</v>
      </c>
      <c r="AG598" s="2">
        <f t="shared" ref="AG598:AG661" si="346">AVERAGE(AF579:AF598)</f>
        <v>4420.7145</v>
      </c>
      <c r="AH598" s="25">
        <f t="shared" ref="AH598:AH661" si="347">IF(AF598&gt;AG598,1,0)</f>
        <v>0</v>
      </c>
      <c r="AI598" s="6">
        <f t="shared" si="337"/>
        <v>1.3166672960487347E-3</v>
      </c>
      <c r="AJ598" s="2">
        <f t="shared" si="338"/>
        <v>0.42364585617348022</v>
      </c>
    </row>
    <row r="599" spans="29:37" x14ac:dyDescent="0.25">
      <c r="AC599" s="18" t="s">
        <v>248</v>
      </c>
      <c r="AD599" s="18" t="s">
        <v>249</v>
      </c>
      <c r="AE599" s="19">
        <v>40318</v>
      </c>
      <c r="AF599" s="23">
        <v>3901.26</v>
      </c>
      <c r="AG599" s="2">
        <f t="shared" si="346"/>
        <v>4371.0784999999987</v>
      </c>
      <c r="AH599" s="25">
        <f t="shared" si="347"/>
        <v>0</v>
      </c>
      <c r="AI599" s="6">
        <f t="shared" ref="AI599:AI662" si="348">AF599/AF598-1</f>
        <v>-1.9138226671829184E-2</v>
      </c>
      <c r="AJ599" s="2">
        <f t="shared" ref="AJ599:AJ662" si="349">IF(AH598&lt;1,AJ598*(1+AI599), AJ598)</f>
        <v>0.41553802574945103</v>
      </c>
    </row>
    <row r="600" spans="29:37" x14ac:dyDescent="0.25">
      <c r="AC600" s="18" t="s">
        <v>248</v>
      </c>
      <c r="AD600" s="18" t="s">
        <v>249</v>
      </c>
      <c r="AE600" s="19">
        <v>40319</v>
      </c>
      <c r="AF600" s="23">
        <v>3982.39</v>
      </c>
      <c r="AG600" s="2">
        <f t="shared" si="346"/>
        <v>4325.0779999999995</v>
      </c>
      <c r="AH600" s="25">
        <f t="shared" si="347"/>
        <v>0</v>
      </c>
      <c r="AI600" s="6">
        <f t="shared" si="348"/>
        <v>2.079584544480495E-2</v>
      </c>
      <c r="AJ600" s="2">
        <f t="shared" si="349"/>
        <v>0.42417949030937602</v>
      </c>
    </row>
    <row r="601" spans="29:37" x14ac:dyDescent="0.25">
      <c r="AC601" s="18" t="s">
        <v>248</v>
      </c>
      <c r="AD601" s="18" t="s">
        <v>249</v>
      </c>
      <c r="AE601" s="19">
        <v>40322</v>
      </c>
      <c r="AF601" s="23">
        <v>4163.4799999999996</v>
      </c>
      <c r="AG601" s="2">
        <f t="shared" si="346"/>
        <v>4290.0439999999999</v>
      </c>
      <c r="AH601" s="25">
        <f t="shared" si="347"/>
        <v>0</v>
      </c>
      <c r="AI601" s="6">
        <f t="shared" si="348"/>
        <v>4.5472693533280095E-2</v>
      </c>
      <c r="AJ601" s="2">
        <f t="shared" si="349"/>
        <v>0.4434680742753172</v>
      </c>
      <c r="AK601" s="14">
        <f t="shared" ref="AK601:AK651" si="350">AJ601/AJ591-1</f>
        <v>-2.4742862095378237E-2</v>
      </c>
    </row>
    <row r="602" spans="29:37" x14ac:dyDescent="0.25">
      <c r="AC602" s="18" t="s">
        <v>248</v>
      </c>
      <c r="AD602" s="18" t="s">
        <v>249</v>
      </c>
      <c r="AE602" s="19">
        <v>40323</v>
      </c>
      <c r="AF602" s="23">
        <v>4133.3500000000004</v>
      </c>
      <c r="AG602" s="2">
        <f t="shared" si="346"/>
        <v>4253.384</v>
      </c>
      <c r="AH602" s="25">
        <f t="shared" si="347"/>
        <v>0</v>
      </c>
      <c r="AI602" s="6">
        <f t="shared" si="348"/>
        <v>-7.236734654663679E-3</v>
      </c>
      <c r="AJ602" s="2">
        <f t="shared" si="349"/>
        <v>0.44025881349397206</v>
      </c>
    </row>
    <row r="603" spans="29:37" x14ac:dyDescent="0.25">
      <c r="AC603" s="18" t="s">
        <v>248</v>
      </c>
      <c r="AD603" s="18" t="s">
        <v>249</v>
      </c>
      <c r="AE603" s="19">
        <v>40324</v>
      </c>
      <c r="AF603" s="23">
        <v>4144.66</v>
      </c>
      <c r="AG603" s="2">
        <f t="shared" si="346"/>
        <v>4223.6534999999994</v>
      </c>
      <c r="AH603" s="25">
        <f t="shared" si="347"/>
        <v>0</v>
      </c>
      <c r="AI603" s="6">
        <f t="shared" si="348"/>
        <v>2.7362792891962862E-3</v>
      </c>
      <c r="AJ603" s="2">
        <f t="shared" si="349"/>
        <v>0.44146348456722173</v>
      </c>
    </row>
    <row r="604" spans="29:37" x14ac:dyDescent="0.25">
      <c r="AC604" s="18" t="s">
        <v>248</v>
      </c>
      <c r="AD604" s="18" t="s">
        <v>249</v>
      </c>
      <c r="AE604" s="19">
        <v>40325</v>
      </c>
      <c r="AF604" s="23">
        <v>4218.6400000000003</v>
      </c>
      <c r="AG604" s="2">
        <f t="shared" si="346"/>
        <v>4198.8639999999996</v>
      </c>
      <c r="AH604" s="25">
        <f t="shared" si="347"/>
        <v>1</v>
      </c>
      <c r="AI604" s="6">
        <f t="shared" si="348"/>
        <v>1.7849473780720437E-2</v>
      </c>
      <c r="AJ604" s="2">
        <f t="shared" si="349"/>
        <v>0.44934337546014985</v>
      </c>
    </row>
    <row r="605" spans="29:37" x14ac:dyDescent="0.25">
      <c r="AC605" s="18" t="s">
        <v>248</v>
      </c>
      <c r="AD605" s="18" t="s">
        <v>249</v>
      </c>
      <c r="AE605" s="19">
        <v>40326</v>
      </c>
      <c r="AF605" s="23">
        <v>4235.32</v>
      </c>
      <c r="AG605" s="2">
        <f t="shared" si="346"/>
        <v>4182.5600000000004</v>
      </c>
      <c r="AH605" s="25">
        <f t="shared" si="347"/>
        <v>1</v>
      </c>
      <c r="AI605" s="6">
        <f t="shared" si="348"/>
        <v>3.9538808715604556E-3</v>
      </c>
      <c r="AJ605" s="2">
        <f t="shared" si="349"/>
        <v>0.44934337546014985</v>
      </c>
    </row>
    <row r="606" spans="29:37" x14ac:dyDescent="0.25">
      <c r="AC606" s="18" t="s">
        <v>248</v>
      </c>
      <c r="AD606" s="18" t="s">
        <v>249</v>
      </c>
      <c r="AE606" s="19">
        <v>40329</v>
      </c>
      <c r="AF606" s="23">
        <v>4104.3599999999997</v>
      </c>
      <c r="AG606" s="2">
        <f t="shared" si="346"/>
        <v>4165.844000000001</v>
      </c>
      <c r="AH606" s="25">
        <f t="shared" si="347"/>
        <v>0</v>
      </c>
      <c r="AI606" s="6">
        <f t="shared" si="348"/>
        <v>-3.092092214992026E-2</v>
      </c>
      <c r="AJ606" s="2">
        <f t="shared" si="349"/>
        <v>0.44934337546014985</v>
      </c>
      <c r="AK606" s="14">
        <f t="shared" ref="AK606" si="351">AJ606/AJ596-1</f>
        <v>7.7351720615463249E-2</v>
      </c>
    </row>
    <row r="607" spans="29:37" x14ac:dyDescent="0.25">
      <c r="AC607" s="18" t="s">
        <v>248</v>
      </c>
      <c r="AD607" s="18" t="s">
        <v>249</v>
      </c>
      <c r="AE607" s="19">
        <v>40330</v>
      </c>
      <c r="AF607" s="23">
        <v>4025.79</v>
      </c>
      <c r="AG607" s="2">
        <f t="shared" si="346"/>
        <v>4145.4269999999988</v>
      </c>
      <c r="AH607" s="25">
        <f t="shared" si="347"/>
        <v>0</v>
      </c>
      <c r="AI607" s="6">
        <f t="shared" si="348"/>
        <v>-1.9143057626523907E-2</v>
      </c>
      <c r="AJ607" s="2">
        <f t="shared" si="349"/>
        <v>0.44074156932961944</v>
      </c>
    </row>
    <row r="608" spans="29:37" x14ac:dyDescent="0.25">
      <c r="AC608" s="18" t="s">
        <v>248</v>
      </c>
      <c r="AD608" s="18" t="s">
        <v>249</v>
      </c>
      <c r="AE608" s="19">
        <v>40331</v>
      </c>
      <c r="AF608" s="23">
        <v>4083.62</v>
      </c>
      <c r="AG608" s="2">
        <f t="shared" si="346"/>
        <v>4121.3674999999985</v>
      </c>
      <c r="AH608" s="25">
        <f t="shared" si="347"/>
        <v>0</v>
      </c>
      <c r="AI608" s="6">
        <f t="shared" si="348"/>
        <v>1.4364882420593306E-2</v>
      </c>
      <c r="AJ608" s="2">
        <f t="shared" si="349"/>
        <v>0.44707277015090718</v>
      </c>
    </row>
    <row r="609" spans="29:37" x14ac:dyDescent="0.25">
      <c r="AC609" s="18" t="s">
        <v>248</v>
      </c>
      <c r="AD609" s="18" t="s">
        <v>249</v>
      </c>
      <c r="AE609" s="19">
        <v>40332</v>
      </c>
      <c r="AF609" s="23">
        <v>4053.99</v>
      </c>
      <c r="AG609" s="2">
        <f t="shared" si="346"/>
        <v>4103.0779999999995</v>
      </c>
      <c r="AH609" s="25">
        <f t="shared" si="347"/>
        <v>0</v>
      </c>
      <c r="AI609" s="6">
        <f t="shared" si="348"/>
        <v>-7.2558171426332363E-3</v>
      </c>
      <c r="AJ609" s="2">
        <f t="shared" si="349"/>
        <v>0.44382889188124169</v>
      </c>
    </row>
    <row r="610" spans="29:37" x14ac:dyDescent="0.25">
      <c r="AC610" s="18" t="s">
        <v>248</v>
      </c>
      <c r="AD610" s="18" t="s">
        <v>249</v>
      </c>
      <c r="AE610" s="19">
        <v>40333</v>
      </c>
      <c r="AF610" s="23">
        <v>4089.03</v>
      </c>
      <c r="AG610" s="2">
        <f t="shared" si="346"/>
        <v>4089.9914999999992</v>
      </c>
      <c r="AH610" s="25">
        <f t="shared" si="347"/>
        <v>0</v>
      </c>
      <c r="AI610" s="6">
        <f t="shared" si="348"/>
        <v>8.6433365647178295E-3</v>
      </c>
      <c r="AJ610" s="2">
        <f t="shared" si="349"/>
        <v>0.44766505437091703</v>
      </c>
    </row>
    <row r="611" spans="29:37" x14ac:dyDescent="0.25">
      <c r="AC611" s="18" t="s">
        <v>248</v>
      </c>
      <c r="AD611" s="18" t="s">
        <v>249</v>
      </c>
      <c r="AE611" s="19">
        <v>40336</v>
      </c>
      <c r="AF611" s="23">
        <v>4072.57</v>
      </c>
      <c r="AG611" s="2">
        <f t="shared" si="346"/>
        <v>4080.1645000000003</v>
      </c>
      <c r="AH611" s="25">
        <f t="shared" si="347"/>
        <v>0</v>
      </c>
      <c r="AI611" s="6">
        <f t="shared" si="348"/>
        <v>-4.0254045580492281E-3</v>
      </c>
      <c r="AJ611" s="2">
        <f t="shared" si="349"/>
        <v>0.44586302142057299</v>
      </c>
      <c r="AK611" s="14">
        <f t="shared" si="343"/>
        <v>5.4004950619488401E-3</v>
      </c>
    </row>
    <row r="612" spans="29:37" x14ac:dyDescent="0.25">
      <c r="AC612" s="18" t="s">
        <v>248</v>
      </c>
      <c r="AD612" s="18" t="s">
        <v>249</v>
      </c>
      <c r="AE612" s="19">
        <v>40337</v>
      </c>
      <c r="AF612" s="23">
        <v>4109.32</v>
      </c>
      <c r="AG612" s="2">
        <f t="shared" si="346"/>
        <v>4078.4130000000005</v>
      </c>
      <c r="AH612" s="25">
        <f t="shared" si="347"/>
        <v>1</v>
      </c>
      <c r="AI612" s="6">
        <f t="shared" si="348"/>
        <v>9.0237859631632222E-3</v>
      </c>
      <c r="AJ612" s="2">
        <f t="shared" si="349"/>
        <v>0.44988639389476148</v>
      </c>
    </row>
    <row r="613" spans="29:37" x14ac:dyDescent="0.25">
      <c r="AC613" s="18" t="s">
        <v>248</v>
      </c>
      <c r="AD613" s="18" t="s">
        <v>249</v>
      </c>
      <c r="AE613" s="19">
        <v>40338</v>
      </c>
      <c r="AF613" s="23">
        <v>4211.88</v>
      </c>
      <c r="AG613" s="2">
        <f t="shared" si="346"/>
        <v>4086.8810000000012</v>
      </c>
      <c r="AH613" s="25">
        <f t="shared" si="347"/>
        <v>1</v>
      </c>
      <c r="AI613" s="6">
        <f t="shared" si="348"/>
        <v>2.4957900577224468E-2</v>
      </c>
      <c r="AJ613" s="2">
        <f t="shared" si="349"/>
        <v>0.44988639389476148</v>
      </c>
    </row>
    <row r="614" spans="29:37" x14ac:dyDescent="0.25">
      <c r="AC614" s="18" t="s">
        <v>248</v>
      </c>
      <c r="AD614" s="18" t="s">
        <v>249</v>
      </c>
      <c r="AE614" s="19">
        <v>40339</v>
      </c>
      <c r="AF614" s="23">
        <v>4223.57</v>
      </c>
      <c r="AG614" s="2">
        <f t="shared" si="346"/>
        <v>4090.1675000000005</v>
      </c>
      <c r="AH614" s="25">
        <f t="shared" si="347"/>
        <v>1</v>
      </c>
      <c r="AI614" s="6">
        <f t="shared" si="348"/>
        <v>2.7754826823176426E-3</v>
      </c>
      <c r="AJ614" s="2">
        <f t="shared" si="349"/>
        <v>0.44988639389476148</v>
      </c>
    </row>
    <row r="615" spans="29:37" x14ac:dyDescent="0.25">
      <c r="AC615" s="18" t="s">
        <v>248</v>
      </c>
      <c r="AD615" s="18" t="s">
        <v>249</v>
      </c>
      <c r="AE615" s="19">
        <v>40340</v>
      </c>
      <c r="AF615" s="23">
        <v>4198</v>
      </c>
      <c r="AG615" s="2">
        <f t="shared" si="346"/>
        <v>4090.8255000000004</v>
      </c>
      <c r="AH615" s="25">
        <f t="shared" si="347"/>
        <v>1</v>
      </c>
      <c r="AI615" s="6">
        <f t="shared" si="348"/>
        <v>-6.054120092717663E-3</v>
      </c>
      <c r="AJ615" s="2">
        <f t="shared" si="349"/>
        <v>0.44988639389476148</v>
      </c>
    </row>
    <row r="616" spans="29:37" x14ac:dyDescent="0.25">
      <c r="AC616" s="18" t="s">
        <v>248</v>
      </c>
      <c r="AD616" s="18" t="s">
        <v>249</v>
      </c>
      <c r="AE616" s="19">
        <v>40346</v>
      </c>
      <c r="AF616" s="23">
        <v>4145.24</v>
      </c>
      <c r="AG616" s="2">
        <f t="shared" si="346"/>
        <v>4102.3000000000011</v>
      </c>
      <c r="AH616" s="25">
        <f t="shared" si="347"/>
        <v>1</v>
      </c>
      <c r="AI616" s="6">
        <f t="shared" si="348"/>
        <v>-1.2567889471176819E-2</v>
      </c>
      <c r="AJ616" s="2">
        <f t="shared" si="349"/>
        <v>0.44988639389476148</v>
      </c>
      <c r="AK616" s="14">
        <f t="shared" si="344"/>
        <v>1.2084709918234182E-3</v>
      </c>
    </row>
    <row r="617" spans="29:37" x14ac:dyDescent="0.25">
      <c r="AC617" s="18" t="s">
        <v>248</v>
      </c>
      <c r="AD617" s="18" t="s">
        <v>249</v>
      </c>
      <c r="AE617" s="19">
        <v>40347</v>
      </c>
      <c r="AF617" s="23">
        <v>3972.29</v>
      </c>
      <c r="AG617" s="2">
        <f t="shared" si="346"/>
        <v>4102.3069999999989</v>
      </c>
      <c r="AH617" s="25">
        <f t="shared" si="347"/>
        <v>0</v>
      </c>
      <c r="AI617" s="6">
        <f t="shared" si="348"/>
        <v>-4.1722554062008421E-2</v>
      </c>
      <c r="AJ617" s="2">
        <f t="shared" si="349"/>
        <v>0.44988639389476148</v>
      </c>
    </row>
    <row r="618" spans="29:37" x14ac:dyDescent="0.25">
      <c r="AC618" s="18" t="s">
        <v>248</v>
      </c>
      <c r="AD618" s="18" t="s">
        <v>249</v>
      </c>
      <c r="AE618" s="19">
        <v>40350</v>
      </c>
      <c r="AF618" s="23">
        <v>4087.02</v>
      </c>
      <c r="AG618" s="2">
        <f t="shared" si="346"/>
        <v>4107.7889999999998</v>
      </c>
      <c r="AH618" s="25">
        <f t="shared" si="347"/>
        <v>0</v>
      </c>
      <c r="AI618" s="6">
        <f t="shared" si="348"/>
        <v>2.8882584101362241E-2</v>
      </c>
      <c r="AJ618" s="2">
        <f t="shared" si="349"/>
        <v>0.46288027550248551</v>
      </c>
    </row>
    <row r="619" spans="29:37" x14ac:dyDescent="0.25">
      <c r="AC619" s="18" t="s">
        <v>248</v>
      </c>
      <c r="AD619" s="18" t="s">
        <v>249</v>
      </c>
      <c r="AE619" s="19">
        <v>40351</v>
      </c>
      <c r="AF619" s="23">
        <v>4119.72</v>
      </c>
      <c r="AG619" s="2">
        <f t="shared" si="346"/>
        <v>4118.7120000000004</v>
      </c>
      <c r="AH619" s="25">
        <f t="shared" si="347"/>
        <v>1</v>
      </c>
      <c r="AI619" s="6">
        <f t="shared" si="348"/>
        <v>8.0009395598750199E-3</v>
      </c>
      <c r="AJ619" s="2">
        <f t="shared" si="349"/>
        <v>0.46658375261023921</v>
      </c>
    </row>
    <row r="620" spans="29:37" x14ac:dyDescent="0.25">
      <c r="AC620" s="18" t="s">
        <v>248</v>
      </c>
      <c r="AD620" s="18" t="s">
        <v>249</v>
      </c>
      <c r="AE620" s="19">
        <v>40352</v>
      </c>
      <c r="AF620" s="23">
        <v>4094.57</v>
      </c>
      <c r="AG620" s="2">
        <f t="shared" si="346"/>
        <v>4124.3209999999999</v>
      </c>
      <c r="AH620" s="25">
        <f t="shared" si="347"/>
        <v>0</v>
      </c>
      <c r="AI620" s="6">
        <f t="shared" si="348"/>
        <v>-6.104783820259696E-3</v>
      </c>
      <c r="AJ620" s="2">
        <f t="shared" si="349"/>
        <v>0.46658375261023921</v>
      </c>
    </row>
    <row r="621" spans="29:37" x14ac:dyDescent="0.25">
      <c r="AC621" s="18" t="s">
        <v>248</v>
      </c>
      <c r="AD621" s="18" t="s">
        <v>249</v>
      </c>
      <c r="AE621" s="19">
        <v>40353</v>
      </c>
      <c r="AF621" s="23">
        <v>4095.29</v>
      </c>
      <c r="AG621" s="2">
        <f t="shared" si="346"/>
        <v>4120.9115000000002</v>
      </c>
      <c r="AH621" s="25">
        <f t="shared" si="347"/>
        <v>0</v>
      </c>
      <c r="AI621" s="6">
        <f t="shared" si="348"/>
        <v>1.7584264037484587E-4</v>
      </c>
      <c r="AJ621" s="2">
        <f t="shared" si="349"/>
        <v>0.46666579792925422</v>
      </c>
      <c r="AK621" s="14">
        <f t="shared" ref="AK621" si="352">AJ621/AJ611-1</f>
        <v>4.665732637436748E-2</v>
      </c>
    </row>
    <row r="622" spans="29:37" x14ac:dyDescent="0.25">
      <c r="AC622" s="18" t="s">
        <v>248</v>
      </c>
      <c r="AD622" s="18" t="s">
        <v>249</v>
      </c>
      <c r="AE622" s="19">
        <v>40354</v>
      </c>
      <c r="AF622" s="23">
        <v>4028.43</v>
      </c>
      <c r="AG622" s="2">
        <f t="shared" si="346"/>
        <v>4115.6654999999992</v>
      </c>
      <c r="AH622" s="25">
        <f t="shared" si="347"/>
        <v>0</v>
      </c>
      <c r="AI622" s="6">
        <f t="shared" si="348"/>
        <v>-1.632607214629489E-2</v>
      </c>
      <c r="AJ622" s="2">
        <f t="shared" si="349"/>
        <v>0.45904697844405296</v>
      </c>
    </row>
    <row r="623" spans="29:37" x14ac:dyDescent="0.25">
      <c r="AC623" s="18" t="s">
        <v>248</v>
      </c>
      <c r="AD623" s="18" t="s">
        <v>249</v>
      </c>
      <c r="AE623" s="19">
        <v>40357</v>
      </c>
      <c r="AF623" s="23">
        <v>3961.38</v>
      </c>
      <c r="AG623" s="2">
        <f t="shared" si="346"/>
        <v>4106.5014999999994</v>
      </c>
      <c r="AH623" s="25">
        <f t="shared" si="347"/>
        <v>0</v>
      </c>
      <c r="AI623" s="6">
        <f t="shared" si="348"/>
        <v>-1.6644201338983144E-2</v>
      </c>
      <c r="AJ623" s="2">
        <f t="shared" si="349"/>
        <v>0.45140650811077826</v>
      </c>
    </row>
    <row r="624" spans="29:37" x14ac:dyDescent="0.25">
      <c r="AC624" s="18" t="s">
        <v>248</v>
      </c>
      <c r="AD624" s="18" t="s">
        <v>249</v>
      </c>
      <c r="AE624" s="19">
        <v>40358</v>
      </c>
      <c r="AF624" s="23">
        <v>3736.98</v>
      </c>
      <c r="AG624" s="2">
        <f t="shared" si="346"/>
        <v>4082.4184999999989</v>
      </c>
      <c r="AH624" s="25">
        <f t="shared" si="347"/>
        <v>0</v>
      </c>
      <c r="AI624" s="6">
        <f t="shared" si="348"/>
        <v>-5.6646926071217574E-2</v>
      </c>
      <c r="AJ624" s="2">
        <f t="shared" si="349"/>
        <v>0.42583571701776052</v>
      </c>
    </row>
    <row r="625" spans="29:37" x14ac:dyDescent="0.25">
      <c r="AC625" s="18" t="s">
        <v>248</v>
      </c>
      <c r="AD625" s="18" t="s">
        <v>249</v>
      </c>
      <c r="AE625" s="19">
        <v>40359</v>
      </c>
      <c r="AF625" s="23">
        <v>3664.46</v>
      </c>
      <c r="AG625" s="2">
        <f t="shared" si="346"/>
        <v>4053.8754999999996</v>
      </c>
      <c r="AH625" s="25">
        <f t="shared" si="347"/>
        <v>0</v>
      </c>
      <c r="AI625" s="6">
        <f t="shared" si="348"/>
        <v>-1.9406044453007532E-2</v>
      </c>
      <c r="AJ625" s="2">
        <f t="shared" si="349"/>
        <v>0.41757193016363553</v>
      </c>
    </row>
    <row r="626" spans="29:37" x14ac:dyDescent="0.25">
      <c r="AC626" s="18" t="s">
        <v>248</v>
      </c>
      <c r="AD626" s="18" t="s">
        <v>249</v>
      </c>
      <c r="AE626" s="19">
        <v>40360</v>
      </c>
      <c r="AF626" s="23">
        <v>3606.59</v>
      </c>
      <c r="AG626" s="2">
        <f t="shared" si="346"/>
        <v>4028.9870000000001</v>
      </c>
      <c r="AH626" s="25">
        <f t="shared" si="347"/>
        <v>0</v>
      </c>
      <c r="AI626" s="6">
        <f t="shared" si="348"/>
        <v>-1.5792231324669892E-2</v>
      </c>
      <c r="AJ626" s="2">
        <f t="shared" si="349"/>
        <v>0.41097753764780248</v>
      </c>
      <c r="AK626" s="14">
        <f t="shared" si="350"/>
        <v>-8.6485959066503026E-2</v>
      </c>
    </row>
    <row r="627" spans="29:37" x14ac:dyDescent="0.25">
      <c r="AC627" s="18" t="s">
        <v>248</v>
      </c>
      <c r="AD627" s="18" t="s">
        <v>249</v>
      </c>
      <c r="AE627" s="19">
        <v>40361</v>
      </c>
      <c r="AF627" s="23">
        <v>3585.58</v>
      </c>
      <c r="AG627" s="2">
        <f t="shared" si="346"/>
        <v>4006.9764999999998</v>
      </c>
      <c r="AH627" s="25">
        <f t="shared" si="347"/>
        <v>0</v>
      </c>
      <c r="AI627" s="6">
        <f t="shared" si="348"/>
        <v>-5.8254473061812861E-3</v>
      </c>
      <c r="AJ627" s="2">
        <f t="shared" si="349"/>
        <v>0.40858340965821105</v>
      </c>
    </row>
    <row r="628" spans="29:37" x14ac:dyDescent="0.25">
      <c r="AC628" s="18" t="s">
        <v>248</v>
      </c>
      <c r="AD628" s="18" t="s">
        <v>249</v>
      </c>
      <c r="AE628" s="19">
        <v>40364</v>
      </c>
      <c r="AF628" s="23">
        <v>3563.88</v>
      </c>
      <c r="AG628" s="2">
        <f t="shared" si="346"/>
        <v>3980.9895000000006</v>
      </c>
      <c r="AH628" s="25">
        <f t="shared" si="347"/>
        <v>0</v>
      </c>
      <c r="AI628" s="6">
        <f t="shared" si="348"/>
        <v>-6.0520194780202541E-3</v>
      </c>
      <c r="AJ628" s="2">
        <f t="shared" si="349"/>
        <v>0.40611065490456361</v>
      </c>
    </row>
    <row r="629" spans="29:37" x14ac:dyDescent="0.25">
      <c r="AC629" s="18" t="s">
        <v>248</v>
      </c>
      <c r="AD629" s="18" t="s">
        <v>249</v>
      </c>
      <c r="AE629" s="19">
        <v>40365</v>
      </c>
      <c r="AF629" s="23">
        <v>3665.33</v>
      </c>
      <c r="AG629" s="2">
        <f t="shared" si="346"/>
        <v>3961.5565000000001</v>
      </c>
      <c r="AH629" s="25">
        <f t="shared" si="347"/>
        <v>0</v>
      </c>
      <c r="AI629" s="6">
        <f t="shared" si="348"/>
        <v>2.846616608864494E-2</v>
      </c>
      <c r="AJ629" s="2">
        <f t="shared" si="349"/>
        <v>0.41767106825744527</v>
      </c>
    </row>
    <row r="630" spans="29:37" x14ac:dyDescent="0.25">
      <c r="AC630" s="18" t="s">
        <v>248</v>
      </c>
      <c r="AD630" s="18" t="s">
        <v>249</v>
      </c>
      <c r="AE630" s="19">
        <v>40366</v>
      </c>
      <c r="AF630" s="23">
        <v>3718.66</v>
      </c>
      <c r="AG630" s="2">
        <f t="shared" si="346"/>
        <v>3943.0380000000005</v>
      </c>
      <c r="AH630" s="25">
        <f t="shared" si="347"/>
        <v>0</v>
      </c>
      <c r="AI630" s="6">
        <f t="shared" si="348"/>
        <v>1.454984953605809E-2</v>
      </c>
      <c r="AJ630" s="2">
        <f t="shared" si="349"/>
        <v>0.42374811945615576</v>
      </c>
    </row>
    <row r="631" spans="29:37" x14ac:dyDescent="0.25">
      <c r="AC631" s="18" t="s">
        <v>248</v>
      </c>
      <c r="AD631" s="18" t="s">
        <v>249</v>
      </c>
      <c r="AE631" s="19">
        <v>40367</v>
      </c>
      <c r="AF631" s="23">
        <v>3698.34</v>
      </c>
      <c r="AG631" s="2">
        <f t="shared" si="346"/>
        <v>3924.3265000000006</v>
      </c>
      <c r="AH631" s="25">
        <f t="shared" si="347"/>
        <v>0</v>
      </c>
      <c r="AI631" s="6">
        <f t="shared" si="348"/>
        <v>-5.4643339267369528E-3</v>
      </c>
      <c r="AJ631" s="2">
        <f t="shared" si="349"/>
        <v>0.4214326182306205</v>
      </c>
      <c r="AK631" s="14">
        <f t="shared" ref="AK631" si="353">AJ631/AJ621-1</f>
        <v>-9.6928422651387458E-2</v>
      </c>
    </row>
    <row r="632" spans="29:37" x14ac:dyDescent="0.25">
      <c r="AC632" s="18" t="s">
        <v>248</v>
      </c>
      <c r="AD632" s="18" t="s">
        <v>249</v>
      </c>
      <c r="AE632" s="19">
        <v>40368</v>
      </c>
      <c r="AF632" s="23">
        <v>3807.6</v>
      </c>
      <c r="AG632" s="2">
        <f t="shared" si="346"/>
        <v>3909.2405000000008</v>
      </c>
      <c r="AH632" s="25">
        <f t="shared" si="347"/>
        <v>0</v>
      </c>
      <c r="AI632" s="6">
        <f t="shared" si="348"/>
        <v>2.9542984149645513E-2</v>
      </c>
      <c r="AJ632" s="2">
        <f t="shared" si="349"/>
        <v>0.43388299539115133</v>
      </c>
    </row>
    <row r="633" spans="29:37" x14ac:dyDescent="0.25">
      <c r="AC633" s="18" t="s">
        <v>248</v>
      </c>
      <c r="AD633" s="18" t="s">
        <v>249</v>
      </c>
      <c r="AE633" s="19">
        <v>40371</v>
      </c>
      <c r="AF633" s="23">
        <v>3849.52</v>
      </c>
      <c r="AG633" s="2">
        <f t="shared" si="346"/>
        <v>3891.1224999999999</v>
      </c>
      <c r="AH633" s="25">
        <f t="shared" si="347"/>
        <v>0</v>
      </c>
      <c r="AI633" s="6">
        <f t="shared" si="348"/>
        <v>1.1009559827713122E-2</v>
      </c>
      <c r="AJ633" s="2">
        <f t="shared" si="349"/>
        <v>0.4386598561871376</v>
      </c>
    </row>
    <row r="634" spans="29:37" x14ac:dyDescent="0.25">
      <c r="AC634" s="18" t="s">
        <v>248</v>
      </c>
      <c r="AD634" s="18" t="s">
        <v>249</v>
      </c>
      <c r="AE634" s="19">
        <v>40372</v>
      </c>
      <c r="AF634" s="23">
        <v>3788.75</v>
      </c>
      <c r="AG634" s="2">
        <f t="shared" si="346"/>
        <v>3869.3815000000004</v>
      </c>
      <c r="AH634" s="25">
        <f t="shared" si="347"/>
        <v>0</v>
      </c>
      <c r="AI634" s="6">
        <f t="shared" si="348"/>
        <v>-1.5786383756935973E-2</v>
      </c>
      <c r="AJ634" s="2">
        <f t="shared" si="349"/>
        <v>0.4317350033586051</v>
      </c>
    </row>
    <row r="635" spans="29:37" x14ac:dyDescent="0.25">
      <c r="AC635" s="18" t="s">
        <v>248</v>
      </c>
      <c r="AD635" s="18" t="s">
        <v>249</v>
      </c>
      <c r="AE635" s="19">
        <v>40373</v>
      </c>
      <c r="AF635" s="23">
        <v>3824.05</v>
      </c>
      <c r="AG635" s="2">
        <f t="shared" si="346"/>
        <v>3850.6840000000002</v>
      </c>
      <c r="AH635" s="25">
        <f t="shared" si="347"/>
        <v>0</v>
      </c>
      <c r="AI635" s="6">
        <f t="shared" si="348"/>
        <v>9.3170570768723593E-3</v>
      </c>
      <c r="AJ635" s="2">
        <f t="shared" si="349"/>
        <v>0.43575750302698091</v>
      </c>
    </row>
    <row r="636" spans="29:37" x14ac:dyDescent="0.25">
      <c r="AC636" s="18" t="s">
        <v>248</v>
      </c>
      <c r="AD636" s="18" t="s">
        <v>249</v>
      </c>
      <c r="AE636" s="19">
        <v>40374</v>
      </c>
      <c r="AF636" s="23">
        <v>3735.4</v>
      </c>
      <c r="AG636" s="2">
        <f t="shared" si="346"/>
        <v>3830.1919999999991</v>
      </c>
      <c r="AH636" s="25">
        <f t="shared" si="347"/>
        <v>0</v>
      </c>
      <c r="AI636" s="6">
        <f t="shared" si="348"/>
        <v>-2.3182228265843818E-2</v>
      </c>
      <c r="AJ636" s="2">
        <f t="shared" si="349"/>
        <v>0.42565567312325531</v>
      </c>
      <c r="AK636" s="14">
        <f t="shared" si="343"/>
        <v>3.5715176939990378E-2</v>
      </c>
    </row>
    <row r="637" spans="29:37" x14ac:dyDescent="0.25">
      <c r="AC637" s="18" t="s">
        <v>248</v>
      </c>
      <c r="AD637" s="18" t="s">
        <v>249</v>
      </c>
      <c r="AE637" s="19">
        <v>40375</v>
      </c>
      <c r="AF637" s="23">
        <v>3757.43</v>
      </c>
      <c r="AG637" s="2">
        <f t="shared" si="346"/>
        <v>3819.4489999999992</v>
      </c>
      <c r="AH637" s="25">
        <f t="shared" si="347"/>
        <v>0</v>
      </c>
      <c r="AI637" s="6">
        <f t="shared" si="348"/>
        <v>5.897628098731067E-3</v>
      </c>
      <c r="AJ637" s="2">
        <f t="shared" si="349"/>
        <v>0.42816603198145131</v>
      </c>
    </row>
    <row r="638" spans="29:37" x14ac:dyDescent="0.25">
      <c r="AC638" s="18" t="s">
        <v>248</v>
      </c>
      <c r="AD638" s="18" t="s">
        <v>249</v>
      </c>
      <c r="AE638" s="19">
        <v>40378</v>
      </c>
      <c r="AF638" s="23">
        <v>3842.31</v>
      </c>
      <c r="AG638" s="2">
        <f t="shared" si="346"/>
        <v>3807.2134999999989</v>
      </c>
      <c r="AH638" s="25">
        <f t="shared" si="347"/>
        <v>1</v>
      </c>
      <c r="AI638" s="6">
        <f t="shared" si="348"/>
        <v>2.2589908527903324E-2</v>
      </c>
      <c r="AJ638" s="2">
        <f t="shared" si="349"/>
        <v>0.43783826347866761</v>
      </c>
    </row>
    <row r="639" spans="29:37" x14ac:dyDescent="0.25">
      <c r="AC639" s="18" t="s">
        <v>248</v>
      </c>
      <c r="AD639" s="18" t="s">
        <v>249</v>
      </c>
      <c r="AE639" s="19">
        <v>40379</v>
      </c>
      <c r="AF639" s="23">
        <v>3951.36</v>
      </c>
      <c r="AG639" s="2">
        <f t="shared" si="346"/>
        <v>3798.7954999999993</v>
      </c>
      <c r="AH639" s="25">
        <f t="shared" si="347"/>
        <v>1</v>
      </c>
      <c r="AI639" s="6">
        <f t="shared" si="348"/>
        <v>2.8381364335516857E-2</v>
      </c>
      <c r="AJ639" s="2">
        <f t="shared" si="349"/>
        <v>0.43783826347866761</v>
      </c>
    </row>
    <row r="640" spans="29:37" x14ac:dyDescent="0.25">
      <c r="AC640" s="18" t="s">
        <v>248</v>
      </c>
      <c r="AD640" s="18" t="s">
        <v>249</v>
      </c>
      <c r="AE640" s="19">
        <v>40380</v>
      </c>
      <c r="AF640" s="23">
        <v>3959.43</v>
      </c>
      <c r="AG640" s="2">
        <f t="shared" si="346"/>
        <v>3792.0384999999997</v>
      </c>
      <c r="AH640" s="25">
        <f t="shared" si="347"/>
        <v>1</v>
      </c>
      <c r="AI640" s="6">
        <f t="shared" si="348"/>
        <v>2.0423347910591971E-3</v>
      </c>
      <c r="AJ640" s="2">
        <f t="shared" si="349"/>
        <v>0.43783826347866761</v>
      </c>
    </row>
    <row r="641" spans="29:37" x14ac:dyDescent="0.25">
      <c r="AC641" s="18" t="s">
        <v>248</v>
      </c>
      <c r="AD641" s="18" t="s">
        <v>249</v>
      </c>
      <c r="AE641" s="19">
        <v>40381</v>
      </c>
      <c r="AF641" s="23">
        <v>4017.86</v>
      </c>
      <c r="AG641" s="2">
        <f t="shared" si="346"/>
        <v>3788.166999999999</v>
      </c>
      <c r="AH641" s="25">
        <f t="shared" si="347"/>
        <v>1</v>
      </c>
      <c r="AI641" s="6">
        <f t="shared" si="348"/>
        <v>1.4757174643825088E-2</v>
      </c>
      <c r="AJ641" s="2">
        <f t="shared" si="349"/>
        <v>0.43783826347866761</v>
      </c>
      <c r="AK641" s="14">
        <f t="shared" si="344"/>
        <v>3.8928275929200673E-2</v>
      </c>
    </row>
    <row r="642" spans="29:37" x14ac:dyDescent="0.25">
      <c r="AC642" s="18" t="s">
        <v>248</v>
      </c>
      <c r="AD642" s="18" t="s">
        <v>249</v>
      </c>
      <c r="AE642" s="19">
        <v>40382</v>
      </c>
      <c r="AF642" s="23">
        <v>4015.47</v>
      </c>
      <c r="AG642" s="2">
        <f t="shared" si="346"/>
        <v>3787.5189999999993</v>
      </c>
      <c r="AH642" s="25">
        <f t="shared" si="347"/>
        <v>1</v>
      </c>
      <c r="AI642" s="6">
        <f t="shared" si="348"/>
        <v>-5.9484402144438508E-4</v>
      </c>
      <c r="AJ642" s="2">
        <f t="shared" si="349"/>
        <v>0.43783826347866761</v>
      </c>
    </row>
    <row r="643" spans="29:37" x14ac:dyDescent="0.25">
      <c r="AC643" s="18" t="s">
        <v>248</v>
      </c>
      <c r="AD643" s="18" t="s">
        <v>249</v>
      </c>
      <c r="AE643" s="19">
        <v>40385</v>
      </c>
      <c r="AF643" s="23">
        <v>4071.09</v>
      </c>
      <c r="AG643" s="2">
        <f t="shared" si="346"/>
        <v>3793.0045</v>
      </c>
      <c r="AH643" s="25">
        <f t="shared" si="347"/>
        <v>1</v>
      </c>
      <c r="AI643" s="6">
        <f t="shared" si="348"/>
        <v>1.3851429596037468E-2</v>
      </c>
      <c r="AJ643" s="2">
        <f t="shared" si="349"/>
        <v>0.43783826347866761</v>
      </c>
    </row>
    <row r="644" spans="29:37" x14ac:dyDescent="0.25">
      <c r="AC644" s="18" t="s">
        <v>248</v>
      </c>
      <c r="AD644" s="18" t="s">
        <v>249</v>
      </c>
      <c r="AE644" s="19">
        <v>40386</v>
      </c>
      <c r="AF644" s="23">
        <v>4068.86</v>
      </c>
      <c r="AG644" s="2">
        <f t="shared" si="346"/>
        <v>3809.5985000000001</v>
      </c>
      <c r="AH644" s="25">
        <f t="shared" si="347"/>
        <v>1</v>
      </c>
      <c r="AI644" s="6">
        <f t="shared" si="348"/>
        <v>-5.4776484921725821E-4</v>
      </c>
      <c r="AJ644" s="2">
        <f t="shared" si="349"/>
        <v>0.43783826347866761</v>
      </c>
    </row>
    <row r="645" spans="29:37" x14ac:dyDescent="0.25">
      <c r="AC645" s="18" t="s">
        <v>248</v>
      </c>
      <c r="AD645" s="18" t="s">
        <v>249</v>
      </c>
      <c r="AE645" s="19">
        <v>40387</v>
      </c>
      <c r="AF645" s="23">
        <v>4162.32</v>
      </c>
      <c r="AG645" s="2">
        <f t="shared" si="346"/>
        <v>3834.491500000001</v>
      </c>
      <c r="AH645" s="25">
        <f t="shared" si="347"/>
        <v>1</v>
      </c>
      <c r="AI645" s="6">
        <f t="shared" si="348"/>
        <v>2.2969578702634053E-2</v>
      </c>
      <c r="AJ645" s="2">
        <f t="shared" si="349"/>
        <v>0.43783826347866761</v>
      </c>
    </row>
    <row r="646" spans="29:37" x14ac:dyDescent="0.25">
      <c r="AC646" s="18" t="s">
        <v>248</v>
      </c>
      <c r="AD646" s="18" t="s">
        <v>249</v>
      </c>
      <c r="AE646" s="19">
        <v>40388</v>
      </c>
      <c r="AF646" s="23">
        <v>4194.04</v>
      </c>
      <c r="AG646" s="2">
        <f t="shared" si="346"/>
        <v>3863.8639999999991</v>
      </c>
      <c r="AH646" s="25">
        <f t="shared" si="347"/>
        <v>1</v>
      </c>
      <c r="AI646" s="6">
        <f t="shared" si="348"/>
        <v>7.6207499663649703E-3</v>
      </c>
      <c r="AJ646" s="2">
        <f t="shared" si="349"/>
        <v>0.43783826347866761</v>
      </c>
      <c r="AK646" s="14">
        <f t="shared" ref="AK646" si="354">AJ646/AJ636-1</f>
        <v>2.8620763505916358E-2</v>
      </c>
    </row>
    <row r="647" spans="29:37" x14ac:dyDescent="0.25">
      <c r="AC647" s="18" t="s">
        <v>248</v>
      </c>
      <c r="AD647" s="18" t="s">
        <v>249</v>
      </c>
      <c r="AE647" s="19">
        <v>40389</v>
      </c>
      <c r="AF647" s="23">
        <v>4191.13</v>
      </c>
      <c r="AG647" s="2">
        <f t="shared" si="346"/>
        <v>3894.1415000000002</v>
      </c>
      <c r="AH647" s="25">
        <f t="shared" si="347"/>
        <v>1</v>
      </c>
      <c r="AI647" s="6">
        <f t="shared" si="348"/>
        <v>-6.9384173732245369E-4</v>
      </c>
      <c r="AJ647" s="2">
        <f t="shared" si="349"/>
        <v>0.43783826347866761</v>
      </c>
    </row>
    <row r="648" spans="29:37" x14ac:dyDescent="0.25">
      <c r="AC648" s="18" t="s">
        <v>248</v>
      </c>
      <c r="AD648" s="18" t="s">
        <v>249</v>
      </c>
      <c r="AE648" s="19">
        <v>40392</v>
      </c>
      <c r="AF648" s="23">
        <v>4267.8999999999996</v>
      </c>
      <c r="AG648" s="2">
        <f t="shared" si="346"/>
        <v>3929.3424999999997</v>
      </c>
      <c r="AH648" s="25">
        <f t="shared" si="347"/>
        <v>1</v>
      </c>
      <c r="AI648" s="6">
        <f t="shared" si="348"/>
        <v>1.8317255728168558E-2</v>
      </c>
      <c r="AJ648" s="2">
        <f t="shared" si="349"/>
        <v>0.43783826347866761</v>
      </c>
    </row>
    <row r="649" spans="29:37" x14ac:dyDescent="0.25">
      <c r="AC649" s="18" t="s">
        <v>248</v>
      </c>
      <c r="AD649" s="18" t="s">
        <v>249</v>
      </c>
      <c r="AE649" s="19">
        <v>40393</v>
      </c>
      <c r="AF649" s="23">
        <v>4193.6400000000003</v>
      </c>
      <c r="AG649" s="2">
        <f t="shared" si="346"/>
        <v>3955.7580000000003</v>
      </c>
      <c r="AH649" s="25">
        <f t="shared" si="347"/>
        <v>1</v>
      </c>
      <c r="AI649" s="6">
        <f t="shared" si="348"/>
        <v>-1.7399657911384869E-2</v>
      </c>
      <c r="AJ649" s="2">
        <f t="shared" si="349"/>
        <v>0.43783826347866761</v>
      </c>
    </row>
    <row r="650" spans="29:37" x14ac:dyDescent="0.25">
      <c r="AC650" s="18" t="s">
        <v>248</v>
      </c>
      <c r="AD650" s="18" t="s">
        <v>249</v>
      </c>
      <c r="AE650" s="19">
        <v>40394</v>
      </c>
      <c r="AF650" s="23">
        <v>4248.01</v>
      </c>
      <c r="AG650" s="2">
        <f t="shared" si="346"/>
        <v>3982.2254999999996</v>
      </c>
      <c r="AH650" s="25">
        <f t="shared" si="347"/>
        <v>1</v>
      </c>
      <c r="AI650" s="6">
        <f t="shared" si="348"/>
        <v>1.2964870613595858E-2</v>
      </c>
      <c r="AJ650" s="2">
        <f t="shared" si="349"/>
        <v>0.43783826347866761</v>
      </c>
    </row>
    <row r="651" spans="29:37" x14ac:dyDescent="0.25">
      <c r="AC651" s="18" t="s">
        <v>248</v>
      </c>
      <c r="AD651" s="18" t="s">
        <v>249</v>
      </c>
      <c r="AE651" s="19">
        <v>40395</v>
      </c>
      <c r="AF651" s="23">
        <v>4267.96</v>
      </c>
      <c r="AG651" s="2">
        <f t="shared" si="346"/>
        <v>4010.7065000000002</v>
      </c>
      <c r="AH651" s="25">
        <f t="shared" si="347"/>
        <v>1</v>
      </c>
      <c r="AI651" s="6">
        <f t="shared" si="348"/>
        <v>4.6963166282565361E-3</v>
      </c>
      <c r="AJ651" s="2">
        <f t="shared" si="349"/>
        <v>0.43783826347866761</v>
      </c>
      <c r="AK651" s="14">
        <f t="shared" si="350"/>
        <v>0</v>
      </c>
    </row>
    <row r="652" spans="29:37" x14ac:dyDescent="0.25">
      <c r="AC652" s="18" t="s">
        <v>248</v>
      </c>
      <c r="AD652" s="18" t="s">
        <v>249</v>
      </c>
      <c r="AE652" s="19">
        <v>40396</v>
      </c>
      <c r="AF652" s="23">
        <v>4356.01</v>
      </c>
      <c r="AG652" s="2">
        <f t="shared" si="346"/>
        <v>4038.1269999999995</v>
      </c>
      <c r="AH652" s="25">
        <f t="shared" si="347"/>
        <v>1</v>
      </c>
      <c r="AI652" s="6">
        <f t="shared" si="348"/>
        <v>2.0630465140254461E-2</v>
      </c>
      <c r="AJ652" s="2">
        <f t="shared" si="349"/>
        <v>0.43783826347866761</v>
      </c>
    </row>
    <row r="653" spans="29:37" x14ac:dyDescent="0.25">
      <c r="AC653" s="18" t="s">
        <v>248</v>
      </c>
      <c r="AD653" s="18" t="s">
        <v>249</v>
      </c>
      <c r="AE653" s="19">
        <v>40399</v>
      </c>
      <c r="AF653" s="23">
        <v>4413.57</v>
      </c>
      <c r="AG653" s="2">
        <f t="shared" si="346"/>
        <v>4066.3294999999998</v>
      </c>
      <c r="AH653" s="25">
        <f t="shared" si="347"/>
        <v>1</v>
      </c>
      <c r="AI653" s="6">
        <f t="shared" si="348"/>
        <v>1.3213927424408967E-2</v>
      </c>
      <c r="AJ653" s="2">
        <f t="shared" si="349"/>
        <v>0.43783826347866761</v>
      </c>
    </row>
    <row r="654" spans="29:37" x14ac:dyDescent="0.25">
      <c r="AC654" s="18" t="s">
        <v>248</v>
      </c>
      <c r="AD654" s="18" t="s">
        <v>249</v>
      </c>
      <c r="AE654" s="19">
        <v>40400</v>
      </c>
      <c r="AF654" s="23">
        <v>4246.46</v>
      </c>
      <c r="AG654" s="2">
        <f t="shared" si="346"/>
        <v>4089.2150000000001</v>
      </c>
      <c r="AH654" s="25">
        <f t="shared" si="347"/>
        <v>1</v>
      </c>
      <c r="AI654" s="6">
        <f t="shared" si="348"/>
        <v>-3.7862773219864976E-2</v>
      </c>
      <c r="AJ654" s="2">
        <f t="shared" si="349"/>
        <v>0.43783826347866761</v>
      </c>
    </row>
    <row r="655" spans="29:37" x14ac:dyDescent="0.25">
      <c r="AC655" s="18" t="s">
        <v>248</v>
      </c>
      <c r="AD655" s="18" t="s">
        <v>249</v>
      </c>
      <c r="AE655" s="19">
        <v>40401</v>
      </c>
      <c r="AF655" s="23">
        <v>4297.8999999999996</v>
      </c>
      <c r="AG655" s="2">
        <f t="shared" si="346"/>
        <v>4112.9075000000003</v>
      </c>
      <c r="AH655" s="25">
        <f t="shared" si="347"/>
        <v>1</v>
      </c>
      <c r="AI655" s="6">
        <f t="shared" si="348"/>
        <v>1.2113619344112481E-2</v>
      </c>
      <c r="AJ655" s="2">
        <f t="shared" si="349"/>
        <v>0.43783826347866761</v>
      </c>
    </row>
    <row r="656" spans="29:37" x14ac:dyDescent="0.25">
      <c r="AC656" s="18" t="s">
        <v>248</v>
      </c>
      <c r="AD656" s="18" t="s">
        <v>249</v>
      </c>
      <c r="AE656" s="19">
        <v>40402</v>
      </c>
      <c r="AF656" s="23">
        <v>4241.59</v>
      </c>
      <c r="AG656" s="2">
        <f t="shared" si="346"/>
        <v>4138.2170000000006</v>
      </c>
      <c r="AH656" s="25">
        <f t="shared" si="347"/>
        <v>1</v>
      </c>
      <c r="AI656" s="6">
        <f t="shared" si="348"/>
        <v>-1.3101747364992034E-2</v>
      </c>
      <c r="AJ656" s="2">
        <f t="shared" si="349"/>
        <v>0.43783826347866761</v>
      </c>
      <c r="AK656" s="14">
        <f t="shared" ref="AK656" si="355">AJ656/AJ646-1</f>
        <v>0</v>
      </c>
    </row>
    <row r="657" spans="29:37" x14ac:dyDescent="0.25">
      <c r="AC657" s="18" t="s">
        <v>248</v>
      </c>
      <c r="AD657" s="18" t="s">
        <v>249</v>
      </c>
      <c r="AE657" s="19">
        <v>40403</v>
      </c>
      <c r="AF657" s="23">
        <v>4323.05</v>
      </c>
      <c r="AG657" s="2">
        <f t="shared" si="346"/>
        <v>4166.4979999999996</v>
      </c>
      <c r="AH657" s="25">
        <f t="shared" si="347"/>
        <v>1</v>
      </c>
      <c r="AI657" s="6">
        <f t="shared" si="348"/>
        <v>1.920506225259877E-2</v>
      </c>
      <c r="AJ657" s="2">
        <f t="shared" si="349"/>
        <v>0.43783826347866761</v>
      </c>
    </row>
    <row r="658" spans="29:37" x14ac:dyDescent="0.25">
      <c r="AC658" s="18" t="s">
        <v>248</v>
      </c>
      <c r="AD658" s="18" t="s">
        <v>249</v>
      </c>
      <c r="AE658" s="19">
        <v>40406</v>
      </c>
      <c r="AF658" s="23">
        <v>4423.3100000000004</v>
      </c>
      <c r="AG658" s="2">
        <f t="shared" si="346"/>
        <v>4195.5479999999998</v>
      </c>
      <c r="AH658" s="25">
        <f t="shared" si="347"/>
        <v>1</v>
      </c>
      <c r="AI658" s="6">
        <f t="shared" si="348"/>
        <v>2.3191959380530092E-2</v>
      </c>
      <c r="AJ658" s="2">
        <f t="shared" si="349"/>
        <v>0.43783826347866761</v>
      </c>
    </row>
    <row r="659" spans="29:37" x14ac:dyDescent="0.25">
      <c r="AC659" s="18" t="s">
        <v>248</v>
      </c>
      <c r="AD659" s="18" t="s">
        <v>249</v>
      </c>
      <c r="AE659" s="19">
        <v>40407</v>
      </c>
      <c r="AF659" s="23">
        <v>4457.76</v>
      </c>
      <c r="AG659" s="2">
        <f t="shared" si="346"/>
        <v>4220.8679999999995</v>
      </c>
      <c r="AH659" s="25">
        <f t="shared" si="347"/>
        <v>1</v>
      </c>
      <c r="AI659" s="6">
        <f t="shared" si="348"/>
        <v>7.788285243403692E-3</v>
      </c>
      <c r="AJ659" s="2">
        <f t="shared" si="349"/>
        <v>0.43783826347866761</v>
      </c>
    </row>
    <row r="660" spans="29:37" x14ac:dyDescent="0.25">
      <c r="AC660" s="18" t="s">
        <v>248</v>
      </c>
      <c r="AD660" s="18" t="s">
        <v>249</v>
      </c>
      <c r="AE660" s="19">
        <v>40408</v>
      </c>
      <c r="AF660" s="23">
        <v>4457.13</v>
      </c>
      <c r="AG660" s="2">
        <f t="shared" si="346"/>
        <v>4245.7529999999997</v>
      </c>
      <c r="AH660" s="25">
        <f t="shared" si="347"/>
        <v>1</v>
      </c>
      <c r="AI660" s="6">
        <f t="shared" si="348"/>
        <v>-1.4132658554977251E-4</v>
      </c>
      <c r="AJ660" s="2">
        <f t="shared" si="349"/>
        <v>0.43783826347866761</v>
      </c>
    </row>
    <row r="661" spans="29:37" x14ac:dyDescent="0.25">
      <c r="AC661" s="18" t="s">
        <v>248</v>
      </c>
      <c r="AD661" s="18" t="s">
        <v>249</v>
      </c>
      <c r="AE661" s="19">
        <v>40409</v>
      </c>
      <c r="AF661" s="23">
        <v>4461.49</v>
      </c>
      <c r="AG661" s="2">
        <f t="shared" si="346"/>
        <v>4267.9345000000003</v>
      </c>
      <c r="AH661" s="25">
        <f t="shared" si="347"/>
        <v>1</v>
      </c>
      <c r="AI661" s="6">
        <f t="shared" si="348"/>
        <v>9.782079499587315E-4</v>
      </c>
      <c r="AJ661" s="2">
        <f t="shared" si="349"/>
        <v>0.43783826347866761</v>
      </c>
      <c r="AK661" s="14">
        <f t="shared" ref="AK661:AK711" si="356">AJ661/AJ651-1</f>
        <v>0</v>
      </c>
    </row>
    <row r="662" spans="29:37" x14ac:dyDescent="0.25">
      <c r="AC662" s="18" t="s">
        <v>248</v>
      </c>
      <c r="AD662" s="18" t="s">
        <v>249</v>
      </c>
      <c r="AE662" s="19">
        <v>40410</v>
      </c>
      <c r="AF662" s="23">
        <v>4366.6000000000004</v>
      </c>
      <c r="AG662" s="2">
        <f t="shared" ref="AG662:AG725" si="357">AVERAGE(AF643:AF662)</f>
        <v>4285.4910000000009</v>
      </c>
      <c r="AH662" s="25">
        <f t="shared" ref="AH662:AH725" si="358">IF(AF662&gt;AG662,1,0)</f>
        <v>1</v>
      </c>
      <c r="AI662" s="6">
        <f t="shared" si="348"/>
        <v>-2.1268679297723248E-2</v>
      </c>
      <c r="AJ662" s="2">
        <f t="shared" si="349"/>
        <v>0.43783826347866761</v>
      </c>
    </row>
    <row r="663" spans="29:37" x14ac:dyDescent="0.25">
      <c r="AC663" s="18" t="s">
        <v>248</v>
      </c>
      <c r="AD663" s="18" t="s">
        <v>249</v>
      </c>
      <c r="AE663" s="19">
        <v>40413</v>
      </c>
      <c r="AF663" s="23">
        <v>4404.72</v>
      </c>
      <c r="AG663" s="2">
        <f t="shared" si="357"/>
        <v>4302.1725000000006</v>
      </c>
      <c r="AH663" s="25">
        <f t="shared" si="358"/>
        <v>1</v>
      </c>
      <c r="AI663" s="6">
        <f t="shared" ref="AI663:AI726" si="359">AF663/AF662-1</f>
        <v>8.7299042733477439E-3</v>
      </c>
      <c r="AJ663" s="2">
        <f t="shared" ref="AJ663:AJ726" si="360">IF(AH662&lt;1,AJ662*(1+AI663), AJ662)</f>
        <v>0.43783826347866761</v>
      </c>
    </row>
    <row r="664" spans="29:37" x14ac:dyDescent="0.25">
      <c r="AC664" s="18" t="s">
        <v>248</v>
      </c>
      <c r="AD664" s="18" t="s">
        <v>249</v>
      </c>
      <c r="AE664" s="19">
        <v>40414</v>
      </c>
      <c r="AF664" s="23">
        <v>4456.5</v>
      </c>
      <c r="AG664" s="2">
        <f t="shared" si="357"/>
        <v>4321.5545000000002</v>
      </c>
      <c r="AH664" s="25">
        <f t="shared" si="358"/>
        <v>1</v>
      </c>
      <c r="AI664" s="6">
        <f t="shared" si="359"/>
        <v>1.1755571296245826E-2</v>
      </c>
      <c r="AJ664" s="2">
        <f t="shared" si="360"/>
        <v>0.43783826347866761</v>
      </c>
    </row>
    <row r="665" spans="29:37" x14ac:dyDescent="0.25">
      <c r="AC665" s="18" t="s">
        <v>248</v>
      </c>
      <c r="AD665" s="18" t="s">
        <v>249</v>
      </c>
      <c r="AE665" s="19">
        <v>40415</v>
      </c>
      <c r="AF665" s="23">
        <v>4368.3</v>
      </c>
      <c r="AG665" s="2">
        <f t="shared" si="357"/>
        <v>4331.8535000000011</v>
      </c>
      <c r="AH665" s="25">
        <f t="shared" si="358"/>
        <v>1</v>
      </c>
      <c r="AI665" s="6">
        <f t="shared" si="359"/>
        <v>-1.9791316055200237E-2</v>
      </c>
      <c r="AJ665" s="2">
        <f t="shared" si="360"/>
        <v>0.43783826347866761</v>
      </c>
    </row>
    <row r="666" spans="29:37" x14ac:dyDescent="0.25">
      <c r="AC666" s="18" t="s">
        <v>248</v>
      </c>
      <c r="AD666" s="18" t="s">
        <v>249</v>
      </c>
      <c r="AE666" s="19">
        <v>40416</v>
      </c>
      <c r="AF666" s="23">
        <v>4399.28</v>
      </c>
      <c r="AG666" s="2">
        <f t="shared" si="357"/>
        <v>4342.1154999999999</v>
      </c>
      <c r="AH666" s="25">
        <f t="shared" si="358"/>
        <v>1</v>
      </c>
      <c r="AI666" s="6">
        <f t="shared" si="359"/>
        <v>7.0920037543207304E-3</v>
      </c>
      <c r="AJ666" s="2">
        <f t="shared" si="360"/>
        <v>0.43783826347866761</v>
      </c>
      <c r="AK666" s="14">
        <f t="shared" ref="AK666:AK716" si="361">AJ666/AJ656-1</f>
        <v>0</v>
      </c>
    </row>
    <row r="667" spans="29:37" x14ac:dyDescent="0.25">
      <c r="AC667" s="18" t="s">
        <v>248</v>
      </c>
      <c r="AD667" s="18" t="s">
        <v>249</v>
      </c>
      <c r="AE667" s="19">
        <v>40417</v>
      </c>
      <c r="AF667" s="23">
        <v>4431.4399999999996</v>
      </c>
      <c r="AG667" s="2">
        <f t="shared" si="357"/>
        <v>4354.1310000000003</v>
      </c>
      <c r="AH667" s="25">
        <f t="shared" si="358"/>
        <v>1</v>
      </c>
      <c r="AI667" s="6">
        <f t="shared" si="359"/>
        <v>7.3102871378951662E-3</v>
      </c>
      <c r="AJ667" s="2">
        <f t="shared" si="360"/>
        <v>0.43783826347866761</v>
      </c>
    </row>
    <row r="668" spans="29:37" x14ac:dyDescent="0.25">
      <c r="AC668" s="18" t="s">
        <v>248</v>
      </c>
      <c r="AD668" s="18" t="s">
        <v>249</v>
      </c>
      <c r="AE668" s="19">
        <v>40420</v>
      </c>
      <c r="AF668" s="23">
        <v>4553.0200000000004</v>
      </c>
      <c r="AG668" s="2">
        <f t="shared" si="357"/>
        <v>4368.3870000000006</v>
      </c>
      <c r="AH668" s="25">
        <f t="shared" si="358"/>
        <v>1</v>
      </c>
      <c r="AI668" s="6">
        <f t="shared" si="359"/>
        <v>2.7435777083747226E-2</v>
      </c>
      <c r="AJ668" s="2">
        <f t="shared" si="360"/>
        <v>0.43783826347866761</v>
      </c>
    </row>
    <row r="669" spans="29:37" x14ac:dyDescent="0.25">
      <c r="AC669" s="18" t="s">
        <v>248</v>
      </c>
      <c r="AD669" s="18" t="s">
        <v>249</v>
      </c>
      <c r="AE669" s="19">
        <v>40421</v>
      </c>
      <c r="AF669" s="23">
        <v>4589.29</v>
      </c>
      <c r="AG669" s="2">
        <f t="shared" si="357"/>
        <v>4388.1695</v>
      </c>
      <c r="AH669" s="25">
        <f t="shared" si="358"/>
        <v>1</v>
      </c>
      <c r="AI669" s="6">
        <f t="shared" si="359"/>
        <v>7.9661411546620986E-3</v>
      </c>
      <c r="AJ669" s="2">
        <f t="shared" si="360"/>
        <v>0.43783826347866761</v>
      </c>
    </row>
    <row r="670" spans="29:37" x14ac:dyDescent="0.25">
      <c r="AC670" s="18" t="s">
        <v>248</v>
      </c>
      <c r="AD670" s="18" t="s">
        <v>249</v>
      </c>
      <c r="AE670" s="19">
        <v>40422</v>
      </c>
      <c r="AF670" s="23">
        <v>4530.2299999999996</v>
      </c>
      <c r="AG670" s="2">
        <f t="shared" si="357"/>
        <v>4402.2804999999989</v>
      </c>
      <c r="AH670" s="25">
        <f t="shared" si="358"/>
        <v>1</v>
      </c>
      <c r="AI670" s="6">
        <f t="shared" si="359"/>
        <v>-1.286909304053574E-2</v>
      </c>
      <c r="AJ670" s="2">
        <f t="shared" si="360"/>
        <v>0.43783826347866761</v>
      </c>
    </row>
    <row r="671" spans="29:37" x14ac:dyDescent="0.25">
      <c r="AC671" s="18" t="s">
        <v>248</v>
      </c>
      <c r="AD671" s="18" t="s">
        <v>249</v>
      </c>
      <c r="AE671" s="19">
        <v>40423</v>
      </c>
      <c r="AF671" s="23">
        <v>4625.3999999999996</v>
      </c>
      <c r="AG671" s="2">
        <f t="shared" si="357"/>
        <v>4420.1524999999992</v>
      </c>
      <c r="AH671" s="25">
        <f t="shared" si="358"/>
        <v>1</v>
      </c>
      <c r="AI671" s="6">
        <f t="shared" si="359"/>
        <v>2.1007763402741242E-2</v>
      </c>
      <c r="AJ671" s="2">
        <f t="shared" si="360"/>
        <v>0.43783826347866761</v>
      </c>
      <c r="AK671" s="14">
        <f t="shared" ref="AK671" si="362">AJ671/AJ661-1</f>
        <v>0</v>
      </c>
    </row>
    <row r="672" spans="29:37" x14ac:dyDescent="0.25">
      <c r="AC672" s="18" t="s">
        <v>248</v>
      </c>
      <c r="AD672" s="18" t="s">
        <v>249</v>
      </c>
      <c r="AE672" s="19">
        <v>40424</v>
      </c>
      <c r="AF672" s="23">
        <v>4662.96</v>
      </c>
      <c r="AG672" s="2">
        <f t="shared" si="357"/>
        <v>4435.4999999999991</v>
      </c>
      <c r="AH672" s="25">
        <f t="shared" si="358"/>
        <v>1</v>
      </c>
      <c r="AI672" s="6">
        <f t="shared" si="359"/>
        <v>8.1203787780517178E-3</v>
      </c>
      <c r="AJ672" s="2">
        <f t="shared" si="360"/>
        <v>0.43783826347866761</v>
      </c>
    </row>
    <row r="673" spans="29:37" x14ac:dyDescent="0.25">
      <c r="AC673" s="18" t="s">
        <v>248</v>
      </c>
      <c r="AD673" s="18" t="s">
        <v>249</v>
      </c>
      <c r="AE673" s="19">
        <v>40427</v>
      </c>
      <c r="AF673" s="23">
        <v>4651.96</v>
      </c>
      <c r="AG673" s="2">
        <f t="shared" si="357"/>
        <v>4447.4195</v>
      </c>
      <c r="AH673" s="25">
        <f t="shared" si="358"/>
        <v>1</v>
      </c>
      <c r="AI673" s="6">
        <f t="shared" si="359"/>
        <v>-2.3590165903203397E-3</v>
      </c>
      <c r="AJ673" s="2">
        <f t="shared" si="360"/>
        <v>0.43783826347866761</v>
      </c>
    </row>
    <row r="674" spans="29:37" x14ac:dyDescent="0.25">
      <c r="AC674" s="18" t="s">
        <v>248</v>
      </c>
      <c r="AD674" s="18" t="s">
        <v>249</v>
      </c>
      <c r="AE674" s="19">
        <v>40428</v>
      </c>
      <c r="AF674" s="23">
        <v>4679.9399999999996</v>
      </c>
      <c r="AG674" s="2">
        <f t="shared" si="357"/>
        <v>4469.0935000000009</v>
      </c>
      <c r="AH674" s="25">
        <f t="shared" si="358"/>
        <v>1</v>
      </c>
      <c r="AI674" s="6">
        <f t="shared" si="359"/>
        <v>6.0146690857185714E-3</v>
      </c>
      <c r="AJ674" s="2">
        <f t="shared" si="360"/>
        <v>0.43783826347866761</v>
      </c>
    </row>
    <row r="675" spans="29:37" x14ac:dyDescent="0.25">
      <c r="AC675" s="18" t="s">
        <v>248</v>
      </c>
      <c r="AD675" s="18" t="s">
        <v>249</v>
      </c>
      <c r="AE675" s="19">
        <v>40429</v>
      </c>
      <c r="AF675" s="23">
        <v>4720.38</v>
      </c>
      <c r="AG675" s="2">
        <f t="shared" si="357"/>
        <v>4490.2175000000007</v>
      </c>
      <c r="AH675" s="25">
        <f t="shared" si="358"/>
        <v>1</v>
      </c>
      <c r="AI675" s="6">
        <f t="shared" si="359"/>
        <v>8.6411364248260014E-3</v>
      </c>
      <c r="AJ675" s="2">
        <f t="shared" si="360"/>
        <v>0.43783826347866761</v>
      </c>
    </row>
    <row r="676" spans="29:37" x14ac:dyDescent="0.25">
      <c r="AC676" s="18" t="s">
        <v>248</v>
      </c>
      <c r="AD676" s="18" t="s">
        <v>249</v>
      </c>
      <c r="AE676" s="19">
        <v>40430</v>
      </c>
      <c r="AF676" s="23">
        <v>4658.01</v>
      </c>
      <c r="AG676" s="2">
        <f t="shared" si="357"/>
        <v>4511.0385000000006</v>
      </c>
      <c r="AH676" s="25">
        <f t="shared" si="358"/>
        <v>1</v>
      </c>
      <c r="AI676" s="6">
        <f t="shared" si="359"/>
        <v>-1.3212919298870029E-2</v>
      </c>
      <c r="AJ676" s="2">
        <f t="shared" si="360"/>
        <v>0.43783826347866761</v>
      </c>
      <c r="AK676" s="14">
        <f t="shared" ref="AK676:AK726" si="363">AJ676/AJ666-1</f>
        <v>0</v>
      </c>
    </row>
    <row r="677" spans="29:37" x14ac:dyDescent="0.25">
      <c r="AC677" s="18" t="s">
        <v>248</v>
      </c>
      <c r="AD677" s="18" t="s">
        <v>249</v>
      </c>
      <c r="AE677" s="19">
        <v>40431</v>
      </c>
      <c r="AF677" s="23">
        <v>4705.3100000000004</v>
      </c>
      <c r="AG677" s="2">
        <f t="shared" si="357"/>
        <v>4530.1515000000009</v>
      </c>
      <c r="AH677" s="25">
        <f t="shared" si="358"/>
        <v>1</v>
      </c>
      <c r="AI677" s="6">
        <f t="shared" si="359"/>
        <v>1.0154550977778065E-2</v>
      </c>
      <c r="AJ677" s="2">
        <f t="shared" si="360"/>
        <v>0.43783826347866761</v>
      </c>
    </row>
    <row r="678" spans="29:37" x14ac:dyDescent="0.25">
      <c r="AC678" s="18" t="s">
        <v>248</v>
      </c>
      <c r="AD678" s="18" t="s">
        <v>249</v>
      </c>
      <c r="AE678" s="19">
        <v>40434</v>
      </c>
      <c r="AF678" s="23">
        <v>4789.6899999999996</v>
      </c>
      <c r="AG678" s="2">
        <f t="shared" si="357"/>
        <v>4548.4705000000013</v>
      </c>
      <c r="AH678" s="25">
        <f t="shared" si="358"/>
        <v>1</v>
      </c>
      <c r="AI678" s="6">
        <f t="shared" si="359"/>
        <v>1.7932931092744075E-2</v>
      </c>
      <c r="AJ678" s="2">
        <f t="shared" si="360"/>
        <v>0.43783826347866761</v>
      </c>
    </row>
    <row r="679" spans="29:37" x14ac:dyDescent="0.25">
      <c r="AC679" s="18" t="s">
        <v>248</v>
      </c>
      <c r="AD679" s="18" t="s">
        <v>249</v>
      </c>
      <c r="AE679" s="19">
        <v>40435</v>
      </c>
      <c r="AF679" s="23">
        <v>4805.42</v>
      </c>
      <c r="AG679" s="2">
        <f t="shared" si="357"/>
        <v>4565.8534999999993</v>
      </c>
      <c r="AH679" s="25">
        <f t="shared" si="358"/>
        <v>1</v>
      </c>
      <c r="AI679" s="6">
        <f t="shared" si="359"/>
        <v>3.2841373867620316E-3</v>
      </c>
      <c r="AJ679" s="2">
        <f t="shared" si="360"/>
        <v>0.43783826347866761</v>
      </c>
    </row>
    <row r="680" spans="29:37" x14ac:dyDescent="0.25">
      <c r="AC680" s="18" t="s">
        <v>248</v>
      </c>
      <c r="AD680" s="18" t="s">
        <v>249</v>
      </c>
      <c r="AE680" s="19">
        <v>40436</v>
      </c>
      <c r="AF680" s="23">
        <v>4730.1400000000003</v>
      </c>
      <c r="AG680" s="2">
        <f t="shared" si="357"/>
        <v>4579.503999999999</v>
      </c>
      <c r="AH680" s="25">
        <f t="shared" si="358"/>
        <v>1</v>
      </c>
      <c r="AI680" s="6">
        <f t="shared" si="359"/>
        <v>-1.5665644210079432E-2</v>
      </c>
      <c r="AJ680" s="2">
        <f t="shared" si="360"/>
        <v>0.43783826347866761</v>
      </c>
    </row>
    <row r="681" spans="29:37" x14ac:dyDescent="0.25">
      <c r="AC681" s="18" t="s">
        <v>248</v>
      </c>
      <c r="AD681" s="18" t="s">
        <v>249</v>
      </c>
      <c r="AE681" s="19">
        <v>40437</v>
      </c>
      <c r="AF681" s="23">
        <v>4610.92</v>
      </c>
      <c r="AG681" s="2">
        <f t="shared" si="357"/>
        <v>4586.9754999999986</v>
      </c>
      <c r="AH681" s="25">
        <f t="shared" si="358"/>
        <v>1</v>
      </c>
      <c r="AI681" s="6">
        <f t="shared" si="359"/>
        <v>-2.5204327990292041E-2</v>
      </c>
      <c r="AJ681" s="2">
        <f t="shared" si="360"/>
        <v>0.43783826347866761</v>
      </c>
      <c r="AK681" s="14">
        <f t="shared" ref="AK681" si="364">AJ681/AJ671-1</f>
        <v>0</v>
      </c>
    </row>
    <row r="682" spans="29:37" x14ac:dyDescent="0.25">
      <c r="AC682" s="18" t="s">
        <v>248</v>
      </c>
      <c r="AD682" s="18" t="s">
        <v>249</v>
      </c>
      <c r="AE682" s="19">
        <v>40438</v>
      </c>
      <c r="AF682" s="23">
        <v>4603.49</v>
      </c>
      <c r="AG682" s="2">
        <f t="shared" si="357"/>
        <v>4598.8200000000006</v>
      </c>
      <c r="AH682" s="25">
        <f t="shared" si="358"/>
        <v>1</v>
      </c>
      <c r="AI682" s="6">
        <f t="shared" si="359"/>
        <v>-1.6113920866118736E-3</v>
      </c>
      <c r="AJ682" s="2">
        <f t="shared" si="360"/>
        <v>0.43783826347866761</v>
      </c>
    </row>
    <row r="683" spans="29:37" x14ac:dyDescent="0.25">
      <c r="AC683" s="18" t="s">
        <v>248</v>
      </c>
      <c r="AD683" s="18" t="s">
        <v>249</v>
      </c>
      <c r="AE683" s="19">
        <v>40441</v>
      </c>
      <c r="AF683" s="23">
        <v>4553.12</v>
      </c>
      <c r="AG683" s="2">
        <f t="shared" si="357"/>
        <v>4606.24</v>
      </c>
      <c r="AH683" s="25">
        <f t="shared" si="358"/>
        <v>0</v>
      </c>
      <c r="AI683" s="6">
        <f t="shared" si="359"/>
        <v>-1.0941698580859249E-2</v>
      </c>
      <c r="AJ683" s="2">
        <f t="shared" si="360"/>
        <v>0.43783826347866761</v>
      </c>
    </row>
    <row r="684" spans="29:37" x14ac:dyDescent="0.25">
      <c r="AC684" s="18" t="s">
        <v>248</v>
      </c>
      <c r="AD684" s="18" t="s">
        <v>249</v>
      </c>
      <c r="AE684" s="19">
        <v>40442</v>
      </c>
      <c r="AF684" s="23">
        <v>4546.72</v>
      </c>
      <c r="AG684" s="2">
        <f t="shared" si="357"/>
        <v>4610.7510000000002</v>
      </c>
      <c r="AH684" s="25">
        <f t="shared" si="358"/>
        <v>0</v>
      </c>
      <c r="AI684" s="6">
        <f t="shared" si="359"/>
        <v>-1.4056295463329427E-3</v>
      </c>
      <c r="AJ684" s="2">
        <f t="shared" si="360"/>
        <v>0.43722282507900689</v>
      </c>
    </row>
    <row r="685" spans="29:37" x14ac:dyDescent="0.25">
      <c r="AC685" s="18" t="s">
        <v>248</v>
      </c>
      <c r="AD685" s="18" t="s">
        <v>249</v>
      </c>
      <c r="AE685" s="19">
        <v>40448</v>
      </c>
      <c r="AF685" s="23">
        <v>4673.6000000000004</v>
      </c>
      <c r="AG685" s="2">
        <f t="shared" si="357"/>
        <v>4626.0160000000005</v>
      </c>
      <c r="AH685" s="25">
        <f t="shared" si="358"/>
        <v>1</v>
      </c>
      <c r="AI685" s="6">
        <f t="shared" si="359"/>
        <v>2.79058310166449E-2</v>
      </c>
      <c r="AJ685" s="2">
        <f t="shared" si="360"/>
        <v>0.44942389135228178</v>
      </c>
    </row>
    <row r="686" spans="29:37" x14ac:dyDescent="0.25">
      <c r="AC686" s="18" t="s">
        <v>248</v>
      </c>
      <c r="AD686" s="18" t="s">
        <v>249</v>
      </c>
      <c r="AE686" s="19">
        <v>40449</v>
      </c>
      <c r="AF686" s="23">
        <v>4654.3500000000004</v>
      </c>
      <c r="AG686" s="2">
        <f t="shared" si="357"/>
        <v>4638.7695000000003</v>
      </c>
      <c r="AH686" s="25">
        <f t="shared" si="358"/>
        <v>1</v>
      </c>
      <c r="AI686" s="6">
        <f t="shared" si="359"/>
        <v>-4.1188805203696832E-3</v>
      </c>
      <c r="AJ686" s="2">
        <f t="shared" si="360"/>
        <v>0.44942389135228178</v>
      </c>
      <c r="AK686" s="14">
        <f t="shared" si="356"/>
        <v>2.64609762097201E-2</v>
      </c>
    </row>
    <row r="687" spans="29:37" x14ac:dyDescent="0.25">
      <c r="AC687" s="18" t="s">
        <v>248</v>
      </c>
      <c r="AD687" s="18" t="s">
        <v>249</v>
      </c>
      <c r="AE687" s="19">
        <v>40450</v>
      </c>
      <c r="AF687" s="23">
        <v>4590.32</v>
      </c>
      <c r="AG687" s="2">
        <f t="shared" si="357"/>
        <v>4646.7135000000007</v>
      </c>
      <c r="AH687" s="25">
        <f t="shared" si="358"/>
        <v>0</v>
      </c>
      <c r="AI687" s="6">
        <f t="shared" si="359"/>
        <v>-1.3757022999989377E-2</v>
      </c>
      <c r="AJ687" s="2">
        <f t="shared" si="360"/>
        <v>0.44942389135228178</v>
      </c>
    </row>
    <row r="688" spans="29:37" x14ac:dyDescent="0.25">
      <c r="AC688" s="18" t="s">
        <v>248</v>
      </c>
      <c r="AD688" s="18" t="s">
        <v>249</v>
      </c>
      <c r="AE688" s="19">
        <v>40451</v>
      </c>
      <c r="AF688" s="23">
        <v>4660.6099999999997</v>
      </c>
      <c r="AG688" s="2">
        <f t="shared" si="357"/>
        <v>4652.0929999999998</v>
      </c>
      <c r="AH688" s="25">
        <f t="shared" si="358"/>
        <v>1</v>
      </c>
      <c r="AI688" s="6">
        <f t="shared" si="359"/>
        <v>1.5312657941058516E-2</v>
      </c>
      <c r="AJ688" s="2">
        <f t="shared" si="360"/>
        <v>0.45630576567109871</v>
      </c>
    </row>
    <row r="689" spans="29:37" x14ac:dyDescent="0.25">
      <c r="AC689" s="18" t="s">
        <v>248</v>
      </c>
      <c r="AD689" s="18" t="s">
        <v>249</v>
      </c>
      <c r="AE689" s="19">
        <v>40459</v>
      </c>
      <c r="AF689" s="23">
        <v>4767.97</v>
      </c>
      <c r="AG689" s="2">
        <f t="shared" si="357"/>
        <v>4661.027</v>
      </c>
      <c r="AH689" s="25">
        <f t="shared" si="358"/>
        <v>1</v>
      </c>
      <c r="AI689" s="6">
        <f t="shared" si="359"/>
        <v>2.3035611218274132E-2</v>
      </c>
      <c r="AJ689" s="2">
        <f t="shared" si="360"/>
        <v>0.45630576567109871</v>
      </c>
    </row>
    <row r="690" spans="29:37" x14ac:dyDescent="0.25">
      <c r="AC690" s="18" t="s">
        <v>248</v>
      </c>
      <c r="AD690" s="18" t="s">
        <v>249</v>
      </c>
      <c r="AE690" s="19">
        <v>40462</v>
      </c>
      <c r="AF690" s="23">
        <v>4789.1499999999996</v>
      </c>
      <c r="AG690" s="2">
        <f t="shared" si="357"/>
        <v>4673.973</v>
      </c>
      <c r="AH690" s="25">
        <f t="shared" si="358"/>
        <v>1</v>
      </c>
      <c r="AI690" s="6">
        <f t="shared" si="359"/>
        <v>4.4421420436788761E-3</v>
      </c>
      <c r="AJ690" s="2">
        <f t="shared" si="360"/>
        <v>0.45630576567109871</v>
      </c>
    </row>
    <row r="691" spans="29:37" x14ac:dyDescent="0.25">
      <c r="AC691" s="18" t="s">
        <v>248</v>
      </c>
      <c r="AD691" s="18" t="s">
        <v>249</v>
      </c>
      <c r="AE691" s="19">
        <v>40463</v>
      </c>
      <c r="AF691" s="23">
        <v>4806.03</v>
      </c>
      <c r="AG691" s="2">
        <f t="shared" si="357"/>
        <v>4683.0044999999991</v>
      </c>
      <c r="AH691" s="25">
        <f t="shared" si="358"/>
        <v>1</v>
      </c>
      <c r="AI691" s="6">
        <f t="shared" si="359"/>
        <v>3.5246338076695416E-3</v>
      </c>
      <c r="AJ691" s="2">
        <f t="shared" si="360"/>
        <v>0.45630576567109871</v>
      </c>
      <c r="AK691" s="14">
        <f t="shared" si="361"/>
        <v>4.2178822028264396E-2</v>
      </c>
    </row>
    <row r="692" spans="29:37" x14ac:dyDescent="0.25">
      <c r="AC692" s="18" t="s">
        <v>248</v>
      </c>
      <c r="AD692" s="18" t="s">
        <v>249</v>
      </c>
      <c r="AE692" s="19">
        <v>40464</v>
      </c>
      <c r="AF692" s="23">
        <v>4836.74</v>
      </c>
      <c r="AG692" s="2">
        <f t="shared" si="357"/>
        <v>4691.6934999999994</v>
      </c>
      <c r="AH692" s="25">
        <f t="shared" si="358"/>
        <v>1</v>
      </c>
      <c r="AI692" s="6">
        <f t="shared" si="359"/>
        <v>6.389889368147994E-3</v>
      </c>
      <c r="AJ692" s="2">
        <f t="shared" si="360"/>
        <v>0.45630576567109871</v>
      </c>
    </row>
    <row r="693" spans="29:37" x14ac:dyDescent="0.25">
      <c r="AC693" s="18" t="s">
        <v>248</v>
      </c>
      <c r="AD693" s="18" t="s">
        <v>249</v>
      </c>
      <c r="AE693" s="19">
        <v>40465</v>
      </c>
      <c r="AF693" s="23">
        <v>4679.55</v>
      </c>
      <c r="AG693" s="2">
        <f t="shared" si="357"/>
        <v>4693.0729999999994</v>
      </c>
      <c r="AH693" s="25">
        <f t="shared" si="358"/>
        <v>0</v>
      </c>
      <c r="AI693" s="6">
        <f t="shared" si="359"/>
        <v>-3.2499162659146319E-2</v>
      </c>
      <c r="AJ693" s="2">
        <f t="shared" si="360"/>
        <v>0.45630576567109871</v>
      </c>
    </row>
    <row r="694" spans="29:37" x14ac:dyDescent="0.25">
      <c r="AC694" s="18" t="s">
        <v>248</v>
      </c>
      <c r="AD694" s="18" t="s">
        <v>249</v>
      </c>
      <c r="AE694" s="19">
        <v>40466</v>
      </c>
      <c r="AF694" s="23">
        <v>4691.45</v>
      </c>
      <c r="AG694" s="2">
        <f t="shared" si="357"/>
        <v>4693.6484999999993</v>
      </c>
      <c r="AH694" s="25">
        <f t="shared" si="358"/>
        <v>0</v>
      </c>
      <c r="AI694" s="6">
        <f t="shared" si="359"/>
        <v>2.5429795600002691E-3</v>
      </c>
      <c r="AJ694" s="2">
        <f t="shared" si="360"/>
        <v>0.45746614190631057</v>
      </c>
    </row>
    <row r="695" spans="29:37" x14ac:dyDescent="0.25">
      <c r="AC695" s="18" t="s">
        <v>248</v>
      </c>
      <c r="AD695" s="18" t="s">
        <v>249</v>
      </c>
      <c r="AE695" s="19">
        <v>40469</v>
      </c>
      <c r="AF695" s="23">
        <v>4636.6400000000003</v>
      </c>
      <c r="AG695" s="2">
        <f t="shared" si="357"/>
        <v>4689.4614999999994</v>
      </c>
      <c r="AH695" s="25">
        <f t="shared" si="358"/>
        <v>0</v>
      </c>
      <c r="AI695" s="6">
        <f t="shared" si="359"/>
        <v>-1.1682955163115794E-2</v>
      </c>
      <c r="AJ695" s="2">
        <f t="shared" si="360"/>
        <v>0.45212158548177556</v>
      </c>
    </row>
    <row r="696" spans="29:37" x14ac:dyDescent="0.25">
      <c r="AC696" s="18" t="s">
        <v>248</v>
      </c>
      <c r="AD696" s="18" t="s">
        <v>249</v>
      </c>
      <c r="AE696" s="19">
        <v>40470</v>
      </c>
      <c r="AF696" s="23">
        <v>4778.6099999999997</v>
      </c>
      <c r="AG696" s="2">
        <f t="shared" si="357"/>
        <v>4695.491500000001</v>
      </c>
      <c r="AH696" s="25">
        <f t="shared" si="358"/>
        <v>1</v>
      </c>
      <c r="AI696" s="6">
        <f t="shared" si="359"/>
        <v>3.0619155250353636E-2</v>
      </c>
      <c r="AJ696" s="2">
        <f t="shared" si="360"/>
        <v>0.46596516649967806</v>
      </c>
      <c r="AK696" s="14">
        <f t="shared" ref="AK696" si="365">AJ696/AJ686-1</f>
        <v>3.680550915445302E-2</v>
      </c>
    </row>
    <row r="697" spans="29:37" x14ac:dyDescent="0.25">
      <c r="AC697" s="18" t="s">
        <v>248</v>
      </c>
      <c r="AD697" s="18" t="s">
        <v>249</v>
      </c>
      <c r="AE697" s="19">
        <v>40471</v>
      </c>
      <c r="AF697" s="23">
        <v>4794.1899999999996</v>
      </c>
      <c r="AG697" s="2">
        <f t="shared" si="357"/>
        <v>4699.9355000000005</v>
      </c>
      <c r="AH697" s="25">
        <f t="shared" si="358"/>
        <v>1</v>
      </c>
      <c r="AI697" s="6">
        <f t="shared" si="359"/>
        <v>3.2603623229348067E-3</v>
      </c>
      <c r="AJ697" s="2">
        <f t="shared" si="360"/>
        <v>0.46596516649967806</v>
      </c>
    </row>
    <row r="698" spans="29:37" x14ac:dyDescent="0.25">
      <c r="AC698" s="18" t="s">
        <v>248</v>
      </c>
      <c r="AD698" s="18" t="s">
        <v>249</v>
      </c>
      <c r="AE698" s="19">
        <v>40472</v>
      </c>
      <c r="AF698" s="23">
        <v>4833.8</v>
      </c>
      <c r="AG698" s="2">
        <f t="shared" si="357"/>
        <v>4702.1410000000005</v>
      </c>
      <c r="AH698" s="25">
        <f t="shared" si="358"/>
        <v>1</v>
      </c>
      <c r="AI698" s="6">
        <f t="shared" si="359"/>
        <v>8.2620838973841426E-3</v>
      </c>
      <c r="AJ698" s="2">
        <f t="shared" si="360"/>
        <v>0.46596516649967806</v>
      </c>
    </row>
    <row r="699" spans="29:37" x14ac:dyDescent="0.25">
      <c r="AC699" s="18" t="s">
        <v>248</v>
      </c>
      <c r="AD699" s="18" t="s">
        <v>249</v>
      </c>
      <c r="AE699" s="19">
        <v>40473</v>
      </c>
      <c r="AF699" s="23">
        <v>4877.93</v>
      </c>
      <c r="AG699" s="2">
        <f t="shared" si="357"/>
        <v>4705.7665000000006</v>
      </c>
      <c r="AH699" s="25">
        <f t="shared" si="358"/>
        <v>1</v>
      </c>
      <c r="AI699" s="6">
        <f t="shared" si="359"/>
        <v>9.1294633621581411E-3</v>
      </c>
      <c r="AJ699" s="2">
        <f t="shared" si="360"/>
        <v>0.46596516649967806</v>
      </c>
    </row>
    <row r="700" spans="29:37" x14ac:dyDescent="0.25">
      <c r="AC700" s="18" t="s">
        <v>248</v>
      </c>
      <c r="AD700" s="18" t="s">
        <v>249</v>
      </c>
      <c r="AE700" s="19">
        <v>40476</v>
      </c>
      <c r="AF700" s="23">
        <v>4998.5</v>
      </c>
      <c r="AG700" s="2">
        <f t="shared" si="357"/>
        <v>4719.1845000000003</v>
      </c>
      <c r="AH700" s="25">
        <f t="shared" si="358"/>
        <v>1</v>
      </c>
      <c r="AI700" s="6">
        <f t="shared" si="359"/>
        <v>2.4717451869952889E-2</v>
      </c>
      <c r="AJ700" s="2">
        <f t="shared" si="360"/>
        <v>0.46596516649967806</v>
      </c>
    </row>
    <row r="701" spans="29:37" x14ac:dyDescent="0.25">
      <c r="AC701" s="18" t="s">
        <v>248</v>
      </c>
      <c r="AD701" s="18" t="s">
        <v>249</v>
      </c>
      <c r="AE701" s="19">
        <v>40477</v>
      </c>
      <c r="AF701" s="23">
        <v>5046.1499999999996</v>
      </c>
      <c r="AG701" s="2">
        <f t="shared" si="357"/>
        <v>4740.945999999999</v>
      </c>
      <c r="AH701" s="25">
        <f t="shared" si="358"/>
        <v>1</v>
      </c>
      <c r="AI701" s="6">
        <f t="shared" si="359"/>
        <v>9.5328598579573764E-3</v>
      </c>
      <c r="AJ701" s="2">
        <f t="shared" si="360"/>
        <v>0.46596516649967806</v>
      </c>
      <c r="AK701" s="14">
        <f t="shared" si="363"/>
        <v>2.1168702118793181E-2</v>
      </c>
    </row>
    <row r="702" spans="29:37" x14ac:dyDescent="0.25">
      <c r="AC702" s="18" t="s">
        <v>248</v>
      </c>
      <c r="AD702" s="18" t="s">
        <v>249</v>
      </c>
      <c r="AE702" s="19">
        <v>40478</v>
      </c>
      <c r="AF702" s="23">
        <v>4994.7700000000004</v>
      </c>
      <c r="AG702" s="2">
        <f t="shared" si="357"/>
        <v>4760.51</v>
      </c>
      <c r="AH702" s="25">
        <f t="shared" si="358"/>
        <v>1</v>
      </c>
      <c r="AI702" s="6">
        <f t="shared" si="359"/>
        <v>-1.0182019955807697E-2</v>
      </c>
      <c r="AJ702" s="2">
        <f t="shared" si="360"/>
        <v>0.46596516649967806</v>
      </c>
    </row>
    <row r="703" spans="29:37" x14ac:dyDescent="0.25">
      <c r="AC703" s="18" t="s">
        <v>248</v>
      </c>
      <c r="AD703" s="18" t="s">
        <v>249</v>
      </c>
      <c r="AE703" s="19">
        <v>40479</v>
      </c>
      <c r="AF703" s="23">
        <v>4999.59</v>
      </c>
      <c r="AG703" s="2">
        <f t="shared" si="357"/>
        <v>4782.8334999999997</v>
      </c>
      <c r="AH703" s="25">
        <f t="shared" si="358"/>
        <v>1</v>
      </c>
      <c r="AI703" s="6">
        <f t="shared" si="359"/>
        <v>9.6500939983212852E-4</v>
      </c>
      <c r="AJ703" s="2">
        <f t="shared" si="360"/>
        <v>0.46596516649967806</v>
      </c>
    </row>
    <row r="704" spans="29:37" x14ac:dyDescent="0.25">
      <c r="AC704" s="18" t="s">
        <v>248</v>
      </c>
      <c r="AD704" s="18" t="s">
        <v>249</v>
      </c>
      <c r="AE704" s="19">
        <v>40480</v>
      </c>
      <c r="AF704" s="23">
        <v>5055.49</v>
      </c>
      <c r="AG704" s="2">
        <f t="shared" si="357"/>
        <v>4808.2719999999999</v>
      </c>
      <c r="AH704" s="25">
        <f t="shared" si="358"/>
        <v>1</v>
      </c>
      <c r="AI704" s="6">
        <f t="shared" si="359"/>
        <v>1.118091683518041E-2</v>
      </c>
      <c r="AJ704" s="2">
        <f t="shared" si="360"/>
        <v>0.46596516649967806</v>
      </c>
    </row>
    <row r="705" spans="29:37" x14ac:dyDescent="0.25">
      <c r="AC705" s="18" t="s">
        <v>248</v>
      </c>
      <c r="AD705" s="18" t="s">
        <v>249</v>
      </c>
      <c r="AE705" s="19">
        <v>40483</v>
      </c>
      <c r="AF705" s="23">
        <v>5199.5200000000004</v>
      </c>
      <c r="AG705" s="2">
        <f t="shared" si="357"/>
        <v>4834.5680000000002</v>
      </c>
      <c r="AH705" s="25">
        <f t="shared" si="358"/>
        <v>1</v>
      </c>
      <c r="AI705" s="6">
        <f t="shared" si="359"/>
        <v>2.8489819977885578E-2</v>
      </c>
      <c r="AJ705" s="2">
        <f t="shared" si="360"/>
        <v>0.46596516649967806</v>
      </c>
    </row>
    <row r="706" spans="29:37" x14ac:dyDescent="0.25">
      <c r="AC706" s="18" t="s">
        <v>248</v>
      </c>
      <c r="AD706" s="18" t="s">
        <v>249</v>
      </c>
      <c r="AE706" s="19">
        <v>40484</v>
      </c>
      <c r="AF706" s="23">
        <v>5173.07</v>
      </c>
      <c r="AG706" s="2">
        <f t="shared" si="357"/>
        <v>4860.5040000000008</v>
      </c>
      <c r="AH706" s="25">
        <f t="shared" si="358"/>
        <v>1</v>
      </c>
      <c r="AI706" s="6">
        <f t="shared" si="359"/>
        <v>-5.0870080315107424E-3</v>
      </c>
      <c r="AJ706" s="2">
        <f t="shared" si="360"/>
        <v>0.46596516649967806</v>
      </c>
      <c r="AK706" s="14">
        <f t="shared" ref="AK706" si="366">AJ706/AJ696-1</f>
        <v>0</v>
      </c>
    </row>
    <row r="707" spans="29:37" x14ac:dyDescent="0.25">
      <c r="AC707" s="18" t="s">
        <v>248</v>
      </c>
      <c r="AD707" s="18" t="s">
        <v>249</v>
      </c>
      <c r="AE707" s="19">
        <v>40485</v>
      </c>
      <c r="AF707" s="23">
        <v>5098.54</v>
      </c>
      <c r="AG707" s="2">
        <f t="shared" si="357"/>
        <v>4885.915</v>
      </c>
      <c r="AH707" s="25">
        <f t="shared" si="358"/>
        <v>1</v>
      </c>
      <c r="AI707" s="6">
        <f t="shared" si="359"/>
        <v>-1.4407305526505487E-2</v>
      </c>
      <c r="AJ707" s="2">
        <f t="shared" si="360"/>
        <v>0.46596516649967806</v>
      </c>
    </row>
    <row r="708" spans="29:37" x14ac:dyDescent="0.25">
      <c r="AC708" s="18" t="s">
        <v>248</v>
      </c>
      <c r="AD708" s="18" t="s">
        <v>249</v>
      </c>
      <c r="AE708" s="19">
        <v>40486</v>
      </c>
      <c r="AF708" s="23">
        <v>5228.3</v>
      </c>
      <c r="AG708" s="2">
        <f t="shared" si="357"/>
        <v>4914.299500000001</v>
      </c>
      <c r="AH708" s="25">
        <f t="shared" si="358"/>
        <v>1</v>
      </c>
      <c r="AI708" s="6">
        <f t="shared" si="359"/>
        <v>2.5450423062288507E-2</v>
      </c>
      <c r="AJ708" s="2">
        <f t="shared" si="360"/>
        <v>0.46596516649967806</v>
      </c>
    </row>
    <row r="709" spans="29:37" x14ac:dyDescent="0.25">
      <c r="AC709" s="18" t="s">
        <v>248</v>
      </c>
      <c r="AD709" s="18" t="s">
        <v>249</v>
      </c>
      <c r="AE709" s="19">
        <v>40487</v>
      </c>
      <c r="AF709" s="23">
        <v>5311.77</v>
      </c>
      <c r="AG709" s="2">
        <f t="shared" si="357"/>
        <v>4941.4895000000015</v>
      </c>
      <c r="AH709" s="25">
        <f t="shared" si="358"/>
        <v>1</v>
      </c>
      <c r="AI709" s="6">
        <f t="shared" si="359"/>
        <v>1.5965036436317748E-2</v>
      </c>
      <c r="AJ709" s="2">
        <f t="shared" si="360"/>
        <v>0.46596516649967806</v>
      </c>
    </row>
    <row r="710" spans="29:37" x14ac:dyDescent="0.25">
      <c r="AC710" s="18" t="s">
        <v>248</v>
      </c>
      <c r="AD710" s="18" t="s">
        <v>249</v>
      </c>
      <c r="AE710" s="19">
        <v>40490</v>
      </c>
      <c r="AF710" s="23">
        <v>5431.09</v>
      </c>
      <c r="AG710" s="2">
        <f t="shared" si="357"/>
        <v>4973.5864999999994</v>
      </c>
      <c r="AH710" s="25">
        <f t="shared" si="358"/>
        <v>1</v>
      </c>
      <c r="AI710" s="6">
        <f t="shared" si="359"/>
        <v>2.2463322018837273E-2</v>
      </c>
      <c r="AJ710" s="2">
        <f t="shared" si="360"/>
        <v>0.46596516649967806</v>
      </c>
    </row>
    <row r="711" spans="29:37" x14ac:dyDescent="0.25">
      <c r="AC711" s="18" t="s">
        <v>248</v>
      </c>
      <c r="AD711" s="18" t="s">
        <v>249</v>
      </c>
      <c r="AE711" s="19">
        <v>40491</v>
      </c>
      <c r="AF711" s="23">
        <v>5467.84</v>
      </c>
      <c r="AG711" s="2">
        <f t="shared" si="357"/>
        <v>5006.6769999999997</v>
      </c>
      <c r="AH711" s="25">
        <f t="shared" si="358"/>
        <v>1</v>
      </c>
      <c r="AI711" s="6">
        <f t="shared" si="359"/>
        <v>6.7665974970032572E-3</v>
      </c>
      <c r="AJ711" s="2">
        <f t="shared" si="360"/>
        <v>0.46596516649967806</v>
      </c>
      <c r="AK711" s="14">
        <f t="shared" si="356"/>
        <v>0</v>
      </c>
    </row>
    <row r="712" spans="29:37" x14ac:dyDescent="0.25">
      <c r="AC712" s="18" t="s">
        <v>248</v>
      </c>
      <c r="AD712" s="18" t="s">
        <v>249</v>
      </c>
      <c r="AE712" s="19">
        <v>40492</v>
      </c>
      <c r="AF712" s="23">
        <v>5484.74</v>
      </c>
      <c r="AG712" s="2">
        <f t="shared" si="357"/>
        <v>5039.0769999999993</v>
      </c>
      <c r="AH712" s="25">
        <f t="shared" si="358"/>
        <v>1</v>
      </c>
      <c r="AI712" s="6">
        <f t="shared" si="359"/>
        <v>3.0908000234095567E-3</v>
      </c>
      <c r="AJ712" s="2">
        <f t="shared" si="360"/>
        <v>0.46596516649967806</v>
      </c>
    </row>
    <row r="713" spans="29:37" x14ac:dyDescent="0.25">
      <c r="AC713" s="18" t="s">
        <v>248</v>
      </c>
      <c r="AD713" s="18" t="s">
        <v>249</v>
      </c>
      <c r="AE713" s="19">
        <v>40493</v>
      </c>
      <c r="AF713" s="23">
        <v>5440.1</v>
      </c>
      <c r="AG713" s="2">
        <f t="shared" si="357"/>
        <v>5077.1044999999995</v>
      </c>
      <c r="AH713" s="25">
        <f t="shared" si="358"/>
        <v>1</v>
      </c>
      <c r="AI713" s="6">
        <f t="shared" si="359"/>
        <v>-8.1389455106348763E-3</v>
      </c>
      <c r="AJ713" s="2">
        <f t="shared" si="360"/>
        <v>0.46596516649967806</v>
      </c>
    </row>
    <row r="714" spans="29:37" x14ac:dyDescent="0.25">
      <c r="AC714" s="18" t="s">
        <v>248</v>
      </c>
      <c r="AD714" s="18" t="s">
        <v>249</v>
      </c>
      <c r="AE714" s="19">
        <v>40494</v>
      </c>
      <c r="AF714" s="23">
        <v>5111.1899999999996</v>
      </c>
      <c r="AG714" s="2">
        <f t="shared" si="357"/>
        <v>5098.0915000000005</v>
      </c>
      <c r="AH714" s="25">
        <f t="shared" si="358"/>
        <v>1</v>
      </c>
      <c r="AI714" s="6">
        <f t="shared" si="359"/>
        <v>-6.0460285656513846E-2</v>
      </c>
      <c r="AJ714" s="2">
        <f t="shared" si="360"/>
        <v>0.46596516649967806</v>
      </c>
    </row>
    <row r="715" spans="29:37" x14ac:dyDescent="0.25">
      <c r="AC715" s="18" t="s">
        <v>248</v>
      </c>
      <c r="AD715" s="18" t="s">
        <v>249</v>
      </c>
      <c r="AE715" s="19">
        <v>40497</v>
      </c>
      <c r="AF715" s="23">
        <v>5255.27</v>
      </c>
      <c r="AG715" s="2">
        <f t="shared" si="357"/>
        <v>5129.0230000000001</v>
      </c>
      <c r="AH715" s="25">
        <f t="shared" si="358"/>
        <v>1</v>
      </c>
      <c r="AI715" s="6">
        <f t="shared" si="359"/>
        <v>2.8189130124296025E-2</v>
      </c>
      <c r="AJ715" s="2">
        <f t="shared" si="360"/>
        <v>0.46596516649967806</v>
      </c>
    </row>
    <row r="716" spans="29:37" x14ac:dyDescent="0.25">
      <c r="AC716" s="18" t="s">
        <v>248</v>
      </c>
      <c r="AD716" s="18" t="s">
        <v>249</v>
      </c>
      <c r="AE716" s="19">
        <v>40498</v>
      </c>
      <c r="AF716" s="23">
        <v>5068.46</v>
      </c>
      <c r="AG716" s="2">
        <f t="shared" si="357"/>
        <v>5143.5155000000013</v>
      </c>
      <c r="AH716" s="25">
        <f t="shared" si="358"/>
        <v>0</v>
      </c>
      <c r="AI716" s="6">
        <f t="shared" si="359"/>
        <v>-3.5547174550498939E-2</v>
      </c>
      <c r="AJ716" s="2">
        <f t="shared" si="360"/>
        <v>0.46596516649967806</v>
      </c>
      <c r="AK716" s="14">
        <f t="shared" si="361"/>
        <v>0</v>
      </c>
    </row>
    <row r="717" spans="29:37" x14ac:dyDescent="0.25">
      <c r="AC717" s="18" t="s">
        <v>248</v>
      </c>
      <c r="AD717" s="18" t="s">
        <v>249</v>
      </c>
      <c r="AE717" s="19">
        <v>40499</v>
      </c>
      <c r="AF717" s="23">
        <v>4855.8500000000004</v>
      </c>
      <c r="AG717" s="2">
        <f t="shared" si="357"/>
        <v>5146.5985000000019</v>
      </c>
      <c r="AH717" s="25">
        <f t="shared" si="358"/>
        <v>0</v>
      </c>
      <c r="AI717" s="6">
        <f t="shared" si="359"/>
        <v>-4.1947652738701602E-2</v>
      </c>
      <c r="AJ717" s="2">
        <f t="shared" si="360"/>
        <v>0.44641902150701829</v>
      </c>
    </row>
    <row r="718" spans="29:37" x14ac:dyDescent="0.25">
      <c r="AC718" s="18" t="s">
        <v>248</v>
      </c>
      <c r="AD718" s="18" t="s">
        <v>249</v>
      </c>
      <c r="AE718" s="19">
        <v>40500</v>
      </c>
      <c r="AF718" s="23">
        <v>4932.3999999999996</v>
      </c>
      <c r="AG718" s="2">
        <f t="shared" si="357"/>
        <v>5151.5285000000013</v>
      </c>
      <c r="AH718" s="25">
        <f t="shared" si="358"/>
        <v>0</v>
      </c>
      <c r="AI718" s="6">
        <f t="shared" si="359"/>
        <v>1.5764490254023267E-2</v>
      </c>
      <c r="AJ718" s="2">
        <f t="shared" si="360"/>
        <v>0.4534565898207763</v>
      </c>
    </row>
    <row r="719" spans="29:37" x14ac:dyDescent="0.25">
      <c r="AC719" s="18" t="s">
        <v>248</v>
      </c>
      <c r="AD719" s="18" t="s">
        <v>249</v>
      </c>
      <c r="AE719" s="19">
        <v>40501</v>
      </c>
      <c r="AF719" s="23">
        <v>5081.03</v>
      </c>
      <c r="AG719" s="2">
        <f t="shared" si="357"/>
        <v>5161.683500000001</v>
      </c>
      <c r="AH719" s="25">
        <f t="shared" si="358"/>
        <v>0</v>
      </c>
      <c r="AI719" s="6">
        <f t="shared" si="359"/>
        <v>3.0133403616900534E-2</v>
      </c>
      <c r="AJ719" s="2">
        <f t="shared" si="360"/>
        <v>0.46712078026458909</v>
      </c>
    </row>
    <row r="720" spans="29:37" x14ac:dyDescent="0.25">
      <c r="AC720" s="18" t="s">
        <v>248</v>
      </c>
      <c r="AD720" s="18" t="s">
        <v>249</v>
      </c>
      <c r="AE720" s="19">
        <v>40504</v>
      </c>
      <c r="AF720" s="23">
        <v>5150.67</v>
      </c>
      <c r="AG720" s="2">
        <f t="shared" si="357"/>
        <v>5169.2919999999995</v>
      </c>
      <c r="AH720" s="25">
        <f t="shared" si="358"/>
        <v>0</v>
      </c>
      <c r="AI720" s="6">
        <f t="shared" si="359"/>
        <v>1.3705882468712183E-2</v>
      </c>
      <c r="AJ720" s="2">
        <f t="shared" si="360"/>
        <v>0.4735230827775887</v>
      </c>
    </row>
    <row r="721" spans="29:37" x14ac:dyDescent="0.25">
      <c r="AC721" s="18" t="s">
        <v>248</v>
      </c>
      <c r="AD721" s="18" t="s">
        <v>249</v>
      </c>
      <c r="AE721" s="19">
        <v>40505</v>
      </c>
      <c r="AF721" s="23">
        <v>5063.24</v>
      </c>
      <c r="AG721" s="2">
        <f t="shared" si="357"/>
        <v>5170.1465000000007</v>
      </c>
      <c r="AH721" s="25">
        <f t="shared" si="358"/>
        <v>0</v>
      </c>
      <c r="AI721" s="6">
        <f t="shared" si="359"/>
        <v>-1.6974490697326816E-2</v>
      </c>
      <c r="AJ721" s="2">
        <f t="shared" si="360"/>
        <v>0.46548526961401099</v>
      </c>
      <c r="AK721" s="14">
        <f t="shared" ref="AK721" si="367">AJ721/AJ711-1</f>
        <v>-1.029898627985526E-3</v>
      </c>
    </row>
    <row r="722" spans="29:37" x14ac:dyDescent="0.25">
      <c r="AC722" s="18" t="s">
        <v>248</v>
      </c>
      <c r="AD722" s="18" t="s">
        <v>249</v>
      </c>
      <c r="AE722" s="19">
        <v>40506</v>
      </c>
      <c r="AF722" s="23">
        <v>5206.1499999999996</v>
      </c>
      <c r="AG722" s="2">
        <f t="shared" si="357"/>
        <v>5180.7155000000002</v>
      </c>
      <c r="AH722" s="25">
        <f t="shared" si="358"/>
        <v>1</v>
      </c>
      <c r="AI722" s="6">
        <f t="shared" si="359"/>
        <v>2.8225010072601808E-2</v>
      </c>
      <c r="AJ722" s="2">
        <f t="shared" si="360"/>
        <v>0.4786235960375142</v>
      </c>
    </row>
    <row r="723" spans="29:37" x14ac:dyDescent="0.25">
      <c r="AC723" s="18" t="s">
        <v>248</v>
      </c>
      <c r="AD723" s="18" t="s">
        <v>249</v>
      </c>
      <c r="AE723" s="19">
        <v>40507</v>
      </c>
      <c r="AF723" s="23">
        <v>5259.81</v>
      </c>
      <c r="AG723" s="2">
        <f t="shared" si="357"/>
        <v>5193.7264999999998</v>
      </c>
      <c r="AH723" s="25">
        <f t="shared" si="358"/>
        <v>1</v>
      </c>
      <c r="AI723" s="6">
        <f t="shared" si="359"/>
        <v>1.0307040711466486E-2</v>
      </c>
      <c r="AJ723" s="2">
        <f t="shared" si="360"/>
        <v>0.4786235960375142</v>
      </c>
    </row>
    <row r="724" spans="29:37" x14ac:dyDescent="0.25">
      <c r="AC724" s="18" t="s">
        <v>248</v>
      </c>
      <c r="AD724" s="18" t="s">
        <v>249</v>
      </c>
      <c r="AE724" s="19">
        <v>40508</v>
      </c>
      <c r="AF724" s="23">
        <v>5227.6499999999996</v>
      </c>
      <c r="AG724" s="2">
        <f t="shared" si="357"/>
        <v>5202.334499999999</v>
      </c>
      <c r="AH724" s="25">
        <f t="shared" si="358"/>
        <v>1</v>
      </c>
      <c r="AI724" s="6">
        <f t="shared" si="359"/>
        <v>-6.114289299423481E-3</v>
      </c>
      <c r="AJ724" s="2">
        <f t="shared" si="360"/>
        <v>0.4786235960375142</v>
      </c>
    </row>
    <row r="725" spans="29:37" x14ac:dyDescent="0.25">
      <c r="AC725" s="18" t="s">
        <v>248</v>
      </c>
      <c r="AD725" s="18" t="s">
        <v>249</v>
      </c>
      <c r="AE725" s="19">
        <v>40511</v>
      </c>
      <c r="AF725" s="23">
        <v>5248.75</v>
      </c>
      <c r="AG725" s="2">
        <f t="shared" si="357"/>
        <v>5204.7959999999994</v>
      </c>
      <c r="AH725" s="25">
        <f t="shared" si="358"/>
        <v>1</v>
      </c>
      <c r="AI725" s="6">
        <f t="shared" si="359"/>
        <v>4.0362304285865847E-3</v>
      </c>
      <c r="AJ725" s="2">
        <f t="shared" si="360"/>
        <v>0.4786235960375142</v>
      </c>
    </row>
    <row r="726" spans="29:37" x14ac:dyDescent="0.25">
      <c r="AC726" s="18" t="s">
        <v>248</v>
      </c>
      <c r="AD726" s="18" t="s">
        <v>249</v>
      </c>
      <c r="AE726" s="19">
        <v>40512</v>
      </c>
      <c r="AF726" s="23">
        <v>5110.88</v>
      </c>
      <c r="AG726" s="2">
        <f t="shared" ref="AG726:AG789" si="368">AVERAGE(AF707:AF726)</f>
        <v>5201.6864999999998</v>
      </c>
      <c r="AH726" s="25">
        <f t="shared" ref="AH726:AH789" si="369">IF(AF726&gt;AG726,1,0)</f>
        <v>0</v>
      </c>
      <c r="AI726" s="6">
        <f t="shared" si="359"/>
        <v>-2.626720647773273E-2</v>
      </c>
      <c r="AJ726" s="2">
        <f t="shared" si="360"/>
        <v>0.4786235960375142</v>
      </c>
      <c r="AK726" s="14">
        <f t="shared" si="363"/>
        <v>2.7166042545467617E-2</v>
      </c>
    </row>
    <row r="727" spans="29:37" x14ac:dyDescent="0.25">
      <c r="AC727" s="18" t="s">
        <v>248</v>
      </c>
      <c r="AD727" s="18" t="s">
        <v>249</v>
      </c>
      <c r="AE727" s="19">
        <v>40513</v>
      </c>
      <c r="AF727" s="23">
        <v>5116.84</v>
      </c>
      <c r="AG727" s="2">
        <f t="shared" si="368"/>
        <v>5202.6014999999998</v>
      </c>
      <c r="AH727" s="25">
        <f t="shared" si="369"/>
        <v>0</v>
      </c>
      <c r="AI727" s="6">
        <f t="shared" ref="AI727:AI790" si="370">AF727/AF726-1</f>
        <v>1.1661396863162921E-3</v>
      </c>
      <c r="AJ727" s="2">
        <f t="shared" ref="AJ727:AJ790" si="371">IF(AH726&lt;1,AJ726*(1+AI727), AJ726)</f>
        <v>0.47918173800766095</v>
      </c>
    </row>
    <row r="728" spans="29:37" x14ac:dyDescent="0.25">
      <c r="AC728" s="18" t="s">
        <v>248</v>
      </c>
      <c r="AD728" s="18" t="s">
        <v>249</v>
      </c>
      <c r="AE728" s="19">
        <v>40514</v>
      </c>
      <c r="AF728" s="23">
        <v>5138.49</v>
      </c>
      <c r="AG728" s="2">
        <f t="shared" si="368"/>
        <v>5198.110999999999</v>
      </c>
      <c r="AH728" s="25">
        <f t="shared" si="369"/>
        <v>0</v>
      </c>
      <c r="AI728" s="6">
        <f t="shared" si="370"/>
        <v>4.2311270237098686E-3</v>
      </c>
      <c r="AJ728" s="2">
        <f t="shared" si="371"/>
        <v>0.48120921680861345</v>
      </c>
    </row>
    <row r="729" spans="29:37" x14ac:dyDescent="0.25">
      <c r="AC729" s="18" t="s">
        <v>248</v>
      </c>
      <c r="AD729" s="18" t="s">
        <v>249</v>
      </c>
      <c r="AE729" s="19">
        <v>40515</v>
      </c>
      <c r="AF729" s="23">
        <v>5100.37</v>
      </c>
      <c r="AG729" s="2">
        <f t="shared" si="368"/>
        <v>5187.5409999999993</v>
      </c>
      <c r="AH729" s="25">
        <f t="shared" si="369"/>
        <v>0</v>
      </c>
      <c r="AI729" s="6">
        <f t="shared" si="370"/>
        <v>-7.4185217836367778E-3</v>
      </c>
      <c r="AJ729" s="2">
        <f t="shared" si="371"/>
        <v>0.47763935575123195</v>
      </c>
    </row>
    <row r="730" spans="29:37" x14ac:dyDescent="0.25">
      <c r="AC730" s="18" t="s">
        <v>248</v>
      </c>
      <c r="AD730" s="18" t="s">
        <v>249</v>
      </c>
      <c r="AE730" s="19">
        <v>40518</v>
      </c>
      <c r="AF730" s="23">
        <v>5016.53</v>
      </c>
      <c r="AG730" s="2">
        <f t="shared" si="368"/>
        <v>5166.8130000000001</v>
      </c>
      <c r="AH730" s="25">
        <f t="shared" si="369"/>
        <v>0</v>
      </c>
      <c r="AI730" s="6">
        <f t="shared" si="370"/>
        <v>-1.6438023123812595E-2</v>
      </c>
      <c r="AJ730" s="2">
        <f t="shared" si="371"/>
        <v>0.46978790897655026</v>
      </c>
    </row>
    <row r="731" spans="29:37" x14ac:dyDescent="0.25">
      <c r="AC731" s="18" t="s">
        <v>248</v>
      </c>
      <c r="AD731" s="18" t="s">
        <v>249</v>
      </c>
      <c r="AE731" s="19">
        <v>40519</v>
      </c>
      <c r="AF731" s="23">
        <v>5084.58</v>
      </c>
      <c r="AG731" s="2">
        <f t="shared" si="368"/>
        <v>5147.6499999999996</v>
      </c>
      <c r="AH731" s="25">
        <f t="shared" si="369"/>
        <v>0</v>
      </c>
      <c r="AI731" s="6">
        <f t="shared" si="370"/>
        <v>1.3565153602191238E-2</v>
      </c>
      <c r="AJ731" s="2">
        <f t="shared" si="371"/>
        <v>0.47616065412226938</v>
      </c>
      <c r="AK731" s="14">
        <f t="shared" ref="AK731" si="372">AJ731/AJ721-1</f>
        <v>2.2933882563267005E-2</v>
      </c>
    </row>
    <row r="732" spans="29:37" x14ac:dyDescent="0.25">
      <c r="AC732" s="18" t="s">
        <v>248</v>
      </c>
      <c r="AD732" s="18" t="s">
        <v>249</v>
      </c>
      <c r="AE732" s="19">
        <v>40520</v>
      </c>
      <c r="AF732" s="23">
        <v>5069.97</v>
      </c>
      <c r="AG732" s="2">
        <f t="shared" si="368"/>
        <v>5126.9115000000002</v>
      </c>
      <c r="AH732" s="25">
        <f t="shared" si="369"/>
        <v>0</v>
      </c>
      <c r="AI732" s="6">
        <f t="shared" si="370"/>
        <v>-2.8733936726336173E-3</v>
      </c>
      <c r="AJ732" s="2">
        <f t="shared" si="371"/>
        <v>0.47479245711155738</v>
      </c>
    </row>
    <row r="733" spans="29:37" x14ac:dyDescent="0.25">
      <c r="AC733" s="18" t="s">
        <v>248</v>
      </c>
      <c r="AD733" s="18" t="s">
        <v>249</v>
      </c>
      <c r="AE733" s="19">
        <v>40521</v>
      </c>
      <c r="AF733" s="23">
        <v>4964.8999999999996</v>
      </c>
      <c r="AG733" s="2">
        <f t="shared" si="368"/>
        <v>5103.151499999999</v>
      </c>
      <c r="AH733" s="25">
        <f t="shared" si="369"/>
        <v>0</v>
      </c>
      <c r="AI733" s="6">
        <f t="shared" si="370"/>
        <v>-2.0723988504863122E-2</v>
      </c>
      <c r="AJ733" s="2">
        <f t="shared" si="371"/>
        <v>0.46495286368818173</v>
      </c>
    </row>
    <row r="734" spans="29:37" x14ac:dyDescent="0.25">
      <c r="AC734" s="18" t="s">
        <v>248</v>
      </c>
      <c r="AD734" s="18" t="s">
        <v>249</v>
      </c>
      <c r="AE734" s="19">
        <v>40522</v>
      </c>
      <c r="AF734" s="23">
        <v>5039.17</v>
      </c>
      <c r="AG734" s="2">
        <f t="shared" si="368"/>
        <v>5099.5504999999994</v>
      </c>
      <c r="AH734" s="25">
        <f t="shared" si="369"/>
        <v>0</v>
      </c>
      <c r="AI734" s="6">
        <f t="shared" si="370"/>
        <v>1.4959012266108074E-2</v>
      </c>
      <c r="AJ734" s="2">
        <f t="shared" si="371"/>
        <v>0.47190809927925531</v>
      </c>
    </row>
    <row r="735" spans="29:37" x14ac:dyDescent="0.25">
      <c r="AC735" s="18" t="s">
        <v>248</v>
      </c>
      <c r="AD735" s="18" t="s">
        <v>249</v>
      </c>
      <c r="AE735" s="19">
        <v>40525</v>
      </c>
      <c r="AF735" s="23">
        <v>5179.0200000000004</v>
      </c>
      <c r="AG735" s="2">
        <f t="shared" si="368"/>
        <v>5095.7379999999994</v>
      </c>
      <c r="AH735" s="25">
        <f t="shared" si="369"/>
        <v>1</v>
      </c>
      <c r="AI735" s="6">
        <f t="shared" si="370"/>
        <v>2.7752586239400578E-2</v>
      </c>
      <c r="AJ735" s="2">
        <f t="shared" si="371"/>
        <v>0.48500476950157445</v>
      </c>
    </row>
    <row r="736" spans="29:37" x14ac:dyDescent="0.25">
      <c r="AC736" s="18" t="s">
        <v>248</v>
      </c>
      <c r="AD736" s="18" t="s">
        <v>249</v>
      </c>
      <c r="AE736" s="19">
        <v>40526</v>
      </c>
      <c r="AF736" s="23">
        <v>5244.04</v>
      </c>
      <c r="AG736" s="2">
        <f t="shared" si="368"/>
        <v>5104.5169999999989</v>
      </c>
      <c r="AH736" s="25">
        <f t="shared" si="369"/>
        <v>1</v>
      </c>
      <c r="AI736" s="6">
        <f t="shared" si="370"/>
        <v>1.2554498727558316E-2</v>
      </c>
      <c r="AJ736" s="2">
        <f t="shared" si="371"/>
        <v>0.48500476950157445</v>
      </c>
      <c r="AK736" s="14">
        <f t="shared" ref="AK736:AK786" si="373">AJ736/AJ726-1</f>
        <v>1.3332341984159335E-2</v>
      </c>
    </row>
    <row r="737" spans="29:37" x14ac:dyDescent="0.25">
      <c r="AC737" s="18" t="s">
        <v>248</v>
      </c>
      <c r="AD737" s="18" t="s">
        <v>249</v>
      </c>
      <c r="AE737" s="19">
        <v>40527</v>
      </c>
      <c r="AF737" s="23">
        <v>5230.68</v>
      </c>
      <c r="AG737" s="2">
        <f t="shared" si="368"/>
        <v>5123.258499999999</v>
      </c>
      <c r="AH737" s="25">
        <f t="shared" si="369"/>
        <v>1</v>
      </c>
      <c r="AI737" s="6">
        <f t="shared" si="370"/>
        <v>-2.5476540987482421E-3</v>
      </c>
      <c r="AJ737" s="2">
        <f t="shared" si="371"/>
        <v>0.48500476950157445</v>
      </c>
    </row>
    <row r="738" spans="29:37" x14ac:dyDescent="0.25">
      <c r="AC738" s="18" t="s">
        <v>248</v>
      </c>
      <c r="AD738" s="18" t="s">
        <v>249</v>
      </c>
      <c r="AE738" s="19">
        <v>40528</v>
      </c>
      <c r="AF738" s="23">
        <v>5216.8500000000004</v>
      </c>
      <c r="AG738" s="2">
        <f t="shared" si="368"/>
        <v>5137.4809999999998</v>
      </c>
      <c r="AH738" s="25">
        <f t="shared" si="369"/>
        <v>1</v>
      </c>
      <c r="AI738" s="6">
        <f t="shared" si="370"/>
        <v>-2.6440156920324309E-3</v>
      </c>
      <c r="AJ738" s="2">
        <f t="shared" si="371"/>
        <v>0.48500476950157445</v>
      </c>
    </row>
    <row r="739" spans="29:37" x14ac:dyDescent="0.25">
      <c r="AC739" s="18" t="s">
        <v>248</v>
      </c>
      <c r="AD739" s="18" t="s">
        <v>249</v>
      </c>
      <c r="AE739" s="19">
        <v>40529</v>
      </c>
      <c r="AF739" s="23">
        <v>5228.34</v>
      </c>
      <c r="AG739" s="2">
        <f t="shared" si="368"/>
        <v>5144.8464999999997</v>
      </c>
      <c r="AH739" s="25">
        <f t="shared" si="369"/>
        <v>1</v>
      </c>
      <c r="AI739" s="6">
        <f t="shared" si="370"/>
        <v>2.2024785071450559E-3</v>
      </c>
      <c r="AJ739" s="2">
        <f t="shared" si="371"/>
        <v>0.48500476950157445</v>
      </c>
    </row>
    <row r="740" spans="29:37" x14ac:dyDescent="0.25">
      <c r="AC740" s="18" t="s">
        <v>248</v>
      </c>
      <c r="AD740" s="18" t="s">
        <v>249</v>
      </c>
      <c r="AE740" s="19">
        <v>40532</v>
      </c>
      <c r="AF740" s="23">
        <v>5163.53</v>
      </c>
      <c r="AG740" s="2">
        <f t="shared" si="368"/>
        <v>5145.4895000000006</v>
      </c>
      <c r="AH740" s="25">
        <f t="shared" si="369"/>
        <v>1</v>
      </c>
      <c r="AI740" s="6">
        <f t="shared" si="370"/>
        <v>-1.2395903862411517E-2</v>
      </c>
      <c r="AJ740" s="2">
        <f t="shared" si="371"/>
        <v>0.48500476950157445</v>
      </c>
    </row>
    <row r="741" spans="29:37" x14ac:dyDescent="0.25">
      <c r="AC741" s="18" t="s">
        <v>248</v>
      </c>
      <c r="AD741" s="18" t="s">
        <v>249</v>
      </c>
      <c r="AE741" s="19">
        <v>40533</v>
      </c>
      <c r="AF741" s="23">
        <v>5222.79</v>
      </c>
      <c r="AG741" s="2">
        <f t="shared" si="368"/>
        <v>5153.4670000000006</v>
      </c>
      <c r="AH741" s="25">
        <f t="shared" si="369"/>
        <v>1</v>
      </c>
      <c r="AI741" s="6">
        <f t="shared" si="370"/>
        <v>1.1476644853424034E-2</v>
      </c>
      <c r="AJ741" s="2">
        <f t="shared" si="371"/>
        <v>0.48500476950157445</v>
      </c>
      <c r="AK741" s="14">
        <f t="shared" ref="AK741:AK791" si="374">AJ741/AJ731-1</f>
        <v>1.857380550605936E-2</v>
      </c>
    </row>
    <row r="742" spans="29:37" x14ac:dyDescent="0.25">
      <c r="AC742" s="18" t="s">
        <v>248</v>
      </c>
      <c r="AD742" s="18" t="s">
        <v>249</v>
      </c>
      <c r="AE742" s="19">
        <v>40534</v>
      </c>
      <c r="AF742" s="23">
        <v>5174.54</v>
      </c>
      <c r="AG742" s="2">
        <f t="shared" si="368"/>
        <v>5151.8864999999987</v>
      </c>
      <c r="AH742" s="25">
        <f t="shared" si="369"/>
        <v>1</v>
      </c>
      <c r="AI742" s="6">
        <f t="shared" si="370"/>
        <v>-9.2383572764748179E-3</v>
      </c>
      <c r="AJ742" s="2">
        <f t="shared" si="371"/>
        <v>0.48500476950157445</v>
      </c>
    </row>
    <row r="743" spans="29:37" x14ac:dyDescent="0.25">
      <c r="AC743" s="18" t="s">
        <v>248</v>
      </c>
      <c r="AD743" s="18" t="s">
        <v>249</v>
      </c>
      <c r="AE743" s="19">
        <v>40535</v>
      </c>
      <c r="AF743" s="23">
        <v>5069.5200000000004</v>
      </c>
      <c r="AG743" s="2">
        <f t="shared" si="368"/>
        <v>5142.3719999999994</v>
      </c>
      <c r="AH743" s="25">
        <f t="shared" si="369"/>
        <v>0</v>
      </c>
      <c r="AI743" s="6">
        <f t="shared" si="370"/>
        <v>-2.029552385332789E-2</v>
      </c>
      <c r="AJ743" s="2">
        <f t="shared" si="371"/>
        <v>0.48500476950157445</v>
      </c>
    </row>
    <row r="744" spans="29:37" x14ac:dyDescent="0.25">
      <c r="AC744" s="18" t="s">
        <v>248</v>
      </c>
      <c r="AD744" s="18" t="s">
        <v>249</v>
      </c>
      <c r="AE744" s="19">
        <v>40536</v>
      </c>
      <c r="AF744" s="23">
        <v>4991.54</v>
      </c>
      <c r="AG744" s="2">
        <f t="shared" si="368"/>
        <v>5130.566499999999</v>
      </c>
      <c r="AH744" s="25">
        <f t="shared" si="369"/>
        <v>0</v>
      </c>
      <c r="AI744" s="6">
        <f t="shared" si="370"/>
        <v>-1.5382126907478533E-2</v>
      </c>
      <c r="AJ744" s="2">
        <f t="shared" si="371"/>
        <v>0.47754436458636884</v>
      </c>
    </row>
    <row r="745" spans="29:37" x14ac:dyDescent="0.25">
      <c r="AC745" s="18" t="s">
        <v>248</v>
      </c>
      <c r="AD745" s="18" t="s">
        <v>249</v>
      </c>
      <c r="AE745" s="19">
        <v>40539</v>
      </c>
      <c r="AF745" s="23">
        <v>4849.63</v>
      </c>
      <c r="AG745" s="2">
        <f t="shared" si="368"/>
        <v>5110.6104999999998</v>
      </c>
      <c r="AH745" s="25">
        <f t="shared" si="369"/>
        <v>0</v>
      </c>
      <c r="AI745" s="6">
        <f t="shared" si="370"/>
        <v>-2.8430103735520462E-2</v>
      </c>
      <c r="AJ745" s="2">
        <f t="shared" si="371"/>
        <v>0.46396772876286518</v>
      </c>
    </row>
    <row r="746" spans="29:37" x14ac:dyDescent="0.25">
      <c r="AC746" s="18" t="s">
        <v>248</v>
      </c>
      <c r="AD746" s="18" t="s">
        <v>249</v>
      </c>
      <c r="AE746" s="19">
        <v>40540</v>
      </c>
      <c r="AF746" s="23">
        <v>4730.5</v>
      </c>
      <c r="AG746" s="2">
        <f t="shared" si="368"/>
        <v>5091.5914999999995</v>
      </c>
      <c r="AH746" s="25">
        <f t="shared" si="369"/>
        <v>0</v>
      </c>
      <c r="AI746" s="6">
        <f t="shared" si="370"/>
        <v>-2.4564760610603309E-2</v>
      </c>
      <c r="AJ746" s="2">
        <f t="shared" si="371"/>
        <v>0.45257047257476007</v>
      </c>
      <c r="AK746" s="14">
        <f t="shared" ref="AK746" si="375">AJ746/AJ736-1</f>
        <v>-6.6874181382063913E-2</v>
      </c>
    </row>
    <row r="747" spans="29:37" x14ac:dyDescent="0.25">
      <c r="AC747" s="18" t="s">
        <v>248</v>
      </c>
      <c r="AD747" s="18" t="s">
        <v>249</v>
      </c>
      <c r="AE747" s="19">
        <v>40541</v>
      </c>
      <c r="AF747" s="23">
        <v>4812.53</v>
      </c>
      <c r="AG747" s="2">
        <f t="shared" si="368"/>
        <v>5076.3759999999993</v>
      </c>
      <c r="AH747" s="25">
        <f t="shared" si="369"/>
        <v>0</v>
      </c>
      <c r="AI747" s="6">
        <f t="shared" si="370"/>
        <v>1.7340661663671764E-2</v>
      </c>
      <c r="AJ747" s="2">
        <f t="shared" si="371"/>
        <v>0.46041834401864701</v>
      </c>
    </row>
    <row r="748" spans="29:37" x14ac:dyDescent="0.25">
      <c r="AC748" s="18" t="s">
        <v>248</v>
      </c>
      <c r="AD748" s="18" t="s">
        <v>249</v>
      </c>
      <c r="AE748" s="19">
        <v>40542</v>
      </c>
      <c r="AF748" s="23">
        <v>4828.49</v>
      </c>
      <c r="AG748" s="2">
        <f t="shared" si="368"/>
        <v>5060.8759999999993</v>
      </c>
      <c r="AH748" s="25">
        <f t="shared" si="369"/>
        <v>0</v>
      </c>
      <c r="AI748" s="6">
        <f t="shared" si="370"/>
        <v>3.3163429630569397E-3</v>
      </c>
      <c r="AJ748" s="2">
        <f t="shared" si="371"/>
        <v>0.46194524915389557</v>
      </c>
    </row>
    <row r="749" spans="29:37" x14ac:dyDescent="0.25">
      <c r="AC749" s="18" t="s">
        <v>248</v>
      </c>
      <c r="AD749" s="18" t="s">
        <v>249</v>
      </c>
      <c r="AE749" s="19">
        <v>40543</v>
      </c>
      <c r="AF749" s="23">
        <v>4936.72</v>
      </c>
      <c r="AG749" s="2">
        <f t="shared" si="368"/>
        <v>5052.6935000000003</v>
      </c>
      <c r="AH749" s="25">
        <f t="shared" si="369"/>
        <v>0</v>
      </c>
      <c r="AI749" s="6">
        <f t="shared" si="370"/>
        <v>2.2414875043750726E-2</v>
      </c>
      <c r="AJ749" s="2">
        <f t="shared" si="371"/>
        <v>0.47229969419073442</v>
      </c>
    </row>
    <row r="750" spans="29:37" x14ac:dyDescent="0.25">
      <c r="AC750" s="18" t="s">
        <v>248</v>
      </c>
      <c r="AD750" s="18" t="s">
        <v>249</v>
      </c>
      <c r="AE750" s="19">
        <v>40547</v>
      </c>
      <c r="AF750" s="23">
        <v>5011.5</v>
      </c>
      <c r="AG750" s="2">
        <f t="shared" si="368"/>
        <v>5052.4420000000009</v>
      </c>
      <c r="AH750" s="25">
        <f t="shared" si="369"/>
        <v>0</v>
      </c>
      <c r="AI750" s="6">
        <f t="shared" si="370"/>
        <v>1.514770941029675E-2</v>
      </c>
      <c r="AJ750" s="2">
        <f t="shared" si="371"/>
        <v>0.47945395271290769</v>
      </c>
    </row>
    <row r="751" spans="29:37" x14ac:dyDescent="0.25">
      <c r="AC751" s="18" t="s">
        <v>248</v>
      </c>
      <c r="AD751" s="18" t="s">
        <v>249</v>
      </c>
      <c r="AE751" s="19">
        <v>40548</v>
      </c>
      <c r="AF751" s="23">
        <v>5028.7700000000004</v>
      </c>
      <c r="AG751" s="2">
        <f t="shared" si="368"/>
        <v>5049.6515000000009</v>
      </c>
      <c r="AH751" s="25">
        <f t="shared" si="369"/>
        <v>0</v>
      </c>
      <c r="AI751" s="6">
        <f t="shared" si="370"/>
        <v>3.4460740297317383E-3</v>
      </c>
      <c r="AJ751" s="2">
        <f t="shared" si="371"/>
        <v>0.48110618652780385</v>
      </c>
      <c r="AK751" s="14">
        <f t="shared" ref="AK751:AK801" si="376">AJ751/AJ741-1</f>
        <v>-8.0382363616280372E-3</v>
      </c>
    </row>
    <row r="752" spans="29:37" x14ac:dyDescent="0.25">
      <c r="AC752" s="18" t="s">
        <v>248</v>
      </c>
      <c r="AD752" s="18" t="s">
        <v>249</v>
      </c>
      <c r="AE752" s="19">
        <v>40549</v>
      </c>
      <c r="AF752" s="23">
        <v>5001.28</v>
      </c>
      <c r="AG752" s="2">
        <f t="shared" si="368"/>
        <v>5046.2170000000006</v>
      </c>
      <c r="AH752" s="25">
        <f t="shared" si="369"/>
        <v>0</v>
      </c>
      <c r="AI752" s="6">
        <f t="shared" si="370"/>
        <v>-5.4665454972091521E-3</v>
      </c>
      <c r="AJ752" s="2">
        <f t="shared" si="371"/>
        <v>0.47847619767016081</v>
      </c>
    </row>
    <row r="753" spans="29:37" x14ac:dyDescent="0.25">
      <c r="AC753" s="18" t="s">
        <v>248</v>
      </c>
      <c r="AD753" s="18" t="s">
        <v>249</v>
      </c>
      <c r="AE753" s="19">
        <v>40550</v>
      </c>
      <c r="AF753" s="23">
        <v>4975.1400000000003</v>
      </c>
      <c r="AG753" s="2">
        <f t="shared" si="368"/>
        <v>5046.7290000000012</v>
      </c>
      <c r="AH753" s="25">
        <f t="shared" si="369"/>
        <v>0</v>
      </c>
      <c r="AI753" s="6">
        <f t="shared" si="370"/>
        <v>-5.2266619745343634E-3</v>
      </c>
      <c r="AJ753" s="2">
        <f t="shared" si="371"/>
        <v>0.47597536432207838</v>
      </c>
    </row>
    <row r="754" spans="29:37" x14ac:dyDescent="0.25">
      <c r="AC754" s="18" t="s">
        <v>248</v>
      </c>
      <c r="AD754" s="18" t="s">
        <v>249</v>
      </c>
      <c r="AE754" s="19">
        <v>40553</v>
      </c>
      <c r="AF754" s="23">
        <v>4830.5600000000004</v>
      </c>
      <c r="AG754" s="2">
        <f t="shared" si="368"/>
        <v>5036.2984999999999</v>
      </c>
      <c r="AH754" s="25">
        <f t="shared" si="369"/>
        <v>0</v>
      </c>
      <c r="AI754" s="6">
        <f t="shared" si="370"/>
        <v>-2.9060488750065283E-2</v>
      </c>
      <c r="AJ754" s="2">
        <f t="shared" si="371"/>
        <v>0.46214328760188839</v>
      </c>
    </row>
    <row r="755" spans="29:37" x14ac:dyDescent="0.25">
      <c r="AC755" s="18" t="s">
        <v>248</v>
      </c>
      <c r="AD755" s="18" t="s">
        <v>249</v>
      </c>
      <c r="AE755" s="19">
        <v>40554</v>
      </c>
      <c r="AF755" s="23">
        <v>4804.82</v>
      </c>
      <c r="AG755" s="2">
        <f t="shared" si="368"/>
        <v>5017.5885000000007</v>
      </c>
      <c r="AH755" s="25">
        <f t="shared" si="369"/>
        <v>0</v>
      </c>
      <c r="AI755" s="6">
        <f t="shared" si="370"/>
        <v>-5.3285747408169382E-3</v>
      </c>
      <c r="AJ755" s="2">
        <f t="shared" si="371"/>
        <v>0.45968072255293485</v>
      </c>
    </row>
    <row r="756" spans="29:37" x14ac:dyDescent="0.25">
      <c r="AC756" s="18" t="s">
        <v>248</v>
      </c>
      <c r="AD756" s="18" t="s">
        <v>249</v>
      </c>
      <c r="AE756" s="19">
        <v>40555</v>
      </c>
      <c r="AF756" s="23">
        <v>4833.58</v>
      </c>
      <c r="AG756" s="2">
        <f t="shared" si="368"/>
        <v>4997.0655000000006</v>
      </c>
      <c r="AH756" s="25">
        <f t="shared" si="369"/>
        <v>0</v>
      </c>
      <c r="AI756" s="6">
        <f t="shared" si="370"/>
        <v>5.9856560703628325E-3</v>
      </c>
      <c r="AJ756" s="2">
        <f t="shared" si="371"/>
        <v>0.46243221326031259</v>
      </c>
      <c r="AK756" s="14">
        <f t="shared" ref="AK756" si="377">AJ756/AJ746-1</f>
        <v>2.1790508402917297E-2</v>
      </c>
    </row>
    <row r="757" spans="29:37" x14ac:dyDescent="0.25">
      <c r="AC757" s="18" t="s">
        <v>248</v>
      </c>
      <c r="AD757" s="18" t="s">
        <v>249</v>
      </c>
      <c r="AE757" s="19">
        <v>40556</v>
      </c>
      <c r="AF757" s="23">
        <v>4826.76</v>
      </c>
      <c r="AG757" s="2">
        <f t="shared" si="368"/>
        <v>4976.8694999999989</v>
      </c>
      <c r="AH757" s="25">
        <f t="shared" si="369"/>
        <v>0</v>
      </c>
      <c r="AI757" s="6">
        <f t="shared" si="370"/>
        <v>-1.4109624750184846E-3</v>
      </c>
      <c r="AJ757" s="2">
        <f t="shared" si="371"/>
        <v>0.46177973876016254</v>
      </c>
    </row>
    <row r="758" spans="29:37" x14ac:dyDescent="0.25">
      <c r="AC758" s="18" t="s">
        <v>248</v>
      </c>
      <c r="AD758" s="18" t="s">
        <v>249</v>
      </c>
      <c r="AE758" s="19">
        <v>40557</v>
      </c>
      <c r="AF758" s="23">
        <v>4723.43</v>
      </c>
      <c r="AG758" s="2">
        <f t="shared" si="368"/>
        <v>4952.1984999999986</v>
      </c>
      <c r="AH758" s="25">
        <f t="shared" si="369"/>
        <v>0</v>
      </c>
      <c r="AI758" s="6">
        <f t="shared" si="370"/>
        <v>-2.1407735209540091E-2</v>
      </c>
      <c r="AJ758" s="2">
        <f t="shared" si="371"/>
        <v>0.45189408038765438</v>
      </c>
    </row>
    <row r="759" spans="29:37" x14ac:dyDescent="0.25">
      <c r="AC759" s="18" t="s">
        <v>248</v>
      </c>
      <c r="AD759" s="18" t="s">
        <v>249</v>
      </c>
      <c r="AE759" s="19">
        <v>40560</v>
      </c>
      <c r="AF759" s="23">
        <v>4519.91</v>
      </c>
      <c r="AG759" s="2">
        <f t="shared" si="368"/>
        <v>4916.7769999999991</v>
      </c>
      <c r="AH759" s="25">
        <f t="shared" si="369"/>
        <v>0</v>
      </c>
      <c r="AI759" s="6">
        <f t="shared" si="370"/>
        <v>-4.3087332722195559E-2</v>
      </c>
      <c r="AJ759" s="2">
        <f t="shared" si="371"/>
        <v>0.43242316979080092</v>
      </c>
    </row>
    <row r="760" spans="29:37" x14ac:dyDescent="0.25">
      <c r="AC760" s="18" t="s">
        <v>248</v>
      </c>
      <c r="AD760" s="18" t="s">
        <v>249</v>
      </c>
      <c r="AE760" s="19">
        <v>40561</v>
      </c>
      <c r="AF760" s="23">
        <v>4536.96</v>
      </c>
      <c r="AG760" s="2">
        <f t="shared" si="368"/>
        <v>4885.4484999999995</v>
      </c>
      <c r="AH760" s="25">
        <f t="shared" si="369"/>
        <v>0</v>
      </c>
      <c r="AI760" s="6">
        <f t="shared" si="370"/>
        <v>3.7721990039625286E-3</v>
      </c>
      <c r="AJ760" s="2">
        <f t="shared" si="371"/>
        <v>0.43405435604117609</v>
      </c>
    </row>
    <row r="761" spans="29:37" x14ac:dyDescent="0.25">
      <c r="AC761" s="18" t="s">
        <v>248</v>
      </c>
      <c r="AD761" s="18" t="s">
        <v>249</v>
      </c>
      <c r="AE761" s="19">
        <v>40562</v>
      </c>
      <c r="AF761" s="23">
        <v>4646.09</v>
      </c>
      <c r="AG761" s="2">
        <f t="shared" si="368"/>
        <v>4856.6135000000004</v>
      </c>
      <c r="AH761" s="25">
        <f t="shared" si="369"/>
        <v>0</v>
      </c>
      <c r="AI761" s="6">
        <f t="shared" si="370"/>
        <v>2.4053551276625784E-2</v>
      </c>
      <c r="AJ761" s="2">
        <f t="shared" si="371"/>
        <v>0.4444949047510553</v>
      </c>
      <c r="AK761" s="14">
        <f t="shared" si="373"/>
        <v>-7.6098131352199339E-2</v>
      </c>
    </row>
    <row r="762" spans="29:37" x14ac:dyDescent="0.25">
      <c r="AC762" s="18" t="s">
        <v>248</v>
      </c>
      <c r="AD762" s="18" t="s">
        <v>249</v>
      </c>
      <c r="AE762" s="19">
        <v>40563</v>
      </c>
      <c r="AF762" s="23">
        <v>4477.3599999999997</v>
      </c>
      <c r="AG762" s="2">
        <f t="shared" si="368"/>
        <v>4821.7545</v>
      </c>
      <c r="AH762" s="25">
        <f t="shared" si="369"/>
        <v>0</v>
      </c>
      <c r="AI762" s="6">
        <f t="shared" si="370"/>
        <v>-3.6316558654696851E-2</v>
      </c>
      <c r="AJ762" s="2">
        <f t="shared" si="371"/>
        <v>0.42835237947094973</v>
      </c>
    </row>
    <row r="763" spans="29:37" x14ac:dyDescent="0.25">
      <c r="AC763" s="18" t="s">
        <v>248</v>
      </c>
      <c r="AD763" s="18" t="s">
        <v>249</v>
      </c>
      <c r="AE763" s="19">
        <v>40564</v>
      </c>
      <c r="AF763" s="23">
        <v>4506.32</v>
      </c>
      <c r="AG763" s="2">
        <f t="shared" si="368"/>
        <v>4793.5945000000011</v>
      </c>
      <c r="AH763" s="25">
        <f t="shared" si="369"/>
        <v>0</v>
      </c>
      <c r="AI763" s="6">
        <f t="shared" si="370"/>
        <v>6.4680972716064655E-3</v>
      </c>
      <c r="AJ763" s="2">
        <f t="shared" si="371"/>
        <v>0.43112300432789191</v>
      </c>
    </row>
    <row r="764" spans="29:37" x14ac:dyDescent="0.25">
      <c r="AC764" s="18" t="s">
        <v>248</v>
      </c>
      <c r="AD764" s="18" t="s">
        <v>249</v>
      </c>
      <c r="AE764" s="19">
        <v>40567</v>
      </c>
      <c r="AF764" s="23">
        <v>4398.5</v>
      </c>
      <c r="AG764" s="2">
        <f t="shared" si="368"/>
        <v>4763.9425000000001</v>
      </c>
      <c r="AH764" s="25">
        <f t="shared" si="369"/>
        <v>0</v>
      </c>
      <c r="AI764" s="6">
        <f t="shared" si="370"/>
        <v>-2.3926396705071906E-2</v>
      </c>
      <c r="AJ764" s="2">
        <f t="shared" si="371"/>
        <v>0.42080778429766036</v>
      </c>
    </row>
    <row r="765" spans="29:37" x14ac:dyDescent="0.25">
      <c r="AC765" s="18" t="s">
        <v>248</v>
      </c>
      <c r="AD765" s="18" t="s">
        <v>249</v>
      </c>
      <c r="AE765" s="19">
        <v>40568</v>
      </c>
      <c r="AF765" s="23">
        <v>4341.91</v>
      </c>
      <c r="AG765" s="2">
        <f t="shared" si="368"/>
        <v>4738.5565000000006</v>
      </c>
      <c r="AH765" s="25">
        <f t="shared" si="369"/>
        <v>0</v>
      </c>
      <c r="AI765" s="6">
        <f t="shared" si="370"/>
        <v>-1.2865749687393513E-2</v>
      </c>
      <c r="AJ765" s="2">
        <f t="shared" si="371"/>
        <v>0.41539377667837996</v>
      </c>
    </row>
    <row r="766" spans="29:37" x14ac:dyDescent="0.25">
      <c r="AC766" s="18" t="s">
        <v>248</v>
      </c>
      <c r="AD766" s="18" t="s">
        <v>249</v>
      </c>
      <c r="AE766" s="19">
        <v>40569</v>
      </c>
      <c r="AF766" s="23">
        <v>4424.8900000000003</v>
      </c>
      <c r="AG766" s="2">
        <f t="shared" si="368"/>
        <v>4723.2759999999998</v>
      </c>
      <c r="AH766" s="25">
        <f t="shared" si="369"/>
        <v>0</v>
      </c>
      <c r="AI766" s="6">
        <f t="shared" si="370"/>
        <v>1.9111404888632055E-2</v>
      </c>
      <c r="AJ766" s="2">
        <f t="shared" si="371"/>
        <v>0.42333253533269849</v>
      </c>
      <c r="AK766" s="14">
        <f t="shared" si="374"/>
        <v>-8.4552236644474643E-2</v>
      </c>
    </row>
    <row r="767" spans="29:37" x14ac:dyDescent="0.25">
      <c r="AC767" s="18" t="s">
        <v>248</v>
      </c>
      <c r="AD767" s="18" t="s">
        <v>249</v>
      </c>
      <c r="AE767" s="19">
        <v>40570</v>
      </c>
      <c r="AF767" s="23">
        <v>4502.8100000000004</v>
      </c>
      <c r="AG767" s="2">
        <f t="shared" si="368"/>
        <v>4707.79</v>
      </c>
      <c r="AH767" s="25">
        <f t="shared" si="369"/>
        <v>0</v>
      </c>
      <c r="AI767" s="6">
        <f t="shared" si="370"/>
        <v>1.760947729774065E-2</v>
      </c>
      <c r="AJ767" s="2">
        <f t="shared" si="371"/>
        <v>0.43078720000303461</v>
      </c>
    </row>
    <row r="768" spans="29:37" x14ac:dyDescent="0.25">
      <c r="AC768" s="18" t="s">
        <v>248</v>
      </c>
      <c r="AD768" s="18" t="s">
        <v>249</v>
      </c>
      <c r="AE768" s="19">
        <v>40571</v>
      </c>
      <c r="AF768" s="23">
        <v>4548.21</v>
      </c>
      <c r="AG768" s="2">
        <f t="shared" si="368"/>
        <v>4693.7760000000007</v>
      </c>
      <c r="AH768" s="25">
        <f t="shared" si="369"/>
        <v>0</v>
      </c>
      <c r="AI768" s="6">
        <f t="shared" si="370"/>
        <v>1.0082592869785634E-2</v>
      </c>
      <c r="AJ768" s="2">
        <f t="shared" si="371"/>
        <v>0.4351306519541801</v>
      </c>
    </row>
    <row r="769" spans="29:37" x14ac:dyDescent="0.25">
      <c r="AC769" s="18" t="s">
        <v>248</v>
      </c>
      <c r="AD769" s="18" t="s">
        <v>249</v>
      </c>
      <c r="AE769" s="19">
        <v>40574</v>
      </c>
      <c r="AF769" s="23">
        <v>4610.8599999999997</v>
      </c>
      <c r="AG769" s="2">
        <f t="shared" si="368"/>
        <v>4677.4830000000011</v>
      </c>
      <c r="AH769" s="25">
        <f t="shared" si="369"/>
        <v>0</v>
      </c>
      <c r="AI769" s="6">
        <f t="shared" si="370"/>
        <v>1.3774649807286821E-2</v>
      </c>
      <c r="AJ769" s="2">
        <f t="shared" si="371"/>
        <v>0.44112442430526533</v>
      </c>
    </row>
    <row r="770" spans="29:37" x14ac:dyDescent="0.25">
      <c r="AC770" s="18" t="s">
        <v>248</v>
      </c>
      <c r="AD770" s="18" t="s">
        <v>249</v>
      </c>
      <c r="AE770" s="19">
        <v>40575</v>
      </c>
      <c r="AF770" s="23">
        <v>4630.58</v>
      </c>
      <c r="AG770" s="2">
        <f t="shared" si="368"/>
        <v>4658.4370000000008</v>
      </c>
      <c r="AH770" s="25">
        <f t="shared" si="369"/>
        <v>0</v>
      </c>
      <c r="AI770" s="6">
        <f t="shared" si="370"/>
        <v>4.2768594145128347E-3</v>
      </c>
      <c r="AJ770" s="2">
        <f t="shared" si="371"/>
        <v>0.44301105145232683</v>
      </c>
    </row>
    <row r="771" spans="29:37" x14ac:dyDescent="0.25">
      <c r="AC771" s="18" t="s">
        <v>248</v>
      </c>
      <c r="AD771" s="18" t="s">
        <v>249</v>
      </c>
      <c r="AE771" s="19">
        <v>40583</v>
      </c>
      <c r="AF771" s="23">
        <v>4609.72</v>
      </c>
      <c r="AG771" s="2">
        <f t="shared" si="368"/>
        <v>4637.4845000000005</v>
      </c>
      <c r="AH771" s="25">
        <f t="shared" si="369"/>
        <v>0</v>
      </c>
      <c r="AI771" s="6">
        <f t="shared" si="370"/>
        <v>-4.5048352474202913E-3</v>
      </c>
      <c r="AJ771" s="2">
        <f t="shared" si="371"/>
        <v>0.44101535965274768</v>
      </c>
      <c r="AK771" s="14">
        <f t="shared" ref="AK771" si="378">AJ771/AJ761-1</f>
        <v>-7.8280877038542362E-3</v>
      </c>
    </row>
    <row r="772" spans="29:37" x14ac:dyDescent="0.25">
      <c r="AC772" s="18" t="s">
        <v>248</v>
      </c>
      <c r="AD772" s="18" t="s">
        <v>249</v>
      </c>
      <c r="AE772" s="19">
        <v>40584</v>
      </c>
      <c r="AF772" s="23">
        <v>4733.97</v>
      </c>
      <c r="AG772" s="2">
        <f t="shared" si="368"/>
        <v>4624.1190000000006</v>
      </c>
      <c r="AH772" s="25">
        <f t="shared" si="369"/>
        <v>1</v>
      </c>
      <c r="AI772" s="6">
        <f t="shared" si="370"/>
        <v>2.6953914771396192E-2</v>
      </c>
      <c r="AJ772" s="2">
        <f t="shared" si="371"/>
        <v>0.45290245006970448</v>
      </c>
    </row>
    <row r="773" spans="29:37" x14ac:dyDescent="0.25">
      <c r="AC773" s="18" t="s">
        <v>248</v>
      </c>
      <c r="AD773" s="18" t="s">
        <v>249</v>
      </c>
      <c r="AE773" s="19">
        <v>40585</v>
      </c>
      <c r="AF773" s="23">
        <v>4786.8100000000004</v>
      </c>
      <c r="AG773" s="2">
        <f t="shared" si="368"/>
        <v>4614.7025000000003</v>
      </c>
      <c r="AH773" s="25">
        <f t="shared" si="369"/>
        <v>1</v>
      </c>
      <c r="AI773" s="6">
        <f t="shared" si="370"/>
        <v>1.1161878930369351E-2</v>
      </c>
      <c r="AJ773" s="2">
        <f t="shared" si="371"/>
        <v>0.45290245006970448</v>
      </c>
    </row>
    <row r="774" spans="29:37" x14ac:dyDescent="0.25">
      <c r="AC774" s="18" t="s">
        <v>248</v>
      </c>
      <c r="AD774" s="18" t="s">
        <v>249</v>
      </c>
      <c r="AE774" s="19">
        <v>40588</v>
      </c>
      <c r="AF774" s="23">
        <v>4872.5</v>
      </c>
      <c r="AG774" s="2">
        <f t="shared" si="368"/>
        <v>4616.7994999999992</v>
      </c>
      <c r="AH774" s="25">
        <f t="shared" si="369"/>
        <v>1</v>
      </c>
      <c r="AI774" s="6">
        <f t="shared" si="370"/>
        <v>1.7901274544007251E-2</v>
      </c>
      <c r="AJ774" s="2">
        <f t="shared" si="371"/>
        <v>0.45290245006970448</v>
      </c>
    </row>
    <row r="775" spans="29:37" x14ac:dyDescent="0.25">
      <c r="AC775" s="18" t="s">
        <v>248</v>
      </c>
      <c r="AD775" s="18" t="s">
        <v>249</v>
      </c>
      <c r="AE775" s="19">
        <v>40589</v>
      </c>
      <c r="AF775" s="23">
        <v>4869.6899999999996</v>
      </c>
      <c r="AG775" s="2">
        <f t="shared" si="368"/>
        <v>4620.0429999999997</v>
      </c>
      <c r="AH775" s="25">
        <f t="shared" si="369"/>
        <v>1</v>
      </c>
      <c r="AI775" s="6">
        <f t="shared" si="370"/>
        <v>-5.7670600307857534E-4</v>
      </c>
      <c r="AJ775" s="2">
        <f t="shared" si="371"/>
        <v>0.45290245006970448</v>
      </c>
    </row>
    <row r="776" spans="29:37" x14ac:dyDescent="0.25">
      <c r="AC776" s="18" t="s">
        <v>248</v>
      </c>
      <c r="AD776" s="18" t="s">
        <v>249</v>
      </c>
      <c r="AE776" s="19">
        <v>40590</v>
      </c>
      <c r="AF776" s="23">
        <v>4952.67</v>
      </c>
      <c r="AG776" s="2">
        <f t="shared" si="368"/>
        <v>4625.9974999999995</v>
      </c>
      <c r="AH776" s="25">
        <f t="shared" si="369"/>
        <v>1</v>
      </c>
      <c r="AI776" s="6">
        <f t="shared" si="370"/>
        <v>1.7040099061747416E-2</v>
      </c>
      <c r="AJ776" s="2">
        <f t="shared" si="371"/>
        <v>0.45290245006970448</v>
      </c>
      <c r="AK776" s="14">
        <f t="shared" si="376"/>
        <v>6.9850323962855621E-2</v>
      </c>
    </row>
    <row r="777" spans="29:37" x14ac:dyDescent="0.25">
      <c r="AC777" s="18" t="s">
        <v>248</v>
      </c>
      <c r="AD777" s="18" t="s">
        <v>249</v>
      </c>
      <c r="AE777" s="19">
        <v>40591</v>
      </c>
      <c r="AF777" s="23">
        <v>4987.4799999999996</v>
      </c>
      <c r="AG777" s="2">
        <f t="shared" si="368"/>
        <v>4634.0334999999995</v>
      </c>
      <c r="AH777" s="25">
        <f t="shared" si="369"/>
        <v>1</v>
      </c>
      <c r="AI777" s="6">
        <f t="shared" si="370"/>
        <v>7.0285320847138788E-3</v>
      </c>
      <c r="AJ777" s="2">
        <f t="shared" si="371"/>
        <v>0.45290245006970448</v>
      </c>
    </row>
    <row r="778" spans="29:37" x14ac:dyDescent="0.25">
      <c r="AC778" s="18" t="s">
        <v>248</v>
      </c>
      <c r="AD778" s="18" t="s">
        <v>249</v>
      </c>
      <c r="AE778" s="19">
        <v>40592</v>
      </c>
      <c r="AF778" s="23">
        <v>4941.43</v>
      </c>
      <c r="AG778" s="2">
        <f t="shared" si="368"/>
        <v>4644.933500000001</v>
      </c>
      <c r="AH778" s="25">
        <f t="shared" si="369"/>
        <v>1</v>
      </c>
      <c r="AI778" s="6">
        <f t="shared" si="370"/>
        <v>-9.2331197318082925E-3</v>
      </c>
      <c r="AJ778" s="2">
        <f t="shared" si="371"/>
        <v>0.45290245006970448</v>
      </c>
    </row>
    <row r="779" spans="29:37" x14ac:dyDescent="0.25">
      <c r="AC779" s="18" t="s">
        <v>248</v>
      </c>
      <c r="AD779" s="18" t="s">
        <v>249</v>
      </c>
      <c r="AE779" s="19">
        <v>40595</v>
      </c>
      <c r="AF779" s="23">
        <v>5042.97</v>
      </c>
      <c r="AG779" s="2">
        <f t="shared" si="368"/>
        <v>4671.0864999999994</v>
      </c>
      <c r="AH779" s="25">
        <f t="shared" si="369"/>
        <v>1</v>
      </c>
      <c r="AI779" s="6">
        <f t="shared" si="370"/>
        <v>2.0548707560362089E-2</v>
      </c>
      <c r="AJ779" s="2">
        <f t="shared" si="371"/>
        <v>0.45290245006970448</v>
      </c>
    </row>
    <row r="780" spans="29:37" x14ac:dyDescent="0.25">
      <c r="AC780" s="18" t="s">
        <v>248</v>
      </c>
      <c r="AD780" s="18" t="s">
        <v>249</v>
      </c>
      <c r="AE780" s="19">
        <v>40596</v>
      </c>
      <c r="AF780" s="23">
        <v>4909.75</v>
      </c>
      <c r="AG780" s="2">
        <f t="shared" si="368"/>
        <v>4689.7259999999997</v>
      </c>
      <c r="AH780" s="25">
        <f t="shared" si="369"/>
        <v>1</v>
      </c>
      <c r="AI780" s="6">
        <f t="shared" si="370"/>
        <v>-2.6416972538008454E-2</v>
      </c>
      <c r="AJ780" s="2">
        <f t="shared" si="371"/>
        <v>0.45290245006970448</v>
      </c>
    </row>
    <row r="781" spans="29:37" x14ac:dyDescent="0.25">
      <c r="AC781" s="18" t="s">
        <v>248</v>
      </c>
      <c r="AD781" s="18" t="s">
        <v>249</v>
      </c>
      <c r="AE781" s="19">
        <v>40597</v>
      </c>
      <c r="AF781" s="23">
        <v>4979.0600000000004</v>
      </c>
      <c r="AG781" s="2">
        <f t="shared" si="368"/>
        <v>4706.3744999999999</v>
      </c>
      <c r="AH781" s="25">
        <f t="shared" si="369"/>
        <v>1</v>
      </c>
      <c r="AI781" s="6">
        <f t="shared" si="370"/>
        <v>1.4116808391466007E-2</v>
      </c>
      <c r="AJ781" s="2">
        <f t="shared" si="371"/>
        <v>0.45290245006970448</v>
      </c>
      <c r="AK781" s="14">
        <f t="shared" ref="AK781" si="379">AJ781/AJ771-1</f>
        <v>2.6953914771396192E-2</v>
      </c>
    </row>
    <row r="782" spans="29:37" x14ac:dyDescent="0.25">
      <c r="AC782" s="18" t="s">
        <v>248</v>
      </c>
      <c r="AD782" s="18" t="s">
        <v>249</v>
      </c>
      <c r="AE782" s="19">
        <v>40598</v>
      </c>
      <c r="AF782" s="23">
        <v>5027.7299999999996</v>
      </c>
      <c r="AG782" s="2">
        <f t="shared" si="368"/>
        <v>4733.893</v>
      </c>
      <c r="AH782" s="25">
        <f t="shared" si="369"/>
        <v>1</v>
      </c>
      <c r="AI782" s="6">
        <f t="shared" si="370"/>
        <v>9.7749374379900722E-3</v>
      </c>
      <c r="AJ782" s="2">
        <f t="shared" si="371"/>
        <v>0.45290245006970448</v>
      </c>
    </row>
    <row r="783" spans="29:37" x14ac:dyDescent="0.25">
      <c r="AC783" s="18" t="s">
        <v>248</v>
      </c>
      <c r="AD783" s="18" t="s">
        <v>249</v>
      </c>
      <c r="AE783" s="19">
        <v>40599</v>
      </c>
      <c r="AF783" s="23">
        <v>5032.8</v>
      </c>
      <c r="AG783" s="2">
        <f t="shared" si="368"/>
        <v>4760.2169999999996</v>
      </c>
      <c r="AH783" s="25">
        <f t="shared" si="369"/>
        <v>1</v>
      </c>
      <c r="AI783" s="6">
        <f t="shared" si="370"/>
        <v>1.0084073727110177E-3</v>
      </c>
      <c r="AJ783" s="2">
        <f t="shared" si="371"/>
        <v>0.45290245006970448</v>
      </c>
    </row>
    <row r="784" spans="29:37" x14ac:dyDescent="0.25">
      <c r="AC784" s="18" t="s">
        <v>248</v>
      </c>
      <c r="AD784" s="18" t="s">
        <v>249</v>
      </c>
      <c r="AE784" s="19">
        <v>40602</v>
      </c>
      <c r="AF784" s="23">
        <v>5095.21</v>
      </c>
      <c r="AG784" s="2">
        <f t="shared" si="368"/>
        <v>4795.0524999999998</v>
      </c>
      <c r="AH784" s="25">
        <f t="shared" si="369"/>
        <v>1</v>
      </c>
      <c r="AI784" s="6">
        <f t="shared" si="370"/>
        <v>1.2400651724685963E-2</v>
      </c>
      <c r="AJ784" s="2">
        <f t="shared" si="371"/>
        <v>0.45290245006970448</v>
      </c>
    </row>
    <row r="785" spans="29:37" x14ac:dyDescent="0.25">
      <c r="AC785" s="18" t="s">
        <v>248</v>
      </c>
      <c r="AD785" s="18" t="s">
        <v>249</v>
      </c>
      <c r="AE785" s="19">
        <v>40603</v>
      </c>
      <c r="AF785" s="23">
        <v>5122.4399999999996</v>
      </c>
      <c r="AG785" s="2">
        <f t="shared" si="368"/>
        <v>4834.0789999999997</v>
      </c>
      <c r="AH785" s="25">
        <f t="shared" si="369"/>
        <v>1</v>
      </c>
      <c r="AI785" s="6">
        <f t="shared" si="370"/>
        <v>5.344235075688708E-3</v>
      </c>
      <c r="AJ785" s="2">
        <f t="shared" si="371"/>
        <v>0.45290245006970448</v>
      </c>
    </row>
    <row r="786" spans="29:37" x14ac:dyDescent="0.25">
      <c r="AC786" s="18" t="s">
        <v>248</v>
      </c>
      <c r="AD786" s="18" t="s">
        <v>249</v>
      </c>
      <c r="AE786" s="19">
        <v>40604</v>
      </c>
      <c r="AF786" s="23">
        <v>5108.74</v>
      </c>
      <c r="AG786" s="2">
        <f t="shared" si="368"/>
        <v>4868.2715000000007</v>
      </c>
      <c r="AH786" s="25">
        <f t="shared" si="369"/>
        <v>1</v>
      </c>
      <c r="AI786" s="6">
        <f t="shared" si="370"/>
        <v>-2.674506680410027E-3</v>
      </c>
      <c r="AJ786" s="2">
        <f t="shared" si="371"/>
        <v>0.45290245006970448</v>
      </c>
      <c r="AK786" s="14">
        <f t="shared" si="373"/>
        <v>0</v>
      </c>
    </row>
    <row r="787" spans="29:37" x14ac:dyDescent="0.25">
      <c r="AC787" s="18" t="s">
        <v>248</v>
      </c>
      <c r="AD787" s="18" t="s">
        <v>249</v>
      </c>
      <c r="AE787" s="19">
        <v>40605</v>
      </c>
      <c r="AF787" s="23">
        <v>5009.05</v>
      </c>
      <c r="AG787" s="2">
        <f t="shared" si="368"/>
        <v>4893.5835000000015</v>
      </c>
      <c r="AH787" s="25">
        <f t="shared" si="369"/>
        <v>1</v>
      </c>
      <c r="AI787" s="6">
        <f t="shared" si="370"/>
        <v>-1.9513617839232333E-2</v>
      </c>
      <c r="AJ787" s="2">
        <f t="shared" si="371"/>
        <v>0.45290245006970448</v>
      </c>
    </row>
    <row r="788" spans="29:37" x14ac:dyDescent="0.25">
      <c r="AC788" s="18" t="s">
        <v>248</v>
      </c>
      <c r="AD788" s="18" t="s">
        <v>249</v>
      </c>
      <c r="AE788" s="19">
        <v>40606</v>
      </c>
      <c r="AF788" s="23">
        <v>5067.62</v>
      </c>
      <c r="AG788" s="2">
        <f t="shared" si="368"/>
        <v>4919.554000000001</v>
      </c>
      <c r="AH788" s="25">
        <f t="shared" si="369"/>
        <v>1</v>
      </c>
      <c r="AI788" s="6">
        <f t="shared" si="370"/>
        <v>1.1692835966899962E-2</v>
      </c>
      <c r="AJ788" s="2">
        <f t="shared" si="371"/>
        <v>0.45290245006970448</v>
      </c>
    </row>
    <row r="789" spans="29:37" x14ac:dyDescent="0.25">
      <c r="AC789" s="18" t="s">
        <v>248</v>
      </c>
      <c r="AD789" s="18" t="s">
        <v>249</v>
      </c>
      <c r="AE789" s="19">
        <v>40609</v>
      </c>
      <c r="AF789" s="23">
        <v>5138.25</v>
      </c>
      <c r="AG789" s="2">
        <f t="shared" si="368"/>
        <v>4945.9235000000008</v>
      </c>
      <c r="AH789" s="25">
        <f t="shared" si="369"/>
        <v>1</v>
      </c>
      <c r="AI789" s="6">
        <f t="shared" si="370"/>
        <v>1.3937509126572323E-2</v>
      </c>
      <c r="AJ789" s="2">
        <f t="shared" si="371"/>
        <v>0.45290245006970448</v>
      </c>
    </row>
    <row r="790" spans="29:37" x14ac:dyDescent="0.25">
      <c r="AC790" s="18" t="s">
        <v>248</v>
      </c>
      <c r="AD790" s="18" t="s">
        <v>249</v>
      </c>
      <c r="AE790" s="19">
        <v>40610</v>
      </c>
      <c r="AF790" s="23">
        <v>5165.7299999999996</v>
      </c>
      <c r="AG790" s="2">
        <f t="shared" ref="AG790:AG853" si="380">AVERAGE(AF771:AF790)</f>
        <v>4972.6810000000005</v>
      </c>
      <c r="AH790" s="25">
        <f t="shared" ref="AH790:AH853" si="381">IF(AF790&gt;AG790,1,0)</f>
        <v>1</v>
      </c>
      <c r="AI790" s="6">
        <f t="shared" si="370"/>
        <v>5.3481243614070806E-3</v>
      </c>
      <c r="AJ790" s="2">
        <f t="shared" si="371"/>
        <v>0.45290245006970448</v>
      </c>
    </row>
    <row r="791" spans="29:37" x14ac:dyDescent="0.25">
      <c r="AC791" s="18" t="s">
        <v>248</v>
      </c>
      <c r="AD791" s="18" t="s">
        <v>249</v>
      </c>
      <c r="AE791" s="19">
        <v>40611</v>
      </c>
      <c r="AF791" s="23">
        <v>5181.37</v>
      </c>
      <c r="AG791" s="2">
        <f t="shared" si="380"/>
        <v>5001.2634999999991</v>
      </c>
      <c r="AH791" s="25">
        <f t="shared" si="381"/>
        <v>1</v>
      </c>
      <c r="AI791" s="6">
        <f t="shared" ref="AI791:AI854" si="382">AF791/AF790-1</f>
        <v>3.027645657051492E-3</v>
      </c>
      <c r="AJ791" s="2">
        <f t="shared" ref="AJ791:AJ854" si="383">IF(AH790&lt;1,AJ790*(1+AI791), AJ790)</f>
        <v>0.45290245006970448</v>
      </c>
      <c r="AK791" s="14">
        <f t="shared" si="374"/>
        <v>0</v>
      </c>
    </row>
    <row r="792" spans="29:37" x14ac:dyDescent="0.25">
      <c r="AC792" s="18" t="s">
        <v>248</v>
      </c>
      <c r="AD792" s="18" t="s">
        <v>249</v>
      </c>
      <c r="AE792" s="19">
        <v>40612</v>
      </c>
      <c r="AF792" s="23">
        <v>5143.41</v>
      </c>
      <c r="AG792" s="2">
        <f t="shared" si="380"/>
        <v>5021.7354999999998</v>
      </c>
      <c r="AH792" s="25">
        <f t="shared" si="381"/>
        <v>1</v>
      </c>
      <c r="AI792" s="6">
        <f t="shared" si="382"/>
        <v>-7.3262476912476782E-3</v>
      </c>
      <c r="AJ792" s="2">
        <f t="shared" si="383"/>
        <v>0.45290245006970448</v>
      </c>
    </row>
    <row r="793" spans="29:37" x14ac:dyDescent="0.25">
      <c r="AC793" s="18" t="s">
        <v>248</v>
      </c>
      <c r="AD793" s="18" t="s">
        <v>249</v>
      </c>
      <c r="AE793" s="19">
        <v>40613</v>
      </c>
      <c r="AF793" s="23">
        <v>5139.75</v>
      </c>
      <c r="AG793" s="2">
        <f t="shared" si="380"/>
        <v>5039.3824999999997</v>
      </c>
      <c r="AH793" s="25">
        <f t="shared" si="381"/>
        <v>1</v>
      </c>
      <c r="AI793" s="6">
        <f t="shared" si="382"/>
        <v>-7.1159017072330855E-4</v>
      </c>
      <c r="AJ793" s="2">
        <f t="shared" si="383"/>
        <v>0.45290245006970448</v>
      </c>
    </row>
    <row r="794" spans="29:37" x14ac:dyDescent="0.25">
      <c r="AC794" s="18" t="s">
        <v>248</v>
      </c>
      <c r="AD794" s="18" t="s">
        <v>249</v>
      </c>
      <c r="AE794" s="19">
        <v>40616</v>
      </c>
      <c r="AF794" s="23">
        <v>5190.04</v>
      </c>
      <c r="AG794" s="2">
        <f t="shared" si="380"/>
        <v>5055.2594999999992</v>
      </c>
      <c r="AH794" s="25">
        <f t="shared" si="381"/>
        <v>1</v>
      </c>
      <c r="AI794" s="6">
        <f t="shared" si="382"/>
        <v>9.7845225935113689E-3</v>
      </c>
      <c r="AJ794" s="2">
        <f t="shared" si="383"/>
        <v>0.45290245006970448</v>
      </c>
    </row>
    <row r="795" spans="29:37" x14ac:dyDescent="0.25">
      <c r="AC795" s="18" t="s">
        <v>248</v>
      </c>
      <c r="AD795" s="18" t="s">
        <v>249</v>
      </c>
      <c r="AE795" s="19">
        <v>40617</v>
      </c>
      <c r="AF795" s="23">
        <v>5131.33</v>
      </c>
      <c r="AG795" s="2">
        <f t="shared" si="380"/>
        <v>5068.3415000000005</v>
      </c>
      <c r="AH795" s="25">
        <f t="shared" si="381"/>
        <v>1</v>
      </c>
      <c r="AI795" s="6">
        <f t="shared" si="382"/>
        <v>-1.1312051544882129E-2</v>
      </c>
      <c r="AJ795" s="2">
        <f t="shared" si="383"/>
        <v>0.45290245006970448</v>
      </c>
    </row>
    <row r="796" spans="29:37" x14ac:dyDescent="0.25">
      <c r="AC796" s="18" t="s">
        <v>248</v>
      </c>
      <c r="AD796" s="18" t="s">
        <v>249</v>
      </c>
      <c r="AE796" s="19">
        <v>40618</v>
      </c>
      <c r="AF796" s="23">
        <v>5199.3599999999997</v>
      </c>
      <c r="AG796" s="2">
        <f t="shared" si="380"/>
        <v>5080.6760000000004</v>
      </c>
      <c r="AH796" s="25">
        <f t="shared" si="381"/>
        <v>1</v>
      </c>
      <c r="AI796" s="6">
        <f t="shared" si="382"/>
        <v>1.3257771377011451E-2</v>
      </c>
      <c r="AJ796" s="2">
        <f t="shared" si="383"/>
        <v>0.45290245006970448</v>
      </c>
      <c r="AK796" s="14">
        <f t="shared" ref="AK796" si="384">AJ796/AJ786-1</f>
        <v>0</v>
      </c>
    </row>
    <row r="797" spans="29:37" x14ac:dyDescent="0.25">
      <c r="AC797" s="18" t="s">
        <v>248</v>
      </c>
      <c r="AD797" s="18" t="s">
        <v>249</v>
      </c>
      <c r="AE797" s="19">
        <v>40619</v>
      </c>
      <c r="AF797" s="23">
        <v>5104.13</v>
      </c>
      <c r="AG797" s="2">
        <f t="shared" si="380"/>
        <v>5086.5085000000008</v>
      </c>
      <c r="AH797" s="25">
        <f t="shared" si="381"/>
        <v>1</v>
      </c>
      <c r="AI797" s="6">
        <f t="shared" si="382"/>
        <v>-1.8315715780403696E-2</v>
      </c>
      <c r="AJ797" s="2">
        <f t="shared" si="383"/>
        <v>0.45290245006970448</v>
      </c>
    </row>
    <row r="798" spans="29:37" x14ac:dyDescent="0.25">
      <c r="AC798" s="18" t="s">
        <v>248</v>
      </c>
      <c r="AD798" s="18" t="s">
        <v>249</v>
      </c>
      <c r="AE798" s="19">
        <v>40620</v>
      </c>
      <c r="AF798" s="23">
        <v>5126.93</v>
      </c>
      <c r="AG798" s="2">
        <f t="shared" si="380"/>
        <v>5095.7835000000005</v>
      </c>
      <c r="AH798" s="25">
        <f t="shared" si="381"/>
        <v>1</v>
      </c>
      <c r="AI798" s="6">
        <f t="shared" si="382"/>
        <v>4.4669708647704365E-3</v>
      </c>
      <c r="AJ798" s="2">
        <f t="shared" si="383"/>
        <v>0.45290245006970448</v>
      </c>
    </row>
    <row r="799" spans="29:37" x14ac:dyDescent="0.25">
      <c r="AC799" s="18" t="s">
        <v>248</v>
      </c>
      <c r="AD799" s="18" t="s">
        <v>249</v>
      </c>
      <c r="AE799" s="19">
        <v>40623</v>
      </c>
      <c r="AF799" s="23">
        <v>5086.1099999999997</v>
      </c>
      <c r="AG799" s="2">
        <f t="shared" si="380"/>
        <v>5097.9405000000006</v>
      </c>
      <c r="AH799" s="25">
        <f t="shared" si="381"/>
        <v>0</v>
      </c>
      <c r="AI799" s="6">
        <f t="shared" si="382"/>
        <v>-7.9618797213928394E-3</v>
      </c>
      <c r="AJ799" s="2">
        <f t="shared" si="383"/>
        <v>0.45290245006970448</v>
      </c>
    </row>
    <row r="800" spans="29:37" x14ac:dyDescent="0.25">
      <c r="AC800" s="18" t="s">
        <v>248</v>
      </c>
      <c r="AD800" s="18" t="s">
        <v>249</v>
      </c>
      <c r="AE800" s="19">
        <v>40624</v>
      </c>
      <c r="AF800" s="23">
        <v>5085.8100000000004</v>
      </c>
      <c r="AG800" s="2">
        <f t="shared" si="380"/>
        <v>5106.7435000000005</v>
      </c>
      <c r="AH800" s="25">
        <f t="shared" si="381"/>
        <v>0</v>
      </c>
      <c r="AI800" s="6">
        <f t="shared" si="382"/>
        <v>-5.8984174545861912E-5</v>
      </c>
      <c r="AJ800" s="2">
        <f t="shared" si="383"/>
        <v>0.45287573599253733</v>
      </c>
    </row>
    <row r="801" spans="29:37" x14ac:dyDescent="0.25">
      <c r="AC801" s="18" t="s">
        <v>248</v>
      </c>
      <c r="AD801" s="18" t="s">
        <v>249</v>
      </c>
      <c r="AE801" s="19">
        <v>40625</v>
      </c>
      <c r="AF801" s="23">
        <v>5155.34</v>
      </c>
      <c r="AG801" s="2">
        <f t="shared" si="380"/>
        <v>5115.557499999999</v>
      </c>
      <c r="AH801" s="25">
        <f t="shared" si="381"/>
        <v>1</v>
      </c>
      <c r="AI801" s="6">
        <f t="shared" si="382"/>
        <v>1.3671371915191521E-2</v>
      </c>
      <c r="AJ801" s="2">
        <f t="shared" si="383"/>
        <v>0.45906716861065738</v>
      </c>
      <c r="AK801" s="14">
        <f t="shared" si="376"/>
        <v>1.3611581346058443E-2</v>
      </c>
    </row>
    <row r="802" spans="29:37" x14ac:dyDescent="0.25">
      <c r="AC802" s="18" t="s">
        <v>248</v>
      </c>
      <c r="AD802" s="18" t="s">
        <v>249</v>
      </c>
      <c r="AE802" s="19">
        <v>40626</v>
      </c>
      <c r="AF802" s="23">
        <v>5169.26</v>
      </c>
      <c r="AG802" s="2">
        <f t="shared" si="380"/>
        <v>5122.634</v>
      </c>
      <c r="AH802" s="25">
        <f t="shared" si="381"/>
        <v>1</v>
      </c>
      <c r="AI802" s="6">
        <f t="shared" si="382"/>
        <v>2.700112892651152E-3</v>
      </c>
      <c r="AJ802" s="2">
        <f t="shared" si="383"/>
        <v>0.45906716861065738</v>
      </c>
    </row>
    <row r="803" spans="29:37" x14ac:dyDescent="0.25">
      <c r="AC803" s="18" t="s">
        <v>248</v>
      </c>
      <c r="AD803" s="18" t="s">
        <v>249</v>
      </c>
      <c r="AE803" s="19">
        <v>40627</v>
      </c>
      <c r="AF803" s="23">
        <v>5212.3500000000004</v>
      </c>
      <c r="AG803" s="2">
        <f t="shared" si="380"/>
        <v>5131.6114999999991</v>
      </c>
      <c r="AH803" s="25">
        <f t="shared" si="381"/>
        <v>1</v>
      </c>
      <c r="AI803" s="6">
        <f t="shared" si="382"/>
        <v>8.3358159581836677E-3</v>
      </c>
      <c r="AJ803" s="2">
        <f t="shared" si="383"/>
        <v>0.45906716861065738</v>
      </c>
    </row>
    <row r="804" spans="29:37" x14ac:dyDescent="0.25">
      <c r="AC804" s="18" t="s">
        <v>248</v>
      </c>
      <c r="AD804" s="18" t="s">
        <v>249</v>
      </c>
      <c r="AE804" s="19">
        <v>40630</v>
      </c>
      <c r="AF804" s="23">
        <v>5199.55</v>
      </c>
      <c r="AG804" s="2">
        <f t="shared" si="380"/>
        <v>5136.8284999999996</v>
      </c>
      <c r="AH804" s="25">
        <f t="shared" si="381"/>
        <v>1</v>
      </c>
      <c r="AI804" s="6">
        <f t="shared" si="382"/>
        <v>-2.4557061594099316E-3</v>
      </c>
      <c r="AJ804" s="2">
        <f t="shared" si="383"/>
        <v>0.45906716861065738</v>
      </c>
    </row>
    <row r="805" spans="29:37" x14ac:dyDescent="0.25">
      <c r="AC805" s="18" t="s">
        <v>248</v>
      </c>
      <c r="AD805" s="18" t="s">
        <v>249</v>
      </c>
      <c r="AE805" s="19">
        <v>40631</v>
      </c>
      <c r="AF805" s="23">
        <v>5111.1499999999996</v>
      </c>
      <c r="AG805" s="2">
        <f t="shared" si="380"/>
        <v>5136.2639999999992</v>
      </c>
      <c r="AH805" s="25">
        <f t="shared" si="381"/>
        <v>0</v>
      </c>
      <c r="AI805" s="6">
        <f t="shared" si="382"/>
        <v>-1.700147128116869E-2</v>
      </c>
      <c r="AJ805" s="2">
        <f t="shared" si="383"/>
        <v>0.45906716861065738</v>
      </c>
    </row>
    <row r="806" spans="29:37" x14ac:dyDescent="0.25">
      <c r="AC806" s="18" t="s">
        <v>248</v>
      </c>
      <c r="AD806" s="18" t="s">
        <v>249</v>
      </c>
      <c r="AE806" s="19">
        <v>40632</v>
      </c>
      <c r="AF806" s="23">
        <v>5064.54</v>
      </c>
      <c r="AG806" s="2">
        <f t="shared" si="380"/>
        <v>5134.0539999999992</v>
      </c>
      <c r="AH806" s="25">
        <f t="shared" si="381"/>
        <v>0</v>
      </c>
      <c r="AI806" s="6">
        <f t="shared" si="382"/>
        <v>-9.1192784402727156E-3</v>
      </c>
      <c r="AJ806" s="2">
        <f t="shared" si="383"/>
        <v>0.45488080727730917</v>
      </c>
      <c r="AK806" s="14">
        <f t="shared" ref="AK806" si="385">AJ806/AJ796-1</f>
        <v>4.368175105478489E-3</v>
      </c>
    </row>
    <row r="807" spans="29:37" x14ac:dyDescent="0.25">
      <c r="AC807" s="18" t="s">
        <v>248</v>
      </c>
      <c r="AD807" s="18" t="s">
        <v>249</v>
      </c>
      <c r="AE807" s="19">
        <v>40633</v>
      </c>
      <c r="AF807" s="23">
        <v>5000.3999999999996</v>
      </c>
      <c r="AG807" s="2">
        <f t="shared" si="380"/>
        <v>5133.6214999999993</v>
      </c>
      <c r="AH807" s="25">
        <f t="shared" si="381"/>
        <v>0</v>
      </c>
      <c r="AI807" s="6">
        <f t="shared" si="382"/>
        <v>-1.2664526294589473E-2</v>
      </c>
      <c r="AJ807" s="2">
        <f t="shared" si="383"/>
        <v>0.4491199573326416</v>
      </c>
    </row>
    <row r="808" spans="29:37" x14ac:dyDescent="0.25">
      <c r="AC808" s="18" t="s">
        <v>248</v>
      </c>
      <c r="AD808" s="18" t="s">
        <v>249</v>
      </c>
      <c r="AE808" s="19">
        <v>40634</v>
      </c>
      <c r="AF808" s="23">
        <v>5065.08</v>
      </c>
      <c r="AG808" s="2">
        <f t="shared" si="380"/>
        <v>5133.4944999999989</v>
      </c>
      <c r="AH808" s="25">
        <f t="shared" si="381"/>
        <v>0</v>
      </c>
      <c r="AI808" s="6">
        <f t="shared" si="382"/>
        <v>1.2934965202783921E-2</v>
      </c>
      <c r="AJ808" s="2">
        <f t="shared" si="383"/>
        <v>0.45492930835261514</v>
      </c>
    </row>
    <row r="809" spans="29:37" x14ac:dyDescent="0.25">
      <c r="AC809" s="18" t="s">
        <v>248</v>
      </c>
      <c r="AD809" s="18" t="s">
        <v>249</v>
      </c>
      <c r="AE809" s="19">
        <v>40639</v>
      </c>
      <c r="AF809" s="23">
        <v>5057.84</v>
      </c>
      <c r="AG809" s="2">
        <f t="shared" si="380"/>
        <v>5129.4739999999993</v>
      </c>
      <c r="AH809" s="25">
        <f t="shared" si="381"/>
        <v>0</v>
      </c>
      <c r="AI809" s="6">
        <f t="shared" si="382"/>
        <v>-1.4293949947483675E-3</v>
      </c>
      <c r="AJ809" s="2">
        <f t="shared" si="383"/>
        <v>0.45427903467629155</v>
      </c>
    </row>
    <row r="810" spans="29:37" x14ac:dyDescent="0.25">
      <c r="AC810" s="18" t="s">
        <v>248</v>
      </c>
      <c r="AD810" s="18" t="s">
        <v>249</v>
      </c>
      <c r="AE810" s="19">
        <v>40640</v>
      </c>
      <c r="AF810" s="23">
        <v>5089.75</v>
      </c>
      <c r="AG810" s="2">
        <f t="shared" si="380"/>
        <v>5125.6749999999993</v>
      </c>
      <c r="AH810" s="25">
        <f t="shared" si="381"/>
        <v>0</v>
      </c>
      <c r="AI810" s="6">
        <f t="shared" si="382"/>
        <v>6.309017288012253E-3</v>
      </c>
      <c r="AJ810" s="2">
        <f t="shared" si="383"/>
        <v>0.45714508895964578</v>
      </c>
    </row>
    <row r="811" spans="29:37" x14ac:dyDescent="0.25">
      <c r="AC811" s="18" t="s">
        <v>248</v>
      </c>
      <c r="AD811" s="18" t="s">
        <v>249</v>
      </c>
      <c r="AE811" s="19">
        <v>40641</v>
      </c>
      <c r="AF811" s="23">
        <v>5148.8</v>
      </c>
      <c r="AG811" s="2">
        <f t="shared" si="380"/>
        <v>5124.0464999999986</v>
      </c>
      <c r="AH811" s="25">
        <f t="shared" si="381"/>
        <v>1</v>
      </c>
      <c r="AI811" s="6">
        <f t="shared" si="382"/>
        <v>1.160174861240737E-2</v>
      </c>
      <c r="AJ811" s="2">
        <f t="shared" si="383"/>
        <v>0.4624487713611522</v>
      </c>
      <c r="AK811" s="14">
        <f t="shared" ref="AK811:AK861" si="386">AJ811/AJ801-1</f>
        <v>7.3662483002847612E-3</v>
      </c>
    </row>
    <row r="812" spans="29:37" x14ac:dyDescent="0.25">
      <c r="AC812" s="18" t="s">
        <v>248</v>
      </c>
      <c r="AD812" s="18" t="s">
        <v>249</v>
      </c>
      <c r="AE812" s="19">
        <v>40644</v>
      </c>
      <c r="AF812" s="23">
        <v>5107.1400000000003</v>
      </c>
      <c r="AG812" s="2">
        <f t="shared" si="380"/>
        <v>5122.2329999999993</v>
      </c>
      <c r="AH812" s="25">
        <f t="shared" si="381"/>
        <v>0</v>
      </c>
      <c r="AI812" s="6">
        <f t="shared" si="382"/>
        <v>-8.0912057178371688E-3</v>
      </c>
      <c r="AJ812" s="2">
        <f t="shared" si="383"/>
        <v>0.4624487713611522</v>
      </c>
    </row>
    <row r="813" spans="29:37" x14ac:dyDescent="0.25">
      <c r="AC813" s="18" t="s">
        <v>248</v>
      </c>
      <c r="AD813" s="18" t="s">
        <v>249</v>
      </c>
      <c r="AE813" s="19">
        <v>40645</v>
      </c>
      <c r="AF813" s="23">
        <v>5114.46</v>
      </c>
      <c r="AG813" s="2">
        <f t="shared" si="380"/>
        <v>5120.9685000000009</v>
      </c>
      <c r="AH813" s="25">
        <f t="shared" si="381"/>
        <v>0</v>
      </c>
      <c r="AI813" s="6">
        <f t="shared" si="382"/>
        <v>1.4332875151257252E-3</v>
      </c>
      <c r="AJ813" s="2">
        <f t="shared" si="383"/>
        <v>0.46311159341152935</v>
      </c>
    </row>
    <row r="814" spans="29:37" x14ac:dyDescent="0.25">
      <c r="AC814" s="18" t="s">
        <v>248</v>
      </c>
      <c r="AD814" s="18" t="s">
        <v>249</v>
      </c>
      <c r="AE814" s="19">
        <v>40646</v>
      </c>
      <c r="AF814" s="23">
        <v>5165.21</v>
      </c>
      <c r="AG814" s="2">
        <f t="shared" si="380"/>
        <v>5119.7270000000008</v>
      </c>
      <c r="AH814" s="25">
        <f t="shared" si="381"/>
        <v>1</v>
      </c>
      <c r="AI814" s="6">
        <f t="shared" si="382"/>
        <v>9.9228462046823118E-3</v>
      </c>
      <c r="AJ814" s="2">
        <f t="shared" si="383"/>
        <v>0.4677069785285573</v>
      </c>
    </row>
    <row r="815" spans="29:37" x14ac:dyDescent="0.25">
      <c r="AC815" s="18" t="s">
        <v>248</v>
      </c>
      <c r="AD815" s="18" t="s">
        <v>249</v>
      </c>
      <c r="AE815" s="19">
        <v>40647</v>
      </c>
      <c r="AF815" s="23">
        <v>5150.87</v>
      </c>
      <c r="AG815" s="2">
        <f t="shared" si="380"/>
        <v>5120.7040000000006</v>
      </c>
      <c r="AH815" s="25">
        <f t="shared" si="381"/>
        <v>1</v>
      </c>
      <c r="AI815" s="6">
        <f t="shared" si="382"/>
        <v>-2.7762665990347379E-3</v>
      </c>
      <c r="AJ815" s="2">
        <f t="shared" si="383"/>
        <v>0.4677069785285573</v>
      </c>
    </row>
    <row r="816" spans="29:37" x14ac:dyDescent="0.25">
      <c r="AC816" s="18" t="s">
        <v>248</v>
      </c>
      <c r="AD816" s="18" t="s">
        <v>249</v>
      </c>
      <c r="AE816" s="19">
        <v>40648</v>
      </c>
      <c r="AF816" s="23">
        <v>5162.42</v>
      </c>
      <c r="AG816" s="2">
        <f t="shared" si="380"/>
        <v>5118.8570000000009</v>
      </c>
      <c r="AH816" s="25">
        <f t="shared" si="381"/>
        <v>1</v>
      </c>
      <c r="AI816" s="6">
        <f t="shared" si="382"/>
        <v>2.2423396435942156E-3</v>
      </c>
      <c r="AJ816" s="2">
        <f t="shared" si="383"/>
        <v>0.4677069785285573</v>
      </c>
      <c r="AK816" s="14">
        <f t="shared" ref="AK816:AK866" si="387">AJ816/AJ806-1</f>
        <v>2.8196773849438195E-2</v>
      </c>
    </row>
    <row r="817" spans="29:37" x14ac:dyDescent="0.25">
      <c r="AC817" s="18" t="s">
        <v>248</v>
      </c>
      <c r="AD817" s="18" t="s">
        <v>249</v>
      </c>
      <c r="AE817" s="19">
        <v>40651</v>
      </c>
      <c r="AF817" s="23">
        <v>5178.8900000000003</v>
      </c>
      <c r="AG817" s="2">
        <f t="shared" si="380"/>
        <v>5122.5950000000012</v>
      </c>
      <c r="AH817" s="25">
        <f t="shared" si="381"/>
        <v>1</v>
      </c>
      <c r="AI817" s="6">
        <f t="shared" si="382"/>
        <v>3.1903642090338469E-3</v>
      </c>
      <c r="AJ817" s="2">
        <f t="shared" si="383"/>
        <v>0.4677069785285573</v>
      </c>
    </row>
    <row r="818" spans="29:37" x14ac:dyDescent="0.25">
      <c r="AC818" s="18" t="s">
        <v>248</v>
      </c>
      <c r="AD818" s="18" t="s">
        <v>249</v>
      </c>
      <c r="AE818" s="19">
        <v>40652</v>
      </c>
      <c r="AF818" s="23">
        <v>5116.1400000000003</v>
      </c>
      <c r="AG818" s="2">
        <f t="shared" si="380"/>
        <v>5122.0555000000004</v>
      </c>
      <c r="AH818" s="25">
        <f t="shared" si="381"/>
        <v>0</v>
      </c>
      <c r="AI818" s="6">
        <f t="shared" si="382"/>
        <v>-1.2116496005900923E-2</v>
      </c>
      <c r="AJ818" s="2">
        <f t="shared" si="383"/>
        <v>0.4677069785285573</v>
      </c>
    </row>
    <row r="819" spans="29:37" x14ac:dyDescent="0.25">
      <c r="AC819" s="18" t="s">
        <v>248</v>
      </c>
      <c r="AD819" s="18" t="s">
        <v>249</v>
      </c>
      <c r="AE819" s="19">
        <v>40653</v>
      </c>
      <c r="AF819" s="23">
        <v>5152.3999999999996</v>
      </c>
      <c r="AG819" s="2">
        <f t="shared" si="380"/>
        <v>5125.3700000000008</v>
      </c>
      <c r="AH819" s="25">
        <f t="shared" si="381"/>
        <v>1</v>
      </c>
      <c r="AI819" s="6">
        <f t="shared" si="382"/>
        <v>7.0873744659059046E-3</v>
      </c>
      <c r="AJ819" s="2">
        <f t="shared" si="383"/>
        <v>0.47102179302570663</v>
      </c>
    </row>
    <row r="820" spans="29:37" x14ac:dyDescent="0.25">
      <c r="AC820" s="18" t="s">
        <v>248</v>
      </c>
      <c r="AD820" s="18" t="s">
        <v>249</v>
      </c>
      <c r="AE820" s="19">
        <v>40654</v>
      </c>
      <c r="AF820" s="23">
        <v>5188.1099999999997</v>
      </c>
      <c r="AG820" s="2">
        <f t="shared" si="380"/>
        <v>5130.4850000000006</v>
      </c>
      <c r="AH820" s="25">
        <f t="shared" si="381"/>
        <v>1</v>
      </c>
      <c r="AI820" s="6">
        <f t="shared" si="382"/>
        <v>6.9307507181119998E-3</v>
      </c>
      <c r="AJ820" s="2">
        <f t="shared" si="383"/>
        <v>0.47102179302570663</v>
      </c>
    </row>
    <row r="821" spans="29:37" x14ac:dyDescent="0.25">
      <c r="AC821" s="18" t="s">
        <v>248</v>
      </c>
      <c r="AD821" s="18" t="s">
        <v>249</v>
      </c>
      <c r="AE821" s="19">
        <v>40655</v>
      </c>
      <c r="AF821" s="23">
        <v>5165.12</v>
      </c>
      <c r="AG821" s="2">
        <f t="shared" si="380"/>
        <v>5130.9739999999993</v>
      </c>
      <c r="AH821" s="25">
        <f t="shared" si="381"/>
        <v>1</v>
      </c>
      <c r="AI821" s="6">
        <f t="shared" si="382"/>
        <v>-4.4312861523753133E-3</v>
      </c>
      <c r="AJ821" s="2">
        <f t="shared" si="383"/>
        <v>0.47102179302570663</v>
      </c>
      <c r="AK821" s="14">
        <f t="shared" ref="AK821" si="388">AJ821/AJ811-1</f>
        <v>1.8538316448156955E-2</v>
      </c>
    </row>
    <row r="822" spans="29:37" x14ac:dyDescent="0.25">
      <c r="AC822" s="18" t="s">
        <v>248</v>
      </c>
      <c r="AD822" s="18" t="s">
        <v>249</v>
      </c>
      <c r="AE822" s="19">
        <v>40658</v>
      </c>
      <c r="AF822" s="23">
        <v>5054.7700000000004</v>
      </c>
      <c r="AG822" s="2">
        <f t="shared" si="380"/>
        <v>5125.2494999999999</v>
      </c>
      <c r="AH822" s="25">
        <f t="shared" si="381"/>
        <v>0</v>
      </c>
      <c r="AI822" s="6">
        <f t="shared" si="382"/>
        <v>-2.1364460070627533E-2</v>
      </c>
      <c r="AJ822" s="2">
        <f t="shared" si="383"/>
        <v>0.47102179302570663</v>
      </c>
    </row>
    <row r="823" spans="29:37" x14ac:dyDescent="0.25">
      <c r="AC823" s="18" t="s">
        <v>248</v>
      </c>
      <c r="AD823" s="18" t="s">
        <v>249</v>
      </c>
      <c r="AE823" s="19">
        <v>40659</v>
      </c>
      <c r="AF823" s="23">
        <v>4970.57</v>
      </c>
      <c r="AG823" s="2">
        <f t="shared" si="380"/>
        <v>5113.1605</v>
      </c>
      <c r="AH823" s="25">
        <f t="shared" si="381"/>
        <v>0</v>
      </c>
      <c r="AI823" s="6">
        <f t="shared" si="382"/>
        <v>-1.6657533379362599E-2</v>
      </c>
      <c r="AJ823" s="2">
        <f t="shared" si="383"/>
        <v>0.46317573178597371</v>
      </c>
    </row>
    <row r="824" spans="29:37" x14ac:dyDescent="0.25">
      <c r="AC824" s="18" t="s">
        <v>248</v>
      </c>
      <c r="AD824" s="18" t="s">
        <v>249</v>
      </c>
      <c r="AE824" s="19">
        <v>40660</v>
      </c>
      <c r="AF824" s="23">
        <v>4913.5</v>
      </c>
      <c r="AG824" s="2">
        <f t="shared" si="380"/>
        <v>5098.8580000000002</v>
      </c>
      <c r="AH824" s="25">
        <f t="shared" si="381"/>
        <v>0</v>
      </c>
      <c r="AI824" s="6">
        <f t="shared" si="382"/>
        <v>-1.1481580583313278E-2</v>
      </c>
      <c r="AJ824" s="2">
        <f t="shared" si="383"/>
        <v>0.45785774229723797</v>
      </c>
    </row>
    <row r="825" spans="29:37" x14ac:dyDescent="0.25">
      <c r="AC825" s="18" t="s">
        <v>248</v>
      </c>
      <c r="AD825" s="18" t="s">
        <v>249</v>
      </c>
      <c r="AE825" s="19">
        <v>40661</v>
      </c>
      <c r="AF825" s="23">
        <v>4755.42</v>
      </c>
      <c r="AG825" s="2">
        <f t="shared" si="380"/>
        <v>5081.0715</v>
      </c>
      <c r="AH825" s="25">
        <f t="shared" si="381"/>
        <v>0</v>
      </c>
      <c r="AI825" s="6">
        <f t="shared" si="382"/>
        <v>-3.2172585733184045E-2</v>
      </c>
      <c r="AJ825" s="2">
        <f t="shared" si="383"/>
        <v>0.44312727482957798</v>
      </c>
    </row>
    <row r="826" spans="29:37" x14ac:dyDescent="0.25">
      <c r="AC826" s="18" t="s">
        <v>248</v>
      </c>
      <c r="AD826" s="18" t="s">
        <v>249</v>
      </c>
      <c r="AE826" s="19">
        <v>40662</v>
      </c>
      <c r="AF826" s="23">
        <v>4836.87</v>
      </c>
      <c r="AG826" s="2">
        <f t="shared" si="380"/>
        <v>5069.6880000000001</v>
      </c>
      <c r="AH826" s="25">
        <f t="shared" si="381"/>
        <v>0</v>
      </c>
      <c r="AI826" s="6">
        <f t="shared" si="382"/>
        <v>1.7127824671637759E-2</v>
      </c>
      <c r="AJ826" s="2">
        <f t="shared" si="383"/>
        <v>0.45071708110007963</v>
      </c>
      <c r="AK826" s="14">
        <f t="shared" ref="AK826:AK876" si="389">AJ826/AJ816-1</f>
        <v>-3.6325943824762286E-2</v>
      </c>
    </row>
    <row r="827" spans="29:37" x14ac:dyDescent="0.25">
      <c r="AC827" s="18" t="s">
        <v>248</v>
      </c>
      <c r="AD827" s="18" t="s">
        <v>249</v>
      </c>
      <c r="AE827" s="19">
        <v>40666</v>
      </c>
      <c r="AF827" s="23">
        <v>4920.57</v>
      </c>
      <c r="AG827" s="2">
        <f t="shared" si="380"/>
        <v>5065.6965</v>
      </c>
      <c r="AH827" s="25">
        <f t="shared" si="381"/>
        <v>0</v>
      </c>
      <c r="AI827" s="6">
        <f t="shared" si="382"/>
        <v>1.7304579201012249E-2</v>
      </c>
      <c r="AJ827" s="2">
        <f t="shared" si="383"/>
        <v>0.45851655052722501</v>
      </c>
    </row>
    <row r="828" spans="29:37" x14ac:dyDescent="0.25">
      <c r="AC828" s="18" t="s">
        <v>248</v>
      </c>
      <c r="AD828" s="18" t="s">
        <v>249</v>
      </c>
      <c r="AE828" s="19">
        <v>40667</v>
      </c>
      <c r="AF828" s="23">
        <v>4814.78</v>
      </c>
      <c r="AG828" s="2">
        <f t="shared" si="380"/>
        <v>5053.1814999999988</v>
      </c>
      <c r="AH828" s="25">
        <f t="shared" si="381"/>
        <v>0</v>
      </c>
      <c r="AI828" s="6">
        <f t="shared" si="382"/>
        <v>-2.1499541719760096E-2</v>
      </c>
      <c r="AJ828" s="2">
        <f t="shared" si="383"/>
        <v>0.44865865481996442</v>
      </c>
    </row>
    <row r="829" spans="29:37" x14ac:dyDescent="0.25">
      <c r="AC829" s="18" t="s">
        <v>248</v>
      </c>
      <c r="AD829" s="18" t="s">
        <v>249</v>
      </c>
      <c r="AE829" s="19">
        <v>40668</v>
      </c>
      <c r="AF829" s="23">
        <v>4827.21</v>
      </c>
      <c r="AG829" s="2">
        <f t="shared" si="380"/>
        <v>5041.6499999999996</v>
      </c>
      <c r="AH829" s="25">
        <f t="shared" si="381"/>
        <v>0</v>
      </c>
      <c r="AI829" s="6">
        <f t="shared" si="382"/>
        <v>2.5816340518154401E-3</v>
      </c>
      <c r="AJ829" s="2">
        <f t="shared" si="383"/>
        <v>0.44981692728088934</v>
      </c>
    </row>
    <row r="830" spans="29:37" x14ac:dyDescent="0.25">
      <c r="AC830" s="18" t="s">
        <v>248</v>
      </c>
      <c r="AD830" s="18" t="s">
        <v>249</v>
      </c>
      <c r="AE830" s="19">
        <v>40669</v>
      </c>
      <c r="AF830" s="23">
        <v>4849.97</v>
      </c>
      <c r="AG830" s="2">
        <f t="shared" si="380"/>
        <v>5029.6609999999991</v>
      </c>
      <c r="AH830" s="25">
        <f t="shared" si="381"/>
        <v>0</v>
      </c>
      <c r="AI830" s="6">
        <f t="shared" si="382"/>
        <v>4.7149388570209005E-3</v>
      </c>
      <c r="AJ830" s="2">
        <f t="shared" si="383"/>
        <v>0.45193778658987177</v>
      </c>
    </row>
    <row r="831" spans="29:37" x14ac:dyDescent="0.25">
      <c r="AC831" s="18" t="s">
        <v>248</v>
      </c>
      <c r="AD831" s="18" t="s">
        <v>249</v>
      </c>
      <c r="AE831" s="19">
        <v>40672</v>
      </c>
      <c r="AF831" s="23">
        <v>4889.92</v>
      </c>
      <c r="AG831" s="2">
        <f t="shared" si="380"/>
        <v>5016.7169999999996</v>
      </c>
      <c r="AH831" s="25">
        <f t="shared" si="381"/>
        <v>0</v>
      </c>
      <c r="AI831" s="6">
        <f t="shared" si="382"/>
        <v>8.2371643535938954E-3</v>
      </c>
      <c r="AJ831" s="2">
        <f t="shared" si="383"/>
        <v>0.45566047241561197</v>
      </c>
      <c r="AK831" s="14">
        <f t="shared" ref="AK831" si="390">AJ831/AJ821-1</f>
        <v>-3.2612759828835158E-2</v>
      </c>
    </row>
    <row r="832" spans="29:37" x14ac:dyDescent="0.25">
      <c r="AC832" s="18" t="s">
        <v>248</v>
      </c>
      <c r="AD832" s="18" t="s">
        <v>249</v>
      </c>
      <c r="AE832" s="19">
        <v>40673</v>
      </c>
      <c r="AF832" s="23">
        <v>4918.67</v>
      </c>
      <c r="AG832" s="2">
        <f t="shared" si="380"/>
        <v>5007.2935000000007</v>
      </c>
      <c r="AH832" s="25">
        <f t="shared" si="381"/>
        <v>0</v>
      </c>
      <c r="AI832" s="6">
        <f t="shared" si="382"/>
        <v>5.8794417904588503E-3</v>
      </c>
      <c r="AJ832" s="2">
        <f t="shared" si="383"/>
        <v>0.45833950163939252</v>
      </c>
    </row>
    <row r="833" spans="29:37" x14ac:dyDescent="0.25">
      <c r="AC833" s="18" t="s">
        <v>248</v>
      </c>
      <c r="AD833" s="18" t="s">
        <v>249</v>
      </c>
      <c r="AE833" s="19">
        <v>40674</v>
      </c>
      <c r="AF833" s="23">
        <v>4929.49</v>
      </c>
      <c r="AG833" s="2">
        <f t="shared" si="380"/>
        <v>4998.045000000001</v>
      </c>
      <c r="AH833" s="25">
        <f t="shared" si="381"/>
        <v>0</v>
      </c>
      <c r="AI833" s="6">
        <f t="shared" si="382"/>
        <v>2.1997816482910437E-3</v>
      </c>
      <c r="AJ833" s="2">
        <f t="shared" si="383"/>
        <v>0.45934774846378573</v>
      </c>
    </row>
    <row r="834" spans="29:37" x14ac:dyDescent="0.25">
      <c r="AC834" s="18" t="s">
        <v>248</v>
      </c>
      <c r="AD834" s="18" t="s">
        <v>249</v>
      </c>
      <c r="AE834" s="19">
        <v>40675</v>
      </c>
      <c r="AF834" s="23">
        <v>4863.79</v>
      </c>
      <c r="AG834" s="2">
        <f t="shared" si="380"/>
        <v>4982.9740000000002</v>
      </c>
      <c r="AH834" s="25">
        <f t="shared" si="381"/>
        <v>0</v>
      </c>
      <c r="AI834" s="6">
        <f t="shared" si="382"/>
        <v>-1.3327950761640617E-2</v>
      </c>
      <c r="AJ834" s="2">
        <f t="shared" si="383"/>
        <v>0.45322558428978993</v>
      </c>
    </row>
    <row r="835" spans="29:37" x14ac:dyDescent="0.25">
      <c r="AC835" s="18" t="s">
        <v>248</v>
      </c>
      <c r="AD835" s="18" t="s">
        <v>249</v>
      </c>
      <c r="AE835" s="19">
        <v>40676</v>
      </c>
      <c r="AF835" s="23">
        <v>4902.5600000000004</v>
      </c>
      <c r="AG835" s="2">
        <f t="shared" si="380"/>
        <v>4970.5585000000001</v>
      </c>
      <c r="AH835" s="25">
        <f t="shared" si="381"/>
        <v>0</v>
      </c>
      <c r="AI835" s="6">
        <f t="shared" si="382"/>
        <v>7.9711500702128735E-3</v>
      </c>
      <c r="AJ835" s="2">
        <f t="shared" si="383"/>
        <v>0.45683831343782377</v>
      </c>
    </row>
    <row r="836" spans="29:37" x14ac:dyDescent="0.25">
      <c r="AC836" s="18" t="s">
        <v>248</v>
      </c>
      <c r="AD836" s="18" t="s">
        <v>249</v>
      </c>
      <c r="AE836" s="19">
        <v>40679</v>
      </c>
      <c r="AF836" s="23">
        <v>4900.71</v>
      </c>
      <c r="AG836" s="2">
        <f t="shared" si="380"/>
        <v>4957.473</v>
      </c>
      <c r="AH836" s="25">
        <f t="shared" si="381"/>
        <v>0</v>
      </c>
      <c r="AI836" s="6">
        <f t="shared" si="382"/>
        <v>-3.7735387226267569E-4</v>
      </c>
      <c r="AJ836" s="2">
        <f t="shared" si="383"/>
        <v>0.45666592373125003</v>
      </c>
      <c r="AK836" s="14">
        <f t="shared" si="386"/>
        <v>1.3198618114607319E-2</v>
      </c>
    </row>
    <row r="837" spans="29:37" x14ac:dyDescent="0.25">
      <c r="AC837" s="18" t="s">
        <v>248</v>
      </c>
      <c r="AD837" s="18" t="s">
        <v>249</v>
      </c>
      <c r="AE837" s="19">
        <v>40680</v>
      </c>
      <c r="AF837" s="23">
        <v>4873.95</v>
      </c>
      <c r="AG837" s="2">
        <f t="shared" si="380"/>
        <v>4942.2260000000006</v>
      </c>
      <c r="AH837" s="25">
        <f t="shared" si="381"/>
        <v>0</v>
      </c>
      <c r="AI837" s="6">
        <f t="shared" si="382"/>
        <v>-5.460433284156796E-3</v>
      </c>
      <c r="AJ837" s="2">
        <f t="shared" si="383"/>
        <v>0.4541723299215677</v>
      </c>
    </row>
    <row r="838" spans="29:37" x14ac:dyDescent="0.25">
      <c r="AC838" s="18" t="s">
        <v>248</v>
      </c>
      <c r="AD838" s="18" t="s">
        <v>249</v>
      </c>
      <c r="AE838" s="19">
        <v>40681</v>
      </c>
      <c r="AF838" s="23">
        <v>4906.1899999999996</v>
      </c>
      <c r="AG838" s="2">
        <f t="shared" si="380"/>
        <v>4931.7285000000002</v>
      </c>
      <c r="AH838" s="25">
        <f t="shared" si="381"/>
        <v>0</v>
      </c>
      <c r="AI838" s="6">
        <f t="shared" si="382"/>
        <v>6.6147580504518633E-3</v>
      </c>
      <c r="AJ838" s="2">
        <f t="shared" si="383"/>
        <v>0.45717656999720885</v>
      </c>
    </row>
    <row r="839" spans="29:37" x14ac:dyDescent="0.25">
      <c r="AC839" s="18" t="s">
        <v>248</v>
      </c>
      <c r="AD839" s="18" t="s">
        <v>249</v>
      </c>
      <c r="AE839" s="19">
        <v>40682</v>
      </c>
      <c r="AF839" s="23">
        <v>4879.8900000000003</v>
      </c>
      <c r="AG839" s="2">
        <f t="shared" si="380"/>
        <v>4918.1030000000001</v>
      </c>
      <c r="AH839" s="25">
        <f t="shared" si="381"/>
        <v>0</v>
      </c>
      <c r="AI839" s="6">
        <f t="shared" si="382"/>
        <v>-5.3605751102178134E-3</v>
      </c>
      <c r="AJ839" s="2">
        <f t="shared" si="383"/>
        <v>0.45472584065510707</v>
      </c>
    </row>
    <row r="840" spans="29:37" x14ac:dyDescent="0.25">
      <c r="AC840" s="18" t="s">
        <v>248</v>
      </c>
      <c r="AD840" s="18" t="s">
        <v>249</v>
      </c>
      <c r="AE840" s="19">
        <v>40683</v>
      </c>
      <c r="AF840" s="23">
        <v>4863.1899999999996</v>
      </c>
      <c r="AG840" s="2">
        <f t="shared" si="380"/>
        <v>4901.8569999999991</v>
      </c>
      <c r="AH840" s="25">
        <f t="shared" si="381"/>
        <v>0</v>
      </c>
      <c r="AI840" s="6">
        <f t="shared" si="382"/>
        <v>-3.4222082874820758E-3</v>
      </c>
      <c r="AJ840" s="2">
        <f t="shared" si="383"/>
        <v>0.4531696741146849</v>
      </c>
    </row>
    <row r="841" spans="29:37" x14ac:dyDescent="0.25">
      <c r="AC841" s="18" t="s">
        <v>248</v>
      </c>
      <c r="AD841" s="18" t="s">
        <v>249</v>
      </c>
      <c r="AE841" s="19">
        <v>40686</v>
      </c>
      <c r="AF841" s="23">
        <v>4679.53</v>
      </c>
      <c r="AG841" s="2">
        <f t="shared" si="380"/>
        <v>4877.5775000000003</v>
      </c>
      <c r="AH841" s="25">
        <f t="shared" si="381"/>
        <v>0</v>
      </c>
      <c r="AI841" s="6">
        <f t="shared" si="382"/>
        <v>-3.776533509897817E-2</v>
      </c>
      <c r="AJ841" s="2">
        <f t="shared" si="383"/>
        <v>0.43605556951504909</v>
      </c>
      <c r="AK841" s="14">
        <f t="shared" si="387"/>
        <v>-4.3025243766769083E-2</v>
      </c>
    </row>
    <row r="842" spans="29:37" x14ac:dyDescent="0.25">
      <c r="AC842" s="18" t="s">
        <v>248</v>
      </c>
      <c r="AD842" s="18" t="s">
        <v>249</v>
      </c>
      <c r="AE842" s="19">
        <v>40687</v>
      </c>
      <c r="AF842" s="23">
        <v>4672.08</v>
      </c>
      <c r="AG842" s="2">
        <f t="shared" si="380"/>
        <v>4858.4430000000002</v>
      </c>
      <c r="AH842" s="25">
        <f t="shared" si="381"/>
        <v>0</v>
      </c>
      <c r="AI842" s="6">
        <f t="shared" si="382"/>
        <v>-1.5920402262620259E-3</v>
      </c>
      <c r="AJ842" s="2">
        <f t="shared" si="383"/>
        <v>0.43536135150749555</v>
      </c>
    </row>
    <row r="843" spans="29:37" x14ac:dyDescent="0.25">
      <c r="AC843" s="18" t="s">
        <v>248</v>
      </c>
      <c r="AD843" s="18" t="s">
        <v>249</v>
      </c>
      <c r="AE843" s="19">
        <v>40688</v>
      </c>
      <c r="AF843" s="23">
        <v>4618.75</v>
      </c>
      <c r="AG843" s="2">
        <f t="shared" si="380"/>
        <v>4840.8519999999999</v>
      </c>
      <c r="AH843" s="25">
        <f t="shared" si="381"/>
        <v>0</v>
      </c>
      <c r="AI843" s="6">
        <f t="shared" si="382"/>
        <v>-1.141461618807893E-2</v>
      </c>
      <c r="AJ843" s="2">
        <f t="shared" si="383"/>
        <v>0.43039186877691415</v>
      </c>
    </row>
    <row r="844" spans="29:37" x14ac:dyDescent="0.25">
      <c r="AC844" s="18" t="s">
        <v>248</v>
      </c>
      <c r="AD844" s="18" t="s">
        <v>249</v>
      </c>
      <c r="AE844" s="19">
        <v>40689</v>
      </c>
      <c r="AF844" s="23">
        <v>4572.9399999999996</v>
      </c>
      <c r="AG844" s="2">
        <f t="shared" si="380"/>
        <v>4823.8239999999996</v>
      </c>
      <c r="AH844" s="25">
        <f t="shared" si="381"/>
        <v>0</v>
      </c>
      <c r="AI844" s="6">
        <f t="shared" si="382"/>
        <v>-9.9182679296346832E-3</v>
      </c>
      <c r="AJ844" s="2">
        <f t="shared" si="383"/>
        <v>0.42612312690764853</v>
      </c>
    </row>
    <row r="845" spans="29:37" x14ac:dyDescent="0.25">
      <c r="AC845" s="18" t="s">
        <v>248</v>
      </c>
      <c r="AD845" s="18" t="s">
        <v>249</v>
      </c>
      <c r="AE845" s="19">
        <v>40690</v>
      </c>
      <c r="AF845" s="23">
        <v>4428.8900000000003</v>
      </c>
      <c r="AG845" s="2">
        <f t="shared" si="380"/>
        <v>4807.4974999999995</v>
      </c>
      <c r="AH845" s="25">
        <f t="shared" si="381"/>
        <v>0</v>
      </c>
      <c r="AI845" s="6">
        <f t="shared" si="382"/>
        <v>-3.1500522639702044E-2</v>
      </c>
      <c r="AJ845" s="2">
        <f t="shared" si="383"/>
        <v>0.41270002570119352</v>
      </c>
    </row>
    <row r="846" spans="29:37" x14ac:dyDescent="0.25">
      <c r="AC846" s="18" t="s">
        <v>248</v>
      </c>
      <c r="AD846" s="18" t="s">
        <v>249</v>
      </c>
      <c r="AE846" s="19">
        <v>40693</v>
      </c>
      <c r="AF846" s="23">
        <v>4345.05</v>
      </c>
      <c r="AG846" s="2">
        <f t="shared" si="380"/>
        <v>4782.9064999999991</v>
      </c>
      <c r="AH846" s="25">
        <f t="shared" si="381"/>
        <v>0</v>
      </c>
      <c r="AI846" s="6">
        <f t="shared" si="382"/>
        <v>-1.8930251146449861E-2</v>
      </c>
      <c r="AJ846" s="2">
        <f t="shared" si="383"/>
        <v>0.40488751056652361</v>
      </c>
      <c r="AK846" s="14">
        <f t="shared" ref="AK846" si="391">AJ846/AJ836-1</f>
        <v>-0.11338357095196416</v>
      </c>
    </row>
    <row r="847" spans="29:37" x14ac:dyDescent="0.25">
      <c r="AC847" s="18" t="s">
        <v>248</v>
      </c>
      <c r="AD847" s="18" t="s">
        <v>249</v>
      </c>
      <c r="AE847" s="19">
        <v>40694</v>
      </c>
      <c r="AF847" s="23">
        <v>4444.28</v>
      </c>
      <c r="AG847" s="2">
        <f t="shared" si="380"/>
        <v>4759.0919999999996</v>
      </c>
      <c r="AH847" s="25">
        <f t="shared" si="381"/>
        <v>0</v>
      </c>
      <c r="AI847" s="6">
        <f t="shared" si="382"/>
        <v>2.2837481732085774E-2</v>
      </c>
      <c r="AJ847" s="2">
        <f t="shared" si="383"/>
        <v>0.4141341216926363</v>
      </c>
    </row>
    <row r="848" spans="29:37" x14ac:dyDescent="0.25">
      <c r="AC848" s="18" t="s">
        <v>248</v>
      </c>
      <c r="AD848" s="18" t="s">
        <v>249</v>
      </c>
      <c r="AE848" s="19">
        <v>40695</v>
      </c>
      <c r="AF848" s="23">
        <v>4490.8900000000003</v>
      </c>
      <c r="AG848" s="2">
        <f t="shared" si="380"/>
        <v>4742.8975</v>
      </c>
      <c r="AH848" s="25">
        <f t="shared" si="381"/>
        <v>0</v>
      </c>
      <c r="AI848" s="6">
        <f t="shared" si="382"/>
        <v>1.0487638042607772E-2</v>
      </c>
      <c r="AJ848" s="2">
        <f t="shared" si="383"/>
        <v>0.41847741046204195</v>
      </c>
    </row>
    <row r="849" spans="29:37" x14ac:dyDescent="0.25">
      <c r="AC849" s="18" t="s">
        <v>248</v>
      </c>
      <c r="AD849" s="18" t="s">
        <v>249</v>
      </c>
      <c r="AE849" s="19">
        <v>40696</v>
      </c>
      <c r="AF849" s="23">
        <v>4430</v>
      </c>
      <c r="AG849" s="2">
        <f t="shared" si="380"/>
        <v>4723.0370000000003</v>
      </c>
      <c r="AH849" s="25">
        <f t="shared" si="381"/>
        <v>0</v>
      </c>
      <c r="AI849" s="6">
        <f t="shared" si="382"/>
        <v>-1.3558559661893343E-2</v>
      </c>
      <c r="AJ849" s="2">
        <f t="shared" si="383"/>
        <v>0.41280345952513775</v>
      </c>
    </row>
    <row r="850" spans="29:37" x14ac:dyDescent="0.25">
      <c r="AC850" s="18" t="s">
        <v>248</v>
      </c>
      <c r="AD850" s="18" t="s">
        <v>249</v>
      </c>
      <c r="AE850" s="19">
        <v>40697</v>
      </c>
      <c r="AF850" s="23">
        <v>4506.2</v>
      </c>
      <c r="AG850" s="2">
        <f t="shared" si="380"/>
        <v>4705.8485000000001</v>
      </c>
      <c r="AH850" s="25">
        <f t="shared" si="381"/>
        <v>0</v>
      </c>
      <c r="AI850" s="6">
        <f t="shared" si="382"/>
        <v>1.7200902934537243E-2</v>
      </c>
      <c r="AJ850" s="2">
        <f t="shared" si="383"/>
        <v>0.41990405176347084</v>
      </c>
    </row>
    <row r="851" spans="29:37" x14ac:dyDescent="0.25">
      <c r="AC851" s="18" t="s">
        <v>248</v>
      </c>
      <c r="AD851" s="18" t="s">
        <v>249</v>
      </c>
      <c r="AE851" s="19">
        <v>40701</v>
      </c>
      <c r="AF851" s="23">
        <v>4547.3</v>
      </c>
      <c r="AG851" s="2">
        <f t="shared" si="380"/>
        <v>4688.7175000000007</v>
      </c>
      <c r="AH851" s="25">
        <f t="shared" si="381"/>
        <v>0</v>
      </c>
      <c r="AI851" s="6">
        <f t="shared" si="382"/>
        <v>9.1207669433226446E-3</v>
      </c>
      <c r="AJ851" s="2">
        <f t="shared" si="383"/>
        <v>0.42373389875816236</v>
      </c>
      <c r="AK851" s="14">
        <f t="shared" si="389"/>
        <v>-2.8257111291090764E-2</v>
      </c>
    </row>
    <row r="852" spans="29:37" x14ac:dyDescent="0.25">
      <c r="AC852" s="18" t="s">
        <v>248</v>
      </c>
      <c r="AD852" s="18" t="s">
        <v>249</v>
      </c>
      <c r="AE852" s="19">
        <v>40702</v>
      </c>
      <c r="AF852" s="23">
        <v>4562.97</v>
      </c>
      <c r="AG852" s="2">
        <f t="shared" si="380"/>
        <v>4670.9325000000008</v>
      </c>
      <c r="AH852" s="25">
        <f t="shared" si="381"/>
        <v>0</v>
      </c>
      <c r="AI852" s="6">
        <f t="shared" si="382"/>
        <v>3.4460009236250144E-3</v>
      </c>
      <c r="AJ852" s="2">
        <f t="shared" si="383"/>
        <v>0.42519408616465421</v>
      </c>
    </row>
    <row r="853" spans="29:37" x14ac:dyDescent="0.25">
      <c r="AC853" s="18" t="s">
        <v>248</v>
      </c>
      <c r="AD853" s="18" t="s">
        <v>249</v>
      </c>
      <c r="AE853" s="19">
        <v>40703</v>
      </c>
      <c r="AF853" s="23">
        <v>4456.7299999999996</v>
      </c>
      <c r="AG853" s="2">
        <f t="shared" si="380"/>
        <v>4647.2945</v>
      </c>
      <c r="AH853" s="25">
        <f t="shared" si="381"/>
        <v>0</v>
      </c>
      <c r="AI853" s="6">
        <f t="shared" si="382"/>
        <v>-2.3283080975768145E-2</v>
      </c>
      <c r="AJ853" s="2">
        <f t="shared" si="383"/>
        <v>0.41529425782606483</v>
      </c>
    </row>
    <row r="854" spans="29:37" x14ac:dyDescent="0.25">
      <c r="AC854" s="18" t="s">
        <v>248</v>
      </c>
      <c r="AD854" s="18" t="s">
        <v>249</v>
      </c>
      <c r="AE854" s="19">
        <v>40704</v>
      </c>
      <c r="AF854" s="23">
        <v>4469.05</v>
      </c>
      <c r="AG854" s="2">
        <f t="shared" ref="AG854:AG917" si="392">AVERAGE(AF835:AF854)</f>
        <v>4627.5575000000008</v>
      </c>
      <c r="AH854" s="25">
        <f t="shared" ref="AH854:AH917" si="393">IF(AF854&gt;AG854,1,0)</f>
        <v>0</v>
      </c>
      <c r="AI854" s="6">
        <f t="shared" si="382"/>
        <v>2.7643586216801186E-3</v>
      </c>
      <c r="AJ854" s="2">
        <f t="shared" si="383"/>
        <v>0.41644228008822054</v>
      </c>
    </row>
    <row r="855" spans="29:37" x14ac:dyDescent="0.25">
      <c r="AC855" s="18" t="s">
        <v>248</v>
      </c>
      <c r="AD855" s="18" t="s">
        <v>249</v>
      </c>
      <c r="AE855" s="19">
        <v>40707</v>
      </c>
      <c r="AF855" s="23">
        <v>4468.79</v>
      </c>
      <c r="AG855" s="2">
        <f t="shared" si="392"/>
        <v>4605.8689999999997</v>
      </c>
      <c r="AH855" s="25">
        <f t="shared" si="393"/>
        <v>0</v>
      </c>
      <c r="AI855" s="6">
        <f t="shared" ref="AI855:AI918" si="394">AF855/AF854-1</f>
        <v>-5.8177912531820475E-5</v>
      </c>
      <c r="AJ855" s="2">
        <f t="shared" ref="AJ855:AJ918" si="395">IF(AH854&lt;1,AJ854*(1+AI855), AJ854)</f>
        <v>0.41641805234567503</v>
      </c>
    </row>
    <row r="856" spans="29:37" x14ac:dyDescent="0.25">
      <c r="AC856" s="18" t="s">
        <v>248</v>
      </c>
      <c r="AD856" s="18" t="s">
        <v>249</v>
      </c>
      <c r="AE856" s="19">
        <v>40708</v>
      </c>
      <c r="AF856" s="23">
        <v>4540.9399999999996</v>
      </c>
      <c r="AG856" s="2">
        <f t="shared" si="392"/>
        <v>4587.8804999999993</v>
      </c>
      <c r="AH856" s="25">
        <f t="shared" si="393"/>
        <v>0</v>
      </c>
      <c r="AI856" s="6">
        <f t="shared" si="394"/>
        <v>1.614531002799402E-2</v>
      </c>
      <c r="AJ856" s="2">
        <f t="shared" si="395"/>
        <v>0.4231412509020494</v>
      </c>
      <c r="AK856" s="14">
        <f t="shared" ref="AK856" si="396">AJ856/AJ846-1</f>
        <v>4.5083485805686996E-2</v>
      </c>
    </row>
    <row r="857" spans="29:37" x14ac:dyDescent="0.25">
      <c r="AC857" s="18" t="s">
        <v>248</v>
      </c>
      <c r="AD857" s="18" t="s">
        <v>249</v>
      </c>
      <c r="AE857" s="19">
        <v>40709</v>
      </c>
      <c r="AF857" s="23">
        <v>4499.6899999999996</v>
      </c>
      <c r="AG857" s="2">
        <f t="shared" si="392"/>
        <v>4569.1674999999996</v>
      </c>
      <c r="AH857" s="25">
        <f t="shared" si="393"/>
        <v>0</v>
      </c>
      <c r="AI857" s="6">
        <f t="shared" si="394"/>
        <v>-9.0840222508995483E-3</v>
      </c>
      <c r="AJ857" s="2">
        <f t="shared" si="395"/>
        <v>0.41929742636358169</v>
      </c>
    </row>
    <row r="858" spans="29:37" x14ac:dyDescent="0.25">
      <c r="AC858" s="18" t="s">
        <v>248</v>
      </c>
      <c r="AD858" s="18" t="s">
        <v>249</v>
      </c>
      <c r="AE858" s="19">
        <v>40710</v>
      </c>
      <c r="AF858" s="23">
        <v>4402.1400000000003</v>
      </c>
      <c r="AG858" s="2">
        <f t="shared" si="392"/>
        <v>4543.9650000000001</v>
      </c>
      <c r="AH858" s="25">
        <f t="shared" si="393"/>
        <v>0</v>
      </c>
      <c r="AI858" s="6">
        <f t="shared" si="394"/>
        <v>-2.1679271238685183E-2</v>
      </c>
      <c r="AJ858" s="2">
        <f t="shared" si="395"/>
        <v>0.41020736372776295</v>
      </c>
    </row>
    <row r="859" spans="29:37" x14ac:dyDescent="0.25">
      <c r="AC859" s="18" t="s">
        <v>248</v>
      </c>
      <c r="AD859" s="18" t="s">
        <v>249</v>
      </c>
      <c r="AE859" s="19">
        <v>40711</v>
      </c>
      <c r="AF859" s="23">
        <v>4337.37</v>
      </c>
      <c r="AG859" s="2">
        <f t="shared" si="392"/>
        <v>4516.8389999999999</v>
      </c>
      <c r="AH859" s="25">
        <f t="shared" si="393"/>
        <v>0</v>
      </c>
      <c r="AI859" s="6">
        <f t="shared" si="394"/>
        <v>-1.4713298532077701E-2</v>
      </c>
      <c r="AJ859" s="2">
        <f t="shared" si="395"/>
        <v>0.40417186032517982</v>
      </c>
    </row>
    <row r="860" spans="29:37" x14ac:dyDescent="0.25">
      <c r="AC860" s="18" t="s">
        <v>248</v>
      </c>
      <c r="AD860" s="18" t="s">
        <v>249</v>
      </c>
      <c r="AE860" s="19">
        <v>40714</v>
      </c>
      <c r="AF860" s="23">
        <v>4278.75</v>
      </c>
      <c r="AG860" s="2">
        <f t="shared" si="392"/>
        <v>4487.6170000000002</v>
      </c>
      <c r="AH860" s="25">
        <f t="shared" si="393"/>
        <v>0</v>
      </c>
      <c r="AI860" s="6">
        <f t="shared" si="394"/>
        <v>-1.3515102469929929E-2</v>
      </c>
      <c r="AJ860" s="2">
        <f t="shared" si="395"/>
        <v>0.39870943621742283</v>
      </c>
    </row>
    <row r="861" spans="29:37" x14ac:dyDescent="0.25">
      <c r="AC861" s="18" t="s">
        <v>248</v>
      </c>
      <c r="AD861" s="18" t="s">
        <v>249</v>
      </c>
      <c r="AE861" s="19">
        <v>40715</v>
      </c>
      <c r="AF861" s="23">
        <v>4338.42</v>
      </c>
      <c r="AG861" s="2">
        <f t="shared" si="392"/>
        <v>4470.5614999999998</v>
      </c>
      <c r="AH861" s="25">
        <f t="shared" si="393"/>
        <v>0</v>
      </c>
      <c r="AI861" s="6">
        <f t="shared" si="394"/>
        <v>1.3945661700262901E-2</v>
      </c>
      <c r="AJ861" s="2">
        <f t="shared" si="395"/>
        <v>0.40426970313161353</v>
      </c>
      <c r="AK861" s="14">
        <f t="shared" si="386"/>
        <v>-4.5934950410133735E-2</v>
      </c>
    </row>
    <row r="862" spans="29:37" x14ac:dyDescent="0.25">
      <c r="AC862" s="18" t="s">
        <v>248</v>
      </c>
      <c r="AD862" s="18" t="s">
        <v>249</v>
      </c>
      <c r="AE862" s="19">
        <v>40716</v>
      </c>
      <c r="AF862" s="23">
        <v>4321.22</v>
      </c>
      <c r="AG862" s="2">
        <f t="shared" si="392"/>
        <v>4453.0185000000001</v>
      </c>
      <c r="AH862" s="25">
        <f t="shared" si="393"/>
        <v>0</v>
      </c>
      <c r="AI862" s="6">
        <f t="shared" si="394"/>
        <v>-3.9645769658077645E-3</v>
      </c>
      <c r="AJ862" s="2">
        <f t="shared" si="395"/>
        <v>0.40266694477860399</v>
      </c>
    </row>
    <row r="863" spans="29:37" x14ac:dyDescent="0.25">
      <c r="AC863" s="18" t="s">
        <v>248</v>
      </c>
      <c r="AD863" s="18" t="s">
        <v>249</v>
      </c>
      <c r="AE863" s="19">
        <v>40717</v>
      </c>
      <c r="AF863" s="23">
        <v>4402.9399999999996</v>
      </c>
      <c r="AG863" s="2">
        <f t="shared" si="392"/>
        <v>4442.228000000001</v>
      </c>
      <c r="AH863" s="25">
        <f t="shared" si="393"/>
        <v>0</v>
      </c>
      <c r="AI863" s="6">
        <f t="shared" si="394"/>
        <v>1.8911325968129278E-2</v>
      </c>
      <c r="AJ863" s="2">
        <f t="shared" si="395"/>
        <v>0.41028191062790287</v>
      </c>
    </row>
    <row r="864" spans="29:37" x14ac:dyDescent="0.25">
      <c r="AC864" s="18" t="s">
        <v>248</v>
      </c>
      <c r="AD864" s="18" t="s">
        <v>249</v>
      </c>
      <c r="AE864" s="19">
        <v>40718</v>
      </c>
      <c r="AF864" s="23">
        <v>4509.18</v>
      </c>
      <c r="AG864" s="2">
        <f t="shared" si="392"/>
        <v>4439.0400000000009</v>
      </c>
      <c r="AH864" s="25">
        <f t="shared" si="393"/>
        <v>1</v>
      </c>
      <c r="AI864" s="6">
        <f t="shared" si="394"/>
        <v>2.4129331764684681E-2</v>
      </c>
      <c r="AJ864" s="2">
        <f t="shared" si="395"/>
        <v>0.42018173896649225</v>
      </c>
    </row>
    <row r="865" spans="29:37" x14ac:dyDescent="0.25">
      <c r="AC865" s="18" t="s">
        <v>248</v>
      </c>
      <c r="AD865" s="18" t="s">
        <v>249</v>
      </c>
      <c r="AE865" s="19">
        <v>40721</v>
      </c>
      <c r="AF865" s="23">
        <v>4568.1899999999996</v>
      </c>
      <c r="AG865" s="2">
        <f t="shared" si="392"/>
        <v>4446.0050000000001</v>
      </c>
      <c r="AH865" s="25">
        <f t="shared" si="393"/>
        <v>1</v>
      </c>
      <c r="AI865" s="6">
        <f t="shared" si="394"/>
        <v>1.3086636594680012E-2</v>
      </c>
      <c r="AJ865" s="2">
        <f t="shared" si="395"/>
        <v>0.42018173896649225</v>
      </c>
    </row>
    <row r="866" spans="29:37" x14ac:dyDescent="0.25">
      <c r="AC866" s="18" t="s">
        <v>248</v>
      </c>
      <c r="AD866" s="18" t="s">
        <v>249</v>
      </c>
      <c r="AE866" s="19">
        <v>40722</v>
      </c>
      <c r="AF866" s="23">
        <v>4574.4799999999996</v>
      </c>
      <c r="AG866" s="2">
        <f t="shared" si="392"/>
        <v>4457.4765000000007</v>
      </c>
      <c r="AH866" s="25">
        <f t="shared" si="393"/>
        <v>1</v>
      </c>
      <c r="AI866" s="6">
        <f t="shared" si="394"/>
        <v>1.3769129567728911E-3</v>
      </c>
      <c r="AJ866" s="2">
        <f t="shared" si="395"/>
        <v>0.42018173896649225</v>
      </c>
      <c r="AK866" s="14">
        <f t="shared" si="387"/>
        <v>-6.9941465863895269E-3</v>
      </c>
    </row>
    <row r="867" spans="29:37" x14ac:dyDescent="0.25">
      <c r="AC867" s="18" t="s">
        <v>248</v>
      </c>
      <c r="AD867" s="18" t="s">
        <v>249</v>
      </c>
      <c r="AE867" s="19">
        <v>40723</v>
      </c>
      <c r="AF867" s="23">
        <v>4511.54</v>
      </c>
      <c r="AG867" s="2">
        <f t="shared" si="392"/>
        <v>4460.8395</v>
      </c>
      <c r="AH867" s="25">
        <f t="shared" si="393"/>
        <v>1</v>
      </c>
      <c r="AI867" s="6">
        <f t="shared" si="394"/>
        <v>-1.3758940906944517E-2</v>
      </c>
      <c r="AJ867" s="2">
        <f t="shared" si="395"/>
        <v>0.42018173896649225</v>
      </c>
    </row>
    <row r="868" spans="29:37" x14ac:dyDescent="0.25">
      <c r="AC868" s="18" t="s">
        <v>248</v>
      </c>
      <c r="AD868" s="18" t="s">
        <v>249</v>
      </c>
      <c r="AE868" s="19">
        <v>40724</v>
      </c>
      <c r="AF868" s="23">
        <v>4579.33</v>
      </c>
      <c r="AG868" s="2">
        <f t="shared" si="392"/>
        <v>4465.2614999999996</v>
      </c>
      <c r="AH868" s="25">
        <f t="shared" si="393"/>
        <v>1</v>
      </c>
      <c r="AI868" s="6">
        <f t="shared" si="394"/>
        <v>1.5025911329612507E-2</v>
      </c>
      <c r="AJ868" s="2">
        <f t="shared" si="395"/>
        <v>0.42018173896649225</v>
      </c>
    </row>
    <row r="869" spans="29:37" x14ac:dyDescent="0.25">
      <c r="AC869" s="18" t="s">
        <v>248</v>
      </c>
      <c r="AD869" s="18" t="s">
        <v>249</v>
      </c>
      <c r="AE869" s="19">
        <v>40725</v>
      </c>
      <c r="AF869" s="23">
        <v>4604.75</v>
      </c>
      <c r="AG869" s="2">
        <f t="shared" si="392"/>
        <v>4473.9989999999998</v>
      </c>
      <c r="AH869" s="25">
        <f t="shared" si="393"/>
        <v>1</v>
      </c>
      <c r="AI869" s="6">
        <f t="shared" si="394"/>
        <v>5.5510303909087622E-3</v>
      </c>
      <c r="AJ869" s="2">
        <f t="shared" si="395"/>
        <v>0.42018173896649225</v>
      </c>
    </row>
    <row r="870" spans="29:37" x14ac:dyDescent="0.25">
      <c r="AC870" s="18" t="s">
        <v>248</v>
      </c>
      <c r="AD870" s="18" t="s">
        <v>249</v>
      </c>
      <c r="AE870" s="19">
        <v>40728</v>
      </c>
      <c r="AF870" s="23">
        <v>4719.3900000000003</v>
      </c>
      <c r="AG870" s="2">
        <f t="shared" si="392"/>
        <v>4484.6584999999995</v>
      </c>
      <c r="AH870" s="25">
        <f t="shared" si="393"/>
        <v>1</v>
      </c>
      <c r="AI870" s="6">
        <f t="shared" si="394"/>
        <v>2.4896031272056085E-2</v>
      </c>
      <c r="AJ870" s="2">
        <f t="shared" si="395"/>
        <v>0.42018173896649225</v>
      </c>
    </row>
    <row r="871" spans="29:37" x14ac:dyDescent="0.25">
      <c r="AC871" s="18" t="s">
        <v>248</v>
      </c>
      <c r="AD871" s="18" t="s">
        <v>249</v>
      </c>
      <c r="AE871" s="19">
        <v>40729</v>
      </c>
      <c r="AF871" s="23">
        <v>4749.42</v>
      </c>
      <c r="AG871" s="2">
        <f t="shared" si="392"/>
        <v>4494.7644999999993</v>
      </c>
      <c r="AH871" s="25">
        <f t="shared" si="393"/>
        <v>1</v>
      </c>
      <c r="AI871" s="6">
        <f t="shared" si="394"/>
        <v>6.3631104867365451E-3</v>
      </c>
      <c r="AJ871" s="2">
        <f t="shared" si="395"/>
        <v>0.42018173896649225</v>
      </c>
      <c r="AK871" s="14">
        <f t="shared" ref="AK871" si="397">AJ871/AJ861-1</f>
        <v>3.9359951318682862E-2</v>
      </c>
    </row>
    <row r="872" spans="29:37" x14ac:dyDescent="0.25">
      <c r="AC872" s="18" t="s">
        <v>248</v>
      </c>
      <c r="AD872" s="18" t="s">
        <v>249</v>
      </c>
      <c r="AE872" s="19">
        <v>40730</v>
      </c>
      <c r="AF872" s="23">
        <v>4760.92</v>
      </c>
      <c r="AG872" s="2">
        <f t="shared" si="392"/>
        <v>4504.6619999999994</v>
      </c>
      <c r="AH872" s="25">
        <f t="shared" si="393"/>
        <v>1</v>
      </c>
      <c r="AI872" s="6">
        <f t="shared" si="394"/>
        <v>2.421348290949199E-3</v>
      </c>
      <c r="AJ872" s="2">
        <f t="shared" si="395"/>
        <v>0.42018173896649225</v>
      </c>
    </row>
    <row r="873" spans="29:37" x14ac:dyDescent="0.25">
      <c r="AC873" s="18" t="s">
        <v>248</v>
      </c>
      <c r="AD873" s="18" t="s">
        <v>249</v>
      </c>
      <c r="AE873" s="19">
        <v>40731</v>
      </c>
      <c r="AF873" s="23">
        <v>4761.45</v>
      </c>
      <c r="AG873" s="2">
        <f t="shared" si="392"/>
        <v>4519.8979999999992</v>
      </c>
      <c r="AH873" s="25">
        <f t="shared" si="393"/>
        <v>1</v>
      </c>
      <c r="AI873" s="6">
        <f t="shared" si="394"/>
        <v>1.1132302160077323E-4</v>
      </c>
      <c r="AJ873" s="2">
        <f t="shared" si="395"/>
        <v>0.42018173896649225</v>
      </c>
    </row>
    <row r="874" spans="29:37" x14ac:dyDescent="0.25">
      <c r="AC874" s="18" t="s">
        <v>248</v>
      </c>
      <c r="AD874" s="18" t="s">
        <v>249</v>
      </c>
      <c r="AE874" s="19">
        <v>40732</v>
      </c>
      <c r="AF874" s="23">
        <v>4756.6099999999997</v>
      </c>
      <c r="AG874" s="2">
        <f t="shared" si="392"/>
        <v>4534.2759999999998</v>
      </c>
      <c r="AH874" s="25">
        <f t="shared" si="393"/>
        <v>1</v>
      </c>
      <c r="AI874" s="6">
        <f t="shared" si="394"/>
        <v>-1.0164970754706903E-3</v>
      </c>
      <c r="AJ874" s="2">
        <f t="shared" si="395"/>
        <v>0.42018173896649225</v>
      </c>
    </row>
    <row r="875" spans="29:37" x14ac:dyDescent="0.25">
      <c r="AC875" s="18" t="s">
        <v>248</v>
      </c>
      <c r="AD875" s="18" t="s">
        <v>249</v>
      </c>
      <c r="AE875" s="19">
        <v>40735</v>
      </c>
      <c r="AF875" s="23">
        <v>4799.42</v>
      </c>
      <c r="AG875" s="2">
        <f t="shared" si="392"/>
        <v>4550.8075000000008</v>
      </c>
      <c r="AH875" s="25">
        <f t="shared" si="393"/>
        <v>1</v>
      </c>
      <c r="AI875" s="6">
        <f t="shared" si="394"/>
        <v>9.0001072192171794E-3</v>
      </c>
      <c r="AJ875" s="2">
        <f t="shared" si="395"/>
        <v>0.42018173896649225</v>
      </c>
    </row>
    <row r="876" spans="29:37" x14ac:dyDescent="0.25">
      <c r="AC876" s="18" t="s">
        <v>248</v>
      </c>
      <c r="AD876" s="18" t="s">
        <v>249</v>
      </c>
      <c r="AE876" s="19">
        <v>40736</v>
      </c>
      <c r="AF876" s="23">
        <v>4731.12</v>
      </c>
      <c r="AG876" s="2">
        <f t="shared" si="392"/>
        <v>4560.3164999999999</v>
      </c>
      <c r="AH876" s="25">
        <f t="shared" si="393"/>
        <v>1</v>
      </c>
      <c r="AI876" s="6">
        <f t="shared" si="394"/>
        <v>-1.4230886232086459E-2</v>
      </c>
      <c r="AJ876" s="2">
        <f t="shared" si="395"/>
        <v>0.42018173896649225</v>
      </c>
      <c r="AK876" s="14">
        <f t="shared" si="389"/>
        <v>0</v>
      </c>
    </row>
    <row r="877" spans="29:37" x14ac:dyDescent="0.25">
      <c r="AC877" s="18" t="s">
        <v>248</v>
      </c>
      <c r="AD877" s="18" t="s">
        <v>249</v>
      </c>
      <c r="AE877" s="19">
        <v>40737</v>
      </c>
      <c r="AF877" s="23">
        <v>4825.42</v>
      </c>
      <c r="AG877" s="2">
        <f t="shared" si="392"/>
        <v>4576.6030000000001</v>
      </c>
      <c r="AH877" s="25">
        <f t="shared" si="393"/>
        <v>1</v>
      </c>
      <c r="AI877" s="6">
        <f t="shared" si="394"/>
        <v>1.9931855459172532E-2</v>
      </c>
      <c r="AJ877" s="2">
        <f t="shared" si="395"/>
        <v>0.42018173896649225</v>
      </c>
    </row>
    <row r="878" spans="29:37" x14ac:dyDescent="0.25">
      <c r="AC878" s="18" t="s">
        <v>248</v>
      </c>
      <c r="AD878" s="18" t="s">
        <v>249</v>
      </c>
      <c r="AE878" s="19">
        <v>40738</v>
      </c>
      <c r="AF878" s="23">
        <v>4866.17</v>
      </c>
      <c r="AG878" s="2">
        <f t="shared" si="392"/>
        <v>4599.8044999999993</v>
      </c>
      <c r="AH878" s="25">
        <f t="shared" si="393"/>
        <v>1</v>
      </c>
      <c r="AI878" s="6">
        <f t="shared" si="394"/>
        <v>8.4448607582345847E-3</v>
      </c>
      <c r="AJ878" s="2">
        <f t="shared" si="395"/>
        <v>0.42018173896649225</v>
      </c>
    </row>
    <row r="879" spans="29:37" x14ac:dyDescent="0.25">
      <c r="AC879" s="18" t="s">
        <v>248</v>
      </c>
      <c r="AD879" s="18" t="s">
        <v>249</v>
      </c>
      <c r="AE879" s="19">
        <v>40739</v>
      </c>
      <c r="AF879" s="23">
        <v>4896.04</v>
      </c>
      <c r="AG879" s="2">
        <f t="shared" si="392"/>
        <v>4627.7379999999985</v>
      </c>
      <c r="AH879" s="25">
        <f t="shared" si="393"/>
        <v>1</v>
      </c>
      <c r="AI879" s="6">
        <f t="shared" si="394"/>
        <v>6.138297675584603E-3</v>
      </c>
      <c r="AJ879" s="2">
        <f t="shared" si="395"/>
        <v>0.42018173896649225</v>
      </c>
    </row>
    <row r="880" spans="29:37" x14ac:dyDescent="0.25">
      <c r="AC880" s="18" t="s">
        <v>248</v>
      </c>
      <c r="AD880" s="18" t="s">
        <v>249</v>
      </c>
      <c r="AE880" s="19">
        <v>40742</v>
      </c>
      <c r="AF880" s="23">
        <v>4895.26</v>
      </c>
      <c r="AG880" s="2">
        <f t="shared" si="392"/>
        <v>4658.5634999999984</v>
      </c>
      <c r="AH880" s="25">
        <f t="shared" si="393"/>
        <v>1</v>
      </c>
      <c r="AI880" s="6">
        <f t="shared" si="394"/>
        <v>-1.5931242391808986E-4</v>
      </c>
      <c r="AJ880" s="2">
        <f t="shared" si="395"/>
        <v>0.42018173896649225</v>
      </c>
    </row>
    <row r="881" spans="29:37" x14ac:dyDescent="0.25">
      <c r="AC881" s="18" t="s">
        <v>248</v>
      </c>
      <c r="AD881" s="18" t="s">
        <v>249</v>
      </c>
      <c r="AE881" s="19">
        <v>40743</v>
      </c>
      <c r="AF881" s="23">
        <v>4843.71</v>
      </c>
      <c r="AG881" s="2">
        <f t="shared" si="392"/>
        <v>4683.8279999999995</v>
      </c>
      <c r="AH881" s="25">
        <f t="shared" si="393"/>
        <v>1</v>
      </c>
      <c r="AI881" s="6">
        <f t="shared" si="394"/>
        <v>-1.0530594902007251E-2</v>
      </c>
      <c r="AJ881" s="2">
        <f t="shared" si="395"/>
        <v>0.42018173896649225</v>
      </c>
      <c r="AK881" s="14">
        <f t="shared" ref="AK881" si="398">AJ881/AJ871-1</f>
        <v>0</v>
      </c>
    </row>
    <row r="882" spans="29:37" x14ac:dyDescent="0.25">
      <c r="AC882" s="18" t="s">
        <v>248</v>
      </c>
      <c r="AD882" s="18" t="s">
        <v>249</v>
      </c>
      <c r="AE882" s="19">
        <v>40744</v>
      </c>
      <c r="AF882" s="23">
        <v>4849.0600000000004</v>
      </c>
      <c r="AG882" s="2">
        <f t="shared" si="392"/>
        <v>4710.2199999999993</v>
      </c>
      <c r="AH882" s="25">
        <f t="shared" si="393"/>
        <v>1</v>
      </c>
      <c r="AI882" s="6">
        <f t="shared" si="394"/>
        <v>1.1045252502730474E-3</v>
      </c>
      <c r="AJ882" s="2">
        <f t="shared" si="395"/>
        <v>0.42018173896649225</v>
      </c>
    </row>
    <row r="883" spans="29:37" x14ac:dyDescent="0.25">
      <c r="AC883" s="18" t="s">
        <v>248</v>
      </c>
      <c r="AD883" s="18" t="s">
        <v>249</v>
      </c>
      <c r="AE883" s="19">
        <v>40745</v>
      </c>
      <c r="AF883" s="23">
        <v>4784.3900000000003</v>
      </c>
      <c r="AG883" s="2">
        <f t="shared" si="392"/>
        <v>4729.2924999999996</v>
      </c>
      <c r="AH883" s="25">
        <f t="shared" si="393"/>
        <v>1</v>
      </c>
      <c r="AI883" s="6">
        <f t="shared" si="394"/>
        <v>-1.3336605445179117E-2</v>
      </c>
      <c r="AJ883" s="2">
        <f t="shared" si="395"/>
        <v>0.42018173896649225</v>
      </c>
    </row>
    <row r="884" spans="29:37" x14ac:dyDescent="0.25">
      <c r="AC884" s="18" t="s">
        <v>248</v>
      </c>
      <c r="AD884" s="18" t="s">
        <v>249</v>
      </c>
      <c r="AE884" s="19">
        <v>40746</v>
      </c>
      <c r="AF884" s="23">
        <v>4800.9399999999996</v>
      </c>
      <c r="AG884" s="2">
        <f t="shared" si="392"/>
        <v>4743.8804999999993</v>
      </c>
      <c r="AH884" s="25">
        <f t="shared" si="393"/>
        <v>1</v>
      </c>
      <c r="AI884" s="6">
        <f t="shared" si="394"/>
        <v>3.4591661632934478E-3</v>
      </c>
      <c r="AJ884" s="2">
        <f t="shared" si="395"/>
        <v>0.42018173896649225</v>
      </c>
    </row>
    <row r="885" spans="29:37" x14ac:dyDescent="0.25">
      <c r="AC885" s="18" t="s">
        <v>248</v>
      </c>
      <c r="AD885" s="18" t="s">
        <v>249</v>
      </c>
      <c r="AE885" s="19">
        <v>40749</v>
      </c>
      <c r="AF885" s="23">
        <v>4613.7299999999996</v>
      </c>
      <c r="AG885" s="2">
        <f t="shared" si="392"/>
        <v>4746.1574999999993</v>
      </c>
      <c r="AH885" s="25">
        <f t="shared" si="393"/>
        <v>0</v>
      </c>
      <c r="AI885" s="6">
        <f t="shared" si="394"/>
        <v>-3.8994446920811332E-2</v>
      </c>
      <c r="AJ885" s="2">
        <f t="shared" si="395"/>
        <v>0.42018173896649225</v>
      </c>
    </row>
    <row r="886" spans="29:37" x14ac:dyDescent="0.25">
      <c r="AC886" s="18" t="s">
        <v>248</v>
      </c>
      <c r="AD886" s="18" t="s">
        <v>249</v>
      </c>
      <c r="AE886" s="19">
        <v>40750</v>
      </c>
      <c r="AF886" s="23">
        <v>4633.37</v>
      </c>
      <c r="AG886" s="2">
        <f t="shared" si="392"/>
        <v>4749.1019999999999</v>
      </c>
      <c r="AH886" s="25">
        <f t="shared" si="393"/>
        <v>0</v>
      </c>
      <c r="AI886" s="6">
        <f t="shared" si="394"/>
        <v>4.2568594174345886E-3</v>
      </c>
      <c r="AJ886" s="2">
        <f t="shared" si="395"/>
        <v>0.42197039355904581</v>
      </c>
      <c r="AK886" s="14">
        <f t="shared" ref="AK886:AK936" si="399">AJ886/AJ876-1</f>
        <v>4.2568594174345886E-3</v>
      </c>
    </row>
    <row r="887" spans="29:37" x14ac:dyDescent="0.25">
      <c r="AC887" s="18" t="s">
        <v>248</v>
      </c>
      <c r="AD887" s="18" t="s">
        <v>249</v>
      </c>
      <c r="AE887" s="19">
        <v>40751</v>
      </c>
      <c r="AF887" s="23">
        <v>4710.38</v>
      </c>
      <c r="AG887" s="2">
        <f t="shared" si="392"/>
        <v>4759.0439999999999</v>
      </c>
      <c r="AH887" s="25">
        <f t="shared" si="393"/>
        <v>0</v>
      </c>
      <c r="AI887" s="6">
        <f t="shared" si="394"/>
        <v>1.6620731778381748E-2</v>
      </c>
      <c r="AJ887" s="2">
        <f t="shared" si="395"/>
        <v>0.42898385028880892</v>
      </c>
    </row>
    <row r="888" spans="29:37" x14ac:dyDescent="0.25">
      <c r="AC888" s="18" t="s">
        <v>248</v>
      </c>
      <c r="AD888" s="18" t="s">
        <v>249</v>
      </c>
      <c r="AE888" s="19">
        <v>40752</v>
      </c>
      <c r="AF888" s="23">
        <v>4680.8999999999996</v>
      </c>
      <c r="AG888" s="2">
        <f t="shared" si="392"/>
        <v>4764.1224999999995</v>
      </c>
      <c r="AH888" s="25">
        <f t="shared" si="393"/>
        <v>0</v>
      </c>
      <c r="AI888" s="6">
        <f t="shared" si="394"/>
        <v>-6.2585184210192102E-3</v>
      </c>
      <c r="AJ888" s="2">
        <f t="shared" si="395"/>
        <v>0.42629904695945664</v>
      </c>
    </row>
    <row r="889" spans="29:37" x14ac:dyDescent="0.25">
      <c r="AC889" s="18" t="s">
        <v>248</v>
      </c>
      <c r="AD889" s="18" t="s">
        <v>249</v>
      </c>
      <c r="AE889" s="19">
        <v>40753</v>
      </c>
      <c r="AF889" s="23">
        <v>4628.32</v>
      </c>
      <c r="AG889" s="2">
        <f t="shared" si="392"/>
        <v>4765.3009999999995</v>
      </c>
      <c r="AH889" s="25">
        <f t="shared" si="393"/>
        <v>0</v>
      </c>
      <c r="AI889" s="6">
        <f t="shared" si="394"/>
        <v>-1.1232882565318625E-2</v>
      </c>
      <c r="AJ889" s="2">
        <f t="shared" si="395"/>
        <v>0.42151047982725381</v>
      </c>
    </row>
    <row r="890" spans="29:37" x14ac:dyDescent="0.25">
      <c r="AC890" s="18" t="s">
        <v>248</v>
      </c>
      <c r="AD890" s="18" t="s">
        <v>249</v>
      </c>
      <c r="AE890" s="19">
        <v>40756</v>
      </c>
      <c r="AF890" s="23">
        <v>4644.46</v>
      </c>
      <c r="AG890" s="2">
        <f t="shared" si="392"/>
        <v>4761.5544999999993</v>
      </c>
      <c r="AH890" s="25">
        <f t="shared" si="393"/>
        <v>0</v>
      </c>
      <c r="AI890" s="6">
        <f t="shared" si="394"/>
        <v>3.4872264666230279E-3</v>
      </c>
      <c r="AJ890" s="2">
        <f t="shared" si="395"/>
        <v>0.42298038232846641</v>
      </c>
    </row>
    <row r="891" spans="29:37" x14ac:dyDescent="0.25">
      <c r="AC891" s="18" t="s">
        <v>248</v>
      </c>
      <c r="AD891" s="18" t="s">
        <v>249</v>
      </c>
      <c r="AE891" s="19">
        <v>40757</v>
      </c>
      <c r="AF891" s="23">
        <v>4610.78</v>
      </c>
      <c r="AG891" s="2">
        <f t="shared" si="392"/>
        <v>4754.6224999999995</v>
      </c>
      <c r="AH891" s="25">
        <f t="shared" si="393"/>
        <v>0</v>
      </c>
      <c r="AI891" s="6">
        <f t="shared" si="394"/>
        <v>-7.2516503533242016E-3</v>
      </c>
      <c r="AJ891" s="2">
        <f t="shared" si="395"/>
        <v>0.41991307648950499</v>
      </c>
      <c r="AK891" s="14">
        <f t="shared" ref="AK891:AK941" si="400">AJ891/AJ881-1</f>
        <v>-6.3939589009287534E-4</v>
      </c>
    </row>
    <row r="892" spans="29:37" x14ac:dyDescent="0.25">
      <c r="AC892" s="18" t="s">
        <v>248</v>
      </c>
      <c r="AD892" s="18" t="s">
        <v>249</v>
      </c>
      <c r="AE892" s="19">
        <v>40758</v>
      </c>
      <c r="AF892" s="23">
        <v>4625.17</v>
      </c>
      <c r="AG892" s="2">
        <f t="shared" si="392"/>
        <v>4747.8349999999991</v>
      </c>
      <c r="AH892" s="25">
        <f t="shared" si="393"/>
        <v>0</v>
      </c>
      <c r="AI892" s="6">
        <f t="shared" si="394"/>
        <v>3.1209469981219318E-3</v>
      </c>
      <c r="AJ892" s="2">
        <f t="shared" si="395"/>
        <v>0.42122360294504707</v>
      </c>
    </row>
    <row r="893" spans="29:37" x14ac:dyDescent="0.25">
      <c r="AC893" s="18" t="s">
        <v>248</v>
      </c>
      <c r="AD893" s="18" t="s">
        <v>249</v>
      </c>
      <c r="AE893" s="19">
        <v>40759</v>
      </c>
      <c r="AF893" s="23">
        <v>4649.42</v>
      </c>
      <c r="AG893" s="2">
        <f t="shared" si="392"/>
        <v>4742.2335000000003</v>
      </c>
      <c r="AH893" s="25">
        <f t="shared" si="393"/>
        <v>0</v>
      </c>
      <c r="AI893" s="6">
        <f t="shared" si="394"/>
        <v>5.243050525710391E-3</v>
      </c>
      <c r="AJ893" s="2">
        <f t="shared" si="395"/>
        <v>0.42343209957790973</v>
      </c>
    </row>
    <row r="894" spans="29:37" x14ac:dyDescent="0.25">
      <c r="AC894" s="18" t="s">
        <v>248</v>
      </c>
      <c r="AD894" s="18" t="s">
        <v>249</v>
      </c>
      <c r="AE894" s="19">
        <v>40760</v>
      </c>
      <c r="AF894" s="23">
        <v>4559.0200000000004</v>
      </c>
      <c r="AG894" s="2">
        <f t="shared" si="392"/>
        <v>4732.3539999999994</v>
      </c>
      <c r="AH894" s="25">
        <f t="shared" si="393"/>
        <v>0</v>
      </c>
      <c r="AI894" s="6">
        <f t="shared" si="394"/>
        <v>-1.9443285399038945E-2</v>
      </c>
      <c r="AJ894" s="2">
        <f t="shared" si="395"/>
        <v>0.41519918841870213</v>
      </c>
    </row>
    <row r="895" spans="29:37" x14ac:dyDescent="0.25">
      <c r="AC895" s="18" t="s">
        <v>248</v>
      </c>
      <c r="AD895" s="18" t="s">
        <v>249</v>
      </c>
      <c r="AE895" s="19">
        <v>40763</v>
      </c>
      <c r="AF895" s="23">
        <v>4330.7700000000004</v>
      </c>
      <c r="AG895" s="2">
        <f t="shared" si="392"/>
        <v>4708.9215000000004</v>
      </c>
      <c r="AH895" s="25">
        <f t="shared" si="393"/>
        <v>0</v>
      </c>
      <c r="AI895" s="6">
        <f t="shared" si="394"/>
        <v>-5.006558427030372E-2</v>
      </c>
      <c r="AJ895" s="2">
        <f t="shared" si="395"/>
        <v>0.3944119984619639</v>
      </c>
    </row>
    <row r="896" spans="29:37" x14ac:dyDescent="0.25">
      <c r="AC896" s="18" t="s">
        <v>248</v>
      </c>
      <c r="AD896" s="18" t="s">
        <v>249</v>
      </c>
      <c r="AE896" s="19">
        <v>40764</v>
      </c>
      <c r="AF896" s="23">
        <v>4317.1099999999997</v>
      </c>
      <c r="AG896" s="2">
        <f t="shared" si="392"/>
        <v>4688.2210000000005</v>
      </c>
      <c r="AH896" s="25">
        <f t="shared" si="393"/>
        <v>0</v>
      </c>
      <c r="AI896" s="6">
        <f t="shared" si="394"/>
        <v>-3.1541735072517785E-3</v>
      </c>
      <c r="AJ896" s="2">
        <f t="shared" si="395"/>
        <v>0.39316795458547293</v>
      </c>
      <c r="AK896" s="14">
        <f t="shared" ref="AK896" si="401">AJ896/AJ886-1</f>
        <v>-6.8257013793415755E-2</v>
      </c>
    </row>
    <row r="897" spans="29:37" x14ac:dyDescent="0.25">
      <c r="AC897" s="18" t="s">
        <v>248</v>
      </c>
      <c r="AD897" s="18" t="s">
        <v>249</v>
      </c>
      <c r="AE897" s="19">
        <v>40765</v>
      </c>
      <c r="AF897" s="23">
        <v>4378.7</v>
      </c>
      <c r="AG897" s="2">
        <f t="shared" si="392"/>
        <v>4665.8850000000002</v>
      </c>
      <c r="AH897" s="25">
        <f t="shared" si="393"/>
        <v>0</v>
      </c>
      <c r="AI897" s="6">
        <f t="shared" si="394"/>
        <v>1.4266488461030624E-2</v>
      </c>
      <c r="AJ897" s="2">
        <f t="shared" si="395"/>
        <v>0.39877708067281359</v>
      </c>
    </row>
    <row r="898" spans="29:37" x14ac:dyDescent="0.25">
      <c r="AC898" s="18" t="s">
        <v>248</v>
      </c>
      <c r="AD898" s="18" t="s">
        <v>249</v>
      </c>
      <c r="AE898" s="19">
        <v>40766</v>
      </c>
      <c r="AF898" s="23">
        <v>4454.3900000000003</v>
      </c>
      <c r="AG898" s="2">
        <f t="shared" si="392"/>
        <v>4645.2960000000003</v>
      </c>
      <c r="AH898" s="25">
        <f t="shared" si="393"/>
        <v>0</v>
      </c>
      <c r="AI898" s="6">
        <f t="shared" si="394"/>
        <v>1.7285952451641107E-2</v>
      </c>
      <c r="AJ898" s="2">
        <f t="shared" si="395"/>
        <v>0.40567032232812811</v>
      </c>
    </row>
    <row r="899" spans="29:37" x14ac:dyDescent="0.25">
      <c r="AC899" s="18" t="s">
        <v>248</v>
      </c>
      <c r="AD899" s="18" t="s">
        <v>249</v>
      </c>
      <c r="AE899" s="19">
        <v>40767</v>
      </c>
      <c r="AF899" s="23">
        <v>4505.8900000000003</v>
      </c>
      <c r="AG899" s="2">
        <f t="shared" si="392"/>
        <v>4625.7885000000006</v>
      </c>
      <c r="AH899" s="25">
        <f t="shared" si="393"/>
        <v>0</v>
      </c>
      <c r="AI899" s="6">
        <f t="shared" si="394"/>
        <v>1.1561627967016763E-2</v>
      </c>
      <c r="AJ899" s="2">
        <f t="shared" si="395"/>
        <v>0.4103605316721457</v>
      </c>
    </row>
    <row r="900" spans="29:37" x14ac:dyDescent="0.25">
      <c r="AC900" s="18" t="s">
        <v>248</v>
      </c>
      <c r="AD900" s="18" t="s">
        <v>249</v>
      </c>
      <c r="AE900" s="19">
        <v>40770</v>
      </c>
      <c r="AF900" s="23">
        <v>4571.72</v>
      </c>
      <c r="AG900" s="2">
        <f t="shared" si="392"/>
        <v>4609.6115</v>
      </c>
      <c r="AH900" s="25">
        <f t="shared" si="393"/>
        <v>0</v>
      </c>
      <c r="AI900" s="6">
        <f t="shared" si="394"/>
        <v>1.4609766328072871E-2</v>
      </c>
      <c r="AJ900" s="2">
        <f t="shared" si="395"/>
        <v>0.41635580315013948</v>
      </c>
    </row>
    <row r="901" spans="29:37" x14ac:dyDescent="0.25">
      <c r="AC901" s="18" t="s">
        <v>248</v>
      </c>
      <c r="AD901" s="18" t="s">
        <v>249</v>
      </c>
      <c r="AE901" s="19">
        <v>40771</v>
      </c>
      <c r="AF901" s="23">
        <v>4533.32</v>
      </c>
      <c r="AG901" s="2">
        <f t="shared" si="392"/>
        <v>4594.0919999999996</v>
      </c>
      <c r="AH901" s="25">
        <f t="shared" si="393"/>
        <v>0</v>
      </c>
      <c r="AI901" s="6">
        <f t="shared" si="394"/>
        <v>-8.3994645341360918E-3</v>
      </c>
      <c r="AJ901" s="2">
        <f t="shared" si="395"/>
        <v>0.41285863734799816</v>
      </c>
      <c r="AK901" s="14">
        <f t="shared" ref="AK901:AK951" si="402">AJ901/AJ891-1</f>
        <v>-1.6799760561119759E-2</v>
      </c>
    </row>
    <row r="902" spans="29:37" x14ac:dyDescent="0.25">
      <c r="AC902" s="18" t="s">
        <v>248</v>
      </c>
      <c r="AD902" s="18" t="s">
        <v>249</v>
      </c>
      <c r="AE902" s="19">
        <v>40772</v>
      </c>
      <c r="AF902" s="23">
        <v>4513.4799999999996</v>
      </c>
      <c r="AG902" s="2">
        <f t="shared" si="392"/>
        <v>4577.3130000000001</v>
      </c>
      <c r="AH902" s="25">
        <f t="shared" si="393"/>
        <v>0</v>
      </c>
      <c r="AI902" s="6">
        <f t="shared" si="394"/>
        <v>-4.3764834602455505E-3</v>
      </c>
      <c r="AJ902" s="2">
        <f t="shared" si="395"/>
        <v>0.41105176835022511</v>
      </c>
    </row>
    <row r="903" spans="29:37" x14ac:dyDescent="0.25">
      <c r="AC903" s="18" t="s">
        <v>248</v>
      </c>
      <c r="AD903" s="18" t="s">
        <v>249</v>
      </c>
      <c r="AE903" s="19">
        <v>40773</v>
      </c>
      <c r="AF903" s="23">
        <v>4436.1000000000004</v>
      </c>
      <c r="AG903" s="2">
        <f t="shared" si="392"/>
        <v>4559.8984999999993</v>
      </c>
      <c r="AH903" s="25">
        <f t="shared" si="393"/>
        <v>0</v>
      </c>
      <c r="AI903" s="6">
        <f t="shared" si="394"/>
        <v>-1.7144199154532469E-2</v>
      </c>
      <c r="AJ903" s="2">
        <f t="shared" si="395"/>
        <v>0.40400461497080609</v>
      </c>
    </row>
    <row r="904" spans="29:37" x14ac:dyDescent="0.25">
      <c r="AC904" s="18" t="s">
        <v>248</v>
      </c>
      <c r="AD904" s="18" t="s">
        <v>249</v>
      </c>
      <c r="AE904" s="19">
        <v>40774</v>
      </c>
      <c r="AF904" s="23">
        <v>4395.0200000000004</v>
      </c>
      <c r="AG904" s="2">
        <f t="shared" si="392"/>
        <v>4539.6024999999991</v>
      </c>
      <c r="AH904" s="25">
        <f t="shared" si="393"/>
        <v>0</v>
      </c>
      <c r="AI904" s="6">
        <f t="shared" si="394"/>
        <v>-9.2603863754198157E-3</v>
      </c>
      <c r="AJ904" s="2">
        <f t="shared" si="395"/>
        <v>0.4002633761387237</v>
      </c>
    </row>
    <row r="905" spans="29:37" x14ac:dyDescent="0.25">
      <c r="AC905" s="18" t="s">
        <v>248</v>
      </c>
      <c r="AD905" s="18" t="s">
        <v>249</v>
      </c>
      <c r="AE905" s="19">
        <v>40777</v>
      </c>
      <c r="AF905" s="23">
        <v>4363.96</v>
      </c>
      <c r="AG905" s="2">
        <f t="shared" si="392"/>
        <v>4527.1140000000005</v>
      </c>
      <c r="AH905" s="25">
        <f t="shared" si="393"/>
        <v>0</v>
      </c>
      <c r="AI905" s="6">
        <f t="shared" si="394"/>
        <v>-7.0670895695583713E-3</v>
      </c>
      <c r="AJ905" s="2">
        <f t="shared" si="395"/>
        <v>0.3974346790081375</v>
      </c>
    </row>
    <row r="906" spans="29:37" x14ac:dyDescent="0.25">
      <c r="AC906" s="18" t="s">
        <v>248</v>
      </c>
      <c r="AD906" s="18" t="s">
        <v>249</v>
      </c>
      <c r="AE906" s="19">
        <v>40778</v>
      </c>
      <c r="AF906" s="23">
        <v>4434.92</v>
      </c>
      <c r="AG906" s="2">
        <f t="shared" si="392"/>
        <v>4517.1915000000008</v>
      </c>
      <c r="AH906" s="25">
        <f t="shared" si="393"/>
        <v>0</v>
      </c>
      <c r="AI906" s="6">
        <f t="shared" si="394"/>
        <v>1.6260460682499422E-2</v>
      </c>
      <c r="AJ906" s="2">
        <f t="shared" si="395"/>
        <v>0.40389714998001108</v>
      </c>
      <c r="AK906" s="14">
        <f t="shared" ref="AK906" si="403">AJ906/AJ896-1</f>
        <v>2.7289089228673902E-2</v>
      </c>
    </row>
    <row r="907" spans="29:37" x14ac:dyDescent="0.25">
      <c r="AC907" s="18" t="s">
        <v>248</v>
      </c>
      <c r="AD907" s="18" t="s">
        <v>249</v>
      </c>
      <c r="AE907" s="19">
        <v>40779</v>
      </c>
      <c r="AF907" s="23">
        <v>4427.9799999999996</v>
      </c>
      <c r="AG907" s="2">
        <f t="shared" si="392"/>
        <v>4503.0715</v>
      </c>
      <c r="AH907" s="25">
        <f t="shared" si="393"/>
        <v>0</v>
      </c>
      <c r="AI907" s="6">
        <f t="shared" si="394"/>
        <v>-1.5648534810098758E-3</v>
      </c>
      <c r="AJ907" s="2">
        <f t="shared" si="395"/>
        <v>0.40326511011889488</v>
      </c>
    </row>
    <row r="908" spans="29:37" x14ac:dyDescent="0.25">
      <c r="AC908" s="18" t="s">
        <v>248</v>
      </c>
      <c r="AD908" s="18" t="s">
        <v>249</v>
      </c>
      <c r="AE908" s="19">
        <v>40780</v>
      </c>
      <c r="AF908" s="23">
        <v>4520.17</v>
      </c>
      <c r="AG908" s="2">
        <f t="shared" si="392"/>
        <v>4495.0349999999999</v>
      </c>
      <c r="AH908" s="25">
        <f t="shared" si="393"/>
        <v>1</v>
      </c>
      <c r="AI908" s="6">
        <f t="shared" si="394"/>
        <v>2.0819877235217943E-2</v>
      </c>
      <c r="AJ908" s="2">
        <f t="shared" si="395"/>
        <v>0.41166104020481692</v>
      </c>
    </row>
    <row r="909" spans="29:37" x14ac:dyDescent="0.25">
      <c r="AC909" s="18" t="s">
        <v>248</v>
      </c>
      <c r="AD909" s="18" t="s">
        <v>249</v>
      </c>
      <c r="AE909" s="19">
        <v>40781</v>
      </c>
      <c r="AF909" s="23">
        <v>4530.42</v>
      </c>
      <c r="AG909" s="2">
        <f t="shared" si="392"/>
        <v>4490.1399999999994</v>
      </c>
      <c r="AH909" s="25">
        <f t="shared" si="393"/>
        <v>1</v>
      </c>
      <c r="AI909" s="6">
        <f t="shared" si="394"/>
        <v>2.2676138286834568E-3</v>
      </c>
      <c r="AJ909" s="2">
        <f t="shared" si="395"/>
        <v>0.41166104020481692</v>
      </c>
    </row>
    <row r="910" spans="29:37" x14ac:dyDescent="0.25">
      <c r="AC910" s="18" t="s">
        <v>248</v>
      </c>
      <c r="AD910" s="18" t="s">
        <v>249</v>
      </c>
      <c r="AE910" s="19">
        <v>40784</v>
      </c>
      <c r="AF910" s="23">
        <v>4490.16</v>
      </c>
      <c r="AG910" s="2">
        <f t="shared" si="392"/>
        <v>4482.4250000000002</v>
      </c>
      <c r="AH910" s="25">
        <f t="shared" si="393"/>
        <v>1</v>
      </c>
      <c r="AI910" s="6">
        <f t="shared" si="394"/>
        <v>-8.8865932959858451E-3</v>
      </c>
      <c r="AJ910" s="2">
        <f t="shared" si="395"/>
        <v>0.41166104020481692</v>
      </c>
    </row>
    <row r="911" spans="29:37" x14ac:dyDescent="0.25">
      <c r="AC911" s="18" t="s">
        <v>248</v>
      </c>
      <c r="AD911" s="18" t="s">
        <v>249</v>
      </c>
      <c r="AE911" s="19">
        <v>40785</v>
      </c>
      <c r="AF911" s="23">
        <v>4451.7299999999996</v>
      </c>
      <c r="AG911" s="2">
        <f t="shared" si="392"/>
        <v>4474.4724999999999</v>
      </c>
      <c r="AH911" s="25">
        <f t="shared" si="393"/>
        <v>0</v>
      </c>
      <c r="AI911" s="6">
        <f t="shared" si="394"/>
        <v>-8.5587150569245152E-3</v>
      </c>
      <c r="AJ911" s="2">
        <f t="shared" si="395"/>
        <v>0.41166104020481692</v>
      </c>
      <c r="AK911" s="14">
        <f t="shared" si="399"/>
        <v>-2.9007438257172558E-3</v>
      </c>
    </row>
    <row r="912" spans="29:37" x14ac:dyDescent="0.25">
      <c r="AC912" s="18" t="s">
        <v>248</v>
      </c>
      <c r="AD912" s="18" t="s">
        <v>249</v>
      </c>
      <c r="AE912" s="19">
        <v>40786</v>
      </c>
      <c r="AF912" s="23">
        <v>4430.54</v>
      </c>
      <c r="AG912" s="2">
        <f t="shared" si="392"/>
        <v>4464.7409999999991</v>
      </c>
      <c r="AH912" s="25">
        <f t="shared" si="393"/>
        <v>0</v>
      </c>
      <c r="AI912" s="6">
        <f t="shared" si="394"/>
        <v>-4.7599472564597844E-3</v>
      </c>
      <c r="AJ912" s="2">
        <f t="shared" si="395"/>
        <v>0.40970155536590264</v>
      </c>
    </row>
    <row r="913" spans="29:37" x14ac:dyDescent="0.25">
      <c r="AC913" s="18" t="s">
        <v>248</v>
      </c>
      <c r="AD913" s="18" t="s">
        <v>249</v>
      </c>
      <c r="AE913" s="19">
        <v>40787</v>
      </c>
      <c r="AF913" s="23">
        <v>4395.07</v>
      </c>
      <c r="AG913" s="2">
        <f t="shared" si="392"/>
        <v>4452.0234999999984</v>
      </c>
      <c r="AH913" s="25">
        <f t="shared" si="393"/>
        <v>0</v>
      </c>
      <c r="AI913" s="6">
        <f t="shared" si="394"/>
        <v>-8.0057961332027361E-3</v>
      </c>
      <c r="AJ913" s="2">
        <f t="shared" si="395"/>
        <v>0.40642156823818715</v>
      </c>
    </row>
    <row r="914" spans="29:37" x14ac:dyDescent="0.25">
      <c r="AC914" s="18" t="s">
        <v>248</v>
      </c>
      <c r="AD914" s="18" t="s">
        <v>249</v>
      </c>
      <c r="AE914" s="19">
        <v>40788</v>
      </c>
      <c r="AF914" s="23">
        <v>4344.9799999999996</v>
      </c>
      <c r="AG914" s="2">
        <f t="shared" si="392"/>
        <v>4441.3214999999991</v>
      </c>
      <c r="AH914" s="25">
        <f t="shared" si="393"/>
        <v>0</v>
      </c>
      <c r="AI914" s="6">
        <f t="shared" si="394"/>
        <v>-1.139686057332423E-2</v>
      </c>
      <c r="AJ914" s="2">
        <f t="shared" si="395"/>
        <v>0.40178963829098474</v>
      </c>
    </row>
    <row r="915" spans="29:37" x14ac:dyDescent="0.25">
      <c r="AC915" s="18" t="s">
        <v>248</v>
      </c>
      <c r="AD915" s="18" t="s">
        <v>249</v>
      </c>
      <c r="AE915" s="19">
        <v>40791</v>
      </c>
      <c r="AF915" s="23">
        <v>4238.07</v>
      </c>
      <c r="AG915" s="2">
        <f t="shared" si="392"/>
        <v>4436.6864999999989</v>
      </c>
      <c r="AH915" s="25">
        <f t="shared" si="393"/>
        <v>0</v>
      </c>
      <c r="AI915" s="6">
        <f t="shared" si="394"/>
        <v>-2.4605406699225285E-2</v>
      </c>
      <c r="AJ915" s="2">
        <f t="shared" si="395"/>
        <v>0.39190344083330042</v>
      </c>
    </row>
    <row r="916" spans="29:37" x14ac:dyDescent="0.25">
      <c r="AC916" s="18" t="s">
        <v>248</v>
      </c>
      <c r="AD916" s="18" t="s">
        <v>249</v>
      </c>
      <c r="AE916" s="19">
        <v>40792</v>
      </c>
      <c r="AF916" s="23">
        <v>4204.91</v>
      </c>
      <c r="AG916" s="2">
        <f t="shared" si="392"/>
        <v>4431.0764999999983</v>
      </c>
      <c r="AH916" s="25">
        <f t="shared" si="393"/>
        <v>0</v>
      </c>
      <c r="AI916" s="6">
        <f t="shared" si="394"/>
        <v>-7.8243162571641767E-3</v>
      </c>
      <c r="AJ916" s="2">
        <f t="shared" si="395"/>
        <v>0.38883706436994986</v>
      </c>
      <c r="AK916" s="14">
        <f t="shared" si="400"/>
        <v>-3.7286932108351212E-2</v>
      </c>
    </row>
    <row r="917" spans="29:37" x14ac:dyDescent="0.25">
      <c r="AC917" s="18" t="s">
        <v>248</v>
      </c>
      <c r="AD917" s="18" t="s">
        <v>249</v>
      </c>
      <c r="AE917" s="19">
        <v>40793</v>
      </c>
      <c r="AF917" s="23">
        <v>4306.3599999999997</v>
      </c>
      <c r="AG917" s="2">
        <f t="shared" si="392"/>
        <v>4427.459499999999</v>
      </c>
      <c r="AH917" s="25">
        <f t="shared" si="393"/>
        <v>0</v>
      </c>
      <c r="AI917" s="6">
        <f t="shared" si="394"/>
        <v>2.4126556810966093E-2</v>
      </c>
      <c r="AJ917" s="2">
        <f t="shared" si="395"/>
        <v>0.39821836389368076</v>
      </c>
    </row>
    <row r="918" spans="29:37" x14ac:dyDescent="0.25">
      <c r="AC918" s="18" t="s">
        <v>248</v>
      </c>
      <c r="AD918" s="18" t="s">
        <v>249</v>
      </c>
      <c r="AE918" s="19">
        <v>40794</v>
      </c>
      <c r="AF918" s="23">
        <v>4260.1499999999996</v>
      </c>
      <c r="AG918" s="2">
        <f t="shared" ref="AG918:AG981" si="404">AVERAGE(AF899:AF918)</f>
        <v>4417.7474999999995</v>
      </c>
      <c r="AH918" s="25">
        <f t="shared" ref="AH918:AH981" si="405">IF(AF918&gt;AG918,1,0)</f>
        <v>0</v>
      </c>
      <c r="AI918" s="6">
        <f t="shared" si="394"/>
        <v>-1.0730640262309743E-2</v>
      </c>
      <c r="AJ918" s="2">
        <f t="shared" si="395"/>
        <v>0.39394522588489211</v>
      </c>
    </row>
    <row r="919" spans="29:37" x14ac:dyDescent="0.25">
      <c r="AC919" s="18" t="s">
        <v>248</v>
      </c>
      <c r="AD919" s="18" t="s">
        <v>249</v>
      </c>
      <c r="AE919" s="19">
        <v>40795</v>
      </c>
      <c r="AF919" s="23">
        <v>4233.75</v>
      </c>
      <c r="AG919" s="2">
        <f t="shared" si="404"/>
        <v>4404.1404999999995</v>
      </c>
      <c r="AH919" s="25">
        <f t="shared" si="405"/>
        <v>0</v>
      </c>
      <c r="AI919" s="6">
        <f t="shared" ref="AI919:AI982" si="406">AF919/AF918-1</f>
        <v>-6.196964895602175E-3</v>
      </c>
      <c r="AJ919" s="2">
        <f t="shared" ref="AJ919:AJ982" si="407">IF(AH918&lt;1,AJ918*(1+AI919), AJ918)</f>
        <v>0.39150396114929337</v>
      </c>
    </row>
    <row r="920" spans="29:37" x14ac:dyDescent="0.25">
      <c r="AC920" s="18" t="s">
        <v>248</v>
      </c>
      <c r="AD920" s="18" t="s">
        <v>249</v>
      </c>
      <c r="AE920" s="19">
        <v>40799</v>
      </c>
      <c r="AF920" s="23">
        <v>4164.29</v>
      </c>
      <c r="AG920" s="2">
        <f t="shared" si="404"/>
        <v>4383.7689999999984</v>
      </c>
      <c r="AH920" s="25">
        <f t="shared" si="405"/>
        <v>0</v>
      </c>
      <c r="AI920" s="6">
        <f t="shared" si="406"/>
        <v>-1.6406259226454112E-2</v>
      </c>
      <c r="AJ920" s="2">
        <f t="shared" si="407"/>
        <v>0.38508084567449447</v>
      </c>
    </row>
    <row r="921" spans="29:37" x14ac:dyDescent="0.25">
      <c r="AC921" s="18" t="s">
        <v>248</v>
      </c>
      <c r="AD921" s="18" t="s">
        <v>249</v>
      </c>
      <c r="AE921" s="19">
        <v>40800</v>
      </c>
      <c r="AF921" s="23">
        <v>4212.13</v>
      </c>
      <c r="AG921" s="2">
        <f t="shared" si="404"/>
        <v>4367.709499999999</v>
      </c>
      <c r="AH921" s="25">
        <f t="shared" si="405"/>
        <v>0</v>
      </c>
      <c r="AI921" s="6">
        <f t="shared" si="406"/>
        <v>1.1488152842381361E-2</v>
      </c>
      <c r="AJ921" s="2">
        <f t="shared" si="407"/>
        <v>0.3895047132862765</v>
      </c>
      <c r="AK921" s="14">
        <f t="shared" ref="AK921" si="408">AJ921/AJ911-1</f>
        <v>-5.3821772659168321E-2</v>
      </c>
    </row>
    <row r="922" spans="29:37" x14ac:dyDescent="0.25">
      <c r="AC922" s="18" t="s">
        <v>248</v>
      </c>
      <c r="AD922" s="18" t="s">
        <v>249</v>
      </c>
      <c r="AE922" s="19">
        <v>40801</v>
      </c>
      <c r="AF922" s="23">
        <v>4215.5</v>
      </c>
      <c r="AG922" s="2">
        <f t="shared" si="404"/>
        <v>4352.8104999999987</v>
      </c>
      <c r="AH922" s="25">
        <f t="shared" si="405"/>
        <v>0</v>
      </c>
      <c r="AI922" s="6">
        <f t="shared" si="406"/>
        <v>8.000702732346987E-4</v>
      </c>
      <c r="AJ922" s="2">
        <f t="shared" si="407"/>
        <v>0.38981634442866164</v>
      </c>
    </row>
    <row r="923" spans="29:37" x14ac:dyDescent="0.25">
      <c r="AC923" s="18" t="s">
        <v>248</v>
      </c>
      <c r="AD923" s="18" t="s">
        <v>249</v>
      </c>
      <c r="AE923" s="19">
        <v>40802</v>
      </c>
      <c r="AF923" s="23">
        <v>4214.82</v>
      </c>
      <c r="AG923" s="2">
        <f t="shared" si="404"/>
        <v>4341.7464999999993</v>
      </c>
      <c r="AH923" s="25">
        <f t="shared" si="405"/>
        <v>0</v>
      </c>
      <c r="AI923" s="6">
        <f t="shared" si="406"/>
        <v>-1.6130945320846912E-4</v>
      </c>
      <c r="AJ923" s="2">
        <f t="shared" si="407"/>
        <v>0.38975346336729011</v>
      </c>
    </row>
    <row r="924" spans="29:37" x14ac:dyDescent="0.25">
      <c r="AC924" s="18" t="s">
        <v>248</v>
      </c>
      <c r="AD924" s="18" t="s">
        <v>249</v>
      </c>
      <c r="AE924" s="19">
        <v>40805</v>
      </c>
      <c r="AF924" s="23">
        <v>4131.88</v>
      </c>
      <c r="AG924" s="2">
        <f t="shared" si="404"/>
        <v>4328.5894999999991</v>
      </c>
      <c r="AH924" s="25">
        <f t="shared" si="405"/>
        <v>0</v>
      </c>
      <c r="AI924" s="6">
        <f t="shared" si="406"/>
        <v>-1.9678183172709529E-2</v>
      </c>
      <c r="AJ924" s="2">
        <f t="shared" si="407"/>
        <v>0.38208382332295066</v>
      </c>
    </row>
    <row r="925" spans="29:37" x14ac:dyDescent="0.25">
      <c r="AC925" s="18" t="s">
        <v>248</v>
      </c>
      <c r="AD925" s="18" t="s">
        <v>249</v>
      </c>
      <c r="AE925" s="19">
        <v>40806</v>
      </c>
      <c r="AF925" s="23">
        <v>4151.8500000000004</v>
      </c>
      <c r="AG925" s="2">
        <f t="shared" si="404"/>
        <v>4317.9840000000013</v>
      </c>
      <c r="AH925" s="25">
        <f t="shared" si="405"/>
        <v>0</v>
      </c>
      <c r="AI925" s="6">
        <f t="shared" si="406"/>
        <v>4.8331510111621068E-3</v>
      </c>
      <c r="AJ925" s="2">
        <f t="shared" si="407"/>
        <v>0.38393049213999264</v>
      </c>
    </row>
    <row r="926" spans="29:37" x14ac:dyDescent="0.25">
      <c r="AC926" s="18" t="s">
        <v>248</v>
      </c>
      <c r="AD926" s="18" t="s">
        <v>249</v>
      </c>
      <c r="AE926" s="19">
        <v>40807</v>
      </c>
      <c r="AF926" s="23">
        <v>4275.09</v>
      </c>
      <c r="AG926" s="2">
        <f t="shared" si="404"/>
        <v>4309.9925000000003</v>
      </c>
      <c r="AH926" s="25">
        <f t="shared" si="405"/>
        <v>0</v>
      </c>
      <c r="AI926" s="6">
        <f t="shared" si="406"/>
        <v>2.9683153293110331E-2</v>
      </c>
      <c r="AJ926" s="2">
        <f t="shared" si="407"/>
        <v>0.39532675979208332</v>
      </c>
      <c r="AK926" s="14">
        <f t="shared" si="402"/>
        <v>1.669001239027712E-2</v>
      </c>
    </row>
    <row r="927" spans="29:37" x14ac:dyDescent="0.25">
      <c r="AC927" s="18" t="s">
        <v>248</v>
      </c>
      <c r="AD927" s="18" t="s">
        <v>249</v>
      </c>
      <c r="AE927" s="19">
        <v>40808</v>
      </c>
      <c r="AF927" s="23">
        <v>4151.8</v>
      </c>
      <c r="AG927" s="2">
        <f t="shared" si="404"/>
        <v>4296.183500000001</v>
      </c>
      <c r="AH927" s="25">
        <f t="shared" si="405"/>
        <v>0</v>
      </c>
      <c r="AI927" s="6">
        <f t="shared" si="406"/>
        <v>-2.8839158941683096E-2</v>
      </c>
      <c r="AJ927" s="2">
        <f t="shared" si="407"/>
        <v>0.38392586853253885</v>
      </c>
    </row>
    <row r="928" spans="29:37" x14ac:dyDescent="0.25">
      <c r="AC928" s="18" t="s">
        <v>248</v>
      </c>
      <c r="AD928" s="18" t="s">
        <v>249</v>
      </c>
      <c r="AE928" s="19">
        <v>40809</v>
      </c>
      <c r="AF928" s="23">
        <v>4117.7299999999996</v>
      </c>
      <c r="AG928" s="2">
        <f t="shared" si="404"/>
        <v>4276.0614999999998</v>
      </c>
      <c r="AH928" s="25">
        <f t="shared" si="405"/>
        <v>0</v>
      </c>
      <c r="AI928" s="6">
        <f t="shared" si="406"/>
        <v>-8.2060792909101066E-3</v>
      </c>
      <c r="AJ928" s="2">
        <f t="shared" si="407"/>
        <v>0.38077534241352928</v>
      </c>
    </row>
    <row r="929" spans="29:37" x14ac:dyDescent="0.25">
      <c r="AC929" s="18" t="s">
        <v>248</v>
      </c>
      <c r="AD929" s="18" t="s">
        <v>249</v>
      </c>
      <c r="AE929" s="19">
        <v>40812</v>
      </c>
      <c r="AF929" s="23">
        <v>4051.43</v>
      </c>
      <c r="AG929" s="2">
        <f t="shared" si="404"/>
        <v>4252.1119999999992</v>
      </c>
      <c r="AH929" s="25">
        <f t="shared" si="405"/>
        <v>0</v>
      </c>
      <c r="AI929" s="6">
        <f t="shared" si="406"/>
        <v>-1.610110424918576E-2</v>
      </c>
      <c r="AJ929" s="2">
        <f t="shared" si="407"/>
        <v>0.37464443892980964</v>
      </c>
    </row>
    <row r="930" spans="29:37" x14ac:dyDescent="0.25">
      <c r="AC930" s="18" t="s">
        <v>248</v>
      </c>
      <c r="AD930" s="18" t="s">
        <v>249</v>
      </c>
      <c r="AE930" s="19">
        <v>40813</v>
      </c>
      <c r="AF930" s="23">
        <v>4068.23</v>
      </c>
      <c r="AG930" s="2">
        <f t="shared" si="404"/>
        <v>4231.0154999999995</v>
      </c>
      <c r="AH930" s="25">
        <f t="shared" si="405"/>
        <v>0</v>
      </c>
      <c r="AI930" s="6">
        <f t="shared" si="406"/>
        <v>4.1466840103372427E-3</v>
      </c>
      <c r="AJ930" s="2">
        <f t="shared" si="407"/>
        <v>0.37619797103428165</v>
      </c>
    </row>
    <row r="931" spans="29:37" x14ac:dyDescent="0.25">
      <c r="AC931" s="18" t="s">
        <v>248</v>
      </c>
      <c r="AD931" s="18" t="s">
        <v>249</v>
      </c>
      <c r="AE931" s="19">
        <v>40814</v>
      </c>
      <c r="AF931" s="23">
        <v>3999.78</v>
      </c>
      <c r="AG931" s="2">
        <f t="shared" si="404"/>
        <v>4208.4179999999997</v>
      </c>
      <c r="AH931" s="25">
        <f t="shared" si="405"/>
        <v>0</v>
      </c>
      <c r="AI931" s="6">
        <f t="shared" si="406"/>
        <v>-1.6825499049955339E-2</v>
      </c>
      <c r="AJ931" s="2">
        <f t="shared" si="407"/>
        <v>0.36986825243004923</v>
      </c>
      <c r="AK931" s="14">
        <f t="shared" ref="AK931" si="409">AJ931/AJ921-1</f>
        <v>-5.041392359684993E-2</v>
      </c>
    </row>
    <row r="932" spans="29:37" x14ac:dyDescent="0.25">
      <c r="AC932" s="18" t="s">
        <v>248</v>
      </c>
      <c r="AD932" s="18" t="s">
        <v>249</v>
      </c>
      <c r="AE932" s="19">
        <v>40815</v>
      </c>
      <c r="AF932" s="23">
        <v>3871.06</v>
      </c>
      <c r="AG932" s="2">
        <f t="shared" si="404"/>
        <v>4180.4439999999986</v>
      </c>
      <c r="AH932" s="25">
        <f t="shared" si="405"/>
        <v>0</v>
      </c>
      <c r="AI932" s="6">
        <f t="shared" si="406"/>
        <v>-3.2181769997349896E-2</v>
      </c>
      <c r="AJ932" s="2">
        <f t="shared" si="407"/>
        <v>0.35796523740102365</v>
      </c>
    </row>
    <row r="933" spans="29:37" x14ac:dyDescent="0.25">
      <c r="AC933" s="18" t="s">
        <v>248</v>
      </c>
      <c r="AD933" s="18" t="s">
        <v>249</v>
      </c>
      <c r="AE933" s="19">
        <v>40816</v>
      </c>
      <c r="AF933" s="23">
        <v>3856.83</v>
      </c>
      <c r="AG933" s="2">
        <f t="shared" si="404"/>
        <v>4153.5319999999992</v>
      </c>
      <c r="AH933" s="25">
        <f t="shared" si="405"/>
        <v>0</v>
      </c>
      <c r="AI933" s="6">
        <f t="shared" si="406"/>
        <v>-3.6759957221019768E-3</v>
      </c>
      <c r="AJ933" s="2">
        <f t="shared" si="407"/>
        <v>0.35664935871967629</v>
      </c>
    </row>
    <row r="934" spans="29:37" x14ac:dyDescent="0.25">
      <c r="AC934" s="18" t="s">
        <v>248</v>
      </c>
      <c r="AD934" s="18" t="s">
        <v>249</v>
      </c>
      <c r="AE934" s="19">
        <v>40826</v>
      </c>
      <c r="AF934" s="23">
        <v>3832.58</v>
      </c>
      <c r="AG934" s="2">
        <f t="shared" si="404"/>
        <v>4127.9120000000003</v>
      </c>
      <c r="AH934" s="25">
        <f t="shared" si="405"/>
        <v>0</v>
      </c>
      <c r="AI934" s="6">
        <f t="shared" si="406"/>
        <v>-6.2875470269625477E-3</v>
      </c>
      <c r="AJ934" s="2">
        <f t="shared" si="407"/>
        <v>0.35440690910459027</v>
      </c>
    </row>
    <row r="935" spans="29:37" x14ac:dyDescent="0.25">
      <c r="AC935" s="18" t="s">
        <v>248</v>
      </c>
      <c r="AD935" s="18" t="s">
        <v>249</v>
      </c>
      <c r="AE935" s="19">
        <v>40827</v>
      </c>
      <c r="AF935" s="23">
        <v>3817.93</v>
      </c>
      <c r="AG935" s="2">
        <f t="shared" si="404"/>
        <v>4106.9049999999997</v>
      </c>
      <c r="AH935" s="25">
        <f t="shared" si="405"/>
        <v>0</v>
      </c>
      <c r="AI935" s="6">
        <f t="shared" si="406"/>
        <v>-3.8224903328828441E-3</v>
      </c>
      <c r="AJ935" s="2">
        <f t="shared" si="407"/>
        <v>0.3530521921206311</v>
      </c>
    </row>
    <row r="936" spans="29:37" x14ac:dyDescent="0.25">
      <c r="AC936" s="18" t="s">
        <v>248</v>
      </c>
      <c r="AD936" s="18" t="s">
        <v>249</v>
      </c>
      <c r="AE936" s="19">
        <v>40828</v>
      </c>
      <c r="AF936" s="23">
        <v>3950.66</v>
      </c>
      <c r="AG936" s="2">
        <f t="shared" si="404"/>
        <v>4094.1924999999997</v>
      </c>
      <c r="AH936" s="25">
        <f t="shared" si="405"/>
        <v>0</v>
      </c>
      <c r="AI936" s="6">
        <f t="shared" si="406"/>
        <v>3.4764911876330906E-2</v>
      </c>
      <c r="AJ936" s="2">
        <f t="shared" si="407"/>
        <v>0.36532602046745027</v>
      </c>
      <c r="AK936" s="14">
        <f t="shared" si="399"/>
        <v>-7.5888460827725157E-2</v>
      </c>
    </row>
    <row r="937" spans="29:37" x14ac:dyDescent="0.25">
      <c r="AC937" s="18" t="s">
        <v>248</v>
      </c>
      <c r="AD937" s="18" t="s">
        <v>249</v>
      </c>
      <c r="AE937" s="19">
        <v>40829</v>
      </c>
      <c r="AF937" s="23">
        <v>4001.85</v>
      </c>
      <c r="AG937" s="2">
        <f t="shared" si="404"/>
        <v>4078.9670000000006</v>
      </c>
      <c r="AH937" s="25">
        <f t="shared" si="405"/>
        <v>0</v>
      </c>
      <c r="AI937" s="6">
        <f t="shared" si="406"/>
        <v>1.2957328648883992E-2</v>
      </c>
      <c r="AJ937" s="2">
        <f t="shared" si="407"/>
        <v>0.37005966977863597</v>
      </c>
    </row>
    <row r="938" spans="29:37" x14ac:dyDescent="0.25">
      <c r="AC938" s="18" t="s">
        <v>248</v>
      </c>
      <c r="AD938" s="18" t="s">
        <v>249</v>
      </c>
      <c r="AE938" s="19">
        <v>40830</v>
      </c>
      <c r="AF938" s="23">
        <v>3985.19</v>
      </c>
      <c r="AG938" s="2">
        <f t="shared" si="404"/>
        <v>4065.2190000000001</v>
      </c>
      <c r="AH938" s="25">
        <f t="shared" si="405"/>
        <v>0</v>
      </c>
      <c r="AI938" s="6">
        <f t="shared" si="406"/>
        <v>-4.1630745780076861E-3</v>
      </c>
      <c r="AJ938" s="2">
        <f t="shared" si="407"/>
        <v>0.36851908377503462</v>
      </c>
    </row>
    <row r="939" spans="29:37" x14ac:dyDescent="0.25">
      <c r="AC939" s="18" t="s">
        <v>248</v>
      </c>
      <c r="AD939" s="18" t="s">
        <v>249</v>
      </c>
      <c r="AE939" s="19">
        <v>40833</v>
      </c>
      <c r="AF939" s="23">
        <v>3997.12</v>
      </c>
      <c r="AG939" s="2">
        <f t="shared" si="404"/>
        <v>4053.3874999999998</v>
      </c>
      <c r="AH939" s="25">
        <f t="shared" si="405"/>
        <v>0</v>
      </c>
      <c r="AI939" s="6">
        <f t="shared" si="406"/>
        <v>2.9935837438113122E-3</v>
      </c>
      <c r="AJ939" s="2">
        <f t="shared" si="407"/>
        <v>0.36962227651350782</v>
      </c>
    </row>
    <row r="940" spans="29:37" x14ac:dyDescent="0.25">
      <c r="AC940" s="18" t="s">
        <v>248</v>
      </c>
      <c r="AD940" s="18" t="s">
        <v>249</v>
      </c>
      <c r="AE940" s="19">
        <v>40834</v>
      </c>
      <c r="AF940" s="23">
        <v>3877.02</v>
      </c>
      <c r="AG940" s="2">
        <f t="shared" si="404"/>
        <v>4039.0240000000003</v>
      </c>
      <c r="AH940" s="25">
        <f t="shared" si="405"/>
        <v>0</v>
      </c>
      <c r="AI940" s="6">
        <f t="shared" si="406"/>
        <v>-3.0046633576174875E-2</v>
      </c>
      <c r="AJ940" s="2">
        <f t="shared" si="407"/>
        <v>0.35851637140951487</v>
      </c>
    </row>
    <row r="941" spans="29:37" x14ac:dyDescent="0.25">
      <c r="AC941" s="18" t="s">
        <v>248</v>
      </c>
      <c r="AD941" s="18" t="s">
        <v>249</v>
      </c>
      <c r="AE941" s="19">
        <v>40835</v>
      </c>
      <c r="AF941" s="23">
        <v>3854.17</v>
      </c>
      <c r="AG941" s="2">
        <f t="shared" si="404"/>
        <v>4021.1259999999993</v>
      </c>
      <c r="AH941" s="25">
        <f t="shared" si="405"/>
        <v>0</v>
      </c>
      <c r="AI941" s="6">
        <f t="shared" si="406"/>
        <v>-5.8937018638025584E-3</v>
      </c>
      <c r="AJ941" s="2">
        <f t="shared" si="407"/>
        <v>0.35640338280313488</v>
      </c>
      <c r="AK941" s="14">
        <f t="shared" si="400"/>
        <v>-3.6404502247623594E-2</v>
      </c>
    </row>
    <row r="942" spans="29:37" x14ac:dyDescent="0.25">
      <c r="AC942" s="18" t="s">
        <v>248</v>
      </c>
      <c r="AD942" s="18" t="s">
        <v>249</v>
      </c>
      <c r="AE942" s="19">
        <v>40836</v>
      </c>
      <c r="AF942" s="23">
        <v>3740.47</v>
      </c>
      <c r="AG942" s="2">
        <f t="shared" si="404"/>
        <v>3997.3745000000004</v>
      </c>
      <c r="AH942" s="25">
        <f t="shared" si="405"/>
        <v>0</v>
      </c>
      <c r="AI942" s="6">
        <f t="shared" si="406"/>
        <v>-2.9500515026581686E-2</v>
      </c>
      <c r="AJ942" s="2">
        <f t="shared" si="407"/>
        <v>0.34588929945322644</v>
      </c>
    </row>
    <row r="943" spans="29:37" x14ac:dyDescent="0.25">
      <c r="AC943" s="18" t="s">
        <v>248</v>
      </c>
      <c r="AD943" s="18" t="s">
        <v>249</v>
      </c>
      <c r="AE943" s="19">
        <v>40837</v>
      </c>
      <c r="AF943" s="23">
        <v>3671.7</v>
      </c>
      <c r="AG943" s="2">
        <f t="shared" si="404"/>
        <v>3970.2185000000004</v>
      </c>
      <c r="AH943" s="25">
        <f t="shared" si="405"/>
        <v>0</v>
      </c>
      <c r="AI943" s="6">
        <f t="shared" si="406"/>
        <v>-1.8385390071301244E-2</v>
      </c>
      <c r="AJ943" s="2">
        <f t="shared" si="407"/>
        <v>0.33952998976128973</v>
      </c>
    </row>
    <row r="944" spans="29:37" x14ac:dyDescent="0.25">
      <c r="AC944" s="18" t="s">
        <v>248</v>
      </c>
      <c r="AD944" s="18" t="s">
        <v>249</v>
      </c>
      <c r="AE944" s="19">
        <v>40840</v>
      </c>
      <c r="AF944" s="23">
        <v>3736.76</v>
      </c>
      <c r="AG944" s="2">
        <f t="shared" si="404"/>
        <v>3950.4625000000001</v>
      </c>
      <c r="AH944" s="25">
        <f t="shared" si="405"/>
        <v>0</v>
      </c>
      <c r="AI944" s="6">
        <f t="shared" si="406"/>
        <v>1.7719312580003921E-2</v>
      </c>
      <c r="AJ944" s="2">
        <f t="shared" si="407"/>
        <v>0.34554622778015553</v>
      </c>
    </row>
    <row r="945" spans="29:37" x14ac:dyDescent="0.25">
      <c r="AC945" s="18" t="s">
        <v>248</v>
      </c>
      <c r="AD945" s="18" t="s">
        <v>249</v>
      </c>
      <c r="AE945" s="19">
        <v>40841</v>
      </c>
      <c r="AF945" s="23">
        <v>3842.98</v>
      </c>
      <c r="AG945" s="2">
        <f t="shared" si="404"/>
        <v>3935.0189999999989</v>
      </c>
      <c r="AH945" s="25">
        <f t="shared" si="405"/>
        <v>0</v>
      </c>
      <c r="AI945" s="6">
        <f t="shared" si="406"/>
        <v>2.8425694987101124E-2</v>
      </c>
      <c r="AJ945" s="2">
        <f t="shared" si="407"/>
        <v>0.35536861945497761</v>
      </c>
    </row>
    <row r="946" spans="29:37" x14ac:dyDescent="0.25">
      <c r="AC946" s="18" t="s">
        <v>248</v>
      </c>
      <c r="AD946" s="18" t="s">
        <v>249</v>
      </c>
      <c r="AE946" s="19">
        <v>40842</v>
      </c>
      <c r="AF946" s="23">
        <v>3884.39</v>
      </c>
      <c r="AG946" s="2">
        <f t="shared" si="404"/>
        <v>3915.4839999999995</v>
      </c>
      <c r="AH946" s="25">
        <f t="shared" si="405"/>
        <v>0</v>
      </c>
      <c r="AI946" s="6">
        <f t="shared" si="406"/>
        <v>1.0775491935945514E-2</v>
      </c>
      <c r="AJ946" s="2">
        <f t="shared" si="407"/>
        <v>0.35919789114820283</v>
      </c>
      <c r="AK946" s="14">
        <f t="shared" ref="AK946" si="410">AJ946/AJ936-1</f>
        <v>-1.6774412376666326E-2</v>
      </c>
    </row>
    <row r="947" spans="29:37" x14ac:dyDescent="0.25">
      <c r="AC947" s="18" t="s">
        <v>248</v>
      </c>
      <c r="AD947" s="18" t="s">
        <v>249</v>
      </c>
      <c r="AE947" s="19">
        <v>40843</v>
      </c>
      <c r="AF947" s="23">
        <v>3888.99</v>
      </c>
      <c r="AG947" s="2">
        <f t="shared" si="404"/>
        <v>3902.3434999999999</v>
      </c>
      <c r="AH947" s="25">
        <f t="shared" si="405"/>
        <v>0</v>
      </c>
      <c r="AI947" s="6">
        <f t="shared" si="406"/>
        <v>1.184227124464865E-3</v>
      </c>
      <c r="AJ947" s="2">
        <f t="shared" si="407"/>
        <v>0.35962326303395109</v>
      </c>
    </row>
    <row r="948" spans="29:37" x14ac:dyDescent="0.25">
      <c r="AC948" s="18" t="s">
        <v>248</v>
      </c>
      <c r="AD948" s="18" t="s">
        <v>249</v>
      </c>
      <c r="AE948" s="19">
        <v>40844</v>
      </c>
      <c r="AF948" s="23">
        <v>3978.8</v>
      </c>
      <c r="AG948" s="2">
        <f t="shared" si="404"/>
        <v>3895.3970000000008</v>
      </c>
      <c r="AH948" s="25">
        <f t="shared" si="405"/>
        <v>1</v>
      </c>
      <c r="AI948" s="6">
        <f t="shared" si="406"/>
        <v>2.3093399571611162E-2</v>
      </c>
      <c r="AJ948" s="2">
        <f t="shared" si="407"/>
        <v>0.36792818674244077</v>
      </c>
    </row>
    <row r="949" spans="29:37" x14ac:dyDescent="0.25">
      <c r="AC949" s="18" t="s">
        <v>248</v>
      </c>
      <c r="AD949" s="18" t="s">
        <v>249</v>
      </c>
      <c r="AE949" s="19">
        <v>40847</v>
      </c>
      <c r="AF949" s="23">
        <v>3999.36</v>
      </c>
      <c r="AG949" s="2">
        <f t="shared" si="404"/>
        <v>3892.7935000000007</v>
      </c>
      <c r="AH949" s="25">
        <f t="shared" si="405"/>
        <v>1</v>
      </c>
      <c r="AI949" s="6">
        <f t="shared" si="406"/>
        <v>5.1673871519051229E-3</v>
      </c>
      <c r="AJ949" s="2">
        <f t="shared" si="407"/>
        <v>0.36792818674244077</v>
      </c>
    </row>
    <row r="950" spans="29:37" x14ac:dyDescent="0.25">
      <c r="AC950" s="18" t="s">
        <v>248</v>
      </c>
      <c r="AD950" s="18" t="s">
        <v>249</v>
      </c>
      <c r="AE950" s="19">
        <v>40848</v>
      </c>
      <c r="AF950" s="23">
        <v>3999.83</v>
      </c>
      <c r="AG950" s="2">
        <f t="shared" si="404"/>
        <v>3889.3735000000001</v>
      </c>
      <c r="AH950" s="25">
        <f t="shared" si="405"/>
        <v>1</v>
      </c>
      <c r="AI950" s="6">
        <f t="shared" si="406"/>
        <v>1.1751880300847617E-4</v>
      </c>
      <c r="AJ950" s="2">
        <f t="shared" si="407"/>
        <v>0.36792818674244077</v>
      </c>
    </row>
    <row r="951" spans="29:37" x14ac:dyDescent="0.25">
      <c r="AC951" s="18" t="s">
        <v>248</v>
      </c>
      <c r="AD951" s="18" t="s">
        <v>249</v>
      </c>
      <c r="AE951" s="19">
        <v>40849</v>
      </c>
      <c r="AF951" s="23">
        <v>4072.78</v>
      </c>
      <c r="AG951" s="2">
        <f t="shared" si="404"/>
        <v>3893.0234999999993</v>
      </c>
      <c r="AH951" s="25">
        <f t="shared" si="405"/>
        <v>1</v>
      </c>
      <c r="AI951" s="6">
        <f t="shared" si="406"/>
        <v>1.823827512669296E-2</v>
      </c>
      <c r="AJ951" s="2">
        <f t="shared" si="407"/>
        <v>0.36792818674244077</v>
      </c>
      <c r="AK951" s="14">
        <f t="shared" si="402"/>
        <v>3.2336404465812318E-2</v>
      </c>
    </row>
    <row r="952" spans="29:37" x14ac:dyDescent="0.25">
      <c r="AC952" s="18" t="s">
        <v>248</v>
      </c>
      <c r="AD952" s="18" t="s">
        <v>249</v>
      </c>
      <c r="AE952" s="19">
        <v>40850</v>
      </c>
      <c r="AF952" s="23">
        <v>4097.62</v>
      </c>
      <c r="AG952" s="2">
        <f t="shared" si="404"/>
        <v>3904.3514999999998</v>
      </c>
      <c r="AH952" s="25">
        <f t="shared" si="405"/>
        <v>1</v>
      </c>
      <c r="AI952" s="6">
        <f t="shared" si="406"/>
        <v>6.0990281822244086E-3</v>
      </c>
      <c r="AJ952" s="2">
        <f t="shared" si="407"/>
        <v>0.36792818674244077</v>
      </c>
    </row>
    <row r="953" spans="29:37" x14ac:dyDescent="0.25">
      <c r="AC953" s="18" t="s">
        <v>248</v>
      </c>
      <c r="AD953" s="18" t="s">
        <v>249</v>
      </c>
      <c r="AE953" s="19">
        <v>40851</v>
      </c>
      <c r="AF953" s="23">
        <v>4131.13</v>
      </c>
      <c r="AG953" s="2">
        <f t="shared" si="404"/>
        <v>3918.0664999999999</v>
      </c>
      <c r="AH953" s="25">
        <f t="shared" si="405"/>
        <v>1</v>
      </c>
      <c r="AI953" s="6">
        <f t="shared" si="406"/>
        <v>8.1779179133254498E-3</v>
      </c>
      <c r="AJ953" s="2">
        <f t="shared" si="407"/>
        <v>0.36792818674244077</v>
      </c>
    </row>
    <row r="954" spans="29:37" x14ac:dyDescent="0.25">
      <c r="AC954" s="18" t="s">
        <v>248</v>
      </c>
      <c r="AD954" s="18" t="s">
        <v>249</v>
      </c>
      <c r="AE954" s="19">
        <v>40854</v>
      </c>
      <c r="AF954" s="23">
        <v>4114.7700000000004</v>
      </c>
      <c r="AG954" s="2">
        <f t="shared" si="404"/>
        <v>3932.1760000000008</v>
      </c>
      <c r="AH954" s="25">
        <f t="shared" si="405"/>
        <v>1</v>
      </c>
      <c r="AI954" s="6">
        <f t="shared" si="406"/>
        <v>-3.9601755451896814E-3</v>
      </c>
      <c r="AJ954" s="2">
        <f t="shared" si="407"/>
        <v>0.36792818674244077</v>
      </c>
    </row>
    <row r="955" spans="29:37" x14ac:dyDescent="0.25">
      <c r="AC955" s="18" t="s">
        <v>248</v>
      </c>
      <c r="AD955" s="18" t="s">
        <v>249</v>
      </c>
      <c r="AE955" s="19">
        <v>40855</v>
      </c>
      <c r="AF955" s="23">
        <v>4057.55</v>
      </c>
      <c r="AG955" s="2">
        <f t="shared" si="404"/>
        <v>3944.1570000000006</v>
      </c>
      <c r="AH955" s="25">
        <f t="shared" si="405"/>
        <v>1</v>
      </c>
      <c r="AI955" s="6">
        <f t="shared" si="406"/>
        <v>-1.390600203656589E-2</v>
      </c>
      <c r="AJ955" s="2">
        <f t="shared" si="407"/>
        <v>0.36792818674244077</v>
      </c>
    </row>
    <row r="956" spans="29:37" x14ac:dyDescent="0.25">
      <c r="AC956" s="18" t="s">
        <v>248</v>
      </c>
      <c r="AD956" s="18" t="s">
        <v>249</v>
      </c>
      <c r="AE956" s="19">
        <v>40856</v>
      </c>
      <c r="AF956" s="23">
        <v>4126</v>
      </c>
      <c r="AG956" s="2">
        <f t="shared" si="404"/>
        <v>3952.9240000000004</v>
      </c>
      <c r="AH956" s="25">
        <f t="shared" si="405"/>
        <v>1</v>
      </c>
      <c r="AI956" s="6">
        <f t="shared" si="406"/>
        <v>1.6869785954578553E-2</v>
      </c>
      <c r="AJ956" s="2">
        <f t="shared" si="407"/>
        <v>0.36792818674244077</v>
      </c>
      <c r="AK956" s="14">
        <f t="shared" ref="AK956" si="411">AJ956/AJ946-1</f>
        <v>2.4304974526244916E-2</v>
      </c>
    </row>
    <row r="957" spans="29:37" x14ac:dyDescent="0.25">
      <c r="AC957" s="18" t="s">
        <v>248</v>
      </c>
      <c r="AD957" s="18" t="s">
        <v>249</v>
      </c>
      <c r="AE957" s="19">
        <v>40857</v>
      </c>
      <c r="AF957" s="23">
        <v>4064.37</v>
      </c>
      <c r="AG957" s="2">
        <f t="shared" si="404"/>
        <v>3956.05</v>
      </c>
      <c r="AH957" s="25">
        <f t="shared" si="405"/>
        <v>1</v>
      </c>
      <c r="AI957" s="6">
        <f t="shared" si="406"/>
        <v>-1.493698497333984E-2</v>
      </c>
      <c r="AJ957" s="2">
        <f t="shared" si="407"/>
        <v>0.36792818674244077</v>
      </c>
    </row>
    <row r="958" spans="29:37" x14ac:dyDescent="0.25">
      <c r="AC958" s="18" t="s">
        <v>248</v>
      </c>
      <c r="AD958" s="18" t="s">
        <v>249</v>
      </c>
      <c r="AE958" s="19">
        <v>40858</v>
      </c>
      <c r="AF958" s="23">
        <v>4062.14</v>
      </c>
      <c r="AG958" s="2">
        <f t="shared" si="404"/>
        <v>3959.8975</v>
      </c>
      <c r="AH958" s="25">
        <f t="shared" si="405"/>
        <v>1</v>
      </c>
      <c r="AI958" s="6">
        <f t="shared" si="406"/>
        <v>-5.4867051966234204E-4</v>
      </c>
      <c r="AJ958" s="2">
        <f t="shared" si="407"/>
        <v>0.36792818674244077</v>
      </c>
    </row>
    <row r="959" spans="29:37" x14ac:dyDescent="0.25">
      <c r="AC959" s="18" t="s">
        <v>248</v>
      </c>
      <c r="AD959" s="18" t="s">
        <v>249</v>
      </c>
      <c r="AE959" s="19">
        <v>40861</v>
      </c>
      <c r="AF959" s="23">
        <v>4159.57</v>
      </c>
      <c r="AG959" s="2">
        <f t="shared" si="404"/>
        <v>3968.0199999999995</v>
      </c>
      <c r="AH959" s="25">
        <f t="shared" si="405"/>
        <v>1</v>
      </c>
      <c r="AI959" s="6">
        <f t="shared" si="406"/>
        <v>2.3984894661434497E-2</v>
      </c>
      <c r="AJ959" s="2">
        <f t="shared" si="407"/>
        <v>0.36792818674244077</v>
      </c>
    </row>
    <row r="960" spans="29:37" x14ac:dyDescent="0.25">
      <c r="AC960" s="18" t="s">
        <v>248</v>
      </c>
      <c r="AD960" s="18" t="s">
        <v>249</v>
      </c>
      <c r="AE960" s="19">
        <v>40862</v>
      </c>
      <c r="AF960" s="23">
        <v>4192.67</v>
      </c>
      <c r="AG960" s="2">
        <f t="shared" si="404"/>
        <v>3983.8025000000002</v>
      </c>
      <c r="AH960" s="25">
        <f t="shared" si="405"/>
        <v>1</v>
      </c>
      <c r="AI960" s="6">
        <f t="shared" si="406"/>
        <v>7.9575533047888669E-3</v>
      </c>
      <c r="AJ960" s="2">
        <f t="shared" si="407"/>
        <v>0.36792818674244077</v>
      </c>
    </row>
    <row r="961" spans="29:37" x14ac:dyDescent="0.25">
      <c r="AC961" s="18" t="s">
        <v>248</v>
      </c>
      <c r="AD961" s="18" t="s">
        <v>249</v>
      </c>
      <c r="AE961" s="19">
        <v>40863</v>
      </c>
      <c r="AF961" s="23">
        <v>4088.32</v>
      </c>
      <c r="AG961" s="2">
        <f t="shared" si="404"/>
        <v>3995.5100000000011</v>
      </c>
      <c r="AH961" s="25">
        <f t="shared" si="405"/>
        <v>1</v>
      </c>
      <c r="AI961" s="6">
        <f t="shared" si="406"/>
        <v>-2.4888674758566709E-2</v>
      </c>
      <c r="AJ961" s="2">
        <f t="shared" si="407"/>
        <v>0.36792818674244077</v>
      </c>
      <c r="AK961" s="14">
        <f t="shared" ref="AK961:AK1011" si="412">AJ961/AJ951-1</f>
        <v>0</v>
      </c>
    </row>
    <row r="962" spans="29:37" x14ac:dyDescent="0.25">
      <c r="AC962" s="18" t="s">
        <v>248</v>
      </c>
      <c r="AD962" s="18" t="s">
        <v>249</v>
      </c>
      <c r="AE962" s="19">
        <v>40864</v>
      </c>
      <c r="AF962" s="23">
        <v>4079.54</v>
      </c>
      <c r="AG962" s="2">
        <f t="shared" si="404"/>
        <v>4012.4635000000003</v>
      </c>
      <c r="AH962" s="25">
        <f t="shared" si="405"/>
        <v>1</v>
      </c>
      <c r="AI962" s="6">
        <f t="shared" si="406"/>
        <v>-2.1475814026299389E-3</v>
      </c>
      <c r="AJ962" s="2">
        <f t="shared" si="407"/>
        <v>0.36792818674244077</v>
      </c>
    </row>
    <row r="963" spans="29:37" x14ac:dyDescent="0.25">
      <c r="AC963" s="18" t="s">
        <v>248</v>
      </c>
      <c r="AD963" s="18" t="s">
        <v>249</v>
      </c>
      <c r="AE963" s="19">
        <v>40865</v>
      </c>
      <c r="AF963" s="23">
        <v>3963.26</v>
      </c>
      <c r="AG963" s="2">
        <f t="shared" si="404"/>
        <v>4027.0415000000003</v>
      </c>
      <c r="AH963" s="25">
        <f t="shared" si="405"/>
        <v>0</v>
      </c>
      <c r="AI963" s="6">
        <f t="shared" si="406"/>
        <v>-2.8503213597611432E-2</v>
      </c>
      <c r="AJ963" s="2">
        <f t="shared" si="407"/>
        <v>0.36792818674244077</v>
      </c>
    </row>
    <row r="964" spans="29:37" x14ac:dyDescent="0.25">
      <c r="AC964" s="18" t="s">
        <v>248</v>
      </c>
      <c r="AD964" s="18" t="s">
        <v>249</v>
      </c>
      <c r="AE964" s="19">
        <v>40868</v>
      </c>
      <c r="AF964" s="23">
        <v>3966.64</v>
      </c>
      <c r="AG964" s="2">
        <f t="shared" si="404"/>
        <v>4038.5354999999995</v>
      </c>
      <c r="AH964" s="25">
        <f t="shared" si="405"/>
        <v>0</v>
      </c>
      <c r="AI964" s="6">
        <f t="shared" si="406"/>
        <v>8.5283327361818095E-4</v>
      </c>
      <c r="AJ964" s="2">
        <f t="shared" si="407"/>
        <v>0.36824196814239674</v>
      </c>
    </row>
    <row r="965" spans="29:37" x14ac:dyDescent="0.25">
      <c r="AC965" s="18" t="s">
        <v>248</v>
      </c>
      <c r="AD965" s="18" t="s">
        <v>249</v>
      </c>
      <c r="AE965" s="19">
        <v>40869</v>
      </c>
      <c r="AF965" s="23">
        <v>3957.93</v>
      </c>
      <c r="AG965" s="2">
        <f t="shared" si="404"/>
        <v>4044.2829999999994</v>
      </c>
      <c r="AH965" s="25">
        <f t="shared" si="405"/>
        <v>0</v>
      </c>
      <c r="AI965" s="6">
        <f t="shared" si="406"/>
        <v>-2.1958130810963983E-3</v>
      </c>
      <c r="AJ965" s="2">
        <f t="shared" si="407"/>
        <v>0.367433377611741</v>
      </c>
    </row>
    <row r="966" spans="29:37" x14ac:dyDescent="0.25">
      <c r="AC966" s="18" t="s">
        <v>248</v>
      </c>
      <c r="AD966" s="18" t="s">
        <v>249</v>
      </c>
      <c r="AE966" s="19">
        <v>40870</v>
      </c>
      <c r="AF966" s="23">
        <v>3942.7</v>
      </c>
      <c r="AG966" s="2">
        <f t="shared" si="404"/>
        <v>4047.1984999999995</v>
      </c>
      <c r="AH966" s="25">
        <f t="shared" si="405"/>
        <v>0</v>
      </c>
      <c r="AI966" s="6">
        <f t="shared" si="406"/>
        <v>-3.8479710353644947E-3</v>
      </c>
      <c r="AJ966" s="2">
        <f t="shared" si="407"/>
        <v>0.36601950461726485</v>
      </c>
      <c r="AK966" s="14">
        <f t="shared" ref="AK966:AK1016" si="413">AJ966/AJ956-1</f>
        <v>-5.1876485519497528E-3</v>
      </c>
    </row>
    <row r="967" spans="29:37" x14ac:dyDescent="0.25">
      <c r="AC967" s="18" t="s">
        <v>248</v>
      </c>
      <c r="AD967" s="18" t="s">
        <v>249</v>
      </c>
      <c r="AE967" s="19">
        <v>40871</v>
      </c>
      <c r="AF967" s="23">
        <v>3935.27</v>
      </c>
      <c r="AG967" s="2">
        <f t="shared" si="404"/>
        <v>4049.5124999999998</v>
      </c>
      <c r="AH967" s="25">
        <f t="shared" si="405"/>
        <v>0</v>
      </c>
      <c r="AI967" s="6">
        <f t="shared" si="406"/>
        <v>-1.8844953965556632E-3</v>
      </c>
      <c r="AJ967" s="2">
        <f t="shared" si="407"/>
        <v>0.365329742545764</v>
      </c>
    </row>
    <row r="968" spans="29:37" x14ac:dyDescent="0.25">
      <c r="AC968" s="18" t="s">
        <v>248</v>
      </c>
      <c r="AD968" s="18" t="s">
        <v>249</v>
      </c>
      <c r="AE968" s="19">
        <v>40872</v>
      </c>
      <c r="AF968" s="23">
        <v>3911.36</v>
      </c>
      <c r="AG968" s="2">
        <f t="shared" si="404"/>
        <v>4046.1405</v>
      </c>
      <c r="AH968" s="25">
        <f t="shared" si="405"/>
        <v>0</v>
      </c>
      <c r="AI968" s="6">
        <f t="shared" si="406"/>
        <v>-6.0758219893425336E-3</v>
      </c>
      <c r="AJ968" s="2">
        <f t="shared" si="407"/>
        <v>0.36311006406264362</v>
      </c>
    </row>
    <row r="969" spans="29:37" x14ac:dyDescent="0.25">
      <c r="AC969" s="18" t="s">
        <v>248</v>
      </c>
      <c r="AD969" s="18" t="s">
        <v>249</v>
      </c>
      <c r="AE969" s="19">
        <v>40875</v>
      </c>
      <c r="AF969" s="23">
        <v>3915.3</v>
      </c>
      <c r="AG969" s="2">
        <f t="shared" si="404"/>
        <v>4041.9375000000009</v>
      </c>
      <c r="AH969" s="25">
        <f t="shared" si="405"/>
        <v>0</v>
      </c>
      <c r="AI969" s="6">
        <f t="shared" si="406"/>
        <v>1.007322261310728E-3</v>
      </c>
      <c r="AJ969" s="2">
        <f t="shared" si="407"/>
        <v>0.3634758329134799</v>
      </c>
    </row>
    <row r="970" spans="29:37" x14ac:dyDescent="0.25">
      <c r="AC970" s="18" t="s">
        <v>248</v>
      </c>
      <c r="AD970" s="18" t="s">
        <v>249</v>
      </c>
      <c r="AE970" s="19">
        <v>40876</v>
      </c>
      <c r="AF970" s="23">
        <v>3980.62</v>
      </c>
      <c r="AG970" s="2">
        <f t="shared" si="404"/>
        <v>4040.9769999999999</v>
      </c>
      <c r="AH970" s="25">
        <f t="shared" si="405"/>
        <v>0</v>
      </c>
      <c r="AI970" s="6">
        <f t="shared" si="406"/>
        <v>1.6683268204224388E-2</v>
      </c>
      <c r="AJ970" s="2">
        <f t="shared" si="407"/>
        <v>0.36953979771972933</v>
      </c>
    </row>
    <row r="971" spans="29:37" x14ac:dyDescent="0.25">
      <c r="AC971" s="18" t="s">
        <v>248</v>
      </c>
      <c r="AD971" s="18" t="s">
        <v>249</v>
      </c>
      <c r="AE971" s="19">
        <v>40877</v>
      </c>
      <c r="AF971" s="23">
        <v>3819.94</v>
      </c>
      <c r="AG971" s="2">
        <f t="shared" si="404"/>
        <v>4028.3349999999991</v>
      </c>
      <c r="AH971" s="25">
        <f t="shared" si="405"/>
        <v>0</v>
      </c>
      <c r="AI971" s="6">
        <f t="shared" si="406"/>
        <v>-4.036557119242723E-2</v>
      </c>
      <c r="AJ971" s="2">
        <f t="shared" si="407"/>
        <v>0.35462311270643843</v>
      </c>
      <c r="AK971" s="14">
        <f t="shared" ref="AK971" si="414">AJ971/AJ961-1</f>
        <v>-3.6162149341703587E-2</v>
      </c>
    </row>
    <row r="972" spans="29:37" x14ac:dyDescent="0.25">
      <c r="AC972" s="18" t="s">
        <v>248</v>
      </c>
      <c r="AD972" s="18" t="s">
        <v>249</v>
      </c>
      <c r="AE972" s="19">
        <v>40878</v>
      </c>
      <c r="AF972" s="23">
        <v>3897.02</v>
      </c>
      <c r="AG972" s="2">
        <f t="shared" si="404"/>
        <v>4018.3049999999994</v>
      </c>
      <c r="AH972" s="25">
        <f t="shared" si="405"/>
        <v>0</v>
      </c>
      <c r="AI972" s="6">
        <f t="shared" si="406"/>
        <v>2.0178327408283847E-2</v>
      </c>
      <c r="AJ972" s="2">
        <f t="shared" si="407"/>
        <v>0.36177881398117367</v>
      </c>
    </row>
    <row r="973" spans="29:37" x14ac:dyDescent="0.25">
      <c r="AC973" s="18" t="s">
        <v>248</v>
      </c>
      <c r="AD973" s="18" t="s">
        <v>249</v>
      </c>
      <c r="AE973" s="19">
        <v>40879</v>
      </c>
      <c r="AF973" s="23">
        <v>3817.04</v>
      </c>
      <c r="AG973" s="2">
        <f t="shared" si="404"/>
        <v>4002.6004999999996</v>
      </c>
      <c r="AH973" s="25">
        <f t="shared" si="405"/>
        <v>0</v>
      </c>
      <c r="AI973" s="6">
        <f t="shared" si="406"/>
        <v>-2.0523374270596473E-2</v>
      </c>
      <c r="AJ973" s="2">
        <f t="shared" si="407"/>
        <v>0.35435389197866557</v>
      </c>
    </row>
    <row r="974" spans="29:37" x14ac:dyDescent="0.25">
      <c r="AC974" s="18" t="s">
        <v>248</v>
      </c>
      <c r="AD974" s="18" t="s">
        <v>249</v>
      </c>
      <c r="AE974" s="19">
        <v>40882</v>
      </c>
      <c r="AF974" s="23">
        <v>3692.23</v>
      </c>
      <c r="AG974" s="2">
        <f t="shared" si="404"/>
        <v>3981.4734999999991</v>
      </c>
      <c r="AH974" s="25">
        <f t="shared" si="405"/>
        <v>0</v>
      </c>
      <c r="AI974" s="6">
        <f t="shared" si="406"/>
        <v>-3.2698111625762305E-2</v>
      </c>
      <c r="AJ974" s="2">
        <f t="shared" si="407"/>
        <v>0.34276718886372387</v>
      </c>
    </row>
    <row r="975" spans="29:37" x14ac:dyDescent="0.25">
      <c r="AC975" s="18" t="s">
        <v>248</v>
      </c>
      <c r="AD975" s="18" t="s">
        <v>249</v>
      </c>
      <c r="AE975" s="19">
        <v>40883</v>
      </c>
      <c r="AF975" s="23">
        <v>3691.8</v>
      </c>
      <c r="AG975" s="2">
        <f t="shared" si="404"/>
        <v>3963.1860000000001</v>
      </c>
      <c r="AH975" s="25">
        <f t="shared" si="405"/>
        <v>0</v>
      </c>
      <c r="AI975" s="6">
        <f t="shared" si="406"/>
        <v>-1.164607838622933E-4</v>
      </c>
      <c r="AJ975" s="2">
        <f t="shared" si="407"/>
        <v>0.34272726992822655</v>
      </c>
    </row>
    <row r="976" spans="29:37" x14ac:dyDescent="0.25">
      <c r="AC976" s="18" t="s">
        <v>248</v>
      </c>
      <c r="AD976" s="18" t="s">
        <v>249</v>
      </c>
      <c r="AE976" s="19">
        <v>40884</v>
      </c>
      <c r="AF976" s="23">
        <v>3702.1</v>
      </c>
      <c r="AG976" s="2">
        <f t="shared" si="404"/>
        <v>3941.9910000000004</v>
      </c>
      <c r="AH976" s="25">
        <f t="shared" si="405"/>
        <v>0</v>
      </c>
      <c r="AI976" s="6">
        <f t="shared" si="406"/>
        <v>2.7899669537894134E-3</v>
      </c>
      <c r="AJ976" s="2">
        <f t="shared" si="407"/>
        <v>0.34368346768548874</v>
      </c>
      <c r="AK976" s="14">
        <f t="shared" ref="AK976:AK1026" si="415">AJ976/AJ966-1</f>
        <v>-6.102417125320192E-2</v>
      </c>
    </row>
    <row r="977" spans="29:37" x14ac:dyDescent="0.25">
      <c r="AC977" s="18" t="s">
        <v>248</v>
      </c>
      <c r="AD977" s="18" t="s">
        <v>249</v>
      </c>
      <c r="AE977" s="19">
        <v>40885</v>
      </c>
      <c r="AF977" s="23">
        <v>3700.09</v>
      </c>
      <c r="AG977" s="2">
        <f t="shared" si="404"/>
        <v>3923.7770000000005</v>
      </c>
      <c r="AH977" s="25">
        <f t="shared" si="405"/>
        <v>0</v>
      </c>
      <c r="AI977" s="6">
        <f t="shared" si="406"/>
        <v>-5.4293509089431424E-4</v>
      </c>
      <c r="AJ977" s="2">
        <f t="shared" si="407"/>
        <v>0.34349686987072203</v>
      </c>
    </row>
    <row r="978" spans="29:37" x14ac:dyDescent="0.25">
      <c r="AC978" s="18" t="s">
        <v>248</v>
      </c>
      <c r="AD978" s="18" t="s">
        <v>249</v>
      </c>
      <c r="AE978" s="19">
        <v>40886</v>
      </c>
      <c r="AF978" s="23">
        <v>3663.84</v>
      </c>
      <c r="AG978" s="2">
        <f t="shared" si="404"/>
        <v>3903.8620000000001</v>
      </c>
      <c r="AH978" s="25">
        <f t="shared" si="405"/>
        <v>0</v>
      </c>
      <c r="AI978" s="6">
        <f t="shared" si="406"/>
        <v>-9.7970589904570193E-3</v>
      </c>
      <c r="AJ978" s="2">
        <f t="shared" si="407"/>
        <v>0.34013161077356124</v>
      </c>
    </row>
    <row r="979" spans="29:37" x14ac:dyDescent="0.25">
      <c r="AC979" s="18" t="s">
        <v>248</v>
      </c>
      <c r="AD979" s="18" t="s">
        <v>249</v>
      </c>
      <c r="AE979" s="19">
        <v>40889</v>
      </c>
      <c r="AF979" s="23">
        <v>3616.09</v>
      </c>
      <c r="AG979" s="2">
        <f t="shared" si="404"/>
        <v>3876.6880000000006</v>
      </c>
      <c r="AH979" s="25">
        <f t="shared" si="405"/>
        <v>0</v>
      </c>
      <c r="AI979" s="6">
        <f t="shared" si="406"/>
        <v>-1.3032774356958821E-2</v>
      </c>
      <c r="AJ979" s="2">
        <f t="shared" si="407"/>
        <v>0.33569875223868045</v>
      </c>
    </row>
    <row r="980" spans="29:37" x14ac:dyDescent="0.25">
      <c r="AC980" s="18" t="s">
        <v>248</v>
      </c>
      <c r="AD980" s="18" t="s">
        <v>249</v>
      </c>
      <c r="AE980" s="19">
        <v>40890</v>
      </c>
      <c r="AF980" s="23">
        <v>3490.4</v>
      </c>
      <c r="AG980" s="2">
        <f t="shared" si="404"/>
        <v>3841.5744999999997</v>
      </c>
      <c r="AH980" s="25">
        <f t="shared" si="405"/>
        <v>0</v>
      </c>
      <c r="AI980" s="6">
        <f t="shared" si="406"/>
        <v>-3.4758537536399792E-2</v>
      </c>
      <c r="AJ980" s="2">
        <f t="shared" si="407"/>
        <v>0.32403035455806972</v>
      </c>
    </row>
    <row r="981" spans="29:37" x14ac:dyDescent="0.25">
      <c r="AC981" s="18" t="s">
        <v>248</v>
      </c>
      <c r="AD981" s="18" t="s">
        <v>249</v>
      </c>
      <c r="AE981" s="19">
        <v>40891</v>
      </c>
      <c r="AF981" s="23">
        <v>3423.47</v>
      </c>
      <c r="AG981" s="2">
        <f t="shared" si="404"/>
        <v>3808.3319999999999</v>
      </c>
      <c r="AH981" s="25">
        <f t="shared" si="405"/>
        <v>0</v>
      </c>
      <c r="AI981" s="6">
        <f t="shared" si="406"/>
        <v>-1.917545267018117E-2</v>
      </c>
      <c r="AJ981" s="2">
        <f t="shared" si="407"/>
        <v>0.31781692583053944</v>
      </c>
      <c r="AK981" s="14">
        <f t="shared" ref="AK981" si="416">AJ981/AJ971-1</f>
        <v>-0.10378958831814111</v>
      </c>
    </row>
    <row r="982" spans="29:37" x14ac:dyDescent="0.25">
      <c r="AC982" s="18" t="s">
        <v>248</v>
      </c>
      <c r="AD982" s="18" t="s">
        <v>249</v>
      </c>
      <c r="AE982" s="19">
        <v>40892</v>
      </c>
      <c r="AF982" s="23">
        <v>3329.57</v>
      </c>
      <c r="AG982" s="2">
        <f t="shared" ref="AG982:AG1045" si="417">AVERAGE(AF963:AF982)</f>
        <v>3770.8334999999997</v>
      </c>
      <c r="AH982" s="25">
        <f t="shared" ref="AH982:AH1045" si="418">IF(AF982&gt;AG982,1,0)</f>
        <v>0</v>
      </c>
      <c r="AI982" s="6">
        <f t="shared" si="406"/>
        <v>-2.7428311041136522E-2</v>
      </c>
      <c r="AJ982" s="2">
        <f t="shared" si="407"/>
        <v>0.30909974433472159</v>
      </c>
    </row>
    <row r="983" spans="29:37" x14ac:dyDescent="0.25">
      <c r="AC983" s="18" t="s">
        <v>248</v>
      </c>
      <c r="AD983" s="18" t="s">
        <v>249</v>
      </c>
      <c r="AE983" s="19">
        <v>40893</v>
      </c>
      <c r="AF983" s="23">
        <v>3427.21</v>
      </c>
      <c r="AG983" s="2">
        <f t="shared" si="417"/>
        <v>3744.0310000000004</v>
      </c>
      <c r="AH983" s="25">
        <f t="shared" si="418"/>
        <v>0</v>
      </c>
      <c r="AI983" s="6">
        <f t="shared" ref="AI983:AI1046" si="419">AF983/AF982-1</f>
        <v>2.932510804698496E-2</v>
      </c>
      <c r="AJ983" s="2">
        <f t="shared" ref="AJ983:AJ1046" si="420">IF(AH982&lt;1,AJ982*(1+AI983), AJ982)</f>
        <v>0.31816412773463271</v>
      </c>
    </row>
    <row r="984" spans="29:37" x14ac:dyDescent="0.25">
      <c r="AC984" s="18" t="s">
        <v>248</v>
      </c>
      <c r="AD984" s="18" t="s">
        <v>249</v>
      </c>
      <c r="AE984" s="19">
        <v>40896</v>
      </c>
      <c r="AF984" s="23">
        <v>3434.85</v>
      </c>
      <c r="AG984" s="2">
        <f t="shared" si="417"/>
        <v>3717.4415000000008</v>
      </c>
      <c r="AH984" s="25">
        <f t="shared" si="418"/>
        <v>0</v>
      </c>
      <c r="AI984" s="6">
        <f t="shared" si="419"/>
        <v>2.229218518853493E-3</v>
      </c>
      <c r="AJ984" s="2">
        <f t="shared" si="420"/>
        <v>0.31887338510021362</v>
      </c>
    </row>
    <row r="985" spans="29:37" x14ac:dyDescent="0.25">
      <c r="AC985" s="18" t="s">
        <v>248</v>
      </c>
      <c r="AD985" s="18" t="s">
        <v>249</v>
      </c>
      <c r="AE985" s="19">
        <v>40897</v>
      </c>
      <c r="AF985" s="23">
        <v>3424.45</v>
      </c>
      <c r="AG985" s="2">
        <f t="shared" si="417"/>
        <v>3690.7675000000004</v>
      </c>
      <c r="AH985" s="25">
        <f t="shared" si="418"/>
        <v>0</v>
      </c>
      <c r="AI985" s="6">
        <f t="shared" si="419"/>
        <v>-3.027788695285083E-3</v>
      </c>
      <c r="AJ985" s="2">
        <f t="shared" si="420"/>
        <v>0.3179079038695799</v>
      </c>
    </row>
    <row r="986" spans="29:37" x14ac:dyDescent="0.25">
      <c r="AC986" s="18" t="s">
        <v>248</v>
      </c>
      <c r="AD986" s="18" t="s">
        <v>249</v>
      </c>
      <c r="AE986" s="19">
        <v>40898</v>
      </c>
      <c r="AF986" s="23">
        <v>3342.4</v>
      </c>
      <c r="AG986" s="2">
        <f t="shared" si="417"/>
        <v>3660.7524999999996</v>
      </c>
      <c r="AH986" s="25">
        <f t="shared" si="418"/>
        <v>0</v>
      </c>
      <c r="AI986" s="6">
        <f t="shared" si="419"/>
        <v>-2.3960051979149855E-2</v>
      </c>
      <c r="AJ986" s="2">
        <f t="shared" si="420"/>
        <v>0.31029081396828218</v>
      </c>
      <c r="AK986" s="14">
        <f t="shared" si="412"/>
        <v>-9.7161070743632116E-2</v>
      </c>
    </row>
    <row r="987" spans="29:37" x14ac:dyDescent="0.25">
      <c r="AC987" s="18" t="s">
        <v>248</v>
      </c>
      <c r="AD987" s="18" t="s">
        <v>249</v>
      </c>
      <c r="AE987" s="19">
        <v>40899</v>
      </c>
      <c r="AF987" s="23">
        <v>3298.72</v>
      </c>
      <c r="AG987" s="2">
        <f t="shared" si="417"/>
        <v>3628.9249999999993</v>
      </c>
      <c r="AH987" s="25">
        <f t="shared" si="418"/>
        <v>0</v>
      </c>
      <c r="AI987" s="6">
        <f t="shared" si="419"/>
        <v>-1.3068453805648694E-2</v>
      </c>
      <c r="AJ987" s="2">
        <f t="shared" si="420"/>
        <v>0.30623579279962054</v>
      </c>
    </row>
    <row r="988" spans="29:37" x14ac:dyDescent="0.25">
      <c r="AC988" s="18" t="s">
        <v>248</v>
      </c>
      <c r="AD988" s="18" t="s">
        <v>249</v>
      </c>
      <c r="AE988" s="19">
        <v>40900</v>
      </c>
      <c r="AF988" s="23">
        <v>3327.39</v>
      </c>
      <c r="AG988" s="2">
        <f t="shared" si="417"/>
        <v>3599.7264999999993</v>
      </c>
      <c r="AH988" s="25">
        <f t="shared" si="418"/>
        <v>0</v>
      </c>
      <c r="AI988" s="6">
        <f t="shared" si="419"/>
        <v>8.6912499393705378E-3</v>
      </c>
      <c r="AJ988" s="2">
        <f t="shared" si="420"/>
        <v>0.30889736461522332</v>
      </c>
    </row>
    <row r="989" spans="29:37" x14ac:dyDescent="0.25">
      <c r="AC989" s="18" t="s">
        <v>248</v>
      </c>
      <c r="AD989" s="18" t="s">
        <v>249</v>
      </c>
      <c r="AE989" s="19">
        <v>40903</v>
      </c>
      <c r="AF989" s="23">
        <v>3308.07</v>
      </c>
      <c r="AG989" s="2">
        <f t="shared" si="417"/>
        <v>3569.3650000000002</v>
      </c>
      <c r="AH989" s="25">
        <f t="shared" si="418"/>
        <v>0</v>
      </c>
      <c r="AI989" s="6">
        <f t="shared" si="419"/>
        <v>-5.8063527269119897E-3</v>
      </c>
      <c r="AJ989" s="2">
        <f t="shared" si="420"/>
        <v>0.30710379755985379</v>
      </c>
    </row>
    <row r="990" spans="29:37" x14ac:dyDescent="0.25">
      <c r="AC990" s="18" t="s">
        <v>248</v>
      </c>
      <c r="AD990" s="18" t="s">
        <v>249</v>
      </c>
      <c r="AE990" s="19">
        <v>40904</v>
      </c>
      <c r="AF990" s="23">
        <v>3224.15</v>
      </c>
      <c r="AG990" s="2">
        <f t="shared" si="417"/>
        <v>3531.5414999999994</v>
      </c>
      <c r="AH990" s="25">
        <f t="shared" si="418"/>
        <v>0</v>
      </c>
      <c r="AI990" s="6">
        <f t="shared" si="419"/>
        <v>-2.5368266088686142E-2</v>
      </c>
      <c r="AJ990" s="2">
        <f t="shared" si="420"/>
        <v>0.2993131067065094</v>
      </c>
    </row>
    <row r="991" spans="29:37" x14ac:dyDescent="0.25">
      <c r="AC991" s="18" t="s">
        <v>248</v>
      </c>
      <c r="AD991" s="18" t="s">
        <v>249</v>
      </c>
      <c r="AE991" s="19">
        <v>40905</v>
      </c>
      <c r="AF991" s="23">
        <v>3207.4</v>
      </c>
      <c r="AG991" s="2">
        <f t="shared" si="417"/>
        <v>3500.9144999999999</v>
      </c>
      <c r="AH991" s="25">
        <f t="shared" si="418"/>
        <v>0</v>
      </c>
      <c r="AI991" s="6">
        <f t="shared" si="419"/>
        <v>-5.1951677186234946E-3</v>
      </c>
      <c r="AJ991" s="2">
        <f t="shared" si="420"/>
        <v>0.29775812491678683</v>
      </c>
      <c r="AK991" s="14">
        <f t="shared" si="413"/>
        <v>-6.3114325523518588E-2</v>
      </c>
    </row>
    <row r="992" spans="29:37" x14ac:dyDescent="0.25">
      <c r="AC992" s="18" t="s">
        <v>248</v>
      </c>
      <c r="AD992" s="18" t="s">
        <v>249</v>
      </c>
      <c r="AE992" s="19">
        <v>40906</v>
      </c>
      <c r="AF992" s="23">
        <v>3207.18</v>
      </c>
      <c r="AG992" s="2">
        <f t="shared" si="417"/>
        <v>3466.4224999999997</v>
      </c>
      <c r="AH992" s="25">
        <f t="shared" si="418"/>
        <v>0</v>
      </c>
      <c r="AI992" s="6">
        <f t="shared" si="419"/>
        <v>-6.8591382428206948E-5</v>
      </c>
      <c r="AJ992" s="2">
        <f t="shared" si="420"/>
        <v>0.29773770127536953</v>
      </c>
    </row>
    <row r="993" spans="29:37" x14ac:dyDescent="0.25">
      <c r="AC993" s="18" t="s">
        <v>248</v>
      </c>
      <c r="AD993" s="18" t="s">
        <v>249</v>
      </c>
      <c r="AE993" s="19">
        <v>40907</v>
      </c>
      <c r="AF993" s="23">
        <v>3266.77</v>
      </c>
      <c r="AG993" s="2">
        <f t="shared" si="417"/>
        <v>3438.9090000000006</v>
      </c>
      <c r="AH993" s="25">
        <f t="shared" si="418"/>
        <v>0</v>
      </c>
      <c r="AI993" s="6">
        <f t="shared" si="419"/>
        <v>1.8580185708316987E-2</v>
      </c>
      <c r="AJ993" s="2">
        <f t="shared" si="420"/>
        <v>0.30326972305743333</v>
      </c>
    </row>
    <row r="994" spans="29:37" x14ac:dyDescent="0.25">
      <c r="AC994" s="18" t="s">
        <v>248</v>
      </c>
      <c r="AD994" s="18" t="s">
        <v>249</v>
      </c>
      <c r="AE994" s="19">
        <v>40912</v>
      </c>
      <c r="AF994" s="23">
        <v>3192.23</v>
      </c>
      <c r="AG994" s="2">
        <f t="shared" si="417"/>
        <v>3413.9089999999997</v>
      </c>
      <c r="AH994" s="25">
        <f t="shared" si="418"/>
        <v>0</v>
      </c>
      <c r="AI994" s="6">
        <f t="shared" si="419"/>
        <v>-2.2817645564272904E-2</v>
      </c>
      <c r="AJ994" s="2">
        <f t="shared" si="420"/>
        <v>0.29634982200633359</v>
      </c>
    </row>
    <row r="995" spans="29:37" x14ac:dyDescent="0.25">
      <c r="AC995" s="18" t="s">
        <v>248</v>
      </c>
      <c r="AD995" s="18" t="s">
        <v>249</v>
      </c>
      <c r="AE995" s="19">
        <v>40913</v>
      </c>
      <c r="AF995" s="23">
        <v>3074.37</v>
      </c>
      <c r="AG995" s="2">
        <f t="shared" si="417"/>
        <v>3383.0374999999999</v>
      </c>
      <c r="AH995" s="25">
        <f t="shared" si="418"/>
        <v>0</v>
      </c>
      <c r="AI995" s="6">
        <f t="shared" si="419"/>
        <v>-3.6920898556808246E-2</v>
      </c>
      <c r="AJ995" s="2">
        <f t="shared" si="420"/>
        <v>0.28540832029070956</v>
      </c>
    </row>
    <row r="996" spans="29:37" x14ac:dyDescent="0.25">
      <c r="AC996" s="18" t="s">
        <v>248</v>
      </c>
      <c r="AD996" s="18" t="s">
        <v>249</v>
      </c>
      <c r="AE996" s="19">
        <v>40914</v>
      </c>
      <c r="AF996" s="23">
        <v>3087.55</v>
      </c>
      <c r="AG996" s="2">
        <f t="shared" si="417"/>
        <v>3352.31</v>
      </c>
      <c r="AH996" s="25">
        <f t="shared" si="418"/>
        <v>0</v>
      </c>
      <c r="AI996" s="6">
        <f t="shared" si="419"/>
        <v>4.2870571856998829E-3</v>
      </c>
      <c r="AJ996" s="2">
        <f t="shared" si="420"/>
        <v>0.28663188208107038</v>
      </c>
      <c r="AK996" s="14">
        <f t="shared" ref="AK996" si="421">AJ996/AJ986-1</f>
        <v>-7.6247606510292054E-2</v>
      </c>
    </row>
    <row r="997" spans="29:37" x14ac:dyDescent="0.25">
      <c r="AC997" s="18" t="s">
        <v>248</v>
      </c>
      <c r="AD997" s="18" t="s">
        <v>249</v>
      </c>
      <c r="AE997" s="19">
        <v>40917</v>
      </c>
      <c r="AF997" s="23">
        <v>3212.9</v>
      </c>
      <c r="AG997" s="2">
        <f t="shared" si="417"/>
        <v>3327.9505000000004</v>
      </c>
      <c r="AH997" s="25">
        <f t="shared" si="418"/>
        <v>0</v>
      </c>
      <c r="AI997" s="6">
        <f t="shared" si="419"/>
        <v>4.0598532817282207E-2</v>
      </c>
      <c r="AJ997" s="2">
        <f t="shared" si="420"/>
        <v>0.2982687159522181</v>
      </c>
    </row>
    <row r="998" spans="29:37" x14ac:dyDescent="0.25">
      <c r="AC998" s="18" t="s">
        <v>248</v>
      </c>
      <c r="AD998" s="18" t="s">
        <v>249</v>
      </c>
      <c r="AE998" s="19">
        <v>40918</v>
      </c>
      <c r="AF998" s="23">
        <v>3345.39</v>
      </c>
      <c r="AG998" s="2">
        <f t="shared" si="417"/>
        <v>3312.0280000000007</v>
      </c>
      <c r="AH998" s="25">
        <f t="shared" si="418"/>
        <v>1</v>
      </c>
      <c r="AI998" s="6">
        <f t="shared" si="419"/>
        <v>4.1236888792056892E-2</v>
      </c>
      <c r="AJ998" s="2">
        <f t="shared" si="420"/>
        <v>0.31056838982208934</v>
      </c>
    </row>
    <row r="999" spans="29:37" x14ac:dyDescent="0.25">
      <c r="AC999" s="18" t="s">
        <v>248</v>
      </c>
      <c r="AD999" s="18" t="s">
        <v>249</v>
      </c>
      <c r="AE999" s="19">
        <v>40919</v>
      </c>
      <c r="AF999" s="23">
        <v>3346.74</v>
      </c>
      <c r="AG999" s="2">
        <f t="shared" si="417"/>
        <v>3298.560500000001</v>
      </c>
      <c r="AH999" s="25">
        <f t="shared" si="418"/>
        <v>1</v>
      </c>
      <c r="AI999" s="6">
        <f t="shared" si="419"/>
        <v>4.0354039439338685E-4</v>
      </c>
      <c r="AJ999" s="2">
        <f t="shared" si="420"/>
        <v>0.31056838982208934</v>
      </c>
    </row>
    <row r="1000" spans="29:37" x14ac:dyDescent="0.25">
      <c r="AC1000" s="18" t="s">
        <v>248</v>
      </c>
      <c r="AD1000" s="18" t="s">
        <v>249</v>
      </c>
      <c r="AE1000" s="19">
        <v>40920</v>
      </c>
      <c r="AF1000" s="23">
        <v>3345.81</v>
      </c>
      <c r="AG1000" s="2">
        <f t="shared" si="417"/>
        <v>3291.3310000000006</v>
      </c>
      <c r="AH1000" s="25">
        <f t="shared" si="418"/>
        <v>1</v>
      </c>
      <c r="AI1000" s="6">
        <f t="shared" si="419"/>
        <v>-2.7788235715942022E-4</v>
      </c>
      <c r="AJ1000" s="2">
        <f t="shared" si="420"/>
        <v>0.31056838982208934</v>
      </c>
    </row>
    <row r="1001" spans="29:37" x14ac:dyDescent="0.25">
      <c r="AC1001" s="18" t="s">
        <v>248</v>
      </c>
      <c r="AD1001" s="18" t="s">
        <v>249</v>
      </c>
      <c r="AE1001" s="19">
        <v>40921</v>
      </c>
      <c r="AF1001" s="23">
        <v>3233.7</v>
      </c>
      <c r="AG1001" s="2">
        <f t="shared" si="417"/>
        <v>3281.8425000000002</v>
      </c>
      <c r="AH1001" s="25">
        <f t="shared" si="418"/>
        <v>0</v>
      </c>
      <c r="AI1001" s="6">
        <f t="shared" si="419"/>
        <v>-3.3507581123853436E-2</v>
      </c>
      <c r="AJ1001" s="2">
        <f t="shared" si="420"/>
        <v>0.31056838982208934</v>
      </c>
      <c r="AK1001" s="14">
        <f t="shared" si="415"/>
        <v>4.302238573299233E-2</v>
      </c>
    </row>
    <row r="1002" spans="29:37" x14ac:dyDescent="0.25">
      <c r="AC1002" s="18" t="s">
        <v>248</v>
      </c>
      <c r="AD1002" s="18" t="s">
        <v>249</v>
      </c>
      <c r="AE1002" s="19">
        <v>40924</v>
      </c>
      <c r="AF1002" s="23">
        <v>3130.56</v>
      </c>
      <c r="AG1002" s="2">
        <f t="shared" si="417"/>
        <v>3271.8919999999998</v>
      </c>
      <c r="AH1002" s="25">
        <f t="shared" si="418"/>
        <v>0</v>
      </c>
      <c r="AI1002" s="6">
        <f t="shared" si="419"/>
        <v>-3.1895352073476158E-2</v>
      </c>
      <c r="AJ1002" s="2">
        <f t="shared" si="420"/>
        <v>0.30066270168582121</v>
      </c>
    </row>
    <row r="1003" spans="29:37" x14ac:dyDescent="0.25">
      <c r="AC1003" s="18" t="s">
        <v>248</v>
      </c>
      <c r="AD1003" s="18" t="s">
        <v>249</v>
      </c>
      <c r="AE1003" s="19">
        <v>40925</v>
      </c>
      <c r="AF1003" s="23">
        <v>3304.88</v>
      </c>
      <c r="AG1003" s="2">
        <f t="shared" si="417"/>
        <v>3265.7754999999997</v>
      </c>
      <c r="AH1003" s="25">
        <f t="shared" si="418"/>
        <v>1</v>
      </c>
      <c r="AI1003" s="6">
        <f t="shared" si="419"/>
        <v>5.568332822242672E-2</v>
      </c>
      <c r="AJ1003" s="2">
        <f t="shared" si="420"/>
        <v>0.31740460158803435</v>
      </c>
    </row>
    <row r="1004" spans="29:37" x14ac:dyDescent="0.25">
      <c r="AC1004" s="18" t="s">
        <v>248</v>
      </c>
      <c r="AD1004" s="18" t="s">
        <v>249</v>
      </c>
      <c r="AE1004" s="19">
        <v>40926</v>
      </c>
      <c r="AF1004" s="23">
        <v>3237.85</v>
      </c>
      <c r="AG1004" s="2">
        <f t="shared" si="417"/>
        <v>3255.9254999999998</v>
      </c>
      <c r="AH1004" s="25">
        <f t="shared" si="418"/>
        <v>0</v>
      </c>
      <c r="AI1004" s="6">
        <f t="shared" si="419"/>
        <v>-2.0282128246714048E-2</v>
      </c>
      <c r="AJ1004" s="2">
        <f t="shared" si="420"/>
        <v>0.31740460158803435</v>
      </c>
    </row>
    <row r="1005" spans="29:37" x14ac:dyDescent="0.25">
      <c r="AC1005" s="18" t="s">
        <v>248</v>
      </c>
      <c r="AD1005" s="18" t="s">
        <v>249</v>
      </c>
      <c r="AE1005" s="19">
        <v>40927</v>
      </c>
      <c r="AF1005" s="23">
        <v>3270.76</v>
      </c>
      <c r="AG1005" s="2">
        <f t="shared" si="417"/>
        <v>3248.2409999999995</v>
      </c>
      <c r="AH1005" s="25">
        <f t="shared" si="418"/>
        <v>1</v>
      </c>
      <c r="AI1005" s="6">
        <f t="shared" si="419"/>
        <v>1.0164152137992932E-2</v>
      </c>
      <c r="AJ1005" s="2">
        <f t="shared" si="420"/>
        <v>0.32063075024787419</v>
      </c>
    </row>
    <row r="1006" spans="29:37" x14ac:dyDescent="0.25">
      <c r="AC1006" s="18" t="s">
        <v>248</v>
      </c>
      <c r="AD1006" s="18" t="s">
        <v>249</v>
      </c>
      <c r="AE1006" s="19">
        <v>40928</v>
      </c>
      <c r="AF1006" s="23">
        <v>3315.6</v>
      </c>
      <c r="AG1006" s="2">
        <f t="shared" si="417"/>
        <v>3246.9009999999989</v>
      </c>
      <c r="AH1006" s="25">
        <f t="shared" si="418"/>
        <v>1</v>
      </c>
      <c r="AI1006" s="6">
        <f t="shared" si="419"/>
        <v>1.3709351954897198E-2</v>
      </c>
      <c r="AJ1006" s="2">
        <f t="shared" si="420"/>
        <v>0.32063075024787419</v>
      </c>
      <c r="AK1006" s="14">
        <f t="shared" ref="AK1006" si="422">AJ1006/AJ996-1</f>
        <v>0.11861509585032004</v>
      </c>
    </row>
    <row r="1007" spans="29:37" x14ac:dyDescent="0.25">
      <c r="AC1007" s="18" t="s">
        <v>248</v>
      </c>
      <c r="AD1007" s="18" t="s">
        <v>249</v>
      </c>
      <c r="AE1007" s="19">
        <v>40938</v>
      </c>
      <c r="AF1007" s="23">
        <v>3292.41</v>
      </c>
      <c r="AG1007" s="2">
        <f t="shared" si="417"/>
        <v>3246.5854999999997</v>
      </c>
      <c r="AH1007" s="25">
        <f t="shared" si="418"/>
        <v>1</v>
      </c>
      <c r="AI1007" s="6">
        <f t="shared" si="419"/>
        <v>-6.9942091929062755E-3</v>
      </c>
      <c r="AJ1007" s="2">
        <f t="shared" si="420"/>
        <v>0.32063075024787419</v>
      </c>
    </row>
    <row r="1008" spans="29:37" x14ac:dyDescent="0.25">
      <c r="AC1008" s="18" t="s">
        <v>248</v>
      </c>
      <c r="AD1008" s="18" t="s">
        <v>249</v>
      </c>
      <c r="AE1008" s="19">
        <v>40939</v>
      </c>
      <c r="AF1008" s="23">
        <v>3294.49</v>
      </c>
      <c r="AG1008" s="2">
        <f t="shared" si="417"/>
        <v>3244.9404999999997</v>
      </c>
      <c r="AH1008" s="25">
        <f t="shared" si="418"/>
        <v>1</v>
      </c>
      <c r="AI1008" s="6">
        <f t="shared" si="419"/>
        <v>6.3175606926235695E-4</v>
      </c>
      <c r="AJ1008" s="2">
        <f t="shared" si="420"/>
        <v>0.32063075024787419</v>
      </c>
    </row>
    <row r="1009" spans="29:37" x14ac:dyDescent="0.25">
      <c r="AC1009" s="18" t="s">
        <v>248</v>
      </c>
      <c r="AD1009" s="18" t="s">
        <v>249</v>
      </c>
      <c r="AE1009" s="19">
        <v>40940</v>
      </c>
      <c r="AF1009" s="23">
        <v>3266.23</v>
      </c>
      <c r="AG1009" s="2">
        <f t="shared" si="417"/>
        <v>3242.8484999999991</v>
      </c>
      <c r="AH1009" s="25">
        <f t="shared" si="418"/>
        <v>1</v>
      </c>
      <c r="AI1009" s="6">
        <f t="shared" si="419"/>
        <v>-8.5779589557107849E-3</v>
      </c>
      <c r="AJ1009" s="2">
        <f t="shared" si="420"/>
        <v>0.32063075024787419</v>
      </c>
    </row>
    <row r="1010" spans="29:37" x14ac:dyDescent="0.25">
      <c r="AC1010" s="18" t="s">
        <v>248</v>
      </c>
      <c r="AD1010" s="18" t="s">
        <v>249</v>
      </c>
      <c r="AE1010" s="19">
        <v>40941</v>
      </c>
      <c r="AF1010" s="23">
        <v>3328.15</v>
      </c>
      <c r="AG1010" s="2">
        <f t="shared" si="417"/>
        <v>3248.0484999999999</v>
      </c>
      <c r="AH1010" s="25">
        <f t="shared" si="418"/>
        <v>1</v>
      </c>
      <c r="AI1010" s="6">
        <f t="shared" si="419"/>
        <v>1.8957636173815073E-2</v>
      </c>
      <c r="AJ1010" s="2">
        <f t="shared" si="420"/>
        <v>0.32063075024787419</v>
      </c>
    </row>
    <row r="1011" spans="29:37" x14ac:dyDescent="0.25">
      <c r="AC1011" s="18" t="s">
        <v>248</v>
      </c>
      <c r="AD1011" s="18" t="s">
        <v>249</v>
      </c>
      <c r="AE1011" s="19">
        <v>40942</v>
      </c>
      <c r="AF1011" s="23">
        <v>3383.05</v>
      </c>
      <c r="AG1011" s="2">
        <f t="shared" si="417"/>
        <v>3256.8310000000001</v>
      </c>
      <c r="AH1011" s="25">
        <f t="shared" si="418"/>
        <v>1</v>
      </c>
      <c r="AI1011" s="6">
        <f t="shared" si="419"/>
        <v>1.649565073689585E-2</v>
      </c>
      <c r="AJ1011" s="2">
        <f t="shared" si="420"/>
        <v>0.32063075024787419</v>
      </c>
      <c r="AK1011" s="14">
        <f t="shared" si="412"/>
        <v>3.2399821603058543E-2</v>
      </c>
    </row>
    <row r="1012" spans="29:37" x14ac:dyDescent="0.25">
      <c r="AC1012" s="18" t="s">
        <v>248</v>
      </c>
      <c r="AD1012" s="18" t="s">
        <v>249</v>
      </c>
      <c r="AE1012" s="19">
        <v>40945</v>
      </c>
      <c r="AF1012" s="23">
        <v>3412.41</v>
      </c>
      <c r="AG1012" s="2">
        <f t="shared" si="417"/>
        <v>3267.0925000000002</v>
      </c>
      <c r="AH1012" s="25">
        <f t="shared" si="418"/>
        <v>1</v>
      </c>
      <c r="AI1012" s="6">
        <f t="shared" si="419"/>
        <v>8.6785592882161477E-3</v>
      </c>
      <c r="AJ1012" s="2">
        <f t="shared" si="420"/>
        <v>0.32063075024787419</v>
      </c>
    </row>
    <row r="1013" spans="29:37" x14ac:dyDescent="0.25">
      <c r="AC1013" s="18" t="s">
        <v>248</v>
      </c>
      <c r="AD1013" s="18" t="s">
        <v>249</v>
      </c>
      <c r="AE1013" s="19">
        <v>40946</v>
      </c>
      <c r="AF1013" s="23">
        <v>3356.84</v>
      </c>
      <c r="AG1013" s="2">
        <f t="shared" si="417"/>
        <v>3271.596</v>
      </c>
      <c r="AH1013" s="25">
        <f t="shared" si="418"/>
        <v>1</v>
      </c>
      <c r="AI1013" s="6">
        <f t="shared" si="419"/>
        <v>-1.6284678570277267E-2</v>
      </c>
      <c r="AJ1013" s="2">
        <f t="shared" si="420"/>
        <v>0.32063075024787419</v>
      </c>
    </row>
    <row r="1014" spans="29:37" x14ac:dyDescent="0.25">
      <c r="AC1014" s="18" t="s">
        <v>248</v>
      </c>
      <c r="AD1014" s="18" t="s">
        <v>249</v>
      </c>
      <c r="AE1014" s="19">
        <v>40947</v>
      </c>
      <c r="AF1014" s="23">
        <v>3445.52</v>
      </c>
      <c r="AG1014" s="2">
        <f t="shared" si="417"/>
        <v>3284.2605000000003</v>
      </c>
      <c r="AH1014" s="25">
        <f t="shared" si="418"/>
        <v>1</v>
      </c>
      <c r="AI1014" s="6">
        <f t="shared" si="419"/>
        <v>2.6417702362936613E-2</v>
      </c>
      <c r="AJ1014" s="2">
        <f t="shared" si="420"/>
        <v>0.32063075024787419</v>
      </c>
    </row>
    <row r="1015" spans="29:37" x14ac:dyDescent="0.25">
      <c r="AC1015" s="18" t="s">
        <v>248</v>
      </c>
      <c r="AD1015" s="18" t="s">
        <v>249</v>
      </c>
      <c r="AE1015" s="19">
        <v>40948</v>
      </c>
      <c r="AF1015" s="23">
        <v>3469.85</v>
      </c>
      <c r="AG1015" s="2">
        <f t="shared" si="417"/>
        <v>3304.0344999999993</v>
      </c>
      <c r="AH1015" s="25">
        <f t="shared" si="418"/>
        <v>1</v>
      </c>
      <c r="AI1015" s="6">
        <f t="shared" si="419"/>
        <v>7.0613434256656671E-3</v>
      </c>
      <c r="AJ1015" s="2">
        <f t="shared" si="420"/>
        <v>0.32063075024787419</v>
      </c>
    </row>
    <row r="1016" spans="29:37" x14ac:dyDescent="0.25">
      <c r="AC1016" s="18" t="s">
        <v>248</v>
      </c>
      <c r="AD1016" s="18" t="s">
        <v>249</v>
      </c>
      <c r="AE1016" s="19">
        <v>40949</v>
      </c>
      <c r="AF1016" s="23">
        <v>3488.23</v>
      </c>
      <c r="AG1016" s="2">
        <f t="shared" si="417"/>
        <v>3324.0684999999989</v>
      </c>
      <c r="AH1016" s="25">
        <f t="shared" si="418"/>
        <v>1</v>
      </c>
      <c r="AI1016" s="6">
        <f t="shared" si="419"/>
        <v>5.2970589506751153E-3</v>
      </c>
      <c r="AJ1016" s="2">
        <f t="shared" si="420"/>
        <v>0.32063075024787419</v>
      </c>
      <c r="AK1016" s="14">
        <f t="shared" si="413"/>
        <v>0</v>
      </c>
    </row>
    <row r="1017" spans="29:37" x14ac:dyDescent="0.25">
      <c r="AC1017" s="18" t="s">
        <v>248</v>
      </c>
      <c r="AD1017" s="18" t="s">
        <v>249</v>
      </c>
      <c r="AE1017" s="19">
        <v>40952</v>
      </c>
      <c r="AF1017" s="23">
        <v>3519.88</v>
      </c>
      <c r="AG1017" s="2">
        <f t="shared" si="417"/>
        <v>3339.4174999999996</v>
      </c>
      <c r="AH1017" s="25">
        <f t="shared" si="418"/>
        <v>1</v>
      </c>
      <c r="AI1017" s="6">
        <f t="shared" si="419"/>
        <v>9.0733695885878429E-3</v>
      </c>
      <c r="AJ1017" s="2">
        <f t="shared" si="420"/>
        <v>0.32063075024787419</v>
      </c>
    </row>
    <row r="1018" spans="29:37" x14ac:dyDescent="0.25">
      <c r="AC1018" s="18" t="s">
        <v>248</v>
      </c>
      <c r="AD1018" s="18" t="s">
        <v>249</v>
      </c>
      <c r="AE1018" s="19">
        <v>40953</v>
      </c>
      <c r="AF1018" s="23">
        <v>3524.63</v>
      </c>
      <c r="AG1018" s="2">
        <f t="shared" si="417"/>
        <v>3348.3795</v>
      </c>
      <c r="AH1018" s="25">
        <f t="shared" si="418"/>
        <v>1</v>
      </c>
      <c r="AI1018" s="6">
        <f t="shared" si="419"/>
        <v>1.3494778231075699E-3</v>
      </c>
      <c r="AJ1018" s="2">
        <f t="shared" si="420"/>
        <v>0.32063075024787419</v>
      </c>
    </row>
    <row r="1019" spans="29:37" x14ac:dyDescent="0.25">
      <c r="AC1019" s="18" t="s">
        <v>248</v>
      </c>
      <c r="AD1019" s="18" t="s">
        <v>249</v>
      </c>
      <c r="AE1019" s="19">
        <v>40954</v>
      </c>
      <c r="AF1019" s="23">
        <v>3578.15</v>
      </c>
      <c r="AG1019" s="2">
        <f t="shared" si="417"/>
        <v>3359.9499999999994</v>
      </c>
      <c r="AH1019" s="25">
        <f t="shared" si="418"/>
        <v>1</v>
      </c>
      <c r="AI1019" s="6">
        <f t="shared" si="419"/>
        <v>1.518457256506367E-2</v>
      </c>
      <c r="AJ1019" s="2">
        <f t="shared" si="420"/>
        <v>0.32063075024787419</v>
      </c>
    </row>
    <row r="1020" spans="29:37" x14ac:dyDescent="0.25">
      <c r="AC1020" s="18" t="s">
        <v>248</v>
      </c>
      <c r="AD1020" s="18" t="s">
        <v>249</v>
      </c>
      <c r="AE1020" s="19">
        <v>40955</v>
      </c>
      <c r="AF1020" s="23">
        <v>3577.2</v>
      </c>
      <c r="AG1020" s="2">
        <f t="shared" si="417"/>
        <v>3371.5194999999994</v>
      </c>
      <c r="AH1020" s="25">
        <f t="shared" si="418"/>
        <v>1</v>
      </c>
      <c r="AI1020" s="6">
        <f t="shared" si="419"/>
        <v>-2.6550032838201787E-4</v>
      </c>
      <c r="AJ1020" s="2">
        <f t="shared" si="420"/>
        <v>0.32063075024787419</v>
      </c>
    </row>
    <row r="1021" spans="29:37" x14ac:dyDescent="0.25">
      <c r="AC1021" s="18" t="s">
        <v>248</v>
      </c>
      <c r="AD1021" s="18" t="s">
        <v>249</v>
      </c>
      <c r="AE1021" s="19">
        <v>40956</v>
      </c>
      <c r="AF1021" s="23">
        <v>3565.31</v>
      </c>
      <c r="AG1021" s="2">
        <f t="shared" si="417"/>
        <v>3388.0999999999995</v>
      </c>
      <c r="AH1021" s="25">
        <f t="shared" si="418"/>
        <v>1</v>
      </c>
      <c r="AI1021" s="6">
        <f t="shared" si="419"/>
        <v>-3.3238286928323202E-3</v>
      </c>
      <c r="AJ1021" s="2">
        <f t="shared" si="420"/>
        <v>0.32063075024787419</v>
      </c>
      <c r="AK1021" s="14">
        <f t="shared" ref="AK1021" si="423">AJ1021/AJ1011-1</f>
        <v>0</v>
      </c>
    </row>
    <row r="1022" spans="29:37" x14ac:dyDescent="0.25">
      <c r="AC1022" s="18" t="s">
        <v>248</v>
      </c>
      <c r="AD1022" s="18" t="s">
        <v>249</v>
      </c>
      <c r="AE1022" s="19">
        <v>40959</v>
      </c>
      <c r="AF1022" s="23">
        <v>3574.46</v>
      </c>
      <c r="AG1022" s="2">
        <f t="shared" si="417"/>
        <v>3410.2949999999996</v>
      </c>
      <c r="AH1022" s="25">
        <f t="shared" si="418"/>
        <v>1</v>
      </c>
      <c r="AI1022" s="6">
        <f t="shared" si="419"/>
        <v>2.5663967509137464E-3</v>
      </c>
      <c r="AJ1022" s="2">
        <f t="shared" si="420"/>
        <v>0.32063075024787419</v>
      </c>
    </row>
    <row r="1023" spans="29:37" x14ac:dyDescent="0.25">
      <c r="AC1023" s="18" t="s">
        <v>248</v>
      </c>
      <c r="AD1023" s="18" t="s">
        <v>249</v>
      </c>
      <c r="AE1023" s="19">
        <v>40960</v>
      </c>
      <c r="AF1023" s="23">
        <v>3618.3</v>
      </c>
      <c r="AG1023" s="2">
        <f t="shared" si="417"/>
        <v>3425.9659999999994</v>
      </c>
      <c r="AH1023" s="25">
        <f t="shared" si="418"/>
        <v>1</v>
      </c>
      <c r="AI1023" s="6">
        <f t="shared" si="419"/>
        <v>1.226478964654798E-2</v>
      </c>
      <c r="AJ1023" s="2">
        <f t="shared" si="420"/>
        <v>0.32063075024787419</v>
      </c>
    </row>
    <row r="1024" spans="29:37" x14ac:dyDescent="0.25">
      <c r="AC1024" s="18" t="s">
        <v>248</v>
      </c>
      <c r="AD1024" s="18" t="s">
        <v>249</v>
      </c>
      <c r="AE1024" s="19">
        <v>40961</v>
      </c>
      <c r="AF1024" s="23">
        <v>3689</v>
      </c>
      <c r="AG1024" s="2">
        <f t="shared" si="417"/>
        <v>3448.5235000000002</v>
      </c>
      <c r="AH1024" s="25">
        <f t="shared" si="418"/>
        <v>1</v>
      </c>
      <c r="AI1024" s="6">
        <f t="shared" si="419"/>
        <v>1.9539562778100095E-2</v>
      </c>
      <c r="AJ1024" s="2">
        <f t="shared" si="420"/>
        <v>0.32063075024787419</v>
      </c>
    </row>
    <row r="1025" spans="29:37" x14ac:dyDescent="0.25">
      <c r="AC1025" s="18" t="s">
        <v>248</v>
      </c>
      <c r="AD1025" s="18" t="s">
        <v>249</v>
      </c>
      <c r="AE1025" s="19">
        <v>40962</v>
      </c>
      <c r="AF1025" s="23">
        <v>3700.89</v>
      </c>
      <c r="AG1025" s="2">
        <f t="shared" si="417"/>
        <v>3470.0299999999997</v>
      </c>
      <c r="AH1025" s="25">
        <f t="shared" si="418"/>
        <v>1</v>
      </c>
      <c r="AI1025" s="6">
        <f t="shared" si="419"/>
        <v>3.2230956898888774E-3</v>
      </c>
      <c r="AJ1025" s="2">
        <f t="shared" si="420"/>
        <v>0.32063075024787419</v>
      </c>
    </row>
    <row r="1026" spans="29:37" x14ac:dyDescent="0.25">
      <c r="AC1026" s="18" t="s">
        <v>248</v>
      </c>
      <c r="AD1026" s="18" t="s">
        <v>249</v>
      </c>
      <c r="AE1026" s="19">
        <v>40963</v>
      </c>
      <c r="AF1026" s="23">
        <v>3756.82</v>
      </c>
      <c r="AG1026" s="2">
        <f t="shared" si="417"/>
        <v>3492.0910000000003</v>
      </c>
      <c r="AH1026" s="25">
        <f t="shared" si="418"/>
        <v>1</v>
      </c>
      <c r="AI1026" s="6">
        <f t="shared" si="419"/>
        <v>1.5112581027806993E-2</v>
      </c>
      <c r="AJ1026" s="2">
        <f t="shared" si="420"/>
        <v>0.32063075024787419</v>
      </c>
      <c r="AK1026" s="14">
        <f t="shared" si="415"/>
        <v>0</v>
      </c>
    </row>
    <row r="1027" spans="29:37" x14ac:dyDescent="0.25">
      <c r="AC1027" s="18" t="s">
        <v>248</v>
      </c>
      <c r="AD1027" s="18" t="s">
        <v>249</v>
      </c>
      <c r="AE1027" s="19">
        <v>40966</v>
      </c>
      <c r="AF1027" s="23">
        <v>3764.33</v>
      </c>
      <c r="AG1027" s="2">
        <f t="shared" si="417"/>
        <v>3515.6869999999994</v>
      </c>
      <c r="AH1027" s="25">
        <f t="shared" si="418"/>
        <v>1</v>
      </c>
      <c r="AI1027" s="6">
        <f t="shared" si="419"/>
        <v>1.9990310954476342E-3</v>
      </c>
      <c r="AJ1027" s="2">
        <f t="shared" si="420"/>
        <v>0.32063075024787419</v>
      </c>
    </row>
    <row r="1028" spans="29:37" x14ac:dyDescent="0.25">
      <c r="AC1028" s="18" t="s">
        <v>248</v>
      </c>
      <c r="AD1028" s="18" t="s">
        <v>249</v>
      </c>
      <c r="AE1028" s="19">
        <v>40967</v>
      </c>
      <c r="AF1028" s="23">
        <v>3745.58</v>
      </c>
      <c r="AG1028" s="2">
        <f t="shared" si="417"/>
        <v>3538.2415000000001</v>
      </c>
      <c r="AH1028" s="25">
        <f t="shared" si="418"/>
        <v>1</v>
      </c>
      <c r="AI1028" s="6">
        <f t="shared" si="419"/>
        <v>-4.9809660683308721E-3</v>
      </c>
      <c r="AJ1028" s="2">
        <f t="shared" si="420"/>
        <v>0.32063075024787419</v>
      </c>
    </row>
    <row r="1029" spans="29:37" x14ac:dyDescent="0.25">
      <c r="AC1029" s="18" t="s">
        <v>248</v>
      </c>
      <c r="AD1029" s="18" t="s">
        <v>249</v>
      </c>
      <c r="AE1029" s="19">
        <v>40968</v>
      </c>
      <c r="AF1029" s="23">
        <v>3696.14</v>
      </c>
      <c r="AG1029" s="2">
        <f t="shared" si="417"/>
        <v>3559.7369999999996</v>
      </c>
      <c r="AH1029" s="25">
        <f t="shared" si="418"/>
        <v>1</v>
      </c>
      <c r="AI1029" s="6">
        <f t="shared" si="419"/>
        <v>-1.3199557878886603E-2</v>
      </c>
      <c r="AJ1029" s="2">
        <f t="shared" si="420"/>
        <v>0.32063075024787419</v>
      </c>
    </row>
    <row r="1030" spans="29:37" x14ac:dyDescent="0.25">
      <c r="AC1030" s="18" t="s">
        <v>248</v>
      </c>
      <c r="AD1030" s="18" t="s">
        <v>249</v>
      </c>
      <c r="AE1030" s="19">
        <v>40969</v>
      </c>
      <c r="AF1030" s="23">
        <v>3715.67</v>
      </c>
      <c r="AG1030" s="2">
        <f t="shared" si="417"/>
        <v>3579.1130000000003</v>
      </c>
      <c r="AH1030" s="25">
        <f t="shared" si="418"/>
        <v>1</v>
      </c>
      <c r="AI1030" s="6">
        <f t="shared" si="419"/>
        <v>5.2838907617136499E-3</v>
      </c>
      <c r="AJ1030" s="2">
        <f t="shared" si="420"/>
        <v>0.32063075024787419</v>
      </c>
    </row>
    <row r="1031" spans="29:37" x14ac:dyDescent="0.25">
      <c r="AC1031" s="18" t="s">
        <v>248</v>
      </c>
      <c r="AD1031" s="18" t="s">
        <v>249</v>
      </c>
      <c r="AE1031" s="19">
        <v>40970</v>
      </c>
      <c r="AF1031" s="23">
        <v>3794.42</v>
      </c>
      <c r="AG1031" s="2">
        <f t="shared" si="417"/>
        <v>3599.6815000000001</v>
      </c>
      <c r="AH1031" s="25">
        <f t="shared" si="418"/>
        <v>1</v>
      </c>
      <c r="AI1031" s="6">
        <f t="shared" si="419"/>
        <v>2.1194024227124686E-2</v>
      </c>
      <c r="AJ1031" s="2">
        <f t="shared" si="420"/>
        <v>0.32063075024787419</v>
      </c>
      <c r="AK1031" s="14">
        <f t="shared" ref="AK1031" si="424">AJ1031/AJ1021-1</f>
        <v>0</v>
      </c>
    </row>
    <row r="1032" spans="29:37" x14ac:dyDescent="0.25">
      <c r="AC1032" s="18" t="s">
        <v>248</v>
      </c>
      <c r="AD1032" s="18" t="s">
        <v>249</v>
      </c>
      <c r="AE1032" s="19">
        <v>40973</v>
      </c>
      <c r="AF1032" s="23">
        <v>3798.38</v>
      </c>
      <c r="AG1032" s="2">
        <f t="shared" si="417"/>
        <v>3618.9800000000009</v>
      </c>
      <c r="AH1032" s="25">
        <f t="shared" si="418"/>
        <v>1</v>
      </c>
      <c r="AI1032" s="6">
        <f t="shared" si="419"/>
        <v>1.0436377628202376E-3</v>
      </c>
      <c r="AJ1032" s="2">
        <f t="shared" si="420"/>
        <v>0.32063075024787419</v>
      </c>
    </row>
    <row r="1033" spans="29:37" x14ac:dyDescent="0.25">
      <c r="AC1033" s="18" t="s">
        <v>248</v>
      </c>
      <c r="AD1033" s="18" t="s">
        <v>249</v>
      </c>
      <c r="AE1033" s="19">
        <v>40974</v>
      </c>
      <c r="AF1033" s="23">
        <v>3760.59</v>
      </c>
      <c r="AG1033" s="2">
        <f t="shared" si="417"/>
        <v>3639.1675000000005</v>
      </c>
      <c r="AH1033" s="25">
        <f t="shared" si="418"/>
        <v>1</v>
      </c>
      <c r="AI1033" s="6">
        <f t="shared" si="419"/>
        <v>-9.9489782486217315E-3</v>
      </c>
      <c r="AJ1033" s="2">
        <f t="shared" si="420"/>
        <v>0.32063075024787419</v>
      </c>
    </row>
    <row r="1034" spans="29:37" x14ac:dyDescent="0.25">
      <c r="AC1034" s="18" t="s">
        <v>248</v>
      </c>
      <c r="AD1034" s="18" t="s">
        <v>249</v>
      </c>
      <c r="AE1034" s="19">
        <v>40975</v>
      </c>
      <c r="AF1034" s="23">
        <v>3732.71</v>
      </c>
      <c r="AG1034" s="2">
        <f t="shared" si="417"/>
        <v>3653.5270000000005</v>
      </c>
      <c r="AH1034" s="25">
        <f t="shared" si="418"/>
        <v>1</v>
      </c>
      <c r="AI1034" s="6">
        <f t="shared" si="419"/>
        <v>-7.4137302923211745E-3</v>
      </c>
      <c r="AJ1034" s="2">
        <f t="shared" si="420"/>
        <v>0.32063075024787419</v>
      </c>
    </row>
    <row r="1035" spans="29:37" x14ac:dyDescent="0.25">
      <c r="AC1035" s="18" t="s">
        <v>248</v>
      </c>
      <c r="AD1035" s="18" t="s">
        <v>249</v>
      </c>
      <c r="AE1035" s="19">
        <v>40976</v>
      </c>
      <c r="AF1035" s="23">
        <v>3791.83</v>
      </c>
      <c r="AG1035" s="2">
        <f t="shared" si="417"/>
        <v>3669.6260000000002</v>
      </c>
      <c r="AH1035" s="25">
        <f t="shared" si="418"/>
        <v>1</v>
      </c>
      <c r="AI1035" s="6">
        <f t="shared" si="419"/>
        <v>1.583835872596584E-2</v>
      </c>
      <c r="AJ1035" s="2">
        <f t="shared" si="420"/>
        <v>0.32063075024787419</v>
      </c>
    </row>
    <row r="1036" spans="29:37" x14ac:dyDescent="0.25">
      <c r="AC1036" s="18" t="s">
        <v>248</v>
      </c>
      <c r="AD1036" s="18" t="s">
        <v>249</v>
      </c>
      <c r="AE1036" s="19">
        <v>40977</v>
      </c>
      <c r="AF1036" s="23">
        <v>3848.11</v>
      </c>
      <c r="AG1036" s="2">
        <f t="shared" si="417"/>
        <v>3687.6200000000003</v>
      </c>
      <c r="AH1036" s="25">
        <f t="shared" si="418"/>
        <v>1</v>
      </c>
      <c r="AI1036" s="6">
        <f t="shared" si="419"/>
        <v>1.4842437556536137E-2</v>
      </c>
      <c r="AJ1036" s="2">
        <f t="shared" si="420"/>
        <v>0.32063075024787419</v>
      </c>
      <c r="AK1036" s="14">
        <f t="shared" ref="AK1036:AK1086" si="425">AJ1036/AJ1026-1</f>
        <v>0</v>
      </c>
    </row>
    <row r="1037" spans="29:37" x14ac:dyDescent="0.25">
      <c r="AC1037" s="18" t="s">
        <v>248</v>
      </c>
      <c r="AD1037" s="18" t="s">
        <v>249</v>
      </c>
      <c r="AE1037" s="19">
        <v>40980</v>
      </c>
      <c r="AF1037" s="23">
        <v>3871.12</v>
      </c>
      <c r="AG1037" s="2">
        <f t="shared" si="417"/>
        <v>3705.1819999999993</v>
      </c>
      <c r="AH1037" s="25">
        <f t="shared" si="418"/>
        <v>1</v>
      </c>
      <c r="AI1037" s="6">
        <f t="shared" si="419"/>
        <v>5.9795587963960006E-3</v>
      </c>
      <c r="AJ1037" s="2">
        <f t="shared" si="420"/>
        <v>0.32063075024787419</v>
      </c>
    </row>
    <row r="1038" spans="29:37" x14ac:dyDescent="0.25">
      <c r="AC1038" s="18" t="s">
        <v>248</v>
      </c>
      <c r="AD1038" s="18" t="s">
        <v>249</v>
      </c>
      <c r="AE1038" s="19">
        <v>40981</v>
      </c>
      <c r="AF1038" s="23">
        <v>3910.06</v>
      </c>
      <c r="AG1038" s="2">
        <f t="shared" si="417"/>
        <v>3724.4534999999987</v>
      </c>
      <c r="AH1038" s="25">
        <f t="shared" si="418"/>
        <v>1</v>
      </c>
      <c r="AI1038" s="6">
        <f t="shared" si="419"/>
        <v>1.005910434189583E-2</v>
      </c>
      <c r="AJ1038" s="2">
        <f t="shared" si="420"/>
        <v>0.32063075024787419</v>
      </c>
    </row>
    <row r="1039" spans="29:37" x14ac:dyDescent="0.25">
      <c r="AC1039" s="18" t="s">
        <v>248</v>
      </c>
      <c r="AD1039" s="18" t="s">
        <v>249</v>
      </c>
      <c r="AE1039" s="19">
        <v>40982</v>
      </c>
      <c r="AF1039" s="23">
        <v>3734.32</v>
      </c>
      <c r="AG1039" s="2">
        <f t="shared" si="417"/>
        <v>3732.2620000000002</v>
      </c>
      <c r="AH1039" s="25">
        <f t="shared" si="418"/>
        <v>1</v>
      </c>
      <c r="AI1039" s="6">
        <f t="shared" si="419"/>
        <v>-4.4945601857771966E-2</v>
      </c>
      <c r="AJ1039" s="2">
        <f t="shared" si="420"/>
        <v>0.32063075024787419</v>
      </c>
    </row>
    <row r="1040" spans="29:37" x14ac:dyDescent="0.25">
      <c r="AC1040" s="18" t="s">
        <v>248</v>
      </c>
      <c r="AD1040" s="18" t="s">
        <v>249</v>
      </c>
      <c r="AE1040" s="19">
        <v>40983</v>
      </c>
      <c r="AF1040" s="23">
        <v>3689.01</v>
      </c>
      <c r="AG1040" s="2">
        <f t="shared" si="417"/>
        <v>3737.8525</v>
      </c>
      <c r="AH1040" s="25">
        <f t="shared" si="418"/>
        <v>0</v>
      </c>
      <c r="AI1040" s="6">
        <f t="shared" si="419"/>
        <v>-1.2133400458450239E-2</v>
      </c>
      <c r="AJ1040" s="2">
        <f t="shared" si="420"/>
        <v>0.32063075024787419</v>
      </c>
    </row>
    <row r="1041" spans="29:37" x14ac:dyDescent="0.25">
      <c r="AC1041" s="18" t="s">
        <v>248</v>
      </c>
      <c r="AD1041" s="18" t="s">
        <v>249</v>
      </c>
      <c r="AE1041" s="19">
        <v>40984</v>
      </c>
      <c r="AF1041" s="23">
        <v>3786.62</v>
      </c>
      <c r="AG1041" s="2">
        <f t="shared" si="417"/>
        <v>3748.9180000000001</v>
      </c>
      <c r="AH1041" s="25">
        <f t="shared" si="418"/>
        <v>1</v>
      </c>
      <c r="AI1041" s="6">
        <f t="shared" si="419"/>
        <v>2.6459673462527755E-2</v>
      </c>
      <c r="AJ1041" s="2">
        <f t="shared" si="420"/>
        <v>0.32911453520147821</v>
      </c>
      <c r="AK1041" s="14">
        <f t="shared" ref="AK1041:AK1091" si="426">AJ1041/AJ1031-1</f>
        <v>2.6459673462527755E-2</v>
      </c>
    </row>
    <row r="1042" spans="29:37" x14ac:dyDescent="0.25">
      <c r="AC1042" s="18" t="s">
        <v>248</v>
      </c>
      <c r="AD1042" s="18" t="s">
        <v>249</v>
      </c>
      <c r="AE1042" s="19">
        <v>40987</v>
      </c>
      <c r="AF1042" s="23">
        <v>3829.7</v>
      </c>
      <c r="AG1042" s="2">
        <f t="shared" si="417"/>
        <v>3761.6799999999994</v>
      </c>
      <c r="AH1042" s="25">
        <f t="shared" si="418"/>
        <v>1</v>
      </c>
      <c r="AI1042" s="6">
        <f t="shared" si="419"/>
        <v>1.1376900771664422E-2</v>
      </c>
      <c r="AJ1042" s="2">
        <f t="shared" si="420"/>
        <v>0.32911453520147821</v>
      </c>
    </row>
    <row r="1043" spans="29:37" x14ac:dyDescent="0.25">
      <c r="AC1043" s="18" t="s">
        <v>248</v>
      </c>
      <c r="AD1043" s="18" t="s">
        <v>249</v>
      </c>
      <c r="AE1043" s="19">
        <v>40988</v>
      </c>
      <c r="AF1043" s="23">
        <v>3746.28</v>
      </c>
      <c r="AG1043" s="2">
        <f t="shared" si="417"/>
        <v>3768.0789999999993</v>
      </c>
      <c r="AH1043" s="25">
        <f t="shared" si="418"/>
        <v>0</v>
      </c>
      <c r="AI1043" s="6">
        <f t="shared" si="419"/>
        <v>-2.1782385043214725E-2</v>
      </c>
      <c r="AJ1043" s="2">
        <f t="shared" si="420"/>
        <v>0.32911453520147821</v>
      </c>
    </row>
    <row r="1044" spans="29:37" x14ac:dyDescent="0.25">
      <c r="AC1044" s="18" t="s">
        <v>248</v>
      </c>
      <c r="AD1044" s="18" t="s">
        <v>249</v>
      </c>
      <c r="AE1044" s="19">
        <v>40989</v>
      </c>
      <c r="AF1044" s="23">
        <v>3760.05</v>
      </c>
      <c r="AG1044" s="2">
        <f t="shared" si="417"/>
        <v>3771.6315000000004</v>
      </c>
      <c r="AH1044" s="25">
        <f t="shared" si="418"/>
        <v>0</v>
      </c>
      <c r="AI1044" s="6">
        <f t="shared" si="419"/>
        <v>3.6756462410711954E-3</v>
      </c>
      <c r="AJ1044" s="2">
        <f t="shared" si="420"/>
        <v>0.33032424380567343</v>
      </c>
    </row>
    <row r="1045" spans="29:37" x14ac:dyDescent="0.25">
      <c r="AC1045" s="18" t="s">
        <v>248</v>
      </c>
      <c r="AD1045" s="18" t="s">
        <v>249</v>
      </c>
      <c r="AE1045" s="19">
        <v>40990</v>
      </c>
      <c r="AF1045" s="23">
        <v>3742.39</v>
      </c>
      <c r="AG1045" s="2">
        <f t="shared" si="417"/>
        <v>3773.7065000000002</v>
      </c>
      <c r="AH1045" s="25">
        <f t="shared" si="418"/>
        <v>0</v>
      </c>
      <c r="AI1045" s="6">
        <f t="shared" si="419"/>
        <v>-4.6967460539089068E-3</v>
      </c>
      <c r="AJ1045" s="2">
        <f t="shared" si="420"/>
        <v>0.32877279471706872</v>
      </c>
    </row>
    <row r="1046" spans="29:37" x14ac:dyDescent="0.25">
      <c r="AC1046" s="18" t="s">
        <v>248</v>
      </c>
      <c r="AD1046" s="18" t="s">
        <v>249</v>
      </c>
      <c r="AE1046" s="19">
        <v>40991</v>
      </c>
      <c r="AF1046" s="23">
        <v>3670.13</v>
      </c>
      <c r="AG1046" s="2">
        <f t="shared" ref="AG1046:AG1109" si="427">AVERAGE(AF1027:AF1046)</f>
        <v>3769.3720000000003</v>
      </c>
      <c r="AH1046" s="25">
        <f t="shared" ref="AH1046:AH1109" si="428">IF(AF1046&gt;AG1046,1,0)</f>
        <v>0</v>
      </c>
      <c r="AI1046" s="6">
        <f t="shared" si="419"/>
        <v>-1.9308516749991234E-2</v>
      </c>
      <c r="AJ1046" s="2">
        <f t="shared" si="420"/>
        <v>0.32242467970333277</v>
      </c>
      <c r="AK1046" s="14">
        <f t="shared" ref="AK1046" si="429">AJ1046/AJ1036-1</f>
        <v>5.5950012719359066E-3</v>
      </c>
    </row>
    <row r="1047" spans="29:37" x14ac:dyDescent="0.25">
      <c r="AC1047" s="18" t="s">
        <v>248</v>
      </c>
      <c r="AD1047" s="18" t="s">
        <v>249</v>
      </c>
      <c r="AE1047" s="19">
        <v>40994</v>
      </c>
      <c r="AF1047" s="23">
        <v>3666.28</v>
      </c>
      <c r="AG1047" s="2">
        <f t="shared" si="427"/>
        <v>3764.4695000000006</v>
      </c>
      <c r="AH1047" s="25">
        <f t="shared" si="428"/>
        <v>0</v>
      </c>
      <c r="AI1047" s="6">
        <f t="shared" ref="AI1047:AI1110" si="430">AF1047/AF1046-1</f>
        <v>-1.0490091631630838E-3</v>
      </c>
      <c r="AJ1047" s="2">
        <f t="shared" ref="AJ1047:AJ1110" si="431">IF(AH1046&lt;1,AJ1046*(1+AI1047), AJ1046)</f>
        <v>0.32208645325989405</v>
      </c>
    </row>
    <row r="1048" spans="29:37" x14ac:dyDescent="0.25">
      <c r="AC1048" s="18" t="s">
        <v>248</v>
      </c>
      <c r="AD1048" s="18" t="s">
        <v>249</v>
      </c>
      <c r="AE1048" s="19">
        <v>40995</v>
      </c>
      <c r="AF1048" s="23">
        <v>3652.88</v>
      </c>
      <c r="AG1048" s="2">
        <f t="shared" si="427"/>
        <v>3759.8344999999999</v>
      </c>
      <c r="AH1048" s="25">
        <f t="shared" si="428"/>
        <v>0</v>
      </c>
      <c r="AI1048" s="6">
        <f t="shared" si="430"/>
        <v>-3.6549308836204553E-3</v>
      </c>
      <c r="AJ1048" s="2">
        <f t="shared" si="431"/>
        <v>0.3209092495346787</v>
      </c>
    </row>
    <row r="1049" spans="29:37" x14ac:dyDescent="0.25">
      <c r="AC1049" s="18" t="s">
        <v>248</v>
      </c>
      <c r="AD1049" s="18" t="s">
        <v>249</v>
      </c>
      <c r="AE1049" s="19">
        <v>40996</v>
      </c>
      <c r="AF1049" s="23">
        <v>3490.01</v>
      </c>
      <c r="AG1049" s="2">
        <f t="shared" si="427"/>
        <v>3749.5279999999998</v>
      </c>
      <c r="AH1049" s="25">
        <f t="shared" si="428"/>
        <v>0</v>
      </c>
      <c r="AI1049" s="6">
        <f t="shared" si="430"/>
        <v>-4.4586737040362645E-2</v>
      </c>
      <c r="AJ1049" s="2">
        <f t="shared" si="431"/>
        <v>0.30660095321185588</v>
      </c>
    </row>
    <row r="1050" spans="29:37" x14ac:dyDescent="0.25">
      <c r="AC1050" s="18" t="s">
        <v>248</v>
      </c>
      <c r="AD1050" s="18" t="s">
        <v>249</v>
      </c>
      <c r="AE1050" s="19">
        <v>40997</v>
      </c>
      <c r="AF1050" s="23">
        <v>3425.7</v>
      </c>
      <c r="AG1050" s="2">
        <f t="shared" si="427"/>
        <v>3735.0294999999996</v>
      </c>
      <c r="AH1050" s="25">
        <f t="shared" si="428"/>
        <v>0</v>
      </c>
      <c r="AI1050" s="6">
        <f t="shared" si="430"/>
        <v>-1.8426881298334474E-2</v>
      </c>
      <c r="AJ1050" s="2">
        <f t="shared" si="431"/>
        <v>0.3009512538410648</v>
      </c>
    </row>
    <row r="1051" spans="29:37" x14ac:dyDescent="0.25">
      <c r="AC1051" s="18" t="s">
        <v>248</v>
      </c>
      <c r="AD1051" s="18" t="s">
        <v>249</v>
      </c>
      <c r="AE1051" s="19">
        <v>40998</v>
      </c>
      <c r="AF1051" s="23">
        <v>3416.86</v>
      </c>
      <c r="AG1051" s="2">
        <f t="shared" si="427"/>
        <v>3716.151499999999</v>
      </c>
      <c r="AH1051" s="25">
        <f t="shared" si="428"/>
        <v>0</v>
      </c>
      <c r="AI1051" s="6">
        <f t="shared" si="430"/>
        <v>-2.5804944974748834E-3</v>
      </c>
      <c r="AJ1051" s="2">
        <f t="shared" si="431"/>
        <v>0.30017465078651978</v>
      </c>
      <c r="AK1051" s="14">
        <f t="shared" ref="AK1051:AK1101" si="432">AJ1051/AJ1041-1</f>
        <v>-8.7932562435268702E-2</v>
      </c>
    </row>
    <row r="1052" spans="29:37" x14ac:dyDescent="0.25">
      <c r="AC1052" s="18" t="s">
        <v>248</v>
      </c>
      <c r="AD1052" s="18" t="s">
        <v>249</v>
      </c>
      <c r="AE1052" s="19">
        <v>41004</v>
      </c>
      <c r="AF1052" s="23">
        <v>3531.55</v>
      </c>
      <c r="AG1052" s="2">
        <f t="shared" si="427"/>
        <v>3702.81</v>
      </c>
      <c r="AH1052" s="25">
        <f t="shared" si="428"/>
        <v>0</v>
      </c>
      <c r="AI1052" s="6">
        <f t="shared" si="430"/>
        <v>3.3565905539003627E-2</v>
      </c>
      <c r="AJ1052" s="2">
        <f t="shared" si="431"/>
        <v>0.31025028476002353</v>
      </c>
    </row>
    <row r="1053" spans="29:37" x14ac:dyDescent="0.25">
      <c r="AC1053" s="18" t="s">
        <v>248</v>
      </c>
      <c r="AD1053" s="18" t="s">
        <v>249</v>
      </c>
      <c r="AE1053" s="19">
        <v>41005</v>
      </c>
      <c r="AF1053" s="23">
        <v>3554.03</v>
      </c>
      <c r="AG1053" s="2">
        <f t="shared" si="427"/>
        <v>3692.482</v>
      </c>
      <c r="AH1053" s="25">
        <f t="shared" si="428"/>
        <v>0</v>
      </c>
      <c r="AI1053" s="6">
        <f t="shared" si="430"/>
        <v>6.3654769152354795E-3</v>
      </c>
      <c r="AJ1053" s="2">
        <f t="shared" si="431"/>
        <v>0.31222517578560871</v>
      </c>
    </row>
    <row r="1054" spans="29:37" x14ac:dyDescent="0.25">
      <c r="AC1054" s="18" t="s">
        <v>248</v>
      </c>
      <c r="AD1054" s="18" t="s">
        <v>249</v>
      </c>
      <c r="AE1054" s="19">
        <v>41008</v>
      </c>
      <c r="AF1054" s="23">
        <v>3512.91</v>
      </c>
      <c r="AG1054" s="2">
        <f t="shared" si="427"/>
        <v>3681.4919999999997</v>
      </c>
      <c r="AH1054" s="25">
        <f t="shared" si="428"/>
        <v>0</v>
      </c>
      <c r="AI1054" s="6">
        <f t="shared" si="430"/>
        <v>-1.1569964237780894E-2</v>
      </c>
      <c r="AJ1054" s="2">
        <f t="shared" si="431"/>
        <v>0.30861274166763436</v>
      </c>
    </row>
    <row r="1055" spans="29:37" x14ac:dyDescent="0.25">
      <c r="AC1055" s="18" t="s">
        <v>248</v>
      </c>
      <c r="AD1055" s="18" t="s">
        <v>249</v>
      </c>
      <c r="AE1055" s="19">
        <v>41009</v>
      </c>
      <c r="AF1055" s="23">
        <v>3554.04</v>
      </c>
      <c r="AG1055" s="2">
        <f t="shared" si="427"/>
        <v>3669.6024999999995</v>
      </c>
      <c r="AH1055" s="25">
        <f t="shared" si="428"/>
        <v>0</v>
      </c>
      <c r="AI1055" s="6">
        <f t="shared" si="430"/>
        <v>1.1708241884933024E-2</v>
      </c>
      <c r="AJ1055" s="2">
        <f t="shared" si="431"/>
        <v>0.31222605429585137</v>
      </c>
    </row>
    <row r="1056" spans="29:37" x14ac:dyDescent="0.25">
      <c r="AC1056" s="18" t="s">
        <v>248</v>
      </c>
      <c r="AD1056" s="18" t="s">
        <v>249</v>
      </c>
      <c r="AE1056" s="19">
        <v>41010</v>
      </c>
      <c r="AF1056" s="23">
        <v>3566.48</v>
      </c>
      <c r="AG1056" s="2">
        <f t="shared" si="427"/>
        <v>3655.5209999999993</v>
      </c>
      <c r="AH1056" s="25">
        <f t="shared" si="428"/>
        <v>0</v>
      </c>
      <c r="AI1056" s="6">
        <f t="shared" si="430"/>
        <v>3.5002419781431371E-3</v>
      </c>
      <c r="AJ1056" s="2">
        <f t="shared" si="431"/>
        <v>0.31331892103776771</v>
      </c>
      <c r="AK1056" s="14">
        <f t="shared" ref="AK1056" si="433">AJ1056/AJ1046-1</f>
        <v>-2.824150643165213E-2</v>
      </c>
    </row>
    <row r="1057" spans="29:37" x14ac:dyDescent="0.25">
      <c r="AC1057" s="18" t="s">
        <v>248</v>
      </c>
      <c r="AD1057" s="18" t="s">
        <v>249</v>
      </c>
      <c r="AE1057" s="19">
        <v>41011</v>
      </c>
      <c r="AF1057" s="23">
        <v>3640.41</v>
      </c>
      <c r="AG1057" s="2">
        <f t="shared" si="427"/>
        <v>3643.9854999999998</v>
      </c>
      <c r="AH1057" s="25">
        <f t="shared" si="428"/>
        <v>0</v>
      </c>
      <c r="AI1057" s="6">
        <f t="shared" si="430"/>
        <v>2.0729122271819778E-2</v>
      </c>
      <c r="AJ1057" s="2">
        <f t="shared" si="431"/>
        <v>0.31981374726203426</v>
      </c>
    </row>
    <row r="1058" spans="29:37" x14ac:dyDescent="0.25">
      <c r="AC1058" s="18" t="s">
        <v>248</v>
      </c>
      <c r="AD1058" s="18" t="s">
        <v>249</v>
      </c>
      <c r="AE1058" s="19">
        <v>41012</v>
      </c>
      <c r="AF1058" s="23">
        <v>3675.03</v>
      </c>
      <c r="AG1058" s="2">
        <f t="shared" si="427"/>
        <v>3632.2340000000004</v>
      </c>
      <c r="AH1058" s="25">
        <f t="shared" si="428"/>
        <v>1</v>
      </c>
      <c r="AI1058" s="6">
        <f t="shared" si="430"/>
        <v>9.5099178389248529E-3</v>
      </c>
      <c r="AJ1058" s="2">
        <f t="shared" si="431"/>
        <v>0.32285514972225487</v>
      </c>
    </row>
    <row r="1059" spans="29:37" x14ac:dyDescent="0.25">
      <c r="AC1059" s="18" t="s">
        <v>248</v>
      </c>
      <c r="AD1059" s="18" t="s">
        <v>249</v>
      </c>
      <c r="AE1059" s="19">
        <v>41015</v>
      </c>
      <c r="AF1059" s="23">
        <v>3685.48</v>
      </c>
      <c r="AG1059" s="2">
        <f t="shared" si="427"/>
        <v>3629.7919999999999</v>
      </c>
      <c r="AH1059" s="25">
        <f t="shared" si="428"/>
        <v>1</v>
      </c>
      <c r="AI1059" s="6">
        <f t="shared" si="430"/>
        <v>2.8435142026050908E-3</v>
      </c>
      <c r="AJ1059" s="2">
        <f t="shared" si="431"/>
        <v>0.32285514972225487</v>
      </c>
    </row>
    <row r="1060" spans="29:37" x14ac:dyDescent="0.25">
      <c r="AC1060" s="18" t="s">
        <v>248</v>
      </c>
      <c r="AD1060" s="18" t="s">
        <v>249</v>
      </c>
      <c r="AE1060" s="19">
        <v>41016</v>
      </c>
      <c r="AF1060" s="23">
        <v>3631.56</v>
      </c>
      <c r="AG1060" s="2">
        <f t="shared" si="427"/>
        <v>3626.9195</v>
      </c>
      <c r="AH1060" s="25">
        <f t="shared" si="428"/>
        <v>1</v>
      </c>
      <c r="AI1060" s="6">
        <f t="shared" si="430"/>
        <v>-1.4630387357956076E-2</v>
      </c>
      <c r="AJ1060" s="2">
        <f t="shared" si="431"/>
        <v>0.32285514972225487</v>
      </c>
    </row>
    <row r="1061" spans="29:37" x14ac:dyDescent="0.25">
      <c r="AC1061" s="18" t="s">
        <v>248</v>
      </c>
      <c r="AD1061" s="18" t="s">
        <v>249</v>
      </c>
      <c r="AE1061" s="19">
        <v>41017</v>
      </c>
      <c r="AF1061" s="23">
        <v>3714.02</v>
      </c>
      <c r="AG1061" s="2">
        <f t="shared" si="427"/>
        <v>3623.2895000000012</v>
      </c>
      <c r="AH1061" s="25">
        <f t="shared" si="428"/>
        <v>1</v>
      </c>
      <c r="AI1061" s="6">
        <f t="shared" si="430"/>
        <v>2.2706495280265138E-2</v>
      </c>
      <c r="AJ1061" s="2">
        <f t="shared" si="431"/>
        <v>0.32285514972225487</v>
      </c>
      <c r="AK1061" s="14">
        <f t="shared" si="425"/>
        <v>7.5557675760786314E-2</v>
      </c>
    </row>
    <row r="1062" spans="29:37" x14ac:dyDescent="0.25">
      <c r="AC1062" s="18" t="s">
        <v>248</v>
      </c>
      <c r="AD1062" s="18" t="s">
        <v>249</v>
      </c>
      <c r="AE1062" s="19">
        <v>41018</v>
      </c>
      <c r="AF1062" s="23">
        <v>3704.71</v>
      </c>
      <c r="AG1062" s="2">
        <f t="shared" si="427"/>
        <v>3617.04</v>
      </c>
      <c r="AH1062" s="25">
        <f t="shared" si="428"/>
        <v>1</v>
      </c>
      <c r="AI1062" s="6">
        <f t="shared" si="430"/>
        <v>-2.5067177882724945E-3</v>
      </c>
      <c r="AJ1062" s="2">
        <f t="shared" si="431"/>
        <v>0.32285514972225487</v>
      </c>
    </row>
    <row r="1063" spans="29:37" x14ac:dyDescent="0.25">
      <c r="AC1063" s="18" t="s">
        <v>248</v>
      </c>
      <c r="AD1063" s="18" t="s">
        <v>249</v>
      </c>
      <c r="AE1063" s="19">
        <v>41019</v>
      </c>
      <c r="AF1063" s="23">
        <v>3736.37</v>
      </c>
      <c r="AG1063" s="2">
        <f t="shared" si="427"/>
        <v>3616.5445</v>
      </c>
      <c r="AH1063" s="25">
        <f t="shared" si="428"/>
        <v>1</v>
      </c>
      <c r="AI1063" s="6">
        <f t="shared" si="430"/>
        <v>8.5458780849243521E-3</v>
      </c>
      <c r="AJ1063" s="2">
        <f t="shared" si="431"/>
        <v>0.32285514972225487</v>
      </c>
    </row>
    <row r="1064" spans="29:37" x14ac:dyDescent="0.25">
      <c r="AC1064" s="18" t="s">
        <v>248</v>
      </c>
      <c r="AD1064" s="18" t="s">
        <v>249</v>
      </c>
      <c r="AE1064" s="19">
        <v>41022</v>
      </c>
      <c r="AF1064" s="23">
        <v>3691.57</v>
      </c>
      <c r="AG1064" s="2">
        <f t="shared" si="427"/>
        <v>3613.1205000000009</v>
      </c>
      <c r="AH1064" s="25">
        <f t="shared" si="428"/>
        <v>1</v>
      </c>
      <c r="AI1064" s="6">
        <f t="shared" si="430"/>
        <v>-1.1990247218557015E-2</v>
      </c>
      <c r="AJ1064" s="2">
        <f t="shared" si="431"/>
        <v>0.32285514972225487</v>
      </c>
    </row>
    <row r="1065" spans="29:37" x14ac:dyDescent="0.25">
      <c r="AC1065" s="18" t="s">
        <v>248</v>
      </c>
      <c r="AD1065" s="18" t="s">
        <v>249</v>
      </c>
      <c r="AE1065" s="19">
        <v>41023</v>
      </c>
      <c r="AF1065" s="23">
        <v>3666.4</v>
      </c>
      <c r="AG1065" s="2">
        <f t="shared" si="427"/>
        <v>3609.3209999999999</v>
      </c>
      <c r="AH1065" s="25">
        <f t="shared" si="428"/>
        <v>1</v>
      </c>
      <c r="AI1065" s="6">
        <f t="shared" si="430"/>
        <v>-6.8182372269792735E-3</v>
      </c>
      <c r="AJ1065" s="2">
        <f t="shared" si="431"/>
        <v>0.32285514972225487</v>
      </c>
    </row>
    <row r="1066" spans="29:37" x14ac:dyDescent="0.25">
      <c r="AC1066" s="18" t="s">
        <v>248</v>
      </c>
      <c r="AD1066" s="18" t="s">
        <v>249</v>
      </c>
      <c r="AE1066" s="19">
        <v>41024</v>
      </c>
      <c r="AF1066" s="23">
        <v>3718.91</v>
      </c>
      <c r="AG1066" s="2">
        <f t="shared" si="427"/>
        <v>3611.7599999999998</v>
      </c>
      <c r="AH1066" s="25">
        <f t="shared" si="428"/>
        <v>1</v>
      </c>
      <c r="AI1066" s="6">
        <f t="shared" si="430"/>
        <v>1.4321950687322671E-2</v>
      </c>
      <c r="AJ1066" s="2">
        <f t="shared" si="431"/>
        <v>0.32285514972225487</v>
      </c>
      <c r="AK1066" s="14">
        <f t="shared" si="426"/>
        <v>3.0436172360422731E-2</v>
      </c>
    </row>
    <row r="1067" spans="29:37" x14ac:dyDescent="0.25">
      <c r="AC1067" s="18" t="s">
        <v>248</v>
      </c>
      <c r="AD1067" s="18" t="s">
        <v>249</v>
      </c>
      <c r="AE1067" s="19">
        <v>41025</v>
      </c>
      <c r="AF1067" s="23">
        <v>3700.03</v>
      </c>
      <c r="AG1067" s="2">
        <f t="shared" si="427"/>
        <v>3613.4474999999998</v>
      </c>
      <c r="AH1067" s="25">
        <f t="shared" si="428"/>
        <v>1</v>
      </c>
      <c r="AI1067" s="6">
        <f t="shared" si="430"/>
        <v>-5.07675636140692E-3</v>
      </c>
      <c r="AJ1067" s="2">
        <f t="shared" si="431"/>
        <v>0.32285514972225487</v>
      </c>
    </row>
    <row r="1068" spans="29:37" x14ac:dyDescent="0.25">
      <c r="AC1068" s="18" t="s">
        <v>248</v>
      </c>
      <c r="AD1068" s="18" t="s">
        <v>249</v>
      </c>
      <c r="AE1068" s="19">
        <v>41026</v>
      </c>
      <c r="AF1068" s="23">
        <v>3664.64</v>
      </c>
      <c r="AG1068" s="2">
        <f t="shared" si="427"/>
        <v>3614.0354999999995</v>
      </c>
      <c r="AH1068" s="25">
        <f t="shared" si="428"/>
        <v>1</v>
      </c>
      <c r="AI1068" s="6">
        <f t="shared" si="430"/>
        <v>-9.5647873125354055E-3</v>
      </c>
      <c r="AJ1068" s="2">
        <f t="shared" si="431"/>
        <v>0.32285514972225487</v>
      </c>
    </row>
    <row r="1069" spans="29:37" x14ac:dyDescent="0.25">
      <c r="AC1069" s="18" t="s">
        <v>248</v>
      </c>
      <c r="AD1069" s="18" t="s">
        <v>249</v>
      </c>
      <c r="AE1069" s="19">
        <v>41031</v>
      </c>
      <c r="AF1069" s="23">
        <v>3718.26</v>
      </c>
      <c r="AG1069" s="2">
        <f t="shared" si="427"/>
        <v>3625.4479999999994</v>
      </c>
      <c r="AH1069" s="25">
        <f t="shared" si="428"/>
        <v>1</v>
      </c>
      <c r="AI1069" s="6">
        <f t="shared" si="430"/>
        <v>1.4631723716381551E-2</v>
      </c>
      <c r="AJ1069" s="2">
        <f t="shared" si="431"/>
        <v>0.32285514972225487</v>
      </c>
    </row>
    <row r="1070" spans="29:37" x14ac:dyDescent="0.25">
      <c r="AC1070" s="18" t="s">
        <v>248</v>
      </c>
      <c r="AD1070" s="18" t="s">
        <v>249</v>
      </c>
      <c r="AE1070" s="19">
        <v>41032</v>
      </c>
      <c r="AF1070" s="23">
        <v>3733.82</v>
      </c>
      <c r="AG1070" s="2">
        <f t="shared" si="427"/>
        <v>3640.8540000000003</v>
      </c>
      <c r="AH1070" s="25">
        <f t="shared" si="428"/>
        <v>1</v>
      </c>
      <c r="AI1070" s="6">
        <f t="shared" si="430"/>
        <v>4.1847530834315805E-3</v>
      </c>
      <c r="AJ1070" s="2">
        <f t="shared" si="431"/>
        <v>0.32285514972225487</v>
      </c>
    </row>
    <row r="1071" spans="29:37" x14ac:dyDescent="0.25">
      <c r="AC1071" s="18" t="s">
        <v>248</v>
      </c>
      <c r="AD1071" s="18" t="s">
        <v>249</v>
      </c>
      <c r="AE1071" s="19">
        <v>41033</v>
      </c>
      <c r="AF1071" s="23">
        <v>3758</v>
      </c>
      <c r="AG1071" s="2">
        <f t="shared" si="427"/>
        <v>3657.9110000000001</v>
      </c>
      <c r="AH1071" s="25">
        <f t="shared" si="428"/>
        <v>1</v>
      </c>
      <c r="AI1071" s="6">
        <f t="shared" si="430"/>
        <v>6.4759415290507327E-3</v>
      </c>
      <c r="AJ1071" s="2">
        <f t="shared" si="431"/>
        <v>0.32285514972225487</v>
      </c>
      <c r="AK1071" s="14">
        <f t="shared" ref="AK1071" si="434">AJ1071/AJ1061-1</f>
        <v>0</v>
      </c>
    </row>
    <row r="1072" spans="29:37" x14ac:dyDescent="0.25">
      <c r="AC1072" s="18" t="s">
        <v>248</v>
      </c>
      <c r="AD1072" s="18" t="s">
        <v>249</v>
      </c>
      <c r="AE1072" s="19">
        <v>41036</v>
      </c>
      <c r="AF1072" s="23">
        <v>3784.56</v>
      </c>
      <c r="AG1072" s="2">
        <f t="shared" si="427"/>
        <v>3670.5614999999998</v>
      </c>
      <c r="AH1072" s="25">
        <f t="shared" si="428"/>
        <v>1</v>
      </c>
      <c r="AI1072" s="6">
        <f t="shared" si="430"/>
        <v>7.0675891431613014E-3</v>
      </c>
      <c r="AJ1072" s="2">
        <f t="shared" si="431"/>
        <v>0.32285514972225487</v>
      </c>
    </row>
    <row r="1073" spans="29:37" x14ac:dyDescent="0.25">
      <c r="AC1073" s="18" t="s">
        <v>248</v>
      </c>
      <c r="AD1073" s="18" t="s">
        <v>249</v>
      </c>
      <c r="AE1073" s="19">
        <v>41037</v>
      </c>
      <c r="AF1073" s="23">
        <v>3783.47</v>
      </c>
      <c r="AG1073" s="2">
        <f t="shared" si="427"/>
        <v>3682.0335</v>
      </c>
      <c r="AH1073" s="25">
        <f t="shared" si="428"/>
        <v>1</v>
      </c>
      <c r="AI1073" s="6">
        <f t="shared" si="430"/>
        <v>-2.8801234489617134E-4</v>
      </c>
      <c r="AJ1073" s="2">
        <f t="shared" si="431"/>
        <v>0.32285514972225487</v>
      </c>
    </row>
    <row r="1074" spans="29:37" x14ac:dyDescent="0.25">
      <c r="AC1074" s="18" t="s">
        <v>248</v>
      </c>
      <c r="AD1074" s="18" t="s">
        <v>249</v>
      </c>
      <c r="AE1074" s="19">
        <v>41038</v>
      </c>
      <c r="AF1074" s="23">
        <v>3717.47</v>
      </c>
      <c r="AG1074" s="2">
        <f t="shared" si="427"/>
        <v>3692.2615000000005</v>
      </c>
      <c r="AH1074" s="25">
        <f t="shared" si="428"/>
        <v>1</v>
      </c>
      <c r="AI1074" s="6">
        <f t="shared" si="430"/>
        <v>-1.7444303774048708E-2</v>
      </c>
      <c r="AJ1074" s="2">
        <f t="shared" si="431"/>
        <v>0.32285514972225487</v>
      </c>
    </row>
    <row r="1075" spans="29:37" x14ac:dyDescent="0.25">
      <c r="AC1075" s="18" t="s">
        <v>248</v>
      </c>
      <c r="AD1075" s="18" t="s">
        <v>249</v>
      </c>
      <c r="AE1075" s="19">
        <v>41039</v>
      </c>
      <c r="AF1075" s="23">
        <v>3731.13</v>
      </c>
      <c r="AG1075" s="2">
        <f t="shared" si="427"/>
        <v>3701.1160000000004</v>
      </c>
      <c r="AH1075" s="25">
        <f t="shared" si="428"/>
        <v>1</v>
      </c>
      <c r="AI1075" s="6">
        <f t="shared" si="430"/>
        <v>3.6745420944890306E-3</v>
      </c>
      <c r="AJ1075" s="2">
        <f t="shared" si="431"/>
        <v>0.32285514972225487</v>
      </c>
    </row>
    <row r="1076" spans="29:37" x14ac:dyDescent="0.25">
      <c r="AC1076" s="18" t="s">
        <v>248</v>
      </c>
      <c r="AD1076" s="18" t="s">
        <v>249</v>
      </c>
      <c r="AE1076" s="19">
        <v>41040</v>
      </c>
      <c r="AF1076" s="23">
        <v>3715.39</v>
      </c>
      <c r="AG1076" s="2">
        <f t="shared" si="427"/>
        <v>3708.5614999999998</v>
      </c>
      <c r="AH1076" s="25">
        <f t="shared" si="428"/>
        <v>1</v>
      </c>
      <c r="AI1076" s="6">
        <f t="shared" si="430"/>
        <v>-4.2185611329543793E-3</v>
      </c>
      <c r="AJ1076" s="2">
        <f t="shared" si="431"/>
        <v>0.32285514972225487</v>
      </c>
      <c r="AK1076" s="14">
        <f t="shared" si="432"/>
        <v>0</v>
      </c>
    </row>
    <row r="1077" spans="29:37" x14ac:dyDescent="0.25">
      <c r="AC1077" s="18" t="s">
        <v>248</v>
      </c>
      <c r="AD1077" s="18" t="s">
        <v>249</v>
      </c>
      <c r="AE1077" s="19">
        <v>41043</v>
      </c>
      <c r="AF1077" s="23">
        <v>3710.1</v>
      </c>
      <c r="AG1077" s="2">
        <f t="shared" si="427"/>
        <v>3712.0460000000007</v>
      </c>
      <c r="AH1077" s="25">
        <f t="shared" si="428"/>
        <v>0</v>
      </c>
      <c r="AI1077" s="6">
        <f t="shared" si="430"/>
        <v>-1.4238074603204476E-3</v>
      </c>
      <c r="AJ1077" s="2">
        <f t="shared" si="431"/>
        <v>0.32285514972225487</v>
      </c>
    </row>
    <row r="1078" spans="29:37" x14ac:dyDescent="0.25">
      <c r="AC1078" s="18" t="s">
        <v>248</v>
      </c>
      <c r="AD1078" s="18" t="s">
        <v>249</v>
      </c>
      <c r="AE1078" s="19">
        <v>41044</v>
      </c>
      <c r="AF1078" s="23">
        <v>3705.88</v>
      </c>
      <c r="AG1078" s="2">
        <f t="shared" si="427"/>
        <v>3713.5885000000007</v>
      </c>
      <c r="AH1078" s="25">
        <f t="shared" si="428"/>
        <v>0</v>
      </c>
      <c r="AI1078" s="6">
        <f t="shared" si="430"/>
        <v>-1.137435648634777E-3</v>
      </c>
      <c r="AJ1078" s="2">
        <f t="shared" si="431"/>
        <v>0.32248792276561544</v>
      </c>
    </row>
    <row r="1079" spans="29:37" x14ac:dyDescent="0.25">
      <c r="AC1079" s="18" t="s">
        <v>248</v>
      </c>
      <c r="AD1079" s="18" t="s">
        <v>249</v>
      </c>
      <c r="AE1079" s="19">
        <v>41045</v>
      </c>
      <c r="AF1079" s="23">
        <v>3660.31</v>
      </c>
      <c r="AG1079" s="2">
        <f t="shared" si="427"/>
        <v>3712.3300000000004</v>
      </c>
      <c r="AH1079" s="25">
        <f t="shared" si="428"/>
        <v>0</v>
      </c>
      <c r="AI1079" s="6">
        <f t="shared" si="430"/>
        <v>-1.2296674474079117E-2</v>
      </c>
      <c r="AJ1079" s="2">
        <f t="shared" si="431"/>
        <v>0.31852239375754471</v>
      </c>
    </row>
    <row r="1080" spans="29:37" x14ac:dyDescent="0.25">
      <c r="AC1080" s="18" t="s">
        <v>248</v>
      </c>
      <c r="AD1080" s="18" t="s">
        <v>249</v>
      </c>
      <c r="AE1080" s="19">
        <v>41046</v>
      </c>
      <c r="AF1080" s="23">
        <v>3714.19</v>
      </c>
      <c r="AG1080" s="2">
        <f t="shared" si="427"/>
        <v>3716.4614999999999</v>
      </c>
      <c r="AH1080" s="25">
        <f t="shared" si="428"/>
        <v>0</v>
      </c>
      <c r="AI1080" s="6">
        <f t="shared" si="430"/>
        <v>1.4720064693974022E-2</v>
      </c>
      <c r="AJ1080" s="2">
        <f t="shared" si="431"/>
        <v>0.32321106400013522</v>
      </c>
    </row>
    <row r="1081" spans="29:37" x14ac:dyDescent="0.25">
      <c r="AC1081" s="18" t="s">
        <v>248</v>
      </c>
      <c r="AD1081" s="18" t="s">
        <v>249</v>
      </c>
      <c r="AE1081" s="19">
        <v>41047</v>
      </c>
      <c r="AF1081" s="23">
        <v>3655.86</v>
      </c>
      <c r="AG1081" s="2">
        <f t="shared" si="427"/>
        <v>3713.5534999999995</v>
      </c>
      <c r="AH1081" s="25">
        <f t="shared" si="428"/>
        <v>0</v>
      </c>
      <c r="AI1081" s="6">
        <f t="shared" si="430"/>
        <v>-1.5704635465606187E-2</v>
      </c>
      <c r="AJ1081" s="2">
        <f t="shared" si="431"/>
        <v>0.3181351520615624</v>
      </c>
      <c r="AK1081" s="14">
        <f t="shared" ref="AK1081" si="435">AJ1081/AJ1071-1</f>
        <v>-1.4619552033637961E-2</v>
      </c>
    </row>
    <row r="1082" spans="29:37" x14ac:dyDescent="0.25">
      <c r="AC1082" s="18" t="s">
        <v>248</v>
      </c>
      <c r="AD1082" s="18" t="s">
        <v>249</v>
      </c>
      <c r="AE1082" s="19">
        <v>41050</v>
      </c>
      <c r="AF1082" s="23">
        <v>3653.55</v>
      </c>
      <c r="AG1082" s="2">
        <f t="shared" si="427"/>
        <v>3710.9954999999995</v>
      </c>
      <c r="AH1082" s="25">
        <f t="shared" si="428"/>
        <v>0</v>
      </c>
      <c r="AI1082" s="6">
        <f t="shared" si="430"/>
        <v>-6.3186227043698917E-4</v>
      </c>
      <c r="AJ1082" s="2">
        <f t="shared" si="431"/>
        <v>0.31793413446207497</v>
      </c>
    </row>
    <row r="1083" spans="29:37" x14ac:dyDescent="0.25">
      <c r="AC1083" s="18" t="s">
        <v>248</v>
      </c>
      <c r="AD1083" s="18" t="s">
        <v>249</v>
      </c>
      <c r="AE1083" s="19">
        <v>41051</v>
      </c>
      <c r="AF1083" s="23">
        <v>3711.05</v>
      </c>
      <c r="AG1083" s="2">
        <f t="shared" si="427"/>
        <v>3709.7294999999999</v>
      </c>
      <c r="AH1083" s="25">
        <f t="shared" si="428"/>
        <v>1</v>
      </c>
      <c r="AI1083" s="6">
        <f t="shared" si="430"/>
        <v>1.5738117721120659E-2</v>
      </c>
      <c r="AJ1083" s="2">
        <f t="shared" si="431"/>
        <v>0.32293781929780169</v>
      </c>
    </row>
    <row r="1084" spans="29:37" x14ac:dyDescent="0.25">
      <c r="AC1084" s="18" t="s">
        <v>248</v>
      </c>
      <c r="AD1084" s="18" t="s">
        <v>249</v>
      </c>
      <c r="AE1084" s="19">
        <v>41052</v>
      </c>
      <c r="AF1084" s="23">
        <v>3708.92</v>
      </c>
      <c r="AG1084" s="2">
        <f t="shared" si="427"/>
        <v>3710.5969999999993</v>
      </c>
      <c r="AH1084" s="25">
        <f t="shared" si="428"/>
        <v>0</v>
      </c>
      <c r="AI1084" s="6">
        <f t="shared" si="430"/>
        <v>-5.7396154727096249E-4</v>
      </c>
      <c r="AJ1084" s="2">
        <f t="shared" si="431"/>
        <v>0.32293781929780169</v>
      </c>
    </row>
    <row r="1085" spans="29:37" x14ac:dyDescent="0.25">
      <c r="AC1085" s="18" t="s">
        <v>248</v>
      </c>
      <c r="AD1085" s="18" t="s">
        <v>249</v>
      </c>
      <c r="AE1085" s="19">
        <v>41053</v>
      </c>
      <c r="AF1085" s="23">
        <v>3678.09</v>
      </c>
      <c r="AG1085" s="2">
        <f t="shared" si="427"/>
        <v>3711.1814999999997</v>
      </c>
      <c r="AH1085" s="25">
        <f t="shared" si="428"/>
        <v>0</v>
      </c>
      <c r="AI1085" s="6">
        <f t="shared" si="430"/>
        <v>-8.3123928259438706E-3</v>
      </c>
      <c r="AJ1085" s="2">
        <f t="shared" si="431"/>
        <v>0.3202534332854447</v>
      </c>
    </row>
    <row r="1086" spans="29:37" x14ac:dyDescent="0.25">
      <c r="AC1086" s="18" t="s">
        <v>248</v>
      </c>
      <c r="AD1086" s="18" t="s">
        <v>249</v>
      </c>
      <c r="AE1086" s="19">
        <v>41054</v>
      </c>
      <c r="AF1086" s="23">
        <v>3635.52</v>
      </c>
      <c r="AG1086" s="2">
        <f t="shared" si="427"/>
        <v>3707.0120000000002</v>
      </c>
      <c r="AH1086" s="25">
        <f t="shared" si="428"/>
        <v>0</v>
      </c>
      <c r="AI1086" s="6">
        <f t="shared" si="430"/>
        <v>-1.1573941910067442E-2</v>
      </c>
      <c r="AJ1086" s="2">
        <f t="shared" si="431"/>
        <v>0.31654683865209932</v>
      </c>
      <c r="AK1086" s="14">
        <f t="shared" si="425"/>
        <v>-1.9539137212407631E-2</v>
      </c>
    </row>
    <row r="1087" spans="29:37" x14ac:dyDescent="0.25">
      <c r="AC1087" s="18" t="s">
        <v>248</v>
      </c>
      <c r="AD1087" s="18" t="s">
        <v>249</v>
      </c>
      <c r="AE1087" s="19">
        <v>41057</v>
      </c>
      <c r="AF1087" s="23">
        <v>3687.46</v>
      </c>
      <c r="AG1087" s="2">
        <f t="shared" si="427"/>
        <v>3706.3835000000008</v>
      </c>
      <c r="AH1087" s="25">
        <f t="shared" si="428"/>
        <v>0</v>
      </c>
      <c r="AI1087" s="6">
        <f t="shared" si="430"/>
        <v>1.428681454097358E-2</v>
      </c>
      <c r="AJ1087" s="2">
        <f t="shared" si="431"/>
        <v>0.32106928462945333</v>
      </c>
    </row>
    <row r="1088" spans="29:37" x14ac:dyDescent="0.25">
      <c r="AC1088" s="18" t="s">
        <v>248</v>
      </c>
      <c r="AD1088" s="18" t="s">
        <v>249</v>
      </c>
      <c r="AE1088" s="19">
        <v>41058</v>
      </c>
      <c r="AF1088" s="23">
        <v>3745.68</v>
      </c>
      <c r="AG1088" s="2">
        <f t="shared" si="427"/>
        <v>3710.4355000000005</v>
      </c>
      <c r="AH1088" s="25">
        <f t="shared" si="428"/>
        <v>1</v>
      </c>
      <c r="AI1088" s="6">
        <f t="shared" si="430"/>
        <v>1.5788645842937932E-2</v>
      </c>
      <c r="AJ1088" s="2">
        <f t="shared" si="431"/>
        <v>0.32613853385551322</v>
      </c>
    </row>
    <row r="1089" spans="29:37" x14ac:dyDescent="0.25">
      <c r="AC1089" s="18" t="s">
        <v>248</v>
      </c>
      <c r="AD1089" s="18" t="s">
        <v>249</v>
      </c>
      <c r="AE1089" s="19">
        <v>41059</v>
      </c>
      <c r="AF1089" s="23">
        <v>3752.22</v>
      </c>
      <c r="AG1089" s="2">
        <f t="shared" si="427"/>
        <v>3712.1334999999999</v>
      </c>
      <c r="AH1089" s="25">
        <f t="shared" si="428"/>
        <v>1</v>
      </c>
      <c r="AI1089" s="6">
        <f t="shared" si="430"/>
        <v>1.7460114051386366E-3</v>
      </c>
      <c r="AJ1089" s="2">
        <f t="shared" si="431"/>
        <v>0.32613853385551322</v>
      </c>
    </row>
    <row r="1090" spans="29:37" x14ac:dyDescent="0.25">
      <c r="AC1090" s="18" t="s">
        <v>248</v>
      </c>
      <c r="AD1090" s="18" t="s">
        <v>249</v>
      </c>
      <c r="AE1090" s="19">
        <v>41060</v>
      </c>
      <c r="AF1090" s="23">
        <v>3753.59</v>
      </c>
      <c r="AG1090" s="2">
        <f t="shared" si="427"/>
        <v>3713.1219999999994</v>
      </c>
      <c r="AH1090" s="25">
        <f t="shared" si="428"/>
        <v>1</v>
      </c>
      <c r="AI1090" s="6">
        <f t="shared" si="430"/>
        <v>3.6511718396048387E-4</v>
      </c>
      <c r="AJ1090" s="2">
        <f t="shared" si="431"/>
        <v>0.32613853385551322</v>
      </c>
    </row>
    <row r="1091" spans="29:37" x14ac:dyDescent="0.25">
      <c r="AC1091" s="18" t="s">
        <v>248</v>
      </c>
      <c r="AD1091" s="18" t="s">
        <v>249</v>
      </c>
      <c r="AE1091" s="19">
        <v>41061</v>
      </c>
      <c r="AF1091" s="23">
        <v>3744.44</v>
      </c>
      <c r="AG1091" s="2">
        <f t="shared" si="427"/>
        <v>3712.4439999999995</v>
      </c>
      <c r="AH1091" s="25">
        <f t="shared" si="428"/>
        <v>1</v>
      </c>
      <c r="AI1091" s="6">
        <f t="shared" si="430"/>
        <v>-2.4376663407564836E-3</v>
      </c>
      <c r="AJ1091" s="2">
        <f t="shared" si="431"/>
        <v>0.32613853385551322</v>
      </c>
      <c r="AK1091" s="14">
        <f t="shared" si="426"/>
        <v>2.5157175313974989E-2</v>
      </c>
    </row>
    <row r="1092" spans="29:37" x14ac:dyDescent="0.25">
      <c r="AC1092" s="18" t="s">
        <v>248</v>
      </c>
      <c r="AD1092" s="18" t="s">
        <v>249</v>
      </c>
      <c r="AE1092" s="19">
        <v>41064</v>
      </c>
      <c r="AF1092" s="23">
        <v>3621.81</v>
      </c>
      <c r="AG1092" s="2">
        <f t="shared" si="427"/>
        <v>3704.3065000000001</v>
      </c>
      <c r="AH1092" s="25">
        <f t="shared" si="428"/>
        <v>0</v>
      </c>
      <c r="AI1092" s="6">
        <f t="shared" si="430"/>
        <v>-3.2749890504321089E-2</v>
      </c>
      <c r="AJ1092" s="2">
        <f t="shared" si="431"/>
        <v>0.32613853385551322</v>
      </c>
    </row>
    <row r="1093" spans="29:37" x14ac:dyDescent="0.25">
      <c r="AC1093" s="18" t="s">
        <v>248</v>
      </c>
      <c r="AD1093" s="18" t="s">
        <v>249</v>
      </c>
      <c r="AE1093" s="19">
        <v>41065</v>
      </c>
      <c r="AF1093" s="23">
        <v>3617.61</v>
      </c>
      <c r="AG1093" s="2">
        <f t="shared" si="427"/>
        <v>3696.0135</v>
      </c>
      <c r="AH1093" s="25">
        <f t="shared" si="428"/>
        <v>0</v>
      </c>
      <c r="AI1093" s="6">
        <f t="shared" si="430"/>
        <v>-1.1596411738881152E-3</v>
      </c>
      <c r="AJ1093" s="2">
        <f t="shared" si="431"/>
        <v>0.32576033018326289</v>
      </c>
    </row>
    <row r="1094" spans="29:37" x14ac:dyDescent="0.25">
      <c r="AC1094" s="18" t="s">
        <v>248</v>
      </c>
      <c r="AD1094" s="18" t="s">
        <v>249</v>
      </c>
      <c r="AE1094" s="19">
        <v>41066</v>
      </c>
      <c r="AF1094" s="23">
        <v>3600.16</v>
      </c>
      <c r="AG1094" s="2">
        <f t="shared" si="427"/>
        <v>3690.1480000000001</v>
      </c>
      <c r="AH1094" s="25">
        <f t="shared" si="428"/>
        <v>0</v>
      </c>
      <c r="AI1094" s="6">
        <f t="shared" si="430"/>
        <v>-4.8236266485331969E-3</v>
      </c>
      <c r="AJ1094" s="2">
        <f t="shared" si="431"/>
        <v>0.32418898397355594</v>
      </c>
    </row>
    <row r="1095" spans="29:37" x14ac:dyDescent="0.25">
      <c r="AC1095" s="18" t="s">
        <v>248</v>
      </c>
      <c r="AD1095" s="18" t="s">
        <v>249</v>
      </c>
      <c r="AE1095" s="19">
        <v>41067</v>
      </c>
      <c r="AF1095" s="23">
        <v>3581.14</v>
      </c>
      <c r="AG1095" s="2">
        <f t="shared" si="427"/>
        <v>3682.6485000000002</v>
      </c>
      <c r="AH1095" s="25">
        <f t="shared" si="428"/>
        <v>0</v>
      </c>
      <c r="AI1095" s="6">
        <f t="shared" si="430"/>
        <v>-5.2830985289542554E-3</v>
      </c>
      <c r="AJ1095" s="2">
        <f t="shared" si="431"/>
        <v>0.32247626162922205</v>
      </c>
    </row>
    <row r="1096" spans="29:37" x14ac:dyDescent="0.25">
      <c r="AC1096" s="18" t="s">
        <v>248</v>
      </c>
      <c r="AD1096" s="18" t="s">
        <v>249</v>
      </c>
      <c r="AE1096" s="19">
        <v>41068</v>
      </c>
      <c r="AF1096" s="23">
        <v>3564.16</v>
      </c>
      <c r="AG1096" s="2">
        <f t="shared" si="427"/>
        <v>3675.0870000000004</v>
      </c>
      <c r="AH1096" s="25">
        <f t="shared" si="428"/>
        <v>0</v>
      </c>
      <c r="AI1096" s="6">
        <f t="shared" si="430"/>
        <v>-4.7415068944526295E-3</v>
      </c>
      <c r="AJ1096" s="2">
        <f t="shared" si="431"/>
        <v>0.3209472382114098</v>
      </c>
      <c r="AK1096" s="14">
        <f t="shared" ref="AK1096" si="436">AJ1096/AJ1086-1</f>
        <v>1.3901258903889158E-2</v>
      </c>
    </row>
    <row r="1097" spans="29:37" x14ac:dyDescent="0.25">
      <c r="AC1097" s="18" t="s">
        <v>248</v>
      </c>
      <c r="AD1097" s="18" t="s">
        <v>249</v>
      </c>
      <c r="AE1097" s="19">
        <v>41071</v>
      </c>
      <c r="AF1097" s="23">
        <v>3630.31</v>
      </c>
      <c r="AG1097" s="2">
        <f t="shared" si="427"/>
        <v>3671.0975000000008</v>
      </c>
      <c r="AH1097" s="25">
        <f t="shared" si="428"/>
        <v>0</v>
      </c>
      <c r="AI1097" s="6">
        <f t="shared" si="430"/>
        <v>1.8559772849703782E-2</v>
      </c>
      <c r="AJ1097" s="2">
        <f t="shared" si="431"/>
        <v>0.32690394604935336</v>
      </c>
    </row>
    <row r="1098" spans="29:37" x14ac:dyDescent="0.25">
      <c r="AC1098" s="18" t="s">
        <v>248</v>
      </c>
      <c r="AD1098" s="18" t="s">
        <v>249</v>
      </c>
      <c r="AE1098" s="19">
        <v>41072</v>
      </c>
      <c r="AF1098" s="23">
        <v>3608.39</v>
      </c>
      <c r="AG1098" s="2">
        <f t="shared" si="427"/>
        <v>3666.2230000000004</v>
      </c>
      <c r="AH1098" s="25">
        <f t="shared" si="428"/>
        <v>0</v>
      </c>
      <c r="AI1098" s="6">
        <f t="shared" si="430"/>
        <v>-6.0380518468120536E-3</v>
      </c>
      <c r="AJ1098" s="2">
        <f t="shared" si="431"/>
        <v>0.32493008307417992</v>
      </c>
    </row>
    <row r="1099" spans="29:37" x14ac:dyDescent="0.25">
      <c r="AC1099" s="18" t="s">
        <v>248</v>
      </c>
      <c r="AD1099" s="18" t="s">
        <v>249</v>
      </c>
      <c r="AE1099" s="19">
        <v>41073</v>
      </c>
      <c r="AF1099" s="23">
        <v>3674.88</v>
      </c>
      <c r="AG1099" s="2">
        <f t="shared" si="427"/>
        <v>3666.9515000000006</v>
      </c>
      <c r="AH1099" s="25">
        <f t="shared" si="428"/>
        <v>1</v>
      </c>
      <c r="AI1099" s="6">
        <f t="shared" si="430"/>
        <v>1.84265004614248E-2</v>
      </c>
      <c r="AJ1099" s="2">
        <f t="shared" si="431"/>
        <v>0.33091740739987707</v>
      </c>
    </row>
    <row r="1100" spans="29:37" x14ac:dyDescent="0.25">
      <c r="AC1100" s="18" t="s">
        <v>248</v>
      </c>
      <c r="AD1100" s="18" t="s">
        <v>249</v>
      </c>
      <c r="AE1100" s="19">
        <v>41074</v>
      </c>
      <c r="AF1100" s="23">
        <v>3652.71</v>
      </c>
      <c r="AG1100" s="2">
        <f t="shared" si="427"/>
        <v>3663.877500000001</v>
      </c>
      <c r="AH1100" s="25">
        <f t="shared" si="428"/>
        <v>0</v>
      </c>
      <c r="AI1100" s="6">
        <f t="shared" si="430"/>
        <v>-6.03285005224663E-3</v>
      </c>
      <c r="AJ1100" s="2">
        <f t="shared" si="431"/>
        <v>0.33091740739987707</v>
      </c>
    </row>
    <row r="1101" spans="29:37" x14ac:dyDescent="0.25">
      <c r="AC1101" s="18" t="s">
        <v>248</v>
      </c>
      <c r="AD1101" s="18" t="s">
        <v>249</v>
      </c>
      <c r="AE1101" s="19">
        <v>41075</v>
      </c>
      <c r="AF1101" s="23">
        <v>3648.99</v>
      </c>
      <c r="AG1101" s="2">
        <f t="shared" si="427"/>
        <v>3663.534000000001</v>
      </c>
      <c r="AH1101" s="25">
        <f t="shared" si="428"/>
        <v>0</v>
      </c>
      <c r="AI1101" s="6">
        <f t="shared" si="430"/>
        <v>-1.0184219387797677E-3</v>
      </c>
      <c r="AJ1101" s="2">
        <f t="shared" si="431"/>
        <v>0.3305803938522569</v>
      </c>
      <c r="AK1101" s="14">
        <f t="shared" si="432"/>
        <v>1.3619549779148477E-2</v>
      </c>
    </row>
    <row r="1102" spans="29:37" x14ac:dyDescent="0.25">
      <c r="AC1102" s="18" t="s">
        <v>248</v>
      </c>
      <c r="AD1102" s="18" t="s">
        <v>249</v>
      </c>
      <c r="AE1102" s="19">
        <v>41078</v>
      </c>
      <c r="AF1102" s="23">
        <v>3684.73</v>
      </c>
      <c r="AG1102" s="2">
        <f t="shared" si="427"/>
        <v>3665.0929999999998</v>
      </c>
      <c r="AH1102" s="25">
        <f t="shared" si="428"/>
        <v>1</v>
      </c>
      <c r="AI1102" s="6">
        <f t="shared" si="430"/>
        <v>9.7944910783531736E-3</v>
      </c>
      <c r="AJ1102" s="2">
        <f t="shared" si="431"/>
        <v>0.33381826057052133</v>
      </c>
    </row>
    <row r="1103" spans="29:37" x14ac:dyDescent="0.25">
      <c r="AC1103" s="18" t="s">
        <v>248</v>
      </c>
      <c r="AD1103" s="18" t="s">
        <v>249</v>
      </c>
      <c r="AE1103" s="19">
        <v>41079</v>
      </c>
      <c r="AF1103" s="23">
        <v>3657.96</v>
      </c>
      <c r="AG1103" s="2">
        <f t="shared" si="427"/>
        <v>3662.4385000000002</v>
      </c>
      <c r="AH1103" s="25">
        <f t="shared" si="428"/>
        <v>0</v>
      </c>
      <c r="AI1103" s="6">
        <f t="shared" si="430"/>
        <v>-7.2651184754378706E-3</v>
      </c>
      <c r="AJ1103" s="2">
        <f t="shared" si="431"/>
        <v>0.33381826057052133</v>
      </c>
    </row>
    <row r="1104" spans="29:37" x14ac:dyDescent="0.25">
      <c r="AC1104" s="18" t="s">
        <v>248</v>
      </c>
      <c r="AD1104" s="18" t="s">
        <v>249</v>
      </c>
      <c r="AE1104" s="19">
        <v>41080</v>
      </c>
      <c r="AF1104" s="23">
        <v>3636.09</v>
      </c>
      <c r="AG1104" s="2">
        <f t="shared" si="427"/>
        <v>3658.797</v>
      </c>
      <c r="AH1104" s="25">
        <f t="shared" si="428"/>
        <v>0</v>
      </c>
      <c r="AI1104" s="6">
        <f t="shared" si="430"/>
        <v>-5.9787422497785681E-3</v>
      </c>
      <c r="AJ1104" s="2">
        <f t="shared" si="431"/>
        <v>0.33182244723230075</v>
      </c>
    </row>
    <row r="1105" spans="29:37" x14ac:dyDescent="0.25">
      <c r="AC1105" s="18" t="s">
        <v>248</v>
      </c>
      <c r="AD1105" s="18" t="s">
        <v>249</v>
      </c>
      <c r="AE1105" s="19">
        <v>41081</v>
      </c>
      <c r="AF1105" s="23">
        <v>3590.84</v>
      </c>
      <c r="AG1105" s="2">
        <f t="shared" si="427"/>
        <v>3654.4345000000003</v>
      </c>
      <c r="AH1105" s="25">
        <f t="shared" si="428"/>
        <v>0</v>
      </c>
      <c r="AI1105" s="6">
        <f t="shared" si="430"/>
        <v>-1.2444686462656285E-2</v>
      </c>
      <c r="AJ1105" s="2">
        <f t="shared" si="431"/>
        <v>0.32769302091522345</v>
      </c>
    </row>
    <row r="1106" spans="29:37" x14ac:dyDescent="0.25">
      <c r="AC1106" s="18" t="s">
        <v>248</v>
      </c>
      <c r="AD1106" s="18" t="s">
        <v>249</v>
      </c>
      <c r="AE1106" s="19">
        <v>41085</v>
      </c>
      <c r="AF1106" s="23">
        <v>3493.12</v>
      </c>
      <c r="AG1106" s="2">
        <f t="shared" si="427"/>
        <v>3647.3144999999995</v>
      </c>
      <c r="AH1106" s="25">
        <f t="shared" si="428"/>
        <v>0</v>
      </c>
      <c r="AI1106" s="6">
        <f t="shared" si="430"/>
        <v>-2.7213688162101457E-2</v>
      </c>
      <c r="AJ1106" s="2">
        <f t="shared" si="431"/>
        <v>0.31877528523113957</v>
      </c>
      <c r="AK1106" s="14">
        <f t="shared" ref="AK1106" si="437">AJ1106/AJ1096-1</f>
        <v>-6.7673209851382143E-3</v>
      </c>
    </row>
    <row r="1107" spans="29:37" x14ac:dyDescent="0.25">
      <c r="AC1107" s="18" t="s">
        <v>248</v>
      </c>
      <c r="AD1107" s="18" t="s">
        <v>249</v>
      </c>
      <c r="AE1107" s="19">
        <v>41086</v>
      </c>
      <c r="AF1107" s="23">
        <v>3489.97</v>
      </c>
      <c r="AG1107" s="2">
        <f t="shared" si="427"/>
        <v>3637.4399999999996</v>
      </c>
      <c r="AH1107" s="25">
        <f t="shared" si="428"/>
        <v>0</v>
      </c>
      <c r="AI1107" s="6">
        <f t="shared" si="430"/>
        <v>-9.0177262733603936E-4</v>
      </c>
      <c r="AJ1107" s="2">
        <f t="shared" si="431"/>
        <v>0.3184878224046469</v>
      </c>
    </row>
    <row r="1108" spans="29:37" x14ac:dyDescent="0.25">
      <c r="AC1108" s="18" t="s">
        <v>248</v>
      </c>
      <c r="AD1108" s="18" t="s">
        <v>249</v>
      </c>
      <c r="AE1108" s="19">
        <v>41087</v>
      </c>
      <c r="AF1108" s="23">
        <v>3476.4</v>
      </c>
      <c r="AG1108" s="2">
        <f t="shared" si="427"/>
        <v>3623.9759999999987</v>
      </c>
      <c r="AH1108" s="25">
        <f t="shared" si="428"/>
        <v>0</v>
      </c>
      <c r="AI1108" s="6">
        <f t="shared" si="430"/>
        <v>-3.8882855726553034E-3</v>
      </c>
      <c r="AJ1108" s="2">
        <f t="shared" si="431"/>
        <v>0.3172494507997245</v>
      </c>
    </row>
    <row r="1109" spans="29:37" x14ac:dyDescent="0.25">
      <c r="AC1109" s="18" t="s">
        <v>248</v>
      </c>
      <c r="AD1109" s="18" t="s">
        <v>249</v>
      </c>
      <c r="AE1109" s="19">
        <v>41088</v>
      </c>
      <c r="AF1109" s="23">
        <v>3427.82</v>
      </c>
      <c r="AG1109" s="2">
        <f t="shared" si="427"/>
        <v>3607.7560000000003</v>
      </c>
      <c r="AH1109" s="25">
        <f t="shared" si="428"/>
        <v>0</v>
      </c>
      <c r="AI1109" s="6">
        <f t="shared" si="430"/>
        <v>-1.3974226211022844E-2</v>
      </c>
      <c r="AJ1109" s="2">
        <f t="shared" si="431"/>
        <v>0.31281613520892637</v>
      </c>
    </row>
    <row r="1110" spans="29:37" x14ac:dyDescent="0.25">
      <c r="AC1110" s="18" t="s">
        <v>248</v>
      </c>
      <c r="AD1110" s="18" t="s">
        <v>249</v>
      </c>
      <c r="AE1110" s="19">
        <v>41089</v>
      </c>
      <c r="AF1110" s="23">
        <v>3470.97</v>
      </c>
      <c r="AG1110" s="2">
        <f t="shared" ref="AG1110:AG1173" si="438">AVERAGE(AF1091:AF1110)</f>
        <v>3593.6250000000009</v>
      </c>
      <c r="AH1110" s="25">
        <f t="shared" ref="AH1110:AH1173" si="439">IF(AF1110&gt;AG1110,1,0)</f>
        <v>0</v>
      </c>
      <c r="AI1110" s="6">
        <f t="shared" si="430"/>
        <v>1.2588175575146687E-2</v>
      </c>
      <c r="AJ1110" s="2">
        <f t="shared" si="431"/>
        <v>0.31675391964167515</v>
      </c>
    </row>
    <row r="1111" spans="29:37" x14ac:dyDescent="0.25">
      <c r="AC1111" s="18" t="s">
        <v>248</v>
      </c>
      <c r="AD1111" s="18" t="s">
        <v>249</v>
      </c>
      <c r="AE1111" s="19">
        <v>41092</v>
      </c>
      <c r="AF1111" s="23">
        <v>3509.5</v>
      </c>
      <c r="AG1111" s="2">
        <f t="shared" si="438"/>
        <v>3581.8779999999997</v>
      </c>
      <c r="AH1111" s="25">
        <f t="shared" si="439"/>
        <v>0</v>
      </c>
      <c r="AI1111" s="6">
        <f t="shared" ref="AI1111:AI1174" si="440">AF1111/AF1110-1</f>
        <v>1.1100643336012794E-2</v>
      </c>
      <c r="AJ1111" s="2">
        <f t="shared" ref="AJ1111:AJ1174" si="441">IF(AH1110&lt;1,AJ1110*(1+AI1111), AJ1110)</f>
        <v>0.32027009192890143</v>
      </c>
      <c r="AK1111" s="14">
        <f t="shared" ref="AK1111:AK1161" si="442">AJ1111/AJ1101-1</f>
        <v>-3.1188485811906141E-2</v>
      </c>
    </row>
    <row r="1112" spans="29:37" x14ac:dyDescent="0.25">
      <c r="AC1112" s="18" t="s">
        <v>248</v>
      </c>
      <c r="AD1112" s="18" t="s">
        <v>249</v>
      </c>
      <c r="AE1112" s="19">
        <v>41093</v>
      </c>
      <c r="AF1112" s="23">
        <v>3515.78</v>
      </c>
      <c r="AG1112" s="2">
        <f t="shared" si="438"/>
        <v>3576.5765000000001</v>
      </c>
      <c r="AH1112" s="25">
        <f t="shared" si="439"/>
        <v>0</v>
      </c>
      <c r="AI1112" s="6">
        <f t="shared" si="440"/>
        <v>1.7894286935460357E-3</v>
      </c>
      <c r="AJ1112" s="2">
        <f t="shared" si="441"/>
        <v>0.32084319242108361</v>
      </c>
    </row>
    <row r="1113" spans="29:37" x14ac:dyDescent="0.25">
      <c r="AC1113" s="18" t="s">
        <v>248</v>
      </c>
      <c r="AD1113" s="18" t="s">
        <v>249</v>
      </c>
      <c r="AE1113" s="19">
        <v>41094</v>
      </c>
      <c r="AF1113" s="23">
        <v>3497.75</v>
      </c>
      <c r="AG1113" s="2">
        <f t="shared" si="438"/>
        <v>3570.5835000000006</v>
      </c>
      <c r="AH1113" s="25">
        <f t="shared" si="439"/>
        <v>0</v>
      </c>
      <c r="AI1113" s="6">
        <f t="shared" si="440"/>
        <v>-5.1283072319656675E-3</v>
      </c>
      <c r="AJ1113" s="2">
        <f t="shared" si="441"/>
        <v>0.31919780995706359</v>
      </c>
    </row>
    <row r="1114" spans="29:37" x14ac:dyDescent="0.25">
      <c r="AC1114" s="18" t="s">
        <v>248</v>
      </c>
      <c r="AD1114" s="18" t="s">
        <v>249</v>
      </c>
      <c r="AE1114" s="19">
        <v>41095</v>
      </c>
      <c r="AF1114" s="23">
        <v>3418.2</v>
      </c>
      <c r="AG1114" s="2">
        <f t="shared" si="438"/>
        <v>3561.4855000000002</v>
      </c>
      <c r="AH1114" s="25">
        <f t="shared" si="439"/>
        <v>0</v>
      </c>
      <c r="AI1114" s="6">
        <f t="shared" si="440"/>
        <v>-2.2743192052033456E-2</v>
      </c>
      <c r="AJ1114" s="2">
        <f t="shared" si="441"/>
        <v>0.31193823286262162</v>
      </c>
    </row>
    <row r="1115" spans="29:37" x14ac:dyDescent="0.25">
      <c r="AC1115" s="18" t="s">
        <v>248</v>
      </c>
      <c r="AD1115" s="18" t="s">
        <v>249</v>
      </c>
      <c r="AE1115" s="19">
        <v>41096</v>
      </c>
      <c r="AF1115" s="23">
        <v>3486.55</v>
      </c>
      <c r="AG1115" s="2">
        <f t="shared" si="438"/>
        <v>3556.7560000000003</v>
      </c>
      <c r="AH1115" s="25">
        <f t="shared" si="439"/>
        <v>0</v>
      </c>
      <c r="AI1115" s="6">
        <f t="shared" si="440"/>
        <v>1.9995904277104959E-2</v>
      </c>
      <c r="AJ1115" s="2">
        <f t="shared" si="441"/>
        <v>0.31817571990731186</v>
      </c>
    </row>
    <row r="1116" spans="29:37" x14ac:dyDescent="0.25">
      <c r="AC1116" s="18" t="s">
        <v>248</v>
      </c>
      <c r="AD1116" s="18" t="s">
        <v>249</v>
      </c>
      <c r="AE1116" s="19">
        <v>41099</v>
      </c>
      <c r="AF1116" s="23">
        <v>3398.8</v>
      </c>
      <c r="AG1116" s="2">
        <f t="shared" si="438"/>
        <v>3548.4879999999998</v>
      </c>
      <c r="AH1116" s="25">
        <f t="shared" si="439"/>
        <v>0</v>
      </c>
      <c r="AI1116" s="6">
        <f t="shared" si="440"/>
        <v>-2.5168146161678395E-2</v>
      </c>
      <c r="AJ1116" s="2">
        <f t="shared" si="441"/>
        <v>0.31016782688358741</v>
      </c>
      <c r="AK1116" s="14">
        <f t="shared" ref="AK1116:AK1166" si="443">AJ1116/AJ1106-1</f>
        <v>-2.7001648955661706E-2</v>
      </c>
    </row>
    <row r="1117" spans="29:37" x14ac:dyDescent="0.25">
      <c r="AC1117" s="18" t="s">
        <v>248</v>
      </c>
      <c r="AD1117" s="18" t="s">
        <v>249</v>
      </c>
      <c r="AE1117" s="19">
        <v>41100</v>
      </c>
      <c r="AF1117" s="23">
        <v>3365.67</v>
      </c>
      <c r="AG1117" s="2">
        <f t="shared" si="438"/>
        <v>3535.2559999999999</v>
      </c>
      <c r="AH1117" s="25">
        <f t="shared" si="439"/>
        <v>0</v>
      </c>
      <c r="AI1117" s="6">
        <f t="shared" si="440"/>
        <v>-9.7475579616335128E-3</v>
      </c>
      <c r="AJ1117" s="2">
        <f t="shared" si="441"/>
        <v>0.30714444801320573</v>
      </c>
    </row>
    <row r="1118" spans="29:37" x14ac:dyDescent="0.25">
      <c r="AC1118" s="18" t="s">
        <v>248</v>
      </c>
      <c r="AD1118" s="18" t="s">
        <v>249</v>
      </c>
      <c r="AE1118" s="19">
        <v>41101</v>
      </c>
      <c r="AF1118" s="23">
        <v>3404.1</v>
      </c>
      <c r="AG1118" s="2">
        <f t="shared" si="438"/>
        <v>3525.0415000000007</v>
      </c>
      <c r="AH1118" s="25">
        <f t="shared" si="439"/>
        <v>0</v>
      </c>
      <c r="AI1118" s="6">
        <f t="shared" si="440"/>
        <v>1.1418231733948847E-2</v>
      </c>
      <c r="AJ1118" s="2">
        <f t="shared" si="441"/>
        <v>0.31065149449641632</v>
      </c>
    </row>
    <row r="1119" spans="29:37" x14ac:dyDescent="0.25">
      <c r="AC1119" s="18" t="s">
        <v>248</v>
      </c>
      <c r="AD1119" s="18" t="s">
        <v>249</v>
      </c>
      <c r="AE1119" s="19">
        <v>41102</v>
      </c>
      <c r="AF1119" s="23">
        <v>3450.3</v>
      </c>
      <c r="AG1119" s="2">
        <f t="shared" si="438"/>
        <v>3513.8125000000009</v>
      </c>
      <c r="AH1119" s="25">
        <f t="shared" si="439"/>
        <v>0</v>
      </c>
      <c r="AI1119" s="6">
        <f t="shared" si="440"/>
        <v>1.3571869216533194E-2</v>
      </c>
      <c r="AJ1119" s="2">
        <f t="shared" si="441"/>
        <v>0.31486761595164225</v>
      </c>
    </row>
    <row r="1120" spans="29:37" x14ac:dyDescent="0.25">
      <c r="AC1120" s="18" t="s">
        <v>248</v>
      </c>
      <c r="AD1120" s="18" t="s">
        <v>249</v>
      </c>
      <c r="AE1120" s="19">
        <v>41103</v>
      </c>
      <c r="AF1120" s="23">
        <v>3435.08</v>
      </c>
      <c r="AG1120" s="2">
        <f t="shared" si="438"/>
        <v>3502.9309999999996</v>
      </c>
      <c r="AH1120" s="25">
        <f t="shared" si="439"/>
        <v>0</v>
      </c>
      <c r="AI1120" s="6">
        <f t="shared" si="440"/>
        <v>-4.4112106193665568E-3</v>
      </c>
      <c r="AJ1120" s="2">
        <f t="shared" si="441"/>
        <v>0.31347866858046175</v>
      </c>
    </row>
    <row r="1121" spans="29:37" x14ac:dyDescent="0.25">
      <c r="AC1121" s="18" t="s">
        <v>248</v>
      </c>
      <c r="AD1121" s="18" t="s">
        <v>249</v>
      </c>
      <c r="AE1121" s="19">
        <v>41106</v>
      </c>
      <c r="AF1121" s="23">
        <v>3311.09</v>
      </c>
      <c r="AG1121" s="2">
        <f t="shared" si="438"/>
        <v>3486.0360000000001</v>
      </c>
      <c r="AH1121" s="25">
        <f t="shared" si="439"/>
        <v>0</v>
      </c>
      <c r="AI1121" s="6">
        <f t="shared" si="440"/>
        <v>-3.6095229223191194E-2</v>
      </c>
      <c r="AJ1121" s="2">
        <f t="shared" si="441"/>
        <v>0.30216358418146921</v>
      </c>
      <c r="AK1121" s="14">
        <f t="shared" ref="AK1121" si="444">AJ1121/AJ1111-1</f>
        <v>-5.6535118962815267E-2</v>
      </c>
    </row>
    <row r="1122" spans="29:37" x14ac:dyDescent="0.25">
      <c r="AC1122" s="18" t="s">
        <v>248</v>
      </c>
      <c r="AD1122" s="18" t="s">
        <v>249</v>
      </c>
      <c r="AE1122" s="19">
        <v>41107</v>
      </c>
      <c r="AF1122" s="23">
        <v>3334.29</v>
      </c>
      <c r="AG1122" s="2">
        <f t="shared" si="438"/>
        <v>3468.5140000000001</v>
      </c>
      <c r="AH1122" s="25">
        <f t="shared" si="439"/>
        <v>0</v>
      </c>
      <c r="AI1122" s="6">
        <f t="shared" si="440"/>
        <v>7.0067560833440012E-3</v>
      </c>
      <c r="AJ1122" s="2">
        <f t="shared" si="441"/>
        <v>0.30428077071309773</v>
      </c>
    </row>
    <row r="1123" spans="29:37" x14ac:dyDescent="0.25">
      <c r="AC1123" s="18" t="s">
        <v>248</v>
      </c>
      <c r="AD1123" s="18" t="s">
        <v>249</v>
      </c>
      <c r="AE1123" s="19">
        <v>41108</v>
      </c>
      <c r="AF1123" s="23">
        <v>3352.85</v>
      </c>
      <c r="AG1123" s="2">
        <f t="shared" si="438"/>
        <v>3453.2584999999999</v>
      </c>
      <c r="AH1123" s="25">
        <f t="shared" si="439"/>
        <v>0</v>
      </c>
      <c r="AI1123" s="6">
        <f t="shared" si="440"/>
        <v>5.5664024424990632E-3</v>
      </c>
      <c r="AJ1123" s="2">
        <f t="shared" si="441"/>
        <v>0.30597451993840064</v>
      </c>
    </row>
    <row r="1124" spans="29:37" x14ac:dyDescent="0.25">
      <c r="AC1124" s="18" t="s">
        <v>248</v>
      </c>
      <c r="AD1124" s="18" t="s">
        <v>249</v>
      </c>
      <c r="AE1124" s="19">
        <v>41109</v>
      </c>
      <c r="AF1124" s="23">
        <v>3392.66</v>
      </c>
      <c r="AG1124" s="2">
        <f t="shared" si="438"/>
        <v>3441.0870000000004</v>
      </c>
      <c r="AH1124" s="25">
        <f t="shared" si="439"/>
        <v>0</v>
      </c>
      <c r="AI1124" s="6">
        <f t="shared" si="440"/>
        <v>1.1873480770091094E-2</v>
      </c>
      <c r="AJ1124" s="2">
        <f t="shared" si="441"/>
        <v>0.30960750251702707</v>
      </c>
    </row>
    <row r="1125" spans="29:37" x14ac:dyDescent="0.25">
      <c r="AC1125" s="18" t="s">
        <v>248</v>
      </c>
      <c r="AD1125" s="18" t="s">
        <v>249</v>
      </c>
      <c r="AE1125" s="19">
        <v>41110</v>
      </c>
      <c r="AF1125" s="23">
        <v>3369.91</v>
      </c>
      <c r="AG1125" s="2">
        <f t="shared" si="438"/>
        <v>3430.0405000000005</v>
      </c>
      <c r="AH1125" s="25">
        <f t="shared" si="439"/>
        <v>0</v>
      </c>
      <c r="AI1125" s="6">
        <f t="shared" si="440"/>
        <v>-6.7056527916148356E-3</v>
      </c>
      <c r="AJ1125" s="2">
        <f t="shared" si="441"/>
        <v>0.30753138210346886</v>
      </c>
    </row>
    <row r="1126" spans="29:37" x14ac:dyDescent="0.25">
      <c r="AC1126" s="18" t="s">
        <v>248</v>
      </c>
      <c r="AD1126" s="18" t="s">
        <v>249</v>
      </c>
      <c r="AE1126" s="19">
        <v>41113</v>
      </c>
      <c r="AF1126" s="23">
        <v>3337.86</v>
      </c>
      <c r="AG1126" s="2">
        <f t="shared" si="438"/>
        <v>3422.2775000000001</v>
      </c>
      <c r="AH1126" s="25">
        <f t="shared" si="439"/>
        <v>0</v>
      </c>
      <c r="AI1126" s="6">
        <f t="shared" si="440"/>
        <v>-9.5106397500228645E-3</v>
      </c>
      <c r="AJ1126" s="2">
        <f t="shared" si="441"/>
        <v>0.30460656191645613</v>
      </c>
      <c r="AK1126" s="14">
        <f t="shared" ref="AK1126:AK1176" si="445">AJ1126/AJ1116-1</f>
        <v>-1.7929857596798882E-2</v>
      </c>
    </row>
    <row r="1127" spans="29:37" x14ac:dyDescent="0.25">
      <c r="AC1127" s="18" t="s">
        <v>248</v>
      </c>
      <c r="AD1127" s="18" t="s">
        <v>249</v>
      </c>
      <c r="AE1127" s="19">
        <v>41114</v>
      </c>
      <c r="AF1127" s="23">
        <v>3361.09</v>
      </c>
      <c r="AG1127" s="2">
        <f t="shared" si="438"/>
        <v>3415.8335000000006</v>
      </c>
      <c r="AH1127" s="25">
        <f t="shared" si="439"/>
        <v>0</v>
      </c>
      <c r="AI1127" s="6">
        <f t="shared" si="440"/>
        <v>6.9595489325495752E-3</v>
      </c>
      <c r="AJ1127" s="2">
        <f t="shared" si="441"/>
        <v>0.30672648618928938</v>
      </c>
    </row>
    <row r="1128" spans="29:37" x14ac:dyDescent="0.25">
      <c r="AC1128" s="18" t="s">
        <v>248</v>
      </c>
      <c r="AD1128" s="18" t="s">
        <v>249</v>
      </c>
      <c r="AE1128" s="19">
        <v>41115</v>
      </c>
      <c r="AF1128" s="23">
        <v>3332.09</v>
      </c>
      <c r="AG1128" s="2">
        <f t="shared" si="438"/>
        <v>3408.6179999999999</v>
      </c>
      <c r="AH1128" s="25">
        <f t="shared" si="439"/>
        <v>0</v>
      </c>
      <c r="AI1128" s="6">
        <f t="shared" si="440"/>
        <v>-8.6281533669136934E-3</v>
      </c>
      <c r="AJ1128" s="2">
        <f t="shared" si="441"/>
        <v>0.30408000302475363</v>
      </c>
    </row>
    <row r="1129" spans="29:37" x14ac:dyDescent="0.25">
      <c r="AC1129" s="18" t="s">
        <v>248</v>
      </c>
      <c r="AD1129" s="18" t="s">
        <v>249</v>
      </c>
      <c r="AE1129" s="19">
        <v>41116</v>
      </c>
      <c r="AF1129" s="23">
        <v>3302.34</v>
      </c>
      <c r="AG1129" s="2">
        <f t="shared" si="438"/>
        <v>3402.3440000000001</v>
      </c>
      <c r="AH1129" s="25">
        <f t="shared" si="439"/>
        <v>0</v>
      </c>
      <c r="AI1129" s="6">
        <f t="shared" si="440"/>
        <v>-8.9283302671896436E-3</v>
      </c>
      <c r="AJ1129" s="2">
        <f t="shared" si="441"/>
        <v>0.30136507633010062</v>
      </c>
    </row>
    <row r="1130" spans="29:37" x14ac:dyDescent="0.25">
      <c r="AC1130" s="18" t="s">
        <v>248</v>
      </c>
      <c r="AD1130" s="18" t="s">
        <v>249</v>
      </c>
      <c r="AE1130" s="19">
        <v>41117</v>
      </c>
      <c r="AF1130" s="23">
        <v>3283.59</v>
      </c>
      <c r="AG1130" s="2">
        <f t="shared" si="438"/>
        <v>3392.9749999999995</v>
      </c>
      <c r="AH1130" s="25">
        <f t="shared" si="439"/>
        <v>0</v>
      </c>
      <c r="AI1130" s="6">
        <f t="shared" si="440"/>
        <v>-5.6777921110485741E-3</v>
      </c>
      <c r="AJ1130" s="2">
        <f t="shared" si="441"/>
        <v>0.29965398807716803</v>
      </c>
    </row>
    <row r="1131" spans="29:37" x14ac:dyDescent="0.25">
      <c r="AC1131" s="18" t="s">
        <v>248</v>
      </c>
      <c r="AD1131" s="18" t="s">
        <v>249</v>
      </c>
      <c r="AE1131" s="19">
        <v>41120</v>
      </c>
      <c r="AF1131" s="23">
        <v>3217.45</v>
      </c>
      <c r="AG1131" s="2">
        <f t="shared" si="438"/>
        <v>3378.372499999999</v>
      </c>
      <c r="AH1131" s="25">
        <f t="shared" si="439"/>
        <v>0</v>
      </c>
      <c r="AI1131" s="6">
        <f t="shared" si="440"/>
        <v>-2.0142587838311243E-2</v>
      </c>
      <c r="AJ1131" s="2">
        <f t="shared" si="441"/>
        <v>0.29361818130122341</v>
      </c>
      <c r="AK1131" s="14">
        <f t="shared" ref="AK1131" si="446">AJ1131/AJ1121-1</f>
        <v>-2.8280717226049745E-2</v>
      </c>
    </row>
    <row r="1132" spans="29:37" x14ac:dyDescent="0.25">
      <c r="AC1132" s="18" t="s">
        <v>248</v>
      </c>
      <c r="AD1132" s="18" t="s">
        <v>249</v>
      </c>
      <c r="AE1132" s="19">
        <v>41121</v>
      </c>
      <c r="AF1132" s="23">
        <v>3159.19</v>
      </c>
      <c r="AG1132" s="2">
        <f t="shared" si="438"/>
        <v>3360.5429999999992</v>
      </c>
      <c r="AH1132" s="25">
        <f t="shared" si="439"/>
        <v>0</v>
      </c>
      <c r="AI1132" s="6">
        <f t="shared" si="440"/>
        <v>-1.8107507498173914E-2</v>
      </c>
      <c r="AJ1132" s="2">
        <f t="shared" si="441"/>
        <v>0.28830148788171134</v>
      </c>
    </row>
    <row r="1133" spans="29:37" x14ac:dyDescent="0.25">
      <c r="AC1133" s="18" t="s">
        <v>248</v>
      </c>
      <c r="AD1133" s="18" t="s">
        <v>249</v>
      </c>
      <c r="AE1133" s="19">
        <v>41122</v>
      </c>
      <c r="AF1133" s="23">
        <v>3216.18</v>
      </c>
      <c r="AG1133" s="2">
        <f t="shared" si="438"/>
        <v>3346.4644999999991</v>
      </c>
      <c r="AH1133" s="25">
        <f t="shared" si="439"/>
        <v>0</v>
      </c>
      <c r="AI1133" s="6">
        <f t="shared" si="440"/>
        <v>1.8039434158755752E-2</v>
      </c>
      <c r="AJ1133" s="2">
        <f t="shared" si="441"/>
        <v>0.29350228359022479</v>
      </c>
    </row>
    <row r="1134" spans="29:37" x14ac:dyDescent="0.25">
      <c r="AC1134" s="18" t="s">
        <v>248</v>
      </c>
      <c r="AD1134" s="18" t="s">
        <v>249</v>
      </c>
      <c r="AE1134" s="19">
        <v>41123</v>
      </c>
      <c r="AF1134" s="23">
        <v>3195.86</v>
      </c>
      <c r="AG1134" s="2">
        <f t="shared" si="438"/>
        <v>3335.3474999999989</v>
      </c>
      <c r="AH1134" s="25">
        <f t="shared" si="439"/>
        <v>0</v>
      </c>
      <c r="AI1134" s="6">
        <f t="shared" si="440"/>
        <v>-6.318054337754675E-3</v>
      </c>
      <c r="AJ1134" s="2">
        <f t="shared" si="441"/>
        <v>0.29164792021424668</v>
      </c>
    </row>
    <row r="1135" spans="29:37" x14ac:dyDescent="0.25">
      <c r="AC1135" s="18" t="s">
        <v>248</v>
      </c>
      <c r="AD1135" s="18" t="s">
        <v>249</v>
      </c>
      <c r="AE1135" s="19">
        <v>41124</v>
      </c>
      <c r="AF1135" s="23">
        <v>3259.86</v>
      </c>
      <c r="AG1135" s="2">
        <f t="shared" si="438"/>
        <v>3324.012999999999</v>
      </c>
      <c r="AH1135" s="25">
        <f t="shared" si="439"/>
        <v>0</v>
      </c>
      <c r="AI1135" s="6">
        <f t="shared" si="440"/>
        <v>2.002590851914654E-2</v>
      </c>
      <c r="AJ1135" s="2">
        <f t="shared" si="441"/>
        <v>0.29748843478425652</v>
      </c>
    </row>
    <row r="1136" spans="29:37" x14ac:dyDescent="0.25">
      <c r="AC1136" s="18" t="s">
        <v>248</v>
      </c>
      <c r="AD1136" s="18" t="s">
        <v>249</v>
      </c>
      <c r="AE1136" s="19">
        <v>41127</v>
      </c>
      <c r="AF1136" s="23">
        <v>3337.27</v>
      </c>
      <c r="AG1136" s="2">
        <f t="shared" si="438"/>
        <v>3320.9364999999989</v>
      </c>
      <c r="AH1136" s="25">
        <f t="shared" si="439"/>
        <v>1</v>
      </c>
      <c r="AI1136" s="6">
        <f t="shared" si="440"/>
        <v>2.37464185578522E-2</v>
      </c>
      <c r="AJ1136" s="2">
        <f t="shared" si="441"/>
        <v>0.30455271967276382</v>
      </c>
      <c r="AK1136" s="14">
        <f t="shared" si="442"/>
        <v>-1.7675995997445959E-4</v>
      </c>
    </row>
    <row r="1137" spans="29:37" x14ac:dyDescent="0.25">
      <c r="AC1137" s="18" t="s">
        <v>248</v>
      </c>
      <c r="AD1137" s="18" t="s">
        <v>249</v>
      </c>
      <c r="AE1137" s="19">
        <v>41128</v>
      </c>
      <c r="AF1137" s="23">
        <v>3368.25</v>
      </c>
      <c r="AG1137" s="2">
        <f t="shared" si="438"/>
        <v>3321.0654999999992</v>
      </c>
      <c r="AH1137" s="25">
        <f t="shared" si="439"/>
        <v>1</v>
      </c>
      <c r="AI1137" s="6">
        <f t="shared" si="440"/>
        <v>9.2830367336176334E-3</v>
      </c>
      <c r="AJ1137" s="2">
        <f t="shared" si="441"/>
        <v>0.30455271967276382</v>
      </c>
    </row>
    <row r="1138" spans="29:37" x14ac:dyDescent="0.25">
      <c r="AC1138" s="18" t="s">
        <v>248</v>
      </c>
      <c r="AD1138" s="18" t="s">
        <v>249</v>
      </c>
      <c r="AE1138" s="19">
        <v>41129</v>
      </c>
      <c r="AF1138" s="23">
        <v>3356.49</v>
      </c>
      <c r="AG1138" s="2">
        <f t="shared" si="438"/>
        <v>3318.6849999999999</v>
      </c>
      <c r="AH1138" s="25">
        <f t="shared" si="439"/>
        <v>1</v>
      </c>
      <c r="AI1138" s="6">
        <f t="shared" si="440"/>
        <v>-3.4914272990426154E-3</v>
      </c>
      <c r="AJ1138" s="2">
        <f t="shared" si="441"/>
        <v>0.30455271967276382</v>
      </c>
    </row>
    <row r="1139" spans="29:37" x14ac:dyDescent="0.25">
      <c r="AC1139" s="18" t="s">
        <v>248</v>
      </c>
      <c r="AD1139" s="18" t="s">
        <v>249</v>
      </c>
      <c r="AE1139" s="19">
        <v>41130</v>
      </c>
      <c r="AF1139" s="23">
        <v>3405.06</v>
      </c>
      <c r="AG1139" s="2">
        <f t="shared" si="438"/>
        <v>3316.4230000000002</v>
      </c>
      <c r="AH1139" s="25">
        <f t="shared" si="439"/>
        <v>1</v>
      </c>
      <c r="AI1139" s="6">
        <f t="shared" si="440"/>
        <v>1.4470473619763613E-2</v>
      </c>
      <c r="AJ1139" s="2">
        <f t="shared" si="441"/>
        <v>0.30455271967276382</v>
      </c>
    </row>
    <row r="1140" spans="29:37" x14ac:dyDescent="0.25">
      <c r="AC1140" s="18" t="s">
        <v>248</v>
      </c>
      <c r="AD1140" s="18" t="s">
        <v>249</v>
      </c>
      <c r="AE1140" s="19">
        <v>41131</v>
      </c>
      <c r="AF1140" s="23">
        <v>3395.85</v>
      </c>
      <c r="AG1140" s="2">
        <f t="shared" si="438"/>
        <v>3314.4614999999999</v>
      </c>
      <c r="AH1140" s="25">
        <f t="shared" si="439"/>
        <v>1</v>
      </c>
      <c r="AI1140" s="6">
        <f t="shared" si="440"/>
        <v>-2.7047981533364629E-3</v>
      </c>
      <c r="AJ1140" s="2">
        <f t="shared" si="441"/>
        <v>0.30455271967276382</v>
      </c>
    </row>
    <row r="1141" spans="29:37" x14ac:dyDescent="0.25">
      <c r="AC1141" s="18" t="s">
        <v>248</v>
      </c>
      <c r="AD1141" s="18" t="s">
        <v>249</v>
      </c>
      <c r="AE1141" s="19">
        <v>41134</v>
      </c>
      <c r="AF1141" s="23">
        <v>3318.1</v>
      </c>
      <c r="AG1141" s="2">
        <f t="shared" si="438"/>
        <v>3314.8119999999994</v>
      </c>
      <c r="AH1141" s="25">
        <f t="shared" si="439"/>
        <v>1</v>
      </c>
      <c r="AI1141" s="6">
        <f t="shared" si="440"/>
        <v>-2.2895593150463078E-2</v>
      </c>
      <c r="AJ1141" s="2">
        <f t="shared" si="441"/>
        <v>0.30455271967276382</v>
      </c>
      <c r="AK1141" s="14">
        <f t="shared" si="443"/>
        <v>3.7240671960714344E-2</v>
      </c>
    </row>
    <row r="1142" spans="29:37" x14ac:dyDescent="0.25">
      <c r="AC1142" s="18" t="s">
        <v>248</v>
      </c>
      <c r="AD1142" s="18" t="s">
        <v>249</v>
      </c>
      <c r="AE1142" s="19">
        <v>41135</v>
      </c>
      <c r="AF1142" s="23">
        <v>3349.59</v>
      </c>
      <c r="AG1142" s="2">
        <f t="shared" si="438"/>
        <v>3315.5769999999998</v>
      </c>
      <c r="AH1142" s="25">
        <f t="shared" si="439"/>
        <v>1</v>
      </c>
      <c r="AI1142" s="6">
        <f t="shared" si="440"/>
        <v>9.4903709954492488E-3</v>
      </c>
      <c r="AJ1142" s="2">
        <f t="shared" si="441"/>
        <v>0.30455271967276382</v>
      </c>
    </row>
    <row r="1143" spans="29:37" x14ac:dyDescent="0.25">
      <c r="AC1143" s="18" t="s">
        <v>248</v>
      </c>
      <c r="AD1143" s="18" t="s">
        <v>249</v>
      </c>
      <c r="AE1143" s="19">
        <v>41136</v>
      </c>
      <c r="AF1143" s="23">
        <v>3310.84</v>
      </c>
      <c r="AG1143" s="2">
        <f t="shared" si="438"/>
        <v>3313.4764999999993</v>
      </c>
      <c r="AH1143" s="25">
        <f t="shared" si="439"/>
        <v>0</v>
      </c>
      <c r="AI1143" s="6">
        <f t="shared" si="440"/>
        <v>-1.1568580035168474E-2</v>
      </c>
      <c r="AJ1143" s="2">
        <f t="shared" si="441"/>
        <v>0.30455271967276382</v>
      </c>
    </row>
    <row r="1144" spans="29:37" x14ac:dyDescent="0.25">
      <c r="AC1144" s="18" t="s">
        <v>248</v>
      </c>
      <c r="AD1144" s="18" t="s">
        <v>249</v>
      </c>
      <c r="AE1144" s="19">
        <v>41137</v>
      </c>
      <c r="AF1144" s="23">
        <v>3286.83</v>
      </c>
      <c r="AG1144" s="2">
        <f t="shared" si="438"/>
        <v>3308.184999999999</v>
      </c>
      <c r="AH1144" s="25">
        <f t="shared" si="439"/>
        <v>0</v>
      </c>
      <c r="AI1144" s="6">
        <f t="shared" si="440"/>
        <v>-7.2519360645637576E-3</v>
      </c>
      <c r="AJ1144" s="2">
        <f t="shared" si="441"/>
        <v>0.30234412282140793</v>
      </c>
    </row>
    <row r="1145" spans="29:37" x14ac:dyDescent="0.25">
      <c r="AC1145" s="18" t="s">
        <v>248</v>
      </c>
      <c r="AD1145" s="18" t="s">
        <v>249</v>
      </c>
      <c r="AE1145" s="19">
        <v>41138</v>
      </c>
      <c r="AF1145" s="23">
        <v>3286.78</v>
      </c>
      <c r="AG1145" s="2">
        <f t="shared" si="438"/>
        <v>3304.0284999999994</v>
      </c>
      <c r="AH1145" s="25">
        <f t="shared" si="439"/>
        <v>0</v>
      </c>
      <c r="AI1145" s="6">
        <f t="shared" si="440"/>
        <v>-1.521222576150727E-5</v>
      </c>
      <c r="AJ1145" s="2">
        <f t="shared" si="441"/>
        <v>0.30233952349435389</v>
      </c>
    </row>
    <row r="1146" spans="29:37" x14ac:dyDescent="0.25">
      <c r="AC1146" s="18" t="s">
        <v>248</v>
      </c>
      <c r="AD1146" s="18" t="s">
        <v>249</v>
      </c>
      <c r="AE1146" s="19">
        <v>41141</v>
      </c>
      <c r="AF1146" s="23">
        <v>3289.44</v>
      </c>
      <c r="AG1146" s="2">
        <f t="shared" si="438"/>
        <v>3301.6074999999996</v>
      </c>
      <c r="AH1146" s="25">
        <f t="shared" si="439"/>
        <v>0</v>
      </c>
      <c r="AI1146" s="6">
        <f t="shared" si="440"/>
        <v>8.0930272181278795E-4</v>
      </c>
      <c r="AJ1146" s="2">
        <f t="shared" si="441"/>
        <v>0.30258420769362943</v>
      </c>
      <c r="AK1146" s="14">
        <f t="shared" ref="AK1146" si="447">AJ1146/AJ1136-1</f>
        <v>-6.4636164840343735E-3</v>
      </c>
    </row>
    <row r="1147" spans="29:37" x14ac:dyDescent="0.25">
      <c r="AC1147" s="18" t="s">
        <v>248</v>
      </c>
      <c r="AD1147" s="18" t="s">
        <v>249</v>
      </c>
      <c r="AE1147" s="19">
        <v>41142</v>
      </c>
      <c r="AF1147" s="23">
        <v>3335.75</v>
      </c>
      <c r="AG1147" s="2">
        <f t="shared" si="438"/>
        <v>3300.3404999999998</v>
      </c>
      <c r="AH1147" s="25">
        <f t="shared" si="439"/>
        <v>1</v>
      </c>
      <c r="AI1147" s="6">
        <f t="shared" si="440"/>
        <v>1.4078384162653723E-2</v>
      </c>
      <c r="AJ1147" s="2">
        <f t="shared" si="441"/>
        <v>0.30684410441109256</v>
      </c>
    </row>
    <row r="1148" spans="29:37" x14ac:dyDescent="0.25">
      <c r="AC1148" s="18" t="s">
        <v>248</v>
      </c>
      <c r="AD1148" s="18" t="s">
        <v>249</v>
      </c>
      <c r="AE1148" s="19">
        <v>41143</v>
      </c>
      <c r="AF1148" s="23">
        <v>3306.11</v>
      </c>
      <c r="AG1148" s="2">
        <f t="shared" si="438"/>
        <v>3299.0415000000003</v>
      </c>
      <c r="AH1148" s="25">
        <f t="shared" si="439"/>
        <v>1</v>
      </c>
      <c r="AI1148" s="6">
        <f t="shared" si="440"/>
        <v>-8.8855579704714138E-3</v>
      </c>
      <c r="AJ1148" s="2">
        <f t="shared" si="441"/>
        <v>0.30684410441109256</v>
      </c>
    </row>
    <row r="1149" spans="29:37" x14ac:dyDescent="0.25">
      <c r="AC1149" s="18" t="s">
        <v>248</v>
      </c>
      <c r="AD1149" s="18" t="s">
        <v>249</v>
      </c>
      <c r="AE1149" s="19">
        <v>41144</v>
      </c>
      <c r="AF1149" s="23">
        <v>3327.99</v>
      </c>
      <c r="AG1149" s="2">
        <f t="shared" si="438"/>
        <v>3300.3239999999996</v>
      </c>
      <c r="AH1149" s="25">
        <f t="shared" si="439"/>
        <v>1</v>
      </c>
      <c r="AI1149" s="6">
        <f t="shared" si="440"/>
        <v>6.6180496111742926E-3</v>
      </c>
      <c r="AJ1149" s="2">
        <f t="shared" si="441"/>
        <v>0.30684410441109256</v>
      </c>
    </row>
    <row r="1150" spans="29:37" x14ac:dyDescent="0.25">
      <c r="AC1150" s="18" t="s">
        <v>248</v>
      </c>
      <c r="AD1150" s="18" t="s">
        <v>249</v>
      </c>
      <c r="AE1150" s="19">
        <v>41145</v>
      </c>
      <c r="AF1150" s="23">
        <v>3265.75</v>
      </c>
      <c r="AG1150" s="2">
        <f t="shared" si="438"/>
        <v>3299.4320000000007</v>
      </c>
      <c r="AH1150" s="25">
        <f t="shared" si="439"/>
        <v>0</v>
      </c>
      <c r="AI1150" s="6">
        <f t="shared" si="440"/>
        <v>-1.8701979272774172E-2</v>
      </c>
      <c r="AJ1150" s="2">
        <f t="shared" si="441"/>
        <v>0.30684410441109256</v>
      </c>
    </row>
    <row r="1151" spans="29:37" x14ac:dyDescent="0.25">
      <c r="AC1151" s="18" t="s">
        <v>248</v>
      </c>
      <c r="AD1151" s="18" t="s">
        <v>249</v>
      </c>
      <c r="AE1151" s="19">
        <v>41148</v>
      </c>
      <c r="AF1151" s="23">
        <v>3184.33</v>
      </c>
      <c r="AG1151" s="2">
        <f t="shared" si="438"/>
        <v>3297.7759999999994</v>
      </c>
      <c r="AH1151" s="25">
        <f t="shared" si="439"/>
        <v>0</v>
      </c>
      <c r="AI1151" s="6">
        <f t="shared" si="440"/>
        <v>-2.4931485876138693E-2</v>
      </c>
      <c r="AJ1151" s="2">
        <f t="shared" si="441"/>
        <v>0.29919402495579095</v>
      </c>
      <c r="AK1151" s="14">
        <f t="shared" si="445"/>
        <v>-1.7595294248991422E-2</v>
      </c>
    </row>
    <row r="1152" spans="29:37" x14ac:dyDescent="0.25">
      <c r="AC1152" s="18" t="s">
        <v>248</v>
      </c>
      <c r="AD1152" s="18" t="s">
        <v>249</v>
      </c>
      <c r="AE1152" s="19">
        <v>41149</v>
      </c>
      <c r="AF1152" s="23">
        <v>3200.99</v>
      </c>
      <c r="AG1152" s="2">
        <f t="shared" si="438"/>
        <v>3299.8659999999995</v>
      </c>
      <c r="AH1152" s="25">
        <f t="shared" si="439"/>
        <v>0</v>
      </c>
      <c r="AI1152" s="6">
        <f t="shared" si="440"/>
        <v>5.2318698124880214E-3</v>
      </c>
      <c r="AJ1152" s="2">
        <f t="shared" si="441"/>
        <v>0.30075936914303392</v>
      </c>
    </row>
    <row r="1153" spans="29:37" x14ac:dyDescent="0.25">
      <c r="AC1153" s="18" t="s">
        <v>248</v>
      </c>
      <c r="AD1153" s="18" t="s">
        <v>249</v>
      </c>
      <c r="AE1153" s="19">
        <v>41150</v>
      </c>
      <c r="AF1153" s="23">
        <v>3179.54</v>
      </c>
      <c r="AG1153" s="2">
        <f t="shared" si="438"/>
        <v>3298.0339999999997</v>
      </c>
      <c r="AH1153" s="25">
        <f t="shared" si="439"/>
        <v>0</v>
      </c>
      <c r="AI1153" s="6">
        <f t="shared" si="440"/>
        <v>-6.7010518620801429E-3</v>
      </c>
      <c r="AJ1153" s="2">
        <f t="shared" si="441"/>
        <v>0.29874396501239991</v>
      </c>
    </row>
    <row r="1154" spans="29:37" x14ac:dyDescent="0.25">
      <c r="AC1154" s="18" t="s">
        <v>248</v>
      </c>
      <c r="AD1154" s="18" t="s">
        <v>249</v>
      </c>
      <c r="AE1154" s="19">
        <v>41151</v>
      </c>
      <c r="AF1154" s="23">
        <v>3129.5</v>
      </c>
      <c r="AG1154" s="2">
        <f t="shared" si="438"/>
        <v>3294.7160000000003</v>
      </c>
      <c r="AH1154" s="25">
        <f t="shared" si="439"/>
        <v>0</v>
      </c>
      <c r="AI1154" s="6">
        <f t="shared" si="440"/>
        <v>-1.5738125640816003E-2</v>
      </c>
      <c r="AJ1154" s="2">
        <f t="shared" si="441"/>
        <v>0.29404229495659923</v>
      </c>
    </row>
    <row r="1155" spans="29:37" x14ac:dyDescent="0.25">
      <c r="AC1155" s="18" t="s">
        <v>248</v>
      </c>
      <c r="AD1155" s="18" t="s">
        <v>249</v>
      </c>
      <c r="AE1155" s="19">
        <v>41152</v>
      </c>
      <c r="AF1155" s="23">
        <v>3139.5</v>
      </c>
      <c r="AG1155" s="2">
        <f t="shared" si="438"/>
        <v>3288.6979999999994</v>
      </c>
      <c r="AH1155" s="25">
        <f t="shared" si="439"/>
        <v>0</v>
      </c>
      <c r="AI1155" s="6">
        <f t="shared" si="440"/>
        <v>3.1953986259785072E-3</v>
      </c>
      <c r="AJ1155" s="2">
        <f t="shared" si="441"/>
        <v>0.29498187730188313</v>
      </c>
    </row>
    <row r="1156" spans="29:37" x14ac:dyDescent="0.25">
      <c r="AC1156" s="18" t="s">
        <v>248</v>
      </c>
      <c r="AD1156" s="18" t="s">
        <v>249</v>
      </c>
      <c r="AE1156" s="19">
        <v>41155</v>
      </c>
      <c r="AF1156" s="23">
        <v>3200.31</v>
      </c>
      <c r="AG1156" s="2">
        <f t="shared" si="438"/>
        <v>3281.85</v>
      </c>
      <c r="AH1156" s="25">
        <f t="shared" si="439"/>
        <v>0</v>
      </c>
      <c r="AI1156" s="6">
        <f t="shared" si="440"/>
        <v>1.9369326325848091E-2</v>
      </c>
      <c r="AJ1156" s="2">
        <f t="shared" si="441"/>
        <v>0.30069547754355458</v>
      </c>
      <c r="AK1156" s="14">
        <f t="shared" ref="AK1156" si="448">AJ1156/AJ1146-1</f>
        <v>-6.2419984323411892E-3</v>
      </c>
    </row>
    <row r="1157" spans="29:37" x14ac:dyDescent="0.25">
      <c r="AC1157" s="18" t="s">
        <v>248</v>
      </c>
      <c r="AD1157" s="18" t="s">
        <v>249</v>
      </c>
      <c r="AE1157" s="19">
        <v>41156</v>
      </c>
      <c r="AF1157" s="23">
        <v>3164.83</v>
      </c>
      <c r="AG1157" s="2">
        <f t="shared" si="438"/>
        <v>3271.6789999999996</v>
      </c>
      <c r="AH1157" s="25">
        <f t="shared" si="439"/>
        <v>0</v>
      </c>
      <c r="AI1157" s="6">
        <f t="shared" si="440"/>
        <v>-1.1086426002480998E-2</v>
      </c>
      <c r="AJ1157" s="2">
        <f t="shared" si="441"/>
        <v>0.29736183938248728</v>
      </c>
    </row>
    <row r="1158" spans="29:37" x14ac:dyDescent="0.25">
      <c r="AC1158" s="18" t="s">
        <v>248</v>
      </c>
      <c r="AD1158" s="18" t="s">
        <v>249</v>
      </c>
      <c r="AE1158" s="19">
        <v>41157</v>
      </c>
      <c r="AF1158" s="23">
        <v>3181.8</v>
      </c>
      <c r="AG1158" s="2">
        <f t="shared" si="438"/>
        <v>3262.9445000000001</v>
      </c>
      <c r="AH1158" s="25">
        <f t="shared" si="439"/>
        <v>0</v>
      </c>
      <c r="AI1158" s="6">
        <f t="shared" si="440"/>
        <v>5.3620573616908196E-3</v>
      </c>
      <c r="AJ1158" s="2">
        <f t="shared" si="441"/>
        <v>0.29895631062243405</v>
      </c>
    </row>
    <row r="1159" spans="29:37" x14ac:dyDescent="0.25">
      <c r="AC1159" s="18" t="s">
        <v>248</v>
      </c>
      <c r="AD1159" s="18" t="s">
        <v>249</v>
      </c>
      <c r="AE1159" s="19">
        <v>41158</v>
      </c>
      <c r="AF1159" s="23">
        <v>3217.94</v>
      </c>
      <c r="AG1159" s="2">
        <f t="shared" si="438"/>
        <v>3253.5885000000003</v>
      </c>
      <c r="AH1159" s="25">
        <f t="shared" si="439"/>
        <v>0</v>
      </c>
      <c r="AI1159" s="6">
        <f t="shared" si="440"/>
        <v>1.1358350619146362E-2</v>
      </c>
      <c r="AJ1159" s="2">
        <f t="shared" si="441"/>
        <v>0.30235196121829011</v>
      </c>
    </row>
    <row r="1160" spans="29:37" x14ac:dyDescent="0.25">
      <c r="AC1160" s="18" t="s">
        <v>248</v>
      </c>
      <c r="AD1160" s="18" t="s">
        <v>249</v>
      </c>
      <c r="AE1160" s="19">
        <v>41159</v>
      </c>
      <c r="AF1160" s="23">
        <v>3334.66</v>
      </c>
      <c r="AG1160" s="2">
        <f t="shared" si="438"/>
        <v>3250.529</v>
      </c>
      <c r="AH1160" s="25">
        <f t="shared" si="439"/>
        <v>1</v>
      </c>
      <c r="AI1160" s="6">
        <f t="shared" si="440"/>
        <v>3.6271652050690717E-2</v>
      </c>
      <c r="AJ1160" s="2">
        <f t="shared" si="441"/>
        <v>0.31331876635244388</v>
      </c>
    </row>
    <row r="1161" spans="29:37" x14ac:dyDescent="0.25">
      <c r="AC1161" s="18" t="s">
        <v>248</v>
      </c>
      <c r="AD1161" s="18" t="s">
        <v>249</v>
      </c>
      <c r="AE1161" s="19">
        <v>41162</v>
      </c>
      <c r="AF1161" s="23">
        <v>3363.61</v>
      </c>
      <c r="AG1161" s="2">
        <f t="shared" si="438"/>
        <v>3252.8045000000006</v>
      </c>
      <c r="AH1161" s="25">
        <f t="shared" si="439"/>
        <v>1</v>
      </c>
      <c r="AI1161" s="6">
        <f t="shared" si="440"/>
        <v>8.6815447451915606E-3</v>
      </c>
      <c r="AJ1161" s="2">
        <f t="shared" si="441"/>
        <v>0.31331876635244388</v>
      </c>
      <c r="AK1161" s="14">
        <f t="shared" si="442"/>
        <v>4.7209303055901541E-2</v>
      </c>
    </row>
    <row r="1162" spans="29:37" x14ac:dyDescent="0.25">
      <c r="AC1162" s="18" t="s">
        <v>248</v>
      </c>
      <c r="AD1162" s="18" t="s">
        <v>249</v>
      </c>
      <c r="AE1162" s="19">
        <v>41163</v>
      </c>
      <c r="AF1162" s="23">
        <v>3350.09</v>
      </c>
      <c r="AG1162" s="2">
        <f t="shared" si="438"/>
        <v>3252.8294999999998</v>
      </c>
      <c r="AH1162" s="25">
        <f t="shared" si="439"/>
        <v>1</v>
      </c>
      <c r="AI1162" s="6">
        <f t="shared" si="440"/>
        <v>-4.0194909635777876E-3</v>
      </c>
      <c r="AJ1162" s="2">
        <f t="shared" si="441"/>
        <v>0.31331876635244388</v>
      </c>
    </row>
    <row r="1163" spans="29:37" x14ac:dyDescent="0.25">
      <c r="AC1163" s="18" t="s">
        <v>248</v>
      </c>
      <c r="AD1163" s="18" t="s">
        <v>249</v>
      </c>
      <c r="AE1163" s="19">
        <v>41164</v>
      </c>
      <c r="AF1163" s="23">
        <v>3376.12</v>
      </c>
      <c r="AG1163" s="2">
        <f t="shared" si="438"/>
        <v>3256.0934999999999</v>
      </c>
      <c r="AH1163" s="25">
        <f t="shared" si="439"/>
        <v>1</v>
      </c>
      <c r="AI1163" s="6">
        <f t="shared" si="440"/>
        <v>7.7699405090607687E-3</v>
      </c>
      <c r="AJ1163" s="2">
        <f t="shared" si="441"/>
        <v>0.31331876635244388</v>
      </c>
    </row>
    <row r="1164" spans="29:37" x14ac:dyDescent="0.25">
      <c r="AC1164" s="18" t="s">
        <v>248</v>
      </c>
      <c r="AD1164" s="18" t="s">
        <v>249</v>
      </c>
      <c r="AE1164" s="19">
        <v>41165</v>
      </c>
      <c r="AF1164" s="23">
        <v>3329.3</v>
      </c>
      <c r="AG1164" s="2">
        <f t="shared" si="438"/>
        <v>3258.2170000000001</v>
      </c>
      <c r="AH1164" s="25">
        <f t="shared" si="439"/>
        <v>1</v>
      </c>
      <c r="AI1164" s="6">
        <f t="shared" si="440"/>
        <v>-1.3867990474272118E-2</v>
      </c>
      <c r="AJ1164" s="2">
        <f t="shared" si="441"/>
        <v>0.31331876635244388</v>
      </c>
    </row>
    <row r="1165" spans="29:37" x14ac:dyDescent="0.25">
      <c r="AC1165" s="18" t="s">
        <v>248</v>
      </c>
      <c r="AD1165" s="18" t="s">
        <v>249</v>
      </c>
      <c r="AE1165" s="19">
        <v>41166</v>
      </c>
      <c r="AF1165" s="23">
        <v>3338.04</v>
      </c>
      <c r="AG1165" s="2">
        <f t="shared" si="438"/>
        <v>3260.78</v>
      </c>
      <c r="AH1165" s="25">
        <f t="shared" si="439"/>
        <v>1</v>
      </c>
      <c r="AI1165" s="6">
        <f t="shared" si="440"/>
        <v>2.6251764635207842E-3</v>
      </c>
      <c r="AJ1165" s="2">
        <f t="shared" si="441"/>
        <v>0.31331876635244388</v>
      </c>
    </row>
    <row r="1166" spans="29:37" x14ac:dyDescent="0.25">
      <c r="AC1166" s="18" t="s">
        <v>248</v>
      </c>
      <c r="AD1166" s="18" t="s">
        <v>249</v>
      </c>
      <c r="AE1166" s="19">
        <v>41169</v>
      </c>
      <c r="AF1166" s="23">
        <v>3237.7</v>
      </c>
      <c r="AG1166" s="2">
        <f t="shared" si="438"/>
        <v>3258.1930000000002</v>
      </c>
      <c r="AH1166" s="25">
        <f t="shared" si="439"/>
        <v>0</v>
      </c>
      <c r="AI1166" s="6">
        <f t="shared" si="440"/>
        <v>-3.0059555907059221E-2</v>
      </c>
      <c r="AJ1166" s="2">
        <f t="shared" si="441"/>
        <v>0.31331876635244388</v>
      </c>
      <c r="AK1166" s="14">
        <f t="shared" si="443"/>
        <v>4.1980308157647084E-2</v>
      </c>
    </row>
    <row r="1167" spans="29:37" x14ac:dyDescent="0.25">
      <c r="AC1167" s="18" t="s">
        <v>248</v>
      </c>
      <c r="AD1167" s="18" t="s">
        <v>249</v>
      </c>
      <c r="AE1167" s="19">
        <v>41170</v>
      </c>
      <c r="AF1167" s="23">
        <v>3224.26</v>
      </c>
      <c r="AG1167" s="2">
        <f t="shared" si="438"/>
        <v>3252.6185</v>
      </c>
      <c r="AH1167" s="25">
        <f t="shared" si="439"/>
        <v>0</v>
      </c>
      <c r="AI1167" s="6">
        <f t="shared" si="440"/>
        <v>-4.1510949130554309E-3</v>
      </c>
      <c r="AJ1167" s="2">
        <f t="shared" si="441"/>
        <v>0.31201815041527342</v>
      </c>
    </row>
    <row r="1168" spans="29:37" x14ac:dyDescent="0.25">
      <c r="AC1168" s="18" t="s">
        <v>248</v>
      </c>
      <c r="AD1168" s="18" t="s">
        <v>249</v>
      </c>
      <c r="AE1168" s="19">
        <v>41171</v>
      </c>
      <c r="AF1168" s="23">
        <v>3255.87</v>
      </c>
      <c r="AG1168" s="2">
        <f t="shared" si="438"/>
        <v>3250.1065000000003</v>
      </c>
      <c r="AH1168" s="25">
        <f t="shared" si="439"/>
        <v>1</v>
      </c>
      <c r="AI1168" s="6">
        <f t="shared" si="440"/>
        <v>9.8037999416920041E-3</v>
      </c>
      <c r="AJ1168" s="2">
        <f t="shared" si="441"/>
        <v>0.3150771139401215</v>
      </c>
    </row>
    <row r="1169" spans="29:37" x14ac:dyDescent="0.25">
      <c r="AC1169" s="18" t="s">
        <v>248</v>
      </c>
      <c r="AD1169" s="18" t="s">
        <v>249</v>
      </c>
      <c r="AE1169" s="19">
        <v>41172</v>
      </c>
      <c r="AF1169" s="23">
        <v>3161.76</v>
      </c>
      <c r="AG1169" s="2">
        <f t="shared" si="438"/>
        <v>3241.7950000000001</v>
      </c>
      <c r="AH1169" s="25">
        <f t="shared" si="439"/>
        <v>0</v>
      </c>
      <c r="AI1169" s="6">
        <f t="shared" si="440"/>
        <v>-2.8904716711662171E-2</v>
      </c>
      <c r="AJ1169" s="2">
        <f t="shared" si="441"/>
        <v>0.3150771139401215</v>
      </c>
    </row>
    <row r="1170" spans="29:37" x14ac:dyDescent="0.25">
      <c r="AC1170" s="18" t="s">
        <v>248</v>
      </c>
      <c r="AD1170" s="18" t="s">
        <v>249</v>
      </c>
      <c r="AE1170" s="19">
        <v>41173</v>
      </c>
      <c r="AF1170" s="23">
        <v>3143.71</v>
      </c>
      <c r="AG1170" s="2">
        <f t="shared" si="438"/>
        <v>3235.6930000000002</v>
      </c>
      <c r="AH1170" s="25">
        <f t="shared" si="439"/>
        <v>0</v>
      </c>
      <c r="AI1170" s="6">
        <f t="shared" si="440"/>
        <v>-5.7088457061890141E-3</v>
      </c>
      <c r="AJ1170" s="2">
        <f t="shared" si="441"/>
        <v>0.31327838731108604</v>
      </c>
    </row>
    <row r="1171" spans="29:37" x14ac:dyDescent="0.25">
      <c r="AC1171" s="18" t="s">
        <v>248</v>
      </c>
      <c r="AD1171" s="18" t="s">
        <v>249</v>
      </c>
      <c r="AE1171" s="19">
        <v>41176</v>
      </c>
      <c r="AF1171" s="23">
        <v>3167.16</v>
      </c>
      <c r="AG1171" s="2">
        <f t="shared" si="438"/>
        <v>3234.8344999999999</v>
      </c>
      <c r="AH1171" s="25">
        <f t="shared" si="439"/>
        <v>0</v>
      </c>
      <c r="AI1171" s="6">
        <f t="shared" si="440"/>
        <v>7.4593394428874582E-3</v>
      </c>
      <c r="AJ1171" s="2">
        <f t="shared" si="441"/>
        <v>0.31561523714215978</v>
      </c>
      <c r="AK1171" s="14">
        <f t="shared" ref="AK1171" si="449">AJ1171/AJ1161-1</f>
        <v>7.3295028460971245E-3</v>
      </c>
    </row>
    <row r="1172" spans="29:37" x14ac:dyDescent="0.25">
      <c r="AC1172" s="18" t="s">
        <v>248</v>
      </c>
      <c r="AD1172" s="18" t="s">
        <v>249</v>
      </c>
      <c r="AE1172" s="19">
        <v>41177</v>
      </c>
      <c r="AF1172" s="23">
        <v>3144.41</v>
      </c>
      <c r="AG1172" s="2">
        <f t="shared" si="438"/>
        <v>3232.0055000000007</v>
      </c>
      <c r="AH1172" s="25">
        <f t="shared" si="439"/>
        <v>0</v>
      </c>
      <c r="AI1172" s="6">
        <f t="shared" si="440"/>
        <v>-7.1830914762752718E-3</v>
      </c>
      <c r="AJ1172" s="2">
        <f t="shared" si="441"/>
        <v>0.31334814402246131</v>
      </c>
    </row>
    <row r="1173" spans="29:37" x14ac:dyDescent="0.25">
      <c r="AC1173" s="18" t="s">
        <v>248</v>
      </c>
      <c r="AD1173" s="18" t="s">
        <v>249</v>
      </c>
      <c r="AE1173" s="19">
        <v>41178</v>
      </c>
      <c r="AF1173" s="23">
        <v>3071.99</v>
      </c>
      <c r="AG1173" s="2">
        <f t="shared" si="438"/>
        <v>3226.6280000000002</v>
      </c>
      <c r="AH1173" s="25">
        <f t="shared" si="439"/>
        <v>0</v>
      </c>
      <c r="AI1173" s="6">
        <f t="shared" si="440"/>
        <v>-2.3031347693208026E-2</v>
      </c>
      <c r="AJ1173" s="2">
        <f t="shared" si="441"/>
        <v>0.30613131396845855</v>
      </c>
    </row>
    <row r="1174" spans="29:37" x14ac:dyDescent="0.25">
      <c r="AC1174" s="18" t="s">
        <v>248</v>
      </c>
      <c r="AD1174" s="18" t="s">
        <v>249</v>
      </c>
      <c r="AE1174" s="19">
        <v>41179</v>
      </c>
      <c r="AF1174" s="23">
        <v>3141.08</v>
      </c>
      <c r="AG1174" s="2">
        <f t="shared" ref="AG1174:AG1237" si="450">AVERAGE(AF1155:AF1174)</f>
        <v>3227.2070000000003</v>
      </c>
      <c r="AH1174" s="25">
        <f t="shared" ref="AH1174:AH1237" si="451">IF(AF1174&gt;AG1174,1,0)</f>
        <v>0</v>
      </c>
      <c r="AI1174" s="6">
        <f t="shared" si="440"/>
        <v>2.2490307585636637E-2</v>
      </c>
      <c r="AJ1174" s="2">
        <f t="shared" si="441"/>
        <v>0.31301630138120429</v>
      </c>
    </row>
    <row r="1175" spans="29:37" x14ac:dyDescent="0.25">
      <c r="AC1175" s="18" t="s">
        <v>248</v>
      </c>
      <c r="AD1175" s="18" t="s">
        <v>249</v>
      </c>
      <c r="AE1175" s="19">
        <v>41180</v>
      </c>
      <c r="AF1175" s="23">
        <v>3199.75</v>
      </c>
      <c r="AG1175" s="2">
        <f t="shared" si="450"/>
        <v>3230.2195000000002</v>
      </c>
      <c r="AH1175" s="25">
        <f t="shared" si="451"/>
        <v>0</v>
      </c>
      <c r="AI1175" s="6">
        <f t="shared" ref="AI1175:AI1238" si="452">AF1175/AF1174-1</f>
        <v>1.8678288996141434E-2</v>
      </c>
      <c r="AJ1175" s="2">
        <f t="shared" ref="AJ1175:AJ1238" si="453">IF(AH1174&lt;1,AJ1174*(1+AI1175), AJ1174)</f>
        <v>0.31886291031890573</v>
      </c>
    </row>
    <row r="1176" spans="29:37" x14ac:dyDescent="0.25">
      <c r="AC1176" s="18" t="s">
        <v>248</v>
      </c>
      <c r="AD1176" s="18" t="s">
        <v>249</v>
      </c>
      <c r="AE1176" s="19">
        <v>41190</v>
      </c>
      <c r="AF1176" s="23">
        <v>3183.37</v>
      </c>
      <c r="AG1176" s="2">
        <f t="shared" si="450"/>
        <v>3229.3725000000004</v>
      </c>
      <c r="AH1176" s="25">
        <f t="shared" si="451"/>
        <v>0</v>
      </c>
      <c r="AI1176" s="6">
        <f t="shared" si="452"/>
        <v>-5.1191499335886403E-3</v>
      </c>
      <c r="AJ1176" s="2">
        <f t="shared" si="453"/>
        <v>0.31723060327272284</v>
      </c>
      <c r="AK1176" s="14">
        <f t="shared" si="445"/>
        <v>1.2485166355719057E-2</v>
      </c>
    </row>
    <row r="1177" spans="29:37" x14ac:dyDescent="0.25">
      <c r="AC1177" s="18" t="s">
        <v>248</v>
      </c>
      <c r="AD1177" s="18" t="s">
        <v>249</v>
      </c>
      <c r="AE1177" s="19">
        <v>41191</v>
      </c>
      <c r="AF1177" s="23">
        <v>3265.62</v>
      </c>
      <c r="AG1177" s="2">
        <f t="shared" si="450"/>
        <v>3234.4120000000007</v>
      </c>
      <c r="AH1177" s="25">
        <f t="shared" si="451"/>
        <v>1</v>
      </c>
      <c r="AI1177" s="6">
        <f t="shared" si="452"/>
        <v>2.5837398731533012E-2</v>
      </c>
      <c r="AJ1177" s="2">
        <f t="shared" si="453"/>
        <v>0.32542701685932496</v>
      </c>
    </row>
    <row r="1178" spans="29:37" x14ac:dyDescent="0.25">
      <c r="AC1178" s="18" t="s">
        <v>248</v>
      </c>
      <c r="AD1178" s="18" t="s">
        <v>249</v>
      </c>
      <c r="AE1178" s="19">
        <v>41192</v>
      </c>
      <c r="AF1178" s="23">
        <v>3296.92</v>
      </c>
      <c r="AG1178" s="2">
        <f t="shared" si="450"/>
        <v>3240.1680000000006</v>
      </c>
      <c r="AH1178" s="25">
        <f t="shared" si="451"/>
        <v>1</v>
      </c>
      <c r="AI1178" s="6">
        <f t="shared" si="452"/>
        <v>9.5847036703597954E-3</v>
      </c>
      <c r="AJ1178" s="2">
        <f t="shared" si="453"/>
        <v>0.32542701685932496</v>
      </c>
    </row>
    <row r="1179" spans="29:37" x14ac:dyDescent="0.25">
      <c r="AC1179" s="18" t="s">
        <v>248</v>
      </c>
      <c r="AD1179" s="18" t="s">
        <v>249</v>
      </c>
      <c r="AE1179" s="19">
        <v>41193</v>
      </c>
      <c r="AF1179" s="23">
        <v>3248.04</v>
      </c>
      <c r="AG1179" s="2">
        <f t="shared" si="450"/>
        <v>3241.6730000000002</v>
      </c>
      <c r="AH1179" s="25">
        <f t="shared" si="451"/>
        <v>1</v>
      </c>
      <c r="AI1179" s="6">
        <f t="shared" si="452"/>
        <v>-1.4825958773643344E-2</v>
      </c>
      <c r="AJ1179" s="2">
        <f t="shared" si="453"/>
        <v>0.32542701685932496</v>
      </c>
    </row>
    <row r="1180" spans="29:37" x14ac:dyDescent="0.25">
      <c r="AC1180" s="18" t="s">
        <v>248</v>
      </c>
      <c r="AD1180" s="18" t="s">
        <v>249</v>
      </c>
      <c r="AE1180" s="19">
        <v>41194</v>
      </c>
      <c r="AF1180" s="23">
        <v>3240.4</v>
      </c>
      <c r="AG1180" s="2">
        <f t="shared" si="450"/>
        <v>3236.96</v>
      </c>
      <c r="AH1180" s="25">
        <f t="shared" si="451"/>
        <v>1</v>
      </c>
      <c r="AI1180" s="6">
        <f t="shared" si="452"/>
        <v>-2.3521877809385972E-3</v>
      </c>
      <c r="AJ1180" s="2">
        <f t="shared" si="453"/>
        <v>0.32542701685932496</v>
      </c>
    </row>
    <row r="1181" spans="29:37" x14ac:dyDescent="0.25">
      <c r="AC1181" s="18" t="s">
        <v>248</v>
      </c>
      <c r="AD1181" s="18" t="s">
        <v>249</v>
      </c>
      <c r="AE1181" s="19">
        <v>41197</v>
      </c>
      <c r="AF1181" s="23">
        <v>3223.19</v>
      </c>
      <c r="AG1181" s="2">
        <f t="shared" si="450"/>
        <v>3229.9390000000003</v>
      </c>
      <c r="AH1181" s="25">
        <f t="shared" si="451"/>
        <v>0</v>
      </c>
      <c r="AI1181" s="6">
        <f t="shared" si="452"/>
        <v>-5.3110727070732056E-3</v>
      </c>
      <c r="AJ1181" s="2">
        <f t="shared" si="453"/>
        <v>0.32542701685932496</v>
      </c>
      <c r="AK1181" s="14">
        <f t="shared" ref="AK1181" si="454">AJ1181/AJ1171-1</f>
        <v>3.108778842874993E-2</v>
      </c>
    </row>
    <row r="1182" spans="29:37" x14ac:dyDescent="0.25">
      <c r="AC1182" s="18" t="s">
        <v>248</v>
      </c>
      <c r="AD1182" s="18" t="s">
        <v>249</v>
      </c>
      <c r="AE1182" s="19">
        <v>41198</v>
      </c>
      <c r="AF1182" s="23">
        <v>3233.23</v>
      </c>
      <c r="AG1182" s="2">
        <f t="shared" si="450"/>
        <v>3224.0960000000005</v>
      </c>
      <c r="AH1182" s="25">
        <f t="shared" si="451"/>
        <v>1</v>
      </c>
      <c r="AI1182" s="6">
        <f t="shared" si="452"/>
        <v>3.1149265168979312E-3</v>
      </c>
      <c r="AJ1182" s="2">
        <f t="shared" si="453"/>
        <v>0.32644069810345505</v>
      </c>
    </row>
    <row r="1183" spans="29:37" x14ac:dyDescent="0.25">
      <c r="AC1183" s="18" t="s">
        <v>248</v>
      </c>
      <c r="AD1183" s="18" t="s">
        <v>249</v>
      </c>
      <c r="AE1183" s="19">
        <v>41199</v>
      </c>
      <c r="AF1183" s="23">
        <v>3240.78</v>
      </c>
      <c r="AG1183" s="2">
        <f t="shared" si="450"/>
        <v>3217.3290000000006</v>
      </c>
      <c r="AH1183" s="25">
        <f t="shared" si="451"/>
        <v>1</v>
      </c>
      <c r="AI1183" s="6">
        <f t="shared" si="452"/>
        <v>2.33512617413556E-3</v>
      </c>
      <c r="AJ1183" s="2">
        <f t="shared" si="453"/>
        <v>0.32644069810345505</v>
      </c>
    </row>
    <row r="1184" spans="29:37" x14ac:dyDescent="0.25">
      <c r="AC1184" s="18" t="s">
        <v>248</v>
      </c>
      <c r="AD1184" s="18" t="s">
        <v>249</v>
      </c>
      <c r="AE1184" s="19">
        <v>41200</v>
      </c>
      <c r="AF1184" s="23">
        <v>3294.84</v>
      </c>
      <c r="AG1184" s="2">
        <f t="shared" si="450"/>
        <v>3215.6060000000007</v>
      </c>
      <c r="AH1184" s="25">
        <f t="shared" si="451"/>
        <v>1</v>
      </c>
      <c r="AI1184" s="6">
        <f t="shared" si="452"/>
        <v>1.6681169348119917E-2</v>
      </c>
      <c r="AJ1184" s="2">
        <f t="shared" si="453"/>
        <v>0.32644069810345505</v>
      </c>
    </row>
    <row r="1185" spans="29:37" x14ac:dyDescent="0.25">
      <c r="AC1185" s="18" t="s">
        <v>248</v>
      </c>
      <c r="AD1185" s="18" t="s">
        <v>249</v>
      </c>
      <c r="AE1185" s="19">
        <v>41201</v>
      </c>
      <c r="AF1185" s="23">
        <v>3285.45</v>
      </c>
      <c r="AG1185" s="2">
        <f t="shared" si="450"/>
        <v>3212.9765000000007</v>
      </c>
      <c r="AH1185" s="25">
        <f t="shared" si="451"/>
        <v>1</v>
      </c>
      <c r="AI1185" s="6">
        <f t="shared" si="452"/>
        <v>-2.8499107695670878E-3</v>
      </c>
      <c r="AJ1185" s="2">
        <f t="shared" si="453"/>
        <v>0.32644069810345505</v>
      </c>
    </row>
    <row r="1186" spans="29:37" x14ac:dyDescent="0.25">
      <c r="AC1186" s="18" t="s">
        <v>248</v>
      </c>
      <c r="AD1186" s="18" t="s">
        <v>249</v>
      </c>
      <c r="AE1186" s="19">
        <v>41204</v>
      </c>
      <c r="AF1186" s="23">
        <v>3298.49</v>
      </c>
      <c r="AG1186" s="2">
        <f t="shared" si="450"/>
        <v>3216.0160000000001</v>
      </c>
      <c r="AH1186" s="25">
        <f t="shared" si="451"/>
        <v>1</v>
      </c>
      <c r="AI1186" s="6">
        <f t="shared" si="452"/>
        <v>3.9690148990245699E-3</v>
      </c>
      <c r="AJ1186" s="2">
        <f t="shared" si="453"/>
        <v>0.32644069810345505</v>
      </c>
      <c r="AK1186" s="14">
        <f t="shared" ref="AK1186:AK1236" si="455">AJ1186/AJ1176-1</f>
        <v>2.9032806846867487E-2</v>
      </c>
    </row>
    <row r="1187" spans="29:37" x14ac:dyDescent="0.25">
      <c r="AC1187" s="18" t="s">
        <v>248</v>
      </c>
      <c r="AD1187" s="18" t="s">
        <v>249</v>
      </c>
      <c r="AE1187" s="19">
        <v>41205</v>
      </c>
      <c r="AF1187" s="23">
        <v>3259.07</v>
      </c>
      <c r="AG1187" s="2">
        <f t="shared" si="450"/>
        <v>3217.7565000000004</v>
      </c>
      <c r="AH1187" s="25">
        <f t="shared" si="451"/>
        <v>1</v>
      </c>
      <c r="AI1187" s="6">
        <f t="shared" si="452"/>
        <v>-1.1950922998098967E-2</v>
      </c>
      <c r="AJ1187" s="2">
        <f t="shared" si="453"/>
        <v>0.32644069810345505</v>
      </c>
    </row>
    <row r="1188" spans="29:37" x14ac:dyDescent="0.25">
      <c r="AC1188" s="18" t="s">
        <v>248</v>
      </c>
      <c r="AD1188" s="18" t="s">
        <v>249</v>
      </c>
      <c r="AE1188" s="19">
        <v>41206</v>
      </c>
      <c r="AF1188" s="23">
        <v>3257.92</v>
      </c>
      <c r="AG1188" s="2">
        <f t="shared" si="450"/>
        <v>3217.8589999999995</v>
      </c>
      <c r="AH1188" s="25">
        <f t="shared" si="451"/>
        <v>1</v>
      </c>
      <c r="AI1188" s="6">
        <f t="shared" si="452"/>
        <v>-3.5286139911083758E-4</v>
      </c>
      <c r="AJ1188" s="2">
        <f t="shared" si="453"/>
        <v>0.32644069810345505</v>
      </c>
    </row>
    <row r="1189" spans="29:37" x14ac:dyDescent="0.25">
      <c r="AC1189" s="18" t="s">
        <v>248</v>
      </c>
      <c r="AD1189" s="18" t="s">
        <v>249</v>
      </c>
      <c r="AE1189" s="19">
        <v>41207</v>
      </c>
      <c r="AF1189" s="23">
        <v>3226.17</v>
      </c>
      <c r="AG1189" s="2">
        <f t="shared" si="450"/>
        <v>3221.0794999999998</v>
      </c>
      <c r="AH1189" s="25">
        <f t="shared" si="451"/>
        <v>1</v>
      </c>
      <c r="AI1189" s="6">
        <f t="shared" si="452"/>
        <v>-9.7454817797858473E-3</v>
      </c>
      <c r="AJ1189" s="2">
        <f t="shared" si="453"/>
        <v>0.32644069810345505</v>
      </c>
    </row>
    <row r="1190" spans="29:37" x14ac:dyDescent="0.25">
      <c r="AC1190" s="18" t="s">
        <v>248</v>
      </c>
      <c r="AD1190" s="18" t="s">
        <v>249</v>
      </c>
      <c r="AE1190" s="19">
        <v>41208</v>
      </c>
      <c r="AF1190" s="23">
        <v>3163.29</v>
      </c>
      <c r="AG1190" s="2">
        <f t="shared" si="450"/>
        <v>3222.0584999999996</v>
      </c>
      <c r="AH1190" s="25">
        <f t="shared" si="451"/>
        <v>0</v>
      </c>
      <c r="AI1190" s="6">
        <f t="shared" si="452"/>
        <v>-1.9490603408995888E-2</v>
      </c>
      <c r="AJ1190" s="2">
        <f t="shared" si="453"/>
        <v>0.32644069810345505</v>
      </c>
    </row>
    <row r="1191" spans="29:37" x14ac:dyDescent="0.25">
      <c r="AC1191" s="18" t="s">
        <v>248</v>
      </c>
      <c r="AD1191" s="18" t="s">
        <v>249</v>
      </c>
      <c r="AE1191" s="19">
        <v>41211</v>
      </c>
      <c r="AF1191" s="23">
        <v>3158.94</v>
      </c>
      <c r="AG1191" s="2">
        <f t="shared" si="450"/>
        <v>3221.6474999999996</v>
      </c>
      <c r="AH1191" s="25">
        <f t="shared" si="451"/>
        <v>0</v>
      </c>
      <c r="AI1191" s="6">
        <f t="shared" si="452"/>
        <v>-1.3751505552762611E-3</v>
      </c>
      <c r="AJ1191" s="2">
        <f t="shared" si="453"/>
        <v>0.3259917929961933</v>
      </c>
      <c r="AK1191" s="14">
        <f t="shared" ref="AK1191:AK1241" si="456">AJ1191/AJ1181-1</f>
        <v>1.7354924686923123E-3</v>
      </c>
    </row>
    <row r="1192" spans="29:37" x14ac:dyDescent="0.25">
      <c r="AC1192" s="18" t="s">
        <v>248</v>
      </c>
      <c r="AD1192" s="18" t="s">
        <v>249</v>
      </c>
      <c r="AE1192" s="19">
        <v>41212</v>
      </c>
      <c r="AF1192" s="23">
        <v>3160.69</v>
      </c>
      <c r="AG1192" s="2">
        <f t="shared" si="450"/>
        <v>3222.4614999999994</v>
      </c>
      <c r="AH1192" s="25">
        <f t="shared" si="451"/>
        <v>0</v>
      </c>
      <c r="AI1192" s="6">
        <f t="shared" si="452"/>
        <v>5.5398329819489334E-4</v>
      </c>
      <c r="AJ1192" s="2">
        <f t="shared" si="453"/>
        <v>0.32617238700486179</v>
      </c>
    </row>
    <row r="1193" spans="29:37" x14ac:dyDescent="0.25">
      <c r="AC1193" s="18" t="s">
        <v>248</v>
      </c>
      <c r="AD1193" s="18" t="s">
        <v>249</v>
      </c>
      <c r="AE1193" s="19">
        <v>41213</v>
      </c>
      <c r="AF1193" s="23">
        <v>3168.1</v>
      </c>
      <c r="AG1193" s="2">
        <f t="shared" si="450"/>
        <v>3227.2669999999998</v>
      </c>
      <c r="AH1193" s="25">
        <f t="shared" si="451"/>
        <v>0</v>
      </c>
      <c r="AI1193" s="6">
        <f t="shared" si="452"/>
        <v>2.344424793320421E-3</v>
      </c>
      <c r="AJ1193" s="2">
        <f t="shared" si="453"/>
        <v>0.3269370736358525</v>
      </c>
    </row>
    <row r="1194" spans="29:37" x14ac:dyDescent="0.25">
      <c r="AC1194" s="18" t="s">
        <v>248</v>
      </c>
      <c r="AD1194" s="18" t="s">
        <v>249</v>
      </c>
      <c r="AE1194" s="19">
        <v>41214</v>
      </c>
      <c r="AF1194" s="23">
        <v>3228.19</v>
      </c>
      <c r="AG1194" s="2">
        <f t="shared" si="450"/>
        <v>3231.6224999999999</v>
      </c>
      <c r="AH1194" s="25">
        <f t="shared" si="451"/>
        <v>0</v>
      </c>
      <c r="AI1194" s="6">
        <f t="shared" si="452"/>
        <v>1.896720431804555E-2</v>
      </c>
      <c r="AJ1194" s="2">
        <f t="shared" si="453"/>
        <v>0.3331381559106476</v>
      </c>
    </row>
    <row r="1195" spans="29:37" x14ac:dyDescent="0.25">
      <c r="AC1195" s="18" t="s">
        <v>248</v>
      </c>
      <c r="AD1195" s="18" t="s">
        <v>249</v>
      </c>
      <c r="AE1195" s="19">
        <v>41215</v>
      </c>
      <c r="AF1195" s="23">
        <v>3249.55</v>
      </c>
      <c r="AG1195" s="2">
        <f t="shared" si="450"/>
        <v>3234.1125000000002</v>
      </c>
      <c r="AH1195" s="25">
        <f t="shared" si="451"/>
        <v>1</v>
      </c>
      <c r="AI1195" s="6">
        <f t="shared" si="452"/>
        <v>6.6167109123069778E-3</v>
      </c>
      <c r="AJ1195" s="2">
        <f t="shared" si="453"/>
        <v>0.33534243478216741</v>
      </c>
    </row>
    <row r="1196" spans="29:37" x14ac:dyDescent="0.25">
      <c r="AC1196" s="18" t="s">
        <v>248</v>
      </c>
      <c r="AD1196" s="18" t="s">
        <v>249</v>
      </c>
      <c r="AE1196" s="19">
        <v>41218</v>
      </c>
      <c r="AF1196" s="23">
        <v>3235.35</v>
      </c>
      <c r="AG1196" s="2">
        <f t="shared" si="450"/>
        <v>3236.7115000000003</v>
      </c>
      <c r="AH1196" s="25">
        <f t="shared" si="451"/>
        <v>0</v>
      </c>
      <c r="AI1196" s="6">
        <f t="shared" si="452"/>
        <v>-4.3698358234217638E-3</v>
      </c>
      <c r="AJ1196" s="2">
        <f t="shared" si="453"/>
        <v>0.33534243478216741</v>
      </c>
      <c r="AK1196" s="14">
        <f t="shared" ref="AK1196" si="457">AJ1196/AJ1186-1</f>
        <v>2.7269077447847012E-2</v>
      </c>
    </row>
    <row r="1197" spans="29:37" x14ac:dyDescent="0.25">
      <c r="AC1197" s="18" t="s">
        <v>248</v>
      </c>
      <c r="AD1197" s="18" t="s">
        <v>249</v>
      </c>
      <c r="AE1197" s="19">
        <v>41219</v>
      </c>
      <c r="AF1197" s="23">
        <v>3213.26</v>
      </c>
      <c r="AG1197" s="2">
        <f t="shared" si="450"/>
        <v>3234.0935000000004</v>
      </c>
      <c r="AH1197" s="25">
        <f t="shared" si="451"/>
        <v>0</v>
      </c>
      <c r="AI1197" s="6">
        <f t="shared" si="452"/>
        <v>-6.8277002488137395E-3</v>
      </c>
      <c r="AJ1197" s="2">
        <f t="shared" si="453"/>
        <v>0.33305281715676738</v>
      </c>
    </row>
    <row r="1198" spans="29:37" x14ac:dyDescent="0.25">
      <c r="AC1198" s="18" t="s">
        <v>248</v>
      </c>
      <c r="AD1198" s="18" t="s">
        <v>249</v>
      </c>
      <c r="AE1198" s="19">
        <v>41220</v>
      </c>
      <c r="AF1198" s="23">
        <v>3209.14</v>
      </c>
      <c r="AG1198" s="2">
        <f t="shared" si="450"/>
        <v>3229.7045000000007</v>
      </c>
      <c r="AH1198" s="25">
        <f t="shared" si="451"/>
        <v>0</v>
      </c>
      <c r="AI1198" s="6">
        <f t="shared" si="452"/>
        <v>-1.2821869378762951E-3</v>
      </c>
      <c r="AJ1198" s="2">
        <f t="shared" si="453"/>
        <v>0.33262578118498609</v>
      </c>
    </row>
    <row r="1199" spans="29:37" x14ac:dyDescent="0.25">
      <c r="AC1199" s="18" t="s">
        <v>248</v>
      </c>
      <c r="AD1199" s="18" t="s">
        <v>249</v>
      </c>
      <c r="AE1199" s="19">
        <v>41221</v>
      </c>
      <c r="AF1199" s="23">
        <v>3129.57</v>
      </c>
      <c r="AG1199" s="2">
        <f t="shared" si="450"/>
        <v>3223.7809999999999</v>
      </c>
      <c r="AH1199" s="25">
        <f t="shared" si="451"/>
        <v>0</v>
      </c>
      <c r="AI1199" s="6">
        <f t="shared" si="452"/>
        <v>-2.4794804838679463E-2</v>
      </c>
      <c r="AJ1199" s="2">
        <f t="shared" si="453"/>
        <v>0.32437838985619105</v>
      </c>
    </row>
    <row r="1200" spans="29:37" x14ac:dyDescent="0.25">
      <c r="AC1200" s="18" t="s">
        <v>248</v>
      </c>
      <c r="AD1200" s="18" t="s">
        <v>249</v>
      </c>
      <c r="AE1200" s="19">
        <v>41222</v>
      </c>
      <c r="AF1200" s="23">
        <v>3116.98</v>
      </c>
      <c r="AG1200" s="2">
        <f t="shared" si="450"/>
        <v>3217.6100000000006</v>
      </c>
      <c r="AH1200" s="25">
        <f t="shared" si="451"/>
        <v>0</v>
      </c>
      <c r="AI1200" s="6">
        <f t="shared" si="452"/>
        <v>-4.0229168863454845E-3</v>
      </c>
      <c r="AJ1200" s="2">
        <f t="shared" si="453"/>
        <v>0.323073442554073</v>
      </c>
    </row>
    <row r="1201" spans="29:37" x14ac:dyDescent="0.25">
      <c r="AC1201" s="18" t="s">
        <v>248</v>
      </c>
      <c r="AD1201" s="18" t="s">
        <v>249</v>
      </c>
      <c r="AE1201" s="19">
        <v>41225</v>
      </c>
      <c r="AF1201" s="23">
        <v>3136.31</v>
      </c>
      <c r="AG1201" s="2">
        <f t="shared" si="450"/>
        <v>3213.2660000000001</v>
      </c>
      <c r="AH1201" s="25">
        <f t="shared" si="451"/>
        <v>0</v>
      </c>
      <c r="AI1201" s="6">
        <f t="shared" si="452"/>
        <v>6.2015155695576141E-3</v>
      </c>
      <c r="AJ1201" s="2">
        <f t="shared" si="453"/>
        <v>0.32507698753818265</v>
      </c>
      <c r="AK1201" s="14">
        <f t="shared" ref="AK1201:AK1251" si="458">AJ1201/AJ1191-1</f>
        <v>-2.8062223579393697E-3</v>
      </c>
    </row>
    <row r="1202" spans="29:37" x14ac:dyDescent="0.25">
      <c r="AC1202" s="18" t="s">
        <v>248</v>
      </c>
      <c r="AD1202" s="18" t="s">
        <v>249</v>
      </c>
      <c r="AE1202" s="19">
        <v>41226</v>
      </c>
      <c r="AF1202" s="23">
        <v>3072.12</v>
      </c>
      <c r="AG1202" s="2">
        <f t="shared" si="450"/>
        <v>3205.2105000000001</v>
      </c>
      <c r="AH1202" s="25">
        <f t="shared" si="451"/>
        <v>0</v>
      </c>
      <c r="AI1202" s="6">
        <f t="shared" si="452"/>
        <v>-2.0466726822284786E-2</v>
      </c>
      <c r="AJ1202" s="2">
        <f t="shared" si="453"/>
        <v>0.3184237256380274</v>
      </c>
    </row>
    <row r="1203" spans="29:37" x14ac:dyDescent="0.25">
      <c r="AC1203" s="18" t="s">
        <v>248</v>
      </c>
      <c r="AD1203" s="18" t="s">
        <v>249</v>
      </c>
      <c r="AE1203" s="19">
        <v>41227</v>
      </c>
      <c r="AF1203" s="23">
        <v>3081.25</v>
      </c>
      <c r="AG1203" s="2">
        <f t="shared" si="450"/>
        <v>3197.2339999999999</v>
      </c>
      <c r="AH1203" s="25">
        <f t="shared" si="451"/>
        <v>0</v>
      </c>
      <c r="AI1203" s="6">
        <f t="shared" si="452"/>
        <v>2.9718891189147723E-3</v>
      </c>
      <c r="AJ1203" s="2">
        <f t="shared" si="453"/>
        <v>0.31937004564345534</v>
      </c>
    </row>
    <row r="1204" spans="29:37" x14ac:dyDescent="0.25">
      <c r="AC1204" s="18" t="s">
        <v>248</v>
      </c>
      <c r="AD1204" s="18" t="s">
        <v>249</v>
      </c>
      <c r="AE1204" s="19">
        <v>41228</v>
      </c>
      <c r="AF1204" s="23">
        <v>3026.84</v>
      </c>
      <c r="AG1204" s="2">
        <f t="shared" si="450"/>
        <v>3183.8339999999998</v>
      </c>
      <c r="AH1204" s="25">
        <f t="shared" si="451"/>
        <v>0</v>
      </c>
      <c r="AI1204" s="6">
        <f t="shared" si="452"/>
        <v>-1.7658417849898522E-2</v>
      </c>
      <c r="AJ1204" s="2">
        <f t="shared" si="453"/>
        <v>0.31373047592874204</v>
      </c>
    </row>
    <row r="1205" spans="29:37" x14ac:dyDescent="0.25">
      <c r="AC1205" s="18" t="s">
        <v>248</v>
      </c>
      <c r="AD1205" s="18" t="s">
        <v>249</v>
      </c>
      <c r="AE1205" s="19">
        <v>41229</v>
      </c>
      <c r="AF1205" s="23">
        <v>3009.15</v>
      </c>
      <c r="AG1205" s="2">
        <f t="shared" si="450"/>
        <v>3170.0189999999998</v>
      </c>
      <c r="AH1205" s="25">
        <f t="shared" si="451"/>
        <v>0</v>
      </c>
      <c r="AI1205" s="6">
        <f t="shared" si="452"/>
        <v>-5.8443789562712123E-3</v>
      </c>
      <c r="AJ1205" s="2">
        <f t="shared" si="453"/>
        <v>0.31189691613728315</v>
      </c>
    </row>
    <row r="1206" spans="29:37" x14ac:dyDescent="0.25">
      <c r="AC1206" s="18" t="s">
        <v>248</v>
      </c>
      <c r="AD1206" s="18" t="s">
        <v>249</v>
      </c>
      <c r="AE1206" s="19">
        <v>41232</v>
      </c>
      <c r="AF1206" s="23">
        <v>3016.16</v>
      </c>
      <c r="AG1206" s="2">
        <f t="shared" si="450"/>
        <v>3155.9025000000001</v>
      </c>
      <c r="AH1206" s="25">
        <f t="shared" si="451"/>
        <v>0</v>
      </c>
      <c r="AI1206" s="6">
        <f t="shared" si="452"/>
        <v>2.3295615040790363E-3</v>
      </c>
      <c r="AJ1206" s="2">
        <f t="shared" si="453"/>
        <v>0.31262349918635751</v>
      </c>
      <c r="AK1206" s="14">
        <f t="shared" ref="AK1206" si="459">AJ1206/AJ1196-1</f>
        <v>-6.7748466162857457E-2</v>
      </c>
    </row>
    <row r="1207" spans="29:37" x14ac:dyDescent="0.25">
      <c r="AC1207" s="18" t="s">
        <v>248</v>
      </c>
      <c r="AD1207" s="18" t="s">
        <v>249</v>
      </c>
      <c r="AE1207" s="19">
        <v>41233</v>
      </c>
      <c r="AF1207" s="23">
        <v>3004.18</v>
      </c>
      <c r="AG1207" s="2">
        <f t="shared" si="450"/>
        <v>3143.1579999999999</v>
      </c>
      <c r="AH1207" s="25">
        <f t="shared" si="451"/>
        <v>0</v>
      </c>
      <c r="AI1207" s="6">
        <f t="shared" si="452"/>
        <v>-3.9719378282319084E-3</v>
      </c>
      <c r="AJ1207" s="2">
        <f t="shared" si="453"/>
        <v>0.31138177808394502</v>
      </c>
    </row>
    <row r="1208" spans="29:37" x14ac:dyDescent="0.25">
      <c r="AC1208" s="18" t="s">
        <v>248</v>
      </c>
      <c r="AD1208" s="18" t="s">
        <v>249</v>
      </c>
      <c r="AE1208" s="19">
        <v>41234</v>
      </c>
      <c r="AF1208" s="23">
        <v>3035.28</v>
      </c>
      <c r="AG1208" s="2">
        <f t="shared" si="450"/>
        <v>3132.0259999999998</v>
      </c>
      <c r="AH1208" s="25">
        <f t="shared" si="451"/>
        <v>0</v>
      </c>
      <c r="AI1208" s="6">
        <f t="shared" si="452"/>
        <v>1.0352242542058132E-2</v>
      </c>
      <c r="AJ1208" s="2">
        <f t="shared" si="453"/>
        <v>0.31460527777384734</v>
      </c>
    </row>
    <row r="1209" spans="29:37" x14ac:dyDescent="0.25">
      <c r="AC1209" s="18" t="s">
        <v>248</v>
      </c>
      <c r="AD1209" s="18" t="s">
        <v>249</v>
      </c>
      <c r="AE1209" s="19">
        <v>41235</v>
      </c>
      <c r="AF1209" s="23">
        <v>2995.09</v>
      </c>
      <c r="AG1209" s="2">
        <f t="shared" si="450"/>
        <v>3120.4720000000002</v>
      </c>
      <c r="AH1209" s="25">
        <f t="shared" si="451"/>
        <v>0</v>
      </c>
      <c r="AI1209" s="6">
        <f t="shared" si="452"/>
        <v>-1.3240953058696436E-2</v>
      </c>
      <c r="AJ1209" s="2">
        <f t="shared" si="453"/>
        <v>0.31043960405882565</v>
      </c>
    </row>
    <row r="1210" spans="29:37" x14ac:dyDescent="0.25">
      <c r="AC1210" s="18" t="s">
        <v>248</v>
      </c>
      <c r="AD1210" s="18" t="s">
        <v>249</v>
      </c>
      <c r="AE1210" s="19">
        <v>41236</v>
      </c>
      <c r="AF1210" s="23">
        <v>3005.46</v>
      </c>
      <c r="AG1210" s="2">
        <f t="shared" si="450"/>
        <v>3112.5805000000005</v>
      </c>
      <c r="AH1210" s="25">
        <f t="shared" si="451"/>
        <v>0</v>
      </c>
      <c r="AI1210" s="6">
        <f t="shared" si="452"/>
        <v>3.4623333522532107E-3</v>
      </c>
      <c r="AJ1210" s="2">
        <f t="shared" si="453"/>
        <v>0.31151444945381879</v>
      </c>
    </row>
    <row r="1211" spans="29:37" x14ac:dyDescent="0.25">
      <c r="AC1211" s="18" t="s">
        <v>248</v>
      </c>
      <c r="AD1211" s="18" t="s">
        <v>249</v>
      </c>
      <c r="AE1211" s="19">
        <v>41239</v>
      </c>
      <c r="AF1211" s="23">
        <v>2970.32</v>
      </c>
      <c r="AG1211" s="2">
        <f t="shared" si="450"/>
        <v>3103.1495000000004</v>
      </c>
      <c r="AH1211" s="25">
        <f t="shared" si="451"/>
        <v>0</v>
      </c>
      <c r="AI1211" s="6">
        <f t="shared" si="452"/>
        <v>-1.1692053795425594E-2</v>
      </c>
      <c r="AJ1211" s="2">
        <f t="shared" si="453"/>
        <v>0.30787220575275237</v>
      </c>
      <c r="AK1211" s="14">
        <f t="shared" si="455"/>
        <v>-5.292525292461514E-2</v>
      </c>
    </row>
    <row r="1212" spans="29:37" x14ac:dyDescent="0.25">
      <c r="AC1212" s="18" t="s">
        <v>248</v>
      </c>
      <c r="AD1212" s="18" t="s">
        <v>249</v>
      </c>
      <c r="AE1212" s="19">
        <v>41240</v>
      </c>
      <c r="AF1212" s="23">
        <v>2864.17</v>
      </c>
      <c r="AG1212" s="2">
        <f t="shared" si="450"/>
        <v>3088.3235</v>
      </c>
      <c r="AH1212" s="25">
        <f t="shared" si="451"/>
        <v>0</v>
      </c>
      <c r="AI1212" s="6">
        <f t="shared" si="452"/>
        <v>-3.5736890301381719E-2</v>
      </c>
      <c r="AJ1212" s="2">
        <f t="shared" si="453"/>
        <v>0.29686981050892186</v>
      </c>
    </row>
    <row r="1213" spans="29:37" x14ac:dyDescent="0.25">
      <c r="AC1213" s="18" t="s">
        <v>248</v>
      </c>
      <c r="AD1213" s="18" t="s">
        <v>249</v>
      </c>
      <c r="AE1213" s="19">
        <v>41241</v>
      </c>
      <c r="AF1213" s="23">
        <v>2800.54</v>
      </c>
      <c r="AG1213" s="2">
        <f t="shared" si="450"/>
        <v>3069.9454999999998</v>
      </c>
      <c r="AH1213" s="25">
        <f t="shared" si="451"/>
        <v>0</v>
      </c>
      <c r="AI1213" s="6">
        <f t="shared" si="452"/>
        <v>-2.2215860092103523E-2</v>
      </c>
      <c r="AJ1213" s="2">
        <f t="shared" si="453"/>
        <v>0.29027459233308639</v>
      </c>
    </row>
    <row r="1214" spans="29:37" x14ac:dyDescent="0.25">
      <c r="AC1214" s="18" t="s">
        <v>248</v>
      </c>
      <c r="AD1214" s="18" t="s">
        <v>249</v>
      </c>
      <c r="AE1214" s="19">
        <v>41242</v>
      </c>
      <c r="AF1214" s="23">
        <v>2774.18</v>
      </c>
      <c r="AG1214" s="2">
        <f t="shared" si="450"/>
        <v>3047.2449999999999</v>
      </c>
      <c r="AH1214" s="25">
        <f t="shared" si="451"/>
        <v>0</v>
      </c>
      <c r="AI1214" s="6">
        <f t="shared" si="452"/>
        <v>-9.4124704521271196E-3</v>
      </c>
      <c r="AJ1214" s="2">
        <f t="shared" si="453"/>
        <v>0.28754239130974796</v>
      </c>
    </row>
    <row r="1215" spans="29:37" x14ac:dyDescent="0.25">
      <c r="AC1215" s="18" t="s">
        <v>248</v>
      </c>
      <c r="AD1215" s="18" t="s">
        <v>249</v>
      </c>
      <c r="AE1215" s="19">
        <v>41243</v>
      </c>
      <c r="AF1215" s="23">
        <v>2816.62</v>
      </c>
      <c r="AG1215" s="2">
        <f t="shared" si="450"/>
        <v>3025.5985000000005</v>
      </c>
      <c r="AH1215" s="25">
        <f t="shared" si="451"/>
        <v>0</v>
      </c>
      <c r="AI1215" s="6">
        <f t="shared" si="452"/>
        <v>1.5298214247092767E-2</v>
      </c>
      <c r="AJ1215" s="2">
        <f t="shared" si="453"/>
        <v>0.29194127641712586</v>
      </c>
    </row>
    <row r="1216" spans="29:37" x14ac:dyDescent="0.25">
      <c r="AC1216" s="18" t="s">
        <v>248</v>
      </c>
      <c r="AD1216" s="18" t="s">
        <v>249</v>
      </c>
      <c r="AE1216" s="19">
        <v>41246</v>
      </c>
      <c r="AF1216" s="23">
        <v>2749.13</v>
      </c>
      <c r="AG1216" s="2">
        <f t="shared" si="450"/>
        <v>3001.2874999999999</v>
      </c>
      <c r="AH1216" s="25">
        <f t="shared" si="451"/>
        <v>0</v>
      </c>
      <c r="AI1216" s="6">
        <f t="shared" si="452"/>
        <v>-2.3961343738239327E-2</v>
      </c>
      <c r="AJ1216" s="2">
        <f t="shared" si="453"/>
        <v>0.28494597114151476</v>
      </c>
      <c r="AK1216" s="14">
        <f t="shared" si="456"/>
        <v>-8.8533101692217731E-2</v>
      </c>
    </row>
    <row r="1217" spans="29:37" x14ac:dyDescent="0.25">
      <c r="AC1217" s="18" t="s">
        <v>248</v>
      </c>
      <c r="AD1217" s="18" t="s">
        <v>249</v>
      </c>
      <c r="AE1217" s="19">
        <v>41247</v>
      </c>
      <c r="AF1217" s="23">
        <v>2783.41</v>
      </c>
      <c r="AG1217" s="2">
        <f t="shared" si="450"/>
        <v>2979.7950000000005</v>
      </c>
      <c r="AH1217" s="25">
        <f t="shared" si="451"/>
        <v>0</v>
      </c>
      <c r="AI1217" s="6">
        <f t="shared" si="452"/>
        <v>1.2469399409995141E-2</v>
      </c>
      <c r="AJ1217" s="2">
        <f t="shared" si="453"/>
        <v>0.28849907626594729</v>
      </c>
    </row>
    <row r="1218" spans="29:37" x14ac:dyDescent="0.25">
      <c r="AC1218" s="18" t="s">
        <v>248</v>
      </c>
      <c r="AD1218" s="18" t="s">
        <v>249</v>
      </c>
      <c r="AE1218" s="19">
        <v>41248</v>
      </c>
      <c r="AF1218" s="23">
        <v>2886.19</v>
      </c>
      <c r="AG1218" s="2">
        <f t="shared" si="450"/>
        <v>2963.6475</v>
      </c>
      <c r="AH1218" s="25">
        <f t="shared" si="451"/>
        <v>0</v>
      </c>
      <c r="AI1218" s="6">
        <f t="shared" si="452"/>
        <v>3.6925928986387246E-2</v>
      </c>
      <c r="AJ1218" s="2">
        <f t="shared" si="453"/>
        <v>0.29915217266878197</v>
      </c>
    </row>
    <row r="1219" spans="29:37" x14ac:dyDescent="0.25">
      <c r="AC1219" s="18" t="s">
        <v>248</v>
      </c>
      <c r="AD1219" s="18" t="s">
        <v>249</v>
      </c>
      <c r="AE1219" s="19">
        <v>41249</v>
      </c>
      <c r="AF1219" s="23">
        <v>2884.35</v>
      </c>
      <c r="AG1219" s="2">
        <f t="shared" si="450"/>
        <v>2951.3865000000001</v>
      </c>
      <c r="AH1219" s="25">
        <f t="shared" si="451"/>
        <v>0</v>
      </c>
      <c r="AI1219" s="6">
        <f t="shared" si="452"/>
        <v>-6.3751866647732136E-4</v>
      </c>
      <c r="AJ1219" s="2">
        <f t="shared" si="453"/>
        <v>0.29896145757458836</v>
      </c>
    </row>
    <row r="1220" spans="29:37" x14ac:dyDescent="0.25">
      <c r="AC1220" s="18" t="s">
        <v>248</v>
      </c>
      <c r="AD1220" s="18" t="s">
        <v>249</v>
      </c>
      <c r="AE1220" s="19">
        <v>41250</v>
      </c>
      <c r="AF1220" s="23">
        <v>2950.19</v>
      </c>
      <c r="AG1220" s="2">
        <f t="shared" si="450"/>
        <v>2943.0470000000005</v>
      </c>
      <c r="AH1220" s="25">
        <f t="shared" si="451"/>
        <v>1</v>
      </c>
      <c r="AI1220" s="6">
        <f t="shared" si="452"/>
        <v>2.2826633383604689E-2</v>
      </c>
      <c r="AJ1220" s="2">
        <f t="shared" si="453"/>
        <v>0.30578574116247159</v>
      </c>
    </row>
    <row r="1221" spans="29:37" x14ac:dyDescent="0.25">
      <c r="AC1221" s="18" t="s">
        <v>248</v>
      </c>
      <c r="AD1221" s="18" t="s">
        <v>249</v>
      </c>
      <c r="AE1221" s="19">
        <v>41253</v>
      </c>
      <c r="AF1221" s="23">
        <v>3002.23</v>
      </c>
      <c r="AG1221" s="2">
        <f t="shared" si="450"/>
        <v>2936.3429999999998</v>
      </c>
      <c r="AH1221" s="25">
        <f t="shared" si="451"/>
        <v>1</v>
      </c>
      <c r="AI1221" s="6">
        <f t="shared" si="452"/>
        <v>1.7639541860015706E-2</v>
      </c>
      <c r="AJ1221" s="2">
        <f t="shared" si="453"/>
        <v>0.30578574116247159</v>
      </c>
      <c r="AK1221" s="14">
        <f t="shared" ref="AK1221" si="460">AJ1221/AJ1211-1</f>
        <v>-6.7770475908318639E-3</v>
      </c>
    </row>
    <row r="1222" spans="29:37" x14ac:dyDescent="0.25">
      <c r="AC1222" s="18" t="s">
        <v>248</v>
      </c>
      <c r="AD1222" s="18" t="s">
        <v>249</v>
      </c>
      <c r="AE1222" s="19">
        <v>41254</v>
      </c>
      <c r="AF1222" s="23">
        <v>2982.03</v>
      </c>
      <c r="AG1222" s="2">
        <f t="shared" si="450"/>
        <v>2931.8385000000003</v>
      </c>
      <c r="AH1222" s="25">
        <f t="shared" si="451"/>
        <v>1</v>
      </c>
      <c r="AI1222" s="6">
        <f t="shared" si="452"/>
        <v>-6.7283319399246144E-3</v>
      </c>
      <c r="AJ1222" s="2">
        <f t="shared" si="453"/>
        <v>0.30578574116247159</v>
      </c>
    </row>
    <row r="1223" spans="29:37" x14ac:dyDescent="0.25">
      <c r="AC1223" s="18" t="s">
        <v>248</v>
      </c>
      <c r="AD1223" s="18" t="s">
        <v>249</v>
      </c>
      <c r="AE1223" s="19">
        <v>41255</v>
      </c>
      <c r="AF1223" s="23">
        <v>2982.89</v>
      </c>
      <c r="AG1223" s="2">
        <f t="shared" si="450"/>
        <v>2926.9205000000002</v>
      </c>
      <c r="AH1223" s="25">
        <f t="shared" si="451"/>
        <v>1</v>
      </c>
      <c r="AI1223" s="6">
        <f t="shared" si="452"/>
        <v>2.8839414761083759E-4</v>
      </c>
      <c r="AJ1223" s="2">
        <f t="shared" si="453"/>
        <v>0.30578574116247159</v>
      </c>
    </row>
    <row r="1224" spans="29:37" x14ac:dyDescent="0.25">
      <c r="AC1224" s="18" t="s">
        <v>248</v>
      </c>
      <c r="AD1224" s="18" t="s">
        <v>249</v>
      </c>
      <c r="AE1224" s="19">
        <v>41256</v>
      </c>
      <c r="AF1224" s="23">
        <v>2943.28</v>
      </c>
      <c r="AG1224" s="2">
        <f t="shared" si="450"/>
        <v>2922.7425000000003</v>
      </c>
      <c r="AH1224" s="25">
        <f t="shared" si="451"/>
        <v>1</v>
      </c>
      <c r="AI1224" s="6">
        <f t="shared" si="452"/>
        <v>-1.3279068286125129E-2</v>
      </c>
      <c r="AJ1224" s="2">
        <f t="shared" si="453"/>
        <v>0.30578574116247159</v>
      </c>
    </row>
    <row r="1225" spans="29:37" x14ac:dyDescent="0.25">
      <c r="AC1225" s="18" t="s">
        <v>248</v>
      </c>
      <c r="AD1225" s="18" t="s">
        <v>249</v>
      </c>
      <c r="AE1225" s="19">
        <v>41257</v>
      </c>
      <c r="AF1225" s="23">
        <v>3066.23</v>
      </c>
      <c r="AG1225" s="2">
        <f t="shared" si="450"/>
        <v>2925.5965000000006</v>
      </c>
      <c r="AH1225" s="25">
        <f t="shared" si="451"/>
        <v>1</v>
      </c>
      <c r="AI1225" s="6">
        <f t="shared" si="452"/>
        <v>4.1773123861813977E-2</v>
      </c>
      <c r="AJ1225" s="2">
        <f t="shared" si="453"/>
        <v>0.30578574116247159</v>
      </c>
    </row>
    <row r="1226" spans="29:37" x14ac:dyDescent="0.25">
      <c r="AC1226" s="18" t="s">
        <v>248</v>
      </c>
      <c r="AD1226" s="18" t="s">
        <v>249</v>
      </c>
      <c r="AE1226" s="19">
        <v>41260</v>
      </c>
      <c r="AF1226" s="23">
        <v>3091.88</v>
      </c>
      <c r="AG1226" s="2">
        <f t="shared" si="450"/>
        <v>2929.3825000000002</v>
      </c>
      <c r="AH1226" s="25">
        <f t="shared" si="451"/>
        <v>1</v>
      </c>
      <c r="AI1226" s="6">
        <f t="shared" si="452"/>
        <v>8.3653215838341843E-3</v>
      </c>
      <c r="AJ1226" s="2">
        <f t="shared" si="453"/>
        <v>0.30578574116247159</v>
      </c>
      <c r="AK1226" s="14">
        <f t="shared" si="458"/>
        <v>7.3135864800864425E-2</v>
      </c>
    </row>
    <row r="1227" spans="29:37" x14ac:dyDescent="0.25">
      <c r="AC1227" s="18" t="s">
        <v>248</v>
      </c>
      <c r="AD1227" s="18" t="s">
        <v>249</v>
      </c>
      <c r="AE1227" s="19">
        <v>41261</v>
      </c>
      <c r="AF1227" s="23">
        <v>3086.58</v>
      </c>
      <c r="AG1227" s="2">
        <f t="shared" si="450"/>
        <v>2933.5025000000001</v>
      </c>
      <c r="AH1227" s="25">
        <f t="shared" si="451"/>
        <v>1</v>
      </c>
      <c r="AI1227" s="6">
        <f t="shared" si="452"/>
        <v>-1.7141674321126121E-3</v>
      </c>
      <c r="AJ1227" s="2">
        <f t="shared" si="453"/>
        <v>0.30578574116247159</v>
      </c>
    </row>
    <row r="1228" spans="29:37" x14ac:dyDescent="0.25">
      <c r="AC1228" s="18" t="s">
        <v>248</v>
      </c>
      <c r="AD1228" s="18" t="s">
        <v>249</v>
      </c>
      <c r="AE1228" s="19">
        <v>41262</v>
      </c>
      <c r="AF1228" s="23">
        <v>3099.09</v>
      </c>
      <c r="AG1228" s="2">
        <f t="shared" si="450"/>
        <v>2936.6930000000002</v>
      </c>
      <c r="AH1228" s="25">
        <f t="shared" si="451"/>
        <v>1</v>
      </c>
      <c r="AI1228" s="6">
        <f t="shared" si="452"/>
        <v>4.0530295667049465E-3</v>
      </c>
      <c r="AJ1228" s="2">
        <f t="shared" si="453"/>
        <v>0.30578574116247159</v>
      </c>
    </row>
    <row r="1229" spans="29:37" x14ac:dyDescent="0.25">
      <c r="AC1229" s="18" t="s">
        <v>248</v>
      </c>
      <c r="AD1229" s="18" t="s">
        <v>249</v>
      </c>
      <c r="AE1229" s="19">
        <v>41263</v>
      </c>
      <c r="AF1229" s="23">
        <v>3108.86</v>
      </c>
      <c r="AG1229" s="2">
        <f t="shared" si="450"/>
        <v>2942.3815000000004</v>
      </c>
      <c r="AH1229" s="25">
        <f t="shared" si="451"/>
        <v>1</v>
      </c>
      <c r="AI1229" s="6">
        <f t="shared" si="452"/>
        <v>3.1525383257666739E-3</v>
      </c>
      <c r="AJ1229" s="2">
        <f t="shared" si="453"/>
        <v>0.30578574116247159</v>
      </c>
    </row>
    <row r="1230" spans="29:37" x14ac:dyDescent="0.25">
      <c r="AC1230" s="18" t="s">
        <v>248</v>
      </c>
      <c r="AD1230" s="18" t="s">
        <v>249</v>
      </c>
      <c r="AE1230" s="19">
        <v>41264</v>
      </c>
      <c r="AF1230" s="23">
        <v>3101.07</v>
      </c>
      <c r="AG1230" s="2">
        <f t="shared" si="450"/>
        <v>2947.1619999999998</v>
      </c>
      <c r="AH1230" s="25">
        <f t="shared" si="451"/>
        <v>1</v>
      </c>
      <c r="AI1230" s="6">
        <f t="shared" si="452"/>
        <v>-2.5057416544971289E-3</v>
      </c>
      <c r="AJ1230" s="2">
        <f t="shared" si="453"/>
        <v>0.30578574116247159</v>
      </c>
    </row>
    <row r="1231" spans="29:37" x14ac:dyDescent="0.25">
      <c r="AC1231" s="18" t="s">
        <v>248</v>
      </c>
      <c r="AD1231" s="18" t="s">
        <v>249</v>
      </c>
      <c r="AE1231" s="19">
        <v>41267</v>
      </c>
      <c r="AF1231" s="23">
        <v>3117.7</v>
      </c>
      <c r="AG1231" s="2">
        <f t="shared" si="450"/>
        <v>2954.5309999999995</v>
      </c>
      <c r="AH1231" s="25">
        <f t="shared" si="451"/>
        <v>1</v>
      </c>
      <c r="AI1231" s="6">
        <f t="shared" si="452"/>
        <v>5.3626651446112561E-3</v>
      </c>
      <c r="AJ1231" s="2">
        <f t="shared" si="453"/>
        <v>0.30578574116247159</v>
      </c>
      <c r="AK1231" s="14">
        <f t="shared" ref="AK1231" si="461">AJ1231/AJ1221-1</f>
        <v>0</v>
      </c>
    </row>
    <row r="1232" spans="29:37" x14ac:dyDescent="0.25">
      <c r="AC1232" s="18" t="s">
        <v>248</v>
      </c>
      <c r="AD1232" s="18" t="s">
        <v>249</v>
      </c>
      <c r="AE1232" s="19">
        <v>41268</v>
      </c>
      <c r="AF1232" s="23">
        <v>3189.09</v>
      </c>
      <c r="AG1232" s="2">
        <f t="shared" si="450"/>
        <v>2970.7769999999996</v>
      </c>
      <c r="AH1232" s="25">
        <f t="shared" si="451"/>
        <v>1</v>
      </c>
      <c r="AI1232" s="6">
        <f t="shared" si="452"/>
        <v>2.2898290406389465E-2</v>
      </c>
      <c r="AJ1232" s="2">
        <f t="shared" si="453"/>
        <v>0.30578574116247159</v>
      </c>
    </row>
    <row r="1233" spans="29:37" x14ac:dyDescent="0.25">
      <c r="AC1233" s="18" t="s">
        <v>248</v>
      </c>
      <c r="AD1233" s="18" t="s">
        <v>249</v>
      </c>
      <c r="AE1233" s="19">
        <v>41269</v>
      </c>
      <c r="AF1233" s="23">
        <v>3228.68</v>
      </c>
      <c r="AG1233" s="2">
        <f t="shared" si="450"/>
        <v>2992.1840000000002</v>
      </c>
      <c r="AH1233" s="25">
        <f t="shared" si="451"/>
        <v>1</v>
      </c>
      <c r="AI1233" s="6">
        <f t="shared" si="452"/>
        <v>1.2414199661972436E-2</v>
      </c>
      <c r="AJ1233" s="2">
        <f t="shared" si="453"/>
        <v>0.30578574116247159</v>
      </c>
    </row>
    <row r="1234" spans="29:37" x14ac:dyDescent="0.25">
      <c r="AC1234" s="18" t="s">
        <v>248</v>
      </c>
      <c r="AD1234" s="18" t="s">
        <v>249</v>
      </c>
      <c r="AE1234" s="19">
        <v>41270</v>
      </c>
      <c r="AF1234" s="23">
        <v>3199.48</v>
      </c>
      <c r="AG1234" s="2">
        <f t="shared" si="450"/>
        <v>3013.4489999999996</v>
      </c>
      <c r="AH1234" s="25">
        <f t="shared" si="451"/>
        <v>1</v>
      </c>
      <c r="AI1234" s="6">
        <f t="shared" si="452"/>
        <v>-9.0439436549920593E-3</v>
      </c>
      <c r="AJ1234" s="2">
        <f t="shared" si="453"/>
        <v>0.30578574116247159</v>
      </c>
    </row>
    <row r="1235" spans="29:37" x14ac:dyDescent="0.25">
      <c r="AC1235" s="18" t="s">
        <v>248</v>
      </c>
      <c r="AD1235" s="18" t="s">
        <v>249</v>
      </c>
      <c r="AE1235" s="19">
        <v>41271</v>
      </c>
      <c r="AF1235" s="23">
        <v>3235.2</v>
      </c>
      <c r="AG1235" s="2">
        <f t="shared" si="450"/>
        <v>3034.3779999999997</v>
      </c>
      <c r="AH1235" s="25">
        <f t="shared" si="451"/>
        <v>1</v>
      </c>
      <c r="AI1235" s="6">
        <f t="shared" si="452"/>
        <v>1.1164314201057568E-2</v>
      </c>
      <c r="AJ1235" s="2">
        <f t="shared" si="453"/>
        <v>0.30578574116247159</v>
      </c>
    </row>
    <row r="1236" spans="29:37" x14ac:dyDescent="0.25">
      <c r="AC1236" s="18" t="s">
        <v>248</v>
      </c>
      <c r="AD1236" s="18" t="s">
        <v>249</v>
      </c>
      <c r="AE1236" s="19">
        <v>41274</v>
      </c>
      <c r="AF1236" s="23">
        <v>3275.86</v>
      </c>
      <c r="AG1236" s="2">
        <f t="shared" si="450"/>
        <v>3060.7145000000005</v>
      </c>
      <c r="AH1236" s="25">
        <f t="shared" si="451"/>
        <v>1</v>
      </c>
      <c r="AI1236" s="6">
        <f t="shared" si="452"/>
        <v>1.2568001978239485E-2</v>
      </c>
      <c r="AJ1236" s="2">
        <f t="shared" si="453"/>
        <v>0.30578574116247159</v>
      </c>
      <c r="AK1236" s="14">
        <f t="shared" si="455"/>
        <v>0</v>
      </c>
    </row>
    <row r="1237" spans="29:37" x14ac:dyDescent="0.25">
      <c r="AC1237" s="18" t="s">
        <v>248</v>
      </c>
      <c r="AD1237" s="18" t="s">
        <v>249</v>
      </c>
      <c r="AE1237" s="19">
        <v>41278</v>
      </c>
      <c r="AF1237" s="23">
        <v>3258.25</v>
      </c>
      <c r="AG1237" s="2">
        <f t="shared" si="450"/>
        <v>3084.4565000000002</v>
      </c>
      <c r="AH1237" s="25">
        <f t="shared" si="451"/>
        <v>1</v>
      </c>
      <c r="AI1237" s="6">
        <f t="shared" si="452"/>
        <v>-5.37568760569751E-3</v>
      </c>
      <c r="AJ1237" s="2">
        <f t="shared" si="453"/>
        <v>0.30578574116247159</v>
      </c>
    </row>
    <row r="1238" spans="29:37" x14ac:dyDescent="0.25">
      <c r="AC1238" s="18" t="s">
        <v>248</v>
      </c>
      <c r="AD1238" s="18" t="s">
        <v>249</v>
      </c>
      <c r="AE1238" s="19">
        <v>41281</v>
      </c>
      <c r="AF1238" s="23">
        <v>3288.37</v>
      </c>
      <c r="AG1238" s="2">
        <f t="shared" ref="AG1238:AG1301" si="462">AVERAGE(AF1219:AF1238)</f>
        <v>3104.5655000000002</v>
      </c>
      <c r="AH1238" s="25">
        <f t="shared" ref="AH1238:AH1301" si="463">IF(AF1238&gt;AG1238,1,0)</f>
        <v>1</v>
      </c>
      <c r="AI1238" s="6">
        <f t="shared" si="452"/>
        <v>9.2442261950433924E-3</v>
      </c>
      <c r="AJ1238" s="2">
        <f t="shared" si="453"/>
        <v>0.30578574116247159</v>
      </c>
    </row>
    <row r="1239" spans="29:37" x14ac:dyDescent="0.25">
      <c r="AC1239" s="18" t="s">
        <v>248</v>
      </c>
      <c r="AD1239" s="18" t="s">
        <v>249</v>
      </c>
      <c r="AE1239" s="19">
        <v>41282</v>
      </c>
      <c r="AF1239" s="23">
        <v>3327.04</v>
      </c>
      <c r="AG1239" s="2">
        <f t="shared" si="462"/>
        <v>3126.7000000000007</v>
      </c>
      <c r="AH1239" s="25">
        <f t="shared" si="463"/>
        <v>1</v>
      </c>
      <c r="AI1239" s="6">
        <f t="shared" ref="AI1239:AI1302" si="464">AF1239/AF1238-1</f>
        <v>1.1759625589577771E-2</v>
      </c>
      <c r="AJ1239" s="2">
        <f t="shared" ref="AJ1239:AJ1302" si="465">IF(AH1238&lt;1,AJ1238*(1+AI1239), AJ1238)</f>
        <v>0.30578574116247159</v>
      </c>
    </row>
    <row r="1240" spans="29:37" x14ac:dyDescent="0.25">
      <c r="AC1240" s="18" t="s">
        <v>248</v>
      </c>
      <c r="AD1240" s="18" t="s">
        <v>249</v>
      </c>
      <c r="AE1240" s="19">
        <v>41283</v>
      </c>
      <c r="AF1240" s="23">
        <v>3334.99</v>
      </c>
      <c r="AG1240" s="2">
        <f t="shared" si="462"/>
        <v>3145.9400000000005</v>
      </c>
      <c r="AH1240" s="25">
        <f t="shared" si="463"/>
        <v>1</v>
      </c>
      <c r="AI1240" s="6">
        <f t="shared" si="464"/>
        <v>2.3895113975185289E-3</v>
      </c>
      <c r="AJ1240" s="2">
        <f t="shared" si="465"/>
        <v>0.30578574116247159</v>
      </c>
    </row>
    <row r="1241" spans="29:37" x14ac:dyDescent="0.25">
      <c r="AC1241" s="18" t="s">
        <v>248</v>
      </c>
      <c r="AD1241" s="18" t="s">
        <v>249</v>
      </c>
      <c r="AE1241" s="19">
        <v>41284</v>
      </c>
      <c r="AF1241" s="23">
        <v>3356.35</v>
      </c>
      <c r="AG1241" s="2">
        <f t="shared" si="462"/>
        <v>3163.6459999999997</v>
      </c>
      <c r="AH1241" s="25">
        <f t="shared" si="463"/>
        <v>1</v>
      </c>
      <c r="AI1241" s="6">
        <f t="shared" si="464"/>
        <v>6.4048168060475419E-3</v>
      </c>
      <c r="AJ1241" s="2">
        <f t="shared" si="465"/>
        <v>0.30578574116247159</v>
      </c>
      <c r="AK1241" s="14">
        <f t="shared" si="456"/>
        <v>0</v>
      </c>
    </row>
    <row r="1242" spans="29:37" x14ac:dyDescent="0.25">
      <c r="AC1242" s="18" t="s">
        <v>248</v>
      </c>
      <c r="AD1242" s="18" t="s">
        <v>249</v>
      </c>
      <c r="AE1242" s="19">
        <v>41285</v>
      </c>
      <c r="AF1242" s="23">
        <v>3271.18</v>
      </c>
      <c r="AG1242" s="2">
        <f t="shared" si="462"/>
        <v>3178.1035000000002</v>
      </c>
      <c r="AH1242" s="25">
        <f t="shared" si="463"/>
        <v>1</v>
      </c>
      <c r="AI1242" s="6">
        <f t="shared" si="464"/>
        <v>-2.5375780237460344E-2</v>
      </c>
      <c r="AJ1242" s="2">
        <f t="shared" si="465"/>
        <v>0.30578574116247159</v>
      </c>
    </row>
    <row r="1243" spans="29:37" x14ac:dyDescent="0.25">
      <c r="AC1243" s="18" t="s">
        <v>248</v>
      </c>
      <c r="AD1243" s="18" t="s">
        <v>249</v>
      </c>
      <c r="AE1243" s="19">
        <v>41288</v>
      </c>
      <c r="AF1243" s="23">
        <v>3384.75</v>
      </c>
      <c r="AG1243" s="2">
        <f t="shared" si="462"/>
        <v>3198.1965</v>
      </c>
      <c r="AH1243" s="25">
        <f t="shared" si="463"/>
        <v>1</v>
      </c>
      <c r="AI1243" s="6">
        <f t="shared" si="464"/>
        <v>3.4718358512830338E-2</v>
      </c>
      <c r="AJ1243" s="2">
        <f t="shared" si="465"/>
        <v>0.30578574116247159</v>
      </c>
    </row>
    <row r="1244" spans="29:37" x14ac:dyDescent="0.25">
      <c r="AC1244" s="18" t="s">
        <v>248</v>
      </c>
      <c r="AD1244" s="18" t="s">
        <v>249</v>
      </c>
      <c r="AE1244" s="19">
        <v>41289</v>
      </c>
      <c r="AF1244" s="23">
        <v>3450.68</v>
      </c>
      <c r="AG1244" s="2">
        <f t="shared" si="462"/>
        <v>3223.5664999999999</v>
      </c>
      <c r="AH1244" s="25">
        <f t="shared" si="463"/>
        <v>1</v>
      </c>
      <c r="AI1244" s="6">
        <f t="shared" si="464"/>
        <v>1.9478543467021048E-2</v>
      </c>
      <c r="AJ1244" s="2">
        <f t="shared" si="465"/>
        <v>0.30578574116247159</v>
      </c>
    </row>
    <row r="1245" spans="29:37" x14ac:dyDescent="0.25">
      <c r="AC1245" s="18" t="s">
        <v>248</v>
      </c>
      <c r="AD1245" s="18" t="s">
        <v>249</v>
      </c>
      <c r="AE1245" s="19">
        <v>41290</v>
      </c>
      <c r="AF1245" s="23">
        <v>3450.56</v>
      </c>
      <c r="AG1245" s="2">
        <f t="shared" si="462"/>
        <v>3242.7829999999999</v>
      </c>
      <c r="AH1245" s="25">
        <f t="shared" si="463"/>
        <v>1</v>
      </c>
      <c r="AI1245" s="6">
        <f t="shared" si="464"/>
        <v>-3.4775754344074095E-5</v>
      </c>
      <c r="AJ1245" s="2">
        <f t="shared" si="465"/>
        <v>0.30578574116247159</v>
      </c>
    </row>
    <row r="1246" spans="29:37" x14ac:dyDescent="0.25">
      <c r="AC1246" s="18" t="s">
        <v>248</v>
      </c>
      <c r="AD1246" s="18" t="s">
        <v>249</v>
      </c>
      <c r="AE1246" s="19">
        <v>41291</v>
      </c>
      <c r="AF1246" s="23">
        <v>3408.02</v>
      </c>
      <c r="AG1246" s="2">
        <f t="shared" si="462"/>
        <v>3258.5899999999997</v>
      </c>
      <c r="AH1246" s="25">
        <f t="shared" si="463"/>
        <v>1</v>
      </c>
      <c r="AI1246" s="6">
        <f t="shared" si="464"/>
        <v>-1.2328433645553138E-2</v>
      </c>
      <c r="AJ1246" s="2">
        <f t="shared" si="465"/>
        <v>0.30578574116247159</v>
      </c>
      <c r="AK1246" s="14">
        <f t="shared" ref="AK1246" si="466">AJ1246/AJ1236-1</f>
        <v>0</v>
      </c>
    </row>
    <row r="1247" spans="29:37" x14ac:dyDescent="0.25">
      <c r="AC1247" s="18" t="s">
        <v>248</v>
      </c>
      <c r="AD1247" s="18" t="s">
        <v>249</v>
      </c>
      <c r="AE1247" s="19">
        <v>41292</v>
      </c>
      <c r="AF1247" s="23">
        <v>3464.65</v>
      </c>
      <c r="AG1247" s="2">
        <f t="shared" si="462"/>
        <v>3277.4934999999996</v>
      </c>
      <c r="AH1247" s="25">
        <f t="shared" si="463"/>
        <v>1</v>
      </c>
      <c r="AI1247" s="6">
        <f t="shared" si="464"/>
        <v>1.6616686521792712E-2</v>
      </c>
      <c r="AJ1247" s="2">
        <f t="shared" si="465"/>
        <v>0.30578574116247159</v>
      </c>
    </row>
    <row r="1248" spans="29:37" x14ac:dyDescent="0.25">
      <c r="AC1248" s="18" t="s">
        <v>248</v>
      </c>
      <c r="AD1248" s="18" t="s">
        <v>249</v>
      </c>
      <c r="AE1248" s="19">
        <v>41295</v>
      </c>
      <c r="AF1248" s="23">
        <v>3491.12</v>
      </c>
      <c r="AG1248" s="2">
        <f t="shared" si="462"/>
        <v>3297.0949999999998</v>
      </c>
      <c r="AH1248" s="25">
        <f t="shared" si="463"/>
        <v>1</v>
      </c>
      <c r="AI1248" s="6">
        <f t="shared" si="464"/>
        <v>7.6400213585787746E-3</v>
      </c>
      <c r="AJ1248" s="2">
        <f t="shared" si="465"/>
        <v>0.30578574116247159</v>
      </c>
    </row>
    <row r="1249" spans="29:37" x14ac:dyDescent="0.25">
      <c r="AC1249" s="18" t="s">
        <v>248</v>
      </c>
      <c r="AD1249" s="18" t="s">
        <v>249</v>
      </c>
      <c r="AE1249" s="19">
        <v>41296</v>
      </c>
      <c r="AF1249" s="23">
        <v>3435.43</v>
      </c>
      <c r="AG1249" s="2">
        <f t="shared" si="462"/>
        <v>3313.4234999999999</v>
      </c>
      <c r="AH1249" s="25">
        <f t="shared" si="463"/>
        <v>1</v>
      </c>
      <c r="AI1249" s="6">
        <f t="shared" si="464"/>
        <v>-1.5951900822658627E-2</v>
      </c>
      <c r="AJ1249" s="2">
        <f t="shared" si="465"/>
        <v>0.30578574116247159</v>
      </c>
    </row>
    <row r="1250" spans="29:37" x14ac:dyDescent="0.25">
      <c r="AC1250" s="18" t="s">
        <v>248</v>
      </c>
      <c r="AD1250" s="18" t="s">
        <v>249</v>
      </c>
      <c r="AE1250" s="19">
        <v>41297</v>
      </c>
      <c r="AF1250" s="23">
        <v>3441.75</v>
      </c>
      <c r="AG1250" s="2">
        <f t="shared" si="462"/>
        <v>3330.4574999999995</v>
      </c>
      <c r="AH1250" s="25">
        <f t="shared" si="463"/>
        <v>1</v>
      </c>
      <c r="AI1250" s="6">
        <f t="shared" si="464"/>
        <v>1.8396532602906746E-3</v>
      </c>
      <c r="AJ1250" s="2">
        <f t="shared" si="465"/>
        <v>0.30578574116247159</v>
      </c>
    </row>
    <row r="1251" spans="29:37" x14ac:dyDescent="0.25">
      <c r="AC1251" s="18" t="s">
        <v>248</v>
      </c>
      <c r="AD1251" s="18" t="s">
        <v>249</v>
      </c>
      <c r="AE1251" s="19">
        <v>41298</v>
      </c>
      <c r="AF1251" s="23">
        <v>3369.73</v>
      </c>
      <c r="AG1251" s="2">
        <f t="shared" si="462"/>
        <v>3343.0589999999997</v>
      </c>
      <c r="AH1251" s="25">
        <f t="shared" si="463"/>
        <v>1</v>
      </c>
      <c r="AI1251" s="6">
        <f t="shared" si="464"/>
        <v>-2.0925401322001935E-2</v>
      </c>
      <c r="AJ1251" s="2">
        <f t="shared" si="465"/>
        <v>0.30578574116247159</v>
      </c>
      <c r="AK1251" s="14">
        <f t="shared" si="458"/>
        <v>0</v>
      </c>
    </row>
    <row r="1252" spans="29:37" x14ac:dyDescent="0.25">
      <c r="AC1252" s="18" t="s">
        <v>248</v>
      </c>
      <c r="AD1252" s="18" t="s">
        <v>249</v>
      </c>
      <c r="AE1252" s="19">
        <v>41299</v>
      </c>
      <c r="AF1252" s="23">
        <v>3364.06</v>
      </c>
      <c r="AG1252" s="2">
        <f t="shared" si="462"/>
        <v>3351.8075000000003</v>
      </c>
      <c r="AH1252" s="25">
        <f t="shared" si="463"/>
        <v>1</v>
      </c>
      <c r="AI1252" s="6">
        <f t="shared" si="464"/>
        <v>-1.6826273915121481E-3</v>
      </c>
      <c r="AJ1252" s="2">
        <f t="shared" si="465"/>
        <v>0.30578574116247159</v>
      </c>
    </row>
    <row r="1253" spans="29:37" x14ac:dyDescent="0.25">
      <c r="AC1253" s="18" t="s">
        <v>248</v>
      </c>
      <c r="AD1253" s="18" t="s">
        <v>249</v>
      </c>
      <c r="AE1253" s="19">
        <v>41302</v>
      </c>
      <c r="AF1253" s="23">
        <v>3449.79</v>
      </c>
      <c r="AG1253" s="2">
        <f t="shared" si="462"/>
        <v>3362.8629999999998</v>
      </c>
      <c r="AH1253" s="25">
        <f t="shared" si="463"/>
        <v>1</v>
      </c>
      <c r="AI1253" s="6">
        <f t="shared" si="464"/>
        <v>2.5484087679767953E-2</v>
      </c>
      <c r="AJ1253" s="2">
        <f t="shared" si="465"/>
        <v>0.30578574116247159</v>
      </c>
    </row>
    <row r="1254" spans="29:37" x14ac:dyDescent="0.25">
      <c r="AC1254" s="18" t="s">
        <v>248</v>
      </c>
      <c r="AD1254" s="18" t="s">
        <v>249</v>
      </c>
      <c r="AE1254" s="19">
        <v>41303</v>
      </c>
      <c r="AF1254" s="23">
        <v>3482.52</v>
      </c>
      <c r="AG1254" s="2">
        <f t="shared" si="462"/>
        <v>3377.0150000000003</v>
      </c>
      <c r="AH1254" s="25">
        <f t="shared" si="463"/>
        <v>1</v>
      </c>
      <c r="AI1254" s="6">
        <f t="shared" si="464"/>
        <v>9.4875340238100847E-3</v>
      </c>
      <c r="AJ1254" s="2">
        <f t="shared" si="465"/>
        <v>0.30578574116247159</v>
      </c>
    </row>
    <row r="1255" spans="29:37" x14ac:dyDescent="0.25">
      <c r="AC1255" s="18" t="s">
        <v>248</v>
      </c>
      <c r="AD1255" s="18" t="s">
        <v>249</v>
      </c>
      <c r="AE1255" s="19">
        <v>41304</v>
      </c>
      <c r="AF1255" s="23">
        <v>3500.58</v>
      </c>
      <c r="AG1255" s="2">
        <f t="shared" si="462"/>
        <v>3390.2839999999997</v>
      </c>
      <c r="AH1255" s="25">
        <f t="shared" si="463"/>
        <v>1</v>
      </c>
      <c r="AI1255" s="6">
        <f t="shared" si="464"/>
        <v>5.1858998656144628E-3</v>
      </c>
      <c r="AJ1255" s="2">
        <f t="shared" si="465"/>
        <v>0.30578574116247159</v>
      </c>
    </row>
    <row r="1256" spans="29:37" x14ac:dyDescent="0.25">
      <c r="AC1256" s="18" t="s">
        <v>248</v>
      </c>
      <c r="AD1256" s="18" t="s">
        <v>249</v>
      </c>
      <c r="AE1256" s="19">
        <v>41305</v>
      </c>
      <c r="AF1256" s="23">
        <v>3479.64</v>
      </c>
      <c r="AG1256" s="2">
        <f t="shared" si="462"/>
        <v>3400.4730000000004</v>
      </c>
      <c r="AH1256" s="25">
        <f t="shared" si="463"/>
        <v>1</v>
      </c>
      <c r="AI1256" s="6">
        <f t="shared" si="464"/>
        <v>-5.981865862228597E-3</v>
      </c>
      <c r="AJ1256" s="2">
        <f t="shared" si="465"/>
        <v>0.30578574116247159</v>
      </c>
      <c r="AK1256" s="14">
        <f t="shared" ref="AK1256" si="467">AJ1256/AJ1246-1</f>
        <v>0</v>
      </c>
    </row>
    <row r="1257" spans="29:37" x14ac:dyDescent="0.25">
      <c r="AC1257" s="18" t="s">
        <v>248</v>
      </c>
      <c r="AD1257" s="18" t="s">
        <v>249</v>
      </c>
      <c r="AE1257" s="19">
        <v>41306</v>
      </c>
      <c r="AF1257" s="23">
        <v>3507.71</v>
      </c>
      <c r="AG1257" s="2">
        <f t="shared" si="462"/>
        <v>3412.9460000000008</v>
      </c>
      <c r="AH1257" s="25">
        <f t="shared" si="463"/>
        <v>1</v>
      </c>
      <c r="AI1257" s="6">
        <f t="shared" si="464"/>
        <v>8.0669264636572535E-3</v>
      </c>
      <c r="AJ1257" s="2">
        <f t="shared" si="465"/>
        <v>0.30578574116247159</v>
      </c>
    </row>
    <row r="1258" spans="29:37" x14ac:dyDescent="0.25">
      <c r="AC1258" s="18" t="s">
        <v>248</v>
      </c>
      <c r="AD1258" s="18" t="s">
        <v>249</v>
      </c>
      <c r="AE1258" s="19">
        <v>41309</v>
      </c>
      <c r="AF1258" s="23">
        <v>3484.36</v>
      </c>
      <c r="AG1258" s="2">
        <f t="shared" si="462"/>
        <v>3422.7455</v>
      </c>
      <c r="AH1258" s="25">
        <f t="shared" si="463"/>
        <v>1</v>
      </c>
      <c r="AI1258" s="6">
        <f t="shared" si="464"/>
        <v>-6.6567646698273419E-3</v>
      </c>
      <c r="AJ1258" s="2">
        <f t="shared" si="465"/>
        <v>0.30578574116247159</v>
      </c>
    </row>
    <row r="1259" spans="29:37" x14ac:dyDescent="0.25">
      <c r="AC1259" s="18" t="s">
        <v>248</v>
      </c>
      <c r="AD1259" s="18" t="s">
        <v>249</v>
      </c>
      <c r="AE1259" s="19">
        <v>41310</v>
      </c>
      <c r="AF1259" s="23">
        <v>3520.65</v>
      </c>
      <c r="AG1259" s="2">
        <f t="shared" si="462"/>
        <v>3432.4260000000004</v>
      </c>
      <c r="AH1259" s="25">
        <f t="shared" si="463"/>
        <v>1</v>
      </c>
      <c r="AI1259" s="6">
        <f t="shared" si="464"/>
        <v>1.0415112100931045E-2</v>
      </c>
      <c r="AJ1259" s="2">
        <f t="shared" si="465"/>
        <v>0.30578574116247159</v>
      </c>
    </row>
    <row r="1260" spans="29:37" x14ac:dyDescent="0.25">
      <c r="AC1260" s="18" t="s">
        <v>248</v>
      </c>
      <c r="AD1260" s="18" t="s">
        <v>249</v>
      </c>
      <c r="AE1260" s="19">
        <v>41311</v>
      </c>
      <c r="AF1260" s="23">
        <v>3544.39</v>
      </c>
      <c r="AG1260" s="2">
        <f t="shared" si="462"/>
        <v>3442.8960000000006</v>
      </c>
      <c r="AH1260" s="25">
        <f t="shared" si="463"/>
        <v>1</v>
      </c>
      <c r="AI1260" s="6">
        <f t="shared" si="464"/>
        <v>6.7430730120858762E-3</v>
      </c>
      <c r="AJ1260" s="2">
        <f t="shared" si="465"/>
        <v>0.30578574116247159</v>
      </c>
    </row>
    <row r="1261" spans="29:37" x14ac:dyDescent="0.25">
      <c r="AC1261" s="18" t="s">
        <v>248</v>
      </c>
      <c r="AD1261" s="18" t="s">
        <v>249</v>
      </c>
      <c r="AE1261" s="19">
        <v>41312</v>
      </c>
      <c r="AF1261" s="23">
        <v>3557.67</v>
      </c>
      <c r="AG1261" s="2">
        <f t="shared" si="462"/>
        <v>3452.9620000000004</v>
      </c>
      <c r="AH1261" s="25">
        <f t="shared" si="463"/>
        <v>1</v>
      </c>
      <c r="AI1261" s="6">
        <f t="shared" si="464"/>
        <v>3.7467660161552008E-3</v>
      </c>
      <c r="AJ1261" s="2">
        <f t="shared" si="465"/>
        <v>0.30578574116247159</v>
      </c>
      <c r="AK1261" s="14">
        <f t="shared" ref="AK1261:AK1311" si="468">AJ1261/AJ1251-1</f>
        <v>0</v>
      </c>
    </row>
    <row r="1262" spans="29:37" x14ac:dyDescent="0.25">
      <c r="AC1262" s="18" t="s">
        <v>248</v>
      </c>
      <c r="AD1262" s="18" t="s">
        <v>249</v>
      </c>
      <c r="AE1262" s="19">
        <v>41313</v>
      </c>
      <c r="AF1262" s="23">
        <v>3608.59</v>
      </c>
      <c r="AG1262" s="2">
        <f t="shared" si="462"/>
        <v>3469.8324999999995</v>
      </c>
      <c r="AH1262" s="25">
        <f t="shared" si="463"/>
        <v>1</v>
      </c>
      <c r="AI1262" s="6">
        <f t="shared" si="464"/>
        <v>1.4312738393386759E-2</v>
      </c>
      <c r="AJ1262" s="2">
        <f t="shared" si="465"/>
        <v>0.30578574116247159</v>
      </c>
    </row>
    <row r="1263" spans="29:37" x14ac:dyDescent="0.25">
      <c r="AC1263" s="18" t="s">
        <v>248</v>
      </c>
      <c r="AD1263" s="18" t="s">
        <v>249</v>
      </c>
      <c r="AE1263" s="19">
        <v>41323</v>
      </c>
      <c r="AF1263" s="23">
        <v>3627.78</v>
      </c>
      <c r="AG1263" s="2">
        <f t="shared" si="462"/>
        <v>3481.9839999999995</v>
      </c>
      <c r="AH1263" s="25">
        <f t="shared" si="463"/>
        <v>1</v>
      </c>
      <c r="AI1263" s="6">
        <f t="shared" si="464"/>
        <v>5.317866535128779E-3</v>
      </c>
      <c r="AJ1263" s="2">
        <f t="shared" si="465"/>
        <v>0.30578574116247159</v>
      </c>
    </row>
    <row r="1264" spans="29:37" x14ac:dyDescent="0.25">
      <c r="AC1264" s="18" t="s">
        <v>248</v>
      </c>
      <c r="AD1264" s="18" t="s">
        <v>249</v>
      </c>
      <c r="AE1264" s="19">
        <v>41324</v>
      </c>
      <c r="AF1264" s="23">
        <v>3561.36</v>
      </c>
      <c r="AG1264" s="2">
        <f t="shared" si="462"/>
        <v>3487.518</v>
      </c>
      <c r="AH1264" s="25">
        <f t="shared" si="463"/>
        <v>1</v>
      </c>
      <c r="AI1264" s="6">
        <f t="shared" si="464"/>
        <v>-1.8308717728197421E-2</v>
      </c>
      <c r="AJ1264" s="2">
        <f t="shared" si="465"/>
        <v>0.30578574116247159</v>
      </c>
    </row>
    <row r="1265" spans="29:37" x14ac:dyDescent="0.25">
      <c r="AC1265" s="18" t="s">
        <v>248</v>
      </c>
      <c r="AD1265" s="18" t="s">
        <v>249</v>
      </c>
      <c r="AE1265" s="19">
        <v>41325</v>
      </c>
      <c r="AF1265" s="23">
        <v>3635.38</v>
      </c>
      <c r="AG1265" s="2">
        <f t="shared" si="462"/>
        <v>3496.7590000000005</v>
      </c>
      <c r="AH1265" s="25">
        <f t="shared" si="463"/>
        <v>1</v>
      </c>
      <c r="AI1265" s="6">
        <f t="shared" si="464"/>
        <v>2.0784194801985789E-2</v>
      </c>
      <c r="AJ1265" s="2">
        <f t="shared" si="465"/>
        <v>0.30578574116247159</v>
      </c>
    </row>
    <row r="1266" spans="29:37" x14ac:dyDescent="0.25">
      <c r="AC1266" s="18" t="s">
        <v>248</v>
      </c>
      <c r="AD1266" s="18" t="s">
        <v>249</v>
      </c>
      <c r="AE1266" s="19">
        <v>41326</v>
      </c>
      <c r="AF1266" s="23">
        <v>3560.32</v>
      </c>
      <c r="AG1266" s="2">
        <f t="shared" si="462"/>
        <v>3504.3740000000007</v>
      </c>
      <c r="AH1266" s="25">
        <f t="shared" si="463"/>
        <v>1</v>
      </c>
      <c r="AI1266" s="6">
        <f t="shared" si="464"/>
        <v>-2.0647085036502366E-2</v>
      </c>
      <c r="AJ1266" s="2">
        <f t="shared" si="465"/>
        <v>0.30578574116247159</v>
      </c>
      <c r="AK1266" s="14">
        <f t="shared" ref="AK1266:AK1316" si="469">AJ1266/AJ1256-1</f>
        <v>0</v>
      </c>
    </row>
    <row r="1267" spans="29:37" x14ac:dyDescent="0.25">
      <c r="AC1267" s="18" t="s">
        <v>248</v>
      </c>
      <c r="AD1267" s="18" t="s">
        <v>249</v>
      </c>
      <c r="AE1267" s="19">
        <v>41327</v>
      </c>
      <c r="AF1267" s="23">
        <v>3548.36</v>
      </c>
      <c r="AG1267" s="2">
        <f t="shared" si="462"/>
        <v>3508.5595000000003</v>
      </c>
      <c r="AH1267" s="25">
        <f t="shared" si="463"/>
        <v>1</v>
      </c>
      <c r="AI1267" s="6">
        <f t="shared" si="464"/>
        <v>-3.3592486068667604E-3</v>
      </c>
      <c r="AJ1267" s="2">
        <f t="shared" si="465"/>
        <v>0.30578574116247159</v>
      </c>
    </row>
    <row r="1268" spans="29:37" x14ac:dyDescent="0.25">
      <c r="AC1268" s="18" t="s">
        <v>248</v>
      </c>
      <c r="AD1268" s="18" t="s">
        <v>249</v>
      </c>
      <c r="AE1268" s="19">
        <v>41330</v>
      </c>
      <c r="AF1268" s="23">
        <v>3587.59</v>
      </c>
      <c r="AG1268" s="2">
        <f t="shared" si="462"/>
        <v>3513.3829999999994</v>
      </c>
      <c r="AH1268" s="25">
        <f t="shared" si="463"/>
        <v>1</v>
      </c>
      <c r="AI1268" s="6">
        <f t="shared" si="464"/>
        <v>1.1055811698925666E-2</v>
      </c>
      <c r="AJ1268" s="2">
        <f t="shared" si="465"/>
        <v>0.30578574116247159</v>
      </c>
    </row>
    <row r="1269" spans="29:37" x14ac:dyDescent="0.25">
      <c r="AC1269" s="18" t="s">
        <v>248</v>
      </c>
      <c r="AD1269" s="18" t="s">
        <v>249</v>
      </c>
      <c r="AE1269" s="19">
        <v>41331</v>
      </c>
      <c r="AF1269" s="23">
        <v>3533.2</v>
      </c>
      <c r="AG1269" s="2">
        <f t="shared" si="462"/>
        <v>3518.2714999999998</v>
      </c>
      <c r="AH1269" s="25">
        <f t="shared" si="463"/>
        <v>1</v>
      </c>
      <c r="AI1269" s="6">
        <f t="shared" si="464"/>
        <v>-1.5160595274264943E-2</v>
      </c>
      <c r="AJ1269" s="2">
        <f t="shared" si="465"/>
        <v>0.30578574116247159</v>
      </c>
    </row>
    <row r="1270" spans="29:37" x14ac:dyDescent="0.25">
      <c r="AC1270" s="18" t="s">
        <v>248</v>
      </c>
      <c r="AD1270" s="18" t="s">
        <v>249</v>
      </c>
      <c r="AE1270" s="19">
        <v>41332</v>
      </c>
      <c r="AF1270" s="23">
        <v>3535.9</v>
      </c>
      <c r="AG1270" s="2">
        <f t="shared" si="462"/>
        <v>3522.9789999999994</v>
      </c>
      <c r="AH1270" s="25">
        <f t="shared" si="463"/>
        <v>1</v>
      </c>
      <c r="AI1270" s="6">
        <f t="shared" si="464"/>
        <v>7.6417978036924517E-4</v>
      </c>
      <c r="AJ1270" s="2">
        <f t="shared" si="465"/>
        <v>0.30578574116247159</v>
      </c>
    </row>
    <row r="1271" spans="29:37" x14ac:dyDescent="0.25">
      <c r="AC1271" s="18" t="s">
        <v>248</v>
      </c>
      <c r="AD1271" s="18" t="s">
        <v>249</v>
      </c>
      <c r="AE1271" s="19">
        <v>41333</v>
      </c>
      <c r="AF1271" s="23">
        <v>3608.2</v>
      </c>
      <c r="AG1271" s="2">
        <f t="shared" si="462"/>
        <v>3534.9024999999992</v>
      </c>
      <c r="AH1271" s="25">
        <f t="shared" si="463"/>
        <v>1</v>
      </c>
      <c r="AI1271" s="6">
        <f t="shared" si="464"/>
        <v>2.0447410843066782E-2</v>
      </c>
      <c r="AJ1271" s="2">
        <f t="shared" si="465"/>
        <v>0.30578574116247159</v>
      </c>
      <c r="AK1271" s="14">
        <f t="shared" ref="AK1271" si="470">AJ1271/AJ1261-1</f>
        <v>0</v>
      </c>
    </row>
    <row r="1272" spans="29:37" x14ac:dyDescent="0.25">
      <c r="AC1272" s="18" t="s">
        <v>248</v>
      </c>
      <c r="AD1272" s="18" t="s">
        <v>249</v>
      </c>
      <c r="AE1272" s="19">
        <v>41334</v>
      </c>
      <c r="AF1272" s="23">
        <v>3648.42</v>
      </c>
      <c r="AG1272" s="2">
        <f t="shared" si="462"/>
        <v>3549.1204999999995</v>
      </c>
      <c r="AH1272" s="25">
        <f t="shared" si="463"/>
        <v>1</v>
      </c>
      <c r="AI1272" s="6">
        <f t="shared" si="464"/>
        <v>1.1146832215509273E-2</v>
      </c>
      <c r="AJ1272" s="2">
        <f t="shared" si="465"/>
        <v>0.30578574116247159</v>
      </c>
    </row>
    <row r="1273" spans="29:37" x14ac:dyDescent="0.25">
      <c r="AC1273" s="18" t="s">
        <v>248</v>
      </c>
      <c r="AD1273" s="18" t="s">
        <v>249</v>
      </c>
      <c r="AE1273" s="19">
        <v>41337</v>
      </c>
      <c r="AF1273" s="23">
        <v>3518.72</v>
      </c>
      <c r="AG1273" s="2">
        <f t="shared" si="462"/>
        <v>3552.5670000000005</v>
      </c>
      <c r="AH1273" s="25">
        <f t="shared" si="463"/>
        <v>0</v>
      </c>
      <c r="AI1273" s="6">
        <f t="shared" si="464"/>
        <v>-3.554963518454568E-2</v>
      </c>
      <c r="AJ1273" s="2">
        <f t="shared" si="465"/>
        <v>0.30578574116247159</v>
      </c>
    </row>
    <row r="1274" spans="29:37" x14ac:dyDescent="0.25">
      <c r="AC1274" s="18" t="s">
        <v>248</v>
      </c>
      <c r="AD1274" s="18" t="s">
        <v>249</v>
      </c>
      <c r="AE1274" s="19">
        <v>41338</v>
      </c>
      <c r="AF1274" s="23">
        <v>3597.92</v>
      </c>
      <c r="AG1274" s="2">
        <f t="shared" si="462"/>
        <v>3558.3369999999986</v>
      </c>
      <c r="AH1274" s="25">
        <f t="shared" si="463"/>
        <v>1</v>
      </c>
      <c r="AI1274" s="6">
        <f t="shared" si="464"/>
        <v>2.2508184794470809E-2</v>
      </c>
      <c r="AJ1274" s="2">
        <f t="shared" si="465"/>
        <v>0.31266842313207072</v>
      </c>
    </row>
    <row r="1275" spans="29:37" x14ac:dyDescent="0.25">
      <c r="AC1275" s="18" t="s">
        <v>248</v>
      </c>
      <c r="AD1275" s="18" t="s">
        <v>249</v>
      </c>
      <c r="AE1275" s="19">
        <v>41339</v>
      </c>
      <c r="AF1275" s="23">
        <v>3653.93</v>
      </c>
      <c r="AG1275" s="2">
        <f t="shared" si="462"/>
        <v>3566.0045</v>
      </c>
      <c r="AH1275" s="25">
        <f t="shared" si="463"/>
        <v>1</v>
      </c>
      <c r="AI1275" s="6">
        <f t="shared" si="464"/>
        <v>1.5567327789389296E-2</v>
      </c>
      <c r="AJ1275" s="2">
        <f t="shared" si="465"/>
        <v>0.31266842313207072</v>
      </c>
    </row>
    <row r="1276" spans="29:37" x14ac:dyDescent="0.25">
      <c r="AC1276" s="18" t="s">
        <v>248</v>
      </c>
      <c r="AD1276" s="18" t="s">
        <v>249</v>
      </c>
      <c r="AE1276" s="19">
        <v>41340</v>
      </c>
      <c r="AF1276" s="23">
        <v>3609.64</v>
      </c>
      <c r="AG1276" s="2">
        <f t="shared" si="462"/>
        <v>3572.5045</v>
      </c>
      <c r="AH1276" s="25">
        <f t="shared" si="463"/>
        <v>1</v>
      </c>
      <c r="AI1276" s="6">
        <f t="shared" si="464"/>
        <v>-1.2121195534670837E-2</v>
      </c>
      <c r="AJ1276" s="2">
        <f t="shared" si="465"/>
        <v>0.31266842313207072</v>
      </c>
      <c r="AK1276" s="14">
        <f t="shared" ref="AK1276:AK1326" si="471">AJ1276/AJ1266-1</f>
        <v>2.2508184794470809E-2</v>
      </c>
    </row>
    <row r="1277" spans="29:37" x14ac:dyDescent="0.25">
      <c r="AC1277" s="18" t="s">
        <v>248</v>
      </c>
      <c r="AD1277" s="18" t="s">
        <v>249</v>
      </c>
      <c r="AE1277" s="19">
        <v>41341</v>
      </c>
      <c r="AF1277" s="23">
        <v>3570.38</v>
      </c>
      <c r="AG1277" s="2">
        <f t="shared" si="462"/>
        <v>3575.6379999999999</v>
      </c>
      <c r="AH1277" s="25">
        <f t="shared" si="463"/>
        <v>0</v>
      </c>
      <c r="AI1277" s="6">
        <f t="shared" si="464"/>
        <v>-1.0876430890615074E-2</v>
      </c>
      <c r="AJ1277" s="2">
        <f t="shared" si="465"/>
        <v>0.31266842313207072</v>
      </c>
    </row>
    <row r="1278" spans="29:37" x14ac:dyDescent="0.25">
      <c r="AC1278" s="18" t="s">
        <v>248</v>
      </c>
      <c r="AD1278" s="18" t="s">
        <v>249</v>
      </c>
      <c r="AE1278" s="19">
        <v>41344</v>
      </c>
      <c r="AF1278" s="23">
        <v>3571.11</v>
      </c>
      <c r="AG1278" s="2">
        <f t="shared" si="462"/>
        <v>3579.9754999999996</v>
      </c>
      <c r="AH1278" s="25">
        <f t="shared" si="463"/>
        <v>0</v>
      </c>
      <c r="AI1278" s="6">
        <f t="shared" si="464"/>
        <v>2.0446002946461483E-4</v>
      </c>
      <c r="AJ1278" s="2">
        <f t="shared" si="465"/>
        <v>0.31273235132707694</v>
      </c>
    </row>
    <row r="1279" spans="29:37" x14ac:dyDescent="0.25">
      <c r="AC1279" s="18" t="s">
        <v>248</v>
      </c>
      <c r="AD1279" s="18" t="s">
        <v>249</v>
      </c>
      <c r="AE1279" s="19">
        <v>41345</v>
      </c>
      <c r="AF1279" s="23">
        <v>3481.18</v>
      </c>
      <c r="AG1279" s="2">
        <f t="shared" si="462"/>
        <v>3578.001999999999</v>
      </c>
      <c r="AH1279" s="25">
        <f t="shared" si="463"/>
        <v>0</v>
      </c>
      <c r="AI1279" s="6">
        <f t="shared" si="464"/>
        <v>-2.518264629204936E-2</v>
      </c>
      <c r="AJ1279" s="2">
        <f t="shared" si="465"/>
        <v>0.30485692313952623</v>
      </c>
    </row>
    <row r="1280" spans="29:37" x14ac:dyDescent="0.25">
      <c r="AC1280" s="18" t="s">
        <v>248</v>
      </c>
      <c r="AD1280" s="18" t="s">
        <v>249</v>
      </c>
      <c r="AE1280" s="19">
        <v>41346</v>
      </c>
      <c r="AF1280" s="23">
        <v>3449.35</v>
      </c>
      <c r="AG1280" s="2">
        <f t="shared" si="462"/>
        <v>3573.25</v>
      </c>
      <c r="AH1280" s="25">
        <f t="shared" si="463"/>
        <v>0</v>
      </c>
      <c r="AI1280" s="6">
        <f t="shared" si="464"/>
        <v>-9.1434513584474075E-3</v>
      </c>
      <c r="AJ1280" s="2">
        <f t="shared" si="465"/>
        <v>0.30206947869151402</v>
      </c>
    </row>
    <row r="1281" spans="29:37" x14ac:dyDescent="0.25">
      <c r="AC1281" s="18" t="s">
        <v>248</v>
      </c>
      <c r="AD1281" s="18" t="s">
        <v>249</v>
      </c>
      <c r="AE1281" s="19">
        <v>41347</v>
      </c>
      <c r="AF1281" s="23">
        <v>3464.85</v>
      </c>
      <c r="AG1281" s="2">
        <f t="shared" si="462"/>
        <v>3568.6090000000004</v>
      </c>
      <c r="AH1281" s="25">
        <f t="shared" si="463"/>
        <v>0</v>
      </c>
      <c r="AI1281" s="6">
        <f t="shared" si="464"/>
        <v>4.4936002435240763E-3</v>
      </c>
      <c r="AJ1281" s="2">
        <f t="shared" si="465"/>
        <v>0.30342685817452342</v>
      </c>
      <c r="AK1281" s="14">
        <f t="shared" ref="AK1281" si="472">AJ1281/AJ1271-1</f>
        <v>-7.7141693362832164E-3</v>
      </c>
    </row>
    <row r="1282" spans="29:37" x14ac:dyDescent="0.25">
      <c r="AC1282" s="18" t="s">
        <v>248</v>
      </c>
      <c r="AD1282" s="18" t="s">
        <v>249</v>
      </c>
      <c r="AE1282" s="19">
        <v>41348</v>
      </c>
      <c r="AF1282" s="23">
        <v>3471.21</v>
      </c>
      <c r="AG1282" s="2">
        <f t="shared" si="462"/>
        <v>3561.7400000000002</v>
      </c>
      <c r="AH1282" s="25">
        <f t="shared" si="463"/>
        <v>0</v>
      </c>
      <c r="AI1282" s="6">
        <f t="shared" si="464"/>
        <v>1.8355772977185492E-3</v>
      </c>
      <c r="AJ1282" s="2">
        <f t="shared" si="465"/>
        <v>0.30398382162690663</v>
      </c>
    </row>
    <row r="1283" spans="29:37" x14ac:dyDescent="0.25">
      <c r="AC1283" s="18" t="s">
        <v>248</v>
      </c>
      <c r="AD1283" s="18" t="s">
        <v>249</v>
      </c>
      <c r="AE1283" s="19">
        <v>41351</v>
      </c>
      <c r="AF1283" s="23">
        <v>3427.12</v>
      </c>
      <c r="AG1283" s="2">
        <f t="shared" si="462"/>
        <v>3551.7069999999999</v>
      </c>
      <c r="AH1283" s="25">
        <f t="shared" si="463"/>
        <v>0</v>
      </c>
      <c r="AI1283" s="6">
        <f t="shared" si="464"/>
        <v>-1.2701622777071986E-2</v>
      </c>
      <c r="AJ1283" s="2">
        <f t="shared" si="465"/>
        <v>0.3001227337942689</v>
      </c>
    </row>
    <row r="1284" spans="29:37" x14ac:dyDescent="0.25">
      <c r="AC1284" s="18" t="s">
        <v>248</v>
      </c>
      <c r="AD1284" s="18" t="s">
        <v>249</v>
      </c>
      <c r="AE1284" s="19">
        <v>41352</v>
      </c>
      <c r="AF1284" s="23">
        <v>3438.07</v>
      </c>
      <c r="AG1284" s="2">
        <f t="shared" si="462"/>
        <v>3545.5425000000005</v>
      </c>
      <c r="AH1284" s="25">
        <f t="shared" si="463"/>
        <v>0</v>
      </c>
      <c r="AI1284" s="6">
        <f t="shared" si="464"/>
        <v>3.1951025934313648E-3</v>
      </c>
      <c r="AJ1284" s="2">
        <f t="shared" si="465"/>
        <v>0.30108165671936266</v>
      </c>
    </row>
    <row r="1285" spans="29:37" x14ac:dyDescent="0.25">
      <c r="AC1285" s="18" t="s">
        <v>248</v>
      </c>
      <c r="AD1285" s="18" t="s">
        <v>249</v>
      </c>
      <c r="AE1285" s="19">
        <v>41353</v>
      </c>
      <c r="AF1285" s="23">
        <v>3527.77</v>
      </c>
      <c r="AG1285" s="2">
        <f t="shared" si="462"/>
        <v>3540.1620000000003</v>
      </c>
      <c r="AH1285" s="25">
        <f t="shared" si="463"/>
        <v>0</v>
      </c>
      <c r="AI1285" s="6">
        <f t="shared" si="464"/>
        <v>2.6090219221830857E-2</v>
      </c>
      <c r="AJ1285" s="2">
        <f t="shared" si="465"/>
        <v>0.30893694314684284</v>
      </c>
    </row>
    <row r="1286" spans="29:37" x14ac:dyDescent="0.25">
      <c r="AC1286" s="18" t="s">
        <v>248</v>
      </c>
      <c r="AD1286" s="18" t="s">
        <v>249</v>
      </c>
      <c r="AE1286" s="19">
        <v>41354</v>
      </c>
      <c r="AF1286" s="23">
        <v>3565.02</v>
      </c>
      <c r="AG1286" s="2">
        <f t="shared" si="462"/>
        <v>3540.3969999999999</v>
      </c>
      <c r="AH1286" s="25">
        <f t="shared" si="463"/>
        <v>1</v>
      </c>
      <c r="AI1286" s="6">
        <f t="shared" si="464"/>
        <v>1.0559078397968102E-2</v>
      </c>
      <c r="AJ1286" s="2">
        <f t="shared" si="465"/>
        <v>0.31219903254955894</v>
      </c>
      <c r="AK1286" s="14">
        <f t="shared" si="468"/>
        <v>-1.5012407642888137E-3</v>
      </c>
    </row>
    <row r="1287" spans="29:37" x14ac:dyDescent="0.25">
      <c r="AC1287" s="18" t="s">
        <v>248</v>
      </c>
      <c r="AD1287" s="18" t="s">
        <v>249</v>
      </c>
      <c r="AE1287" s="19">
        <v>41355</v>
      </c>
      <c r="AF1287" s="23">
        <v>3579.92</v>
      </c>
      <c r="AG1287" s="2">
        <f t="shared" si="462"/>
        <v>3541.9749999999995</v>
      </c>
      <c r="AH1287" s="25">
        <f t="shared" si="463"/>
        <v>1</v>
      </c>
      <c r="AI1287" s="6">
        <f t="shared" si="464"/>
        <v>4.1794996942514651E-3</v>
      </c>
      <c r="AJ1287" s="2">
        <f t="shared" si="465"/>
        <v>0.31219903254955894</v>
      </c>
    </row>
    <row r="1288" spans="29:37" x14ac:dyDescent="0.25">
      <c r="AC1288" s="18" t="s">
        <v>248</v>
      </c>
      <c r="AD1288" s="18" t="s">
        <v>249</v>
      </c>
      <c r="AE1288" s="19">
        <v>41358</v>
      </c>
      <c r="AF1288" s="23">
        <v>3568.52</v>
      </c>
      <c r="AG1288" s="2">
        <f t="shared" si="462"/>
        <v>3541.0214999999998</v>
      </c>
      <c r="AH1288" s="25">
        <f t="shared" si="463"/>
        <v>1</v>
      </c>
      <c r="AI1288" s="6">
        <f t="shared" si="464"/>
        <v>-3.1844287023173878E-3</v>
      </c>
      <c r="AJ1288" s="2">
        <f t="shared" si="465"/>
        <v>0.31219903254955894</v>
      </c>
    </row>
    <row r="1289" spans="29:37" x14ac:dyDescent="0.25">
      <c r="AC1289" s="18" t="s">
        <v>248</v>
      </c>
      <c r="AD1289" s="18" t="s">
        <v>249</v>
      </c>
      <c r="AE1289" s="19">
        <v>41359</v>
      </c>
      <c r="AF1289" s="23">
        <v>3543.81</v>
      </c>
      <c r="AG1289" s="2">
        <f t="shared" si="462"/>
        <v>3541.5519999999997</v>
      </c>
      <c r="AH1289" s="25">
        <f t="shared" si="463"/>
        <v>1</v>
      </c>
      <c r="AI1289" s="6">
        <f t="shared" si="464"/>
        <v>-6.9244392633360796E-3</v>
      </c>
      <c r="AJ1289" s="2">
        <f t="shared" si="465"/>
        <v>0.31219903254955894</v>
      </c>
    </row>
    <row r="1290" spans="29:37" x14ac:dyDescent="0.25">
      <c r="AC1290" s="18" t="s">
        <v>248</v>
      </c>
      <c r="AD1290" s="18" t="s">
        <v>249</v>
      </c>
      <c r="AE1290" s="19">
        <v>41360</v>
      </c>
      <c r="AF1290" s="23">
        <v>3552.26</v>
      </c>
      <c r="AG1290" s="2">
        <f t="shared" si="462"/>
        <v>3542.369999999999</v>
      </c>
      <c r="AH1290" s="25">
        <f t="shared" si="463"/>
        <v>1</v>
      </c>
      <c r="AI1290" s="6">
        <f t="shared" si="464"/>
        <v>2.3844393463532398E-3</v>
      </c>
      <c r="AJ1290" s="2">
        <f t="shared" si="465"/>
        <v>0.31219903254955894</v>
      </c>
    </row>
    <row r="1291" spans="29:37" x14ac:dyDescent="0.25">
      <c r="AC1291" s="18" t="s">
        <v>248</v>
      </c>
      <c r="AD1291" s="18" t="s">
        <v>249</v>
      </c>
      <c r="AE1291" s="19">
        <v>41361</v>
      </c>
      <c r="AF1291" s="23">
        <v>3448.98</v>
      </c>
      <c r="AG1291" s="2">
        <f t="shared" si="462"/>
        <v>3534.4089999999987</v>
      </c>
      <c r="AH1291" s="25">
        <f t="shared" si="463"/>
        <v>0</v>
      </c>
      <c r="AI1291" s="6">
        <f t="shared" si="464"/>
        <v>-2.90744483793417E-2</v>
      </c>
      <c r="AJ1291" s="2">
        <f t="shared" si="465"/>
        <v>0.31219903254955894</v>
      </c>
      <c r="AK1291" s="14">
        <f t="shared" si="469"/>
        <v>2.8910342439066428E-2</v>
      </c>
    </row>
    <row r="1292" spans="29:37" x14ac:dyDescent="0.25">
      <c r="AC1292" s="18" t="s">
        <v>248</v>
      </c>
      <c r="AD1292" s="18" t="s">
        <v>249</v>
      </c>
      <c r="AE1292" s="19">
        <v>41362</v>
      </c>
      <c r="AF1292" s="23">
        <v>3447.28</v>
      </c>
      <c r="AG1292" s="2">
        <f t="shared" si="462"/>
        <v>3524.3519999999999</v>
      </c>
      <c r="AH1292" s="25">
        <f t="shared" si="463"/>
        <v>0</v>
      </c>
      <c r="AI1292" s="6">
        <f t="shared" si="464"/>
        <v>-4.9289934995266904E-4</v>
      </c>
      <c r="AJ1292" s="2">
        <f t="shared" si="465"/>
        <v>0.31204514984935944</v>
      </c>
    </row>
    <row r="1293" spans="29:37" x14ac:dyDescent="0.25">
      <c r="AC1293" s="18" t="s">
        <v>248</v>
      </c>
      <c r="AD1293" s="18" t="s">
        <v>249</v>
      </c>
      <c r="AE1293" s="19">
        <v>41365</v>
      </c>
      <c r="AF1293" s="23">
        <v>3470.96</v>
      </c>
      <c r="AG1293" s="2">
        <f t="shared" si="462"/>
        <v>3521.9639999999999</v>
      </c>
      <c r="AH1293" s="25">
        <f t="shared" si="463"/>
        <v>0</v>
      </c>
      <c r="AI1293" s="6">
        <f t="shared" si="464"/>
        <v>6.869183820287228E-3</v>
      </c>
      <c r="AJ1293" s="2">
        <f t="shared" si="465"/>
        <v>0.31418864534390378</v>
      </c>
    </row>
    <row r="1294" spans="29:37" x14ac:dyDescent="0.25">
      <c r="AC1294" s="18" t="s">
        <v>248</v>
      </c>
      <c r="AD1294" s="18" t="s">
        <v>249</v>
      </c>
      <c r="AE1294" s="19">
        <v>41366</v>
      </c>
      <c r="AF1294" s="23">
        <v>3428.5</v>
      </c>
      <c r="AG1294" s="2">
        <f t="shared" si="462"/>
        <v>3513.4929999999995</v>
      </c>
      <c r="AH1294" s="25">
        <f t="shared" si="463"/>
        <v>0</v>
      </c>
      <c r="AI1294" s="6">
        <f t="shared" si="464"/>
        <v>-1.223292691359168E-2</v>
      </c>
      <c r="AJ1294" s="2">
        <f t="shared" si="465"/>
        <v>0.31034519860833143</v>
      </c>
    </row>
    <row r="1295" spans="29:37" x14ac:dyDescent="0.25">
      <c r="AC1295" s="18" t="s">
        <v>248</v>
      </c>
      <c r="AD1295" s="18" t="s">
        <v>249</v>
      </c>
      <c r="AE1295" s="19">
        <v>41367</v>
      </c>
      <c r="AF1295" s="23">
        <v>3397.23</v>
      </c>
      <c r="AG1295" s="2">
        <f t="shared" si="462"/>
        <v>3500.6579999999994</v>
      </c>
      <c r="AH1295" s="25">
        <f t="shared" si="463"/>
        <v>0</v>
      </c>
      <c r="AI1295" s="6">
        <f t="shared" si="464"/>
        <v>-9.1206066793058094E-3</v>
      </c>
      <c r="AJ1295" s="2">
        <f t="shared" si="465"/>
        <v>0.30751466211701378</v>
      </c>
    </row>
    <row r="1296" spans="29:37" x14ac:dyDescent="0.25">
      <c r="AC1296" s="18" t="s">
        <v>248</v>
      </c>
      <c r="AD1296" s="18" t="s">
        <v>249</v>
      </c>
      <c r="AE1296" s="19">
        <v>41372</v>
      </c>
      <c r="AF1296" s="23">
        <v>3411.13</v>
      </c>
      <c r="AG1296" s="2">
        <f t="shared" si="462"/>
        <v>3490.7324999999996</v>
      </c>
      <c r="AH1296" s="25">
        <f t="shared" si="463"/>
        <v>0</v>
      </c>
      <c r="AI1296" s="6">
        <f t="shared" si="464"/>
        <v>4.091568719221339E-3</v>
      </c>
      <c r="AJ1296" s="2">
        <f t="shared" si="465"/>
        <v>0.30877287948923365</v>
      </c>
      <c r="AK1296" s="14">
        <f t="shared" ref="AK1296" si="473">AJ1296/AJ1286-1</f>
        <v>-1.0974259056300562E-2</v>
      </c>
    </row>
    <row r="1297" spans="29:37" x14ac:dyDescent="0.25">
      <c r="AC1297" s="18" t="s">
        <v>248</v>
      </c>
      <c r="AD1297" s="18" t="s">
        <v>249</v>
      </c>
      <c r="AE1297" s="19">
        <v>41373</v>
      </c>
      <c r="AF1297" s="23">
        <v>3444.37</v>
      </c>
      <c r="AG1297" s="2">
        <f t="shared" si="462"/>
        <v>3484.4319999999998</v>
      </c>
      <c r="AH1297" s="25">
        <f t="shared" si="463"/>
        <v>0</v>
      </c>
      <c r="AI1297" s="6">
        <f t="shared" si="464"/>
        <v>9.7445714469983624E-3</v>
      </c>
      <c r="AJ1297" s="2">
        <f t="shared" si="465"/>
        <v>0.31178173887431193</v>
      </c>
    </row>
    <row r="1298" spans="29:37" x14ac:dyDescent="0.25">
      <c r="AC1298" s="18" t="s">
        <v>248</v>
      </c>
      <c r="AD1298" s="18" t="s">
        <v>249</v>
      </c>
      <c r="AE1298" s="19">
        <v>41374</v>
      </c>
      <c r="AF1298" s="23">
        <v>3437.27</v>
      </c>
      <c r="AG1298" s="2">
        <f t="shared" si="462"/>
        <v>3477.7400000000002</v>
      </c>
      <c r="AH1298" s="25">
        <f t="shared" si="463"/>
        <v>0</v>
      </c>
      <c r="AI1298" s="6">
        <f t="shared" si="464"/>
        <v>-2.0613348740117221E-3</v>
      </c>
      <c r="AJ1298" s="2">
        <f t="shared" si="465"/>
        <v>0.3111390523028903</v>
      </c>
    </row>
    <row r="1299" spans="29:37" x14ac:dyDescent="0.25">
      <c r="AC1299" s="18" t="s">
        <v>248</v>
      </c>
      <c r="AD1299" s="18" t="s">
        <v>249</v>
      </c>
      <c r="AE1299" s="19">
        <v>41375</v>
      </c>
      <c r="AF1299" s="23">
        <v>3423.22</v>
      </c>
      <c r="AG1299" s="2">
        <f t="shared" si="462"/>
        <v>3474.8420000000006</v>
      </c>
      <c r="AH1299" s="25">
        <f t="shared" si="463"/>
        <v>0</v>
      </c>
      <c r="AI1299" s="6">
        <f t="shared" si="464"/>
        <v>-4.0875462212744962E-3</v>
      </c>
      <c r="AJ1299" s="2">
        <f t="shared" si="465"/>
        <v>0.30986725704535867</v>
      </c>
    </row>
    <row r="1300" spans="29:37" x14ac:dyDescent="0.25">
      <c r="AC1300" s="18" t="s">
        <v>248</v>
      </c>
      <c r="AD1300" s="18" t="s">
        <v>249</v>
      </c>
      <c r="AE1300" s="19">
        <v>41376</v>
      </c>
      <c r="AF1300" s="23">
        <v>3394.52</v>
      </c>
      <c r="AG1300" s="2">
        <f t="shared" si="462"/>
        <v>3472.1005000000005</v>
      </c>
      <c r="AH1300" s="25">
        <f t="shared" si="463"/>
        <v>0</v>
      </c>
      <c r="AI1300" s="6">
        <f t="shared" si="464"/>
        <v>-8.3839192339375535E-3</v>
      </c>
      <c r="AJ1300" s="2">
        <f t="shared" si="465"/>
        <v>0.30726935498904862</v>
      </c>
    </row>
    <row r="1301" spans="29:37" x14ac:dyDescent="0.25">
      <c r="AC1301" s="18" t="s">
        <v>248</v>
      </c>
      <c r="AD1301" s="18" t="s">
        <v>249</v>
      </c>
      <c r="AE1301" s="19">
        <v>41379</v>
      </c>
      <c r="AF1301" s="23">
        <v>3346.85</v>
      </c>
      <c r="AG1301" s="2">
        <f t="shared" si="462"/>
        <v>3466.2005000000004</v>
      </c>
      <c r="AH1301" s="25">
        <f t="shared" si="463"/>
        <v>0</v>
      </c>
      <c r="AI1301" s="6">
        <f t="shared" si="464"/>
        <v>-1.4043222605847117E-2</v>
      </c>
      <c r="AJ1301" s="2">
        <f t="shared" si="465"/>
        <v>0.30295430303698234</v>
      </c>
      <c r="AK1301" s="14">
        <f t="shared" si="471"/>
        <v>-2.9611653300396057E-2</v>
      </c>
    </row>
    <row r="1302" spans="29:37" x14ac:dyDescent="0.25">
      <c r="AC1302" s="18" t="s">
        <v>248</v>
      </c>
      <c r="AD1302" s="18" t="s">
        <v>249</v>
      </c>
      <c r="AE1302" s="19">
        <v>41380</v>
      </c>
      <c r="AF1302" s="23">
        <v>3383.08</v>
      </c>
      <c r="AG1302" s="2">
        <f t="shared" ref="AG1302:AG1365" si="474">AVERAGE(AF1283:AF1302)</f>
        <v>3461.7940000000003</v>
      </c>
      <c r="AH1302" s="25">
        <f t="shared" ref="AH1302:AH1365" si="475">IF(AF1302&gt;AG1302,1,0)</f>
        <v>0</v>
      </c>
      <c r="AI1302" s="6">
        <f t="shared" si="464"/>
        <v>1.0825104202458968E-2</v>
      </c>
      <c r="AJ1302" s="2">
        <f t="shared" si="465"/>
        <v>0.30623381493594098</v>
      </c>
    </row>
    <row r="1303" spans="29:37" x14ac:dyDescent="0.25">
      <c r="AC1303" s="18" t="s">
        <v>248</v>
      </c>
      <c r="AD1303" s="18" t="s">
        <v>249</v>
      </c>
      <c r="AE1303" s="19">
        <v>41381</v>
      </c>
      <c r="AF1303" s="23">
        <v>3412.42</v>
      </c>
      <c r="AG1303" s="2">
        <f t="shared" si="474"/>
        <v>3461.0589999999997</v>
      </c>
      <c r="AH1303" s="25">
        <f t="shared" si="475"/>
        <v>0</v>
      </c>
      <c r="AI1303" s="6">
        <f t="shared" ref="AI1303:AI1366" si="476">AF1303/AF1302-1</f>
        <v>8.6725705570072087E-3</v>
      </c>
      <c r="AJ1303" s="2">
        <f t="shared" ref="AJ1303:AJ1366" si="477">IF(AH1302&lt;1,AJ1302*(1+AI1303), AJ1302)</f>
        <v>0.3088896493029144</v>
      </c>
    </row>
    <row r="1304" spans="29:37" x14ac:dyDescent="0.25">
      <c r="AC1304" s="18" t="s">
        <v>248</v>
      </c>
      <c r="AD1304" s="18" t="s">
        <v>249</v>
      </c>
      <c r="AE1304" s="19">
        <v>41382</v>
      </c>
      <c r="AF1304" s="23">
        <v>3423.01</v>
      </c>
      <c r="AG1304" s="2">
        <f t="shared" si="474"/>
        <v>3460.3059999999996</v>
      </c>
      <c r="AH1304" s="25">
        <f t="shared" si="475"/>
        <v>0</v>
      </c>
      <c r="AI1304" s="6">
        <f t="shared" si="476"/>
        <v>3.1033694562803138E-3</v>
      </c>
      <c r="AJ1304" s="2">
        <f t="shared" si="477"/>
        <v>0.3098482480059222</v>
      </c>
    </row>
    <row r="1305" spans="29:37" x14ac:dyDescent="0.25">
      <c r="AC1305" s="18" t="s">
        <v>248</v>
      </c>
      <c r="AD1305" s="18" t="s">
        <v>249</v>
      </c>
      <c r="AE1305" s="19">
        <v>41383</v>
      </c>
      <c r="AF1305" s="23">
        <v>3495.24</v>
      </c>
      <c r="AG1305" s="2">
        <f t="shared" si="474"/>
        <v>3458.6794999999997</v>
      </c>
      <c r="AH1305" s="25">
        <f t="shared" si="475"/>
        <v>1</v>
      </c>
      <c r="AI1305" s="6">
        <f t="shared" si="476"/>
        <v>2.1101311418897373E-2</v>
      </c>
      <c r="AJ1305" s="2">
        <f t="shared" si="477"/>
        <v>0.31638645237969493</v>
      </c>
    </row>
    <row r="1306" spans="29:37" x14ac:dyDescent="0.25">
      <c r="AC1306" s="18" t="s">
        <v>248</v>
      </c>
      <c r="AD1306" s="18" t="s">
        <v>249</v>
      </c>
      <c r="AE1306" s="19">
        <v>41386</v>
      </c>
      <c r="AF1306" s="23">
        <v>3511.62</v>
      </c>
      <c r="AG1306" s="2">
        <f t="shared" si="474"/>
        <v>3456.0094999999992</v>
      </c>
      <c r="AH1306" s="25">
        <f t="shared" si="475"/>
        <v>1</v>
      </c>
      <c r="AI1306" s="6">
        <f t="shared" si="476"/>
        <v>4.6863734679163382E-3</v>
      </c>
      <c r="AJ1306" s="2">
        <f t="shared" si="477"/>
        <v>0.31638645237969493</v>
      </c>
      <c r="AK1306" s="14">
        <f t="shared" ref="AK1306" si="478">AJ1306/AJ1296-1</f>
        <v>2.4657518183123894E-2</v>
      </c>
    </row>
    <row r="1307" spans="29:37" x14ac:dyDescent="0.25">
      <c r="AC1307" s="18" t="s">
        <v>248</v>
      </c>
      <c r="AD1307" s="18" t="s">
        <v>249</v>
      </c>
      <c r="AE1307" s="19">
        <v>41387</v>
      </c>
      <c r="AF1307" s="23">
        <v>3416.45</v>
      </c>
      <c r="AG1307" s="2">
        <f t="shared" si="474"/>
        <v>3447.8359999999993</v>
      </c>
      <c r="AH1307" s="25">
        <f t="shared" si="475"/>
        <v>0</v>
      </c>
      <c r="AI1307" s="6">
        <f t="shared" si="476"/>
        <v>-2.710145175161327E-2</v>
      </c>
      <c r="AJ1307" s="2">
        <f t="shared" si="477"/>
        <v>0.31638645237969493</v>
      </c>
    </row>
    <row r="1308" spans="29:37" x14ac:dyDescent="0.25">
      <c r="AC1308" s="18" t="s">
        <v>248</v>
      </c>
      <c r="AD1308" s="18" t="s">
        <v>249</v>
      </c>
      <c r="AE1308" s="19">
        <v>41388</v>
      </c>
      <c r="AF1308" s="23">
        <v>3484.57</v>
      </c>
      <c r="AG1308" s="2">
        <f t="shared" si="474"/>
        <v>3443.6385</v>
      </c>
      <c r="AH1308" s="25">
        <f t="shared" si="475"/>
        <v>1</v>
      </c>
      <c r="AI1308" s="6">
        <f t="shared" si="476"/>
        <v>1.9938825388927217E-2</v>
      </c>
      <c r="AJ1308" s="2">
        <f t="shared" si="477"/>
        <v>0.3226948266091158</v>
      </c>
    </row>
    <row r="1309" spans="29:37" x14ac:dyDescent="0.25">
      <c r="AC1309" s="18" t="s">
        <v>248</v>
      </c>
      <c r="AD1309" s="18" t="s">
        <v>249</v>
      </c>
      <c r="AE1309" s="19">
        <v>41389</v>
      </c>
      <c r="AF1309" s="23">
        <v>3431.4</v>
      </c>
      <c r="AG1309" s="2">
        <f t="shared" si="474"/>
        <v>3438.0179999999991</v>
      </c>
      <c r="AH1309" s="25">
        <f t="shared" si="475"/>
        <v>0</v>
      </c>
      <c r="AI1309" s="6">
        <f t="shared" si="476"/>
        <v>-1.5258697629836671E-2</v>
      </c>
      <c r="AJ1309" s="2">
        <f t="shared" si="477"/>
        <v>0.3226948266091158</v>
      </c>
    </row>
    <row r="1310" spans="29:37" x14ac:dyDescent="0.25">
      <c r="AC1310" s="18" t="s">
        <v>248</v>
      </c>
      <c r="AD1310" s="18" t="s">
        <v>249</v>
      </c>
      <c r="AE1310" s="19">
        <v>41390</v>
      </c>
      <c r="AF1310" s="23">
        <v>3367.77</v>
      </c>
      <c r="AG1310" s="2">
        <f t="shared" si="474"/>
        <v>3428.7934999999998</v>
      </c>
      <c r="AH1310" s="25">
        <f t="shared" si="475"/>
        <v>0</v>
      </c>
      <c r="AI1310" s="6">
        <f t="shared" si="476"/>
        <v>-1.85434516523868E-2</v>
      </c>
      <c r="AJ1310" s="2">
        <f t="shared" si="477"/>
        <v>0.31671095069341432</v>
      </c>
    </row>
    <row r="1311" spans="29:37" x14ac:dyDescent="0.25">
      <c r="AC1311" s="18" t="s">
        <v>248</v>
      </c>
      <c r="AD1311" s="18" t="s">
        <v>249</v>
      </c>
      <c r="AE1311" s="19">
        <v>41396</v>
      </c>
      <c r="AF1311" s="23">
        <v>3383.4</v>
      </c>
      <c r="AG1311" s="2">
        <f t="shared" si="474"/>
        <v>3425.5144999999998</v>
      </c>
      <c r="AH1311" s="25">
        <f t="shared" si="475"/>
        <v>0</v>
      </c>
      <c r="AI1311" s="6">
        <f t="shared" si="476"/>
        <v>4.6410532785789993E-3</v>
      </c>
      <c r="AJ1311" s="2">
        <f t="shared" si="477"/>
        <v>0.31818082308949186</v>
      </c>
      <c r="AK1311" s="14">
        <f t="shared" si="468"/>
        <v>5.0260121410623304E-2</v>
      </c>
    </row>
    <row r="1312" spans="29:37" x14ac:dyDescent="0.25">
      <c r="AC1312" s="18" t="s">
        <v>248</v>
      </c>
      <c r="AD1312" s="18" t="s">
        <v>249</v>
      </c>
      <c r="AE1312" s="19">
        <v>41397</v>
      </c>
      <c r="AF1312" s="23">
        <v>3448.64</v>
      </c>
      <c r="AG1312" s="2">
        <f t="shared" si="474"/>
        <v>3425.5824999999995</v>
      </c>
      <c r="AH1312" s="25">
        <f t="shared" si="475"/>
        <v>1</v>
      </c>
      <c r="AI1312" s="6">
        <f t="shared" si="476"/>
        <v>1.9282378672341283E-2</v>
      </c>
      <c r="AJ1312" s="2">
        <f t="shared" si="477"/>
        <v>0.32431610620658069</v>
      </c>
    </row>
    <row r="1313" spans="29:37" x14ac:dyDescent="0.25">
      <c r="AC1313" s="18" t="s">
        <v>248</v>
      </c>
      <c r="AD1313" s="18" t="s">
        <v>249</v>
      </c>
      <c r="AE1313" s="19">
        <v>41400</v>
      </c>
      <c r="AF1313" s="23">
        <v>3514.46</v>
      </c>
      <c r="AG1313" s="2">
        <f t="shared" si="474"/>
        <v>3427.7574999999997</v>
      </c>
      <c r="AH1313" s="25">
        <f t="shared" si="475"/>
        <v>1</v>
      </c>
      <c r="AI1313" s="6">
        <f t="shared" si="476"/>
        <v>1.9085784541152506E-2</v>
      </c>
      <c r="AJ1313" s="2">
        <f t="shared" si="477"/>
        <v>0.32431610620658069</v>
      </c>
    </row>
    <row r="1314" spans="29:37" x14ac:dyDescent="0.25">
      <c r="AC1314" s="18" t="s">
        <v>248</v>
      </c>
      <c r="AD1314" s="18" t="s">
        <v>249</v>
      </c>
      <c r="AE1314" s="19">
        <v>41401</v>
      </c>
      <c r="AF1314" s="23">
        <v>3521.48</v>
      </c>
      <c r="AG1314" s="2">
        <f t="shared" si="474"/>
        <v>3432.4064999999996</v>
      </c>
      <c r="AH1314" s="25">
        <f t="shared" si="475"/>
        <v>1</v>
      </c>
      <c r="AI1314" s="6">
        <f t="shared" si="476"/>
        <v>1.9974619144904615E-3</v>
      </c>
      <c r="AJ1314" s="2">
        <f t="shared" si="477"/>
        <v>0.32431610620658069</v>
      </c>
    </row>
    <row r="1315" spans="29:37" x14ac:dyDescent="0.25">
      <c r="AC1315" s="18" t="s">
        <v>248</v>
      </c>
      <c r="AD1315" s="18" t="s">
        <v>249</v>
      </c>
      <c r="AE1315" s="19">
        <v>41402</v>
      </c>
      <c r="AF1315" s="23">
        <v>3553.85</v>
      </c>
      <c r="AG1315" s="2">
        <f t="shared" si="474"/>
        <v>3440.2375000000002</v>
      </c>
      <c r="AH1315" s="25">
        <f t="shared" si="475"/>
        <v>1</v>
      </c>
      <c r="AI1315" s="6">
        <f t="shared" si="476"/>
        <v>9.1921578427252015E-3</v>
      </c>
      <c r="AJ1315" s="2">
        <f t="shared" si="477"/>
        <v>0.32431610620658069</v>
      </c>
    </row>
    <row r="1316" spans="29:37" x14ac:dyDescent="0.25">
      <c r="AC1316" s="18" t="s">
        <v>248</v>
      </c>
      <c r="AD1316" s="18" t="s">
        <v>249</v>
      </c>
      <c r="AE1316" s="19">
        <v>41403</v>
      </c>
      <c r="AF1316" s="23">
        <v>3555.77</v>
      </c>
      <c r="AG1316" s="2">
        <f t="shared" si="474"/>
        <v>3447.4695000000002</v>
      </c>
      <c r="AH1316" s="25">
        <f t="shared" si="475"/>
        <v>1</v>
      </c>
      <c r="AI1316" s="6">
        <f t="shared" si="476"/>
        <v>5.4025915556366044E-4</v>
      </c>
      <c r="AJ1316" s="2">
        <f t="shared" si="477"/>
        <v>0.32431610620658069</v>
      </c>
      <c r="AK1316" s="14">
        <f t="shared" si="469"/>
        <v>2.5063190181637163E-2</v>
      </c>
    </row>
    <row r="1317" spans="29:37" x14ac:dyDescent="0.25">
      <c r="AC1317" s="18" t="s">
        <v>248</v>
      </c>
      <c r="AD1317" s="18" t="s">
        <v>249</v>
      </c>
      <c r="AE1317" s="19">
        <v>41404</v>
      </c>
      <c r="AF1317" s="23">
        <v>3577.33</v>
      </c>
      <c r="AG1317" s="2">
        <f t="shared" si="474"/>
        <v>3454.1174999999994</v>
      </c>
      <c r="AH1317" s="25">
        <f t="shared" si="475"/>
        <v>1</v>
      </c>
      <c r="AI1317" s="6">
        <f t="shared" si="476"/>
        <v>6.063384302134267E-3</v>
      </c>
      <c r="AJ1317" s="2">
        <f t="shared" si="477"/>
        <v>0.32431610620658069</v>
      </c>
    </row>
    <row r="1318" spans="29:37" x14ac:dyDescent="0.25">
      <c r="AC1318" s="18" t="s">
        <v>248</v>
      </c>
      <c r="AD1318" s="18" t="s">
        <v>249</v>
      </c>
      <c r="AE1318" s="19">
        <v>41407</v>
      </c>
      <c r="AF1318" s="23">
        <v>3590.76</v>
      </c>
      <c r="AG1318" s="2">
        <f t="shared" si="474"/>
        <v>3461.791999999999</v>
      </c>
      <c r="AH1318" s="25">
        <f t="shared" si="475"/>
        <v>1</v>
      </c>
      <c r="AI1318" s="6">
        <f t="shared" si="476"/>
        <v>3.7541965655951692E-3</v>
      </c>
      <c r="AJ1318" s="2">
        <f t="shared" si="477"/>
        <v>0.32431610620658069</v>
      </c>
    </row>
    <row r="1319" spans="29:37" x14ac:dyDescent="0.25">
      <c r="AC1319" s="18" t="s">
        <v>248</v>
      </c>
      <c r="AD1319" s="18" t="s">
        <v>249</v>
      </c>
      <c r="AE1319" s="19">
        <v>41408</v>
      </c>
      <c r="AF1319" s="23">
        <v>3549.3</v>
      </c>
      <c r="AG1319" s="2">
        <f t="shared" si="474"/>
        <v>3468.096</v>
      </c>
      <c r="AH1319" s="25">
        <f t="shared" si="475"/>
        <v>1</v>
      </c>
      <c r="AI1319" s="6">
        <f t="shared" si="476"/>
        <v>-1.1546302175584056E-2</v>
      </c>
      <c r="AJ1319" s="2">
        <f t="shared" si="477"/>
        <v>0.32431610620658069</v>
      </c>
    </row>
    <row r="1320" spans="29:37" x14ac:dyDescent="0.25">
      <c r="AC1320" s="18" t="s">
        <v>248</v>
      </c>
      <c r="AD1320" s="18" t="s">
        <v>249</v>
      </c>
      <c r="AE1320" s="19">
        <v>41409</v>
      </c>
      <c r="AF1320" s="23">
        <v>3597.11</v>
      </c>
      <c r="AG1320" s="2">
        <f t="shared" si="474"/>
        <v>3478.2254999999996</v>
      </c>
      <c r="AH1320" s="25">
        <f t="shared" si="475"/>
        <v>1</v>
      </c>
      <c r="AI1320" s="6">
        <f t="shared" si="476"/>
        <v>1.3470261741751921E-2</v>
      </c>
      <c r="AJ1320" s="2">
        <f t="shared" si="477"/>
        <v>0.32431610620658069</v>
      </c>
    </row>
    <row r="1321" spans="29:37" x14ac:dyDescent="0.25">
      <c r="AC1321" s="18" t="s">
        <v>248</v>
      </c>
      <c r="AD1321" s="18" t="s">
        <v>249</v>
      </c>
      <c r="AE1321" s="19">
        <v>41410</v>
      </c>
      <c r="AF1321" s="23">
        <v>3635.75</v>
      </c>
      <c r="AG1321" s="2">
        <f t="shared" si="474"/>
        <v>3492.6705000000002</v>
      </c>
      <c r="AH1321" s="25">
        <f t="shared" si="475"/>
        <v>1</v>
      </c>
      <c r="AI1321" s="6">
        <f t="shared" si="476"/>
        <v>1.0741956737492009E-2</v>
      </c>
      <c r="AJ1321" s="2">
        <f t="shared" si="477"/>
        <v>0.32431610620658069</v>
      </c>
      <c r="AK1321" s="14">
        <f t="shared" ref="AK1321" si="479">AJ1321/AJ1311-1</f>
        <v>1.9282378672341283E-2</v>
      </c>
    </row>
    <row r="1322" spans="29:37" x14ac:dyDescent="0.25">
      <c r="AC1322" s="18" t="s">
        <v>248</v>
      </c>
      <c r="AD1322" s="18" t="s">
        <v>249</v>
      </c>
      <c r="AE1322" s="19">
        <v>41411</v>
      </c>
      <c r="AF1322" s="23">
        <v>3691.4</v>
      </c>
      <c r="AG1322" s="2">
        <f t="shared" si="474"/>
        <v>3508.0865000000003</v>
      </c>
      <c r="AH1322" s="25">
        <f t="shared" si="475"/>
        <v>1</v>
      </c>
      <c r="AI1322" s="6">
        <f t="shared" si="476"/>
        <v>1.530633294368422E-2</v>
      </c>
      <c r="AJ1322" s="2">
        <f t="shared" si="477"/>
        <v>0.32431610620658069</v>
      </c>
    </row>
    <row r="1323" spans="29:37" x14ac:dyDescent="0.25">
      <c r="AC1323" s="18" t="s">
        <v>248</v>
      </c>
      <c r="AD1323" s="18" t="s">
        <v>249</v>
      </c>
      <c r="AE1323" s="19">
        <v>41414</v>
      </c>
      <c r="AF1323" s="23">
        <v>3737.75</v>
      </c>
      <c r="AG1323" s="2">
        <f t="shared" si="474"/>
        <v>3524.3530000000005</v>
      </c>
      <c r="AH1323" s="25">
        <f t="shared" si="475"/>
        <v>1</v>
      </c>
      <c r="AI1323" s="6">
        <f t="shared" si="476"/>
        <v>1.2556211735385014E-2</v>
      </c>
      <c r="AJ1323" s="2">
        <f t="shared" si="477"/>
        <v>0.32431610620658069</v>
      </c>
    </row>
    <row r="1324" spans="29:37" x14ac:dyDescent="0.25">
      <c r="AC1324" s="18" t="s">
        <v>248</v>
      </c>
      <c r="AD1324" s="18" t="s">
        <v>249</v>
      </c>
      <c r="AE1324" s="19">
        <v>41415</v>
      </c>
      <c r="AF1324" s="23">
        <v>3787.06</v>
      </c>
      <c r="AG1324" s="2">
        <f t="shared" si="474"/>
        <v>3542.5554999999999</v>
      </c>
      <c r="AH1324" s="25">
        <f t="shared" si="475"/>
        <v>1</v>
      </c>
      <c r="AI1324" s="6">
        <f t="shared" si="476"/>
        <v>1.3192428600093731E-2</v>
      </c>
      <c r="AJ1324" s="2">
        <f t="shared" si="477"/>
        <v>0.32431610620658069</v>
      </c>
    </row>
    <row r="1325" spans="29:37" x14ac:dyDescent="0.25">
      <c r="AC1325" s="18" t="s">
        <v>248</v>
      </c>
      <c r="AD1325" s="18" t="s">
        <v>249</v>
      </c>
      <c r="AE1325" s="19">
        <v>41416</v>
      </c>
      <c r="AF1325" s="23">
        <v>3755.87</v>
      </c>
      <c r="AG1325" s="2">
        <f t="shared" si="474"/>
        <v>3555.5870000000004</v>
      </c>
      <c r="AH1325" s="25">
        <f t="shared" si="475"/>
        <v>1</v>
      </c>
      <c r="AI1325" s="6">
        <f t="shared" si="476"/>
        <v>-8.2359402808511728E-3</v>
      </c>
      <c r="AJ1325" s="2">
        <f t="shared" si="477"/>
        <v>0.32431610620658069</v>
      </c>
    </row>
    <row r="1326" spans="29:37" x14ac:dyDescent="0.25">
      <c r="AC1326" s="18" t="s">
        <v>248</v>
      </c>
      <c r="AD1326" s="18" t="s">
        <v>249</v>
      </c>
      <c r="AE1326" s="19">
        <v>41417</v>
      </c>
      <c r="AF1326" s="23">
        <v>3724.23</v>
      </c>
      <c r="AG1326" s="2">
        <f t="shared" si="474"/>
        <v>3566.2174999999997</v>
      </c>
      <c r="AH1326" s="25">
        <f t="shared" si="475"/>
        <v>1</v>
      </c>
      <c r="AI1326" s="6">
        <f t="shared" si="476"/>
        <v>-8.4241467356430677E-3</v>
      </c>
      <c r="AJ1326" s="2">
        <f t="shared" si="477"/>
        <v>0.32431610620658069</v>
      </c>
      <c r="AK1326" s="14">
        <f t="shared" si="471"/>
        <v>0</v>
      </c>
    </row>
    <row r="1327" spans="29:37" x14ac:dyDescent="0.25">
      <c r="AC1327" s="18" t="s">
        <v>248</v>
      </c>
      <c r="AD1327" s="18" t="s">
        <v>249</v>
      </c>
      <c r="AE1327" s="19">
        <v>41418</v>
      </c>
      <c r="AF1327" s="23">
        <v>3782.07</v>
      </c>
      <c r="AG1327" s="2">
        <f t="shared" si="474"/>
        <v>3584.4985000000006</v>
      </c>
      <c r="AH1327" s="25">
        <f t="shared" si="475"/>
        <v>1</v>
      </c>
      <c r="AI1327" s="6">
        <f t="shared" si="476"/>
        <v>1.5530727157023083E-2</v>
      </c>
      <c r="AJ1327" s="2">
        <f t="shared" si="477"/>
        <v>0.32431610620658069</v>
      </c>
    </row>
    <row r="1328" spans="29:37" x14ac:dyDescent="0.25">
      <c r="AC1328" s="18" t="s">
        <v>248</v>
      </c>
      <c r="AD1328" s="18" t="s">
        <v>249</v>
      </c>
      <c r="AE1328" s="19">
        <v>41421</v>
      </c>
      <c r="AF1328" s="23">
        <v>3820.43</v>
      </c>
      <c r="AG1328" s="2">
        <f t="shared" si="474"/>
        <v>3601.2915000000003</v>
      </c>
      <c r="AH1328" s="25">
        <f t="shared" si="475"/>
        <v>1</v>
      </c>
      <c r="AI1328" s="6">
        <f t="shared" si="476"/>
        <v>1.0142593870552385E-2</v>
      </c>
      <c r="AJ1328" s="2">
        <f t="shared" si="477"/>
        <v>0.32431610620658069</v>
      </c>
    </row>
    <row r="1329" spans="29:37" x14ac:dyDescent="0.25">
      <c r="AC1329" s="18" t="s">
        <v>248</v>
      </c>
      <c r="AD1329" s="18" t="s">
        <v>249</v>
      </c>
      <c r="AE1329" s="19">
        <v>41422</v>
      </c>
      <c r="AF1329" s="23">
        <v>3827.78</v>
      </c>
      <c r="AG1329" s="2">
        <f t="shared" si="474"/>
        <v>3621.1105000000002</v>
      </c>
      <c r="AH1329" s="25">
        <f t="shared" si="475"/>
        <v>1</v>
      </c>
      <c r="AI1329" s="6">
        <f t="shared" si="476"/>
        <v>1.9238672086649977E-3</v>
      </c>
      <c r="AJ1329" s="2">
        <f t="shared" si="477"/>
        <v>0.32431610620658069</v>
      </c>
    </row>
    <row r="1330" spans="29:37" x14ac:dyDescent="0.25">
      <c r="AC1330" s="18" t="s">
        <v>248</v>
      </c>
      <c r="AD1330" s="18" t="s">
        <v>249</v>
      </c>
      <c r="AE1330" s="19">
        <v>41423</v>
      </c>
      <c r="AF1330" s="23">
        <v>3856.32</v>
      </c>
      <c r="AG1330" s="2">
        <f t="shared" si="474"/>
        <v>3645.5380000000005</v>
      </c>
      <c r="AH1330" s="25">
        <f t="shared" si="475"/>
        <v>1</v>
      </c>
      <c r="AI1330" s="6">
        <f t="shared" si="476"/>
        <v>7.4560188934578164E-3</v>
      </c>
      <c r="AJ1330" s="2">
        <f t="shared" si="477"/>
        <v>0.32431610620658069</v>
      </c>
    </row>
    <row r="1331" spans="29:37" x14ac:dyDescent="0.25">
      <c r="AC1331" s="18" t="s">
        <v>248</v>
      </c>
      <c r="AD1331" s="18" t="s">
        <v>249</v>
      </c>
      <c r="AE1331" s="19">
        <v>41424</v>
      </c>
      <c r="AF1331" s="23">
        <v>3865.13</v>
      </c>
      <c r="AG1331" s="2">
        <f t="shared" si="474"/>
        <v>3669.6245000000008</v>
      </c>
      <c r="AH1331" s="25">
        <f t="shared" si="475"/>
        <v>1</v>
      </c>
      <c r="AI1331" s="6">
        <f t="shared" si="476"/>
        <v>2.284561447182698E-3</v>
      </c>
      <c r="AJ1331" s="2">
        <f t="shared" si="477"/>
        <v>0.32431610620658069</v>
      </c>
      <c r="AK1331" s="14">
        <f t="shared" ref="AK1331" si="480">AJ1331/AJ1321-1</f>
        <v>0</v>
      </c>
    </row>
    <row r="1332" spans="29:37" x14ac:dyDescent="0.25">
      <c r="AC1332" s="18" t="s">
        <v>248</v>
      </c>
      <c r="AD1332" s="18" t="s">
        <v>249</v>
      </c>
      <c r="AE1332" s="19">
        <v>41425</v>
      </c>
      <c r="AF1332" s="23">
        <v>3841.22</v>
      </c>
      <c r="AG1332" s="2">
        <f t="shared" si="474"/>
        <v>3689.2535000000003</v>
      </c>
      <c r="AH1332" s="25">
        <f t="shared" si="475"/>
        <v>1</v>
      </c>
      <c r="AI1332" s="6">
        <f t="shared" si="476"/>
        <v>-6.1860791228238732E-3</v>
      </c>
      <c r="AJ1332" s="2">
        <f t="shared" si="477"/>
        <v>0.32431610620658069</v>
      </c>
    </row>
    <row r="1333" spans="29:37" x14ac:dyDescent="0.25">
      <c r="AC1333" s="18" t="s">
        <v>248</v>
      </c>
      <c r="AD1333" s="18" t="s">
        <v>249</v>
      </c>
      <c r="AE1333" s="19">
        <v>41428</v>
      </c>
      <c r="AF1333" s="23">
        <v>3814.51</v>
      </c>
      <c r="AG1333" s="2">
        <f t="shared" si="474"/>
        <v>3704.2559999999999</v>
      </c>
      <c r="AH1333" s="25">
        <f t="shared" si="475"/>
        <v>1</v>
      </c>
      <c r="AI1333" s="6">
        <f t="shared" si="476"/>
        <v>-6.9535199754243715E-3</v>
      </c>
      <c r="AJ1333" s="2">
        <f t="shared" si="477"/>
        <v>0.32431610620658069</v>
      </c>
    </row>
    <row r="1334" spans="29:37" x14ac:dyDescent="0.25">
      <c r="AC1334" s="18" t="s">
        <v>248</v>
      </c>
      <c r="AD1334" s="18" t="s">
        <v>249</v>
      </c>
      <c r="AE1334" s="19">
        <v>41429</v>
      </c>
      <c r="AF1334" s="23">
        <v>3739.72</v>
      </c>
      <c r="AG1334" s="2">
        <f t="shared" si="474"/>
        <v>3715.1680000000001</v>
      </c>
      <c r="AH1334" s="25">
        <f t="shared" si="475"/>
        <v>1</v>
      </c>
      <c r="AI1334" s="6">
        <f t="shared" si="476"/>
        <v>-1.960671226448496E-2</v>
      </c>
      <c r="AJ1334" s="2">
        <f t="shared" si="477"/>
        <v>0.32431610620658069</v>
      </c>
    </row>
    <row r="1335" spans="29:37" x14ac:dyDescent="0.25">
      <c r="AC1335" s="18" t="s">
        <v>248</v>
      </c>
      <c r="AD1335" s="18" t="s">
        <v>249</v>
      </c>
      <c r="AE1335" s="19">
        <v>41430</v>
      </c>
      <c r="AF1335" s="23">
        <v>3755.15</v>
      </c>
      <c r="AG1335" s="2">
        <f t="shared" si="474"/>
        <v>3725.2330000000002</v>
      </c>
      <c r="AH1335" s="25">
        <f t="shared" si="475"/>
        <v>1</v>
      </c>
      <c r="AI1335" s="6">
        <f t="shared" si="476"/>
        <v>4.1259773458977023E-3</v>
      </c>
      <c r="AJ1335" s="2">
        <f t="shared" si="477"/>
        <v>0.32431610620658069</v>
      </c>
    </row>
    <row r="1336" spans="29:37" x14ac:dyDescent="0.25">
      <c r="AC1336" s="18" t="s">
        <v>248</v>
      </c>
      <c r="AD1336" s="18" t="s">
        <v>249</v>
      </c>
      <c r="AE1336" s="19">
        <v>41431</v>
      </c>
      <c r="AF1336" s="23">
        <v>3688.74</v>
      </c>
      <c r="AG1336" s="2">
        <f t="shared" si="474"/>
        <v>3731.8815000000004</v>
      </c>
      <c r="AH1336" s="25">
        <f t="shared" si="475"/>
        <v>0</v>
      </c>
      <c r="AI1336" s="6">
        <f t="shared" si="476"/>
        <v>-1.7685045870338145E-2</v>
      </c>
      <c r="AJ1336" s="2">
        <f t="shared" si="477"/>
        <v>0.32431610620658069</v>
      </c>
      <c r="AK1336" s="14">
        <f t="shared" ref="AK1336:AK1386" si="481">AJ1336/AJ1326-1</f>
        <v>0</v>
      </c>
    </row>
    <row r="1337" spans="29:37" x14ac:dyDescent="0.25">
      <c r="AC1337" s="18" t="s">
        <v>248</v>
      </c>
      <c r="AD1337" s="18" t="s">
        <v>249</v>
      </c>
      <c r="AE1337" s="19">
        <v>41432</v>
      </c>
      <c r="AF1337" s="23">
        <v>3616.21</v>
      </c>
      <c r="AG1337" s="2">
        <f t="shared" si="474"/>
        <v>3733.8255000000004</v>
      </c>
      <c r="AH1337" s="25">
        <f t="shared" si="475"/>
        <v>0</v>
      </c>
      <c r="AI1337" s="6">
        <f t="shared" si="476"/>
        <v>-1.9662540596517952E-2</v>
      </c>
      <c r="AJ1337" s="2">
        <f t="shared" si="477"/>
        <v>0.31793922760218918</v>
      </c>
    </row>
    <row r="1338" spans="29:37" x14ac:dyDescent="0.25">
      <c r="AC1338" s="18" t="s">
        <v>248</v>
      </c>
      <c r="AD1338" s="18" t="s">
        <v>249</v>
      </c>
      <c r="AE1338" s="19">
        <v>41438</v>
      </c>
      <c r="AF1338" s="23">
        <v>3515.05</v>
      </c>
      <c r="AG1338" s="2">
        <f t="shared" si="474"/>
        <v>3730.0400000000009</v>
      </c>
      <c r="AH1338" s="25">
        <f t="shared" si="475"/>
        <v>0</v>
      </c>
      <c r="AI1338" s="6">
        <f t="shared" si="476"/>
        <v>-2.7974039118303429E-2</v>
      </c>
      <c r="AJ1338" s="2">
        <f t="shared" si="477"/>
        <v>0.30904518321200236</v>
      </c>
    </row>
    <row r="1339" spans="29:37" x14ac:dyDescent="0.25">
      <c r="AC1339" s="18" t="s">
        <v>248</v>
      </c>
      <c r="AD1339" s="18" t="s">
        <v>249</v>
      </c>
      <c r="AE1339" s="19">
        <v>41439</v>
      </c>
      <c r="AF1339" s="23">
        <v>3584.98</v>
      </c>
      <c r="AG1339" s="2">
        <f t="shared" si="474"/>
        <v>3731.8239999999996</v>
      </c>
      <c r="AH1339" s="25">
        <f t="shared" si="475"/>
        <v>0</v>
      </c>
      <c r="AI1339" s="6">
        <f t="shared" si="476"/>
        <v>1.9894453848451565E-2</v>
      </c>
      <c r="AJ1339" s="2">
        <f t="shared" si="477"/>
        <v>0.31519346834649981</v>
      </c>
    </row>
    <row r="1340" spans="29:37" x14ac:dyDescent="0.25">
      <c r="AC1340" s="18" t="s">
        <v>248</v>
      </c>
      <c r="AD1340" s="18" t="s">
        <v>249</v>
      </c>
      <c r="AE1340" s="19">
        <v>41442</v>
      </c>
      <c r="AF1340" s="23">
        <v>3593.37</v>
      </c>
      <c r="AG1340" s="2">
        <f t="shared" si="474"/>
        <v>3731.6369999999997</v>
      </c>
      <c r="AH1340" s="25">
        <f t="shared" si="475"/>
        <v>0</v>
      </c>
      <c r="AI1340" s="6">
        <f t="shared" si="476"/>
        <v>2.3403198902085531E-3</v>
      </c>
      <c r="AJ1340" s="2">
        <f t="shared" si="477"/>
        <v>0.31593112188973493</v>
      </c>
    </row>
    <row r="1341" spans="29:37" x14ac:dyDescent="0.25">
      <c r="AC1341" s="18" t="s">
        <v>248</v>
      </c>
      <c r="AD1341" s="18" t="s">
        <v>249</v>
      </c>
      <c r="AE1341" s="19">
        <v>41443</v>
      </c>
      <c r="AF1341" s="23">
        <v>3605.76</v>
      </c>
      <c r="AG1341" s="2">
        <f t="shared" si="474"/>
        <v>3730.1374999999994</v>
      </c>
      <c r="AH1341" s="25">
        <f t="shared" si="475"/>
        <v>0</v>
      </c>
      <c r="AI1341" s="6">
        <f t="shared" si="476"/>
        <v>3.4480167642074733E-3</v>
      </c>
      <c r="AJ1341" s="2">
        <f t="shared" si="477"/>
        <v>0.31702045769434561</v>
      </c>
      <c r="AK1341" s="14">
        <f t="shared" ref="AK1341:AK1391" si="482">AJ1341/AJ1331-1</f>
        <v>-2.2495486263602205E-2</v>
      </c>
    </row>
    <row r="1342" spans="29:37" x14ac:dyDescent="0.25">
      <c r="AC1342" s="18" t="s">
        <v>248</v>
      </c>
      <c r="AD1342" s="18" t="s">
        <v>249</v>
      </c>
      <c r="AE1342" s="19">
        <v>41444</v>
      </c>
      <c r="AF1342" s="23">
        <v>3583.3</v>
      </c>
      <c r="AG1342" s="2">
        <f t="shared" si="474"/>
        <v>3724.7325000000005</v>
      </c>
      <c r="AH1342" s="25">
        <f t="shared" si="475"/>
        <v>0</v>
      </c>
      <c r="AI1342" s="6">
        <f t="shared" si="476"/>
        <v>-6.2289226127085762E-3</v>
      </c>
      <c r="AJ1342" s="2">
        <f t="shared" si="477"/>
        <v>0.31504576179672206</v>
      </c>
    </row>
    <row r="1343" spans="29:37" x14ac:dyDescent="0.25">
      <c r="AC1343" s="18" t="s">
        <v>248</v>
      </c>
      <c r="AD1343" s="18" t="s">
        <v>249</v>
      </c>
      <c r="AE1343" s="19">
        <v>41445</v>
      </c>
      <c r="AF1343" s="23">
        <v>3465</v>
      </c>
      <c r="AG1343" s="2">
        <f t="shared" si="474"/>
        <v>3711.0950000000003</v>
      </c>
      <c r="AH1343" s="25">
        <f t="shared" si="475"/>
        <v>0</v>
      </c>
      <c r="AI1343" s="6">
        <f t="shared" si="476"/>
        <v>-3.3014260597773015E-2</v>
      </c>
      <c r="AJ1343" s="2">
        <f t="shared" si="477"/>
        <v>0.30464475891654114</v>
      </c>
    </row>
    <row r="1344" spans="29:37" x14ac:dyDescent="0.25">
      <c r="AC1344" s="18" t="s">
        <v>248</v>
      </c>
      <c r="AD1344" s="18" t="s">
        <v>249</v>
      </c>
      <c r="AE1344" s="19">
        <v>41446</v>
      </c>
      <c r="AF1344" s="23">
        <v>3446.48</v>
      </c>
      <c r="AG1344" s="2">
        <f t="shared" si="474"/>
        <v>3694.0660000000003</v>
      </c>
      <c r="AH1344" s="25">
        <f t="shared" si="475"/>
        <v>0</v>
      </c>
      <c r="AI1344" s="6">
        <f t="shared" si="476"/>
        <v>-5.344877344877319E-3</v>
      </c>
      <c r="AJ1344" s="2">
        <f t="shared" si="477"/>
        <v>0.3030164700463725</v>
      </c>
    </row>
    <row r="1345" spans="29:37" x14ac:dyDescent="0.25">
      <c r="AC1345" s="18" t="s">
        <v>248</v>
      </c>
      <c r="AD1345" s="18" t="s">
        <v>249</v>
      </c>
      <c r="AE1345" s="19">
        <v>41449</v>
      </c>
      <c r="AF1345" s="23">
        <v>3232.96</v>
      </c>
      <c r="AG1345" s="2">
        <f t="shared" si="474"/>
        <v>3667.9205000000011</v>
      </c>
      <c r="AH1345" s="25">
        <f t="shared" si="475"/>
        <v>0</v>
      </c>
      <c r="AI1345" s="6">
        <f t="shared" si="476"/>
        <v>-6.1953065156333365E-2</v>
      </c>
      <c r="AJ1345" s="2">
        <f t="shared" si="477"/>
        <v>0.28424367093414743</v>
      </c>
    </row>
    <row r="1346" spans="29:37" x14ac:dyDescent="0.25">
      <c r="AC1346" s="18" t="s">
        <v>248</v>
      </c>
      <c r="AD1346" s="18" t="s">
        <v>249</v>
      </c>
      <c r="AE1346" s="19">
        <v>41450</v>
      </c>
      <c r="AF1346" s="23">
        <v>3219.13</v>
      </c>
      <c r="AG1346" s="2">
        <f t="shared" si="474"/>
        <v>3642.6655000000014</v>
      </c>
      <c r="AH1346" s="25">
        <f t="shared" si="475"/>
        <v>0</v>
      </c>
      <c r="AI1346" s="6">
        <f t="shared" si="476"/>
        <v>-4.2778135207364176E-3</v>
      </c>
      <c r="AJ1346" s="2">
        <f t="shared" si="477"/>
        <v>0.28302772951544158</v>
      </c>
      <c r="AK1346" s="14">
        <f t="shared" ref="AK1346" si="483">AJ1346/AJ1336-1</f>
        <v>-0.12730905404013304</v>
      </c>
    </row>
    <row r="1347" spans="29:37" x14ac:dyDescent="0.25">
      <c r="AC1347" s="18" t="s">
        <v>248</v>
      </c>
      <c r="AD1347" s="18" t="s">
        <v>249</v>
      </c>
      <c r="AE1347" s="19">
        <v>41451</v>
      </c>
      <c r="AF1347" s="23">
        <v>3285.82</v>
      </c>
      <c r="AG1347" s="2">
        <f t="shared" si="474"/>
        <v>3617.8530000000014</v>
      </c>
      <c r="AH1347" s="25">
        <f t="shared" si="475"/>
        <v>0</v>
      </c>
      <c r="AI1347" s="6">
        <f t="shared" si="476"/>
        <v>2.0716777514421691E-2</v>
      </c>
      <c r="AJ1347" s="2">
        <f t="shared" si="477"/>
        <v>0.28889115201822491</v>
      </c>
    </row>
    <row r="1348" spans="29:37" x14ac:dyDescent="0.25">
      <c r="AC1348" s="18" t="s">
        <v>248</v>
      </c>
      <c r="AD1348" s="18" t="s">
        <v>249</v>
      </c>
      <c r="AE1348" s="19">
        <v>41452</v>
      </c>
      <c r="AF1348" s="23">
        <v>3233.22</v>
      </c>
      <c r="AG1348" s="2">
        <f t="shared" si="474"/>
        <v>3588.4925000000012</v>
      </c>
      <c r="AH1348" s="25">
        <f t="shared" si="475"/>
        <v>0</v>
      </c>
      <c r="AI1348" s="6">
        <f t="shared" si="476"/>
        <v>-1.600818060636322E-2</v>
      </c>
      <c r="AJ1348" s="2">
        <f t="shared" si="477"/>
        <v>0.28426653028113685</v>
      </c>
    </row>
    <row r="1349" spans="29:37" x14ac:dyDescent="0.25">
      <c r="AC1349" s="18" t="s">
        <v>248</v>
      </c>
      <c r="AD1349" s="18" t="s">
        <v>249</v>
      </c>
      <c r="AE1349" s="19">
        <v>41453</v>
      </c>
      <c r="AF1349" s="23">
        <v>3235.98</v>
      </c>
      <c r="AG1349" s="2">
        <f t="shared" si="474"/>
        <v>3558.9025000000001</v>
      </c>
      <c r="AH1349" s="25">
        <f t="shared" si="475"/>
        <v>0</v>
      </c>
      <c r="AI1349" s="6">
        <f t="shared" si="476"/>
        <v>8.5363816876071752E-4</v>
      </c>
      <c r="AJ1349" s="2">
        <f t="shared" si="477"/>
        <v>0.28450919104148603</v>
      </c>
    </row>
    <row r="1350" spans="29:37" x14ac:dyDescent="0.25">
      <c r="AC1350" s="18" t="s">
        <v>248</v>
      </c>
      <c r="AD1350" s="18" t="s">
        <v>249</v>
      </c>
      <c r="AE1350" s="19">
        <v>41456</v>
      </c>
      <c r="AF1350" s="23">
        <v>3304.59</v>
      </c>
      <c r="AG1350" s="2">
        <f t="shared" si="474"/>
        <v>3531.3160000000003</v>
      </c>
      <c r="AH1350" s="25">
        <f t="shared" si="475"/>
        <v>0</v>
      </c>
      <c r="AI1350" s="6">
        <f t="shared" si="476"/>
        <v>2.1202232399458731E-2</v>
      </c>
      <c r="AJ1350" s="2">
        <f t="shared" si="477"/>
        <v>0.29054142102972963</v>
      </c>
    </row>
    <row r="1351" spans="29:37" x14ac:dyDescent="0.25">
      <c r="AC1351" s="18" t="s">
        <v>248</v>
      </c>
      <c r="AD1351" s="18" t="s">
        <v>249</v>
      </c>
      <c r="AE1351" s="19">
        <v>41457</v>
      </c>
      <c r="AF1351" s="23">
        <v>3359.05</v>
      </c>
      <c r="AG1351" s="2">
        <f t="shared" si="474"/>
        <v>3506.0120000000002</v>
      </c>
      <c r="AH1351" s="25">
        <f t="shared" si="475"/>
        <v>0</v>
      </c>
      <c r="AI1351" s="6">
        <f t="shared" si="476"/>
        <v>1.6480107971034164E-2</v>
      </c>
      <c r="AJ1351" s="2">
        <f t="shared" si="477"/>
        <v>0.29532957501835727</v>
      </c>
      <c r="AK1351" s="14">
        <f t="shared" ref="AK1351:AK1401" si="484">AJ1351/AJ1341-1</f>
        <v>-6.842108182463591E-2</v>
      </c>
    </row>
    <row r="1352" spans="29:37" x14ac:dyDescent="0.25">
      <c r="AC1352" s="18" t="s">
        <v>248</v>
      </c>
      <c r="AD1352" s="18" t="s">
        <v>249</v>
      </c>
      <c r="AE1352" s="19">
        <v>41458</v>
      </c>
      <c r="AF1352" s="23">
        <v>3364.18</v>
      </c>
      <c r="AG1352" s="2">
        <f t="shared" si="474"/>
        <v>3482.16</v>
      </c>
      <c r="AH1352" s="25">
        <f t="shared" si="475"/>
        <v>0</v>
      </c>
      <c r="AI1352" s="6">
        <f t="shared" si="476"/>
        <v>1.5272175168572488E-3</v>
      </c>
      <c r="AJ1352" s="2">
        <f t="shared" si="477"/>
        <v>0.29578060751857133</v>
      </c>
    </row>
    <row r="1353" spans="29:37" x14ac:dyDescent="0.25">
      <c r="AC1353" s="18" t="s">
        <v>248</v>
      </c>
      <c r="AD1353" s="18" t="s">
        <v>249</v>
      </c>
      <c r="AE1353" s="19">
        <v>41459</v>
      </c>
      <c r="AF1353" s="23">
        <v>3390.49</v>
      </c>
      <c r="AG1353" s="2">
        <f t="shared" si="474"/>
        <v>3460.9590000000003</v>
      </c>
      <c r="AH1353" s="25">
        <f t="shared" si="475"/>
        <v>0</v>
      </c>
      <c r="AI1353" s="6">
        <f t="shared" si="476"/>
        <v>7.820627909327138E-3</v>
      </c>
      <c r="AJ1353" s="2">
        <f t="shared" si="477"/>
        <v>0.29809379759276883</v>
      </c>
    </row>
    <row r="1354" spans="29:37" x14ac:dyDescent="0.25">
      <c r="AC1354" s="18" t="s">
        <v>248</v>
      </c>
      <c r="AD1354" s="18" t="s">
        <v>249</v>
      </c>
      <c r="AE1354" s="19">
        <v>41460</v>
      </c>
      <c r="AF1354" s="23">
        <v>3371.53</v>
      </c>
      <c r="AG1354" s="2">
        <f t="shared" si="474"/>
        <v>3442.5494999999996</v>
      </c>
      <c r="AH1354" s="25">
        <f t="shared" si="475"/>
        <v>0</v>
      </c>
      <c r="AI1354" s="6">
        <f t="shared" si="476"/>
        <v>-5.5921120545996406E-3</v>
      </c>
      <c r="AJ1354" s="2">
        <f t="shared" si="477"/>
        <v>0.29642682367384893</v>
      </c>
    </row>
    <row r="1355" spans="29:37" x14ac:dyDescent="0.25">
      <c r="AC1355" s="18" t="s">
        <v>248</v>
      </c>
      <c r="AD1355" s="18" t="s">
        <v>249</v>
      </c>
      <c r="AE1355" s="19">
        <v>41463</v>
      </c>
      <c r="AF1355" s="23">
        <v>3240.48</v>
      </c>
      <c r="AG1355" s="2">
        <f t="shared" si="474"/>
        <v>3416.8159999999998</v>
      </c>
      <c r="AH1355" s="25">
        <f t="shared" si="475"/>
        <v>0</v>
      </c>
      <c r="AI1355" s="6">
        <f t="shared" si="476"/>
        <v>-3.886959333003126E-2</v>
      </c>
      <c r="AJ1355" s="2">
        <f t="shared" si="477"/>
        <v>0.28490483358553353</v>
      </c>
    </row>
    <row r="1356" spans="29:37" x14ac:dyDescent="0.25">
      <c r="AC1356" s="18" t="s">
        <v>248</v>
      </c>
      <c r="AD1356" s="18" t="s">
        <v>249</v>
      </c>
      <c r="AE1356" s="19">
        <v>41464</v>
      </c>
      <c r="AF1356" s="23">
        <v>3259.91</v>
      </c>
      <c r="AG1356" s="2">
        <f t="shared" si="474"/>
        <v>3395.3745000000004</v>
      </c>
      <c r="AH1356" s="25">
        <f t="shared" si="475"/>
        <v>0</v>
      </c>
      <c r="AI1356" s="6">
        <f t="shared" si="476"/>
        <v>5.9960252802053748E-3</v>
      </c>
      <c r="AJ1356" s="2">
        <f t="shared" si="477"/>
        <v>0.2866131301701651</v>
      </c>
      <c r="AK1356" s="14">
        <f t="shared" ref="AK1356" si="485">AJ1356/AJ1346-1</f>
        <v>1.2668018998922559E-2</v>
      </c>
    </row>
    <row r="1357" spans="29:37" x14ac:dyDescent="0.25">
      <c r="AC1357" s="18" t="s">
        <v>248</v>
      </c>
      <c r="AD1357" s="18" t="s">
        <v>249</v>
      </c>
      <c r="AE1357" s="19">
        <v>41465</v>
      </c>
      <c r="AF1357" s="23">
        <v>3361.4</v>
      </c>
      <c r="AG1357" s="2">
        <f t="shared" si="474"/>
        <v>3382.6340000000005</v>
      </c>
      <c r="AH1357" s="25">
        <f t="shared" si="475"/>
        <v>0</v>
      </c>
      <c r="AI1357" s="6">
        <f t="shared" si="476"/>
        <v>3.1132761333901859E-2</v>
      </c>
      <c r="AJ1357" s="2">
        <f t="shared" si="477"/>
        <v>0.29553618834691542</v>
      </c>
    </row>
    <row r="1358" spans="29:37" x14ac:dyDescent="0.25">
      <c r="AC1358" s="18" t="s">
        <v>248</v>
      </c>
      <c r="AD1358" s="18" t="s">
        <v>249</v>
      </c>
      <c r="AE1358" s="19">
        <v>41466</v>
      </c>
      <c r="AF1358" s="23">
        <v>3455.88</v>
      </c>
      <c r="AG1358" s="2">
        <f t="shared" si="474"/>
        <v>3379.6754999999998</v>
      </c>
      <c r="AH1358" s="25">
        <f t="shared" si="475"/>
        <v>1</v>
      </c>
      <c r="AI1358" s="6">
        <f t="shared" si="476"/>
        <v>2.8107336228952118E-2</v>
      </c>
      <c r="AJ1358" s="2">
        <f t="shared" si="477"/>
        <v>0.30384292336060509</v>
      </c>
    </row>
    <row r="1359" spans="29:37" x14ac:dyDescent="0.25">
      <c r="AC1359" s="18" t="s">
        <v>248</v>
      </c>
      <c r="AD1359" s="18" t="s">
        <v>249</v>
      </c>
      <c r="AE1359" s="19">
        <v>41467</v>
      </c>
      <c r="AF1359" s="23">
        <v>3425.14</v>
      </c>
      <c r="AG1359" s="2">
        <f t="shared" si="474"/>
        <v>3371.6835000000001</v>
      </c>
      <c r="AH1359" s="25">
        <f t="shared" si="475"/>
        <v>1</v>
      </c>
      <c r="AI1359" s="6">
        <f t="shared" si="476"/>
        <v>-8.8949847795641857E-3</v>
      </c>
      <c r="AJ1359" s="2">
        <f t="shared" si="477"/>
        <v>0.30384292336060509</v>
      </c>
    </row>
    <row r="1360" spans="29:37" x14ac:dyDescent="0.25">
      <c r="AC1360" s="18" t="s">
        <v>248</v>
      </c>
      <c r="AD1360" s="18" t="s">
        <v>249</v>
      </c>
      <c r="AE1360" s="19">
        <v>41470</v>
      </c>
      <c r="AF1360" s="23">
        <v>3493.44</v>
      </c>
      <c r="AG1360" s="2">
        <f t="shared" si="474"/>
        <v>3366.6870000000004</v>
      </c>
      <c r="AH1360" s="25">
        <f t="shared" si="475"/>
        <v>1</v>
      </c>
      <c r="AI1360" s="6">
        <f t="shared" si="476"/>
        <v>1.9940790741400427E-2</v>
      </c>
      <c r="AJ1360" s="2">
        <f t="shared" si="477"/>
        <v>0.30384292336060509</v>
      </c>
    </row>
    <row r="1361" spans="29:37" x14ac:dyDescent="0.25">
      <c r="AC1361" s="18" t="s">
        <v>248</v>
      </c>
      <c r="AD1361" s="18" t="s">
        <v>249</v>
      </c>
      <c r="AE1361" s="19">
        <v>41471</v>
      </c>
      <c r="AF1361" s="23">
        <v>3536.31</v>
      </c>
      <c r="AG1361" s="2">
        <f t="shared" si="474"/>
        <v>3363.2145000000005</v>
      </c>
      <c r="AH1361" s="25">
        <f t="shared" si="475"/>
        <v>1</v>
      </c>
      <c r="AI1361" s="6">
        <f t="shared" si="476"/>
        <v>1.2271571860401176E-2</v>
      </c>
      <c r="AJ1361" s="2">
        <f t="shared" si="477"/>
        <v>0.30384292336060509</v>
      </c>
      <c r="AK1361" s="14">
        <f t="shared" si="481"/>
        <v>2.882660275970883E-2</v>
      </c>
    </row>
    <row r="1362" spans="29:37" x14ac:dyDescent="0.25">
      <c r="AC1362" s="18" t="s">
        <v>248</v>
      </c>
      <c r="AD1362" s="18" t="s">
        <v>249</v>
      </c>
      <c r="AE1362" s="19">
        <v>41472</v>
      </c>
      <c r="AF1362" s="23">
        <v>3485.07</v>
      </c>
      <c r="AG1362" s="2">
        <f t="shared" si="474"/>
        <v>3358.3029999999999</v>
      </c>
      <c r="AH1362" s="25">
        <f t="shared" si="475"/>
        <v>1</v>
      </c>
      <c r="AI1362" s="6">
        <f t="shared" si="476"/>
        <v>-1.4489679920595133E-2</v>
      </c>
      <c r="AJ1362" s="2">
        <f t="shared" si="477"/>
        <v>0.30384292336060509</v>
      </c>
    </row>
    <row r="1363" spans="29:37" x14ac:dyDescent="0.25">
      <c r="AC1363" s="18" t="s">
        <v>248</v>
      </c>
      <c r="AD1363" s="18" t="s">
        <v>249</v>
      </c>
      <c r="AE1363" s="19">
        <v>41473</v>
      </c>
      <c r="AF1363" s="23">
        <v>3481.2</v>
      </c>
      <c r="AG1363" s="2">
        <f t="shared" si="474"/>
        <v>3359.1130000000003</v>
      </c>
      <c r="AH1363" s="25">
        <f t="shared" si="475"/>
        <v>1</v>
      </c>
      <c r="AI1363" s="6">
        <f t="shared" si="476"/>
        <v>-1.1104511530616312E-3</v>
      </c>
      <c r="AJ1363" s="2">
        <f t="shared" si="477"/>
        <v>0.30384292336060509</v>
      </c>
    </row>
    <row r="1364" spans="29:37" x14ac:dyDescent="0.25">
      <c r="AC1364" s="18" t="s">
        <v>248</v>
      </c>
      <c r="AD1364" s="18" t="s">
        <v>249</v>
      </c>
      <c r="AE1364" s="19">
        <v>41474</v>
      </c>
      <c r="AF1364" s="23">
        <v>3394.31</v>
      </c>
      <c r="AG1364" s="2">
        <f t="shared" si="474"/>
        <v>3356.5045</v>
      </c>
      <c r="AH1364" s="25">
        <f t="shared" si="475"/>
        <v>1</v>
      </c>
      <c r="AI1364" s="6">
        <f t="shared" si="476"/>
        <v>-2.4959783982534733E-2</v>
      </c>
      <c r="AJ1364" s="2">
        <f t="shared" si="477"/>
        <v>0.30384292336060509</v>
      </c>
    </row>
    <row r="1365" spans="29:37" x14ac:dyDescent="0.25">
      <c r="AC1365" s="18" t="s">
        <v>248</v>
      </c>
      <c r="AD1365" s="18" t="s">
        <v>249</v>
      </c>
      <c r="AE1365" s="19">
        <v>41477</v>
      </c>
      <c r="AF1365" s="23">
        <v>3461.28</v>
      </c>
      <c r="AG1365" s="2">
        <f t="shared" si="474"/>
        <v>3367.9205000000002</v>
      </c>
      <c r="AH1365" s="25">
        <f t="shared" si="475"/>
        <v>1</v>
      </c>
      <c r="AI1365" s="6">
        <f t="shared" si="476"/>
        <v>1.9730077688838055E-2</v>
      </c>
      <c r="AJ1365" s="2">
        <f t="shared" si="477"/>
        <v>0.30384292336060509</v>
      </c>
    </row>
    <row r="1366" spans="29:37" x14ac:dyDescent="0.25">
      <c r="AC1366" s="18" t="s">
        <v>248</v>
      </c>
      <c r="AD1366" s="18" t="s">
        <v>249</v>
      </c>
      <c r="AE1366" s="19">
        <v>41478</v>
      </c>
      <c r="AF1366" s="23">
        <v>3544.97</v>
      </c>
      <c r="AG1366" s="2">
        <f t="shared" ref="AG1366:AG1429" si="486">AVERAGE(AF1347:AF1366)</f>
        <v>3384.2124999999992</v>
      </c>
      <c r="AH1366" s="25">
        <f t="shared" ref="AH1366:AH1429" si="487">IF(AF1366&gt;AG1366,1,0)</f>
        <v>1</v>
      </c>
      <c r="AI1366" s="6">
        <f t="shared" si="476"/>
        <v>2.4178916470207534E-2</v>
      </c>
      <c r="AJ1366" s="2">
        <f t="shared" si="477"/>
        <v>0.30384292336060509</v>
      </c>
      <c r="AK1366" s="14">
        <f t="shared" si="482"/>
        <v>6.0115156553401716E-2</v>
      </c>
    </row>
    <row r="1367" spans="29:37" x14ac:dyDescent="0.25">
      <c r="AC1367" s="18" t="s">
        <v>248</v>
      </c>
      <c r="AD1367" s="18" t="s">
        <v>249</v>
      </c>
      <c r="AE1367" s="19">
        <v>41479</v>
      </c>
      <c r="AF1367" s="23">
        <v>3566.28</v>
      </c>
      <c r="AG1367" s="2">
        <f t="shared" si="486"/>
        <v>3398.2354999999998</v>
      </c>
      <c r="AH1367" s="25">
        <f t="shared" si="487"/>
        <v>1</v>
      </c>
      <c r="AI1367" s="6">
        <f t="shared" ref="AI1367:AI1430" si="488">AF1367/AF1366-1</f>
        <v>6.0113343695433752E-3</v>
      </c>
      <c r="AJ1367" s="2">
        <f t="shared" ref="AJ1367:AJ1430" si="489">IF(AH1366&lt;1,AJ1366*(1+AI1367), AJ1366)</f>
        <v>0.30384292336060509</v>
      </c>
    </row>
    <row r="1368" spans="29:37" x14ac:dyDescent="0.25">
      <c r="AC1368" s="18" t="s">
        <v>248</v>
      </c>
      <c r="AD1368" s="18" t="s">
        <v>249</v>
      </c>
      <c r="AE1368" s="19">
        <v>41480</v>
      </c>
      <c r="AF1368" s="23">
        <v>3498.24</v>
      </c>
      <c r="AG1368" s="2">
        <f t="shared" si="486"/>
        <v>3411.4865</v>
      </c>
      <c r="AH1368" s="25">
        <f t="shared" si="487"/>
        <v>1</v>
      </c>
      <c r="AI1368" s="6">
        <f t="shared" si="488"/>
        <v>-1.9078703859483959E-2</v>
      </c>
      <c r="AJ1368" s="2">
        <f t="shared" si="489"/>
        <v>0.30384292336060509</v>
      </c>
    </row>
    <row r="1369" spans="29:37" x14ac:dyDescent="0.25">
      <c r="AC1369" s="18" t="s">
        <v>248</v>
      </c>
      <c r="AD1369" s="18" t="s">
        <v>249</v>
      </c>
      <c r="AE1369" s="19">
        <v>41481</v>
      </c>
      <c r="AF1369" s="23">
        <v>3494.16</v>
      </c>
      <c r="AG1369" s="2">
        <f t="shared" si="486"/>
        <v>3424.3954999999996</v>
      </c>
      <c r="AH1369" s="25">
        <f t="shared" si="487"/>
        <v>1</v>
      </c>
      <c r="AI1369" s="6">
        <f t="shared" si="488"/>
        <v>-1.1663007683864191E-3</v>
      </c>
      <c r="AJ1369" s="2">
        <f t="shared" si="489"/>
        <v>0.30384292336060509</v>
      </c>
    </row>
    <row r="1370" spans="29:37" x14ac:dyDescent="0.25">
      <c r="AC1370" s="18" t="s">
        <v>248</v>
      </c>
      <c r="AD1370" s="18" t="s">
        <v>249</v>
      </c>
      <c r="AE1370" s="19">
        <v>41484</v>
      </c>
      <c r="AF1370" s="23">
        <v>3426.59</v>
      </c>
      <c r="AG1370" s="2">
        <f t="shared" si="486"/>
        <v>3430.4954999999995</v>
      </c>
      <c r="AH1370" s="25">
        <f t="shared" si="487"/>
        <v>0</v>
      </c>
      <c r="AI1370" s="6">
        <f t="shared" si="488"/>
        <v>-1.9337981088444645E-2</v>
      </c>
      <c r="AJ1370" s="2">
        <f t="shared" si="489"/>
        <v>0.30384292336060509</v>
      </c>
    </row>
    <row r="1371" spans="29:37" x14ac:dyDescent="0.25">
      <c r="AC1371" s="18" t="s">
        <v>248</v>
      </c>
      <c r="AD1371" s="18" t="s">
        <v>249</v>
      </c>
      <c r="AE1371" s="19">
        <v>41485</v>
      </c>
      <c r="AF1371" s="23">
        <v>3411.22</v>
      </c>
      <c r="AG1371" s="2">
        <f t="shared" si="486"/>
        <v>3433.1039999999994</v>
      </c>
      <c r="AH1371" s="25">
        <f t="shared" si="487"/>
        <v>0</v>
      </c>
      <c r="AI1371" s="6">
        <f t="shared" si="488"/>
        <v>-4.4855089170283691E-3</v>
      </c>
      <c r="AJ1371" s="2">
        <f t="shared" si="489"/>
        <v>0.30248003321849515</v>
      </c>
      <c r="AK1371" s="14">
        <f t="shared" ref="AK1371" si="490">AJ1371/AJ1361-1</f>
        <v>-4.485508917028258E-3</v>
      </c>
    </row>
    <row r="1372" spans="29:37" x14ac:dyDescent="0.25">
      <c r="AC1372" s="18" t="s">
        <v>248</v>
      </c>
      <c r="AD1372" s="18" t="s">
        <v>249</v>
      </c>
      <c r="AE1372" s="19">
        <v>41486</v>
      </c>
      <c r="AF1372" s="23">
        <v>3430.74</v>
      </c>
      <c r="AG1372" s="2">
        <f t="shared" si="486"/>
        <v>3436.4319999999998</v>
      </c>
      <c r="AH1372" s="25">
        <f t="shared" si="487"/>
        <v>0</v>
      </c>
      <c r="AI1372" s="6">
        <f t="shared" si="488"/>
        <v>5.7222929040050552E-3</v>
      </c>
      <c r="AJ1372" s="2">
        <f t="shared" si="489"/>
        <v>0.30421091256618454</v>
      </c>
    </row>
    <row r="1373" spans="29:37" x14ac:dyDescent="0.25">
      <c r="AC1373" s="18" t="s">
        <v>248</v>
      </c>
      <c r="AD1373" s="18" t="s">
        <v>249</v>
      </c>
      <c r="AE1373" s="19">
        <v>41487</v>
      </c>
      <c r="AF1373" s="23">
        <v>3521.15</v>
      </c>
      <c r="AG1373" s="2">
        <f t="shared" si="486"/>
        <v>3442.9649999999992</v>
      </c>
      <c r="AH1373" s="25">
        <f t="shared" si="487"/>
        <v>1</v>
      </c>
      <c r="AI1373" s="6">
        <f t="shared" si="488"/>
        <v>2.6352915114523423E-2</v>
      </c>
      <c r="AJ1373" s="2">
        <f t="shared" si="489"/>
        <v>0.31222775692195293</v>
      </c>
    </row>
    <row r="1374" spans="29:37" x14ac:dyDescent="0.25">
      <c r="AC1374" s="18" t="s">
        <v>248</v>
      </c>
      <c r="AD1374" s="18" t="s">
        <v>249</v>
      </c>
      <c r="AE1374" s="19">
        <v>41488</v>
      </c>
      <c r="AF1374" s="23">
        <v>3533.61</v>
      </c>
      <c r="AG1374" s="2">
        <f t="shared" si="486"/>
        <v>3451.0689999999995</v>
      </c>
      <c r="AH1374" s="25">
        <f t="shared" si="487"/>
        <v>1</v>
      </c>
      <c r="AI1374" s="6">
        <f t="shared" si="488"/>
        <v>3.5386166451301104E-3</v>
      </c>
      <c r="AJ1374" s="2">
        <f t="shared" si="489"/>
        <v>0.31222775692195293</v>
      </c>
    </row>
    <row r="1375" spans="29:37" x14ac:dyDescent="0.25">
      <c r="AC1375" s="18" t="s">
        <v>248</v>
      </c>
      <c r="AD1375" s="18" t="s">
        <v>249</v>
      </c>
      <c r="AE1375" s="19">
        <v>41491</v>
      </c>
      <c r="AF1375" s="23">
        <v>3592.54</v>
      </c>
      <c r="AG1375" s="2">
        <f t="shared" si="486"/>
        <v>3468.6719999999996</v>
      </c>
      <c r="AH1375" s="25">
        <f t="shared" si="487"/>
        <v>1</v>
      </c>
      <c r="AI1375" s="6">
        <f t="shared" si="488"/>
        <v>1.667699604653583E-2</v>
      </c>
      <c r="AJ1375" s="2">
        <f t="shared" si="489"/>
        <v>0.31222775692195293</v>
      </c>
    </row>
    <row r="1376" spans="29:37" x14ac:dyDescent="0.25">
      <c r="AC1376" s="18" t="s">
        <v>248</v>
      </c>
      <c r="AD1376" s="18" t="s">
        <v>249</v>
      </c>
      <c r="AE1376" s="19">
        <v>41492</v>
      </c>
      <c r="AF1376" s="23">
        <v>3631.12</v>
      </c>
      <c r="AG1376" s="2">
        <f t="shared" si="486"/>
        <v>3487.2324999999992</v>
      </c>
      <c r="AH1376" s="25">
        <f t="shared" si="487"/>
        <v>1</v>
      </c>
      <c r="AI1376" s="6">
        <f t="shared" si="488"/>
        <v>1.0738920095531235E-2</v>
      </c>
      <c r="AJ1376" s="2">
        <f t="shared" si="489"/>
        <v>0.31222775692195293</v>
      </c>
      <c r="AK1376" s="14">
        <f t="shared" si="484"/>
        <v>2.7595948158373185E-2</v>
      </c>
    </row>
    <row r="1377" spans="29:37" x14ac:dyDescent="0.25">
      <c r="AC1377" s="18" t="s">
        <v>248</v>
      </c>
      <c r="AD1377" s="18" t="s">
        <v>249</v>
      </c>
      <c r="AE1377" s="19">
        <v>41493</v>
      </c>
      <c r="AF1377" s="23">
        <v>3596.32</v>
      </c>
      <c r="AG1377" s="2">
        <f t="shared" si="486"/>
        <v>3498.9785000000002</v>
      </c>
      <c r="AH1377" s="25">
        <f t="shared" si="487"/>
        <v>1</v>
      </c>
      <c r="AI1377" s="6">
        <f t="shared" si="488"/>
        <v>-9.5838198682499653E-3</v>
      </c>
      <c r="AJ1377" s="2">
        <f t="shared" si="489"/>
        <v>0.31222775692195293</v>
      </c>
    </row>
    <row r="1378" spans="29:37" x14ac:dyDescent="0.25">
      <c r="AC1378" s="18" t="s">
        <v>248</v>
      </c>
      <c r="AD1378" s="18" t="s">
        <v>249</v>
      </c>
      <c r="AE1378" s="19">
        <v>41494</v>
      </c>
      <c r="AF1378" s="23">
        <v>3605.85</v>
      </c>
      <c r="AG1378" s="2">
        <f t="shared" si="486"/>
        <v>3506.4770000000003</v>
      </c>
      <c r="AH1378" s="25">
        <f t="shared" si="487"/>
        <v>1</v>
      </c>
      <c r="AI1378" s="6">
        <f t="shared" si="488"/>
        <v>2.649931040619169E-3</v>
      </c>
      <c r="AJ1378" s="2">
        <f t="shared" si="489"/>
        <v>0.31222775692195293</v>
      </c>
    </row>
    <row r="1379" spans="29:37" x14ac:dyDescent="0.25">
      <c r="AC1379" s="18" t="s">
        <v>248</v>
      </c>
      <c r="AD1379" s="18" t="s">
        <v>249</v>
      </c>
      <c r="AE1379" s="19">
        <v>41495</v>
      </c>
      <c r="AF1379" s="23">
        <v>3618.74</v>
      </c>
      <c r="AG1379" s="2">
        <f t="shared" si="486"/>
        <v>3516.1570000000002</v>
      </c>
      <c r="AH1379" s="25">
        <f t="shared" si="487"/>
        <v>1</v>
      </c>
      <c r="AI1379" s="6">
        <f t="shared" si="488"/>
        <v>3.5747465923430255E-3</v>
      </c>
      <c r="AJ1379" s="2">
        <f t="shared" si="489"/>
        <v>0.31222775692195293</v>
      </c>
    </row>
    <row r="1380" spans="29:37" x14ac:dyDescent="0.25">
      <c r="AC1380" s="18" t="s">
        <v>248</v>
      </c>
      <c r="AD1380" s="18" t="s">
        <v>249</v>
      </c>
      <c r="AE1380" s="19">
        <v>41498</v>
      </c>
      <c r="AF1380" s="23">
        <v>3676.2</v>
      </c>
      <c r="AG1380" s="2">
        <f t="shared" si="486"/>
        <v>3525.2949999999996</v>
      </c>
      <c r="AH1380" s="25">
        <f t="shared" si="487"/>
        <v>1</v>
      </c>
      <c r="AI1380" s="6">
        <f t="shared" si="488"/>
        <v>1.5878454931827157E-2</v>
      </c>
      <c r="AJ1380" s="2">
        <f t="shared" si="489"/>
        <v>0.31222775692195293</v>
      </c>
    </row>
    <row r="1381" spans="29:37" x14ac:dyDescent="0.25">
      <c r="AC1381" s="18" t="s">
        <v>248</v>
      </c>
      <c r="AD1381" s="18" t="s">
        <v>249</v>
      </c>
      <c r="AE1381" s="19">
        <v>41499</v>
      </c>
      <c r="AF1381" s="23">
        <v>3695.55</v>
      </c>
      <c r="AG1381" s="2">
        <f t="shared" si="486"/>
        <v>3533.2570000000001</v>
      </c>
      <c r="AH1381" s="25">
        <f t="shared" si="487"/>
        <v>1</v>
      </c>
      <c r="AI1381" s="6">
        <f t="shared" si="488"/>
        <v>5.2635874000326321E-3</v>
      </c>
      <c r="AJ1381" s="2">
        <f t="shared" si="489"/>
        <v>0.31222775692195293</v>
      </c>
      <c r="AK1381" s="14">
        <f t="shared" ref="AK1381" si="491">AJ1381/AJ1371-1</f>
        <v>3.2226007117688082E-2</v>
      </c>
    </row>
    <row r="1382" spans="29:37" x14ac:dyDescent="0.25">
      <c r="AC1382" s="18" t="s">
        <v>248</v>
      </c>
      <c r="AD1382" s="18" t="s">
        <v>249</v>
      </c>
      <c r="AE1382" s="19">
        <v>41500</v>
      </c>
      <c r="AF1382" s="23">
        <v>3681.08</v>
      </c>
      <c r="AG1382" s="2">
        <f t="shared" si="486"/>
        <v>3543.0574999999999</v>
      </c>
      <c r="AH1382" s="25">
        <f t="shared" si="487"/>
        <v>1</v>
      </c>
      <c r="AI1382" s="6">
        <f t="shared" si="488"/>
        <v>-3.9155200173182081E-3</v>
      </c>
      <c r="AJ1382" s="2">
        <f t="shared" si="489"/>
        <v>0.31222775692195293</v>
      </c>
    </row>
    <row r="1383" spans="29:37" x14ac:dyDescent="0.25">
      <c r="AC1383" s="18" t="s">
        <v>248</v>
      </c>
      <c r="AD1383" s="18" t="s">
        <v>249</v>
      </c>
      <c r="AE1383" s="19">
        <v>41501</v>
      </c>
      <c r="AF1383" s="23">
        <v>3631.32</v>
      </c>
      <c r="AG1383" s="2">
        <f t="shared" si="486"/>
        <v>3550.5635000000002</v>
      </c>
      <c r="AH1383" s="25">
        <f t="shared" si="487"/>
        <v>1</v>
      </c>
      <c r="AI1383" s="6">
        <f t="shared" si="488"/>
        <v>-1.3517771958229563E-2</v>
      </c>
      <c r="AJ1383" s="2">
        <f t="shared" si="489"/>
        <v>0.31222775692195293</v>
      </c>
    </row>
    <row r="1384" spans="29:37" x14ac:dyDescent="0.25">
      <c r="AC1384" s="18" t="s">
        <v>248</v>
      </c>
      <c r="AD1384" s="18" t="s">
        <v>249</v>
      </c>
      <c r="AE1384" s="19">
        <v>41502</v>
      </c>
      <c r="AF1384" s="23">
        <v>3554.35</v>
      </c>
      <c r="AG1384" s="2">
        <f t="shared" si="486"/>
        <v>3558.5655000000006</v>
      </c>
      <c r="AH1384" s="25">
        <f t="shared" si="487"/>
        <v>0</v>
      </c>
      <c r="AI1384" s="6">
        <f t="shared" si="488"/>
        <v>-2.1196149058744562E-2</v>
      </c>
      <c r="AJ1384" s="2">
        <f t="shared" si="489"/>
        <v>0.31222775692195293</v>
      </c>
    </row>
    <row r="1385" spans="29:37" x14ac:dyDescent="0.25">
      <c r="AC1385" s="18" t="s">
        <v>248</v>
      </c>
      <c r="AD1385" s="18" t="s">
        <v>249</v>
      </c>
      <c r="AE1385" s="19">
        <v>41505</v>
      </c>
      <c r="AF1385" s="23">
        <v>3609.03</v>
      </c>
      <c r="AG1385" s="2">
        <f t="shared" si="486"/>
        <v>3565.953</v>
      </c>
      <c r="AH1385" s="25">
        <f t="shared" si="487"/>
        <v>1</v>
      </c>
      <c r="AI1385" s="6">
        <f t="shared" si="488"/>
        <v>1.538396612601467E-2</v>
      </c>
      <c r="AJ1385" s="2">
        <f t="shared" si="489"/>
        <v>0.31703105815804178</v>
      </c>
    </row>
    <row r="1386" spans="29:37" x14ac:dyDescent="0.25">
      <c r="AC1386" s="18" t="s">
        <v>248</v>
      </c>
      <c r="AD1386" s="18" t="s">
        <v>249</v>
      </c>
      <c r="AE1386" s="19">
        <v>41506</v>
      </c>
      <c r="AF1386" s="23">
        <v>3599.64</v>
      </c>
      <c r="AG1386" s="2">
        <f t="shared" si="486"/>
        <v>3568.6865000000007</v>
      </c>
      <c r="AH1386" s="25">
        <f t="shared" si="487"/>
        <v>1</v>
      </c>
      <c r="AI1386" s="6">
        <f t="shared" si="488"/>
        <v>-2.6018071337728932E-3</v>
      </c>
      <c r="AJ1386" s="2">
        <f t="shared" si="489"/>
        <v>0.31703105815804178</v>
      </c>
      <c r="AK1386" s="14">
        <f t="shared" si="481"/>
        <v>1.538396612601467E-2</v>
      </c>
    </row>
    <row r="1387" spans="29:37" x14ac:dyDescent="0.25">
      <c r="AC1387" s="18" t="s">
        <v>248</v>
      </c>
      <c r="AD1387" s="18" t="s">
        <v>249</v>
      </c>
      <c r="AE1387" s="19">
        <v>41507</v>
      </c>
      <c r="AF1387" s="23">
        <v>3627.5</v>
      </c>
      <c r="AG1387" s="2">
        <f t="shared" si="486"/>
        <v>3571.7474999999999</v>
      </c>
      <c r="AH1387" s="25">
        <f t="shared" si="487"/>
        <v>1</v>
      </c>
      <c r="AI1387" s="6">
        <f t="shared" si="488"/>
        <v>7.7396628551744673E-3</v>
      </c>
      <c r="AJ1387" s="2">
        <f t="shared" si="489"/>
        <v>0.31703105815804178</v>
      </c>
    </row>
    <row r="1388" spans="29:37" x14ac:dyDescent="0.25">
      <c r="AC1388" s="18" t="s">
        <v>248</v>
      </c>
      <c r="AD1388" s="18" t="s">
        <v>249</v>
      </c>
      <c r="AE1388" s="19">
        <v>41508</v>
      </c>
      <c r="AF1388" s="23">
        <v>3636.47</v>
      </c>
      <c r="AG1388" s="2">
        <f t="shared" si="486"/>
        <v>3578.6589999999997</v>
      </c>
      <c r="AH1388" s="25">
        <f t="shared" si="487"/>
        <v>1</v>
      </c>
      <c r="AI1388" s="6">
        <f t="shared" si="488"/>
        <v>2.4727773949000387E-3</v>
      </c>
      <c r="AJ1388" s="2">
        <f t="shared" si="489"/>
        <v>0.31703105815804178</v>
      </c>
    </row>
    <row r="1389" spans="29:37" x14ac:dyDescent="0.25">
      <c r="AC1389" s="18" t="s">
        <v>248</v>
      </c>
      <c r="AD1389" s="18" t="s">
        <v>249</v>
      </c>
      <c r="AE1389" s="19">
        <v>41509</v>
      </c>
      <c r="AF1389" s="23">
        <v>3627.97</v>
      </c>
      <c r="AG1389" s="2">
        <f t="shared" si="486"/>
        <v>3585.3494999999994</v>
      </c>
      <c r="AH1389" s="25">
        <f t="shared" si="487"/>
        <v>1</v>
      </c>
      <c r="AI1389" s="6">
        <f t="shared" si="488"/>
        <v>-2.3374316301247866E-3</v>
      </c>
      <c r="AJ1389" s="2">
        <f t="shared" si="489"/>
        <v>0.31703105815804178</v>
      </c>
    </row>
    <row r="1390" spans="29:37" x14ac:dyDescent="0.25">
      <c r="AC1390" s="18" t="s">
        <v>248</v>
      </c>
      <c r="AD1390" s="18" t="s">
        <v>249</v>
      </c>
      <c r="AE1390" s="19">
        <v>41512</v>
      </c>
      <c r="AF1390" s="23">
        <v>3703.59</v>
      </c>
      <c r="AG1390" s="2">
        <f t="shared" si="486"/>
        <v>3599.1994999999997</v>
      </c>
      <c r="AH1390" s="25">
        <f t="shared" si="487"/>
        <v>1</v>
      </c>
      <c r="AI1390" s="6">
        <f t="shared" si="488"/>
        <v>2.0843612268017786E-2</v>
      </c>
      <c r="AJ1390" s="2">
        <f t="shared" si="489"/>
        <v>0.31703105815804178</v>
      </c>
    </row>
    <row r="1391" spans="29:37" x14ac:dyDescent="0.25">
      <c r="AC1391" s="18" t="s">
        <v>248</v>
      </c>
      <c r="AD1391" s="18" t="s">
        <v>249</v>
      </c>
      <c r="AE1391" s="19">
        <v>41513</v>
      </c>
      <c r="AF1391" s="23">
        <v>3732.1</v>
      </c>
      <c r="AG1391" s="2">
        <f t="shared" si="486"/>
        <v>3615.2435000000005</v>
      </c>
      <c r="AH1391" s="25">
        <f t="shared" si="487"/>
        <v>1</v>
      </c>
      <c r="AI1391" s="6">
        <f t="shared" si="488"/>
        <v>7.6979363266451717E-3</v>
      </c>
      <c r="AJ1391" s="2">
        <f t="shared" si="489"/>
        <v>0.31703105815804178</v>
      </c>
      <c r="AK1391" s="14">
        <f t="shared" si="482"/>
        <v>1.538396612601467E-2</v>
      </c>
    </row>
    <row r="1392" spans="29:37" x14ac:dyDescent="0.25">
      <c r="AC1392" s="18" t="s">
        <v>248</v>
      </c>
      <c r="AD1392" s="18" t="s">
        <v>249</v>
      </c>
      <c r="AE1392" s="19">
        <v>41514</v>
      </c>
      <c r="AF1392" s="23">
        <v>3703.92</v>
      </c>
      <c r="AG1392" s="2">
        <f t="shared" si="486"/>
        <v>3628.9025000000001</v>
      </c>
      <c r="AH1392" s="25">
        <f t="shared" si="487"/>
        <v>1</v>
      </c>
      <c r="AI1392" s="6">
        <f t="shared" si="488"/>
        <v>-7.5507087162722808E-3</v>
      </c>
      <c r="AJ1392" s="2">
        <f t="shared" si="489"/>
        <v>0.31703105815804178</v>
      </c>
    </row>
    <row r="1393" spans="29:37" x14ac:dyDescent="0.25">
      <c r="AC1393" s="18" t="s">
        <v>248</v>
      </c>
      <c r="AD1393" s="18" t="s">
        <v>249</v>
      </c>
      <c r="AE1393" s="19">
        <v>41515</v>
      </c>
      <c r="AF1393" s="23">
        <v>3701.08</v>
      </c>
      <c r="AG1393" s="2">
        <f t="shared" si="486"/>
        <v>3637.8990000000003</v>
      </c>
      <c r="AH1393" s="25">
        <f t="shared" si="487"/>
        <v>1</v>
      </c>
      <c r="AI1393" s="6">
        <f t="shared" si="488"/>
        <v>-7.6675522149505237E-4</v>
      </c>
      <c r="AJ1393" s="2">
        <f t="shared" si="489"/>
        <v>0.31703105815804178</v>
      </c>
    </row>
    <row r="1394" spans="29:37" x14ac:dyDescent="0.25">
      <c r="AC1394" s="18" t="s">
        <v>248</v>
      </c>
      <c r="AD1394" s="18" t="s">
        <v>249</v>
      </c>
      <c r="AE1394" s="19">
        <v>41516</v>
      </c>
      <c r="AF1394" s="23">
        <v>3664.15</v>
      </c>
      <c r="AG1394" s="2">
        <f t="shared" si="486"/>
        <v>3644.4259999999995</v>
      </c>
      <c r="AH1394" s="25">
        <f t="shared" si="487"/>
        <v>1</v>
      </c>
      <c r="AI1394" s="6">
        <f t="shared" si="488"/>
        <v>-9.9781685345898818E-3</v>
      </c>
      <c r="AJ1394" s="2">
        <f t="shared" si="489"/>
        <v>0.31703105815804178</v>
      </c>
    </row>
    <row r="1395" spans="29:37" x14ac:dyDescent="0.25">
      <c r="AC1395" s="18" t="s">
        <v>248</v>
      </c>
      <c r="AD1395" s="18" t="s">
        <v>249</v>
      </c>
      <c r="AE1395" s="19">
        <v>41519</v>
      </c>
      <c r="AF1395" s="23">
        <v>3689.96</v>
      </c>
      <c r="AG1395" s="2">
        <f t="shared" si="486"/>
        <v>3649.2969999999996</v>
      </c>
      <c r="AH1395" s="25">
        <f t="shared" si="487"/>
        <v>1</v>
      </c>
      <c r="AI1395" s="6">
        <f t="shared" si="488"/>
        <v>7.0439256034824371E-3</v>
      </c>
      <c r="AJ1395" s="2">
        <f t="shared" si="489"/>
        <v>0.31703105815804178</v>
      </c>
    </row>
    <row r="1396" spans="29:37" x14ac:dyDescent="0.25">
      <c r="AC1396" s="18" t="s">
        <v>248</v>
      </c>
      <c r="AD1396" s="18" t="s">
        <v>249</v>
      </c>
      <c r="AE1396" s="19">
        <v>41520</v>
      </c>
      <c r="AF1396" s="23">
        <v>3744.87</v>
      </c>
      <c r="AG1396" s="2">
        <f t="shared" si="486"/>
        <v>3654.9845</v>
      </c>
      <c r="AH1396" s="25">
        <f t="shared" si="487"/>
        <v>1</v>
      </c>
      <c r="AI1396" s="6">
        <f t="shared" si="488"/>
        <v>1.4880920118375274E-2</v>
      </c>
      <c r="AJ1396" s="2">
        <f t="shared" si="489"/>
        <v>0.31703105815804178</v>
      </c>
      <c r="AK1396" s="14">
        <f t="shared" ref="AK1396" si="492">AJ1396/AJ1386-1</f>
        <v>0</v>
      </c>
    </row>
    <row r="1397" spans="29:37" x14ac:dyDescent="0.25">
      <c r="AC1397" s="18" t="s">
        <v>248</v>
      </c>
      <c r="AD1397" s="18" t="s">
        <v>249</v>
      </c>
      <c r="AE1397" s="19">
        <v>41521</v>
      </c>
      <c r="AF1397" s="23">
        <v>3755.24</v>
      </c>
      <c r="AG1397" s="2">
        <f t="shared" si="486"/>
        <v>3662.9304999999999</v>
      </c>
      <c r="AH1397" s="25">
        <f t="shared" si="487"/>
        <v>1</v>
      </c>
      <c r="AI1397" s="6">
        <f t="shared" si="488"/>
        <v>2.7691214915337437E-3</v>
      </c>
      <c r="AJ1397" s="2">
        <f t="shared" si="489"/>
        <v>0.31703105815804178</v>
      </c>
    </row>
    <row r="1398" spans="29:37" x14ac:dyDescent="0.25">
      <c r="AC1398" s="18" t="s">
        <v>248</v>
      </c>
      <c r="AD1398" s="18" t="s">
        <v>249</v>
      </c>
      <c r="AE1398" s="19">
        <v>41522</v>
      </c>
      <c r="AF1398" s="23">
        <v>3762.57</v>
      </c>
      <c r="AG1398" s="2">
        <f t="shared" si="486"/>
        <v>3670.7665000000006</v>
      </c>
      <c r="AH1398" s="25">
        <f t="shared" si="487"/>
        <v>1</v>
      </c>
      <c r="AI1398" s="6">
        <f t="shared" si="488"/>
        <v>1.9519391570179678E-3</v>
      </c>
      <c r="AJ1398" s="2">
        <f t="shared" si="489"/>
        <v>0.31703105815804178</v>
      </c>
    </row>
    <row r="1399" spans="29:37" x14ac:dyDescent="0.25">
      <c r="AC1399" s="18" t="s">
        <v>248</v>
      </c>
      <c r="AD1399" s="18" t="s">
        <v>249</v>
      </c>
      <c r="AE1399" s="19">
        <v>41523</v>
      </c>
      <c r="AF1399" s="23">
        <v>3792.83</v>
      </c>
      <c r="AG1399" s="2">
        <f t="shared" si="486"/>
        <v>3679.4710000000005</v>
      </c>
      <c r="AH1399" s="25">
        <f t="shared" si="487"/>
        <v>1</v>
      </c>
      <c r="AI1399" s="6">
        <f t="shared" si="488"/>
        <v>8.0423752913565405E-3</v>
      </c>
      <c r="AJ1399" s="2">
        <f t="shared" si="489"/>
        <v>0.31703105815804178</v>
      </c>
    </row>
    <row r="1400" spans="29:37" x14ac:dyDescent="0.25">
      <c r="AC1400" s="18" t="s">
        <v>248</v>
      </c>
      <c r="AD1400" s="18" t="s">
        <v>249</v>
      </c>
      <c r="AE1400" s="19">
        <v>41526</v>
      </c>
      <c r="AF1400" s="23">
        <v>3831.93</v>
      </c>
      <c r="AG1400" s="2">
        <f t="shared" si="486"/>
        <v>3687.2574999999997</v>
      </c>
      <c r="AH1400" s="25">
        <f t="shared" si="487"/>
        <v>1</v>
      </c>
      <c r="AI1400" s="6">
        <f t="shared" si="488"/>
        <v>1.0308924997956659E-2</v>
      </c>
      <c r="AJ1400" s="2">
        <f t="shared" si="489"/>
        <v>0.31703105815804178</v>
      </c>
    </row>
    <row r="1401" spans="29:37" x14ac:dyDescent="0.25">
      <c r="AC1401" s="18" t="s">
        <v>248</v>
      </c>
      <c r="AD1401" s="18" t="s">
        <v>249</v>
      </c>
      <c r="AE1401" s="19">
        <v>41527</v>
      </c>
      <c r="AF1401" s="23">
        <v>3870.92</v>
      </c>
      <c r="AG1401" s="2">
        <f t="shared" si="486"/>
        <v>3696.0259999999994</v>
      </c>
      <c r="AH1401" s="25">
        <f t="shared" si="487"/>
        <v>1</v>
      </c>
      <c r="AI1401" s="6">
        <f t="shared" si="488"/>
        <v>1.0175029293332694E-2</v>
      </c>
      <c r="AJ1401" s="2">
        <f t="shared" si="489"/>
        <v>0.31703105815804178</v>
      </c>
      <c r="AK1401" s="14">
        <f t="shared" si="484"/>
        <v>0</v>
      </c>
    </row>
    <row r="1402" spans="29:37" x14ac:dyDescent="0.25">
      <c r="AC1402" s="18" t="s">
        <v>248</v>
      </c>
      <c r="AD1402" s="18" t="s">
        <v>249</v>
      </c>
      <c r="AE1402" s="19">
        <v>41528</v>
      </c>
      <c r="AF1402" s="23">
        <v>3834.26</v>
      </c>
      <c r="AG1402" s="2">
        <f t="shared" si="486"/>
        <v>3703.6849999999999</v>
      </c>
      <c r="AH1402" s="25">
        <f t="shared" si="487"/>
        <v>1</v>
      </c>
      <c r="AI1402" s="6">
        <f t="shared" si="488"/>
        <v>-9.470616804273857E-3</v>
      </c>
      <c r="AJ1402" s="2">
        <f t="shared" si="489"/>
        <v>0.31703105815804178</v>
      </c>
    </row>
    <row r="1403" spans="29:37" x14ac:dyDescent="0.25">
      <c r="AC1403" s="18" t="s">
        <v>248</v>
      </c>
      <c r="AD1403" s="18" t="s">
        <v>249</v>
      </c>
      <c r="AE1403" s="19">
        <v>41529</v>
      </c>
      <c r="AF1403" s="23">
        <v>3845.07</v>
      </c>
      <c r="AG1403" s="2">
        <f t="shared" si="486"/>
        <v>3714.3725000000004</v>
      </c>
      <c r="AH1403" s="25">
        <f t="shared" si="487"/>
        <v>1</v>
      </c>
      <c r="AI1403" s="6">
        <f t="shared" si="488"/>
        <v>2.8193184604068389E-3</v>
      </c>
      <c r="AJ1403" s="2">
        <f t="shared" si="489"/>
        <v>0.31703105815804178</v>
      </c>
    </row>
    <row r="1404" spans="29:37" x14ac:dyDescent="0.25">
      <c r="AC1404" s="18" t="s">
        <v>248</v>
      </c>
      <c r="AD1404" s="18" t="s">
        <v>249</v>
      </c>
      <c r="AE1404" s="19">
        <v>41530</v>
      </c>
      <c r="AF1404" s="23">
        <v>3849.82</v>
      </c>
      <c r="AG1404" s="2">
        <f t="shared" si="486"/>
        <v>3729.1460000000006</v>
      </c>
      <c r="AH1404" s="25">
        <f t="shared" si="487"/>
        <v>1</v>
      </c>
      <c r="AI1404" s="6">
        <f t="shared" si="488"/>
        <v>1.235348121100488E-3</v>
      </c>
      <c r="AJ1404" s="2">
        <f t="shared" si="489"/>
        <v>0.31703105815804178</v>
      </c>
    </row>
    <row r="1405" spans="29:37" x14ac:dyDescent="0.25">
      <c r="AC1405" s="18" t="s">
        <v>248</v>
      </c>
      <c r="AD1405" s="18" t="s">
        <v>249</v>
      </c>
      <c r="AE1405" s="19">
        <v>41533</v>
      </c>
      <c r="AF1405" s="23">
        <v>3854.21</v>
      </c>
      <c r="AG1405" s="2">
        <f t="shared" si="486"/>
        <v>3741.4050000000011</v>
      </c>
      <c r="AH1405" s="25">
        <f t="shared" si="487"/>
        <v>1</v>
      </c>
      <c r="AI1405" s="6">
        <f t="shared" si="488"/>
        <v>1.1403130535971862E-3</v>
      </c>
      <c r="AJ1405" s="2">
        <f t="shared" si="489"/>
        <v>0.31703105815804178</v>
      </c>
    </row>
    <row r="1406" spans="29:37" x14ac:dyDescent="0.25">
      <c r="AC1406" s="18" t="s">
        <v>248</v>
      </c>
      <c r="AD1406" s="18" t="s">
        <v>249</v>
      </c>
      <c r="AE1406" s="19">
        <v>41534</v>
      </c>
      <c r="AF1406" s="23">
        <v>3786.29</v>
      </c>
      <c r="AG1406" s="2">
        <f t="shared" si="486"/>
        <v>3750.7375000000002</v>
      </c>
      <c r="AH1406" s="25">
        <f t="shared" si="487"/>
        <v>1</v>
      </c>
      <c r="AI1406" s="6">
        <f t="shared" si="488"/>
        <v>-1.7622288354812055E-2</v>
      </c>
      <c r="AJ1406" s="2">
        <f t="shared" si="489"/>
        <v>0.31703105815804178</v>
      </c>
      <c r="AK1406" s="14">
        <f t="shared" ref="AK1406" si="493">AJ1406/AJ1396-1</f>
        <v>0</v>
      </c>
    </row>
    <row r="1407" spans="29:37" x14ac:dyDescent="0.25">
      <c r="AC1407" s="18" t="s">
        <v>248</v>
      </c>
      <c r="AD1407" s="18" t="s">
        <v>249</v>
      </c>
      <c r="AE1407" s="19">
        <v>41535</v>
      </c>
      <c r="AF1407" s="23">
        <v>3822.12</v>
      </c>
      <c r="AG1407" s="2">
        <f t="shared" si="486"/>
        <v>3760.4684999999999</v>
      </c>
      <c r="AH1407" s="25">
        <f t="shared" si="487"/>
        <v>1</v>
      </c>
      <c r="AI1407" s="6">
        <f t="shared" si="488"/>
        <v>9.4630891981333232E-3</v>
      </c>
      <c r="AJ1407" s="2">
        <f t="shared" si="489"/>
        <v>0.31703105815804178</v>
      </c>
    </row>
    <row r="1408" spans="29:37" x14ac:dyDescent="0.25">
      <c r="AC1408" s="18" t="s">
        <v>248</v>
      </c>
      <c r="AD1408" s="18" t="s">
        <v>249</v>
      </c>
      <c r="AE1408" s="19">
        <v>41540</v>
      </c>
      <c r="AF1408" s="23">
        <v>3899.63</v>
      </c>
      <c r="AG1408" s="2">
        <f t="shared" si="486"/>
        <v>3773.6264999999999</v>
      </c>
      <c r="AH1408" s="25">
        <f t="shared" si="487"/>
        <v>1</v>
      </c>
      <c r="AI1408" s="6">
        <f t="shared" si="488"/>
        <v>2.0279321423712471E-2</v>
      </c>
      <c r="AJ1408" s="2">
        <f t="shared" si="489"/>
        <v>0.31703105815804178</v>
      </c>
    </row>
    <row r="1409" spans="29:37" x14ac:dyDescent="0.25">
      <c r="AC1409" s="18" t="s">
        <v>248</v>
      </c>
      <c r="AD1409" s="18" t="s">
        <v>249</v>
      </c>
      <c r="AE1409" s="19">
        <v>41541</v>
      </c>
      <c r="AF1409" s="23">
        <v>3903.52</v>
      </c>
      <c r="AG1409" s="2">
        <f t="shared" si="486"/>
        <v>3787.404</v>
      </c>
      <c r="AH1409" s="25">
        <f t="shared" si="487"/>
        <v>1</v>
      </c>
      <c r="AI1409" s="6">
        <f t="shared" si="488"/>
        <v>9.9753053494811006E-4</v>
      </c>
      <c r="AJ1409" s="2">
        <f t="shared" si="489"/>
        <v>0.31703105815804178</v>
      </c>
    </row>
    <row r="1410" spans="29:37" x14ac:dyDescent="0.25">
      <c r="AC1410" s="18" t="s">
        <v>248</v>
      </c>
      <c r="AD1410" s="18" t="s">
        <v>249</v>
      </c>
      <c r="AE1410" s="19">
        <v>41542</v>
      </c>
      <c r="AF1410" s="23">
        <v>3889.22</v>
      </c>
      <c r="AG1410" s="2">
        <f t="shared" si="486"/>
        <v>3796.6855000000005</v>
      </c>
      <c r="AH1410" s="25">
        <f t="shared" si="487"/>
        <v>1</v>
      </c>
      <c r="AI1410" s="6">
        <f t="shared" si="488"/>
        <v>-3.6633602492109896E-3</v>
      </c>
      <c r="AJ1410" s="2">
        <f t="shared" si="489"/>
        <v>0.31703105815804178</v>
      </c>
    </row>
    <row r="1411" spans="29:37" x14ac:dyDescent="0.25">
      <c r="AC1411" s="18" t="s">
        <v>248</v>
      </c>
      <c r="AD1411" s="18" t="s">
        <v>249</v>
      </c>
      <c r="AE1411" s="19">
        <v>41543</v>
      </c>
      <c r="AF1411" s="23">
        <v>3808.22</v>
      </c>
      <c r="AG1411" s="2">
        <f t="shared" si="486"/>
        <v>3800.4915000000001</v>
      </c>
      <c r="AH1411" s="25">
        <f t="shared" si="487"/>
        <v>1</v>
      </c>
      <c r="AI1411" s="6">
        <f t="shared" si="488"/>
        <v>-2.0826798175469619E-2</v>
      </c>
      <c r="AJ1411" s="2">
        <f t="shared" si="489"/>
        <v>0.31703105815804178</v>
      </c>
      <c r="AK1411" s="14">
        <f t="shared" ref="AK1411:AK1461" si="494">AJ1411/AJ1401-1</f>
        <v>0</v>
      </c>
    </row>
    <row r="1412" spans="29:37" x14ac:dyDescent="0.25">
      <c r="AC1412" s="18" t="s">
        <v>248</v>
      </c>
      <c r="AD1412" s="18" t="s">
        <v>249</v>
      </c>
      <c r="AE1412" s="19">
        <v>41544</v>
      </c>
      <c r="AF1412" s="23">
        <v>3822.76</v>
      </c>
      <c r="AG1412" s="2">
        <f t="shared" si="486"/>
        <v>3806.4334999999992</v>
      </c>
      <c r="AH1412" s="25">
        <f t="shared" si="487"/>
        <v>1</v>
      </c>
      <c r="AI1412" s="6">
        <f t="shared" si="488"/>
        <v>3.8180567299159751E-3</v>
      </c>
      <c r="AJ1412" s="2">
        <f t="shared" si="489"/>
        <v>0.31703105815804178</v>
      </c>
    </row>
    <row r="1413" spans="29:37" x14ac:dyDescent="0.25">
      <c r="AC1413" s="18" t="s">
        <v>248</v>
      </c>
      <c r="AD1413" s="18" t="s">
        <v>249</v>
      </c>
      <c r="AE1413" s="19">
        <v>41547</v>
      </c>
      <c r="AF1413" s="23">
        <v>3872.89</v>
      </c>
      <c r="AG1413" s="2">
        <f t="shared" si="486"/>
        <v>3815.0239999999999</v>
      </c>
      <c r="AH1413" s="25">
        <f t="shared" si="487"/>
        <v>1</v>
      </c>
      <c r="AI1413" s="6">
        <f t="shared" si="488"/>
        <v>1.3113561929077422E-2</v>
      </c>
      <c r="AJ1413" s="2">
        <f t="shared" si="489"/>
        <v>0.31703105815804178</v>
      </c>
    </row>
    <row r="1414" spans="29:37" x14ac:dyDescent="0.25">
      <c r="AC1414" s="18" t="s">
        <v>248</v>
      </c>
      <c r="AD1414" s="18" t="s">
        <v>249</v>
      </c>
      <c r="AE1414" s="19">
        <v>41555</v>
      </c>
      <c r="AF1414" s="23">
        <v>3938.07</v>
      </c>
      <c r="AG1414" s="2">
        <f t="shared" si="486"/>
        <v>3828.7200000000003</v>
      </c>
      <c r="AH1414" s="25">
        <f t="shared" si="487"/>
        <v>1</v>
      </c>
      <c r="AI1414" s="6">
        <f t="shared" si="488"/>
        <v>1.6829809263883222E-2</v>
      </c>
      <c r="AJ1414" s="2">
        <f t="shared" si="489"/>
        <v>0.31703105815804178</v>
      </c>
    </row>
    <row r="1415" spans="29:37" x14ac:dyDescent="0.25">
      <c r="AC1415" s="18" t="s">
        <v>248</v>
      </c>
      <c r="AD1415" s="18" t="s">
        <v>249</v>
      </c>
      <c r="AE1415" s="19">
        <v>41556</v>
      </c>
      <c r="AF1415" s="23">
        <v>3981.06</v>
      </c>
      <c r="AG1415" s="2">
        <f t="shared" si="486"/>
        <v>3843.2750000000005</v>
      </c>
      <c r="AH1415" s="25">
        <f t="shared" si="487"/>
        <v>1</v>
      </c>
      <c r="AI1415" s="6">
        <f t="shared" si="488"/>
        <v>1.091651494259871E-2</v>
      </c>
      <c r="AJ1415" s="2">
        <f t="shared" si="489"/>
        <v>0.31703105815804178</v>
      </c>
    </row>
    <row r="1416" spans="29:37" x14ac:dyDescent="0.25">
      <c r="AC1416" s="18" t="s">
        <v>248</v>
      </c>
      <c r="AD1416" s="18" t="s">
        <v>249</v>
      </c>
      <c r="AE1416" s="19">
        <v>41557</v>
      </c>
      <c r="AF1416" s="23">
        <v>3959.63</v>
      </c>
      <c r="AG1416" s="2">
        <f t="shared" si="486"/>
        <v>3854.0130000000004</v>
      </c>
      <c r="AH1416" s="25">
        <f t="shared" si="487"/>
        <v>1</v>
      </c>
      <c r="AI1416" s="6">
        <f t="shared" si="488"/>
        <v>-5.3829884503121539E-3</v>
      </c>
      <c r="AJ1416" s="2">
        <f t="shared" si="489"/>
        <v>0.31703105815804178</v>
      </c>
      <c r="AK1416" s="14">
        <f t="shared" ref="AK1416:AK1466" si="495">AJ1416/AJ1406-1</f>
        <v>0</v>
      </c>
    </row>
    <row r="1417" spans="29:37" x14ac:dyDescent="0.25">
      <c r="AC1417" s="18" t="s">
        <v>248</v>
      </c>
      <c r="AD1417" s="18" t="s">
        <v>249</v>
      </c>
      <c r="AE1417" s="19">
        <v>41558</v>
      </c>
      <c r="AF1417" s="23">
        <v>4026.92</v>
      </c>
      <c r="AG1417" s="2">
        <f t="shared" si="486"/>
        <v>3867.5970000000002</v>
      </c>
      <c r="AH1417" s="25">
        <f t="shared" si="487"/>
        <v>1</v>
      </c>
      <c r="AI1417" s="6">
        <f t="shared" si="488"/>
        <v>1.699401206678397E-2</v>
      </c>
      <c r="AJ1417" s="2">
        <f t="shared" si="489"/>
        <v>0.31703105815804178</v>
      </c>
    </row>
    <row r="1418" spans="29:37" x14ac:dyDescent="0.25">
      <c r="AC1418" s="18" t="s">
        <v>248</v>
      </c>
      <c r="AD1418" s="18" t="s">
        <v>249</v>
      </c>
      <c r="AE1418" s="19">
        <v>41561</v>
      </c>
      <c r="AF1418" s="23">
        <v>4068.32</v>
      </c>
      <c r="AG1418" s="2">
        <f t="shared" si="486"/>
        <v>3882.884500000001</v>
      </c>
      <c r="AH1418" s="25">
        <f t="shared" si="487"/>
        <v>1</v>
      </c>
      <c r="AI1418" s="6">
        <f t="shared" si="488"/>
        <v>1.0280810147705877E-2</v>
      </c>
      <c r="AJ1418" s="2">
        <f t="shared" si="489"/>
        <v>0.31703105815804178</v>
      </c>
    </row>
    <row r="1419" spans="29:37" x14ac:dyDescent="0.25">
      <c r="AC1419" s="18" t="s">
        <v>248</v>
      </c>
      <c r="AD1419" s="18" t="s">
        <v>249</v>
      </c>
      <c r="AE1419" s="19">
        <v>41562</v>
      </c>
      <c r="AF1419" s="23">
        <v>4074.08</v>
      </c>
      <c r="AG1419" s="2">
        <f t="shared" si="486"/>
        <v>3896.9470000000001</v>
      </c>
      <c r="AH1419" s="25">
        <f t="shared" si="487"/>
        <v>1</v>
      </c>
      <c r="AI1419" s="6">
        <f t="shared" si="488"/>
        <v>1.4158178314389591E-3</v>
      </c>
      <c r="AJ1419" s="2">
        <f t="shared" si="489"/>
        <v>0.31703105815804178</v>
      </c>
    </row>
    <row r="1420" spans="29:37" x14ac:dyDescent="0.25">
      <c r="AC1420" s="18" t="s">
        <v>248</v>
      </c>
      <c r="AD1420" s="18" t="s">
        <v>249</v>
      </c>
      <c r="AE1420" s="19">
        <v>41563</v>
      </c>
      <c r="AF1420" s="23">
        <v>3963.21</v>
      </c>
      <c r="AG1420" s="2">
        <f t="shared" si="486"/>
        <v>3903.5110000000009</v>
      </c>
      <c r="AH1420" s="25">
        <f t="shared" si="487"/>
        <v>1</v>
      </c>
      <c r="AI1420" s="6">
        <f t="shared" si="488"/>
        <v>-2.7213505871264143E-2</v>
      </c>
      <c r="AJ1420" s="2">
        <f t="shared" si="489"/>
        <v>0.31703105815804178</v>
      </c>
    </row>
    <row r="1421" spans="29:37" x14ac:dyDescent="0.25">
      <c r="AC1421" s="18" t="s">
        <v>248</v>
      </c>
      <c r="AD1421" s="18" t="s">
        <v>249</v>
      </c>
      <c r="AE1421" s="19">
        <v>41564</v>
      </c>
      <c r="AF1421" s="23">
        <v>3956.97</v>
      </c>
      <c r="AG1421" s="2">
        <f t="shared" si="486"/>
        <v>3907.8135000000002</v>
      </c>
      <c r="AH1421" s="25">
        <f t="shared" si="487"/>
        <v>1</v>
      </c>
      <c r="AI1421" s="6">
        <f t="shared" si="488"/>
        <v>-1.574481291680252E-3</v>
      </c>
      <c r="AJ1421" s="2">
        <f t="shared" si="489"/>
        <v>0.31703105815804178</v>
      </c>
      <c r="AK1421" s="14">
        <f t="shared" ref="AK1421" si="496">AJ1421/AJ1411-1</f>
        <v>0</v>
      </c>
    </row>
    <row r="1422" spans="29:37" x14ac:dyDescent="0.25">
      <c r="AC1422" s="18" t="s">
        <v>248</v>
      </c>
      <c r="AD1422" s="18" t="s">
        <v>249</v>
      </c>
      <c r="AE1422" s="19">
        <v>41565</v>
      </c>
      <c r="AF1422" s="23">
        <v>3970.64</v>
      </c>
      <c r="AG1422" s="2">
        <f t="shared" si="486"/>
        <v>3914.6324999999997</v>
      </c>
      <c r="AH1422" s="25">
        <f t="shared" si="487"/>
        <v>1</v>
      </c>
      <c r="AI1422" s="6">
        <f t="shared" si="488"/>
        <v>3.4546635430645622E-3</v>
      </c>
      <c r="AJ1422" s="2">
        <f t="shared" si="489"/>
        <v>0.31703105815804178</v>
      </c>
    </row>
    <row r="1423" spans="29:37" x14ac:dyDescent="0.25">
      <c r="AC1423" s="18" t="s">
        <v>248</v>
      </c>
      <c r="AD1423" s="18" t="s">
        <v>249</v>
      </c>
      <c r="AE1423" s="19">
        <v>41568</v>
      </c>
      <c r="AF1423" s="23">
        <v>4069.03</v>
      </c>
      <c r="AG1423" s="2">
        <f t="shared" si="486"/>
        <v>3925.8305</v>
      </c>
      <c r="AH1423" s="25">
        <f t="shared" si="487"/>
        <v>1</v>
      </c>
      <c r="AI1423" s="6">
        <f t="shared" si="488"/>
        <v>2.4779380654000427E-2</v>
      </c>
      <c r="AJ1423" s="2">
        <f t="shared" si="489"/>
        <v>0.31703105815804178</v>
      </c>
    </row>
    <row r="1424" spans="29:37" x14ac:dyDescent="0.25">
      <c r="AC1424" s="18" t="s">
        <v>248</v>
      </c>
      <c r="AD1424" s="18" t="s">
        <v>249</v>
      </c>
      <c r="AE1424" s="19">
        <v>41569</v>
      </c>
      <c r="AF1424" s="23">
        <v>4026.52</v>
      </c>
      <c r="AG1424" s="2">
        <f t="shared" si="486"/>
        <v>3934.6655000000001</v>
      </c>
      <c r="AH1424" s="25">
        <f t="shared" si="487"/>
        <v>1</v>
      </c>
      <c r="AI1424" s="6">
        <f t="shared" si="488"/>
        <v>-1.0447207319680629E-2</v>
      </c>
      <c r="AJ1424" s="2">
        <f t="shared" si="489"/>
        <v>0.31703105815804178</v>
      </c>
    </row>
    <row r="1425" spans="29:37" x14ac:dyDescent="0.25">
      <c r="AC1425" s="18" t="s">
        <v>248</v>
      </c>
      <c r="AD1425" s="18" t="s">
        <v>249</v>
      </c>
      <c r="AE1425" s="19">
        <v>41570</v>
      </c>
      <c r="AF1425" s="23">
        <v>3924.22</v>
      </c>
      <c r="AG1425" s="2">
        <f t="shared" si="486"/>
        <v>3938.1660000000002</v>
      </c>
      <c r="AH1425" s="25">
        <f t="shared" si="487"/>
        <v>0</v>
      </c>
      <c r="AI1425" s="6">
        <f t="shared" si="488"/>
        <v>-2.540655454337748E-2</v>
      </c>
      <c r="AJ1425" s="2">
        <f t="shared" si="489"/>
        <v>0.31703105815804178</v>
      </c>
    </row>
    <row r="1426" spans="29:37" x14ac:dyDescent="0.25">
      <c r="AC1426" s="18" t="s">
        <v>248</v>
      </c>
      <c r="AD1426" s="18" t="s">
        <v>249</v>
      </c>
      <c r="AE1426" s="19">
        <v>41571</v>
      </c>
      <c r="AF1426" s="23">
        <v>3898.16</v>
      </c>
      <c r="AG1426" s="2">
        <f t="shared" si="486"/>
        <v>3943.7595000000001</v>
      </c>
      <c r="AH1426" s="25">
        <f t="shared" si="487"/>
        <v>0</v>
      </c>
      <c r="AI1426" s="6">
        <f t="shared" si="488"/>
        <v>-6.6408101482587911E-3</v>
      </c>
      <c r="AJ1426" s="2">
        <f t="shared" si="489"/>
        <v>0.31492571508971262</v>
      </c>
      <c r="AK1426" s="14">
        <f t="shared" ref="AK1426:AK1476" si="497">AJ1426/AJ1416-1</f>
        <v>-6.6408101482587911E-3</v>
      </c>
    </row>
    <row r="1427" spans="29:37" x14ac:dyDescent="0.25">
      <c r="AC1427" s="18" t="s">
        <v>248</v>
      </c>
      <c r="AD1427" s="18" t="s">
        <v>249</v>
      </c>
      <c r="AE1427" s="19">
        <v>41572</v>
      </c>
      <c r="AF1427" s="23">
        <v>3821.78</v>
      </c>
      <c r="AG1427" s="2">
        <f t="shared" si="486"/>
        <v>3943.7425000000003</v>
      </c>
      <c r="AH1427" s="25">
        <f t="shared" si="487"/>
        <v>0</v>
      </c>
      <c r="AI1427" s="6">
        <f t="shared" si="488"/>
        <v>-1.9593859667124902E-2</v>
      </c>
      <c r="AJ1427" s="2">
        <f t="shared" si="489"/>
        <v>0.30875510482267582</v>
      </c>
    </row>
    <row r="1428" spans="29:37" x14ac:dyDescent="0.25">
      <c r="AC1428" s="18" t="s">
        <v>248</v>
      </c>
      <c r="AD1428" s="18" t="s">
        <v>249</v>
      </c>
      <c r="AE1428" s="19">
        <v>41575</v>
      </c>
      <c r="AF1428" s="23">
        <v>3808.7</v>
      </c>
      <c r="AG1428" s="2">
        <f t="shared" si="486"/>
        <v>3939.1959999999999</v>
      </c>
      <c r="AH1428" s="25">
        <f t="shared" si="487"/>
        <v>0</v>
      </c>
      <c r="AI1428" s="6">
        <f t="shared" si="488"/>
        <v>-3.4224889972735983E-3</v>
      </c>
      <c r="AJ1428" s="2">
        <f t="shared" si="489"/>
        <v>0.30769839387356818</v>
      </c>
    </row>
    <row r="1429" spans="29:37" x14ac:dyDescent="0.25">
      <c r="AC1429" s="18" t="s">
        <v>248</v>
      </c>
      <c r="AD1429" s="18" t="s">
        <v>249</v>
      </c>
      <c r="AE1429" s="19">
        <v>41576</v>
      </c>
      <c r="AF1429" s="23">
        <v>3703.86</v>
      </c>
      <c r="AG1429" s="2">
        <f t="shared" si="486"/>
        <v>3929.2129999999997</v>
      </c>
      <c r="AH1429" s="25">
        <f t="shared" si="487"/>
        <v>0</v>
      </c>
      <c r="AI1429" s="6">
        <f t="shared" si="488"/>
        <v>-2.7526452595373674E-2</v>
      </c>
      <c r="AJ1429" s="2">
        <f t="shared" si="489"/>
        <v>0.29922854862093479</v>
      </c>
    </row>
    <row r="1430" spans="29:37" x14ac:dyDescent="0.25">
      <c r="AC1430" s="18" t="s">
        <v>248</v>
      </c>
      <c r="AD1430" s="18" t="s">
        <v>249</v>
      </c>
      <c r="AE1430" s="19">
        <v>41577</v>
      </c>
      <c r="AF1430" s="23">
        <v>3764.45</v>
      </c>
      <c r="AG1430" s="2">
        <f t="shared" ref="AG1430:AG1493" si="498">AVERAGE(AF1411:AF1430)</f>
        <v>3922.9744999999994</v>
      </c>
      <c r="AH1430" s="25">
        <f t="shared" ref="AH1430:AH1493" si="499">IF(AF1430&gt;AG1430,1,0)</f>
        <v>0</v>
      </c>
      <c r="AI1430" s="6">
        <f t="shared" si="488"/>
        <v>1.6358609666671908E-2</v>
      </c>
      <c r="AJ1430" s="2">
        <f t="shared" si="489"/>
        <v>0.30412351164894941</v>
      </c>
    </row>
    <row r="1431" spans="29:37" x14ac:dyDescent="0.25">
      <c r="AC1431" s="18" t="s">
        <v>248</v>
      </c>
      <c r="AD1431" s="18" t="s">
        <v>249</v>
      </c>
      <c r="AE1431" s="19">
        <v>41578</v>
      </c>
      <c r="AF1431" s="23">
        <v>3713.83</v>
      </c>
      <c r="AG1431" s="2">
        <f t="shared" si="498"/>
        <v>3918.2549999999997</v>
      </c>
      <c r="AH1431" s="25">
        <f t="shared" si="499"/>
        <v>0</v>
      </c>
      <c r="AI1431" s="6">
        <f t="shared" ref="AI1431:AI1494" si="500">AF1431/AF1430-1</f>
        <v>-1.3446851465685583E-2</v>
      </c>
      <c r="AJ1431" s="2">
        <f t="shared" ref="AJ1431:AJ1494" si="501">IF(AH1430&lt;1,AJ1430*(1+AI1431), AJ1430)</f>
        <v>0.30003400796058327</v>
      </c>
      <c r="AK1431" s="14">
        <f t="shared" ref="AK1431" si="502">AJ1431/AJ1421-1</f>
        <v>-5.3613202114050851E-2</v>
      </c>
    </row>
    <row r="1432" spans="29:37" x14ac:dyDescent="0.25">
      <c r="AC1432" s="18" t="s">
        <v>248</v>
      </c>
      <c r="AD1432" s="18" t="s">
        <v>249</v>
      </c>
      <c r="AE1432" s="19">
        <v>41579</v>
      </c>
      <c r="AF1432" s="23">
        <v>3702.45</v>
      </c>
      <c r="AG1432" s="2">
        <f t="shared" si="498"/>
        <v>3912.2394999999997</v>
      </c>
      <c r="AH1432" s="25">
        <f t="shared" si="499"/>
        <v>0</v>
      </c>
      <c r="AI1432" s="6">
        <f t="shared" si="500"/>
        <v>-3.0642221103281964E-3</v>
      </c>
      <c r="AJ1432" s="2">
        <f t="shared" si="501"/>
        <v>0.29911463711954006</v>
      </c>
    </row>
    <row r="1433" spans="29:37" x14ac:dyDescent="0.25">
      <c r="AC1433" s="18" t="s">
        <v>248</v>
      </c>
      <c r="AD1433" s="18" t="s">
        <v>249</v>
      </c>
      <c r="AE1433" s="19">
        <v>41582</v>
      </c>
      <c r="AF1433" s="23">
        <v>3728.19</v>
      </c>
      <c r="AG1433" s="2">
        <f t="shared" si="498"/>
        <v>3905.0045</v>
      </c>
      <c r="AH1433" s="25">
        <f t="shared" si="499"/>
        <v>0</v>
      </c>
      <c r="AI1433" s="6">
        <f t="shared" si="500"/>
        <v>6.9521533038934269E-3</v>
      </c>
      <c r="AJ1433" s="2">
        <f t="shared" si="501"/>
        <v>0.30119412793223355</v>
      </c>
    </row>
    <row r="1434" spans="29:37" x14ac:dyDescent="0.25">
      <c r="AC1434" s="18" t="s">
        <v>248</v>
      </c>
      <c r="AD1434" s="18" t="s">
        <v>249</v>
      </c>
      <c r="AE1434" s="19">
        <v>41583</v>
      </c>
      <c r="AF1434" s="23">
        <v>3777.4</v>
      </c>
      <c r="AG1434" s="2">
        <f t="shared" si="498"/>
        <v>3896.9709999999991</v>
      </c>
      <c r="AH1434" s="25">
        <f t="shared" si="499"/>
        <v>0</v>
      </c>
      <c r="AI1434" s="6">
        <f t="shared" si="500"/>
        <v>1.3199434578173408E-2</v>
      </c>
      <c r="AJ1434" s="2">
        <f t="shared" si="501"/>
        <v>0.30516972011920507</v>
      </c>
    </row>
    <row r="1435" spans="29:37" x14ac:dyDescent="0.25">
      <c r="AC1435" s="18" t="s">
        <v>248</v>
      </c>
      <c r="AD1435" s="18" t="s">
        <v>249</v>
      </c>
      <c r="AE1435" s="19">
        <v>41584</v>
      </c>
      <c r="AF1435" s="23">
        <v>3737.11</v>
      </c>
      <c r="AG1435" s="2">
        <f t="shared" si="498"/>
        <v>3884.7734999999993</v>
      </c>
      <c r="AH1435" s="25">
        <f t="shared" si="499"/>
        <v>0</v>
      </c>
      <c r="AI1435" s="6">
        <f t="shared" si="500"/>
        <v>-1.0666066606660696E-2</v>
      </c>
      <c r="AJ1435" s="2">
        <f t="shared" si="501"/>
        <v>0.30191475955807762</v>
      </c>
    </row>
    <row r="1436" spans="29:37" x14ac:dyDescent="0.25">
      <c r="AC1436" s="18" t="s">
        <v>248</v>
      </c>
      <c r="AD1436" s="18" t="s">
        <v>249</v>
      </c>
      <c r="AE1436" s="19">
        <v>41585</v>
      </c>
      <c r="AF1436" s="23">
        <v>3685.04</v>
      </c>
      <c r="AG1436" s="2">
        <f t="shared" si="498"/>
        <v>3871.043999999999</v>
      </c>
      <c r="AH1436" s="25">
        <f t="shared" si="499"/>
        <v>0</v>
      </c>
      <c r="AI1436" s="6">
        <f t="shared" si="500"/>
        <v>-1.3933226477144123E-2</v>
      </c>
      <c r="AJ1436" s="2">
        <f t="shared" si="501"/>
        <v>0.29770811283636239</v>
      </c>
      <c r="AK1436" s="14">
        <f t="shared" si="494"/>
        <v>-5.4671947790752684E-2</v>
      </c>
    </row>
    <row r="1437" spans="29:37" x14ac:dyDescent="0.25">
      <c r="AC1437" s="18" t="s">
        <v>248</v>
      </c>
      <c r="AD1437" s="18" t="s">
        <v>249</v>
      </c>
      <c r="AE1437" s="19">
        <v>41586</v>
      </c>
      <c r="AF1437" s="23">
        <v>3629.94</v>
      </c>
      <c r="AG1437" s="2">
        <f t="shared" si="498"/>
        <v>3851.1949999999997</v>
      </c>
      <c r="AH1437" s="25">
        <f t="shared" si="499"/>
        <v>0</v>
      </c>
      <c r="AI1437" s="6">
        <f t="shared" si="500"/>
        <v>-1.4952347871393545E-2</v>
      </c>
      <c r="AJ1437" s="2">
        <f t="shared" si="501"/>
        <v>0.29325667756909701</v>
      </c>
    </row>
    <row r="1438" spans="29:37" x14ac:dyDescent="0.25">
      <c r="AC1438" s="18" t="s">
        <v>248</v>
      </c>
      <c r="AD1438" s="18" t="s">
        <v>249</v>
      </c>
      <c r="AE1438" s="19">
        <v>41589</v>
      </c>
      <c r="AF1438" s="23">
        <v>3645.84</v>
      </c>
      <c r="AG1438" s="2">
        <f t="shared" si="498"/>
        <v>3830.070999999999</v>
      </c>
      <c r="AH1438" s="25">
        <f t="shared" si="499"/>
        <v>0</v>
      </c>
      <c r="AI1438" s="6">
        <f t="shared" si="500"/>
        <v>4.3802376898791628E-3</v>
      </c>
      <c r="AJ1438" s="2">
        <f t="shared" si="501"/>
        <v>0.29454121152099394</v>
      </c>
    </row>
    <row r="1439" spans="29:37" x14ac:dyDescent="0.25">
      <c r="AC1439" s="18" t="s">
        <v>248</v>
      </c>
      <c r="AD1439" s="18" t="s">
        <v>249</v>
      </c>
      <c r="AE1439" s="19">
        <v>41590</v>
      </c>
      <c r="AF1439" s="23">
        <v>3680.54</v>
      </c>
      <c r="AG1439" s="2">
        <f t="shared" si="498"/>
        <v>3810.3939999999993</v>
      </c>
      <c r="AH1439" s="25">
        <f t="shared" si="499"/>
        <v>0</v>
      </c>
      <c r="AI1439" s="6">
        <f t="shared" si="500"/>
        <v>9.5176968819257191E-3</v>
      </c>
      <c r="AJ1439" s="2">
        <f t="shared" si="501"/>
        <v>0.29734456549148591</v>
      </c>
    </row>
    <row r="1440" spans="29:37" x14ac:dyDescent="0.25">
      <c r="AC1440" s="18" t="s">
        <v>248</v>
      </c>
      <c r="AD1440" s="18" t="s">
        <v>249</v>
      </c>
      <c r="AE1440" s="19">
        <v>41591</v>
      </c>
      <c r="AF1440" s="23">
        <v>3611.76</v>
      </c>
      <c r="AG1440" s="2">
        <f t="shared" si="498"/>
        <v>3792.8214999999996</v>
      </c>
      <c r="AH1440" s="25">
        <f t="shared" si="499"/>
        <v>0</v>
      </c>
      <c r="AI1440" s="6">
        <f t="shared" si="500"/>
        <v>-1.8687475207442295E-2</v>
      </c>
      <c r="AJ1440" s="2">
        <f t="shared" si="501"/>
        <v>0.29178794629579607</v>
      </c>
    </row>
    <row r="1441" spans="29:37" x14ac:dyDescent="0.25">
      <c r="AC1441" s="18" t="s">
        <v>248</v>
      </c>
      <c r="AD1441" s="18" t="s">
        <v>249</v>
      </c>
      <c r="AE1441" s="19">
        <v>41592</v>
      </c>
      <c r="AF1441" s="23">
        <v>3659.83</v>
      </c>
      <c r="AG1441" s="2">
        <f t="shared" si="498"/>
        <v>3777.9644999999996</v>
      </c>
      <c r="AH1441" s="25">
        <f t="shared" si="499"/>
        <v>0</v>
      </c>
      <c r="AI1441" s="6">
        <f t="shared" si="500"/>
        <v>1.33093007287306E-2</v>
      </c>
      <c r="AJ1441" s="2">
        <f t="shared" si="501"/>
        <v>0.29567143982206551</v>
      </c>
      <c r="AK1441" s="14">
        <f t="shared" si="495"/>
        <v>-1.4540245514738093E-2</v>
      </c>
    </row>
    <row r="1442" spans="29:37" x14ac:dyDescent="0.25">
      <c r="AC1442" s="18" t="s">
        <v>248</v>
      </c>
      <c r="AD1442" s="18" t="s">
        <v>249</v>
      </c>
      <c r="AE1442" s="19">
        <v>41593</v>
      </c>
      <c r="AF1442" s="23">
        <v>3736.45</v>
      </c>
      <c r="AG1442" s="2">
        <f t="shared" si="498"/>
        <v>3766.2550000000001</v>
      </c>
      <c r="AH1442" s="25">
        <f t="shared" si="499"/>
        <v>0</v>
      </c>
      <c r="AI1442" s="6">
        <f t="shared" si="500"/>
        <v>2.0935398638734615E-2</v>
      </c>
      <c r="AJ1442" s="2">
        <f t="shared" si="501"/>
        <v>0.30186143928082909</v>
      </c>
    </row>
    <row r="1443" spans="29:37" x14ac:dyDescent="0.25">
      <c r="AC1443" s="18" t="s">
        <v>248</v>
      </c>
      <c r="AD1443" s="18" t="s">
        <v>249</v>
      </c>
      <c r="AE1443" s="19">
        <v>41596</v>
      </c>
      <c r="AF1443" s="23">
        <v>3827.88</v>
      </c>
      <c r="AG1443" s="2">
        <f t="shared" si="498"/>
        <v>3754.1975000000007</v>
      </c>
      <c r="AH1443" s="25">
        <f t="shared" si="499"/>
        <v>1</v>
      </c>
      <c r="AI1443" s="6">
        <f t="shared" si="500"/>
        <v>2.4469750699193105E-2</v>
      </c>
      <c r="AJ1443" s="2">
        <f t="shared" si="501"/>
        <v>0.3092479134457306</v>
      </c>
    </row>
    <row r="1444" spans="29:37" x14ac:dyDescent="0.25">
      <c r="AC1444" s="18" t="s">
        <v>248</v>
      </c>
      <c r="AD1444" s="18" t="s">
        <v>249</v>
      </c>
      <c r="AE1444" s="19">
        <v>41597</v>
      </c>
      <c r="AF1444" s="23">
        <v>3840.37</v>
      </c>
      <c r="AG1444" s="2">
        <f t="shared" si="498"/>
        <v>3744.8900000000003</v>
      </c>
      <c r="AH1444" s="25">
        <f t="shared" si="499"/>
        <v>1</v>
      </c>
      <c r="AI1444" s="6">
        <f t="shared" si="500"/>
        <v>3.2629027033239666E-3</v>
      </c>
      <c r="AJ1444" s="2">
        <f t="shared" si="501"/>
        <v>0.3092479134457306</v>
      </c>
    </row>
    <row r="1445" spans="29:37" x14ac:dyDescent="0.25">
      <c r="AC1445" s="18" t="s">
        <v>248</v>
      </c>
      <c r="AD1445" s="18" t="s">
        <v>249</v>
      </c>
      <c r="AE1445" s="19">
        <v>41598</v>
      </c>
      <c r="AF1445" s="23">
        <v>3878.58</v>
      </c>
      <c r="AG1445" s="2">
        <f t="shared" si="498"/>
        <v>3742.6080000000002</v>
      </c>
      <c r="AH1445" s="25">
        <f t="shared" si="499"/>
        <v>1</v>
      </c>
      <c r="AI1445" s="6">
        <f t="shared" si="500"/>
        <v>9.9495621515635069E-3</v>
      </c>
      <c r="AJ1445" s="2">
        <f t="shared" si="501"/>
        <v>0.3092479134457306</v>
      </c>
    </row>
    <row r="1446" spans="29:37" x14ac:dyDescent="0.25">
      <c r="AC1446" s="18" t="s">
        <v>248</v>
      </c>
      <c r="AD1446" s="18" t="s">
        <v>249</v>
      </c>
      <c r="AE1446" s="19">
        <v>41599</v>
      </c>
      <c r="AF1446" s="23">
        <v>3865.41</v>
      </c>
      <c r="AG1446" s="2">
        <f t="shared" si="498"/>
        <v>3740.9705000000008</v>
      </c>
      <c r="AH1446" s="25">
        <f t="shared" si="499"/>
        <v>1</v>
      </c>
      <c r="AI1446" s="6">
        <f t="shared" si="500"/>
        <v>-3.3955726064693881E-3</v>
      </c>
      <c r="AJ1446" s="2">
        <f t="shared" si="501"/>
        <v>0.3092479134457306</v>
      </c>
      <c r="AK1446" s="14">
        <f t="shared" ref="AK1446" si="503">AJ1446/AJ1436-1</f>
        <v>3.8762130126131833E-2</v>
      </c>
    </row>
    <row r="1447" spans="29:37" x14ac:dyDescent="0.25">
      <c r="AC1447" s="18" t="s">
        <v>248</v>
      </c>
      <c r="AD1447" s="18" t="s">
        <v>249</v>
      </c>
      <c r="AE1447" s="19">
        <v>41600</v>
      </c>
      <c r="AF1447" s="23">
        <v>3842.76</v>
      </c>
      <c r="AG1447" s="2">
        <f t="shared" si="498"/>
        <v>3742.0194999999999</v>
      </c>
      <c r="AH1447" s="25">
        <f t="shared" si="499"/>
        <v>1</v>
      </c>
      <c r="AI1447" s="6">
        <f t="shared" si="500"/>
        <v>-5.8596630111681369E-3</v>
      </c>
      <c r="AJ1447" s="2">
        <f t="shared" si="501"/>
        <v>0.3092479134457306</v>
      </c>
    </row>
    <row r="1448" spans="29:37" x14ac:dyDescent="0.25">
      <c r="AC1448" s="18" t="s">
        <v>248</v>
      </c>
      <c r="AD1448" s="18" t="s">
        <v>249</v>
      </c>
      <c r="AE1448" s="19">
        <v>41603</v>
      </c>
      <c r="AF1448" s="23">
        <v>3839.6</v>
      </c>
      <c r="AG1448" s="2">
        <f t="shared" si="498"/>
        <v>3743.5645000000004</v>
      </c>
      <c r="AH1448" s="25">
        <f t="shared" si="499"/>
        <v>1</v>
      </c>
      <c r="AI1448" s="6">
        <f t="shared" si="500"/>
        <v>-8.2232562012729549E-4</v>
      </c>
      <c r="AJ1448" s="2">
        <f t="shared" si="501"/>
        <v>0.3092479134457306</v>
      </c>
    </row>
    <row r="1449" spans="29:37" x14ac:dyDescent="0.25">
      <c r="AC1449" s="18" t="s">
        <v>248</v>
      </c>
      <c r="AD1449" s="18" t="s">
        <v>249</v>
      </c>
      <c r="AE1449" s="19">
        <v>41604</v>
      </c>
      <c r="AF1449" s="23">
        <v>3845.68</v>
      </c>
      <c r="AG1449" s="2">
        <f t="shared" si="498"/>
        <v>3750.6554999999998</v>
      </c>
      <c r="AH1449" s="25">
        <f t="shared" si="499"/>
        <v>1</v>
      </c>
      <c r="AI1449" s="6">
        <f t="shared" si="500"/>
        <v>1.5834982810709608E-3</v>
      </c>
      <c r="AJ1449" s="2">
        <f t="shared" si="501"/>
        <v>0.3092479134457306</v>
      </c>
    </row>
    <row r="1450" spans="29:37" x14ac:dyDescent="0.25">
      <c r="AC1450" s="18" t="s">
        <v>248</v>
      </c>
      <c r="AD1450" s="18" t="s">
        <v>249</v>
      </c>
      <c r="AE1450" s="19">
        <v>41605</v>
      </c>
      <c r="AF1450" s="23">
        <v>3889.75</v>
      </c>
      <c r="AG1450" s="2">
        <f t="shared" si="498"/>
        <v>3756.9204999999993</v>
      </c>
      <c r="AH1450" s="25">
        <f t="shared" si="499"/>
        <v>1</v>
      </c>
      <c r="AI1450" s="6">
        <f t="shared" si="500"/>
        <v>1.1459611824176763E-2</v>
      </c>
      <c r="AJ1450" s="2">
        <f t="shared" si="501"/>
        <v>0.3092479134457306</v>
      </c>
    </row>
    <row r="1451" spans="29:37" x14ac:dyDescent="0.25">
      <c r="AC1451" s="18" t="s">
        <v>248</v>
      </c>
      <c r="AD1451" s="18" t="s">
        <v>249</v>
      </c>
      <c r="AE1451" s="19">
        <v>41606</v>
      </c>
      <c r="AF1451" s="23">
        <v>3922.67</v>
      </c>
      <c r="AG1451" s="2">
        <f t="shared" si="498"/>
        <v>3767.3624999999993</v>
      </c>
      <c r="AH1451" s="25">
        <f t="shared" si="499"/>
        <v>1</v>
      </c>
      <c r="AI1451" s="6">
        <f t="shared" si="500"/>
        <v>8.4632688476122819E-3</v>
      </c>
      <c r="AJ1451" s="2">
        <f t="shared" si="501"/>
        <v>0.3092479134457306</v>
      </c>
      <c r="AK1451" s="14">
        <f t="shared" si="497"/>
        <v>4.591743332340581E-2</v>
      </c>
    </row>
    <row r="1452" spans="29:37" x14ac:dyDescent="0.25">
      <c r="AC1452" s="18" t="s">
        <v>248</v>
      </c>
      <c r="AD1452" s="18" t="s">
        <v>249</v>
      </c>
      <c r="AE1452" s="19">
        <v>41607</v>
      </c>
      <c r="AF1452" s="23">
        <v>3946.38</v>
      </c>
      <c r="AG1452" s="2">
        <f t="shared" si="498"/>
        <v>3779.5590000000002</v>
      </c>
      <c r="AH1452" s="25">
        <f t="shared" si="499"/>
        <v>1</v>
      </c>
      <c r="AI1452" s="6">
        <f t="shared" si="500"/>
        <v>6.0443524436162299E-3</v>
      </c>
      <c r="AJ1452" s="2">
        <f t="shared" si="501"/>
        <v>0.3092479134457306</v>
      </c>
    </row>
    <row r="1453" spans="29:37" x14ac:dyDescent="0.25">
      <c r="AC1453" s="18" t="s">
        <v>248</v>
      </c>
      <c r="AD1453" s="18" t="s">
        <v>249</v>
      </c>
      <c r="AE1453" s="19">
        <v>41610</v>
      </c>
      <c r="AF1453" s="23">
        <v>3770.87</v>
      </c>
      <c r="AG1453" s="2">
        <f t="shared" si="498"/>
        <v>3781.6930000000007</v>
      </c>
      <c r="AH1453" s="25">
        <f t="shared" si="499"/>
        <v>0</v>
      </c>
      <c r="AI1453" s="6">
        <f t="shared" si="500"/>
        <v>-4.4473669540186278E-2</v>
      </c>
      <c r="AJ1453" s="2">
        <f t="shared" si="501"/>
        <v>0.3092479134457306</v>
      </c>
    </row>
    <row r="1454" spans="29:37" x14ac:dyDescent="0.25">
      <c r="AC1454" s="18" t="s">
        <v>248</v>
      </c>
      <c r="AD1454" s="18" t="s">
        <v>249</v>
      </c>
      <c r="AE1454" s="19">
        <v>41611</v>
      </c>
      <c r="AF1454" s="23">
        <v>3859.96</v>
      </c>
      <c r="AG1454" s="2">
        <f t="shared" si="498"/>
        <v>3785.8210000000008</v>
      </c>
      <c r="AH1454" s="25">
        <f t="shared" si="499"/>
        <v>1</v>
      </c>
      <c r="AI1454" s="6">
        <f t="shared" si="500"/>
        <v>2.3625847616067341E-2</v>
      </c>
      <c r="AJ1454" s="2">
        <f t="shared" si="501"/>
        <v>0.3165541575243862</v>
      </c>
    </row>
    <row r="1455" spans="29:37" x14ac:dyDescent="0.25">
      <c r="AC1455" s="18" t="s">
        <v>248</v>
      </c>
      <c r="AD1455" s="18" t="s">
        <v>249</v>
      </c>
      <c r="AE1455" s="19">
        <v>41612</v>
      </c>
      <c r="AF1455" s="23">
        <v>3933</v>
      </c>
      <c r="AG1455" s="2">
        <f t="shared" si="498"/>
        <v>3795.6155000000008</v>
      </c>
      <c r="AH1455" s="25">
        <f t="shared" si="499"/>
        <v>1</v>
      </c>
      <c r="AI1455" s="6">
        <f t="shared" si="500"/>
        <v>1.8922475880579048E-2</v>
      </c>
      <c r="AJ1455" s="2">
        <f t="shared" si="501"/>
        <v>0.3165541575243862</v>
      </c>
    </row>
    <row r="1456" spans="29:37" x14ac:dyDescent="0.25">
      <c r="AC1456" s="18" t="s">
        <v>248</v>
      </c>
      <c r="AD1456" s="18" t="s">
        <v>249</v>
      </c>
      <c r="AE1456" s="19">
        <v>41613</v>
      </c>
      <c r="AF1456" s="23">
        <v>3928.72</v>
      </c>
      <c r="AG1456" s="2">
        <f t="shared" si="498"/>
        <v>3807.7995000000001</v>
      </c>
      <c r="AH1456" s="25">
        <f t="shared" si="499"/>
        <v>1</v>
      </c>
      <c r="AI1456" s="6">
        <f t="shared" si="500"/>
        <v>-1.0882278159166647E-3</v>
      </c>
      <c r="AJ1456" s="2">
        <f t="shared" si="501"/>
        <v>0.3165541575243862</v>
      </c>
      <c r="AK1456" s="14">
        <f t="shared" ref="AK1456" si="504">AJ1456/AJ1446-1</f>
        <v>2.3625847616067341E-2</v>
      </c>
    </row>
    <row r="1457" spans="29:37" x14ac:dyDescent="0.25">
      <c r="AC1457" s="18" t="s">
        <v>248</v>
      </c>
      <c r="AD1457" s="18" t="s">
        <v>249</v>
      </c>
      <c r="AE1457" s="19">
        <v>41614</v>
      </c>
      <c r="AF1457" s="23">
        <v>3918.78</v>
      </c>
      <c r="AG1457" s="2">
        <f t="shared" si="498"/>
        <v>3822.2415000000001</v>
      </c>
      <c r="AH1457" s="25">
        <f t="shared" si="499"/>
        <v>1</v>
      </c>
      <c r="AI1457" s="6">
        <f t="shared" si="500"/>
        <v>-2.5300861349242254E-3</v>
      </c>
      <c r="AJ1457" s="2">
        <f t="shared" si="501"/>
        <v>0.3165541575243862</v>
      </c>
    </row>
    <row r="1458" spans="29:37" x14ac:dyDescent="0.25">
      <c r="AC1458" s="18" t="s">
        <v>248</v>
      </c>
      <c r="AD1458" s="18" t="s">
        <v>249</v>
      </c>
      <c r="AE1458" s="19">
        <v>41617</v>
      </c>
      <c r="AF1458" s="23">
        <v>3947.7</v>
      </c>
      <c r="AG1458" s="2">
        <f t="shared" si="498"/>
        <v>3837.3344999999995</v>
      </c>
      <c r="AH1458" s="25">
        <f t="shared" si="499"/>
        <v>1</v>
      </c>
      <c r="AI1458" s="6">
        <f t="shared" si="500"/>
        <v>7.3798478097775178E-3</v>
      </c>
      <c r="AJ1458" s="2">
        <f t="shared" si="501"/>
        <v>0.3165541575243862</v>
      </c>
    </row>
    <row r="1459" spans="29:37" x14ac:dyDescent="0.25">
      <c r="AC1459" s="18" t="s">
        <v>248</v>
      </c>
      <c r="AD1459" s="18" t="s">
        <v>249</v>
      </c>
      <c r="AE1459" s="19">
        <v>41618</v>
      </c>
      <c r="AF1459" s="23">
        <v>3950.49</v>
      </c>
      <c r="AG1459" s="2">
        <f t="shared" si="498"/>
        <v>3850.8319999999999</v>
      </c>
      <c r="AH1459" s="25">
        <f t="shared" si="499"/>
        <v>1</v>
      </c>
      <c r="AI1459" s="6">
        <f t="shared" si="500"/>
        <v>7.0674063378683982E-4</v>
      </c>
      <c r="AJ1459" s="2">
        <f t="shared" si="501"/>
        <v>0.3165541575243862</v>
      </c>
    </row>
    <row r="1460" spans="29:37" x14ac:dyDescent="0.25">
      <c r="AC1460" s="18" t="s">
        <v>248</v>
      </c>
      <c r="AD1460" s="18" t="s">
        <v>249</v>
      </c>
      <c r="AE1460" s="19">
        <v>41619</v>
      </c>
      <c r="AF1460" s="23">
        <v>3906.78</v>
      </c>
      <c r="AG1460" s="2">
        <f t="shared" si="498"/>
        <v>3865.5830000000001</v>
      </c>
      <c r="AH1460" s="25">
        <f t="shared" si="499"/>
        <v>1</v>
      </c>
      <c r="AI1460" s="6">
        <f t="shared" si="500"/>
        <v>-1.1064450232755818E-2</v>
      </c>
      <c r="AJ1460" s="2">
        <f t="shared" si="501"/>
        <v>0.3165541575243862</v>
      </c>
    </row>
    <row r="1461" spans="29:37" x14ac:dyDescent="0.25">
      <c r="AC1461" s="18" t="s">
        <v>248</v>
      </c>
      <c r="AD1461" s="18" t="s">
        <v>249</v>
      </c>
      <c r="AE1461" s="19">
        <v>41620</v>
      </c>
      <c r="AF1461" s="23">
        <v>3916.96</v>
      </c>
      <c r="AG1461" s="2">
        <f t="shared" si="498"/>
        <v>3878.4395000000004</v>
      </c>
      <c r="AH1461" s="25">
        <f t="shared" si="499"/>
        <v>1</v>
      </c>
      <c r="AI1461" s="6">
        <f t="shared" si="500"/>
        <v>2.6057264550345405E-3</v>
      </c>
      <c r="AJ1461" s="2">
        <f t="shared" si="501"/>
        <v>0.3165541575243862</v>
      </c>
      <c r="AK1461" s="14">
        <f t="shared" si="494"/>
        <v>2.3625847616067341E-2</v>
      </c>
    </row>
    <row r="1462" spans="29:37" x14ac:dyDescent="0.25">
      <c r="AC1462" s="18" t="s">
        <v>248</v>
      </c>
      <c r="AD1462" s="18" t="s">
        <v>249</v>
      </c>
      <c r="AE1462" s="19">
        <v>41621</v>
      </c>
      <c r="AF1462" s="23">
        <v>3925.43</v>
      </c>
      <c r="AG1462" s="2">
        <f t="shared" si="498"/>
        <v>3887.8884999999996</v>
      </c>
      <c r="AH1462" s="25">
        <f t="shared" si="499"/>
        <v>1</v>
      </c>
      <c r="AI1462" s="6">
        <f t="shared" si="500"/>
        <v>2.1623912421877556E-3</v>
      </c>
      <c r="AJ1462" s="2">
        <f t="shared" si="501"/>
        <v>0.3165541575243862</v>
      </c>
    </row>
    <row r="1463" spans="29:37" x14ac:dyDescent="0.25">
      <c r="AC1463" s="18" t="s">
        <v>248</v>
      </c>
      <c r="AD1463" s="18" t="s">
        <v>249</v>
      </c>
      <c r="AE1463" s="19">
        <v>41624</v>
      </c>
      <c r="AF1463" s="23">
        <v>3857.72</v>
      </c>
      <c r="AG1463" s="2">
        <f t="shared" si="498"/>
        <v>3889.3805000000002</v>
      </c>
      <c r="AH1463" s="25">
        <f t="shared" si="499"/>
        <v>0</v>
      </c>
      <c r="AI1463" s="6">
        <f t="shared" si="500"/>
        <v>-1.7249065707451217E-2</v>
      </c>
      <c r="AJ1463" s="2">
        <f t="shared" si="501"/>
        <v>0.3165541575243862</v>
      </c>
    </row>
    <row r="1464" spans="29:37" x14ac:dyDescent="0.25">
      <c r="AC1464" s="18" t="s">
        <v>248</v>
      </c>
      <c r="AD1464" s="18" t="s">
        <v>249</v>
      </c>
      <c r="AE1464" s="19">
        <v>41625</v>
      </c>
      <c r="AF1464" s="23">
        <v>3834.03</v>
      </c>
      <c r="AG1464" s="2">
        <f t="shared" si="498"/>
        <v>3889.0634999999993</v>
      </c>
      <c r="AH1464" s="25">
        <f t="shared" si="499"/>
        <v>0</v>
      </c>
      <c r="AI1464" s="6">
        <f t="shared" si="500"/>
        <v>-6.1409329863234552E-3</v>
      </c>
      <c r="AJ1464" s="2">
        <f t="shared" si="501"/>
        <v>0.31461021965648689</v>
      </c>
    </row>
    <row r="1465" spans="29:37" x14ac:dyDescent="0.25">
      <c r="AC1465" s="18" t="s">
        <v>248</v>
      </c>
      <c r="AD1465" s="18" t="s">
        <v>249</v>
      </c>
      <c r="AE1465" s="19">
        <v>41626</v>
      </c>
      <c r="AF1465" s="23">
        <v>3834.04</v>
      </c>
      <c r="AG1465" s="2">
        <f t="shared" si="498"/>
        <v>3886.836499999999</v>
      </c>
      <c r="AH1465" s="25">
        <f t="shared" si="499"/>
        <v>0</v>
      </c>
      <c r="AI1465" s="6">
        <f t="shared" si="500"/>
        <v>2.6082216362244282E-6</v>
      </c>
      <c r="AJ1465" s="2">
        <f t="shared" si="501"/>
        <v>0.31461104022966879</v>
      </c>
    </row>
    <row r="1466" spans="29:37" x14ac:dyDescent="0.25">
      <c r="AC1466" s="18" t="s">
        <v>248</v>
      </c>
      <c r="AD1466" s="18" t="s">
        <v>249</v>
      </c>
      <c r="AE1466" s="19">
        <v>41627</v>
      </c>
      <c r="AF1466" s="23">
        <v>3795.02</v>
      </c>
      <c r="AG1466" s="2">
        <f t="shared" si="498"/>
        <v>3883.3169999999991</v>
      </c>
      <c r="AH1466" s="25">
        <f t="shared" si="499"/>
        <v>0</v>
      </c>
      <c r="AI1466" s="6">
        <f t="shared" si="500"/>
        <v>-1.0177254280080539E-2</v>
      </c>
      <c r="AJ1466" s="2">
        <f t="shared" si="501"/>
        <v>0.31140916367393079</v>
      </c>
      <c r="AK1466" s="14">
        <f t="shared" si="495"/>
        <v>-1.6253123606689845E-2</v>
      </c>
    </row>
    <row r="1467" spans="29:37" x14ac:dyDescent="0.25">
      <c r="AC1467" s="18" t="s">
        <v>248</v>
      </c>
      <c r="AD1467" s="18" t="s">
        <v>249</v>
      </c>
      <c r="AE1467" s="19">
        <v>41628</v>
      </c>
      <c r="AF1467" s="23">
        <v>3747</v>
      </c>
      <c r="AG1467" s="2">
        <f t="shared" si="498"/>
        <v>3878.5289999999995</v>
      </c>
      <c r="AH1467" s="25">
        <f t="shared" si="499"/>
        <v>0</v>
      </c>
      <c r="AI1467" s="6">
        <f t="shared" si="500"/>
        <v>-1.2653424751384756E-2</v>
      </c>
      <c r="AJ1467" s="2">
        <f t="shared" si="501"/>
        <v>0.30746877125449107</v>
      </c>
    </row>
    <row r="1468" spans="29:37" x14ac:dyDescent="0.25">
      <c r="AC1468" s="18" t="s">
        <v>248</v>
      </c>
      <c r="AD1468" s="18" t="s">
        <v>249</v>
      </c>
      <c r="AE1468" s="19">
        <v>41631</v>
      </c>
      <c r="AF1468" s="23">
        <v>3742.74</v>
      </c>
      <c r="AG1468" s="2">
        <f t="shared" si="498"/>
        <v>3873.6860000000001</v>
      </c>
      <c r="AH1468" s="25">
        <f t="shared" si="499"/>
        <v>0</v>
      </c>
      <c r="AI1468" s="6">
        <f t="shared" si="500"/>
        <v>-1.1369095276221319E-3</v>
      </c>
      <c r="AJ1468" s="2">
        <f t="shared" si="501"/>
        <v>0.30711920707900559</v>
      </c>
    </row>
    <row r="1469" spans="29:37" x14ac:dyDescent="0.25">
      <c r="AC1469" s="18" t="s">
        <v>248</v>
      </c>
      <c r="AD1469" s="18" t="s">
        <v>249</v>
      </c>
      <c r="AE1469" s="19">
        <v>41632</v>
      </c>
      <c r="AF1469" s="23">
        <v>3768.7</v>
      </c>
      <c r="AG1469" s="2">
        <f t="shared" si="498"/>
        <v>3869.8369999999995</v>
      </c>
      <c r="AH1469" s="25">
        <f t="shared" si="499"/>
        <v>0</v>
      </c>
      <c r="AI1469" s="6">
        <f t="shared" si="500"/>
        <v>6.9360949464831734E-3</v>
      </c>
      <c r="AJ1469" s="2">
        <f t="shared" si="501"/>
        <v>0.30924941505919418</v>
      </c>
    </row>
    <row r="1470" spans="29:37" x14ac:dyDescent="0.25">
      <c r="AC1470" s="18" t="s">
        <v>248</v>
      </c>
      <c r="AD1470" s="18" t="s">
        <v>249</v>
      </c>
      <c r="AE1470" s="19">
        <v>41633</v>
      </c>
      <c r="AF1470" s="23">
        <v>3808.45</v>
      </c>
      <c r="AG1470" s="2">
        <f t="shared" si="498"/>
        <v>3865.7719999999995</v>
      </c>
      <c r="AH1470" s="25">
        <f t="shared" si="499"/>
        <v>0</v>
      </c>
      <c r="AI1470" s="6">
        <f t="shared" si="500"/>
        <v>1.0547403613978323E-2</v>
      </c>
      <c r="AJ1470" s="2">
        <f t="shared" si="501"/>
        <v>0.31251119345721018</v>
      </c>
    </row>
    <row r="1471" spans="29:37" x14ac:dyDescent="0.25">
      <c r="AC1471" s="18" t="s">
        <v>248</v>
      </c>
      <c r="AD1471" s="18" t="s">
        <v>249</v>
      </c>
      <c r="AE1471" s="19">
        <v>41634</v>
      </c>
      <c r="AF1471" s="23">
        <v>3743.13</v>
      </c>
      <c r="AG1471" s="2">
        <f t="shared" si="498"/>
        <v>3856.7949999999996</v>
      </c>
      <c r="AH1471" s="25">
        <f t="shared" si="499"/>
        <v>0</v>
      </c>
      <c r="AI1471" s="6">
        <f t="shared" si="500"/>
        <v>-1.7151334532421236E-2</v>
      </c>
      <c r="AJ1471" s="2">
        <f t="shared" si="501"/>
        <v>0.30715120943309937</v>
      </c>
      <c r="AK1471" s="14">
        <f t="shared" ref="AK1471" si="505">AJ1471/AJ1461-1</f>
        <v>-2.9704073908940698E-2</v>
      </c>
    </row>
    <row r="1472" spans="29:37" x14ac:dyDescent="0.25">
      <c r="AC1472" s="18" t="s">
        <v>248</v>
      </c>
      <c r="AD1472" s="18" t="s">
        <v>249</v>
      </c>
      <c r="AE1472" s="19">
        <v>41635</v>
      </c>
      <c r="AF1472" s="23">
        <v>3800.77</v>
      </c>
      <c r="AG1472" s="2">
        <f t="shared" si="498"/>
        <v>3849.5144999999998</v>
      </c>
      <c r="AH1472" s="25">
        <f t="shared" si="499"/>
        <v>0</v>
      </c>
      <c r="AI1472" s="6">
        <f t="shared" si="500"/>
        <v>1.5398877410081946E-2</v>
      </c>
      <c r="AJ1472" s="2">
        <f t="shared" si="501"/>
        <v>0.31188099325351809</v>
      </c>
    </row>
    <row r="1473" spans="29:37" x14ac:dyDescent="0.25">
      <c r="AC1473" s="18" t="s">
        <v>248</v>
      </c>
      <c r="AD1473" s="18" t="s">
        <v>249</v>
      </c>
      <c r="AE1473" s="19">
        <v>41638</v>
      </c>
      <c r="AF1473" s="23">
        <v>3813</v>
      </c>
      <c r="AG1473" s="2">
        <f t="shared" si="498"/>
        <v>3851.6210000000001</v>
      </c>
      <c r="AH1473" s="25">
        <f t="shared" si="499"/>
        <v>0</v>
      </c>
      <c r="AI1473" s="6">
        <f t="shared" si="500"/>
        <v>3.2177690310122298E-3</v>
      </c>
      <c r="AJ1473" s="2">
        <f t="shared" si="501"/>
        <v>0.31288455425497058</v>
      </c>
    </row>
    <row r="1474" spans="29:37" x14ac:dyDescent="0.25">
      <c r="AC1474" s="18" t="s">
        <v>248</v>
      </c>
      <c r="AD1474" s="18" t="s">
        <v>249</v>
      </c>
      <c r="AE1474" s="19">
        <v>41639</v>
      </c>
      <c r="AF1474" s="23">
        <v>3829.1</v>
      </c>
      <c r="AG1474" s="2">
        <f t="shared" si="498"/>
        <v>3850.078</v>
      </c>
      <c r="AH1474" s="25">
        <f t="shared" si="499"/>
        <v>0</v>
      </c>
      <c r="AI1474" s="6">
        <f t="shared" si="500"/>
        <v>4.2223970626802387E-3</v>
      </c>
      <c r="AJ1474" s="2">
        <f t="shared" si="501"/>
        <v>0.31420567707781477</v>
      </c>
    </row>
    <row r="1475" spans="29:37" x14ac:dyDescent="0.25">
      <c r="AC1475" s="18" t="s">
        <v>248</v>
      </c>
      <c r="AD1475" s="18" t="s">
        <v>249</v>
      </c>
      <c r="AE1475" s="19">
        <v>41641</v>
      </c>
      <c r="AF1475" s="23">
        <v>3847.88</v>
      </c>
      <c r="AG1475" s="2">
        <f t="shared" si="498"/>
        <v>3845.8220000000001</v>
      </c>
      <c r="AH1475" s="25">
        <f t="shared" si="499"/>
        <v>1</v>
      </c>
      <c r="AI1475" s="6">
        <f t="shared" si="500"/>
        <v>4.9045467603354709E-3</v>
      </c>
      <c r="AJ1475" s="2">
        <f t="shared" si="501"/>
        <v>0.31574671351340577</v>
      </c>
    </row>
    <row r="1476" spans="29:37" x14ac:dyDescent="0.25">
      <c r="AC1476" s="18" t="s">
        <v>248</v>
      </c>
      <c r="AD1476" s="18" t="s">
        <v>249</v>
      </c>
      <c r="AE1476" s="19">
        <v>41642</v>
      </c>
      <c r="AF1476" s="23">
        <v>3816.32</v>
      </c>
      <c r="AG1476" s="2">
        <f t="shared" si="498"/>
        <v>3840.2019999999998</v>
      </c>
      <c r="AH1476" s="25">
        <f t="shared" si="499"/>
        <v>0</v>
      </c>
      <c r="AI1476" s="6">
        <f t="shared" si="500"/>
        <v>-8.2019189787623237E-3</v>
      </c>
      <c r="AJ1476" s="2">
        <f t="shared" si="501"/>
        <v>0.31574671351340577</v>
      </c>
      <c r="AK1476" s="14">
        <f t="shared" si="497"/>
        <v>1.3928780348984038E-2</v>
      </c>
    </row>
    <row r="1477" spans="29:37" x14ac:dyDescent="0.25">
      <c r="AC1477" s="18" t="s">
        <v>248</v>
      </c>
      <c r="AD1477" s="18" t="s">
        <v>249</v>
      </c>
      <c r="AE1477" s="19">
        <v>41645</v>
      </c>
      <c r="AF1477" s="23">
        <v>3710.9</v>
      </c>
      <c r="AG1477" s="2">
        <f t="shared" si="498"/>
        <v>3829.8079999999995</v>
      </c>
      <c r="AH1477" s="25">
        <f t="shared" si="499"/>
        <v>0</v>
      </c>
      <c r="AI1477" s="6">
        <f t="shared" si="500"/>
        <v>-2.7623469730001737E-2</v>
      </c>
      <c r="AJ1477" s="2">
        <f t="shared" si="501"/>
        <v>0.30702469373032065</v>
      </c>
    </row>
    <row r="1478" spans="29:37" x14ac:dyDescent="0.25">
      <c r="AC1478" s="18" t="s">
        <v>248</v>
      </c>
      <c r="AD1478" s="18" t="s">
        <v>249</v>
      </c>
      <c r="AE1478" s="19">
        <v>41646</v>
      </c>
      <c r="AF1478" s="23">
        <v>3733.66</v>
      </c>
      <c r="AG1478" s="2">
        <f t="shared" si="498"/>
        <v>3819.1059999999989</v>
      </c>
      <c r="AH1478" s="25">
        <f t="shared" si="499"/>
        <v>0</v>
      </c>
      <c r="AI1478" s="6">
        <f t="shared" si="500"/>
        <v>6.1332830310705244E-3</v>
      </c>
      <c r="AJ1478" s="2">
        <f t="shared" si="501"/>
        <v>0.30890776307449647</v>
      </c>
    </row>
    <row r="1479" spans="29:37" x14ac:dyDescent="0.25">
      <c r="AC1479" s="18" t="s">
        <v>248</v>
      </c>
      <c r="AD1479" s="18" t="s">
        <v>249</v>
      </c>
      <c r="AE1479" s="19">
        <v>41647</v>
      </c>
      <c r="AF1479" s="23">
        <v>3738.21</v>
      </c>
      <c r="AG1479" s="2">
        <f t="shared" si="498"/>
        <v>3808.4919999999997</v>
      </c>
      <c r="AH1479" s="25">
        <f t="shared" si="499"/>
        <v>0</v>
      </c>
      <c r="AI1479" s="6">
        <f t="shared" si="500"/>
        <v>1.2186433687053633E-3</v>
      </c>
      <c r="AJ1479" s="2">
        <f t="shared" si="501"/>
        <v>0.30928421147150881</v>
      </c>
    </row>
    <row r="1480" spans="29:37" x14ac:dyDescent="0.25">
      <c r="AC1480" s="18" t="s">
        <v>248</v>
      </c>
      <c r="AD1480" s="18" t="s">
        <v>249</v>
      </c>
      <c r="AE1480" s="19">
        <v>41648</v>
      </c>
      <c r="AF1480" s="23">
        <v>3696.02</v>
      </c>
      <c r="AG1480" s="2">
        <f t="shared" si="498"/>
        <v>3797.9540000000002</v>
      </c>
      <c r="AH1480" s="25">
        <f t="shared" si="499"/>
        <v>0</v>
      </c>
      <c r="AI1480" s="6">
        <f t="shared" si="500"/>
        <v>-1.1286150323283062E-2</v>
      </c>
      <c r="AJ1480" s="2">
        <f t="shared" si="501"/>
        <v>0.30579358336822327</v>
      </c>
    </row>
    <row r="1481" spans="29:37" x14ac:dyDescent="0.25">
      <c r="AC1481" s="18" t="s">
        <v>248</v>
      </c>
      <c r="AD1481" s="18" t="s">
        <v>249</v>
      </c>
      <c r="AE1481" s="19">
        <v>41649</v>
      </c>
      <c r="AF1481" s="23">
        <v>3628.63</v>
      </c>
      <c r="AG1481" s="2">
        <f t="shared" si="498"/>
        <v>3783.5375000000008</v>
      </c>
      <c r="AH1481" s="25">
        <f t="shared" si="499"/>
        <v>0</v>
      </c>
      <c r="AI1481" s="6">
        <f t="shared" si="500"/>
        <v>-1.8233126444120895E-2</v>
      </c>
      <c r="AJ1481" s="2">
        <f t="shared" si="501"/>
        <v>0.30021801029686962</v>
      </c>
      <c r="AK1481" s="14">
        <f t="shared" ref="AK1481" si="506">AJ1481/AJ1471-1</f>
        <v>-2.2572592662181479E-2</v>
      </c>
    </row>
    <row r="1482" spans="29:37" x14ac:dyDescent="0.25">
      <c r="AC1482" s="18" t="s">
        <v>248</v>
      </c>
      <c r="AD1482" s="18" t="s">
        <v>249</v>
      </c>
      <c r="AE1482" s="19">
        <v>41652</v>
      </c>
      <c r="AF1482" s="23">
        <v>3612.02</v>
      </c>
      <c r="AG1482" s="2">
        <f t="shared" si="498"/>
        <v>3767.8669999999997</v>
      </c>
      <c r="AH1482" s="25">
        <f t="shared" si="499"/>
        <v>0</v>
      </c>
      <c r="AI1482" s="6">
        <f t="shared" si="500"/>
        <v>-4.5774851665780769E-3</v>
      </c>
      <c r="AJ1482" s="2">
        <f t="shared" si="501"/>
        <v>0.29884376680799613</v>
      </c>
    </row>
    <row r="1483" spans="29:37" x14ac:dyDescent="0.25">
      <c r="AC1483" s="18" t="s">
        <v>248</v>
      </c>
      <c r="AD1483" s="18" t="s">
        <v>249</v>
      </c>
      <c r="AE1483" s="19">
        <v>41653</v>
      </c>
      <c r="AF1483" s="23">
        <v>3683.53</v>
      </c>
      <c r="AG1483" s="2">
        <f t="shared" si="498"/>
        <v>3759.1575000000003</v>
      </c>
      <c r="AH1483" s="25">
        <f t="shared" si="499"/>
        <v>0</v>
      </c>
      <c r="AI1483" s="6">
        <f t="shared" si="500"/>
        <v>1.9797786280253193E-2</v>
      </c>
      <c r="AJ1483" s="2">
        <f t="shared" si="501"/>
        <v>0.30476021183444668</v>
      </c>
    </row>
    <row r="1484" spans="29:37" x14ac:dyDescent="0.25">
      <c r="AC1484" s="18" t="s">
        <v>248</v>
      </c>
      <c r="AD1484" s="18" t="s">
        <v>249</v>
      </c>
      <c r="AE1484" s="19">
        <v>41654</v>
      </c>
      <c r="AF1484" s="23">
        <v>3708.14</v>
      </c>
      <c r="AG1484" s="2">
        <f t="shared" si="498"/>
        <v>3752.8629999999998</v>
      </c>
      <c r="AH1484" s="25">
        <f t="shared" si="499"/>
        <v>0</v>
      </c>
      <c r="AI1484" s="6">
        <f t="shared" si="500"/>
        <v>6.6810912358523655E-3</v>
      </c>
      <c r="AJ1484" s="2">
        <f t="shared" si="501"/>
        <v>0.30679634261477029</v>
      </c>
    </row>
    <row r="1485" spans="29:37" x14ac:dyDescent="0.25">
      <c r="AC1485" s="18" t="s">
        <v>248</v>
      </c>
      <c r="AD1485" s="18" t="s">
        <v>249</v>
      </c>
      <c r="AE1485" s="19">
        <v>41655</v>
      </c>
      <c r="AF1485" s="23">
        <v>3714.31</v>
      </c>
      <c r="AG1485" s="2">
        <f t="shared" si="498"/>
        <v>3746.8764999999994</v>
      </c>
      <c r="AH1485" s="25">
        <f t="shared" si="499"/>
        <v>0</v>
      </c>
      <c r="AI1485" s="6">
        <f t="shared" si="500"/>
        <v>1.6639069722286237E-3</v>
      </c>
      <c r="AJ1485" s="2">
        <f t="shared" si="501"/>
        <v>0.30730682318830127</v>
      </c>
    </row>
    <row r="1486" spans="29:37" x14ac:dyDescent="0.25">
      <c r="AC1486" s="18" t="s">
        <v>248</v>
      </c>
      <c r="AD1486" s="18" t="s">
        <v>249</v>
      </c>
      <c r="AE1486" s="19">
        <v>41656</v>
      </c>
      <c r="AF1486" s="23">
        <v>3671.92</v>
      </c>
      <c r="AG1486" s="2">
        <f t="shared" si="498"/>
        <v>3740.7214999999987</v>
      </c>
      <c r="AH1486" s="25">
        <f t="shared" si="499"/>
        <v>0</v>
      </c>
      <c r="AI1486" s="6">
        <f t="shared" si="500"/>
        <v>-1.141261768673052E-2</v>
      </c>
      <c r="AJ1486" s="2">
        <f t="shared" si="501"/>
        <v>0.30379964790272951</v>
      </c>
      <c r="AK1486" s="14">
        <f t="shared" ref="AK1486:AK1536" si="507">AJ1486/AJ1476-1</f>
        <v>-3.7837497903739914E-2</v>
      </c>
    </row>
    <row r="1487" spans="29:37" x14ac:dyDescent="0.25">
      <c r="AC1487" s="18" t="s">
        <v>248</v>
      </c>
      <c r="AD1487" s="18" t="s">
        <v>249</v>
      </c>
      <c r="AE1487" s="19">
        <v>41659</v>
      </c>
      <c r="AF1487" s="23">
        <v>3644.13</v>
      </c>
      <c r="AG1487" s="2">
        <f t="shared" si="498"/>
        <v>3735.578</v>
      </c>
      <c r="AH1487" s="25">
        <f t="shared" si="499"/>
        <v>0</v>
      </c>
      <c r="AI1487" s="6">
        <f t="shared" si="500"/>
        <v>-7.5682476742412463E-3</v>
      </c>
      <c r="AJ1487" s="2">
        <f t="shared" si="501"/>
        <v>0.30150041692405438</v>
      </c>
    </row>
    <row r="1488" spans="29:37" x14ac:dyDescent="0.25">
      <c r="AC1488" s="18" t="s">
        <v>248</v>
      </c>
      <c r="AD1488" s="18" t="s">
        <v>249</v>
      </c>
      <c r="AE1488" s="19">
        <v>41660</v>
      </c>
      <c r="AF1488" s="23">
        <v>3700.11</v>
      </c>
      <c r="AG1488" s="2">
        <f t="shared" si="498"/>
        <v>3733.4464999999996</v>
      </c>
      <c r="AH1488" s="25">
        <f t="shared" si="499"/>
        <v>0</v>
      </c>
      <c r="AI1488" s="6">
        <f t="shared" si="500"/>
        <v>1.5361691267874678E-2</v>
      </c>
      <c r="AJ1488" s="2">
        <f t="shared" si="501"/>
        <v>0.30613197324597718</v>
      </c>
    </row>
    <row r="1489" spans="29:37" x14ac:dyDescent="0.25">
      <c r="AC1489" s="18" t="s">
        <v>248</v>
      </c>
      <c r="AD1489" s="18" t="s">
        <v>249</v>
      </c>
      <c r="AE1489" s="19">
        <v>41661</v>
      </c>
      <c r="AF1489" s="23">
        <v>3799.04</v>
      </c>
      <c r="AG1489" s="2">
        <f t="shared" si="498"/>
        <v>3734.9634999999994</v>
      </c>
      <c r="AH1489" s="25">
        <f t="shared" si="499"/>
        <v>1</v>
      </c>
      <c r="AI1489" s="6">
        <f t="shared" si="500"/>
        <v>2.6737042952777124E-2</v>
      </c>
      <c r="AJ1489" s="2">
        <f t="shared" si="501"/>
        <v>0.31431703696387331</v>
      </c>
    </row>
    <row r="1490" spans="29:37" x14ac:dyDescent="0.25">
      <c r="AC1490" s="18" t="s">
        <v>248</v>
      </c>
      <c r="AD1490" s="18" t="s">
        <v>249</v>
      </c>
      <c r="AE1490" s="19">
        <v>41662</v>
      </c>
      <c r="AF1490" s="23">
        <v>3825.49</v>
      </c>
      <c r="AG1490" s="2">
        <f t="shared" si="498"/>
        <v>3735.8154999999992</v>
      </c>
      <c r="AH1490" s="25">
        <f t="shared" si="499"/>
        <v>1</v>
      </c>
      <c r="AI1490" s="6">
        <f t="shared" si="500"/>
        <v>6.9622852088948584E-3</v>
      </c>
      <c r="AJ1490" s="2">
        <f t="shared" si="501"/>
        <v>0.31431703696387331</v>
      </c>
    </row>
    <row r="1491" spans="29:37" x14ac:dyDescent="0.25">
      <c r="AC1491" s="18" t="s">
        <v>248</v>
      </c>
      <c r="AD1491" s="18" t="s">
        <v>249</v>
      </c>
      <c r="AE1491" s="19">
        <v>41663</v>
      </c>
      <c r="AF1491" s="23">
        <v>3882.67</v>
      </c>
      <c r="AG1491" s="2">
        <f t="shared" si="498"/>
        <v>3742.7924999999996</v>
      </c>
      <c r="AH1491" s="25">
        <f t="shared" si="499"/>
        <v>1</v>
      </c>
      <c r="AI1491" s="6">
        <f t="shared" si="500"/>
        <v>1.4947104815330903E-2</v>
      </c>
      <c r="AJ1491" s="2">
        <f t="shared" si="501"/>
        <v>0.31431703696387331</v>
      </c>
      <c r="AK1491" s="14">
        <f t="shared" ref="AK1491:AK1541" si="508">AJ1491/AJ1481-1</f>
        <v>4.6962627768606824E-2</v>
      </c>
    </row>
    <row r="1492" spans="29:37" x14ac:dyDescent="0.25">
      <c r="AC1492" s="18" t="s">
        <v>248</v>
      </c>
      <c r="AD1492" s="18" t="s">
        <v>249</v>
      </c>
      <c r="AE1492" s="19">
        <v>41666</v>
      </c>
      <c r="AF1492" s="23">
        <v>3881.95</v>
      </c>
      <c r="AG1492" s="2">
        <f t="shared" si="498"/>
        <v>3746.8514999999993</v>
      </c>
      <c r="AH1492" s="25">
        <f t="shared" si="499"/>
        <v>1</v>
      </c>
      <c r="AI1492" s="6">
        <f t="shared" si="500"/>
        <v>-1.85439401236831E-4</v>
      </c>
      <c r="AJ1492" s="2">
        <f t="shared" si="501"/>
        <v>0.31431703696387331</v>
      </c>
    </row>
    <row r="1493" spans="29:37" x14ac:dyDescent="0.25">
      <c r="AC1493" s="18" t="s">
        <v>248</v>
      </c>
      <c r="AD1493" s="18" t="s">
        <v>249</v>
      </c>
      <c r="AE1493" s="19">
        <v>41667</v>
      </c>
      <c r="AF1493" s="23">
        <v>3873.81</v>
      </c>
      <c r="AG1493" s="2">
        <f t="shared" si="498"/>
        <v>3749.8919999999989</v>
      </c>
      <c r="AH1493" s="25">
        <f t="shared" si="499"/>
        <v>1</v>
      </c>
      <c r="AI1493" s="6">
        <f t="shared" si="500"/>
        <v>-2.0968842978399405E-3</v>
      </c>
      <c r="AJ1493" s="2">
        <f t="shared" si="501"/>
        <v>0.31431703696387331</v>
      </c>
    </row>
    <row r="1494" spans="29:37" x14ac:dyDescent="0.25">
      <c r="AC1494" s="18" t="s">
        <v>248</v>
      </c>
      <c r="AD1494" s="18" t="s">
        <v>249</v>
      </c>
      <c r="AE1494" s="19">
        <v>41668</v>
      </c>
      <c r="AF1494" s="23">
        <v>3908.45</v>
      </c>
      <c r="AG1494" s="2">
        <f t="shared" ref="AG1494:AG1557" si="509">AVERAGE(AF1475:AF1494)</f>
        <v>3753.8594999999996</v>
      </c>
      <c r="AH1494" s="25">
        <f t="shared" ref="AH1494:AH1557" si="510">IF(AF1494&gt;AG1494,1,0)</f>
        <v>1</v>
      </c>
      <c r="AI1494" s="6">
        <f t="shared" si="500"/>
        <v>8.9421009290595599E-3</v>
      </c>
      <c r="AJ1494" s="2">
        <f t="shared" si="501"/>
        <v>0.31431703696387331</v>
      </c>
    </row>
    <row r="1495" spans="29:37" x14ac:dyDescent="0.25">
      <c r="AC1495" s="18" t="s">
        <v>248</v>
      </c>
      <c r="AD1495" s="18" t="s">
        <v>249</v>
      </c>
      <c r="AE1495" s="19">
        <v>41669</v>
      </c>
      <c r="AF1495" s="23">
        <v>3885.42</v>
      </c>
      <c r="AG1495" s="2">
        <f t="shared" si="509"/>
        <v>3755.7364999999991</v>
      </c>
      <c r="AH1495" s="25">
        <f t="shared" si="510"/>
        <v>1</v>
      </c>
      <c r="AI1495" s="6">
        <f t="shared" ref="AI1495:AI1558" si="511">AF1495/AF1494-1</f>
        <v>-5.8923614220470766E-3</v>
      </c>
      <c r="AJ1495" s="2">
        <f t="shared" ref="AJ1495:AJ1558" si="512">IF(AH1494&lt;1,AJ1494*(1+AI1495), AJ1494)</f>
        <v>0.31431703696387331</v>
      </c>
    </row>
    <row r="1496" spans="29:37" x14ac:dyDescent="0.25">
      <c r="AC1496" s="18" t="s">
        <v>248</v>
      </c>
      <c r="AD1496" s="18" t="s">
        <v>249</v>
      </c>
      <c r="AE1496" s="19">
        <v>41677</v>
      </c>
      <c r="AF1496" s="23">
        <v>3957.67</v>
      </c>
      <c r="AG1496" s="2">
        <f t="shared" si="509"/>
        <v>3762.8039999999992</v>
      </c>
      <c r="AH1496" s="25">
        <f t="shared" si="510"/>
        <v>1</v>
      </c>
      <c r="AI1496" s="6">
        <f t="shared" si="511"/>
        <v>1.8595158309783866E-2</v>
      </c>
      <c r="AJ1496" s="2">
        <f t="shared" si="512"/>
        <v>0.31431703696387331</v>
      </c>
      <c r="AK1496" s="14">
        <f t="shared" ref="AK1496" si="513">AJ1496/AJ1486-1</f>
        <v>3.4619490620710902E-2</v>
      </c>
    </row>
    <row r="1497" spans="29:37" x14ac:dyDescent="0.25">
      <c r="AC1497" s="18" t="s">
        <v>248</v>
      </c>
      <c r="AD1497" s="18" t="s">
        <v>249</v>
      </c>
      <c r="AE1497" s="19">
        <v>41680</v>
      </c>
      <c r="AF1497" s="23">
        <v>4074.63</v>
      </c>
      <c r="AG1497" s="2">
        <f t="shared" si="509"/>
        <v>3780.9904999999999</v>
      </c>
      <c r="AH1497" s="25">
        <f t="shared" si="510"/>
        <v>1</v>
      </c>
      <c r="AI1497" s="6">
        <f t="shared" si="511"/>
        <v>2.9552741891062162E-2</v>
      </c>
      <c r="AJ1497" s="2">
        <f t="shared" si="512"/>
        <v>0.31431703696387331</v>
      </c>
    </row>
    <row r="1498" spans="29:37" x14ac:dyDescent="0.25">
      <c r="AC1498" s="18" t="s">
        <v>248</v>
      </c>
      <c r="AD1498" s="18" t="s">
        <v>249</v>
      </c>
      <c r="AE1498" s="19">
        <v>41681</v>
      </c>
      <c r="AF1498" s="23">
        <v>4080.38</v>
      </c>
      <c r="AG1498" s="2">
        <f t="shared" si="509"/>
        <v>3798.3265000000001</v>
      </c>
      <c r="AH1498" s="25">
        <f t="shared" si="510"/>
        <v>1</v>
      </c>
      <c r="AI1498" s="6">
        <f t="shared" si="511"/>
        <v>1.4111710756559148E-3</v>
      </c>
      <c r="AJ1498" s="2">
        <f t="shared" si="512"/>
        <v>0.31431703696387331</v>
      </c>
    </row>
    <row r="1499" spans="29:37" x14ac:dyDescent="0.25">
      <c r="AC1499" s="18" t="s">
        <v>248</v>
      </c>
      <c r="AD1499" s="18" t="s">
        <v>249</v>
      </c>
      <c r="AE1499" s="19">
        <v>41682</v>
      </c>
      <c r="AF1499" s="23">
        <v>4125.41</v>
      </c>
      <c r="AG1499" s="2">
        <f t="shared" si="509"/>
        <v>3817.6864999999998</v>
      </c>
      <c r="AH1499" s="25">
        <f t="shared" si="510"/>
        <v>1</v>
      </c>
      <c r="AI1499" s="6">
        <f t="shared" si="511"/>
        <v>1.1035736867644586E-2</v>
      </c>
      <c r="AJ1499" s="2">
        <f t="shared" si="512"/>
        <v>0.31431703696387331</v>
      </c>
    </row>
    <row r="1500" spans="29:37" x14ac:dyDescent="0.25">
      <c r="AC1500" s="18" t="s">
        <v>248</v>
      </c>
      <c r="AD1500" s="18" t="s">
        <v>249</v>
      </c>
      <c r="AE1500" s="19">
        <v>41683</v>
      </c>
      <c r="AF1500" s="23">
        <v>4064.42</v>
      </c>
      <c r="AG1500" s="2">
        <f t="shared" si="509"/>
        <v>3836.1064999999994</v>
      </c>
      <c r="AH1500" s="25">
        <f t="shared" si="510"/>
        <v>1</v>
      </c>
      <c r="AI1500" s="6">
        <f t="shared" si="511"/>
        <v>-1.4783985106934794E-2</v>
      </c>
      <c r="AJ1500" s="2">
        <f t="shared" si="512"/>
        <v>0.31431703696387331</v>
      </c>
    </row>
    <row r="1501" spans="29:37" x14ac:dyDescent="0.25">
      <c r="AC1501" s="18" t="s">
        <v>248</v>
      </c>
      <c r="AD1501" s="18" t="s">
        <v>249</v>
      </c>
      <c r="AE1501" s="19">
        <v>41684</v>
      </c>
      <c r="AF1501" s="23">
        <v>4134.16</v>
      </c>
      <c r="AG1501" s="2">
        <f t="shared" si="509"/>
        <v>3861.3829999999994</v>
      </c>
      <c r="AH1501" s="25">
        <f t="shared" si="510"/>
        <v>1</v>
      </c>
      <c r="AI1501" s="6">
        <f t="shared" si="511"/>
        <v>1.7158659784175745E-2</v>
      </c>
      <c r="AJ1501" s="2">
        <f t="shared" si="512"/>
        <v>0.31431703696387331</v>
      </c>
      <c r="AK1501" s="14">
        <f t="shared" ref="AK1501:AK1551" si="514">AJ1501/AJ1491-1</f>
        <v>0</v>
      </c>
    </row>
    <row r="1502" spans="29:37" x14ac:dyDescent="0.25">
      <c r="AC1502" s="18" t="s">
        <v>248</v>
      </c>
      <c r="AD1502" s="18" t="s">
        <v>249</v>
      </c>
      <c r="AE1502" s="19">
        <v>41687</v>
      </c>
      <c r="AF1502" s="23">
        <v>4212.75</v>
      </c>
      <c r="AG1502" s="2">
        <f t="shared" si="509"/>
        <v>3891.4194999999991</v>
      </c>
      <c r="AH1502" s="25">
        <f t="shared" si="510"/>
        <v>1</v>
      </c>
      <c r="AI1502" s="6">
        <f t="shared" si="511"/>
        <v>1.900990769588029E-2</v>
      </c>
      <c r="AJ1502" s="2">
        <f t="shared" si="512"/>
        <v>0.31431703696387331</v>
      </c>
    </row>
    <row r="1503" spans="29:37" x14ac:dyDescent="0.25">
      <c r="AC1503" s="18" t="s">
        <v>248</v>
      </c>
      <c r="AD1503" s="18" t="s">
        <v>249</v>
      </c>
      <c r="AE1503" s="19">
        <v>41688</v>
      </c>
      <c r="AF1503" s="23">
        <v>4207.7</v>
      </c>
      <c r="AG1503" s="2">
        <f t="shared" si="509"/>
        <v>3917.6279999999992</v>
      </c>
      <c r="AH1503" s="25">
        <f t="shared" si="510"/>
        <v>1</v>
      </c>
      <c r="AI1503" s="6">
        <f t="shared" si="511"/>
        <v>-1.1987419144264821E-3</v>
      </c>
      <c r="AJ1503" s="2">
        <f t="shared" si="512"/>
        <v>0.31431703696387331</v>
      </c>
    </row>
    <row r="1504" spans="29:37" x14ac:dyDescent="0.25">
      <c r="AC1504" s="18" t="s">
        <v>248</v>
      </c>
      <c r="AD1504" s="18" t="s">
        <v>249</v>
      </c>
      <c r="AE1504" s="19">
        <v>41689</v>
      </c>
      <c r="AF1504" s="23">
        <v>4207.99</v>
      </c>
      <c r="AG1504" s="2">
        <f t="shared" si="509"/>
        <v>3942.6204999999995</v>
      </c>
      <c r="AH1504" s="25">
        <f t="shared" si="510"/>
        <v>1</v>
      </c>
      <c r="AI1504" s="6">
        <f t="shared" si="511"/>
        <v>6.8921263397969668E-5</v>
      </c>
      <c r="AJ1504" s="2">
        <f t="shared" si="512"/>
        <v>0.31431703696387331</v>
      </c>
    </row>
    <row r="1505" spans="29:37" x14ac:dyDescent="0.25">
      <c r="AC1505" s="18" t="s">
        <v>248</v>
      </c>
      <c r="AD1505" s="18" t="s">
        <v>249</v>
      </c>
      <c r="AE1505" s="19">
        <v>41690</v>
      </c>
      <c r="AF1505" s="23">
        <v>4149.07</v>
      </c>
      <c r="AG1505" s="2">
        <f t="shared" si="509"/>
        <v>3964.3584999999994</v>
      </c>
      <c r="AH1505" s="25">
        <f t="shared" si="510"/>
        <v>1</v>
      </c>
      <c r="AI1505" s="6">
        <f t="shared" si="511"/>
        <v>-1.4001934415243444E-2</v>
      </c>
      <c r="AJ1505" s="2">
        <f t="shared" si="512"/>
        <v>0.31431703696387331</v>
      </c>
    </row>
    <row r="1506" spans="29:37" x14ac:dyDescent="0.25">
      <c r="AC1506" s="18" t="s">
        <v>248</v>
      </c>
      <c r="AD1506" s="18" t="s">
        <v>249</v>
      </c>
      <c r="AE1506" s="19">
        <v>41691</v>
      </c>
      <c r="AF1506" s="23">
        <v>4121.92</v>
      </c>
      <c r="AG1506" s="2">
        <f t="shared" si="509"/>
        <v>3986.8584999999998</v>
      </c>
      <c r="AH1506" s="25">
        <f t="shared" si="510"/>
        <v>1</v>
      </c>
      <c r="AI1506" s="6">
        <f t="shared" si="511"/>
        <v>-6.5436350796683751E-3</v>
      </c>
      <c r="AJ1506" s="2">
        <f t="shared" si="512"/>
        <v>0.31431703696387331</v>
      </c>
      <c r="AK1506" s="14">
        <f t="shared" ref="AK1506" si="515">AJ1506/AJ1496-1</f>
        <v>0</v>
      </c>
    </row>
    <row r="1507" spans="29:37" x14ac:dyDescent="0.25">
      <c r="AC1507" s="18" t="s">
        <v>248</v>
      </c>
      <c r="AD1507" s="18" t="s">
        <v>249</v>
      </c>
      <c r="AE1507" s="19">
        <v>41694</v>
      </c>
      <c r="AF1507" s="23">
        <v>4105.79</v>
      </c>
      <c r="AG1507" s="2">
        <f t="shared" si="509"/>
        <v>4009.9414999999995</v>
      </c>
      <c r="AH1507" s="25">
        <f t="shared" si="510"/>
        <v>1</v>
      </c>
      <c r="AI1507" s="6">
        <f t="shared" si="511"/>
        <v>-3.91322490489876E-3</v>
      </c>
      <c r="AJ1507" s="2">
        <f t="shared" si="512"/>
        <v>0.31431703696387331</v>
      </c>
    </row>
    <row r="1508" spans="29:37" x14ac:dyDescent="0.25">
      <c r="AC1508" s="18" t="s">
        <v>248</v>
      </c>
      <c r="AD1508" s="18" t="s">
        <v>249</v>
      </c>
      <c r="AE1508" s="19">
        <v>41695</v>
      </c>
      <c r="AF1508" s="23">
        <v>3961.44</v>
      </c>
      <c r="AG1508" s="2">
        <f t="shared" si="509"/>
        <v>4023.0079999999994</v>
      </c>
      <c r="AH1508" s="25">
        <f t="shared" si="510"/>
        <v>0</v>
      </c>
      <c r="AI1508" s="6">
        <f t="shared" si="511"/>
        <v>-3.5157667586505847E-2</v>
      </c>
      <c r="AJ1508" s="2">
        <f t="shared" si="512"/>
        <v>0.31431703696387331</v>
      </c>
    </row>
    <row r="1509" spans="29:37" x14ac:dyDescent="0.25">
      <c r="AC1509" s="18" t="s">
        <v>248</v>
      </c>
      <c r="AD1509" s="18" t="s">
        <v>249</v>
      </c>
      <c r="AE1509" s="19">
        <v>41696</v>
      </c>
      <c r="AF1509" s="23">
        <v>3987.48</v>
      </c>
      <c r="AG1509" s="2">
        <f t="shared" si="509"/>
        <v>4032.4299999999994</v>
      </c>
      <c r="AH1509" s="25">
        <f t="shared" si="510"/>
        <v>0</v>
      </c>
      <c r="AI1509" s="6">
        <f t="shared" si="511"/>
        <v>6.5733672603902615E-3</v>
      </c>
      <c r="AJ1509" s="2">
        <f t="shared" si="512"/>
        <v>0.31638315828403452</v>
      </c>
    </row>
    <row r="1510" spans="29:37" x14ac:dyDescent="0.25">
      <c r="AC1510" s="18" t="s">
        <v>248</v>
      </c>
      <c r="AD1510" s="18" t="s">
        <v>249</v>
      </c>
      <c r="AE1510" s="19">
        <v>41697</v>
      </c>
      <c r="AF1510" s="23">
        <v>3934.73</v>
      </c>
      <c r="AG1510" s="2">
        <f t="shared" si="509"/>
        <v>4037.8919999999989</v>
      </c>
      <c r="AH1510" s="25">
        <f t="shared" si="510"/>
        <v>0</v>
      </c>
      <c r="AI1510" s="6">
        <f t="shared" si="511"/>
        <v>-1.3228906477273816E-2</v>
      </c>
      <c r="AJ1510" s="2">
        <f t="shared" si="512"/>
        <v>0.31219775507211051</v>
      </c>
    </row>
    <row r="1511" spans="29:37" x14ac:dyDescent="0.25">
      <c r="AC1511" s="18" t="s">
        <v>248</v>
      </c>
      <c r="AD1511" s="18" t="s">
        <v>249</v>
      </c>
      <c r="AE1511" s="19">
        <v>41698</v>
      </c>
      <c r="AF1511" s="23">
        <v>3975.93</v>
      </c>
      <c r="AG1511" s="2">
        <f t="shared" si="509"/>
        <v>4042.5549999999989</v>
      </c>
      <c r="AH1511" s="25">
        <f t="shared" si="510"/>
        <v>0</v>
      </c>
      <c r="AI1511" s="6">
        <f t="shared" si="511"/>
        <v>1.0470858229154167E-2</v>
      </c>
      <c r="AJ1511" s="2">
        <f t="shared" si="512"/>
        <v>0.31546673350493076</v>
      </c>
      <c r="AK1511" s="14">
        <f t="shared" si="507"/>
        <v>3.6577608142494E-3</v>
      </c>
    </row>
    <row r="1512" spans="29:37" x14ac:dyDescent="0.25">
      <c r="AC1512" s="18" t="s">
        <v>248</v>
      </c>
      <c r="AD1512" s="18" t="s">
        <v>249</v>
      </c>
      <c r="AE1512" s="19">
        <v>41701</v>
      </c>
      <c r="AF1512" s="23">
        <v>4058.8</v>
      </c>
      <c r="AG1512" s="2">
        <f t="shared" si="509"/>
        <v>4051.3975</v>
      </c>
      <c r="AH1512" s="25">
        <f t="shared" si="510"/>
        <v>1</v>
      </c>
      <c r="AI1512" s="6">
        <f t="shared" si="511"/>
        <v>2.0842922284849186E-2</v>
      </c>
      <c r="AJ1512" s="2">
        <f t="shared" si="512"/>
        <v>0.32204198211482926</v>
      </c>
    </row>
    <row r="1513" spans="29:37" x14ac:dyDescent="0.25">
      <c r="AC1513" s="18" t="s">
        <v>248</v>
      </c>
      <c r="AD1513" s="18" t="s">
        <v>249</v>
      </c>
      <c r="AE1513" s="19">
        <v>41702</v>
      </c>
      <c r="AF1513" s="23">
        <v>4059.57</v>
      </c>
      <c r="AG1513" s="2">
        <f t="shared" si="509"/>
        <v>4060.6855000000005</v>
      </c>
      <c r="AH1513" s="25">
        <f t="shared" si="510"/>
        <v>0</v>
      </c>
      <c r="AI1513" s="6">
        <f t="shared" si="511"/>
        <v>1.897112447029059E-4</v>
      </c>
      <c r="AJ1513" s="2">
        <f t="shared" si="512"/>
        <v>0.32204198211482926</v>
      </c>
    </row>
    <row r="1514" spans="29:37" x14ac:dyDescent="0.25">
      <c r="AC1514" s="18" t="s">
        <v>248</v>
      </c>
      <c r="AD1514" s="18" t="s">
        <v>249</v>
      </c>
      <c r="AE1514" s="19">
        <v>41703</v>
      </c>
      <c r="AF1514" s="23">
        <v>4037.78</v>
      </c>
      <c r="AG1514" s="2">
        <f t="shared" si="509"/>
        <v>4067.1520000000005</v>
      </c>
      <c r="AH1514" s="25">
        <f t="shared" si="510"/>
        <v>0</v>
      </c>
      <c r="AI1514" s="6">
        <f t="shared" si="511"/>
        <v>-5.3675635596873716E-3</v>
      </c>
      <c r="AJ1514" s="2">
        <f t="shared" si="512"/>
        <v>0.32031340130694019</v>
      </c>
    </row>
    <row r="1515" spans="29:37" x14ac:dyDescent="0.25">
      <c r="AC1515" s="18" t="s">
        <v>248</v>
      </c>
      <c r="AD1515" s="18" t="s">
        <v>249</v>
      </c>
      <c r="AE1515" s="19">
        <v>41704</v>
      </c>
      <c r="AF1515" s="23">
        <v>4032.76</v>
      </c>
      <c r="AG1515" s="2">
        <f t="shared" si="509"/>
        <v>4074.5190000000002</v>
      </c>
      <c r="AH1515" s="25">
        <f t="shared" si="510"/>
        <v>0</v>
      </c>
      <c r="AI1515" s="6">
        <f t="shared" si="511"/>
        <v>-1.2432574335402569E-3</v>
      </c>
      <c r="AJ1515" s="2">
        <f t="shared" si="512"/>
        <v>0.31991516928970276</v>
      </c>
    </row>
    <row r="1516" spans="29:37" x14ac:dyDescent="0.25">
      <c r="AC1516" s="18" t="s">
        <v>248</v>
      </c>
      <c r="AD1516" s="18" t="s">
        <v>249</v>
      </c>
      <c r="AE1516" s="19">
        <v>41705</v>
      </c>
      <c r="AF1516" s="23">
        <v>4012.45</v>
      </c>
      <c r="AG1516" s="2">
        <f t="shared" si="509"/>
        <v>4077.2580000000003</v>
      </c>
      <c r="AH1516" s="25">
        <f t="shared" si="510"/>
        <v>0</v>
      </c>
      <c r="AI1516" s="6">
        <f t="shared" si="511"/>
        <v>-5.0362530872157807E-3</v>
      </c>
      <c r="AJ1516" s="2">
        <f t="shared" si="512"/>
        <v>0.31830399553072036</v>
      </c>
      <c r="AK1516" s="14">
        <f t="shared" si="508"/>
        <v>1.2684513080674309E-2</v>
      </c>
    </row>
    <row r="1517" spans="29:37" x14ac:dyDescent="0.25">
      <c r="AC1517" s="18" t="s">
        <v>248</v>
      </c>
      <c r="AD1517" s="18" t="s">
        <v>249</v>
      </c>
      <c r="AE1517" s="19">
        <v>41708</v>
      </c>
      <c r="AF1517" s="23">
        <v>3860.24</v>
      </c>
      <c r="AG1517" s="2">
        <f t="shared" si="509"/>
        <v>4066.538500000001</v>
      </c>
      <c r="AH1517" s="25">
        <f t="shared" si="510"/>
        <v>0</v>
      </c>
      <c r="AI1517" s="6">
        <f t="shared" si="511"/>
        <v>-3.7934429089459099E-2</v>
      </c>
      <c r="AJ1517" s="2">
        <f t="shared" si="512"/>
        <v>0.30622931518336877</v>
      </c>
    </row>
    <row r="1518" spans="29:37" x14ac:dyDescent="0.25">
      <c r="AC1518" s="18" t="s">
        <v>248</v>
      </c>
      <c r="AD1518" s="18" t="s">
        <v>249</v>
      </c>
      <c r="AE1518" s="19">
        <v>41709</v>
      </c>
      <c r="AF1518" s="23">
        <v>3864.26</v>
      </c>
      <c r="AG1518" s="2">
        <f t="shared" si="509"/>
        <v>4055.7325000000005</v>
      </c>
      <c r="AH1518" s="25">
        <f t="shared" si="510"/>
        <v>0</v>
      </c>
      <c r="AI1518" s="6">
        <f t="shared" si="511"/>
        <v>1.0413860278117859E-3</v>
      </c>
      <c r="AJ1518" s="2">
        <f t="shared" si="512"/>
        <v>0.30654821811350708</v>
      </c>
    </row>
    <row r="1519" spans="29:37" x14ac:dyDescent="0.25">
      <c r="AC1519" s="18" t="s">
        <v>248</v>
      </c>
      <c r="AD1519" s="18" t="s">
        <v>249</v>
      </c>
      <c r="AE1519" s="19">
        <v>41710</v>
      </c>
      <c r="AF1519" s="23">
        <v>3865.66</v>
      </c>
      <c r="AG1519" s="2">
        <f t="shared" si="509"/>
        <v>4042.7450000000003</v>
      </c>
      <c r="AH1519" s="25">
        <f t="shared" si="510"/>
        <v>0</v>
      </c>
      <c r="AI1519" s="6">
        <f t="shared" si="511"/>
        <v>3.6229446258784215E-4</v>
      </c>
      <c r="AJ1519" s="2">
        <f t="shared" si="512"/>
        <v>0.30665927883544575</v>
      </c>
    </row>
    <row r="1520" spans="29:37" x14ac:dyDescent="0.25">
      <c r="AC1520" s="18" t="s">
        <v>248</v>
      </c>
      <c r="AD1520" s="18" t="s">
        <v>249</v>
      </c>
      <c r="AE1520" s="19">
        <v>41711</v>
      </c>
      <c r="AF1520" s="23">
        <v>3907.15</v>
      </c>
      <c r="AG1520" s="2">
        <f t="shared" si="509"/>
        <v>4034.8815000000004</v>
      </c>
      <c r="AH1520" s="25">
        <f t="shared" si="510"/>
        <v>0</v>
      </c>
      <c r="AI1520" s="6">
        <f t="shared" si="511"/>
        <v>1.0732966686154644E-2</v>
      </c>
      <c r="AJ1520" s="2">
        <f t="shared" si="512"/>
        <v>0.30995064265918681</v>
      </c>
    </row>
    <row r="1521" spans="29:37" x14ac:dyDescent="0.25">
      <c r="AC1521" s="18" t="s">
        <v>248</v>
      </c>
      <c r="AD1521" s="18" t="s">
        <v>249</v>
      </c>
      <c r="AE1521" s="19">
        <v>41712</v>
      </c>
      <c r="AF1521" s="23">
        <v>3888.98</v>
      </c>
      <c r="AG1521" s="2">
        <f t="shared" si="509"/>
        <v>4022.6224999999999</v>
      </c>
      <c r="AH1521" s="25">
        <f t="shared" si="510"/>
        <v>0</v>
      </c>
      <c r="AI1521" s="6">
        <f t="shared" si="511"/>
        <v>-4.6504485366571924E-3</v>
      </c>
      <c r="AJ1521" s="2">
        <f t="shared" si="512"/>
        <v>0.30850923314659645</v>
      </c>
      <c r="AK1521" s="14">
        <f t="shared" ref="AK1521" si="516">AJ1521/AJ1511-1</f>
        <v>-2.2054624527392708E-2</v>
      </c>
    </row>
    <row r="1522" spans="29:37" x14ac:dyDescent="0.25">
      <c r="AC1522" s="18" t="s">
        <v>248</v>
      </c>
      <c r="AD1522" s="18" t="s">
        <v>249</v>
      </c>
      <c r="AE1522" s="19">
        <v>41715</v>
      </c>
      <c r="AF1522" s="23">
        <v>3967.15</v>
      </c>
      <c r="AG1522" s="2">
        <f t="shared" si="509"/>
        <v>4010.3424999999988</v>
      </c>
      <c r="AH1522" s="25">
        <f t="shared" si="510"/>
        <v>0</v>
      </c>
      <c r="AI1522" s="6">
        <f t="shared" si="511"/>
        <v>2.0100386219522814E-2</v>
      </c>
      <c r="AJ1522" s="2">
        <f t="shared" si="512"/>
        <v>0.31471038788513184</v>
      </c>
    </row>
    <row r="1523" spans="29:37" x14ac:dyDescent="0.25">
      <c r="AC1523" s="18" t="s">
        <v>248</v>
      </c>
      <c r="AD1523" s="18" t="s">
        <v>249</v>
      </c>
      <c r="AE1523" s="19">
        <v>41716</v>
      </c>
      <c r="AF1523" s="23">
        <v>3989.2</v>
      </c>
      <c r="AG1523" s="2">
        <f t="shared" si="509"/>
        <v>3999.4174999999987</v>
      </c>
      <c r="AH1523" s="25">
        <f t="shared" si="510"/>
        <v>0</v>
      </c>
      <c r="AI1523" s="6">
        <f t="shared" si="511"/>
        <v>5.5581462762939182E-3</v>
      </c>
      <c r="AJ1523" s="2">
        <f t="shared" si="512"/>
        <v>0.31645959425566661</v>
      </c>
    </row>
    <row r="1524" spans="29:37" x14ac:dyDescent="0.25">
      <c r="AC1524" s="18" t="s">
        <v>248</v>
      </c>
      <c r="AD1524" s="18" t="s">
        <v>249</v>
      </c>
      <c r="AE1524" s="19">
        <v>41717</v>
      </c>
      <c r="AF1524" s="23">
        <v>3980.67</v>
      </c>
      <c r="AG1524" s="2">
        <f t="shared" si="509"/>
        <v>3988.0515</v>
      </c>
      <c r="AH1524" s="25">
        <f t="shared" si="510"/>
        <v>0</v>
      </c>
      <c r="AI1524" s="6">
        <f t="shared" si="511"/>
        <v>-2.1382733380125307E-3</v>
      </c>
      <c r="AJ1524" s="2">
        <f t="shared" si="512"/>
        <v>0.31578291714271145</v>
      </c>
    </row>
    <row r="1525" spans="29:37" x14ac:dyDescent="0.25">
      <c r="AC1525" s="18" t="s">
        <v>248</v>
      </c>
      <c r="AD1525" s="18" t="s">
        <v>249</v>
      </c>
      <c r="AE1525" s="19">
        <v>41718</v>
      </c>
      <c r="AF1525" s="23">
        <v>3876.58</v>
      </c>
      <c r="AG1525" s="2">
        <f t="shared" si="509"/>
        <v>3974.4269999999997</v>
      </c>
      <c r="AH1525" s="25">
        <f t="shared" si="510"/>
        <v>0</v>
      </c>
      <c r="AI1525" s="6">
        <f t="shared" si="511"/>
        <v>-2.6148864387150916E-2</v>
      </c>
      <c r="AJ1525" s="2">
        <f t="shared" si="512"/>
        <v>0.30752555246656776</v>
      </c>
    </row>
    <row r="1526" spans="29:37" x14ac:dyDescent="0.25">
      <c r="AC1526" s="18" t="s">
        <v>248</v>
      </c>
      <c r="AD1526" s="18" t="s">
        <v>249</v>
      </c>
      <c r="AE1526" s="19">
        <v>41719</v>
      </c>
      <c r="AF1526" s="23">
        <v>3952.39</v>
      </c>
      <c r="AG1526" s="2">
        <f t="shared" si="509"/>
        <v>3965.9505000000004</v>
      </c>
      <c r="AH1526" s="25">
        <f t="shared" si="510"/>
        <v>0</v>
      </c>
      <c r="AI1526" s="6">
        <f t="shared" si="511"/>
        <v>1.9555897208364037E-2</v>
      </c>
      <c r="AJ1526" s="2">
        <f t="shared" si="512"/>
        <v>0.31353949055954933</v>
      </c>
      <c r="AK1526" s="14">
        <f t="shared" si="514"/>
        <v>-1.4968410821318723E-2</v>
      </c>
    </row>
    <row r="1527" spans="29:37" x14ac:dyDescent="0.25">
      <c r="AC1527" s="18" t="s">
        <v>248</v>
      </c>
      <c r="AD1527" s="18" t="s">
        <v>249</v>
      </c>
      <c r="AE1527" s="19">
        <v>41722</v>
      </c>
      <c r="AF1527" s="23">
        <v>3985.86</v>
      </c>
      <c r="AG1527" s="2">
        <f t="shared" si="509"/>
        <v>3959.9540000000002</v>
      </c>
      <c r="AH1527" s="25">
        <f t="shared" si="510"/>
        <v>1</v>
      </c>
      <c r="AI1527" s="6">
        <f t="shared" si="511"/>
        <v>8.4682938677611563E-3</v>
      </c>
      <c r="AJ1527" s="2">
        <f t="shared" si="512"/>
        <v>0.31619463510475571</v>
      </c>
    </row>
    <row r="1528" spans="29:37" x14ac:dyDescent="0.25">
      <c r="AC1528" s="18" t="s">
        <v>248</v>
      </c>
      <c r="AD1528" s="18" t="s">
        <v>249</v>
      </c>
      <c r="AE1528" s="19">
        <v>41723</v>
      </c>
      <c r="AF1528" s="23">
        <v>3991.14</v>
      </c>
      <c r="AG1528" s="2">
        <f t="shared" si="509"/>
        <v>3961.4389999999999</v>
      </c>
      <c r="AH1528" s="25">
        <f t="shared" si="510"/>
        <v>1</v>
      </c>
      <c r="AI1528" s="6">
        <f t="shared" si="511"/>
        <v>1.3246827535335903E-3</v>
      </c>
      <c r="AJ1528" s="2">
        <f t="shared" si="512"/>
        <v>0.31619463510475571</v>
      </c>
    </row>
    <row r="1529" spans="29:37" x14ac:dyDescent="0.25">
      <c r="AC1529" s="18" t="s">
        <v>248</v>
      </c>
      <c r="AD1529" s="18" t="s">
        <v>249</v>
      </c>
      <c r="AE1529" s="19">
        <v>41724</v>
      </c>
      <c r="AF1529" s="23">
        <v>4001.5</v>
      </c>
      <c r="AG1529" s="2">
        <f t="shared" si="509"/>
        <v>3962.1400000000008</v>
      </c>
      <c r="AH1529" s="25">
        <f t="shared" si="510"/>
        <v>1</v>
      </c>
      <c r="AI1529" s="6">
        <f t="shared" si="511"/>
        <v>2.595749585331486E-3</v>
      </c>
      <c r="AJ1529" s="2">
        <f t="shared" si="512"/>
        <v>0.31619463510475571</v>
      </c>
    </row>
    <row r="1530" spans="29:37" x14ac:dyDescent="0.25">
      <c r="AC1530" s="18" t="s">
        <v>248</v>
      </c>
      <c r="AD1530" s="18" t="s">
        <v>249</v>
      </c>
      <c r="AE1530" s="19">
        <v>41725</v>
      </c>
      <c r="AF1530" s="23">
        <v>3944.04</v>
      </c>
      <c r="AG1530" s="2">
        <f t="shared" si="509"/>
        <v>3962.6054999999992</v>
      </c>
      <c r="AH1530" s="25">
        <f t="shared" si="510"/>
        <v>0</v>
      </c>
      <c r="AI1530" s="6">
        <f t="shared" si="511"/>
        <v>-1.4359615144320936E-2</v>
      </c>
      <c r="AJ1530" s="2">
        <f t="shared" si="512"/>
        <v>0.31619463510475571</v>
      </c>
    </row>
    <row r="1531" spans="29:37" x14ac:dyDescent="0.25">
      <c r="AC1531" s="18" t="s">
        <v>248</v>
      </c>
      <c r="AD1531" s="18" t="s">
        <v>249</v>
      </c>
      <c r="AE1531" s="19">
        <v>41726</v>
      </c>
      <c r="AF1531" s="23">
        <v>3865.29</v>
      </c>
      <c r="AG1531" s="2">
        <f t="shared" si="509"/>
        <v>3957.0734999999995</v>
      </c>
      <c r="AH1531" s="25">
        <f t="shared" si="510"/>
        <v>0</v>
      </c>
      <c r="AI1531" s="6">
        <f t="shared" si="511"/>
        <v>-1.9966836036145685E-2</v>
      </c>
      <c r="AJ1531" s="2">
        <f t="shared" si="512"/>
        <v>0.30988122867011014</v>
      </c>
      <c r="AK1531" s="14">
        <f t="shared" ref="AK1531" si="517">AJ1531/AJ1521-1</f>
        <v>4.4471781590462722E-3</v>
      </c>
    </row>
    <row r="1532" spans="29:37" x14ac:dyDescent="0.25">
      <c r="AC1532" s="18" t="s">
        <v>248</v>
      </c>
      <c r="AD1532" s="18" t="s">
        <v>249</v>
      </c>
      <c r="AE1532" s="19">
        <v>41729</v>
      </c>
      <c r="AF1532" s="23">
        <v>3840.54</v>
      </c>
      <c r="AG1532" s="2">
        <f t="shared" si="509"/>
        <v>3946.160499999999</v>
      </c>
      <c r="AH1532" s="25">
        <f t="shared" si="510"/>
        <v>0</v>
      </c>
      <c r="AI1532" s="6">
        <f t="shared" si="511"/>
        <v>-6.4031418082471925E-3</v>
      </c>
      <c r="AJ1532" s="2">
        <f t="shared" si="512"/>
        <v>0.30789701521922153</v>
      </c>
    </row>
    <row r="1533" spans="29:37" x14ac:dyDescent="0.25">
      <c r="AC1533" s="18" t="s">
        <v>248</v>
      </c>
      <c r="AD1533" s="18" t="s">
        <v>249</v>
      </c>
      <c r="AE1533" s="19">
        <v>41730</v>
      </c>
      <c r="AF1533" s="23">
        <v>3899.49</v>
      </c>
      <c r="AG1533" s="2">
        <f t="shared" si="509"/>
        <v>3938.1564999999996</v>
      </c>
      <c r="AH1533" s="25">
        <f t="shared" si="510"/>
        <v>0</v>
      </c>
      <c r="AI1533" s="6">
        <f t="shared" si="511"/>
        <v>1.5349403990063903E-2</v>
      </c>
      <c r="AJ1533" s="2">
        <f t="shared" si="512"/>
        <v>0.31262305089315623</v>
      </c>
    </row>
    <row r="1534" spans="29:37" x14ac:dyDescent="0.25">
      <c r="AC1534" s="18" t="s">
        <v>248</v>
      </c>
      <c r="AD1534" s="18" t="s">
        <v>249</v>
      </c>
      <c r="AE1534" s="19">
        <v>41731</v>
      </c>
      <c r="AF1534" s="23">
        <v>3902.04</v>
      </c>
      <c r="AG1534" s="2">
        <f t="shared" si="509"/>
        <v>3931.3694999999998</v>
      </c>
      <c r="AH1534" s="25">
        <f t="shared" si="510"/>
        <v>0</v>
      </c>
      <c r="AI1534" s="6">
        <f t="shared" si="511"/>
        <v>6.5393166798743962E-4</v>
      </c>
      <c r="AJ1534" s="2">
        <f t="shared" si="512"/>
        <v>0.31282748500627811</v>
      </c>
    </row>
    <row r="1535" spans="29:37" x14ac:dyDescent="0.25">
      <c r="AC1535" s="18" t="s">
        <v>248</v>
      </c>
      <c r="AD1535" s="18" t="s">
        <v>249</v>
      </c>
      <c r="AE1535" s="19">
        <v>41732</v>
      </c>
      <c r="AF1535" s="23">
        <v>3896.28</v>
      </c>
      <c r="AG1535" s="2">
        <f t="shared" si="509"/>
        <v>3924.5455000000002</v>
      </c>
      <c r="AH1535" s="25">
        <f t="shared" si="510"/>
        <v>0</v>
      </c>
      <c r="AI1535" s="6">
        <f t="shared" si="511"/>
        <v>-1.4761509364331626E-3</v>
      </c>
      <c r="AJ1535" s="2">
        <f t="shared" si="512"/>
        <v>0.31236570442134404</v>
      </c>
    </row>
    <row r="1536" spans="29:37" x14ac:dyDescent="0.25">
      <c r="AC1536" s="18" t="s">
        <v>248</v>
      </c>
      <c r="AD1536" s="18" t="s">
        <v>249</v>
      </c>
      <c r="AE1536" s="19">
        <v>41733</v>
      </c>
      <c r="AF1536" s="23">
        <v>3939.23</v>
      </c>
      <c r="AG1536" s="2">
        <f t="shared" si="509"/>
        <v>3920.8845000000001</v>
      </c>
      <c r="AH1536" s="25">
        <f t="shared" si="510"/>
        <v>1</v>
      </c>
      <c r="AI1536" s="6">
        <f t="shared" si="511"/>
        <v>1.102333507858777E-2</v>
      </c>
      <c r="AJ1536" s="2">
        <f t="shared" si="512"/>
        <v>0.31580901624823959</v>
      </c>
      <c r="AK1536" s="14">
        <f t="shared" si="507"/>
        <v>7.2384045934374974E-3</v>
      </c>
    </row>
    <row r="1537" spans="29:37" x14ac:dyDescent="0.25">
      <c r="AC1537" s="18" t="s">
        <v>248</v>
      </c>
      <c r="AD1537" s="18" t="s">
        <v>249</v>
      </c>
      <c r="AE1537" s="19">
        <v>41737</v>
      </c>
      <c r="AF1537" s="23">
        <v>3981.63</v>
      </c>
      <c r="AG1537" s="2">
        <f t="shared" si="509"/>
        <v>3926.9540000000002</v>
      </c>
      <c r="AH1537" s="25">
        <f t="shared" si="510"/>
        <v>1</v>
      </c>
      <c r="AI1537" s="6">
        <f t="shared" si="511"/>
        <v>1.0763524851303385E-2</v>
      </c>
      <c r="AJ1537" s="2">
        <f t="shared" si="512"/>
        <v>0.31580901624823959</v>
      </c>
    </row>
    <row r="1538" spans="29:37" x14ac:dyDescent="0.25">
      <c r="AC1538" s="18" t="s">
        <v>248</v>
      </c>
      <c r="AD1538" s="18" t="s">
        <v>249</v>
      </c>
      <c r="AE1538" s="19">
        <v>41738</v>
      </c>
      <c r="AF1538" s="23">
        <v>4018.55</v>
      </c>
      <c r="AG1538" s="2">
        <f t="shared" si="509"/>
        <v>3934.6685000000007</v>
      </c>
      <c r="AH1538" s="25">
        <f t="shared" si="510"/>
        <v>1</v>
      </c>
      <c r="AI1538" s="6">
        <f t="shared" si="511"/>
        <v>9.2725843435979005E-3</v>
      </c>
      <c r="AJ1538" s="2">
        <f t="shared" si="512"/>
        <v>0.31580901624823959</v>
      </c>
    </row>
    <row r="1539" spans="29:37" x14ac:dyDescent="0.25">
      <c r="AC1539" s="18" t="s">
        <v>248</v>
      </c>
      <c r="AD1539" s="18" t="s">
        <v>249</v>
      </c>
      <c r="AE1539" s="19">
        <v>41739</v>
      </c>
      <c r="AF1539" s="23">
        <v>4038.84</v>
      </c>
      <c r="AG1539" s="2">
        <f t="shared" si="509"/>
        <v>3943.3275000000003</v>
      </c>
      <c r="AH1539" s="25">
        <f t="shared" si="510"/>
        <v>1</v>
      </c>
      <c r="AI1539" s="6">
        <f t="shared" si="511"/>
        <v>5.0490848689204171E-3</v>
      </c>
      <c r="AJ1539" s="2">
        <f t="shared" si="512"/>
        <v>0.31580901624823959</v>
      </c>
    </row>
    <row r="1540" spans="29:37" x14ac:dyDescent="0.25">
      <c r="AC1540" s="18" t="s">
        <v>248</v>
      </c>
      <c r="AD1540" s="18" t="s">
        <v>249</v>
      </c>
      <c r="AE1540" s="19">
        <v>41740</v>
      </c>
      <c r="AF1540" s="23">
        <v>4021.19</v>
      </c>
      <c r="AG1540" s="2">
        <f t="shared" si="509"/>
        <v>3949.0295000000006</v>
      </c>
      <c r="AH1540" s="25">
        <f t="shared" si="510"/>
        <v>1</v>
      </c>
      <c r="AI1540" s="6">
        <f t="shared" si="511"/>
        <v>-4.3700666528013743E-3</v>
      </c>
      <c r="AJ1540" s="2">
        <f t="shared" si="512"/>
        <v>0.31580901624823959</v>
      </c>
    </row>
    <row r="1541" spans="29:37" x14ac:dyDescent="0.25">
      <c r="AC1541" s="18" t="s">
        <v>248</v>
      </c>
      <c r="AD1541" s="18" t="s">
        <v>249</v>
      </c>
      <c r="AE1541" s="19">
        <v>41743</v>
      </c>
      <c r="AF1541" s="23">
        <v>4051.33</v>
      </c>
      <c r="AG1541" s="2">
        <f t="shared" si="509"/>
        <v>3957.1469999999999</v>
      </c>
      <c r="AH1541" s="25">
        <f t="shared" si="510"/>
        <v>1</v>
      </c>
      <c r="AI1541" s="6">
        <f t="shared" si="511"/>
        <v>7.4952936817209714E-3</v>
      </c>
      <c r="AJ1541" s="2">
        <f t="shared" si="512"/>
        <v>0.31580901624823959</v>
      </c>
      <c r="AK1541" s="14">
        <f t="shared" si="508"/>
        <v>1.9129224456638561E-2</v>
      </c>
    </row>
    <row r="1542" spans="29:37" x14ac:dyDescent="0.25">
      <c r="AC1542" s="18" t="s">
        <v>248</v>
      </c>
      <c r="AD1542" s="18" t="s">
        <v>249</v>
      </c>
      <c r="AE1542" s="19">
        <v>41744</v>
      </c>
      <c r="AF1542" s="23">
        <v>4021.91</v>
      </c>
      <c r="AG1542" s="2">
        <f t="shared" si="509"/>
        <v>3959.8850000000007</v>
      </c>
      <c r="AH1542" s="25">
        <f t="shared" si="510"/>
        <v>1</v>
      </c>
      <c r="AI1542" s="6">
        <f t="shared" si="511"/>
        <v>-7.2618127874056748E-3</v>
      </c>
      <c r="AJ1542" s="2">
        <f t="shared" si="512"/>
        <v>0.31580901624823959</v>
      </c>
    </row>
    <row r="1543" spans="29:37" x14ac:dyDescent="0.25">
      <c r="AC1543" s="18" t="s">
        <v>248</v>
      </c>
      <c r="AD1543" s="18" t="s">
        <v>249</v>
      </c>
      <c r="AE1543" s="19">
        <v>41745</v>
      </c>
      <c r="AF1543" s="23">
        <v>4019.88</v>
      </c>
      <c r="AG1543" s="2">
        <f t="shared" si="509"/>
        <v>3961.4190000000008</v>
      </c>
      <c r="AH1543" s="25">
        <f t="shared" si="510"/>
        <v>1</v>
      </c>
      <c r="AI1543" s="6">
        <f t="shared" si="511"/>
        <v>-5.0473531232664293E-4</v>
      </c>
      <c r="AJ1543" s="2">
        <f t="shared" si="512"/>
        <v>0.31580901624823959</v>
      </c>
    </row>
    <row r="1544" spans="29:37" x14ac:dyDescent="0.25">
      <c r="AC1544" s="18" t="s">
        <v>248</v>
      </c>
      <c r="AD1544" s="18" t="s">
        <v>249</v>
      </c>
      <c r="AE1544" s="19">
        <v>41746</v>
      </c>
      <c r="AF1544" s="23">
        <v>4014.94</v>
      </c>
      <c r="AG1544" s="2">
        <f t="shared" si="509"/>
        <v>3963.1325000000011</v>
      </c>
      <c r="AH1544" s="25">
        <f t="shared" si="510"/>
        <v>1</v>
      </c>
      <c r="AI1544" s="6">
        <f t="shared" si="511"/>
        <v>-1.2288924047484384E-3</v>
      </c>
      <c r="AJ1544" s="2">
        <f t="shared" si="512"/>
        <v>0.31580901624823959</v>
      </c>
    </row>
    <row r="1545" spans="29:37" x14ac:dyDescent="0.25">
      <c r="AC1545" s="18" t="s">
        <v>248</v>
      </c>
      <c r="AD1545" s="18" t="s">
        <v>249</v>
      </c>
      <c r="AE1545" s="19">
        <v>41747</v>
      </c>
      <c r="AF1545" s="23">
        <v>4029.26</v>
      </c>
      <c r="AG1545" s="2">
        <f t="shared" si="509"/>
        <v>3970.7665000000006</v>
      </c>
      <c r="AH1545" s="25">
        <f t="shared" si="510"/>
        <v>1</v>
      </c>
      <c r="AI1545" s="6">
        <f t="shared" si="511"/>
        <v>3.5666784559669207E-3</v>
      </c>
      <c r="AJ1545" s="2">
        <f t="shared" si="512"/>
        <v>0.31580901624823959</v>
      </c>
    </row>
    <row r="1546" spans="29:37" x14ac:dyDescent="0.25">
      <c r="AC1546" s="18" t="s">
        <v>248</v>
      </c>
      <c r="AD1546" s="18" t="s">
        <v>249</v>
      </c>
      <c r="AE1546" s="19">
        <v>41750</v>
      </c>
      <c r="AF1546" s="23">
        <v>3965.34</v>
      </c>
      <c r="AG1546" s="2">
        <f t="shared" si="509"/>
        <v>3971.4140000000007</v>
      </c>
      <c r="AH1546" s="25">
        <f t="shared" si="510"/>
        <v>0</v>
      </c>
      <c r="AI1546" s="6">
        <f t="shared" si="511"/>
        <v>-1.5863955167946475E-2</v>
      </c>
      <c r="AJ1546" s="2">
        <f t="shared" si="512"/>
        <v>0.31580901624823959</v>
      </c>
      <c r="AK1546" s="14">
        <f t="shared" ref="AK1546" si="518">AJ1546/AJ1536-1</f>
        <v>0</v>
      </c>
    </row>
    <row r="1547" spans="29:37" x14ac:dyDescent="0.25">
      <c r="AC1547" s="18" t="s">
        <v>248</v>
      </c>
      <c r="AD1547" s="18" t="s">
        <v>249</v>
      </c>
      <c r="AE1547" s="19">
        <v>41751</v>
      </c>
      <c r="AF1547" s="23">
        <v>3947.17</v>
      </c>
      <c r="AG1547" s="2">
        <f t="shared" si="509"/>
        <v>3969.4794999999999</v>
      </c>
      <c r="AH1547" s="25">
        <f t="shared" si="510"/>
        <v>0</v>
      </c>
      <c r="AI1547" s="6">
        <f t="shared" si="511"/>
        <v>-4.5822048046321173E-3</v>
      </c>
      <c r="AJ1547" s="2">
        <f t="shared" si="512"/>
        <v>0.31436191465664076</v>
      </c>
    </row>
    <row r="1548" spans="29:37" x14ac:dyDescent="0.25">
      <c r="AC1548" s="18" t="s">
        <v>248</v>
      </c>
      <c r="AD1548" s="18" t="s">
        <v>249</v>
      </c>
      <c r="AE1548" s="19">
        <v>41752</v>
      </c>
      <c r="AF1548" s="23">
        <v>3929.17</v>
      </c>
      <c r="AG1548" s="2">
        <f t="shared" si="509"/>
        <v>3966.3810000000003</v>
      </c>
      <c r="AH1548" s="25">
        <f t="shared" si="510"/>
        <v>0</v>
      </c>
      <c r="AI1548" s="6">
        <f t="shared" si="511"/>
        <v>-4.5602292275225276E-3</v>
      </c>
      <c r="AJ1548" s="2">
        <f t="shared" si="512"/>
        <v>0.31292835226540361</v>
      </c>
    </row>
    <row r="1549" spans="29:37" x14ac:dyDescent="0.25">
      <c r="AC1549" s="18" t="s">
        <v>248</v>
      </c>
      <c r="AD1549" s="18" t="s">
        <v>249</v>
      </c>
      <c r="AE1549" s="19">
        <v>41753</v>
      </c>
      <c r="AF1549" s="23">
        <v>3884.81</v>
      </c>
      <c r="AG1549" s="2">
        <f t="shared" si="509"/>
        <v>3960.5464999999995</v>
      </c>
      <c r="AH1549" s="25">
        <f t="shared" si="510"/>
        <v>0</v>
      </c>
      <c r="AI1549" s="6">
        <f t="shared" si="511"/>
        <v>-1.1289916190951321E-2</v>
      </c>
      <c r="AJ1549" s="2">
        <f t="shared" si="512"/>
        <v>0.30939541739455473</v>
      </c>
    </row>
    <row r="1550" spans="29:37" x14ac:dyDescent="0.25">
      <c r="AC1550" s="18" t="s">
        <v>248</v>
      </c>
      <c r="AD1550" s="18" t="s">
        <v>249</v>
      </c>
      <c r="AE1550" s="19">
        <v>41754</v>
      </c>
      <c r="AF1550" s="23">
        <v>3800.68</v>
      </c>
      <c r="AG1550" s="2">
        <f t="shared" si="509"/>
        <v>3953.3784999999998</v>
      </c>
      <c r="AH1550" s="25">
        <f t="shared" si="510"/>
        <v>0</v>
      </c>
      <c r="AI1550" s="6">
        <f t="shared" si="511"/>
        <v>-2.1656142771461218E-2</v>
      </c>
      <c r="AJ1550" s="2">
        <f t="shared" si="512"/>
        <v>0.3026951060626224</v>
      </c>
    </row>
    <row r="1551" spans="29:37" x14ac:dyDescent="0.25">
      <c r="AC1551" s="18" t="s">
        <v>248</v>
      </c>
      <c r="AD1551" s="18" t="s">
        <v>249</v>
      </c>
      <c r="AE1551" s="19">
        <v>41757</v>
      </c>
      <c r="AF1551" s="23">
        <v>3684.59</v>
      </c>
      <c r="AG1551" s="2">
        <f t="shared" si="509"/>
        <v>3944.343499999999</v>
      </c>
      <c r="AH1551" s="25">
        <f t="shared" si="510"/>
        <v>0</v>
      </c>
      <c r="AI1551" s="6">
        <f t="shared" si="511"/>
        <v>-3.054453413599667E-2</v>
      </c>
      <c r="AJ1551" s="2">
        <f t="shared" si="512"/>
        <v>0.2934494250626935</v>
      </c>
      <c r="AK1551" s="14">
        <f t="shared" si="514"/>
        <v>-7.0800990583405277E-2</v>
      </c>
    </row>
    <row r="1552" spans="29:37" x14ac:dyDescent="0.25">
      <c r="AC1552" s="18" t="s">
        <v>248</v>
      </c>
      <c r="AD1552" s="18" t="s">
        <v>249</v>
      </c>
      <c r="AE1552" s="19">
        <v>41758</v>
      </c>
      <c r="AF1552" s="23">
        <v>3738.93</v>
      </c>
      <c r="AG1552" s="2">
        <f t="shared" si="509"/>
        <v>3939.2629999999981</v>
      </c>
      <c r="AH1552" s="25">
        <f t="shared" si="510"/>
        <v>0</v>
      </c>
      <c r="AI1552" s="6">
        <f t="shared" si="511"/>
        <v>1.4747909536746207E-2</v>
      </c>
      <c r="AJ1552" s="2">
        <f t="shared" si="512"/>
        <v>0.29777719063712832</v>
      </c>
    </row>
    <row r="1553" spans="29:37" x14ac:dyDescent="0.25">
      <c r="AC1553" s="18" t="s">
        <v>248</v>
      </c>
      <c r="AD1553" s="18" t="s">
        <v>249</v>
      </c>
      <c r="AE1553" s="19">
        <v>41759</v>
      </c>
      <c r="AF1553" s="23">
        <v>3766.17</v>
      </c>
      <c r="AG1553" s="2">
        <f t="shared" si="509"/>
        <v>3932.5969999999988</v>
      </c>
      <c r="AH1553" s="25">
        <f t="shared" si="510"/>
        <v>0</v>
      </c>
      <c r="AI1553" s="6">
        <f t="shared" si="511"/>
        <v>7.2855068161212788E-3</v>
      </c>
      <c r="AJ1553" s="2">
        <f t="shared" si="512"/>
        <v>0.29994664838920054</v>
      </c>
    </row>
    <row r="1554" spans="29:37" x14ac:dyDescent="0.25">
      <c r="AC1554" s="18" t="s">
        <v>248</v>
      </c>
      <c r="AD1554" s="18" t="s">
        <v>249</v>
      </c>
      <c r="AE1554" s="19">
        <v>41764</v>
      </c>
      <c r="AF1554" s="23">
        <v>3798.29</v>
      </c>
      <c r="AG1554" s="2">
        <f t="shared" si="509"/>
        <v>3927.4094999999993</v>
      </c>
      <c r="AH1554" s="25">
        <f t="shared" si="510"/>
        <v>0</v>
      </c>
      <c r="AI1554" s="6">
        <f t="shared" si="511"/>
        <v>8.5285581904162022E-3</v>
      </c>
      <c r="AJ1554" s="2">
        <f t="shared" si="512"/>
        <v>0.30250476083400812</v>
      </c>
    </row>
    <row r="1555" spans="29:37" x14ac:dyDescent="0.25">
      <c r="AC1555" s="18" t="s">
        <v>248</v>
      </c>
      <c r="AD1555" s="18" t="s">
        <v>249</v>
      </c>
      <c r="AE1555" s="19">
        <v>41765</v>
      </c>
      <c r="AF1555" s="23">
        <v>3817.98</v>
      </c>
      <c r="AG1555" s="2">
        <f t="shared" si="509"/>
        <v>3923.4944999999993</v>
      </c>
      <c r="AH1555" s="25">
        <f t="shared" si="510"/>
        <v>0</v>
      </c>
      <c r="AI1555" s="6">
        <f t="shared" si="511"/>
        <v>5.183911707636879E-3</v>
      </c>
      <c r="AJ1555" s="2">
        <f t="shared" si="512"/>
        <v>0.30407291880531145</v>
      </c>
    </row>
    <row r="1556" spans="29:37" x14ac:dyDescent="0.25">
      <c r="AC1556" s="18" t="s">
        <v>248</v>
      </c>
      <c r="AD1556" s="18" t="s">
        <v>249</v>
      </c>
      <c r="AE1556" s="19">
        <v>41766</v>
      </c>
      <c r="AF1556" s="23">
        <v>3749.97</v>
      </c>
      <c r="AG1556" s="2">
        <f t="shared" si="509"/>
        <v>3914.0314999999996</v>
      </c>
      <c r="AH1556" s="25">
        <f t="shared" si="510"/>
        <v>0</v>
      </c>
      <c r="AI1556" s="6">
        <f t="shared" si="511"/>
        <v>-1.7813084405890134E-2</v>
      </c>
      <c r="AJ1556" s="2">
        <f t="shared" si="512"/>
        <v>0.29865644223708704</v>
      </c>
      <c r="AK1556" s="14">
        <f t="shared" ref="AK1556" si="519">AJ1556/AJ1546-1</f>
        <v>-5.4313123212637704E-2</v>
      </c>
    </row>
    <row r="1557" spans="29:37" x14ac:dyDescent="0.25">
      <c r="AC1557" s="18" t="s">
        <v>248</v>
      </c>
      <c r="AD1557" s="18" t="s">
        <v>249</v>
      </c>
      <c r="AE1557" s="19">
        <v>41767</v>
      </c>
      <c r="AF1557" s="23">
        <v>3754.01</v>
      </c>
      <c r="AG1557" s="2">
        <f t="shared" si="509"/>
        <v>3902.6504999999997</v>
      </c>
      <c r="AH1557" s="25">
        <f t="shared" si="510"/>
        <v>0</v>
      </c>
      <c r="AI1557" s="6">
        <f t="shared" si="511"/>
        <v>1.0773419520690997E-3</v>
      </c>
      <c r="AJ1557" s="2">
        <f t="shared" si="512"/>
        <v>0.29897819735156478</v>
      </c>
    </row>
    <row r="1558" spans="29:37" x14ac:dyDescent="0.25">
      <c r="AC1558" s="18" t="s">
        <v>248</v>
      </c>
      <c r="AD1558" s="18" t="s">
        <v>249</v>
      </c>
      <c r="AE1558" s="19">
        <v>41768</v>
      </c>
      <c r="AF1558" s="23">
        <v>3716.02</v>
      </c>
      <c r="AG1558" s="2">
        <f t="shared" ref="AG1558:AG1621" si="520">AVERAGE(AF1539:AF1558)</f>
        <v>3887.5239999999999</v>
      </c>
      <c r="AH1558" s="25">
        <f t="shared" ref="AH1558:AH1621" si="521">IF(AF1558&gt;AG1558,1,0)</f>
        <v>0</v>
      </c>
      <c r="AI1558" s="6">
        <f t="shared" si="511"/>
        <v>-1.0119845178888753E-2</v>
      </c>
      <c r="AJ1558" s="2">
        <f t="shared" si="512"/>
        <v>0.29595258428250371</v>
      </c>
    </row>
    <row r="1559" spans="29:37" x14ac:dyDescent="0.25">
      <c r="AC1559" s="18" t="s">
        <v>248</v>
      </c>
      <c r="AD1559" s="18" t="s">
        <v>249</v>
      </c>
      <c r="AE1559" s="19">
        <v>41771</v>
      </c>
      <c r="AF1559" s="23">
        <v>3812.76</v>
      </c>
      <c r="AG1559" s="2">
        <f t="shared" si="520"/>
        <v>3876.22</v>
      </c>
      <c r="AH1559" s="25">
        <f t="shared" si="521"/>
        <v>0</v>
      </c>
      <c r="AI1559" s="6">
        <f t="shared" ref="AI1559:AI1622" si="522">AF1559/AF1558-1</f>
        <v>2.6033229099950983E-2</v>
      </c>
      <c r="AJ1559" s="2">
        <f t="shared" ref="AJ1559:AJ1622" si="523">IF(AH1558&lt;1,AJ1558*(1+AI1559), AJ1558)</f>
        <v>0.30365718571185268</v>
      </c>
    </row>
    <row r="1560" spans="29:37" x14ac:dyDescent="0.25">
      <c r="AC1560" s="18" t="s">
        <v>248</v>
      </c>
      <c r="AD1560" s="18" t="s">
        <v>249</v>
      </c>
      <c r="AE1560" s="19">
        <v>41772</v>
      </c>
      <c r="AF1560" s="23">
        <v>3806.89</v>
      </c>
      <c r="AG1560" s="2">
        <f t="shared" si="520"/>
        <v>3865.5050000000001</v>
      </c>
      <c r="AH1560" s="25">
        <f t="shared" si="521"/>
        <v>0</v>
      </c>
      <c r="AI1560" s="6">
        <f t="shared" si="522"/>
        <v>-1.5395671377166353E-3</v>
      </c>
      <c r="AJ1560" s="2">
        <f t="shared" si="523"/>
        <v>0.30318968508759919</v>
      </c>
    </row>
    <row r="1561" spans="29:37" x14ac:dyDescent="0.25">
      <c r="AC1561" s="18" t="s">
        <v>248</v>
      </c>
      <c r="AD1561" s="18" t="s">
        <v>249</v>
      </c>
      <c r="AE1561" s="19">
        <v>41773</v>
      </c>
      <c r="AF1561" s="23">
        <v>3803.8</v>
      </c>
      <c r="AG1561" s="2">
        <f t="shared" si="520"/>
        <v>3853.1285000000003</v>
      </c>
      <c r="AH1561" s="25">
        <f t="shared" si="521"/>
        <v>0</v>
      </c>
      <c r="AI1561" s="6">
        <f t="shared" si="522"/>
        <v>-8.1168617953231159E-4</v>
      </c>
      <c r="AJ1561" s="2">
        <f t="shared" si="523"/>
        <v>0.30294359021043682</v>
      </c>
      <c r="AK1561" s="14">
        <f t="shared" ref="AK1561:AK1611" si="524">AJ1561/AJ1551-1</f>
        <v>3.2353667572240008E-2</v>
      </c>
    </row>
    <row r="1562" spans="29:37" x14ac:dyDescent="0.25">
      <c r="AC1562" s="18" t="s">
        <v>248</v>
      </c>
      <c r="AD1562" s="18" t="s">
        <v>249</v>
      </c>
      <c r="AE1562" s="19">
        <v>41774</v>
      </c>
      <c r="AF1562" s="23">
        <v>3732.34</v>
      </c>
      <c r="AG1562" s="2">
        <f t="shared" si="520"/>
        <v>3838.6500000000005</v>
      </c>
      <c r="AH1562" s="25">
        <f t="shared" si="521"/>
        <v>0</v>
      </c>
      <c r="AI1562" s="6">
        <f t="shared" si="522"/>
        <v>-1.8786476681213582E-2</v>
      </c>
      <c r="AJ1562" s="2">
        <f t="shared" si="523"/>
        <v>0.29725234751722535</v>
      </c>
    </row>
    <row r="1563" spans="29:37" x14ac:dyDescent="0.25">
      <c r="AC1563" s="18" t="s">
        <v>248</v>
      </c>
      <c r="AD1563" s="18" t="s">
        <v>249</v>
      </c>
      <c r="AE1563" s="19">
        <v>41775</v>
      </c>
      <c r="AF1563" s="23">
        <v>3726.66</v>
      </c>
      <c r="AG1563" s="2">
        <f t="shared" si="520"/>
        <v>3823.989</v>
      </c>
      <c r="AH1563" s="25">
        <f t="shared" si="521"/>
        <v>0</v>
      </c>
      <c r="AI1563" s="6">
        <f t="shared" si="522"/>
        <v>-1.5218334878388529E-3</v>
      </c>
      <c r="AJ1563" s="2">
        <f t="shared" si="523"/>
        <v>0.29679997894043492</v>
      </c>
    </row>
    <row r="1564" spans="29:37" x14ac:dyDescent="0.25">
      <c r="AC1564" s="18" t="s">
        <v>248</v>
      </c>
      <c r="AD1564" s="18" t="s">
        <v>249</v>
      </c>
      <c r="AE1564" s="19">
        <v>41778</v>
      </c>
      <c r="AF1564" s="23">
        <v>3705.36</v>
      </c>
      <c r="AG1564" s="2">
        <f t="shared" si="520"/>
        <v>3808.5100000000007</v>
      </c>
      <c r="AH1564" s="25">
        <f t="shared" si="521"/>
        <v>0</v>
      </c>
      <c r="AI1564" s="6">
        <f t="shared" si="522"/>
        <v>-5.7155737309010357E-3</v>
      </c>
      <c r="AJ1564" s="2">
        <f t="shared" si="523"/>
        <v>0.295103596777471</v>
      </c>
    </row>
    <row r="1565" spans="29:37" x14ac:dyDescent="0.25">
      <c r="AC1565" s="18" t="s">
        <v>248</v>
      </c>
      <c r="AD1565" s="18" t="s">
        <v>249</v>
      </c>
      <c r="AE1565" s="19">
        <v>41779</v>
      </c>
      <c r="AF1565" s="23">
        <v>3715.71</v>
      </c>
      <c r="AG1565" s="2">
        <f t="shared" si="520"/>
        <v>3792.8325000000013</v>
      </c>
      <c r="AH1565" s="25">
        <f t="shared" si="521"/>
        <v>0</v>
      </c>
      <c r="AI1565" s="6">
        <f t="shared" si="522"/>
        <v>2.7932508582162452E-3</v>
      </c>
      <c r="AJ1565" s="2">
        <f t="shared" si="523"/>
        <v>0.2959278951524324</v>
      </c>
    </row>
    <row r="1566" spans="29:37" x14ac:dyDescent="0.25">
      <c r="AC1566" s="18" t="s">
        <v>248</v>
      </c>
      <c r="AD1566" s="18" t="s">
        <v>249</v>
      </c>
      <c r="AE1566" s="19">
        <v>41780</v>
      </c>
      <c r="AF1566" s="23">
        <v>3747.33</v>
      </c>
      <c r="AG1566" s="2">
        <f t="shared" si="520"/>
        <v>3781.9320000000007</v>
      </c>
      <c r="AH1566" s="25">
        <f t="shared" si="521"/>
        <v>0</v>
      </c>
      <c r="AI1566" s="6">
        <f t="shared" si="522"/>
        <v>8.5098137368093685E-3</v>
      </c>
      <c r="AJ1566" s="2">
        <f t="shared" si="523"/>
        <v>0.29844618641970566</v>
      </c>
      <c r="AK1566" s="14">
        <f t="shared" ref="AK1566:AK1616" si="525">AJ1566/AJ1556-1</f>
        <v>-7.0400563204486843E-4</v>
      </c>
    </row>
    <row r="1567" spans="29:37" x14ac:dyDescent="0.25">
      <c r="AC1567" s="18" t="s">
        <v>248</v>
      </c>
      <c r="AD1567" s="18" t="s">
        <v>249</v>
      </c>
      <c r="AE1567" s="19">
        <v>41781</v>
      </c>
      <c r="AF1567" s="23">
        <v>3746.14</v>
      </c>
      <c r="AG1567" s="2">
        <f t="shared" si="520"/>
        <v>3771.8805000000007</v>
      </c>
      <c r="AH1567" s="25">
        <f t="shared" si="521"/>
        <v>0</v>
      </c>
      <c r="AI1567" s="6">
        <f t="shared" si="522"/>
        <v>-3.1755943565148215E-4</v>
      </c>
      <c r="AJ1567" s="2">
        <f t="shared" si="523"/>
        <v>0.29835141201717386</v>
      </c>
    </row>
    <row r="1568" spans="29:37" x14ac:dyDescent="0.25">
      <c r="AC1568" s="18" t="s">
        <v>248</v>
      </c>
      <c r="AD1568" s="18" t="s">
        <v>249</v>
      </c>
      <c r="AE1568" s="19">
        <v>41782</v>
      </c>
      <c r="AF1568" s="23">
        <v>3786.56</v>
      </c>
      <c r="AG1568" s="2">
        <f t="shared" si="520"/>
        <v>3764.75</v>
      </c>
      <c r="AH1568" s="25">
        <f t="shared" si="521"/>
        <v>1</v>
      </c>
      <c r="AI1568" s="6">
        <f t="shared" si="522"/>
        <v>1.0789772939612474E-2</v>
      </c>
      <c r="AJ1568" s="2">
        <f t="shared" si="523"/>
        <v>0.30157055600905192</v>
      </c>
    </row>
    <row r="1569" spans="29:37" x14ac:dyDescent="0.25">
      <c r="AC1569" s="18" t="s">
        <v>248</v>
      </c>
      <c r="AD1569" s="18" t="s">
        <v>249</v>
      </c>
      <c r="AE1569" s="19">
        <v>41785</v>
      </c>
      <c r="AF1569" s="23">
        <v>3827.49</v>
      </c>
      <c r="AG1569" s="2">
        <f t="shared" si="520"/>
        <v>3761.8840000000009</v>
      </c>
      <c r="AH1569" s="25">
        <f t="shared" si="521"/>
        <v>1</v>
      </c>
      <c r="AI1569" s="6">
        <f t="shared" si="522"/>
        <v>1.0809283360094568E-2</v>
      </c>
      <c r="AJ1569" s="2">
        <f t="shared" si="523"/>
        <v>0.30157055600905192</v>
      </c>
    </row>
    <row r="1570" spans="29:37" x14ac:dyDescent="0.25">
      <c r="AC1570" s="18" t="s">
        <v>248</v>
      </c>
      <c r="AD1570" s="18" t="s">
        <v>249</v>
      </c>
      <c r="AE1570" s="19">
        <v>41786</v>
      </c>
      <c r="AF1570" s="23">
        <v>3818.32</v>
      </c>
      <c r="AG1570" s="2">
        <f t="shared" si="520"/>
        <v>3762.766000000001</v>
      </c>
      <c r="AH1570" s="25">
        <f t="shared" si="521"/>
        <v>1</v>
      </c>
      <c r="AI1570" s="6">
        <f t="shared" si="522"/>
        <v>-2.3958259851755148E-3</v>
      </c>
      <c r="AJ1570" s="2">
        <f t="shared" si="523"/>
        <v>0.30157055600905192</v>
      </c>
    </row>
    <row r="1571" spans="29:37" x14ac:dyDescent="0.25">
      <c r="AC1571" s="18" t="s">
        <v>248</v>
      </c>
      <c r="AD1571" s="18" t="s">
        <v>249</v>
      </c>
      <c r="AE1571" s="19">
        <v>41787</v>
      </c>
      <c r="AF1571" s="23">
        <v>3861.59</v>
      </c>
      <c r="AG1571" s="2">
        <f t="shared" si="520"/>
        <v>3771.6160000000004</v>
      </c>
      <c r="AH1571" s="25">
        <f t="shared" si="521"/>
        <v>1</v>
      </c>
      <c r="AI1571" s="6">
        <f t="shared" si="522"/>
        <v>1.1332208929581533E-2</v>
      </c>
      <c r="AJ1571" s="2">
        <f t="shared" si="523"/>
        <v>0.30157055600905192</v>
      </c>
      <c r="AK1571" s="14">
        <f t="shared" ref="AK1571" si="526">AJ1571/AJ1561-1</f>
        <v>-4.5323097954677039E-3</v>
      </c>
    </row>
    <row r="1572" spans="29:37" x14ac:dyDescent="0.25">
      <c r="AC1572" s="18" t="s">
        <v>248</v>
      </c>
      <c r="AD1572" s="18" t="s">
        <v>249</v>
      </c>
      <c r="AE1572" s="19">
        <v>41788</v>
      </c>
      <c r="AF1572" s="23">
        <v>3821.87</v>
      </c>
      <c r="AG1572" s="2">
        <f t="shared" si="520"/>
        <v>3775.7629999999999</v>
      </c>
      <c r="AH1572" s="25">
        <f t="shared" si="521"/>
        <v>1</v>
      </c>
      <c r="AI1572" s="6">
        <f t="shared" si="522"/>
        <v>-1.0285918494713386E-2</v>
      </c>
      <c r="AJ1572" s="2">
        <f t="shared" si="523"/>
        <v>0.30157055600905192</v>
      </c>
    </row>
    <row r="1573" spans="29:37" x14ac:dyDescent="0.25">
      <c r="AC1573" s="18" t="s">
        <v>248</v>
      </c>
      <c r="AD1573" s="18" t="s">
        <v>249</v>
      </c>
      <c r="AE1573" s="19">
        <v>41789</v>
      </c>
      <c r="AF1573" s="23">
        <v>3829.24</v>
      </c>
      <c r="AG1573" s="2">
        <f t="shared" si="520"/>
        <v>3778.9165000000003</v>
      </c>
      <c r="AH1573" s="25">
        <f t="shared" si="521"/>
        <v>1</v>
      </c>
      <c r="AI1573" s="6">
        <f t="shared" si="522"/>
        <v>1.9283753764518519E-3</v>
      </c>
      <c r="AJ1573" s="2">
        <f t="shared" si="523"/>
        <v>0.30157055600905192</v>
      </c>
    </row>
    <row r="1574" spans="29:37" x14ac:dyDescent="0.25">
      <c r="AC1574" s="18" t="s">
        <v>248</v>
      </c>
      <c r="AD1574" s="18" t="s">
        <v>249</v>
      </c>
      <c r="AE1574" s="19">
        <v>41793</v>
      </c>
      <c r="AF1574" s="23">
        <v>3822.72</v>
      </c>
      <c r="AG1574" s="2">
        <f t="shared" si="520"/>
        <v>3780.1379999999999</v>
      </c>
      <c r="AH1574" s="25">
        <f t="shared" si="521"/>
        <v>1</v>
      </c>
      <c r="AI1574" s="6">
        <f t="shared" si="522"/>
        <v>-1.7026877396036921E-3</v>
      </c>
      <c r="AJ1574" s="2">
        <f t="shared" si="523"/>
        <v>0.30157055600905192</v>
      </c>
    </row>
    <row r="1575" spans="29:37" x14ac:dyDescent="0.25">
      <c r="AC1575" s="18" t="s">
        <v>248</v>
      </c>
      <c r="AD1575" s="18" t="s">
        <v>249</v>
      </c>
      <c r="AE1575" s="19">
        <v>41794</v>
      </c>
      <c r="AF1575" s="23">
        <v>3789.29</v>
      </c>
      <c r="AG1575" s="2">
        <f t="shared" si="520"/>
        <v>3778.7034999999996</v>
      </c>
      <c r="AH1575" s="25">
        <f t="shared" si="521"/>
        <v>1</v>
      </c>
      <c r="AI1575" s="6">
        <f t="shared" si="522"/>
        <v>-8.7450820358278003E-3</v>
      </c>
      <c r="AJ1575" s="2">
        <f t="shared" si="523"/>
        <v>0.30157055600905192</v>
      </c>
    </row>
    <row r="1576" spans="29:37" x14ac:dyDescent="0.25">
      <c r="AC1576" s="18" t="s">
        <v>248</v>
      </c>
      <c r="AD1576" s="18" t="s">
        <v>249</v>
      </c>
      <c r="AE1576" s="19">
        <v>41795</v>
      </c>
      <c r="AF1576" s="23">
        <v>3832.05</v>
      </c>
      <c r="AG1576" s="2">
        <f t="shared" si="520"/>
        <v>3782.8074999999999</v>
      </c>
      <c r="AH1576" s="25">
        <f t="shared" si="521"/>
        <v>1</v>
      </c>
      <c r="AI1576" s="6">
        <f t="shared" si="522"/>
        <v>1.1284435870572151E-2</v>
      </c>
      <c r="AJ1576" s="2">
        <f t="shared" si="523"/>
        <v>0.30157055600905192</v>
      </c>
      <c r="AK1576" s="14">
        <f t="shared" ref="AK1576:AK1626" si="527">AJ1576/AJ1566-1</f>
        <v>1.0468787109755295E-2</v>
      </c>
    </row>
    <row r="1577" spans="29:37" x14ac:dyDescent="0.25">
      <c r="AC1577" s="18" t="s">
        <v>248</v>
      </c>
      <c r="AD1577" s="18" t="s">
        <v>249</v>
      </c>
      <c r="AE1577" s="19">
        <v>41796</v>
      </c>
      <c r="AF1577" s="23">
        <v>3818.33</v>
      </c>
      <c r="AG1577" s="2">
        <f t="shared" si="520"/>
        <v>3786.0235000000002</v>
      </c>
      <c r="AH1577" s="25">
        <f t="shared" si="521"/>
        <v>1</v>
      </c>
      <c r="AI1577" s="6">
        <f t="shared" si="522"/>
        <v>-3.5803290666875931E-3</v>
      </c>
      <c r="AJ1577" s="2">
        <f t="shared" si="523"/>
        <v>0.30157055600905192</v>
      </c>
    </row>
    <row r="1578" spans="29:37" x14ac:dyDescent="0.25">
      <c r="AC1578" s="18" t="s">
        <v>248</v>
      </c>
      <c r="AD1578" s="18" t="s">
        <v>249</v>
      </c>
      <c r="AE1578" s="19">
        <v>41799</v>
      </c>
      <c r="AF1578" s="23">
        <v>3797.43</v>
      </c>
      <c r="AG1578" s="2">
        <f t="shared" si="520"/>
        <v>3790.0939999999996</v>
      </c>
      <c r="AH1578" s="25">
        <f t="shared" si="521"/>
        <v>1</v>
      </c>
      <c r="AI1578" s="6">
        <f t="shared" si="522"/>
        <v>-5.4735970961127256E-3</v>
      </c>
      <c r="AJ1578" s="2">
        <f t="shared" si="523"/>
        <v>0.30157055600905192</v>
      </c>
    </row>
    <row r="1579" spans="29:37" x14ac:dyDescent="0.25">
      <c r="AC1579" s="18" t="s">
        <v>248</v>
      </c>
      <c r="AD1579" s="18" t="s">
        <v>249</v>
      </c>
      <c r="AE1579" s="19">
        <v>41800</v>
      </c>
      <c r="AF1579" s="23">
        <v>3840.02</v>
      </c>
      <c r="AG1579" s="2">
        <f t="shared" si="520"/>
        <v>3791.4569999999994</v>
      </c>
      <c r="AH1579" s="25">
        <f t="shared" si="521"/>
        <v>1</v>
      </c>
      <c r="AI1579" s="6">
        <f t="shared" si="522"/>
        <v>1.1215479943014195E-2</v>
      </c>
      <c r="AJ1579" s="2">
        <f t="shared" si="523"/>
        <v>0.30157055600905192</v>
      </c>
    </row>
    <row r="1580" spans="29:37" x14ac:dyDescent="0.25">
      <c r="AC1580" s="18" t="s">
        <v>248</v>
      </c>
      <c r="AD1580" s="18" t="s">
        <v>249</v>
      </c>
      <c r="AE1580" s="19">
        <v>41801</v>
      </c>
      <c r="AF1580" s="23">
        <v>3858.05</v>
      </c>
      <c r="AG1580" s="2">
        <f t="shared" si="520"/>
        <v>3794.0150000000008</v>
      </c>
      <c r="AH1580" s="25">
        <f t="shared" si="521"/>
        <v>1</v>
      </c>
      <c r="AI1580" s="6">
        <f t="shared" si="522"/>
        <v>4.6952880453747792E-3</v>
      </c>
      <c r="AJ1580" s="2">
        <f t="shared" si="523"/>
        <v>0.30157055600905192</v>
      </c>
    </row>
    <row r="1581" spans="29:37" x14ac:dyDescent="0.25">
      <c r="AC1581" s="18" t="s">
        <v>248</v>
      </c>
      <c r="AD1581" s="18" t="s">
        <v>249</v>
      </c>
      <c r="AE1581" s="19">
        <v>41802</v>
      </c>
      <c r="AF1581" s="23">
        <v>3850.11</v>
      </c>
      <c r="AG1581" s="2">
        <f t="shared" si="520"/>
        <v>3796.3305000000009</v>
      </c>
      <c r="AH1581" s="25">
        <f t="shared" si="521"/>
        <v>1</v>
      </c>
      <c r="AI1581" s="6">
        <f t="shared" si="522"/>
        <v>-2.0580344992936483E-3</v>
      </c>
      <c r="AJ1581" s="2">
        <f t="shared" si="523"/>
        <v>0.30157055600905192</v>
      </c>
      <c r="AK1581" s="14">
        <f t="shared" ref="AK1581" si="528">AJ1581/AJ1571-1</f>
        <v>0</v>
      </c>
    </row>
    <row r="1582" spans="29:37" x14ac:dyDescent="0.25">
      <c r="AC1582" s="18" t="s">
        <v>248</v>
      </c>
      <c r="AD1582" s="18" t="s">
        <v>249</v>
      </c>
      <c r="AE1582" s="19">
        <v>41803</v>
      </c>
      <c r="AF1582" s="23">
        <v>3891.56</v>
      </c>
      <c r="AG1582" s="2">
        <f t="shared" si="520"/>
        <v>3804.2915000000003</v>
      </c>
      <c r="AH1582" s="25">
        <f t="shared" si="521"/>
        <v>1</v>
      </c>
      <c r="AI1582" s="6">
        <f t="shared" si="522"/>
        <v>1.0765926168343265E-2</v>
      </c>
      <c r="AJ1582" s="2">
        <f t="shared" si="523"/>
        <v>0.30157055600905192</v>
      </c>
    </row>
    <row r="1583" spans="29:37" x14ac:dyDescent="0.25">
      <c r="AC1583" s="18" t="s">
        <v>248</v>
      </c>
      <c r="AD1583" s="18" t="s">
        <v>249</v>
      </c>
      <c r="AE1583" s="19">
        <v>41806</v>
      </c>
      <c r="AF1583" s="23">
        <v>3914.98</v>
      </c>
      <c r="AG1583" s="2">
        <f t="shared" si="520"/>
        <v>3813.7074999999995</v>
      </c>
      <c r="AH1583" s="25">
        <f t="shared" si="521"/>
        <v>1</v>
      </c>
      <c r="AI1583" s="6">
        <f t="shared" si="522"/>
        <v>6.0181521035265195E-3</v>
      </c>
      <c r="AJ1583" s="2">
        <f t="shared" si="523"/>
        <v>0.30157055600905192</v>
      </c>
    </row>
    <row r="1584" spans="29:37" x14ac:dyDescent="0.25">
      <c r="AC1584" s="18" t="s">
        <v>248</v>
      </c>
      <c r="AD1584" s="18" t="s">
        <v>249</v>
      </c>
      <c r="AE1584" s="19">
        <v>41807</v>
      </c>
      <c r="AF1584" s="23">
        <v>3879.34</v>
      </c>
      <c r="AG1584" s="2">
        <f t="shared" si="520"/>
        <v>3822.4065000000001</v>
      </c>
      <c r="AH1584" s="25">
        <f t="shared" si="521"/>
        <v>1</v>
      </c>
      <c r="AI1584" s="6">
        <f t="shared" si="522"/>
        <v>-9.1034947815824552E-3</v>
      </c>
      <c r="AJ1584" s="2">
        <f t="shared" si="523"/>
        <v>0.30157055600905192</v>
      </c>
    </row>
    <row r="1585" spans="29:37" x14ac:dyDescent="0.25">
      <c r="AC1585" s="18" t="s">
        <v>248</v>
      </c>
      <c r="AD1585" s="18" t="s">
        <v>249</v>
      </c>
      <c r="AE1585" s="19">
        <v>41808</v>
      </c>
      <c r="AF1585" s="23">
        <v>3858.1</v>
      </c>
      <c r="AG1585" s="2">
        <f t="shared" si="520"/>
        <v>3829.5260000000003</v>
      </c>
      <c r="AH1585" s="25">
        <f t="shared" si="521"/>
        <v>1</v>
      </c>
      <c r="AI1585" s="6">
        <f t="shared" si="522"/>
        <v>-5.475158145457848E-3</v>
      </c>
      <c r="AJ1585" s="2">
        <f t="shared" si="523"/>
        <v>0.30157055600905192</v>
      </c>
    </row>
    <row r="1586" spans="29:37" x14ac:dyDescent="0.25">
      <c r="AC1586" s="18" t="s">
        <v>248</v>
      </c>
      <c r="AD1586" s="18" t="s">
        <v>249</v>
      </c>
      <c r="AE1586" s="19">
        <v>41809</v>
      </c>
      <c r="AF1586" s="23">
        <v>3755.69</v>
      </c>
      <c r="AG1586" s="2">
        <f t="shared" si="520"/>
        <v>3829.9440000000009</v>
      </c>
      <c r="AH1586" s="25">
        <f t="shared" si="521"/>
        <v>0</v>
      </c>
      <c r="AI1586" s="6">
        <f t="shared" si="522"/>
        <v>-2.6544153858116704E-2</v>
      </c>
      <c r="AJ1586" s="2">
        <f t="shared" si="523"/>
        <v>0.30157055600905192</v>
      </c>
      <c r="AK1586" s="14">
        <f t="shared" si="524"/>
        <v>0</v>
      </c>
    </row>
    <row r="1587" spans="29:37" x14ac:dyDescent="0.25">
      <c r="AC1587" s="18" t="s">
        <v>248</v>
      </c>
      <c r="AD1587" s="18" t="s">
        <v>249</v>
      </c>
      <c r="AE1587" s="19">
        <v>41810</v>
      </c>
      <c r="AF1587" s="23">
        <v>3789.34</v>
      </c>
      <c r="AG1587" s="2">
        <f t="shared" si="520"/>
        <v>3832.1040000000007</v>
      </c>
      <c r="AH1587" s="25">
        <f t="shared" si="521"/>
        <v>0</v>
      </c>
      <c r="AI1587" s="6">
        <f t="shared" si="522"/>
        <v>8.9597384235653443E-3</v>
      </c>
      <c r="AJ1587" s="2">
        <f t="shared" si="523"/>
        <v>0.3042725493071422</v>
      </c>
    </row>
    <row r="1588" spans="29:37" x14ac:dyDescent="0.25">
      <c r="AC1588" s="18" t="s">
        <v>248</v>
      </c>
      <c r="AD1588" s="18" t="s">
        <v>249</v>
      </c>
      <c r="AE1588" s="19">
        <v>41813</v>
      </c>
      <c r="AF1588" s="23">
        <v>3815.88</v>
      </c>
      <c r="AG1588" s="2">
        <f t="shared" si="520"/>
        <v>3833.5699999999997</v>
      </c>
      <c r="AH1588" s="25">
        <f t="shared" si="521"/>
        <v>0</v>
      </c>
      <c r="AI1588" s="6">
        <f t="shared" si="522"/>
        <v>7.0038581916640474E-3</v>
      </c>
      <c r="AJ1588" s="2">
        <f t="shared" si="523"/>
        <v>0.30640363109410551</v>
      </c>
    </row>
    <row r="1589" spans="29:37" x14ac:dyDescent="0.25">
      <c r="AC1589" s="18" t="s">
        <v>248</v>
      </c>
      <c r="AD1589" s="18" t="s">
        <v>249</v>
      </c>
      <c r="AE1589" s="19">
        <v>41814</v>
      </c>
      <c r="AF1589" s="23">
        <v>3839.2</v>
      </c>
      <c r="AG1589" s="2">
        <f t="shared" si="520"/>
        <v>3834.1554999999998</v>
      </c>
      <c r="AH1589" s="25">
        <f t="shared" si="521"/>
        <v>1</v>
      </c>
      <c r="AI1589" s="6">
        <f t="shared" si="522"/>
        <v>6.1113032904598352E-3</v>
      </c>
      <c r="AJ1589" s="2">
        <f t="shared" si="523"/>
        <v>0.30827615661301977</v>
      </c>
    </row>
    <row r="1590" spans="29:37" x14ac:dyDescent="0.25">
      <c r="AC1590" s="18" t="s">
        <v>248</v>
      </c>
      <c r="AD1590" s="18" t="s">
        <v>249</v>
      </c>
      <c r="AE1590" s="19">
        <v>41815</v>
      </c>
      <c r="AF1590" s="23">
        <v>3814.03</v>
      </c>
      <c r="AG1590" s="2">
        <f t="shared" si="520"/>
        <v>3833.9410000000003</v>
      </c>
      <c r="AH1590" s="25">
        <f t="shared" si="521"/>
        <v>0</v>
      </c>
      <c r="AI1590" s="6">
        <f t="shared" si="522"/>
        <v>-6.556053344446644E-3</v>
      </c>
      <c r="AJ1590" s="2">
        <f t="shared" si="523"/>
        <v>0.30827615661301977</v>
      </c>
    </row>
    <row r="1591" spans="29:37" x14ac:dyDescent="0.25">
      <c r="AC1591" s="18" t="s">
        <v>248</v>
      </c>
      <c r="AD1591" s="18" t="s">
        <v>249</v>
      </c>
      <c r="AE1591" s="19">
        <v>41816</v>
      </c>
      <c r="AF1591" s="23">
        <v>3861.95</v>
      </c>
      <c r="AG1591" s="2">
        <f t="shared" si="520"/>
        <v>3833.9590000000003</v>
      </c>
      <c r="AH1591" s="25">
        <f t="shared" si="521"/>
        <v>1</v>
      </c>
      <c r="AI1591" s="6">
        <f t="shared" si="522"/>
        <v>1.2564138195032548E-2</v>
      </c>
      <c r="AJ1591" s="2">
        <f t="shared" si="523"/>
        <v>0.31214938084693927</v>
      </c>
      <c r="AK1591" s="14">
        <f t="shared" si="525"/>
        <v>3.5079103802062805E-2</v>
      </c>
    </row>
    <row r="1592" spans="29:37" x14ac:dyDescent="0.25">
      <c r="AC1592" s="18" t="s">
        <v>248</v>
      </c>
      <c r="AD1592" s="18" t="s">
        <v>249</v>
      </c>
      <c r="AE1592" s="19">
        <v>41817</v>
      </c>
      <c r="AF1592" s="23">
        <v>3889.32</v>
      </c>
      <c r="AG1592" s="2">
        <f t="shared" si="520"/>
        <v>3837.3315000000002</v>
      </c>
      <c r="AH1592" s="25">
        <f t="shared" si="521"/>
        <v>1</v>
      </c>
      <c r="AI1592" s="6">
        <f t="shared" si="522"/>
        <v>7.0870933077851195E-3</v>
      </c>
      <c r="AJ1592" s="2">
        <f t="shared" si="523"/>
        <v>0.31214938084693927</v>
      </c>
    </row>
    <row r="1593" spans="29:37" x14ac:dyDescent="0.25">
      <c r="AC1593" s="18" t="s">
        <v>248</v>
      </c>
      <c r="AD1593" s="18" t="s">
        <v>249</v>
      </c>
      <c r="AE1593" s="19">
        <v>41820</v>
      </c>
      <c r="AF1593" s="23">
        <v>3924.9</v>
      </c>
      <c r="AG1593" s="2">
        <f t="shared" si="520"/>
        <v>3842.1145000000006</v>
      </c>
      <c r="AH1593" s="25">
        <f t="shared" si="521"/>
        <v>1</v>
      </c>
      <c r="AI1593" s="6">
        <f t="shared" si="522"/>
        <v>9.1481287217303198E-3</v>
      </c>
      <c r="AJ1593" s="2">
        <f t="shared" si="523"/>
        <v>0.31214938084693927</v>
      </c>
    </row>
    <row r="1594" spans="29:37" x14ac:dyDescent="0.25">
      <c r="AC1594" s="18" t="s">
        <v>248</v>
      </c>
      <c r="AD1594" s="18" t="s">
        <v>249</v>
      </c>
      <c r="AE1594" s="19">
        <v>41821</v>
      </c>
      <c r="AF1594" s="23">
        <v>3951.73</v>
      </c>
      <c r="AG1594" s="2">
        <f t="shared" si="520"/>
        <v>3848.5649999999996</v>
      </c>
      <c r="AH1594" s="25">
        <f t="shared" si="521"/>
        <v>1</v>
      </c>
      <c r="AI1594" s="6">
        <f t="shared" si="522"/>
        <v>6.8358429514128183E-3</v>
      </c>
      <c r="AJ1594" s="2">
        <f t="shared" si="523"/>
        <v>0.31214938084693927</v>
      </c>
    </row>
    <row r="1595" spans="29:37" x14ac:dyDescent="0.25">
      <c r="AC1595" s="18" t="s">
        <v>248</v>
      </c>
      <c r="AD1595" s="18" t="s">
        <v>249</v>
      </c>
      <c r="AE1595" s="19">
        <v>41822</v>
      </c>
      <c r="AF1595" s="23">
        <v>3979.31</v>
      </c>
      <c r="AG1595" s="2">
        <f t="shared" si="520"/>
        <v>3858.0659999999989</v>
      </c>
      <c r="AH1595" s="25">
        <f t="shared" si="521"/>
        <v>1</v>
      </c>
      <c r="AI1595" s="6">
        <f t="shared" si="522"/>
        <v>6.9792217585715743E-3</v>
      </c>
      <c r="AJ1595" s="2">
        <f t="shared" si="523"/>
        <v>0.31214938084693927</v>
      </c>
    </row>
    <row r="1596" spans="29:37" x14ac:dyDescent="0.25">
      <c r="AC1596" s="18" t="s">
        <v>248</v>
      </c>
      <c r="AD1596" s="18" t="s">
        <v>249</v>
      </c>
      <c r="AE1596" s="19">
        <v>41823</v>
      </c>
      <c r="AF1596" s="23">
        <v>4019.65</v>
      </c>
      <c r="AG1596" s="2">
        <f t="shared" si="520"/>
        <v>3867.4459999999999</v>
      </c>
      <c r="AH1596" s="25">
        <f t="shared" si="521"/>
        <v>1</v>
      </c>
      <c r="AI1596" s="6">
        <f t="shared" si="522"/>
        <v>1.0137435887126234E-2</v>
      </c>
      <c r="AJ1596" s="2">
        <f t="shared" si="523"/>
        <v>0.31214938084693927</v>
      </c>
      <c r="AK1596" s="14">
        <f t="shared" ref="AK1596" si="529">AJ1596/AJ1586-1</f>
        <v>3.5079103802062805E-2</v>
      </c>
    </row>
    <row r="1597" spans="29:37" x14ac:dyDescent="0.25">
      <c r="AC1597" s="18" t="s">
        <v>248</v>
      </c>
      <c r="AD1597" s="18" t="s">
        <v>249</v>
      </c>
      <c r="AE1597" s="19">
        <v>41824</v>
      </c>
      <c r="AF1597" s="23">
        <v>4004.56</v>
      </c>
      <c r="AG1597" s="2">
        <f t="shared" si="520"/>
        <v>3876.7574999999988</v>
      </c>
      <c r="AH1597" s="25">
        <f t="shared" si="521"/>
        <v>1</v>
      </c>
      <c r="AI1597" s="6">
        <f t="shared" si="522"/>
        <v>-3.7540581891458702E-3</v>
      </c>
      <c r="AJ1597" s="2">
        <f t="shared" si="523"/>
        <v>0.31214938084693927</v>
      </c>
    </row>
    <row r="1598" spans="29:37" x14ac:dyDescent="0.25">
      <c r="AC1598" s="18" t="s">
        <v>248</v>
      </c>
      <c r="AD1598" s="18" t="s">
        <v>249</v>
      </c>
      <c r="AE1598" s="19">
        <v>41827</v>
      </c>
      <c r="AF1598" s="23">
        <v>4014.49</v>
      </c>
      <c r="AG1598" s="2">
        <f t="shared" si="520"/>
        <v>3887.6104999999998</v>
      </c>
      <c r="AH1598" s="25">
        <f t="shared" si="521"/>
        <v>1</v>
      </c>
      <c r="AI1598" s="6">
        <f t="shared" si="522"/>
        <v>2.47967317258313E-3</v>
      </c>
      <c r="AJ1598" s="2">
        <f t="shared" si="523"/>
        <v>0.31214938084693927</v>
      </c>
    </row>
    <row r="1599" spans="29:37" x14ac:dyDescent="0.25">
      <c r="AC1599" s="18" t="s">
        <v>248</v>
      </c>
      <c r="AD1599" s="18" t="s">
        <v>249</v>
      </c>
      <c r="AE1599" s="19">
        <v>41828</v>
      </c>
      <c r="AF1599" s="23">
        <v>4039.71</v>
      </c>
      <c r="AG1599" s="2">
        <f t="shared" si="520"/>
        <v>3897.5949999999998</v>
      </c>
      <c r="AH1599" s="25">
        <f t="shared" si="521"/>
        <v>1</v>
      </c>
      <c r="AI1599" s="6">
        <f t="shared" si="522"/>
        <v>6.2822425762676382E-3</v>
      </c>
      <c r="AJ1599" s="2">
        <f t="shared" si="523"/>
        <v>0.31214938084693927</v>
      </c>
    </row>
    <row r="1600" spans="29:37" x14ac:dyDescent="0.25">
      <c r="AC1600" s="18" t="s">
        <v>248</v>
      </c>
      <c r="AD1600" s="18" t="s">
        <v>249</v>
      </c>
      <c r="AE1600" s="19">
        <v>41829</v>
      </c>
      <c r="AF1600" s="23">
        <v>3982.4</v>
      </c>
      <c r="AG1600" s="2">
        <f t="shared" si="520"/>
        <v>3903.8125</v>
      </c>
      <c r="AH1600" s="25">
        <f t="shared" si="521"/>
        <v>1</v>
      </c>
      <c r="AI1600" s="6">
        <f t="shared" si="522"/>
        <v>-1.4186661913850207E-2</v>
      </c>
      <c r="AJ1600" s="2">
        <f t="shared" si="523"/>
        <v>0.31214938084693927</v>
      </c>
    </row>
    <row r="1601" spans="29:37" x14ac:dyDescent="0.25">
      <c r="AC1601" s="18" t="s">
        <v>248</v>
      </c>
      <c r="AD1601" s="18" t="s">
        <v>249</v>
      </c>
      <c r="AE1601" s="19">
        <v>41830</v>
      </c>
      <c r="AF1601" s="23">
        <v>3982.2</v>
      </c>
      <c r="AG1601" s="2">
        <f t="shared" si="520"/>
        <v>3910.4169999999999</v>
      </c>
      <c r="AH1601" s="25">
        <f t="shared" si="521"/>
        <v>1</v>
      </c>
      <c r="AI1601" s="6">
        <f t="shared" si="522"/>
        <v>-5.02209722781366E-5</v>
      </c>
      <c r="AJ1601" s="2">
        <f t="shared" si="523"/>
        <v>0.31214938084693927</v>
      </c>
      <c r="AK1601" s="14">
        <f t="shared" si="527"/>
        <v>0</v>
      </c>
    </row>
    <row r="1602" spans="29:37" x14ac:dyDescent="0.25">
      <c r="AC1602" s="18" t="s">
        <v>248</v>
      </c>
      <c r="AD1602" s="18" t="s">
        <v>249</v>
      </c>
      <c r="AE1602" s="19">
        <v>41831</v>
      </c>
      <c r="AF1602" s="23">
        <v>4029.75</v>
      </c>
      <c r="AG1602" s="2">
        <f t="shared" si="520"/>
        <v>3917.3265000000001</v>
      </c>
      <c r="AH1602" s="25">
        <f t="shared" si="521"/>
        <v>1</v>
      </c>
      <c r="AI1602" s="6">
        <f t="shared" si="522"/>
        <v>1.194063582944116E-2</v>
      </c>
      <c r="AJ1602" s="2">
        <f t="shared" si="523"/>
        <v>0.31214938084693927</v>
      </c>
    </row>
    <row r="1603" spans="29:37" x14ac:dyDescent="0.25">
      <c r="AC1603" s="18" t="s">
        <v>248</v>
      </c>
      <c r="AD1603" s="18" t="s">
        <v>249</v>
      </c>
      <c r="AE1603" s="19">
        <v>41834</v>
      </c>
      <c r="AF1603" s="23">
        <v>4090.8</v>
      </c>
      <c r="AG1603" s="2">
        <f t="shared" si="520"/>
        <v>3926.1175000000003</v>
      </c>
      <c r="AH1603" s="25">
        <f t="shared" si="521"/>
        <v>1</v>
      </c>
      <c r="AI1603" s="6">
        <f t="shared" si="522"/>
        <v>1.5149823190024225E-2</v>
      </c>
      <c r="AJ1603" s="2">
        <f t="shared" si="523"/>
        <v>0.31214938084693927</v>
      </c>
    </row>
    <row r="1604" spans="29:37" x14ac:dyDescent="0.25">
      <c r="AC1604" s="18" t="s">
        <v>248</v>
      </c>
      <c r="AD1604" s="18" t="s">
        <v>249</v>
      </c>
      <c r="AE1604" s="19">
        <v>41835</v>
      </c>
      <c r="AF1604" s="23">
        <v>4093.11</v>
      </c>
      <c r="AG1604" s="2">
        <f t="shared" si="520"/>
        <v>3936.8060000000005</v>
      </c>
      <c r="AH1604" s="25">
        <f t="shared" si="521"/>
        <v>1</v>
      </c>
      <c r="AI1604" s="6">
        <f t="shared" si="522"/>
        <v>5.6468172484591683E-4</v>
      </c>
      <c r="AJ1604" s="2">
        <f t="shared" si="523"/>
        <v>0.31214938084693927</v>
      </c>
    </row>
    <row r="1605" spans="29:37" x14ac:dyDescent="0.25">
      <c r="AC1605" s="18" t="s">
        <v>248</v>
      </c>
      <c r="AD1605" s="18" t="s">
        <v>249</v>
      </c>
      <c r="AE1605" s="19">
        <v>41836</v>
      </c>
      <c r="AF1605" s="23">
        <v>4062.12</v>
      </c>
      <c r="AG1605" s="2">
        <f t="shared" si="520"/>
        <v>3947.0069999999992</v>
      </c>
      <c r="AH1605" s="25">
        <f t="shared" si="521"/>
        <v>1</v>
      </c>
      <c r="AI1605" s="6">
        <f t="shared" si="522"/>
        <v>-7.5712599954558257E-3</v>
      </c>
      <c r="AJ1605" s="2">
        <f t="shared" si="523"/>
        <v>0.31214938084693927</v>
      </c>
    </row>
    <row r="1606" spans="29:37" x14ac:dyDescent="0.25">
      <c r="AC1606" s="18" t="s">
        <v>248</v>
      </c>
      <c r="AD1606" s="18" t="s">
        <v>249</v>
      </c>
      <c r="AE1606" s="19">
        <v>41837</v>
      </c>
      <c r="AF1606" s="23">
        <v>4031.44</v>
      </c>
      <c r="AG1606" s="2">
        <f t="shared" si="520"/>
        <v>3960.7945</v>
      </c>
      <c r="AH1606" s="25">
        <f t="shared" si="521"/>
        <v>1</v>
      </c>
      <c r="AI1606" s="6">
        <f t="shared" si="522"/>
        <v>-7.5527064685434464E-3</v>
      </c>
      <c r="AJ1606" s="2">
        <f t="shared" si="523"/>
        <v>0.31214938084693927</v>
      </c>
      <c r="AK1606" s="14">
        <f t="shared" ref="AK1606" si="530">AJ1606/AJ1596-1</f>
        <v>0</v>
      </c>
    </row>
    <row r="1607" spans="29:37" x14ac:dyDescent="0.25">
      <c r="AC1607" s="18" t="s">
        <v>248</v>
      </c>
      <c r="AD1607" s="18" t="s">
        <v>249</v>
      </c>
      <c r="AE1607" s="19">
        <v>41838</v>
      </c>
      <c r="AF1607" s="23">
        <v>4042.52</v>
      </c>
      <c r="AG1607" s="2">
        <f t="shared" si="520"/>
        <v>3973.4534999999996</v>
      </c>
      <c r="AH1607" s="25">
        <f t="shared" si="521"/>
        <v>1</v>
      </c>
      <c r="AI1607" s="6">
        <f t="shared" si="522"/>
        <v>2.748397594904084E-3</v>
      </c>
      <c r="AJ1607" s="2">
        <f t="shared" si="523"/>
        <v>0.31214938084693927</v>
      </c>
    </row>
    <row r="1608" spans="29:37" x14ac:dyDescent="0.25">
      <c r="AC1608" s="18" t="s">
        <v>248</v>
      </c>
      <c r="AD1608" s="18" t="s">
        <v>249</v>
      </c>
      <c r="AE1608" s="19">
        <v>41841</v>
      </c>
      <c r="AF1608" s="23">
        <v>4030.24</v>
      </c>
      <c r="AG1608" s="2">
        <f t="shared" si="520"/>
        <v>3984.1715000000004</v>
      </c>
      <c r="AH1608" s="25">
        <f t="shared" si="521"/>
        <v>1</v>
      </c>
      <c r="AI1608" s="6">
        <f t="shared" si="522"/>
        <v>-3.0377091517173049E-3</v>
      </c>
      <c r="AJ1608" s="2">
        <f t="shared" si="523"/>
        <v>0.31214938084693927</v>
      </c>
    </row>
    <row r="1609" spans="29:37" x14ac:dyDescent="0.25">
      <c r="AC1609" s="18" t="s">
        <v>248</v>
      </c>
      <c r="AD1609" s="18" t="s">
        <v>249</v>
      </c>
      <c r="AE1609" s="19">
        <v>41842</v>
      </c>
      <c r="AF1609" s="23">
        <v>4083.29</v>
      </c>
      <c r="AG1609" s="2">
        <f t="shared" si="520"/>
        <v>3996.3760000000002</v>
      </c>
      <c r="AH1609" s="25">
        <f t="shared" si="521"/>
        <v>1</v>
      </c>
      <c r="AI1609" s="6">
        <f t="shared" si="522"/>
        <v>1.3162987812140203E-2</v>
      </c>
      <c r="AJ1609" s="2">
        <f t="shared" si="523"/>
        <v>0.31214938084693927</v>
      </c>
    </row>
    <row r="1610" spans="29:37" x14ac:dyDescent="0.25">
      <c r="AC1610" s="18" t="s">
        <v>248</v>
      </c>
      <c r="AD1610" s="18" t="s">
        <v>249</v>
      </c>
      <c r="AE1610" s="19">
        <v>41843</v>
      </c>
      <c r="AF1610" s="23">
        <v>4057.11</v>
      </c>
      <c r="AG1610" s="2">
        <f t="shared" si="520"/>
        <v>4008.53</v>
      </c>
      <c r="AH1610" s="25">
        <f t="shared" si="521"/>
        <v>1</v>
      </c>
      <c r="AI1610" s="6">
        <f t="shared" si="522"/>
        <v>-6.4114966118007377E-3</v>
      </c>
      <c r="AJ1610" s="2">
        <f t="shared" si="523"/>
        <v>0.31214938084693927</v>
      </c>
    </row>
    <row r="1611" spans="29:37" x14ac:dyDescent="0.25">
      <c r="AC1611" s="18" t="s">
        <v>248</v>
      </c>
      <c r="AD1611" s="18" t="s">
        <v>249</v>
      </c>
      <c r="AE1611" s="19">
        <v>41844</v>
      </c>
      <c r="AF1611" s="23">
        <v>4054.22</v>
      </c>
      <c r="AG1611" s="2">
        <f t="shared" si="520"/>
        <v>4018.1434999999997</v>
      </c>
      <c r="AH1611" s="25">
        <f t="shared" si="521"/>
        <v>1</v>
      </c>
      <c r="AI1611" s="6">
        <f t="shared" si="522"/>
        <v>-7.1232971252943589E-4</v>
      </c>
      <c r="AJ1611" s="2">
        <f t="shared" si="523"/>
        <v>0.31214938084693927</v>
      </c>
      <c r="AK1611" s="14">
        <f t="shared" si="524"/>
        <v>0</v>
      </c>
    </row>
    <row r="1612" spans="29:37" x14ac:dyDescent="0.25">
      <c r="AC1612" s="18" t="s">
        <v>248</v>
      </c>
      <c r="AD1612" s="18" t="s">
        <v>249</v>
      </c>
      <c r="AE1612" s="19">
        <v>41845</v>
      </c>
      <c r="AF1612" s="23">
        <v>4089.8</v>
      </c>
      <c r="AG1612" s="2">
        <f t="shared" si="520"/>
        <v>4028.1675000000005</v>
      </c>
      <c r="AH1612" s="25">
        <f t="shared" si="521"/>
        <v>1</v>
      </c>
      <c r="AI1612" s="6">
        <f t="shared" si="522"/>
        <v>8.776040767398019E-3</v>
      </c>
      <c r="AJ1612" s="2">
        <f t="shared" si="523"/>
        <v>0.31214938084693927</v>
      </c>
    </row>
    <row r="1613" spans="29:37" x14ac:dyDescent="0.25">
      <c r="AC1613" s="18" t="s">
        <v>248</v>
      </c>
      <c r="AD1613" s="18" t="s">
        <v>249</v>
      </c>
      <c r="AE1613" s="19">
        <v>41848</v>
      </c>
      <c r="AF1613" s="23">
        <v>4168.37</v>
      </c>
      <c r="AG1613" s="2">
        <f t="shared" si="520"/>
        <v>4040.3410000000003</v>
      </c>
      <c r="AH1613" s="25">
        <f t="shared" si="521"/>
        <v>1</v>
      </c>
      <c r="AI1613" s="6">
        <f t="shared" si="522"/>
        <v>1.9211208372047484E-2</v>
      </c>
      <c r="AJ1613" s="2">
        <f t="shared" si="523"/>
        <v>0.31214938084693927</v>
      </c>
    </row>
    <row r="1614" spans="29:37" x14ac:dyDescent="0.25">
      <c r="AC1614" s="18" t="s">
        <v>248</v>
      </c>
      <c r="AD1614" s="18" t="s">
        <v>249</v>
      </c>
      <c r="AE1614" s="19">
        <v>41849</v>
      </c>
      <c r="AF1614" s="23">
        <v>4207.8599999999997</v>
      </c>
      <c r="AG1614" s="2">
        <f t="shared" si="520"/>
        <v>4053.1475</v>
      </c>
      <c r="AH1614" s="25">
        <f t="shared" si="521"/>
        <v>1</v>
      </c>
      <c r="AI1614" s="6">
        <f t="shared" si="522"/>
        <v>9.4737271403448897E-3</v>
      </c>
      <c r="AJ1614" s="2">
        <f t="shared" si="523"/>
        <v>0.31214938084693927</v>
      </c>
    </row>
    <row r="1615" spans="29:37" x14ac:dyDescent="0.25">
      <c r="AC1615" s="18" t="s">
        <v>248</v>
      </c>
      <c r="AD1615" s="18" t="s">
        <v>249</v>
      </c>
      <c r="AE1615" s="19">
        <v>41850</v>
      </c>
      <c r="AF1615" s="23">
        <v>4214.84</v>
      </c>
      <c r="AG1615" s="2">
        <f t="shared" si="520"/>
        <v>4064.924</v>
      </c>
      <c r="AH1615" s="25">
        <f t="shared" si="521"/>
        <v>1</v>
      </c>
      <c r="AI1615" s="6">
        <f t="shared" si="522"/>
        <v>1.6588004353759178E-3</v>
      </c>
      <c r="AJ1615" s="2">
        <f t="shared" si="523"/>
        <v>0.31214938084693927</v>
      </c>
    </row>
    <row r="1616" spans="29:37" x14ac:dyDescent="0.25">
      <c r="AC1616" s="18" t="s">
        <v>248</v>
      </c>
      <c r="AD1616" s="18" t="s">
        <v>249</v>
      </c>
      <c r="AE1616" s="19">
        <v>41851</v>
      </c>
      <c r="AF1616" s="23">
        <v>4257.04</v>
      </c>
      <c r="AG1616" s="2">
        <f t="shared" si="520"/>
        <v>4076.7934999999998</v>
      </c>
      <c r="AH1616" s="25">
        <f t="shared" si="521"/>
        <v>1</v>
      </c>
      <c r="AI1616" s="6">
        <f t="shared" si="522"/>
        <v>1.0012242457602127E-2</v>
      </c>
      <c r="AJ1616" s="2">
        <f t="shared" si="523"/>
        <v>0.31214938084693927</v>
      </c>
      <c r="AK1616" s="14">
        <f t="shared" si="525"/>
        <v>0</v>
      </c>
    </row>
    <row r="1617" spans="29:37" x14ac:dyDescent="0.25">
      <c r="AC1617" s="18" t="s">
        <v>248</v>
      </c>
      <c r="AD1617" s="18" t="s">
        <v>249</v>
      </c>
      <c r="AE1617" s="19">
        <v>41852</v>
      </c>
      <c r="AF1617" s="23">
        <v>4210.22</v>
      </c>
      <c r="AG1617" s="2">
        <f t="shared" si="520"/>
        <v>4087.0764999999992</v>
      </c>
      <c r="AH1617" s="25">
        <f t="shared" si="521"/>
        <v>1</v>
      </c>
      <c r="AI1617" s="6">
        <f t="shared" si="522"/>
        <v>-1.0998252306767098E-2</v>
      </c>
      <c r="AJ1617" s="2">
        <f t="shared" si="523"/>
        <v>0.31214938084693927</v>
      </c>
    </row>
    <row r="1618" spans="29:37" x14ac:dyDescent="0.25">
      <c r="AC1618" s="18" t="s">
        <v>248</v>
      </c>
      <c r="AD1618" s="18" t="s">
        <v>249</v>
      </c>
      <c r="AE1618" s="19">
        <v>41855</v>
      </c>
      <c r="AF1618" s="23">
        <v>4278.8500000000004</v>
      </c>
      <c r="AG1618" s="2">
        <f t="shared" si="520"/>
        <v>4100.2945</v>
      </c>
      <c r="AH1618" s="25">
        <f t="shared" si="521"/>
        <v>1</v>
      </c>
      <c r="AI1618" s="6">
        <f t="shared" si="522"/>
        <v>1.6300810883991934E-2</v>
      </c>
      <c r="AJ1618" s="2">
        <f t="shared" si="523"/>
        <v>0.31214938084693927</v>
      </c>
    </row>
    <row r="1619" spans="29:37" x14ac:dyDescent="0.25">
      <c r="AC1619" s="18" t="s">
        <v>248</v>
      </c>
      <c r="AD1619" s="18" t="s">
        <v>249</v>
      </c>
      <c r="AE1619" s="19">
        <v>41856</v>
      </c>
      <c r="AF1619" s="23">
        <v>4300.12</v>
      </c>
      <c r="AG1619" s="2">
        <f t="shared" si="520"/>
        <v>4113.3150000000005</v>
      </c>
      <c r="AH1619" s="25">
        <f t="shared" si="521"/>
        <v>1</v>
      </c>
      <c r="AI1619" s="6">
        <f t="shared" si="522"/>
        <v>4.9709618238544806E-3</v>
      </c>
      <c r="AJ1619" s="2">
        <f t="shared" si="523"/>
        <v>0.31214938084693927</v>
      </c>
    </row>
    <row r="1620" spans="29:37" x14ac:dyDescent="0.25">
      <c r="AC1620" s="18" t="s">
        <v>248</v>
      </c>
      <c r="AD1620" s="18" t="s">
        <v>249</v>
      </c>
      <c r="AE1620" s="19">
        <v>41857</v>
      </c>
      <c r="AF1620" s="23">
        <v>4328.6000000000004</v>
      </c>
      <c r="AG1620" s="2">
        <f t="shared" si="520"/>
        <v>4130.6250000000009</v>
      </c>
      <c r="AH1620" s="25">
        <f t="shared" si="521"/>
        <v>1</v>
      </c>
      <c r="AI1620" s="6">
        <f t="shared" si="522"/>
        <v>6.623070984065782E-3</v>
      </c>
      <c r="AJ1620" s="2">
        <f t="shared" si="523"/>
        <v>0.31214938084693927</v>
      </c>
    </row>
    <row r="1621" spans="29:37" x14ac:dyDescent="0.25">
      <c r="AC1621" s="18" t="s">
        <v>248</v>
      </c>
      <c r="AD1621" s="18" t="s">
        <v>249</v>
      </c>
      <c r="AE1621" s="19">
        <v>41858</v>
      </c>
      <c r="AF1621" s="23">
        <v>4341.9399999999996</v>
      </c>
      <c r="AG1621" s="2">
        <f t="shared" si="520"/>
        <v>4148.6120000000001</v>
      </c>
      <c r="AH1621" s="25">
        <f t="shared" si="521"/>
        <v>1</v>
      </c>
      <c r="AI1621" s="6">
        <f t="shared" si="522"/>
        <v>3.0818278427202639E-3</v>
      </c>
      <c r="AJ1621" s="2">
        <f t="shared" si="523"/>
        <v>0.31214938084693927</v>
      </c>
      <c r="AK1621" s="14">
        <f t="shared" ref="AK1621" si="531">AJ1621/AJ1611-1</f>
        <v>0</v>
      </c>
    </row>
    <row r="1622" spans="29:37" x14ac:dyDescent="0.25">
      <c r="AC1622" s="18" t="s">
        <v>248</v>
      </c>
      <c r="AD1622" s="18" t="s">
        <v>249</v>
      </c>
      <c r="AE1622" s="19">
        <v>41859</v>
      </c>
      <c r="AF1622" s="23">
        <v>4311.6970000000001</v>
      </c>
      <c r="AG1622" s="2">
        <f t="shared" ref="AG1622:AG1685" si="532">AVERAGE(AF1603:AF1622)</f>
        <v>4162.7093500000001</v>
      </c>
      <c r="AH1622" s="25">
        <f t="shared" ref="AH1622:AH1685" si="533">IF(AF1622&gt;AG1622,1,0)</f>
        <v>1</v>
      </c>
      <c r="AI1622" s="6">
        <f t="shared" si="522"/>
        <v>-6.9653196497416747E-3</v>
      </c>
      <c r="AJ1622" s="2">
        <f t="shared" si="523"/>
        <v>0.31214938084693927</v>
      </c>
    </row>
    <row r="1623" spans="29:37" x14ac:dyDescent="0.25">
      <c r="AC1623" s="18" t="s">
        <v>248</v>
      </c>
      <c r="AD1623" s="18" t="s">
        <v>249</v>
      </c>
      <c r="AE1623" s="19">
        <v>41862</v>
      </c>
      <c r="AF1623" s="23">
        <v>4377.018</v>
      </c>
      <c r="AG1623" s="2">
        <f t="shared" si="532"/>
        <v>4177.0202500000005</v>
      </c>
      <c r="AH1623" s="25">
        <f t="shared" si="533"/>
        <v>1</v>
      </c>
      <c r="AI1623" s="6">
        <f t="shared" ref="AI1623:AI1686" si="534">AF1623/AF1622-1</f>
        <v>1.5149719472402623E-2</v>
      </c>
      <c r="AJ1623" s="2">
        <f t="shared" ref="AJ1623:AJ1686" si="535">IF(AH1622&lt;1,AJ1622*(1+AI1623), AJ1622)</f>
        <v>0.31214938084693927</v>
      </c>
    </row>
    <row r="1624" spans="29:37" x14ac:dyDescent="0.25">
      <c r="AC1624" s="18" t="s">
        <v>248</v>
      </c>
      <c r="AD1624" s="18" t="s">
        <v>249</v>
      </c>
      <c r="AE1624" s="19">
        <v>41863</v>
      </c>
      <c r="AF1624" s="23">
        <v>4399.8059999999996</v>
      </c>
      <c r="AG1624" s="2">
        <f t="shared" si="532"/>
        <v>4192.3550500000001</v>
      </c>
      <c r="AH1624" s="25">
        <f t="shared" si="533"/>
        <v>1</v>
      </c>
      <c r="AI1624" s="6">
        <f t="shared" si="534"/>
        <v>5.2062842784743601E-3</v>
      </c>
      <c r="AJ1624" s="2">
        <f t="shared" si="535"/>
        <v>0.31214938084693927</v>
      </c>
    </row>
    <row r="1625" spans="29:37" x14ac:dyDescent="0.25">
      <c r="AC1625" s="18" t="s">
        <v>248</v>
      </c>
      <c r="AD1625" s="18" t="s">
        <v>249</v>
      </c>
      <c r="AE1625" s="19">
        <v>41864</v>
      </c>
      <c r="AF1625" s="23">
        <v>4401.8090000000002</v>
      </c>
      <c r="AG1625" s="2">
        <f t="shared" si="532"/>
        <v>4209.3395</v>
      </c>
      <c r="AH1625" s="25">
        <f t="shared" si="533"/>
        <v>1</v>
      </c>
      <c r="AI1625" s="6">
        <f t="shared" si="534"/>
        <v>4.5524734499680086E-4</v>
      </c>
      <c r="AJ1625" s="2">
        <f t="shared" si="535"/>
        <v>0.31214938084693927</v>
      </c>
    </row>
    <row r="1626" spans="29:37" x14ac:dyDescent="0.25">
      <c r="AC1626" s="18" t="s">
        <v>248</v>
      </c>
      <c r="AD1626" s="18" t="s">
        <v>249</v>
      </c>
      <c r="AE1626" s="19">
        <v>41865</v>
      </c>
      <c r="AF1626" s="23">
        <v>4373.5039999999999</v>
      </c>
      <c r="AG1626" s="2">
        <f t="shared" si="532"/>
        <v>4226.4426999999996</v>
      </c>
      <c r="AH1626" s="25">
        <f t="shared" si="533"/>
        <v>1</v>
      </c>
      <c r="AI1626" s="6">
        <f t="shared" si="534"/>
        <v>-6.4303108108507701E-3</v>
      </c>
      <c r="AJ1626" s="2">
        <f t="shared" si="535"/>
        <v>0.31214938084693927</v>
      </c>
      <c r="AK1626" s="14">
        <f t="shared" si="527"/>
        <v>0</v>
      </c>
    </row>
    <row r="1627" spans="29:37" x14ac:dyDescent="0.25">
      <c r="AC1627" s="18" t="s">
        <v>248</v>
      </c>
      <c r="AD1627" s="18" t="s">
        <v>249</v>
      </c>
      <c r="AE1627" s="19">
        <v>41866</v>
      </c>
      <c r="AF1627" s="23">
        <v>4423.6360000000004</v>
      </c>
      <c r="AG1627" s="2">
        <f t="shared" si="532"/>
        <v>4245.4984999999997</v>
      </c>
      <c r="AH1627" s="25">
        <f t="shared" si="533"/>
        <v>1</v>
      </c>
      <c r="AI1627" s="6">
        <f t="shared" si="534"/>
        <v>1.1462662432685677E-2</v>
      </c>
      <c r="AJ1627" s="2">
        <f t="shared" si="535"/>
        <v>0.31214938084693927</v>
      </c>
    </row>
    <row r="1628" spans="29:37" x14ac:dyDescent="0.25">
      <c r="AC1628" s="18" t="s">
        <v>248</v>
      </c>
      <c r="AD1628" s="18" t="s">
        <v>249</v>
      </c>
      <c r="AE1628" s="19">
        <v>41869</v>
      </c>
      <c r="AF1628" s="23">
        <v>4483.5439999999999</v>
      </c>
      <c r="AG1628" s="2">
        <f t="shared" si="532"/>
        <v>4268.1636999999992</v>
      </c>
      <c r="AH1628" s="25">
        <f t="shared" si="533"/>
        <v>1</v>
      </c>
      <c r="AI1628" s="6">
        <f t="shared" si="534"/>
        <v>1.3542705593317272E-2</v>
      </c>
      <c r="AJ1628" s="2">
        <f t="shared" si="535"/>
        <v>0.31214938084693927</v>
      </c>
    </row>
    <row r="1629" spans="29:37" x14ac:dyDescent="0.25">
      <c r="AC1629" s="18" t="s">
        <v>248</v>
      </c>
      <c r="AD1629" s="18" t="s">
        <v>249</v>
      </c>
      <c r="AE1629" s="19">
        <v>41870</v>
      </c>
      <c r="AF1629" s="23">
        <v>4496.9380000000001</v>
      </c>
      <c r="AG1629" s="2">
        <f t="shared" si="532"/>
        <v>4288.8460999999988</v>
      </c>
      <c r="AH1629" s="25">
        <f t="shared" si="533"/>
        <v>1</v>
      </c>
      <c r="AI1629" s="6">
        <f t="shared" si="534"/>
        <v>2.9873689206574294E-3</v>
      </c>
      <c r="AJ1629" s="2">
        <f t="shared" si="535"/>
        <v>0.31214938084693927</v>
      </c>
    </row>
    <row r="1630" spans="29:37" x14ac:dyDescent="0.25">
      <c r="AC1630" s="18" t="s">
        <v>248</v>
      </c>
      <c r="AD1630" s="18" t="s">
        <v>249</v>
      </c>
      <c r="AE1630" s="19">
        <v>41871</v>
      </c>
      <c r="AF1630" s="23">
        <v>4497.3990000000003</v>
      </c>
      <c r="AG1630" s="2">
        <f t="shared" si="532"/>
        <v>4310.8605499999994</v>
      </c>
      <c r="AH1630" s="25">
        <f t="shared" si="533"/>
        <v>1</v>
      </c>
      <c r="AI1630" s="6">
        <f t="shared" si="534"/>
        <v>1.0251419966222919E-4</v>
      </c>
      <c r="AJ1630" s="2">
        <f t="shared" si="535"/>
        <v>0.31214938084693927</v>
      </c>
    </row>
    <row r="1631" spans="29:37" x14ac:dyDescent="0.25">
      <c r="AC1631" s="18" t="s">
        <v>248</v>
      </c>
      <c r="AD1631" s="18" t="s">
        <v>249</v>
      </c>
      <c r="AE1631" s="19">
        <v>41872</v>
      </c>
      <c r="AF1631" s="23">
        <v>4495.4399999999996</v>
      </c>
      <c r="AG1631" s="2">
        <f t="shared" si="532"/>
        <v>4332.9215500000009</v>
      </c>
      <c r="AH1631" s="25">
        <f t="shared" si="533"/>
        <v>1</v>
      </c>
      <c r="AI1631" s="6">
        <f t="shared" si="534"/>
        <v>-4.3558510152219565E-4</v>
      </c>
      <c r="AJ1631" s="2">
        <f t="shared" si="535"/>
        <v>0.31214938084693927</v>
      </c>
      <c r="AK1631" s="14">
        <f t="shared" ref="AK1631" si="536">AJ1631/AJ1621-1</f>
        <v>0</v>
      </c>
    </row>
    <row r="1632" spans="29:37" x14ac:dyDescent="0.25">
      <c r="AC1632" s="18" t="s">
        <v>248</v>
      </c>
      <c r="AD1632" s="18" t="s">
        <v>249</v>
      </c>
      <c r="AE1632" s="19">
        <v>41873</v>
      </c>
      <c r="AF1632" s="23">
        <v>4521.7520000000004</v>
      </c>
      <c r="AG1632" s="2">
        <f t="shared" si="532"/>
        <v>4354.5191500000001</v>
      </c>
      <c r="AH1632" s="25">
        <f t="shared" si="533"/>
        <v>1</v>
      </c>
      <c r="AI1632" s="6">
        <f t="shared" si="534"/>
        <v>5.8530421938678412E-3</v>
      </c>
      <c r="AJ1632" s="2">
        <f t="shared" si="535"/>
        <v>0.31214938084693927</v>
      </c>
    </row>
    <row r="1633" spans="29:37" x14ac:dyDescent="0.25">
      <c r="AC1633" s="18" t="s">
        <v>248</v>
      </c>
      <c r="AD1633" s="18" t="s">
        <v>249</v>
      </c>
      <c r="AE1633" s="19">
        <v>41876</v>
      </c>
      <c r="AF1633" s="23">
        <v>4487.1419999999998</v>
      </c>
      <c r="AG1633" s="2">
        <f t="shared" si="532"/>
        <v>4370.4577499999996</v>
      </c>
      <c r="AH1633" s="25">
        <f t="shared" si="533"/>
        <v>1</v>
      </c>
      <c r="AI1633" s="6">
        <f t="shared" si="534"/>
        <v>-7.6541128306020223E-3</v>
      </c>
      <c r="AJ1633" s="2">
        <f t="shared" si="535"/>
        <v>0.31214938084693927</v>
      </c>
    </row>
    <row r="1634" spans="29:37" x14ac:dyDescent="0.25">
      <c r="AC1634" s="18" t="s">
        <v>248</v>
      </c>
      <c r="AD1634" s="18" t="s">
        <v>249</v>
      </c>
      <c r="AE1634" s="19">
        <v>41877</v>
      </c>
      <c r="AF1634" s="23">
        <v>4407.5879999999997</v>
      </c>
      <c r="AG1634" s="2">
        <f t="shared" si="532"/>
        <v>4380.4441499999994</v>
      </c>
      <c r="AH1634" s="25">
        <f t="shared" si="533"/>
        <v>1</v>
      </c>
      <c r="AI1634" s="6">
        <f t="shared" si="534"/>
        <v>-1.7729325258705853E-2</v>
      </c>
      <c r="AJ1634" s="2">
        <f t="shared" si="535"/>
        <v>0.31214938084693927</v>
      </c>
    </row>
    <row r="1635" spans="29:37" x14ac:dyDescent="0.25">
      <c r="AC1635" s="18" t="s">
        <v>248</v>
      </c>
      <c r="AD1635" s="18" t="s">
        <v>249</v>
      </c>
      <c r="AE1635" s="19">
        <v>41878</v>
      </c>
      <c r="AF1635" s="23">
        <v>4421.2120000000004</v>
      </c>
      <c r="AG1635" s="2">
        <f t="shared" si="532"/>
        <v>4390.7627499999999</v>
      </c>
      <c r="AH1635" s="25">
        <f t="shared" si="533"/>
        <v>1</v>
      </c>
      <c r="AI1635" s="6">
        <f t="shared" si="534"/>
        <v>3.0910330094375826E-3</v>
      </c>
      <c r="AJ1635" s="2">
        <f t="shared" si="535"/>
        <v>0.31214938084693927</v>
      </c>
    </row>
    <row r="1636" spans="29:37" x14ac:dyDescent="0.25">
      <c r="AC1636" s="18" t="s">
        <v>248</v>
      </c>
      <c r="AD1636" s="18" t="s">
        <v>249</v>
      </c>
      <c r="AE1636" s="19">
        <v>41879</v>
      </c>
      <c r="AF1636" s="23">
        <v>4381.4939999999997</v>
      </c>
      <c r="AG1636" s="2">
        <f t="shared" si="532"/>
        <v>4396.9854499999992</v>
      </c>
      <c r="AH1636" s="25">
        <f t="shared" si="533"/>
        <v>0</v>
      </c>
      <c r="AI1636" s="6">
        <f t="shared" si="534"/>
        <v>-8.9835094992053444E-3</v>
      </c>
      <c r="AJ1636" s="2">
        <f t="shared" si="535"/>
        <v>0.31214938084693927</v>
      </c>
      <c r="AK1636" s="14">
        <f t="shared" ref="AK1636:AK1686" si="537">AJ1636/AJ1626-1</f>
        <v>0</v>
      </c>
    </row>
    <row r="1637" spans="29:37" x14ac:dyDescent="0.25">
      <c r="AC1637" s="18" t="s">
        <v>248</v>
      </c>
      <c r="AD1637" s="18" t="s">
        <v>249</v>
      </c>
      <c r="AE1637" s="19">
        <v>41880</v>
      </c>
      <c r="AF1637" s="23">
        <v>4427.8789999999999</v>
      </c>
      <c r="AG1637" s="2">
        <f t="shared" si="532"/>
        <v>4407.8684000000012</v>
      </c>
      <c r="AH1637" s="25">
        <f t="shared" si="533"/>
        <v>1</v>
      </c>
      <c r="AI1637" s="6">
        <f t="shared" si="534"/>
        <v>1.0586571612331452E-2</v>
      </c>
      <c r="AJ1637" s="2">
        <f t="shared" si="535"/>
        <v>0.31545397262102032</v>
      </c>
    </row>
    <row r="1638" spans="29:37" x14ac:dyDescent="0.25">
      <c r="AC1638" s="18" t="s">
        <v>248</v>
      </c>
      <c r="AD1638" s="18" t="s">
        <v>249</v>
      </c>
      <c r="AE1638" s="19">
        <v>41883</v>
      </c>
      <c r="AF1638" s="23">
        <v>4507.442</v>
      </c>
      <c r="AG1638" s="2">
        <f t="shared" si="532"/>
        <v>4419.2980000000007</v>
      </c>
      <c r="AH1638" s="25">
        <f t="shared" si="533"/>
        <v>1</v>
      </c>
      <c r="AI1638" s="6">
        <f t="shared" si="534"/>
        <v>1.7968648194767844E-2</v>
      </c>
      <c r="AJ1638" s="2">
        <f t="shared" si="535"/>
        <v>0.31545397262102032</v>
      </c>
    </row>
    <row r="1639" spans="29:37" x14ac:dyDescent="0.25">
      <c r="AC1639" s="18" t="s">
        <v>248</v>
      </c>
      <c r="AD1639" s="18" t="s">
        <v>249</v>
      </c>
      <c r="AE1639" s="19">
        <v>41884</v>
      </c>
      <c r="AF1639" s="23">
        <v>4576.12</v>
      </c>
      <c r="AG1639" s="2">
        <f t="shared" si="532"/>
        <v>4433.098</v>
      </c>
      <c r="AH1639" s="25">
        <f t="shared" si="533"/>
        <v>1</v>
      </c>
      <c r="AI1639" s="6">
        <f t="shared" si="534"/>
        <v>1.5236579860594901E-2</v>
      </c>
      <c r="AJ1639" s="2">
        <f t="shared" si="535"/>
        <v>0.31545397262102032</v>
      </c>
    </row>
    <row r="1640" spans="29:37" x14ac:dyDescent="0.25">
      <c r="AC1640" s="18" t="s">
        <v>248</v>
      </c>
      <c r="AD1640" s="18" t="s">
        <v>249</v>
      </c>
      <c r="AE1640" s="19">
        <v>41885</v>
      </c>
      <c r="AF1640" s="23">
        <v>4608.5569999999998</v>
      </c>
      <c r="AG1640" s="2">
        <f t="shared" si="532"/>
        <v>4447.0958499999997</v>
      </c>
      <c r="AH1640" s="25">
        <f t="shared" si="533"/>
        <v>1</v>
      </c>
      <c r="AI1640" s="6">
        <f t="shared" si="534"/>
        <v>7.0883193622544027E-3</v>
      </c>
      <c r="AJ1640" s="2">
        <f t="shared" si="535"/>
        <v>0.31545397262102032</v>
      </c>
    </row>
    <row r="1641" spans="29:37" x14ac:dyDescent="0.25">
      <c r="AC1641" s="18" t="s">
        <v>248</v>
      </c>
      <c r="AD1641" s="18" t="s">
        <v>249</v>
      </c>
      <c r="AE1641" s="19">
        <v>41886</v>
      </c>
      <c r="AF1641" s="23">
        <v>4647.8860000000004</v>
      </c>
      <c r="AG1641" s="2">
        <f t="shared" si="532"/>
        <v>4462.3931499999999</v>
      </c>
      <c r="AH1641" s="25">
        <f t="shared" si="533"/>
        <v>1</v>
      </c>
      <c r="AI1641" s="6">
        <f t="shared" si="534"/>
        <v>8.5339076852040119E-3</v>
      </c>
      <c r="AJ1641" s="2">
        <f t="shared" si="535"/>
        <v>0.31545397262102032</v>
      </c>
      <c r="AK1641" s="14">
        <f t="shared" ref="AK1641:AK1691" si="538">AJ1641/AJ1631-1</f>
        <v>1.0586571612331452E-2</v>
      </c>
    </row>
    <row r="1642" spans="29:37" x14ac:dyDescent="0.25">
      <c r="AC1642" s="18" t="s">
        <v>248</v>
      </c>
      <c r="AD1642" s="18" t="s">
        <v>249</v>
      </c>
      <c r="AE1642" s="19">
        <v>41887</v>
      </c>
      <c r="AF1642" s="23">
        <v>4666.4740000000002</v>
      </c>
      <c r="AG1642" s="2">
        <f t="shared" si="532"/>
        <v>4480.1319999999996</v>
      </c>
      <c r="AH1642" s="25">
        <f t="shared" si="533"/>
        <v>1</v>
      </c>
      <c r="AI1642" s="6">
        <f t="shared" si="534"/>
        <v>3.9992375028130578E-3</v>
      </c>
      <c r="AJ1642" s="2">
        <f t="shared" si="535"/>
        <v>0.31545397262102032</v>
      </c>
    </row>
    <row r="1643" spans="29:37" x14ac:dyDescent="0.25">
      <c r="AC1643" s="18" t="s">
        <v>248</v>
      </c>
      <c r="AD1643" s="18" t="s">
        <v>249</v>
      </c>
      <c r="AE1643" s="19">
        <v>41891</v>
      </c>
      <c r="AF1643" s="23">
        <v>4701.6989999999996</v>
      </c>
      <c r="AG1643" s="2">
        <f t="shared" si="532"/>
        <v>4496.3660499999996</v>
      </c>
      <c r="AH1643" s="25">
        <f t="shared" si="533"/>
        <v>1</v>
      </c>
      <c r="AI1643" s="6">
        <f t="shared" si="534"/>
        <v>7.5485259319991727E-3</v>
      </c>
      <c r="AJ1643" s="2">
        <f t="shared" si="535"/>
        <v>0.31545397262102032</v>
      </c>
    </row>
    <row r="1644" spans="29:37" x14ac:dyDescent="0.25">
      <c r="AC1644" s="18" t="s">
        <v>248</v>
      </c>
      <c r="AD1644" s="18" t="s">
        <v>249</v>
      </c>
      <c r="AE1644" s="19">
        <v>41892</v>
      </c>
      <c r="AF1644" s="23">
        <v>4709.9089999999997</v>
      </c>
      <c r="AG1644" s="2">
        <f t="shared" si="532"/>
        <v>4511.8711999999996</v>
      </c>
      <c r="AH1644" s="25">
        <f t="shared" si="533"/>
        <v>1</v>
      </c>
      <c r="AI1644" s="6">
        <f t="shared" si="534"/>
        <v>1.7461772861258051E-3</v>
      </c>
      <c r="AJ1644" s="2">
        <f t="shared" si="535"/>
        <v>0.31545397262102032</v>
      </c>
    </row>
    <row r="1645" spans="29:37" x14ac:dyDescent="0.25">
      <c r="AC1645" s="18" t="s">
        <v>248</v>
      </c>
      <c r="AD1645" s="18" t="s">
        <v>249</v>
      </c>
      <c r="AE1645" s="19">
        <v>41893</v>
      </c>
      <c r="AF1645" s="23">
        <v>4704.942</v>
      </c>
      <c r="AG1645" s="2">
        <f t="shared" si="532"/>
        <v>4527.0278499999995</v>
      </c>
      <c r="AH1645" s="25">
        <f t="shared" si="533"/>
        <v>1</v>
      </c>
      <c r="AI1645" s="6">
        <f t="shared" si="534"/>
        <v>-1.0545851310502785E-3</v>
      </c>
      <c r="AJ1645" s="2">
        <f t="shared" si="535"/>
        <v>0.31545397262102032</v>
      </c>
    </row>
    <row r="1646" spans="29:37" x14ac:dyDescent="0.25">
      <c r="AC1646" s="18" t="s">
        <v>248</v>
      </c>
      <c r="AD1646" s="18" t="s">
        <v>249</v>
      </c>
      <c r="AE1646" s="19">
        <v>41894</v>
      </c>
      <c r="AF1646" s="23">
        <v>4756.9489999999996</v>
      </c>
      <c r="AG1646" s="2">
        <f t="shared" si="532"/>
        <v>4546.2001</v>
      </c>
      <c r="AH1646" s="25">
        <f t="shared" si="533"/>
        <v>1</v>
      </c>
      <c r="AI1646" s="6">
        <f t="shared" si="534"/>
        <v>1.1053696304863969E-2</v>
      </c>
      <c r="AJ1646" s="2">
        <f t="shared" si="535"/>
        <v>0.31545397262102032</v>
      </c>
      <c r="AK1646" s="14">
        <f t="shared" ref="AK1646" si="539">AJ1646/AJ1636-1</f>
        <v>1.0586571612331452E-2</v>
      </c>
    </row>
    <row r="1647" spans="29:37" x14ac:dyDescent="0.25">
      <c r="AC1647" s="18" t="s">
        <v>248</v>
      </c>
      <c r="AD1647" s="18" t="s">
        <v>249</v>
      </c>
      <c r="AE1647" s="19">
        <v>41897</v>
      </c>
      <c r="AF1647" s="23">
        <v>4807.5550000000003</v>
      </c>
      <c r="AG1647" s="2">
        <f t="shared" si="532"/>
        <v>4565.3960499999985</v>
      </c>
      <c r="AH1647" s="25">
        <f t="shared" si="533"/>
        <v>1</v>
      </c>
      <c r="AI1647" s="6">
        <f t="shared" si="534"/>
        <v>1.0638331417889946E-2</v>
      </c>
      <c r="AJ1647" s="2">
        <f t="shared" si="535"/>
        <v>0.31545397262102032</v>
      </c>
    </row>
    <row r="1648" spans="29:37" x14ac:dyDescent="0.25">
      <c r="AC1648" s="18" t="s">
        <v>248</v>
      </c>
      <c r="AD1648" s="18" t="s">
        <v>249</v>
      </c>
      <c r="AE1648" s="19">
        <v>41898</v>
      </c>
      <c r="AF1648" s="23">
        <v>4645.5460000000003</v>
      </c>
      <c r="AG1648" s="2">
        <f t="shared" si="532"/>
        <v>4573.496149999999</v>
      </c>
      <c r="AH1648" s="25">
        <f t="shared" si="533"/>
        <v>1</v>
      </c>
      <c r="AI1648" s="6">
        <f t="shared" si="534"/>
        <v>-3.3698834438711578E-2</v>
      </c>
      <c r="AJ1648" s="2">
        <f t="shared" si="535"/>
        <v>0.31545397262102032</v>
      </c>
    </row>
    <row r="1649" spans="29:37" x14ac:dyDescent="0.25">
      <c r="AC1649" s="18" t="s">
        <v>248</v>
      </c>
      <c r="AD1649" s="18" t="s">
        <v>249</v>
      </c>
      <c r="AE1649" s="19">
        <v>41899</v>
      </c>
      <c r="AF1649" s="23">
        <v>4686.0469999999996</v>
      </c>
      <c r="AG1649" s="2">
        <f t="shared" si="532"/>
        <v>4582.9515999999994</v>
      </c>
      <c r="AH1649" s="25">
        <f t="shared" si="533"/>
        <v>1</v>
      </c>
      <c r="AI1649" s="6">
        <f t="shared" si="534"/>
        <v>8.7182432377161945E-3</v>
      </c>
      <c r="AJ1649" s="2">
        <f t="shared" si="535"/>
        <v>0.31545397262102032</v>
      </c>
    </row>
    <row r="1650" spans="29:37" x14ac:dyDescent="0.25">
      <c r="AC1650" s="18" t="s">
        <v>248</v>
      </c>
      <c r="AD1650" s="18" t="s">
        <v>249</v>
      </c>
      <c r="AE1650" s="19">
        <v>41900</v>
      </c>
      <c r="AF1650" s="23">
        <v>4719.009</v>
      </c>
      <c r="AG1650" s="2">
        <f t="shared" si="532"/>
        <v>4594.0321000000013</v>
      </c>
      <c r="AH1650" s="25">
        <f t="shared" si="533"/>
        <v>1</v>
      </c>
      <c r="AI1650" s="6">
        <f t="shared" si="534"/>
        <v>7.0340737086078686E-3</v>
      </c>
      <c r="AJ1650" s="2">
        <f t="shared" si="535"/>
        <v>0.31545397262102032</v>
      </c>
    </row>
    <row r="1651" spans="29:37" x14ac:dyDescent="0.25">
      <c r="AC1651" s="18" t="s">
        <v>248</v>
      </c>
      <c r="AD1651" s="18" t="s">
        <v>249</v>
      </c>
      <c r="AE1651" s="19">
        <v>41901</v>
      </c>
      <c r="AF1651" s="23">
        <v>4758.7269999999999</v>
      </c>
      <c r="AG1651" s="2">
        <f t="shared" si="532"/>
        <v>4607.1964500000013</v>
      </c>
      <c r="AH1651" s="25">
        <f t="shared" si="533"/>
        <v>1</v>
      </c>
      <c r="AI1651" s="6">
        <f t="shared" si="534"/>
        <v>8.4165976373429263E-3</v>
      </c>
      <c r="AJ1651" s="2">
        <f t="shared" si="535"/>
        <v>0.31545397262102032</v>
      </c>
      <c r="AK1651" s="14">
        <f t="shared" ref="AK1651:AK1701" si="540">AJ1651/AJ1641-1</f>
        <v>0</v>
      </c>
    </row>
    <row r="1652" spans="29:37" x14ac:dyDescent="0.25">
      <c r="AC1652" s="18" t="s">
        <v>248</v>
      </c>
      <c r="AD1652" s="18" t="s">
        <v>249</v>
      </c>
      <c r="AE1652" s="19">
        <v>41904</v>
      </c>
      <c r="AF1652" s="23">
        <v>4694.2290000000003</v>
      </c>
      <c r="AG1652" s="2">
        <f t="shared" si="532"/>
        <v>4615.8203000000012</v>
      </c>
      <c r="AH1652" s="25">
        <f t="shared" si="533"/>
        <v>1</v>
      </c>
      <c r="AI1652" s="6">
        <f t="shared" si="534"/>
        <v>-1.3553624740397896E-2</v>
      </c>
      <c r="AJ1652" s="2">
        <f t="shared" si="535"/>
        <v>0.31545397262102032</v>
      </c>
    </row>
    <row r="1653" spans="29:37" x14ac:dyDescent="0.25">
      <c r="AC1653" s="18" t="s">
        <v>248</v>
      </c>
      <c r="AD1653" s="18" t="s">
        <v>249</v>
      </c>
      <c r="AE1653" s="19">
        <v>41905</v>
      </c>
      <c r="AF1653" s="23">
        <v>4754.4719999999998</v>
      </c>
      <c r="AG1653" s="2">
        <f t="shared" si="532"/>
        <v>4629.1868000000013</v>
      </c>
      <c r="AH1653" s="25">
        <f t="shared" si="533"/>
        <v>1</v>
      </c>
      <c r="AI1653" s="6">
        <f t="shared" si="534"/>
        <v>1.2833417372692946E-2</v>
      </c>
      <c r="AJ1653" s="2">
        <f t="shared" si="535"/>
        <v>0.31545397262102032</v>
      </c>
    </row>
    <row r="1654" spans="29:37" x14ac:dyDescent="0.25">
      <c r="AC1654" s="18" t="s">
        <v>248</v>
      </c>
      <c r="AD1654" s="18" t="s">
        <v>249</v>
      </c>
      <c r="AE1654" s="19">
        <v>41906</v>
      </c>
      <c r="AF1654" s="23">
        <v>4815.71</v>
      </c>
      <c r="AG1654" s="2">
        <f t="shared" si="532"/>
        <v>4649.5929000000015</v>
      </c>
      <c r="AH1654" s="25">
        <f t="shared" si="533"/>
        <v>1</v>
      </c>
      <c r="AI1654" s="6">
        <f t="shared" si="534"/>
        <v>1.2880084265929126E-2</v>
      </c>
      <c r="AJ1654" s="2">
        <f t="shared" si="535"/>
        <v>0.31545397262102032</v>
      </c>
    </row>
    <row r="1655" spans="29:37" x14ac:dyDescent="0.25">
      <c r="AC1655" s="18" t="s">
        <v>248</v>
      </c>
      <c r="AD1655" s="18" t="s">
        <v>249</v>
      </c>
      <c r="AE1655" s="19">
        <v>41907</v>
      </c>
      <c r="AF1655" s="23">
        <v>4814.7349999999997</v>
      </c>
      <c r="AG1655" s="2">
        <f t="shared" si="532"/>
        <v>4669.2690500000008</v>
      </c>
      <c r="AH1655" s="25">
        <f t="shared" si="533"/>
        <v>1</v>
      </c>
      <c r="AI1655" s="6">
        <f t="shared" si="534"/>
        <v>-2.0246235757559461E-4</v>
      </c>
      <c r="AJ1655" s="2">
        <f t="shared" si="535"/>
        <v>0.31545397262102032</v>
      </c>
    </row>
    <row r="1656" spans="29:37" x14ac:dyDescent="0.25">
      <c r="AC1656" s="18" t="s">
        <v>248</v>
      </c>
      <c r="AD1656" s="18" t="s">
        <v>249</v>
      </c>
      <c r="AE1656" s="19">
        <v>41908</v>
      </c>
      <c r="AF1656" s="23">
        <v>4829.9350000000004</v>
      </c>
      <c r="AG1656" s="2">
        <f t="shared" si="532"/>
        <v>4691.6911000000009</v>
      </c>
      <c r="AH1656" s="25">
        <f t="shared" si="533"/>
        <v>1</v>
      </c>
      <c r="AI1656" s="6">
        <f t="shared" si="534"/>
        <v>3.1569754098617064E-3</v>
      </c>
      <c r="AJ1656" s="2">
        <f t="shared" si="535"/>
        <v>0.31545397262102032</v>
      </c>
      <c r="AK1656" s="14">
        <f t="shared" ref="AK1656" si="541">AJ1656/AJ1646-1</f>
        <v>0</v>
      </c>
    </row>
    <row r="1657" spans="29:37" x14ac:dyDescent="0.25">
      <c r="AC1657" s="18" t="s">
        <v>248</v>
      </c>
      <c r="AD1657" s="18" t="s">
        <v>249</v>
      </c>
      <c r="AE1657" s="19">
        <v>41911</v>
      </c>
      <c r="AF1657" s="23">
        <v>4877.4350000000004</v>
      </c>
      <c r="AG1657" s="2">
        <f t="shared" si="532"/>
        <v>4714.1688999999997</v>
      </c>
      <c r="AH1657" s="25">
        <f t="shared" si="533"/>
        <v>1</v>
      </c>
      <c r="AI1657" s="6">
        <f t="shared" si="534"/>
        <v>9.8345008783762289E-3</v>
      </c>
      <c r="AJ1657" s="2">
        <f t="shared" si="535"/>
        <v>0.31545397262102032</v>
      </c>
    </row>
    <row r="1658" spans="29:37" x14ac:dyDescent="0.25">
      <c r="AC1658" s="18" t="s">
        <v>248</v>
      </c>
      <c r="AD1658" s="18" t="s">
        <v>249</v>
      </c>
      <c r="AE1658" s="19">
        <v>41912</v>
      </c>
      <c r="AF1658" s="23">
        <v>4916.1189999999997</v>
      </c>
      <c r="AG1658" s="2">
        <f t="shared" si="532"/>
        <v>4734.60275</v>
      </c>
      <c r="AH1658" s="25">
        <f t="shared" si="533"/>
        <v>1</v>
      </c>
      <c r="AI1658" s="6">
        <f t="shared" si="534"/>
        <v>7.9312179454977816E-3</v>
      </c>
      <c r="AJ1658" s="2">
        <f t="shared" si="535"/>
        <v>0.31545397262102032</v>
      </c>
    </row>
    <row r="1659" spans="29:37" x14ac:dyDescent="0.25">
      <c r="AC1659" s="18" t="s">
        <v>248</v>
      </c>
      <c r="AD1659" s="18" t="s">
        <v>249</v>
      </c>
      <c r="AE1659" s="19">
        <v>41920</v>
      </c>
      <c r="AF1659" s="23">
        <v>4993.5309999999999</v>
      </c>
      <c r="AG1659" s="2">
        <f t="shared" si="532"/>
        <v>4755.4732999999997</v>
      </c>
      <c r="AH1659" s="25">
        <f t="shared" si="533"/>
        <v>1</v>
      </c>
      <c r="AI1659" s="6">
        <f t="shared" si="534"/>
        <v>1.5746567566814473E-2</v>
      </c>
      <c r="AJ1659" s="2">
        <f t="shared" si="535"/>
        <v>0.31545397262102032</v>
      </c>
    </row>
    <row r="1660" spans="29:37" x14ac:dyDescent="0.25">
      <c r="AC1660" s="18" t="s">
        <v>248</v>
      </c>
      <c r="AD1660" s="18" t="s">
        <v>249</v>
      </c>
      <c r="AE1660" s="19">
        <v>41921</v>
      </c>
      <c r="AF1660" s="23">
        <v>5004.0010000000002</v>
      </c>
      <c r="AG1660" s="2">
        <f t="shared" si="532"/>
        <v>4775.2455000000009</v>
      </c>
      <c r="AH1660" s="25">
        <f t="shared" si="533"/>
        <v>1</v>
      </c>
      <c r="AI1660" s="6">
        <f t="shared" si="534"/>
        <v>2.096712726926242E-3</v>
      </c>
      <c r="AJ1660" s="2">
        <f t="shared" si="535"/>
        <v>0.31545397262102032</v>
      </c>
    </row>
    <row r="1661" spans="29:37" x14ac:dyDescent="0.25">
      <c r="AC1661" s="18" t="s">
        <v>248</v>
      </c>
      <c r="AD1661" s="18" t="s">
        <v>249</v>
      </c>
      <c r="AE1661" s="19">
        <v>41922</v>
      </c>
      <c r="AF1661" s="23">
        <v>4981.8530000000001</v>
      </c>
      <c r="AG1661" s="2">
        <f t="shared" si="532"/>
        <v>4791.9438500000006</v>
      </c>
      <c r="AH1661" s="25">
        <f t="shared" si="533"/>
        <v>1</v>
      </c>
      <c r="AI1661" s="6">
        <f t="shared" si="534"/>
        <v>-4.4260582681738825E-3</v>
      </c>
      <c r="AJ1661" s="2">
        <f t="shared" si="535"/>
        <v>0.31545397262102032</v>
      </c>
      <c r="AK1661" s="14">
        <f t="shared" si="537"/>
        <v>0</v>
      </c>
    </row>
    <row r="1662" spans="29:37" x14ac:dyDescent="0.25">
      <c r="AC1662" s="18" t="s">
        <v>248</v>
      </c>
      <c r="AD1662" s="18" t="s">
        <v>249</v>
      </c>
      <c r="AE1662" s="19">
        <v>41925</v>
      </c>
      <c r="AF1662" s="23">
        <v>4982.6809999999996</v>
      </c>
      <c r="AG1662" s="2">
        <f t="shared" si="532"/>
        <v>4807.7542000000003</v>
      </c>
      <c r="AH1662" s="25">
        <f t="shared" si="533"/>
        <v>1</v>
      </c>
      <c r="AI1662" s="6">
        <f t="shared" si="534"/>
        <v>1.6620321795923765E-4</v>
      </c>
      <c r="AJ1662" s="2">
        <f t="shared" si="535"/>
        <v>0.31545397262102032</v>
      </c>
    </row>
    <row r="1663" spans="29:37" x14ac:dyDescent="0.25">
      <c r="AC1663" s="18" t="s">
        <v>248</v>
      </c>
      <c r="AD1663" s="18" t="s">
        <v>249</v>
      </c>
      <c r="AE1663" s="19">
        <v>41926</v>
      </c>
      <c r="AF1663" s="23">
        <v>4966.0829999999996</v>
      </c>
      <c r="AG1663" s="2">
        <f t="shared" si="532"/>
        <v>4820.9734000000008</v>
      </c>
      <c r="AH1663" s="25">
        <f t="shared" si="533"/>
        <v>1</v>
      </c>
      <c r="AI1663" s="6">
        <f t="shared" si="534"/>
        <v>-3.3311383971801334E-3</v>
      </c>
      <c r="AJ1663" s="2">
        <f t="shared" si="535"/>
        <v>0.31545397262102032</v>
      </c>
    </row>
    <row r="1664" spans="29:37" x14ac:dyDescent="0.25">
      <c r="AC1664" s="18" t="s">
        <v>248</v>
      </c>
      <c r="AD1664" s="18" t="s">
        <v>249</v>
      </c>
      <c r="AE1664" s="19">
        <v>41927</v>
      </c>
      <c r="AF1664" s="23">
        <v>4987.7070000000003</v>
      </c>
      <c r="AG1664" s="2">
        <f t="shared" si="532"/>
        <v>4834.8632999999991</v>
      </c>
      <c r="AH1664" s="25">
        <f t="shared" si="533"/>
        <v>1</v>
      </c>
      <c r="AI1664" s="6">
        <f t="shared" si="534"/>
        <v>4.3543372110375067E-3</v>
      </c>
      <c r="AJ1664" s="2">
        <f t="shared" si="535"/>
        <v>0.31545397262102032</v>
      </c>
    </row>
    <row r="1665" spans="29:37" x14ac:dyDescent="0.25">
      <c r="AC1665" s="18" t="s">
        <v>248</v>
      </c>
      <c r="AD1665" s="18" t="s">
        <v>249</v>
      </c>
      <c r="AE1665" s="19">
        <v>41928</v>
      </c>
      <c r="AF1665" s="23">
        <v>4906.2439999999997</v>
      </c>
      <c r="AG1665" s="2">
        <f t="shared" si="532"/>
        <v>4844.9283999999998</v>
      </c>
      <c r="AH1665" s="25">
        <f t="shared" si="533"/>
        <v>1</v>
      </c>
      <c r="AI1665" s="6">
        <f t="shared" si="534"/>
        <v>-1.6332755713196589E-2</v>
      </c>
      <c r="AJ1665" s="2">
        <f t="shared" si="535"/>
        <v>0.31545397262102032</v>
      </c>
    </row>
    <row r="1666" spans="29:37" x14ac:dyDescent="0.25">
      <c r="AC1666" s="18" t="s">
        <v>248</v>
      </c>
      <c r="AD1666" s="18" t="s">
        <v>249</v>
      </c>
      <c r="AE1666" s="19">
        <v>41929</v>
      </c>
      <c r="AF1666" s="23">
        <v>4860.732</v>
      </c>
      <c r="AG1666" s="2">
        <f t="shared" si="532"/>
        <v>4850.1175499999999</v>
      </c>
      <c r="AH1666" s="25">
        <f t="shared" si="533"/>
        <v>1</v>
      </c>
      <c r="AI1666" s="6">
        <f t="shared" si="534"/>
        <v>-9.2763425545080436E-3</v>
      </c>
      <c r="AJ1666" s="2">
        <f t="shared" si="535"/>
        <v>0.31545397262102032</v>
      </c>
      <c r="AK1666" s="14">
        <f t="shared" si="538"/>
        <v>0</v>
      </c>
    </row>
    <row r="1667" spans="29:37" x14ac:dyDescent="0.25">
      <c r="AC1667" s="18" t="s">
        <v>248</v>
      </c>
      <c r="AD1667" s="18" t="s">
        <v>249</v>
      </c>
      <c r="AE1667" s="19">
        <v>41932</v>
      </c>
      <c r="AF1667" s="23">
        <v>4929.16</v>
      </c>
      <c r="AG1667" s="2">
        <f t="shared" si="532"/>
        <v>4856.1977999999999</v>
      </c>
      <c r="AH1667" s="25">
        <f t="shared" si="533"/>
        <v>1</v>
      </c>
      <c r="AI1667" s="6">
        <f t="shared" si="534"/>
        <v>1.4077715043742334E-2</v>
      </c>
      <c r="AJ1667" s="2">
        <f t="shared" si="535"/>
        <v>0.31545397262102032</v>
      </c>
    </row>
    <row r="1668" spans="29:37" x14ac:dyDescent="0.25">
      <c r="AC1668" s="18" t="s">
        <v>248</v>
      </c>
      <c r="AD1668" s="18" t="s">
        <v>249</v>
      </c>
      <c r="AE1668" s="19">
        <v>41933</v>
      </c>
      <c r="AF1668" s="23">
        <v>4884.0240000000003</v>
      </c>
      <c r="AG1668" s="2">
        <f t="shared" si="532"/>
        <v>4868.1217000000006</v>
      </c>
      <c r="AH1668" s="25">
        <f t="shared" si="533"/>
        <v>1</v>
      </c>
      <c r="AI1668" s="6">
        <f t="shared" si="534"/>
        <v>-9.1569354616201082E-3</v>
      </c>
      <c r="AJ1668" s="2">
        <f t="shared" si="535"/>
        <v>0.31545397262102032</v>
      </c>
    </row>
    <row r="1669" spans="29:37" x14ac:dyDescent="0.25">
      <c r="AC1669" s="18" t="s">
        <v>248</v>
      </c>
      <c r="AD1669" s="18" t="s">
        <v>249</v>
      </c>
      <c r="AE1669" s="19">
        <v>41934</v>
      </c>
      <c r="AF1669" s="23">
        <v>4825.6090000000004</v>
      </c>
      <c r="AG1669" s="2">
        <f t="shared" si="532"/>
        <v>4875.0998</v>
      </c>
      <c r="AH1669" s="25">
        <f t="shared" si="533"/>
        <v>0</v>
      </c>
      <c r="AI1669" s="6">
        <f t="shared" si="534"/>
        <v>-1.1960424436898709E-2</v>
      </c>
      <c r="AJ1669" s="2">
        <f t="shared" si="535"/>
        <v>0.31545397262102032</v>
      </c>
    </row>
    <row r="1670" spans="29:37" x14ac:dyDescent="0.25">
      <c r="AC1670" s="18" t="s">
        <v>248</v>
      </c>
      <c r="AD1670" s="18" t="s">
        <v>249</v>
      </c>
      <c r="AE1670" s="19">
        <v>41935</v>
      </c>
      <c r="AF1670" s="23">
        <v>4755.2309999999998</v>
      </c>
      <c r="AG1670" s="2">
        <f t="shared" si="532"/>
        <v>4876.9109000000008</v>
      </c>
      <c r="AH1670" s="25">
        <f t="shared" si="533"/>
        <v>0</v>
      </c>
      <c r="AI1670" s="6">
        <f t="shared" si="534"/>
        <v>-1.4584273197434938E-2</v>
      </c>
      <c r="AJ1670" s="2">
        <f t="shared" si="535"/>
        <v>0.31085330570309921</v>
      </c>
    </row>
    <row r="1671" spans="29:37" x14ac:dyDescent="0.25">
      <c r="AC1671" s="18" t="s">
        <v>248</v>
      </c>
      <c r="AD1671" s="18" t="s">
        <v>249</v>
      </c>
      <c r="AE1671" s="19">
        <v>41936</v>
      </c>
      <c r="AF1671" s="23">
        <v>4774.6660000000002</v>
      </c>
      <c r="AG1671" s="2">
        <f t="shared" si="532"/>
        <v>4877.7078500000007</v>
      </c>
      <c r="AH1671" s="25">
        <f t="shared" si="533"/>
        <v>0</v>
      </c>
      <c r="AI1671" s="6">
        <f t="shared" si="534"/>
        <v>4.0870779989448103E-3</v>
      </c>
      <c r="AJ1671" s="2">
        <f t="shared" si="535"/>
        <v>0.31212378740973762</v>
      </c>
      <c r="AK1671" s="14">
        <f t="shared" ref="AK1671" si="542">AJ1671/AJ1661-1</f>
        <v>-1.0556802260605846E-2</v>
      </c>
    </row>
    <row r="1672" spans="29:37" x14ac:dyDescent="0.25">
      <c r="AC1672" s="18" t="s">
        <v>248</v>
      </c>
      <c r="AD1672" s="18" t="s">
        <v>249</v>
      </c>
      <c r="AE1672" s="19">
        <v>41939</v>
      </c>
      <c r="AF1672" s="23">
        <v>4809.518</v>
      </c>
      <c r="AG1672" s="2">
        <f t="shared" si="532"/>
        <v>4883.4723000000004</v>
      </c>
      <c r="AH1672" s="25">
        <f t="shared" si="533"/>
        <v>0</v>
      </c>
      <c r="AI1672" s="6">
        <f t="shared" si="534"/>
        <v>7.2993587404857063E-3</v>
      </c>
      <c r="AJ1672" s="2">
        <f t="shared" si="535"/>
        <v>0.31440209090548038</v>
      </c>
    </row>
    <row r="1673" spans="29:37" x14ac:dyDescent="0.25">
      <c r="AC1673" s="18" t="s">
        <v>248</v>
      </c>
      <c r="AD1673" s="18" t="s">
        <v>249</v>
      </c>
      <c r="AE1673" s="19">
        <v>41940</v>
      </c>
      <c r="AF1673" s="23">
        <v>4924.9549999999999</v>
      </c>
      <c r="AG1673" s="2">
        <f t="shared" si="532"/>
        <v>4891.9964500000006</v>
      </c>
      <c r="AH1673" s="25">
        <f t="shared" si="533"/>
        <v>1</v>
      </c>
      <c r="AI1673" s="6">
        <f t="shared" si="534"/>
        <v>2.4001781467498429E-2</v>
      </c>
      <c r="AJ1673" s="2">
        <f t="shared" si="535"/>
        <v>0.32194830118431828</v>
      </c>
    </row>
    <row r="1674" spans="29:37" x14ac:dyDescent="0.25">
      <c r="AC1674" s="18" t="s">
        <v>248</v>
      </c>
      <c r="AD1674" s="18" t="s">
        <v>249</v>
      </c>
      <c r="AE1674" s="19">
        <v>41941</v>
      </c>
      <c r="AF1674" s="23">
        <v>4991.7550000000001</v>
      </c>
      <c r="AG1674" s="2">
        <f t="shared" si="532"/>
        <v>4900.7987000000003</v>
      </c>
      <c r="AH1674" s="25">
        <f t="shared" si="533"/>
        <v>1</v>
      </c>
      <c r="AI1674" s="6">
        <f t="shared" si="534"/>
        <v>1.3563575707798314E-2</v>
      </c>
      <c r="AJ1674" s="2">
        <f t="shared" si="535"/>
        <v>0.32194830118431828</v>
      </c>
    </row>
    <row r="1675" spans="29:37" x14ac:dyDescent="0.25">
      <c r="AC1675" s="18" t="s">
        <v>248</v>
      </c>
      <c r="AD1675" s="18" t="s">
        <v>249</v>
      </c>
      <c r="AE1675" s="19">
        <v>41942</v>
      </c>
      <c r="AF1675" s="23">
        <v>4992.63</v>
      </c>
      <c r="AG1675" s="2">
        <f t="shared" si="532"/>
        <v>4909.6934500000007</v>
      </c>
      <c r="AH1675" s="25">
        <f t="shared" si="533"/>
        <v>1</v>
      </c>
      <c r="AI1675" s="6">
        <f t="shared" si="534"/>
        <v>1.7528905164621023E-4</v>
      </c>
      <c r="AJ1675" s="2">
        <f t="shared" si="535"/>
        <v>0.32194830118431828</v>
      </c>
    </row>
    <row r="1676" spans="29:37" x14ac:dyDescent="0.25">
      <c r="AC1676" s="18" t="s">
        <v>248</v>
      </c>
      <c r="AD1676" s="18" t="s">
        <v>249</v>
      </c>
      <c r="AE1676" s="19">
        <v>41943</v>
      </c>
      <c r="AF1676" s="23">
        <v>4986.4160000000002</v>
      </c>
      <c r="AG1676" s="2">
        <f t="shared" si="532"/>
        <v>4917.5174999999999</v>
      </c>
      <c r="AH1676" s="25">
        <f t="shared" si="533"/>
        <v>1</v>
      </c>
      <c r="AI1676" s="6">
        <f t="shared" si="534"/>
        <v>-1.2446345913876833E-3</v>
      </c>
      <c r="AJ1676" s="2">
        <f t="shared" si="535"/>
        <v>0.32194830118431828</v>
      </c>
      <c r="AK1676" s="14">
        <f t="shared" si="540"/>
        <v>2.058724608645246E-2</v>
      </c>
    </row>
    <row r="1677" spans="29:37" x14ac:dyDescent="0.25">
      <c r="AC1677" s="18" t="s">
        <v>248</v>
      </c>
      <c r="AD1677" s="18" t="s">
        <v>249</v>
      </c>
      <c r="AE1677" s="19">
        <v>41946</v>
      </c>
      <c r="AF1677" s="23">
        <v>5028.6980000000003</v>
      </c>
      <c r="AG1677" s="2">
        <f t="shared" si="532"/>
        <v>4925.0806500000008</v>
      </c>
      <c r="AH1677" s="25">
        <f t="shared" si="533"/>
        <v>1</v>
      </c>
      <c r="AI1677" s="6">
        <f t="shared" si="534"/>
        <v>8.4794369342631182E-3</v>
      </c>
      <c r="AJ1677" s="2">
        <f t="shared" si="535"/>
        <v>0.32194830118431828</v>
      </c>
    </row>
    <row r="1678" spans="29:37" x14ac:dyDescent="0.25">
      <c r="AC1678" s="18" t="s">
        <v>248</v>
      </c>
      <c r="AD1678" s="18" t="s">
        <v>249</v>
      </c>
      <c r="AE1678" s="19">
        <v>41947</v>
      </c>
      <c r="AF1678" s="23">
        <v>5003.47</v>
      </c>
      <c r="AG1678" s="2">
        <f t="shared" si="532"/>
        <v>4929.4482000000007</v>
      </c>
      <c r="AH1678" s="25">
        <f t="shared" si="533"/>
        <v>1</v>
      </c>
      <c r="AI1678" s="6">
        <f t="shared" si="534"/>
        <v>-5.0168055429059555E-3</v>
      </c>
      <c r="AJ1678" s="2">
        <f t="shared" si="535"/>
        <v>0.32194830118431828</v>
      </c>
    </row>
    <row r="1679" spans="29:37" x14ac:dyDescent="0.25">
      <c r="AC1679" s="18" t="s">
        <v>248</v>
      </c>
      <c r="AD1679" s="18" t="s">
        <v>249</v>
      </c>
      <c r="AE1679" s="19">
        <v>41948</v>
      </c>
      <c r="AF1679" s="23">
        <v>4995.4430000000002</v>
      </c>
      <c r="AG1679" s="2">
        <f t="shared" si="532"/>
        <v>4929.5438000000004</v>
      </c>
      <c r="AH1679" s="25">
        <f t="shared" si="533"/>
        <v>1</v>
      </c>
      <c r="AI1679" s="6">
        <f t="shared" si="534"/>
        <v>-1.604286625082163E-3</v>
      </c>
      <c r="AJ1679" s="2">
        <f t="shared" si="535"/>
        <v>0.32194830118431828</v>
      </c>
    </row>
    <row r="1680" spans="29:37" x14ac:dyDescent="0.25">
      <c r="AC1680" s="18" t="s">
        <v>248</v>
      </c>
      <c r="AD1680" s="18" t="s">
        <v>249</v>
      </c>
      <c r="AE1680" s="19">
        <v>41949</v>
      </c>
      <c r="AF1680" s="23">
        <v>5024.848</v>
      </c>
      <c r="AG1680" s="2">
        <f t="shared" si="532"/>
        <v>4930.5861500000001</v>
      </c>
      <c r="AH1680" s="25">
        <f t="shared" si="533"/>
        <v>1</v>
      </c>
      <c r="AI1680" s="6">
        <f t="shared" si="534"/>
        <v>5.8863648329086082E-3</v>
      </c>
      <c r="AJ1680" s="2">
        <f t="shared" si="535"/>
        <v>0.32194830118431828</v>
      </c>
    </row>
    <row r="1681" spans="29:37" x14ac:dyDescent="0.25">
      <c r="AC1681" s="18" t="s">
        <v>248</v>
      </c>
      <c r="AD1681" s="18" t="s">
        <v>249</v>
      </c>
      <c r="AE1681" s="19">
        <v>41950</v>
      </c>
      <c r="AF1681" s="23">
        <v>4977.2550000000001</v>
      </c>
      <c r="AG1681" s="2">
        <f t="shared" si="532"/>
        <v>4930.3562499999998</v>
      </c>
      <c r="AH1681" s="25">
        <f t="shared" si="533"/>
        <v>1</v>
      </c>
      <c r="AI1681" s="6">
        <f t="shared" si="534"/>
        <v>-9.4715302831051007E-3</v>
      </c>
      <c r="AJ1681" s="2">
        <f t="shared" si="535"/>
        <v>0.32194830118431828</v>
      </c>
      <c r="AK1681" s="14">
        <f t="shared" ref="AK1681" si="543">AJ1681/AJ1671-1</f>
        <v>3.1476337821326084E-2</v>
      </c>
    </row>
    <row r="1682" spans="29:37" x14ac:dyDescent="0.25">
      <c r="AC1682" s="18" t="s">
        <v>248</v>
      </c>
      <c r="AD1682" s="18" t="s">
        <v>249</v>
      </c>
      <c r="AE1682" s="19">
        <v>41953</v>
      </c>
      <c r="AF1682" s="23">
        <v>5031.0010000000002</v>
      </c>
      <c r="AG1682" s="2">
        <f t="shared" si="532"/>
        <v>4932.77225</v>
      </c>
      <c r="AH1682" s="25">
        <f t="shared" si="533"/>
        <v>1</v>
      </c>
      <c r="AI1682" s="6">
        <f t="shared" si="534"/>
        <v>1.0798321564798208E-2</v>
      </c>
      <c r="AJ1682" s="2">
        <f t="shared" si="535"/>
        <v>0.32194830118431828</v>
      </c>
    </row>
    <row r="1683" spans="29:37" x14ac:dyDescent="0.25">
      <c r="AC1683" s="18" t="s">
        <v>248</v>
      </c>
      <c r="AD1683" s="18" t="s">
        <v>249</v>
      </c>
      <c r="AE1683" s="19">
        <v>41954</v>
      </c>
      <c r="AF1683" s="23">
        <v>4881.4799999999996</v>
      </c>
      <c r="AG1683" s="2">
        <f t="shared" si="532"/>
        <v>4928.5421000000006</v>
      </c>
      <c r="AH1683" s="25">
        <f t="shared" si="533"/>
        <v>0</v>
      </c>
      <c r="AI1683" s="6">
        <f t="shared" si="534"/>
        <v>-2.9719930486994617E-2</v>
      </c>
      <c r="AJ1683" s="2">
        <f t="shared" si="535"/>
        <v>0.32194830118431828</v>
      </c>
    </row>
    <row r="1684" spans="29:37" x14ac:dyDescent="0.25">
      <c r="AC1684" s="18" t="s">
        <v>248</v>
      </c>
      <c r="AD1684" s="18" t="s">
        <v>249</v>
      </c>
      <c r="AE1684" s="19">
        <v>41955</v>
      </c>
      <c r="AF1684" s="23">
        <v>4965.384</v>
      </c>
      <c r="AG1684" s="2">
        <f t="shared" si="532"/>
        <v>4927.4259499999998</v>
      </c>
      <c r="AH1684" s="25">
        <f t="shared" si="533"/>
        <v>1</v>
      </c>
      <c r="AI1684" s="6">
        <f t="shared" si="534"/>
        <v>1.718822979915946E-2</v>
      </c>
      <c r="AJ1684" s="2">
        <f t="shared" si="535"/>
        <v>0.32748202256852332</v>
      </c>
    </row>
    <row r="1685" spans="29:37" x14ac:dyDescent="0.25">
      <c r="AC1685" s="18" t="s">
        <v>248</v>
      </c>
      <c r="AD1685" s="18" t="s">
        <v>249</v>
      </c>
      <c r="AE1685" s="19">
        <v>41956</v>
      </c>
      <c r="AF1685" s="23">
        <v>4921.6710000000003</v>
      </c>
      <c r="AG1685" s="2">
        <f t="shared" si="532"/>
        <v>4928.1973000000007</v>
      </c>
      <c r="AH1685" s="25">
        <f t="shared" si="533"/>
        <v>0</v>
      </c>
      <c r="AI1685" s="6">
        <f t="shared" si="534"/>
        <v>-8.8035487285574865E-3</v>
      </c>
      <c r="AJ1685" s="2">
        <f t="shared" si="535"/>
        <v>0.32748202256852332</v>
      </c>
    </row>
    <row r="1686" spans="29:37" x14ac:dyDescent="0.25">
      <c r="AC1686" s="18" t="s">
        <v>248</v>
      </c>
      <c r="AD1686" s="18" t="s">
        <v>249</v>
      </c>
      <c r="AE1686" s="19">
        <v>41957</v>
      </c>
      <c r="AF1686" s="23">
        <v>4909.6090000000004</v>
      </c>
      <c r="AG1686" s="2">
        <f t="shared" ref="AG1686:AG1749" si="544">AVERAGE(AF1667:AF1686)</f>
        <v>4930.6411500000004</v>
      </c>
      <c r="AH1686" s="25">
        <f t="shared" ref="AH1686:AH1749" si="545">IF(AF1686&gt;AG1686,1,0)</f>
        <v>0</v>
      </c>
      <c r="AI1686" s="6">
        <f t="shared" si="534"/>
        <v>-2.4507936430533395E-3</v>
      </c>
      <c r="AJ1686" s="2">
        <f t="shared" si="535"/>
        <v>0.32667943170939812</v>
      </c>
      <c r="AK1686" s="14">
        <f t="shared" si="537"/>
        <v>1.4695311351778928E-2</v>
      </c>
    </row>
    <row r="1687" spans="29:37" x14ac:dyDescent="0.25">
      <c r="AC1687" s="18" t="s">
        <v>248</v>
      </c>
      <c r="AD1687" s="18" t="s">
        <v>249</v>
      </c>
      <c r="AE1687" s="19">
        <v>41960</v>
      </c>
      <c r="AF1687" s="23">
        <v>4958.4660000000003</v>
      </c>
      <c r="AG1687" s="2">
        <f t="shared" si="544"/>
        <v>4932.1064500000002</v>
      </c>
      <c r="AH1687" s="25">
        <f t="shared" si="545"/>
        <v>1</v>
      </c>
      <c r="AI1687" s="6">
        <f t="shared" ref="AI1687:AI1750" si="546">AF1687/AF1686-1</f>
        <v>9.9513016209640259E-3</v>
      </c>
      <c r="AJ1687" s="2">
        <f t="shared" ref="AJ1687:AJ1750" si="547">IF(AH1686&lt;1,AJ1686*(1+AI1687), AJ1686)</f>
        <v>0.32993031726770344</v>
      </c>
    </row>
    <row r="1688" spans="29:37" x14ac:dyDescent="0.25">
      <c r="AC1688" s="18" t="s">
        <v>248</v>
      </c>
      <c r="AD1688" s="18" t="s">
        <v>249</v>
      </c>
      <c r="AE1688" s="19">
        <v>41961</v>
      </c>
      <c r="AF1688" s="23">
        <v>4967.6509999999998</v>
      </c>
      <c r="AG1688" s="2">
        <f t="shared" si="544"/>
        <v>4936.2878000000001</v>
      </c>
      <c r="AH1688" s="25">
        <f t="shared" si="545"/>
        <v>1</v>
      </c>
      <c r="AI1688" s="6">
        <f t="shared" si="546"/>
        <v>1.8523874117517547E-3</v>
      </c>
      <c r="AJ1688" s="2">
        <f t="shared" si="547"/>
        <v>0.32993031726770344</v>
      </c>
    </row>
    <row r="1689" spans="29:37" x14ac:dyDescent="0.25">
      <c r="AC1689" s="18" t="s">
        <v>248</v>
      </c>
      <c r="AD1689" s="18" t="s">
        <v>249</v>
      </c>
      <c r="AE1689" s="19">
        <v>41962</v>
      </c>
      <c r="AF1689" s="23">
        <v>4985.1009999999997</v>
      </c>
      <c r="AG1689" s="2">
        <f t="shared" si="544"/>
        <v>4944.2623999999996</v>
      </c>
      <c r="AH1689" s="25">
        <f t="shared" si="545"/>
        <v>1</v>
      </c>
      <c r="AI1689" s="6">
        <f t="shared" si="546"/>
        <v>3.5127266388077505E-3</v>
      </c>
      <c r="AJ1689" s="2">
        <f t="shared" si="547"/>
        <v>0.32993031726770344</v>
      </c>
    </row>
    <row r="1690" spans="29:37" x14ac:dyDescent="0.25">
      <c r="AC1690" s="18" t="s">
        <v>248</v>
      </c>
      <c r="AD1690" s="18" t="s">
        <v>249</v>
      </c>
      <c r="AE1690" s="19">
        <v>41963</v>
      </c>
      <c r="AF1690" s="23">
        <v>4974.6260000000002</v>
      </c>
      <c r="AG1690" s="2">
        <f t="shared" si="544"/>
        <v>4955.2321499999998</v>
      </c>
      <c r="AH1690" s="25">
        <f t="shared" si="545"/>
        <v>1</v>
      </c>
      <c r="AI1690" s="6">
        <f t="shared" si="546"/>
        <v>-2.1012613385364975E-3</v>
      </c>
      <c r="AJ1690" s="2">
        <f t="shared" si="547"/>
        <v>0.32993031726770344</v>
      </c>
    </row>
    <row r="1691" spans="29:37" x14ac:dyDescent="0.25">
      <c r="AC1691" s="18" t="s">
        <v>248</v>
      </c>
      <c r="AD1691" s="18" t="s">
        <v>249</v>
      </c>
      <c r="AE1691" s="19">
        <v>41964</v>
      </c>
      <c r="AF1691" s="23">
        <v>5029.7730000000001</v>
      </c>
      <c r="AG1691" s="2">
        <f t="shared" si="544"/>
        <v>4967.9874999999993</v>
      </c>
      <c r="AH1691" s="25">
        <f t="shared" si="545"/>
        <v>1</v>
      </c>
      <c r="AI1691" s="6">
        <f t="shared" si="546"/>
        <v>1.1085657494653844E-2</v>
      </c>
      <c r="AJ1691" s="2">
        <f t="shared" si="547"/>
        <v>0.32993031726770344</v>
      </c>
      <c r="AK1691" s="14">
        <f t="shared" si="538"/>
        <v>2.4792850448418502E-2</v>
      </c>
    </row>
    <row r="1692" spans="29:37" x14ac:dyDescent="0.25">
      <c r="AC1692" s="18" t="s">
        <v>248</v>
      </c>
      <c r="AD1692" s="18" t="s">
        <v>249</v>
      </c>
      <c r="AE1692" s="19">
        <v>41967</v>
      </c>
      <c r="AF1692" s="23">
        <v>5112.1189999999997</v>
      </c>
      <c r="AG1692" s="2">
        <f t="shared" si="544"/>
        <v>4983.1175500000008</v>
      </c>
      <c r="AH1692" s="25">
        <f t="shared" si="545"/>
        <v>1</v>
      </c>
      <c r="AI1692" s="6">
        <f t="shared" si="546"/>
        <v>1.6371712997783394E-2</v>
      </c>
      <c r="AJ1692" s="2">
        <f t="shared" si="547"/>
        <v>0.32993031726770344</v>
      </c>
    </row>
    <row r="1693" spans="29:37" x14ac:dyDescent="0.25">
      <c r="AC1693" s="18" t="s">
        <v>248</v>
      </c>
      <c r="AD1693" s="18" t="s">
        <v>249</v>
      </c>
      <c r="AE1693" s="19">
        <v>41968</v>
      </c>
      <c r="AF1693" s="23">
        <v>5189.0010000000002</v>
      </c>
      <c r="AG1693" s="2">
        <f t="shared" si="544"/>
        <v>4996.3198500000008</v>
      </c>
      <c r="AH1693" s="25">
        <f t="shared" si="545"/>
        <v>1</v>
      </c>
      <c r="AI1693" s="6">
        <f t="shared" si="546"/>
        <v>1.503916477687639E-2</v>
      </c>
      <c r="AJ1693" s="2">
        <f t="shared" si="547"/>
        <v>0.32993031726770344</v>
      </c>
    </row>
    <row r="1694" spans="29:37" x14ac:dyDescent="0.25">
      <c r="AC1694" s="18" t="s">
        <v>248</v>
      </c>
      <c r="AD1694" s="18" t="s">
        <v>249</v>
      </c>
      <c r="AE1694" s="19">
        <v>41969</v>
      </c>
      <c r="AF1694" s="23">
        <v>5214.21</v>
      </c>
      <c r="AG1694" s="2">
        <f t="shared" si="544"/>
        <v>5007.4426000000003</v>
      </c>
      <c r="AH1694" s="25">
        <f t="shared" si="545"/>
        <v>1</v>
      </c>
      <c r="AI1694" s="6">
        <f t="shared" si="546"/>
        <v>4.8581605592290522E-3</v>
      </c>
      <c r="AJ1694" s="2">
        <f t="shared" si="547"/>
        <v>0.32993031726770344</v>
      </c>
    </row>
    <row r="1695" spans="29:37" x14ac:dyDescent="0.25">
      <c r="AC1695" s="18" t="s">
        <v>248</v>
      </c>
      <c r="AD1695" s="18" t="s">
        <v>249</v>
      </c>
      <c r="AE1695" s="19">
        <v>41970</v>
      </c>
      <c r="AF1695" s="23">
        <v>5251.3890000000001</v>
      </c>
      <c r="AG1695" s="2">
        <f t="shared" si="544"/>
        <v>5020.3805500000008</v>
      </c>
      <c r="AH1695" s="25">
        <f t="shared" si="545"/>
        <v>1</v>
      </c>
      <c r="AI1695" s="6">
        <f t="shared" si="546"/>
        <v>7.1303227142749392E-3</v>
      </c>
      <c r="AJ1695" s="2">
        <f t="shared" si="547"/>
        <v>0.32993031726770344</v>
      </c>
    </row>
    <row r="1696" spans="29:37" x14ac:dyDescent="0.25">
      <c r="AC1696" s="18" t="s">
        <v>248</v>
      </c>
      <c r="AD1696" s="18" t="s">
        <v>249</v>
      </c>
      <c r="AE1696" s="19">
        <v>41971</v>
      </c>
      <c r="AF1696" s="23">
        <v>5245.2669999999998</v>
      </c>
      <c r="AG1696" s="2">
        <f t="shared" si="544"/>
        <v>5033.3231000000014</v>
      </c>
      <c r="AH1696" s="25">
        <f t="shared" si="545"/>
        <v>1</v>
      </c>
      <c r="AI1696" s="6">
        <f t="shared" si="546"/>
        <v>-1.1657868042150854E-3</v>
      </c>
      <c r="AJ1696" s="2">
        <f t="shared" si="547"/>
        <v>0.32993031726770344</v>
      </c>
      <c r="AK1696" s="14">
        <f t="shared" ref="AK1696" si="548">AJ1696/AJ1686-1</f>
        <v>9.9513016209640259E-3</v>
      </c>
    </row>
    <row r="1697" spans="29:37" x14ac:dyDescent="0.25">
      <c r="AC1697" s="18" t="s">
        <v>248</v>
      </c>
      <c r="AD1697" s="18" t="s">
        <v>249</v>
      </c>
      <c r="AE1697" s="19">
        <v>41974</v>
      </c>
      <c r="AF1697" s="23">
        <v>5208.1390000000001</v>
      </c>
      <c r="AG1697" s="2">
        <f t="shared" si="544"/>
        <v>5042.2951500000008</v>
      </c>
      <c r="AH1697" s="25">
        <f t="shared" si="545"/>
        <v>1</v>
      </c>
      <c r="AI1697" s="6">
        <f t="shared" si="546"/>
        <v>-7.0783813293011644E-3</v>
      </c>
      <c r="AJ1697" s="2">
        <f t="shared" si="547"/>
        <v>0.32993031726770344</v>
      </c>
    </row>
    <row r="1698" spans="29:37" x14ac:dyDescent="0.25">
      <c r="AC1698" s="18" t="s">
        <v>248</v>
      </c>
      <c r="AD1698" s="18" t="s">
        <v>249</v>
      </c>
      <c r="AE1698" s="19">
        <v>41975</v>
      </c>
      <c r="AF1698" s="23">
        <v>5277.6570000000002</v>
      </c>
      <c r="AG1698" s="2">
        <f t="shared" si="544"/>
        <v>5056.0045000000009</v>
      </c>
      <c r="AH1698" s="25">
        <f t="shared" si="545"/>
        <v>1</v>
      </c>
      <c r="AI1698" s="6">
        <f t="shared" si="546"/>
        <v>1.3347954038861021E-2</v>
      </c>
      <c r="AJ1698" s="2">
        <f t="shared" si="547"/>
        <v>0.32993031726770344</v>
      </c>
    </row>
    <row r="1699" spans="29:37" x14ac:dyDescent="0.25">
      <c r="AC1699" s="18" t="s">
        <v>248</v>
      </c>
      <c r="AD1699" s="18" t="s">
        <v>249</v>
      </c>
      <c r="AE1699" s="19">
        <v>41976</v>
      </c>
      <c r="AF1699" s="23">
        <v>5339.0050000000001</v>
      </c>
      <c r="AG1699" s="2">
        <f t="shared" si="544"/>
        <v>5073.1826000000001</v>
      </c>
      <c r="AH1699" s="25">
        <f t="shared" si="545"/>
        <v>1</v>
      </c>
      <c r="AI1699" s="6">
        <f t="shared" si="546"/>
        <v>1.1624097587243698E-2</v>
      </c>
      <c r="AJ1699" s="2">
        <f t="shared" si="547"/>
        <v>0.32993031726770344</v>
      </c>
    </row>
    <row r="1700" spans="29:37" x14ac:dyDescent="0.25">
      <c r="AC1700" s="18" t="s">
        <v>248</v>
      </c>
      <c r="AD1700" s="18" t="s">
        <v>249</v>
      </c>
      <c r="AE1700" s="19">
        <v>41977</v>
      </c>
      <c r="AF1700" s="23">
        <v>5451.9620000000004</v>
      </c>
      <c r="AG1700" s="2">
        <f t="shared" si="544"/>
        <v>5094.5383000000002</v>
      </c>
      <c r="AH1700" s="25">
        <f t="shared" si="545"/>
        <v>1</v>
      </c>
      <c r="AI1700" s="6">
        <f t="shared" si="546"/>
        <v>2.1156938418300797E-2</v>
      </c>
      <c r="AJ1700" s="2">
        <f t="shared" si="547"/>
        <v>0.32993031726770344</v>
      </c>
    </row>
    <row r="1701" spans="29:37" x14ac:dyDescent="0.25">
      <c r="AC1701" s="18" t="s">
        <v>248</v>
      </c>
      <c r="AD1701" s="18" t="s">
        <v>249</v>
      </c>
      <c r="AE1701" s="19">
        <v>41978</v>
      </c>
      <c r="AF1701" s="23">
        <v>5333.8919999999998</v>
      </c>
      <c r="AG1701" s="2">
        <f t="shared" si="544"/>
        <v>5112.3701499999997</v>
      </c>
      <c r="AH1701" s="25">
        <f t="shared" si="545"/>
        <v>1</v>
      </c>
      <c r="AI1701" s="6">
        <f t="shared" si="546"/>
        <v>-2.1656423870892838E-2</v>
      </c>
      <c r="AJ1701" s="2">
        <f t="shared" si="547"/>
        <v>0.32993031726770344</v>
      </c>
      <c r="AK1701" s="14">
        <f t="shared" si="540"/>
        <v>0</v>
      </c>
    </row>
    <row r="1702" spans="29:37" x14ac:dyDescent="0.25">
      <c r="AC1702" s="18" t="s">
        <v>248</v>
      </c>
      <c r="AD1702" s="18" t="s">
        <v>249</v>
      </c>
      <c r="AE1702" s="19">
        <v>41981</v>
      </c>
      <c r="AF1702" s="23">
        <v>5412.674</v>
      </c>
      <c r="AG1702" s="2">
        <f t="shared" si="544"/>
        <v>5131.4538000000002</v>
      </c>
      <c r="AH1702" s="25">
        <f t="shared" si="545"/>
        <v>1</v>
      </c>
      <c r="AI1702" s="6">
        <f t="shared" si="546"/>
        <v>1.4770077834346917E-2</v>
      </c>
      <c r="AJ1702" s="2">
        <f t="shared" si="547"/>
        <v>0.32993031726770344</v>
      </c>
    </row>
    <row r="1703" spans="29:37" x14ac:dyDescent="0.25">
      <c r="AC1703" s="18" t="s">
        <v>248</v>
      </c>
      <c r="AD1703" s="18" t="s">
        <v>249</v>
      </c>
      <c r="AE1703" s="19">
        <v>41982</v>
      </c>
      <c r="AF1703" s="23">
        <v>5195.4059999999999</v>
      </c>
      <c r="AG1703" s="2">
        <f t="shared" si="544"/>
        <v>5147.1500999999998</v>
      </c>
      <c r="AH1703" s="25">
        <f t="shared" si="545"/>
        <v>1</v>
      </c>
      <c r="AI1703" s="6">
        <f t="shared" si="546"/>
        <v>-4.014060333210534E-2</v>
      </c>
      <c r="AJ1703" s="2">
        <f t="shared" si="547"/>
        <v>0.32993031726770344</v>
      </c>
    </row>
    <row r="1704" spans="29:37" x14ac:dyDescent="0.25">
      <c r="AC1704" s="18" t="s">
        <v>248</v>
      </c>
      <c r="AD1704" s="18" t="s">
        <v>249</v>
      </c>
      <c r="AE1704" s="19">
        <v>41983</v>
      </c>
      <c r="AF1704" s="23">
        <v>5374.0969999999998</v>
      </c>
      <c r="AG1704" s="2">
        <f t="shared" si="544"/>
        <v>5167.5857500000002</v>
      </c>
      <c r="AH1704" s="25">
        <f t="shared" si="545"/>
        <v>1</v>
      </c>
      <c r="AI1704" s="6">
        <f t="shared" si="546"/>
        <v>3.4394039657343445E-2</v>
      </c>
      <c r="AJ1704" s="2">
        <f t="shared" si="547"/>
        <v>0.32993031726770344</v>
      </c>
    </row>
    <row r="1705" spans="29:37" x14ac:dyDescent="0.25">
      <c r="AC1705" s="18" t="s">
        <v>248</v>
      </c>
      <c r="AD1705" s="18" t="s">
        <v>249</v>
      </c>
      <c r="AE1705" s="19">
        <v>41984</v>
      </c>
      <c r="AF1705" s="23">
        <v>5454.4430000000002</v>
      </c>
      <c r="AG1705" s="2">
        <f t="shared" si="544"/>
        <v>5194.2243500000013</v>
      </c>
      <c r="AH1705" s="25">
        <f t="shared" si="545"/>
        <v>1</v>
      </c>
      <c r="AI1705" s="6">
        <f t="shared" si="546"/>
        <v>1.495060472484977E-2</v>
      </c>
      <c r="AJ1705" s="2">
        <f t="shared" si="547"/>
        <v>0.32993031726770344</v>
      </c>
    </row>
    <row r="1706" spans="29:37" x14ac:dyDescent="0.25">
      <c r="AC1706" s="18" t="s">
        <v>248</v>
      </c>
      <c r="AD1706" s="18" t="s">
        <v>249</v>
      </c>
      <c r="AE1706" s="19">
        <v>41985</v>
      </c>
      <c r="AF1706" s="23">
        <v>5493.2</v>
      </c>
      <c r="AG1706" s="2">
        <f t="shared" si="544"/>
        <v>5223.4038999999993</v>
      </c>
      <c r="AH1706" s="25">
        <f t="shared" si="545"/>
        <v>1</v>
      </c>
      <c r="AI1706" s="6">
        <f t="shared" si="546"/>
        <v>7.1055834665427753E-3</v>
      </c>
      <c r="AJ1706" s="2">
        <f t="shared" si="547"/>
        <v>0.32993031726770344</v>
      </c>
      <c r="AK1706" s="14">
        <f t="shared" ref="AK1706" si="549">AJ1706/AJ1696-1</f>
        <v>0</v>
      </c>
    </row>
    <row r="1707" spans="29:37" x14ac:dyDescent="0.25">
      <c r="AC1707" s="18" t="s">
        <v>248</v>
      </c>
      <c r="AD1707" s="18" t="s">
        <v>249</v>
      </c>
      <c r="AE1707" s="19">
        <v>41988</v>
      </c>
      <c r="AF1707" s="23">
        <v>5583.5969999999998</v>
      </c>
      <c r="AG1707" s="2">
        <f t="shared" si="544"/>
        <v>5254.6604500000003</v>
      </c>
      <c r="AH1707" s="25">
        <f t="shared" si="545"/>
        <v>1</v>
      </c>
      <c r="AI1707" s="6">
        <f t="shared" si="546"/>
        <v>1.6456163984562622E-2</v>
      </c>
      <c r="AJ1707" s="2">
        <f t="shared" si="547"/>
        <v>0.32993031726770344</v>
      </c>
    </row>
    <row r="1708" spans="29:37" x14ac:dyDescent="0.25">
      <c r="AC1708" s="18" t="s">
        <v>248</v>
      </c>
      <c r="AD1708" s="18" t="s">
        <v>249</v>
      </c>
      <c r="AE1708" s="19">
        <v>41989</v>
      </c>
      <c r="AF1708" s="23">
        <v>5606.6930000000002</v>
      </c>
      <c r="AG1708" s="2">
        <f t="shared" si="544"/>
        <v>5286.6125499999998</v>
      </c>
      <c r="AH1708" s="25">
        <f t="shared" si="545"/>
        <v>1</v>
      </c>
      <c r="AI1708" s="6">
        <f t="shared" si="546"/>
        <v>4.1364016779865675E-3</v>
      </c>
      <c r="AJ1708" s="2">
        <f t="shared" si="547"/>
        <v>0.32993031726770344</v>
      </c>
    </row>
    <row r="1709" spans="29:37" x14ac:dyDescent="0.25">
      <c r="AC1709" s="18" t="s">
        <v>248</v>
      </c>
      <c r="AD1709" s="18" t="s">
        <v>249</v>
      </c>
      <c r="AE1709" s="19">
        <v>41990</v>
      </c>
      <c r="AF1709" s="23">
        <v>5557.2860000000001</v>
      </c>
      <c r="AG1709" s="2">
        <f t="shared" si="544"/>
        <v>5315.2217999999993</v>
      </c>
      <c r="AH1709" s="25">
        <f t="shared" si="545"/>
        <v>1</v>
      </c>
      <c r="AI1709" s="6">
        <f t="shared" si="546"/>
        <v>-8.8121464827840557E-3</v>
      </c>
      <c r="AJ1709" s="2">
        <f t="shared" si="547"/>
        <v>0.32993031726770344</v>
      </c>
    </row>
    <row r="1710" spans="29:37" x14ac:dyDescent="0.25">
      <c r="AC1710" s="18" t="s">
        <v>248</v>
      </c>
      <c r="AD1710" s="18" t="s">
        <v>249</v>
      </c>
      <c r="AE1710" s="19">
        <v>41991</v>
      </c>
      <c r="AF1710" s="23">
        <v>5558.0450000000001</v>
      </c>
      <c r="AG1710" s="2">
        <f t="shared" si="544"/>
        <v>5344.3927499999982</v>
      </c>
      <c r="AH1710" s="25">
        <f t="shared" si="545"/>
        <v>1</v>
      </c>
      <c r="AI1710" s="6">
        <f t="shared" si="546"/>
        <v>1.3657745885309325E-4</v>
      </c>
      <c r="AJ1710" s="2">
        <f t="shared" si="547"/>
        <v>0.32993031726770344</v>
      </c>
    </row>
    <row r="1711" spans="29:37" x14ac:dyDescent="0.25">
      <c r="AC1711" s="18" t="s">
        <v>248</v>
      </c>
      <c r="AD1711" s="18" t="s">
        <v>249</v>
      </c>
      <c r="AE1711" s="19">
        <v>41992</v>
      </c>
      <c r="AF1711" s="23">
        <v>5524.1220000000003</v>
      </c>
      <c r="AG1711" s="2">
        <f t="shared" si="544"/>
        <v>5369.1101999999992</v>
      </c>
      <c r="AH1711" s="25">
        <f t="shared" si="545"/>
        <v>1</v>
      </c>
      <c r="AI1711" s="6">
        <f t="shared" si="546"/>
        <v>-6.1034050641907145E-3</v>
      </c>
      <c r="AJ1711" s="2">
        <f t="shared" si="547"/>
        <v>0.32993031726770344</v>
      </c>
      <c r="AK1711" s="14">
        <f t="shared" ref="AK1711:AK1761" si="550">AJ1711/AJ1701-1</f>
        <v>0</v>
      </c>
    </row>
    <row r="1712" spans="29:37" x14ac:dyDescent="0.25">
      <c r="AC1712" s="18" t="s">
        <v>248</v>
      </c>
      <c r="AD1712" s="18" t="s">
        <v>249</v>
      </c>
      <c r="AE1712" s="19">
        <v>41995</v>
      </c>
      <c r="AF1712" s="23">
        <v>5305.2089999999998</v>
      </c>
      <c r="AG1712" s="2">
        <f t="shared" si="544"/>
        <v>5378.7647000000006</v>
      </c>
      <c r="AH1712" s="25">
        <f t="shared" si="545"/>
        <v>0</v>
      </c>
      <c r="AI1712" s="6">
        <f t="shared" si="546"/>
        <v>-3.9628559977495148E-2</v>
      </c>
      <c r="AJ1712" s="2">
        <f t="shared" si="547"/>
        <v>0.32993031726770344</v>
      </c>
    </row>
    <row r="1713" spans="29:37" x14ac:dyDescent="0.25">
      <c r="AC1713" s="18" t="s">
        <v>248</v>
      </c>
      <c r="AD1713" s="18" t="s">
        <v>249</v>
      </c>
      <c r="AE1713" s="19">
        <v>41996</v>
      </c>
      <c r="AF1713" s="23">
        <v>5193.7219999999998</v>
      </c>
      <c r="AG1713" s="2">
        <f t="shared" si="544"/>
        <v>5379.0007499999992</v>
      </c>
      <c r="AH1713" s="25">
        <f t="shared" si="545"/>
        <v>0</v>
      </c>
      <c r="AI1713" s="6">
        <f t="shared" si="546"/>
        <v>-2.1014629206879465E-2</v>
      </c>
      <c r="AJ1713" s="2">
        <f t="shared" si="547"/>
        <v>0.32299695398621453</v>
      </c>
    </row>
    <row r="1714" spans="29:37" x14ac:dyDescent="0.25">
      <c r="AC1714" s="18" t="s">
        <v>248</v>
      </c>
      <c r="AD1714" s="18" t="s">
        <v>249</v>
      </c>
      <c r="AE1714" s="19">
        <v>41997</v>
      </c>
      <c r="AF1714" s="23">
        <v>5262.3649999999998</v>
      </c>
      <c r="AG1714" s="2">
        <f t="shared" si="544"/>
        <v>5381.4084999999995</v>
      </c>
      <c r="AH1714" s="25">
        <f t="shared" si="545"/>
        <v>0</v>
      </c>
      <c r="AI1714" s="6">
        <f t="shared" si="546"/>
        <v>1.3216533345450587E-2</v>
      </c>
      <c r="AJ1714" s="2">
        <f t="shared" si="547"/>
        <v>0.32726585399905228</v>
      </c>
    </row>
    <row r="1715" spans="29:37" x14ac:dyDescent="0.25">
      <c r="AC1715" s="18" t="s">
        <v>248</v>
      </c>
      <c r="AD1715" s="18" t="s">
        <v>249</v>
      </c>
      <c r="AE1715" s="19">
        <v>41998</v>
      </c>
      <c r="AF1715" s="23">
        <v>5364.5630000000001</v>
      </c>
      <c r="AG1715" s="2">
        <f t="shared" si="544"/>
        <v>5387.0671999999995</v>
      </c>
      <c r="AH1715" s="25">
        <f t="shared" si="545"/>
        <v>0</v>
      </c>
      <c r="AI1715" s="6">
        <f t="shared" si="546"/>
        <v>1.9420545705210568E-2</v>
      </c>
      <c r="AJ1715" s="2">
        <f t="shared" si="547"/>
        <v>0.33362153547439566</v>
      </c>
    </row>
    <row r="1716" spans="29:37" x14ac:dyDescent="0.25">
      <c r="AC1716" s="18" t="s">
        <v>248</v>
      </c>
      <c r="AD1716" s="18" t="s">
        <v>249</v>
      </c>
      <c r="AE1716" s="19">
        <v>41999</v>
      </c>
      <c r="AF1716" s="23">
        <v>5422.7510000000002</v>
      </c>
      <c r="AG1716" s="2">
        <f t="shared" si="544"/>
        <v>5395.9414000000006</v>
      </c>
      <c r="AH1716" s="25">
        <f t="shared" si="545"/>
        <v>1</v>
      </c>
      <c r="AI1716" s="6">
        <f t="shared" si="546"/>
        <v>1.0846736257920764E-2</v>
      </c>
      <c r="AJ1716" s="2">
        <f t="shared" si="547"/>
        <v>0.337240240279649</v>
      </c>
      <c r="AK1716" s="14">
        <f t="shared" ref="AK1716:AK1766" si="551">AJ1716/AJ1706-1</f>
        <v>2.2155960302412403E-2</v>
      </c>
    </row>
    <row r="1717" spans="29:37" x14ac:dyDescent="0.25">
      <c r="AC1717" s="18" t="s">
        <v>248</v>
      </c>
      <c r="AD1717" s="18" t="s">
        <v>249</v>
      </c>
      <c r="AE1717" s="19">
        <v>42002</v>
      </c>
      <c r="AF1717" s="23">
        <v>5367.6369999999997</v>
      </c>
      <c r="AG1717" s="2">
        <f t="shared" si="544"/>
        <v>5403.9162999999999</v>
      </c>
      <c r="AH1717" s="25">
        <f t="shared" si="545"/>
        <v>0</v>
      </c>
      <c r="AI1717" s="6">
        <f t="shared" si="546"/>
        <v>-1.0163476065930488E-2</v>
      </c>
      <c r="AJ1717" s="2">
        <f t="shared" si="547"/>
        <v>0.337240240279649</v>
      </c>
    </row>
    <row r="1718" spans="29:37" x14ac:dyDescent="0.25">
      <c r="AC1718" s="18" t="s">
        <v>248</v>
      </c>
      <c r="AD1718" s="18" t="s">
        <v>249</v>
      </c>
      <c r="AE1718" s="19">
        <v>42003</v>
      </c>
      <c r="AF1718" s="23">
        <v>5275.085</v>
      </c>
      <c r="AG1718" s="2">
        <f t="shared" si="544"/>
        <v>5403.7876999999999</v>
      </c>
      <c r="AH1718" s="25">
        <f t="shared" si="545"/>
        <v>0</v>
      </c>
      <c r="AI1718" s="6">
        <f t="shared" si="546"/>
        <v>-1.7242596695715373E-2</v>
      </c>
      <c r="AJ1718" s="2">
        <f t="shared" si="547"/>
        <v>0.33142534282694086</v>
      </c>
    </row>
    <row r="1719" spans="29:37" x14ac:dyDescent="0.25">
      <c r="AC1719" s="18" t="s">
        <v>248</v>
      </c>
      <c r="AD1719" s="18" t="s">
        <v>249</v>
      </c>
      <c r="AE1719" s="19">
        <v>42004</v>
      </c>
      <c r="AF1719" s="23">
        <v>5322.7139999999999</v>
      </c>
      <c r="AG1719" s="2">
        <f t="shared" si="544"/>
        <v>5402.9731499999998</v>
      </c>
      <c r="AH1719" s="25">
        <f t="shared" si="545"/>
        <v>0</v>
      </c>
      <c r="AI1719" s="6">
        <f t="shared" si="546"/>
        <v>9.0290488210142961E-3</v>
      </c>
      <c r="AJ1719" s="2">
        <f t="shared" si="547"/>
        <v>0.33441779842784669</v>
      </c>
    </row>
    <row r="1720" spans="29:37" x14ac:dyDescent="0.25">
      <c r="AC1720" s="18" t="s">
        <v>248</v>
      </c>
      <c r="AD1720" s="18" t="s">
        <v>249</v>
      </c>
      <c r="AE1720" s="19">
        <v>42009</v>
      </c>
      <c r="AF1720" s="23">
        <v>5417.0169999999998</v>
      </c>
      <c r="AG1720" s="2">
        <f t="shared" si="544"/>
        <v>5401.2259000000004</v>
      </c>
      <c r="AH1720" s="25">
        <f t="shared" si="545"/>
        <v>1</v>
      </c>
      <c r="AI1720" s="6">
        <f t="shared" si="546"/>
        <v>1.7717089439710731E-2</v>
      </c>
      <c r="AJ1720" s="2">
        <f t="shared" si="547"/>
        <v>0.340342708472824</v>
      </c>
    </row>
    <row r="1721" spans="29:37" x14ac:dyDescent="0.25">
      <c r="AC1721" s="18" t="s">
        <v>248</v>
      </c>
      <c r="AD1721" s="18" t="s">
        <v>249</v>
      </c>
      <c r="AE1721" s="19">
        <v>42010</v>
      </c>
      <c r="AF1721" s="23">
        <v>5479.8639999999996</v>
      </c>
      <c r="AG1721" s="2">
        <f t="shared" si="544"/>
        <v>5408.5245000000014</v>
      </c>
      <c r="AH1721" s="25">
        <f t="shared" si="545"/>
        <v>1</v>
      </c>
      <c r="AI1721" s="6">
        <f t="shared" si="546"/>
        <v>1.1601772709961988E-2</v>
      </c>
      <c r="AJ1721" s="2">
        <f t="shared" si="547"/>
        <v>0.340342708472824</v>
      </c>
      <c r="AK1721" s="14">
        <f t="shared" ref="AK1721" si="552">AJ1721/AJ1711-1</f>
        <v>3.1559364690550762E-2</v>
      </c>
    </row>
    <row r="1722" spans="29:37" x14ac:dyDescent="0.25">
      <c r="AC1722" s="18" t="s">
        <v>248</v>
      </c>
      <c r="AD1722" s="18" t="s">
        <v>249</v>
      </c>
      <c r="AE1722" s="19">
        <v>42011</v>
      </c>
      <c r="AF1722" s="23">
        <v>5488.2420000000002</v>
      </c>
      <c r="AG1722" s="2">
        <f t="shared" si="544"/>
        <v>5412.3029000000006</v>
      </c>
      <c r="AH1722" s="25">
        <f t="shared" si="545"/>
        <v>1</v>
      </c>
      <c r="AI1722" s="6">
        <f t="shared" si="546"/>
        <v>1.5288700595490479E-3</v>
      </c>
      <c r="AJ1722" s="2">
        <f t="shared" si="547"/>
        <v>0.340342708472824</v>
      </c>
    </row>
    <row r="1723" spans="29:37" x14ac:dyDescent="0.25">
      <c r="AC1723" s="18" t="s">
        <v>248</v>
      </c>
      <c r="AD1723" s="18" t="s">
        <v>249</v>
      </c>
      <c r="AE1723" s="19">
        <v>42012</v>
      </c>
      <c r="AF1723" s="23">
        <v>5444.0370000000003</v>
      </c>
      <c r="AG1723" s="2">
        <f t="shared" si="544"/>
        <v>5424.7344499999999</v>
      </c>
      <c r="AH1723" s="25">
        <f t="shared" si="545"/>
        <v>1</v>
      </c>
      <c r="AI1723" s="6">
        <f t="shared" si="546"/>
        <v>-8.0544917662158655E-3</v>
      </c>
      <c r="AJ1723" s="2">
        <f t="shared" si="547"/>
        <v>0.340342708472824</v>
      </c>
    </row>
    <row r="1724" spans="29:37" x14ac:dyDescent="0.25">
      <c r="AC1724" s="18" t="s">
        <v>248</v>
      </c>
      <c r="AD1724" s="18" t="s">
        <v>249</v>
      </c>
      <c r="AE1724" s="19">
        <v>42013</v>
      </c>
      <c r="AF1724" s="23">
        <v>5409.058</v>
      </c>
      <c r="AG1724" s="2">
        <f t="shared" si="544"/>
        <v>5426.4825000000001</v>
      </c>
      <c r="AH1724" s="25">
        <f t="shared" si="545"/>
        <v>0</v>
      </c>
      <c r="AI1724" s="6">
        <f t="shared" si="546"/>
        <v>-6.4251951263373241E-3</v>
      </c>
      <c r="AJ1724" s="2">
        <f t="shared" si="547"/>
        <v>0.340342708472824</v>
      </c>
    </row>
    <row r="1725" spans="29:37" x14ac:dyDescent="0.25">
      <c r="AC1725" s="18" t="s">
        <v>248</v>
      </c>
      <c r="AD1725" s="18" t="s">
        <v>249</v>
      </c>
      <c r="AE1725" s="19">
        <v>42016</v>
      </c>
      <c r="AF1725" s="23">
        <v>5332.2209999999995</v>
      </c>
      <c r="AG1725" s="2">
        <f t="shared" si="544"/>
        <v>5420.3714</v>
      </c>
      <c r="AH1725" s="25">
        <f t="shared" si="545"/>
        <v>0</v>
      </c>
      <c r="AI1725" s="6">
        <f t="shared" si="546"/>
        <v>-1.4205246089060375E-2</v>
      </c>
      <c r="AJ1725" s="2">
        <f t="shared" si="547"/>
        <v>0.33550805654435017</v>
      </c>
    </row>
    <row r="1726" spans="29:37" x14ac:dyDescent="0.25">
      <c r="AC1726" s="18" t="s">
        <v>248</v>
      </c>
      <c r="AD1726" s="18" t="s">
        <v>249</v>
      </c>
      <c r="AE1726" s="19">
        <v>42017</v>
      </c>
      <c r="AF1726" s="23">
        <v>5405.0910000000003</v>
      </c>
      <c r="AG1726" s="2">
        <f t="shared" si="544"/>
        <v>5415.9659500000007</v>
      </c>
      <c r="AH1726" s="25">
        <f t="shared" si="545"/>
        <v>0</v>
      </c>
      <c r="AI1726" s="6">
        <f t="shared" si="546"/>
        <v>1.3665975209954828E-2</v>
      </c>
      <c r="AJ1726" s="2">
        <f t="shared" si="547"/>
        <v>0.34009310132782539</v>
      </c>
      <c r="AK1726" s="14">
        <f t="shared" ref="AK1726:AK1776" si="553">AJ1726/AJ1716-1</f>
        <v>8.4594324977669277E-3</v>
      </c>
    </row>
    <row r="1727" spans="29:37" x14ac:dyDescent="0.25">
      <c r="AC1727" s="18" t="s">
        <v>248</v>
      </c>
      <c r="AD1727" s="18" t="s">
        <v>249</v>
      </c>
      <c r="AE1727" s="19">
        <v>42018</v>
      </c>
      <c r="AF1727" s="23">
        <v>5379.7380000000003</v>
      </c>
      <c r="AG1727" s="2">
        <f t="shared" si="544"/>
        <v>5405.7730000000001</v>
      </c>
      <c r="AH1727" s="25">
        <f t="shared" si="545"/>
        <v>0</v>
      </c>
      <c r="AI1727" s="6">
        <f t="shared" si="546"/>
        <v>-4.6905778274592969E-3</v>
      </c>
      <c r="AJ1727" s="2">
        <f t="shared" si="547"/>
        <v>0.33849786816746524</v>
      </c>
    </row>
    <row r="1728" spans="29:37" x14ac:dyDescent="0.25">
      <c r="AC1728" s="18" t="s">
        <v>248</v>
      </c>
      <c r="AD1728" s="18" t="s">
        <v>249</v>
      </c>
      <c r="AE1728" s="19">
        <v>42019</v>
      </c>
      <c r="AF1728" s="23">
        <v>5449.0379999999996</v>
      </c>
      <c r="AG1728" s="2">
        <f t="shared" si="544"/>
        <v>5397.8902499999995</v>
      </c>
      <c r="AH1728" s="25">
        <f t="shared" si="545"/>
        <v>1</v>
      </c>
      <c r="AI1728" s="6">
        <f t="shared" si="546"/>
        <v>1.2881668215068975E-2</v>
      </c>
      <c r="AJ1728" s="2">
        <f t="shared" si="547"/>
        <v>0.34285828539670671</v>
      </c>
    </row>
    <row r="1729" spans="29:37" x14ac:dyDescent="0.25">
      <c r="AC1729" s="18" t="s">
        <v>248</v>
      </c>
      <c r="AD1729" s="18" t="s">
        <v>249</v>
      </c>
      <c r="AE1729" s="19">
        <v>42020</v>
      </c>
      <c r="AF1729" s="23">
        <v>5520.1229999999996</v>
      </c>
      <c r="AG1729" s="2">
        <f t="shared" si="544"/>
        <v>5396.0321000000013</v>
      </c>
      <c r="AH1729" s="25">
        <f t="shared" si="545"/>
        <v>1</v>
      </c>
      <c r="AI1729" s="6">
        <f t="shared" si="546"/>
        <v>1.3045421962555537E-2</v>
      </c>
      <c r="AJ1729" s="2">
        <f t="shared" si="547"/>
        <v>0.34285828539670671</v>
      </c>
    </row>
    <row r="1730" spans="29:37" x14ac:dyDescent="0.25">
      <c r="AC1730" s="18" t="s">
        <v>248</v>
      </c>
      <c r="AD1730" s="18" t="s">
        <v>249</v>
      </c>
      <c r="AE1730" s="19">
        <v>42023</v>
      </c>
      <c r="AF1730" s="23">
        <v>5281.8950000000004</v>
      </c>
      <c r="AG1730" s="2">
        <f t="shared" si="544"/>
        <v>5382.2246000000005</v>
      </c>
      <c r="AH1730" s="25">
        <f t="shared" si="545"/>
        <v>0</v>
      </c>
      <c r="AI1730" s="6">
        <f t="shared" si="546"/>
        <v>-4.3156284742205786E-2</v>
      </c>
      <c r="AJ1730" s="2">
        <f t="shared" si="547"/>
        <v>0.34285828539670671</v>
      </c>
    </row>
    <row r="1731" spans="29:37" x14ac:dyDescent="0.25">
      <c r="AC1731" s="18" t="s">
        <v>248</v>
      </c>
      <c r="AD1731" s="18" t="s">
        <v>249</v>
      </c>
      <c r="AE1731" s="19">
        <v>42024</v>
      </c>
      <c r="AF1731" s="23">
        <v>5472.5140000000001</v>
      </c>
      <c r="AG1731" s="2">
        <f t="shared" si="544"/>
        <v>5379.6442000000006</v>
      </c>
      <c r="AH1731" s="25">
        <f t="shared" si="545"/>
        <v>1</v>
      </c>
      <c r="AI1731" s="6">
        <f t="shared" si="546"/>
        <v>3.6089130889576548E-2</v>
      </c>
      <c r="AJ1731" s="2">
        <f t="shared" si="547"/>
        <v>0.35523174293496423</v>
      </c>
      <c r="AK1731" s="14">
        <f t="shared" ref="AK1731" si="554">AJ1731/AJ1721-1</f>
        <v>4.3747182153394348E-2</v>
      </c>
    </row>
    <row r="1732" spans="29:37" x14ac:dyDescent="0.25">
      <c r="AC1732" s="18" t="s">
        <v>248</v>
      </c>
      <c r="AD1732" s="18" t="s">
        <v>249</v>
      </c>
      <c r="AE1732" s="19">
        <v>42025</v>
      </c>
      <c r="AF1732" s="23">
        <v>5611.6940000000004</v>
      </c>
      <c r="AG1732" s="2">
        <f t="shared" si="544"/>
        <v>5394.9684500000003</v>
      </c>
      <c r="AH1732" s="25">
        <f t="shared" si="545"/>
        <v>1</v>
      </c>
      <c r="AI1732" s="6">
        <f t="shared" si="546"/>
        <v>2.5432552570902489E-2</v>
      </c>
      <c r="AJ1732" s="2">
        <f t="shared" si="547"/>
        <v>0.35523174293496423</v>
      </c>
    </row>
    <row r="1733" spans="29:37" x14ac:dyDescent="0.25">
      <c r="AC1733" s="18" t="s">
        <v>248</v>
      </c>
      <c r="AD1733" s="18" t="s">
        <v>249</v>
      </c>
      <c r="AE1733" s="19">
        <v>42026</v>
      </c>
      <c r="AF1733" s="23">
        <v>5690.1559999999999</v>
      </c>
      <c r="AG1733" s="2">
        <f t="shared" si="544"/>
        <v>5419.7901499999998</v>
      </c>
      <c r="AH1733" s="25">
        <f t="shared" si="545"/>
        <v>1</v>
      </c>
      <c r="AI1733" s="6">
        <f t="shared" si="546"/>
        <v>1.3981874278961026E-2</v>
      </c>
      <c r="AJ1733" s="2">
        <f t="shared" si="547"/>
        <v>0.35523174293496423</v>
      </c>
    </row>
    <row r="1734" spans="29:37" x14ac:dyDescent="0.25">
      <c r="AC1734" s="18" t="s">
        <v>248</v>
      </c>
      <c r="AD1734" s="18" t="s">
        <v>249</v>
      </c>
      <c r="AE1734" s="19">
        <v>42027</v>
      </c>
      <c r="AF1734" s="23">
        <v>5633.2889999999998</v>
      </c>
      <c r="AG1734" s="2">
        <f t="shared" si="544"/>
        <v>5438.3363500000005</v>
      </c>
      <c r="AH1734" s="25">
        <f t="shared" si="545"/>
        <v>1</v>
      </c>
      <c r="AI1734" s="6">
        <f t="shared" si="546"/>
        <v>-9.9939263528100453E-3</v>
      </c>
      <c r="AJ1734" s="2">
        <f t="shared" si="547"/>
        <v>0.35523174293496423</v>
      </c>
    </row>
    <row r="1735" spans="29:37" x14ac:dyDescent="0.25">
      <c r="AC1735" s="18" t="s">
        <v>248</v>
      </c>
      <c r="AD1735" s="18" t="s">
        <v>249</v>
      </c>
      <c r="AE1735" s="19">
        <v>42030</v>
      </c>
      <c r="AF1735" s="23">
        <v>5758.9790000000003</v>
      </c>
      <c r="AG1735" s="2">
        <f t="shared" si="544"/>
        <v>5458.0571499999996</v>
      </c>
      <c r="AH1735" s="25">
        <f t="shared" si="545"/>
        <v>1</v>
      </c>
      <c r="AI1735" s="6">
        <f t="shared" si="546"/>
        <v>2.2312009911084063E-2</v>
      </c>
      <c r="AJ1735" s="2">
        <f t="shared" si="547"/>
        <v>0.35523174293496423</v>
      </c>
    </row>
    <row r="1736" spans="29:37" x14ac:dyDescent="0.25">
      <c r="AC1736" s="18" t="s">
        <v>248</v>
      </c>
      <c r="AD1736" s="18" t="s">
        <v>249</v>
      </c>
      <c r="AE1736" s="19">
        <v>42031</v>
      </c>
      <c r="AF1736" s="23">
        <v>5773.8159999999998</v>
      </c>
      <c r="AG1736" s="2">
        <f t="shared" si="544"/>
        <v>5475.6104000000005</v>
      </c>
      <c r="AH1736" s="25">
        <f t="shared" si="545"/>
        <v>1</v>
      </c>
      <c r="AI1736" s="6">
        <f t="shared" si="546"/>
        <v>2.5763247270045309E-3</v>
      </c>
      <c r="AJ1736" s="2">
        <f t="shared" si="547"/>
        <v>0.35523174293496423</v>
      </c>
      <c r="AK1736" s="14">
        <f t="shared" si="550"/>
        <v>4.4513227548671486E-2</v>
      </c>
    </row>
    <row r="1737" spans="29:37" x14ac:dyDescent="0.25">
      <c r="AC1737" s="18" t="s">
        <v>248</v>
      </c>
      <c r="AD1737" s="18" t="s">
        <v>249</v>
      </c>
      <c r="AE1737" s="19">
        <v>42032</v>
      </c>
      <c r="AF1737" s="23">
        <v>5739.9189999999999</v>
      </c>
      <c r="AG1737" s="2">
        <f t="shared" si="544"/>
        <v>5494.2245000000003</v>
      </c>
      <c r="AH1737" s="25">
        <f t="shared" si="545"/>
        <v>1</v>
      </c>
      <c r="AI1737" s="6">
        <f t="shared" si="546"/>
        <v>-5.8708140335611558E-3</v>
      </c>
      <c r="AJ1737" s="2">
        <f t="shared" si="547"/>
        <v>0.35523174293496423</v>
      </c>
    </row>
    <row r="1738" spans="29:37" x14ac:dyDescent="0.25">
      <c r="AC1738" s="18" t="s">
        <v>248</v>
      </c>
      <c r="AD1738" s="18" t="s">
        <v>249</v>
      </c>
      <c r="AE1738" s="19">
        <v>42033</v>
      </c>
      <c r="AF1738" s="23">
        <v>5701.2049999999999</v>
      </c>
      <c r="AG1738" s="2">
        <f t="shared" si="544"/>
        <v>5515.5305000000008</v>
      </c>
      <c r="AH1738" s="25">
        <f t="shared" si="545"/>
        <v>1</v>
      </c>
      <c r="AI1738" s="6">
        <f t="shared" si="546"/>
        <v>-6.7446944808803311E-3</v>
      </c>
      <c r="AJ1738" s="2">
        <f t="shared" si="547"/>
        <v>0.35523174293496423</v>
      </c>
    </row>
    <row r="1739" spans="29:37" x14ac:dyDescent="0.25">
      <c r="AC1739" s="18" t="s">
        <v>248</v>
      </c>
      <c r="AD1739" s="18" t="s">
        <v>249</v>
      </c>
      <c r="AE1739" s="19">
        <v>42034</v>
      </c>
      <c r="AF1739" s="23">
        <v>5632.7280000000001</v>
      </c>
      <c r="AG1739" s="2">
        <f t="shared" si="544"/>
        <v>5531.0312000000004</v>
      </c>
      <c r="AH1739" s="25">
        <f t="shared" si="545"/>
        <v>1</v>
      </c>
      <c r="AI1739" s="6">
        <f t="shared" si="546"/>
        <v>-1.2010969610810274E-2</v>
      </c>
      <c r="AJ1739" s="2">
        <f t="shared" si="547"/>
        <v>0.35523174293496423</v>
      </c>
    </row>
    <row r="1740" spans="29:37" x14ac:dyDescent="0.25">
      <c r="AC1740" s="18" t="s">
        <v>248</v>
      </c>
      <c r="AD1740" s="18" t="s">
        <v>249</v>
      </c>
      <c r="AE1740" s="19">
        <v>42037</v>
      </c>
      <c r="AF1740" s="23">
        <v>5609.3890000000001</v>
      </c>
      <c r="AG1740" s="2">
        <f t="shared" si="544"/>
        <v>5540.6498000000011</v>
      </c>
      <c r="AH1740" s="25">
        <f t="shared" si="545"/>
        <v>1</v>
      </c>
      <c r="AI1740" s="6">
        <f t="shared" si="546"/>
        <v>-4.1434629898692288E-3</v>
      </c>
      <c r="AJ1740" s="2">
        <f t="shared" si="547"/>
        <v>0.35523174293496423</v>
      </c>
    </row>
    <row r="1741" spans="29:37" x14ac:dyDescent="0.25">
      <c r="AC1741" s="18" t="s">
        <v>248</v>
      </c>
      <c r="AD1741" s="18" t="s">
        <v>249</v>
      </c>
      <c r="AE1741" s="19">
        <v>42038</v>
      </c>
      <c r="AF1741" s="23">
        <v>5707.4759999999997</v>
      </c>
      <c r="AG1741" s="2">
        <f t="shared" si="544"/>
        <v>5552.0304000000006</v>
      </c>
      <c r="AH1741" s="25">
        <f t="shared" si="545"/>
        <v>1</v>
      </c>
      <c r="AI1741" s="6">
        <f t="shared" si="546"/>
        <v>1.7486218195956749E-2</v>
      </c>
      <c r="AJ1741" s="2">
        <f t="shared" si="547"/>
        <v>0.35523174293496423</v>
      </c>
      <c r="AK1741" s="14">
        <f t="shared" si="551"/>
        <v>0</v>
      </c>
    </row>
    <row r="1742" spans="29:37" x14ac:dyDescent="0.25">
      <c r="AC1742" s="18" t="s">
        <v>248</v>
      </c>
      <c r="AD1742" s="18" t="s">
        <v>249</v>
      </c>
      <c r="AE1742" s="19">
        <v>42039</v>
      </c>
      <c r="AF1742" s="23">
        <v>5683.5190000000002</v>
      </c>
      <c r="AG1742" s="2">
        <f t="shared" si="544"/>
        <v>5561.7942500000008</v>
      </c>
      <c r="AH1742" s="25">
        <f t="shared" si="545"/>
        <v>1</v>
      </c>
      <c r="AI1742" s="6">
        <f t="shared" si="546"/>
        <v>-4.1974771334999383E-3</v>
      </c>
      <c r="AJ1742" s="2">
        <f t="shared" si="547"/>
        <v>0.35523174293496423</v>
      </c>
    </row>
    <row r="1743" spans="29:37" x14ac:dyDescent="0.25">
      <c r="AC1743" s="18" t="s">
        <v>248</v>
      </c>
      <c r="AD1743" s="18" t="s">
        <v>249</v>
      </c>
      <c r="AE1743" s="19">
        <v>42040</v>
      </c>
      <c r="AF1743" s="23">
        <v>5654.2169999999996</v>
      </c>
      <c r="AG1743" s="2">
        <f t="shared" si="544"/>
        <v>5572.3032500000008</v>
      </c>
      <c r="AH1743" s="25">
        <f t="shared" si="545"/>
        <v>1</v>
      </c>
      <c r="AI1743" s="6">
        <f t="shared" si="546"/>
        <v>-5.1556086994695161E-3</v>
      </c>
      <c r="AJ1743" s="2">
        <f t="shared" si="547"/>
        <v>0.35523174293496423</v>
      </c>
    </row>
    <row r="1744" spans="29:37" x14ac:dyDescent="0.25">
      <c r="AC1744" s="18" t="s">
        <v>248</v>
      </c>
      <c r="AD1744" s="18" t="s">
        <v>249</v>
      </c>
      <c r="AE1744" s="19">
        <v>42041</v>
      </c>
      <c r="AF1744" s="23">
        <v>5534.7849999999999</v>
      </c>
      <c r="AG1744" s="2">
        <f t="shared" si="544"/>
        <v>5578.5896000000002</v>
      </c>
      <c r="AH1744" s="25">
        <f t="shared" si="545"/>
        <v>0</v>
      </c>
      <c r="AI1744" s="6">
        <f t="shared" si="546"/>
        <v>-2.1122641738016035E-2</v>
      </c>
      <c r="AJ1744" s="2">
        <f t="shared" si="547"/>
        <v>0.35523174293496423</v>
      </c>
    </row>
    <row r="1745" spans="29:37" x14ac:dyDescent="0.25">
      <c r="AC1745" s="18" t="s">
        <v>248</v>
      </c>
      <c r="AD1745" s="18" t="s">
        <v>249</v>
      </c>
      <c r="AE1745" s="19">
        <v>42044</v>
      </c>
      <c r="AF1745" s="23">
        <v>5504.9740000000002</v>
      </c>
      <c r="AG1745" s="2">
        <f t="shared" si="544"/>
        <v>5587.2272499999999</v>
      </c>
      <c r="AH1745" s="25">
        <f t="shared" si="545"/>
        <v>0</v>
      </c>
      <c r="AI1745" s="6">
        <f t="shared" si="546"/>
        <v>-5.3861170759116339E-3</v>
      </c>
      <c r="AJ1745" s="2">
        <f t="shared" si="547"/>
        <v>0.35331842317843637</v>
      </c>
    </row>
    <row r="1746" spans="29:37" x14ac:dyDescent="0.25">
      <c r="AC1746" s="18" t="s">
        <v>248</v>
      </c>
      <c r="AD1746" s="18" t="s">
        <v>249</v>
      </c>
      <c r="AE1746" s="19">
        <v>42045</v>
      </c>
      <c r="AF1746" s="23">
        <v>5580.7039999999997</v>
      </c>
      <c r="AG1746" s="2">
        <f t="shared" si="544"/>
        <v>5596.0078999999996</v>
      </c>
      <c r="AH1746" s="25">
        <f t="shared" si="545"/>
        <v>0</v>
      </c>
      <c r="AI1746" s="6">
        <f t="shared" si="546"/>
        <v>1.3756649895167561E-2</v>
      </c>
      <c r="AJ1746" s="2">
        <f t="shared" si="547"/>
        <v>0.35817890102761479</v>
      </c>
      <c r="AK1746" s="14">
        <f t="shared" ref="AK1746" si="555">AJ1746/AJ1736-1</f>
        <v>8.2964378923482407E-3</v>
      </c>
    </row>
    <row r="1747" spans="29:37" x14ac:dyDescent="0.25">
      <c r="AC1747" s="18" t="s">
        <v>248</v>
      </c>
      <c r="AD1747" s="18" t="s">
        <v>249</v>
      </c>
      <c r="AE1747" s="19">
        <v>42046</v>
      </c>
      <c r="AF1747" s="23">
        <v>5641.7860000000001</v>
      </c>
      <c r="AG1747" s="2">
        <f t="shared" si="544"/>
        <v>5609.1103000000003</v>
      </c>
      <c r="AH1747" s="25">
        <f t="shared" si="545"/>
        <v>1</v>
      </c>
      <c r="AI1747" s="6">
        <f t="shared" si="546"/>
        <v>1.0945214080517518E-2</v>
      </c>
      <c r="AJ1747" s="2">
        <f t="shared" si="547"/>
        <v>0.36209924577848651</v>
      </c>
    </row>
    <row r="1748" spans="29:37" x14ac:dyDescent="0.25">
      <c r="AC1748" s="18" t="s">
        <v>248</v>
      </c>
      <c r="AD1748" s="18" t="s">
        <v>249</v>
      </c>
      <c r="AE1748" s="19">
        <v>42047</v>
      </c>
      <c r="AF1748" s="23">
        <v>5681.3410000000003</v>
      </c>
      <c r="AG1748" s="2">
        <f t="shared" si="544"/>
        <v>5620.7254499999999</v>
      </c>
      <c r="AH1748" s="25">
        <f t="shared" si="545"/>
        <v>1</v>
      </c>
      <c r="AI1748" s="6">
        <f t="shared" si="546"/>
        <v>7.0110776977361233E-3</v>
      </c>
      <c r="AJ1748" s="2">
        <f t="shared" si="547"/>
        <v>0.36209924577848651</v>
      </c>
    </row>
    <row r="1749" spans="29:37" x14ac:dyDescent="0.25">
      <c r="AC1749" s="18" t="s">
        <v>248</v>
      </c>
      <c r="AD1749" s="18" t="s">
        <v>249</v>
      </c>
      <c r="AE1749" s="19">
        <v>42048</v>
      </c>
      <c r="AF1749" s="23">
        <v>5769.2719999999999</v>
      </c>
      <c r="AG1749" s="2">
        <f t="shared" si="544"/>
        <v>5633.1829000000007</v>
      </c>
      <c r="AH1749" s="25">
        <f t="shared" si="545"/>
        <v>1</v>
      </c>
      <c r="AI1749" s="6">
        <f t="shared" si="546"/>
        <v>1.5477155833455436E-2</v>
      </c>
      <c r="AJ1749" s="2">
        <f t="shared" si="547"/>
        <v>0.36209924577848651</v>
      </c>
    </row>
    <row r="1750" spans="29:37" x14ac:dyDescent="0.25">
      <c r="AC1750" s="18" t="s">
        <v>248</v>
      </c>
      <c r="AD1750" s="18" t="s">
        <v>249</v>
      </c>
      <c r="AE1750" s="19">
        <v>42051</v>
      </c>
      <c r="AF1750" s="23">
        <v>5869.7129999999997</v>
      </c>
      <c r="AG1750" s="2">
        <f t="shared" ref="AG1750:AG1813" si="556">AVERAGE(AF1731:AF1750)</f>
        <v>5662.573800000001</v>
      </c>
      <c r="AH1750" s="25">
        <f t="shared" ref="AH1750:AH1813" si="557">IF(AF1750&gt;AG1750,1,0)</f>
        <v>1</v>
      </c>
      <c r="AI1750" s="6">
        <f t="shared" si="546"/>
        <v>1.7409648912375841E-2</v>
      </c>
      <c r="AJ1750" s="2">
        <f t="shared" si="547"/>
        <v>0.36209924577848651</v>
      </c>
    </row>
    <row r="1751" spans="29:37" x14ac:dyDescent="0.25">
      <c r="AC1751" s="18" t="s">
        <v>248</v>
      </c>
      <c r="AD1751" s="18" t="s">
        <v>249</v>
      </c>
      <c r="AE1751" s="19">
        <v>42052</v>
      </c>
      <c r="AF1751" s="23">
        <v>5911.098</v>
      </c>
      <c r="AG1751" s="2">
        <f t="shared" si="556"/>
        <v>5684.5029999999997</v>
      </c>
      <c r="AH1751" s="25">
        <f t="shared" si="557"/>
        <v>1</v>
      </c>
      <c r="AI1751" s="6">
        <f t="shared" ref="AI1751:AI1814" si="558">AF1751/AF1750-1</f>
        <v>7.0506002593313521E-3</v>
      </c>
      <c r="AJ1751" s="2">
        <f t="shared" ref="AJ1751:AJ1814" si="559">IF(AH1750&lt;1,AJ1750*(1+AI1751), AJ1750)</f>
        <v>0.36209924577848651</v>
      </c>
      <c r="AK1751" s="14">
        <f t="shared" si="553"/>
        <v>1.9332458261703156E-2</v>
      </c>
    </row>
    <row r="1752" spans="29:37" x14ac:dyDescent="0.25">
      <c r="AC1752" s="18" t="s">
        <v>248</v>
      </c>
      <c r="AD1752" s="18" t="s">
        <v>249</v>
      </c>
      <c r="AE1752" s="19">
        <v>42060</v>
      </c>
      <c r="AF1752" s="23">
        <v>5906.5379999999996</v>
      </c>
      <c r="AG1752" s="2">
        <f t="shared" si="556"/>
        <v>5699.2452000000003</v>
      </c>
      <c r="AH1752" s="25">
        <f t="shared" si="557"/>
        <v>1</v>
      </c>
      <c r="AI1752" s="6">
        <f t="shared" si="558"/>
        <v>-7.7143028249582191E-4</v>
      </c>
      <c r="AJ1752" s="2">
        <f t="shared" si="559"/>
        <v>0.36209924577848651</v>
      </c>
    </row>
    <row r="1753" spans="29:37" x14ac:dyDescent="0.25">
      <c r="AC1753" s="18" t="s">
        <v>248</v>
      </c>
      <c r="AD1753" s="18" t="s">
        <v>249</v>
      </c>
      <c r="AE1753" s="19">
        <v>42061</v>
      </c>
      <c r="AF1753" s="23">
        <v>5969.5569999999998</v>
      </c>
      <c r="AG1753" s="2">
        <f t="shared" si="556"/>
        <v>5713.2152499999993</v>
      </c>
      <c r="AH1753" s="25">
        <f t="shared" si="557"/>
        <v>1</v>
      </c>
      <c r="AI1753" s="6">
        <f t="shared" si="558"/>
        <v>1.0669363339404603E-2</v>
      </c>
      <c r="AJ1753" s="2">
        <f t="shared" si="559"/>
        <v>0.36209924577848651</v>
      </c>
    </row>
    <row r="1754" spans="29:37" x14ac:dyDescent="0.25">
      <c r="AC1754" s="18" t="s">
        <v>248</v>
      </c>
      <c r="AD1754" s="18" t="s">
        <v>249</v>
      </c>
      <c r="AE1754" s="19">
        <v>42062</v>
      </c>
      <c r="AF1754" s="23">
        <v>6018.4629999999997</v>
      </c>
      <c r="AG1754" s="2">
        <f t="shared" si="556"/>
        <v>5732.4739500000005</v>
      </c>
      <c r="AH1754" s="25">
        <f t="shared" si="557"/>
        <v>1</v>
      </c>
      <c r="AI1754" s="6">
        <f t="shared" si="558"/>
        <v>8.1925677231995397E-3</v>
      </c>
      <c r="AJ1754" s="2">
        <f t="shared" si="559"/>
        <v>0.36209924577848651</v>
      </c>
    </row>
    <row r="1755" spans="29:37" x14ac:dyDescent="0.25">
      <c r="AC1755" s="18" t="s">
        <v>248</v>
      </c>
      <c r="AD1755" s="18" t="s">
        <v>249</v>
      </c>
      <c r="AE1755" s="19">
        <v>42065</v>
      </c>
      <c r="AF1755" s="23">
        <v>6139.7920000000004</v>
      </c>
      <c r="AG1755" s="2">
        <f t="shared" si="556"/>
        <v>5751.5146000000004</v>
      </c>
      <c r="AH1755" s="25">
        <f t="shared" si="557"/>
        <v>1</v>
      </c>
      <c r="AI1755" s="6">
        <f t="shared" si="558"/>
        <v>2.0159465963319967E-2</v>
      </c>
      <c r="AJ1755" s="2">
        <f t="shared" si="559"/>
        <v>0.36209924577848651</v>
      </c>
    </row>
    <row r="1756" spans="29:37" x14ac:dyDescent="0.25">
      <c r="AC1756" s="18" t="s">
        <v>248</v>
      </c>
      <c r="AD1756" s="18" t="s">
        <v>249</v>
      </c>
      <c r="AE1756" s="19">
        <v>42066</v>
      </c>
      <c r="AF1756" s="23">
        <v>6118.6559999999999</v>
      </c>
      <c r="AG1756" s="2">
        <f t="shared" si="556"/>
        <v>5768.7566000000006</v>
      </c>
      <c r="AH1756" s="25">
        <f t="shared" si="557"/>
        <v>1</v>
      </c>
      <c r="AI1756" s="6">
        <f t="shared" si="558"/>
        <v>-3.4424618944747243E-3</v>
      </c>
      <c r="AJ1756" s="2">
        <f t="shared" si="559"/>
        <v>0.36209924577848651</v>
      </c>
      <c r="AK1756" s="14">
        <f t="shared" ref="AK1756" si="560">AJ1756/AJ1746-1</f>
        <v>1.0945214080517518E-2</v>
      </c>
    </row>
    <row r="1757" spans="29:37" x14ac:dyDescent="0.25">
      <c r="AC1757" s="18" t="s">
        <v>248</v>
      </c>
      <c r="AD1757" s="18" t="s">
        <v>249</v>
      </c>
      <c r="AE1757" s="19">
        <v>42067</v>
      </c>
      <c r="AF1757" s="23">
        <v>6210.4210000000003</v>
      </c>
      <c r="AG1757" s="2">
        <f t="shared" si="556"/>
        <v>5792.2817000000014</v>
      </c>
      <c r="AH1757" s="25">
        <f t="shared" si="557"/>
        <v>1</v>
      </c>
      <c r="AI1757" s="6">
        <f t="shared" si="558"/>
        <v>1.4997574630768673E-2</v>
      </c>
      <c r="AJ1757" s="2">
        <f t="shared" si="559"/>
        <v>0.36209924577848651</v>
      </c>
    </row>
    <row r="1758" spans="29:37" x14ac:dyDescent="0.25">
      <c r="AC1758" s="18" t="s">
        <v>248</v>
      </c>
      <c r="AD1758" s="18" t="s">
        <v>249</v>
      </c>
      <c r="AE1758" s="19">
        <v>42068</v>
      </c>
      <c r="AF1758" s="23">
        <v>6208.9880000000003</v>
      </c>
      <c r="AG1758" s="2">
        <f t="shared" si="556"/>
        <v>5817.6708500000004</v>
      </c>
      <c r="AH1758" s="25">
        <f t="shared" si="557"/>
        <v>1</v>
      </c>
      <c r="AI1758" s="6">
        <f t="shared" si="558"/>
        <v>-2.3074120095878392E-4</v>
      </c>
      <c r="AJ1758" s="2">
        <f t="shared" si="559"/>
        <v>0.36209924577848651</v>
      </c>
    </row>
    <row r="1759" spans="29:37" x14ac:dyDescent="0.25">
      <c r="AC1759" s="18" t="s">
        <v>248</v>
      </c>
      <c r="AD1759" s="18" t="s">
        <v>249</v>
      </c>
      <c r="AE1759" s="19">
        <v>42069</v>
      </c>
      <c r="AF1759" s="23">
        <v>6133.0259999999998</v>
      </c>
      <c r="AG1759" s="2">
        <f t="shared" si="556"/>
        <v>5842.6857499999996</v>
      </c>
      <c r="AH1759" s="25">
        <f t="shared" si="557"/>
        <v>1</v>
      </c>
      <c r="AI1759" s="6">
        <f t="shared" si="558"/>
        <v>-1.2234199840618243E-2</v>
      </c>
      <c r="AJ1759" s="2">
        <f t="shared" si="559"/>
        <v>0.36209924577848651</v>
      </c>
    </row>
    <row r="1760" spans="29:37" x14ac:dyDescent="0.25">
      <c r="AC1760" s="18" t="s">
        <v>248</v>
      </c>
      <c r="AD1760" s="18" t="s">
        <v>249</v>
      </c>
      <c r="AE1760" s="19">
        <v>42072</v>
      </c>
      <c r="AF1760" s="23">
        <v>6212.2359999999999</v>
      </c>
      <c r="AG1760" s="2">
        <f t="shared" si="556"/>
        <v>5872.8281000000006</v>
      </c>
      <c r="AH1760" s="25">
        <f t="shared" si="557"/>
        <v>1</v>
      </c>
      <c r="AI1760" s="6">
        <f t="shared" si="558"/>
        <v>1.2915321082936915E-2</v>
      </c>
      <c r="AJ1760" s="2">
        <f t="shared" si="559"/>
        <v>0.36209924577848651</v>
      </c>
    </row>
    <row r="1761" spans="29:37" x14ac:dyDescent="0.25">
      <c r="AC1761" s="18" t="s">
        <v>248</v>
      </c>
      <c r="AD1761" s="18" t="s">
        <v>249</v>
      </c>
      <c r="AE1761" s="19">
        <v>42073</v>
      </c>
      <c r="AF1761" s="23">
        <v>6276.4849999999997</v>
      </c>
      <c r="AG1761" s="2">
        <f t="shared" si="556"/>
        <v>5901.2785500000009</v>
      </c>
      <c r="AH1761" s="25">
        <f t="shared" si="557"/>
        <v>1</v>
      </c>
      <c r="AI1761" s="6">
        <f t="shared" si="558"/>
        <v>1.0342330845125591E-2</v>
      </c>
      <c r="AJ1761" s="2">
        <f t="shared" si="559"/>
        <v>0.36209924577848651</v>
      </c>
      <c r="AK1761" s="14">
        <f t="shared" si="550"/>
        <v>0</v>
      </c>
    </row>
    <row r="1762" spans="29:37" x14ac:dyDescent="0.25">
      <c r="AC1762" s="18" t="s">
        <v>248</v>
      </c>
      <c r="AD1762" s="18" t="s">
        <v>249</v>
      </c>
      <c r="AE1762" s="19">
        <v>42074</v>
      </c>
      <c r="AF1762" s="23">
        <v>6262.8919999999998</v>
      </c>
      <c r="AG1762" s="2">
        <f t="shared" si="556"/>
        <v>5930.2472000000007</v>
      </c>
      <c r="AH1762" s="25">
        <f t="shared" si="557"/>
        <v>1</v>
      </c>
      <c r="AI1762" s="6">
        <f t="shared" si="558"/>
        <v>-2.1657026185835093E-3</v>
      </c>
      <c r="AJ1762" s="2">
        <f t="shared" si="559"/>
        <v>0.36209924577848651</v>
      </c>
    </row>
    <row r="1763" spans="29:37" x14ac:dyDescent="0.25">
      <c r="AC1763" s="18" t="s">
        <v>248</v>
      </c>
      <c r="AD1763" s="18" t="s">
        <v>249</v>
      </c>
      <c r="AE1763" s="19">
        <v>42075</v>
      </c>
      <c r="AF1763" s="23">
        <v>6260.1369999999997</v>
      </c>
      <c r="AG1763" s="2">
        <f t="shared" si="556"/>
        <v>5960.543200000001</v>
      </c>
      <c r="AH1763" s="25">
        <f t="shared" si="557"/>
        <v>1</v>
      </c>
      <c r="AI1763" s="6">
        <f t="shared" si="558"/>
        <v>-4.3989262468524526E-4</v>
      </c>
      <c r="AJ1763" s="2">
        <f t="shared" si="559"/>
        <v>0.36209924577848651</v>
      </c>
    </row>
    <row r="1764" spans="29:37" x14ac:dyDescent="0.25">
      <c r="AC1764" s="18" t="s">
        <v>248</v>
      </c>
      <c r="AD1764" s="18" t="s">
        <v>249</v>
      </c>
      <c r="AE1764" s="19">
        <v>42076</v>
      </c>
      <c r="AF1764" s="23">
        <v>6329.576</v>
      </c>
      <c r="AG1764" s="2">
        <f t="shared" si="556"/>
        <v>6000.2827500000003</v>
      </c>
      <c r="AH1764" s="25">
        <f t="shared" si="557"/>
        <v>1</v>
      </c>
      <c r="AI1764" s="6">
        <f t="shared" si="558"/>
        <v>1.1092249259081699E-2</v>
      </c>
      <c r="AJ1764" s="2">
        <f t="shared" si="559"/>
        <v>0.36209924577848651</v>
      </c>
    </row>
    <row r="1765" spans="29:37" x14ac:dyDescent="0.25">
      <c r="AC1765" s="18" t="s">
        <v>248</v>
      </c>
      <c r="AD1765" s="18" t="s">
        <v>249</v>
      </c>
      <c r="AE1765" s="19">
        <v>42079</v>
      </c>
      <c r="AF1765" s="23">
        <v>6516.7650000000003</v>
      </c>
      <c r="AG1765" s="2">
        <f t="shared" si="556"/>
        <v>6050.8723</v>
      </c>
      <c r="AH1765" s="25">
        <f t="shared" si="557"/>
        <v>1</v>
      </c>
      <c r="AI1765" s="6">
        <f t="shared" si="558"/>
        <v>2.9573702883100017E-2</v>
      </c>
      <c r="AJ1765" s="2">
        <f t="shared" si="559"/>
        <v>0.36209924577848651</v>
      </c>
    </row>
    <row r="1766" spans="29:37" x14ac:dyDescent="0.25">
      <c r="AC1766" s="18" t="s">
        <v>248</v>
      </c>
      <c r="AD1766" s="18" t="s">
        <v>249</v>
      </c>
      <c r="AE1766" s="19">
        <v>42080</v>
      </c>
      <c r="AF1766" s="23">
        <v>6618.0540000000001</v>
      </c>
      <c r="AG1766" s="2">
        <f t="shared" si="556"/>
        <v>6102.7398000000003</v>
      </c>
      <c r="AH1766" s="25">
        <f t="shared" si="557"/>
        <v>1</v>
      </c>
      <c r="AI1766" s="6">
        <f t="shared" si="558"/>
        <v>1.5542834519888249E-2</v>
      </c>
      <c r="AJ1766" s="2">
        <f t="shared" si="559"/>
        <v>0.36209924577848651</v>
      </c>
      <c r="AK1766" s="14">
        <f t="shared" si="551"/>
        <v>0</v>
      </c>
    </row>
    <row r="1767" spans="29:37" x14ac:dyDescent="0.25">
      <c r="AC1767" s="18" t="s">
        <v>248</v>
      </c>
      <c r="AD1767" s="18" t="s">
        <v>249</v>
      </c>
      <c r="AE1767" s="19">
        <v>42081</v>
      </c>
      <c r="AF1767" s="23">
        <v>6728.0680000000002</v>
      </c>
      <c r="AG1767" s="2">
        <f t="shared" si="556"/>
        <v>6157.0539000000008</v>
      </c>
      <c r="AH1767" s="25">
        <f t="shared" si="557"/>
        <v>1</v>
      </c>
      <c r="AI1767" s="6">
        <f t="shared" si="558"/>
        <v>1.6623315554693319E-2</v>
      </c>
      <c r="AJ1767" s="2">
        <f t="shared" si="559"/>
        <v>0.36209924577848651</v>
      </c>
    </row>
    <row r="1768" spans="29:37" x14ac:dyDescent="0.25">
      <c r="AC1768" s="18" t="s">
        <v>248</v>
      </c>
      <c r="AD1768" s="18" t="s">
        <v>249</v>
      </c>
      <c r="AE1768" s="19">
        <v>42082</v>
      </c>
      <c r="AF1768" s="23">
        <v>6782.4629999999997</v>
      </c>
      <c r="AG1768" s="2">
        <f t="shared" si="556"/>
        <v>6212.1100000000015</v>
      </c>
      <c r="AH1768" s="25">
        <f t="shared" si="557"/>
        <v>1</v>
      </c>
      <c r="AI1768" s="6">
        <f t="shared" si="558"/>
        <v>8.0847874902572059E-3</v>
      </c>
      <c r="AJ1768" s="2">
        <f t="shared" si="559"/>
        <v>0.36209924577848651</v>
      </c>
    </row>
    <row r="1769" spans="29:37" x14ac:dyDescent="0.25">
      <c r="AC1769" s="18" t="s">
        <v>248</v>
      </c>
      <c r="AD1769" s="18" t="s">
        <v>249</v>
      </c>
      <c r="AE1769" s="19">
        <v>42083</v>
      </c>
      <c r="AF1769" s="23">
        <v>6850.8969999999999</v>
      </c>
      <c r="AG1769" s="2">
        <f t="shared" si="556"/>
        <v>6266.1912499999999</v>
      </c>
      <c r="AH1769" s="25">
        <f t="shared" si="557"/>
        <v>1</v>
      </c>
      <c r="AI1769" s="6">
        <f t="shared" si="558"/>
        <v>1.0089844942759107E-2</v>
      </c>
      <c r="AJ1769" s="2">
        <f t="shared" si="559"/>
        <v>0.36209924577848651</v>
      </c>
    </row>
    <row r="1770" spans="29:37" x14ac:dyDescent="0.25">
      <c r="AC1770" s="18" t="s">
        <v>248</v>
      </c>
      <c r="AD1770" s="18" t="s">
        <v>249</v>
      </c>
      <c r="AE1770" s="19">
        <v>42086</v>
      </c>
      <c r="AF1770" s="23">
        <v>7017.1540000000005</v>
      </c>
      <c r="AG1770" s="2">
        <f t="shared" si="556"/>
        <v>6323.5632999999998</v>
      </c>
      <c r="AH1770" s="25">
        <f t="shared" si="557"/>
        <v>1</v>
      </c>
      <c r="AI1770" s="6">
        <f t="shared" si="558"/>
        <v>2.4267917033346187E-2</v>
      </c>
      <c r="AJ1770" s="2">
        <f t="shared" si="559"/>
        <v>0.36209924577848651</v>
      </c>
    </row>
    <row r="1771" spans="29:37" x14ac:dyDescent="0.25">
      <c r="AC1771" s="18" t="s">
        <v>248</v>
      </c>
      <c r="AD1771" s="18" t="s">
        <v>249</v>
      </c>
      <c r="AE1771" s="19">
        <v>42087</v>
      </c>
      <c r="AF1771" s="23">
        <v>7046.1229999999996</v>
      </c>
      <c r="AG1771" s="2">
        <f t="shared" si="556"/>
        <v>6380.3145500000001</v>
      </c>
      <c r="AH1771" s="25">
        <f t="shared" si="557"/>
        <v>1</v>
      </c>
      <c r="AI1771" s="6">
        <f t="shared" si="558"/>
        <v>4.1283118483645964E-3</v>
      </c>
      <c r="AJ1771" s="2">
        <f t="shared" si="559"/>
        <v>0.36209924577848651</v>
      </c>
      <c r="AK1771" s="14">
        <f t="shared" ref="AK1771" si="561">AJ1771/AJ1761-1</f>
        <v>0</v>
      </c>
    </row>
    <row r="1772" spans="29:37" x14ac:dyDescent="0.25">
      <c r="AC1772" s="18" t="s">
        <v>248</v>
      </c>
      <c r="AD1772" s="18" t="s">
        <v>249</v>
      </c>
      <c r="AE1772" s="19">
        <v>42088</v>
      </c>
      <c r="AF1772" s="23">
        <v>7124.8720000000003</v>
      </c>
      <c r="AG1772" s="2">
        <f t="shared" si="556"/>
        <v>6441.2312499999998</v>
      </c>
      <c r="AH1772" s="25">
        <f t="shared" si="557"/>
        <v>1</v>
      </c>
      <c r="AI1772" s="6">
        <f t="shared" si="558"/>
        <v>1.1176217048723291E-2</v>
      </c>
      <c r="AJ1772" s="2">
        <f t="shared" si="559"/>
        <v>0.36209924577848651</v>
      </c>
    </row>
    <row r="1773" spans="29:37" x14ac:dyDescent="0.25">
      <c r="AC1773" s="18" t="s">
        <v>248</v>
      </c>
      <c r="AD1773" s="18" t="s">
        <v>249</v>
      </c>
      <c r="AE1773" s="19">
        <v>42089</v>
      </c>
      <c r="AF1773" s="23">
        <v>7074.4369999999999</v>
      </c>
      <c r="AG1773" s="2">
        <f t="shared" si="556"/>
        <v>6496.4752500000004</v>
      </c>
      <c r="AH1773" s="25">
        <f t="shared" si="557"/>
        <v>1</v>
      </c>
      <c r="AI1773" s="6">
        <f t="shared" si="558"/>
        <v>-7.078723659877717E-3</v>
      </c>
      <c r="AJ1773" s="2">
        <f t="shared" si="559"/>
        <v>0.36209924577848651</v>
      </c>
    </row>
    <row r="1774" spans="29:37" x14ac:dyDescent="0.25">
      <c r="AC1774" s="18" t="s">
        <v>248</v>
      </c>
      <c r="AD1774" s="18" t="s">
        <v>249</v>
      </c>
      <c r="AE1774" s="19">
        <v>42090</v>
      </c>
      <c r="AF1774" s="23">
        <v>7155.9449999999997</v>
      </c>
      <c r="AG1774" s="2">
        <f t="shared" si="556"/>
        <v>6553.3493500000013</v>
      </c>
      <c r="AH1774" s="25">
        <f t="shared" si="557"/>
        <v>1</v>
      </c>
      <c r="AI1774" s="6">
        <f t="shared" si="558"/>
        <v>1.1521482204166933E-2</v>
      </c>
      <c r="AJ1774" s="2">
        <f t="shared" si="559"/>
        <v>0.36209924577848651</v>
      </c>
    </row>
    <row r="1775" spans="29:37" x14ac:dyDescent="0.25">
      <c r="AC1775" s="18" t="s">
        <v>248</v>
      </c>
      <c r="AD1775" s="18" t="s">
        <v>249</v>
      </c>
      <c r="AE1775" s="19">
        <v>42093</v>
      </c>
      <c r="AF1775" s="23">
        <v>7245.4970000000003</v>
      </c>
      <c r="AG1775" s="2">
        <f t="shared" si="556"/>
        <v>6608.6346000000003</v>
      </c>
      <c r="AH1775" s="25">
        <f t="shared" si="557"/>
        <v>1</v>
      </c>
      <c r="AI1775" s="6">
        <f t="shared" si="558"/>
        <v>1.2514349956574744E-2</v>
      </c>
      <c r="AJ1775" s="2">
        <f t="shared" si="559"/>
        <v>0.36209924577848651</v>
      </c>
    </row>
    <row r="1776" spans="29:37" x14ac:dyDescent="0.25">
      <c r="AC1776" s="18" t="s">
        <v>248</v>
      </c>
      <c r="AD1776" s="18" t="s">
        <v>249</v>
      </c>
      <c r="AE1776" s="19">
        <v>42094</v>
      </c>
      <c r="AF1776" s="23">
        <v>7253.1040000000003</v>
      </c>
      <c r="AG1776" s="2">
        <f t="shared" si="556"/>
        <v>6665.3570000000009</v>
      </c>
      <c r="AH1776" s="25">
        <f t="shared" si="557"/>
        <v>1</v>
      </c>
      <c r="AI1776" s="6">
        <f t="shared" si="558"/>
        <v>1.0498934717659836E-3</v>
      </c>
      <c r="AJ1776" s="2">
        <f t="shared" si="559"/>
        <v>0.36209924577848651</v>
      </c>
      <c r="AK1776" s="14">
        <f t="shared" si="553"/>
        <v>0</v>
      </c>
    </row>
    <row r="1777" spans="29:37" x14ac:dyDescent="0.25">
      <c r="AC1777" s="18" t="s">
        <v>248</v>
      </c>
      <c r="AD1777" s="18" t="s">
        <v>249</v>
      </c>
      <c r="AE1777" s="19">
        <v>42095</v>
      </c>
      <c r="AF1777" s="23">
        <v>7425.7330000000002</v>
      </c>
      <c r="AG1777" s="2">
        <f t="shared" si="556"/>
        <v>6726.1226000000006</v>
      </c>
      <c r="AH1777" s="25">
        <f t="shared" si="557"/>
        <v>1</v>
      </c>
      <c r="AI1777" s="6">
        <f t="shared" si="558"/>
        <v>2.3800706566457608E-2</v>
      </c>
      <c r="AJ1777" s="2">
        <f t="shared" si="559"/>
        <v>0.36209924577848651</v>
      </c>
    </row>
    <row r="1778" spans="29:37" x14ac:dyDescent="0.25">
      <c r="AC1778" s="18" t="s">
        <v>248</v>
      </c>
      <c r="AD1778" s="18" t="s">
        <v>249</v>
      </c>
      <c r="AE1778" s="19">
        <v>42096</v>
      </c>
      <c r="AF1778" s="23">
        <v>7560.6480000000001</v>
      </c>
      <c r="AG1778" s="2">
        <f t="shared" si="556"/>
        <v>6793.7055999999993</v>
      </c>
      <c r="AH1778" s="25">
        <f t="shared" si="557"/>
        <v>1</v>
      </c>
      <c r="AI1778" s="6">
        <f t="shared" si="558"/>
        <v>1.8168576758684996E-2</v>
      </c>
      <c r="AJ1778" s="2">
        <f t="shared" si="559"/>
        <v>0.36209924577848651</v>
      </c>
    </row>
    <row r="1779" spans="29:37" x14ac:dyDescent="0.25">
      <c r="AC1779" s="18" t="s">
        <v>248</v>
      </c>
      <c r="AD1779" s="18" t="s">
        <v>249</v>
      </c>
      <c r="AE1779" s="19">
        <v>42097</v>
      </c>
      <c r="AF1779" s="23">
        <v>7679.01</v>
      </c>
      <c r="AG1779" s="2">
        <f t="shared" si="556"/>
        <v>6871.0048000000006</v>
      </c>
      <c r="AH1779" s="25">
        <f t="shared" si="557"/>
        <v>1</v>
      </c>
      <c r="AI1779" s="6">
        <f t="shared" si="558"/>
        <v>1.5655007348576389E-2</v>
      </c>
      <c r="AJ1779" s="2">
        <f t="shared" si="559"/>
        <v>0.36209924577848651</v>
      </c>
    </row>
    <row r="1780" spans="29:37" x14ac:dyDescent="0.25">
      <c r="AC1780" s="18" t="s">
        <v>248</v>
      </c>
      <c r="AD1780" s="18" t="s">
        <v>249</v>
      </c>
      <c r="AE1780" s="19">
        <v>42101</v>
      </c>
      <c r="AF1780" s="23">
        <v>7863.2839999999997</v>
      </c>
      <c r="AG1780" s="2">
        <f t="shared" si="556"/>
        <v>6953.5572000000011</v>
      </c>
      <c r="AH1780" s="25">
        <f t="shared" si="557"/>
        <v>1</v>
      </c>
      <c r="AI1780" s="6">
        <f t="shared" si="558"/>
        <v>2.3997103793327534E-2</v>
      </c>
      <c r="AJ1780" s="2">
        <f t="shared" si="559"/>
        <v>0.36209924577848651</v>
      </c>
    </row>
    <row r="1781" spans="29:37" x14ac:dyDescent="0.25">
      <c r="AC1781" s="18" t="s">
        <v>248</v>
      </c>
      <c r="AD1781" s="18" t="s">
        <v>249</v>
      </c>
      <c r="AE1781" s="19">
        <v>42102</v>
      </c>
      <c r="AF1781" s="23">
        <v>7807.9970000000003</v>
      </c>
      <c r="AG1781" s="2">
        <f t="shared" si="556"/>
        <v>7030.1327999999994</v>
      </c>
      <c r="AH1781" s="25">
        <f t="shared" si="557"/>
        <v>1</v>
      </c>
      <c r="AI1781" s="6">
        <f t="shared" si="558"/>
        <v>-7.0310318182580378E-3</v>
      </c>
      <c r="AJ1781" s="2">
        <f t="shared" si="559"/>
        <v>0.36209924577848651</v>
      </c>
      <c r="AK1781" s="14">
        <f t="shared" ref="AK1781" si="562">AJ1781/AJ1771-1</f>
        <v>0</v>
      </c>
    </row>
    <row r="1782" spans="29:37" x14ac:dyDescent="0.25">
      <c r="AC1782" s="18" t="s">
        <v>248</v>
      </c>
      <c r="AD1782" s="18" t="s">
        <v>249</v>
      </c>
      <c r="AE1782" s="19">
        <v>42103</v>
      </c>
      <c r="AF1782" s="23">
        <v>7746.1509999999998</v>
      </c>
      <c r="AG1782" s="2">
        <f t="shared" si="556"/>
        <v>7104.2957500000002</v>
      </c>
      <c r="AH1782" s="25">
        <f t="shared" si="557"/>
        <v>1</v>
      </c>
      <c r="AI1782" s="6">
        <f t="shared" si="558"/>
        <v>-7.9208534531968189E-3</v>
      </c>
      <c r="AJ1782" s="2">
        <f t="shared" si="559"/>
        <v>0.36209924577848651</v>
      </c>
    </row>
    <row r="1783" spans="29:37" x14ac:dyDescent="0.25">
      <c r="AC1783" s="18" t="s">
        <v>248</v>
      </c>
      <c r="AD1783" s="18" t="s">
        <v>249</v>
      </c>
      <c r="AE1783" s="19">
        <v>42104</v>
      </c>
      <c r="AF1783" s="23">
        <v>7952.1890000000003</v>
      </c>
      <c r="AG1783" s="2">
        <f t="shared" si="556"/>
        <v>7188.8983500000004</v>
      </c>
      <c r="AH1783" s="25">
        <f t="shared" si="557"/>
        <v>1</v>
      </c>
      <c r="AI1783" s="6">
        <f t="shared" si="558"/>
        <v>2.6598758531817923E-2</v>
      </c>
      <c r="AJ1783" s="2">
        <f t="shared" si="559"/>
        <v>0.36209924577848651</v>
      </c>
    </row>
    <row r="1784" spans="29:37" x14ac:dyDescent="0.25">
      <c r="AC1784" s="18" t="s">
        <v>248</v>
      </c>
      <c r="AD1784" s="18" t="s">
        <v>249</v>
      </c>
      <c r="AE1784" s="19">
        <v>42107</v>
      </c>
      <c r="AF1784" s="23">
        <v>8122.893</v>
      </c>
      <c r="AG1784" s="2">
        <f t="shared" si="556"/>
        <v>7278.5642000000007</v>
      </c>
      <c r="AH1784" s="25">
        <f t="shared" si="557"/>
        <v>1</v>
      </c>
      <c r="AI1784" s="6">
        <f t="shared" si="558"/>
        <v>2.1466290602499383E-2</v>
      </c>
      <c r="AJ1784" s="2">
        <f t="shared" si="559"/>
        <v>0.36209924577848651</v>
      </c>
    </row>
    <row r="1785" spans="29:37" x14ac:dyDescent="0.25">
      <c r="AC1785" s="18" t="s">
        <v>248</v>
      </c>
      <c r="AD1785" s="18" t="s">
        <v>249</v>
      </c>
      <c r="AE1785" s="19">
        <v>42108</v>
      </c>
      <c r="AF1785" s="23">
        <v>8119.9589999999998</v>
      </c>
      <c r="AG1785" s="2">
        <f t="shared" si="556"/>
        <v>7358.7239</v>
      </c>
      <c r="AH1785" s="25">
        <f t="shared" si="557"/>
        <v>1</v>
      </c>
      <c r="AI1785" s="6">
        <f t="shared" si="558"/>
        <v>-3.6120136015582727E-4</v>
      </c>
      <c r="AJ1785" s="2">
        <f t="shared" si="559"/>
        <v>0.36209924577848651</v>
      </c>
    </row>
    <row r="1786" spans="29:37" x14ac:dyDescent="0.25">
      <c r="AC1786" s="18" t="s">
        <v>248</v>
      </c>
      <c r="AD1786" s="18" t="s">
        <v>249</v>
      </c>
      <c r="AE1786" s="19">
        <v>42109</v>
      </c>
      <c r="AF1786" s="23">
        <v>7802.7470000000003</v>
      </c>
      <c r="AG1786" s="2">
        <f t="shared" si="556"/>
        <v>7417.9585500000003</v>
      </c>
      <c r="AH1786" s="25">
        <f t="shared" si="557"/>
        <v>1</v>
      </c>
      <c r="AI1786" s="6">
        <f t="shared" si="558"/>
        <v>-3.9065714494371129E-2</v>
      </c>
      <c r="AJ1786" s="2">
        <f t="shared" si="559"/>
        <v>0.36209924577848651</v>
      </c>
      <c r="AK1786" s="14">
        <f t="shared" ref="AK1786:AK1836" si="563">AJ1786/AJ1776-1</f>
        <v>0</v>
      </c>
    </row>
    <row r="1787" spans="29:37" x14ac:dyDescent="0.25">
      <c r="AC1787" s="18" t="s">
        <v>248</v>
      </c>
      <c r="AD1787" s="18" t="s">
        <v>249</v>
      </c>
      <c r="AE1787" s="19">
        <v>42110</v>
      </c>
      <c r="AF1787" s="23">
        <v>7912.0879999999997</v>
      </c>
      <c r="AG1787" s="2">
        <f t="shared" si="556"/>
        <v>7477.1595499999994</v>
      </c>
      <c r="AH1787" s="25">
        <f t="shared" si="557"/>
        <v>1</v>
      </c>
      <c r="AI1787" s="6">
        <f t="shared" si="558"/>
        <v>1.4013141781990202E-2</v>
      </c>
      <c r="AJ1787" s="2">
        <f t="shared" si="559"/>
        <v>0.36209924577848651</v>
      </c>
    </row>
    <row r="1788" spans="29:37" x14ac:dyDescent="0.25">
      <c r="AC1788" s="18" t="s">
        <v>248</v>
      </c>
      <c r="AD1788" s="18" t="s">
        <v>249</v>
      </c>
      <c r="AE1788" s="19">
        <v>42111</v>
      </c>
      <c r="AF1788" s="23">
        <v>7980.76</v>
      </c>
      <c r="AG1788" s="2">
        <f t="shared" si="556"/>
        <v>7537.0743999999995</v>
      </c>
      <c r="AH1788" s="25">
        <f t="shared" si="557"/>
        <v>1</v>
      </c>
      <c r="AI1788" s="6">
        <f t="shared" si="558"/>
        <v>8.6793776813403056E-3</v>
      </c>
      <c r="AJ1788" s="2">
        <f t="shared" si="559"/>
        <v>0.36209924577848651</v>
      </c>
    </row>
    <row r="1789" spans="29:37" x14ac:dyDescent="0.25">
      <c r="AC1789" s="18" t="s">
        <v>248</v>
      </c>
      <c r="AD1789" s="18" t="s">
        <v>249</v>
      </c>
      <c r="AE1789" s="19">
        <v>42114</v>
      </c>
      <c r="AF1789" s="23">
        <v>7839.9009999999998</v>
      </c>
      <c r="AG1789" s="2">
        <f t="shared" si="556"/>
        <v>7586.5246000000016</v>
      </c>
      <c r="AH1789" s="25">
        <f t="shared" si="557"/>
        <v>1</v>
      </c>
      <c r="AI1789" s="6">
        <f t="shared" si="558"/>
        <v>-1.7649822823891492E-2</v>
      </c>
      <c r="AJ1789" s="2">
        <f t="shared" si="559"/>
        <v>0.36209924577848651</v>
      </c>
    </row>
    <row r="1790" spans="29:37" x14ac:dyDescent="0.25">
      <c r="AC1790" s="18" t="s">
        <v>248</v>
      </c>
      <c r="AD1790" s="18" t="s">
        <v>249</v>
      </c>
      <c r="AE1790" s="19">
        <v>42115</v>
      </c>
      <c r="AF1790" s="23">
        <v>8112.6869999999999</v>
      </c>
      <c r="AG1790" s="2">
        <f t="shared" si="556"/>
        <v>7641.3012500000013</v>
      </c>
      <c r="AH1790" s="25">
        <f t="shared" si="557"/>
        <v>1</v>
      </c>
      <c r="AI1790" s="6">
        <f t="shared" si="558"/>
        <v>3.4794572023294723E-2</v>
      </c>
      <c r="AJ1790" s="2">
        <f t="shared" si="559"/>
        <v>0.36209924577848651</v>
      </c>
    </row>
    <row r="1791" spans="29:37" x14ac:dyDescent="0.25">
      <c r="AC1791" s="18" t="s">
        <v>248</v>
      </c>
      <c r="AD1791" s="18" t="s">
        <v>249</v>
      </c>
      <c r="AE1791" s="19">
        <v>42116</v>
      </c>
      <c r="AF1791" s="23">
        <v>8323.4269999999997</v>
      </c>
      <c r="AG1791" s="2">
        <f t="shared" si="556"/>
        <v>7705.1664499999997</v>
      </c>
      <c r="AH1791" s="25">
        <f t="shared" si="557"/>
        <v>1</v>
      </c>
      <c r="AI1791" s="6">
        <f t="shared" si="558"/>
        <v>2.5976596903097615E-2</v>
      </c>
      <c r="AJ1791" s="2">
        <f t="shared" si="559"/>
        <v>0.36209924577848651</v>
      </c>
      <c r="AK1791" s="14">
        <f t="shared" ref="AK1791:AK1841" si="564">AJ1791/AJ1781-1</f>
        <v>0</v>
      </c>
    </row>
    <row r="1792" spans="29:37" x14ac:dyDescent="0.25">
      <c r="AC1792" s="18" t="s">
        <v>248</v>
      </c>
      <c r="AD1792" s="18" t="s">
        <v>249</v>
      </c>
      <c r="AE1792" s="19">
        <v>42117</v>
      </c>
      <c r="AF1792" s="23">
        <v>8410.7029999999995</v>
      </c>
      <c r="AG1792" s="2">
        <f t="shared" si="556"/>
        <v>7769.4580000000005</v>
      </c>
      <c r="AH1792" s="25">
        <f t="shared" si="557"/>
        <v>1</v>
      </c>
      <c r="AI1792" s="6">
        <f t="shared" si="558"/>
        <v>1.0485584843838991E-2</v>
      </c>
      <c r="AJ1792" s="2">
        <f t="shared" si="559"/>
        <v>0.36209924577848651</v>
      </c>
    </row>
    <row r="1793" spans="29:37" x14ac:dyDescent="0.25">
      <c r="AC1793" s="18" t="s">
        <v>248</v>
      </c>
      <c r="AD1793" s="18" t="s">
        <v>249</v>
      </c>
      <c r="AE1793" s="19">
        <v>42118</v>
      </c>
      <c r="AF1793" s="23">
        <v>8419.0949999999993</v>
      </c>
      <c r="AG1793" s="2">
        <f t="shared" si="556"/>
        <v>7836.6908999999996</v>
      </c>
      <c r="AH1793" s="25">
        <f t="shared" si="557"/>
        <v>1</v>
      </c>
      <c r="AI1793" s="6">
        <f t="shared" si="558"/>
        <v>9.9777628576358524E-4</v>
      </c>
      <c r="AJ1793" s="2">
        <f t="shared" si="559"/>
        <v>0.36209924577848651</v>
      </c>
    </row>
    <row r="1794" spans="29:37" x14ac:dyDescent="0.25">
      <c r="AC1794" s="18" t="s">
        <v>248</v>
      </c>
      <c r="AD1794" s="18" t="s">
        <v>249</v>
      </c>
      <c r="AE1794" s="19">
        <v>42121</v>
      </c>
      <c r="AF1794" s="23">
        <v>8513.0159999999996</v>
      </c>
      <c r="AG1794" s="2">
        <f t="shared" si="556"/>
        <v>7904.5444500000012</v>
      </c>
      <c r="AH1794" s="25">
        <f t="shared" si="557"/>
        <v>1</v>
      </c>
      <c r="AI1794" s="6">
        <f t="shared" si="558"/>
        <v>1.1155712104448323E-2</v>
      </c>
      <c r="AJ1794" s="2">
        <f t="shared" si="559"/>
        <v>0.36209924577848651</v>
      </c>
    </row>
    <row r="1795" spans="29:37" x14ac:dyDescent="0.25">
      <c r="AC1795" s="18" t="s">
        <v>248</v>
      </c>
      <c r="AD1795" s="18" t="s">
        <v>249</v>
      </c>
      <c r="AE1795" s="19">
        <v>42122</v>
      </c>
      <c r="AF1795" s="23">
        <v>8266.4830000000002</v>
      </c>
      <c r="AG1795" s="2">
        <f t="shared" si="556"/>
        <v>7955.5937500000018</v>
      </c>
      <c r="AH1795" s="25">
        <f t="shared" si="557"/>
        <v>1</v>
      </c>
      <c r="AI1795" s="6">
        <f t="shared" si="558"/>
        <v>-2.8959536784613049E-2</v>
      </c>
      <c r="AJ1795" s="2">
        <f t="shared" si="559"/>
        <v>0.36209924577848651</v>
      </c>
    </row>
    <row r="1796" spans="29:37" x14ac:dyDescent="0.25">
      <c r="AC1796" s="18" t="s">
        <v>248</v>
      </c>
      <c r="AD1796" s="18" t="s">
        <v>249</v>
      </c>
      <c r="AE1796" s="19">
        <v>42123</v>
      </c>
      <c r="AF1796" s="23">
        <v>8428.2540000000008</v>
      </c>
      <c r="AG1796" s="2">
        <f t="shared" si="556"/>
        <v>8014.3512500000015</v>
      </c>
      <c r="AH1796" s="25">
        <f t="shared" si="557"/>
        <v>1</v>
      </c>
      <c r="AI1796" s="6">
        <f t="shared" si="558"/>
        <v>1.95695073709099E-2</v>
      </c>
      <c r="AJ1796" s="2">
        <f t="shared" si="559"/>
        <v>0.36209924577848651</v>
      </c>
      <c r="AK1796" s="14">
        <f t="shared" ref="AK1796" si="565">AJ1796/AJ1786-1</f>
        <v>0</v>
      </c>
    </row>
    <row r="1797" spans="29:37" x14ac:dyDescent="0.25">
      <c r="AC1797" s="18" t="s">
        <v>248</v>
      </c>
      <c r="AD1797" s="18" t="s">
        <v>249</v>
      </c>
      <c r="AE1797" s="19">
        <v>42124</v>
      </c>
      <c r="AF1797" s="23">
        <v>8469.6730000000007</v>
      </c>
      <c r="AG1797" s="2">
        <f t="shared" si="556"/>
        <v>8066.5482500000016</v>
      </c>
      <c r="AH1797" s="25">
        <f t="shared" si="557"/>
        <v>1</v>
      </c>
      <c r="AI1797" s="6">
        <f t="shared" si="558"/>
        <v>4.9143037217436181E-3</v>
      </c>
      <c r="AJ1797" s="2">
        <f t="shared" si="559"/>
        <v>0.36209924577848651</v>
      </c>
    </row>
    <row r="1798" spans="29:37" x14ac:dyDescent="0.25">
      <c r="AC1798" s="18" t="s">
        <v>248</v>
      </c>
      <c r="AD1798" s="18" t="s">
        <v>249</v>
      </c>
      <c r="AE1798" s="19">
        <v>42128</v>
      </c>
      <c r="AF1798" s="23">
        <v>8510.4809999999998</v>
      </c>
      <c r="AG1798" s="2">
        <f t="shared" si="556"/>
        <v>8114.0399000000016</v>
      </c>
      <c r="AH1798" s="25">
        <f t="shared" si="557"/>
        <v>1</v>
      </c>
      <c r="AI1798" s="6">
        <f t="shared" si="558"/>
        <v>4.8181317035496107E-3</v>
      </c>
      <c r="AJ1798" s="2">
        <f t="shared" si="559"/>
        <v>0.36209924577848651</v>
      </c>
    </row>
    <row r="1799" spans="29:37" x14ac:dyDescent="0.25">
      <c r="AC1799" s="18" t="s">
        <v>248</v>
      </c>
      <c r="AD1799" s="18" t="s">
        <v>249</v>
      </c>
      <c r="AE1799" s="19">
        <v>42129</v>
      </c>
      <c r="AF1799" s="23">
        <v>8199.3439999999991</v>
      </c>
      <c r="AG1799" s="2">
        <f t="shared" si="556"/>
        <v>8140.0566000000017</v>
      </c>
      <c r="AH1799" s="25">
        <f t="shared" si="557"/>
        <v>1</v>
      </c>
      <c r="AI1799" s="6">
        <f t="shared" si="558"/>
        <v>-3.6559273206767107E-2</v>
      </c>
      <c r="AJ1799" s="2">
        <f t="shared" si="559"/>
        <v>0.36209924577848651</v>
      </c>
    </row>
    <row r="1800" spans="29:37" x14ac:dyDescent="0.25">
      <c r="AC1800" s="18" t="s">
        <v>248</v>
      </c>
      <c r="AD1800" s="18" t="s">
        <v>249</v>
      </c>
      <c r="AE1800" s="19">
        <v>42130</v>
      </c>
      <c r="AF1800" s="23">
        <v>8082.9989999999998</v>
      </c>
      <c r="AG1800" s="2">
        <f t="shared" si="556"/>
        <v>8151.0423500000015</v>
      </c>
      <c r="AH1800" s="25">
        <f t="shared" si="557"/>
        <v>0</v>
      </c>
      <c r="AI1800" s="6">
        <f t="shared" si="558"/>
        <v>-1.4189549798130141E-2</v>
      </c>
      <c r="AJ1800" s="2">
        <f t="shared" si="559"/>
        <v>0.36209924577848651</v>
      </c>
    </row>
    <row r="1801" spans="29:37" x14ac:dyDescent="0.25">
      <c r="AC1801" s="18" t="s">
        <v>248</v>
      </c>
      <c r="AD1801" s="18" t="s">
        <v>249</v>
      </c>
      <c r="AE1801" s="19">
        <v>42131</v>
      </c>
      <c r="AF1801" s="23">
        <v>7903.4780000000001</v>
      </c>
      <c r="AG1801" s="2">
        <f t="shared" si="556"/>
        <v>8155.8164000000006</v>
      </c>
      <c r="AH1801" s="25">
        <f t="shared" si="557"/>
        <v>0</v>
      </c>
      <c r="AI1801" s="6">
        <f t="shared" si="558"/>
        <v>-2.220970211675144E-2</v>
      </c>
      <c r="AJ1801" s="2">
        <f t="shared" si="559"/>
        <v>0.35405712939304596</v>
      </c>
      <c r="AK1801" s="14">
        <f t="shared" ref="AK1801:AK1851" si="566">AJ1801/AJ1791-1</f>
        <v>-2.220970211675144E-2</v>
      </c>
    </row>
    <row r="1802" spans="29:37" x14ac:dyDescent="0.25">
      <c r="AC1802" s="18" t="s">
        <v>248</v>
      </c>
      <c r="AD1802" s="18" t="s">
        <v>249</v>
      </c>
      <c r="AE1802" s="19">
        <v>42132</v>
      </c>
      <c r="AF1802" s="23">
        <v>8201.2929999999997</v>
      </c>
      <c r="AG1802" s="2">
        <f t="shared" si="556"/>
        <v>8178.5735000000013</v>
      </c>
      <c r="AH1802" s="25">
        <f t="shared" si="557"/>
        <v>1</v>
      </c>
      <c r="AI1802" s="6">
        <f t="shared" si="558"/>
        <v>3.7681511860980565E-2</v>
      </c>
      <c r="AJ1802" s="2">
        <f t="shared" si="559"/>
        <v>0.36739853731373473</v>
      </c>
    </row>
    <row r="1803" spans="29:37" x14ac:dyDescent="0.25">
      <c r="AC1803" s="18" t="s">
        <v>248</v>
      </c>
      <c r="AD1803" s="18" t="s">
        <v>249</v>
      </c>
      <c r="AE1803" s="19">
        <v>42135</v>
      </c>
      <c r="AF1803" s="23">
        <v>8558.2180000000008</v>
      </c>
      <c r="AG1803" s="2">
        <f t="shared" si="556"/>
        <v>8208.8749500000013</v>
      </c>
      <c r="AH1803" s="25">
        <f t="shared" si="557"/>
        <v>1</v>
      </c>
      <c r="AI1803" s="6">
        <f t="shared" si="558"/>
        <v>4.3520576572499081E-2</v>
      </c>
      <c r="AJ1803" s="2">
        <f t="shared" si="559"/>
        <v>0.36739853731373473</v>
      </c>
    </row>
    <row r="1804" spans="29:37" x14ac:dyDescent="0.25">
      <c r="AC1804" s="18" t="s">
        <v>248</v>
      </c>
      <c r="AD1804" s="18" t="s">
        <v>249</v>
      </c>
      <c r="AE1804" s="19">
        <v>42136</v>
      </c>
      <c r="AF1804" s="23">
        <v>8745.6779999999999</v>
      </c>
      <c r="AG1804" s="2">
        <f t="shared" si="556"/>
        <v>8240.0141999999996</v>
      </c>
      <c r="AH1804" s="25">
        <f t="shared" si="557"/>
        <v>1</v>
      </c>
      <c r="AI1804" s="6">
        <f t="shared" si="558"/>
        <v>2.1904092651063412E-2</v>
      </c>
      <c r="AJ1804" s="2">
        <f t="shared" si="559"/>
        <v>0.36739853731373473</v>
      </c>
    </row>
    <row r="1805" spans="29:37" x14ac:dyDescent="0.25">
      <c r="AC1805" s="18" t="s">
        <v>248</v>
      </c>
      <c r="AD1805" s="18" t="s">
        <v>249</v>
      </c>
      <c r="AE1805" s="19">
        <v>42137</v>
      </c>
      <c r="AF1805" s="23">
        <v>8824.9290000000001</v>
      </c>
      <c r="AG1805" s="2">
        <f t="shared" si="556"/>
        <v>8275.2627000000011</v>
      </c>
      <c r="AH1805" s="25">
        <f t="shared" si="557"/>
        <v>1</v>
      </c>
      <c r="AI1805" s="6">
        <f t="shared" si="558"/>
        <v>9.0617331212057284E-3</v>
      </c>
      <c r="AJ1805" s="2">
        <f t="shared" si="559"/>
        <v>0.36739853731373473</v>
      </c>
    </row>
    <row r="1806" spans="29:37" x14ac:dyDescent="0.25">
      <c r="AC1806" s="18" t="s">
        <v>248</v>
      </c>
      <c r="AD1806" s="18" t="s">
        <v>249</v>
      </c>
      <c r="AE1806" s="19">
        <v>42138</v>
      </c>
      <c r="AF1806" s="23">
        <v>8813.3940000000002</v>
      </c>
      <c r="AG1806" s="2">
        <f t="shared" si="556"/>
        <v>8325.7950499999988</v>
      </c>
      <c r="AH1806" s="25">
        <f t="shared" si="557"/>
        <v>1</v>
      </c>
      <c r="AI1806" s="6">
        <f t="shared" si="558"/>
        <v>-1.3070926689607854E-3</v>
      </c>
      <c r="AJ1806" s="2">
        <f t="shared" si="559"/>
        <v>0.36739853731373473</v>
      </c>
      <c r="AK1806" s="14">
        <f t="shared" ref="AK1806" si="567">AJ1806/AJ1796-1</f>
        <v>1.4634914590487824E-2</v>
      </c>
    </row>
    <row r="1807" spans="29:37" x14ac:dyDescent="0.25">
      <c r="AC1807" s="18" t="s">
        <v>248</v>
      </c>
      <c r="AD1807" s="18" t="s">
        <v>249</v>
      </c>
      <c r="AE1807" s="19">
        <v>42139</v>
      </c>
      <c r="AF1807" s="23">
        <v>8742.8850000000002</v>
      </c>
      <c r="AG1807" s="2">
        <f t="shared" si="556"/>
        <v>8367.3348999999998</v>
      </c>
      <c r="AH1807" s="25">
        <f t="shared" si="557"/>
        <v>1</v>
      </c>
      <c r="AI1807" s="6">
        <f t="shared" si="558"/>
        <v>-8.0002096808562406E-3</v>
      </c>
      <c r="AJ1807" s="2">
        <f t="shared" si="559"/>
        <v>0.36739853731373473</v>
      </c>
    </row>
    <row r="1808" spans="29:37" x14ac:dyDescent="0.25">
      <c r="AC1808" s="18" t="s">
        <v>248</v>
      </c>
      <c r="AD1808" s="18" t="s">
        <v>249</v>
      </c>
      <c r="AE1808" s="19">
        <v>42142</v>
      </c>
      <c r="AF1808" s="23">
        <v>8903.5949999999993</v>
      </c>
      <c r="AG1808" s="2">
        <f t="shared" si="556"/>
        <v>8413.4766500000005</v>
      </c>
      <c r="AH1808" s="25">
        <f t="shared" si="557"/>
        <v>1</v>
      </c>
      <c r="AI1808" s="6">
        <f t="shared" si="558"/>
        <v>1.838180417562385E-2</v>
      </c>
      <c r="AJ1808" s="2">
        <f t="shared" si="559"/>
        <v>0.36739853731373473</v>
      </c>
    </row>
    <row r="1809" spans="29:37" x14ac:dyDescent="0.25">
      <c r="AC1809" s="18" t="s">
        <v>248</v>
      </c>
      <c r="AD1809" s="18" t="s">
        <v>249</v>
      </c>
      <c r="AE1809" s="19">
        <v>42143</v>
      </c>
      <c r="AF1809" s="23">
        <v>9124.8320000000003</v>
      </c>
      <c r="AG1809" s="2">
        <f t="shared" si="556"/>
        <v>8477.7232000000004</v>
      </c>
      <c r="AH1809" s="25">
        <f t="shared" si="557"/>
        <v>1</v>
      </c>
      <c r="AI1809" s="6">
        <f t="shared" si="558"/>
        <v>2.4848052949398625E-2</v>
      </c>
      <c r="AJ1809" s="2">
        <f t="shared" si="559"/>
        <v>0.36739853731373473</v>
      </c>
    </row>
    <row r="1810" spans="29:37" x14ac:dyDescent="0.25">
      <c r="AC1810" s="18" t="s">
        <v>248</v>
      </c>
      <c r="AD1810" s="18" t="s">
        <v>249</v>
      </c>
      <c r="AE1810" s="19">
        <v>42144</v>
      </c>
      <c r="AF1810" s="23">
        <v>9277.3310000000001</v>
      </c>
      <c r="AG1810" s="2">
        <f t="shared" si="556"/>
        <v>8535.9554000000026</v>
      </c>
      <c r="AH1810" s="25">
        <f t="shared" si="557"/>
        <v>1</v>
      </c>
      <c r="AI1810" s="6">
        <f t="shared" si="558"/>
        <v>1.671252687172764E-2</v>
      </c>
      <c r="AJ1810" s="2">
        <f t="shared" si="559"/>
        <v>0.36739853731373473</v>
      </c>
    </row>
    <row r="1811" spans="29:37" x14ac:dyDescent="0.25">
      <c r="AC1811" s="18" t="s">
        <v>248</v>
      </c>
      <c r="AD1811" s="18" t="s">
        <v>249</v>
      </c>
      <c r="AE1811" s="19">
        <v>42145</v>
      </c>
      <c r="AF1811" s="23">
        <v>9619.223</v>
      </c>
      <c r="AG1811" s="2">
        <f t="shared" si="556"/>
        <v>8600.7452000000012</v>
      </c>
      <c r="AH1811" s="25">
        <f t="shared" si="557"/>
        <v>1</v>
      </c>
      <c r="AI1811" s="6">
        <f t="shared" si="558"/>
        <v>3.6852409383690166E-2</v>
      </c>
      <c r="AJ1811" s="2">
        <f t="shared" si="559"/>
        <v>0.36739853731373473</v>
      </c>
      <c r="AK1811" s="14">
        <f t="shared" si="563"/>
        <v>3.7681511860980565E-2</v>
      </c>
    </row>
    <row r="1812" spans="29:37" x14ac:dyDescent="0.25">
      <c r="AC1812" s="18" t="s">
        <v>248</v>
      </c>
      <c r="AD1812" s="18" t="s">
        <v>249</v>
      </c>
      <c r="AE1812" s="19">
        <v>42146</v>
      </c>
      <c r="AF1812" s="23">
        <v>9778.1710000000003</v>
      </c>
      <c r="AG1812" s="2">
        <f t="shared" si="556"/>
        <v>8669.1185999999998</v>
      </c>
      <c r="AH1812" s="25">
        <f t="shared" si="557"/>
        <v>1</v>
      </c>
      <c r="AI1812" s="6">
        <f t="shared" si="558"/>
        <v>1.6523995753087384E-2</v>
      </c>
      <c r="AJ1812" s="2">
        <f t="shared" si="559"/>
        <v>0.36739853731373473</v>
      </c>
    </row>
    <row r="1813" spans="29:37" x14ac:dyDescent="0.25">
      <c r="AC1813" s="18" t="s">
        <v>248</v>
      </c>
      <c r="AD1813" s="18" t="s">
        <v>249</v>
      </c>
      <c r="AE1813" s="19">
        <v>42149</v>
      </c>
      <c r="AF1813" s="23">
        <v>10040.09</v>
      </c>
      <c r="AG1813" s="2">
        <f t="shared" si="556"/>
        <v>8750.1683499999999</v>
      </c>
      <c r="AH1813" s="25">
        <f t="shared" si="557"/>
        <v>1</v>
      </c>
      <c r="AI1813" s="6">
        <f t="shared" si="558"/>
        <v>2.6786093227455288E-2</v>
      </c>
      <c r="AJ1813" s="2">
        <f t="shared" si="559"/>
        <v>0.36739853731373473</v>
      </c>
    </row>
    <row r="1814" spans="29:37" x14ac:dyDescent="0.25">
      <c r="AC1814" s="18" t="s">
        <v>248</v>
      </c>
      <c r="AD1814" s="18" t="s">
        <v>249</v>
      </c>
      <c r="AE1814" s="19">
        <v>42150</v>
      </c>
      <c r="AF1814" s="23">
        <v>10373.58</v>
      </c>
      <c r="AG1814" s="2">
        <f t="shared" ref="AG1814:AG1877" si="568">AVERAGE(AF1795:AF1814)</f>
        <v>8843.1965499999988</v>
      </c>
      <c r="AH1814" s="25">
        <f t="shared" ref="AH1814:AH1877" si="569">IF(AF1814&gt;AG1814,1,0)</f>
        <v>1</v>
      </c>
      <c r="AI1814" s="6">
        <f t="shared" si="558"/>
        <v>3.3215837706634055E-2</v>
      </c>
      <c r="AJ1814" s="2">
        <f t="shared" si="559"/>
        <v>0.36739853731373473</v>
      </c>
    </row>
    <row r="1815" spans="29:37" x14ac:dyDescent="0.25">
      <c r="AC1815" s="18" t="s">
        <v>248</v>
      </c>
      <c r="AD1815" s="18" t="s">
        <v>249</v>
      </c>
      <c r="AE1815" s="19">
        <v>42151</v>
      </c>
      <c r="AF1815" s="23">
        <v>10497.34</v>
      </c>
      <c r="AG1815" s="2">
        <f t="shared" si="568"/>
        <v>8954.7394000000004</v>
      </c>
      <c r="AH1815" s="25">
        <f t="shared" si="569"/>
        <v>1</v>
      </c>
      <c r="AI1815" s="6">
        <f t="shared" ref="AI1815:AI1878" si="570">AF1815/AF1814-1</f>
        <v>1.1930307569807175E-2</v>
      </c>
      <c r="AJ1815" s="2">
        <f t="shared" ref="AJ1815:AJ1878" si="571">IF(AH1814&lt;1,AJ1814*(1+AI1815), AJ1814)</f>
        <v>0.36739853731373473</v>
      </c>
    </row>
    <row r="1816" spans="29:37" x14ac:dyDescent="0.25">
      <c r="AC1816" s="18" t="s">
        <v>248</v>
      </c>
      <c r="AD1816" s="18" t="s">
        <v>249</v>
      </c>
      <c r="AE1816" s="19">
        <v>42152</v>
      </c>
      <c r="AF1816" s="23">
        <v>9868.4249999999993</v>
      </c>
      <c r="AG1816" s="2">
        <f t="shared" si="568"/>
        <v>9026.747949999999</v>
      </c>
      <c r="AH1816" s="25">
        <f t="shared" si="569"/>
        <v>1</v>
      </c>
      <c r="AI1816" s="6">
        <f t="shared" si="570"/>
        <v>-5.9911844333897957E-2</v>
      </c>
      <c r="AJ1816" s="2">
        <f t="shared" si="571"/>
        <v>0.36739853731373473</v>
      </c>
      <c r="AK1816" s="14">
        <f t="shared" si="564"/>
        <v>0</v>
      </c>
    </row>
    <row r="1817" spans="29:37" x14ac:dyDescent="0.25">
      <c r="AC1817" s="18" t="s">
        <v>248</v>
      </c>
      <c r="AD1817" s="18" t="s">
        <v>249</v>
      </c>
      <c r="AE1817" s="19">
        <v>42153</v>
      </c>
      <c r="AF1817" s="23">
        <v>9966.8449999999993</v>
      </c>
      <c r="AG1817" s="2">
        <f t="shared" si="568"/>
        <v>9101.6065499999986</v>
      </c>
      <c r="AH1817" s="25">
        <f t="shared" si="569"/>
        <v>1</v>
      </c>
      <c r="AI1817" s="6">
        <f t="shared" si="570"/>
        <v>9.9732226773776578E-3</v>
      </c>
      <c r="AJ1817" s="2">
        <f t="shared" si="571"/>
        <v>0.36739853731373473</v>
      </c>
    </row>
    <row r="1818" spans="29:37" x14ac:dyDescent="0.25">
      <c r="AC1818" s="18" t="s">
        <v>248</v>
      </c>
      <c r="AD1818" s="18" t="s">
        <v>249</v>
      </c>
      <c r="AE1818" s="19">
        <v>42156</v>
      </c>
      <c r="AF1818" s="23">
        <v>10488.31</v>
      </c>
      <c r="AG1818" s="2">
        <f t="shared" si="568"/>
        <v>9200.4979999999978</v>
      </c>
      <c r="AH1818" s="25">
        <f t="shared" si="569"/>
        <v>1</v>
      </c>
      <c r="AI1818" s="6">
        <f t="shared" si="570"/>
        <v>5.2319966850091548E-2</v>
      </c>
      <c r="AJ1818" s="2">
        <f t="shared" si="571"/>
        <v>0.36739853731373473</v>
      </c>
    </row>
    <row r="1819" spans="29:37" x14ac:dyDescent="0.25">
      <c r="AC1819" s="18" t="s">
        <v>248</v>
      </c>
      <c r="AD1819" s="18" t="s">
        <v>249</v>
      </c>
      <c r="AE1819" s="19">
        <v>42157</v>
      </c>
      <c r="AF1819" s="23">
        <v>10886.4</v>
      </c>
      <c r="AG1819" s="2">
        <f t="shared" si="568"/>
        <v>9334.8507999999983</v>
      </c>
      <c r="AH1819" s="25">
        <f t="shared" si="569"/>
        <v>1</v>
      </c>
      <c r="AI1819" s="6">
        <f t="shared" si="570"/>
        <v>3.7955590557487318E-2</v>
      </c>
      <c r="AJ1819" s="2">
        <f t="shared" si="571"/>
        <v>0.36739853731373473</v>
      </c>
    </row>
    <row r="1820" spans="29:37" x14ac:dyDescent="0.25">
      <c r="AC1820" s="18" t="s">
        <v>248</v>
      </c>
      <c r="AD1820" s="18" t="s">
        <v>249</v>
      </c>
      <c r="AE1820" s="19">
        <v>42158</v>
      </c>
      <c r="AF1820" s="23">
        <v>10979.99</v>
      </c>
      <c r="AG1820" s="2">
        <f t="shared" si="568"/>
        <v>9479.7003499999992</v>
      </c>
      <c r="AH1820" s="25">
        <f t="shared" si="569"/>
        <v>1</v>
      </c>
      <c r="AI1820" s="6">
        <f t="shared" si="570"/>
        <v>8.5969650205761639E-3</v>
      </c>
      <c r="AJ1820" s="2">
        <f t="shared" si="571"/>
        <v>0.36739853731373473</v>
      </c>
    </row>
    <row r="1821" spans="29:37" x14ac:dyDescent="0.25">
      <c r="AC1821" s="18" t="s">
        <v>248</v>
      </c>
      <c r="AD1821" s="18" t="s">
        <v>249</v>
      </c>
      <c r="AE1821" s="19">
        <v>42159</v>
      </c>
      <c r="AF1821" s="23">
        <v>10965.41</v>
      </c>
      <c r="AG1821" s="2">
        <f t="shared" si="568"/>
        <v>9632.7969499999999</v>
      </c>
      <c r="AH1821" s="25">
        <f t="shared" si="569"/>
        <v>1</v>
      </c>
      <c r="AI1821" s="6">
        <f t="shared" si="570"/>
        <v>-1.3278700618124528E-3</v>
      </c>
      <c r="AJ1821" s="2">
        <f t="shared" si="571"/>
        <v>0.36739853731373473</v>
      </c>
      <c r="AK1821" s="14">
        <f t="shared" ref="AK1821" si="572">AJ1821/AJ1811-1</f>
        <v>0</v>
      </c>
    </row>
    <row r="1822" spans="29:37" x14ac:dyDescent="0.25">
      <c r="AC1822" s="18" t="s">
        <v>248</v>
      </c>
      <c r="AD1822" s="18" t="s">
        <v>249</v>
      </c>
      <c r="AE1822" s="19">
        <v>42160</v>
      </c>
      <c r="AF1822" s="23">
        <v>11144.52</v>
      </c>
      <c r="AG1822" s="2">
        <f t="shared" si="568"/>
        <v>9779.9582999999984</v>
      </c>
      <c r="AH1822" s="25">
        <f t="shared" si="569"/>
        <v>1</v>
      </c>
      <c r="AI1822" s="6">
        <f t="shared" si="570"/>
        <v>1.6334090562961201E-2</v>
      </c>
      <c r="AJ1822" s="2">
        <f t="shared" si="571"/>
        <v>0.36739853731373473</v>
      </c>
    </row>
    <row r="1823" spans="29:37" x14ac:dyDescent="0.25">
      <c r="AC1823" s="18" t="s">
        <v>248</v>
      </c>
      <c r="AD1823" s="18" t="s">
        <v>249</v>
      </c>
      <c r="AE1823" s="19">
        <v>42163</v>
      </c>
      <c r="AF1823" s="23">
        <v>11030.92</v>
      </c>
      <c r="AG1823" s="2">
        <f t="shared" si="568"/>
        <v>9903.5933999999997</v>
      </c>
      <c r="AH1823" s="25">
        <f t="shared" si="569"/>
        <v>1</v>
      </c>
      <c r="AI1823" s="6">
        <f t="shared" si="570"/>
        <v>-1.0193350633315723E-2</v>
      </c>
      <c r="AJ1823" s="2">
        <f t="shared" si="571"/>
        <v>0.36739853731373473</v>
      </c>
    </row>
    <row r="1824" spans="29:37" x14ac:dyDescent="0.25">
      <c r="AC1824" s="18" t="s">
        <v>248</v>
      </c>
      <c r="AD1824" s="18" t="s">
        <v>249</v>
      </c>
      <c r="AE1824" s="19">
        <v>42164</v>
      </c>
      <c r="AF1824" s="23">
        <v>11013.74</v>
      </c>
      <c r="AG1824" s="2">
        <f t="shared" si="568"/>
        <v>10016.996499999999</v>
      </c>
      <c r="AH1824" s="25">
        <f t="shared" si="569"/>
        <v>1</v>
      </c>
      <c r="AI1824" s="6">
        <f t="shared" si="570"/>
        <v>-1.5574403585557617E-3</v>
      </c>
      <c r="AJ1824" s="2">
        <f t="shared" si="571"/>
        <v>0.36739853731373473</v>
      </c>
    </row>
    <row r="1825" spans="29:37" x14ac:dyDescent="0.25">
      <c r="AC1825" s="18" t="s">
        <v>248</v>
      </c>
      <c r="AD1825" s="18" t="s">
        <v>249</v>
      </c>
      <c r="AE1825" s="19">
        <v>42165</v>
      </c>
      <c r="AF1825" s="23">
        <v>11208.06</v>
      </c>
      <c r="AG1825" s="2">
        <f t="shared" si="568"/>
        <v>10136.153049999999</v>
      </c>
      <c r="AH1825" s="25">
        <f t="shared" si="569"/>
        <v>1</v>
      </c>
      <c r="AI1825" s="6">
        <f t="shared" si="570"/>
        <v>1.7643416314530702E-2</v>
      </c>
      <c r="AJ1825" s="2">
        <f t="shared" si="571"/>
        <v>0.36739853731373473</v>
      </c>
    </row>
    <row r="1826" spans="29:37" x14ac:dyDescent="0.25">
      <c r="AC1826" s="18" t="s">
        <v>248</v>
      </c>
      <c r="AD1826" s="18" t="s">
        <v>249</v>
      </c>
      <c r="AE1826" s="19">
        <v>42166</v>
      </c>
      <c r="AF1826" s="23">
        <v>11366.29</v>
      </c>
      <c r="AG1826" s="2">
        <f t="shared" si="568"/>
        <v>10263.797849999999</v>
      </c>
      <c r="AH1826" s="25">
        <f t="shared" si="569"/>
        <v>1</v>
      </c>
      <c r="AI1826" s="6">
        <f t="shared" si="570"/>
        <v>1.4117518999720025E-2</v>
      </c>
      <c r="AJ1826" s="2">
        <f t="shared" si="571"/>
        <v>0.36739853731373473</v>
      </c>
      <c r="AK1826" s="14">
        <f t="shared" si="566"/>
        <v>0</v>
      </c>
    </row>
    <row r="1827" spans="29:37" x14ac:dyDescent="0.25">
      <c r="AC1827" s="18" t="s">
        <v>248</v>
      </c>
      <c r="AD1827" s="18" t="s">
        <v>249</v>
      </c>
      <c r="AE1827" s="19">
        <v>42167</v>
      </c>
      <c r="AF1827" s="23">
        <v>11545.89</v>
      </c>
      <c r="AG1827" s="2">
        <f t="shared" si="568"/>
        <v>10403.9481</v>
      </c>
      <c r="AH1827" s="25">
        <f t="shared" si="569"/>
        <v>1</v>
      </c>
      <c r="AI1827" s="6">
        <f t="shared" si="570"/>
        <v>1.5801110124763484E-2</v>
      </c>
      <c r="AJ1827" s="2">
        <f t="shared" si="571"/>
        <v>0.36739853731373473</v>
      </c>
    </row>
    <row r="1828" spans="29:37" x14ac:dyDescent="0.25">
      <c r="AC1828" s="18" t="s">
        <v>248</v>
      </c>
      <c r="AD1828" s="18" t="s">
        <v>249</v>
      </c>
      <c r="AE1828" s="19">
        <v>42170</v>
      </c>
      <c r="AF1828" s="23">
        <v>11332.89</v>
      </c>
      <c r="AG1828" s="2">
        <f t="shared" si="568"/>
        <v>10525.412849999999</v>
      </c>
      <c r="AH1828" s="25">
        <f t="shared" si="569"/>
        <v>1</v>
      </c>
      <c r="AI1828" s="6">
        <f t="shared" si="570"/>
        <v>-1.8448123098349312E-2</v>
      </c>
      <c r="AJ1828" s="2">
        <f t="shared" si="571"/>
        <v>0.36739853731373473</v>
      </c>
    </row>
    <row r="1829" spans="29:37" x14ac:dyDescent="0.25">
      <c r="AC1829" s="18" t="s">
        <v>248</v>
      </c>
      <c r="AD1829" s="18" t="s">
        <v>249</v>
      </c>
      <c r="AE1829" s="19">
        <v>42171</v>
      </c>
      <c r="AF1829" s="23">
        <v>10879.84</v>
      </c>
      <c r="AG1829" s="2">
        <f t="shared" si="568"/>
        <v>10613.163250000001</v>
      </c>
      <c r="AH1829" s="25">
        <f t="shared" si="569"/>
        <v>1</v>
      </c>
      <c r="AI1829" s="6">
        <f t="shared" si="570"/>
        <v>-3.9976563789112851E-2</v>
      </c>
      <c r="AJ1829" s="2">
        <f t="shared" si="571"/>
        <v>0.36739853731373473</v>
      </c>
    </row>
    <row r="1830" spans="29:37" x14ac:dyDescent="0.25">
      <c r="AC1830" s="18" t="s">
        <v>248</v>
      </c>
      <c r="AD1830" s="18" t="s">
        <v>249</v>
      </c>
      <c r="AE1830" s="19">
        <v>42172</v>
      </c>
      <c r="AF1830" s="23">
        <v>11100.55</v>
      </c>
      <c r="AG1830" s="2">
        <f t="shared" si="568"/>
        <v>10704.324200000001</v>
      </c>
      <c r="AH1830" s="25">
        <f t="shared" si="569"/>
        <v>1</v>
      </c>
      <c r="AI1830" s="6">
        <f t="shared" si="570"/>
        <v>2.0286143913881061E-2</v>
      </c>
      <c r="AJ1830" s="2">
        <f t="shared" si="571"/>
        <v>0.36739853731373473</v>
      </c>
    </row>
    <row r="1831" spans="29:37" x14ac:dyDescent="0.25">
      <c r="AC1831" s="18" t="s">
        <v>248</v>
      </c>
      <c r="AD1831" s="18" t="s">
        <v>249</v>
      </c>
      <c r="AE1831" s="19">
        <v>42173</v>
      </c>
      <c r="AF1831" s="23">
        <v>10731.38</v>
      </c>
      <c r="AG1831" s="2">
        <f t="shared" si="568"/>
        <v>10759.932050000001</v>
      </c>
      <c r="AH1831" s="25">
        <f t="shared" si="569"/>
        <v>0</v>
      </c>
      <c r="AI1831" s="6">
        <f t="shared" si="570"/>
        <v>-3.325691069361425E-2</v>
      </c>
      <c r="AJ1831" s="2">
        <f t="shared" si="571"/>
        <v>0.36739853731373473</v>
      </c>
      <c r="AK1831" s="14">
        <f t="shared" ref="AK1831" si="573">AJ1831/AJ1821-1</f>
        <v>0</v>
      </c>
    </row>
    <row r="1832" spans="29:37" x14ac:dyDescent="0.25">
      <c r="AC1832" s="18" t="s">
        <v>248</v>
      </c>
      <c r="AD1832" s="18" t="s">
        <v>249</v>
      </c>
      <c r="AE1832" s="19">
        <v>42174</v>
      </c>
      <c r="AF1832" s="23">
        <v>9987.4069999999992</v>
      </c>
      <c r="AG1832" s="2">
        <f t="shared" si="568"/>
        <v>10770.39385</v>
      </c>
      <c r="AH1832" s="25">
        <f t="shared" si="569"/>
        <v>0</v>
      </c>
      <c r="AI1832" s="6">
        <f t="shared" si="570"/>
        <v>-6.9326871287756053E-2</v>
      </c>
      <c r="AJ1832" s="2">
        <f t="shared" si="571"/>
        <v>0.34192794620607558</v>
      </c>
    </row>
    <row r="1833" spans="29:37" x14ac:dyDescent="0.25">
      <c r="AC1833" s="18" t="s">
        <v>248</v>
      </c>
      <c r="AD1833" s="18" t="s">
        <v>249</v>
      </c>
      <c r="AE1833" s="19">
        <v>42178</v>
      </c>
      <c r="AF1833" s="23">
        <v>10046.879999999999</v>
      </c>
      <c r="AG1833" s="2">
        <f t="shared" si="568"/>
        <v>10770.733350000002</v>
      </c>
      <c r="AH1833" s="25">
        <f t="shared" si="569"/>
        <v>0</v>
      </c>
      <c r="AI1833" s="6">
        <f t="shared" si="570"/>
        <v>5.9547988782273631E-3</v>
      </c>
      <c r="AJ1833" s="2">
        <f t="shared" si="571"/>
        <v>0.34396405835657812</v>
      </c>
    </row>
    <row r="1834" spans="29:37" x14ac:dyDescent="0.25">
      <c r="AC1834" s="18" t="s">
        <v>248</v>
      </c>
      <c r="AD1834" s="18" t="s">
        <v>249</v>
      </c>
      <c r="AE1834" s="19">
        <v>42179</v>
      </c>
      <c r="AF1834" s="23">
        <v>10267.629999999999</v>
      </c>
      <c r="AG1834" s="2">
        <f t="shared" si="568"/>
        <v>10765.435850000002</v>
      </c>
      <c r="AH1834" s="25">
        <f t="shared" si="569"/>
        <v>0</v>
      </c>
      <c r="AI1834" s="6">
        <f t="shared" si="570"/>
        <v>2.1971995286098833E-2</v>
      </c>
      <c r="AJ1834" s="2">
        <f t="shared" si="571"/>
        <v>0.35152163502537626</v>
      </c>
    </row>
    <row r="1835" spans="29:37" x14ac:dyDescent="0.25">
      <c r="AC1835" s="18" t="s">
        <v>248</v>
      </c>
      <c r="AD1835" s="18" t="s">
        <v>249</v>
      </c>
      <c r="AE1835" s="19">
        <v>42180</v>
      </c>
      <c r="AF1835" s="23">
        <v>9906.1039999999994</v>
      </c>
      <c r="AG1835" s="2">
        <f t="shared" si="568"/>
        <v>10735.87405</v>
      </c>
      <c r="AH1835" s="25">
        <f t="shared" si="569"/>
        <v>0</v>
      </c>
      <c r="AI1835" s="6">
        <f t="shared" si="570"/>
        <v>-3.521026760800694E-2</v>
      </c>
      <c r="AJ1835" s="2">
        <f t="shared" si="571"/>
        <v>0.33914446418612859</v>
      </c>
    </row>
    <row r="1836" spans="29:37" x14ac:dyDescent="0.25">
      <c r="AC1836" s="18" t="s">
        <v>248</v>
      </c>
      <c r="AD1836" s="18" t="s">
        <v>249</v>
      </c>
      <c r="AE1836" s="19">
        <v>42181</v>
      </c>
      <c r="AF1836" s="23">
        <v>9078.0640000000003</v>
      </c>
      <c r="AG1836" s="2">
        <f t="shared" si="568"/>
        <v>10696.356000000002</v>
      </c>
      <c r="AH1836" s="25">
        <f t="shared" si="569"/>
        <v>0</v>
      </c>
      <c r="AI1836" s="6">
        <f t="shared" si="570"/>
        <v>-8.3588866016346963E-2</v>
      </c>
      <c r="AJ1836" s="2">
        <f t="shared" si="571"/>
        <v>0.31079576300908851</v>
      </c>
      <c r="AK1836" s="14">
        <f t="shared" si="563"/>
        <v>-0.15406368985163132</v>
      </c>
    </row>
    <row r="1837" spans="29:37" x14ac:dyDescent="0.25">
      <c r="AC1837" s="18" t="s">
        <v>248</v>
      </c>
      <c r="AD1837" s="18" t="s">
        <v>249</v>
      </c>
      <c r="AE1837" s="19">
        <v>42184</v>
      </c>
      <c r="AF1837" s="23">
        <v>8484.6440000000002</v>
      </c>
      <c r="AG1837" s="2">
        <f t="shared" si="568"/>
        <v>10622.24595</v>
      </c>
      <c r="AH1837" s="25">
        <f t="shared" si="569"/>
        <v>0</v>
      </c>
      <c r="AI1837" s="6">
        <f t="shared" si="570"/>
        <v>-6.5368563165009608E-2</v>
      </c>
      <c r="AJ1837" s="2">
        <f t="shared" si="571"/>
        <v>0.29047949054341154</v>
      </c>
    </row>
    <row r="1838" spans="29:37" x14ac:dyDescent="0.25">
      <c r="AC1838" s="18" t="s">
        <v>248</v>
      </c>
      <c r="AD1838" s="18" t="s">
        <v>249</v>
      </c>
      <c r="AE1838" s="19">
        <v>42185</v>
      </c>
      <c r="AF1838" s="23">
        <v>8906.0210000000006</v>
      </c>
      <c r="AG1838" s="2">
        <f t="shared" si="568"/>
        <v>10543.131500000001</v>
      </c>
      <c r="AH1838" s="25">
        <f t="shared" si="569"/>
        <v>0</v>
      </c>
      <c r="AI1838" s="6">
        <f t="shared" si="570"/>
        <v>4.9663486175731242E-2</v>
      </c>
      <c r="AJ1838" s="2">
        <f t="shared" si="571"/>
        <v>0.3049057147063477</v>
      </c>
    </row>
    <row r="1839" spans="29:37" x14ac:dyDescent="0.25">
      <c r="AC1839" s="18" t="s">
        <v>248</v>
      </c>
      <c r="AD1839" s="18" t="s">
        <v>249</v>
      </c>
      <c r="AE1839" s="19">
        <v>42186</v>
      </c>
      <c r="AF1839" s="23">
        <v>8411.91</v>
      </c>
      <c r="AG1839" s="2">
        <f t="shared" si="568"/>
        <v>10419.407000000001</v>
      </c>
      <c r="AH1839" s="25">
        <f t="shared" si="569"/>
        <v>0</v>
      </c>
      <c r="AI1839" s="6">
        <f t="shared" si="570"/>
        <v>-5.5480556356199973E-2</v>
      </c>
      <c r="AJ1839" s="2">
        <f t="shared" si="571"/>
        <v>0.28798937601825475</v>
      </c>
    </row>
    <row r="1840" spans="29:37" x14ac:dyDescent="0.25">
      <c r="AC1840" s="18" t="s">
        <v>248</v>
      </c>
      <c r="AD1840" s="18" t="s">
        <v>249</v>
      </c>
      <c r="AE1840" s="19">
        <v>42187</v>
      </c>
      <c r="AF1840" s="23">
        <v>7835.1040000000003</v>
      </c>
      <c r="AG1840" s="2">
        <f t="shared" si="568"/>
        <v>10262.162700000001</v>
      </c>
      <c r="AH1840" s="25">
        <f t="shared" si="569"/>
        <v>0</v>
      </c>
      <c r="AI1840" s="6">
        <f t="shared" si="570"/>
        <v>-6.8570158263699832E-2</v>
      </c>
      <c r="AJ1840" s="2">
        <f t="shared" si="571"/>
        <v>0.26824189892641886</v>
      </c>
    </row>
    <row r="1841" spans="29:37" x14ac:dyDescent="0.25">
      <c r="AC1841" s="18" t="s">
        <v>248</v>
      </c>
      <c r="AD1841" s="18" t="s">
        <v>249</v>
      </c>
      <c r="AE1841" s="19">
        <v>42188</v>
      </c>
      <c r="AF1841" s="23">
        <v>7355.491</v>
      </c>
      <c r="AG1841" s="2">
        <f t="shared" si="568"/>
        <v>10081.66675</v>
      </c>
      <c r="AH1841" s="25">
        <f t="shared" si="569"/>
        <v>0</v>
      </c>
      <c r="AI1841" s="6">
        <f t="shared" si="570"/>
        <v>-6.1213354666383557E-2</v>
      </c>
      <c r="AJ1841" s="2">
        <f t="shared" si="571"/>
        <v>0.25182191243105179</v>
      </c>
      <c r="AK1841" s="14">
        <f t="shared" si="564"/>
        <v>-0.31458106972262645</v>
      </c>
    </row>
    <row r="1842" spans="29:37" x14ac:dyDescent="0.25">
      <c r="AC1842" s="18" t="s">
        <v>248</v>
      </c>
      <c r="AD1842" s="18" t="s">
        <v>249</v>
      </c>
      <c r="AE1842" s="19">
        <v>42191</v>
      </c>
      <c r="AF1842" s="23">
        <v>7235.9989999999998</v>
      </c>
      <c r="AG1842" s="2">
        <f t="shared" si="568"/>
        <v>9886.2407000000021</v>
      </c>
      <c r="AH1842" s="25">
        <f t="shared" si="569"/>
        <v>0</v>
      </c>
      <c r="AI1842" s="6">
        <f t="shared" si="570"/>
        <v>-1.6245278527293405E-2</v>
      </c>
      <c r="AJ1842" s="2">
        <f t="shared" si="571"/>
        <v>0.24773099532433365</v>
      </c>
    </row>
    <row r="1843" spans="29:37" x14ac:dyDescent="0.25">
      <c r="AC1843" s="18" t="s">
        <v>248</v>
      </c>
      <c r="AD1843" s="18" t="s">
        <v>249</v>
      </c>
      <c r="AE1843" s="19">
        <v>42192</v>
      </c>
      <c r="AF1843" s="23">
        <v>6763.5259999999998</v>
      </c>
      <c r="AG1843" s="2">
        <f t="shared" si="568"/>
        <v>9672.8710000000028</v>
      </c>
      <c r="AH1843" s="25">
        <f t="shared" si="569"/>
        <v>0</v>
      </c>
      <c r="AI1843" s="6">
        <f t="shared" si="570"/>
        <v>-6.529478514300513E-2</v>
      </c>
      <c r="AJ1843" s="2">
        <f t="shared" si="571"/>
        <v>0.23155545321136847</v>
      </c>
    </row>
    <row r="1844" spans="29:37" x14ac:dyDescent="0.25">
      <c r="AC1844" s="18" t="s">
        <v>248</v>
      </c>
      <c r="AD1844" s="18" t="s">
        <v>249</v>
      </c>
      <c r="AE1844" s="19">
        <v>42193</v>
      </c>
      <c r="AF1844" s="23">
        <v>6602.3739999999998</v>
      </c>
      <c r="AG1844" s="2">
        <f t="shared" si="568"/>
        <v>9452.3027000000038</v>
      </c>
      <c r="AH1844" s="25">
        <f t="shared" si="569"/>
        <v>0</v>
      </c>
      <c r="AI1844" s="6">
        <f t="shared" si="570"/>
        <v>-2.3826625343053354E-2</v>
      </c>
      <c r="AJ1844" s="2">
        <f t="shared" si="571"/>
        <v>0.22603826818156028</v>
      </c>
    </row>
    <row r="1845" spans="29:37" x14ac:dyDescent="0.25">
      <c r="AC1845" s="18" t="s">
        <v>248</v>
      </c>
      <c r="AD1845" s="18" t="s">
        <v>249</v>
      </c>
      <c r="AE1845" s="19">
        <v>42194</v>
      </c>
      <c r="AF1845" s="23">
        <v>6896.3519999999999</v>
      </c>
      <c r="AG1845" s="2">
        <f t="shared" si="568"/>
        <v>9236.7173000000021</v>
      </c>
      <c r="AH1845" s="25">
        <f t="shared" si="569"/>
        <v>0</v>
      </c>
      <c r="AI1845" s="6">
        <f t="shared" si="570"/>
        <v>4.4526105306969876E-2</v>
      </c>
      <c r="AJ1845" s="2">
        <f t="shared" si="571"/>
        <v>0.23610287191401752</v>
      </c>
    </row>
    <row r="1846" spans="29:37" x14ac:dyDescent="0.25">
      <c r="AC1846" s="18" t="s">
        <v>248</v>
      </c>
      <c r="AD1846" s="18" t="s">
        <v>249</v>
      </c>
      <c r="AE1846" s="19">
        <v>42195</v>
      </c>
      <c r="AF1846" s="23">
        <v>7244.7839999999997</v>
      </c>
      <c r="AG1846" s="2">
        <f t="shared" si="568"/>
        <v>9030.6420000000016</v>
      </c>
      <c r="AH1846" s="25">
        <f t="shared" si="569"/>
        <v>0</v>
      </c>
      <c r="AI1846" s="6">
        <f t="shared" si="570"/>
        <v>5.0524103178027913E-2</v>
      </c>
      <c r="AJ1846" s="2">
        <f t="shared" si="571"/>
        <v>0.24803175777523004</v>
      </c>
      <c r="AK1846" s="14">
        <f t="shared" ref="AK1846" si="574">AJ1846/AJ1836-1</f>
        <v>-0.20194614182054693</v>
      </c>
    </row>
    <row r="1847" spans="29:37" x14ac:dyDescent="0.25">
      <c r="AC1847" s="18" t="s">
        <v>248</v>
      </c>
      <c r="AD1847" s="18" t="s">
        <v>249</v>
      </c>
      <c r="AE1847" s="19">
        <v>42198</v>
      </c>
      <c r="AF1847" s="23">
        <v>7695.6350000000002</v>
      </c>
      <c r="AG1847" s="2">
        <f t="shared" si="568"/>
        <v>8838.1292500000018</v>
      </c>
      <c r="AH1847" s="25">
        <f t="shared" si="569"/>
        <v>0</v>
      </c>
      <c r="AI1847" s="6">
        <f t="shared" si="570"/>
        <v>6.2231116897343064E-2</v>
      </c>
      <c r="AJ1847" s="2">
        <f t="shared" si="571"/>
        <v>0.26346705108759388</v>
      </c>
    </row>
    <row r="1848" spans="29:37" x14ac:dyDescent="0.25">
      <c r="AC1848" s="18" t="s">
        <v>248</v>
      </c>
      <c r="AD1848" s="18" t="s">
        <v>249</v>
      </c>
      <c r="AE1848" s="19">
        <v>42199</v>
      </c>
      <c r="AF1848" s="23">
        <v>7859.058</v>
      </c>
      <c r="AG1848" s="2">
        <f t="shared" si="568"/>
        <v>8664.4376499999998</v>
      </c>
      <c r="AH1848" s="25">
        <f t="shared" si="569"/>
        <v>0</v>
      </c>
      <c r="AI1848" s="6">
        <f t="shared" si="570"/>
        <v>2.1235804452783835E-2</v>
      </c>
      <c r="AJ1848" s="2">
        <f t="shared" si="571"/>
        <v>0.26906198586424163</v>
      </c>
    </row>
    <row r="1849" spans="29:37" x14ac:dyDescent="0.25">
      <c r="AC1849" s="18" t="s">
        <v>248</v>
      </c>
      <c r="AD1849" s="18" t="s">
        <v>249</v>
      </c>
      <c r="AE1849" s="19">
        <v>42200</v>
      </c>
      <c r="AF1849" s="23">
        <v>7405.2939999999999</v>
      </c>
      <c r="AG1849" s="2">
        <f t="shared" si="568"/>
        <v>8490.7103500000012</v>
      </c>
      <c r="AH1849" s="25">
        <f t="shared" si="569"/>
        <v>0</v>
      </c>
      <c r="AI1849" s="6">
        <f t="shared" si="570"/>
        <v>-5.773770851417559E-2</v>
      </c>
      <c r="AJ1849" s="2">
        <f t="shared" si="571"/>
        <v>0.25352696335216679</v>
      </c>
    </row>
    <row r="1850" spans="29:37" x14ac:dyDescent="0.25">
      <c r="AC1850" s="18" t="s">
        <v>248</v>
      </c>
      <c r="AD1850" s="18" t="s">
        <v>249</v>
      </c>
      <c r="AE1850" s="19">
        <v>42201</v>
      </c>
      <c r="AF1850" s="23">
        <v>7578.7579999999998</v>
      </c>
      <c r="AG1850" s="2">
        <f t="shared" si="568"/>
        <v>8314.6207499999982</v>
      </c>
      <c r="AH1850" s="25">
        <f t="shared" si="569"/>
        <v>0</v>
      </c>
      <c r="AI1850" s="6">
        <f t="shared" si="570"/>
        <v>2.3424323193650398E-2</v>
      </c>
      <c r="AJ1850" s="2">
        <f t="shared" si="571"/>
        <v>0.2594656608800327</v>
      </c>
    </row>
    <row r="1851" spans="29:37" x14ac:dyDescent="0.25">
      <c r="AC1851" s="18" t="s">
        <v>248</v>
      </c>
      <c r="AD1851" s="18" t="s">
        <v>249</v>
      </c>
      <c r="AE1851" s="19">
        <v>42202</v>
      </c>
      <c r="AF1851" s="23">
        <v>7994.6970000000001</v>
      </c>
      <c r="AG1851" s="2">
        <f t="shared" si="568"/>
        <v>8177.7865999999976</v>
      </c>
      <c r="AH1851" s="25">
        <f t="shared" si="569"/>
        <v>0</v>
      </c>
      <c r="AI1851" s="6">
        <f t="shared" si="570"/>
        <v>5.4882211570814077E-2</v>
      </c>
      <c r="AJ1851" s="2">
        <f t="shared" si="571"/>
        <v>0.27370571017581174</v>
      </c>
      <c r="AK1851" s="14">
        <f t="shared" si="566"/>
        <v>8.6901880513482688E-2</v>
      </c>
    </row>
    <row r="1852" spans="29:37" x14ac:dyDescent="0.25">
      <c r="AC1852" s="18" t="s">
        <v>248</v>
      </c>
      <c r="AD1852" s="18" t="s">
        <v>249</v>
      </c>
      <c r="AE1852" s="19">
        <v>42205</v>
      </c>
      <c r="AF1852" s="23">
        <v>8116.4960000000001</v>
      </c>
      <c r="AG1852" s="2">
        <f t="shared" si="568"/>
        <v>8084.2410500000015</v>
      </c>
      <c r="AH1852" s="25">
        <f t="shared" si="569"/>
        <v>1</v>
      </c>
      <c r="AI1852" s="6">
        <f t="shared" si="570"/>
        <v>1.5234973883312852E-2</v>
      </c>
      <c r="AJ1852" s="2">
        <f t="shared" si="571"/>
        <v>0.27787560952205381</v>
      </c>
    </row>
    <row r="1853" spans="29:37" x14ac:dyDescent="0.25">
      <c r="AC1853" s="18" t="s">
        <v>248</v>
      </c>
      <c r="AD1853" s="18" t="s">
        <v>249</v>
      </c>
      <c r="AE1853" s="19">
        <v>42206</v>
      </c>
      <c r="AF1853" s="23">
        <v>8220.4629999999997</v>
      </c>
      <c r="AG1853" s="2">
        <f t="shared" si="568"/>
        <v>7992.9201999999977</v>
      </c>
      <c r="AH1853" s="25">
        <f t="shared" si="569"/>
        <v>1</v>
      </c>
      <c r="AI1853" s="6">
        <f t="shared" si="570"/>
        <v>1.2809345313544052E-2</v>
      </c>
      <c r="AJ1853" s="2">
        <f t="shared" si="571"/>
        <v>0.27787560952205381</v>
      </c>
    </row>
    <row r="1854" spans="29:37" x14ac:dyDescent="0.25">
      <c r="AC1854" s="18" t="s">
        <v>248</v>
      </c>
      <c r="AD1854" s="18" t="s">
        <v>249</v>
      </c>
      <c r="AE1854" s="19">
        <v>42207</v>
      </c>
      <c r="AF1854" s="23">
        <v>8320.2360000000008</v>
      </c>
      <c r="AG1854" s="2">
        <f t="shared" si="568"/>
        <v>7895.5505000000003</v>
      </c>
      <c r="AH1854" s="25">
        <f t="shared" si="569"/>
        <v>1</v>
      </c>
      <c r="AI1854" s="6">
        <f t="shared" si="570"/>
        <v>1.2137150912302719E-2</v>
      </c>
      <c r="AJ1854" s="2">
        <f t="shared" si="571"/>
        <v>0.27787560952205381</v>
      </c>
    </row>
    <row r="1855" spans="29:37" x14ac:dyDescent="0.25">
      <c r="AC1855" s="18" t="s">
        <v>248</v>
      </c>
      <c r="AD1855" s="18" t="s">
        <v>249</v>
      </c>
      <c r="AE1855" s="19">
        <v>42208</v>
      </c>
      <c r="AF1855" s="23">
        <v>8551.991</v>
      </c>
      <c r="AG1855" s="2">
        <f t="shared" si="568"/>
        <v>7827.8448499999995</v>
      </c>
      <c r="AH1855" s="25">
        <f t="shared" si="569"/>
        <v>1</v>
      </c>
      <c r="AI1855" s="6">
        <f t="shared" si="570"/>
        <v>2.7854378169080762E-2</v>
      </c>
      <c r="AJ1855" s="2">
        <f t="shared" si="571"/>
        <v>0.27787560952205381</v>
      </c>
    </row>
    <row r="1856" spans="29:37" x14ac:dyDescent="0.25">
      <c r="AC1856" s="18" t="s">
        <v>248</v>
      </c>
      <c r="AD1856" s="18" t="s">
        <v>249</v>
      </c>
      <c r="AE1856" s="19">
        <v>42209</v>
      </c>
      <c r="AF1856" s="23">
        <v>8425.0740000000005</v>
      </c>
      <c r="AG1856" s="2">
        <f t="shared" si="568"/>
        <v>7795.19535</v>
      </c>
      <c r="AH1856" s="25">
        <f t="shared" si="569"/>
        <v>1</v>
      </c>
      <c r="AI1856" s="6">
        <f t="shared" si="570"/>
        <v>-1.4840637694777725E-2</v>
      </c>
      <c r="AJ1856" s="2">
        <f t="shared" si="571"/>
        <v>0.27787560952205381</v>
      </c>
      <c r="AK1856" s="14">
        <f t="shared" ref="AK1856" si="575">AJ1856/AJ1846-1</f>
        <v>0.12032270389289712</v>
      </c>
    </row>
    <row r="1857" spans="29:37" x14ac:dyDescent="0.25">
      <c r="AC1857" s="18" t="s">
        <v>248</v>
      </c>
      <c r="AD1857" s="18" t="s">
        <v>249</v>
      </c>
      <c r="AE1857" s="19">
        <v>42212</v>
      </c>
      <c r="AF1857" s="23">
        <v>7794.1809999999996</v>
      </c>
      <c r="AG1857" s="2">
        <f t="shared" si="568"/>
        <v>7760.6721999999991</v>
      </c>
      <c r="AH1857" s="25">
        <f t="shared" si="569"/>
        <v>1</v>
      </c>
      <c r="AI1857" s="6">
        <f t="shared" si="570"/>
        <v>-7.4882784412338754E-2</v>
      </c>
      <c r="AJ1857" s="2">
        <f t="shared" si="571"/>
        <v>0.27787560952205381</v>
      </c>
    </row>
    <row r="1858" spans="29:37" x14ac:dyDescent="0.25">
      <c r="AC1858" s="18" t="s">
        <v>248</v>
      </c>
      <c r="AD1858" s="18" t="s">
        <v>249</v>
      </c>
      <c r="AE1858" s="19">
        <v>42213</v>
      </c>
      <c r="AF1858" s="23">
        <v>7649.82</v>
      </c>
      <c r="AG1858" s="2">
        <f t="shared" si="568"/>
        <v>7697.8621500000008</v>
      </c>
      <c r="AH1858" s="25">
        <f t="shared" si="569"/>
        <v>0</v>
      </c>
      <c r="AI1858" s="6">
        <f t="shared" si="570"/>
        <v>-1.8521638129779139E-2</v>
      </c>
      <c r="AJ1858" s="2">
        <f t="shared" si="571"/>
        <v>0.27787560952205381</v>
      </c>
    </row>
    <row r="1859" spans="29:37" x14ac:dyDescent="0.25">
      <c r="AC1859" s="18" t="s">
        <v>248</v>
      </c>
      <c r="AD1859" s="18" t="s">
        <v>249</v>
      </c>
      <c r="AE1859" s="19">
        <v>42214</v>
      </c>
      <c r="AF1859" s="23">
        <v>8022.7950000000001</v>
      </c>
      <c r="AG1859" s="2">
        <f t="shared" si="568"/>
        <v>7678.4064000000017</v>
      </c>
      <c r="AH1859" s="25">
        <f t="shared" si="569"/>
        <v>1</v>
      </c>
      <c r="AI1859" s="6">
        <f t="shared" si="570"/>
        <v>4.8756049161941206E-2</v>
      </c>
      <c r="AJ1859" s="2">
        <f t="shared" si="571"/>
        <v>0.29142372640081543</v>
      </c>
    </row>
    <row r="1860" spans="29:37" x14ac:dyDescent="0.25">
      <c r="AC1860" s="18" t="s">
        <v>248</v>
      </c>
      <c r="AD1860" s="18" t="s">
        <v>249</v>
      </c>
      <c r="AE1860" s="19">
        <v>42215</v>
      </c>
      <c r="AF1860" s="23">
        <v>7800.58</v>
      </c>
      <c r="AG1860" s="2">
        <f t="shared" si="568"/>
        <v>7676.6801999999998</v>
      </c>
      <c r="AH1860" s="25">
        <f t="shared" si="569"/>
        <v>1</v>
      </c>
      <c r="AI1860" s="6">
        <f t="shared" si="570"/>
        <v>-2.7697953144758203E-2</v>
      </c>
      <c r="AJ1860" s="2">
        <f t="shared" si="571"/>
        <v>0.29142372640081543</v>
      </c>
    </row>
    <row r="1861" spans="29:37" x14ac:dyDescent="0.25">
      <c r="AC1861" s="18" t="s">
        <v>248</v>
      </c>
      <c r="AD1861" s="18" t="s">
        <v>249</v>
      </c>
      <c r="AE1861" s="19">
        <v>42216</v>
      </c>
      <c r="AF1861" s="23">
        <v>7727.0609999999997</v>
      </c>
      <c r="AG1861" s="2">
        <f t="shared" si="568"/>
        <v>7695.2586999999985</v>
      </c>
      <c r="AH1861" s="25">
        <f t="shared" si="569"/>
        <v>1</v>
      </c>
      <c r="AI1861" s="6">
        <f t="shared" si="570"/>
        <v>-9.4248120011589664E-3</v>
      </c>
      <c r="AJ1861" s="2">
        <f t="shared" si="571"/>
        <v>0.29142372640081543</v>
      </c>
      <c r="AK1861" s="14">
        <f t="shared" ref="AK1861:AK1911" si="576">AJ1861/AJ1851-1</f>
        <v>6.4733820180889579E-2</v>
      </c>
    </row>
    <row r="1862" spans="29:37" x14ac:dyDescent="0.25">
      <c r="AC1862" s="18" t="s">
        <v>248</v>
      </c>
      <c r="AD1862" s="18" t="s">
        <v>249</v>
      </c>
      <c r="AE1862" s="19">
        <v>42219</v>
      </c>
      <c r="AF1862" s="23">
        <v>7540.2049999999999</v>
      </c>
      <c r="AG1862" s="2">
        <f t="shared" si="568"/>
        <v>7710.4689999999991</v>
      </c>
      <c r="AH1862" s="25">
        <f t="shared" si="569"/>
        <v>0</v>
      </c>
      <c r="AI1862" s="6">
        <f t="shared" si="570"/>
        <v>-2.4182027293430108E-2</v>
      </c>
      <c r="AJ1862" s="2">
        <f t="shared" si="571"/>
        <v>0.29142372640081543</v>
      </c>
    </row>
    <row r="1863" spans="29:37" x14ac:dyDescent="0.25">
      <c r="AC1863" s="18" t="s">
        <v>248</v>
      </c>
      <c r="AD1863" s="18" t="s">
        <v>249</v>
      </c>
      <c r="AE1863" s="19">
        <v>42220</v>
      </c>
      <c r="AF1863" s="23">
        <v>7942.0950000000003</v>
      </c>
      <c r="AG1863" s="2">
        <f t="shared" si="568"/>
        <v>7769.3974499999986</v>
      </c>
      <c r="AH1863" s="25">
        <f t="shared" si="569"/>
        <v>1</v>
      </c>
      <c r="AI1863" s="6">
        <f t="shared" si="570"/>
        <v>5.3299611880578857E-2</v>
      </c>
      <c r="AJ1863" s="2">
        <f t="shared" si="571"/>
        <v>0.3069564979107709</v>
      </c>
    </row>
    <row r="1864" spans="29:37" x14ac:dyDescent="0.25">
      <c r="AC1864" s="18" t="s">
        <v>248</v>
      </c>
      <c r="AD1864" s="18" t="s">
        <v>249</v>
      </c>
      <c r="AE1864" s="19">
        <v>42221</v>
      </c>
      <c r="AF1864" s="23">
        <v>7839.3370000000004</v>
      </c>
      <c r="AG1864" s="2">
        <f t="shared" si="568"/>
        <v>7831.2455999999975</v>
      </c>
      <c r="AH1864" s="25">
        <f t="shared" si="569"/>
        <v>1</v>
      </c>
      <c r="AI1864" s="6">
        <f t="shared" si="570"/>
        <v>-1.2938399754724661E-2</v>
      </c>
      <c r="AJ1864" s="2">
        <f t="shared" si="571"/>
        <v>0.3069564979107709</v>
      </c>
    </row>
    <row r="1865" spans="29:37" x14ac:dyDescent="0.25">
      <c r="AC1865" s="18" t="s">
        <v>248</v>
      </c>
      <c r="AD1865" s="18" t="s">
        <v>249</v>
      </c>
      <c r="AE1865" s="19">
        <v>42222</v>
      </c>
      <c r="AF1865" s="23">
        <v>7792.0280000000002</v>
      </c>
      <c r="AG1865" s="2">
        <f t="shared" si="568"/>
        <v>7876.0293999999994</v>
      </c>
      <c r="AH1865" s="25">
        <f t="shared" si="569"/>
        <v>0</v>
      </c>
      <c r="AI1865" s="6">
        <f t="shared" si="570"/>
        <v>-6.0348215671810479E-3</v>
      </c>
      <c r="AJ1865" s="2">
        <f t="shared" si="571"/>
        <v>0.3069564979107709</v>
      </c>
    </row>
    <row r="1866" spans="29:37" x14ac:dyDescent="0.25">
      <c r="AC1866" s="18" t="s">
        <v>248</v>
      </c>
      <c r="AD1866" s="18" t="s">
        <v>249</v>
      </c>
      <c r="AE1866" s="19">
        <v>42223</v>
      </c>
      <c r="AF1866" s="23">
        <v>8013.3190000000004</v>
      </c>
      <c r="AG1866" s="2">
        <f t="shared" si="568"/>
        <v>7914.4561499999982</v>
      </c>
      <c r="AH1866" s="25">
        <f t="shared" si="569"/>
        <v>1</v>
      </c>
      <c r="AI1866" s="6">
        <f t="shared" si="570"/>
        <v>2.8399666941648638E-2</v>
      </c>
      <c r="AJ1866" s="2">
        <f t="shared" si="571"/>
        <v>0.31567396021701166</v>
      </c>
      <c r="AK1866" s="14">
        <f t="shared" ref="AK1866:AK1916" si="577">AJ1866/AJ1856-1</f>
        <v>0.13602615486825576</v>
      </c>
    </row>
    <row r="1867" spans="29:37" x14ac:dyDescent="0.25">
      <c r="AC1867" s="18" t="s">
        <v>248</v>
      </c>
      <c r="AD1867" s="18" t="s">
        <v>249</v>
      </c>
      <c r="AE1867" s="19">
        <v>42226</v>
      </c>
      <c r="AF1867" s="23">
        <v>8394.0859999999993</v>
      </c>
      <c r="AG1867" s="2">
        <f t="shared" si="568"/>
        <v>7949.3786999999993</v>
      </c>
      <c r="AH1867" s="25">
        <f t="shared" si="569"/>
        <v>1</v>
      </c>
      <c r="AI1867" s="6">
        <f t="shared" si="570"/>
        <v>4.7516765524996396E-2</v>
      </c>
      <c r="AJ1867" s="2">
        <f t="shared" si="571"/>
        <v>0.31567396021701166</v>
      </c>
    </row>
    <row r="1868" spans="29:37" x14ac:dyDescent="0.25">
      <c r="AC1868" s="18" t="s">
        <v>248</v>
      </c>
      <c r="AD1868" s="18" t="s">
        <v>249</v>
      </c>
      <c r="AE1868" s="19">
        <v>42227</v>
      </c>
      <c r="AF1868" s="23">
        <v>8435.3269999999993</v>
      </c>
      <c r="AG1868" s="2">
        <f t="shared" si="568"/>
        <v>7978.1921499999999</v>
      </c>
      <c r="AH1868" s="25">
        <f t="shared" si="569"/>
        <v>1</v>
      </c>
      <c r="AI1868" s="6">
        <f t="shared" si="570"/>
        <v>4.9131019148480615E-3</v>
      </c>
      <c r="AJ1868" s="2">
        <f t="shared" si="571"/>
        <v>0.31567396021701166</v>
      </c>
    </row>
    <row r="1869" spans="29:37" x14ac:dyDescent="0.25">
      <c r="AC1869" s="18" t="s">
        <v>248</v>
      </c>
      <c r="AD1869" s="18" t="s">
        <v>249</v>
      </c>
      <c r="AE1869" s="19">
        <v>42228</v>
      </c>
      <c r="AF1869" s="23">
        <v>8336.3369999999995</v>
      </c>
      <c r="AG1869" s="2">
        <f t="shared" si="568"/>
        <v>8024.7443000000003</v>
      </c>
      <c r="AH1869" s="25">
        <f t="shared" si="569"/>
        <v>1</v>
      </c>
      <c r="AI1869" s="6">
        <f t="shared" si="570"/>
        <v>-1.1735170432634057E-2</v>
      </c>
      <c r="AJ1869" s="2">
        <f t="shared" si="571"/>
        <v>0.31567396021701166</v>
      </c>
    </row>
    <row r="1870" spans="29:37" x14ac:dyDescent="0.25">
      <c r="AC1870" s="18" t="s">
        <v>248</v>
      </c>
      <c r="AD1870" s="18" t="s">
        <v>249</v>
      </c>
      <c r="AE1870" s="19">
        <v>42229</v>
      </c>
      <c r="AF1870" s="23">
        <v>8534.4290000000001</v>
      </c>
      <c r="AG1870" s="2">
        <f t="shared" si="568"/>
        <v>8072.5278500000004</v>
      </c>
      <c r="AH1870" s="25">
        <f t="shared" si="569"/>
        <v>1</v>
      </c>
      <c r="AI1870" s="6">
        <f t="shared" si="570"/>
        <v>2.3762475053491716E-2</v>
      </c>
      <c r="AJ1870" s="2">
        <f t="shared" si="571"/>
        <v>0.31567396021701166</v>
      </c>
    </row>
    <row r="1871" spans="29:37" x14ac:dyDescent="0.25">
      <c r="AC1871" s="18" t="s">
        <v>248</v>
      </c>
      <c r="AD1871" s="18" t="s">
        <v>249</v>
      </c>
      <c r="AE1871" s="19">
        <v>42230</v>
      </c>
      <c r="AF1871" s="23">
        <v>8625.2420000000002</v>
      </c>
      <c r="AG1871" s="2">
        <f t="shared" si="568"/>
        <v>8104.0551000000005</v>
      </c>
      <c r="AH1871" s="25">
        <f t="shared" si="569"/>
        <v>1</v>
      </c>
      <c r="AI1871" s="6">
        <f t="shared" si="570"/>
        <v>1.0640782177694597E-2</v>
      </c>
      <c r="AJ1871" s="2">
        <f t="shared" si="571"/>
        <v>0.31567396021701166</v>
      </c>
      <c r="AK1871" s="14">
        <f t="shared" ref="AK1871" si="578">AJ1871/AJ1861-1</f>
        <v>8.3212970047755075E-2</v>
      </c>
    </row>
    <row r="1872" spans="29:37" x14ac:dyDescent="0.25">
      <c r="AC1872" s="18" t="s">
        <v>248</v>
      </c>
      <c r="AD1872" s="18" t="s">
        <v>249</v>
      </c>
      <c r="AE1872" s="19">
        <v>42233</v>
      </c>
      <c r="AF1872" s="23">
        <v>8820.4570000000003</v>
      </c>
      <c r="AG1872" s="2">
        <f t="shared" si="568"/>
        <v>8139.2531499999996</v>
      </c>
      <c r="AH1872" s="25">
        <f t="shared" si="569"/>
        <v>1</v>
      </c>
      <c r="AI1872" s="6">
        <f t="shared" si="570"/>
        <v>2.2632988152680333E-2</v>
      </c>
      <c r="AJ1872" s="2">
        <f t="shared" si="571"/>
        <v>0.31567396021701166</v>
      </c>
    </row>
    <row r="1873" spans="29:37" x14ac:dyDescent="0.25">
      <c r="AC1873" s="18" t="s">
        <v>248</v>
      </c>
      <c r="AD1873" s="18" t="s">
        <v>249</v>
      </c>
      <c r="AE1873" s="19">
        <v>42234</v>
      </c>
      <c r="AF1873" s="23">
        <v>8161.2690000000002</v>
      </c>
      <c r="AG1873" s="2">
        <f t="shared" si="568"/>
        <v>8136.2934500000001</v>
      </c>
      <c r="AH1873" s="25">
        <f t="shared" si="569"/>
        <v>1</v>
      </c>
      <c r="AI1873" s="6">
        <f t="shared" si="570"/>
        <v>-7.4733996209039977E-2</v>
      </c>
      <c r="AJ1873" s="2">
        <f t="shared" si="571"/>
        <v>0.31567396021701166</v>
      </c>
    </row>
    <row r="1874" spans="29:37" x14ac:dyDescent="0.25">
      <c r="AC1874" s="18" t="s">
        <v>248</v>
      </c>
      <c r="AD1874" s="18" t="s">
        <v>249</v>
      </c>
      <c r="AE1874" s="19">
        <v>42235</v>
      </c>
      <c r="AF1874" s="23">
        <v>8340.982</v>
      </c>
      <c r="AG1874" s="2">
        <f t="shared" si="568"/>
        <v>8137.330750000001</v>
      </c>
      <c r="AH1874" s="25">
        <f t="shared" si="569"/>
        <v>1</v>
      </c>
      <c r="AI1874" s="6">
        <f t="shared" si="570"/>
        <v>2.2020227491582389E-2</v>
      </c>
      <c r="AJ1874" s="2">
        <f t="shared" si="571"/>
        <v>0.31567396021701166</v>
      </c>
    </row>
    <row r="1875" spans="29:37" x14ac:dyDescent="0.25">
      <c r="AC1875" s="18" t="s">
        <v>248</v>
      </c>
      <c r="AD1875" s="18" t="s">
        <v>249</v>
      </c>
      <c r="AE1875" s="19">
        <v>42236</v>
      </c>
      <c r="AF1875" s="23">
        <v>8049.5119999999997</v>
      </c>
      <c r="AG1875" s="2">
        <f t="shared" si="568"/>
        <v>8112.2067999999999</v>
      </c>
      <c r="AH1875" s="25">
        <f t="shared" si="569"/>
        <v>0</v>
      </c>
      <c r="AI1875" s="6">
        <f t="shared" si="570"/>
        <v>-3.494432669918246E-2</v>
      </c>
      <c r="AJ1875" s="2">
        <f t="shared" si="571"/>
        <v>0.31567396021701166</v>
      </c>
    </row>
    <row r="1876" spans="29:37" x14ac:dyDescent="0.25">
      <c r="AC1876" s="18" t="s">
        <v>248</v>
      </c>
      <c r="AD1876" s="18" t="s">
        <v>249</v>
      </c>
      <c r="AE1876" s="19">
        <v>42237</v>
      </c>
      <c r="AF1876" s="23">
        <v>7612.902</v>
      </c>
      <c r="AG1876" s="2">
        <f t="shared" si="568"/>
        <v>8071.5982000000004</v>
      </c>
      <c r="AH1876" s="25">
        <f t="shared" si="569"/>
        <v>0</v>
      </c>
      <c r="AI1876" s="6">
        <f t="shared" si="570"/>
        <v>-5.424055520384341E-2</v>
      </c>
      <c r="AJ1876" s="2">
        <f t="shared" si="571"/>
        <v>0.29855162935144497</v>
      </c>
      <c r="AK1876" s="14">
        <f t="shared" ref="AK1876:AK1926" si="579">AJ1876/AJ1866-1</f>
        <v>-5.424055520384341E-2</v>
      </c>
    </row>
    <row r="1877" spans="29:37" x14ac:dyDescent="0.25">
      <c r="AC1877" s="18" t="s">
        <v>248</v>
      </c>
      <c r="AD1877" s="18" t="s">
        <v>249</v>
      </c>
      <c r="AE1877" s="19">
        <v>42240</v>
      </c>
      <c r="AF1877" s="23">
        <v>7006.1880000000001</v>
      </c>
      <c r="AG1877" s="2">
        <f t="shared" si="568"/>
        <v>8032.1985499999992</v>
      </c>
      <c r="AH1877" s="25">
        <f t="shared" si="569"/>
        <v>0</v>
      </c>
      <c r="AI1877" s="6">
        <f t="shared" si="570"/>
        <v>-7.969549588317304E-2</v>
      </c>
      <c r="AJ1877" s="2">
        <f t="shared" si="571"/>
        <v>0.27475840920355227</v>
      </c>
    </row>
    <row r="1878" spans="29:37" x14ac:dyDescent="0.25">
      <c r="AC1878" s="18" t="s">
        <v>248</v>
      </c>
      <c r="AD1878" s="18" t="s">
        <v>249</v>
      </c>
      <c r="AE1878" s="19">
        <v>42241</v>
      </c>
      <c r="AF1878" s="23">
        <v>6481.4120000000003</v>
      </c>
      <c r="AG1878" s="2">
        <f t="shared" ref="AG1878:AG1941" si="580">AVERAGE(AF1859:AF1878)</f>
        <v>7973.778150000001</v>
      </c>
      <c r="AH1878" s="25">
        <f t="shared" ref="AH1878:AH1941" si="581">IF(AF1878&gt;AG1878,1,0)</f>
        <v>0</v>
      </c>
      <c r="AI1878" s="6">
        <f t="shared" si="570"/>
        <v>-7.4901786820450678E-2</v>
      </c>
      <c r="AJ1878" s="2">
        <f t="shared" si="571"/>
        <v>0.25417851341026165</v>
      </c>
    </row>
    <row r="1879" spans="29:37" x14ac:dyDescent="0.25">
      <c r="AC1879" s="18" t="s">
        <v>248</v>
      </c>
      <c r="AD1879" s="18" t="s">
        <v>249</v>
      </c>
      <c r="AE1879" s="19">
        <v>42242</v>
      </c>
      <c r="AF1879" s="23">
        <v>6238.5249999999996</v>
      </c>
      <c r="AG1879" s="2">
        <f t="shared" si="580"/>
        <v>7884.5646500000003</v>
      </c>
      <c r="AH1879" s="25">
        <f t="shared" si="581"/>
        <v>0</v>
      </c>
      <c r="AI1879" s="6">
        <f t="shared" ref="AI1879:AI1942" si="582">AF1879/AF1878-1</f>
        <v>-3.7474396011239586E-2</v>
      </c>
      <c r="AJ1879" s="2">
        <f t="shared" ref="AJ1879:AJ1942" si="583">IF(AH1878&lt;1,AJ1878*(1+AI1879), AJ1878)</f>
        <v>0.24465332714117732</v>
      </c>
    </row>
    <row r="1880" spans="29:37" x14ac:dyDescent="0.25">
      <c r="AC1880" s="18" t="s">
        <v>248</v>
      </c>
      <c r="AD1880" s="18" t="s">
        <v>249</v>
      </c>
      <c r="AE1880" s="19">
        <v>42243</v>
      </c>
      <c r="AF1880" s="23">
        <v>6456.0550000000003</v>
      </c>
      <c r="AG1880" s="2">
        <f t="shared" si="580"/>
        <v>7817.3384000000005</v>
      </c>
      <c r="AH1880" s="25">
        <f t="shared" si="581"/>
        <v>0</v>
      </c>
      <c r="AI1880" s="6">
        <f t="shared" si="582"/>
        <v>3.4868819151963049E-2</v>
      </c>
      <c r="AJ1880" s="2">
        <f t="shared" si="583"/>
        <v>0.25318409976018907</v>
      </c>
    </row>
    <row r="1881" spans="29:37" x14ac:dyDescent="0.25">
      <c r="AC1881" s="18" t="s">
        <v>248</v>
      </c>
      <c r="AD1881" s="18" t="s">
        <v>249</v>
      </c>
      <c r="AE1881" s="19">
        <v>42244</v>
      </c>
      <c r="AF1881" s="23">
        <v>6842.8940000000002</v>
      </c>
      <c r="AG1881" s="2">
        <f t="shared" si="580"/>
        <v>7773.1300499999998</v>
      </c>
      <c r="AH1881" s="25">
        <f t="shared" si="581"/>
        <v>0</v>
      </c>
      <c r="AI1881" s="6">
        <f t="shared" si="582"/>
        <v>5.9918789415517759E-2</v>
      </c>
      <c r="AJ1881" s="2">
        <f t="shared" si="583"/>
        <v>0.26835458451707728</v>
      </c>
      <c r="AK1881" s="14">
        <f t="shared" ref="AK1881" si="584">AJ1881/AJ1871-1</f>
        <v>-0.1498995218592134</v>
      </c>
    </row>
    <row r="1882" spans="29:37" x14ac:dyDescent="0.25">
      <c r="AC1882" s="18" t="s">
        <v>248</v>
      </c>
      <c r="AD1882" s="18" t="s">
        <v>249</v>
      </c>
      <c r="AE1882" s="19">
        <v>42247</v>
      </c>
      <c r="AF1882" s="23">
        <v>6581.3130000000001</v>
      </c>
      <c r="AG1882" s="2">
        <f t="shared" si="580"/>
        <v>7725.185449999999</v>
      </c>
      <c r="AH1882" s="25">
        <f t="shared" si="581"/>
        <v>0</v>
      </c>
      <c r="AI1882" s="6">
        <f t="shared" si="582"/>
        <v>-3.8226662578727644E-2</v>
      </c>
      <c r="AJ1882" s="2">
        <f t="shared" si="583"/>
        <v>0.2580962843632883</v>
      </c>
    </row>
    <row r="1883" spans="29:37" x14ac:dyDescent="0.25">
      <c r="AC1883" s="18" t="s">
        <v>248</v>
      </c>
      <c r="AD1883" s="18" t="s">
        <v>249</v>
      </c>
      <c r="AE1883" s="19">
        <v>42248</v>
      </c>
      <c r="AF1883" s="23">
        <v>6169.2070000000003</v>
      </c>
      <c r="AG1883" s="2">
        <f t="shared" si="580"/>
        <v>7636.541049999998</v>
      </c>
      <c r="AH1883" s="25">
        <f t="shared" si="581"/>
        <v>0</v>
      </c>
      <c r="AI1883" s="6">
        <f t="shared" si="582"/>
        <v>-6.2617596215223226E-2</v>
      </c>
      <c r="AJ1883" s="2">
        <f t="shared" si="583"/>
        <v>0.24193491544437848</v>
      </c>
    </row>
    <row r="1884" spans="29:37" x14ac:dyDescent="0.25">
      <c r="AC1884" s="18" t="s">
        <v>248</v>
      </c>
      <c r="AD1884" s="18" t="s">
        <v>249</v>
      </c>
      <c r="AE1884" s="19">
        <v>42249</v>
      </c>
      <c r="AF1884" s="23">
        <v>6122.5529999999999</v>
      </c>
      <c r="AG1884" s="2">
        <f t="shared" si="580"/>
        <v>7550.7018499999976</v>
      </c>
      <c r="AH1884" s="25">
        <f t="shared" si="581"/>
        <v>0</v>
      </c>
      <c r="AI1884" s="6">
        <f t="shared" si="582"/>
        <v>-7.5623982142276613E-3</v>
      </c>
      <c r="AJ1884" s="2">
        <f t="shared" si="583"/>
        <v>0.24010530727186258</v>
      </c>
    </row>
    <row r="1885" spans="29:37" x14ac:dyDescent="0.25">
      <c r="AC1885" s="18" t="s">
        <v>248</v>
      </c>
      <c r="AD1885" s="18" t="s">
        <v>249</v>
      </c>
      <c r="AE1885" s="19">
        <v>42254</v>
      </c>
      <c r="AF1885" s="23">
        <v>6143.5569999999998</v>
      </c>
      <c r="AG1885" s="2">
        <f t="shared" si="580"/>
        <v>7468.2782999999981</v>
      </c>
      <c r="AH1885" s="25">
        <f t="shared" si="581"/>
        <v>0</v>
      </c>
      <c r="AI1885" s="6">
        <f t="shared" si="582"/>
        <v>3.4305950475235214E-3</v>
      </c>
      <c r="AJ1885" s="2">
        <f t="shared" si="583"/>
        <v>0.24092901134987355</v>
      </c>
    </row>
    <row r="1886" spans="29:37" x14ac:dyDescent="0.25">
      <c r="AC1886" s="18" t="s">
        <v>248</v>
      </c>
      <c r="AD1886" s="18" t="s">
        <v>249</v>
      </c>
      <c r="AE1886" s="19">
        <v>42255</v>
      </c>
      <c r="AF1886" s="23">
        <v>6374.8549999999996</v>
      </c>
      <c r="AG1886" s="2">
        <f t="shared" si="580"/>
        <v>7386.3551000000007</v>
      </c>
      <c r="AH1886" s="25">
        <f t="shared" si="581"/>
        <v>0</v>
      </c>
      <c r="AI1886" s="6">
        <f t="shared" si="582"/>
        <v>3.7648873445790487E-2</v>
      </c>
      <c r="AJ1886" s="2">
        <f t="shared" si="583"/>
        <v>0.24999971720760436</v>
      </c>
      <c r="AK1886" s="14">
        <f t="shared" si="576"/>
        <v>-0.16262484398196642</v>
      </c>
    </row>
    <row r="1887" spans="29:37" x14ac:dyDescent="0.25">
      <c r="AC1887" s="18" t="s">
        <v>248</v>
      </c>
      <c r="AD1887" s="18" t="s">
        <v>249</v>
      </c>
      <c r="AE1887" s="19">
        <v>42256</v>
      </c>
      <c r="AF1887" s="23">
        <v>6551.0069999999996</v>
      </c>
      <c r="AG1887" s="2">
        <f t="shared" si="580"/>
        <v>7294.201149999999</v>
      </c>
      <c r="AH1887" s="25">
        <f t="shared" si="581"/>
        <v>0</v>
      </c>
      <c r="AI1887" s="6">
        <f t="shared" si="582"/>
        <v>2.7632314774218347E-2</v>
      </c>
      <c r="AJ1887" s="2">
        <f t="shared" si="583"/>
        <v>0.25690778808695047</v>
      </c>
    </row>
    <row r="1888" spans="29:37" x14ac:dyDescent="0.25">
      <c r="AC1888" s="18" t="s">
        <v>248</v>
      </c>
      <c r="AD1888" s="18" t="s">
        <v>249</v>
      </c>
      <c r="AE1888" s="19">
        <v>42257</v>
      </c>
      <c r="AF1888" s="23">
        <v>6440.3090000000002</v>
      </c>
      <c r="AG1888" s="2">
        <f t="shared" si="580"/>
        <v>7194.4502499999999</v>
      </c>
      <c r="AH1888" s="25">
        <f t="shared" si="581"/>
        <v>0</v>
      </c>
      <c r="AI1888" s="6">
        <f t="shared" si="582"/>
        <v>-1.6897860130511089E-2</v>
      </c>
      <c r="AJ1888" s="2">
        <f t="shared" si="583"/>
        <v>0.25256659621741823</v>
      </c>
    </row>
    <row r="1889" spans="29:37" x14ac:dyDescent="0.25">
      <c r="AC1889" s="18" t="s">
        <v>248</v>
      </c>
      <c r="AD1889" s="18" t="s">
        <v>249</v>
      </c>
      <c r="AE1889" s="19">
        <v>42258</v>
      </c>
      <c r="AF1889" s="23">
        <v>6493.3190000000004</v>
      </c>
      <c r="AG1889" s="2">
        <f t="shared" si="580"/>
        <v>7102.2993499999984</v>
      </c>
      <c r="AH1889" s="25">
        <f t="shared" si="581"/>
        <v>0</v>
      </c>
      <c r="AI1889" s="6">
        <f t="shared" si="582"/>
        <v>8.2309715263662042E-3</v>
      </c>
      <c r="AJ1889" s="2">
        <f t="shared" si="583"/>
        <v>0.25464546467939503</v>
      </c>
    </row>
    <row r="1890" spans="29:37" x14ac:dyDescent="0.25">
      <c r="AC1890" s="18" t="s">
        <v>248</v>
      </c>
      <c r="AD1890" s="18" t="s">
        <v>249</v>
      </c>
      <c r="AE1890" s="19">
        <v>42261</v>
      </c>
      <c r="AF1890" s="23">
        <v>6049.7910000000002</v>
      </c>
      <c r="AG1890" s="2">
        <f t="shared" si="580"/>
        <v>6978.0674499999977</v>
      </c>
      <c r="AH1890" s="25">
        <f t="shared" si="581"/>
        <v>0</v>
      </c>
      <c r="AI1890" s="6">
        <f t="shared" si="582"/>
        <v>-6.8305284246777398E-2</v>
      </c>
      <c r="AJ1890" s="2">
        <f t="shared" si="583"/>
        <v>0.23725183383231624</v>
      </c>
    </row>
    <row r="1891" spans="29:37" x14ac:dyDescent="0.25">
      <c r="AC1891" s="18" t="s">
        <v>248</v>
      </c>
      <c r="AD1891" s="18" t="s">
        <v>249</v>
      </c>
      <c r="AE1891" s="19">
        <v>42262</v>
      </c>
      <c r="AF1891" s="23">
        <v>5708.03</v>
      </c>
      <c r="AG1891" s="2">
        <f t="shared" si="580"/>
        <v>6832.2068499999996</v>
      </c>
      <c r="AH1891" s="25">
        <f t="shared" si="581"/>
        <v>0</v>
      </c>
      <c r="AI1891" s="6">
        <f t="shared" si="582"/>
        <v>-5.6491373007761858E-2</v>
      </c>
      <c r="AJ1891" s="2">
        <f t="shared" si="583"/>
        <v>0.22384915199051933</v>
      </c>
      <c r="AK1891" s="14">
        <f t="shared" si="577"/>
        <v>-0.16584562028872574</v>
      </c>
    </row>
    <row r="1892" spans="29:37" x14ac:dyDescent="0.25">
      <c r="AC1892" s="18" t="s">
        <v>248</v>
      </c>
      <c r="AD1892" s="18" t="s">
        <v>249</v>
      </c>
      <c r="AE1892" s="19">
        <v>42263</v>
      </c>
      <c r="AF1892" s="23">
        <v>6084.8370000000004</v>
      </c>
      <c r="AG1892" s="2">
        <f t="shared" si="580"/>
        <v>6695.4258499999996</v>
      </c>
      <c r="AH1892" s="25">
        <f t="shared" si="581"/>
        <v>0</v>
      </c>
      <c r="AI1892" s="6">
        <f t="shared" si="582"/>
        <v>6.6013493271759316E-2</v>
      </c>
      <c r="AJ1892" s="2">
        <f t="shared" si="583"/>
        <v>0.23862621647933452</v>
      </c>
    </row>
    <row r="1893" spans="29:37" x14ac:dyDescent="0.25">
      <c r="AC1893" s="18" t="s">
        <v>248</v>
      </c>
      <c r="AD1893" s="18" t="s">
        <v>249</v>
      </c>
      <c r="AE1893" s="19">
        <v>42264</v>
      </c>
      <c r="AF1893" s="23">
        <v>5965.4089999999997</v>
      </c>
      <c r="AG1893" s="2">
        <f t="shared" si="580"/>
        <v>6585.63285</v>
      </c>
      <c r="AH1893" s="25">
        <f t="shared" si="581"/>
        <v>0</v>
      </c>
      <c r="AI1893" s="6">
        <f t="shared" si="582"/>
        <v>-1.962714859905057E-2</v>
      </c>
      <c r="AJ1893" s="2">
        <f t="shared" si="583"/>
        <v>0.2339426642688654</v>
      </c>
    </row>
    <row r="1894" spans="29:37" x14ac:dyDescent="0.25">
      <c r="AC1894" s="18" t="s">
        <v>248</v>
      </c>
      <c r="AD1894" s="18" t="s">
        <v>249</v>
      </c>
      <c r="AE1894" s="19">
        <v>42265</v>
      </c>
      <c r="AF1894" s="23">
        <v>6036.8810000000003</v>
      </c>
      <c r="AG1894" s="2">
        <f t="shared" si="580"/>
        <v>6470.4277999999995</v>
      </c>
      <c r="AH1894" s="25">
        <f t="shared" si="581"/>
        <v>0</v>
      </c>
      <c r="AI1894" s="6">
        <f t="shared" si="582"/>
        <v>1.1981072882010446E-2</v>
      </c>
      <c r="AJ1894" s="2">
        <f t="shared" si="583"/>
        <v>0.23674554837968237</v>
      </c>
    </row>
    <row r="1895" spans="29:37" x14ac:dyDescent="0.25">
      <c r="AC1895" s="18" t="s">
        <v>248</v>
      </c>
      <c r="AD1895" s="18" t="s">
        <v>249</v>
      </c>
      <c r="AE1895" s="19">
        <v>42268</v>
      </c>
      <c r="AF1895" s="23">
        <v>6250.4390000000003</v>
      </c>
      <c r="AG1895" s="2">
        <f t="shared" si="580"/>
        <v>6380.4741499999991</v>
      </c>
      <c r="AH1895" s="25">
        <f t="shared" si="581"/>
        <v>0</v>
      </c>
      <c r="AI1895" s="6">
        <f t="shared" si="582"/>
        <v>3.5375552375473296E-2</v>
      </c>
      <c r="AJ1895" s="2">
        <f t="shared" si="583"/>
        <v>0.24512055292604798</v>
      </c>
    </row>
    <row r="1896" spans="29:37" x14ac:dyDescent="0.25">
      <c r="AC1896" s="18" t="s">
        <v>248</v>
      </c>
      <c r="AD1896" s="18" t="s">
        <v>249</v>
      </c>
      <c r="AE1896" s="19">
        <v>42269</v>
      </c>
      <c r="AF1896" s="23">
        <v>6295.9260000000004</v>
      </c>
      <c r="AG1896" s="2">
        <f t="shared" si="580"/>
        <v>6314.6253500000003</v>
      </c>
      <c r="AH1896" s="25">
        <f t="shared" si="581"/>
        <v>0</v>
      </c>
      <c r="AI1896" s="6">
        <f t="shared" si="582"/>
        <v>7.2774088348035448E-3</v>
      </c>
      <c r="AJ1896" s="2">
        <f t="shared" si="583"/>
        <v>0.24690439540350392</v>
      </c>
      <c r="AK1896" s="14">
        <f t="shared" ref="AK1896" si="585">AJ1896/AJ1886-1</f>
        <v>-1.2381301221753072E-2</v>
      </c>
    </row>
    <row r="1897" spans="29:37" x14ac:dyDescent="0.25">
      <c r="AC1897" s="18" t="s">
        <v>248</v>
      </c>
      <c r="AD1897" s="18" t="s">
        <v>249</v>
      </c>
      <c r="AE1897" s="19">
        <v>42270</v>
      </c>
      <c r="AF1897" s="23">
        <v>6224.6009999999997</v>
      </c>
      <c r="AG1897" s="2">
        <f t="shared" si="580"/>
        <v>6275.5459999999994</v>
      </c>
      <c r="AH1897" s="25">
        <f t="shared" si="581"/>
        <v>0</v>
      </c>
      <c r="AI1897" s="6">
        <f t="shared" si="582"/>
        <v>-1.1328754499338234E-2</v>
      </c>
      <c r="AJ1897" s="2">
        <f t="shared" si="583"/>
        <v>0.2441072761231701</v>
      </c>
    </row>
    <row r="1898" spans="29:37" x14ac:dyDescent="0.25">
      <c r="AC1898" s="18" t="s">
        <v>248</v>
      </c>
      <c r="AD1898" s="18" t="s">
        <v>249</v>
      </c>
      <c r="AE1898" s="19">
        <v>42271</v>
      </c>
      <c r="AF1898" s="23">
        <v>6315.11</v>
      </c>
      <c r="AG1898" s="2">
        <f t="shared" si="580"/>
        <v>6267.2308999999996</v>
      </c>
      <c r="AH1898" s="25">
        <f t="shared" si="581"/>
        <v>1</v>
      </c>
      <c r="AI1898" s="6">
        <f t="shared" si="582"/>
        <v>1.4540530389016038E-2</v>
      </c>
      <c r="AJ1898" s="2">
        <f t="shared" si="583"/>
        <v>0.24765672538981898</v>
      </c>
    </row>
    <row r="1899" spans="29:37" x14ac:dyDescent="0.25">
      <c r="AC1899" s="18" t="s">
        <v>248</v>
      </c>
      <c r="AD1899" s="18" t="s">
        <v>249</v>
      </c>
      <c r="AE1899" s="19">
        <v>42272</v>
      </c>
      <c r="AF1899" s="23">
        <v>6108.3760000000002</v>
      </c>
      <c r="AG1899" s="2">
        <f t="shared" si="580"/>
        <v>6260.7234500000004</v>
      </c>
      <c r="AH1899" s="25">
        <f t="shared" si="581"/>
        <v>0</v>
      </c>
      <c r="AI1899" s="6">
        <f t="shared" si="582"/>
        <v>-3.2736405224928711E-2</v>
      </c>
      <c r="AJ1899" s="2">
        <f t="shared" si="583"/>
        <v>0.24765672538981898</v>
      </c>
    </row>
    <row r="1900" spans="29:37" x14ac:dyDescent="0.25">
      <c r="AC1900" s="18" t="s">
        <v>248</v>
      </c>
      <c r="AD1900" s="18" t="s">
        <v>249</v>
      </c>
      <c r="AE1900" s="19">
        <v>42275</v>
      </c>
      <c r="AF1900" s="23">
        <v>6219.692</v>
      </c>
      <c r="AG1900" s="2">
        <f t="shared" si="580"/>
        <v>6248.9053000000004</v>
      </c>
      <c r="AH1900" s="25">
        <f t="shared" si="581"/>
        <v>0</v>
      </c>
      <c r="AI1900" s="6">
        <f t="shared" si="582"/>
        <v>1.8223501631202677E-2</v>
      </c>
      <c r="AJ1900" s="2">
        <f t="shared" si="583"/>
        <v>0.25216989812893864</v>
      </c>
    </row>
    <row r="1901" spans="29:37" x14ac:dyDescent="0.25">
      <c r="AC1901" s="18" t="s">
        <v>248</v>
      </c>
      <c r="AD1901" s="18" t="s">
        <v>249</v>
      </c>
      <c r="AE1901" s="19">
        <v>42276</v>
      </c>
      <c r="AF1901" s="23">
        <v>6103.6059999999998</v>
      </c>
      <c r="AG1901" s="2">
        <f t="shared" si="580"/>
        <v>6211.9408999999996</v>
      </c>
      <c r="AH1901" s="25">
        <f t="shared" si="581"/>
        <v>0</v>
      </c>
      <c r="AI1901" s="6">
        <f t="shared" si="582"/>
        <v>-1.8664268262801431E-2</v>
      </c>
      <c r="AJ1901" s="2">
        <f t="shared" si="583"/>
        <v>0.24746333150245683</v>
      </c>
      <c r="AK1901" s="14">
        <f t="shared" si="579"/>
        <v>0.10549148523438512</v>
      </c>
    </row>
    <row r="1902" spans="29:37" x14ac:dyDescent="0.25">
      <c r="AC1902" s="18" t="s">
        <v>248</v>
      </c>
      <c r="AD1902" s="18" t="s">
        <v>249</v>
      </c>
      <c r="AE1902" s="19">
        <v>42277</v>
      </c>
      <c r="AF1902" s="23">
        <v>6123.7280000000001</v>
      </c>
      <c r="AG1902" s="2">
        <f t="shared" si="580"/>
        <v>6189.0616499999996</v>
      </c>
      <c r="AH1902" s="25">
        <f t="shared" si="581"/>
        <v>0</v>
      </c>
      <c r="AI1902" s="6">
        <f t="shared" si="582"/>
        <v>3.2967396650440683E-3</v>
      </c>
      <c r="AJ1902" s="2">
        <f t="shared" si="583"/>
        <v>0.24827915368306494</v>
      </c>
    </row>
    <row r="1903" spans="29:37" x14ac:dyDescent="0.25">
      <c r="AC1903" s="18" t="s">
        <v>248</v>
      </c>
      <c r="AD1903" s="18" t="s">
        <v>249</v>
      </c>
      <c r="AE1903" s="19">
        <v>42285</v>
      </c>
      <c r="AF1903" s="23">
        <v>6372.4920000000002</v>
      </c>
      <c r="AG1903" s="2">
        <f t="shared" si="580"/>
        <v>6199.2258999999995</v>
      </c>
      <c r="AH1903" s="25">
        <f t="shared" si="581"/>
        <v>1</v>
      </c>
      <c r="AI1903" s="6">
        <f t="shared" si="582"/>
        <v>4.0622966924722892E-2</v>
      </c>
      <c r="AJ1903" s="2">
        <f t="shared" si="583"/>
        <v>0.25836498953123027</v>
      </c>
    </row>
    <row r="1904" spans="29:37" x14ac:dyDescent="0.25">
      <c r="AC1904" s="18" t="s">
        <v>248</v>
      </c>
      <c r="AD1904" s="18" t="s">
        <v>249</v>
      </c>
      <c r="AE1904" s="19">
        <v>42286</v>
      </c>
      <c r="AF1904" s="23">
        <v>6470.0510000000004</v>
      </c>
      <c r="AG1904" s="2">
        <f t="shared" si="580"/>
        <v>6216.6008000000011</v>
      </c>
      <c r="AH1904" s="25">
        <f t="shared" si="581"/>
        <v>1</v>
      </c>
      <c r="AI1904" s="6">
        <f t="shared" si="582"/>
        <v>1.5309395445298302E-2</v>
      </c>
      <c r="AJ1904" s="2">
        <f t="shared" si="583"/>
        <v>0.25836498953123027</v>
      </c>
    </row>
    <row r="1905" spans="29:37" x14ac:dyDescent="0.25">
      <c r="AC1905" s="18" t="s">
        <v>248</v>
      </c>
      <c r="AD1905" s="18" t="s">
        <v>249</v>
      </c>
      <c r="AE1905" s="19">
        <v>42289</v>
      </c>
      <c r="AF1905" s="23">
        <v>6718.7219999999998</v>
      </c>
      <c r="AG1905" s="2">
        <f t="shared" si="580"/>
        <v>6245.35905</v>
      </c>
      <c r="AH1905" s="25">
        <f t="shared" si="581"/>
        <v>1</v>
      </c>
      <c r="AI1905" s="6">
        <f t="shared" si="582"/>
        <v>3.8434163811073452E-2</v>
      </c>
      <c r="AJ1905" s="2">
        <f t="shared" si="583"/>
        <v>0.25836498953123027</v>
      </c>
    </row>
    <row r="1906" spans="29:37" x14ac:dyDescent="0.25">
      <c r="AC1906" s="18" t="s">
        <v>248</v>
      </c>
      <c r="AD1906" s="18" t="s">
        <v>249</v>
      </c>
      <c r="AE1906" s="19">
        <v>42290</v>
      </c>
      <c r="AF1906" s="23">
        <v>6802.0770000000002</v>
      </c>
      <c r="AG1906" s="2">
        <f t="shared" si="580"/>
        <v>6266.7201500000001</v>
      </c>
      <c r="AH1906" s="25">
        <f t="shared" si="581"/>
        <v>1</v>
      </c>
      <c r="AI1906" s="6">
        <f t="shared" si="582"/>
        <v>1.2406377284251535E-2</v>
      </c>
      <c r="AJ1906" s="2">
        <f t="shared" si="583"/>
        <v>0.25836498953123027</v>
      </c>
      <c r="AK1906" s="14">
        <f t="shared" ref="AK1906" si="586">AJ1906/AJ1896-1</f>
        <v>4.6417132870384403E-2</v>
      </c>
    </row>
    <row r="1907" spans="29:37" x14ac:dyDescent="0.25">
      <c r="AC1907" s="18" t="s">
        <v>248</v>
      </c>
      <c r="AD1907" s="18" t="s">
        <v>249</v>
      </c>
      <c r="AE1907" s="19">
        <v>42291</v>
      </c>
      <c r="AF1907" s="23">
        <v>6724.4960000000001</v>
      </c>
      <c r="AG1907" s="2">
        <f t="shared" si="580"/>
        <v>6275.3946000000005</v>
      </c>
      <c r="AH1907" s="25">
        <f t="shared" si="581"/>
        <v>1</v>
      </c>
      <c r="AI1907" s="6">
        <f t="shared" si="582"/>
        <v>-1.1405486882903548E-2</v>
      </c>
      <c r="AJ1907" s="2">
        <f t="shared" si="583"/>
        <v>0.25836498953123027</v>
      </c>
    </row>
    <row r="1908" spans="29:37" x14ac:dyDescent="0.25">
      <c r="AC1908" s="18" t="s">
        <v>248</v>
      </c>
      <c r="AD1908" s="18" t="s">
        <v>249</v>
      </c>
      <c r="AE1908" s="19">
        <v>42292</v>
      </c>
      <c r="AF1908" s="23">
        <v>6929.2370000000001</v>
      </c>
      <c r="AG1908" s="2">
        <f t="shared" si="580"/>
        <v>6299.8409999999994</v>
      </c>
      <c r="AH1908" s="25">
        <f t="shared" si="581"/>
        <v>1</v>
      </c>
      <c r="AI1908" s="6">
        <f t="shared" si="582"/>
        <v>3.0447040194536479E-2</v>
      </c>
      <c r="AJ1908" s="2">
        <f t="shared" si="583"/>
        <v>0.25836498953123027</v>
      </c>
    </row>
    <row r="1909" spans="29:37" x14ac:dyDescent="0.25">
      <c r="AC1909" s="18" t="s">
        <v>248</v>
      </c>
      <c r="AD1909" s="18" t="s">
        <v>249</v>
      </c>
      <c r="AE1909" s="19">
        <v>42293</v>
      </c>
      <c r="AF1909" s="23">
        <v>7047.56</v>
      </c>
      <c r="AG1909" s="2">
        <f t="shared" si="580"/>
        <v>6327.5530500000004</v>
      </c>
      <c r="AH1909" s="25">
        <f t="shared" si="581"/>
        <v>1</v>
      </c>
      <c r="AI1909" s="6">
        <f t="shared" si="582"/>
        <v>1.7075906048530376E-2</v>
      </c>
      <c r="AJ1909" s="2">
        <f t="shared" si="583"/>
        <v>0.25836498953123027</v>
      </c>
    </row>
    <row r="1910" spans="29:37" x14ac:dyDescent="0.25">
      <c r="AC1910" s="18" t="s">
        <v>248</v>
      </c>
      <c r="AD1910" s="18" t="s">
        <v>249</v>
      </c>
      <c r="AE1910" s="19">
        <v>42296</v>
      </c>
      <c r="AF1910" s="23">
        <v>7047.3720000000003</v>
      </c>
      <c r="AG1910" s="2">
        <f t="shared" si="580"/>
        <v>6377.4321</v>
      </c>
      <c r="AH1910" s="25">
        <f t="shared" si="581"/>
        <v>1</v>
      </c>
      <c r="AI1910" s="6">
        <f t="shared" si="582"/>
        <v>-2.667589917648705E-5</v>
      </c>
      <c r="AJ1910" s="2">
        <f t="shared" si="583"/>
        <v>0.25836498953123027</v>
      </c>
    </row>
    <row r="1911" spans="29:37" x14ac:dyDescent="0.25">
      <c r="AC1911" s="18" t="s">
        <v>248</v>
      </c>
      <c r="AD1911" s="18" t="s">
        <v>249</v>
      </c>
      <c r="AE1911" s="19">
        <v>42297</v>
      </c>
      <c r="AF1911" s="23">
        <v>7162.0749999999998</v>
      </c>
      <c r="AG1911" s="2">
        <f t="shared" si="580"/>
        <v>6450.1343499999994</v>
      </c>
      <c r="AH1911" s="25">
        <f t="shared" si="581"/>
        <v>1</v>
      </c>
      <c r="AI1911" s="6">
        <f t="shared" si="582"/>
        <v>1.6275996215326716E-2</v>
      </c>
      <c r="AJ1911" s="2">
        <f t="shared" si="583"/>
        <v>0.25836498953123027</v>
      </c>
      <c r="AK1911" s="14">
        <f t="shared" si="576"/>
        <v>4.4053629936139371E-2</v>
      </c>
    </row>
    <row r="1912" spans="29:37" x14ac:dyDescent="0.25">
      <c r="AC1912" s="18" t="s">
        <v>248</v>
      </c>
      <c r="AD1912" s="18" t="s">
        <v>249</v>
      </c>
      <c r="AE1912" s="19">
        <v>42298</v>
      </c>
      <c r="AF1912" s="23">
        <v>6712.7389999999996</v>
      </c>
      <c r="AG1912" s="2">
        <f t="shared" si="580"/>
        <v>6481.52945</v>
      </c>
      <c r="AH1912" s="25">
        <f t="shared" si="581"/>
        <v>1</v>
      </c>
      <c r="AI1912" s="6">
        <f t="shared" si="582"/>
        <v>-6.2738242757859997E-2</v>
      </c>
      <c r="AJ1912" s="2">
        <f t="shared" si="583"/>
        <v>0.25836498953123027</v>
      </c>
    </row>
    <row r="1913" spans="29:37" x14ac:dyDescent="0.25">
      <c r="AC1913" s="18" t="s">
        <v>248</v>
      </c>
      <c r="AD1913" s="18" t="s">
        <v>249</v>
      </c>
      <c r="AE1913" s="19">
        <v>42299</v>
      </c>
      <c r="AF1913" s="23">
        <v>6964.2969999999996</v>
      </c>
      <c r="AG1913" s="2">
        <f t="shared" si="580"/>
        <v>6531.4738500000003</v>
      </c>
      <c r="AH1913" s="25">
        <f t="shared" si="581"/>
        <v>1</v>
      </c>
      <c r="AI1913" s="6">
        <f t="shared" si="582"/>
        <v>3.7474717846172734E-2</v>
      </c>
      <c r="AJ1913" s="2">
        <f t="shared" si="583"/>
        <v>0.25836498953123027</v>
      </c>
    </row>
    <row r="1914" spans="29:37" x14ac:dyDescent="0.25">
      <c r="AC1914" s="18" t="s">
        <v>248</v>
      </c>
      <c r="AD1914" s="18" t="s">
        <v>249</v>
      </c>
      <c r="AE1914" s="19">
        <v>42300</v>
      </c>
      <c r="AF1914" s="23">
        <v>7138.2340000000004</v>
      </c>
      <c r="AG1914" s="2">
        <f t="shared" si="580"/>
        <v>6586.5415000000012</v>
      </c>
      <c r="AH1914" s="25">
        <f t="shared" si="581"/>
        <v>1</v>
      </c>
      <c r="AI1914" s="6">
        <f t="shared" si="582"/>
        <v>2.4975528757604781E-2</v>
      </c>
      <c r="AJ1914" s="2">
        <f t="shared" si="583"/>
        <v>0.25836498953123027</v>
      </c>
    </row>
    <row r="1915" spans="29:37" x14ac:dyDescent="0.25">
      <c r="AC1915" s="18" t="s">
        <v>248</v>
      </c>
      <c r="AD1915" s="18" t="s">
        <v>249</v>
      </c>
      <c r="AE1915" s="19">
        <v>42303</v>
      </c>
      <c r="AF1915" s="23">
        <v>7186.7550000000001</v>
      </c>
      <c r="AG1915" s="2">
        <f t="shared" si="580"/>
        <v>6633.3573000000006</v>
      </c>
      <c r="AH1915" s="25">
        <f t="shared" si="581"/>
        <v>1</v>
      </c>
      <c r="AI1915" s="6">
        <f t="shared" si="582"/>
        <v>6.7973395100244804E-3</v>
      </c>
      <c r="AJ1915" s="2">
        <f t="shared" si="583"/>
        <v>0.25836498953123027</v>
      </c>
    </row>
    <row r="1916" spans="29:37" x14ac:dyDescent="0.25">
      <c r="AC1916" s="18" t="s">
        <v>248</v>
      </c>
      <c r="AD1916" s="18" t="s">
        <v>249</v>
      </c>
      <c r="AE1916" s="19">
        <v>42304</v>
      </c>
      <c r="AF1916" s="23">
        <v>7231.4359999999997</v>
      </c>
      <c r="AG1916" s="2">
        <f t="shared" si="580"/>
        <v>6680.1327999999994</v>
      </c>
      <c r="AH1916" s="25">
        <f t="shared" si="581"/>
        <v>1</v>
      </c>
      <c r="AI1916" s="6">
        <f t="shared" si="582"/>
        <v>6.2171313757042324E-3</v>
      </c>
      <c r="AJ1916" s="2">
        <f t="shared" si="583"/>
        <v>0.25836498953123027</v>
      </c>
      <c r="AK1916" s="14">
        <f t="shared" si="577"/>
        <v>0</v>
      </c>
    </row>
    <row r="1917" spans="29:37" x14ac:dyDescent="0.25">
      <c r="AC1917" s="18" t="s">
        <v>248</v>
      </c>
      <c r="AD1917" s="18" t="s">
        <v>249</v>
      </c>
      <c r="AE1917" s="19">
        <v>42305</v>
      </c>
      <c r="AF1917" s="23">
        <v>7048.8950000000004</v>
      </c>
      <c r="AG1917" s="2">
        <f t="shared" si="580"/>
        <v>6721.3475000000008</v>
      </c>
      <c r="AH1917" s="25">
        <f t="shared" si="581"/>
        <v>1</v>
      </c>
      <c r="AI1917" s="6">
        <f t="shared" si="582"/>
        <v>-2.5242704215317602E-2</v>
      </c>
      <c r="AJ1917" s="2">
        <f t="shared" si="583"/>
        <v>0.25836498953123027</v>
      </c>
    </row>
    <row r="1918" spans="29:37" x14ac:dyDescent="0.25">
      <c r="AC1918" s="18" t="s">
        <v>248</v>
      </c>
      <c r="AD1918" s="18" t="s">
        <v>249</v>
      </c>
      <c r="AE1918" s="19">
        <v>42306</v>
      </c>
      <c r="AF1918" s="23">
        <v>7108.9750000000004</v>
      </c>
      <c r="AG1918" s="2">
        <f t="shared" si="580"/>
        <v>6761.0407500000001</v>
      </c>
      <c r="AH1918" s="25">
        <f t="shared" si="581"/>
        <v>1</v>
      </c>
      <c r="AI1918" s="6">
        <f t="shared" si="582"/>
        <v>8.5233217404996342E-3</v>
      </c>
      <c r="AJ1918" s="2">
        <f t="shared" si="583"/>
        <v>0.25836498953123027</v>
      </c>
    </row>
    <row r="1919" spans="29:37" x14ac:dyDescent="0.25">
      <c r="AC1919" s="18" t="s">
        <v>248</v>
      </c>
      <c r="AD1919" s="18" t="s">
        <v>249</v>
      </c>
      <c r="AE1919" s="19">
        <v>42307</v>
      </c>
      <c r="AF1919" s="23">
        <v>7084.9709999999995</v>
      </c>
      <c r="AG1919" s="2">
        <f t="shared" si="580"/>
        <v>6809.8705</v>
      </c>
      <c r="AH1919" s="25">
        <f t="shared" si="581"/>
        <v>1</v>
      </c>
      <c r="AI1919" s="6">
        <f t="shared" si="582"/>
        <v>-3.3765767920129752E-3</v>
      </c>
      <c r="AJ1919" s="2">
        <f t="shared" si="583"/>
        <v>0.25836498953123027</v>
      </c>
    </row>
    <row r="1920" spans="29:37" x14ac:dyDescent="0.25">
      <c r="AC1920" s="18" t="s">
        <v>248</v>
      </c>
      <c r="AD1920" s="18" t="s">
        <v>249</v>
      </c>
      <c r="AE1920" s="19">
        <v>42310</v>
      </c>
      <c r="AF1920" s="23">
        <v>6936.4319999999998</v>
      </c>
      <c r="AG1920" s="2">
        <f t="shared" si="580"/>
        <v>6845.7075000000013</v>
      </c>
      <c r="AH1920" s="25">
        <f t="shared" si="581"/>
        <v>1</v>
      </c>
      <c r="AI1920" s="6">
        <f t="shared" si="582"/>
        <v>-2.0965364572416711E-2</v>
      </c>
      <c r="AJ1920" s="2">
        <f t="shared" si="583"/>
        <v>0.25836498953123027</v>
      </c>
    </row>
    <row r="1921" spans="29:37" x14ac:dyDescent="0.25">
      <c r="AC1921" s="18" t="s">
        <v>248</v>
      </c>
      <c r="AD1921" s="18" t="s">
        <v>249</v>
      </c>
      <c r="AE1921" s="19">
        <v>42311</v>
      </c>
      <c r="AF1921" s="23">
        <v>6920.1030000000001</v>
      </c>
      <c r="AG1921" s="2">
        <f t="shared" si="580"/>
        <v>6886.5323500000013</v>
      </c>
      <c r="AH1921" s="25">
        <f t="shared" si="581"/>
        <v>1</v>
      </c>
      <c r="AI1921" s="6">
        <f t="shared" si="582"/>
        <v>-2.3540921326699049E-3</v>
      </c>
      <c r="AJ1921" s="2">
        <f t="shared" si="583"/>
        <v>0.25836498953123027</v>
      </c>
      <c r="AK1921" s="14">
        <f t="shared" ref="AK1921" si="587">AJ1921/AJ1911-1</f>
        <v>0</v>
      </c>
    </row>
    <row r="1922" spans="29:37" x14ac:dyDescent="0.25">
      <c r="AC1922" s="18" t="s">
        <v>248</v>
      </c>
      <c r="AD1922" s="18" t="s">
        <v>249</v>
      </c>
      <c r="AE1922" s="19">
        <v>42312</v>
      </c>
      <c r="AF1922" s="23">
        <v>7267.9880000000003</v>
      </c>
      <c r="AG1922" s="2">
        <f t="shared" si="580"/>
        <v>6943.745350000002</v>
      </c>
      <c r="AH1922" s="25">
        <f t="shared" si="581"/>
        <v>1</v>
      </c>
      <c r="AI1922" s="6">
        <f t="shared" si="582"/>
        <v>5.0271650580923533E-2</v>
      </c>
      <c r="AJ1922" s="2">
        <f t="shared" si="583"/>
        <v>0.25836498953123027</v>
      </c>
    </row>
    <row r="1923" spans="29:37" x14ac:dyDescent="0.25">
      <c r="AC1923" s="18" t="s">
        <v>248</v>
      </c>
      <c r="AD1923" s="18" t="s">
        <v>249</v>
      </c>
      <c r="AE1923" s="19">
        <v>42313</v>
      </c>
      <c r="AF1923" s="23">
        <v>7276.451</v>
      </c>
      <c r="AG1923" s="2">
        <f t="shared" si="580"/>
        <v>6988.9433000000017</v>
      </c>
      <c r="AH1923" s="25">
        <f t="shared" si="581"/>
        <v>1</v>
      </c>
      <c r="AI1923" s="6">
        <f t="shared" si="582"/>
        <v>1.1644212951369415E-3</v>
      </c>
      <c r="AJ1923" s="2">
        <f t="shared" si="583"/>
        <v>0.25836498953123027</v>
      </c>
    </row>
    <row r="1924" spans="29:37" x14ac:dyDescent="0.25">
      <c r="AC1924" s="18" t="s">
        <v>248</v>
      </c>
      <c r="AD1924" s="18" t="s">
        <v>249</v>
      </c>
      <c r="AE1924" s="19">
        <v>42314</v>
      </c>
      <c r="AF1924" s="23">
        <v>7446.8469999999998</v>
      </c>
      <c r="AG1924" s="2">
        <f t="shared" si="580"/>
        <v>7037.7831000000006</v>
      </c>
      <c r="AH1924" s="25">
        <f t="shared" si="581"/>
        <v>1</v>
      </c>
      <c r="AI1924" s="6">
        <f t="shared" si="582"/>
        <v>2.3417459967778109E-2</v>
      </c>
      <c r="AJ1924" s="2">
        <f t="shared" si="583"/>
        <v>0.25836498953123027</v>
      </c>
    </row>
    <row r="1925" spans="29:37" x14ac:dyDescent="0.25">
      <c r="AC1925" s="18" t="s">
        <v>248</v>
      </c>
      <c r="AD1925" s="18" t="s">
        <v>249</v>
      </c>
      <c r="AE1925" s="19">
        <v>42317</v>
      </c>
      <c r="AF1925" s="23">
        <v>7543.8010000000004</v>
      </c>
      <c r="AG1925" s="2">
        <f t="shared" si="580"/>
        <v>7079.0370500000017</v>
      </c>
      <c r="AH1925" s="25">
        <f t="shared" si="581"/>
        <v>1</v>
      </c>
      <c r="AI1925" s="6">
        <f t="shared" si="582"/>
        <v>1.3019469850797272E-2</v>
      </c>
      <c r="AJ1925" s="2">
        <f t="shared" si="583"/>
        <v>0.25836498953123027</v>
      </c>
    </row>
    <row r="1926" spans="29:37" x14ac:dyDescent="0.25">
      <c r="AC1926" s="18" t="s">
        <v>248</v>
      </c>
      <c r="AD1926" s="18" t="s">
        <v>249</v>
      </c>
      <c r="AE1926" s="19">
        <v>42318</v>
      </c>
      <c r="AF1926" s="23">
        <v>7575.0079999999998</v>
      </c>
      <c r="AG1926" s="2">
        <f t="shared" si="580"/>
        <v>7117.6835999999994</v>
      </c>
      <c r="AH1926" s="25">
        <f t="shared" si="581"/>
        <v>1</v>
      </c>
      <c r="AI1926" s="6">
        <f t="shared" si="582"/>
        <v>4.1367740214779403E-3</v>
      </c>
      <c r="AJ1926" s="2">
        <f t="shared" si="583"/>
        <v>0.25836498953123027</v>
      </c>
      <c r="AK1926" s="14">
        <f t="shared" si="579"/>
        <v>0</v>
      </c>
    </row>
    <row r="1927" spans="29:37" x14ac:dyDescent="0.25">
      <c r="AC1927" s="18" t="s">
        <v>248</v>
      </c>
      <c r="AD1927" s="18" t="s">
        <v>249</v>
      </c>
      <c r="AE1927" s="19">
        <v>42319</v>
      </c>
      <c r="AF1927" s="23">
        <v>7684.6660000000002</v>
      </c>
      <c r="AG1927" s="2">
        <f t="shared" si="580"/>
        <v>7165.6921000000002</v>
      </c>
      <c r="AH1927" s="25">
        <f t="shared" si="581"/>
        <v>1</v>
      </c>
      <c r="AI1927" s="6">
        <f t="shared" si="582"/>
        <v>1.4476288341873644E-2</v>
      </c>
      <c r="AJ1927" s="2">
        <f t="shared" si="583"/>
        <v>0.25836498953123027</v>
      </c>
    </row>
    <row r="1928" spans="29:37" x14ac:dyDescent="0.25">
      <c r="AC1928" s="18" t="s">
        <v>248</v>
      </c>
      <c r="AD1928" s="18" t="s">
        <v>249</v>
      </c>
      <c r="AE1928" s="19">
        <v>42320</v>
      </c>
      <c r="AF1928" s="23">
        <v>7682.4520000000002</v>
      </c>
      <c r="AG1928" s="2">
        <f t="shared" si="580"/>
        <v>7203.3528500000002</v>
      </c>
      <c r="AH1928" s="25">
        <f t="shared" si="581"/>
        <v>1</v>
      </c>
      <c r="AI1928" s="6">
        <f t="shared" si="582"/>
        <v>-2.8810621047159479E-4</v>
      </c>
      <c r="AJ1928" s="2">
        <f t="shared" si="583"/>
        <v>0.25836498953123027</v>
      </c>
    </row>
    <row r="1929" spans="29:37" x14ac:dyDescent="0.25">
      <c r="AC1929" s="18" t="s">
        <v>248</v>
      </c>
      <c r="AD1929" s="18" t="s">
        <v>249</v>
      </c>
      <c r="AE1929" s="19">
        <v>42321</v>
      </c>
      <c r="AF1929" s="23">
        <v>7567.1080000000002</v>
      </c>
      <c r="AG1929" s="2">
        <f t="shared" si="580"/>
        <v>7229.3302500000009</v>
      </c>
      <c r="AH1929" s="25">
        <f t="shared" si="581"/>
        <v>1</v>
      </c>
      <c r="AI1929" s="6">
        <f t="shared" si="582"/>
        <v>-1.5013956481602531E-2</v>
      </c>
      <c r="AJ1929" s="2">
        <f t="shared" si="583"/>
        <v>0.25836498953123027</v>
      </c>
    </row>
    <row r="1930" spans="29:37" x14ac:dyDescent="0.25">
      <c r="AC1930" s="18" t="s">
        <v>248</v>
      </c>
      <c r="AD1930" s="18" t="s">
        <v>249</v>
      </c>
      <c r="AE1930" s="19">
        <v>42324</v>
      </c>
      <c r="AF1930" s="23">
        <v>7718.8549999999996</v>
      </c>
      <c r="AG1930" s="2">
        <f t="shared" si="580"/>
        <v>7262.9044000000013</v>
      </c>
      <c r="AH1930" s="25">
        <f t="shared" si="581"/>
        <v>1</v>
      </c>
      <c r="AI1930" s="6">
        <f t="shared" si="582"/>
        <v>2.0053499963262E-2</v>
      </c>
      <c r="AJ1930" s="2">
        <f t="shared" si="583"/>
        <v>0.25836498953123027</v>
      </c>
    </row>
    <row r="1931" spans="29:37" x14ac:dyDescent="0.25">
      <c r="AC1931" s="18" t="s">
        <v>248</v>
      </c>
      <c r="AD1931" s="18" t="s">
        <v>249</v>
      </c>
      <c r="AE1931" s="19">
        <v>42325</v>
      </c>
      <c r="AF1931" s="23">
        <v>7650.3810000000003</v>
      </c>
      <c r="AG1931" s="2">
        <f t="shared" si="580"/>
        <v>7287.3197</v>
      </c>
      <c r="AH1931" s="25">
        <f t="shared" si="581"/>
        <v>1</v>
      </c>
      <c r="AI1931" s="6">
        <f t="shared" si="582"/>
        <v>-8.8710048316750223E-3</v>
      </c>
      <c r="AJ1931" s="2">
        <f t="shared" si="583"/>
        <v>0.25836498953123027</v>
      </c>
      <c r="AK1931" s="14">
        <f t="shared" ref="AK1931" si="588">AJ1931/AJ1921-1</f>
        <v>0</v>
      </c>
    </row>
    <row r="1932" spans="29:37" x14ac:dyDescent="0.25">
      <c r="AC1932" s="18" t="s">
        <v>248</v>
      </c>
      <c r="AD1932" s="18" t="s">
        <v>249</v>
      </c>
      <c r="AE1932" s="19">
        <v>42326</v>
      </c>
      <c r="AF1932" s="23">
        <v>7526.942</v>
      </c>
      <c r="AG1932" s="2">
        <f t="shared" si="580"/>
        <v>7328.0298500000008</v>
      </c>
      <c r="AH1932" s="25">
        <f t="shared" si="581"/>
        <v>1</v>
      </c>
      <c r="AI1932" s="6">
        <f t="shared" si="582"/>
        <v>-1.6135013406521903E-2</v>
      </c>
      <c r="AJ1932" s="2">
        <f t="shared" si="583"/>
        <v>0.25836498953123027</v>
      </c>
    </row>
    <row r="1933" spans="29:37" x14ac:dyDescent="0.25">
      <c r="AC1933" s="18" t="s">
        <v>248</v>
      </c>
      <c r="AD1933" s="18" t="s">
        <v>249</v>
      </c>
      <c r="AE1933" s="19">
        <v>42327</v>
      </c>
      <c r="AF1933" s="23">
        <v>7718.6220000000003</v>
      </c>
      <c r="AG1933" s="2">
        <f t="shared" si="580"/>
        <v>7365.7461000000012</v>
      </c>
      <c r="AH1933" s="25">
        <f t="shared" si="581"/>
        <v>1</v>
      </c>
      <c r="AI1933" s="6">
        <f t="shared" si="582"/>
        <v>2.5465853197752963E-2</v>
      </c>
      <c r="AJ1933" s="2">
        <f t="shared" si="583"/>
        <v>0.25836498953123027</v>
      </c>
    </row>
    <row r="1934" spans="29:37" x14ac:dyDescent="0.25">
      <c r="AC1934" s="18" t="s">
        <v>248</v>
      </c>
      <c r="AD1934" s="18" t="s">
        <v>249</v>
      </c>
      <c r="AE1934" s="19">
        <v>42328</v>
      </c>
      <c r="AF1934" s="23">
        <v>7806.2659999999996</v>
      </c>
      <c r="AG1934" s="2">
        <f t="shared" si="580"/>
        <v>7399.1476999999995</v>
      </c>
      <c r="AH1934" s="25">
        <f t="shared" si="581"/>
        <v>1</v>
      </c>
      <c r="AI1934" s="6">
        <f t="shared" si="582"/>
        <v>1.1354876556981086E-2</v>
      </c>
      <c r="AJ1934" s="2">
        <f t="shared" si="583"/>
        <v>0.25836498953123027</v>
      </c>
    </row>
    <row r="1935" spans="29:37" x14ac:dyDescent="0.25">
      <c r="AC1935" s="18" t="s">
        <v>248</v>
      </c>
      <c r="AD1935" s="18" t="s">
        <v>249</v>
      </c>
      <c r="AE1935" s="19">
        <v>42331</v>
      </c>
      <c r="AF1935" s="23">
        <v>7744.1819999999998</v>
      </c>
      <c r="AG1935" s="2">
        <f t="shared" si="580"/>
        <v>7427.0190499999999</v>
      </c>
      <c r="AH1935" s="25">
        <f t="shared" si="581"/>
        <v>1</v>
      </c>
      <c r="AI1935" s="6">
        <f t="shared" si="582"/>
        <v>-7.9530981906074105E-3</v>
      </c>
      <c r="AJ1935" s="2">
        <f t="shared" si="583"/>
        <v>0.25836498953123027</v>
      </c>
    </row>
    <row r="1936" spans="29:37" x14ac:dyDescent="0.25">
      <c r="AC1936" s="18" t="s">
        <v>248</v>
      </c>
      <c r="AD1936" s="18" t="s">
        <v>249</v>
      </c>
      <c r="AE1936" s="19">
        <v>42332</v>
      </c>
      <c r="AF1936" s="23">
        <v>7798.4979999999996</v>
      </c>
      <c r="AG1936" s="2">
        <f t="shared" si="580"/>
        <v>7455.3721500000001</v>
      </c>
      <c r="AH1936" s="25">
        <f t="shared" si="581"/>
        <v>1</v>
      </c>
      <c r="AI1936" s="6">
        <f t="shared" si="582"/>
        <v>7.0137814426365352E-3</v>
      </c>
      <c r="AJ1936" s="2">
        <f t="shared" si="583"/>
        <v>0.25836498953123027</v>
      </c>
      <c r="AK1936" s="14">
        <f t="shared" ref="AK1936:AK1986" si="589">AJ1936/AJ1926-1</f>
        <v>0</v>
      </c>
    </row>
    <row r="1937" spans="29:37" x14ac:dyDescent="0.25">
      <c r="AC1937" s="18" t="s">
        <v>248</v>
      </c>
      <c r="AD1937" s="18" t="s">
        <v>249</v>
      </c>
      <c r="AE1937" s="19">
        <v>42333</v>
      </c>
      <c r="AF1937" s="23">
        <v>7922.384</v>
      </c>
      <c r="AG1937" s="2">
        <f t="shared" si="580"/>
        <v>7499.0465999999988</v>
      </c>
      <c r="AH1937" s="25">
        <f t="shared" si="581"/>
        <v>1</v>
      </c>
      <c r="AI1937" s="6">
        <f t="shared" si="582"/>
        <v>1.5885879562961946E-2</v>
      </c>
      <c r="AJ1937" s="2">
        <f t="shared" si="583"/>
        <v>0.25836498953123027</v>
      </c>
    </row>
    <row r="1938" spans="29:37" x14ac:dyDescent="0.25">
      <c r="AC1938" s="18" t="s">
        <v>248</v>
      </c>
      <c r="AD1938" s="18" t="s">
        <v>249</v>
      </c>
      <c r="AE1938" s="19">
        <v>42334</v>
      </c>
      <c r="AF1938" s="23">
        <v>7874.08</v>
      </c>
      <c r="AG1938" s="2">
        <f t="shared" si="580"/>
        <v>7537.3018499999989</v>
      </c>
      <c r="AH1938" s="25">
        <f t="shared" si="581"/>
        <v>1</v>
      </c>
      <c r="AI1938" s="6">
        <f t="shared" si="582"/>
        <v>-6.0971545938697247E-3</v>
      </c>
      <c r="AJ1938" s="2">
        <f t="shared" si="583"/>
        <v>0.25836498953123027</v>
      </c>
    </row>
    <row r="1939" spans="29:37" x14ac:dyDescent="0.25">
      <c r="AC1939" s="18" t="s">
        <v>248</v>
      </c>
      <c r="AD1939" s="18" t="s">
        <v>249</v>
      </c>
      <c r="AE1939" s="19">
        <v>42335</v>
      </c>
      <c r="AF1939" s="23">
        <v>7376.1239999999998</v>
      </c>
      <c r="AG1939" s="2">
        <f t="shared" si="580"/>
        <v>7551.8594999999987</v>
      </c>
      <c r="AH1939" s="25">
        <f t="shared" si="581"/>
        <v>0</v>
      </c>
      <c r="AI1939" s="6">
        <f t="shared" si="582"/>
        <v>-6.3239895962448944E-2</v>
      </c>
      <c r="AJ1939" s="2">
        <f t="shared" si="583"/>
        <v>0.25836498953123027</v>
      </c>
    </row>
    <row r="1940" spans="29:37" x14ac:dyDescent="0.25">
      <c r="AC1940" s="18" t="s">
        <v>248</v>
      </c>
      <c r="AD1940" s="18" t="s">
        <v>249</v>
      </c>
      <c r="AE1940" s="19">
        <v>42338</v>
      </c>
      <c r="AF1940" s="23">
        <v>7408.3990000000003</v>
      </c>
      <c r="AG1940" s="2">
        <f t="shared" si="580"/>
        <v>7575.4578500000007</v>
      </c>
      <c r="AH1940" s="25">
        <f t="shared" si="581"/>
        <v>0</v>
      </c>
      <c r="AI1940" s="6">
        <f t="shared" si="582"/>
        <v>4.3756043146780943E-3</v>
      </c>
      <c r="AJ1940" s="2">
        <f t="shared" si="583"/>
        <v>0.25949549249418491</v>
      </c>
    </row>
    <row r="1941" spans="29:37" x14ac:dyDescent="0.25">
      <c r="AC1941" s="18" t="s">
        <v>248</v>
      </c>
      <c r="AD1941" s="18" t="s">
        <v>249</v>
      </c>
      <c r="AE1941" s="19">
        <v>42339</v>
      </c>
      <c r="AF1941" s="23">
        <v>7443.9449999999997</v>
      </c>
      <c r="AG1941" s="2">
        <f t="shared" si="580"/>
        <v>7601.6499500000009</v>
      </c>
      <c r="AH1941" s="25">
        <f t="shared" si="581"/>
        <v>0</v>
      </c>
      <c r="AI1941" s="6">
        <f t="shared" si="582"/>
        <v>4.7980677066663535E-3</v>
      </c>
      <c r="AJ1941" s="2">
        <f t="shared" si="583"/>
        <v>0.26074056943674673</v>
      </c>
      <c r="AK1941" s="14">
        <f t="shared" ref="AK1941:AK1991" si="590">AJ1941/AJ1931-1</f>
        <v>9.1946664671038736E-3</v>
      </c>
    </row>
    <row r="1942" spans="29:37" x14ac:dyDescent="0.25">
      <c r="AC1942" s="18" t="s">
        <v>248</v>
      </c>
      <c r="AD1942" s="18" t="s">
        <v>249</v>
      </c>
      <c r="AE1942" s="19">
        <v>42340</v>
      </c>
      <c r="AF1942" s="23">
        <v>7405.86</v>
      </c>
      <c r="AG1942" s="2">
        <f t="shared" ref="AG1942:AG1990" si="591">AVERAGE(AF1923:AF1942)</f>
        <v>7608.5435499999994</v>
      </c>
      <c r="AH1942" s="25">
        <f t="shared" ref="AH1942:AH1990" si="592">IF(AF1942&gt;AG1942,1,0)</f>
        <v>0</v>
      </c>
      <c r="AI1942" s="6">
        <f t="shared" si="582"/>
        <v>-5.1162387685561583E-3</v>
      </c>
      <c r="AJ1942" s="2">
        <f t="shared" si="583"/>
        <v>0.25940655842685906</v>
      </c>
    </row>
    <row r="1943" spans="29:37" x14ac:dyDescent="0.25">
      <c r="AC1943" s="18" t="s">
        <v>248</v>
      </c>
      <c r="AD1943" s="18" t="s">
        <v>249</v>
      </c>
      <c r="AE1943" s="19">
        <v>42341</v>
      </c>
      <c r="AF1943" s="23">
        <v>7570.5079999999998</v>
      </c>
      <c r="AG1943" s="2">
        <f t="shared" si="591"/>
        <v>7623.2464000000009</v>
      </c>
      <c r="AH1943" s="25">
        <f t="shared" si="592"/>
        <v>0</v>
      </c>
      <c r="AI1943" s="6">
        <f t="shared" ref="AI1943:AI1990" si="593">AF1943/AF1942-1</f>
        <v>2.2232124290764377E-2</v>
      </c>
      <c r="AJ1943" s="2">
        <f t="shared" ref="AJ1943:AJ1991" si="594">IF(AH1942&lt;1,AJ1942*(1+AI1943), AJ1942)</f>
        <v>0.26517371727564443</v>
      </c>
    </row>
    <row r="1944" spans="29:37" x14ac:dyDescent="0.25">
      <c r="AC1944" s="18" t="s">
        <v>248</v>
      </c>
      <c r="AD1944" s="18" t="s">
        <v>249</v>
      </c>
      <c r="AE1944" s="19">
        <v>42342</v>
      </c>
      <c r="AF1944" s="23">
        <v>7511.6750000000002</v>
      </c>
      <c r="AG1944" s="2">
        <f t="shared" si="591"/>
        <v>7626.4877999999999</v>
      </c>
      <c r="AH1944" s="25">
        <f t="shared" si="592"/>
        <v>0</v>
      </c>
      <c r="AI1944" s="6">
        <f t="shared" si="593"/>
        <v>-7.7713411041900882E-3</v>
      </c>
      <c r="AJ1944" s="2">
        <f t="shared" si="594"/>
        <v>0.26311296186682931</v>
      </c>
    </row>
    <row r="1945" spans="29:37" x14ac:dyDescent="0.25">
      <c r="AC1945" s="18" t="s">
        <v>248</v>
      </c>
      <c r="AD1945" s="18" t="s">
        <v>249</v>
      </c>
      <c r="AE1945" s="19">
        <v>42345</v>
      </c>
      <c r="AF1945" s="23">
        <v>7602.2280000000001</v>
      </c>
      <c r="AG1945" s="2">
        <f t="shared" si="591"/>
        <v>7629.4091499999995</v>
      </c>
      <c r="AH1945" s="25">
        <f t="shared" si="592"/>
        <v>0</v>
      </c>
      <c r="AI1945" s="6">
        <f t="shared" si="593"/>
        <v>1.2054967766842895E-2</v>
      </c>
      <c r="AJ1945" s="2">
        <f t="shared" si="594"/>
        <v>0.26628478014117252</v>
      </c>
    </row>
    <row r="1946" spans="29:37" x14ac:dyDescent="0.25">
      <c r="AC1946" s="18" t="s">
        <v>248</v>
      </c>
      <c r="AD1946" s="18" t="s">
        <v>249</v>
      </c>
      <c r="AE1946" s="19">
        <v>42346</v>
      </c>
      <c r="AF1946" s="23">
        <v>7404.1419999999998</v>
      </c>
      <c r="AG1946" s="2">
        <f t="shared" si="591"/>
        <v>7620.8658500000001</v>
      </c>
      <c r="AH1946" s="25">
        <f t="shared" si="592"/>
        <v>0</v>
      </c>
      <c r="AI1946" s="6">
        <f t="shared" si="593"/>
        <v>-2.6056308755801671E-2</v>
      </c>
      <c r="AJ1946" s="2">
        <f t="shared" si="594"/>
        <v>0.25934638169284335</v>
      </c>
      <c r="AK1946" s="14">
        <f t="shared" ref="AK1946" si="595">AJ1946/AJ1936-1</f>
        <v>3.7984719345824924E-3</v>
      </c>
    </row>
    <row r="1947" spans="29:37" x14ac:dyDescent="0.25">
      <c r="AC1947" s="18" t="s">
        <v>248</v>
      </c>
      <c r="AD1947" s="18" t="s">
        <v>249</v>
      </c>
      <c r="AE1947" s="19">
        <v>42347</v>
      </c>
      <c r="AF1947" s="23">
        <v>7374.2740000000003</v>
      </c>
      <c r="AG1947" s="2">
        <f t="shared" si="591"/>
        <v>7605.3462500000005</v>
      </c>
      <c r="AH1947" s="25">
        <f t="shared" si="592"/>
        <v>0</v>
      </c>
      <c r="AI1947" s="6">
        <f t="shared" si="593"/>
        <v>-4.0339582898328841E-3</v>
      </c>
      <c r="AJ1947" s="2">
        <f t="shared" si="594"/>
        <v>0.25830018920647535</v>
      </c>
    </row>
    <row r="1948" spans="29:37" x14ac:dyDescent="0.25">
      <c r="AC1948" s="18" t="s">
        <v>248</v>
      </c>
      <c r="AD1948" s="18" t="s">
        <v>249</v>
      </c>
      <c r="AE1948" s="19">
        <v>42348</v>
      </c>
      <c r="AF1948" s="23">
        <v>7350.21</v>
      </c>
      <c r="AG1948" s="2">
        <f t="shared" si="591"/>
        <v>7588.7341499999993</v>
      </c>
      <c r="AH1948" s="25">
        <f t="shared" si="592"/>
        <v>0</v>
      </c>
      <c r="AI1948" s="6">
        <f t="shared" si="593"/>
        <v>-3.2632364894497057E-3</v>
      </c>
      <c r="AJ1948" s="2">
        <f t="shared" si="594"/>
        <v>0.25745729460382499</v>
      </c>
    </row>
    <row r="1949" spans="29:37" x14ac:dyDescent="0.25">
      <c r="AC1949" s="18" t="s">
        <v>248</v>
      </c>
      <c r="AD1949" s="18" t="s">
        <v>249</v>
      </c>
      <c r="AE1949" s="19">
        <v>42349</v>
      </c>
      <c r="AF1949" s="23">
        <v>7290.7020000000002</v>
      </c>
      <c r="AG1949" s="2">
        <f t="shared" si="591"/>
        <v>7574.913849999999</v>
      </c>
      <c r="AH1949" s="25">
        <f t="shared" si="592"/>
        <v>0</v>
      </c>
      <c r="AI1949" s="6">
        <f t="shared" si="593"/>
        <v>-8.0960952136061026E-3</v>
      </c>
      <c r="AJ1949" s="2">
        <f t="shared" si="594"/>
        <v>0.25537289583327499</v>
      </c>
    </row>
    <row r="1950" spans="29:37" x14ac:dyDescent="0.25">
      <c r="AC1950" s="18" t="s">
        <v>248</v>
      </c>
      <c r="AD1950" s="18" t="s">
        <v>249</v>
      </c>
      <c r="AE1950" s="19">
        <v>42352</v>
      </c>
      <c r="AF1950" s="23">
        <v>7441.03</v>
      </c>
      <c r="AG1950" s="2">
        <f t="shared" si="591"/>
        <v>7561.0225999999993</v>
      </c>
      <c r="AH1950" s="25">
        <f t="shared" si="592"/>
        <v>0</v>
      </c>
      <c r="AI1950" s="6">
        <f t="shared" si="593"/>
        <v>2.0619139281786492E-2</v>
      </c>
      <c r="AJ1950" s="2">
        <f t="shared" si="594"/>
        <v>0.26063846514125444</v>
      </c>
    </row>
    <row r="1951" spans="29:37" x14ac:dyDescent="0.25">
      <c r="AC1951" s="18" t="s">
        <v>248</v>
      </c>
      <c r="AD1951" s="18" t="s">
        <v>249</v>
      </c>
      <c r="AE1951" s="19">
        <v>42353</v>
      </c>
      <c r="AF1951" s="23">
        <v>7498.1809999999996</v>
      </c>
      <c r="AG1951" s="2">
        <f t="shared" si="591"/>
        <v>7553.4126000000015</v>
      </c>
      <c r="AH1951" s="25">
        <f t="shared" si="592"/>
        <v>0</v>
      </c>
      <c r="AI1951" s="6">
        <f t="shared" si="593"/>
        <v>7.6805227233325279E-3</v>
      </c>
      <c r="AJ1951" s="2">
        <f t="shared" si="594"/>
        <v>0.26264030479534634</v>
      </c>
      <c r="AK1951" s="14">
        <f t="shared" ref="AK1951:AK1976" si="596">AJ1951/AJ1941-1</f>
        <v>7.2859216450413822E-3</v>
      </c>
    </row>
    <row r="1952" spans="29:37" x14ac:dyDescent="0.25">
      <c r="AC1952" s="18" t="s">
        <v>248</v>
      </c>
      <c r="AD1952" s="18" t="s">
        <v>249</v>
      </c>
      <c r="AE1952" s="19">
        <v>42354</v>
      </c>
      <c r="AF1952" s="23">
        <v>7529.4030000000002</v>
      </c>
      <c r="AG1952" s="2">
        <f t="shared" si="591"/>
        <v>7553.5356500000007</v>
      </c>
      <c r="AH1952" s="25">
        <f t="shared" si="592"/>
        <v>0</v>
      </c>
      <c r="AI1952" s="6">
        <f t="shared" si="593"/>
        <v>4.1639432283644418E-3</v>
      </c>
      <c r="AJ1952" s="2">
        <f t="shared" si="594"/>
        <v>0.26373392411399449</v>
      </c>
    </row>
    <row r="1953" spans="29:37" x14ac:dyDescent="0.25">
      <c r="AC1953" s="18" t="s">
        <v>248</v>
      </c>
      <c r="AD1953" s="18" t="s">
        <v>249</v>
      </c>
      <c r="AE1953" s="19">
        <v>42355</v>
      </c>
      <c r="AF1953" s="23">
        <v>7716.2460000000001</v>
      </c>
      <c r="AG1953" s="2">
        <f t="shared" si="591"/>
        <v>7553.4168500000014</v>
      </c>
      <c r="AH1953" s="25">
        <f t="shared" si="592"/>
        <v>1</v>
      </c>
      <c r="AI1953" s="6">
        <f t="shared" si="593"/>
        <v>2.4815114823844686E-2</v>
      </c>
      <c r="AJ1953" s="2">
        <f t="shared" si="594"/>
        <v>0.27027851172382639</v>
      </c>
    </row>
    <row r="1954" spans="29:37" x14ac:dyDescent="0.25">
      <c r="AC1954" s="18" t="s">
        <v>248</v>
      </c>
      <c r="AD1954" s="18" t="s">
        <v>249</v>
      </c>
      <c r="AE1954" s="19">
        <v>42356</v>
      </c>
      <c r="AF1954" s="23">
        <v>7699.37</v>
      </c>
      <c r="AG1954" s="2">
        <f t="shared" si="591"/>
        <v>7548.0720500000007</v>
      </c>
      <c r="AH1954" s="25">
        <f t="shared" si="592"/>
        <v>1</v>
      </c>
      <c r="AI1954" s="6">
        <f t="shared" si="593"/>
        <v>-2.1870738698585024E-3</v>
      </c>
      <c r="AJ1954" s="2">
        <f t="shared" si="594"/>
        <v>0.27027851172382639</v>
      </c>
    </row>
    <row r="1955" spans="29:37" x14ac:dyDescent="0.25">
      <c r="AC1955" s="18" t="s">
        <v>248</v>
      </c>
      <c r="AD1955" s="18" t="s">
        <v>249</v>
      </c>
      <c r="AE1955" s="19">
        <v>42359</v>
      </c>
      <c r="AF1955" s="23">
        <v>7788.5640000000003</v>
      </c>
      <c r="AG1955" s="2">
        <f t="shared" si="591"/>
        <v>7550.2911500000018</v>
      </c>
      <c r="AH1955" s="25">
        <f t="shared" si="592"/>
        <v>1</v>
      </c>
      <c r="AI1955" s="6">
        <f t="shared" si="593"/>
        <v>1.1584584193252256E-2</v>
      </c>
      <c r="AJ1955" s="2">
        <f t="shared" si="594"/>
        <v>0.27027851172382639</v>
      </c>
    </row>
    <row r="1956" spans="29:37" x14ac:dyDescent="0.25">
      <c r="AC1956" s="18" t="s">
        <v>248</v>
      </c>
      <c r="AD1956" s="18" t="s">
        <v>249</v>
      </c>
      <c r="AE1956" s="19">
        <v>42360</v>
      </c>
      <c r="AF1956" s="23">
        <v>7856.6080000000002</v>
      </c>
      <c r="AG1956" s="2">
        <f t="shared" si="591"/>
        <v>7553.1966500000026</v>
      </c>
      <c r="AH1956" s="25">
        <f t="shared" si="592"/>
        <v>1</v>
      </c>
      <c r="AI1956" s="6">
        <f t="shared" si="593"/>
        <v>8.736398648069077E-3</v>
      </c>
      <c r="AJ1956" s="2">
        <f t="shared" si="594"/>
        <v>0.27027851172382639</v>
      </c>
      <c r="AK1956" s="14">
        <f t="shared" ref="AK1956" si="597">AJ1956/AJ1946-1</f>
        <v>4.2152622140418039E-2</v>
      </c>
    </row>
    <row r="1957" spans="29:37" x14ac:dyDescent="0.25">
      <c r="AC1957" s="18" t="s">
        <v>248</v>
      </c>
      <c r="AD1957" s="18" t="s">
        <v>249</v>
      </c>
      <c r="AE1957" s="19">
        <v>42361</v>
      </c>
      <c r="AF1957" s="23">
        <v>7773.2830000000004</v>
      </c>
      <c r="AG1957" s="2">
        <f t="shared" si="591"/>
        <v>7545.7416000000012</v>
      </c>
      <c r="AH1957" s="25">
        <f t="shared" si="592"/>
        <v>1</v>
      </c>
      <c r="AI1957" s="6">
        <f t="shared" si="593"/>
        <v>-1.0605721960418535E-2</v>
      </c>
      <c r="AJ1957" s="2">
        <f t="shared" si="594"/>
        <v>0.27027851172382639</v>
      </c>
    </row>
    <row r="1958" spans="29:37" x14ac:dyDescent="0.25">
      <c r="AC1958" s="18" t="s">
        <v>248</v>
      </c>
      <c r="AD1958" s="18" t="s">
        <v>249</v>
      </c>
      <c r="AE1958" s="19">
        <v>42362</v>
      </c>
      <c r="AF1958" s="23">
        <v>7753.0370000000003</v>
      </c>
      <c r="AG1958" s="2">
        <f t="shared" si="591"/>
        <v>7539.6894500000008</v>
      </c>
      <c r="AH1958" s="25">
        <f t="shared" si="592"/>
        <v>1</v>
      </c>
      <c r="AI1958" s="6">
        <f t="shared" si="593"/>
        <v>-2.6045623194215217E-3</v>
      </c>
      <c r="AJ1958" s="2">
        <f t="shared" si="594"/>
        <v>0.27027851172382639</v>
      </c>
    </row>
    <row r="1959" spans="29:37" x14ac:dyDescent="0.25">
      <c r="AC1959" s="18" t="s">
        <v>248</v>
      </c>
      <c r="AD1959" s="18" t="s">
        <v>249</v>
      </c>
      <c r="AE1959" s="19">
        <v>42363</v>
      </c>
      <c r="AF1959" s="23">
        <v>7792.1239999999998</v>
      </c>
      <c r="AG1959" s="2">
        <f t="shared" si="591"/>
        <v>7560.4894500000009</v>
      </c>
      <c r="AH1959" s="25">
        <f t="shared" si="592"/>
        <v>1</v>
      </c>
      <c r="AI1959" s="6">
        <f t="shared" si="593"/>
        <v>5.0415082502508479E-3</v>
      </c>
      <c r="AJ1959" s="2">
        <f t="shared" si="594"/>
        <v>0.27027851172382639</v>
      </c>
    </row>
    <row r="1960" spans="29:37" x14ac:dyDescent="0.25">
      <c r="AC1960" s="18" t="s">
        <v>248</v>
      </c>
      <c r="AD1960" s="18" t="s">
        <v>249</v>
      </c>
      <c r="AE1960" s="19">
        <v>42366</v>
      </c>
      <c r="AF1960" s="23">
        <v>7603.3609999999999</v>
      </c>
      <c r="AG1960" s="2">
        <f t="shared" si="591"/>
        <v>7570.2375500000007</v>
      </c>
      <c r="AH1960" s="25">
        <f t="shared" si="592"/>
        <v>1</v>
      </c>
      <c r="AI1960" s="6">
        <f t="shared" si="593"/>
        <v>-2.4224845497838543E-2</v>
      </c>
      <c r="AJ1960" s="2">
        <f t="shared" si="594"/>
        <v>0.27027851172382639</v>
      </c>
    </row>
    <row r="1961" spans="29:37" x14ac:dyDescent="0.25">
      <c r="AC1961" s="18" t="s">
        <v>248</v>
      </c>
      <c r="AD1961" s="18" t="s">
        <v>249</v>
      </c>
      <c r="AE1961" s="19">
        <v>42367</v>
      </c>
      <c r="AF1961" s="23">
        <v>7674.3879999999999</v>
      </c>
      <c r="AG1961" s="2">
        <f t="shared" si="591"/>
        <v>7581.7596999999996</v>
      </c>
      <c r="AH1961" s="25">
        <f t="shared" si="592"/>
        <v>1</v>
      </c>
      <c r="AI1961" s="6">
        <f t="shared" si="593"/>
        <v>9.3415267274563618E-3</v>
      </c>
      <c r="AJ1961" s="2">
        <f t="shared" si="594"/>
        <v>0.27027851172382639</v>
      </c>
      <c r="AK1961" s="14">
        <f t="shared" si="589"/>
        <v>2.9082386781540848E-2</v>
      </c>
    </row>
    <row r="1962" spans="29:37" x14ac:dyDescent="0.25">
      <c r="AC1962" s="18" t="s">
        <v>248</v>
      </c>
      <c r="AD1962" s="18" t="s">
        <v>249</v>
      </c>
      <c r="AE1962" s="19">
        <v>42368</v>
      </c>
      <c r="AF1962" s="23">
        <v>7741.0469999999996</v>
      </c>
      <c r="AG1962" s="2">
        <f t="shared" si="591"/>
        <v>7598.5190499999999</v>
      </c>
      <c r="AH1962" s="25">
        <f t="shared" si="592"/>
        <v>1</v>
      </c>
      <c r="AI1962" s="6">
        <f t="shared" si="593"/>
        <v>8.6859043353033627E-3</v>
      </c>
      <c r="AJ1962" s="2">
        <f t="shared" si="594"/>
        <v>0.27027851172382639</v>
      </c>
    </row>
    <row r="1963" spans="29:37" x14ac:dyDescent="0.25">
      <c r="AC1963" s="18" t="s">
        <v>248</v>
      </c>
      <c r="AD1963" s="18" t="s">
        <v>249</v>
      </c>
      <c r="AE1963" s="19">
        <v>42369</v>
      </c>
      <c r="AF1963" s="23">
        <v>7617.6890000000003</v>
      </c>
      <c r="AG1963" s="2">
        <f t="shared" si="591"/>
        <v>7600.8780999999999</v>
      </c>
      <c r="AH1963" s="25">
        <f t="shared" si="592"/>
        <v>1</v>
      </c>
      <c r="AI1963" s="6">
        <f t="shared" si="593"/>
        <v>-1.593557047257288E-2</v>
      </c>
      <c r="AJ1963" s="2">
        <f t="shared" si="594"/>
        <v>0.27027851172382639</v>
      </c>
    </row>
    <row r="1964" spans="29:37" x14ac:dyDescent="0.25">
      <c r="AC1964" s="18" t="s">
        <v>248</v>
      </c>
      <c r="AD1964" s="18" t="s">
        <v>249</v>
      </c>
      <c r="AE1964" s="19">
        <v>42373</v>
      </c>
      <c r="AF1964" s="23">
        <v>6983.4040000000005</v>
      </c>
      <c r="AG1964" s="2">
        <f t="shared" si="591"/>
        <v>7574.4645499999997</v>
      </c>
      <c r="AH1964" s="25">
        <f t="shared" si="592"/>
        <v>0</v>
      </c>
      <c r="AI1964" s="6">
        <f t="shared" si="593"/>
        <v>-8.3264753916837519E-2</v>
      </c>
      <c r="AJ1964" s="2">
        <f t="shared" si="594"/>
        <v>0.27027851172382639</v>
      </c>
    </row>
    <row r="1965" spans="29:37" x14ac:dyDescent="0.25">
      <c r="AC1965" s="18" t="s">
        <v>248</v>
      </c>
      <c r="AD1965" s="18" t="s">
        <v>249</v>
      </c>
      <c r="AE1965" s="19">
        <v>42374</v>
      </c>
      <c r="AF1965" s="23">
        <v>6889.741</v>
      </c>
      <c r="AG1965" s="2">
        <f t="shared" si="591"/>
        <v>7538.8402000000006</v>
      </c>
      <c r="AH1965" s="25">
        <f t="shared" si="592"/>
        <v>0</v>
      </c>
      <c r="AI1965" s="6">
        <f t="shared" si="593"/>
        <v>-1.3412227045721647E-2</v>
      </c>
      <c r="AJ1965" s="2">
        <f t="shared" si="594"/>
        <v>0.26665347495900671</v>
      </c>
    </row>
    <row r="1966" spans="29:37" x14ac:dyDescent="0.25">
      <c r="AC1966" s="18" t="s">
        <v>248</v>
      </c>
      <c r="AD1966" s="18" t="s">
        <v>249</v>
      </c>
      <c r="AE1966" s="19">
        <v>42375</v>
      </c>
      <c r="AF1966" s="23">
        <v>7065.607</v>
      </c>
      <c r="AG1966" s="2">
        <f t="shared" si="591"/>
        <v>7521.91345</v>
      </c>
      <c r="AH1966" s="25">
        <f t="shared" si="592"/>
        <v>0</v>
      </c>
      <c r="AI1966" s="6">
        <f t="shared" si="593"/>
        <v>2.5525778109801278E-2</v>
      </c>
      <c r="AJ1966" s="2">
        <f t="shared" si="594"/>
        <v>0.27346001239301776</v>
      </c>
      <c r="AK1966" s="14">
        <f t="shared" si="590"/>
        <v>1.1771193532552404E-2</v>
      </c>
    </row>
    <row r="1967" spans="29:37" x14ac:dyDescent="0.25">
      <c r="AC1967" s="18" t="s">
        <v>248</v>
      </c>
      <c r="AD1967" s="18" t="s">
        <v>249</v>
      </c>
      <c r="AE1967" s="19">
        <v>42376</v>
      </c>
      <c r="AF1967" s="23">
        <v>6462.2430000000004</v>
      </c>
      <c r="AG1967" s="2">
        <f t="shared" si="591"/>
        <v>7476.3118999999988</v>
      </c>
      <c r="AH1967" s="25">
        <f t="shared" si="592"/>
        <v>0</v>
      </c>
      <c r="AI1967" s="6">
        <f t="shared" si="593"/>
        <v>-8.5394503260654009E-2</v>
      </c>
      <c r="AJ1967" s="2">
        <f t="shared" si="594"/>
        <v>0.25010803047306374</v>
      </c>
    </row>
    <row r="1968" spans="29:37" x14ac:dyDescent="0.25">
      <c r="AC1968" s="18" t="s">
        <v>248</v>
      </c>
      <c r="AD1968" s="18" t="s">
        <v>249</v>
      </c>
      <c r="AE1968" s="19">
        <v>42377</v>
      </c>
      <c r="AF1968" s="23">
        <v>6570.4319999999998</v>
      </c>
      <c r="AG1968" s="2">
        <f t="shared" si="591"/>
        <v>7437.3229999999994</v>
      </c>
      <c r="AH1968" s="25">
        <f t="shared" si="592"/>
        <v>0</v>
      </c>
      <c r="AI1968" s="6">
        <f t="shared" si="593"/>
        <v>1.6741710269947863E-2</v>
      </c>
      <c r="AJ1968" s="2">
        <f t="shared" si="594"/>
        <v>0.25429526665543106</v>
      </c>
    </row>
    <row r="1969" spans="29:37" x14ac:dyDescent="0.25">
      <c r="AC1969" s="18" t="s">
        <v>248</v>
      </c>
      <c r="AD1969" s="18" t="s">
        <v>249</v>
      </c>
      <c r="AE1969" s="19">
        <v>42380</v>
      </c>
      <c r="AF1969" s="23">
        <v>6128.6559999999999</v>
      </c>
      <c r="AG1969" s="2">
        <f t="shared" si="591"/>
        <v>7379.2206999999999</v>
      </c>
      <c r="AH1969" s="25">
        <f t="shared" si="592"/>
        <v>0</v>
      </c>
      <c r="AI1969" s="6">
        <f t="shared" si="593"/>
        <v>-6.7236979242765171E-2</v>
      </c>
      <c r="AJ1969" s="2">
        <f t="shared" si="594"/>
        <v>0.23719722108978641</v>
      </c>
    </row>
    <row r="1970" spans="29:37" x14ac:dyDescent="0.25">
      <c r="AC1970" s="18" t="s">
        <v>248</v>
      </c>
      <c r="AD1970" s="18" t="s">
        <v>249</v>
      </c>
      <c r="AE1970" s="19">
        <v>42381</v>
      </c>
      <c r="AF1970" s="23">
        <v>6136.6629999999996</v>
      </c>
      <c r="AG1970" s="2">
        <f t="shared" si="591"/>
        <v>7314.0023499999998</v>
      </c>
      <c r="AH1970" s="25">
        <f t="shared" si="592"/>
        <v>0</v>
      </c>
      <c r="AI1970" s="6">
        <f t="shared" si="593"/>
        <v>1.3064854676130278E-3</v>
      </c>
      <c r="AJ1970" s="2">
        <f t="shared" si="594"/>
        <v>0.23750711581209841</v>
      </c>
    </row>
    <row r="1971" spans="29:37" x14ac:dyDescent="0.25">
      <c r="AC1971" s="18" t="s">
        <v>248</v>
      </c>
      <c r="AD1971" s="18" t="s">
        <v>249</v>
      </c>
      <c r="AE1971" s="19">
        <v>42382</v>
      </c>
      <c r="AF1971" s="23">
        <v>5924.0439999999999</v>
      </c>
      <c r="AG1971" s="2">
        <f t="shared" si="591"/>
        <v>7235.2955000000002</v>
      </c>
      <c r="AH1971" s="25">
        <f t="shared" si="592"/>
        <v>0</v>
      </c>
      <c r="AI1971" s="6">
        <f t="shared" si="593"/>
        <v>-3.4647331945717008E-2</v>
      </c>
      <c r="AJ1971" s="2">
        <f t="shared" si="594"/>
        <v>0.22927812793108679</v>
      </c>
      <c r="AK1971" s="14">
        <f t="shared" ref="AK1971" si="598">AJ1971/AJ1961-1</f>
        <v>-0.15169679428542304</v>
      </c>
    </row>
    <row r="1972" spans="29:37" x14ac:dyDescent="0.25">
      <c r="AC1972" s="18" t="s">
        <v>248</v>
      </c>
      <c r="AD1972" s="18" t="s">
        <v>249</v>
      </c>
      <c r="AE1972" s="19">
        <v>42383</v>
      </c>
      <c r="AF1972" s="23">
        <v>6124.82</v>
      </c>
      <c r="AG1972" s="2">
        <f t="shared" si="591"/>
        <v>7165.0663499999991</v>
      </c>
      <c r="AH1972" s="25">
        <f t="shared" si="592"/>
        <v>0</v>
      </c>
      <c r="AI1972" s="6">
        <f t="shared" si="593"/>
        <v>3.3891713160806969E-2</v>
      </c>
      <c r="AJ1972" s="2">
        <f t="shared" si="594"/>
        <v>0.23704875647697399</v>
      </c>
    </row>
    <row r="1973" spans="29:37" x14ac:dyDescent="0.25">
      <c r="AC1973" s="18" t="s">
        <v>248</v>
      </c>
      <c r="AD1973" s="18" t="s">
        <v>249</v>
      </c>
      <c r="AE1973" s="19">
        <v>42384</v>
      </c>
      <c r="AF1973" s="23">
        <v>5893.6819999999998</v>
      </c>
      <c r="AG1973" s="2">
        <f t="shared" si="591"/>
        <v>7073.93815</v>
      </c>
      <c r="AH1973" s="25">
        <f t="shared" si="592"/>
        <v>0</v>
      </c>
      <c r="AI1973" s="6">
        <f t="shared" si="593"/>
        <v>-3.7737925359439095E-2</v>
      </c>
      <c r="AJ1973" s="2">
        <f t="shared" si="594"/>
        <v>0.22810302819849809</v>
      </c>
    </row>
    <row r="1974" spans="29:37" x14ac:dyDescent="0.25">
      <c r="AC1974" s="18" t="s">
        <v>248</v>
      </c>
      <c r="AD1974" s="18" t="s">
        <v>249</v>
      </c>
      <c r="AE1974" s="19">
        <v>42387</v>
      </c>
      <c r="AF1974" s="23">
        <v>5978.9080000000004</v>
      </c>
      <c r="AG1974" s="2">
        <f t="shared" si="591"/>
        <v>6987.9150499999987</v>
      </c>
      <c r="AH1974" s="25">
        <f t="shared" si="592"/>
        <v>0</v>
      </c>
      <c r="AI1974" s="6">
        <f t="shared" si="593"/>
        <v>1.4460569810179846E-2</v>
      </c>
      <c r="AJ1974" s="2">
        <f t="shared" si="594"/>
        <v>0.2314015279616759</v>
      </c>
    </row>
    <row r="1975" spans="29:37" x14ac:dyDescent="0.25">
      <c r="AC1975" s="18" t="s">
        <v>248</v>
      </c>
      <c r="AD1975" s="18" t="s">
        <v>249</v>
      </c>
      <c r="AE1975" s="19">
        <v>42388</v>
      </c>
      <c r="AF1975" s="23">
        <v>6197.0950000000003</v>
      </c>
      <c r="AG1975" s="2">
        <f t="shared" si="591"/>
        <v>6908.3415999999997</v>
      </c>
      <c r="AH1975" s="25">
        <f t="shared" si="592"/>
        <v>0</v>
      </c>
      <c r="AI1975" s="6">
        <f t="shared" si="593"/>
        <v>3.6492784301079606E-2</v>
      </c>
      <c r="AJ1975" s="2">
        <f t="shared" si="594"/>
        <v>0.23984601400852157</v>
      </c>
    </row>
    <row r="1976" spans="29:37" x14ac:dyDescent="0.25">
      <c r="AC1976" s="18" t="s">
        <v>248</v>
      </c>
      <c r="AD1976" s="18" t="s">
        <v>249</v>
      </c>
      <c r="AE1976" s="19">
        <v>42389</v>
      </c>
      <c r="AF1976" s="23">
        <v>6138.5029999999997</v>
      </c>
      <c r="AG1976" s="2">
        <f t="shared" si="591"/>
        <v>6822.436349999999</v>
      </c>
      <c r="AH1976" s="25">
        <f t="shared" si="592"/>
        <v>0</v>
      </c>
      <c r="AI1976" s="6">
        <f t="shared" si="593"/>
        <v>-9.4547525897216156E-3</v>
      </c>
      <c r="AJ1976" s="2">
        <f t="shared" si="594"/>
        <v>0.2375783292864401</v>
      </c>
      <c r="AK1976" s="14">
        <f t="shared" si="596"/>
        <v>-0.13121363812054676</v>
      </c>
    </row>
    <row r="1977" spans="29:37" x14ac:dyDescent="0.25">
      <c r="AC1977" s="18" t="s">
        <v>248</v>
      </c>
      <c r="AD1977" s="18" t="s">
        <v>249</v>
      </c>
      <c r="AE1977" s="19">
        <v>42390</v>
      </c>
      <c r="AF1977" s="23">
        <v>5886.884</v>
      </c>
      <c r="AG1977" s="2">
        <f t="shared" si="591"/>
        <v>6728.116399999999</v>
      </c>
      <c r="AH1977" s="25">
        <f t="shared" si="592"/>
        <v>0</v>
      </c>
      <c r="AI1977" s="6">
        <f t="shared" si="593"/>
        <v>-4.0990287045554852E-2</v>
      </c>
      <c r="AJ1977" s="2">
        <f t="shared" si="594"/>
        <v>0.22783992537318556</v>
      </c>
    </row>
    <row r="1978" spans="29:37" x14ac:dyDescent="0.25">
      <c r="AC1978" s="18" t="s">
        <v>248</v>
      </c>
      <c r="AD1978" s="18" t="s">
        <v>249</v>
      </c>
      <c r="AE1978" s="19">
        <v>42391</v>
      </c>
      <c r="AF1978" s="23">
        <v>5980.6109999999999</v>
      </c>
      <c r="AG1978" s="2">
        <f t="shared" si="591"/>
        <v>6639.4951000000001</v>
      </c>
      <c r="AH1978" s="25">
        <f t="shared" si="592"/>
        <v>0</v>
      </c>
      <c r="AI1978" s="6">
        <f t="shared" si="593"/>
        <v>1.5921326120915458E-2</v>
      </c>
      <c r="AJ1978" s="2">
        <f t="shared" si="594"/>
        <v>0.23146743912841708</v>
      </c>
    </row>
    <row r="1979" spans="29:37" x14ac:dyDescent="0.25">
      <c r="AC1979" s="18" t="s">
        <v>248</v>
      </c>
      <c r="AD1979" s="18" t="s">
        <v>249</v>
      </c>
      <c r="AE1979" s="19">
        <v>42394</v>
      </c>
      <c r="AF1979" s="23">
        <v>6041.326</v>
      </c>
      <c r="AG1979" s="2">
        <f t="shared" si="591"/>
        <v>6551.9552000000003</v>
      </c>
      <c r="AH1979" s="25">
        <f t="shared" si="592"/>
        <v>0</v>
      </c>
      <c r="AI1979" s="6">
        <f t="shared" si="593"/>
        <v>1.0151972766662132E-2</v>
      </c>
      <c r="AJ1979" s="2">
        <f t="shared" si="594"/>
        <v>0.2338172902668178</v>
      </c>
    </row>
    <row r="1980" spans="29:37" x14ac:dyDescent="0.25">
      <c r="AC1980" s="18" t="s">
        <v>248</v>
      </c>
      <c r="AD1980" s="18" t="s">
        <v>249</v>
      </c>
      <c r="AE1980" s="19">
        <v>42395</v>
      </c>
      <c r="AF1980" s="23">
        <v>5589.3069999999998</v>
      </c>
      <c r="AG1980" s="2">
        <f t="shared" si="591"/>
        <v>6451.2525000000005</v>
      </c>
      <c r="AH1980" s="25">
        <f t="shared" si="592"/>
        <v>0</v>
      </c>
      <c r="AI1980" s="6">
        <f t="shared" si="593"/>
        <v>-7.4821156812262757E-2</v>
      </c>
      <c r="AJ1980" s="2">
        <f t="shared" si="594"/>
        <v>0.21632281012634585</v>
      </c>
    </row>
    <row r="1981" spans="29:37" x14ac:dyDescent="0.25">
      <c r="AC1981" s="18" t="s">
        <v>248</v>
      </c>
      <c r="AD1981" s="18" t="s">
        <v>249</v>
      </c>
      <c r="AE1981" s="19">
        <v>42396</v>
      </c>
      <c r="AF1981" s="23">
        <v>5514.1890000000003</v>
      </c>
      <c r="AG1981" s="2">
        <f t="shared" si="591"/>
        <v>6343.2425499999999</v>
      </c>
      <c r="AH1981" s="25">
        <f t="shared" si="592"/>
        <v>0</v>
      </c>
      <c r="AI1981" s="6">
        <f t="shared" si="593"/>
        <v>-1.3439590990439343E-2</v>
      </c>
      <c r="AJ1981" s="2">
        <f t="shared" si="594"/>
        <v>0.21341552003634529</v>
      </c>
      <c r="AK1981" s="14">
        <f t="shared" ref="AK1981" si="599">AJ1981/AJ1971-1</f>
        <v>-6.9185002677225604E-2</v>
      </c>
    </row>
    <row r="1982" spans="29:37" x14ac:dyDescent="0.25">
      <c r="AC1982" s="18" t="s">
        <v>248</v>
      </c>
      <c r="AD1982" s="18" t="s">
        <v>249</v>
      </c>
      <c r="AE1982" s="19">
        <v>42397</v>
      </c>
      <c r="AF1982" s="23">
        <v>5271.2330000000002</v>
      </c>
      <c r="AG1982" s="2">
        <f t="shared" si="591"/>
        <v>6219.7518500000006</v>
      </c>
      <c r="AH1982" s="25">
        <f t="shared" si="592"/>
        <v>0</v>
      </c>
      <c r="AI1982" s="6">
        <f t="shared" si="593"/>
        <v>-4.4060151003166625E-2</v>
      </c>
      <c r="AJ1982" s="2">
        <f t="shared" si="594"/>
        <v>0.20401239999712459</v>
      </c>
    </row>
    <row r="1983" spans="29:37" x14ac:dyDescent="0.25">
      <c r="AC1983" s="18" t="s">
        <v>248</v>
      </c>
      <c r="AD1983" s="18" t="s">
        <v>249</v>
      </c>
      <c r="AE1983" s="19">
        <v>42398</v>
      </c>
      <c r="AF1983" s="23">
        <v>5469.125</v>
      </c>
      <c r="AG1983" s="2">
        <f t="shared" si="591"/>
        <v>6112.3236500000012</v>
      </c>
      <c r="AH1983" s="25">
        <f t="shared" si="592"/>
        <v>0</v>
      </c>
      <c r="AI1983" s="6">
        <f t="shared" si="593"/>
        <v>3.754188061882302E-2</v>
      </c>
      <c r="AJ1983" s="2">
        <f t="shared" si="594"/>
        <v>0.21167140916257621</v>
      </c>
    </row>
    <row r="1984" spans="29:37" x14ac:dyDescent="0.25">
      <c r="AC1984" s="18" t="s">
        <v>248</v>
      </c>
      <c r="AD1984" s="18" t="s">
        <v>249</v>
      </c>
      <c r="AE1984" s="19">
        <v>42401</v>
      </c>
      <c r="AF1984" s="23">
        <v>5399.4769999999999</v>
      </c>
      <c r="AG1984" s="2">
        <f t="shared" si="591"/>
        <v>6033.127300000001</v>
      </c>
      <c r="AH1984" s="25">
        <f t="shared" si="592"/>
        <v>0</v>
      </c>
      <c r="AI1984" s="6">
        <f t="shared" si="593"/>
        <v>-1.2734761044956966E-2</v>
      </c>
      <c r="AJ1984" s="2">
        <f t="shared" si="594"/>
        <v>0.20897582434684148</v>
      </c>
    </row>
    <row r="1985" spans="29:37" x14ac:dyDescent="0.25">
      <c r="AC1985" s="18" t="s">
        <v>248</v>
      </c>
      <c r="AD1985" s="18" t="s">
        <v>249</v>
      </c>
      <c r="AE1985" s="19">
        <v>42402</v>
      </c>
      <c r="AF1985" s="23">
        <v>5586.6270000000004</v>
      </c>
      <c r="AG1985" s="2">
        <f t="shared" si="591"/>
        <v>5967.9715999999999</v>
      </c>
      <c r="AH1985" s="25">
        <f t="shared" si="592"/>
        <v>0</v>
      </c>
      <c r="AI1985" s="6">
        <f t="shared" si="593"/>
        <v>3.466076436662302E-2</v>
      </c>
      <c r="AJ1985" s="2">
        <f t="shared" si="594"/>
        <v>0.21621908615284816</v>
      </c>
    </row>
    <row r="1986" spans="29:37" x14ac:dyDescent="0.25">
      <c r="AC1986" s="18" t="s">
        <v>248</v>
      </c>
      <c r="AD1986" s="18" t="s">
        <v>249</v>
      </c>
      <c r="AE1986" s="19">
        <v>42403</v>
      </c>
      <c r="AF1986" s="23">
        <v>5610.1729999999998</v>
      </c>
      <c r="AG1986" s="2">
        <f t="shared" si="591"/>
        <v>5895.1999000000005</v>
      </c>
      <c r="AH1986" s="25">
        <f t="shared" si="592"/>
        <v>0</v>
      </c>
      <c r="AI1986" s="6">
        <f t="shared" si="593"/>
        <v>4.2147077297265412E-3</v>
      </c>
      <c r="AJ1986" s="2">
        <f t="shared" si="594"/>
        <v>0.21713038640657098</v>
      </c>
      <c r="AK1986" s="14">
        <f t="shared" si="589"/>
        <v>-8.6068215654533597E-2</v>
      </c>
    </row>
    <row r="1987" spans="29:37" x14ac:dyDescent="0.25">
      <c r="AC1987" s="18" t="s">
        <v>248</v>
      </c>
      <c r="AD1987" s="18" t="s">
        <v>249</v>
      </c>
      <c r="AE1987" s="19">
        <v>42404</v>
      </c>
      <c r="AF1987" s="23">
        <v>5721.4849999999997</v>
      </c>
      <c r="AG1987" s="2">
        <f t="shared" si="591"/>
        <v>5858.1619999999994</v>
      </c>
      <c r="AH1987" s="25">
        <f t="shared" si="592"/>
        <v>0</v>
      </c>
      <c r="AI1987" s="6">
        <f t="shared" si="593"/>
        <v>1.9841099374297455E-2</v>
      </c>
      <c r="AJ1987" s="2">
        <f t="shared" si="594"/>
        <v>0.22143849198044335</v>
      </c>
    </row>
    <row r="1988" spans="29:37" x14ac:dyDescent="0.25">
      <c r="AC1988" s="18" t="s">
        <v>248</v>
      </c>
      <c r="AD1988" s="18" t="s">
        <v>249</v>
      </c>
      <c r="AE1988" s="19">
        <v>42405</v>
      </c>
      <c r="AF1988" s="23">
        <v>5664.1970000000001</v>
      </c>
      <c r="AG1988" s="2">
        <f t="shared" si="591"/>
        <v>5812.8502499999995</v>
      </c>
      <c r="AH1988" s="25">
        <f t="shared" si="592"/>
        <v>0</v>
      </c>
      <c r="AI1988" s="6">
        <f t="shared" si="593"/>
        <v>-1.0012785142318736E-2</v>
      </c>
      <c r="AJ1988" s="2">
        <f t="shared" si="594"/>
        <v>0.21922127593800411</v>
      </c>
    </row>
    <row r="1989" spans="29:37" x14ac:dyDescent="0.25">
      <c r="AC1989" s="18" t="s">
        <v>248</v>
      </c>
      <c r="AD1989" s="18" t="s">
        <v>249</v>
      </c>
      <c r="AE1989" s="19">
        <v>42415</v>
      </c>
      <c r="AF1989" s="23">
        <v>5668.04</v>
      </c>
      <c r="AG1989" s="2">
        <f t="shared" si="591"/>
        <v>5789.8194499999981</v>
      </c>
      <c r="AH1989" s="25">
        <f t="shared" si="592"/>
        <v>0</v>
      </c>
      <c r="AI1989" s="6">
        <f t="shared" si="593"/>
        <v>6.7847216472172178E-4</v>
      </c>
      <c r="AJ1989" s="2">
        <f t="shared" si="594"/>
        <v>0.21937001147164284</v>
      </c>
    </row>
    <row r="1990" spans="29:37" x14ac:dyDescent="0.25">
      <c r="AF1990" s="23">
        <v>5894</v>
      </c>
      <c r="AG1990" s="2">
        <f t="shared" si="591"/>
        <v>5777.6862999999985</v>
      </c>
      <c r="AH1990" s="25">
        <f t="shared" si="592"/>
        <v>1</v>
      </c>
      <c r="AI1990" s="6">
        <f t="shared" si="593"/>
        <v>3.9865632564343167E-2</v>
      </c>
      <c r="AJ1990" s="2">
        <f t="shared" si="594"/>
        <v>0.2281153357446071</v>
      </c>
    </row>
    <row r="1991" spans="29:37" x14ac:dyDescent="0.25">
      <c r="AJ1991" s="2">
        <f t="shared" si="594"/>
        <v>0.2281153357446071</v>
      </c>
      <c r="AK1991" s="14">
        <f t="shared" si="590"/>
        <v>6.8878850543570458E-2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334"/>
  <sheetViews>
    <sheetView workbookViewId="0">
      <pane xSplit="2" ySplit="1" topLeftCell="S2274" activePane="bottomRight" state="frozen"/>
      <selection pane="topRight" activeCell="C1" sqref="C1"/>
      <selection pane="bottomLeft" activeCell="A2" sqref="A2"/>
      <selection pane="bottomRight" activeCell="N2248" sqref="N2248"/>
    </sheetView>
  </sheetViews>
  <sheetFormatPr defaultRowHeight="14" x14ac:dyDescent="0.25"/>
  <cols>
    <col min="1" max="1" width="11" style="18" customWidth="1"/>
    <col min="2" max="2" width="11.36328125" style="72" bestFit="1" customWidth="1"/>
    <col min="3" max="3" width="12.453125" style="23" bestFit="1" customWidth="1"/>
    <col min="4" max="4" width="13.6328125" style="23" bestFit="1" customWidth="1"/>
    <col min="5" max="6" width="12.453125" style="23" bestFit="1" customWidth="1"/>
    <col min="7" max="7" width="12.26953125" style="162" customWidth="1"/>
    <col min="8" max="8" width="12.81640625" style="162" customWidth="1"/>
    <col min="9" max="9" width="15.7265625" style="112" bestFit="1" customWidth="1"/>
    <col min="10" max="10" width="9.6328125" style="38" bestFit="1" customWidth="1"/>
    <col min="11" max="11" width="9.6328125" style="17" bestFit="1" customWidth="1"/>
    <col min="12" max="14" width="11.36328125" style="18" customWidth="1"/>
    <col min="15" max="15" width="9.6328125" style="146" bestFit="1" customWidth="1"/>
    <col min="16" max="16" width="9.6328125" style="146" customWidth="1"/>
    <col min="17" max="17" width="11" style="86" customWidth="1"/>
    <col min="18" max="19" width="14.90625" style="162" customWidth="1"/>
    <col min="20" max="21" width="13.36328125" style="6" customWidth="1"/>
    <col min="22" max="22" width="12.453125" style="66" customWidth="1"/>
    <col min="23" max="23" width="13.36328125" style="6" customWidth="1"/>
    <col min="24" max="24" width="9.7265625" style="6" customWidth="1"/>
    <col min="25" max="25" width="9.26953125" style="6" customWidth="1"/>
    <col min="26" max="26" width="11" style="127" customWidth="1"/>
    <col min="27" max="27" width="12.453125" style="6" customWidth="1"/>
    <col min="28" max="28" width="9.81640625" style="6" bestFit="1" customWidth="1"/>
    <col min="29" max="29" width="10.26953125" style="6" bestFit="1" customWidth="1"/>
    <col min="30" max="30" width="9.54296875" style="162" customWidth="1"/>
    <col min="31" max="31" width="11.453125" style="6" customWidth="1"/>
    <col min="32" max="32" width="13.54296875" style="2" bestFit="1" customWidth="1"/>
    <col min="33" max="33" width="12.453125" style="2" bestFit="1" customWidth="1"/>
    <col min="34" max="34" width="13.54296875" style="2" bestFit="1" customWidth="1"/>
    <col min="35" max="16384" width="8.7265625" style="162"/>
  </cols>
  <sheetData>
    <row r="1" spans="1:34" x14ac:dyDescent="0.25">
      <c r="A1" s="36" t="s">
        <v>245</v>
      </c>
      <c r="B1" s="71" t="s">
        <v>246</v>
      </c>
      <c r="C1" s="23" t="s">
        <v>247</v>
      </c>
      <c r="D1" s="23" t="s">
        <v>571</v>
      </c>
      <c r="E1" s="23" t="s">
        <v>572</v>
      </c>
      <c r="F1" s="23" t="s">
        <v>573</v>
      </c>
      <c r="G1" s="36" t="s">
        <v>464</v>
      </c>
      <c r="H1" s="36" t="s">
        <v>466</v>
      </c>
      <c r="I1" s="122" t="s">
        <v>463</v>
      </c>
      <c r="J1" s="37" t="s">
        <v>467</v>
      </c>
      <c r="K1" s="125" t="s">
        <v>541</v>
      </c>
      <c r="L1" s="18" t="s">
        <v>570</v>
      </c>
      <c r="M1" s="18" t="s">
        <v>564</v>
      </c>
      <c r="N1" s="18" t="s">
        <v>563</v>
      </c>
      <c r="O1" s="145" t="s">
        <v>252</v>
      </c>
      <c r="P1" s="145" t="s">
        <v>547</v>
      </c>
      <c r="Q1" s="85" t="s">
        <v>507</v>
      </c>
      <c r="R1" s="8" t="s">
        <v>552</v>
      </c>
      <c r="S1" s="8" t="s">
        <v>553</v>
      </c>
      <c r="T1" s="10" t="s">
        <v>557</v>
      </c>
      <c r="U1" s="10" t="s">
        <v>554</v>
      </c>
      <c r="V1" s="141" t="s">
        <v>556</v>
      </c>
      <c r="W1" s="10" t="s">
        <v>555</v>
      </c>
      <c r="X1" s="10" t="s">
        <v>542</v>
      </c>
      <c r="Y1" s="10" t="s">
        <v>543</v>
      </c>
      <c r="Z1" s="126" t="s">
        <v>549</v>
      </c>
      <c r="AA1" s="10" t="s">
        <v>520</v>
      </c>
      <c r="AB1" s="10" t="s">
        <v>542</v>
      </c>
      <c r="AC1" s="10" t="s">
        <v>543</v>
      </c>
      <c r="AD1" s="8">
        <v>510500</v>
      </c>
      <c r="AE1" s="10"/>
      <c r="AF1" s="9" t="s">
        <v>562</v>
      </c>
      <c r="AG1" s="9" t="s">
        <v>558</v>
      </c>
      <c r="AH1" s="9" t="s">
        <v>559</v>
      </c>
    </row>
    <row r="2" spans="1:34" x14ac:dyDescent="0.25">
      <c r="A2" s="18" t="s">
        <v>249</v>
      </c>
      <c r="B2" s="72">
        <v>39097</v>
      </c>
      <c r="C2" s="23">
        <v>1986.54</v>
      </c>
      <c r="D2" s="23">
        <v>0</v>
      </c>
      <c r="E2" s="23">
        <v>1986.54</v>
      </c>
      <c r="F2" s="23">
        <v>1881.47</v>
      </c>
    </row>
    <row r="3" spans="1:34" x14ac:dyDescent="0.25">
      <c r="A3" s="18" t="s">
        <v>249</v>
      </c>
      <c r="B3" s="72">
        <v>39098</v>
      </c>
      <c r="C3" s="23">
        <v>2055.02</v>
      </c>
      <c r="D3" s="23">
        <v>1986.54</v>
      </c>
      <c r="E3" s="23">
        <v>2055.02</v>
      </c>
      <c r="F3" s="23">
        <v>1991.04</v>
      </c>
      <c r="H3" s="4"/>
      <c r="J3" s="42"/>
      <c r="O3" s="146">
        <f>IF(AND(L3&gt;0,L2&gt;0),L3/L2-1,IF(AND(M3&gt;0,N3&gt;0),M3/N3-1,C3/C2-1))</f>
        <v>3.4471996536691973E-2</v>
      </c>
      <c r="P3" s="146">
        <f>IF(AND(M3&gt;0,N3&gt;0),1-M3/N3,1-C3/C2)</f>
        <v>-3.4471996536691973E-2</v>
      </c>
      <c r="Q3" s="104">
        <v>0.12</v>
      </c>
      <c r="R3" s="61">
        <v>0.12</v>
      </c>
      <c r="S3" s="61"/>
      <c r="T3" s="52"/>
      <c r="U3" s="52"/>
      <c r="W3" s="17"/>
      <c r="X3" s="167"/>
      <c r="Y3" s="167"/>
      <c r="Z3" s="172"/>
      <c r="AA3" s="17"/>
      <c r="AB3" s="167"/>
      <c r="AC3" s="167"/>
    </row>
    <row r="4" spans="1:34" x14ac:dyDescent="0.25">
      <c r="A4" s="18" t="s">
        <v>249</v>
      </c>
      <c r="B4" s="72">
        <v>39099</v>
      </c>
      <c r="C4" s="23">
        <v>2035.65</v>
      </c>
      <c r="D4" s="23">
        <v>2055.02</v>
      </c>
      <c r="E4" s="23">
        <v>2093.89</v>
      </c>
      <c r="F4" s="23">
        <v>1992.54</v>
      </c>
      <c r="H4" s="4"/>
      <c r="O4" s="146">
        <f t="shared" ref="O4:O67" si="0">IF(AND(L4&gt;0,L3&gt;0),L4/L3-1,IF(AND(M4&gt;0,N4&gt;0),M4/N4-1,C4/C3-1))</f>
        <v>-9.4256990199608204E-3</v>
      </c>
      <c r="P4" s="146">
        <f t="shared" ref="P4:P67" si="1">IF(AND(M4&gt;0,N4&gt;0),1-M4/N4,1-C4/C3)</f>
        <v>9.4256990199608204E-3</v>
      </c>
      <c r="Q4" s="105">
        <v>0</v>
      </c>
      <c r="R4" s="61">
        <v>0</v>
      </c>
      <c r="S4" s="61"/>
      <c r="T4" s="52"/>
      <c r="U4" s="52"/>
      <c r="W4" s="17"/>
      <c r="X4" s="167"/>
      <c r="Y4" s="167"/>
      <c r="Z4" s="172"/>
      <c r="AA4" s="17"/>
      <c r="AB4" s="167"/>
      <c r="AC4" s="167"/>
    </row>
    <row r="5" spans="1:34" x14ac:dyDescent="0.25">
      <c r="A5" s="18" t="s">
        <v>249</v>
      </c>
      <c r="B5" s="72">
        <v>39100</v>
      </c>
      <c r="C5" s="23">
        <v>2085.4</v>
      </c>
      <c r="D5" s="23">
        <v>2035.65</v>
      </c>
      <c r="E5" s="23">
        <v>2085.4</v>
      </c>
      <c r="F5" s="23">
        <v>2002.66</v>
      </c>
      <c r="H5" s="4"/>
      <c r="O5" s="146">
        <f t="shared" si="0"/>
        <v>2.4439368260751992E-2</v>
      </c>
      <c r="P5" s="146">
        <f t="shared" si="1"/>
        <v>-2.4439368260751992E-2</v>
      </c>
      <c r="Q5" s="106">
        <v>8.9999999999999993E-3</v>
      </c>
      <c r="R5" s="61">
        <v>0</v>
      </c>
      <c r="S5" s="61"/>
      <c r="T5" s="52"/>
      <c r="U5" s="52"/>
      <c r="W5" s="17"/>
      <c r="X5" s="167"/>
      <c r="Y5" s="167"/>
      <c r="Z5" s="172"/>
      <c r="AA5" s="17"/>
      <c r="AB5" s="167"/>
      <c r="AC5" s="167"/>
    </row>
    <row r="6" spans="1:34" x14ac:dyDescent="0.25">
      <c r="A6" s="18" t="s">
        <v>249</v>
      </c>
      <c r="B6" s="72">
        <v>39101</v>
      </c>
      <c r="C6" s="23">
        <v>2159.64</v>
      </c>
      <c r="D6" s="23">
        <v>2085.4</v>
      </c>
      <c r="E6" s="23">
        <v>2159.65</v>
      </c>
      <c r="F6" s="23">
        <v>2097.5</v>
      </c>
      <c r="H6" s="4"/>
      <c r="J6" s="63"/>
      <c r="O6" s="146">
        <f t="shared" si="0"/>
        <v>3.5599884914164992E-2</v>
      </c>
      <c r="P6" s="146">
        <f t="shared" si="1"/>
        <v>-3.5599884914164992E-2</v>
      </c>
      <c r="Q6" s="104">
        <v>-0.16</v>
      </c>
      <c r="R6" s="61">
        <v>-0.5</v>
      </c>
      <c r="S6" s="61"/>
      <c r="T6" s="52"/>
      <c r="U6" s="52"/>
      <c r="W6" s="17"/>
      <c r="X6" s="167"/>
      <c r="Y6" s="167"/>
      <c r="Z6" s="172"/>
      <c r="AA6" s="17"/>
      <c r="AB6" s="167"/>
      <c r="AC6" s="167"/>
    </row>
    <row r="7" spans="1:34" x14ac:dyDescent="0.25">
      <c r="A7" s="18" t="s">
        <v>249</v>
      </c>
      <c r="B7" s="72">
        <v>39104</v>
      </c>
      <c r="C7" s="23">
        <v>2258.9899999999998</v>
      </c>
      <c r="D7" s="23">
        <v>2159.64</v>
      </c>
      <c r="E7" s="23">
        <v>2259.0300000000002</v>
      </c>
      <c r="F7" s="23">
        <v>2183.44</v>
      </c>
      <c r="H7" s="4"/>
      <c r="O7" s="146">
        <f t="shared" si="0"/>
        <v>4.6003037543294267E-2</v>
      </c>
      <c r="P7" s="146">
        <f t="shared" si="1"/>
        <v>-4.6003037543294267E-2</v>
      </c>
      <c r="Q7" s="105"/>
      <c r="R7" s="61"/>
      <c r="S7" s="61"/>
      <c r="T7" s="52"/>
      <c r="U7" s="52"/>
      <c r="W7" s="17"/>
      <c r="X7" s="167"/>
      <c r="Y7" s="167"/>
      <c r="Z7" s="172"/>
      <c r="AA7" s="17"/>
      <c r="AB7" s="167"/>
      <c r="AC7" s="167"/>
    </row>
    <row r="8" spans="1:34" x14ac:dyDescent="0.25">
      <c r="A8" s="18" t="s">
        <v>249</v>
      </c>
      <c r="B8" s="72">
        <v>39105</v>
      </c>
      <c r="C8" s="23">
        <v>2261.7800000000002</v>
      </c>
      <c r="D8" s="23">
        <v>2258.9899999999998</v>
      </c>
      <c r="E8" s="23">
        <v>2268.69</v>
      </c>
      <c r="F8" s="23">
        <v>2175.6</v>
      </c>
      <c r="H8" s="4"/>
      <c r="O8" s="146">
        <f t="shared" si="0"/>
        <v>1.2350652282659969E-3</v>
      </c>
      <c r="P8" s="146">
        <f t="shared" si="1"/>
        <v>-1.2350652282659969E-3</v>
      </c>
      <c r="Q8" s="105"/>
      <c r="R8" s="61"/>
      <c r="S8" s="61"/>
      <c r="T8" s="52"/>
      <c r="U8" s="52"/>
      <c r="W8" s="17"/>
      <c r="X8" s="167"/>
      <c r="Y8" s="167"/>
      <c r="Z8" s="172"/>
      <c r="AA8" s="17"/>
      <c r="AB8" s="167"/>
      <c r="AC8" s="167"/>
    </row>
    <row r="9" spans="1:34" x14ac:dyDescent="0.25">
      <c r="A9" s="18" t="s">
        <v>249</v>
      </c>
      <c r="B9" s="72">
        <v>39106</v>
      </c>
      <c r="C9" s="23">
        <v>2283.6999999999998</v>
      </c>
      <c r="D9" s="23">
        <v>2261.7800000000002</v>
      </c>
      <c r="E9" s="23">
        <v>2295.2600000000002</v>
      </c>
      <c r="F9" s="23">
        <v>2236.5700000000002</v>
      </c>
      <c r="H9" s="4"/>
      <c r="J9" s="42"/>
      <c r="O9" s="146">
        <f t="shared" si="0"/>
        <v>9.6914819301610056E-3</v>
      </c>
      <c r="P9" s="146">
        <f t="shared" si="1"/>
        <v>-9.6914819301610056E-3</v>
      </c>
      <c r="Q9" s="106">
        <v>0.08</v>
      </c>
      <c r="R9" s="61">
        <v>0.08</v>
      </c>
      <c r="S9" s="61"/>
      <c r="T9" s="52"/>
      <c r="U9" s="52"/>
      <c r="W9" s="17"/>
      <c r="X9" s="167"/>
      <c r="Y9" s="167"/>
      <c r="Z9" s="172"/>
      <c r="AA9" s="17"/>
      <c r="AB9" s="167"/>
      <c r="AC9" s="167"/>
    </row>
    <row r="10" spans="1:34" x14ac:dyDescent="0.25">
      <c r="A10" s="18" t="s">
        <v>249</v>
      </c>
      <c r="B10" s="72">
        <v>39107</v>
      </c>
      <c r="C10" s="23">
        <v>2174.2399999999998</v>
      </c>
      <c r="D10" s="23">
        <v>2283.6999999999998</v>
      </c>
      <c r="E10" s="23">
        <v>2271.52</v>
      </c>
      <c r="F10" s="23">
        <v>2172.98</v>
      </c>
      <c r="H10" s="4"/>
      <c r="O10" s="146">
        <f t="shared" si="0"/>
        <v>-4.7930989184218564E-2</v>
      </c>
      <c r="P10" s="146">
        <f t="shared" si="1"/>
        <v>4.7930989184218564E-2</v>
      </c>
      <c r="Q10" s="107">
        <v>0</v>
      </c>
      <c r="R10" s="51">
        <v>0</v>
      </c>
      <c r="S10" s="51"/>
      <c r="T10" s="52"/>
      <c r="U10" s="52"/>
      <c r="W10" s="17"/>
      <c r="X10" s="166"/>
      <c r="Y10" s="166"/>
      <c r="Z10" s="173"/>
      <c r="AA10" s="17"/>
      <c r="AB10" s="166"/>
      <c r="AC10" s="166"/>
    </row>
    <row r="11" spans="1:34" x14ac:dyDescent="0.25">
      <c r="A11" s="18" t="s">
        <v>249</v>
      </c>
      <c r="B11" s="72">
        <v>39108</v>
      </c>
      <c r="C11" s="23">
        <v>2186.27</v>
      </c>
      <c r="D11" s="23">
        <v>2174.2399999999998</v>
      </c>
      <c r="E11" s="23">
        <v>2196.2800000000002</v>
      </c>
      <c r="F11" s="23">
        <v>2061.66</v>
      </c>
      <c r="H11" s="4"/>
      <c r="O11" s="146">
        <f t="shared" si="0"/>
        <v>5.5329678416367045E-3</v>
      </c>
      <c r="P11" s="146">
        <f t="shared" si="1"/>
        <v>-5.5329678416367045E-3</v>
      </c>
      <c r="Q11" s="106">
        <v>1.7999999999999999E-2</v>
      </c>
      <c r="R11" s="51">
        <v>1.7999999999999999E-2</v>
      </c>
      <c r="S11" s="51"/>
      <c r="T11" s="52"/>
      <c r="U11" s="52"/>
      <c r="W11" s="17"/>
      <c r="X11" s="166"/>
      <c r="Y11" s="166"/>
      <c r="Z11" s="173"/>
      <c r="AA11" s="17"/>
      <c r="AB11" s="166"/>
      <c r="AC11" s="166"/>
    </row>
    <row r="12" spans="1:34" x14ac:dyDescent="0.25">
      <c r="A12" s="18" t="s">
        <v>249</v>
      </c>
      <c r="B12" s="72">
        <v>39111</v>
      </c>
      <c r="C12" s="23">
        <v>2260.6</v>
      </c>
      <c r="D12" s="23">
        <v>2186.27</v>
      </c>
      <c r="E12" s="23">
        <v>2261.2399999999998</v>
      </c>
      <c r="F12" s="23">
        <v>2201.59</v>
      </c>
      <c r="H12" s="4"/>
      <c r="J12" s="42"/>
      <c r="O12" s="146">
        <f t="shared" si="0"/>
        <v>3.3998545467851526E-2</v>
      </c>
      <c r="P12" s="146">
        <f t="shared" si="1"/>
        <v>-3.3998545467851526E-2</v>
      </c>
      <c r="Q12" s="104">
        <v>-0.15</v>
      </c>
      <c r="R12" s="61">
        <v>-0.15</v>
      </c>
      <c r="S12" s="61"/>
      <c r="T12" s="52"/>
      <c r="U12" s="52"/>
      <c r="W12" s="17"/>
      <c r="X12" s="167"/>
      <c r="Y12" s="167"/>
      <c r="Z12" s="172"/>
      <c r="AA12" s="17"/>
      <c r="AB12" s="167"/>
      <c r="AC12" s="167"/>
    </row>
    <row r="13" spans="1:34" x14ac:dyDescent="0.25">
      <c r="A13" s="18" t="s">
        <v>249</v>
      </c>
      <c r="B13" s="72">
        <v>39112</v>
      </c>
      <c r="C13" s="23">
        <v>2255.94</v>
      </c>
      <c r="D13" s="23">
        <v>2260.6</v>
      </c>
      <c r="E13" s="23">
        <v>2280.73</v>
      </c>
      <c r="F13" s="23">
        <v>2230.65</v>
      </c>
      <c r="O13" s="146">
        <f t="shared" si="0"/>
        <v>-2.0613996284171154E-3</v>
      </c>
      <c r="P13" s="146">
        <f t="shared" si="1"/>
        <v>2.0613996284171154E-3</v>
      </c>
      <c r="Q13" s="105"/>
      <c r="R13" s="49"/>
      <c r="S13" s="49"/>
      <c r="T13" s="52"/>
      <c r="U13" s="52"/>
      <c r="W13" s="17"/>
      <c r="X13" s="17"/>
      <c r="Y13" s="17"/>
      <c r="Z13" s="130"/>
      <c r="AA13" s="17"/>
      <c r="AB13" s="17"/>
      <c r="AC13" s="17"/>
    </row>
    <row r="14" spans="1:34" x14ac:dyDescent="0.25">
      <c r="A14" s="18" t="s">
        <v>249</v>
      </c>
      <c r="B14" s="72">
        <v>39113</v>
      </c>
      <c r="C14" s="23">
        <v>2142.89</v>
      </c>
      <c r="D14" s="23">
        <v>2255.94</v>
      </c>
      <c r="E14" s="23">
        <v>2258.6999999999998</v>
      </c>
      <c r="F14" s="23">
        <v>2129.79</v>
      </c>
      <c r="H14" s="39"/>
      <c r="J14" s="64"/>
      <c r="O14" s="146">
        <f t="shared" si="0"/>
        <v>-5.0112148372740473E-2</v>
      </c>
      <c r="P14" s="146">
        <f t="shared" si="1"/>
        <v>5.0112148372740473E-2</v>
      </c>
      <c r="Q14" s="107">
        <v>5.8916790193390129</v>
      </c>
      <c r="R14" s="50">
        <v>5.1423571401247319</v>
      </c>
      <c r="S14" s="50"/>
      <c r="T14" s="52"/>
      <c r="U14" s="52"/>
      <c r="W14" s="17"/>
      <c r="X14" s="16"/>
      <c r="Y14" s="16"/>
      <c r="Z14" s="143"/>
      <c r="AA14" s="17"/>
      <c r="AB14" s="16"/>
      <c r="AC14" s="16"/>
    </row>
    <row r="15" spans="1:34" x14ac:dyDescent="0.25">
      <c r="A15" s="18" t="s">
        <v>249</v>
      </c>
      <c r="B15" s="72">
        <v>39114</v>
      </c>
      <c r="C15" s="23">
        <v>2165.4</v>
      </c>
      <c r="D15" s="23">
        <v>2142.89</v>
      </c>
      <c r="E15" s="23">
        <v>2176.1999999999998</v>
      </c>
      <c r="F15" s="23">
        <v>2080.16</v>
      </c>
      <c r="O15" s="146">
        <f t="shared" si="0"/>
        <v>1.0504505597580982E-2</v>
      </c>
      <c r="P15" s="146">
        <f t="shared" si="1"/>
        <v>-1.0504505597580982E-2</v>
      </c>
      <c r="Q15" s="105"/>
      <c r="R15" s="49"/>
      <c r="S15" s="49"/>
      <c r="T15" s="52"/>
      <c r="U15" s="52"/>
      <c r="W15" s="17"/>
      <c r="X15" s="17"/>
      <c r="Y15" s="17"/>
      <c r="Z15" s="130"/>
      <c r="AA15" s="17"/>
      <c r="AB15" s="17"/>
      <c r="AC15" s="17"/>
    </row>
    <row r="16" spans="1:34" x14ac:dyDescent="0.25">
      <c r="A16" s="18" t="s">
        <v>249</v>
      </c>
      <c r="B16" s="72">
        <v>39115</v>
      </c>
      <c r="C16" s="23">
        <v>2127.1</v>
      </c>
      <c r="D16" s="23">
        <v>2165.4</v>
      </c>
      <c r="E16" s="23">
        <v>2190.96</v>
      </c>
      <c r="F16" s="23">
        <v>2124.3000000000002</v>
      </c>
      <c r="O16" s="146">
        <f t="shared" si="0"/>
        <v>-1.7687263323173608E-2</v>
      </c>
      <c r="P16" s="146">
        <f t="shared" si="1"/>
        <v>1.7687263323173608E-2</v>
      </c>
      <c r="Q16" s="105"/>
      <c r="R16" s="49"/>
      <c r="S16" s="49"/>
      <c r="T16" s="52"/>
      <c r="U16" s="52"/>
      <c r="W16" s="17"/>
      <c r="X16" s="17"/>
      <c r="Y16" s="17"/>
      <c r="Z16" s="130"/>
      <c r="AA16" s="17"/>
      <c r="AB16" s="17"/>
      <c r="AC16" s="17"/>
    </row>
    <row r="17" spans="1:31" x14ac:dyDescent="0.25">
      <c r="A17" s="18" t="s">
        <v>249</v>
      </c>
      <c r="B17" s="72">
        <v>39118</v>
      </c>
      <c r="C17" s="23">
        <v>2152.25</v>
      </c>
      <c r="D17" s="23">
        <v>2127.1</v>
      </c>
      <c r="E17" s="23">
        <v>2166.09</v>
      </c>
      <c r="F17" s="23">
        <v>2118.87</v>
      </c>
      <c r="H17" s="6"/>
      <c r="I17" s="123"/>
      <c r="J17" s="65"/>
      <c r="O17" s="146">
        <f t="shared" si="0"/>
        <v>1.1823609609327379E-2</v>
      </c>
      <c r="P17" s="146">
        <f t="shared" si="1"/>
        <v>-1.1823609609327379E-2</v>
      </c>
      <c r="Q17" s="106">
        <v>-0.18726587118193405</v>
      </c>
      <c r="R17" s="52">
        <v>-0.17358746440068495</v>
      </c>
      <c r="S17" s="52"/>
      <c r="T17" s="52"/>
      <c r="U17" s="52"/>
      <c r="W17" s="17"/>
      <c r="X17" s="17"/>
      <c r="Y17" s="17"/>
      <c r="Z17" s="174"/>
      <c r="AA17" s="17"/>
      <c r="AB17" s="17"/>
      <c r="AC17" s="17"/>
    </row>
    <row r="18" spans="1:31" x14ac:dyDescent="0.25">
      <c r="A18" s="18" t="s">
        <v>249</v>
      </c>
      <c r="B18" s="72">
        <v>39119</v>
      </c>
      <c r="C18" s="23">
        <v>2198.2399999999998</v>
      </c>
      <c r="D18" s="23">
        <v>2152.25</v>
      </c>
      <c r="E18" s="23">
        <v>2198.63</v>
      </c>
      <c r="F18" s="23">
        <v>2148.1</v>
      </c>
      <c r="H18" s="28"/>
      <c r="I18" s="123"/>
      <c r="O18" s="146">
        <f t="shared" si="0"/>
        <v>2.1368335462887522E-2</v>
      </c>
      <c r="P18" s="146">
        <f t="shared" si="1"/>
        <v>-2.1368335462887522E-2</v>
      </c>
      <c r="Q18" s="108">
        <v>150</v>
      </c>
      <c r="R18" s="62">
        <v>149</v>
      </c>
      <c r="S18" s="62"/>
      <c r="T18" s="52"/>
      <c r="U18" s="52"/>
      <c r="W18" s="17"/>
      <c r="X18" s="168"/>
      <c r="Y18" s="168"/>
      <c r="Z18" s="175"/>
      <c r="AA18" s="17"/>
      <c r="AB18" s="168"/>
      <c r="AC18" s="168"/>
      <c r="AE18" s="28"/>
    </row>
    <row r="19" spans="1:31" x14ac:dyDescent="0.25">
      <c r="A19" s="18" t="s">
        <v>249</v>
      </c>
      <c r="B19" s="72">
        <v>39120</v>
      </c>
      <c r="C19" s="23">
        <v>2237.94</v>
      </c>
      <c r="D19" s="23">
        <v>2198.2399999999998</v>
      </c>
      <c r="E19" s="23">
        <v>2237.94</v>
      </c>
      <c r="F19" s="23">
        <v>2208.38</v>
      </c>
      <c r="H19" s="6"/>
      <c r="I19" s="123"/>
      <c r="J19" s="65"/>
      <c r="O19" s="146">
        <f t="shared" si="0"/>
        <v>1.8059902467428612E-2</v>
      </c>
      <c r="P19" s="146">
        <f t="shared" si="1"/>
        <v>-1.8059902467428612E-2</v>
      </c>
      <c r="Q19" s="106">
        <v>0.75757575757575757</v>
      </c>
      <c r="R19" s="52">
        <v>0.75252525252525249</v>
      </c>
      <c r="S19" s="52"/>
      <c r="T19" s="52"/>
      <c r="U19" s="52"/>
      <c r="W19" s="17"/>
      <c r="X19" s="17"/>
      <c r="Y19" s="17"/>
      <c r="Z19" s="174"/>
      <c r="AA19" s="17"/>
      <c r="AB19" s="17"/>
      <c r="AC19" s="17"/>
    </row>
    <row r="20" spans="1:31" x14ac:dyDescent="0.25">
      <c r="A20" s="18" t="s">
        <v>249</v>
      </c>
      <c r="B20" s="72">
        <v>39121</v>
      </c>
      <c r="C20" s="23">
        <v>2278.4499999999998</v>
      </c>
      <c r="D20" s="23">
        <v>2237.94</v>
      </c>
      <c r="E20" s="23">
        <v>2282.19</v>
      </c>
      <c r="F20" s="23">
        <v>2233.52</v>
      </c>
      <c r="H20" s="6"/>
      <c r="I20" s="123"/>
      <c r="J20" s="65"/>
      <c r="O20" s="146">
        <f t="shared" si="0"/>
        <v>1.8101468314610569E-2</v>
      </c>
      <c r="P20" s="146">
        <f t="shared" si="1"/>
        <v>-1.8101468314610569E-2</v>
      </c>
      <c r="Q20" s="106">
        <v>-2.5089201619515361E-2</v>
      </c>
      <c r="R20" s="52">
        <v>-3.0871825922823469E-2</v>
      </c>
      <c r="S20" s="52"/>
      <c r="T20" s="52"/>
      <c r="U20" s="52"/>
      <c r="W20" s="17"/>
      <c r="X20" s="17"/>
      <c r="Y20" s="17"/>
      <c r="Z20" s="174"/>
      <c r="AA20" s="17"/>
      <c r="AB20" s="17"/>
      <c r="AC20" s="17"/>
    </row>
    <row r="21" spans="1:31" x14ac:dyDescent="0.25">
      <c r="A21" s="18" t="s">
        <v>249</v>
      </c>
      <c r="B21" s="72">
        <v>39122</v>
      </c>
      <c r="C21" s="23">
        <v>2287.38</v>
      </c>
      <c r="D21" s="23">
        <v>2278.4499999999998</v>
      </c>
      <c r="E21" s="23">
        <v>2300.81</v>
      </c>
      <c r="F21" s="23">
        <v>2263.61</v>
      </c>
      <c r="G21" s="20"/>
      <c r="H21" s="6"/>
      <c r="I21" s="123"/>
      <c r="J21" s="65"/>
      <c r="O21" s="146">
        <f t="shared" si="0"/>
        <v>3.9193311242293749E-3</v>
      </c>
      <c r="P21" s="146">
        <f t="shared" si="1"/>
        <v>-3.9193311242293749E-3</v>
      </c>
      <c r="Q21" s="106">
        <v>-9.1828870133453977E-2</v>
      </c>
      <c r="R21" s="52">
        <v>-0.11081348774685668</v>
      </c>
      <c r="S21" s="52"/>
      <c r="T21" s="52"/>
      <c r="U21" s="52"/>
      <c r="W21" s="17"/>
      <c r="X21" s="17"/>
      <c r="Y21" s="17"/>
      <c r="Z21" s="174"/>
      <c r="AA21" s="17"/>
      <c r="AB21" s="17"/>
      <c r="AC21" s="17"/>
    </row>
    <row r="22" spans="1:31" x14ac:dyDescent="0.25">
      <c r="A22" s="18" t="s">
        <v>249</v>
      </c>
      <c r="B22" s="72">
        <v>39125</v>
      </c>
      <c r="C22" s="23">
        <v>2341.0700000000002</v>
      </c>
      <c r="D22" s="23">
        <v>2287.38</v>
      </c>
      <c r="E22" s="23">
        <v>2341.0700000000002</v>
      </c>
      <c r="F22" s="23">
        <v>2291.66</v>
      </c>
      <c r="G22" s="20"/>
      <c r="H22" s="2"/>
      <c r="I22" s="123"/>
      <c r="O22" s="146">
        <f t="shared" si="0"/>
        <v>2.3472269583540983E-2</v>
      </c>
      <c r="P22" s="146">
        <f t="shared" si="1"/>
        <v>-2.3472269583540983E-2</v>
      </c>
      <c r="Q22" s="105">
        <v>0</v>
      </c>
      <c r="R22" s="49">
        <v>1</v>
      </c>
      <c r="S22" s="49"/>
      <c r="T22" s="52"/>
      <c r="U22" s="52"/>
      <c r="W22" s="17"/>
      <c r="X22" s="16"/>
      <c r="Y22" s="176"/>
      <c r="Z22" s="130"/>
      <c r="AA22" s="17"/>
      <c r="AB22" s="16"/>
      <c r="AC22" s="176"/>
    </row>
    <row r="23" spans="1:31" x14ac:dyDescent="0.25">
      <c r="A23" s="18" t="s">
        <v>249</v>
      </c>
      <c r="B23" s="72">
        <v>39126</v>
      </c>
      <c r="C23" s="23">
        <v>2384.16</v>
      </c>
      <c r="D23" s="23">
        <v>2341.0700000000002</v>
      </c>
      <c r="E23" s="23">
        <v>2384.16</v>
      </c>
      <c r="F23" s="23">
        <v>2338.56</v>
      </c>
      <c r="G23" s="20"/>
      <c r="H23" s="2"/>
      <c r="I23" s="123"/>
      <c r="O23" s="146">
        <f t="shared" si="0"/>
        <v>1.8406113443852457E-2</v>
      </c>
      <c r="P23" s="146">
        <f t="shared" si="1"/>
        <v>-1.8406113443852457E-2</v>
      </c>
      <c r="Q23" s="108">
        <v>5</v>
      </c>
      <c r="R23" s="49">
        <v>9</v>
      </c>
      <c r="S23" s="49"/>
      <c r="T23" s="52"/>
      <c r="U23" s="52"/>
      <c r="W23" s="17"/>
      <c r="X23" s="16"/>
      <c r="Y23" s="176"/>
      <c r="Z23" s="130"/>
      <c r="AA23" s="17"/>
      <c r="AB23" s="16"/>
      <c r="AC23" s="176"/>
    </row>
    <row r="24" spans="1:31" x14ac:dyDescent="0.25">
      <c r="A24" s="18" t="s">
        <v>249</v>
      </c>
      <c r="B24" s="72">
        <v>39127</v>
      </c>
      <c r="C24" s="23">
        <v>2435.96</v>
      </c>
      <c r="D24" s="23">
        <v>2384.16</v>
      </c>
      <c r="E24" s="23">
        <v>2445.7600000000002</v>
      </c>
      <c r="F24" s="23">
        <v>2380.7399999999998</v>
      </c>
      <c r="G24" s="20"/>
      <c r="H24" s="39"/>
      <c r="J24" s="64"/>
      <c r="O24" s="146">
        <f t="shared" si="0"/>
        <v>2.1726729749681262E-2</v>
      </c>
      <c r="P24" s="146">
        <f t="shared" si="1"/>
        <v>-2.1726729749681262E-2</v>
      </c>
      <c r="Q24" s="107">
        <v>617.04027446390853</v>
      </c>
      <c r="R24" s="50">
        <v>579.82291261808814</v>
      </c>
      <c r="S24" s="50"/>
      <c r="T24" s="52"/>
      <c r="U24" s="52"/>
      <c r="W24" s="17"/>
      <c r="X24" s="16"/>
      <c r="Y24" s="176"/>
      <c r="Z24" s="143"/>
      <c r="AA24" s="17"/>
      <c r="AB24" s="16"/>
      <c r="AC24" s="176"/>
    </row>
    <row r="25" spans="1:31" x14ac:dyDescent="0.25">
      <c r="A25" s="18" t="s">
        <v>249</v>
      </c>
      <c r="B25" s="72">
        <v>39128</v>
      </c>
      <c r="C25" s="23">
        <v>2512.4</v>
      </c>
      <c r="D25" s="23">
        <v>2435.96</v>
      </c>
      <c r="E25" s="23">
        <v>2512.5500000000002</v>
      </c>
      <c r="F25" s="23">
        <v>2451.3200000000002</v>
      </c>
      <c r="G25" s="20"/>
      <c r="O25" s="146">
        <f t="shared" si="0"/>
        <v>3.1379825612900092E-2</v>
      </c>
      <c r="P25" s="146">
        <f t="shared" si="1"/>
        <v>-3.1379825612900092E-2</v>
      </c>
      <c r="Q25" s="105"/>
      <c r="R25" s="49"/>
      <c r="S25" s="49"/>
      <c r="T25" s="52"/>
      <c r="U25" s="52"/>
      <c r="W25" s="17"/>
      <c r="X25" s="17"/>
      <c r="Y25" s="176"/>
      <c r="Z25" s="130"/>
      <c r="AA25" s="17"/>
      <c r="AB25" s="17"/>
      <c r="AC25" s="176"/>
    </row>
    <row r="26" spans="1:31" x14ac:dyDescent="0.25">
      <c r="A26" s="18" t="s">
        <v>249</v>
      </c>
      <c r="B26" s="72">
        <v>39129</v>
      </c>
      <c r="C26" s="23">
        <v>2541.41</v>
      </c>
      <c r="D26" s="23">
        <v>2512.4</v>
      </c>
      <c r="E26" s="23">
        <v>2581.56</v>
      </c>
      <c r="F26" s="23">
        <v>2519.23</v>
      </c>
      <c r="G26" s="20"/>
      <c r="H26" s="39"/>
      <c r="O26" s="146">
        <f t="shared" si="0"/>
        <v>1.1546728227989078E-2</v>
      </c>
      <c r="P26" s="146">
        <f t="shared" si="1"/>
        <v>-1.1546728227989078E-2</v>
      </c>
      <c r="Q26" s="107">
        <v>637.53746945730495</v>
      </c>
      <c r="R26" s="50">
        <v>622.98168791785292</v>
      </c>
      <c r="S26" s="50"/>
      <c r="T26" s="52"/>
      <c r="U26" s="52"/>
      <c r="W26" s="17"/>
      <c r="X26" s="16"/>
      <c r="Y26" s="176"/>
      <c r="Z26" s="143"/>
      <c r="AA26" s="17"/>
      <c r="AB26" s="16"/>
      <c r="AC26" s="176"/>
    </row>
    <row r="27" spans="1:31" x14ac:dyDescent="0.25">
      <c r="A27" s="18" t="s">
        <v>249</v>
      </c>
      <c r="B27" s="72">
        <v>39139</v>
      </c>
      <c r="C27" s="23">
        <v>2642.11</v>
      </c>
      <c r="D27" s="23">
        <v>2541.41</v>
      </c>
      <c r="E27" s="23">
        <v>2642.11</v>
      </c>
      <c r="F27" s="23">
        <v>2532.1</v>
      </c>
      <c r="G27" s="20"/>
      <c r="O27" s="146">
        <f t="shared" si="0"/>
        <v>3.9623673472599874E-2</v>
      </c>
      <c r="P27" s="146">
        <f t="shared" si="1"/>
        <v>-3.9623673472599874E-2</v>
      </c>
      <c r="W27" s="17"/>
      <c r="X27" s="17"/>
      <c r="Y27" s="17"/>
      <c r="Z27" s="130"/>
      <c r="AA27" s="17"/>
      <c r="AB27" s="17"/>
      <c r="AC27" s="17"/>
    </row>
    <row r="28" spans="1:31" x14ac:dyDescent="0.25">
      <c r="A28" s="18" t="s">
        <v>249</v>
      </c>
      <c r="B28" s="72">
        <v>39140</v>
      </c>
      <c r="C28" s="23">
        <v>2405.5700000000002</v>
      </c>
      <c r="D28" s="23">
        <v>2642.11</v>
      </c>
      <c r="E28" s="23">
        <v>2673.53</v>
      </c>
      <c r="F28" s="23">
        <v>2402.7199999999998</v>
      </c>
      <c r="G28" s="20"/>
      <c r="O28" s="146">
        <f t="shared" si="0"/>
        <v>-8.952693112701593E-2</v>
      </c>
      <c r="P28" s="146">
        <f t="shared" si="1"/>
        <v>8.952693112701593E-2</v>
      </c>
      <c r="W28" s="17"/>
      <c r="X28" s="17"/>
      <c r="Y28" s="17"/>
      <c r="Z28" s="130"/>
      <c r="AA28" s="17"/>
      <c r="AB28" s="17"/>
      <c r="AC28" s="17"/>
    </row>
    <row r="29" spans="1:31" x14ac:dyDescent="0.25">
      <c r="A29" s="18" t="s">
        <v>249</v>
      </c>
      <c r="B29" s="72">
        <v>39141</v>
      </c>
      <c r="C29" s="23">
        <v>2513.5300000000002</v>
      </c>
      <c r="D29" s="23">
        <v>2405.5700000000002</v>
      </c>
      <c r="E29" s="23">
        <v>2520</v>
      </c>
      <c r="F29" s="23">
        <v>2369.0500000000002</v>
      </c>
      <c r="G29" s="20"/>
      <c r="O29" s="146">
        <f t="shared" si="0"/>
        <v>4.4879176245131047E-2</v>
      </c>
      <c r="P29" s="146">
        <f t="shared" si="1"/>
        <v>-4.4879176245131047E-2</v>
      </c>
      <c r="W29" s="17"/>
      <c r="X29" s="17"/>
      <c r="Y29" s="17"/>
      <c r="Z29" s="130"/>
      <c r="AA29" s="17"/>
      <c r="AB29" s="17"/>
      <c r="AC29" s="17"/>
    </row>
    <row r="30" spans="1:31" x14ac:dyDescent="0.25">
      <c r="A30" s="18" t="s">
        <v>249</v>
      </c>
      <c r="B30" s="72">
        <v>39142</v>
      </c>
      <c r="C30" s="23">
        <v>2459.5100000000002</v>
      </c>
      <c r="D30" s="23">
        <v>2513.5300000000002</v>
      </c>
      <c r="E30" s="23">
        <v>2526.16</v>
      </c>
      <c r="F30" s="23">
        <v>2417.84</v>
      </c>
      <c r="G30" s="20"/>
      <c r="O30" s="146">
        <f t="shared" si="0"/>
        <v>-2.1491686990010028E-2</v>
      </c>
      <c r="P30" s="146">
        <f t="shared" si="1"/>
        <v>2.1491686990010028E-2</v>
      </c>
      <c r="W30" s="17"/>
      <c r="X30" s="17"/>
      <c r="Y30" s="17"/>
      <c r="Z30" s="130"/>
      <c r="AA30" s="17"/>
      <c r="AB30" s="17"/>
      <c r="AC30" s="17"/>
    </row>
    <row r="31" spans="1:31" x14ac:dyDescent="0.25">
      <c r="A31" s="18" t="s">
        <v>249</v>
      </c>
      <c r="B31" s="72">
        <v>39143</v>
      </c>
      <c r="C31" s="23">
        <v>2503.6799999999998</v>
      </c>
      <c r="D31" s="23">
        <v>2459.5100000000002</v>
      </c>
      <c r="E31" s="23">
        <v>2515.02</v>
      </c>
      <c r="F31" s="23">
        <v>2452.9699999999998</v>
      </c>
      <c r="G31" s="20">
        <f t="shared" ref="G31:G94" si="2">AVERAGE(C12:C31)</f>
        <v>2342.2795000000001</v>
      </c>
      <c r="I31" s="112">
        <f t="shared" ref="I31:I94" si="3">$C31/$G31-1</f>
        <v>6.8907446784211679E-2</v>
      </c>
      <c r="J31" s="38" t="s">
        <v>468</v>
      </c>
      <c r="K31" s="17" t="str">
        <f>IF(OR(AND(J30="N",OR(I30&gt;R$2305,AND(I30&gt;R$2308,I30&lt;R$2307))),AND(J30="X",OR(I30&gt;R$2311,AND(I30&gt;R$2314,I30&lt;R$2313)))),"yes","no")</f>
        <v>no</v>
      </c>
      <c r="O31" s="146">
        <f t="shared" si="0"/>
        <v>1.7958861724489683E-2</v>
      </c>
      <c r="P31" s="146">
        <f t="shared" si="1"/>
        <v>-1.7958861724489683E-2</v>
      </c>
    </row>
    <row r="32" spans="1:31" x14ac:dyDescent="0.25">
      <c r="A32" s="18" t="s">
        <v>249</v>
      </c>
      <c r="B32" s="72">
        <v>39146</v>
      </c>
      <c r="C32" s="23">
        <v>2511.92</v>
      </c>
      <c r="D32" s="23">
        <v>2503.6799999999998</v>
      </c>
      <c r="E32" s="23">
        <v>2548.25</v>
      </c>
      <c r="F32" s="23">
        <v>2419.29</v>
      </c>
      <c r="G32" s="20">
        <f t="shared" si="2"/>
        <v>2354.8454999999999</v>
      </c>
      <c r="I32" s="112">
        <f t="shared" si="3"/>
        <v>6.6702677521731424E-2</v>
      </c>
      <c r="J32" s="38" t="s">
        <v>468</v>
      </c>
      <c r="K32" s="17" t="str">
        <f>IF(OR(AND(J31="N",OR(I31&gt;R$2305,AND(I31&gt;R$2308,I31&lt;R$2307))),AND(J31="X",OR(I31&gt;R$2311,AND(I31&gt;R$2314,I31&lt;R$2313)))),"yes","no")</f>
        <v>no</v>
      </c>
      <c r="O32" s="146">
        <f t="shared" si="0"/>
        <v>3.2911554192229797E-3</v>
      </c>
      <c r="P32" s="146">
        <f t="shared" si="1"/>
        <v>-3.2911554192229797E-3</v>
      </c>
    </row>
    <row r="33" spans="1:16" x14ac:dyDescent="0.25">
      <c r="A33" s="18" t="s">
        <v>249</v>
      </c>
      <c r="B33" s="72">
        <v>39147</v>
      </c>
      <c r="C33" s="23">
        <v>2516</v>
      </c>
      <c r="D33" s="23">
        <v>2511.92</v>
      </c>
      <c r="E33" s="23">
        <v>2524.63</v>
      </c>
      <c r="F33" s="23">
        <v>2467.6799999999998</v>
      </c>
      <c r="G33" s="20">
        <f t="shared" si="2"/>
        <v>2367.8485000000001</v>
      </c>
      <c r="I33" s="112">
        <f t="shared" si="3"/>
        <v>6.2567981017366492E-2</v>
      </c>
      <c r="J33" s="38" t="s">
        <v>468</v>
      </c>
      <c r="K33" s="17" t="str">
        <f>IF(OR(AND(J32="N",OR(I32&lt;R$2308,AND(I32&gt;R$2306, I32&lt;R$2305))), AND(J32="X", OR(I32&lt;R$2314, AND(I32&lt;R$2311,I32&gt;R$2312)))),"no","yes")</f>
        <v>no</v>
      </c>
      <c r="O33" s="146">
        <f t="shared" si="0"/>
        <v>1.6242555495398214E-3</v>
      </c>
      <c r="P33" s="146">
        <f t="shared" si="1"/>
        <v>-1.6242555495398214E-3</v>
      </c>
    </row>
    <row r="34" spans="1:16" x14ac:dyDescent="0.25">
      <c r="A34" s="18" t="s">
        <v>249</v>
      </c>
      <c r="B34" s="72">
        <v>39148</v>
      </c>
      <c r="C34" s="23">
        <v>2580.6</v>
      </c>
      <c r="D34" s="23">
        <v>2516</v>
      </c>
      <c r="E34" s="23">
        <v>2580.6</v>
      </c>
      <c r="F34" s="23">
        <v>2525.4699999999998</v>
      </c>
      <c r="G34" s="20">
        <f t="shared" si="2"/>
        <v>2389.7339999999999</v>
      </c>
      <c r="I34" s="112">
        <f t="shared" si="3"/>
        <v>7.9869140247408321E-2</v>
      </c>
      <c r="J34" s="38" t="s">
        <v>468</v>
      </c>
      <c r="K34" s="17" t="str">
        <f>IF(OR(AND(J33="N",OR(I33&lt;R$2308,AND(I33&gt;R$2306, I33&lt;R$2305))), AND(J33="X", OR(I33&lt;R$2314, AND(I33&lt;R$2311,I33&gt;R$2312)))),"no","yes")</f>
        <v>no</v>
      </c>
      <c r="O34" s="146">
        <f t="shared" si="0"/>
        <v>2.5675675675675746E-2</v>
      </c>
      <c r="P34" s="146">
        <f t="shared" si="1"/>
        <v>-2.5675675675675746E-2</v>
      </c>
    </row>
    <row r="35" spans="1:16" x14ac:dyDescent="0.25">
      <c r="A35" s="18" t="s">
        <v>249</v>
      </c>
      <c r="B35" s="72">
        <v>39149</v>
      </c>
      <c r="C35" s="23">
        <v>2634.88</v>
      </c>
      <c r="D35" s="23">
        <v>2580.6</v>
      </c>
      <c r="E35" s="23">
        <v>2634.88</v>
      </c>
      <c r="F35" s="23">
        <v>2562.5</v>
      </c>
      <c r="G35" s="20">
        <f t="shared" si="2"/>
        <v>2413.2079999999996</v>
      </c>
      <c r="I35" s="112">
        <f t="shared" si="3"/>
        <v>9.1857809190090789E-2</v>
      </c>
      <c r="J35" s="38" t="s">
        <v>468</v>
      </c>
      <c r="K35" s="17" t="str">
        <f>IF(OR(AND(J34="N",OR(I34&lt;R$2308,AND(I34&gt;R$2306, I34&lt;R$2305))), AND(J34="X", OR(I34&lt;R$2314, AND(I34&lt;R$2311,I34&gt;R$2312)))),"no","yes")</f>
        <v>no</v>
      </c>
      <c r="O35" s="146">
        <f t="shared" si="0"/>
        <v>2.103386809269181E-2</v>
      </c>
      <c r="P35" s="146">
        <f t="shared" si="1"/>
        <v>-2.103386809269181E-2</v>
      </c>
    </row>
    <row r="36" spans="1:16" x14ac:dyDescent="0.25">
      <c r="A36" s="18" t="s">
        <v>249</v>
      </c>
      <c r="B36" s="72">
        <v>39150</v>
      </c>
      <c r="C36" s="23">
        <v>2638.05</v>
      </c>
      <c r="D36" s="23">
        <v>2634.88</v>
      </c>
      <c r="E36" s="23">
        <v>2662.33</v>
      </c>
      <c r="F36" s="23">
        <v>2590.44</v>
      </c>
      <c r="G36" s="20">
        <f t="shared" si="2"/>
        <v>2438.7555000000002</v>
      </c>
      <c r="I36" s="112">
        <f t="shared" si="3"/>
        <v>8.1719754194301109E-2</v>
      </c>
      <c r="J36" s="38" t="s">
        <v>468</v>
      </c>
      <c r="K36" s="17" t="str">
        <f>IF(OR(AND(J35="N",OR(I35&lt;R$2308,AND(I35&gt;R$2306, I35&lt;R$2305))), AND(J35="X", OR(I35&lt;R$2314, AND(I35&lt;R$2311,I35&gt;R$2312)))),"no","yes")</f>
        <v>no</v>
      </c>
      <c r="O36" s="146">
        <f t="shared" si="0"/>
        <v>1.2030908428468656E-3</v>
      </c>
      <c r="P36" s="146">
        <f t="shared" si="1"/>
        <v>-1.2030908428468656E-3</v>
      </c>
    </row>
    <row r="37" spans="1:16" x14ac:dyDescent="0.25">
      <c r="A37" s="18" t="s">
        <v>249</v>
      </c>
      <c r="B37" s="72">
        <v>39153</v>
      </c>
      <c r="C37" s="23">
        <v>2696.5</v>
      </c>
      <c r="D37" s="23">
        <v>2638.05</v>
      </c>
      <c r="E37" s="23">
        <v>2696.87</v>
      </c>
      <c r="F37" s="23">
        <v>2610.4</v>
      </c>
      <c r="G37" s="20">
        <f t="shared" si="2"/>
        <v>2465.9679999999998</v>
      </c>
      <c r="I37" s="112">
        <f t="shared" si="3"/>
        <v>9.3485398026251776E-2</v>
      </c>
      <c r="J37" s="38" t="s">
        <v>468</v>
      </c>
      <c r="K37" s="17" t="str">
        <f>IF(OR(AND(J36="N",OR(I36&lt;R$2308,AND(I36&gt;R$2306, I36&lt;R$2305))), AND(J36="X", OR(I36&lt;R$2314, AND(I36&lt;R$2311,I36&gt;R$2312)))),"no","yes")</f>
        <v>no</v>
      </c>
      <c r="O37" s="146">
        <f t="shared" si="0"/>
        <v>2.2156517124391151E-2</v>
      </c>
      <c r="P37" s="146">
        <f t="shared" si="1"/>
        <v>-2.2156517124391151E-2</v>
      </c>
    </row>
    <row r="38" spans="1:16" x14ac:dyDescent="0.25">
      <c r="A38" s="18" t="s">
        <v>249</v>
      </c>
      <c r="B38" s="72">
        <v>39154</v>
      </c>
      <c r="C38" s="23">
        <v>2727.46</v>
      </c>
      <c r="D38" s="23">
        <v>2696.5</v>
      </c>
      <c r="E38" s="23">
        <v>2740.46</v>
      </c>
      <c r="F38" s="23">
        <v>2694.38</v>
      </c>
      <c r="G38" s="20">
        <f t="shared" si="2"/>
        <v>2492.4289999999996</v>
      </c>
      <c r="I38" s="112">
        <f t="shared" si="3"/>
        <v>9.4297971978339445E-2</v>
      </c>
      <c r="J38" s="38" t="s">
        <v>468</v>
      </c>
      <c r="K38" s="17" t="str">
        <f>IF(OR(AND(J37="N",OR(I37&lt;R$2308,AND(I37&gt;R$2306, I37&lt;R$2305))), AND(J37="X", OR(I37&lt;R$2314, AND(I37&lt;R$2311,I37&gt;R$2312)))),"no","yes")</f>
        <v>no</v>
      </c>
      <c r="O38" s="146">
        <f t="shared" si="0"/>
        <v>1.1481550157611764E-2</v>
      </c>
      <c r="P38" s="146">
        <f t="shared" si="1"/>
        <v>-1.1481550157611764E-2</v>
      </c>
    </row>
    <row r="39" spans="1:16" x14ac:dyDescent="0.25">
      <c r="A39" s="18" t="s">
        <v>249</v>
      </c>
      <c r="B39" s="72">
        <v>39155</v>
      </c>
      <c r="C39" s="23">
        <v>2708.69</v>
      </c>
      <c r="D39" s="23">
        <v>2727.46</v>
      </c>
      <c r="E39" s="23">
        <v>2740.53</v>
      </c>
      <c r="F39" s="23">
        <v>2622.75</v>
      </c>
      <c r="G39" s="20">
        <f t="shared" si="2"/>
        <v>2515.9665</v>
      </c>
      <c r="I39" s="112">
        <f t="shared" si="3"/>
        <v>7.660018525683876E-2</v>
      </c>
      <c r="J39" s="38" t="s">
        <v>468</v>
      </c>
      <c r="K39" s="17" t="str">
        <f>IF(OR(AND(J38="N",OR(I38&lt;R$2308,AND(I38&gt;R$2306, I38&lt;R$2305))), AND(J38="X", OR(I38&lt;R$2314, AND(I38&lt;R$2311,I38&gt;R$2312)))),"no","yes")</f>
        <v>no</v>
      </c>
      <c r="O39" s="146">
        <f t="shared" si="0"/>
        <v>-6.8818607788931896E-3</v>
      </c>
      <c r="P39" s="146">
        <f t="shared" si="1"/>
        <v>6.8818607788931896E-3</v>
      </c>
    </row>
    <row r="40" spans="1:16" x14ac:dyDescent="0.25">
      <c r="A40" s="18" t="s">
        <v>249</v>
      </c>
      <c r="B40" s="72">
        <v>39156</v>
      </c>
      <c r="C40" s="23">
        <v>2760.84</v>
      </c>
      <c r="D40" s="23">
        <v>2708.69</v>
      </c>
      <c r="E40" s="23">
        <v>2760.84</v>
      </c>
      <c r="F40" s="23">
        <v>2703.57</v>
      </c>
      <c r="G40" s="20">
        <f t="shared" si="2"/>
        <v>2540.0860000000002</v>
      </c>
      <c r="I40" s="112">
        <f t="shared" si="3"/>
        <v>8.6908081064971832E-2</v>
      </c>
      <c r="J40" s="38" t="s">
        <v>468</v>
      </c>
      <c r="K40" s="17" t="str">
        <f>IF(OR(AND(J39="N",OR(I39&lt;R$2308,AND(I39&gt;R$2306, I39&lt;R$2305))), AND(J39="X", OR(I39&lt;R$2314, AND(I39&lt;R$2311,I39&gt;R$2312)))),"no","yes")</f>
        <v>no</v>
      </c>
      <c r="O40" s="146">
        <f t="shared" si="0"/>
        <v>1.9252849163248653E-2</v>
      </c>
      <c r="P40" s="146">
        <f t="shared" si="1"/>
        <v>-1.9252849163248653E-2</v>
      </c>
    </row>
    <row r="41" spans="1:16" x14ac:dyDescent="0.25">
      <c r="A41" s="18" t="s">
        <v>249</v>
      </c>
      <c r="B41" s="72">
        <v>39157</v>
      </c>
      <c r="C41" s="23">
        <v>2710.86</v>
      </c>
      <c r="D41" s="23">
        <v>2760.84</v>
      </c>
      <c r="E41" s="23">
        <v>2777.41</v>
      </c>
      <c r="F41" s="23">
        <v>2671.96</v>
      </c>
      <c r="G41" s="20">
        <f t="shared" si="2"/>
        <v>2561.2599999999998</v>
      </c>
      <c r="I41" s="112">
        <f t="shared" si="3"/>
        <v>5.840875194240347E-2</v>
      </c>
      <c r="J41" s="38" t="s">
        <v>468</v>
      </c>
      <c r="K41" s="17" t="str">
        <f>IF(OR(AND(J40="N",OR(I40&lt;R$2308,AND(I40&gt;R$2306, I40&lt;R$2305))), AND(J40="X", OR(I40&lt;R$2314, AND(I40&lt;R$2311,I40&gt;R$2312)))),"no","yes")</f>
        <v>no</v>
      </c>
      <c r="O41" s="146">
        <f t="shared" si="0"/>
        <v>-1.8103185986873549E-2</v>
      </c>
      <c r="P41" s="146">
        <f t="shared" si="1"/>
        <v>1.8103185986873549E-2</v>
      </c>
    </row>
    <row r="42" spans="1:16" x14ac:dyDescent="0.25">
      <c r="A42" s="18" t="s">
        <v>249</v>
      </c>
      <c r="B42" s="72">
        <v>39160</v>
      </c>
      <c r="C42" s="23">
        <v>2751.48</v>
      </c>
      <c r="D42" s="23">
        <v>2710.86</v>
      </c>
      <c r="E42" s="23">
        <v>2760.09</v>
      </c>
      <c r="F42" s="23">
        <v>2609.31</v>
      </c>
      <c r="G42" s="20">
        <f t="shared" si="2"/>
        <v>2581.7805000000003</v>
      </c>
      <c r="I42" s="112">
        <f t="shared" si="3"/>
        <v>6.5729638906173449E-2</v>
      </c>
      <c r="J42" s="38" t="s">
        <v>468</v>
      </c>
      <c r="K42" s="17" t="str">
        <f>IF(OR(AND(J41="N",OR(I41&lt;R$2308,AND(I41&gt;R$2306, I41&lt;R$2305))), AND(J41="X", OR(I41&lt;R$2314, AND(I41&lt;R$2311,I41&gt;R$2312)))),"no","yes")</f>
        <v>no</v>
      </c>
      <c r="O42" s="146">
        <f t="shared" si="0"/>
        <v>1.4984174763728042E-2</v>
      </c>
      <c r="P42" s="146">
        <f t="shared" si="1"/>
        <v>-1.4984174763728042E-2</v>
      </c>
    </row>
    <row r="43" spans="1:16" x14ac:dyDescent="0.25">
      <c r="A43" s="18" t="s">
        <v>249</v>
      </c>
      <c r="B43" s="72">
        <v>39161</v>
      </c>
      <c r="C43" s="23">
        <v>2810.71</v>
      </c>
      <c r="D43" s="23">
        <v>2751.48</v>
      </c>
      <c r="E43" s="23">
        <v>2811.15</v>
      </c>
      <c r="F43" s="23">
        <v>2759</v>
      </c>
      <c r="G43" s="20">
        <f t="shared" si="2"/>
        <v>2603.1080000000002</v>
      </c>
      <c r="I43" s="112">
        <f t="shared" si="3"/>
        <v>7.9751589254076327E-2</v>
      </c>
      <c r="J43" s="38" t="s">
        <v>468</v>
      </c>
      <c r="K43" s="17" t="str">
        <f>IF(OR(AND(J42="N",OR(I42&lt;R$2308,AND(I42&gt;R$2306, I42&lt;R$2305))), AND(J42="X", OR(I42&lt;R$2314, AND(I42&lt;R$2311,I42&gt;R$2312)))),"no","yes")</f>
        <v>no</v>
      </c>
      <c r="O43" s="146">
        <f t="shared" si="0"/>
        <v>2.1526596595286884E-2</v>
      </c>
      <c r="P43" s="146">
        <f t="shared" si="1"/>
        <v>-2.1526596595286884E-2</v>
      </c>
    </row>
    <row r="44" spans="1:16" x14ac:dyDescent="0.25">
      <c r="A44" s="18" t="s">
        <v>249</v>
      </c>
      <c r="B44" s="72">
        <v>39162</v>
      </c>
      <c r="C44" s="23">
        <v>2859.01</v>
      </c>
      <c r="D44" s="23">
        <v>2810.71</v>
      </c>
      <c r="E44" s="23">
        <v>2859.03</v>
      </c>
      <c r="F44" s="23">
        <v>2801.93</v>
      </c>
      <c r="G44" s="20">
        <f t="shared" si="2"/>
        <v>2624.2604999999999</v>
      </c>
      <c r="I44" s="112">
        <f t="shared" si="3"/>
        <v>8.9453581304142826E-2</v>
      </c>
      <c r="J44" s="38" t="s">
        <v>468</v>
      </c>
      <c r="K44" s="17" t="str">
        <f>IF(OR(AND(J43="N",OR(I43&lt;R$2308,AND(I43&gt;R$2306, I43&lt;R$2305))), AND(J43="X", OR(I43&lt;R$2314, AND(I43&lt;R$2311,I43&gt;R$2312)))),"no","yes")</f>
        <v>no</v>
      </c>
      <c r="O44" s="146">
        <f t="shared" si="0"/>
        <v>1.7184270166612725E-2</v>
      </c>
      <c r="P44" s="146">
        <f t="shared" si="1"/>
        <v>-1.7184270166612725E-2</v>
      </c>
    </row>
    <row r="45" spans="1:16" x14ac:dyDescent="0.25">
      <c r="A45" s="18" t="s">
        <v>249</v>
      </c>
      <c r="B45" s="72">
        <v>39163</v>
      </c>
      <c r="C45" s="23">
        <v>2861.15</v>
      </c>
      <c r="D45" s="23">
        <v>2859.01</v>
      </c>
      <c r="E45" s="23">
        <v>2899.35</v>
      </c>
      <c r="F45" s="23">
        <v>2852.67</v>
      </c>
      <c r="G45" s="20">
        <f t="shared" si="2"/>
        <v>2641.6980000000003</v>
      </c>
      <c r="I45" s="112">
        <f t="shared" si="3"/>
        <v>8.3072326965459187E-2</v>
      </c>
      <c r="J45" s="38" t="s">
        <v>468</v>
      </c>
      <c r="K45" s="17" t="str">
        <f>IF(OR(AND(J44="N",OR(I44&lt;R$2308,AND(I44&gt;R$2306, I44&lt;R$2305))), AND(J44="X", OR(I44&lt;R$2314, AND(I44&lt;R$2311,I44&gt;R$2312)))),"no","yes")</f>
        <v>no</v>
      </c>
      <c r="O45" s="146">
        <f t="shared" si="0"/>
        <v>7.4851084816063285E-4</v>
      </c>
      <c r="P45" s="146">
        <f t="shared" si="1"/>
        <v>-7.4851084816063285E-4</v>
      </c>
    </row>
    <row r="46" spans="1:16" x14ac:dyDescent="0.25">
      <c r="A46" s="18" t="s">
        <v>249</v>
      </c>
      <c r="B46" s="72">
        <v>39164</v>
      </c>
      <c r="C46" s="23">
        <v>2898</v>
      </c>
      <c r="D46" s="23">
        <v>2861.15</v>
      </c>
      <c r="E46" s="23">
        <v>2901.78</v>
      </c>
      <c r="F46" s="23">
        <v>2820.99</v>
      </c>
      <c r="G46" s="20">
        <f t="shared" si="2"/>
        <v>2659.5275000000001</v>
      </c>
      <c r="I46" s="112">
        <f t="shared" si="3"/>
        <v>8.9667243523520623E-2</v>
      </c>
      <c r="J46" s="38" t="s">
        <v>468</v>
      </c>
      <c r="K46" s="17" t="str">
        <f>IF(OR(AND(J45="N",OR(I45&lt;R$2308,AND(I45&gt;R$2306, I45&lt;R$2305))), AND(J45="X", OR(I45&lt;R$2314, AND(I45&lt;R$2311,I45&gt;R$2312)))),"no","yes")</f>
        <v>no</v>
      </c>
      <c r="O46" s="146">
        <f t="shared" si="0"/>
        <v>1.2879436590182314E-2</v>
      </c>
      <c r="P46" s="146">
        <f t="shared" si="1"/>
        <v>-1.2879436590182314E-2</v>
      </c>
    </row>
    <row r="47" spans="1:16" x14ac:dyDescent="0.25">
      <c r="A47" s="18" t="s">
        <v>249</v>
      </c>
      <c r="B47" s="72">
        <v>39167</v>
      </c>
      <c r="C47" s="23">
        <v>2989.05</v>
      </c>
      <c r="D47" s="23">
        <v>2898</v>
      </c>
      <c r="E47" s="23">
        <v>2989.05</v>
      </c>
      <c r="F47" s="23">
        <v>2915.05</v>
      </c>
      <c r="G47" s="20">
        <f t="shared" si="2"/>
        <v>2676.8745000000004</v>
      </c>
      <c r="I47" s="112">
        <f t="shared" si="3"/>
        <v>0.1166194007227459</v>
      </c>
      <c r="J47" s="38" t="s">
        <v>468</v>
      </c>
      <c r="K47" s="17" t="str">
        <f>IF(OR(AND(J46="N",OR(I46&lt;R$2308,AND(I46&gt;R$2306, I46&lt;R$2305))), AND(J46="X", OR(I46&lt;R$2314, AND(I46&lt;R$2311,I46&gt;R$2312)))),"no","yes")</f>
        <v>no</v>
      </c>
      <c r="O47" s="146">
        <f t="shared" si="0"/>
        <v>3.1418219461697872E-2</v>
      </c>
      <c r="P47" s="146">
        <f t="shared" si="1"/>
        <v>-3.1418219461697872E-2</v>
      </c>
    </row>
    <row r="48" spans="1:16" x14ac:dyDescent="0.25">
      <c r="A48" s="18" t="s">
        <v>249</v>
      </c>
      <c r="B48" s="72">
        <v>39168</v>
      </c>
      <c r="C48" s="23">
        <v>3039.53</v>
      </c>
      <c r="D48" s="23">
        <v>2989.05</v>
      </c>
      <c r="E48" s="23">
        <v>3040.35</v>
      </c>
      <c r="F48" s="23">
        <v>2979.13</v>
      </c>
      <c r="G48" s="20">
        <f t="shared" si="2"/>
        <v>2708.5725000000002</v>
      </c>
      <c r="I48" s="112">
        <f t="shared" si="3"/>
        <v>0.12218890208772337</v>
      </c>
      <c r="J48" s="38" t="s">
        <v>468</v>
      </c>
      <c r="K48" s="17" t="str">
        <f>IF(OR(AND(J47="N",OR(I47&lt;R$2308,AND(I47&gt;R$2306, I47&lt;R$2305))), AND(J47="X", OR(I47&lt;R$2314, AND(I47&lt;R$2311,I47&gt;R$2312)))),"no","yes")</f>
        <v>no</v>
      </c>
      <c r="O48" s="146">
        <f t="shared" si="0"/>
        <v>1.688830899449667E-2</v>
      </c>
      <c r="P48" s="146">
        <f t="shared" si="1"/>
        <v>-1.688830899449667E-2</v>
      </c>
    </row>
    <row r="49" spans="1:34" x14ac:dyDescent="0.25">
      <c r="A49" s="18" t="s">
        <v>249</v>
      </c>
      <c r="B49" s="72">
        <v>39169</v>
      </c>
      <c r="C49" s="23">
        <v>3004.29</v>
      </c>
      <c r="D49" s="23">
        <v>3039.53</v>
      </c>
      <c r="E49" s="23">
        <v>3060.19</v>
      </c>
      <c r="F49" s="23">
        <v>2873.38</v>
      </c>
      <c r="G49" s="20">
        <f t="shared" si="2"/>
        <v>2733.1105000000002</v>
      </c>
      <c r="I49" s="112">
        <f t="shared" si="3"/>
        <v>9.922010105336021E-2</v>
      </c>
      <c r="J49" s="38" t="s">
        <v>468</v>
      </c>
      <c r="K49" s="17" t="str">
        <f>IF(OR(AND(J48="N",OR(I48&lt;R$2308,AND(I48&gt;R$2306, I48&lt;R$2305))), AND(J48="X", OR(I48&lt;R$2314, AND(I48&lt;R$2311,I48&gt;R$2312)))),"no","yes")</f>
        <v>yes</v>
      </c>
      <c r="O49" s="146">
        <f t="shared" si="0"/>
        <v>-1.1593897740769243E-2</v>
      </c>
      <c r="P49" s="146">
        <f t="shared" si="1"/>
        <v>1.1593897740769243E-2</v>
      </c>
    </row>
    <row r="50" spans="1:34" x14ac:dyDescent="0.25">
      <c r="A50" s="18" t="s">
        <v>249</v>
      </c>
      <c r="B50" s="72">
        <v>39170</v>
      </c>
      <c r="C50" s="23">
        <v>2894.78</v>
      </c>
      <c r="D50" s="23">
        <v>3004.29</v>
      </c>
      <c r="E50" s="23">
        <v>3008.22</v>
      </c>
      <c r="F50" s="23">
        <v>2894.74</v>
      </c>
      <c r="G50" s="20">
        <f t="shared" si="2"/>
        <v>2754.8740000000003</v>
      </c>
      <c r="I50" s="112">
        <f t="shared" si="3"/>
        <v>5.0784899781260329E-2</v>
      </c>
      <c r="J50" s="38" t="s">
        <v>468</v>
      </c>
      <c r="K50" s="17" t="str">
        <f>IF(OR(AND(J49="N",OR(I49&lt;R$2308,AND(I49&gt;R$2306, I49&lt;R$2305))), AND(J49="X", OR(I49&lt;R$2314, AND(I49&lt;R$2311,I49&gt;R$2312)))),"no","yes")</f>
        <v>no</v>
      </c>
      <c r="O50" s="146">
        <f t="shared" si="0"/>
        <v>-3.6451208105742094E-2</v>
      </c>
      <c r="P50" s="146">
        <f t="shared" si="1"/>
        <v>3.6451208105742094E-2</v>
      </c>
    </row>
    <row r="51" spans="1:34" x14ac:dyDescent="0.25">
      <c r="A51" s="18" t="s">
        <v>249</v>
      </c>
      <c r="B51" s="72">
        <v>39171</v>
      </c>
      <c r="C51" s="23">
        <v>2926.06</v>
      </c>
      <c r="D51" s="23">
        <v>2894.78</v>
      </c>
      <c r="E51" s="23">
        <v>2935.24</v>
      </c>
      <c r="F51" s="23">
        <v>2859.73</v>
      </c>
      <c r="G51" s="20">
        <f t="shared" si="2"/>
        <v>2775.9929999999999</v>
      </c>
      <c r="I51" s="112">
        <f t="shared" si="3"/>
        <v>5.4058853894804582E-2</v>
      </c>
      <c r="J51" s="38" t="s">
        <v>468</v>
      </c>
      <c r="K51" s="17" t="str">
        <f>IF(OR(AND(J50="N",OR(I50&lt;R$2308,AND(I50&gt;R$2306, I50&lt;R$2305))), AND(J50="X", OR(I50&lt;R$2314, AND(I50&lt;R$2311,I50&gt;R$2312)))),"no","yes")</f>
        <v>no</v>
      </c>
      <c r="O51" s="146">
        <f t="shared" si="0"/>
        <v>1.0805657079294262E-2</v>
      </c>
      <c r="P51" s="146">
        <f t="shared" si="1"/>
        <v>-1.0805657079294262E-2</v>
      </c>
    </row>
    <row r="52" spans="1:34" x14ac:dyDescent="0.25">
      <c r="A52" s="18" t="s">
        <v>249</v>
      </c>
      <c r="B52" s="72">
        <v>39174</v>
      </c>
      <c r="C52" s="23">
        <v>2993.63</v>
      </c>
      <c r="D52" s="23">
        <v>2926.06</v>
      </c>
      <c r="E52" s="23">
        <v>2993.63</v>
      </c>
      <c r="F52" s="23">
        <v>2932.64</v>
      </c>
      <c r="G52" s="20">
        <f t="shared" si="2"/>
        <v>2800.0785000000001</v>
      </c>
      <c r="I52" s="112">
        <f t="shared" si="3"/>
        <v>6.912359778484789E-2</v>
      </c>
      <c r="J52" s="38" t="s">
        <v>468</v>
      </c>
      <c r="K52" s="17" t="str">
        <f>IF(OR(AND(J51="N",OR(I51&lt;R$2308,AND(I51&gt;R$2306, I51&lt;R$2305))), AND(J51="X", OR(I51&lt;R$2314, AND(I51&lt;R$2311,I51&gt;R$2312)))),"no","yes")</f>
        <v>no</v>
      </c>
      <c r="O52" s="146">
        <f t="shared" si="0"/>
        <v>2.3092486141774282E-2</v>
      </c>
      <c r="P52" s="146">
        <f t="shared" si="1"/>
        <v>-2.3092486141774282E-2</v>
      </c>
    </row>
    <row r="53" spans="1:34" x14ac:dyDescent="0.25">
      <c r="A53" s="18" t="s">
        <v>249</v>
      </c>
      <c r="B53" s="72">
        <v>39175</v>
      </c>
      <c r="C53" s="23">
        <v>3042.46</v>
      </c>
      <c r="D53" s="23">
        <v>2993.63</v>
      </c>
      <c r="E53" s="23">
        <v>3042.46</v>
      </c>
      <c r="F53" s="23">
        <v>2993.19</v>
      </c>
      <c r="G53" s="20">
        <f t="shared" si="2"/>
        <v>2826.4014999999995</v>
      </c>
      <c r="I53" s="112">
        <f t="shared" si="3"/>
        <v>7.6442961129195686E-2</v>
      </c>
      <c r="J53" s="38" t="s">
        <v>468</v>
      </c>
      <c r="K53" s="17" t="str">
        <f>IF(OR(AND(J52="N",OR(I52&lt;R$2308,AND(I52&gt;R$2306, I52&lt;R$2305))), AND(J52="X", OR(I52&lt;R$2314, AND(I52&lt;R$2311,I52&gt;R$2312)))),"no","yes")</f>
        <v>no</v>
      </c>
      <c r="O53" s="146">
        <f t="shared" si="0"/>
        <v>1.6311300995780931E-2</v>
      </c>
      <c r="P53" s="146">
        <f t="shared" si="1"/>
        <v>-1.6311300995780931E-2</v>
      </c>
    </row>
    <row r="54" spans="1:34" x14ac:dyDescent="0.25">
      <c r="A54" s="18" t="s">
        <v>249</v>
      </c>
      <c r="B54" s="72">
        <v>39176</v>
      </c>
      <c r="C54" s="23">
        <v>3078.9</v>
      </c>
      <c r="D54" s="23">
        <v>3042.46</v>
      </c>
      <c r="E54" s="23">
        <v>3084.62</v>
      </c>
      <c r="F54" s="23">
        <v>3032.49</v>
      </c>
      <c r="G54" s="20">
        <f t="shared" si="2"/>
        <v>2851.3164999999999</v>
      </c>
      <c r="I54" s="112">
        <f t="shared" si="3"/>
        <v>7.9816989801027027E-2</v>
      </c>
      <c r="J54" s="38" t="s">
        <v>468</v>
      </c>
      <c r="K54" s="17" t="str">
        <f>IF(OR(AND(J53="N",OR(I53&lt;R$2308,AND(I53&gt;R$2306, I53&lt;R$2305))), AND(J53="X", OR(I53&lt;R$2314, AND(I53&lt;R$2311,I53&gt;R$2312)))),"no","yes")</f>
        <v>no</v>
      </c>
      <c r="O54" s="146">
        <f t="shared" si="0"/>
        <v>1.1977150069351739E-2</v>
      </c>
      <c r="P54" s="146">
        <f t="shared" si="1"/>
        <v>-1.1977150069351739E-2</v>
      </c>
    </row>
    <row r="55" spans="1:34" x14ac:dyDescent="0.25">
      <c r="A55" s="18" t="s">
        <v>249</v>
      </c>
      <c r="B55" s="72">
        <v>39177</v>
      </c>
      <c r="C55" s="23">
        <v>3133.14</v>
      </c>
      <c r="D55" s="23">
        <v>3078.9</v>
      </c>
      <c r="E55" s="23">
        <v>3137.02</v>
      </c>
      <c r="F55" s="23">
        <v>3063.42</v>
      </c>
      <c r="G55" s="20">
        <f t="shared" si="2"/>
        <v>2876.2294999999999</v>
      </c>
      <c r="I55" s="112">
        <f t="shared" si="3"/>
        <v>8.9321975176181123E-2</v>
      </c>
      <c r="J55" s="38" t="s">
        <v>468</v>
      </c>
      <c r="K55" s="17" t="str">
        <f>IF(OR(AND(J54="N",OR(I54&lt;R$2308,AND(I54&gt;R$2306, I54&lt;R$2305))), AND(J54="X", OR(I54&lt;R$2314, AND(I54&lt;R$2311,I54&gt;R$2312)))),"no","yes")</f>
        <v>no</v>
      </c>
      <c r="O55" s="146">
        <f t="shared" si="0"/>
        <v>1.7616681282276003E-2</v>
      </c>
      <c r="P55" s="146">
        <f t="shared" si="1"/>
        <v>-1.7616681282276003E-2</v>
      </c>
    </row>
    <row r="56" spans="1:34" x14ac:dyDescent="0.25">
      <c r="A56" s="18" t="s">
        <v>249</v>
      </c>
      <c r="B56" s="72">
        <v>39178</v>
      </c>
      <c r="C56" s="23">
        <v>3182.8</v>
      </c>
      <c r="D56" s="23">
        <v>3133.14</v>
      </c>
      <c r="E56" s="23">
        <v>3189.11</v>
      </c>
      <c r="F56" s="23">
        <v>3097.06</v>
      </c>
      <c r="G56" s="20">
        <f t="shared" si="2"/>
        <v>2903.4670000000001</v>
      </c>
      <c r="I56" s="112">
        <f t="shared" si="3"/>
        <v>9.6206707360545263E-2</v>
      </c>
      <c r="J56" s="38" t="s">
        <v>468</v>
      </c>
      <c r="K56" s="17" t="str">
        <f>IF(OR(AND(J55="N",OR(I55&lt;R$2308,AND(I55&gt;R$2306, I55&lt;R$2305))), AND(J55="X", OR(I55&lt;R$2314, AND(I55&lt;R$2311,I55&gt;R$2312)))),"no","yes")</f>
        <v>no</v>
      </c>
      <c r="O56" s="146">
        <f t="shared" si="0"/>
        <v>1.5849914143638788E-2</v>
      </c>
      <c r="P56" s="146">
        <f t="shared" si="1"/>
        <v>-1.5849914143638788E-2</v>
      </c>
    </row>
    <row r="57" spans="1:34" x14ac:dyDescent="0.25">
      <c r="A57" s="18" t="s">
        <v>249</v>
      </c>
      <c r="B57" s="72">
        <v>39181</v>
      </c>
      <c r="C57" s="23">
        <v>3240.3</v>
      </c>
      <c r="D57" s="23">
        <v>3182.8</v>
      </c>
      <c r="E57" s="23">
        <v>3243.88</v>
      </c>
      <c r="F57" s="23">
        <v>3201.15</v>
      </c>
      <c r="G57" s="20">
        <f t="shared" si="2"/>
        <v>2930.6570000000002</v>
      </c>
      <c r="I57" s="112">
        <f t="shared" si="3"/>
        <v>0.10565651319823499</v>
      </c>
      <c r="J57" s="38" t="s">
        <v>468</v>
      </c>
      <c r="K57" s="17" t="str">
        <f>IF(OR(AND(J56="N",OR(I56&lt;R$2308,AND(I56&gt;R$2306, I56&lt;R$2305))), AND(J56="X", OR(I56&lt;R$2314, AND(I56&lt;R$2311,I56&gt;R$2312)))),"no","yes")</f>
        <v>no</v>
      </c>
      <c r="O57" s="146">
        <f t="shared" si="0"/>
        <v>1.8065853965062217E-2</v>
      </c>
      <c r="P57" s="146">
        <f t="shared" si="1"/>
        <v>-1.8065853965062217E-2</v>
      </c>
    </row>
    <row r="58" spans="1:34" x14ac:dyDescent="0.25">
      <c r="A58" s="18" t="s">
        <v>249</v>
      </c>
      <c r="B58" s="72">
        <v>39182</v>
      </c>
      <c r="C58" s="23">
        <v>3261.53</v>
      </c>
      <c r="D58" s="23">
        <v>3240.3</v>
      </c>
      <c r="E58" s="23">
        <v>3261.53</v>
      </c>
      <c r="F58" s="23">
        <v>3151.49</v>
      </c>
      <c r="G58" s="20">
        <f t="shared" si="2"/>
        <v>2957.3605000000002</v>
      </c>
      <c r="I58" s="112">
        <f t="shared" si="3"/>
        <v>0.10285168142335022</v>
      </c>
      <c r="J58" s="38" t="s">
        <v>468</v>
      </c>
      <c r="K58" s="17" t="str">
        <f>IF(OR(AND(J57="N",OR(I57&lt;R$2308,AND(I57&gt;R$2306, I57&lt;R$2305))), AND(J57="X", OR(I57&lt;R$2314, AND(I57&lt;R$2311,I57&gt;R$2312)))),"no","yes")</f>
        <v>no</v>
      </c>
      <c r="O58" s="146">
        <f t="shared" si="0"/>
        <v>6.5518624818690085E-3</v>
      </c>
      <c r="P58" s="146">
        <f t="shared" si="1"/>
        <v>-6.5518624818690085E-3</v>
      </c>
    </row>
    <row r="59" spans="1:34" x14ac:dyDescent="0.25">
      <c r="A59" s="18" t="s">
        <v>249</v>
      </c>
      <c r="B59" s="72">
        <v>39183</v>
      </c>
      <c r="C59" s="23">
        <v>3309.75</v>
      </c>
      <c r="D59" s="23">
        <v>3261.53</v>
      </c>
      <c r="E59" s="23">
        <v>3309.98</v>
      </c>
      <c r="F59" s="23">
        <v>3231.31</v>
      </c>
      <c r="G59" s="20">
        <f t="shared" si="2"/>
        <v>2987.4134999999997</v>
      </c>
      <c r="I59" s="112">
        <f t="shared" si="3"/>
        <v>0.10789818684289942</v>
      </c>
      <c r="J59" s="38" t="s">
        <v>468</v>
      </c>
      <c r="K59" s="17" t="str">
        <f>IF(OR(AND(J58="N",OR(I58&lt;R$2308,AND(I58&gt;R$2306, I58&lt;R$2305))), AND(J58="X", OR(I58&lt;R$2314, AND(I58&lt;R$2311,I58&gt;R$2312)))),"no","yes")</f>
        <v>no</v>
      </c>
      <c r="O59" s="146">
        <f t="shared" si="0"/>
        <v>1.4784472318206454E-2</v>
      </c>
      <c r="P59" s="146">
        <f t="shared" si="1"/>
        <v>-1.4784472318206454E-2</v>
      </c>
    </row>
    <row r="60" spans="1:34" x14ac:dyDescent="0.25">
      <c r="A60" s="18" t="s">
        <v>249</v>
      </c>
      <c r="B60" s="72">
        <v>39184</v>
      </c>
      <c r="C60" s="23">
        <v>3387.41</v>
      </c>
      <c r="D60" s="23">
        <v>3309.75</v>
      </c>
      <c r="E60" s="23">
        <v>3387.41</v>
      </c>
      <c r="F60" s="23">
        <v>3302.36</v>
      </c>
      <c r="G60" s="20">
        <f t="shared" si="2"/>
        <v>3018.7419999999997</v>
      </c>
      <c r="I60" s="112">
        <f t="shared" si="3"/>
        <v>0.12212636919617514</v>
      </c>
      <c r="J60" s="38" t="s">
        <v>468</v>
      </c>
      <c r="K60" s="17" t="str">
        <f>IF(OR(AND(J59="N",OR(I59&lt;R$2308,AND(I59&gt;R$2306, I59&lt;R$2305))), AND(J59="X", OR(I59&lt;R$2314, AND(I59&lt;R$2311,I59&gt;R$2312)))),"no","yes")</f>
        <v>no</v>
      </c>
      <c r="O60" s="146">
        <f t="shared" si="0"/>
        <v>2.3464007855578117E-2</v>
      </c>
      <c r="P60" s="146">
        <f t="shared" si="1"/>
        <v>-2.3464007855578117E-2</v>
      </c>
    </row>
    <row r="61" spans="1:34" s="11" customFormat="1" x14ac:dyDescent="0.25">
      <c r="A61" s="21" t="s">
        <v>249</v>
      </c>
      <c r="B61" s="73">
        <v>39185</v>
      </c>
      <c r="C61" s="23">
        <v>3358.63</v>
      </c>
      <c r="D61" s="23">
        <v>3387.41</v>
      </c>
      <c r="E61" s="23">
        <v>3419.99</v>
      </c>
      <c r="F61" s="23">
        <v>3341.27</v>
      </c>
      <c r="G61" s="40">
        <f t="shared" si="2"/>
        <v>3051.1305000000002</v>
      </c>
      <c r="H61" s="40">
        <f t="shared" ref="H61:H124" si="4">AVERAGE(C2:C61)</f>
        <v>2597.3538333333336</v>
      </c>
      <c r="I61" s="112">
        <f t="shared" si="3"/>
        <v>0.10078215271355973</v>
      </c>
      <c r="J61" s="41" t="str">
        <f t="shared" ref="J61:J124" si="5">IF(G61&gt;H61,"N","X")</f>
        <v>N</v>
      </c>
      <c r="K61" s="17" t="str">
        <f>IF(OR(AND(J60="N",OR(I60&lt;R$2308,AND(I60&gt;R$2306, I60&lt;R$2305))), AND(J60="X", OR(I60&lt;R$2314, AND(I60&lt;R$2311,I60&gt;R$2312)))),"no","yes")</f>
        <v>yes</v>
      </c>
      <c r="L61" s="21"/>
      <c r="M61" s="21"/>
      <c r="N61" s="21"/>
      <c r="O61" s="146">
        <f t="shared" si="0"/>
        <v>-8.496166687823381E-3</v>
      </c>
      <c r="P61" s="146">
        <f t="shared" si="1"/>
        <v>8.496166687823381E-3</v>
      </c>
      <c r="Q61" s="88"/>
      <c r="T61" s="14"/>
      <c r="U61" s="14"/>
      <c r="V61" s="142"/>
      <c r="W61" s="14"/>
      <c r="X61" s="14"/>
      <c r="Y61" s="14"/>
      <c r="Z61" s="129"/>
      <c r="AA61" s="14"/>
      <c r="AB61" s="14"/>
      <c r="AC61" s="14"/>
      <c r="AE61" s="14"/>
      <c r="AF61" s="13"/>
      <c r="AG61" s="13"/>
      <c r="AH61" s="13"/>
    </row>
    <row r="62" spans="1:34" x14ac:dyDescent="0.25">
      <c r="A62" s="18" t="s">
        <v>249</v>
      </c>
      <c r="B62" s="72">
        <v>39188</v>
      </c>
      <c r="C62" s="23">
        <v>3458.07</v>
      </c>
      <c r="D62" s="23">
        <v>3358.63</v>
      </c>
      <c r="E62" s="23">
        <v>3458.07</v>
      </c>
      <c r="F62" s="23">
        <v>3362.73</v>
      </c>
      <c r="G62" s="20">
        <f t="shared" si="2"/>
        <v>3086.46</v>
      </c>
      <c r="H62" s="20">
        <f t="shared" si="4"/>
        <v>2621.8793333333329</v>
      </c>
      <c r="I62" s="112">
        <f t="shared" si="3"/>
        <v>0.12040006998308739</v>
      </c>
      <c r="J62" s="38" t="str">
        <f t="shared" si="5"/>
        <v>N</v>
      </c>
      <c r="K62" s="17" t="str">
        <f>IF(OR(AND(J61="N",OR(I61&lt;R$2308,AND(I61&gt;R$2306, I61&lt;R$2305))), AND(J61="X", OR(I61&lt;R$2314, AND(I61&lt;R$2311,I61&gt;R$2312)))),"no","yes")</f>
        <v>no</v>
      </c>
      <c r="O62" s="146">
        <f t="shared" si="0"/>
        <v>2.9607310123473063E-2</v>
      </c>
      <c r="P62" s="146">
        <f t="shared" si="1"/>
        <v>-2.9607310123473063E-2</v>
      </c>
    </row>
    <row r="63" spans="1:34" x14ac:dyDescent="0.25">
      <c r="A63" s="18" t="s">
        <v>249</v>
      </c>
      <c r="B63" s="72">
        <v>39189</v>
      </c>
      <c r="C63" s="23">
        <v>3558.22</v>
      </c>
      <c r="D63" s="23">
        <v>3458.07</v>
      </c>
      <c r="E63" s="23">
        <v>3558.22</v>
      </c>
      <c r="F63" s="23">
        <v>3420.31</v>
      </c>
      <c r="G63" s="20">
        <f t="shared" si="2"/>
        <v>3123.8355000000001</v>
      </c>
      <c r="H63" s="20">
        <f t="shared" si="4"/>
        <v>2646.932666666667</v>
      </c>
      <c r="I63" s="112">
        <f t="shared" si="3"/>
        <v>0.13905485740206225</v>
      </c>
      <c r="J63" s="38" t="str">
        <f t="shared" si="5"/>
        <v>N</v>
      </c>
      <c r="K63" s="17" t="str">
        <f>IF(OR(AND(J62="N",OR(I62&lt;R$2308,AND(I62&gt;R$2306, I62&lt;R$2305))), AND(J62="X", OR(I62&lt;R$2314, AND(I62&lt;R$2311,I62&gt;R$2312)))),"no","yes")</f>
        <v>yes</v>
      </c>
      <c r="O63" s="146">
        <f t="shared" si="0"/>
        <v>2.8961241386090908E-2</v>
      </c>
      <c r="P63" s="146">
        <f t="shared" si="1"/>
        <v>-2.8961241386090908E-2</v>
      </c>
    </row>
    <row r="64" spans="1:34" x14ac:dyDescent="0.25">
      <c r="A64" s="18" t="s">
        <v>249</v>
      </c>
      <c r="B64" s="72">
        <v>39190</v>
      </c>
      <c r="C64" s="23">
        <v>3649.71</v>
      </c>
      <c r="D64" s="23">
        <v>3558.22</v>
      </c>
      <c r="E64" s="23">
        <v>3652.72</v>
      </c>
      <c r="F64" s="23">
        <v>3548.36</v>
      </c>
      <c r="G64" s="20">
        <f t="shared" si="2"/>
        <v>3163.3705000000004</v>
      </c>
      <c r="H64" s="20">
        <f t="shared" si="4"/>
        <v>2673.8336666666664</v>
      </c>
      <c r="I64" s="112">
        <f t="shared" si="3"/>
        <v>0.15374092285427832</v>
      </c>
      <c r="J64" s="38" t="str">
        <f t="shared" si="5"/>
        <v>N</v>
      </c>
      <c r="K64" s="17" t="str">
        <f>IF(OR(AND(J63="N",OR(I63&lt;R$2308,AND(I63&gt;R$2306, I63&lt;R$2305))), AND(J63="X", OR(I63&lt;R$2314, AND(I63&lt;R$2311,I63&gt;R$2312)))),"no","yes")</f>
        <v>yes</v>
      </c>
      <c r="O64" s="146">
        <f t="shared" si="0"/>
        <v>2.5712294349421905E-2</v>
      </c>
      <c r="P64" s="146">
        <f t="shared" si="1"/>
        <v>-2.5712294349421905E-2</v>
      </c>
    </row>
    <row r="65" spans="1:34" x14ac:dyDescent="0.25">
      <c r="A65" s="18" t="s">
        <v>249</v>
      </c>
      <c r="B65" s="72">
        <v>39191</v>
      </c>
      <c r="C65" s="23">
        <v>3435.78</v>
      </c>
      <c r="D65" s="23">
        <v>3649.71</v>
      </c>
      <c r="E65" s="23">
        <v>3642.85</v>
      </c>
      <c r="F65" s="23">
        <v>3356.02</v>
      </c>
      <c r="G65" s="20">
        <f t="shared" si="2"/>
        <v>3192.1019999999999</v>
      </c>
      <c r="H65" s="20">
        <f t="shared" si="4"/>
        <v>2696.3399999999997</v>
      </c>
      <c r="I65" s="112">
        <f t="shared" si="3"/>
        <v>7.6337786198561464E-2</v>
      </c>
      <c r="J65" s="38" t="str">
        <f t="shared" si="5"/>
        <v>N</v>
      </c>
      <c r="K65" s="17" t="str">
        <f>IF(OR(AND(J64="N",OR(I64&lt;R$2308,AND(I64&gt;R$2306, I64&lt;R$2305))), AND(J64="X", OR(I64&lt;R$2314, AND(I64&lt;R$2311,I64&gt;R$2312)))),"no","yes")</f>
        <v>yes</v>
      </c>
      <c r="O65" s="146">
        <f t="shared" si="0"/>
        <v>-5.8615616035246565E-2</v>
      </c>
      <c r="P65" s="146">
        <f t="shared" si="1"/>
        <v>5.8615616035246565E-2</v>
      </c>
    </row>
    <row r="66" spans="1:34" x14ac:dyDescent="0.25">
      <c r="A66" s="18" t="s">
        <v>249</v>
      </c>
      <c r="B66" s="72">
        <v>39192</v>
      </c>
      <c r="C66" s="23">
        <v>3614.39</v>
      </c>
      <c r="D66" s="23">
        <v>3435.78</v>
      </c>
      <c r="E66" s="23">
        <v>3624.82</v>
      </c>
      <c r="F66" s="23">
        <v>3456.74</v>
      </c>
      <c r="G66" s="20">
        <f t="shared" si="2"/>
        <v>3227.9214999999999</v>
      </c>
      <c r="H66" s="20">
        <f t="shared" si="4"/>
        <v>2720.5858333333335</v>
      </c>
      <c r="I66" s="112">
        <f t="shared" si="3"/>
        <v>0.11972673437070891</v>
      </c>
      <c r="J66" s="38" t="str">
        <f t="shared" si="5"/>
        <v>N</v>
      </c>
      <c r="K66" s="17" t="str">
        <f>IF(OR(AND(J65="N",OR(I65&lt;R$2308,AND(I65&gt;R$2306, I65&lt;R$2305))), AND(J65="X", OR(I65&lt;R$2314, AND(I65&lt;R$2311,I65&gt;R$2312)))),"no","yes")</f>
        <v>no</v>
      </c>
      <c r="O66" s="146">
        <f t="shared" si="0"/>
        <v>5.1985284273148968E-2</v>
      </c>
      <c r="P66" s="146">
        <f t="shared" si="1"/>
        <v>-5.1985284273148968E-2</v>
      </c>
    </row>
    <row r="67" spans="1:34" x14ac:dyDescent="0.25">
      <c r="A67" s="18" t="s">
        <v>249</v>
      </c>
      <c r="B67" s="72">
        <v>39195</v>
      </c>
      <c r="C67" s="23">
        <v>3782.26</v>
      </c>
      <c r="D67" s="23">
        <v>3614.39</v>
      </c>
      <c r="E67" s="23">
        <v>3784.08</v>
      </c>
      <c r="F67" s="23">
        <v>3667.55</v>
      </c>
      <c r="G67" s="20">
        <f t="shared" si="2"/>
        <v>3267.5819999999999</v>
      </c>
      <c r="H67" s="20">
        <f t="shared" si="4"/>
        <v>2745.9736666666672</v>
      </c>
      <c r="I67" s="112">
        <f t="shared" si="3"/>
        <v>0.15751035475161768</v>
      </c>
      <c r="J67" s="38" t="str">
        <f t="shared" si="5"/>
        <v>N</v>
      </c>
      <c r="K67" s="17" t="str">
        <f>IF(OR(AND(J66="N",OR(I66&lt;R$2308,AND(I66&gt;R$2306, I66&lt;R$2305))), AND(J66="X", OR(I66&lt;R$2314, AND(I66&lt;R$2311,I66&gt;R$2312)))),"no","yes")</f>
        <v>no</v>
      </c>
      <c r="O67" s="146">
        <f t="shared" si="0"/>
        <v>4.6444904949382915E-2</v>
      </c>
      <c r="P67" s="146">
        <f t="shared" si="1"/>
        <v>-4.6444904949382915E-2</v>
      </c>
    </row>
    <row r="68" spans="1:34" x14ac:dyDescent="0.25">
      <c r="A68" s="18" t="s">
        <v>249</v>
      </c>
      <c r="B68" s="72">
        <v>39196</v>
      </c>
      <c r="C68" s="23">
        <v>3821.42</v>
      </c>
      <c r="D68" s="23">
        <v>3782.26</v>
      </c>
      <c r="E68" s="23">
        <v>3861.57</v>
      </c>
      <c r="F68" s="23">
        <v>3753.13</v>
      </c>
      <c r="G68" s="20">
        <f t="shared" si="2"/>
        <v>3306.6765</v>
      </c>
      <c r="H68" s="20">
        <f t="shared" si="4"/>
        <v>2771.9676666666669</v>
      </c>
      <c r="I68" s="112">
        <f t="shared" si="3"/>
        <v>0.15566793425362291</v>
      </c>
      <c r="J68" s="38" t="str">
        <f t="shared" si="5"/>
        <v>N</v>
      </c>
      <c r="K68" s="17" t="str">
        <f>IF(OR(AND(J67="N",OR(I67&lt;R$2308,AND(I67&gt;R$2306, I67&lt;R$2305))), AND(J67="X", OR(I67&lt;R$2314, AND(I67&lt;R$2311,I67&gt;R$2312)))),"no","yes")</f>
        <v>yes</v>
      </c>
      <c r="O68" s="146">
        <f t="shared" ref="O68:O131" si="6">IF(AND(L68&gt;0,L67&gt;0),L68/L67-1,IF(AND(M68&gt;0,N68&gt;0),M68/N68-1,C68/C67-1))</f>
        <v>1.0353598113297391E-2</v>
      </c>
      <c r="P68" s="146">
        <f t="shared" ref="P68:P131" si="7">IF(AND(M68&gt;0,N68&gt;0),1-M68/N68,1-C68/C67)</f>
        <v>-1.0353598113297391E-2</v>
      </c>
    </row>
    <row r="69" spans="1:34" x14ac:dyDescent="0.25">
      <c r="A69" s="18" t="s">
        <v>249</v>
      </c>
      <c r="B69" s="72">
        <v>39197</v>
      </c>
      <c r="C69" s="23">
        <v>3805.05</v>
      </c>
      <c r="D69" s="23">
        <v>3821.42</v>
      </c>
      <c r="E69" s="23">
        <v>3822.41</v>
      </c>
      <c r="F69" s="23">
        <v>3712.04</v>
      </c>
      <c r="G69" s="20">
        <f t="shared" si="2"/>
        <v>3346.7144999999996</v>
      </c>
      <c r="H69" s="20">
        <f t="shared" si="4"/>
        <v>2797.3235</v>
      </c>
      <c r="I69" s="112">
        <f t="shared" si="3"/>
        <v>0.13695088122993471</v>
      </c>
      <c r="J69" s="38" t="str">
        <f t="shared" si="5"/>
        <v>N</v>
      </c>
      <c r="K69" s="17" t="str">
        <f>IF(OR(AND(J68="N",OR(I68&lt;R$2308,AND(I68&gt;R$2306, I68&lt;R$2305))), AND(J68="X", OR(I68&lt;R$2314, AND(I68&lt;R$2311,I68&gt;R$2312)))),"no","yes")</f>
        <v>yes</v>
      </c>
      <c r="O69" s="146">
        <f t="shared" si="6"/>
        <v>-4.2837479261635947E-3</v>
      </c>
      <c r="P69" s="146">
        <f t="shared" si="7"/>
        <v>4.2837479261635947E-3</v>
      </c>
    </row>
    <row r="70" spans="1:34" x14ac:dyDescent="0.25">
      <c r="A70" s="18" t="s">
        <v>249</v>
      </c>
      <c r="B70" s="72">
        <v>39198</v>
      </c>
      <c r="C70" s="23">
        <v>3853.27</v>
      </c>
      <c r="D70" s="23">
        <v>3805.05</v>
      </c>
      <c r="E70" s="23">
        <v>3854.05</v>
      </c>
      <c r="F70" s="23">
        <v>3788.87</v>
      </c>
      <c r="G70" s="20">
        <f t="shared" si="2"/>
        <v>3394.6390000000001</v>
      </c>
      <c r="H70" s="20">
        <f t="shared" si="4"/>
        <v>2825.3073333333332</v>
      </c>
      <c r="I70" s="112">
        <f t="shared" si="3"/>
        <v>0.13510449859322304</v>
      </c>
      <c r="J70" s="38" t="str">
        <f t="shared" si="5"/>
        <v>N</v>
      </c>
      <c r="K70" s="17" t="str">
        <f>IF(OR(AND(J69="N",OR(I69&lt;R$2308,AND(I69&gt;R$2306, I69&lt;R$2305))), AND(J69="X", OR(I69&lt;R$2314, AND(I69&lt;R$2311,I69&gt;R$2312)))),"no","yes")</f>
        <v>yes</v>
      </c>
      <c r="O70" s="146">
        <f t="shared" si="6"/>
        <v>1.2672632422701335E-2</v>
      </c>
      <c r="P70" s="146">
        <f t="shared" si="7"/>
        <v>-1.2672632422701335E-2</v>
      </c>
    </row>
    <row r="71" spans="1:34" x14ac:dyDescent="0.25">
      <c r="A71" s="18" t="s">
        <v>249</v>
      </c>
      <c r="B71" s="72">
        <v>39199</v>
      </c>
      <c r="C71" s="23">
        <v>3845.81</v>
      </c>
      <c r="D71" s="23">
        <v>3853.27</v>
      </c>
      <c r="E71" s="23">
        <v>3871.4</v>
      </c>
      <c r="F71" s="23">
        <v>3801.55</v>
      </c>
      <c r="G71" s="20">
        <f t="shared" si="2"/>
        <v>3440.6264999999999</v>
      </c>
      <c r="H71" s="20">
        <f t="shared" si="4"/>
        <v>2852.9663333333333</v>
      </c>
      <c r="I71" s="112">
        <f t="shared" si="3"/>
        <v>0.11776445365400745</v>
      </c>
      <c r="J71" s="38" t="str">
        <f t="shared" si="5"/>
        <v>N</v>
      </c>
      <c r="K71" s="17" t="str">
        <f>IF(OR(AND(J70="N",OR(I70&lt;R$2308,AND(I70&gt;R$2306, I70&lt;R$2305))), AND(J70="X", OR(I70&lt;R$2314, AND(I70&lt;R$2311,I70&gt;R$2312)))),"no","yes")</f>
        <v>yes</v>
      </c>
      <c r="O71" s="146">
        <f t="shared" si="6"/>
        <v>-1.9360179795342436E-3</v>
      </c>
      <c r="P71" s="146">
        <f t="shared" si="7"/>
        <v>1.9360179795342436E-3</v>
      </c>
    </row>
    <row r="72" spans="1:34" x14ac:dyDescent="0.25">
      <c r="A72" s="18" t="s">
        <v>249</v>
      </c>
      <c r="B72" s="72">
        <v>39202</v>
      </c>
      <c r="C72" s="23">
        <v>3903.69</v>
      </c>
      <c r="D72" s="23">
        <v>3845.81</v>
      </c>
      <c r="E72" s="23">
        <v>3909.04</v>
      </c>
      <c r="F72" s="23">
        <v>3809.97</v>
      </c>
      <c r="G72" s="20">
        <f t="shared" si="2"/>
        <v>3486.1295</v>
      </c>
      <c r="H72" s="20">
        <f t="shared" si="4"/>
        <v>2880.3511666666668</v>
      </c>
      <c r="I72" s="112">
        <f t="shared" si="3"/>
        <v>0.11977767894164582</v>
      </c>
      <c r="J72" s="38" t="str">
        <f t="shared" si="5"/>
        <v>N</v>
      </c>
      <c r="K72" s="17" t="str">
        <f>IF(OR(AND(J71="N",OR(I71&lt;R$2308,AND(I71&gt;R$2306, I71&lt;R$2305))), AND(J71="X", OR(I71&lt;R$2314, AND(I71&lt;R$2311,I71&gt;R$2312)))),"no","yes")</f>
        <v>no</v>
      </c>
      <c r="O72" s="146">
        <f t="shared" si="6"/>
        <v>1.5050145483006316E-2</v>
      </c>
      <c r="P72" s="146">
        <f t="shared" si="7"/>
        <v>-1.5050145483006316E-2</v>
      </c>
      <c r="V72" s="66">
        <v>1</v>
      </c>
    </row>
    <row r="73" spans="1:34" s="15" customFormat="1" x14ac:dyDescent="0.25">
      <c r="A73" s="110" t="s">
        <v>249</v>
      </c>
      <c r="B73" s="111">
        <v>39210</v>
      </c>
      <c r="C73" s="23">
        <v>4091.13</v>
      </c>
      <c r="D73" s="23">
        <v>3903.69</v>
      </c>
      <c r="E73" s="23">
        <v>4093.01</v>
      </c>
      <c r="F73" s="23">
        <v>3972.03</v>
      </c>
      <c r="G73" s="60">
        <f t="shared" si="2"/>
        <v>3538.5629999999996</v>
      </c>
      <c r="H73" s="60">
        <f t="shared" si="4"/>
        <v>2910.9376666666667</v>
      </c>
      <c r="I73" s="112">
        <f t="shared" si="3"/>
        <v>0.15615576153370747</v>
      </c>
      <c r="J73" s="113" t="str">
        <f t="shared" si="5"/>
        <v>N</v>
      </c>
      <c r="K73" s="17" t="str">
        <f>IF(OR(AND(J72="N",OR(I72&lt;R$2308,AND(I72&gt;R$2306, I72&lt;R$2305))), AND(J72="X", OR(I72&lt;R$2314, AND(I72&lt;R$2311,I72&gt;R$2312)))),"no","yes")</f>
        <v>no</v>
      </c>
      <c r="L73" s="110"/>
      <c r="M73" s="110"/>
      <c r="N73" s="110"/>
      <c r="O73" s="146">
        <f t="shared" si="6"/>
        <v>4.8016107836431621E-2</v>
      </c>
      <c r="P73" s="146">
        <f t="shared" si="7"/>
        <v>-4.8016107836431621E-2</v>
      </c>
      <c r="Q73" s="114"/>
      <c r="T73" s="17"/>
      <c r="U73" s="17"/>
      <c r="V73" s="143"/>
      <c r="W73" s="17"/>
      <c r="X73" s="17"/>
      <c r="Y73" s="17"/>
      <c r="Z73" s="130"/>
      <c r="AA73" s="17"/>
      <c r="AB73" s="17"/>
      <c r="AC73" s="17"/>
      <c r="AE73" s="17"/>
      <c r="AF73" s="16"/>
      <c r="AG73" s="16"/>
      <c r="AH73" s="16"/>
    </row>
    <row r="74" spans="1:34" x14ac:dyDescent="0.25">
      <c r="A74" s="18" t="s">
        <v>249</v>
      </c>
      <c r="B74" s="72">
        <v>39211</v>
      </c>
      <c r="C74" s="23">
        <v>4099.13</v>
      </c>
      <c r="D74" s="23">
        <v>4091.13</v>
      </c>
      <c r="E74" s="23">
        <v>4125.42</v>
      </c>
      <c r="F74" s="23">
        <v>3918.75</v>
      </c>
      <c r="G74" s="20">
        <f t="shared" si="2"/>
        <v>3589.5745000000002</v>
      </c>
      <c r="H74" s="20">
        <f t="shared" si="4"/>
        <v>2943.541666666667</v>
      </c>
      <c r="I74" s="112">
        <f t="shared" si="3"/>
        <v>0.14195429012547311</v>
      </c>
      <c r="J74" s="38" t="str">
        <f t="shared" si="5"/>
        <v>N</v>
      </c>
      <c r="K74" s="17" t="str">
        <f>IF(OR(AND(J73="N",OR(I73&lt;R$2308,AND(I73&gt;R$2306, I73&lt;R$2305))), AND(J73="X", OR(I73&lt;R$2314, AND(I73&lt;R$2311,I73&gt;R$2312)))),"no","yes")</f>
        <v>yes</v>
      </c>
      <c r="O74" s="146">
        <f t="shared" si="6"/>
        <v>1.9554499612577381E-3</v>
      </c>
      <c r="P74" s="146">
        <f t="shared" si="7"/>
        <v>-1.9554499612577381E-3</v>
      </c>
    </row>
    <row r="75" spans="1:34" x14ac:dyDescent="0.25">
      <c r="A75" s="18" t="s">
        <v>249</v>
      </c>
      <c r="B75" s="72">
        <v>39212</v>
      </c>
      <c r="C75" s="23">
        <v>4128.08</v>
      </c>
      <c r="D75" s="23">
        <v>4099.13</v>
      </c>
      <c r="E75" s="23">
        <v>4146.59</v>
      </c>
      <c r="F75" s="23">
        <v>4062.48</v>
      </c>
      <c r="G75" s="20">
        <f t="shared" si="2"/>
        <v>3639.3215000000005</v>
      </c>
      <c r="H75" s="20">
        <f t="shared" si="4"/>
        <v>2976.2529999999997</v>
      </c>
      <c r="I75" s="112">
        <f t="shared" si="3"/>
        <v>0.13429934673262567</v>
      </c>
      <c r="J75" s="38" t="str">
        <f t="shared" si="5"/>
        <v>N</v>
      </c>
      <c r="K75" s="17" t="str">
        <f>IF(OR(AND(J74="N",OR(I74&lt;R$2308,AND(I74&gt;R$2306, I74&lt;R$2305))), AND(J74="X", OR(I74&lt;R$2314, AND(I74&lt;R$2311,I74&gt;R$2312)))),"no","yes")</f>
        <v>yes</v>
      </c>
      <c r="O75" s="146">
        <f t="shared" si="6"/>
        <v>7.0624742323370793E-3</v>
      </c>
      <c r="P75" s="146">
        <f t="shared" si="7"/>
        <v>-7.0624742323370793E-3</v>
      </c>
    </row>
    <row r="76" spans="1:34" x14ac:dyDescent="0.25">
      <c r="A76" s="18" t="s">
        <v>249</v>
      </c>
      <c r="B76" s="72">
        <v>39213</v>
      </c>
      <c r="C76" s="23">
        <v>4109.3999999999996</v>
      </c>
      <c r="D76" s="23">
        <v>4128.08</v>
      </c>
      <c r="E76" s="23">
        <v>4130.8999999999996</v>
      </c>
      <c r="F76" s="23">
        <v>4028.36</v>
      </c>
      <c r="G76" s="20">
        <f t="shared" si="2"/>
        <v>3685.651499999999</v>
      </c>
      <c r="H76" s="20">
        <f t="shared" si="4"/>
        <v>3009.2913333333336</v>
      </c>
      <c r="I76" s="112">
        <f t="shared" si="3"/>
        <v>0.11497248179867259</v>
      </c>
      <c r="J76" s="38" t="str">
        <f t="shared" si="5"/>
        <v>N</v>
      </c>
      <c r="K76" s="17" t="str">
        <f>IF(OR(AND(J75="N",OR(I75&lt;R$2308,AND(I75&gt;R$2306, I75&lt;R$2305))), AND(J75="X", OR(I75&lt;R$2314, AND(I75&lt;R$2311,I75&gt;R$2312)))),"no","yes")</f>
        <v>yes</v>
      </c>
      <c r="O76" s="146">
        <f t="shared" si="6"/>
        <v>-4.5251061025949335E-3</v>
      </c>
      <c r="P76" s="146">
        <f t="shared" si="7"/>
        <v>4.5251061025949335E-3</v>
      </c>
    </row>
    <row r="77" spans="1:34" x14ac:dyDescent="0.25">
      <c r="A77" s="18" t="s">
        <v>249</v>
      </c>
      <c r="B77" s="72">
        <v>39216</v>
      </c>
      <c r="C77" s="23">
        <v>4133.83</v>
      </c>
      <c r="D77" s="23">
        <v>4109.3999999999996</v>
      </c>
      <c r="E77" s="23">
        <v>4164.8100000000004</v>
      </c>
      <c r="F77" s="23">
        <v>4014.56</v>
      </c>
      <c r="G77" s="20">
        <f t="shared" si="2"/>
        <v>3730.3279999999991</v>
      </c>
      <c r="H77" s="20">
        <f t="shared" si="4"/>
        <v>3042.3176666666668</v>
      </c>
      <c r="I77" s="112">
        <f t="shared" si="3"/>
        <v>0.10816796807144069</v>
      </c>
      <c r="J77" s="38" t="str">
        <f t="shared" si="5"/>
        <v>N</v>
      </c>
      <c r="K77" s="17" t="str">
        <f>IF(OR(AND(J76="N",OR(I76&lt;R$2308,AND(I76&gt;R$2306, I76&lt;R$2305))), AND(J76="X", OR(I76&lt;R$2314, AND(I76&lt;R$2311,I76&gt;R$2312)))),"no","yes")</f>
        <v>no</v>
      </c>
      <c r="O77" s="146">
        <f t="shared" si="6"/>
        <v>5.9449067990462456E-3</v>
      </c>
      <c r="P77" s="146">
        <f t="shared" si="7"/>
        <v>-5.9449067990462456E-3</v>
      </c>
    </row>
    <row r="78" spans="1:34" x14ac:dyDescent="0.25">
      <c r="A78" s="18" t="s">
        <v>249</v>
      </c>
      <c r="B78" s="72">
        <v>39217</v>
      </c>
      <c r="C78" s="23">
        <v>3998.78</v>
      </c>
      <c r="D78" s="23">
        <v>4133.83</v>
      </c>
      <c r="E78" s="23">
        <v>4161.5200000000004</v>
      </c>
      <c r="F78" s="23">
        <v>3989.36</v>
      </c>
      <c r="G78" s="20">
        <f t="shared" si="2"/>
        <v>3767.1904999999997</v>
      </c>
      <c r="H78" s="20">
        <f t="shared" si="4"/>
        <v>3072.3266666666668</v>
      </c>
      <c r="I78" s="112">
        <f t="shared" si="3"/>
        <v>6.14753886218391E-2</v>
      </c>
      <c r="J78" s="38" t="str">
        <f t="shared" si="5"/>
        <v>N</v>
      </c>
      <c r="K78" s="17" t="str">
        <f>IF(OR(AND(J77="N",OR(I77&lt;R$2308,AND(I77&gt;R$2306, I77&lt;R$2305))), AND(J77="X", OR(I77&lt;R$2314, AND(I77&lt;R$2311,I77&gt;R$2312)))),"no","yes")</f>
        <v>no</v>
      </c>
      <c r="O78" s="146">
        <f t="shared" si="6"/>
        <v>-3.2669461492127128E-2</v>
      </c>
      <c r="P78" s="146">
        <f t="shared" si="7"/>
        <v>3.2669461492127128E-2</v>
      </c>
    </row>
    <row r="79" spans="1:34" x14ac:dyDescent="0.25">
      <c r="A79" s="18" t="s">
        <v>249</v>
      </c>
      <c r="B79" s="72">
        <v>39218</v>
      </c>
      <c r="C79" s="23">
        <v>4118.1400000000003</v>
      </c>
      <c r="D79" s="23">
        <v>3998.78</v>
      </c>
      <c r="E79" s="23">
        <v>4118.24</v>
      </c>
      <c r="F79" s="23">
        <v>3929.51</v>
      </c>
      <c r="G79" s="20">
        <f t="shared" si="2"/>
        <v>3807.6099999999997</v>
      </c>
      <c r="H79" s="20">
        <f t="shared" si="4"/>
        <v>3103.6633333333334</v>
      </c>
      <c r="I79" s="112">
        <f t="shared" si="3"/>
        <v>8.155509624147439E-2</v>
      </c>
      <c r="J79" s="38" t="str">
        <f t="shared" si="5"/>
        <v>N</v>
      </c>
      <c r="K79" s="17" t="str">
        <f>IF(OR(AND(J78="N",OR(I78&lt;R$2308,AND(I78&gt;R$2306, I78&lt;R$2305))), AND(J78="X", OR(I78&lt;R$2314, AND(I78&lt;R$2311,I78&gt;R$2312)))),"no","yes")</f>
        <v>no</v>
      </c>
      <c r="O79" s="146">
        <f t="shared" si="6"/>
        <v>2.9849103976713032E-2</v>
      </c>
      <c r="P79" s="146">
        <f t="shared" si="7"/>
        <v>-2.9849103976713032E-2</v>
      </c>
    </row>
    <row r="80" spans="1:34" x14ac:dyDescent="0.25">
      <c r="A80" s="18" t="s">
        <v>249</v>
      </c>
      <c r="B80" s="72">
        <v>39219</v>
      </c>
      <c r="C80" s="23">
        <v>4221.91</v>
      </c>
      <c r="D80" s="23">
        <v>4118.1400000000003</v>
      </c>
      <c r="E80" s="23">
        <v>4235.05</v>
      </c>
      <c r="F80" s="23">
        <v>4135.37</v>
      </c>
      <c r="G80" s="20">
        <f t="shared" si="2"/>
        <v>3849.335</v>
      </c>
      <c r="H80" s="20">
        <f t="shared" si="4"/>
        <v>3136.0543333333339</v>
      </c>
      <c r="I80" s="112">
        <f t="shared" si="3"/>
        <v>9.6789445449668499E-2</v>
      </c>
      <c r="J80" s="38" t="str">
        <f t="shared" si="5"/>
        <v>N</v>
      </c>
      <c r="K80" s="17" t="str">
        <f>IF(OR(AND(J79="N",OR(I79&lt;R$2308,AND(I79&gt;R$2306, I79&lt;R$2305))), AND(J79="X", OR(I79&lt;R$2314, AND(I79&lt;R$2311,I79&gt;R$2312)))),"no","yes")</f>
        <v>no</v>
      </c>
      <c r="O80" s="146">
        <f t="shared" si="6"/>
        <v>2.5198269121496475E-2</v>
      </c>
      <c r="P80" s="146">
        <f t="shared" si="7"/>
        <v>-2.5198269121496475E-2</v>
      </c>
    </row>
    <row r="81" spans="1:16" x14ac:dyDescent="0.25">
      <c r="A81" s="18" t="s">
        <v>249</v>
      </c>
      <c r="B81" s="72">
        <v>39220</v>
      </c>
      <c r="C81" s="23">
        <v>4235.1899999999996</v>
      </c>
      <c r="D81" s="23">
        <v>4221.91</v>
      </c>
      <c r="E81" s="23">
        <v>4261.46</v>
      </c>
      <c r="F81" s="23">
        <v>4188.32</v>
      </c>
      <c r="G81" s="20">
        <f t="shared" si="2"/>
        <v>3893.1630000000005</v>
      </c>
      <c r="H81" s="20">
        <f t="shared" si="4"/>
        <v>3168.5178333333333</v>
      </c>
      <c r="I81" s="112">
        <f t="shared" si="3"/>
        <v>8.7853244264367802E-2</v>
      </c>
      <c r="J81" s="38" t="str">
        <f t="shared" si="5"/>
        <v>N</v>
      </c>
      <c r="K81" s="17" t="str">
        <f>IF(OR(AND(J80="N",OR(I80&lt;R$2308,AND(I80&gt;R$2306, I80&lt;R$2305))), AND(J80="X", OR(I80&lt;R$2314, AND(I80&lt;R$2311,I80&gt;R$2312)))),"no","yes")</f>
        <v>no</v>
      </c>
      <c r="O81" s="146">
        <f t="shared" si="6"/>
        <v>3.1454957590284494E-3</v>
      </c>
      <c r="P81" s="146">
        <f t="shared" si="7"/>
        <v>-3.1454957590284494E-3</v>
      </c>
    </row>
    <row r="82" spans="1:16" x14ac:dyDescent="0.25">
      <c r="A82" s="18" t="s">
        <v>249</v>
      </c>
      <c r="B82" s="72">
        <v>39223</v>
      </c>
      <c r="C82" s="23">
        <v>4364.16</v>
      </c>
      <c r="D82" s="23">
        <v>4235.1899999999996</v>
      </c>
      <c r="E82" s="23">
        <v>4364.16</v>
      </c>
      <c r="F82" s="23">
        <v>4076.52</v>
      </c>
      <c r="G82" s="20">
        <f t="shared" si="2"/>
        <v>3938.4675000000002</v>
      </c>
      <c r="H82" s="20">
        <f t="shared" si="4"/>
        <v>3202.2360000000003</v>
      </c>
      <c r="I82" s="112">
        <f t="shared" si="3"/>
        <v>0.10808582272165501</v>
      </c>
      <c r="J82" s="38" t="str">
        <f t="shared" si="5"/>
        <v>N</v>
      </c>
      <c r="K82" s="17" t="str">
        <f>IF(OR(AND(J81="N",OR(I81&lt;R$2308,AND(I81&gt;R$2306, I81&lt;R$2305))), AND(J81="X", OR(I81&lt;R$2314, AND(I81&lt;R$2311,I81&gt;R$2312)))),"no","yes")</f>
        <v>no</v>
      </c>
      <c r="O82" s="146">
        <f t="shared" si="6"/>
        <v>3.0451998611632503E-2</v>
      </c>
      <c r="P82" s="146">
        <f t="shared" si="7"/>
        <v>-3.0451998611632503E-2</v>
      </c>
    </row>
    <row r="83" spans="1:16" x14ac:dyDescent="0.25">
      <c r="A83" s="18" t="s">
        <v>249</v>
      </c>
      <c r="B83" s="72">
        <v>39224</v>
      </c>
      <c r="C83" s="23">
        <v>4459.8100000000004</v>
      </c>
      <c r="D83" s="23">
        <v>4364.16</v>
      </c>
      <c r="E83" s="23">
        <v>4484.53</v>
      </c>
      <c r="F83" s="23">
        <v>4402.76</v>
      </c>
      <c r="G83" s="20">
        <f t="shared" si="2"/>
        <v>3983.547</v>
      </c>
      <c r="H83" s="20">
        <f t="shared" si="4"/>
        <v>3236.8301666666666</v>
      </c>
      <c r="I83" s="112">
        <f t="shared" si="3"/>
        <v>0.11955751996901265</v>
      </c>
      <c r="J83" s="38" t="str">
        <f t="shared" si="5"/>
        <v>N</v>
      </c>
      <c r="K83" s="17" t="str">
        <f>IF(OR(AND(J82="N",OR(I82&lt;R$2308,AND(I82&gt;R$2306, I82&lt;R$2305))), AND(J82="X", OR(I82&lt;R$2314, AND(I82&lt;R$2311,I82&gt;R$2312)))),"no","yes")</f>
        <v>no</v>
      </c>
      <c r="O83" s="146">
        <f t="shared" si="6"/>
        <v>2.1917161607273972E-2</v>
      </c>
      <c r="P83" s="146">
        <f t="shared" si="7"/>
        <v>-2.1917161607273972E-2</v>
      </c>
    </row>
    <row r="84" spans="1:16" x14ac:dyDescent="0.25">
      <c r="A84" s="18" t="s">
        <v>249</v>
      </c>
      <c r="B84" s="72">
        <v>39225</v>
      </c>
      <c r="C84" s="23">
        <v>4582.3100000000004</v>
      </c>
      <c r="D84" s="23">
        <v>4459.8100000000004</v>
      </c>
      <c r="E84" s="23">
        <v>4582.45</v>
      </c>
      <c r="F84" s="23">
        <v>4463.2700000000004</v>
      </c>
      <c r="G84" s="20">
        <f t="shared" si="2"/>
        <v>4030.1770000000006</v>
      </c>
      <c r="H84" s="20">
        <f t="shared" si="4"/>
        <v>3272.6026666666667</v>
      </c>
      <c r="I84" s="112">
        <f t="shared" si="3"/>
        <v>0.13699969008805324</v>
      </c>
      <c r="J84" s="38" t="str">
        <f t="shared" si="5"/>
        <v>N</v>
      </c>
      <c r="K84" s="17" t="str">
        <f>IF(OR(AND(J83="N",OR(I83&lt;R$2308,AND(I83&gt;R$2306, I83&lt;R$2305))), AND(J83="X", OR(I83&lt;R$2314, AND(I83&lt;R$2311,I83&gt;R$2312)))),"no","yes")</f>
        <v>no</v>
      </c>
      <c r="O84" s="146">
        <f t="shared" si="6"/>
        <v>2.7467537854751756E-2</v>
      </c>
      <c r="P84" s="146">
        <f t="shared" si="7"/>
        <v>-2.7467537854751756E-2</v>
      </c>
    </row>
    <row r="85" spans="1:16" x14ac:dyDescent="0.25">
      <c r="A85" s="18" t="s">
        <v>249</v>
      </c>
      <c r="B85" s="72">
        <v>39226</v>
      </c>
      <c r="C85" s="23">
        <v>4571.71</v>
      </c>
      <c r="D85" s="23">
        <v>4582.3100000000004</v>
      </c>
      <c r="E85" s="23">
        <v>4625.92</v>
      </c>
      <c r="F85" s="23">
        <v>4460.93</v>
      </c>
      <c r="G85" s="20">
        <f t="shared" si="2"/>
        <v>4086.973500000001</v>
      </c>
      <c r="H85" s="20">
        <f t="shared" si="4"/>
        <v>3306.9245000000001</v>
      </c>
      <c r="I85" s="112">
        <f t="shared" si="3"/>
        <v>0.1186052466452252</v>
      </c>
      <c r="J85" s="38" t="str">
        <f t="shared" si="5"/>
        <v>N</v>
      </c>
      <c r="K85" s="17" t="str">
        <f>IF(OR(AND(J84="N",OR(I84&lt;R$2308,AND(I84&gt;R$2306, I84&lt;R$2305))), AND(J84="X", OR(I84&lt;R$2314, AND(I84&lt;R$2311,I84&gt;R$2312)))),"no","yes")</f>
        <v>yes</v>
      </c>
      <c r="O85" s="146">
        <f t="shared" si="6"/>
        <v>-2.3132437569698405E-3</v>
      </c>
      <c r="P85" s="146">
        <f t="shared" si="7"/>
        <v>2.3132437569698405E-3</v>
      </c>
    </row>
    <row r="86" spans="1:16" x14ac:dyDescent="0.25">
      <c r="A86" s="18" t="s">
        <v>249</v>
      </c>
      <c r="B86" s="72">
        <v>39227</v>
      </c>
      <c r="C86" s="23">
        <v>4649.8599999999997</v>
      </c>
      <c r="D86" s="23">
        <v>4571.71</v>
      </c>
      <c r="E86" s="23">
        <v>4665.9799999999996</v>
      </c>
      <c r="F86" s="23">
        <v>4525.29</v>
      </c>
      <c r="G86" s="20">
        <f t="shared" si="2"/>
        <v>4138.7470000000012</v>
      </c>
      <c r="H86" s="20">
        <f t="shared" si="4"/>
        <v>3342.0653333333335</v>
      </c>
      <c r="I86" s="112">
        <f t="shared" si="3"/>
        <v>0.12349462288948754</v>
      </c>
      <c r="J86" s="38" t="str">
        <f t="shared" si="5"/>
        <v>N</v>
      </c>
      <c r="K86" s="17" t="str">
        <f>IF(OR(AND(J85="N",OR(I85&lt;R$2308,AND(I85&gt;R$2306, I85&lt;R$2305))), AND(J85="X", OR(I85&lt;R$2314, AND(I85&lt;R$2311,I85&gt;R$2312)))),"no","yes")</f>
        <v>no</v>
      </c>
      <c r="O86" s="146">
        <f t="shared" si="6"/>
        <v>1.7094260134610462E-2</v>
      </c>
      <c r="P86" s="146">
        <f t="shared" si="7"/>
        <v>-1.7094260134610462E-2</v>
      </c>
    </row>
    <row r="87" spans="1:16" x14ac:dyDescent="0.25">
      <c r="A87" s="18" t="s">
        <v>249</v>
      </c>
      <c r="B87" s="72">
        <v>39230</v>
      </c>
      <c r="C87" s="23">
        <v>4761.7</v>
      </c>
      <c r="D87" s="23">
        <v>4649.8599999999997</v>
      </c>
      <c r="E87" s="23">
        <v>4784.43</v>
      </c>
      <c r="F87" s="23">
        <v>4700.62</v>
      </c>
      <c r="G87" s="20">
        <f t="shared" si="2"/>
        <v>4187.7190000000001</v>
      </c>
      <c r="H87" s="20">
        <f t="shared" si="4"/>
        <v>3377.3918333333336</v>
      </c>
      <c r="I87" s="112">
        <f t="shared" si="3"/>
        <v>0.13706292136602283</v>
      </c>
      <c r="J87" s="38" t="str">
        <f t="shared" si="5"/>
        <v>N</v>
      </c>
      <c r="K87" s="17" t="str">
        <f>IF(OR(AND(J86="N",OR(I86&lt;R$2308,AND(I86&gt;R$2306, I86&lt;R$2305))), AND(J86="X", OR(I86&lt;R$2314, AND(I86&lt;R$2311,I86&gt;R$2312)))),"no","yes")</f>
        <v>yes</v>
      </c>
      <c r="O87" s="146">
        <f t="shared" si="6"/>
        <v>2.4052337059610407E-2</v>
      </c>
      <c r="P87" s="146">
        <f t="shared" si="7"/>
        <v>-2.4052337059610407E-2</v>
      </c>
    </row>
    <row r="88" spans="1:16" x14ac:dyDescent="0.25">
      <c r="A88" s="18" t="s">
        <v>249</v>
      </c>
      <c r="B88" s="72">
        <v>39231</v>
      </c>
      <c r="C88" s="23">
        <v>4853.6400000000003</v>
      </c>
      <c r="D88" s="23">
        <v>4761.7</v>
      </c>
      <c r="E88" s="23">
        <v>4853.88</v>
      </c>
      <c r="F88" s="23">
        <v>4730.4799999999996</v>
      </c>
      <c r="G88" s="20">
        <f t="shared" si="2"/>
        <v>4239.33</v>
      </c>
      <c r="H88" s="20">
        <f t="shared" si="4"/>
        <v>3418.1930000000007</v>
      </c>
      <c r="I88" s="112">
        <f t="shared" si="3"/>
        <v>0.14490733205482953</v>
      </c>
      <c r="J88" s="38" t="str">
        <f t="shared" si="5"/>
        <v>N</v>
      </c>
      <c r="K88" s="17" t="str">
        <f>IF(OR(AND(J87="N",OR(I87&lt;R$2308,AND(I87&gt;R$2306, I87&lt;R$2305))), AND(J87="X", OR(I87&lt;R$2314, AND(I87&lt;R$2311,I87&gt;R$2312)))),"no","yes")</f>
        <v>yes</v>
      </c>
      <c r="O88" s="146">
        <f t="shared" si="6"/>
        <v>1.9308230253900938E-2</v>
      </c>
      <c r="P88" s="146">
        <f t="shared" si="7"/>
        <v>-1.9308230253900938E-2</v>
      </c>
    </row>
    <row r="89" spans="1:16" x14ac:dyDescent="0.25">
      <c r="A89" s="18" t="s">
        <v>249</v>
      </c>
      <c r="B89" s="72">
        <v>39232</v>
      </c>
      <c r="C89" s="23">
        <v>4456.28</v>
      </c>
      <c r="D89" s="23">
        <v>4853.6400000000003</v>
      </c>
      <c r="E89" s="23">
        <v>4751.04</v>
      </c>
      <c r="F89" s="23">
        <v>4430.6899999999996</v>
      </c>
      <c r="G89" s="20">
        <f t="shared" si="2"/>
        <v>4271.8914999999997</v>
      </c>
      <c r="H89" s="20">
        <f t="shared" si="4"/>
        <v>3450.5721666666668</v>
      </c>
      <c r="I89" s="112">
        <f t="shared" si="3"/>
        <v>4.3163198316249485E-2</v>
      </c>
      <c r="J89" s="38" t="str">
        <f t="shared" si="5"/>
        <v>N</v>
      </c>
      <c r="K89" s="17" t="str">
        <f>IF(OR(AND(J88="N",OR(I88&lt;R$2308,AND(I88&gt;R$2306, I88&lt;R$2305))), AND(J88="X", OR(I88&lt;R$2314, AND(I88&lt;R$2311,I88&gt;R$2312)))),"no","yes")</f>
        <v>yes</v>
      </c>
      <c r="O89" s="146">
        <f t="shared" si="6"/>
        <v>-8.1868453366957694E-2</v>
      </c>
      <c r="P89" s="146">
        <f t="shared" si="7"/>
        <v>8.1868453366957694E-2</v>
      </c>
    </row>
    <row r="90" spans="1:16" x14ac:dyDescent="0.25">
      <c r="A90" s="18" t="s">
        <v>249</v>
      </c>
      <c r="B90" s="72">
        <v>39233</v>
      </c>
      <c r="C90" s="23">
        <v>4267.78</v>
      </c>
      <c r="D90" s="23">
        <v>4456.28</v>
      </c>
      <c r="E90" s="23">
        <v>4414.6099999999997</v>
      </c>
      <c r="F90" s="23">
        <v>4095.4</v>
      </c>
      <c r="G90" s="20">
        <f t="shared" si="2"/>
        <v>4292.6170000000002</v>
      </c>
      <c r="H90" s="20">
        <f t="shared" si="4"/>
        <v>3480.71</v>
      </c>
      <c r="I90" s="112">
        <f t="shared" si="3"/>
        <v>-5.7859809062864587E-3</v>
      </c>
      <c r="J90" s="38" t="str">
        <f t="shared" si="5"/>
        <v>N</v>
      </c>
      <c r="K90" s="17" t="str">
        <f>IF(OR(AND(J89="N",OR(I89&lt;R$2308,AND(I89&gt;R$2306, I89&lt;R$2305))), AND(J89="X", OR(I89&lt;R$2314, AND(I89&lt;R$2311,I89&gt;R$2312)))),"no","yes")</f>
        <v>no</v>
      </c>
      <c r="O90" s="146">
        <f t="shared" si="6"/>
        <v>-4.2299855484843829E-2</v>
      </c>
      <c r="P90" s="146">
        <f t="shared" si="7"/>
        <v>4.2299855484843829E-2</v>
      </c>
    </row>
    <row r="91" spans="1:16" x14ac:dyDescent="0.25">
      <c r="A91" s="18" t="s">
        <v>249</v>
      </c>
      <c r="B91" s="72">
        <v>39234</v>
      </c>
      <c r="C91" s="23">
        <v>3960.44</v>
      </c>
      <c r="D91" s="23">
        <v>4267.78</v>
      </c>
      <c r="E91" s="23">
        <v>4317.3</v>
      </c>
      <c r="F91" s="23">
        <v>3945.4</v>
      </c>
      <c r="G91" s="20">
        <f t="shared" si="2"/>
        <v>4298.3485000000001</v>
      </c>
      <c r="H91" s="20">
        <f t="shared" si="4"/>
        <v>3504.9893333333334</v>
      </c>
      <c r="I91" s="112">
        <f t="shared" si="3"/>
        <v>-7.8613565186722245E-2</v>
      </c>
      <c r="J91" s="38" t="str">
        <f t="shared" si="5"/>
        <v>N</v>
      </c>
      <c r="K91" s="17" t="str">
        <f>IF(OR(AND(J90="N",OR(I90&lt;R$2308,AND(I90&gt;R$2306, I90&lt;R$2305))), AND(J90="X", OR(I90&lt;R$2314, AND(I90&lt;R$2311,I90&gt;R$2312)))),"no","yes")</f>
        <v>yes</v>
      </c>
      <c r="O91" s="146">
        <f t="shared" si="6"/>
        <v>-7.2014021341306189E-2</v>
      </c>
      <c r="P91" s="146">
        <f t="shared" si="7"/>
        <v>7.2014021341306189E-2</v>
      </c>
    </row>
    <row r="92" spans="1:16" x14ac:dyDescent="0.25">
      <c r="A92" s="18" t="s">
        <v>249</v>
      </c>
      <c r="B92" s="72">
        <v>39237</v>
      </c>
      <c r="C92" s="23">
        <v>3618.69</v>
      </c>
      <c r="D92" s="23">
        <v>3960.44</v>
      </c>
      <c r="E92" s="23">
        <v>3930.34</v>
      </c>
      <c r="F92" s="23">
        <v>3615.11</v>
      </c>
      <c r="G92" s="20">
        <f t="shared" si="2"/>
        <v>4284.0985000000001</v>
      </c>
      <c r="H92" s="20">
        <f t="shared" si="4"/>
        <v>3523.4355</v>
      </c>
      <c r="I92" s="112">
        <f t="shared" si="3"/>
        <v>-0.15532054176625487</v>
      </c>
      <c r="J92" s="38" t="str">
        <f t="shared" si="5"/>
        <v>N</v>
      </c>
      <c r="K92" s="17" t="str">
        <f>IF(OR(AND(J91="N",OR(I91&lt;R$2308,AND(I91&gt;R$2306, I91&lt;R$2305))), AND(J91="X", OR(I91&lt;R$2314, AND(I91&lt;R$2311,I91&gt;R$2312)))),"no","yes")</f>
        <v>yes</v>
      </c>
      <c r="O92" s="146">
        <f t="shared" si="6"/>
        <v>-8.6290917170819381E-2</v>
      </c>
      <c r="P92" s="146">
        <f t="shared" si="7"/>
        <v>8.6290917170819381E-2</v>
      </c>
    </row>
    <row r="93" spans="1:16" x14ac:dyDescent="0.25">
      <c r="A93" s="18" t="s">
        <v>249</v>
      </c>
      <c r="B93" s="72">
        <v>39238</v>
      </c>
      <c r="C93" s="23">
        <v>3659.94</v>
      </c>
      <c r="D93" s="23">
        <v>3618.69</v>
      </c>
      <c r="E93" s="23">
        <v>3660.51</v>
      </c>
      <c r="F93" s="23">
        <v>3317.87</v>
      </c>
      <c r="G93" s="20">
        <f t="shared" si="2"/>
        <v>4262.5389999999998</v>
      </c>
      <c r="H93" s="20">
        <f t="shared" si="4"/>
        <v>3542.5011666666669</v>
      </c>
      <c r="I93" s="112">
        <f t="shared" si="3"/>
        <v>-0.14137090593188706</v>
      </c>
      <c r="J93" s="38" t="str">
        <f t="shared" si="5"/>
        <v>N</v>
      </c>
      <c r="K93" s="17" t="str">
        <f>IF(OR(AND(J92="N",OR(I92&lt;R$2308,AND(I92&gt;R$2306, I92&lt;R$2305))), AND(J92="X", OR(I92&lt;R$2314, AND(I92&lt;R$2311,I92&gt;R$2312)))),"no","yes")</f>
        <v>yes</v>
      </c>
      <c r="O93" s="146">
        <f t="shared" si="6"/>
        <v>1.1399152732066042E-2</v>
      </c>
      <c r="P93" s="146">
        <f t="shared" si="7"/>
        <v>-1.1399152732066042E-2</v>
      </c>
    </row>
    <row r="94" spans="1:16" x14ac:dyDescent="0.25">
      <c r="A94" s="18" t="s">
        <v>249</v>
      </c>
      <c r="B94" s="72">
        <v>39239</v>
      </c>
      <c r="C94" s="23">
        <v>3736.93</v>
      </c>
      <c r="D94" s="23">
        <v>3659.94</v>
      </c>
      <c r="E94" s="23">
        <v>3786.77</v>
      </c>
      <c r="F94" s="23">
        <v>3563.23</v>
      </c>
      <c r="G94" s="20">
        <f t="shared" si="2"/>
        <v>4244.4289999999992</v>
      </c>
      <c r="H94" s="20">
        <f t="shared" si="4"/>
        <v>3561.7733333333335</v>
      </c>
      <c r="I94" s="112">
        <f t="shared" si="3"/>
        <v>-0.1195682623033627</v>
      </c>
      <c r="J94" s="38" t="str">
        <f t="shared" si="5"/>
        <v>N</v>
      </c>
      <c r="K94" s="17" t="str">
        <f>IF(OR(AND(J93="N",OR(I93&lt;R$2308,AND(I93&gt;R$2306, I93&lt;R$2305))), AND(J93="X", OR(I93&lt;R$2314, AND(I93&lt;R$2311,I93&gt;R$2312)))),"no","yes")</f>
        <v>yes</v>
      </c>
      <c r="O94" s="146">
        <f t="shared" si="6"/>
        <v>2.1035863975912061E-2</v>
      </c>
      <c r="P94" s="146">
        <f t="shared" si="7"/>
        <v>-2.1035863975912061E-2</v>
      </c>
    </row>
    <row r="95" spans="1:16" x14ac:dyDescent="0.25">
      <c r="A95" s="18" t="s">
        <v>249</v>
      </c>
      <c r="B95" s="72">
        <v>39240</v>
      </c>
      <c r="C95" s="23">
        <v>3936.77</v>
      </c>
      <c r="D95" s="23">
        <v>3736.93</v>
      </c>
      <c r="E95" s="23">
        <v>3936.84</v>
      </c>
      <c r="F95" s="23">
        <v>3736.16</v>
      </c>
      <c r="G95" s="20">
        <f t="shared" ref="G95:G158" si="8">AVERAGE(C76:C95)</f>
        <v>4234.8635000000004</v>
      </c>
      <c r="H95" s="20">
        <f t="shared" si="4"/>
        <v>3583.4715000000006</v>
      </c>
      <c r="I95" s="112">
        <f t="shared" ref="I95:I158" si="9">$C95/$G95-1</f>
        <v>-7.0390344340496513E-2</v>
      </c>
      <c r="J95" s="38" t="str">
        <f t="shared" si="5"/>
        <v>N</v>
      </c>
      <c r="K95" s="17" t="str">
        <f>IF(OR(AND(J94="N",OR(I94&lt;R$2308,AND(I94&gt;R$2306, I94&lt;R$2305))), AND(J94="X", OR(I94&lt;R$2314, AND(I94&lt;R$2311,I94&gt;R$2312)))),"no","yes")</f>
        <v>yes</v>
      </c>
      <c r="O95" s="146">
        <f t="shared" si="6"/>
        <v>5.3477052018635618E-2</v>
      </c>
      <c r="P95" s="146">
        <f t="shared" si="7"/>
        <v>-5.3477052018635618E-2</v>
      </c>
    </row>
    <row r="96" spans="1:16" x14ac:dyDescent="0.25">
      <c r="A96" s="18" t="s">
        <v>249</v>
      </c>
      <c r="B96" s="72">
        <v>39241</v>
      </c>
      <c r="C96" s="23">
        <v>4002.87</v>
      </c>
      <c r="D96" s="23">
        <v>3936.77</v>
      </c>
      <c r="E96" s="23">
        <v>4036.88</v>
      </c>
      <c r="F96" s="23">
        <v>3931.38</v>
      </c>
      <c r="G96" s="20">
        <f t="shared" si="8"/>
        <v>4229.5369999999994</v>
      </c>
      <c r="H96" s="20">
        <f t="shared" si="4"/>
        <v>3606.2185000000009</v>
      </c>
      <c r="I96" s="112">
        <f t="shared" si="9"/>
        <v>-5.3591445115623637E-2</v>
      </c>
      <c r="J96" s="38" t="str">
        <f t="shared" si="5"/>
        <v>N</v>
      </c>
      <c r="K96" s="17" t="str">
        <f>IF(OR(AND(J95="N",OR(I95&lt;R$2308,AND(I95&gt;R$2306, I95&lt;R$2305))), AND(J95="X", OR(I95&lt;R$2314, AND(I95&lt;R$2311,I95&gt;R$2312)))),"no","yes")</f>
        <v>yes</v>
      </c>
      <c r="O96" s="146">
        <f t="shared" si="6"/>
        <v>1.6790414476842708E-2</v>
      </c>
      <c r="P96" s="146">
        <f t="shared" si="7"/>
        <v>-1.6790414476842708E-2</v>
      </c>
    </row>
    <row r="97" spans="1:16" x14ac:dyDescent="0.25">
      <c r="A97" s="18" t="s">
        <v>249</v>
      </c>
      <c r="B97" s="72">
        <v>39244</v>
      </c>
      <c r="C97" s="23">
        <v>4104.55</v>
      </c>
      <c r="D97" s="23">
        <v>4002.87</v>
      </c>
      <c r="E97" s="23">
        <v>4117.25</v>
      </c>
      <c r="F97" s="23">
        <v>4056.82</v>
      </c>
      <c r="G97" s="20">
        <f t="shared" si="8"/>
        <v>4228.0729999999994</v>
      </c>
      <c r="H97" s="20">
        <f t="shared" si="4"/>
        <v>3629.6860000000001</v>
      </c>
      <c r="I97" s="112">
        <f t="shared" si="9"/>
        <v>-2.9214963885438872E-2</v>
      </c>
      <c r="J97" s="38" t="str">
        <f t="shared" si="5"/>
        <v>N</v>
      </c>
      <c r="K97" s="17" t="str">
        <f>IF(OR(AND(J96="N",OR(I96&lt;R$2308,AND(I96&gt;R$2306, I96&lt;R$2305))), AND(J96="X", OR(I96&lt;R$2314, AND(I96&lt;R$2311,I96&gt;R$2312)))),"no","yes")</f>
        <v>yes</v>
      </c>
      <c r="O97" s="146">
        <f t="shared" si="6"/>
        <v>2.5401774226992302E-2</v>
      </c>
      <c r="P97" s="146">
        <f t="shared" si="7"/>
        <v>-2.5401774226992302E-2</v>
      </c>
    </row>
    <row r="98" spans="1:16" x14ac:dyDescent="0.25">
      <c r="A98" s="18" t="s">
        <v>249</v>
      </c>
      <c r="B98" s="72">
        <v>39245</v>
      </c>
      <c r="C98" s="23">
        <v>4218.4399999999996</v>
      </c>
      <c r="D98" s="23">
        <v>4104.55</v>
      </c>
      <c r="E98" s="23">
        <v>4218.6099999999997</v>
      </c>
      <c r="F98" s="23">
        <v>3945.68</v>
      </c>
      <c r="G98" s="20">
        <f t="shared" si="8"/>
        <v>4239.0559999999996</v>
      </c>
      <c r="H98" s="20">
        <f t="shared" si="4"/>
        <v>3654.5356666666676</v>
      </c>
      <c r="I98" s="112">
        <f t="shared" si="9"/>
        <v>-4.8633469338456026E-3</v>
      </c>
      <c r="J98" s="38" t="str">
        <f t="shared" si="5"/>
        <v>N</v>
      </c>
      <c r="K98" s="17" t="str">
        <f>IF(OR(AND(J97="N",OR(I97&lt;R$2308,AND(I97&gt;R$2306, I97&lt;R$2305))), AND(J97="X", OR(I97&lt;R$2314, AND(I97&lt;R$2311,I97&gt;R$2312)))),"no","yes")</f>
        <v>yes</v>
      </c>
      <c r="O98" s="146">
        <f t="shared" si="6"/>
        <v>2.7747256093846984E-2</v>
      </c>
      <c r="P98" s="146">
        <f t="shared" si="7"/>
        <v>-2.7747256093846984E-2</v>
      </c>
    </row>
    <row r="99" spans="1:16" x14ac:dyDescent="0.25">
      <c r="A99" s="18" t="s">
        <v>249</v>
      </c>
      <c r="B99" s="72">
        <v>39246</v>
      </c>
      <c r="C99" s="23">
        <v>4372.53</v>
      </c>
      <c r="D99" s="23">
        <v>4218.4399999999996</v>
      </c>
      <c r="E99" s="23">
        <v>4398.6099999999997</v>
      </c>
      <c r="F99" s="23">
        <v>4254.63</v>
      </c>
      <c r="G99" s="20">
        <f t="shared" si="8"/>
        <v>4251.7755000000006</v>
      </c>
      <c r="H99" s="20">
        <f t="shared" si="4"/>
        <v>3682.2663333333335</v>
      </c>
      <c r="I99" s="112">
        <f t="shared" si="9"/>
        <v>2.840095861129055E-2</v>
      </c>
      <c r="J99" s="38" t="str">
        <f t="shared" si="5"/>
        <v>N</v>
      </c>
      <c r="K99" s="17" t="str">
        <f>IF(OR(AND(J98="N",OR(I98&lt;R$2308,AND(I98&gt;R$2306, I98&lt;R$2305))), AND(J98="X", OR(I98&lt;R$2314, AND(I98&lt;R$2311,I98&gt;R$2312)))),"no","yes")</f>
        <v>yes</v>
      </c>
      <c r="O99" s="146">
        <f t="shared" si="6"/>
        <v>3.6527721148102099E-2</v>
      </c>
      <c r="P99" s="146">
        <f t="shared" si="7"/>
        <v>-3.6527721148102099E-2</v>
      </c>
    </row>
    <row r="100" spans="1:16" x14ac:dyDescent="0.25">
      <c r="A100" s="18" t="s">
        <v>249</v>
      </c>
      <c r="B100" s="72">
        <v>39247</v>
      </c>
      <c r="C100" s="23">
        <v>4311.9799999999996</v>
      </c>
      <c r="D100" s="23">
        <v>4372.53</v>
      </c>
      <c r="E100" s="23">
        <v>4399.5200000000004</v>
      </c>
      <c r="F100" s="23">
        <v>4249.21</v>
      </c>
      <c r="G100" s="20">
        <f t="shared" si="8"/>
        <v>4256.2790000000005</v>
      </c>
      <c r="H100" s="20">
        <f t="shared" si="4"/>
        <v>3708.1186666666667</v>
      </c>
      <c r="I100" s="112">
        <f t="shared" si="9"/>
        <v>1.3086783079774511E-2</v>
      </c>
      <c r="J100" s="38" t="str">
        <f t="shared" si="5"/>
        <v>N</v>
      </c>
      <c r="K100" s="17" t="str">
        <f>IF(OR(AND(J99="N",OR(I99&lt;R$2308,AND(I99&gt;R$2306, I99&lt;R$2305))), AND(J99="X", OR(I99&lt;R$2314, AND(I99&lt;R$2311,I99&gt;R$2312)))),"no","yes")</f>
        <v>no</v>
      </c>
      <c r="O100" s="146">
        <f t="shared" si="6"/>
        <v>-1.3847818082437402E-2</v>
      </c>
      <c r="P100" s="146">
        <f t="shared" si="7"/>
        <v>1.3847818082437402E-2</v>
      </c>
    </row>
    <row r="101" spans="1:16" x14ac:dyDescent="0.25">
      <c r="A101" s="18" t="s">
        <v>249</v>
      </c>
      <c r="B101" s="72">
        <v>39248</v>
      </c>
      <c r="C101" s="23">
        <v>4316.53</v>
      </c>
      <c r="D101" s="23">
        <v>4311.9799999999996</v>
      </c>
      <c r="E101" s="23">
        <v>4349.16</v>
      </c>
      <c r="F101" s="23">
        <v>4232.3</v>
      </c>
      <c r="G101" s="20">
        <f t="shared" si="8"/>
        <v>4260.3459999999995</v>
      </c>
      <c r="H101" s="20">
        <f t="shared" si="4"/>
        <v>3734.8798333333334</v>
      </c>
      <c r="I101" s="112">
        <f t="shared" si="9"/>
        <v>1.3187661283848851E-2</v>
      </c>
      <c r="J101" s="38" t="str">
        <f t="shared" si="5"/>
        <v>N</v>
      </c>
      <c r="K101" s="17" t="str">
        <f>IF(OR(AND(J100="N",OR(I100&lt;R$2308,AND(I100&gt;R$2306, I100&lt;R$2305))), AND(J100="X", OR(I100&lt;R$2314, AND(I100&lt;R$2311,I100&gt;R$2312)))),"no","yes")</f>
        <v>no</v>
      </c>
      <c r="O101" s="146">
        <f t="shared" si="6"/>
        <v>1.055199699442122E-3</v>
      </c>
      <c r="P101" s="146">
        <f t="shared" si="7"/>
        <v>-1.055199699442122E-3</v>
      </c>
    </row>
    <row r="102" spans="1:16" x14ac:dyDescent="0.25">
      <c r="A102" s="18" t="s">
        <v>249</v>
      </c>
      <c r="B102" s="72">
        <v>39251</v>
      </c>
      <c r="C102" s="23">
        <v>4439.1899999999996</v>
      </c>
      <c r="D102" s="23">
        <v>4316.53</v>
      </c>
      <c r="E102" s="23">
        <v>4454.78</v>
      </c>
      <c r="F102" s="23">
        <v>4400.3999999999996</v>
      </c>
      <c r="G102" s="20">
        <f t="shared" si="8"/>
        <v>4264.0975000000008</v>
      </c>
      <c r="H102" s="20">
        <f t="shared" si="4"/>
        <v>3763.0083333333332</v>
      </c>
      <c r="I102" s="112">
        <f t="shared" si="9"/>
        <v>4.1062030124779936E-2</v>
      </c>
      <c r="J102" s="38" t="str">
        <f t="shared" si="5"/>
        <v>N</v>
      </c>
      <c r="K102" s="17" t="str">
        <f>IF(OR(AND(J101="N",OR(I101&lt;R$2308,AND(I101&gt;R$2306, I101&lt;R$2305))), AND(J101="X", OR(I101&lt;R$2314, AND(I101&lt;R$2311,I101&gt;R$2312)))),"no","yes")</f>
        <v>no</v>
      </c>
      <c r="O102" s="146">
        <f t="shared" si="6"/>
        <v>2.8416343683467904E-2</v>
      </c>
      <c r="P102" s="146">
        <f t="shared" si="7"/>
        <v>-2.8416343683467904E-2</v>
      </c>
    </row>
    <row r="103" spans="1:16" x14ac:dyDescent="0.25">
      <c r="A103" s="18" t="s">
        <v>249</v>
      </c>
      <c r="B103" s="72">
        <v>39252</v>
      </c>
      <c r="C103" s="23">
        <v>4529.03</v>
      </c>
      <c r="D103" s="23">
        <v>4439.1899999999996</v>
      </c>
      <c r="E103" s="23">
        <v>4529.28</v>
      </c>
      <c r="F103" s="23">
        <v>4394.2299999999996</v>
      </c>
      <c r="G103" s="20">
        <f t="shared" si="8"/>
        <v>4267.558500000001</v>
      </c>
      <c r="H103" s="20">
        <f t="shared" si="4"/>
        <v>3791.6469999999999</v>
      </c>
      <c r="I103" s="112">
        <f t="shared" si="9"/>
        <v>6.1269576035102746E-2</v>
      </c>
      <c r="J103" s="38" t="str">
        <f t="shared" si="5"/>
        <v>N</v>
      </c>
      <c r="K103" s="17" t="str">
        <f>IF(OR(AND(J102="N",OR(I102&lt;R$2308,AND(I102&gt;R$2306, I102&lt;R$2305))), AND(J102="X", OR(I102&lt;R$2314, AND(I102&lt;R$2311,I102&gt;R$2312)))),"no","yes")</f>
        <v>no</v>
      </c>
      <c r="O103" s="146">
        <f t="shared" si="6"/>
        <v>2.0237926288354524E-2</v>
      </c>
      <c r="P103" s="146">
        <f t="shared" si="7"/>
        <v>-2.0237926288354524E-2</v>
      </c>
    </row>
    <row r="104" spans="1:16" x14ac:dyDescent="0.25">
      <c r="A104" s="18" t="s">
        <v>249</v>
      </c>
      <c r="B104" s="72">
        <v>39253</v>
      </c>
      <c r="C104" s="23">
        <v>4396.22</v>
      </c>
      <c r="D104" s="23">
        <v>4529.03</v>
      </c>
      <c r="E104" s="23">
        <v>4589.22</v>
      </c>
      <c r="F104" s="23">
        <v>4371</v>
      </c>
      <c r="G104" s="20">
        <f t="shared" si="8"/>
        <v>4258.2539999999999</v>
      </c>
      <c r="H104" s="20">
        <f t="shared" si="4"/>
        <v>3817.2671666666665</v>
      </c>
      <c r="I104" s="112">
        <f t="shared" si="9"/>
        <v>3.239966427554597E-2</v>
      </c>
      <c r="J104" s="38" t="str">
        <f t="shared" si="5"/>
        <v>N</v>
      </c>
      <c r="K104" s="17" t="str">
        <f>IF(OR(AND(J103="N",OR(I103&lt;R$2308,AND(I103&gt;R$2306, I103&lt;R$2305))), AND(J103="X", OR(I103&lt;R$2314, AND(I103&lt;R$2311,I103&gt;R$2312)))),"no","yes")</f>
        <v>no</v>
      </c>
      <c r="O104" s="146">
        <f t="shared" si="6"/>
        <v>-2.9324159919452808E-2</v>
      </c>
      <c r="P104" s="146">
        <f t="shared" si="7"/>
        <v>2.9324159919452808E-2</v>
      </c>
    </row>
    <row r="105" spans="1:16" x14ac:dyDescent="0.25">
      <c r="A105" s="18" t="s">
        <v>249</v>
      </c>
      <c r="B105" s="72">
        <v>39254</v>
      </c>
      <c r="C105" s="23">
        <v>4374.49</v>
      </c>
      <c r="D105" s="23">
        <v>4396.22</v>
      </c>
      <c r="E105" s="23">
        <v>4452.4799999999996</v>
      </c>
      <c r="F105" s="23">
        <v>4277.04</v>
      </c>
      <c r="G105" s="20">
        <f t="shared" si="8"/>
        <v>4248.393</v>
      </c>
      <c r="H105" s="20">
        <f t="shared" si="4"/>
        <v>3842.4895000000001</v>
      </c>
      <c r="I105" s="112">
        <f t="shared" si="9"/>
        <v>2.9681105302640232E-2</v>
      </c>
      <c r="J105" s="38" t="str">
        <f t="shared" si="5"/>
        <v>N</v>
      </c>
      <c r="K105" s="17" t="str">
        <f>IF(OR(AND(J104="N",OR(I104&lt;R$2308,AND(I104&gt;R$2306, I104&lt;R$2305))), AND(J104="X", OR(I104&lt;R$2314, AND(I104&lt;R$2311,I104&gt;R$2312)))),"no","yes")</f>
        <v>no</v>
      </c>
      <c r="O105" s="146">
        <f t="shared" si="6"/>
        <v>-4.9428827492711269E-3</v>
      </c>
      <c r="P105" s="146">
        <f t="shared" si="7"/>
        <v>4.9428827492711269E-3</v>
      </c>
    </row>
    <row r="106" spans="1:16" x14ac:dyDescent="0.25">
      <c r="A106" s="18" t="s">
        <v>249</v>
      </c>
      <c r="B106" s="72">
        <v>39255</v>
      </c>
      <c r="C106" s="23">
        <v>4123.21</v>
      </c>
      <c r="D106" s="23">
        <v>4374.49</v>
      </c>
      <c r="E106" s="23">
        <v>4386.93</v>
      </c>
      <c r="F106" s="23">
        <v>4050.67</v>
      </c>
      <c r="G106" s="20">
        <f t="shared" si="8"/>
        <v>4222.0605000000005</v>
      </c>
      <c r="H106" s="20">
        <f t="shared" si="4"/>
        <v>3862.9096666666665</v>
      </c>
      <c r="I106" s="112">
        <f t="shared" si="9"/>
        <v>-2.3412857300363243E-2</v>
      </c>
      <c r="J106" s="38" t="str">
        <f t="shared" si="5"/>
        <v>N</v>
      </c>
      <c r="K106" s="17" t="str">
        <f>IF(OR(AND(J105="N",OR(I105&lt;R$2308,AND(I105&gt;R$2306, I105&lt;R$2305))), AND(J105="X", OR(I105&lt;R$2314, AND(I105&lt;R$2311,I105&gt;R$2312)))),"no","yes")</f>
        <v>no</v>
      </c>
      <c r="O106" s="146">
        <f t="shared" si="6"/>
        <v>-5.7442124681962858E-2</v>
      </c>
      <c r="P106" s="146">
        <f t="shared" si="7"/>
        <v>5.7442124681962858E-2</v>
      </c>
    </row>
    <row r="107" spans="1:16" x14ac:dyDescent="0.25">
      <c r="A107" s="18" t="s">
        <v>249</v>
      </c>
      <c r="B107" s="72">
        <v>39258</v>
      </c>
      <c r="C107" s="23">
        <v>3851.94</v>
      </c>
      <c r="D107" s="23">
        <v>4123.21</v>
      </c>
      <c r="E107" s="23">
        <v>4184.33</v>
      </c>
      <c r="F107" s="23">
        <v>3824.89</v>
      </c>
      <c r="G107" s="20">
        <f t="shared" si="8"/>
        <v>4176.5725000000002</v>
      </c>
      <c r="H107" s="20">
        <f t="shared" si="4"/>
        <v>3877.2911666666669</v>
      </c>
      <c r="I107" s="112">
        <f t="shared" si="9"/>
        <v>-7.7727011802141588E-2</v>
      </c>
      <c r="J107" s="38" t="str">
        <f t="shared" si="5"/>
        <v>N</v>
      </c>
      <c r="K107" s="17" t="str">
        <f>IF(OR(AND(J106="N",OR(I106&lt;R$2308,AND(I106&gt;R$2306, I106&lt;R$2305))), AND(J106="X", OR(I106&lt;R$2314, AND(I106&lt;R$2311,I106&gt;R$2312)))),"no","yes")</f>
        <v>yes</v>
      </c>
      <c r="O107" s="146">
        <f t="shared" si="6"/>
        <v>-6.5790973537607877E-2</v>
      </c>
      <c r="P107" s="146">
        <f t="shared" si="7"/>
        <v>6.5790973537607877E-2</v>
      </c>
    </row>
    <row r="108" spans="1:16" x14ac:dyDescent="0.25">
      <c r="A108" s="18" t="s">
        <v>249</v>
      </c>
      <c r="B108" s="72">
        <v>39259</v>
      </c>
      <c r="C108" s="23">
        <v>3928.7</v>
      </c>
      <c r="D108" s="23">
        <v>3851.94</v>
      </c>
      <c r="E108" s="23">
        <v>3930.04</v>
      </c>
      <c r="F108" s="23">
        <v>3667.82</v>
      </c>
      <c r="G108" s="20">
        <f t="shared" si="8"/>
        <v>4130.3255000000008</v>
      </c>
      <c r="H108" s="20">
        <f t="shared" si="4"/>
        <v>3892.1106666666669</v>
      </c>
      <c r="I108" s="112">
        <f t="shared" si="9"/>
        <v>-4.8815886302423617E-2</v>
      </c>
      <c r="J108" s="38" t="str">
        <f t="shared" si="5"/>
        <v>N</v>
      </c>
      <c r="K108" s="17" t="str">
        <f>IF(OR(AND(J107="N",OR(I107&lt;R$2308,AND(I107&gt;R$2306, I107&lt;R$2305))), AND(J107="X", OR(I107&lt;R$2314, AND(I107&lt;R$2311,I107&gt;R$2312)))),"no","yes")</f>
        <v>yes</v>
      </c>
      <c r="O108" s="146">
        <f t="shared" si="6"/>
        <v>1.9927620887137287E-2</v>
      </c>
      <c r="P108" s="146">
        <f t="shared" si="7"/>
        <v>-1.9927620887137287E-2</v>
      </c>
    </row>
    <row r="109" spans="1:16" x14ac:dyDescent="0.25">
      <c r="A109" s="18" t="s">
        <v>249</v>
      </c>
      <c r="B109" s="72">
        <v>39260</v>
      </c>
      <c r="C109" s="23">
        <v>4022.31</v>
      </c>
      <c r="D109" s="23">
        <v>3928.7</v>
      </c>
      <c r="E109" s="23">
        <v>4031.63</v>
      </c>
      <c r="F109" s="23">
        <v>3877.08</v>
      </c>
      <c r="G109" s="20">
        <f t="shared" si="8"/>
        <v>4108.6270000000004</v>
      </c>
      <c r="H109" s="20">
        <f t="shared" si="4"/>
        <v>3909.0776666666666</v>
      </c>
      <c r="I109" s="112">
        <f t="shared" si="9"/>
        <v>-2.1008721404985331E-2</v>
      </c>
      <c r="J109" s="38" t="str">
        <f t="shared" si="5"/>
        <v>N</v>
      </c>
      <c r="K109" s="17" t="str">
        <f>IF(OR(AND(J108="N",OR(I108&lt;R$2308,AND(I108&gt;R$2306, I108&lt;R$2305))), AND(J108="X", OR(I108&lt;R$2314, AND(I108&lt;R$2311,I108&gt;R$2312)))),"no","yes")</f>
        <v>yes</v>
      </c>
      <c r="O109" s="146">
        <f t="shared" si="6"/>
        <v>2.3827220200066224E-2</v>
      </c>
      <c r="P109" s="146">
        <f t="shared" si="7"/>
        <v>-2.3827220200066224E-2</v>
      </c>
    </row>
    <row r="110" spans="1:16" x14ac:dyDescent="0.25">
      <c r="A110" s="18" t="s">
        <v>249</v>
      </c>
      <c r="B110" s="72">
        <v>39261</v>
      </c>
      <c r="C110" s="23">
        <v>3757.98</v>
      </c>
      <c r="D110" s="23">
        <v>4022.31</v>
      </c>
      <c r="E110" s="23">
        <v>4026.1</v>
      </c>
      <c r="F110" s="23">
        <v>3756.6</v>
      </c>
      <c r="G110" s="20">
        <f t="shared" si="8"/>
        <v>4083.1369999999997</v>
      </c>
      <c r="H110" s="20">
        <f t="shared" si="4"/>
        <v>3923.4643333333338</v>
      </c>
      <c r="I110" s="112">
        <f t="shared" si="9"/>
        <v>-7.9634114652533006E-2</v>
      </c>
      <c r="J110" s="38" t="str">
        <f t="shared" si="5"/>
        <v>N</v>
      </c>
      <c r="K110" s="17" t="str">
        <f>IF(OR(AND(J109="N",OR(I109&lt;R$2308,AND(I109&gt;R$2306, I109&lt;R$2305))), AND(J109="X", OR(I109&lt;R$2314, AND(I109&lt;R$2311,I109&gt;R$2312)))),"no","yes")</f>
        <v>yes</v>
      </c>
      <c r="O110" s="146">
        <f t="shared" si="6"/>
        <v>-6.5715969181888045E-2</v>
      </c>
      <c r="P110" s="146">
        <f t="shared" si="7"/>
        <v>6.5715969181888045E-2</v>
      </c>
    </row>
    <row r="111" spans="1:16" x14ac:dyDescent="0.25">
      <c r="A111" s="18" t="s">
        <v>249</v>
      </c>
      <c r="B111" s="72">
        <v>39262</v>
      </c>
      <c r="C111" s="23">
        <v>3585.49</v>
      </c>
      <c r="D111" s="23">
        <v>3757.98</v>
      </c>
      <c r="E111" s="23">
        <v>3718.18</v>
      </c>
      <c r="F111" s="23">
        <v>3527.32</v>
      </c>
      <c r="G111" s="20">
        <f t="shared" si="8"/>
        <v>4064.3894999999998</v>
      </c>
      <c r="H111" s="20">
        <f t="shared" si="4"/>
        <v>3934.4548333333337</v>
      </c>
      <c r="I111" s="112">
        <f t="shared" si="9"/>
        <v>-0.11782815106672229</v>
      </c>
      <c r="J111" s="38" t="str">
        <f t="shared" si="5"/>
        <v>N</v>
      </c>
      <c r="K111" s="17" t="str">
        <f>IF(OR(AND(J110="N",OR(I110&lt;R$2308,AND(I110&gt;R$2306, I110&lt;R$2305))), AND(J110="X", OR(I110&lt;R$2314, AND(I110&lt;R$2311,I110&gt;R$2312)))),"no","yes")</f>
        <v>yes</v>
      </c>
      <c r="O111" s="146">
        <f t="shared" si="6"/>
        <v>-4.5899658859280823E-2</v>
      </c>
      <c r="P111" s="146">
        <f t="shared" si="7"/>
        <v>4.5899658859280823E-2</v>
      </c>
    </row>
    <row r="112" spans="1:16" x14ac:dyDescent="0.25">
      <c r="A112" s="18" t="s">
        <v>249</v>
      </c>
      <c r="B112" s="72">
        <v>39265</v>
      </c>
      <c r="C112" s="23">
        <v>3644.79</v>
      </c>
      <c r="D112" s="23">
        <v>3585.49</v>
      </c>
      <c r="E112" s="23">
        <v>3658.14</v>
      </c>
      <c r="F112" s="23">
        <v>3489.12</v>
      </c>
      <c r="G112" s="20">
        <f t="shared" si="8"/>
        <v>4065.6944999999992</v>
      </c>
      <c r="H112" s="20">
        <f t="shared" si="4"/>
        <v>3945.3075000000003</v>
      </c>
      <c r="I112" s="112">
        <f t="shared" si="9"/>
        <v>-0.10352585517677215</v>
      </c>
      <c r="J112" s="38" t="str">
        <f t="shared" si="5"/>
        <v>N</v>
      </c>
      <c r="K112" s="17" t="str">
        <f>IF(OR(AND(J111="N",OR(I111&lt;R$2308,AND(I111&gt;R$2306, I111&lt;R$2305))), AND(J111="X", OR(I111&lt;R$2314, AND(I111&lt;R$2311,I111&gt;R$2312)))),"no","yes")</f>
        <v>yes</v>
      </c>
      <c r="O112" s="146">
        <f t="shared" si="6"/>
        <v>1.6538883109421532E-2</v>
      </c>
      <c r="P112" s="146">
        <f t="shared" si="7"/>
        <v>-1.6538883109421532E-2</v>
      </c>
    </row>
    <row r="113" spans="1:16" x14ac:dyDescent="0.25">
      <c r="A113" s="18" t="s">
        <v>249</v>
      </c>
      <c r="B113" s="72">
        <v>39266</v>
      </c>
      <c r="C113" s="23">
        <v>3704.71</v>
      </c>
      <c r="D113" s="23">
        <v>3644.79</v>
      </c>
      <c r="E113" s="23">
        <v>3710.08</v>
      </c>
      <c r="F113" s="23">
        <v>3587.71</v>
      </c>
      <c r="G113" s="20">
        <f t="shared" si="8"/>
        <v>4067.933</v>
      </c>
      <c r="H113" s="20">
        <f t="shared" si="4"/>
        <v>3956.3450000000003</v>
      </c>
      <c r="I113" s="112">
        <f t="shared" si="9"/>
        <v>-8.9289327036605526E-2</v>
      </c>
      <c r="J113" s="38" t="str">
        <f t="shared" si="5"/>
        <v>N</v>
      </c>
      <c r="K113" s="17" t="str">
        <f>IF(OR(AND(J112="N",OR(I112&lt;R$2308,AND(I112&gt;R$2306, I112&lt;R$2305))), AND(J112="X", OR(I112&lt;R$2314, AND(I112&lt;R$2311,I112&gt;R$2312)))),"no","yes")</f>
        <v>yes</v>
      </c>
      <c r="O113" s="146">
        <f t="shared" si="6"/>
        <v>1.6439904630993762E-2</v>
      </c>
      <c r="P113" s="146">
        <f t="shared" si="7"/>
        <v>-1.6439904630993762E-2</v>
      </c>
    </row>
    <row r="114" spans="1:16" x14ac:dyDescent="0.25">
      <c r="A114" s="18" t="s">
        <v>249</v>
      </c>
      <c r="B114" s="72">
        <v>39267</v>
      </c>
      <c r="C114" s="23">
        <v>3622.52</v>
      </c>
      <c r="D114" s="23">
        <v>3704.71</v>
      </c>
      <c r="E114" s="23">
        <v>3716.5</v>
      </c>
      <c r="F114" s="23">
        <v>3605.45</v>
      </c>
      <c r="G114" s="20">
        <f t="shared" si="8"/>
        <v>4062.2125000000001</v>
      </c>
      <c r="H114" s="20">
        <f t="shared" si="4"/>
        <v>3965.4053333333331</v>
      </c>
      <c r="I114" s="112">
        <f t="shared" si="9"/>
        <v>-0.10823966003747965</v>
      </c>
      <c r="J114" s="38" t="str">
        <f t="shared" si="5"/>
        <v>N</v>
      </c>
      <c r="K114" s="17" t="str">
        <f>IF(OR(AND(J113="N",OR(I113&lt;R$2308,AND(I113&gt;R$2306, I113&lt;R$2305))), AND(J113="X", OR(I113&lt;R$2314, AND(I113&lt;R$2311,I113&gt;R$2312)))),"no","yes")</f>
        <v>yes</v>
      </c>
      <c r="O114" s="146">
        <f t="shared" si="6"/>
        <v>-2.2185272261526556E-2</v>
      </c>
      <c r="P114" s="146">
        <f t="shared" si="7"/>
        <v>2.2185272261526556E-2</v>
      </c>
    </row>
    <row r="115" spans="1:16" x14ac:dyDescent="0.25">
      <c r="A115" s="18" t="s">
        <v>249</v>
      </c>
      <c r="B115" s="72">
        <v>39268</v>
      </c>
      <c r="C115" s="23">
        <v>3380.18</v>
      </c>
      <c r="D115" s="23">
        <v>3622.52</v>
      </c>
      <c r="E115" s="23">
        <v>3570.05</v>
      </c>
      <c r="F115" s="23">
        <v>3378.45</v>
      </c>
      <c r="G115" s="20">
        <f t="shared" si="8"/>
        <v>4034.3829999999994</v>
      </c>
      <c r="H115" s="20">
        <f t="shared" si="4"/>
        <v>3969.5226666666663</v>
      </c>
      <c r="I115" s="112">
        <f t="shared" si="9"/>
        <v>-0.16215688991352573</v>
      </c>
      <c r="J115" s="38" t="str">
        <f t="shared" si="5"/>
        <v>N</v>
      </c>
      <c r="K115" s="17" t="str">
        <f>IF(OR(AND(J114="N",OR(I114&lt;R$2308,AND(I114&gt;R$2306, I114&lt;R$2305))), AND(J114="X", OR(I114&lt;R$2314, AND(I114&lt;R$2311,I114&gt;R$2312)))),"no","yes")</f>
        <v>yes</v>
      </c>
      <c r="O115" s="146">
        <f t="shared" si="6"/>
        <v>-6.6898181376500387E-2</v>
      </c>
      <c r="P115" s="146">
        <f t="shared" si="7"/>
        <v>6.6898181376500387E-2</v>
      </c>
    </row>
    <row r="116" spans="1:16" x14ac:dyDescent="0.25">
      <c r="A116" s="18" t="s">
        <v>249</v>
      </c>
      <c r="B116" s="72">
        <v>39269</v>
      </c>
      <c r="C116" s="23">
        <v>3591.38</v>
      </c>
      <c r="D116" s="23">
        <v>3380.18</v>
      </c>
      <c r="E116" s="23">
        <v>3594.42</v>
      </c>
      <c r="F116" s="23">
        <v>3309.15</v>
      </c>
      <c r="G116" s="20">
        <f t="shared" si="8"/>
        <v>4013.8085000000001</v>
      </c>
      <c r="H116" s="20">
        <f t="shared" si="4"/>
        <v>3976.3323333333328</v>
      </c>
      <c r="I116" s="112">
        <f t="shared" si="9"/>
        <v>-0.10524381021167306</v>
      </c>
      <c r="J116" s="38" t="str">
        <f t="shared" si="5"/>
        <v>N</v>
      </c>
      <c r="K116" s="17" t="str">
        <f>IF(OR(AND(J115="N",OR(I115&lt;R$2308,AND(I115&gt;R$2306, I115&lt;R$2305))), AND(J115="X", OR(I115&lt;R$2314, AND(I115&lt;R$2311,I115&gt;R$2312)))),"no","yes")</f>
        <v>yes</v>
      </c>
      <c r="O116" s="146">
        <f t="shared" si="6"/>
        <v>6.2481879663213391E-2</v>
      </c>
      <c r="P116" s="146">
        <f t="shared" si="7"/>
        <v>-6.2481879663213391E-2</v>
      </c>
    </row>
    <row r="117" spans="1:16" x14ac:dyDescent="0.25">
      <c r="A117" s="18" t="s">
        <v>249</v>
      </c>
      <c r="B117" s="72">
        <v>39272</v>
      </c>
      <c r="C117" s="23">
        <v>3711.71</v>
      </c>
      <c r="D117" s="23">
        <v>3591.38</v>
      </c>
      <c r="E117" s="23">
        <v>3737.69</v>
      </c>
      <c r="F117" s="23">
        <v>3603.51</v>
      </c>
      <c r="G117" s="20">
        <f t="shared" si="8"/>
        <v>3994.1665000000003</v>
      </c>
      <c r="H117" s="20">
        <f t="shared" si="4"/>
        <v>3984.1891666666656</v>
      </c>
      <c r="I117" s="112">
        <f t="shared" si="9"/>
        <v>-7.0717257280085932E-2</v>
      </c>
      <c r="J117" s="38" t="str">
        <f t="shared" si="5"/>
        <v>N</v>
      </c>
      <c r="K117" s="17" t="str">
        <f>IF(OR(AND(J116="N",OR(I116&lt;R$2308,AND(I116&gt;R$2306, I116&lt;R$2305))), AND(J116="X", OR(I116&lt;R$2314, AND(I116&lt;R$2311,I116&gt;R$2312)))),"no","yes")</f>
        <v>yes</v>
      </c>
      <c r="O117" s="146">
        <f t="shared" si="6"/>
        <v>3.3505226403220956E-2</v>
      </c>
      <c r="P117" s="146">
        <f t="shared" si="7"/>
        <v>-3.3505226403220956E-2</v>
      </c>
    </row>
    <row r="118" spans="1:16" x14ac:dyDescent="0.25">
      <c r="A118" s="18" t="s">
        <v>249</v>
      </c>
      <c r="B118" s="72">
        <v>39273</v>
      </c>
      <c r="C118" s="23">
        <v>3606.19</v>
      </c>
      <c r="D118" s="23">
        <v>3711.71</v>
      </c>
      <c r="E118" s="23">
        <v>3704.88</v>
      </c>
      <c r="F118" s="23">
        <v>3587.16</v>
      </c>
      <c r="G118" s="20">
        <f t="shared" si="8"/>
        <v>3963.5540000000001</v>
      </c>
      <c r="H118" s="20">
        <f t="shared" si="4"/>
        <v>3989.9334999999992</v>
      </c>
      <c r="I118" s="112">
        <f t="shared" si="9"/>
        <v>-9.0162515762368778E-2</v>
      </c>
      <c r="J118" s="38" t="str">
        <f t="shared" si="5"/>
        <v>X</v>
      </c>
      <c r="K118" s="17" t="str">
        <f>IF(OR(AND(J117="N",OR(I117&lt;R$2308,AND(I117&gt;R$2306, I117&lt;R$2305))), AND(J117="X", OR(I117&lt;R$2314, AND(I117&lt;R$2311,I117&gt;R$2312)))),"no","yes")</f>
        <v>yes</v>
      </c>
      <c r="O118" s="146">
        <f t="shared" si="6"/>
        <v>-2.8428945149270857E-2</v>
      </c>
      <c r="P118" s="146">
        <f t="shared" si="7"/>
        <v>2.8428945149270857E-2</v>
      </c>
    </row>
    <row r="119" spans="1:16" x14ac:dyDescent="0.25">
      <c r="A119" s="18" t="s">
        <v>249</v>
      </c>
      <c r="B119" s="72">
        <v>39274</v>
      </c>
      <c r="C119" s="23">
        <v>3653.31</v>
      </c>
      <c r="D119" s="23">
        <v>3606.19</v>
      </c>
      <c r="E119" s="23">
        <v>3653.31</v>
      </c>
      <c r="F119" s="23">
        <v>3564.15</v>
      </c>
      <c r="G119" s="20">
        <f t="shared" si="8"/>
        <v>3927.5929999999998</v>
      </c>
      <c r="H119" s="20">
        <f t="shared" si="4"/>
        <v>3995.6594999999993</v>
      </c>
      <c r="I119" s="112">
        <f t="shared" si="9"/>
        <v>-6.9834883604283804E-2</v>
      </c>
      <c r="J119" s="38" t="str">
        <f t="shared" si="5"/>
        <v>X</v>
      </c>
      <c r="K119" s="17" t="str">
        <f>IF(OR(AND(J118="N",OR(I118&lt;R$2308,AND(I118&gt;R$2306, I118&lt;R$2305))), AND(J118="X", OR(I118&lt;R$2314, AND(I118&lt;R$2311,I118&gt;R$2312)))),"no","yes")</f>
        <v>yes</v>
      </c>
      <c r="O119" s="146">
        <f t="shared" si="6"/>
        <v>1.3066421902340197E-2</v>
      </c>
      <c r="P119" s="146">
        <f t="shared" si="7"/>
        <v>-1.3066421902340197E-2</v>
      </c>
    </row>
    <row r="120" spans="1:16" x14ac:dyDescent="0.25">
      <c r="A120" s="18" t="s">
        <v>249</v>
      </c>
      <c r="B120" s="72">
        <v>39275</v>
      </c>
      <c r="C120" s="23">
        <v>3671.18</v>
      </c>
      <c r="D120" s="23">
        <v>3653.31</v>
      </c>
      <c r="E120" s="23">
        <v>3687.15</v>
      </c>
      <c r="F120" s="23">
        <v>3634.48</v>
      </c>
      <c r="G120" s="20">
        <f t="shared" si="8"/>
        <v>3895.552999999999</v>
      </c>
      <c r="H120" s="20">
        <f t="shared" si="4"/>
        <v>4000.3889999999988</v>
      </c>
      <c r="I120" s="112">
        <f t="shared" si="9"/>
        <v>-5.7597214054076362E-2</v>
      </c>
      <c r="J120" s="38" t="str">
        <f t="shared" si="5"/>
        <v>X</v>
      </c>
      <c r="K120" s="17" t="str">
        <f>IF(OR(AND(J119="N",OR(I119&lt;R$2308,AND(I119&gt;R$2306, I119&lt;R$2305))), AND(J119="X", OR(I119&lt;R$2314, AND(I119&lt;R$2311,I119&gt;R$2312)))),"no","yes")</f>
        <v>yes</v>
      </c>
      <c r="O120" s="146">
        <f t="shared" si="6"/>
        <v>4.8914545987064351E-3</v>
      </c>
      <c r="P120" s="146">
        <f t="shared" si="7"/>
        <v>-4.8914545987064351E-3</v>
      </c>
    </row>
    <row r="121" spans="1:16" x14ac:dyDescent="0.25">
      <c r="A121" s="18" t="s">
        <v>249</v>
      </c>
      <c r="B121" s="72">
        <v>39276</v>
      </c>
      <c r="C121" s="23">
        <v>3655.85</v>
      </c>
      <c r="D121" s="23">
        <v>3671.18</v>
      </c>
      <c r="E121" s="23">
        <v>3672.34</v>
      </c>
      <c r="F121" s="23">
        <v>3596.25</v>
      </c>
      <c r="G121" s="20">
        <f t="shared" si="8"/>
        <v>3862.5189999999993</v>
      </c>
      <c r="H121" s="20">
        <f t="shared" si="4"/>
        <v>4005.342666666666</v>
      </c>
      <c r="I121" s="112">
        <f t="shared" si="9"/>
        <v>-5.3506274014444855E-2</v>
      </c>
      <c r="J121" s="38" t="str">
        <f t="shared" si="5"/>
        <v>X</v>
      </c>
      <c r="K121" s="17" t="str">
        <f>IF(OR(AND(J120="N",OR(I120&lt;R$2308,AND(I120&gt;R$2306, I120&lt;R$2305))), AND(J120="X", OR(I120&lt;R$2314, AND(I120&lt;R$2311,I120&gt;R$2312)))),"no","yes")</f>
        <v>yes</v>
      </c>
      <c r="O121" s="146">
        <f t="shared" si="6"/>
        <v>-4.1757690987638263E-3</v>
      </c>
      <c r="P121" s="146">
        <f t="shared" si="7"/>
        <v>4.1757690987638263E-3</v>
      </c>
    </row>
    <row r="122" spans="1:16" x14ac:dyDescent="0.25">
      <c r="A122" s="18" t="s">
        <v>249</v>
      </c>
      <c r="B122" s="72">
        <v>39279</v>
      </c>
      <c r="C122" s="23">
        <v>3532.06</v>
      </c>
      <c r="D122" s="23">
        <v>3655.85</v>
      </c>
      <c r="E122" s="23">
        <v>3662.36</v>
      </c>
      <c r="F122" s="23">
        <v>3532.06</v>
      </c>
      <c r="G122" s="20">
        <f t="shared" si="8"/>
        <v>3817.1624999999999</v>
      </c>
      <c r="H122" s="20">
        <f t="shared" si="4"/>
        <v>4006.5758333333329</v>
      </c>
      <c r="I122" s="112">
        <f t="shared" si="9"/>
        <v>-7.468964184783855E-2</v>
      </c>
      <c r="J122" s="38" t="str">
        <f t="shared" si="5"/>
        <v>X</v>
      </c>
      <c r="K122" s="17" t="str">
        <f>IF(OR(AND(J121="N",OR(I121&lt;R$2308,AND(I121&gt;R$2306, I121&lt;R$2305))), AND(J121="X", OR(I121&lt;R$2314, AND(I121&lt;R$2311,I121&gt;R$2312)))),"no","yes")</f>
        <v>yes</v>
      </c>
      <c r="O122" s="146">
        <f t="shared" si="6"/>
        <v>-3.3860798446325724E-2</v>
      </c>
      <c r="P122" s="146">
        <f t="shared" si="7"/>
        <v>3.3860798446325724E-2</v>
      </c>
    </row>
    <row r="123" spans="1:16" x14ac:dyDescent="0.25">
      <c r="A123" s="18" t="s">
        <v>249</v>
      </c>
      <c r="B123" s="72">
        <v>39280</v>
      </c>
      <c r="C123" s="23">
        <v>3610.38</v>
      </c>
      <c r="D123" s="23">
        <v>3532.06</v>
      </c>
      <c r="E123" s="23">
        <v>3641.5</v>
      </c>
      <c r="F123" s="23">
        <v>3492.26</v>
      </c>
      <c r="G123" s="20">
        <f t="shared" si="8"/>
        <v>3771.2299999999996</v>
      </c>
      <c r="H123" s="20">
        <f t="shared" si="4"/>
        <v>4007.4451666666664</v>
      </c>
      <c r="I123" s="112">
        <f t="shared" si="9"/>
        <v>-4.2651866897537305E-2</v>
      </c>
      <c r="J123" s="38" t="str">
        <f t="shared" si="5"/>
        <v>X</v>
      </c>
      <c r="K123" s="17" t="str">
        <f>IF(OR(AND(J122="N",OR(I122&lt;R$2308,AND(I122&gt;R$2306, I122&lt;R$2305))), AND(J122="X", OR(I122&lt;R$2314, AND(I122&lt;R$2311,I122&gt;R$2312)))),"no","yes")</f>
        <v>yes</v>
      </c>
      <c r="O123" s="146">
        <f t="shared" si="6"/>
        <v>2.2174028753758401E-2</v>
      </c>
      <c r="P123" s="146">
        <f t="shared" si="7"/>
        <v>-2.2174028753758401E-2</v>
      </c>
    </row>
    <row r="124" spans="1:16" x14ac:dyDescent="0.25">
      <c r="A124" s="18" t="s">
        <v>249</v>
      </c>
      <c r="B124" s="72">
        <v>39281</v>
      </c>
      <c r="C124" s="23">
        <v>3624.34</v>
      </c>
      <c r="D124" s="23">
        <v>3610.38</v>
      </c>
      <c r="E124" s="23">
        <v>3673.9</v>
      </c>
      <c r="F124" s="23">
        <v>3573.53</v>
      </c>
      <c r="G124" s="20">
        <f t="shared" si="8"/>
        <v>3732.636</v>
      </c>
      <c r="H124" s="20">
        <f t="shared" si="4"/>
        <v>4007.0223333333333</v>
      </c>
      <c r="I124" s="112">
        <f t="shared" si="9"/>
        <v>-2.9013276408414779E-2</v>
      </c>
      <c r="J124" s="38" t="str">
        <f t="shared" si="5"/>
        <v>X</v>
      </c>
      <c r="K124" s="17" t="str">
        <f>IF(OR(AND(J123="N",OR(I123&lt;R$2308,AND(I123&gt;R$2306, I123&lt;R$2305))), AND(J123="X", OR(I123&lt;R$2314, AND(I123&lt;R$2311,I123&gt;R$2312)))),"no","yes")</f>
        <v>yes</v>
      </c>
      <c r="O124" s="146">
        <f t="shared" si="6"/>
        <v>3.8666289975015644E-3</v>
      </c>
      <c r="P124" s="146">
        <f t="shared" si="7"/>
        <v>-3.8666289975015644E-3</v>
      </c>
    </row>
    <row r="125" spans="1:16" x14ac:dyDescent="0.25">
      <c r="A125" s="18" t="s">
        <v>249</v>
      </c>
      <c r="B125" s="72">
        <v>39282</v>
      </c>
      <c r="C125" s="23">
        <v>3640.28</v>
      </c>
      <c r="D125" s="23">
        <v>3624.34</v>
      </c>
      <c r="E125" s="23">
        <v>3652.53</v>
      </c>
      <c r="F125" s="23">
        <v>3593.21</v>
      </c>
      <c r="G125" s="20">
        <f t="shared" si="8"/>
        <v>3695.9254999999989</v>
      </c>
      <c r="H125" s="20">
        <f t="shared" ref="H125:H188" si="10">AVERAGE(C66:C125)</f>
        <v>4010.4306666666666</v>
      </c>
      <c r="I125" s="112">
        <f t="shared" si="9"/>
        <v>-1.5055904130101827E-2</v>
      </c>
      <c r="J125" s="38" t="str">
        <f t="shared" ref="J125:J188" si="11">IF(G125&gt;H125,"N","X")</f>
        <v>X</v>
      </c>
      <c r="K125" s="17" t="str">
        <f>IF(OR(AND(J124="N",OR(I124&lt;R$2308,AND(I124&gt;R$2306, I124&lt;R$2305))), AND(J124="X", OR(I124&lt;R$2314, AND(I124&lt;R$2311,I124&gt;R$2312)))),"no","yes")</f>
        <v>yes</v>
      </c>
      <c r="O125" s="146">
        <f t="shared" si="6"/>
        <v>4.39804212629058E-3</v>
      </c>
      <c r="P125" s="146">
        <f t="shared" si="7"/>
        <v>-4.39804212629058E-3</v>
      </c>
    </row>
    <row r="126" spans="1:16" x14ac:dyDescent="0.25">
      <c r="A126" s="18" t="s">
        <v>249</v>
      </c>
      <c r="B126" s="72">
        <v>39283</v>
      </c>
      <c r="C126" s="23">
        <v>3788.74</v>
      </c>
      <c r="D126" s="23">
        <v>3640.28</v>
      </c>
      <c r="E126" s="23">
        <v>3791.31</v>
      </c>
      <c r="F126" s="23">
        <v>3642.33</v>
      </c>
      <c r="G126" s="20">
        <f t="shared" si="8"/>
        <v>3679.2019999999998</v>
      </c>
      <c r="H126" s="20">
        <f t="shared" si="10"/>
        <v>4013.3364999999994</v>
      </c>
      <c r="I126" s="112">
        <f t="shared" si="9"/>
        <v>2.9772216910080029E-2</v>
      </c>
      <c r="J126" s="38" t="str">
        <f t="shared" si="11"/>
        <v>X</v>
      </c>
      <c r="K126" s="17" t="str">
        <f>IF(OR(AND(J125="N",OR(I125&lt;R$2308,AND(I125&gt;R$2306, I125&lt;R$2305))), AND(J125="X", OR(I125&lt;R$2314, AND(I125&lt;R$2311,I125&gt;R$2312)))),"no","yes")</f>
        <v>yes</v>
      </c>
      <c r="O126" s="146">
        <f t="shared" si="6"/>
        <v>4.0782577164393929E-2</v>
      </c>
      <c r="P126" s="146">
        <f t="shared" si="7"/>
        <v>-4.0782577164393929E-2</v>
      </c>
    </row>
    <row r="127" spans="1:16" x14ac:dyDescent="0.25">
      <c r="A127" s="18" t="s">
        <v>249</v>
      </c>
      <c r="B127" s="72">
        <v>39286</v>
      </c>
      <c r="C127" s="23">
        <v>3984.79</v>
      </c>
      <c r="D127" s="23">
        <v>3788.74</v>
      </c>
      <c r="E127" s="23">
        <v>3984.79</v>
      </c>
      <c r="F127" s="23">
        <v>3813.98</v>
      </c>
      <c r="G127" s="20">
        <f t="shared" si="8"/>
        <v>3685.8444999999992</v>
      </c>
      <c r="H127" s="20">
        <f t="shared" si="10"/>
        <v>4016.712</v>
      </c>
      <c r="I127" s="112">
        <f t="shared" si="9"/>
        <v>8.1106378741697016E-2</v>
      </c>
      <c r="J127" s="38" t="str">
        <f t="shared" si="11"/>
        <v>X</v>
      </c>
      <c r="K127" s="17" t="str">
        <f>IF(OR(AND(J126="N",OR(I126&lt;R$2308,AND(I126&gt;R$2306, I126&lt;R$2305))), AND(J126="X", OR(I126&lt;R$2314, AND(I126&lt;R$2311,I126&gt;R$2312)))),"no","yes")</f>
        <v>no</v>
      </c>
      <c r="O127" s="146">
        <f t="shared" si="6"/>
        <v>5.1745435157862563E-2</v>
      </c>
      <c r="P127" s="146">
        <f t="shared" si="7"/>
        <v>-5.1745435157862563E-2</v>
      </c>
    </row>
    <row r="128" spans="1:16" x14ac:dyDescent="0.25">
      <c r="A128" s="18" t="s">
        <v>249</v>
      </c>
      <c r="B128" s="72">
        <v>39287</v>
      </c>
      <c r="C128" s="23">
        <v>3993.02</v>
      </c>
      <c r="D128" s="23">
        <v>3984.79</v>
      </c>
      <c r="E128" s="23">
        <v>4097.47</v>
      </c>
      <c r="F128" s="23">
        <v>3977.45</v>
      </c>
      <c r="G128" s="20">
        <f t="shared" si="8"/>
        <v>3689.0604999999996</v>
      </c>
      <c r="H128" s="20">
        <f t="shared" si="10"/>
        <v>4019.5719999999997</v>
      </c>
      <c r="I128" s="112">
        <f t="shared" si="9"/>
        <v>8.2394826541879906E-2</v>
      </c>
      <c r="J128" s="38" t="str">
        <f t="shared" si="11"/>
        <v>X</v>
      </c>
      <c r="K128" s="17" t="str">
        <f>IF(OR(AND(J127="N",OR(I127&lt;R$2308,AND(I127&gt;R$2306, I127&lt;R$2305))), AND(J127="X", OR(I127&lt;R$2314, AND(I127&lt;R$2311,I127&gt;R$2312)))),"no","yes")</f>
        <v>yes</v>
      </c>
      <c r="O128" s="146">
        <f t="shared" si="6"/>
        <v>2.0653535067092221E-3</v>
      </c>
      <c r="P128" s="146">
        <f t="shared" si="7"/>
        <v>-2.0653535067092221E-3</v>
      </c>
    </row>
    <row r="129" spans="1:16" x14ac:dyDescent="0.25">
      <c r="A129" s="18" t="s">
        <v>249</v>
      </c>
      <c r="B129" s="72">
        <v>39288</v>
      </c>
      <c r="C129" s="23">
        <v>4106.83</v>
      </c>
      <c r="D129" s="23">
        <v>3993.02</v>
      </c>
      <c r="E129" s="23">
        <v>4106.83</v>
      </c>
      <c r="F129" s="23">
        <v>3991.18</v>
      </c>
      <c r="G129" s="20">
        <f t="shared" si="8"/>
        <v>3693.2864999999997</v>
      </c>
      <c r="H129" s="20">
        <f t="shared" si="10"/>
        <v>4024.601666666666</v>
      </c>
      <c r="I129" s="112">
        <f t="shared" si="9"/>
        <v>0.11197168159036686</v>
      </c>
      <c r="J129" s="38" t="str">
        <f t="shared" si="11"/>
        <v>X</v>
      </c>
      <c r="K129" s="17" t="str">
        <f>IF(OR(AND(J128="N",OR(I128&lt;R$2308,AND(I128&gt;R$2306, I128&lt;R$2305))), AND(J128="X", OR(I128&lt;R$2314, AND(I128&lt;R$2311,I128&gt;R$2312)))),"no","yes")</f>
        <v>yes</v>
      </c>
      <c r="O129" s="146">
        <f t="shared" si="6"/>
        <v>2.8502236402522474E-2</v>
      </c>
      <c r="P129" s="146">
        <f t="shared" si="7"/>
        <v>-2.8502236402522474E-2</v>
      </c>
    </row>
    <row r="130" spans="1:16" x14ac:dyDescent="0.25">
      <c r="A130" s="18" t="s">
        <v>249</v>
      </c>
      <c r="B130" s="72">
        <v>39289</v>
      </c>
      <c r="C130" s="23">
        <v>4190.88</v>
      </c>
      <c r="D130" s="23">
        <v>4106.83</v>
      </c>
      <c r="E130" s="23">
        <v>4212.32</v>
      </c>
      <c r="F130" s="23">
        <v>4103.28</v>
      </c>
      <c r="G130" s="20">
        <f t="shared" si="8"/>
        <v>3714.9315000000001</v>
      </c>
      <c r="H130" s="20">
        <f t="shared" si="10"/>
        <v>4030.2284999999988</v>
      </c>
      <c r="I130" s="112">
        <f t="shared" si="9"/>
        <v>0.12811770553508195</v>
      </c>
      <c r="J130" s="38" t="str">
        <f t="shared" si="11"/>
        <v>X</v>
      </c>
      <c r="K130" s="17" t="str">
        <f>IF(OR(AND(J129="N",OR(I129&lt;R$2308,AND(I129&gt;R$2306, I129&lt;R$2305))), AND(J129="X", OR(I129&lt;R$2314, AND(I129&lt;R$2311,I129&gt;R$2312)))),"no","yes")</f>
        <v>yes</v>
      </c>
      <c r="O130" s="146">
        <f t="shared" si="6"/>
        <v>2.0465906794291611E-2</v>
      </c>
      <c r="P130" s="146">
        <f t="shared" si="7"/>
        <v>-2.0465906794291611E-2</v>
      </c>
    </row>
    <row r="131" spans="1:16" x14ac:dyDescent="0.25">
      <c r="A131" s="18" t="s">
        <v>249</v>
      </c>
      <c r="B131" s="72">
        <v>39290</v>
      </c>
      <c r="C131" s="23">
        <v>4269.7700000000004</v>
      </c>
      <c r="D131" s="23">
        <v>4190.88</v>
      </c>
      <c r="E131" s="23">
        <v>4269.8500000000004</v>
      </c>
      <c r="F131" s="23">
        <v>4111.6899999999996</v>
      </c>
      <c r="G131" s="20">
        <f t="shared" si="8"/>
        <v>3749.1454999999996</v>
      </c>
      <c r="H131" s="20">
        <f t="shared" si="10"/>
        <v>4037.2944999999991</v>
      </c>
      <c r="I131" s="112">
        <f t="shared" si="9"/>
        <v>0.13886484266881638</v>
      </c>
      <c r="J131" s="38" t="str">
        <f t="shared" si="11"/>
        <v>X</v>
      </c>
      <c r="K131" s="17" t="str">
        <f>IF(OR(AND(J130="N",OR(I130&lt;R$2308,AND(I130&gt;R$2306, I130&lt;R$2305))), AND(J130="X", OR(I130&lt;R$2314, AND(I130&lt;R$2311,I130&gt;R$2312)))),"no","yes")</f>
        <v>yes</v>
      </c>
      <c r="O131" s="146">
        <f t="shared" si="6"/>
        <v>1.8824208758065231E-2</v>
      </c>
      <c r="P131" s="146">
        <f t="shared" si="7"/>
        <v>-1.8824208758065231E-2</v>
      </c>
    </row>
    <row r="132" spans="1:16" x14ac:dyDescent="0.25">
      <c r="A132" s="18" t="s">
        <v>249</v>
      </c>
      <c r="B132" s="72">
        <v>39293</v>
      </c>
      <c r="C132" s="23">
        <v>4353.09</v>
      </c>
      <c r="D132" s="23">
        <v>4269.7700000000004</v>
      </c>
      <c r="E132" s="23">
        <v>4386.29</v>
      </c>
      <c r="F132" s="23">
        <v>4277.83</v>
      </c>
      <c r="G132" s="20">
        <f t="shared" si="8"/>
        <v>3784.5604999999996</v>
      </c>
      <c r="H132" s="20">
        <f t="shared" si="10"/>
        <v>4044.7844999999993</v>
      </c>
      <c r="I132" s="112">
        <f t="shared" si="9"/>
        <v>0.15022338789405021</v>
      </c>
      <c r="J132" s="38" t="str">
        <f t="shared" si="11"/>
        <v>X</v>
      </c>
      <c r="K132" s="17" t="str">
        <f>IF(OR(AND(J131="N",OR(I131&lt;R$2308,AND(I131&gt;R$2306, I131&lt;R$2305))), AND(J131="X", OR(I131&lt;R$2314, AND(I131&lt;R$2311,I131&gt;R$2312)))),"no","yes")</f>
        <v>yes</v>
      </c>
      <c r="O132" s="146">
        <f t="shared" ref="O132:O195" si="12">IF(AND(L132&gt;0,L131&gt;0),L132/L131-1,IF(AND(M132&gt;0,N132&gt;0),M132/N132-1,C132/C131-1))</f>
        <v>1.9513931663766471E-2</v>
      </c>
      <c r="P132" s="146">
        <f t="shared" ref="P132:P195" si="13">IF(AND(M132&gt;0,N132&gt;0),1-M132/N132,1-C132/C131)</f>
        <v>-1.9513931663766471E-2</v>
      </c>
    </row>
    <row r="133" spans="1:16" x14ac:dyDescent="0.25">
      <c r="A133" s="18" t="s">
        <v>249</v>
      </c>
      <c r="B133" s="72">
        <v>39294</v>
      </c>
      <c r="C133" s="23">
        <v>4403.58</v>
      </c>
      <c r="D133" s="23">
        <v>4353.09</v>
      </c>
      <c r="E133" s="23">
        <v>4403.67</v>
      </c>
      <c r="F133" s="23">
        <v>4279.3</v>
      </c>
      <c r="G133" s="20">
        <f t="shared" si="8"/>
        <v>3819.5039999999999</v>
      </c>
      <c r="H133" s="20">
        <f t="shared" si="10"/>
        <v>4049.9919999999984</v>
      </c>
      <c r="I133" s="112">
        <f t="shared" si="9"/>
        <v>0.15291933193419882</v>
      </c>
      <c r="J133" s="38" t="str">
        <f t="shared" si="11"/>
        <v>X</v>
      </c>
      <c r="K133" s="17" t="str">
        <f>IF(OR(AND(J132="N",OR(I132&lt;R$2308,AND(I132&gt;R$2306, I132&lt;R$2305))), AND(J132="X", OR(I132&lt;R$2314, AND(I132&lt;R$2311,I132&gt;R$2312)))),"no","yes")</f>
        <v>yes</v>
      </c>
      <c r="O133" s="146">
        <f t="shared" si="12"/>
        <v>1.1598657505358156E-2</v>
      </c>
      <c r="P133" s="146">
        <f t="shared" si="13"/>
        <v>-1.1598657505358156E-2</v>
      </c>
    </row>
    <row r="134" spans="1:16" x14ac:dyDescent="0.25">
      <c r="A134" s="18" t="s">
        <v>249</v>
      </c>
      <c r="B134" s="72">
        <v>39295</v>
      </c>
      <c r="C134" s="23">
        <v>4161.13</v>
      </c>
      <c r="D134" s="23">
        <v>4403.58</v>
      </c>
      <c r="E134" s="23">
        <v>4435.24</v>
      </c>
      <c r="F134" s="23">
        <v>4155.4799999999996</v>
      </c>
      <c r="G134" s="20">
        <f t="shared" si="8"/>
        <v>3846.4345000000003</v>
      </c>
      <c r="H134" s="20">
        <f t="shared" si="10"/>
        <v>4051.0253333333321</v>
      </c>
      <c r="I134" s="112">
        <f t="shared" si="9"/>
        <v>8.1814859969667975E-2</v>
      </c>
      <c r="J134" s="38" t="str">
        <f t="shared" si="11"/>
        <v>X</v>
      </c>
      <c r="K134" s="17" t="str">
        <f>IF(OR(AND(J133="N",OR(I133&lt;R$2308,AND(I133&gt;R$2306, I133&lt;R$2305))), AND(J133="X", OR(I133&lt;R$2314, AND(I133&lt;R$2311,I133&gt;R$2312)))),"no","yes")</f>
        <v>yes</v>
      </c>
      <c r="O134" s="146">
        <f t="shared" si="12"/>
        <v>-5.5057475962739355E-2</v>
      </c>
      <c r="P134" s="146">
        <f t="shared" si="13"/>
        <v>5.5057475962739355E-2</v>
      </c>
    </row>
    <row r="135" spans="1:16" x14ac:dyDescent="0.25">
      <c r="A135" s="18" t="s">
        <v>249</v>
      </c>
      <c r="B135" s="72">
        <v>39296</v>
      </c>
      <c r="C135" s="23">
        <v>4336.8100000000004</v>
      </c>
      <c r="D135" s="23">
        <v>4161.13</v>
      </c>
      <c r="E135" s="23">
        <v>4336.8100000000004</v>
      </c>
      <c r="F135" s="23">
        <v>4171.8599999999997</v>
      </c>
      <c r="G135" s="20">
        <f t="shared" si="8"/>
        <v>3894.2659999999996</v>
      </c>
      <c r="H135" s="20">
        <f t="shared" si="10"/>
        <v>4054.5041666666657</v>
      </c>
      <c r="I135" s="112">
        <f t="shared" si="9"/>
        <v>0.11363990030470461</v>
      </c>
      <c r="J135" s="38" t="str">
        <f t="shared" si="11"/>
        <v>X</v>
      </c>
      <c r="K135" s="17" t="str">
        <f>IF(OR(AND(J134="N",OR(I134&lt;R$2308,AND(I134&gt;R$2306, I134&lt;R$2305))), AND(J134="X", OR(I134&lt;R$2314, AND(I134&lt;R$2311,I134&gt;R$2312)))),"no","yes")</f>
        <v>yes</v>
      </c>
      <c r="O135" s="146">
        <f t="shared" si="12"/>
        <v>4.22193010071783E-2</v>
      </c>
      <c r="P135" s="146">
        <f t="shared" si="13"/>
        <v>-4.22193010071783E-2</v>
      </c>
    </row>
    <row r="136" spans="1:16" x14ac:dyDescent="0.25">
      <c r="A136" s="18" t="s">
        <v>249</v>
      </c>
      <c r="B136" s="72">
        <v>39297</v>
      </c>
      <c r="C136" s="23">
        <v>4408.05</v>
      </c>
      <c r="D136" s="23">
        <v>4336.8100000000004</v>
      </c>
      <c r="E136" s="23">
        <v>4424.2700000000004</v>
      </c>
      <c r="F136" s="23">
        <v>4323.99</v>
      </c>
      <c r="G136" s="20">
        <f t="shared" si="8"/>
        <v>3935.0995000000003</v>
      </c>
      <c r="H136" s="20">
        <f t="shared" si="10"/>
        <v>4059.4816666666657</v>
      </c>
      <c r="I136" s="112">
        <f t="shared" si="9"/>
        <v>0.12018768521609169</v>
      </c>
      <c r="J136" s="38" t="str">
        <f t="shared" si="11"/>
        <v>X</v>
      </c>
      <c r="K136" s="17" t="str">
        <f>IF(OR(AND(J135="N",OR(I135&lt;R$2308,AND(I135&gt;R$2306, I135&lt;R$2305))), AND(J135="X", OR(I135&lt;R$2314, AND(I135&lt;R$2311,I135&gt;R$2312)))),"no","yes")</f>
        <v>yes</v>
      </c>
      <c r="O136" s="146">
        <f t="shared" si="12"/>
        <v>1.6426820635443873E-2</v>
      </c>
      <c r="P136" s="146">
        <f t="shared" si="13"/>
        <v>-1.6426820635443873E-2</v>
      </c>
    </row>
    <row r="137" spans="1:16" x14ac:dyDescent="0.25">
      <c r="A137" s="18" t="s">
        <v>249</v>
      </c>
      <c r="B137" s="72">
        <v>39300</v>
      </c>
      <c r="C137" s="23">
        <v>4504.34</v>
      </c>
      <c r="D137" s="23">
        <v>4408.05</v>
      </c>
      <c r="E137" s="23">
        <v>4504.66</v>
      </c>
      <c r="F137" s="23">
        <v>4418.26</v>
      </c>
      <c r="G137" s="20">
        <f t="shared" si="8"/>
        <v>3974.7309999999998</v>
      </c>
      <c r="H137" s="20">
        <f t="shared" si="10"/>
        <v>4065.6568333333321</v>
      </c>
      <c r="I137" s="112">
        <f t="shared" si="9"/>
        <v>0.13324398556782846</v>
      </c>
      <c r="J137" s="38" t="str">
        <f t="shared" si="11"/>
        <v>X</v>
      </c>
      <c r="K137" s="17" t="str">
        <f>IF(OR(AND(J136="N",OR(I136&lt;R$2308,AND(I136&gt;R$2306, I136&lt;R$2305))), AND(J136="X", OR(I136&lt;R$2314, AND(I136&lt;R$2311,I136&gt;R$2312)))),"no","yes")</f>
        <v>yes</v>
      </c>
      <c r="O137" s="146">
        <f t="shared" si="12"/>
        <v>2.1844126087499083E-2</v>
      </c>
      <c r="P137" s="146">
        <f t="shared" si="13"/>
        <v>-2.1844126087499083E-2</v>
      </c>
    </row>
    <row r="138" spans="1:16" x14ac:dyDescent="0.25">
      <c r="A138" s="18" t="s">
        <v>249</v>
      </c>
      <c r="B138" s="72">
        <v>39301</v>
      </c>
      <c r="C138" s="23">
        <v>4470.1400000000003</v>
      </c>
      <c r="D138" s="23">
        <v>4504.34</v>
      </c>
      <c r="E138" s="23">
        <v>4510.08</v>
      </c>
      <c r="F138" s="23">
        <v>4405.6000000000004</v>
      </c>
      <c r="G138" s="20">
        <f t="shared" si="8"/>
        <v>4017.9284999999995</v>
      </c>
      <c r="H138" s="20">
        <f t="shared" si="10"/>
        <v>4073.5128333333323</v>
      </c>
      <c r="I138" s="112">
        <f t="shared" si="9"/>
        <v>0.11254841891785805</v>
      </c>
      <c r="J138" s="38" t="str">
        <f t="shared" si="11"/>
        <v>X</v>
      </c>
      <c r="K138" s="17" t="str">
        <f>IF(OR(AND(J137="N",OR(I137&lt;R$2308,AND(I137&gt;R$2306, I137&lt;R$2305))), AND(J137="X", OR(I137&lt;R$2314, AND(I137&lt;R$2311,I137&gt;R$2312)))),"no","yes")</f>
        <v>yes</v>
      </c>
      <c r="O138" s="146">
        <f t="shared" si="12"/>
        <v>-7.5926772845743562E-3</v>
      </c>
      <c r="P138" s="146">
        <f t="shared" si="13"/>
        <v>7.5926772845743562E-3</v>
      </c>
    </row>
    <row r="139" spans="1:16" x14ac:dyDescent="0.25">
      <c r="A139" s="18" t="s">
        <v>249</v>
      </c>
      <c r="B139" s="72">
        <v>39302</v>
      </c>
      <c r="C139" s="23">
        <v>4395.43</v>
      </c>
      <c r="D139" s="23">
        <v>4470.1400000000003</v>
      </c>
      <c r="E139" s="23">
        <v>4465.57</v>
      </c>
      <c r="F139" s="23">
        <v>4294.0600000000004</v>
      </c>
      <c r="G139" s="20">
        <f t="shared" si="8"/>
        <v>4055.0344999999988</v>
      </c>
      <c r="H139" s="20">
        <f t="shared" si="10"/>
        <v>4078.1343333333325</v>
      </c>
      <c r="I139" s="112">
        <f t="shared" si="9"/>
        <v>8.3943922055410791E-2</v>
      </c>
      <c r="J139" s="38" t="str">
        <f t="shared" si="11"/>
        <v>X</v>
      </c>
      <c r="K139" s="17" t="str">
        <f>IF(OR(AND(J138="N",OR(I138&lt;R$2308,AND(I138&gt;R$2306, I138&lt;R$2305))), AND(J138="X", OR(I138&lt;R$2314, AND(I138&lt;R$2311,I138&gt;R$2312)))),"no","yes")</f>
        <v>yes</v>
      </c>
      <c r="O139" s="146">
        <f t="shared" si="12"/>
        <v>-1.6713123078919256E-2</v>
      </c>
      <c r="P139" s="146">
        <f t="shared" si="13"/>
        <v>1.6713123078919256E-2</v>
      </c>
    </row>
    <row r="140" spans="1:16" x14ac:dyDescent="0.25">
      <c r="A140" s="18" t="s">
        <v>249</v>
      </c>
      <c r="B140" s="72">
        <v>39303</v>
      </c>
      <c r="C140" s="23">
        <v>4442.0600000000004</v>
      </c>
      <c r="D140" s="23">
        <v>4395.43</v>
      </c>
      <c r="E140" s="23">
        <v>4444.96</v>
      </c>
      <c r="F140" s="23">
        <v>4392.99</v>
      </c>
      <c r="G140" s="20">
        <f t="shared" si="8"/>
        <v>4093.5785000000005</v>
      </c>
      <c r="H140" s="20">
        <f t="shared" si="10"/>
        <v>4081.8034999999991</v>
      </c>
      <c r="I140" s="112">
        <f t="shared" si="9"/>
        <v>8.5128818221025915E-2</v>
      </c>
      <c r="J140" s="38" t="str">
        <f t="shared" si="11"/>
        <v>N</v>
      </c>
      <c r="K140" s="17" t="str">
        <f>IF(OR(AND(J139="N",OR(I139&lt;R$2308,AND(I139&gt;R$2306, I139&lt;R$2305))), AND(J139="X", OR(I139&lt;R$2314, AND(I139&lt;R$2311,I139&gt;R$2312)))),"no","yes")</f>
        <v>yes</v>
      </c>
      <c r="O140" s="146">
        <f t="shared" si="12"/>
        <v>1.0608745901993677E-2</v>
      </c>
      <c r="P140" s="146">
        <f t="shared" si="13"/>
        <v>-1.0608745901993677E-2</v>
      </c>
    </row>
    <row r="141" spans="1:16" x14ac:dyDescent="0.25">
      <c r="A141" s="18" t="s">
        <v>249</v>
      </c>
      <c r="B141" s="72">
        <v>39304</v>
      </c>
      <c r="C141" s="23">
        <v>4348.8100000000004</v>
      </c>
      <c r="D141" s="23">
        <v>4442.0600000000004</v>
      </c>
      <c r="E141" s="23">
        <v>4443.12</v>
      </c>
      <c r="F141" s="23">
        <v>4243.74</v>
      </c>
      <c r="G141" s="20">
        <f t="shared" si="8"/>
        <v>4128.2264999999998</v>
      </c>
      <c r="H141" s="20">
        <f t="shared" si="10"/>
        <v>4083.6971666666655</v>
      </c>
      <c r="I141" s="112">
        <f t="shared" si="9"/>
        <v>5.3432993562732234E-2</v>
      </c>
      <c r="J141" s="38" t="str">
        <f t="shared" si="11"/>
        <v>N</v>
      </c>
      <c r="K141" s="17" t="str">
        <f>IF(OR(AND(J140="N",OR(I140&lt;R$2308,AND(I140&gt;R$2306, I140&lt;R$2305))), AND(J140="X", OR(I140&lt;R$2314, AND(I140&lt;R$2311,I140&gt;R$2312)))),"no","yes")</f>
        <v>no</v>
      </c>
      <c r="O141" s="146">
        <f t="shared" si="12"/>
        <v>-2.099251248294709E-2</v>
      </c>
      <c r="P141" s="146">
        <f t="shared" si="13"/>
        <v>2.099251248294709E-2</v>
      </c>
    </row>
    <row r="142" spans="1:16" x14ac:dyDescent="0.25">
      <c r="A142" s="18" t="s">
        <v>249</v>
      </c>
      <c r="B142" s="72">
        <v>39307</v>
      </c>
      <c r="C142" s="23">
        <v>4329.7700000000004</v>
      </c>
      <c r="D142" s="23">
        <v>4348.8100000000004</v>
      </c>
      <c r="E142" s="23">
        <v>4350.3500000000004</v>
      </c>
      <c r="F142" s="23">
        <v>4257.38</v>
      </c>
      <c r="G142" s="20">
        <f t="shared" si="8"/>
        <v>4168.1120000000001</v>
      </c>
      <c r="H142" s="20">
        <f t="shared" si="10"/>
        <v>4083.1239999999989</v>
      </c>
      <c r="I142" s="112">
        <f t="shared" si="9"/>
        <v>3.8784466444279797E-2</v>
      </c>
      <c r="J142" s="38" t="str">
        <f t="shared" si="11"/>
        <v>N</v>
      </c>
      <c r="K142" s="17" t="str">
        <f>IF(OR(AND(J141="N",OR(I141&lt;R$2308,AND(I141&gt;R$2306, I141&lt;R$2305))), AND(J141="X", OR(I141&lt;R$2314, AND(I141&lt;R$2311,I141&gt;R$2312)))),"no","yes")</f>
        <v>no</v>
      </c>
      <c r="O142" s="146">
        <f t="shared" si="12"/>
        <v>-4.3782092112555349E-3</v>
      </c>
      <c r="P142" s="146">
        <f t="shared" si="13"/>
        <v>4.3782092112555349E-3</v>
      </c>
    </row>
    <row r="143" spans="1:16" x14ac:dyDescent="0.25">
      <c r="A143" s="18" t="s">
        <v>249</v>
      </c>
      <c r="B143" s="72">
        <v>39308</v>
      </c>
      <c r="C143" s="23">
        <v>4436.21</v>
      </c>
      <c r="D143" s="23">
        <v>4329.7700000000004</v>
      </c>
      <c r="E143" s="23">
        <v>4440.76</v>
      </c>
      <c r="F143" s="23">
        <v>4324.8599999999997</v>
      </c>
      <c r="G143" s="20">
        <f t="shared" si="8"/>
        <v>4209.4035000000003</v>
      </c>
      <c r="H143" s="20">
        <f t="shared" si="10"/>
        <v>4082.7306666666655</v>
      </c>
      <c r="I143" s="112">
        <f t="shared" si="9"/>
        <v>5.3880912105479961E-2</v>
      </c>
      <c r="J143" s="38" t="str">
        <f t="shared" si="11"/>
        <v>N</v>
      </c>
      <c r="K143" s="17" t="str">
        <f>IF(OR(AND(J142="N",OR(I142&lt;R$2308,AND(I142&gt;R$2306, I142&lt;R$2305))), AND(J142="X", OR(I142&lt;R$2314, AND(I142&lt;R$2311,I142&gt;R$2312)))),"no","yes")</f>
        <v>no</v>
      </c>
      <c r="O143" s="146">
        <f t="shared" si="12"/>
        <v>2.458329195315212E-2</v>
      </c>
      <c r="P143" s="146">
        <f t="shared" si="13"/>
        <v>-2.458329195315212E-2</v>
      </c>
    </row>
    <row r="144" spans="1:16" x14ac:dyDescent="0.25">
      <c r="A144" s="18" t="s">
        <v>249</v>
      </c>
      <c r="B144" s="72">
        <v>39309</v>
      </c>
      <c r="C144" s="23">
        <v>4412.79</v>
      </c>
      <c r="D144" s="23">
        <v>4436.21</v>
      </c>
      <c r="E144" s="23">
        <v>4460.17</v>
      </c>
      <c r="F144" s="23">
        <v>4300.5600000000004</v>
      </c>
      <c r="G144" s="20">
        <f t="shared" si="8"/>
        <v>4248.826</v>
      </c>
      <c r="H144" s="20">
        <f t="shared" si="10"/>
        <v>4079.9053333333327</v>
      </c>
      <c r="I144" s="112">
        <f t="shared" si="9"/>
        <v>3.8590424743211393E-2</v>
      </c>
      <c r="J144" s="38" t="str">
        <f t="shared" si="11"/>
        <v>N</v>
      </c>
      <c r="K144" s="17" t="str">
        <f>IF(OR(AND(J143="N",OR(I143&lt;R$2308,AND(I143&gt;R$2306, I143&lt;R$2305))), AND(J143="X", OR(I143&lt;R$2314, AND(I143&lt;R$2311,I143&gt;R$2312)))),"no","yes")</f>
        <v>no</v>
      </c>
      <c r="O144" s="146">
        <f t="shared" si="12"/>
        <v>-5.2792811882215185E-3</v>
      </c>
      <c r="P144" s="146">
        <f t="shared" si="13"/>
        <v>5.2792811882215185E-3</v>
      </c>
    </row>
    <row r="145" spans="1:16" x14ac:dyDescent="0.25">
      <c r="A145" s="18" t="s">
        <v>249</v>
      </c>
      <c r="B145" s="72">
        <v>39310</v>
      </c>
      <c r="C145" s="23">
        <v>4438.96</v>
      </c>
      <c r="D145" s="23">
        <v>4412.79</v>
      </c>
      <c r="E145" s="23">
        <v>4462.58</v>
      </c>
      <c r="F145" s="23">
        <v>4344.46</v>
      </c>
      <c r="G145" s="20">
        <f t="shared" si="8"/>
        <v>4288.76</v>
      </c>
      <c r="H145" s="20">
        <f t="shared" si="10"/>
        <v>4077.6928333333321</v>
      </c>
      <c r="I145" s="112">
        <f t="shared" si="9"/>
        <v>3.5021777856536485E-2</v>
      </c>
      <c r="J145" s="38" t="str">
        <f t="shared" si="11"/>
        <v>N</v>
      </c>
      <c r="K145" s="17" t="str">
        <f>IF(OR(AND(J144="N",OR(I144&lt;R$2308,AND(I144&gt;R$2306, I144&lt;R$2305))), AND(J144="X", OR(I144&lt;R$2314, AND(I144&lt;R$2311,I144&gt;R$2312)))),"no","yes")</f>
        <v>no</v>
      </c>
      <c r="O145" s="146">
        <f t="shared" si="12"/>
        <v>5.9304884211575093E-3</v>
      </c>
      <c r="P145" s="146">
        <f t="shared" si="13"/>
        <v>-5.9304884211575093E-3</v>
      </c>
    </row>
    <row r="146" spans="1:16" x14ac:dyDescent="0.25">
      <c r="A146" s="18" t="s">
        <v>249</v>
      </c>
      <c r="B146" s="72">
        <v>39311</v>
      </c>
      <c r="C146" s="23">
        <v>4390.88</v>
      </c>
      <c r="D146" s="23">
        <v>4438.96</v>
      </c>
      <c r="E146" s="23">
        <v>4482.7299999999996</v>
      </c>
      <c r="F146" s="23">
        <v>4384.53</v>
      </c>
      <c r="G146" s="20">
        <f t="shared" si="8"/>
        <v>4318.8670000000002</v>
      </c>
      <c r="H146" s="20">
        <f t="shared" si="10"/>
        <v>4073.3764999999989</v>
      </c>
      <c r="I146" s="112">
        <f t="shared" si="9"/>
        <v>1.6674049004056002E-2</v>
      </c>
      <c r="J146" s="38" t="str">
        <f t="shared" si="11"/>
        <v>N</v>
      </c>
      <c r="K146" s="17" t="str">
        <f>IF(OR(AND(J145="N",OR(I145&lt;R$2308,AND(I145&gt;R$2306, I145&lt;R$2305))), AND(J145="X", OR(I145&lt;R$2314, AND(I145&lt;R$2311,I145&gt;R$2312)))),"no","yes")</f>
        <v>no</v>
      </c>
      <c r="O146" s="146">
        <f t="shared" si="12"/>
        <v>-1.0831365905527357E-2</v>
      </c>
      <c r="P146" s="146">
        <f t="shared" si="13"/>
        <v>1.0831365905527357E-2</v>
      </c>
    </row>
    <row r="147" spans="1:16" x14ac:dyDescent="0.25">
      <c r="A147" s="18" t="s">
        <v>249</v>
      </c>
      <c r="B147" s="72">
        <v>39314</v>
      </c>
      <c r="C147" s="23">
        <v>4570.57</v>
      </c>
      <c r="D147" s="23">
        <v>4390.88</v>
      </c>
      <c r="E147" s="23">
        <v>4570.57</v>
      </c>
      <c r="F147" s="23">
        <v>4468.8500000000004</v>
      </c>
      <c r="G147" s="20">
        <f t="shared" si="8"/>
        <v>4348.1559999999999</v>
      </c>
      <c r="H147" s="20">
        <f t="shared" si="10"/>
        <v>4070.1909999999993</v>
      </c>
      <c r="I147" s="112">
        <f t="shared" si="9"/>
        <v>5.1151338636424182E-2</v>
      </c>
      <c r="J147" s="38" t="str">
        <f t="shared" si="11"/>
        <v>N</v>
      </c>
      <c r="K147" s="17" t="str">
        <f>IF(OR(AND(J146="N",OR(I146&lt;R$2308,AND(I146&gt;R$2306, I146&lt;R$2305))), AND(J146="X", OR(I146&lt;R$2314, AND(I146&lt;R$2311,I146&gt;R$2312)))),"no","yes")</f>
        <v>no</v>
      </c>
      <c r="O147" s="146">
        <f t="shared" si="12"/>
        <v>4.0923459534307316E-2</v>
      </c>
      <c r="P147" s="146">
        <f t="shared" si="13"/>
        <v>-4.0923459534307316E-2</v>
      </c>
    </row>
    <row r="148" spans="1:16" x14ac:dyDescent="0.25">
      <c r="A148" s="18" t="s">
        <v>249</v>
      </c>
      <c r="B148" s="72">
        <v>39315</v>
      </c>
      <c r="C148" s="23">
        <v>4625.28</v>
      </c>
      <c r="D148" s="23">
        <v>4570.57</v>
      </c>
      <c r="E148" s="23">
        <v>4636.6400000000003</v>
      </c>
      <c r="F148" s="23">
        <v>4571.76</v>
      </c>
      <c r="G148" s="20">
        <f t="shared" si="8"/>
        <v>4379.7690000000002</v>
      </c>
      <c r="H148" s="20">
        <f t="shared" si="10"/>
        <v>4066.3849999999993</v>
      </c>
      <c r="I148" s="112">
        <f t="shared" si="9"/>
        <v>5.6055696088081142E-2</v>
      </c>
      <c r="J148" s="38" t="str">
        <f t="shared" si="11"/>
        <v>N</v>
      </c>
      <c r="K148" s="17" t="str">
        <f>IF(OR(AND(J147="N",OR(I147&lt;R$2308,AND(I147&gt;R$2306, I147&lt;R$2305))), AND(J147="X", OR(I147&lt;R$2314, AND(I147&lt;R$2311,I147&gt;R$2312)))),"no","yes")</f>
        <v>no</v>
      </c>
      <c r="O148" s="146">
        <f t="shared" si="12"/>
        <v>1.1970060627011447E-2</v>
      </c>
      <c r="P148" s="146">
        <f t="shared" si="13"/>
        <v>-1.1970060627011447E-2</v>
      </c>
    </row>
    <row r="149" spans="1:16" x14ac:dyDescent="0.25">
      <c r="A149" s="18" t="s">
        <v>249</v>
      </c>
      <c r="B149" s="72">
        <v>39316</v>
      </c>
      <c r="C149" s="23">
        <v>4685.0600000000004</v>
      </c>
      <c r="D149" s="23">
        <v>4625.28</v>
      </c>
      <c r="E149" s="23">
        <v>4704.88</v>
      </c>
      <c r="F149" s="23">
        <v>4543.5200000000004</v>
      </c>
      <c r="G149" s="20">
        <f t="shared" si="8"/>
        <v>4408.6805000000004</v>
      </c>
      <c r="H149" s="20">
        <f t="shared" si="10"/>
        <v>4070.197999999999</v>
      </c>
      <c r="I149" s="112">
        <f t="shared" si="9"/>
        <v>6.2689845635218955E-2</v>
      </c>
      <c r="J149" s="38" t="str">
        <f t="shared" si="11"/>
        <v>N</v>
      </c>
      <c r="K149" s="17" t="str">
        <f>IF(OR(AND(J148="N",OR(I148&lt;R$2308,AND(I148&gt;R$2306, I148&lt;R$2305))), AND(J148="X", OR(I148&lt;R$2314, AND(I148&lt;R$2311,I148&gt;R$2312)))),"no","yes")</f>
        <v>no</v>
      </c>
      <c r="O149" s="146">
        <f t="shared" si="12"/>
        <v>1.2924622941746344E-2</v>
      </c>
      <c r="P149" s="146">
        <f t="shared" si="13"/>
        <v>-1.2924622941746344E-2</v>
      </c>
    </row>
    <row r="150" spans="1:16" x14ac:dyDescent="0.25">
      <c r="A150" s="18" t="s">
        <v>249</v>
      </c>
      <c r="B150" s="72">
        <v>39317</v>
      </c>
      <c r="C150" s="23">
        <v>4733.84</v>
      </c>
      <c r="D150" s="23">
        <v>4685.0600000000004</v>
      </c>
      <c r="E150" s="23">
        <v>4739.8900000000003</v>
      </c>
      <c r="F150" s="23">
        <v>4662.03</v>
      </c>
      <c r="G150" s="20">
        <f t="shared" si="8"/>
        <v>4435.8285000000005</v>
      </c>
      <c r="H150" s="20">
        <f t="shared" si="10"/>
        <v>4077.9656666666656</v>
      </c>
      <c r="I150" s="112">
        <f t="shared" si="9"/>
        <v>6.7182827289197444E-2</v>
      </c>
      <c r="J150" s="38" t="str">
        <f t="shared" si="11"/>
        <v>N</v>
      </c>
      <c r="K150" s="17" t="str">
        <f>IF(OR(AND(J149="N",OR(I149&lt;R$2308,AND(I149&gt;R$2306, I149&lt;R$2305))), AND(J149="X", OR(I149&lt;R$2314, AND(I149&lt;R$2311,I149&gt;R$2312)))),"no","yes")</f>
        <v>no</v>
      </c>
      <c r="O150" s="146">
        <f t="shared" si="12"/>
        <v>1.0411819699214009E-2</v>
      </c>
      <c r="P150" s="146">
        <f t="shared" si="13"/>
        <v>-1.0411819699214009E-2</v>
      </c>
    </row>
    <row r="151" spans="1:16" x14ac:dyDescent="0.25">
      <c r="A151" s="18" t="s">
        <v>249</v>
      </c>
      <c r="B151" s="72">
        <v>39318</v>
      </c>
      <c r="C151" s="23">
        <v>4742.95</v>
      </c>
      <c r="D151" s="23">
        <v>4733.84</v>
      </c>
      <c r="E151" s="23">
        <v>4765.17</v>
      </c>
      <c r="F151" s="23">
        <v>4703.05</v>
      </c>
      <c r="G151" s="20">
        <f t="shared" si="8"/>
        <v>4459.4874999999993</v>
      </c>
      <c r="H151" s="20">
        <f t="shared" si="10"/>
        <v>4091.0074999999993</v>
      </c>
      <c r="I151" s="112">
        <f t="shared" si="9"/>
        <v>6.3563918499603522E-2</v>
      </c>
      <c r="J151" s="38" t="str">
        <f t="shared" si="11"/>
        <v>N</v>
      </c>
      <c r="K151" s="17" t="str">
        <f>IF(OR(AND(J150="N",OR(I150&lt;R$2308,AND(I150&gt;R$2306, I150&lt;R$2305))), AND(J150="X", OR(I150&lt;R$2314, AND(I150&lt;R$2311,I150&gt;R$2312)))),"no","yes")</f>
        <v>no</v>
      </c>
      <c r="O151" s="146">
        <f t="shared" si="12"/>
        <v>1.9244418907271577E-3</v>
      </c>
      <c r="P151" s="146">
        <f t="shared" si="13"/>
        <v>-1.9244418907271577E-3</v>
      </c>
    </row>
    <row r="152" spans="1:16" x14ac:dyDescent="0.25">
      <c r="A152" s="18" t="s">
        <v>249</v>
      </c>
      <c r="B152" s="72">
        <v>39321</v>
      </c>
      <c r="C152" s="23">
        <v>4724.54</v>
      </c>
      <c r="D152" s="23">
        <v>4742.95</v>
      </c>
      <c r="E152" s="23">
        <v>4822.0200000000004</v>
      </c>
      <c r="F152" s="23">
        <v>4680.1000000000004</v>
      </c>
      <c r="G152" s="20">
        <f t="shared" si="8"/>
        <v>4478.0599999999995</v>
      </c>
      <c r="H152" s="20">
        <f t="shared" si="10"/>
        <v>4109.4383333333326</v>
      </c>
      <c r="I152" s="112">
        <f t="shared" si="9"/>
        <v>5.5041692161337918E-2</v>
      </c>
      <c r="J152" s="38" t="str">
        <f t="shared" si="11"/>
        <v>N</v>
      </c>
      <c r="K152" s="17" t="str">
        <f>IF(OR(AND(J151="N",OR(I151&lt;R$2308,AND(I151&gt;R$2306, I151&lt;R$2305))), AND(J151="X", OR(I151&lt;R$2314, AND(I151&lt;R$2311,I151&gt;R$2312)))),"no","yes")</f>
        <v>no</v>
      </c>
      <c r="O152" s="146">
        <f t="shared" si="12"/>
        <v>-3.8815505118122706E-3</v>
      </c>
      <c r="P152" s="146">
        <f t="shared" si="13"/>
        <v>3.8815505118122706E-3</v>
      </c>
    </row>
    <row r="153" spans="1:16" x14ac:dyDescent="0.25">
      <c r="A153" s="18" t="s">
        <v>249</v>
      </c>
      <c r="B153" s="72">
        <v>39322</v>
      </c>
      <c r="C153" s="23">
        <v>4729.79</v>
      </c>
      <c r="D153" s="23">
        <v>4724.54</v>
      </c>
      <c r="E153" s="23">
        <v>4734.5600000000004</v>
      </c>
      <c r="F153" s="23">
        <v>4630.42</v>
      </c>
      <c r="G153" s="20">
        <f t="shared" si="8"/>
        <v>4494.3704999999991</v>
      </c>
      <c r="H153" s="20">
        <f t="shared" si="10"/>
        <v>4127.269166666666</v>
      </c>
      <c r="I153" s="112">
        <f t="shared" si="9"/>
        <v>5.2380973041719736E-2</v>
      </c>
      <c r="J153" s="38" t="str">
        <f t="shared" si="11"/>
        <v>N</v>
      </c>
      <c r="K153" s="17" t="str">
        <f>IF(OR(AND(J152="N",OR(I152&lt;R$2308,AND(I152&gt;R$2306, I152&lt;R$2305))), AND(J152="X", OR(I152&lt;R$2314, AND(I152&lt;R$2311,I152&gt;R$2312)))),"no","yes")</f>
        <v>no</v>
      </c>
      <c r="O153" s="146">
        <f t="shared" si="12"/>
        <v>1.1112192933069309E-3</v>
      </c>
      <c r="P153" s="146">
        <f t="shared" si="13"/>
        <v>-1.1112192933069309E-3</v>
      </c>
    </row>
    <row r="154" spans="1:16" x14ac:dyDescent="0.25">
      <c r="A154" s="18" t="s">
        <v>249</v>
      </c>
      <c r="B154" s="72">
        <v>39323</v>
      </c>
      <c r="C154" s="23">
        <v>4701.4399999999996</v>
      </c>
      <c r="D154" s="23">
        <v>4729.79</v>
      </c>
      <c r="E154" s="23">
        <v>4762.46</v>
      </c>
      <c r="F154" s="23">
        <v>4642.6499999999996</v>
      </c>
      <c r="G154" s="20">
        <f t="shared" si="8"/>
        <v>4521.3859999999995</v>
      </c>
      <c r="H154" s="20">
        <f t="shared" si="10"/>
        <v>4143.3443333333325</v>
      </c>
      <c r="I154" s="112">
        <f t="shared" si="9"/>
        <v>3.9822744618575046E-2</v>
      </c>
      <c r="J154" s="38" t="str">
        <f t="shared" si="11"/>
        <v>N</v>
      </c>
      <c r="K154" s="17" t="str">
        <f>IF(OR(AND(J153="N",OR(I153&lt;R$2308,AND(I153&gt;R$2306, I153&lt;R$2305))), AND(J153="X", OR(I153&lt;R$2314, AND(I153&lt;R$2311,I153&gt;R$2312)))),"no","yes")</f>
        <v>no</v>
      </c>
      <c r="O154" s="146">
        <f t="shared" si="12"/>
        <v>-5.9939236202876112E-3</v>
      </c>
      <c r="P154" s="146">
        <f t="shared" si="13"/>
        <v>5.9939236202876112E-3</v>
      </c>
    </row>
    <row r="155" spans="1:16" x14ac:dyDescent="0.25">
      <c r="A155" s="18" t="s">
        <v>249</v>
      </c>
      <c r="B155" s="72">
        <v>39324</v>
      </c>
      <c r="C155" s="23">
        <v>4843.71</v>
      </c>
      <c r="D155" s="23">
        <v>4701.4399999999996</v>
      </c>
      <c r="E155" s="23">
        <v>4849.63</v>
      </c>
      <c r="F155" s="23">
        <v>4721.3900000000003</v>
      </c>
      <c r="G155" s="20">
        <f t="shared" si="8"/>
        <v>4546.7309999999998</v>
      </c>
      <c r="H155" s="20">
        <f t="shared" si="10"/>
        <v>4158.46</v>
      </c>
      <c r="I155" s="112">
        <f t="shared" si="9"/>
        <v>6.5317037669481826E-2</v>
      </c>
      <c r="J155" s="38" t="str">
        <f t="shared" si="11"/>
        <v>N</v>
      </c>
      <c r="K155" s="17" t="str">
        <f>IF(OR(AND(J154="N",OR(I154&lt;R$2308,AND(I154&gt;R$2306, I154&lt;R$2305))), AND(J154="X", OR(I154&lt;R$2314, AND(I154&lt;R$2311,I154&gt;R$2312)))),"no","yes")</f>
        <v>no</v>
      </c>
      <c r="O155" s="146">
        <f t="shared" si="12"/>
        <v>3.0260941328614344E-2</v>
      </c>
      <c r="P155" s="146">
        <f t="shared" si="13"/>
        <v>-3.0260941328614344E-2</v>
      </c>
    </row>
    <row r="156" spans="1:16" x14ac:dyDescent="0.25">
      <c r="A156" s="18" t="s">
        <v>249</v>
      </c>
      <c r="B156" s="72">
        <v>39325</v>
      </c>
      <c r="C156" s="23">
        <v>4897.6400000000003</v>
      </c>
      <c r="D156" s="23">
        <v>4843.71</v>
      </c>
      <c r="E156" s="23">
        <v>4914.96</v>
      </c>
      <c r="F156" s="23">
        <v>4868.46</v>
      </c>
      <c r="G156" s="20">
        <f t="shared" si="8"/>
        <v>4571.2104999999992</v>
      </c>
      <c r="H156" s="20">
        <f t="shared" si="10"/>
        <v>4173.3728333333329</v>
      </c>
      <c r="I156" s="112">
        <f t="shared" si="9"/>
        <v>7.1409859598458914E-2</v>
      </c>
      <c r="J156" s="38" t="str">
        <f t="shared" si="11"/>
        <v>N</v>
      </c>
      <c r="K156" s="17" t="str">
        <f>IF(OR(AND(J155="N",OR(I155&lt;R$2308,AND(I155&gt;R$2306, I155&lt;R$2305))), AND(J155="X", OR(I155&lt;R$2314, AND(I155&lt;R$2311,I155&gt;R$2312)))),"no","yes")</f>
        <v>no</v>
      </c>
      <c r="O156" s="146">
        <f t="shared" si="12"/>
        <v>1.1134027429387849E-2</v>
      </c>
      <c r="P156" s="146">
        <f t="shared" si="13"/>
        <v>-1.1134027429387849E-2</v>
      </c>
    </row>
    <row r="157" spans="1:16" x14ac:dyDescent="0.25">
      <c r="A157" s="18" t="s">
        <v>249</v>
      </c>
      <c r="B157" s="72">
        <v>39328</v>
      </c>
      <c r="C157" s="23">
        <v>5008.83</v>
      </c>
      <c r="D157" s="23">
        <v>4897.6400000000003</v>
      </c>
      <c r="E157" s="23">
        <v>5023.5200000000004</v>
      </c>
      <c r="F157" s="23">
        <v>4941.9799999999996</v>
      </c>
      <c r="G157" s="20">
        <f t="shared" si="8"/>
        <v>4596.4349999999995</v>
      </c>
      <c r="H157" s="20">
        <f t="shared" si="10"/>
        <v>4188.4441666666662</v>
      </c>
      <c r="I157" s="112">
        <f t="shared" si="9"/>
        <v>8.9720620437360843E-2</v>
      </c>
      <c r="J157" s="38" t="str">
        <f t="shared" si="11"/>
        <v>N</v>
      </c>
      <c r="K157" s="17" t="str">
        <f>IF(OR(AND(J156="N",OR(I156&lt;R$2308,AND(I156&gt;R$2306, I156&lt;R$2305))), AND(J156="X", OR(I156&lt;R$2314, AND(I156&lt;R$2311,I156&gt;R$2312)))),"no","yes")</f>
        <v>no</v>
      </c>
      <c r="O157" s="146">
        <f t="shared" si="12"/>
        <v>2.2702771130585164E-2</v>
      </c>
      <c r="P157" s="146">
        <f t="shared" si="13"/>
        <v>-2.2702771130585164E-2</v>
      </c>
    </row>
    <row r="158" spans="1:16" x14ac:dyDescent="0.25">
      <c r="A158" s="18" t="s">
        <v>249</v>
      </c>
      <c r="B158" s="72">
        <v>39329</v>
      </c>
      <c r="C158" s="23">
        <v>4980.53</v>
      </c>
      <c r="D158" s="23">
        <v>5008.83</v>
      </c>
      <c r="E158" s="23">
        <v>5055.6099999999997</v>
      </c>
      <c r="F158" s="23">
        <v>4957.8900000000003</v>
      </c>
      <c r="G158" s="20">
        <f t="shared" si="8"/>
        <v>4621.9545000000007</v>
      </c>
      <c r="H158" s="20">
        <f t="shared" si="10"/>
        <v>4201.1456666666663</v>
      </c>
      <c r="I158" s="112">
        <f t="shared" si="9"/>
        <v>7.7580923827787363E-2</v>
      </c>
      <c r="J158" s="38" t="str">
        <f t="shared" si="11"/>
        <v>N</v>
      </c>
      <c r="K158" s="17" t="str">
        <f>IF(OR(AND(J157="N",OR(I157&lt;R$2308,AND(I157&gt;R$2306, I157&lt;R$2305))), AND(J157="X", OR(I157&lt;R$2314, AND(I157&lt;R$2311,I157&gt;R$2312)))),"no","yes")</f>
        <v>no</v>
      </c>
      <c r="O158" s="146">
        <f t="shared" si="12"/>
        <v>-5.6500220610402607E-3</v>
      </c>
      <c r="P158" s="146">
        <f t="shared" si="13"/>
        <v>5.6500220610402607E-3</v>
      </c>
    </row>
    <row r="159" spans="1:16" x14ac:dyDescent="0.25">
      <c r="A159" s="18" t="s">
        <v>249</v>
      </c>
      <c r="B159" s="72">
        <v>39330</v>
      </c>
      <c r="C159" s="23">
        <v>5010.7299999999996</v>
      </c>
      <c r="D159" s="23">
        <v>4980.53</v>
      </c>
      <c r="E159" s="23">
        <v>5016.4799999999996</v>
      </c>
      <c r="F159" s="23">
        <v>4900.54</v>
      </c>
      <c r="G159" s="20">
        <f t="shared" ref="G159:G222" si="14">AVERAGE(C140:C159)</f>
        <v>4652.7195000000002</v>
      </c>
      <c r="H159" s="20">
        <f t="shared" si="10"/>
        <v>4211.7823333333336</v>
      </c>
      <c r="I159" s="112">
        <f t="shared" ref="I159:I222" si="15">$C159/$G159-1</f>
        <v>7.6946504082182399E-2</v>
      </c>
      <c r="J159" s="38" t="str">
        <f t="shared" si="11"/>
        <v>N</v>
      </c>
      <c r="K159" s="17" t="str">
        <f>IF(OR(AND(J158="N",OR(I158&lt;R$2308,AND(I158&gt;R$2306, I158&lt;R$2305))), AND(J158="X", OR(I158&lt;R$2314, AND(I158&lt;R$2311,I158&gt;R$2312)))),"no","yes")</f>
        <v>no</v>
      </c>
      <c r="O159" s="146">
        <f t="shared" si="12"/>
        <v>6.0636117039751802E-3</v>
      </c>
      <c r="P159" s="146">
        <f t="shared" si="13"/>
        <v>-6.0636117039751802E-3</v>
      </c>
    </row>
    <row r="160" spans="1:16" x14ac:dyDescent="0.25">
      <c r="A160" s="18" t="s">
        <v>249</v>
      </c>
      <c r="B160" s="72">
        <v>39331</v>
      </c>
      <c r="C160" s="23">
        <v>5065.5200000000004</v>
      </c>
      <c r="D160" s="23">
        <v>5010.7299999999996</v>
      </c>
      <c r="E160" s="23">
        <v>5080.34</v>
      </c>
      <c r="F160" s="23">
        <v>5028.05</v>
      </c>
      <c r="G160" s="20">
        <f t="shared" si="14"/>
        <v>4683.8924999999999</v>
      </c>
      <c r="H160" s="20">
        <f t="shared" si="10"/>
        <v>4224.3413333333328</v>
      </c>
      <c r="I160" s="112">
        <f t="shared" si="15"/>
        <v>8.1476571035735912E-2</v>
      </c>
      <c r="J160" s="38" t="str">
        <f t="shared" si="11"/>
        <v>N</v>
      </c>
      <c r="K160" s="17" t="str">
        <f>IF(OR(AND(J159="N",OR(I159&lt;R$2308,AND(I159&gt;R$2306, I159&lt;R$2305))), AND(J159="X", OR(I159&lt;R$2314, AND(I159&lt;R$2311,I159&gt;R$2312)))),"no","yes")</f>
        <v>no</v>
      </c>
      <c r="O160" s="146">
        <f t="shared" si="12"/>
        <v>1.0934534488986847E-2</v>
      </c>
      <c r="P160" s="146">
        <f t="shared" si="13"/>
        <v>-1.0934534488986847E-2</v>
      </c>
    </row>
    <row r="161" spans="1:33" x14ac:dyDescent="0.25">
      <c r="A161" s="18" t="s">
        <v>249</v>
      </c>
      <c r="B161" s="72">
        <v>39332</v>
      </c>
      <c r="C161" s="23">
        <v>4939.2299999999996</v>
      </c>
      <c r="D161" s="23">
        <v>5065.5200000000004</v>
      </c>
      <c r="E161" s="23">
        <v>5051.54</v>
      </c>
      <c r="F161" s="23">
        <v>4937.8100000000004</v>
      </c>
      <c r="G161" s="20">
        <f t="shared" si="14"/>
        <v>4713.4135000000006</v>
      </c>
      <c r="H161" s="20">
        <f t="shared" si="10"/>
        <v>4234.7196666666669</v>
      </c>
      <c r="I161" s="112">
        <f t="shared" si="15"/>
        <v>4.7909333649593711E-2</v>
      </c>
      <c r="J161" s="38" t="str">
        <f t="shared" si="11"/>
        <v>N</v>
      </c>
      <c r="K161" s="17" t="str">
        <f>IF(OR(AND(J160="N",OR(I160&lt;R$2308,AND(I160&gt;R$2306, I160&lt;R$2305))), AND(J160="X", OR(I160&lt;R$2314, AND(I160&lt;R$2311,I160&gt;R$2312)))),"no","yes")</f>
        <v>no</v>
      </c>
      <c r="O161" s="146">
        <f t="shared" si="12"/>
        <v>-2.4931300241633814E-2</v>
      </c>
      <c r="P161" s="146">
        <f t="shared" si="13"/>
        <v>2.4931300241633814E-2</v>
      </c>
    </row>
    <row r="162" spans="1:33" x14ac:dyDescent="0.25">
      <c r="A162" s="18" t="s">
        <v>249</v>
      </c>
      <c r="B162" s="72">
        <v>39335</v>
      </c>
      <c r="C162" s="23">
        <v>5038.9399999999996</v>
      </c>
      <c r="D162" s="23">
        <v>4939.2299999999996</v>
      </c>
      <c r="E162" s="23">
        <v>5038.95</v>
      </c>
      <c r="F162" s="23">
        <v>4834.32</v>
      </c>
      <c r="G162" s="20">
        <f t="shared" si="14"/>
        <v>4748.8719999999994</v>
      </c>
      <c r="H162" s="20">
        <f t="shared" si="10"/>
        <v>4244.7155000000002</v>
      </c>
      <c r="I162" s="112">
        <f t="shared" si="15"/>
        <v>6.1081452606008391E-2</v>
      </c>
      <c r="J162" s="38" t="str">
        <f t="shared" si="11"/>
        <v>N</v>
      </c>
      <c r="K162" s="17" t="str">
        <f>IF(OR(AND(J161="N",OR(I161&lt;R$2308,AND(I161&gt;R$2306, I161&lt;R$2305))), AND(J161="X", OR(I161&lt;R$2314, AND(I161&lt;R$2311,I161&gt;R$2312)))),"no","yes")</f>
        <v>no</v>
      </c>
      <c r="O162" s="146">
        <f t="shared" si="12"/>
        <v>2.0187357138663264E-2</v>
      </c>
      <c r="P162" s="146">
        <f t="shared" si="13"/>
        <v>-2.0187357138663264E-2</v>
      </c>
    </row>
    <row r="163" spans="1:33" x14ac:dyDescent="0.25">
      <c r="A163" s="18" t="s">
        <v>249</v>
      </c>
      <c r="B163" s="72">
        <v>39336</v>
      </c>
      <c r="C163" s="23">
        <v>4718.3100000000004</v>
      </c>
      <c r="D163" s="23">
        <v>5038.9399999999996</v>
      </c>
      <c r="E163" s="23">
        <v>5054.09</v>
      </c>
      <c r="F163" s="23">
        <v>4712.09</v>
      </c>
      <c r="G163" s="20">
        <f t="shared" si="14"/>
        <v>4762.9770000000008</v>
      </c>
      <c r="H163" s="20">
        <f t="shared" si="10"/>
        <v>4247.8701666666666</v>
      </c>
      <c r="I163" s="112">
        <f t="shared" si="15"/>
        <v>-9.3779583651150134E-3</v>
      </c>
      <c r="J163" s="38" t="str">
        <f t="shared" si="11"/>
        <v>N</v>
      </c>
      <c r="K163" s="17" t="str">
        <f>IF(OR(AND(J162="N",OR(I162&lt;R$2308,AND(I162&gt;R$2306, I162&lt;R$2305))), AND(J162="X", OR(I162&lt;R$2314, AND(I162&lt;R$2311,I162&gt;R$2312)))),"no","yes")</f>
        <v>no</v>
      </c>
      <c r="O163" s="146">
        <f t="shared" si="12"/>
        <v>-6.3630446085882975E-2</v>
      </c>
      <c r="P163" s="146">
        <f t="shared" si="13"/>
        <v>6.3630446085882975E-2</v>
      </c>
    </row>
    <row r="164" spans="1:33" x14ac:dyDescent="0.25">
      <c r="A164" s="18" t="s">
        <v>249</v>
      </c>
      <c r="B164" s="72">
        <v>39337</v>
      </c>
      <c r="C164" s="23">
        <v>4770.7700000000004</v>
      </c>
      <c r="D164" s="23">
        <v>4718.3100000000004</v>
      </c>
      <c r="E164" s="23">
        <v>4797.42</v>
      </c>
      <c r="F164" s="23">
        <v>4590.2700000000004</v>
      </c>
      <c r="G164" s="20">
        <f t="shared" si="14"/>
        <v>4780.8760000000002</v>
      </c>
      <c r="H164" s="20">
        <f t="shared" si="10"/>
        <v>4254.1126666666669</v>
      </c>
      <c r="I164" s="112">
        <f t="shared" si="15"/>
        <v>-2.1138385517632807E-3</v>
      </c>
      <c r="J164" s="38" t="str">
        <f t="shared" si="11"/>
        <v>N</v>
      </c>
      <c r="K164" s="17" t="str">
        <f>IF(OR(AND(J163="N",OR(I163&lt;R$2308,AND(I163&gt;R$2306, I163&lt;R$2305))), AND(J163="X", OR(I163&lt;R$2314, AND(I163&lt;R$2311,I163&gt;R$2312)))),"no","yes")</f>
        <v>yes</v>
      </c>
      <c r="O164" s="146">
        <f t="shared" si="12"/>
        <v>1.1118387727809376E-2</v>
      </c>
      <c r="P164" s="146">
        <f t="shared" si="13"/>
        <v>-1.1118387727809376E-2</v>
      </c>
    </row>
    <row r="165" spans="1:33" x14ac:dyDescent="0.25">
      <c r="A165" s="18" t="s">
        <v>249</v>
      </c>
      <c r="B165" s="72">
        <v>39338</v>
      </c>
      <c r="C165" s="23">
        <v>4872.66</v>
      </c>
      <c r="D165" s="23">
        <v>4770.7700000000004</v>
      </c>
      <c r="E165" s="23">
        <v>4872.66</v>
      </c>
      <c r="F165" s="23">
        <v>4765.2299999999996</v>
      </c>
      <c r="G165" s="20">
        <f t="shared" si="14"/>
        <v>4802.5610000000006</v>
      </c>
      <c r="H165" s="20">
        <f t="shared" si="10"/>
        <v>4262.4155000000001</v>
      </c>
      <c r="I165" s="112">
        <f t="shared" si="15"/>
        <v>1.4596170668107922E-2</v>
      </c>
      <c r="J165" s="38" t="str">
        <f t="shared" si="11"/>
        <v>N</v>
      </c>
      <c r="K165" s="17" t="str">
        <f>IF(OR(AND(J164="N",OR(I164&lt;R$2308,AND(I164&gt;R$2306, I164&lt;R$2305))), AND(J164="X", OR(I164&lt;R$2314, AND(I164&lt;R$2311,I164&gt;R$2312)))),"no","yes")</f>
        <v>yes</v>
      </c>
      <c r="O165" s="146">
        <f t="shared" si="12"/>
        <v>2.1357139413553661E-2</v>
      </c>
      <c r="P165" s="146">
        <f t="shared" si="13"/>
        <v>-2.1357139413553661E-2</v>
      </c>
    </row>
    <row r="166" spans="1:33" x14ac:dyDescent="0.25">
      <c r="A166" s="18" t="s">
        <v>249</v>
      </c>
      <c r="B166" s="72">
        <v>39339</v>
      </c>
      <c r="C166" s="23">
        <v>4936.6899999999996</v>
      </c>
      <c r="D166" s="23">
        <v>4872.66</v>
      </c>
      <c r="E166" s="23">
        <v>4948.1000000000004</v>
      </c>
      <c r="F166" s="23">
        <v>4824.0200000000004</v>
      </c>
      <c r="G166" s="20">
        <f t="shared" si="14"/>
        <v>4829.8515000000007</v>
      </c>
      <c r="H166" s="20">
        <f t="shared" si="10"/>
        <v>4275.9735000000001</v>
      </c>
      <c r="I166" s="112">
        <f t="shared" si="15"/>
        <v>2.2120452357592857E-2</v>
      </c>
      <c r="J166" s="38" t="str">
        <f t="shared" si="11"/>
        <v>N</v>
      </c>
      <c r="K166" s="17" t="str">
        <f>IF(OR(AND(J165="N",OR(I165&lt;R$2308,AND(I165&gt;R$2306, I165&lt;R$2305))), AND(J165="X", OR(I165&lt;R$2314, AND(I165&lt;R$2311,I165&gt;R$2312)))),"no","yes")</f>
        <v>no</v>
      </c>
      <c r="O166" s="146">
        <f t="shared" si="12"/>
        <v>1.3140666494276143E-2</v>
      </c>
      <c r="P166" s="146">
        <f t="shared" si="13"/>
        <v>-1.3140666494276143E-2</v>
      </c>
    </row>
    <row r="167" spans="1:33" x14ac:dyDescent="0.25">
      <c r="A167" s="18" t="s">
        <v>249</v>
      </c>
      <c r="B167" s="72">
        <v>39342</v>
      </c>
      <c r="C167" s="23">
        <v>5047.6000000000004</v>
      </c>
      <c r="D167" s="23">
        <v>4936.6899999999996</v>
      </c>
      <c r="E167" s="23">
        <v>5052.76</v>
      </c>
      <c r="F167" s="23">
        <v>4919.7</v>
      </c>
      <c r="G167" s="20">
        <f t="shared" si="14"/>
        <v>4853.7030000000004</v>
      </c>
      <c r="H167" s="20">
        <f t="shared" si="10"/>
        <v>4295.9011666666665</v>
      </c>
      <c r="I167" s="112">
        <f t="shared" si="15"/>
        <v>3.9948262182502692E-2</v>
      </c>
      <c r="J167" s="38" t="str">
        <f t="shared" si="11"/>
        <v>N</v>
      </c>
      <c r="K167" s="17" t="str">
        <f>IF(OR(AND(J166="N",OR(I166&lt;R$2308,AND(I166&gt;R$2306, I166&lt;R$2305))), AND(J166="X", OR(I166&lt;R$2314, AND(I166&lt;R$2311,I166&gt;R$2312)))),"no","yes")</f>
        <v>no</v>
      </c>
      <c r="O167" s="146">
        <f t="shared" si="12"/>
        <v>2.2466470448823106E-2</v>
      </c>
      <c r="P167" s="146">
        <f t="shared" si="13"/>
        <v>-2.2466470448823106E-2</v>
      </c>
    </row>
    <row r="168" spans="1:33" x14ac:dyDescent="0.25">
      <c r="A168" s="68" t="s">
        <v>249</v>
      </c>
      <c r="B168" s="75">
        <v>39343</v>
      </c>
      <c r="C168" s="23">
        <v>5096.24</v>
      </c>
      <c r="D168" s="23">
        <v>5047.6000000000004</v>
      </c>
      <c r="E168" s="23">
        <v>5096.54</v>
      </c>
      <c r="F168" s="23">
        <v>5002.2299999999996</v>
      </c>
      <c r="G168" s="69">
        <f t="shared" si="14"/>
        <v>4877.2510000000011</v>
      </c>
      <c r="H168" s="69">
        <f t="shared" si="10"/>
        <v>4315.3601666666673</v>
      </c>
      <c r="I168" s="124">
        <f t="shared" si="15"/>
        <v>4.4900088184921971E-2</v>
      </c>
      <c r="J168" s="70" t="str">
        <f t="shared" si="11"/>
        <v>N</v>
      </c>
      <c r="K168" s="17" t="str">
        <f>IF(OR(AND(J167="N",OR(I167&lt;R$2308,AND(I167&gt;R$2306, I167&lt;R$2305))), AND(J167="X", OR(I167&lt;R$2314, AND(I167&lt;R$2311,I167&gt;R$2312)))),"no","yes")</f>
        <v>no</v>
      </c>
      <c r="O168" s="146">
        <f t="shared" si="12"/>
        <v>9.6362627783499466E-3</v>
      </c>
      <c r="P168" s="146">
        <f t="shared" si="13"/>
        <v>-9.6362627783499466E-3</v>
      </c>
      <c r="Q168" s="87"/>
      <c r="R168" s="57"/>
      <c r="S168" s="57"/>
      <c r="T168" s="90"/>
      <c r="U168" s="90"/>
      <c r="W168" s="67"/>
      <c r="X168" s="67"/>
      <c r="Y168" s="67"/>
      <c r="AA168" s="67"/>
      <c r="AB168" s="67"/>
      <c r="AC168" s="67"/>
      <c r="AD168" s="57"/>
      <c r="AE168" s="67"/>
      <c r="AF168" s="158"/>
      <c r="AG168" s="158"/>
    </row>
    <row r="169" spans="1:33" x14ac:dyDescent="0.25">
      <c r="A169" s="68" t="s">
        <v>249</v>
      </c>
      <c r="B169" s="75">
        <v>39344</v>
      </c>
      <c r="C169" s="23">
        <v>5029.1000000000004</v>
      </c>
      <c r="D169" s="23">
        <v>5096.24</v>
      </c>
      <c r="E169" s="23">
        <v>5114.96</v>
      </c>
      <c r="F169" s="23">
        <v>5008.45</v>
      </c>
      <c r="G169" s="69">
        <f t="shared" si="14"/>
        <v>4894.4530000000013</v>
      </c>
      <c r="H169" s="69">
        <f t="shared" si="10"/>
        <v>4332.1400000000012</v>
      </c>
      <c r="I169" s="124">
        <f t="shared" si="15"/>
        <v>2.751012217299853E-2</v>
      </c>
      <c r="J169" s="70" t="str">
        <f t="shared" si="11"/>
        <v>N</v>
      </c>
      <c r="K169" s="17" t="str">
        <f>IF(OR(AND(J168="N",OR(I168&lt;R$2308,AND(I168&gt;R$2306, I168&lt;R$2305))), AND(J168="X", OR(I168&lt;R$2314, AND(I168&lt;R$2311,I168&gt;R$2312)))),"no","yes")</f>
        <v>no</v>
      </c>
      <c r="O169" s="146">
        <f t="shared" si="12"/>
        <v>-1.3174418787184172E-2</v>
      </c>
      <c r="P169" s="146">
        <f t="shared" si="13"/>
        <v>1.3174418787184172E-2</v>
      </c>
      <c r="Q169" s="87"/>
      <c r="R169" s="57"/>
      <c r="S169" s="57"/>
      <c r="T169" s="90"/>
      <c r="U169" s="90"/>
      <c r="W169" s="67"/>
      <c r="X169" s="67"/>
      <c r="Y169" s="67"/>
      <c r="AA169" s="67"/>
      <c r="AB169" s="67"/>
      <c r="AC169" s="67"/>
      <c r="AD169" s="57"/>
      <c r="AE169" s="67"/>
      <c r="AF169" s="158"/>
      <c r="AG169" s="158"/>
    </row>
    <row r="170" spans="1:33" x14ac:dyDescent="0.25">
      <c r="A170" s="68" t="s">
        <v>249</v>
      </c>
      <c r="B170" s="75">
        <v>39345</v>
      </c>
      <c r="C170" s="23">
        <v>5079.08</v>
      </c>
      <c r="D170" s="23">
        <v>5029.1000000000004</v>
      </c>
      <c r="E170" s="23">
        <v>5083.29</v>
      </c>
      <c r="F170" s="23">
        <v>5020.59</v>
      </c>
      <c r="G170" s="69">
        <f t="shared" si="14"/>
        <v>4911.7150000000011</v>
      </c>
      <c r="H170" s="69">
        <f t="shared" si="10"/>
        <v>4354.1583333333338</v>
      </c>
      <c r="I170" s="124">
        <f t="shared" si="15"/>
        <v>3.407465620460437E-2</v>
      </c>
      <c r="J170" s="70" t="str">
        <f t="shared" si="11"/>
        <v>N</v>
      </c>
      <c r="K170" s="17" t="str">
        <f>IF(OR(AND(J169="N",OR(I169&lt;R$2308,AND(I169&gt;R$2306, I169&lt;R$2305))), AND(J169="X", OR(I169&lt;R$2314, AND(I169&lt;R$2311,I169&gt;R$2312)))),"no","yes")</f>
        <v>no</v>
      </c>
      <c r="O170" s="146">
        <f t="shared" si="12"/>
        <v>9.9381599093275597E-3</v>
      </c>
      <c r="P170" s="146">
        <f t="shared" si="13"/>
        <v>-9.9381599093275597E-3</v>
      </c>
      <c r="Q170" s="87"/>
      <c r="R170" s="57"/>
      <c r="S170" s="57"/>
      <c r="T170" s="90"/>
      <c r="U170" s="90"/>
      <c r="W170" s="67"/>
      <c r="X170" s="67"/>
      <c r="Y170" s="67"/>
      <c r="AA170" s="67"/>
      <c r="AB170" s="67"/>
      <c r="AC170" s="67"/>
      <c r="AD170" s="57"/>
      <c r="AE170" s="67"/>
      <c r="AF170" s="158"/>
      <c r="AG170" s="158"/>
    </row>
    <row r="171" spans="1:33" x14ac:dyDescent="0.25">
      <c r="A171" s="68" t="s">
        <v>249</v>
      </c>
      <c r="B171" s="75">
        <v>39346</v>
      </c>
      <c r="C171" s="23">
        <v>5028.84</v>
      </c>
      <c r="D171" s="23">
        <v>5079.08</v>
      </c>
      <c r="E171" s="23">
        <v>5098.76</v>
      </c>
      <c r="F171" s="23">
        <v>4922.33</v>
      </c>
      <c r="G171" s="69">
        <f t="shared" si="14"/>
        <v>4926.009500000001</v>
      </c>
      <c r="H171" s="69">
        <f t="shared" si="10"/>
        <v>4378.2141666666676</v>
      </c>
      <c r="I171" s="124">
        <f t="shared" si="15"/>
        <v>2.087501049277285E-2</v>
      </c>
      <c r="J171" s="70" t="str">
        <f t="shared" si="11"/>
        <v>N</v>
      </c>
      <c r="K171" s="17" t="str">
        <f>IF(OR(AND(J170="N",OR(I170&lt;R$2308,AND(I170&gt;R$2306, I170&lt;R$2305))), AND(J170="X", OR(I170&lt;R$2314, AND(I170&lt;R$2311,I170&gt;R$2312)))),"no","yes")</f>
        <v>no</v>
      </c>
      <c r="O171" s="146">
        <f t="shared" si="12"/>
        <v>-9.8915551635334609E-3</v>
      </c>
      <c r="P171" s="146">
        <f t="shared" si="13"/>
        <v>9.8915551635334609E-3</v>
      </c>
      <c r="Q171" s="87"/>
      <c r="R171" s="57"/>
      <c r="S171" s="57"/>
      <c r="T171" s="90"/>
      <c r="U171" s="90"/>
      <c r="W171" s="67"/>
      <c r="X171" s="67"/>
      <c r="Y171" s="67"/>
      <c r="AA171" s="67"/>
      <c r="AB171" s="67"/>
      <c r="AC171" s="67"/>
      <c r="AD171" s="57"/>
      <c r="AE171" s="67"/>
      <c r="AF171" s="158"/>
      <c r="AG171" s="158"/>
    </row>
    <row r="172" spans="1:33" x14ac:dyDescent="0.25">
      <c r="A172" s="68" t="s">
        <v>249</v>
      </c>
      <c r="B172" s="75">
        <v>39349</v>
      </c>
      <c r="C172" s="23">
        <v>5054.7299999999996</v>
      </c>
      <c r="D172" s="23">
        <v>5028.84</v>
      </c>
      <c r="E172" s="23">
        <v>5080.5600000000004</v>
      </c>
      <c r="F172" s="23">
        <v>4974.5600000000004</v>
      </c>
      <c r="G172" s="69">
        <f t="shared" si="14"/>
        <v>4942.5190000000011</v>
      </c>
      <c r="H172" s="69">
        <f t="shared" si="10"/>
        <v>4401.7131666666673</v>
      </c>
      <c r="I172" s="124">
        <f t="shared" si="15"/>
        <v>2.2703200533978452E-2</v>
      </c>
      <c r="J172" s="70" t="str">
        <f t="shared" si="11"/>
        <v>N</v>
      </c>
      <c r="K172" s="17" t="str">
        <f>IF(OR(AND(J171="N",OR(I171&lt;R$2308,AND(I171&gt;R$2306, I171&lt;R$2305))), AND(J171="X", OR(I171&lt;R$2314, AND(I171&lt;R$2311,I171&gt;R$2312)))),"no","yes")</f>
        <v>no</v>
      </c>
      <c r="O172" s="146">
        <f t="shared" si="12"/>
        <v>5.1483045791871351E-3</v>
      </c>
      <c r="P172" s="146">
        <f t="shared" si="13"/>
        <v>-5.1483045791871351E-3</v>
      </c>
      <c r="Q172" s="87"/>
      <c r="R172" s="57"/>
      <c r="S172" s="57"/>
      <c r="T172" s="90"/>
      <c r="U172" s="90"/>
      <c r="W172" s="67"/>
      <c r="X172" s="67"/>
      <c r="Y172" s="67"/>
      <c r="AA172" s="67"/>
      <c r="AB172" s="67"/>
      <c r="AC172" s="67"/>
      <c r="AD172" s="57"/>
      <c r="AE172" s="67"/>
      <c r="AF172" s="158"/>
      <c r="AG172" s="158"/>
    </row>
    <row r="173" spans="1:33" x14ac:dyDescent="0.25">
      <c r="A173" s="18" t="s">
        <v>249</v>
      </c>
      <c r="B173" s="72">
        <v>39350</v>
      </c>
      <c r="C173" s="23">
        <v>5013.0600000000004</v>
      </c>
      <c r="D173" s="23">
        <v>5054.7299999999996</v>
      </c>
      <c r="E173" s="23">
        <v>5081.8500000000004</v>
      </c>
      <c r="F173" s="23">
        <v>4977.45</v>
      </c>
      <c r="G173" s="20">
        <f t="shared" si="14"/>
        <v>4956.6825000000008</v>
      </c>
      <c r="H173" s="20">
        <f t="shared" si="10"/>
        <v>4423.5190000000011</v>
      </c>
      <c r="I173" s="112">
        <f t="shared" si="15"/>
        <v>1.1374038986761814E-2</v>
      </c>
      <c r="J173" s="38" t="str">
        <f t="shared" si="11"/>
        <v>N</v>
      </c>
      <c r="K173" s="17" t="str">
        <f>IF(OR(AND(J172="N",OR(I172&lt;R$2308,AND(I172&gt;R$2306, I172&lt;R$2305))), AND(J172="X", OR(I172&lt;R$2314, AND(I172&lt;R$2311,I172&gt;R$2312)))),"no","yes")</f>
        <v>no</v>
      </c>
      <c r="O173" s="146">
        <f t="shared" si="12"/>
        <v>-8.2437637618625326E-3</v>
      </c>
      <c r="P173" s="146">
        <f t="shared" si="13"/>
        <v>8.2437637618625326E-3</v>
      </c>
    </row>
    <row r="174" spans="1:33" x14ac:dyDescent="0.25">
      <c r="A174" s="18" t="s">
        <v>249</v>
      </c>
      <c r="B174" s="72">
        <v>39351</v>
      </c>
      <c r="C174" s="23">
        <v>4932.5200000000004</v>
      </c>
      <c r="D174" s="23">
        <v>5013.0600000000004</v>
      </c>
      <c r="E174" s="23">
        <v>5034.8</v>
      </c>
      <c r="F174" s="23">
        <v>4903.29</v>
      </c>
      <c r="G174" s="20">
        <f t="shared" si="14"/>
        <v>4968.2365000000009</v>
      </c>
      <c r="H174" s="20">
        <f t="shared" si="10"/>
        <v>4445.3523333333333</v>
      </c>
      <c r="I174" s="112">
        <f t="shared" si="15"/>
        <v>-7.1889693656894682E-3</v>
      </c>
      <c r="J174" s="38" t="str">
        <f t="shared" si="11"/>
        <v>N</v>
      </c>
      <c r="K174" s="17" t="str">
        <f>IF(OR(AND(J173="N",OR(I173&lt;R$2308,AND(I173&gt;R$2306, I173&lt;R$2305))), AND(J173="X", OR(I173&lt;R$2314, AND(I173&lt;R$2311,I173&gt;R$2312)))),"no","yes")</f>
        <v>no</v>
      </c>
      <c r="O174" s="146">
        <f t="shared" si="12"/>
        <v>-1.6066035515234223E-2</v>
      </c>
      <c r="P174" s="146">
        <f t="shared" si="13"/>
        <v>1.6066035515234223E-2</v>
      </c>
    </row>
    <row r="175" spans="1:33" x14ac:dyDescent="0.25">
      <c r="A175" s="18" t="s">
        <v>249</v>
      </c>
      <c r="B175" s="72">
        <v>39352</v>
      </c>
      <c r="C175" s="23">
        <v>4972.72</v>
      </c>
      <c r="D175" s="23">
        <v>4932.5200000000004</v>
      </c>
      <c r="E175" s="23">
        <v>4972.83</v>
      </c>
      <c r="F175" s="23">
        <v>4898.2299999999996</v>
      </c>
      <c r="G175" s="20">
        <f t="shared" si="14"/>
        <v>4974.6869999999999</v>
      </c>
      <c r="H175" s="20">
        <f t="shared" si="10"/>
        <v>4471.8946666666661</v>
      </c>
      <c r="I175" s="112">
        <f t="shared" si="15"/>
        <v>-3.9540176095498314E-4</v>
      </c>
      <c r="J175" s="38" t="str">
        <f t="shared" si="11"/>
        <v>N</v>
      </c>
      <c r="K175" s="17" t="str">
        <f>IF(OR(AND(J174="N",OR(I174&lt;R$2308,AND(I174&gt;R$2306, I174&lt;R$2305))), AND(J174="X", OR(I174&lt;R$2314, AND(I174&lt;R$2311,I174&gt;R$2312)))),"no","yes")</f>
        <v>yes</v>
      </c>
      <c r="O175" s="146">
        <f t="shared" si="12"/>
        <v>8.1499922960270865E-3</v>
      </c>
      <c r="P175" s="146">
        <f t="shared" si="13"/>
        <v>-8.1499922960270865E-3</v>
      </c>
    </row>
    <row r="176" spans="1:33" x14ac:dyDescent="0.25">
      <c r="A176" s="18" t="s">
        <v>249</v>
      </c>
      <c r="B176" s="72">
        <v>39353</v>
      </c>
      <c r="C176" s="23">
        <v>5083.6499999999996</v>
      </c>
      <c r="D176" s="23">
        <v>4972.72</v>
      </c>
      <c r="E176" s="23">
        <v>5099.0600000000004</v>
      </c>
      <c r="F176" s="23">
        <v>5009.8999999999996</v>
      </c>
      <c r="G176" s="20">
        <f t="shared" si="14"/>
        <v>4983.9874999999993</v>
      </c>
      <c r="H176" s="20">
        <f t="shared" si="10"/>
        <v>4496.7658333333338</v>
      </c>
      <c r="I176" s="112">
        <f t="shared" si="15"/>
        <v>1.999653891587827E-2</v>
      </c>
      <c r="J176" s="38" t="str">
        <f t="shared" si="11"/>
        <v>N</v>
      </c>
      <c r="K176" s="17" t="str">
        <f>IF(OR(AND(J175="N",OR(I175&lt;R$2308,AND(I175&gt;R$2306, I175&lt;R$2305))), AND(J175="X", OR(I175&lt;R$2314, AND(I175&lt;R$2311,I175&gt;R$2312)))),"no","yes")</f>
        <v>yes</v>
      </c>
      <c r="O176" s="146">
        <f t="shared" si="12"/>
        <v>2.2307710870509423E-2</v>
      </c>
      <c r="P176" s="146">
        <f t="shared" si="13"/>
        <v>-2.2307710870509423E-2</v>
      </c>
    </row>
    <row r="177" spans="1:34" x14ac:dyDescent="0.25">
      <c r="A177" s="18" t="s">
        <v>249</v>
      </c>
      <c r="B177" s="72">
        <v>39363</v>
      </c>
      <c r="C177" s="23">
        <v>5088.6000000000004</v>
      </c>
      <c r="D177" s="23">
        <v>5083.6499999999996</v>
      </c>
      <c r="E177" s="23">
        <v>5178.6000000000004</v>
      </c>
      <c r="F177" s="23">
        <v>5084.66</v>
      </c>
      <c r="G177" s="20">
        <f t="shared" si="14"/>
        <v>4987.9760000000006</v>
      </c>
      <c r="H177" s="20">
        <f t="shared" si="10"/>
        <v>4519.7140000000009</v>
      </c>
      <c r="I177" s="112">
        <f t="shared" si="15"/>
        <v>2.0173312782579611E-2</v>
      </c>
      <c r="J177" s="38" t="str">
        <f t="shared" si="11"/>
        <v>N</v>
      </c>
      <c r="K177" s="17" t="str">
        <f>IF(OR(AND(J176="N",OR(I176&lt;R$2308,AND(I176&gt;R$2306, I176&lt;R$2305))), AND(J176="X", OR(I176&lt;R$2314, AND(I176&lt;R$2311,I176&gt;R$2312)))),"no","yes")</f>
        <v>no</v>
      </c>
      <c r="O177" s="146">
        <f t="shared" si="12"/>
        <v>9.7370983446953829E-4</v>
      </c>
      <c r="P177" s="146">
        <f t="shared" si="13"/>
        <v>-9.7370983446953829E-4</v>
      </c>
    </row>
    <row r="178" spans="1:34" x14ac:dyDescent="0.25">
      <c r="A178" s="18" t="s">
        <v>249</v>
      </c>
      <c r="B178" s="72">
        <v>39364</v>
      </c>
      <c r="C178" s="23">
        <v>5141.8900000000003</v>
      </c>
      <c r="D178" s="23">
        <v>5088.6000000000004</v>
      </c>
      <c r="E178" s="23">
        <v>5142.17</v>
      </c>
      <c r="F178" s="23">
        <v>5036.07</v>
      </c>
      <c r="G178" s="20">
        <f t="shared" si="14"/>
        <v>4996.0439999999999</v>
      </c>
      <c r="H178" s="20">
        <f t="shared" si="10"/>
        <v>4545.3090000000002</v>
      </c>
      <c r="I178" s="112">
        <f t="shared" si="15"/>
        <v>2.919229694534331E-2</v>
      </c>
      <c r="J178" s="38" t="str">
        <f t="shared" si="11"/>
        <v>N</v>
      </c>
      <c r="K178" s="17" t="str">
        <f>IF(OR(AND(J177="N",OR(I177&lt;R$2308,AND(I177&gt;R$2306, I177&lt;R$2305))), AND(J177="X", OR(I177&lt;R$2314, AND(I177&lt;R$2311,I177&gt;R$2312)))),"no","yes")</f>
        <v>no</v>
      </c>
      <c r="O178" s="146">
        <f t="shared" si="12"/>
        <v>1.0472428565813763E-2</v>
      </c>
      <c r="P178" s="146">
        <f t="shared" si="13"/>
        <v>-1.0472428565813763E-2</v>
      </c>
    </row>
    <row r="179" spans="1:34" s="95" customFormat="1" x14ac:dyDescent="0.25">
      <c r="A179" s="97" t="s">
        <v>249</v>
      </c>
      <c r="B179" s="98">
        <v>39365</v>
      </c>
      <c r="C179" s="23">
        <v>5109.1000000000004</v>
      </c>
      <c r="D179" s="23">
        <v>5141.8900000000003</v>
      </c>
      <c r="E179" s="23">
        <v>5166.09</v>
      </c>
      <c r="F179" s="23">
        <v>5074.96</v>
      </c>
      <c r="G179" s="99">
        <f t="shared" si="14"/>
        <v>5000.9624999999996</v>
      </c>
      <c r="H179" s="99">
        <f t="shared" si="10"/>
        <v>4569.5721666666659</v>
      </c>
      <c r="I179" s="112">
        <f t="shared" si="15"/>
        <v>2.1623337507529872E-2</v>
      </c>
      <c r="J179" s="100" t="str">
        <f t="shared" si="11"/>
        <v>N</v>
      </c>
      <c r="K179" s="17" t="str">
        <f>IF(OR(AND(J178="N",OR(I178&lt;R$2308,AND(I178&gt;R$2306, I178&lt;R$2305))), AND(J178="X", OR(I178&lt;R$2314, AND(I178&lt;R$2311,I178&gt;R$2312)))),"no","yes")</f>
        <v>no</v>
      </c>
      <c r="L179" s="97"/>
      <c r="M179" s="97"/>
      <c r="N179" s="97"/>
      <c r="O179" s="146">
        <f t="shared" si="12"/>
        <v>-6.3770325697359853E-3</v>
      </c>
      <c r="P179" s="146">
        <f t="shared" si="13"/>
        <v>6.3770325697359853E-3</v>
      </c>
      <c r="Q179" s="101"/>
      <c r="T179" s="48"/>
      <c r="U179" s="48"/>
      <c r="V179" s="144"/>
      <c r="W179" s="48"/>
      <c r="X179" s="48"/>
      <c r="Y179" s="48"/>
      <c r="Z179" s="131"/>
      <c r="AA179" s="48"/>
      <c r="AB179" s="48"/>
      <c r="AC179" s="48"/>
      <c r="AE179" s="48"/>
      <c r="AF179" s="96"/>
      <c r="AG179" s="96"/>
      <c r="AH179" s="96"/>
    </row>
    <row r="180" spans="1:34" s="15" customFormat="1" x14ac:dyDescent="0.25">
      <c r="A180" s="110" t="s">
        <v>249</v>
      </c>
      <c r="B180" s="111">
        <v>39366</v>
      </c>
      <c r="C180" s="23">
        <v>5005.5</v>
      </c>
      <c r="D180" s="23">
        <v>5109.1000000000004</v>
      </c>
      <c r="E180" s="23">
        <v>5114.2299999999996</v>
      </c>
      <c r="F180" s="23">
        <v>4998.6000000000004</v>
      </c>
      <c r="G180" s="60">
        <f t="shared" si="14"/>
        <v>4997.9614999999994</v>
      </c>
      <c r="H180" s="60">
        <f t="shared" si="10"/>
        <v>4591.8108333333339</v>
      </c>
      <c r="I180" s="112">
        <f t="shared" si="15"/>
        <v>1.5083149400012541E-3</v>
      </c>
      <c r="J180" s="113" t="str">
        <f t="shared" si="11"/>
        <v>N</v>
      </c>
      <c r="K180" s="17" t="str">
        <f>IF(OR(AND(J179="N",OR(I179&lt;R$2308,AND(I179&gt;R$2306, I179&lt;R$2305))), AND(J179="X", OR(I179&lt;R$2314, AND(I179&lt;R$2311,I179&gt;R$2312)))),"no","yes")</f>
        <v>no</v>
      </c>
      <c r="L180" s="110"/>
      <c r="M180" s="110"/>
      <c r="N180" s="110"/>
      <c r="O180" s="146">
        <f t="shared" si="12"/>
        <v>-2.0277543990135372E-2</v>
      </c>
      <c r="P180" s="146">
        <f t="shared" si="13"/>
        <v>2.0277543990135372E-2</v>
      </c>
      <c r="Q180" s="114"/>
      <c r="T180" s="17"/>
      <c r="U180" s="17"/>
      <c r="V180" s="143"/>
      <c r="W180" s="17"/>
      <c r="X180" s="17"/>
      <c r="Y180" s="17"/>
      <c r="Z180" s="130"/>
      <c r="AA180" s="17"/>
      <c r="AB180" s="17"/>
      <c r="AC180" s="17"/>
      <c r="AE180" s="17"/>
      <c r="AF180" s="16"/>
      <c r="AG180" s="16"/>
      <c r="AH180" s="16"/>
    </row>
    <row r="181" spans="1:34" s="15" customFormat="1" x14ac:dyDescent="0.25">
      <c r="A181" s="110" t="s">
        <v>249</v>
      </c>
      <c r="B181" s="111">
        <v>39367</v>
      </c>
      <c r="C181" s="23">
        <v>4891.3900000000003</v>
      </c>
      <c r="D181" s="23">
        <v>5005.5</v>
      </c>
      <c r="E181" s="23">
        <v>5006.51</v>
      </c>
      <c r="F181" s="23">
        <v>4662.1099999999997</v>
      </c>
      <c r="G181" s="60">
        <f t="shared" si="14"/>
        <v>4995.5694999999996</v>
      </c>
      <c r="H181" s="60">
        <f t="shared" si="10"/>
        <v>4612.4031666666669</v>
      </c>
      <c r="I181" s="112">
        <f t="shared" si="15"/>
        <v>-2.0854379065289641E-2</v>
      </c>
      <c r="J181" s="113" t="str">
        <f t="shared" si="11"/>
        <v>N</v>
      </c>
      <c r="K181" s="17" t="str">
        <f>IF(OR(AND(J180="N",OR(I180&lt;R$2308,AND(I180&gt;R$2306, I180&lt;R$2305))), AND(J180="X", OR(I180&lt;R$2314, AND(I180&lt;R$2311,I180&gt;R$2312)))),"no","yes")</f>
        <v>yes</v>
      </c>
      <c r="L181" s="110"/>
      <c r="M181" s="110"/>
      <c r="N181" s="110"/>
      <c r="O181" s="146">
        <f t="shared" si="12"/>
        <v>-2.279692338427719E-2</v>
      </c>
      <c r="P181" s="146">
        <f t="shared" si="13"/>
        <v>2.279692338427719E-2</v>
      </c>
      <c r="Q181" s="114"/>
      <c r="T181" s="17"/>
      <c r="U181" s="17"/>
      <c r="V181" s="143"/>
      <c r="W181" s="17"/>
      <c r="X181" s="17"/>
      <c r="Y181" s="17"/>
      <c r="Z181" s="130"/>
      <c r="AA181" s="17"/>
      <c r="AB181" s="17"/>
      <c r="AC181" s="17"/>
      <c r="AE181" s="17"/>
      <c r="AF181" s="16"/>
      <c r="AG181" s="16"/>
      <c r="AH181" s="16"/>
    </row>
    <row r="182" spans="1:34" s="15" customFormat="1" x14ac:dyDescent="0.25">
      <c r="A182" s="110" t="s">
        <v>249</v>
      </c>
      <c r="B182" s="111">
        <v>39370</v>
      </c>
      <c r="C182" s="23">
        <v>4890.6000000000004</v>
      </c>
      <c r="D182" s="23">
        <v>4891.3900000000003</v>
      </c>
      <c r="E182" s="23">
        <v>4905.59</v>
      </c>
      <c r="F182" s="23">
        <v>4774.24</v>
      </c>
      <c r="G182" s="60">
        <f t="shared" si="14"/>
        <v>4988.1525000000001</v>
      </c>
      <c r="H182" s="60">
        <f t="shared" si="10"/>
        <v>4635.0454999999993</v>
      </c>
      <c r="I182" s="112">
        <f t="shared" si="15"/>
        <v>-1.955683993221935E-2</v>
      </c>
      <c r="J182" s="113" t="str">
        <f t="shared" si="11"/>
        <v>N</v>
      </c>
      <c r="K182" s="17" t="str">
        <f>IF(OR(AND(J181="N",OR(I181&lt;R$2308,AND(I181&gt;R$2306, I181&lt;R$2305))), AND(J181="X", OR(I181&lt;R$2314, AND(I181&lt;R$2311,I181&gt;R$2312)))),"no","yes")</f>
        <v>yes</v>
      </c>
      <c r="L182" s="110"/>
      <c r="M182" s="110"/>
      <c r="N182" s="110"/>
      <c r="O182" s="146">
        <f t="shared" si="12"/>
        <v>-1.6150828292160746E-4</v>
      </c>
      <c r="P182" s="146">
        <f t="shared" si="13"/>
        <v>1.6150828292160746E-4</v>
      </c>
      <c r="Q182" s="114"/>
      <c r="T182" s="17"/>
      <c r="U182" s="17"/>
      <c r="V182" s="143"/>
      <c r="W182" s="17"/>
      <c r="X182" s="17"/>
      <c r="Y182" s="17"/>
      <c r="Z182" s="130"/>
      <c r="AA182" s="17"/>
      <c r="AB182" s="17"/>
      <c r="AC182" s="17"/>
      <c r="AE182" s="17"/>
      <c r="AF182" s="16"/>
      <c r="AG182" s="16"/>
      <c r="AH182" s="16"/>
    </row>
    <row r="183" spans="1:34" s="15" customFormat="1" x14ac:dyDescent="0.25">
      <c r="A183" s="110" t="s">
        <v>249</v>
      </c>
      <c r="B183" s="111">
        <v>39371</v>
      </c>
      <c r="C183" s="23">
        <v>4943.5600000000004</v>
      </c>
      <c r="D183" s="23">
        <v>4890.6000000000004</v>
      </c>
      <c r="E183" s="23">
        <v>4943.9799999999996</v>
      </c>
      <c r="F183" s="23">
        <v>4833.92</v>
      </c>
      <c r="G183" s="60">
        <f t="shared" si="14"/>
        <v>4999.415</v>
      </c>
      <c r="H183" s="60">
        <f t="shared" si="10"/>
        <v>4657.2651666666661</v>
      </c>
      <c r="I183" s="112">
        <f t="shared" si="15"/>
        <v>-1.1172307159937667E-2</v>
      </c>
      <c r="J183" s="113" t="str">
        <f t="shared" si="11"/>
        <v>N</v>
      </c>
      <c r="K183" s="17" t="str">
        <f>IF(OR(AND(J182="N",OR(I182&lt;R$2308,AND(I182&gt;R$2306, I182&lt;R$2305))), AND(J182="X", OR(I182&lt;R$2314, AND(I182&lt;R$2311,I182&gt;R$2312)))),"no","yes")</f>
        <v>yes</v>
      </c>
      <c r="L183" s="110"/>
      <c r="M183" s="110"/>
      <c r="N183" s="110"/>
      <c r="O183" s="146">
        <f t="shared" si="12"/>
        <v>1.0828937144726547E-2</v>
      </c>
      <c r="P183" s="146">
        <f t="shared" si="13"/>
        <v>-1.0828937144726547E-2</v>
      </c>
      <c r="Q183" s="114"/>
      <c r="T183" s="17"/>
      <c r="U183" s="17"/>
      <c r="V183" s="143"/>
      <c r="W183" s="17"/>
      <c r="X183" s="17"/>
      <c r="Y183" s="17"/>
      <c r="Z183" s="130"/>
      <c r="AA183" s="17"/>
      <c r="AB183" s="17"/>
      <c r="AC183" s="17"/>
      <c r="AE183" s="17"/>
      <c r="AF183" s="16"/>
      <c r="AG183" s="16"/>
      <c r="AH183" s="16"/>
    </row>
    <row r="184" spans="1:34" s="15" customFormat="1" x14ac:dyDescent="0.25">
      <c r="A184" s="110" t="s">
        <v>249</v>
      </c>
      <c r="B184" s="111">
        <v>39372</v>
      </c>
      <c r="C184" s="23">
        <v>4929.54</v>
      </c>
      <c r="D184" s="23">
        <v>4943.5600000000004</v>
      </c>
      <c r="E184" s="23">
        <v>4955.68</v>
      </c>
      <c r="F184" s="23">
        <v>4887.45</v>
      </c>
      <c r="G184" s="60">
        <f t="shared" si="14"/>
        <v>5007.3535000000002</v>
      </c>
      <c r="H184" s="60">
        <f t="shared" si="10"/>
        <v>4679.0184999999992</v>
      </c>
      <c r="I184" s="112">
        <f t="shared" si="15"/>
        <v>-1.5539845549150888E-2</v>
      </c>
      <c r="J184" s="113" t="str">
        <f t="shared" si="11"/>
        <v>N</v>
      </c>
      <c r="K184" s="17" t="str">
        <f>IF(OR(AND(J183="N",OR(I183&lt;R$2308,AND(I183&gt;R$2306, I183&lt;R$2305))), AND(J183="X", OR(I183&lt;R$2314, AND(I183&lt;R$2311,I183&gt;R$2312)))),"no","yes")</f>
        <v>yes</v>
      </c>
      <c r="L184" s="110"/>
      <c r="M184" s="110"/>
      <c r="N184" s="110"/>
      <c r="O184" s="146">
        <f t="shared" si="12"/>
        <v>-2.8360129137707801E-3</v>
      </c>
      <c r="P184" s="146">
        <f t="shared" si="13"/>
        <v>2.8360129137707801E-3</v>
      </c>
      <c r="Q184" s="114"/>
      <c r="T184" s="17"/>
      <c r="U184" s="17"/>
      <c r="V184" s="143"/>
      <c r="W184" s="17"/>
      <c r="X184" s="17"/>
      <c r="Y184" s="17"/>
      <c r="Z184" s="130"/>
      <c r="AA184" s="17"/>
      <c r="AB184" s="17"/>
      <c r="AC184" s="17"/>
      <c r="AE184" s="17"/>
      <c r="AF184" s="16"/>
      <c r="AG184" s="16"/>
      <c r="AH184" s="16"/>
    </row>
    <row r="185" spans="1:34" s="15" customFormat="1" x14ac:dyDescent="0.25">
      <c r="A185" s="110" t="s">
        <v>249</v>
      </c>
      <c r="B185" s="111">
        <v>39373</v>
      </c>
      <c r="C185" s="23">
        <v>4814.46</v>
      </c>
      <c r="D185" s="23">
        <v>4929.54</v>
      </c>
      <c r="E185" s="23">
        <v>4923.34</v>
      </c>
      <c r="F185" s="23">
        <v>4812.54</v>
      </c>
      <c r="G185" s="60">
        <f t="shared" si="14"/>
        <v>5004.4435000000003</v>
      </c>
      <c r="H185" s="60">
        <f t="shared" si="10"/>
        <v>4698.5881666666664</v>
      </c>
      <c r="I185" s="112">
        <f t="shared" si="15"/>
        <v>-3.7962962315390314E-2</v>
      </c>
      <c r="J185" s="113" t="str">
        <f t="shared" si="11"/>
        <v>N</v>
      </c>
      <c r="K185" s="17" t="str">
        <f>IF(OR(AND(J184="N",OR(I184&lt;R$2308,AND(I184&gt;R$2306, I184&lt;R$2305))), AND(J184="X", OR(I184&lt;R$2314, AND(I184&lt;R$2311,I184&gt;R$2312)))),"no","yes")</f>
        <v>yes</v>
      </c>
      <c r="L185" s="110"/>
      <c r="M185" s="110"/>
      <c r="N185" s="110"/>
      <c r="O185" s="146">
        <f t="shared" si="12"/>
        <v>-2.3344977421828395E-2</v>
      </c>
      <c r="P185" s="146">
        <f t="shared" si="13"/>
        <v>2.3344977421828395E-2</v>
      </c>
      <c r="Q185" s="114"/>
      <c r="T185" s="17"/>
      <c r="U185" s="17"/>
      <c r="V185" s="143"/>
      <c r="W185" s="17"/>
      <c r="X185" s="17"/>
      <c r="Y185" s="17"/>
      <c r="Z185" s="130"/>
      <c r="AA185" s="17"/>
      <c r="AB185" s="17"/>
      <c r="AC185" s="17"/>
      <c r="AE185" s="17"/>
      <c r="AF185" s="16"/>
      <c r="AG185" s="16"/>
      <c r="AH185" s="16"/>
    </row>
    <row r="186" spans="1:34" s="15" customFormat="1" x14ac:dyDescent="0.25">
      <c r="A186" s="110" t="s">
        <v>249</v>
      </c>
      <c r="B186" s="111">
        <v>39374</v>
      </c>
      <c r="C186" s="23">
        <v>4813.95</v>
      </c>
      <c r="D186" s="23">
        <v>4814.46</v>
      </c>
      <c r="E186" s="23">
        <v>4884.43</v>
      </c>
      <c r="F186" s="23">
        <v>4782.51</v>
      </c>
      <c r="G186" s="60">
        <f t="shared" si="14"/>
        <v>4998.3065000000006</v>
      </c>
      <c r="H186" s="60">
        <f t="shared" si="10"/>
        <v>4715.6750000000002</v>
      </c>
      <c r="I186" s="112">
        <f t="shared" si="15"/>
        <v>-3.6883792540533644E-2</v>
      </c>
      <c r="J186" s="113" t="str">
        <f t="shared" si="11"/>
        <v>N</v>
      </c>
      <c r="K186" s="17" t="str">
        <f>IF(OR(AND(J185="N",OR(I185&lt;R$2308,AND(I185&gt;R$2306, I185&lt;R$2305))), AND(J185="X", OR(I185&lt;R$2314, AND(I185&lt;R$2311,I185&gt;R$2312)))),"no","yes")</f>
        <v>yes</v>
      </c>
      <c r="L186" s="110"/>
      <c r="M186" s="110"/>
      <c r="N186" s="110"/>
      <c r="O186" s="146">
        <f t="shared" si="12"/>
        <v>-1.0593088321431132E-4</v>
      </c>
      <c r="P186" s="146">
        <f t="shared" si="13"/>
        <v>1.0593088321431132E-4</v>
      </c>
      <c r="Q186" s="114"/>
      <c r="T186" s="17"/>
      <c r="U186" s="17"/>
      <c r="V186" s="143"/>
      <c r="W186" s="17"/>
      <c r="X186" s="17"/>
      <c r="Y186" s="17"/>
      <c r="Z186" s="130"/>
      <c r="AA186" s="17"/>
      <c r="AB186" s="17"/>
      <c r="AC186" s="17"/>
      <c r="AE186" s="17"/>
      <c r="AF186" s="16"/>
      <c r="AG186" s="16"/>
      <c r="AH186" s="16"/>
    </row>
    <row r="187" spans="1:34" s="15" customFormat="1" x14ac:dyDescent="0.25">
      <c r="A187" s="110" t="s">
        <v>249</v>
      </c>
      <c r="B187" s="111">
        <v>39377</v>
      </c>
      <c r="C187" s="23">
        <v>4688.29</v>
      </c>
      <c r="D187" s="23">
        <v>4813.95</v>
      </c>
      <c r="E187" s="23">
        <v>4812.22</v>
      </c>
      <c r="F187" s="23">
        <v>4686.09</v>
      </c>
      <c r="G187" s="60">
        <f t="shared" si="14"/>
        <v>4980.3409999999994</v>
      </c>
      <c r="H187" s="60">
        <f t="shared" si="10"/>
        <v>4727.3999999999996</v>
      </c>
      <c r="I187" s="112">
        <f t="shared" si="15"/>
        <v>-5.8640763754931546E-2</v>
      </c>
      <c r="J187" s="113" t="str">
        <f t="shared" si="11"/>
        <v>N</v>
      </c>
      <c r="K187" s="17" t="str">
        <f>IF(OR(AND(J186="N",OR(I186&lt;R$2308,AND(I186&gt;R$2306, I186&lt;R$2305))), AND(J186="X", OR(I186&lt;R$2314, AND(I186&lt;R$2311,I186&gt;R$2312)))),"no","yes")</f>
        <v>yes</v>
      </c>
      <c r="L187" s="110"/>
      <c r="M187" s="110"/>
      <c r="N187" s="110"/>
      <c r="O187" s="146">
        <f t="shared" si="12"/>
        <v>-2.6103303939592148E-2</v>
      </c>
      <c r="P187" s="146">
        <f t="shared" si="13"/>
        <v>2.6103303939592148E-2</v>
      </c>
      <c r="Q187" s="114"/>
      <c r="T187" s="17"/>
      <c r="U187" s="17"/>
      <c r="V187" s="143"/>
      <c r="W187" s="17"/>
      <c r="X187" s="17"/>
      <c r="Y187" s="17"/>
      <c r="Z187" s="130"/>
      <c r="AA187" s="17"/>
      <c r="AB187" s="17"/>
      <c r="AC187" s="17"/>
      <c r="AE187" s="17"/>
      <c r="AF187" s="16"/>
      <c r="AG187" s="16"/>
      <c r="AH187" s="16"/>
    </row>
    <row r="188" spans="1:34" s="15" customFormat="1" x14ac:dyDescent="0.25">
      <c r="A188" s="110" t="s">
        <v>249</v>
      </c>
      <c r="B188" s="111">
        <v>39378</v>
      </c>
      <c r="C188" s="23">
        <v>4688.72</v>
      </c>
      <c r="D188" s="23">
        <v>4688.29</v>
      </c>
      <c r="E188" s="23">
        <v>4736.03</v>
      </c>
      <c r="F188" s="23">
        <v>4551.13</v>
      </c>
      <c r="G188" s="60">
        <f t="shared" si="14"/>
        <v>4959.9649999999992</v>
      </c>
      <c r="H188" s="60">
        <f t="shared" si="10"/>
        <v>4738.9949999999999</v>
      </c>
      <c r="I188" s="112">
        <f t="shared" si="15"/>
        <v>-5.4686877830790959E-2</v>
      </c>
      <c r="J188" s="113" t="str">
        <f t="shared" si="11"/>
        <v>N</v>
      </c>
      <c r="K188" s="17" t="str">
        <f>IF(OR(AND(J187="N",OR(I187&lt;R$2308,AND(I187&gt;R$2306, I187&lt;R$2305))), AND(J187="X", OR(I187&lt;R$2314, AND(I187&lt;R$2311,I187&gt;R$2312)))),"no","yes")</f>
        <v>yes</v>
      </c>
      <c r="L188" s="110"/>
      <c r="M188" s="110"/>
      <c r="N188" s="110"/>
      <c r="O188" s="146">
        <f t="shared" si="12"/>
        <v>9.1717875813968064E-5</v>
      </c>
      <c r="P188" s="146">
        <f t="shared" si="13"/>
        <v>-9.1717875813968064E-5</v>
      </c>
      <c r="Q188" s="114"/>
      <c r="T188" s="17"/>
      <c r="U188" s="17"/>
      <c r="V188" s="143"/>
      <c r="W188" s="17"/>
      <c r="X188" s="17"/>
      <c r="Y188" s="17"/>
      <c r="Z188" s="130"/>
      <c r="AA188" s="17"/>
      <c r="AB188" s="17"/>
      <c r="AC188" s="17"/>
      <c r="AE188" s="17"/>
      <c r="AF188" s="16"/>
      <c r="AG188" s="16"/>
      <c r="AH188" s="16"/>
    </row>
    <row r="189" spans="1:34" s="15" customFormat="1" x14ac:dyDescent="0.25">
      <c r="A189" s="110" t="s">
        <v>249</v>
      </c>
      <c r="B189" s="111">
        <v>39379</v>
      </c>
      <c r="C189" s="23">
        <v>4596.63</v>
      </c>
      <c r="D189" s="23">
        <v>4688.72</v>
      </c>
      <c r="E189" s="23">
        <v>4712.3100000000004</v>
      </c>
      <c r="F189" s="23">
        <v>4590.87</v>
      </c>
      <c r="G189" s="60">
        <f t="shared" si="14"/>
        <v>4938.3414999999995</v>
      </c>
      <c r="H189" s="60">
        <f t="shared" ref="H189:H252" si="16">AVERAGE(C130:C189)</f>
        <v>4747.1583333333338</v>
      </c>
      <c r="I189" s="112">
        <f t="shared" si="15"/>
        <v>-6.9195599372785299E-2</v>
      </c>
      <c r="J189" s="113" t="str">
        <f t="shared" ref="J189:J252" si="17">IF(G189&gt;H189,"N","X")</f>
        <v>N</v>
      </c>
      <c r="K189" s="17" t="str">
        <f>IF(OR(AND(J188="N",OR(I188&lt;R$2308,AND(I188&gt;R$2306, I188&lt;R$2305))), AND(J188="X", OR(I188&lt;R$2314, AND(I188&lt;R$2311,I188&gt;R$2312)))),"no","yes")</f>
        <v>yes</v>
      </c>
      <c r="L189" s="110"/>
      <c r="M189" s="110"/>
      <c r="N189" s="110"/>
      <c r="O189" s="146">
        <f t="shared" si="12"/>
        <v>-1.9640754832875529E-2</v>
      </c>
      <c r="P189" s="146">
        <f t="shared" si="13"/>
        <v>1.9640754832875529E-2</v>
      </c>
      <c r="Q189" s="114"/>
      <c r="T189" s="17"/>
      <c r="U189" s="17"/>
      <c r="V189" s="143"/>
      <c r="W189" s="17"/>
      <c r="X189" s="17"/>
      <c r="Y189" s="17"/>
      <c r="Z189" s="130"/>
      <c r="AA189" s="17"/>
      <c r="AB189" s="17"/>
      <c r="AC189" s="17"/>
      <c r="AE189" s="17"/>
      <c r="AF189" s="16"/>
      <c r="AG189" s="16"/>
      <c r="AH189" s="16"/>
    </row>
    <row r="190" spans="1:34" s="15" customFormat="1" x14ac:dyDescent="0.25">
      <c r="A190" s="110" t="s">
        <v>249</v>
      </c>
      <c r="B190" s="111">
        <v>39380</v>
      </c>
      <c r="C190" s="23">
        <v>4251.5</v>
      </c>
      <c r="D190" s="23">
        <v>4596.63</v>
      </c>
      <c r="E190" s="23">
        <v>4564.34</v>
      </c>
      <c r="F190" s="23">
        <v>4245.6499999999996</v>
      </c>
      <c r="G190" s="60">
        <f t="shared" si="14"/>
        <v>4896.9624999999996</v>
      </c>
      <c r="H190" s="60">
        <f t="shared" si="16"/>
        <v>4748.1686666666665</v>
      </c>
      <c r="I190" s="112">
        <f t="shared" si="15"/>
        <v>-0.13180874879070437</v>
      </c>
      <c r="J190" s="113" t="str">
        <f t="shared" si="17"/>
        <v>N</v>
      </c>
      <c r="K190" s="17" t="str">
        <f>IF(OR(AND(J189="N",OR(I189&lt;R$2308,AND(I189&gt;R$2306, I189&lt;R$2305))), AND(J189="X", OR(I189&lt;R$2314, AND(I189&lt;R$2311,I189&gt;R$2312)))),"no","yes")</f>
        <v>yes</v>
      </c>
      <c r="L190" s="110"/>
      <c r="M190" s="110"/>
      <c r="N190" s="110"/>
      <c r="O190" s="146">
        <f t="shared" si="12"/>
        <v>-7.5083267524251429E-2</v>
      </c>
      <c r="P190" s="146">
        <f t="shared" si="13"/>
        <v>7.5083267524251429E-2</v>
      </c>
      <c r="Q190" s="114"/>
      <c r="T190" s="17"/>
      <c r="U190" s="17"/>
      <c r="V190" s="143"/>
      <c r="W190" s="17"/>
      <c r="X190" s="17"/>
      <c r="Y190" s="17"/>
      <c r="Z190" s="130"/>
      <c r="AA190" s="17"/>
      <c r="AB190" s="17"/>
      <c r="AC190" s="17"/>
      <c r="AE190" s="17"/>
      <c r="AF190" s="16"/>
      <c r="AG190" s="16"/>
      <c r="AH190" s="16"/>
    </row>
    <row r="191" spans="1:34" s="15" customFormat="1" x14ac:dyDescent="0.25">
      <c r="A191" s="110" t="s">
        <v>249</v>
      </c>
      <c r="B191" s="111">
        <v>39381</v>
      </c>
      <c r="C191" s="23">
        <v>4228.95</v>
      </c>
      <c r="D191" s="23">
        <v>4251.5</v>
      </c>
      <c r="E191" s="23">
        <v>4268.3100000000004</v>
      </c>
      <c r="F191" s="23">
        <v>4126.57</v>
      </c>
      <c r="G191" s="60">
        <f t="shared" si="14"/>
        <v>4856.9679999999989</v>
      </c>
      <c r="H191" s="60">
        <f t="shared" si="16"/>
        <v>4747.4883333333328</v>
      </c>
      <c r="I191" s="112">
        <f t="shared" si="15"/>
        <v>-0.12930247841863474</v>
      </c>
      <c r="J191" s="113" t="str">
        <f t="shared" si="17"/>
        <v>N</v>
      </c>
      <c r="K191" s="17" t="str">
        <f>IF(OR(AND(J190="N",OR(I190&lt;R$2308,AND(I190&gt;R$2306, I190&lt;R$2305))), AND(J190="X", OR(I190&lt;R$2314, AND(I190&lt;R$2311,I190&gt;R$2312)))),"no","yes")</f>
        <v>yes</v>
      </c>
      <c r="L191" s="110"/>
      <c r="M191" s="110"/>
      <c r="N191" s="110"/>
      <c r="O191" s="146">
        <f t="shared" si="12"/>
        <v>-5.3040103492885127E-3</v>
      </c>
      <c r="P191" s="146">
        <f t="shared" si="13"/>
        <v>5.3040103492885127E-3</v>
      </c>
      <c r="Q191" s="114"/>
      <c r="T191" s="17"/>
      <c r="U191" s="17"/>
      <c r="V191" s="143"/>
      <c r="W191" s="17"/>
      <c r="X191" s="17"/>
      <c r="Y191" s="17"/>
      <c r="Z191" s="130"/>
      <c r="AA191" s="17"/>
      <c r="AB191" s="17"/>
      <c r="AC191" s="17"/>
      <c r="AE191" s="17"/>
      <c r="AF191" s="16"/>
      <c r="AG191" s="16"/>
      <c r="AH191" s="16"/>
    </row>
    <row r="192" spans="1:34" x14ac:dyDescent="0.25">
      <c r="A192" s="18" t="s">
        <v>249</v>
      </c>
      <c r="B192" s="72">
        <v>39384</v>
      </c>
      <c r="C192" s="23">
        <v>4288.79</v>
      </c>
      <c r="D192" s="23">
        <v>4228.95</v>
      </c>
      <c r="E192" s="23">
        <v>4289.2299999999996</v>
      </c>
      <c r="F192" s="23">
        <v>4211.1499999999996</v>
      </c>
      <c r="G192" s="20">
        <f t="shared" si="14"/>
        <v>4818.6709999999994</v>
      </c>
      <c r="H192" s="20">
        <f t="shared" si="16"/>
        <v>4746.416666666667</v>
      </c>
      <c r="I192" s="112">
        <f t="shared" si="15"/>
        <v>-0.10996413741465216</v>
      </c>
      <c r="J192" s="38" t="str">
        <f t="shared" si="17"/>
        <v>N</v>
      </c>
      <c r="K192" s="17" t="str">
        <f>IF(OR(AND(J191="N",OR(I191&lt;R$2308,AND(I191&gt;R$2306, I191&lt;R$2305))), AND(J191="X", OR(I191&lt;R$2314, AND(I191&lt;R$2311,I191&gt;R$2312)))),"no","yes")</f>
        <v>yes</v>
      </c>
      <c r="O192" s="146">
        <f t="shared" si="12"/>
        <v>1.4150084536350693E-2</v>
      </c>
      <c r="P192" s="146">
        <f t="shared" si="13"/>
        <v>-1.4150084536350693E-2</v>
      </c>
    </row>
    <row r="193" spans="1:33" x14ac:dyDescent="0.25">
      <c r="A193" s="18" t="s">
        <v>249</v>
      </c>
      <c r="B193" s="72">
        <v>39385</v>
      </c>
      <c r="C193" s="23">
        <v>4388.33</v>
      </c>
      <c r="D193" s="23">
        <v>4288.79</v>
      </c>
      <c r="E193" s="23">
        <v>4388.43</v>
      </c>
      <c r="F193" s="23">
        <v>4264.7700000000004</v>
      </c>
      <c r="G193" s="20">
        <f t="shared" si="14"/>
        <v>4787.4344999999994</v>
      </c>
      <c r="H193" s="20">
        <f t="shared" si="16"/>
        <v>4746.1625000000004</v>
      </c>
      <c r="I193" s="112">
        <f t="shared" si="15"/>
        <v>-8.3365004784921815E-2</v>
      </c>
      <c r="J193" s="38" t="str">
        <f t="shared" si="17"/>
        <v>N</v>
      </c>
      <c r="K193" s="17" t="str">
        <f>IF(OR(AND(J192="N",OR(I192&lt;R$2308,AND(I192&gt;R$2306, I192&lt;R$2305))), AND(J192="X", OR(I192&lt;R$2314, AND(I192&lt;R$2311,I192&gt;R$2312)))),"no","yes")</f>
        <v>yes</v>
      </c>
      <c r="O193" s="146">
        <f t="shared" si="12"/>
        <v>2.3209343427866624E-2</v>
      </c>
      <c r="P193" s="146">
        <f t="shared" si="13"/>
        <v>-2.3209343427866624E-2</v>
      </c>
    </row>
    <row r="194" spans="1:33" x14ac:dyDescent="0.25">
      <c r="A194" s="18" t="s">
        <v>249</v>
      </c>
      <c r="B194" s="72">
        <v>39386</v>
      </c>
      <c r="C194" s="23">
        <v>4550.18</v>
      </c>
      <c r="D194" s="23">
        <v>4388.33</v>
      </c>
      <c r="E194" s="23">
        <v>4556.79</v>
      </c>
      <c r="F194" s="23">
        <v>4414.32</v>
      </c>
      <c r="G194" s="20">
        <f t="shared" si="14"/>
        <v>4768.3174999999992</v>
      </c>
      <c r="H194" s="20">
        <f t="shared" si="16"/>
        <v>4752.6466666666674</v>
      </c>
      <c r="I194" s="112">
        <f t="shared" si="15"/>
        <v>-4.5747268297465338E-2</v>
      </c>
      <c r="J194" s="38" t="str">
        <f t="shared" si="17"/>
        <v>N</v>
      </c>
      <c r="K194" s="17" t="str">
        <f>IF(OR(AND(J193="N",OR(I193&lt;R$2308,AND(I193&gt;R$2306, I193&lt;R$2305))), AND(J193="X", OR(I193&lt;R$2314, AND(I193&lt;R$2311,I193&gt;R$2312)))),"no","yes")</f>
        <v>yes</v>
      </c>
      <c r="O194" s="146">
        <f t="shared" si="12"/>
        <v>3.688191179788225E-2</v>
      </c>
      <c r="P194" s="146">
        <f t="shared" si="13"/>
        <v>-3.688191179788225E-2</v>
      </c>
    </row>
    <row r="195" spans="1:33" x14ac:dyDescent="0.25">
      <c r="A195" s="21" t="s">
        <v>249</v>
      </c>
      <c r="B195" s="73">
        <v>39387</v>
      </c>
      <c r="C195" s="23">
        <v>4431.1000000000004</v>
      </c>
      <c r="D195" s="23">
        <v>4550.18</v>
      </c>
      <c r="E195" s="23">
        <v>4557.6400000000003</v>
      </c>
      <c r="F195" s="23">
        <v>4430.2700000000004</v>
      </c>
      <c r="G195" s="40">
        <f t="shared" si="14"/>
        <v>4741.2364999999991</v>
      </c>
      <c r="H195" s="40">
        <f t="shared" si="16"/>
        <v>4754.2181666666675</v>
      </c>
      <c r="I195" s="112">
        <f t="shared" si="15"/>
        <v>-6.5412577499561309E-2</v>
      </c>
      <c r="J195" s="41" t="str">
        <f t="shared" si="17"/>
        <v>X</v>
      </c>
      <c r="K195" s="17" t="str">
        <f>IF(OR(AND(J194="N",OR(I194&lt;R$2308,AND(I194&gt;R$2306, I194&lt;R$2305))), AND(J194="X", OR(I194&lt;R$2314, AND(I194&lt;R$2311,I194&gt;R$2312)))),"no","yes")</f>
        <v>yes</v>
      </c>
      <c r="O195" s="146">
        <f t="shared" si="12"/>
        <v>-2.6170393259167701E-2</v>
      </c>
      <c r="P195" s="146">
        <f t="shared" si="13"/>
        <v>2.6170393259167701E-2</v>
      </c>
      <c r="Q195" s="88"/>
      <c r="R195" s="11"/>
      <c r="S195" s="11"/>
      <c r="T195" s="14"/>
      <c r="U195" s="14"/>
      <c r="V195" s="142"/>
      <c r="W195" s="14"/>
      <c r="X195" s="14"/>
      <c r="Y195" s="14"/>
      <c r="Z195" s="129"/>
      <c r="AA195" s="14"/>
      <c r="AB195" s="14"/>
      <c r="AC195" s="14"/>
      <c r="AD195" s="11"/>
      <c r="AE195" s="14"/>
      <c r="AF195" s="13"/>
      <c r="AG195" s="13"/>
    </row>
    <row r="196" spans="1:33" x14ac:dyDescent="0.25">
      <c r="A196" s="18" t="s">
        <v>249</v>
      </c>
      <c r="B196" s="72">
        <v>39388</v>
      </c>
      <c r="C196" s="23">
        <v>4329.63</v>
      </c>
      <c r="D196" s="23">
        <v>4431.1000000000004</v>
      </c>
      <c r="E196" s="23">
        <v>4404.25</v>
      </c>
      <c r="F196" s="23">
        <v>4303.5600000000004</v>
      </c>
      <c r="G196" s="20">
        <f t="shared" si="14"/>
        <v>4703.5355</v>
      </c>
      <c r="H196" s="20">
        <f t="shared" si="16"/>
        <v>4752.9111666666668</v>
      </c>
      <c r="I196" s="112">
        <f t="shared" si="15"/>
        <v>-7.9494563185501632E-2</v>
      </c>
      <c r="J196" s="38" t="str">
        <f t="shared" si="17"/>
        <v>X</v>
      </c>
      <c r="K196" s="17" t="str">
        <f>IF(OR(AND(J195="N",OR(I195&lt;R$2308,AND(I195&gt;R$2306, I195&lt;R$2305))), AND(J195="X", OR(I195&lt;R$2314, AND(I195&lt;R$2311,I195&gt;R$2312)))),"no","yes")</f>
        <v>yes</v>
      </c>
      <c r="O196" s="146">
        <f t="shared" ref="O196:O259" si="18">IF(AND(L196&gt;0,L195&gt;0),L196/L195-1,IF(AND(M196&gt;0,N196&gt;0),M196/N196-1,C196/C195-1))</f>
        <v>-2.28995057660627E-2</v>
      </c>
      <c r="P196" s="146">
        <f t="shared" ref="P196:P259" si="19">IF(AND(M196&gt;0,N196&gt;0),1-M196/N196,1-C196/C195)</f>
        <v>2.28995057660627E-2</v>
      </c>
    </row>
    <row r="197" spans="1:33" x14ac:dyDescent="0.25">
      <c r="A197" s="18" t="s">
        <v>249</v>
      </c>
      <c r="B197" s="72">
        <v>39391</v>
      </c>
      <c r="C197" s="23">
        <v>4361.87</v>
      </c>
      <c r="D197" s="23">
        <v>4329.63</v>
      </c>
      <c r="E197" s="23">
        <v>4396.04</v>
      </c>
      <c r="F197" s="23">
        <v>4279.0200000000004</v>
      </c>
      <c r="G197" s="20">
        <f t="shared" si="14"/>
        <v>4667.1990000000005</v>
      </c>
      <c r="H197" s="20">
        <f t="shared" si="16"/>
        <v>4750.5366666666669</v>
      </c>
      <c r="I197" s="112">
        <f t="shared" si="15"/>
        <v>-6.5420180283720653E-2</v>
      </c>
      <c r="J197" s="38" t="str">
        <f t="shared" si="17"/>
        <v>X</v>
      </c>
      <c r="K197" s="17" t="str">
        <f>IF(OR(AND(J196="N",OR(I196&lt;R$2308,AND(I196&gt;R$2306, I196&lt;R$2305))), AND(J196="X", OR(I196&lt;R$2314, AND(I196&lt;R$2311,I196&gt;R$2312)))),"no","yes")</f>
        <v>yes</v>
      </c>
      <c r="O197" s="146">
        <f t="shared" si="18"/>
        <v>7.4463637770432189E-3</v>
      </c>
      <c r="P197" s="146">
        <f t="shared" si="19"/>
        <v>-7.4463637770432189E-3</v>
      </c>
    </row>
    <row r="198" spans="1:33" x14ac:dyDescent="0.25">
      <c r="A198" s="18" t="s">
        <v>249</v>
      </c>
      <c r="B198" s="72">
        <v>39392</v>
      </c>
      <c r="C198" s="23">
        <v>4395.01</v>
      </c>
      <c r="D198" s="23">
        <v>4361.87</v>
      </c>
      <c r="E198" s="23">
        <v>4431.38</v>
      </c>
      <c r="F198" s="23">
        <v>4362.22</v>
      </c>
      <c r="G198" s="20">
        <f t="shared" si="14"/>
        <v>4629.8549999999996</v>
      </c>
      <c r="H198" s="20">
        <f t="shared" si="16"/>
        <v>4749.2845000000007</v>
      </c>
      <c r="I198" s="112">
        <f t="shared" si="15"/>
        <v>-5.0724050753209182E-2</v>
      </c>
      <c r="J198" s="38" t="str">
        <f t="shared" si="17"/>
        <v>X</v>
      </c>
      <c r="K198" s="17" t="str">
        <f>IF(OR(AND(J197="N",OR(I197&lt;R$2308,AND(I197&gt;R$2306, I197&lt;R$2305))), AND(J197="X", OR(I197&lt;R$2314, AND(I197&lt;R$2311,I197&gt;R$2312)))),"no","yes")</f>
        <v>yes</v>
      </c>
      <c r="O198" s="146">
        <f t="shared" si="18"/>
        <v>7.5976588023027869E-3</v>
      </c>
      <c r="P198" s="146">
        <f t="shared" si="19"/>
        <v>-7.5976588023027869E-3</v>
      </c>
    </row>
    <row r="199" spans="1:33" x14ac:dyDescent="0.25">
      <c r="A199" s="18" t="s">
        <v>249</v>
      </c>
      <c r="B199" s="72">
        <v>39393</v>
      </c>
      <c r="C199" s="23">
        <v>4385.8599999999997</v>
      </c>
      <c r="D199" s="23">
        <v>4395.01</v>
      </c>
      <c r="E199" s="23">
        <v>4432.3599999999997</v>
      </c>
      <c r="F199" s="23">
        <v>4304.8500000000004</v>
      </c>
      <c r="G199" s="20">
        <f t="shared" si="14"/>
        <v>4593.6930000000002</v>
      </c>
      <c r="H199" s="20">
        <f t="shared" si="16"/>
        <v>4749.1250000000009</v>
      </c>
      <c r="I199" s="112">
        <f t="shared" si="15"/>
        <v>-4.5243119207139082E-2</v>
      </c>
      <c r="J199" s="38" t="str">
        <f t="shared" si="17"/>
        <v>X</v>
      </c>
      <c r="K199" s="17" t="str">
        <f>IF(OR(AND(J198="N",OR(I198&lt;R$2308,AND(I198&gt;R$2306, I198&lt;R$2305))), AND(J198="X", OR(I198&lt;R$2314, AND(I198&lt;R$2311,I198&gt;R$2312)))),"no","yes")</f>
        <v>yes</v>
      </c>
      <c r="O199" s="146">
        <f t="shared" si="18"/>
        <v>-2.0819065258100844E-3</v>
      </c>
      <c r="P199" s="146">
        <f t="shared" si="19"/>
        <v>2.0819065258100844E-3</v>
      </c>
    </row>
    <row r="200" spans="1:33" x14ac:dyDescent="0.25">
      <c r="A200" s="18" t="s">
        <v>249</v>
      </c>
      <c r="B200" s="72">
        <v>39394</v>
      </c>
      <c r="C200" s="23">
        <v>4205.6499999999996</v>
      </c>
      <c r="D200" s="23">
        <v>4385.8599999999997</v>
      </c>
      <c r="E200" s="23">
        <v>4373.63</v>
      </c>
      <c r="F200" s="23">
        <v>4203.05</v>
      </c>
      <c r="G200" s="20">
        <f t="shared" si="14"/>
        <v>4553.7004999999999</v>
      </c>
      <c r="H200" s="20">
        <f t="shared" si="16"/>
        <v>4745.1848333333346</v>
      </c>
      <c r="I200" s="112">
        <f t="shared" si="15"/>
        <v>-7.6432453122466049E-2</v>
      </c>
      <c r="J200" s="38" t="str">
        <f t="shared" si="17"/>
        <v>X</v>
      </c>
      <c r="K200" s="17" t="str">
        <f>IF(OR(AND(J199="N",OR(I199&lt;R$2308,AND(I199&gt;R$2306, I199&lt;R$2305))), AND(J199="X", OR(I199&lt;R$2314, AND(I199&lt;R$2311,I199&gt;R$2312)))),"no","yes")</f>
        <v>yes</v>
      </c>
      <c r="O200" s="146">
        <f t="shared" si="18"/>
        <v>-4.1088862845599317E-2</v>
      </c>
      <c r="P200" s="146">
        <f t="shared" si="19"/>
        <v>4.1088862845599317E-2</v>
      </c>
    </row>
    <row r="201" spans="1:33" x14ac:dyDescent="0.25">
      <c r="A201" s="18" t="s">
        <v>249</v>
      </c>
      <c r="B201" s="72">
        <v>39395</v>
      </c>
      <c r="C201" s="23">
        <v>4153.24</v>
      </c>
      <c r="D201" s="23">
        <v>4205.6499999999996</v>
      </c>
      <c r="E201" s="23">
        <v>4215.87</v>
      </c>
      <c r="F201" s="23">
        <v>4098.3</v>
      </c>
      <c r="G201" s="20">
        <f t="shared" si="14"/>
        <v>4516.7929999999997</v>
      </c>
      <c r="H201" s="20">
        <f t="shared" si="16"/>
        <v>4741.9253333333345</v>
      </c>
      <c r="I201" s="112">
        <f t="shared" si="15"/>
        <v>-8.048918779319747E-2</v>
      </c>
      <c r="J201" s="38" t="str">
        <f t="shared" si="17"/>
        <v>X</v>
      </c>
      <c r="K201" s="17" t="str">
        <f>IF(OR(AND(J200="N",OR(I200&lt;R$2308,AND(I200&gt;R$2306, I200&lt;R$2305))), AND(J200="X", OR(I200&lt;R$2314, AND(I200&lt;R$2311,I200&gt;R$2312)))),"no","yes")</f>
        <v>yes</v>
      </c>
      <c r="O201" s="146">
        <f t="shared" si="18"/>
        <v>-1.2461807330614749E-2</v>
      </c>
      <c r="P201" s="146">
        <f t="shared" si="19"/>
        <v>1.2461807330614749E-2</v>
      </c>
    </row>
    <row r="202" spans="1:33" x14ac:dyDescent="0.25">
      <c r="A202" s="18" t="s">
        <v>249</v>
      </c>
      <c r="B202" s="72">
        <v>39398</v>
      </c>
      <c r="C202" s="23">
        <v>4098.5600000000004</v>
      </c>
      <c r="D202" s="23">
        <v>4153.24</v>
      </c>
      <c r="E202" s="23">
        <v>4119.08</v>
      </c>
      <c r="F202" s="23">
        <v>3996.16</v>
      </c>
      <c r="G202" s="20">
        <f t="shared" si="14"/>
        <v>4477.1909999999998</v>
      </c>
      <c r="H202" s="20">
        <f t="shared" si="16"/>
        <v>4738.0718333333352</v>
      </c>
      <c r="I202" s="112">
        <f t="shared" si="15"/>
        <v>-8.456887365314536E-2</v>
      </c>
      <c r="J202" s="38" t="str">
        <f t="shared" si="17"/>
        <v>X</v>
      </c>
      <c r="K202" s="17" t="str">
        <f>IF(OR(AND(J201="N",OR(I201&lt;R$2308,AND(I201&gt;R$2306, I201&lt;R$2305))), AND(J201="X", OR(I201&lt;R$2314, AND(I201&lt;R$2311,I201&gt;R$2312)))),"no","yes")</f>
        <v>yes</v>
      </c>
      <c r="O202" s="146">
        <f t="shared" si="18"/>
        <v>-1.3165624909708851E-2</v>
      </c>
      <c r="P202" s="146">
        <f t="shared" si="19"/>
        <v>1.3165624909708851E-2</v>
      </c>
    </row>
    <row r="203" spans="1:33" x14ac:dyDescent="0.25">
      <c r="A203" s="18" t="s">
        <v>249</v>
      </c>
      <c r="B203" s="72">
        <v>39399</v>
      </c>
      <c r="C203" s="23">
        <v>4114.51</v>
      </c>
      <c r="D203" s="23">
        <v>4098.5600000000004</v>
      </c>
      <c r="E203" s="23">
        <v>4171.25</v>
      </c>
      <c r="F203" s="23">
        <v>4061.6</v>
      </c>
      <c r="G203" s="20">
        <f t="shared" si="14"/>
        <v>4435.7384999999995</v>
      </c>
      <c r="H203" s="20">
        <f t="shared" si="16"/>
        <v>4732.7101666666686</v>
      </c>
      <c r="I203" s="112">
        <f t="shared" si="15"/>
        <v>-7.2418268119276985E-2</v>
      </c>
      <c r="J203" s="38" t="str">
        <f t="shared" si="17"/>
        <v>X</v>
      </c>
      <c r="K203" s="17" t="str">
        <f>IF(OR(AND(J202="N",OR(I202&lt;R$2308,AND(I202&gt;R$2306, I202&lt;R$2305))), AND(J202="X", OR(I202&lt;R$2314, AND(I202&lt;R$2311,I202&gt;R$2312)))),"no","yes")</f>
        <v>yes</v>
      </c>
      <c r="O203" s="146">
        <f t="shared" si="18"/>
        <v>3.8916107120550159E-3</v>
      </c>
      <c r="P203" s="146">
        <f t="shared" si="19"/>
        <v>-3.8916107120550159E-3</v>
      </c>
    </row>
    <row r="204" spans="1:33" x14ac:dyDescent="0.25">
      <c r="A204" s="18" t="s">
        <v>249</v>
      </c>
      <c r="B204" s="72">
        <v>39400</v>
      </c>
      <c r="C204" s="23">
        <v>4264</v>
      </c>
      <c r="D204" s="23">
        <v>4114.51</v>
      </c>
      <c r="E204" s="23">
        <v>4264.3999999999996</v>
      </c>
      <c r="F204" s="23">
        <v>4137.99</v>
      </c>
      <c r="G204" s="20">
        <f t="shared" si="14"/>
        <v>4402.4614999999994</v>
      </c>
      <c r="H204" s="20">
        <f t="shared" si="16"/>
        <v>4730.2303333333357</v>
      </c>
      <c r="I204" s="112">
        <f t="shared" si="15"/>
        <v>-3.1450928077394802E-2</v>
      </c>
      <c r="J204" s="38" t="str">
        <f t="shared" si="17"/>
        <v>X</v>
      </c>
      <c r="K204" s="17" t="str">
        <f>IF(OR(AND(J203="N",OR(I203&lt;R$2308,AND(I203&gt;R$2306, I203&lt;R$2305))), AND(J203="X", OR(I203&lt;R$2314, AND(I203&lt;R$2311,I203&gt;R$2312)))),"no","yes")</f>
        <v>yes</v>
      </c>
      <c r="O204" s="146">
        <f t="shared" si="18"/>
        <v>3.6332394379889665E-2</v>
      </c>
      <c r="P204" s="146">
        <f t="shared" si="19"/>
        <v>-3.6332394379889665E-2</v>
      </c>
    </row>
    <row r="205" spans="1:33" x14ac:dyDescent="0.25">
      <c r="A205" s="18" t="s">
        <v>249</v>
      </c>
      <c r="B205" s="72">
        <v>39401</v>
      </c>
      <c r="C205" s="23">
        <v>4210.7</v>
      </c>
      <c r="D205" s="23">
        <v>4264</v>
      </c>
      <c r="E205" s="23">
        <v>4275.24</v>
      </c>
      <c r="F205" s="23">
        <v>4201.03</v>
      </c>
      <c r="G205" s="20">
        <f t="shared" si="14"/>
        <v>4372.2735000000002</v>
      </c>
      <c r="H205" s="20">
        <f t="shared" si="16"/>
        <v>4726.4260000000022</v>
      </c>
      <c r="I205" s="112">
        <f t="shared" si="15"/>
        <v>-3.6954115519077346E-2</v>
      </c>
      <c r="J205" s="38" t="str">
        <f t="shared" si="17"/>
        <v>X</v>
      </c>
      <c r="K205" s="17" t="str">
        <f>IF(OR(AND(J204="N",OR(I204&lt;R$2308,AND(I204&gt;R$2306, I204&lt;R$2305))), AND(J204="X", OR(I204&lt;R$2314, AND(I204&lt;R$2311,I204&gt;R$2312)))),"no","yes")</f>
        <v>yes</v>
      </c>
      <c r="O205" s="146">
        <f t="shared" si="18"/>
        <v>-1.2500000000000067E-2</v>
      </c>
      <c r="P205" s="146">
        <f t="shared" si="19"/>
        <v>1.2500000000000067E-2</v>
      </c>
    </row>
    <row r="206" spans="1:33" x14ac:dyDescent="0.25">
      <c r="A206" s="18" t="s">
        <v>249</v>
      </c>
      <c r="B206" s="72">
        <v>39402</v>
      </c>
      <c r="C206" s="23">
        <v>4217.2299999999996</v>
      </c>
      <c r="D206" s="23">
        <v>4210.7</v>
      </c>
      <c r="E206" s="23">
        <v>4224.41</v>
      </c>
      <c r="F206" s="23">
        <v>4146.1000000000004</v>
      </c>
      <c r="G206" s="20">
        <f t="shared" si="14"/>
        <v>4342.4374999999991</v>
      </c>
      <c r="H206" s="20">
        <f t="shared" si="16"/>
        <v>4723.5318333333353</v>
      </c>
      <c r="I206" s="112">
        <f t="shared" si="15"/>
        <v>-2.883346047006996E-2</v>
      </c>
      <c r="J206" s="38" t="str">
        <f t="shared" si="17"/>
        <v>X</v>
      </c>
      <c r="K206" s="17" t="str">
        <f>IF(OR(AND(J205="N",OR(I205&lt;R$2308,AND(I205&gt;R$2306, I205&lt;R$2305))), AND(J205="X", OR(I205&lt;R$2314, AND(I205&lt;R$2311,I205&gt;R$2312)))),"no","yes")</f>
        <v>yes</v>
      </c>
      <c r="O206" s="146">
        <f t="shared" si="18"/>
        <v>1.5508110290449739E-3</v>
      </c>
      <c r="P206" s="146">
        <f t="shared" si="19"/>
        <v>-1.5508110290449739E-3</v>
      </c>
    </row>
    <row r="207" spans="1:33" x14ac:dyDescent="0.25">
      <c r="A207" s="18" t="s">
        <v>249</v>
      </c>
      <c r="B207" s="72">
        <v>39405</v>
      </c>
      <c r="C207" s="23">
        <v>4313.28</v>
      </c>
      <c r="D207" s="23">
        <v>4217.2299999999996</v>
      </c>
      <c r="E207" s="23">
        <v>4319.7700000000004</v>
      </c>
      <c r="F207" s="23">
        <v>4226.95</v>
      </c>
      <c r="G207" s="20">
        <f t="shared" si="14"/>
        <v>4323.6869999999999</v>
      </c>
      <c r="H207" s="20">
        <f t="shared" si="16"/>
        <v>4719.2436666666672</v>
      </c>
      <c r="I207" s="112">
        <f t="shared" si="15"/>
        <v>-2.4069734927620878E-3</v>
      </c>
      <c r="J207" s="38" t="str">
        <f t="shared" si="17"/>
        <v>X</v>
      </c>
      <c r="K207" s="17" t="str">
        <f>IF(OR(AND(J206="N",OR(I206&lt;R$2308,AND(I206&gt;R$2306, I206&lt;R$2305))), AND(J206="X", OR(I206&lt;R$2314, AND(I206&lt;R$2311,I206&gt;R$2312)))),"no","yes")</f>
        <v>yes</v>
      </c>
      <c r="O207" s="146">
        <f t="shared" si="18"/>
        <v>2.2775613376552872E-2</v>
      </c>
      <c r="P207" s="146">
        <f t="shared" si="19"/>
        <v>-2.2775613376552872E-2</v>
      </c>
    </row>
    <row r="208" spans="1:33" x14ac:dyDescent="0.25">
      <c r="A208" s="18" t="s">
        <v>249</v>
      </c>
      <c r="B208" s="72">
        <v>39406</v>
      </c>
      <c r="C208" s="23">
        <v>4371.68</v>
      </c>
      <c r="D208" s="23">
        <v>4313.28</v>
      </c>
      <c r="E208" s="23">
        <v>4389.1499999999996</v>
      </c>
      <c r="F208" s="23">
        <v>4285.99</v>
      </c>
      <c r="G208" s="20">
        <f t="shared" si="14"/>
        <v>4307.8349999999991</v>
      </c>
      <c r="H208" s="20">
        <f t="shared" si="16"/>
        <v>4715.0170000000016</v>
      </c>
      <c r="I208" s="112">
        <f t="shared" si="15"/>
        <v>1.4820669779599616E-2</v>
      </c>
      <c r="J208" s="38" t="str">
        <f t="shared" si="17"/>
        <v>X</v>
      </c>
      <c r="K208" s="17" t="str">
        <f>IF(OR(AND(J207="N",OR(I207&lt;R$2308,AND(I207&gt;R$2306, I207&lt;R$2305))), AND(J207="X", OR(I207&lt;R$2314, AND(I207&lt;R$2311,I207&gt;R$2312)))),"no","yes")</f>
        <v>yes</v>
      </c>
      <c r="O208" s="146">
        <f t="shared" si="18"/>
        <v>1.3539580087543746E-2</v>
      </c>
      <c r="P208" s="146">
        <f t="shared" si="19"/>
        <v>-1.3539580087543746E-2</v>
      </c>
    </row>
    <row r="209" spans="1:16" x14ac:dyDescent="0.25">
      <c r="A209" s="18" t="s">
        <v>249</v>
      </c>
      <c r="B209" s="72">
        <v>39407</v>
      </c>
      <c r="C209" s="23">
        <v>4308.42</v>
      </c>
      <c r="D209" s="23">
        <v>4371.68</v>
      </c>
      <c r="E209" s="23">
        <v>4399.8100000000004</v>
      </c>
      <c r="F209" s="23">
        <v>4303.4399999999996</v>
      </c>
      <c r="G209" s="20">
        <f t="shared" si="14"/>
        <v>4293.4245000000001</v>
      </c>
      <c r="H209" s="20">
        <f t="shared" si="16"/>
        <v>4708.7396666666673</v>
      </c>
      <c r="I209" s="112">
        <f t="shared" si="15"/>
        <v>3.4926665183001582E-3</v>
      </c>
      <c r="J209" s="38" t="str">
        <f t="shared" si="17"/>
        <v>X</v>
      </c>
      <c r="K209" s="17" t="str">
        <f>IF(OR(AND(J208="N",OR(I208&lt;R$2308,AND(I208&gt;R$2306, I208&lt;R$2305))), AND(J208="X", OR(I208&lt;R$2314, AND(I208&lt;R$2311,I208&gt;R$2312)))),"no","yes")</f>
        <v>yes</v>
      </c>
      <c r="O209" s="146">
        <f t="shared" si="18"/>
        <v>-1.4470409545071949E-2</v>
      </c>
      <c r="P209" s="146">
        <f t="shared" si="19"/>
        <v>1.4470409545071949E-2</v>
      </c>
    </row>
    <row r="210" spans="1:16" x14ac:dyDescent="0.25">
      <c r="A210" s="18" t="s">
        <v>249</v>
      </c>
      <c r="B210" s="72">
        <v>39408</v>
      </c>
      <c r="C210" s="23">
        <v>4113.3100000000004</v>
      </c>
      <c r="D210" s="23">
        <v>4308.42</v>
      </c>
      <c r="E210" s="23">
        <v>4259.76</v>
      </c>
      <c r="F210" s="23">
        <v>4104.08</v>
      </c>
      <c r="G210" s="20">
        <f t="shared" si="14"/>
        <v>4286.5150000000003</v>
      </c>
      <c r="H210" s="20">
        <f t="shared" si="16"/>
        <v>4698.3975000000019</v>
      </c>
      <c r="I210" s="112">
        <f t="shared" si="15"/>
        <v>-4.0406950634723104E-2</v>
      </c>
      <c r="J210" s="38" t="str">
        <f t="shared" si="17"/>
        <v>X</v>
      </c>
      <c r="K210" s="17" t="str">
        <f>IF(OR(AND(J209="N",OR(I209&lt;R$2308,AND(I209&gt;R$2306, I209&lt;R$2305))), AND(J209="X", OR(I209&lt;R$2314, AND(I209&lt;R$2311,I209&gt;R$2312)))),"no","yes")</f>
        <v>yes</v>
      </c>
      <c r="O210" s="146">
        <f t="shared" si="18"/>
        <v>-4.5285742801305262E-2</v>
      </c>
      <c r="P210" s="146">
        <f t="shared" si="19"/>
        <v>4.5285742801305262E-2</v>
      </c>
    </row>
    <row r="211" spans="1:16" x14ac:dyDescent="0.25">
      <c r="A211" s="18" t="s">
        <v>249</v>
      </c>
      <c r="B211" s="72">
        <v>39409</v>
      </c>
      <c r="C211" s="23">
        <v>4193.9799999999996</v>
      </c>
      <c r="D211" s="23">
        <v>4113.3100000000004</v>
      </c>
      <c r="E211" s="23">
        <v>4194.34</v>
      </c>
      <c r="F211" s="23">
        <v>4067.41</v>
      </c>
      <c r="G211" s="20">
        <f t="shared" si="14"/>
        <v>4284.7664999999997</v>
      </c>
      <c r="H211" s="20">
        <f t="shared" si="16"/>
        <v>4689.2480000000014</v>
      </c>
      <c r="I211" s="112">
        <f t="shared" si="15"/>
        <v>-2.118820243763575E-2</v>
      </c>
      <c r="J211" s="38" t="str">
        <f t="shared" si="17"/>
        <v>X</v>
      </c>
      <c r="K211" s="17" t="str">
        <f>IF(OR(AND(J210="N",OR(I210&lt;R$2308,AND(I210&gt;R$2306, I210&lt;R$2305))), AND(J210="X", OR(I210&lt;R$2314, AND(I210&lt;R$2311,I210&gt;R$2312)))),"no","yes")</f>
        <v>yes</v>
      </c>
      <c r="O211" s="146">
        <f t="shared" si="18"/>
        <v>1.9611942693353868E-2</v>
      </c>
      <c r="P211" s="146">
        <f t="shared" si="19"/>
        <v>-1.9611942693353868E-2</v>
      </c>
    </row>
    <row r="212" spans="1:16" x14ac:dyDescent="0.25">
      <c r="A212" s="18" t="s">
        <v>249</v>
      </c>
      <c r="B212" s="72">
        <v>39412</v>
      </c>
      <c r="C212" s="23">
        <v>4151.88</v>
      </c>
      <c r="D212" s="23">
        <v>4193.9799999999996</v>
      </c>
      <c r="E212" s="23">
        <v>4266.9799999999996</v>
      </c>
      <c r="F212" s="23">
        <v>4148.76</v>
      </c>
      <c r="G212" s="20">
        <f t="shared" si="14"/>
        <v>4277.9209999999994</v>
      </c>
      <c r="H212" s="20">
        <f t="shared" si="16"/>
        <v>4679.7036666666672</v>
      </c>
      <c r="I212" s="112">
        <f t="shared" si="15"/>
        <v>-2.9463143428782201E-2</v>
      </c>
      <c r="J212" s="38" t="str">
        <f t="shared" si="17"/>
        <v>X</v>
      </c>
      <c r="K212" s="17" t="str">
        <f>IF(OR(AND(J211="N",OR(I211&lt;R$2308,AND(I211&gt;R$2306, I211&lt;R$2305))), AND(J211="X", OR(I211&lt;R$2314, AND(I211&lt;R$2311,I211&gt;R$2312)))),"no","yes")</f>
        <v>yes</v>
      </c>
      <c r="O212" s="146">
        <f t="shared" si="18"/>
        <v>-1.0038197607046162E-2</v>
      </c>
      <c r="P212" s="146">
        <f t="shared" si="19"/>
        <v>1.0038197607046162E-2</v>
      </c>
    </row>
    <row r="213" spans="1:16" x14ac:dyDescent="0.25">
      <c r="A213" s="18" t="s">
        <v>249</v>
      </c>
      <c r="B213" s="72">
        <v>39413</v>
      </c>
      <c r="C213" s="23">
        <v>4108.95</v>
      </c>
      <c r="D213" s="23">
        <v>4151.88</v>
      </c>
      <c r="E213" s="23">
        <v>4173.1899999999996</v>
      </c>
      <c r="F213" s="23">
        <v>4102.01</v>
      </c>
      <c r="G213" s="20">
        <f t="shared" si="14"/>
        <v>4263.9519999999993</v>
      </c>
      <c r="H213" s="20">
        <f t="shared" si="16"/>
        <v>4669.3563333333341</v>
      </c>
      <c r="I213" s="112">
        <f t="shared" si="15"/>
        <v>-3.635172253346175E-2</v>
      </c>
      <c r="J213" s="38" t="str">
        <f t="shared" si="17"/>
        <v>X</v>
      </c>
      <c r="K213" s="17" t="str">
        <f>IF(OR(AND(J212="N",OR(I212&lt;R$2308,AND(I212&gt;R$2306, I212&lt;R$2305))), AND(J212="X", OR(I212&lt;R$2314, AND(I212&lt;R$2311,I212&gt;R$2312)))),"no","yes")</f>
        <v>yes</v>
      </c>
      <c r="O213" s="146">
        <f t="shared" si="18"/>
        <v>-1.033989421659598E-2</v>
      </c>
      <c r="P213" s="146">
        <f t="shared" si="19"/>
        <v>1.033989421659598E-2</v>
      </c>
    </row>
    <row r="214" spans="1:16" x14ac:dyDescent="0.25">
      <c r="A214" s="18" t="s">
        <v>249</v>
      </c>
      <c r="B214" s="72">
        <v>39414</v>
      </c>
      <c r="C214" s="23">
        <v>4078.04</v>
      </c>
      <c r="D214" s="23">
        <v>4108.95</v>
      </c>
      <c r="E214" s="23">
        <v>4155</v>
      </c>
      <c r="F214" s="23">
        <v>4057.74</v>
      </c>
      <c r="G214" s="20">
        <f t="shared" si="14"/>
        <v>4240.3449999999993</v>
      </c>
      <c r="H214" s="20">
        <f t="shared" si="16"/>
        <v>4658.9663333333338</v>
      </c>
      <c r="I214" s="112">
        <f t="shared" si="15"/>
        <v>-3.8276366663561379E-2</v>
      </c>
      <c r="J214" s="38" t="str">
        <f t="shared" si="17"/>
        <v>X</v>
      </c>
      <c r="K214" s="17" t="str">
        <f>IF(OR(AND(J213="N",OR(I213&lt;R$2308,AND(I213&gt;R$2306, I213&lt;R$2305))), AND(J213="X", OR(I213&lt;R$2314, AND(I213&lt;R$2311,I213&gt;R$2312)))),"no","yes")</f>
        <v>yes</v>
      </c>
      <c r="O214" s="146">
        <f t="shared" si="18"/>
        <v>-7.5226030981150327E-3</v>
      </c>
      <c r="P214" s="146">
        <f t="shared" si="19"/>
        <v>7.5226030981150327E-3</v>
      </c>
    </row>
    <row r="215" spans="1:16" x14ac:dyDescent="0.25">
      <c r="A215" s="18" t="s">
        <v>249</v>
      </c>
      <c r="B215" s="72">
        <v>39415</v>
      </c>
      <c r="C215" s="23">
        <v>4185.2700000000004</v>
      </c>
      <c r="D215" s="23">
        <v>4078.04</v>
      </c>
      <c r="E215" s="23">
        <v>4187.2299999999996</v>
      </c>
      <c r="F215" s="23">
        <v>4059.37</v>
      </c>
      <c r="G215" s="20">
        <f t="shared" si="14"/>
        <v>4228.0535</v>
      </c>
      <c r="H215" s="20">
        <f t="shared" si="16"/>
        <v>4647.9923333333336</v>
      </c>
      <c r="I215" s="112">
        <f t="shared" si="15"/>
        <v>-1.0118958996143124E-2</v>
      </c>
      <c r="J215" s="38" t="str">
        <f t="shared" si="17"/>
        <v>X</v>
      </c>
      <c r="K215" s="17" t="str">
        <f>IF(OR(AND(J214="N",OR(I214&lt;R$2308,AND(I214&gt;R$2306, I214&lt;R$2305))), AND(J214="X", OR(I214&lt;R$2314, AND(I214&lt;R$2311,I214&gt;R$2312)))),"no","yes")</f>
        <v>yes</v>
      </c>
      <c r="O215" s="146">
        <f t="shared" si="18"/>
        <v>2.6294494413983349E-2</v>
      </c>
      <c r="P215" s="146">
        <f t="shared" si="19"/>
        <v>-2.6294494413983349E-2</v>
      </c>
    </row>
    <row r="216" spans="1:16" x14ac:dyDescent="0.25">
      <c r="A216" s="18" t="s">
        <v>249</v>
      </c>
      <c r="B216" s="72">
        <v>39416</v>
      </c>
      <c r="C216" s="23">
        <v>4122.93</v>
      </c>
      <c r="D216" s="23">
        <v>4185.2700000000004</v>
      </c>
      <c r="E216" s="23">
        <v>4196.6899999999996</v>
      </c>
      <c r="F216" s="23">
        <v>4113.42</v>
      </c>
      <c r="G216" s="20">
        <f t="shared" si="14"/>
        <v>4217.7184999999999</v>
      </c>
      <c r="H216" s="20">
        <f t="shared" si="16"/>
        <v>4635.0805000000009</v>
      </c>
      <c r="I216" s="112">
        <f t="shared" si="15"/>
        <v>-2.2473880132114044E-2</v>
      </c>
      <c r="J216" s="38" t="str">
        <f t="shared" si="17"/>
        <v>X</v>
      </c>
      <c r="K216" s="17" t="str">
        <f>IF(OR(AND(J215="N",OR(I215&lt;R$2308,AND(I215&gt;R$2306, I215&lt;R$2305))), AND(J215="X", OR(I215&lt;R$2314, AND(I215&lt;R$2311,I215&gt;R$2312)))),"no","yes")</f>
        <v>yes</v>
      </c>
      <c r="O216" s="146">
        <f t="shared" si="18"/>
        <v>-1.489509637371067E-2</v>
      </c>
      <c r="P216" s="146">
        <f t="shared" si="19"/>
        <v>1.489509637371067E-2</v>
      </c>
    </row>
    <row r="217" spans="1:16" x14ac:dyDescent="0.25">
      <c r="A217" s="18" t="s">
        <v>249</v>
      </c>
      <c r="B217" s="72">
        <v>39419</v>
      </c>
      <c r="C217" s="23">
        <v>4170.26</v>
      </c>
      <c r="D217" s="23">
        <v>4122.93</v>
      </c>
      <c r="E217" s="23">
        <v>4186.4799999999996</v>
      </c>
      <c r="F217" s="23">
        <v>4101.1000000000004</v>
      </c>
      <c r="G217" s="20">
        <f t="shared" si="14"/>
        <v>4208.1379999999999</v>
      </c>
      <c r="H217" s="20">
        <f t="shared" si="16"/>
        <v>4621.1043333333346</v>
      </c>
      <c r="I217" s="112">
        <f t="shared" si="15"/>
        <v>-9.0011306663421164E-3</v>
      </c>
      <c r="J217" s="38" t="str">
        <f t="shared" si="17"/>
        <v>X</v>
      </c>
      <c r="K217" s="17" t="str">
        <f>IF(OR(AND(J216="N",OR(I216&lt;R$2308,AND(I216&gt;R$2306, I216&lt;R$2305))), AND(J216="X", OR(I216&lt;R$2314, AND(I216&lt;R$2311,I216&gt;R$2312)))),"no","yes")</f>
        <v>yes</v>
      </c>
      <c r="O217" s="146">
        <f t="shared" si="18"/>
        <v>1.1479700116179492E-2</v>
      </c>
      <c r="P217" s="146">
        <f t="shared" si="19"/>
        <v>-1.1479700116179492E-2</v>
      </c>
    </row>
    <row r="218" spans="1:16" x14ac:dyDescent="0.25">
      <c r="A218" s="18" t="s">
        <v>249</v>
      </c>
      <c r="B218" s="72">
        <v>39420</v>
      </c>
      <c r="C218" s="23">
        <v>4194.0200000000004</v>
      </c>
      <c r="D218" s="23">
        <v>4170.26</v>
      </c>
      <c r="E218" s="23">
        <v>4209.04</v>
      </c>
      <c r="F218" s="23">
        <v>4174.79</v>
      </c>
      <c r="G218" s="20">
        <f t="shared" si="14"/>
        <v>4198.0884999999998</v>
      </c>
      <c r="H218" s="20">
        <f t="shared" si="16"/>
        <v>4607.9958333333352</v>
      </c>
      <c r="I218" s="112">
        <f t="shared" si="15"/>
        <v>-9.6913154641675714E-4</v>
      </c>
      <c r="J218" s="38" t="str">
        <f t="shared" si="17"/>
        <v>X</v>
      </c>
      <c r="K218" s="17" t="str">
        <f>IF(OR(AND(J217="N",OR(I217&lt;R$2308,AND(I217&gt;R$2306, I217&lt;R$2305))), AND(J217="X", OR(I217&lt;R$2314, AND(I217&lt;R$2311,I217&gt;R$2312)))),"no","yes")</f>
        <v>yes</v>
      </c>
      <c r="O218" s="146">
        <f t="shared" si="18"/>
        <v>5.6974864876531139E-3</v>
      </c>
      <c r="P218" s="146">
        <f t="shared" si="19"/>
        <v>-5.6974864876531139E-3</v>
      </c>
    </row>
    <row r="219" spans="1:16" x14ac:dyDescent="0.25">
      <c r="A219" s="18" t="s">
        <v>249</v>
      </c>
      <c r="B219" s="72">
        <v>39421</v>
      </c>
      <c r="C219" s="23">
        <v>4273.04</v>
      </c>
      <c r="D219" s="23">
        <v>4194.0200000000004</v>
      </c>
      <c r="E219" s="23">
        <v>4273.13</v>
      </c>
      <c r="F219" s="23">
        <v>4180.0600000000004</v>
      </c>
      <c r="G219" s="20">
        <f t="shared" si="14"/>
        <v>4192.4475000000002</v>
      </c>
      <c r="H219" s="20">
        <f t="shared" si="16"/>
        <v>4595.7010000000009</v>
      </c>
      <c r="I219" s="112">
        <f t="shared" si="15"/>
        <v>1.9223258013367994E-2</v>
      </c>
      <c r="J219" s="38" t="str">
        <f t="shared" si="17"/>
        <v>X</v>
      </c>
      <c r="K219" s="17" t="str">
        <f>IF(OR(AND(J218="N",OR(I218&lt;R$2308,AND(I218&gt;R$2306, I218&lt;R$2305))), AND(J218="X", OR(I218&lt;R$2314, AND(I218&lt;R$2311,I218&gt;R$2312)))),"no","yes")</f>
        <v>yes</v>
      </c>
      <c r="O219" s="146">
        <f t="shared" si="18"/>
        <v>1.8841111868803662E-2</v>
      </c>
      <c r="P219" s="146">
        <f t="shared" si="19"/>
        <v>-1.8841111868803662E-2</v>
      </c>
    </row>
    <row r="220" spans="1:16" x14ac:dyDescent="0.25">
      <c r="A220" s="18" t="s">
        <v>249</v>
      </c>
      <c r="B220" s="72">
        <v>39422</v>
      </c>
      <c r="C220" s="23">
        <v>4291.07</v>
      </c>
      <c r="D220" s="23">
        <v>4273.04</v>
      </c>
      <c r="E220" s="23">
        <v>4292.8999999999996</v>
      </c>
      <c r="F220" s="23">
        <v>4251.78</v>
      </c>
      <c r="G220" s="20">
        <f t="shared" si="14"/>
        <v>4196.7184999999981</v>
      </c>
      <c r="H220" s="20">
        <f t="shared" si="16"/>
        <v>4582.7935000000007</v>
      </c>
      <c r="I220" s="112">
        <f t="shared" si="15"/>
        <v>2.2482208420698591E-2</v>
      </c>
      <c r="J220" s="38" t="str">
        <f t="shared" si="17"/>
        <v>X</v>
      </c>
      <c r="K220" s="17" t="str">
        <f>IF(OR(AND(J219="N",OR(I219&lt;R$2308,AND(I219&gt;R$2306, I219&lt;R$2305))), AND(J219="X", OR(I219&lt;R$2314, AND(I219&lt;R$2311,I219&gt;R$2312)))),"no","yes")</f>
        <v>no</v>
      </c>
      <c r="O220" s="146">
        <f t="shared" si="18"/>
        <v>4.2194784041338362E-3</v>
      </c>
      <c r="P220" s="146">
        <f t="shared" si="19"/>
        <v>-4.2194784041338362E-3</v>
      </c>
    </row>
    <row r="221" spans="1:16" x14ac:dyDescent="0.25">
      <c r="A221" s="18" t="s">
        <v>249</v>
      </c>
      <c r="B221" s="72">
        <v>39423</v>
      </c>
      <c r="C221" s="23">
        <v>4362.22</v>
      </c>
      <c r="D221" s="23">
        <v>4291.07</v>
      </c>
      <c r="E221" s="23">
        <v>4362.22</v>
      </c>
      <c r="F221" s="23">
        <v>4291.87</v>
      </c>
      <c r="G221" s="20">
        <f t="shared" si="14"/>
        <v>4207.1675000000005</v>
      </c>
      <c r="H221" s="20">
        <f t="shared" si="16"/>
        <v>4573.1766666666663</v>
      </c>
      <c r="I221" s="112">
        <f t="shared" si="15"/>
        <v>3.6854368170508911E-2</v>
      </c>
      <c r="J221" s="38" t="str">
        <f t="shared" si="17"/>
        <v>X</v>
      </c>
      <c r="K221" s="17" t="str">
        <f>IF(OR(AND(J220="N",OR(I220&lt;R$2308,AND(I220&gt;R$2306, I220&lt;R$2305))), AND(J220="X", OR(I220&lt;R$2314, AND(I220&lt;R$2311,I220&gt;R$2312)))),"no","yes")</f>
        <v>no</v>
      </c>
      <c r="O221" s="146">
        <f t="shared" si="18"/>
        <v>1.6580946011134801E-2</v>
      </c>
      <c r="P221" s="146">
        <f t="shared" si="19"/>
        <v>-1.6580946011134801E-2</v>
      </c>
    </row>
    <row r="222" spans="1:16" x14ac:dyDescent="0.25">
      <c r="A222" s="18" t="s">
        <v>249</v>
      </c>
      <c r="B222" s="72">
        <v>39426</v>
      </c>
      <c r="C222" s="23">
        <v>4483.83</v>
      </c>
      <c r="D222" s="23">
        <v>4362.22</v>
      </c>
      <c r="E222" s="23">
        <v>4484.1099999999997</v>
      </c>
      <c r="F222" s="23">
        <v>4288.5</v>
      </c>
      <c r="G222" s="20">
        <f t="shared" si="14"/>
        <v>4226.4310000000005</v>
      </c>
      <c r="H222" s="20">
        <f t="shared" si="16"/>
        <v>4563.9248333333335</v>
      </c>
      <c r="I222" s="112">
        <f t="shared" si="15"/>
        <v>6.0902212765333141E-2</v>
      </c>
      <c r="J222" s="38" t="str">
        <f t="shared" si="17"/>
        <v>X</v>
      </c>
      <c r="K222" s="17" t="str">
        <f>IF(OR(AND(J221="N",OR(I221&lt;R$2308,AND(I221&gt;R$2306, I221&lt;R$2305))), AND(J221="X", OR(I221&lt;R$2314, AND(I221&lt;R$2311,I221&gt;R$2312)))),"no","yes")</f>
        <v>no</v>
      </c>
      <c r="O222" s="146">
        <f t="shared" si="18"/>
        <v>2.7878007069794597E-2</v>
      </c>
      <c r="P222" s="146">
        <f t="shared" si="19"/>
        <v>-2.7878007069794597E-2</v>
      </c>
    </row>
    <row r="223" spans="1:16" x14ac:dyDescent="0.25">
      <c r="A223" s="18" t="s">
        <v>249</v>
      </c>
      <c r="B223" s="72">
        <v>39427</v>
      </c>
      <c r="C223" s="23">
        <v>4534.9399999999996</v>
      </c>
      <c r="D223" s="23">
        <v>4483.83</v>
      </c>
      <c r="E223" s="23">
        <v>4535.1499999999996</v>
      </c>
      <c r="F223" s="23">
        <v>4464.24</v>
      </c>
      <c r="G223" s="20">
        <f t="shared" ref="G223:G286" si="20">AVERAGE(C204:C223)</f>
        <v>4247.4525000000003</v>
      </c>
      <c r="H223" s="20">
        <f t="shared" si="16"/>
        <v>4560.8686666666672</v>
      </c>
      <c r="I223" s="112">
        <f t="shared" ref="I223:I286" si="21">$C223/$G223-1</f>
        <v>6.7684688645723412E-2</v>
      </c>
      <c r="J223" s="38" t="str">
        <f t="shared" si="17"/>
        <v>X</v>
      </c>
      <c r="K223" s="17" t="str">
        <f>IF(OR(AND(J222="N",OR(I222&lt;R$2308,AND(I222&gt;R$2306, I222&lt;R$2305))), AND(J222="X", OR(I222&lt;R$2314, AND(I222&lt;R$2311,I222&gt;R$2312)))),"no","yes")</f>
        <v>no</v>
      </c>
      <c r="O223" s="146">
        <f t="shared" si="18"/>
        <v>1.1398737240261081E-2</v>
      </c>
      <c r="P223" s="146">
        <f t="shared" si="19"/>
        <v>-1.1398737240261081E-2</v>
      </c>
    </row>
    <row r="224" spans="1:16" x14ac:dyDescent="0.25">
      <c r="A224" s="18" t="s">
        <v>249</v>
      </c>
      <c r="B224" s="72">
        <v>39428</v>
      </c>
      <c r="C224" s="23">
        <v>4544.68</v>
      </c>
      <c r="D224" s="23">
        <v>4534.9399999999996</v>
      </c>
      <c r="E224" s="23">
        <v>4573.5200000000004</v>
      </c>
      <c r="F224" s="23">
        <v>4497.67</v>
      </c>
      <c r="G224" s="20">
        <f t="shared" si="20"/>
        <v>4261.4865000000009</v>
      </c>
      <c r="H224" s="20">
        <f t="shared" si="16"/>
        <v>4557.1005000000005</v>
      </c>
      <c r="I224" s="112">
        <f t="shared" si="21"/>
        <v>6.6454158660363971E-2</v>
      </c>
      <c r="J224" s="38" t="str">
        <f t="shared" si="17"/>
        <v>X</v>
      </c>
      <c r="K224" s="17" t="str">
        <f>IF(OR(AND(J223="N",OR(I223&lt;R$2308,AND(I223&gt;R$2306, I223&lt;R$2305))), AND(J223="X", OR(I223&lt;R$2314, AND(I223&lt;R$2311,I223&gt;R$2312)))),"no","yes")</f>
        <v>no</v>
      </c>
      <c r="O224" s="146">
        <f t="shared" si="18"/>
        <v>2.1477682174406709E-3</v>
      </c>
      <c r="P224" s="146">
        <f t="shared" si="19"/>
        <v>-2.1477682174406709E-3</v>
      </c>
    </row>
    <row r="225" spans="1:33" x14ac:dyDescent="0.25">
      <c r="A225" s="18" t="s">
        <v>249</v>
      </c>
      <c r="B225" s="72">
        <v>39429</v>
      </c>
      <c r="C225" s="23">
        <v>4402.6400000000003</v>
      </c>
      <c r="D225" s="23">
        <v>4544.68</v>
      </c>
      <c r="E225" s="23">
        <v>4564.3599999999997</v>
      </c>
      <c r="F225" s="23">
        <v>4401.13</v>
      </c>
      <c r="G225" s="20">
        <f t="shared" si="20"/>
        <v>4271.0835000000015</v>
      </c>
      <c r="H225" s="20">
        <f t="shared" si="16"/>
        <v>4549.2668333333331</v>
      </c>
      <c r="I225" s="112">
        <f t="shared" si="21"/>
        <v>3.0801668944191452E-2</v>
      </c>
      <c r="J225" s="38" t="str">
        <f t="shared" si="17"/>
        <v>X</v>
      </c>
      <c r="K225" s="17" t="str">
        <f>IF(OR(AND(J224="N",OR(I224&lt;R$2308,AND(I224&gt;R$2306, I224&lt;R$2305))), AND(J224="X", OR(I224&lt;R$2314, AND(I224&lt;R$2311,I224&gt;R$2312)))),"no","yes")</f>
        <v>no</v>
      </c>
      <c r="O225" s="146">
        <f t="shared" si="18"/>
        <v>-3.1254125703019775E-2</v>
      </c>
      <c r="P225" s="146">
        <f t="shared" si="19"/>
        <v>3.1254125703019775E-2</v>
      </c>
    </row>
    <row r="226" spans="1:33" x14ac:dyDescent="0.25">
      <c r="A226" s="18" t="s">
        <v>249</v>
      </c>
      <c r="B226" s="72">
        <v>39430</v>
      </c>
      <c r="C226" s="23">
        <v>4499.53</v>
      </c>
      <c r="D226" s="23">
        <v>4402.6400000000003</v>
      </c>
      <c r="E226" s="23">
        <v>4499.5600000000004</v>
      </c>
      <c r="F226" s="23">
        <v>4331.32</v>
      </c>
      <c r="G226" s="20">
        <f t="shared" si="20"/>
        <v>4285.1985000000004</v>
      </c>
      <c r="H226" s="20">
        <f t="shared" si="16"/>
        <v>4541.9808333333349</v>
      </c>
      <c r="I226" s="112">
        <f t="shared" si="21"/>
        <v>5.0016702843520333E-2</v>
      </c>
      <c r="J226" s="38" t="str">
        <f t="shared" si="17"/>
        <v>X</v>
      </c>
      <c r="K226" s="17" t="str">
        <f>IF(OR(AND(J225="N",OR(I225&lt;R$2308,AND(I225&gt;R$2306, I225&lt;R$2305))), AND(J225="X", OR(I225&lt;R$2314, AND(I225&lt;R$2311,I225&gt;R$2312)))),"no","yes")</f>
        <v>no</v>
      </c>
      <c r="O226" s="146">
        <f t="shared" si="18"/>
        <v>2.2007250195337225E-2</v>
      </c>
      <c r="P226" s="146">
        <f t="shared" si="19"/>
        <v>-2.2007250195337225E-2</v>
      </c>
    </row>
    <row r="227" spans="1:33" x14ac:dyDescent="0.25">
      <c r="A227" s="18" t="s">
        <v>249</v>
      </c>
      <c r="B227" s="72">
        <v>39433</v>
      </c>
      <c r="C227" s="23">
        <v>4506.04</v>
      </c>
      <c r="D227" s="23">
        <v>4499.53</v>
      </c>
      <c r="E227" s="23">
        <v>4564.25</v>
      </c>
      <c r="F227" s="23">
        <v>4498.96</v>
      </c>
      <c r="G227" s="20">
        <f t="shared" si="20"/>
        <v>4294.8365000000003</v>
      </c>
      <c r="H227" s="20">
        <f t="shared" si="16"/>
        <v>4532.9548333333341</v>
      </c>
      <c r="I227" s="112">
        <f t="shared" si="21"/>
        <v>4.9176144423658474E-2</v>
      </c>
      <c r="J227" s="38" t="str">
        <f t="shared" si="17"/>
        <v>X</v>
      </c>
      <c r="K227" s="17" t="str">
        <f>IF(OR(AND(J226="N",OR(I226&lt;R$2308,AND(I226&gt;R$2306, I226&lt;R$2305))), AND(J226="X", OR(I226&lt;R$2314, AND(I226&lt;R$2311,I226&gt;R$2312)))),"no","yes")</f>
        <v>no</v>
      </c>
      <c r="O227" s="146">
        <f t="shared" si="18"/>
        <v>1.4468177787458902E-3</v>
      </c>
      <c r="P227" s="146">
        <f t="shared" si="19"/>
        <v>-1.4468177787458902E-3</v>
      </c>
    </row>
    <row r="228" spans="1:33" x14ac:dyDescent="0.25">
      <c r="A228" s="18" t="s">
        <v>249</v>
      </c>
      <c r="B228" s="72">
        <v>39434</v>
      </c>
      <c r="C228" s="23">
        <v>4467.8100000000004</v>
      </c>
      <c r="D228" s="23">
        <v>4506.04</v>
      </c>
      <c r="E228" s="23">
        <v>4531.26</v>
      </c>
      <c r="F228" s="23">
        <v>4453.7700000000004</v>
      </c>
      <c r="G228" s="20">
        <f t="shared" si="20"/>
        <v>4299.6429999999991</v>
      </c>
      <c r="H228" s="20">
        <f t="shared" si="16"/>
        <v>4522.4810000000007</v>
      </c>
      <c r="I228" s="112">
        <f t="shared" si="21"/>
        <v>3.9111851844444212E-2</v>
      </c>
      <c r="J228" s="38" t="str">
        <f t="shared" si="17"/>
        <v>X</v>
      </c>
      <c r="K228" s="17" t="str">
        <f>IF(OR(AND(J227="N",OR(I227&lt;R$2308,AND(I227&gt;R$2306, I227&lt;R$2305))), AND(J227="X", OR(I227&lt;R$2314, AND(I227&lt;R$2311,I227&gt;R$2312)))),"no","yes")</f>
        <v>no</v>
      </c>
      <c r="O228" s="146">
        <f t="shared" si="18"/>
        <v>-8.4841679168403683E-3</v>
      </c>
      <c r="P228" s="146">
        <f t="shared" si="19"/>
        <v>8.4841679168403683E-3</v>
      </c>
    </row>
    <row r="229" spans="1:33" x14ac:dyDescent="0.25">
      <c r="A229" s="18" t="s">
        <v>249</v>
      </c>
      <c r="B229" s="72">
        <v>39435</v>
      </c>
      <c r="C229" s="23">
        <v>4565.62</v>
      </c>
      <c r="D229" s="23">
        <v>4467.8100000000004</v>
      </c>
      <c r="E229" s="23">
        <v>4575.41</v>
      </c>
      <c r="F229" s="23">
        <v>4490.7700000000004</v>
      </c>
      <c r="G229" s="20">
        <f t="shared" si="20"/>
        <v>4312.5029999999997</v>
      </c>
      <c r="H229" s="20">
        <f t="shared" si="16"/>
        <v>4514.7563333333346</v>
      </c>
      <c r="I229" s="112">
        <f t="shared" si="21"/>
        <v>5.8693756271010145E-2</v>
      </c>
      <c r="J229" s="38" t="str">
        <f t="shared" si="17"/>
        <v>X</v>
      </c>
      <c r="K229" s="17" t="str">
        <f>IF(OR(AND(J228="N",OR(I228&lt;R$2308,AND(I228&gt;R$2306, I228&lt;R$2305))), AND(J228="X", OR(I228&lt;R$2314, AND(I228&lt;R$2311,I228&gt;R$2312)))),"no","yes")</f>
        <v>no</v>
      </c>
      <c r="O229" s="146">
        <f t="shared" si="18"/>
        <v>2.1892157455218442E-2</v>
      </c>
      <c r="P229" s="146">
        <f t="shared" si="19"/>
        <v>-2.1892157455218442E-2</v>
      </c>
    </row>
    <row r="230" spans="1:33" x14ac:dyDescent="0.25">
      <c r="A230" s="18" t="s">
        <v>249</v>
      </c>
      <c r="B230" s="72">
        <v>39436</v>
      </c>
      <c r="C230" s="23">
        <v>4621.3900000000003</v>
      </c>
      <c r="D230" s="23">
        <v>4565.62</v>
      </c>
      <c r="E230" s="23">
        <v>4627.6899999999996</v>
      </c>
      <c r="F230" s="23">
        <v>4567.79</v>
      </c>
      <c r="G230" s="20">
        <f t="shared" si="20"/>
        <v>4337.9070000000002</v>
      </c>
      <c r="H230" s="20">
        <f t="shared" si="16"/>
        <v>4507.1281666666673</v>
      </c>
      <c r="I230" s="112">
        <f t="shared" si="21"/>
        <v>6.5350179245428741E-2</v>
      </c>
      <c r="J230" s="38" t="str">
        <f t="shared" si="17"/>
        <v>X</v>
      </c>
      <c r="K230" s="17" t="str">
        <f>IF(OR(AND(J229="N",OR(I229&lt;R$2308,AND(I229&gt;R$2306, I229&lt;R$2305))), AND(J229="X", OR(I229&lt;R$2314, AND(I229&lt;R$2311,I229&gt;R$2312)))),"no","yes")</f>
        <v>no</v>
      </c>
      <c r="O230" s="146">
        <f t="shared" si="18"/>
        <v>1.2215208449235959E-2</v>
      </c>
      <c r="P230" s="146">
        <f t="shared" si="19"/>
        <v>-1.2215208449235959E-2</v>
      </c>
    </row>
    <row r="231" spans="1:33" x14ac:dyDescent="0.25">
      <c r="A231" s="18" t="s">
        <v>249</v>
      </c>
      <c r="B231" s="72">
        <v>39437</v>
      </c>
      <c r="C231" s="23">
        <v>4691.53</v>
      </c>
      <c r="D231" s="23">
        <v>4621.3900000000003</v>
      </c>
      <c r="E231" s="23">
        <v>4692.12</v>
      </c>
      <c r="F231" s="23">
        <v>4602.1000000000004</v>
      </c>
      <c r="G231" s="20">
        <f t="shared" si="20"/>
        <v>4362.7844999999998</v>
      </c>
      <c r="H231" s="20">
        <f t="shared" si="16"/>
        <v>4501.5063333333346</v>
      </c>
      <c r="I231" s="112">
        <f t="shared" si="21"/>
        <v>7.5352220582978635E-2</v>
      </c>
      <c r="J231" s="38" t="str">
        <f t="shared" si="17"/>
        <v>X</v>
      </c>
      <c r="K231" s="17" t="str">
        <f>IF(OR(AND(J230="N",OR(I230&lt;R$2308,AND(I230&gt;R$2306, I230&lt;R$2305))), AND(J230="X", OR(I230&lt;R$2314, AND(I230&lt;R$2311,I230&gt;R$2312)))),"no","yes")</f>
        <v>no</v>
      </c>
      <c r="O231" s="146">
        <f t="shared" si="18"/>
        <v>1.517725186578045E-2</v>
      </c>
      <c r="P231" s="146">
        <f t="shared" si="19"/>
        <v>-1.517725186578045E-2</v>
      </c>
    </row>
    <row r="232" spans="1:33" x14ac:dyDescent="0.25">
      <c r="A232" s="18" t="s">
        <v>249</v>
      </c>
      <c r="B232" s="72">
        <v>39440</v>
      </c>
      <c r="C232" s="23">
        <v>4772.6400000000003</v>
      </c>
      <c r="D232" s="23">
        <v>4691.53</v>
      </c>
      <c r="E232" s="23">
        <v>4810.5600000000004</v>
      </c>
      <c r="F232" s="23">
        <v>4724.08</v>
      </c>
      <c r="G232" s="20">
        <f t="shared" si="20"/>
        <v>4393.8225000000002</v>
      </c>
      <c r="H232" s="20">
        <f t="shared" si="16"/>
        <v>4496.8048333333345</v>
      </c>
      <c r="I232" s="112">
        <f t="shared" si="21"/>
        <v>8.6215931572110716E-2</v>
      </c>
      <c r="J232" s="38" t="str">
        <f t="shared" si="17"/>
        <v>X</v>
      </c>
      <c r="K232" s="17" t="str">
        <f>IF(OR(AND(J231="N",OR(I231&lt;R$2308,AND(I231&gt;R$2306, I231&lt;R$2305))), AND(J231="X", OR(I231&lt;R$2314, AND(I231&lt;R$2311,I231&gt;R$2312)))),"no","yes")</f>
        <v>no</v>
      </c>
      <c r="O232" s="146">
        <f t="shared" si="18"/>
        <v>1.7288603078313702E-2</v>
      </c>
      <c r="P232" s="146">
        <f t="shared" si="19"/>
        <v>-1.7288603078313702E-2</v>
      </c>
    </row>
    <row r="233" spans="1:33" x14ac:dyDescent="0.25">
      <c r="A233" s="18" t="s">
        <v>249</v>
      </c>
      <c r="B233" s="72">
        <v>39441</v>
      </c>
      <c r="C233" s="23">
        <v>4815.21</v>
      </c>
      <c r="D233" s="23">
        <v>4772.6400000000003</v>
      </c>
      <c r="E233" s="23">
        <v>4820.43</v>
      </c>
      <c r="F233" s="23">
        <v>4755.01</v>
      </c>
      <c r="G233" s="20">
        <f t="shared" si="20"/>
        <v>4429.1355000000003</v>
      </c>
      <c r="H233" s="20">
        <f t="shared" si="16"/>
        <v>4493.5073333333357</v>
      </c>
      <c r="I233" s="112">
        <f t="shared" si="21"/>
        <v>8.7167010356761443E-2</v>
      </c>
      <c r="J233" s="38" t="str">
        <f t="shared" si="17"/>
        <v>X</v>
      </c>
      <c r="K233" s="17" t="str">
        <f>IF(OR(AND(J232="N",OR(I232&lt;R$2308,AND(I232&gt;R$2306, I232&lt;R$2305))), AND(J232="X", OR(I232&lt;R$2314, AND(I232&lt;R$2311,I232&gt;R$2312)))),"no","yes")</f>
        <v>yes</v>
      </c>
      <c r="O233" s="146">
        <f t="shared" si="18"/>
        <v>8.9195916725333113E-3</v>
      </c>
      <c r="P233" s="146">
        <f t="shared" si="19"/>
        <v>-8.9195916725333113E-3</v>
      </c>
    </row>
    <row r="234" spans="1:33" x14ac:dyDescent="0.25">
      <c r="A234" s="18" t="s">
        <v>249</v>
      </c>
      <c r="B234" s="72">
        <v>39442</v>
      </c>
      <c r="C234" s="23">
        <v>4912.84</v>
      </c>
      <c r="D234" s="23">
        <v>4815.21</v>
      </c>
      <c r="E234" s="23">
        <v>4912.84</v>
      </c>
      <c r="F234" s="23">
        <v>4829.59</v>
      </c>
      <c r="G234" s="20">
        <f t="shared" si="20"/>
        <v>4470.8755000000001</v>
      </c>
      <c r="H234" s="20">
        <f t="shared" si="16"/>
        <v>4493.1793333333344</v>
      </c>
      <c r="I234" s="112">
        <f t="shared" si="21"/>
        <v>9.8854128235062788E-2</v>
      </c>
      <c r="J234" s="38" t="str">
        <f t="shared" si="17"/>
        <v>X</v>
      </c>
      <c r="K234" s="17" t="str">
        <f>IF(OR(AND(J233="N",OR(I233&lt;R$2308,AND(I233&gt;R$2306, I233&lt;R$2305))), AND(J233="X", OR(I233&lt;R$2314, AND(I233&lt;R$2311,I233&gt;R$2312)))),"no","yes")</f>
        <v>yes</v>
      </c>
      <c r="O234" s="146">
        <f t="shared" si="18"/>
        <v>2.0275335862818045E-2</v>
      </c>
      <c r="P234" s="146">
        <f t="shared" si="19"/>
        <v>-2.0275335862818045E-2</v>
      </c>
      <c r="V234" s="66" t="s">
        <v>574</v>
      </c>
    </row>
    <row r="235" spans="1:33" x14ac:dyDescent="0.25">
      <c r="A235" s="18" t="s">
        <v>249</v>
      </c>
      <c r="B235" s="72">
        <v>39443</v>
      </c>
      <c r="C235" s="23">
        <v>4963.45</v>
      </c>
      <c r="D235" s="23">
        <v>4912.84</v>
      </c>
      <c r="E235" s="23">
        <v>4987.21</v>
      </c>
      <c r="F235" s="23">
        <v>4932.92</v>
      </c>
      <c r="G235" s="20">
        <f t="shared" si="20"/>
        <v>4509.7844999999998</v>
      </c>
      <c r="H235" s="20">
        <f t="shared" si="16"/>
        <v>4493.0248333333338</v>
      </c>
      <c r="I235" s="112">
        <f t="shared" si="21"/>
        <v>0.10059582669637535</v>
      </c>
      <c r="J235" s="38" t="str">
        <f t="shared" si="17"/>
        <v>N</v>
      </c>
      <c r="K235" s="17" t="str">
        <f>IF(OR(AND(J234="N",OR(I234&lt;R$2308,AND(I234&gt;R$2306, I234&lt;R$2305))), AND(J234="X", OR(I234&lt;R$2314, AND(I234&lt;R$2311,I234&gt;R$2312)))),"no","yes")</f>
        <v>yes</v>
      </c>
      <c r="O235" s="146">
        <f t="shared" si="18"/>
        <v>1.0301577091865299E-2</v>
      </c>
      <c r="P235" s="146">
        <f t="shared" si="19"/>
        <v>-1.0301577091865299E-2</v>
      </c>
    </row>
    <row r="236" spans="1:33" x14ac:dyDescent="0.25">
      <c r="A236" s="18" t="s">
        <v>249</v>
      </c>
      <c r="B236" s="72">
        <v>39444</v>
      </c>
      <c r="C236" s="23">
        <v>4947.6000000000004</v>
      </c>
      <c r="D236" s="23">
        <v>4963.45</v>
      </c>
      <c r="E236" s="23">
        <v>4984.21</v>
      </c>
      <c r="F236" s="23">
        <v>4927.6400000000003</v>
      </c>
      <c r="G236" s="20">
        <f t="shared" si="20"/>
        <v>4551.018</v>
      </c>
      <c r="H236" s="20">
        <f t="shared" si="16"/>
        <v>4490.757333333333</v>
      </c>
      <c r="I236" s="112">
        <f t="shared" si="21"/>
        <v>8.7141382433556736E-2</v>
      </c>
      <c r="J236" s="38" t="str">
        <f t="shared" si="17"/>
        <v>N</v>
      </c>
      <c r="K236" s="17" t="str">
        <f>IF(OR(AND(J235="N",OR(I235&lt;R$2308,AND(I235&gt;R$2306, I235&lt;R$2305))), AND(J235="X", OR(I235&lt;R$2314, AND(I235&lt;R$2311,I235&gt;R$2312)))),"no","yes")</f>
        <v>no</v>
      </c>
      <c r="O236" s="146">
        <f t="shared" si="18"/>
        <v>-3.1933433398139144E-3</v>
      </c>
      <c r="P236" s="146">
        <f t="shared" si="19"/>
        <v>3.1933433398139144E-3</v>
      </c>
      <c r="R236" s="162">
        <v>11.52</v>
      </c>
      <c r="S236" s="39">
        <f>V2265</f>
        <v>19.509830529450667</v>
      </c>
      <c r="T236" s="6">
        <f>U2292</f>
        <v>-0.14266037655818009</v>
      </c>
    </row>
    <row r="237" spans="1:33" x14ac:dyDescent="0.25">
      <c r="A237" s="18" t="s">
        <v>249</v>
      </c>
      <c r="B237" s="72">
        <v>39449</v>
      </c>
      <c r="C237" s="23">
        <v>5123.93</v>
      </c>
      <c r="D237" s="23">
        <v>4947.6000000000004</v>
      </c>
      <c r="E237" s="23">
        <v>5125.32</v>
      </c>
      <c r="F237" s="23">
        <v>4960.3500000000004</v>
      </c>
      <c r="G237" s="20">
        <f t="shared" si="20"/>
        <v>4598.7015000000001</v>
      </c>
      <c r="H237" s="20">
        <f t="shared" si="16"/>
        <v>4491.3461666666672</v>
      </c>
      <c r="I237" s="112">
        <f t="shared" si="21"/>
        <v>0.1142123488554323</v>
      </c>
      <c r="J237" s="38" t="str">
        <f t="shared" si="17"/>
        <v>N</v>
      </c>
      <c r="K237" s="17" t="str">
        <f>IF(OR(AND(J236="N",OR(I236&lt;R$2308,AND(I236&gt;R$2306, I236&lt;R$2305))), AND(J236="X", OR(I236&lt;R$2314, AND(I236&lt;R$2311,I236&gt;R$2312)))),"no","yes")</f>
        <v>no</v>
      </c>
      <c r="O237" s="146">
        <f t="shared" si="18"/>
        <v>3.563950198075827E-2</v>
      </c>
      <c r="P237" s="146">
        <f t="shared" si="19"/>
        <v>-3.563950198075827E-2</v>
      </c>
      <c r="Z237" s="127" t="s">
        <v>544</v>
      </c>
    </row>
    <row r="238" spans="1:33" x14ac:dyDescent="0.25">
      <c r="A238" s="18" t="s">
        <v>249</v>
      </c>
      <c r="B238" s="72">
        <v>39450</v>
      </c>
      <c r="C238" s="23">
        <v>5230.75</v>
      </c>
      <c r="D238" s="23">
        <v>5123.93</v>
      </c>
      <c r="E238" s="23">
        <v>5241.55</v>
      </c>
      <c r="F238" s="23">
        <v>5110.53</v>
      </c>
      <c r="G238" s="20">
        <f t="shared" si="20"/>
        <v>4650.5380000000005</v>
      </c>
      <c r="H238" s="20">
        <f t="shared" si="16"/>
        <v>4492.8271666666678</v>
      </c>
      <c r="I238" s="112">
        <f t="shared" si="21"/>
        <v>0.12476233932504144</v>
      </c>
      <c r="J238" s="38" t="str">
        <f t="shared" si="17"/>
        <v>N</v>
      </c>
      <c r="K238" s="17" t="str">
        <f>IF(OR(AND(J237="N",OR(I237&lt;R$2308,AND(I237&gt;R$2306, I237&lt;R$2305))), AND(J237="X", OR(I237&lt;R$2314, AND(I237&lt;R$2311,I237&gt;R$2312)))),"no","yes")</f>
        <v>no</v>
      </c>
      <c r="O238" s="146">
        <f t="shared" si="18"/>
        <v>2.084727933441699E-2</v>
      </c>
      <c r="P238" s="146">
        <f t="shared" si="19"/>
        <v>-2.084727933441699E-2</v>
      </c>
      <c r="Z238" s="127" t="s">
        <v>568</v>
      </c>
    </row>
    <row r="239" spans="1:33" x14ac:dyDescent="0.25">
      <c r="A239" s="18" t="s">
        <v>249</v>
      </c>
      <c r="B239" s="72">
        <v>39451</v>
      </c>
      <c r="C239" s="23">
        <v>5243.03</v>
      </c>
      <c r="D239" s="23">
        <v>5230.75</v>
      </c>
      <c r="E239" s="23">
        <v>5246.11</v>
      </c>
      <c r="F239" s="23">
        <v>5171.3999999999996</v>
      </c>
      <c r="G239" s="20">
        <f t="shared" si="20"/>
        <v>4699.0375000000004</v>
      </c>
      <c r="H239" s="20">
        <f t="shared" si="16"/>
        <v>4495.0593333333345</v>
      </c>
      <c r="I239" s="112">
        <f t="shared" si="21"/>
        <v>0.11576679266764733</v>
      </c>
      <c r="J239" s="38" t="str">
        <f t="shared" si="17"/>
        <v>N</v>
      </c>
      <c r="K239" s="17" t="str">
        <f>IF(OR(AND(J238="N",OR(I238&lt;R$2308,AND(I238&gt;R$2306, I238&lt;R$2305))), AND(J238="X", OR(I238&lt;R$2314, AND(I238&lt;R$2311,I238&gt;R$2312)))),"no","yes")</f>
        <v>yes</v>
      </c>
      <c r="O239" s="146">
        <f t="shared" si="18"/>
        <v>2.3476556899104661E-3</v>
      </c>
      <c r="P239" s="146">
        <f t="shared" si="19"/>
        <v>-2.3476556899104661E-3</v>
      </c>
      <c r="Z239" s="127" t="s">
        <v>569</v>
      </c>
    </row>
    <row r="240" spans="1:33" x14ac:dyDescent="0.25">
      <c r="A240" s="21" t="s">
        <v>249</v>
      </c>
      <c r="B240" s="73">
        <v>39454</v>
      </c>
      <c r="C240" s="23">
        <v>5347.81</v>
      </c>
      <c r="D240" s="23">
        <v>5243.03</v>
      </c>
      <c r="E240" s="23">
        <v>5358.59</v>
      </c>
      <c r="F240" s="23">
        <v>5222.2</v>
      </c>
      <c r="G240" s="40">
        <f t="shared" si="20"/>
        <v>4751.8744999999999</v>
      </c>
      <c r="H240" s="40">
        <f t="shared" si="16"/>
        <v>4500.7645000000011</v>
      </c>
      <c r="I240" s="112">
        <f t="shared" si="21"/>
        <v>0.12541061427443023</v>
      </c>
      <c r="J240" s="41" t="str">
        <f t="shared" si="17"/>
        <v>N</v>
      </c>
      <c r="K240" s="17" t="str">
        <f>IF(OR(AND(J239="N",OR(I239&lt;R$2308,AND(I239&gt;R$2306, I239&lt;R$2305))), AND(J239="X", OR(I239&lt;R$2314, AND(I239&lt;R$2311,I239&gt;R$2312)))),"no","yes")</f>
        <v>no</v>
      </c>
      <c r="O240" s="146">
        <f t="shared" si="18"/>
        <v>1.9984627209838735E-2</v>
      </c>
      <c r="P240" s="146">
        <f t="shared" si="19"/>
        <v>-1.9984627209838735E-2</v>
      </c>
      <c r="Q240" s="88"/>
      <c r="R240" s="11"/>
      <c r="S240" s="11"/>
      <c r="T240" s="14"/>
      <c r="U240" s="14"/>
      <c r="V240" s="142">
        <v>1</v>
      </c>
      <c r="W240" s="14"/>
      <c r="X240" s="14">
        <f>V240/MAX(V$240:V240)-1</f>
        <v>0</v>
      </c>
      <c r="Y240" s="14"/>
      <c r="Z240" s="129">
        <v>1</v>
      </c>
      <c r="AA240" s="14"/>
      <c r="AB240" s="14">
        <f>Z240/MAX(Z$240:Z240)-1</f>
        <v>0</v>
      </c>
      <c r="AC240" s="14"/>
      <c r="AD240" s="11"/>
      <c r="AE240" s="14"/>
      <c r="AF240" s="13"/>
      <c r="AG240" s="13"/>
    </row>
    <row r="241" spans="1:34" x14ac:dyDescent="0.25">
      <c r="A241" s="18" t="s">
        <v>249</v>
      </c>
      <c r="B241" s="72">
        <v>39455</v>
      </c>
      <c r="C241" s="23">
        <v>5200.55</v>
      </c>
      <c r="D241" s="23">
        <v>5347.81</v>
      </c>
      <c r="E241" s="23">
        <v>5367.54</v>
      </c>
      <c r="F241" s="23">
        <v>5158.12</v>
      </c>
      <c r="G241" s="20">
        <f t="shared" si="20"/>
        <v>4793.7909999999993</v>
      </c>
      <c r="H241" s="20">
        <f t="shared" si="16"/>
        <v>4505.9171666666671</v>
      </c>
      <c r="I241" s="112">
        <f t="shared" si="21"/>
        <v>8.4851216917884109E-2</v>
      </c>
      <c r="J241" s="38" t="str">
        <f t="shared" si="17"/>
        <v>N</v>
      </c>
      <c r="K241" s="17" t="str">
        <f>IF(OR(AND(J240="N",OR(I240&lt;R$2308,AND(I240&gt;R$2306, I240&lt;R$2305))), AND(J240="X", OR(I240&lt;R$2314, AND(I240&lt;R$2311,I240&gt;R$2312)))),"no","yes")</f>
        <v>yes</v>
      </c>
      <c r="O241" s="146">
        <f t="shared" si="18"/>
        <v>-2.7536505597618555E-2</v>
      </c>
      <c r="P241" s="146">
        <f t="shared" si="19"/>
        <v>2.7536505597618555E-2</v>
      </c>
      <c r="Q241" s="86">
        <f t="shared" ref="Q241:Q304" si="22">IF(J241="N",0.009,0.018)</f>
        <v>8.9999999999999993E-3</v>
      </c>
      <c r="R241" s="39">
        <f>(SUM(C222:C240)+Q241*SUM(C222:C240))/(19-Q241)*(1-J$2305)</f>
        <v>4817.616103943973</v>
      </c>
      <c r="S241" s="39">
        <f>(SUM(C222:C240)+Q241*SUM(C222:C240))/(19-Q241)*(1+J$2305)</f>
        <v>4817.616103943973</v>
      </c>
      <c r="T241" s="17">
        <f>IF(AND(K241="no",R241&lt;E241, R241&gt;F241,J$2308="yes"),MAX(R241*(1-J$2306),F241)/D241-1,IF(AND(K241="yes",S241&gt;F241, S241&lt;E241,J$2307="yes"),1-MIN(S241*(1+J$2306),E241)/D241,0))</f>
        <v>0</v>
      </c>
      <c r="U241" s="6">
        <f>IF(T241=0,0,IF(K241="yes",T241-P241,T241-O241))</f>
        <v>0</v>
      </c>
      <c r="V241" s="66">
        <f>IF(K241="yes",V240, IF(T241&lt;&gt;0, V240*(1+T241),V240*(1+O241)))</f>
        <v>1</v>
      </c>
      <c r="W241" s="6">
        <f>V241/V240-1</f>
        <v>0</v>
      </c>
      <c r="X241" s="17">
        <f>V241/MAX(V$240:V241)-1</f>
        <v>0</v>
      </c>
      <c r="Z241" s="66">
        <f>IF(T241&lt;&gt;0,Z240*(1+T241),IF(K241="no",Z240*(1+O241),Z240*(1+P241)))</f>
        <v>1.0275365055976184</v>
      </c>
      <c r="AA241" s="6">
        <f>Z241/Z240-1</f>
        <v>2.7536505597618444E-2</v>
      </c>
      <c r="AB241" s="17">
        <f>Z241/MAX(Z$240:Z241)-1</f>
        <v>0</v>
      </c>
    </row>
    <row r="242" spans="1:34" x14ac:dyDescent="0.25">
      <c r="A242" s="18" t="s">
        <v>249</v>
      </c>
      <c r="B242" s="72">
        <v>39456</v>
      </c>
      <c r="C242" s="23">
        <v>5356.48</v>
      </c>
      <c r="D242" s="23">
        <v>5200.55</v>
      </c>
      <c r="E242" s="23">
        <v>5356.48</v>
      </c>
      <c r="F242" s="23">
        <v>5167.34</v>
      </c>
      <c r="G242" s="20">
        <f t="shared" si="20"/>
        <v>4837.423499999999</v>
      </c>
      <c r="H242" s="20">
        <f t="shared" si="16"/>
        <v>4513.6818333333331</v>
      </c>
      <c r="I242" s="112">
        <f t="shared" si="21"/>
        <v>0.10730019813233227</v>
      </c>
      <c r="J242" s="38" t="str">
        <f t="shared" si="17"/>
        <v>N</v>
      </c>
      <c r="K242" s="17" t="str">
        <f>IF(OR(AND(J241="N",OR(I241&lt;R$2308,AND(I241&gt;R$2306, I241&lt;R$2305))), AND(J241="X", OR(I241&lt;R$2314, AND(I241&lt;R$2311,I241&gt;R$2312)))),"no","yes")</f>
        <v>no</v>
      </c>
      <c r="O242" s="146">
        <f t="shared" si="18"/>
        <v>2.9983367143859629E-2</v>
      </c>
      <c r="P242" s="146">
        <f t="shared" si="19"/>
        <v>-2.9983367143859629E-2</v>
      </c>
      <c r="Q242" s="86">
        <f t="shared" si="22"/>
        <v>8.9999999999999993E-3</v>
      </c>
      <c r="R242" s="39">
        <f>(SUM(C223:C241)+Q242*SUM(C223:C241))/(19-Q242)*(1-J$2305)</f>
        <v>4855.6957458796269</v>
      </c>
      <c r="S242" s="39">
        <f>(SUM(C223:C241)+Q242*SUM(C223:C241))/(19-Q242)*(1+J$2305)</f>
        <v>4855.6957458796269</v>
      </c>
      <c r="T242" s="17">
        <f>IF(AND(K242="no",R242&lt;E242, R242&gt;F242,J$2308="yes"),MAX(R242*(1-J$2306),F242)/D242-1,IF(AND(K242="yes",S242&gt;F242, S242&lt;E242,J$2307="yes"),1-MIN(S242*(1+J$2306),E242)/D242,0))</f>
        <v>0</v>
      </c>
      <c r="U242" s="6">
        <f t="shared" ref="U242:U305" si="23">IF(T242=0,0,IF(K242="yes",T242-P242,T242-O242))</f>
        <v>0</v>
      </c>
      <c r="V242" s="66">
        <f t="shared" ref="V242:V305" si="24">IF(K242="yes",V241, IF(T242&lt;&gt;0, V241*(1+T242),V241*(1+O242)))</f>
        <v>1.0299833671438596</v>
      </c>
      <c r="W242" s="6">
        <f t="shared" ref="W242:W305" si="25">V242/V241-1</f>
        <v>2.9983367143859629E-2</v>
      </c>
      <c r="X242" s="17">
        <f>V242/MAX(V$240:V242)-1</f>
        <v>0</v>
      </c>
      <c r="Z242" s="66">
        <f t="shared" ref="Z242:Z305" si="26">IF(T242&lt;&gt;0,Z241*(1+T242),IF(K242="no",Z241*(1+O242),Z241*(1+P242)))</f>
        <v>1.0583455098986705</v>
      </c>
      <c r="AA242" s="6">
        <f t="shared" ref="AA242:AA305" si="27">Z242/Z241-1</f>
        <v>2.9983367143859629E-2</v>
      </c>
      <c r="AB242" s="17">
        <f>Z242/MAX(Z$240:Z242)-1</f>
        <v>0</v>
      </c>
    </row>
    <row r="243" spans="1:34" x14ac:dyDescent="0.25">
      <c r="A243" s="18" t="s">
        <v>249</v>
      </c>
      <c r="B243" s="72">
        <v>39457</v>
      </c>
      <c r="C243" s="23">
        <v>5382.33</v>
      </c>
      <c r="D243" s="23">
        <v>5356.48</v>
      </c>
      <c r="E243" s="23">
        <v>5438.31</v>
      </c>
      <c r="F243" s="23">
        <v>5354.86</v>
      </c>
      <c r="G243" s="20">
        <f t="shared" si="20"/>
        <v>4879.7929999999997</v>
      </c>
      <c r="H243" s="20">
        <f t="shared" si="16"/>
        <v>4520.9946666666665</v>
      </c>
      <c r="I243" s="112">
        <f t="shared" si="21"/>
        <v>0.10298326178999817</v>
      </c>
      <c r="J243" s="38" t="str">
        <f t="shared" si="17"/>
        <v>N</v>
      </c>
      <c r="K243" s="17" t="str">
        <f>IF(OR(AND(J242="N",OR(I242&lt;R$2308,AND(I242&gt;R$2306, I242&lt;R$2305))), AND(J242="X", OR(I242&lt;R$2314, AND(I242&lt;R$2311,I242&gt;R$2312)))),"no","yes")</f>
        <v>no</v>
      </c>
      <c r="O243" s="146">
        <f t="shared" si="18"/>
        <v>4.8259304617959131E-3</v>
      </c>
      <c r="P243" s="146">
        <f t="shared" si="19"/>
        <v>-4.8259304617959131E-3</v>
      </c>
      <c r="Q243" s="86">
        <f t="shared" si="22"/>
        <v>8.9999999999999993E-3</v>
      </c>
      <c r="R243" s="39">
        <f>(SUM(C224:C242)+Q243*SUM(C224:C242))/(19-Q243)*(1-J$2305)</f>
        <v>4899.3445195092409</v>
      </c>
      <c r="S243" s="39">
        <f>(SUM(C224:C242)+Q243*SUM(C224:C242))/(19-Q243)*(1+J$2305)</f>
        <v>4899.3445195092409</v>
      </c>
      <c r="T243" s="17">
        <f>IF(AND(K243="no",R243&lt;E243, R243&gt;F243,J$2308="yes"),MAX(R243*(1-J$2306),F243)/D243-1,IF(AND(K243="yes",S243&gt;F243, S243&lt;E243,J$2307="yes"),1-MIN(S243*(1+J$2306),E243)/D243,0))</f>
        <v>0</v>
      </c>
      <c r="U243" s="6">
        <f t="shared" si="23"/>
        <v>0</v>
      </c>
      <c r="V243" s="66">
        <f t="shared" si="24"/>
        <v>1.0349539952505022</v>
      </c>
      <c r="W243" s="6">
        <f t="shared" si="25"/>
        <v>4.8259304617959131E-3</v>
      </c>
      <c r="X243" s="17">
        <f>V243/MAX(V$240:V243)-1</f>
        <v>0</v>
      </c>
      <c r="Z243" s="66">
        <f t="shared" si="26"/>
        <v>1.0634530117339953</v>
      </c>
      <c r="AA243" s="6">
        <f t="shared" si="27"/>
        <v>4.8259304617959131E-3</v>
      </c>
      <c r="AB243" s="17">
        <f>Z243/MAX(Z$240:Z243)-1</f>
        <v>0</v>
      </c>
    </row>
    <row r="244" spans="1:34" x14ac:dyDescent="0.25">
      <c r="A244" s="18" t="s">
        <v>249</v>
      </c>
      <c r="B244" s="72">
        <v>39458</v>
      </c>
      <c r="C244" s="23">
        <v>5376.8</v>
      </c>
      <c r="D244" s="23">
        <v>5382.33</v>
      </c>
      <c r="E244" s="23">
        <v>5392.27</v>
      </c>
      <c r="F244" s="23">
        <v>5290.71</v>
      </c>
      <c r="G244" s="20">
        <f t="shared" si="20"/>
        <v>4921.3989999999994</v>
      </c>
      <c r="H244" s="20">
        <f t="shared" si="16"/>
        <v>4528.4489999999996</v>
      </c>
      <c r="I244" s="112">
        <f t="shared" si="21"/>
        <v>9.2534866610084032E-2</v>
      </c>
      <c r="J244" s="38" t="str">
        <f t="shared" si="17"/>
        <v>N</v>
      </c>
      <c r="K244" s="17" t="str">
        <f>IF(OR(AND(J243="N",OR(I243&lt;R$2308,AND(I243&gt;R$2306, I243&lt;R$2305))), AND(J243="X", OR(I243&lt;R$2314, AND(I243&lt;R$2311,I243&gt;R$2312)))),"no","yes")</f>
        <v>no</v>
      </c>
      <c r="O244" s="146">
        <f t="shared" si="18"/>
        <v>-1.0274360732247523E-3</v>
      </c>
      <c r="P244" s="146">
        <f t="shared" si="19"/>
        <v>1.0274360732247523E-3</v>
      </c>
      <c r="Q244" s="86">
        <f t="shared" si="22"/>
        <v>8.9999999999999993E-3</v>
      </c>
      <c r="R244" s="39">
        <f>(SUM(C225:C243)+Q244*SUM(C225:C243))/(19-Q244)*(1-J$2305)</f>
        <v>4943.8492243694382</v>
      </c>
      <c r="S244" s="39">
        <f>(SUM(C225:C243)+Q244*SUM(C225:C243))/(19-Q244)*(1+J$2305)</f>
        <v>4943.8492243694382</v>
      </c>
      <c r="T244" s="17">
        <f>IF(AND(K244="no",R244&lt;E244, R244&gt;F244,J$2308="yes"),MAX(R244*(1-J$2306),F244)/D244-1,IF(AND(K244="yes",S244&gt;F244, S244&lt;E244,J$2307="yes"),1-MIN(S244*(1+J$2306),E244)/D244,0))</f>
        <v>0</v>
      </c>
      <c r="U244" s="6">
        <f t="shared" si="23"/>
        <v>0</v>
      </c>
      <c r="V244" s="66">
        <f t="shared" si="24"/>
        <v>1.0338906461816537</v>
      </c>
      <c r="W244" s="6">
        <f t="shared" si="25"/>
        <v>-1.0274360732248633E-3</v>
      </c>
      <c r="X244" s="17">
        <f>V244/MAX(V$240:V244)-1</f>
        <v>-1.0274360732248633E-3</v>
      </c>
      <c r="Z244" s="66">
        <f t="shared" si="26"/>
        <v>1.0623603817475602</v>
      </c>
      <c r="AA244" s="6">
        <f t="shared" si="27"/>
        <v>-1.0274360732248633E-3</v>
      </c>
      <c r="AB244" s="17">
        <f>Z244/MAX(Z$240:Z244)-1</f>
        <v>-1.0274360732248633E-3</v>
      </c>
    </row>
    <row r="245" spans="1:34" x14ac:dyDescent="0.25">
      <c r="A245" s="18" t="s">
        <v>249</v>
      </c>
      <c r="B245" s="72">
        <v>39461</v>
      </c>
      <c r="C245" s="23">
        <v>5445.1</v>
      </c>
      <c r="D245" s="23">
        <v>5376.8</v>
      </c>
      <c r="E245" s="23">
        <v>5450.89</v>
      </c>
      <c r="F245" s="23">
        <v>5368.48</v>
      </c>
      <c r="G245" s="20">
        <f t="shared" si="20"/>
        <v>4973.5219999999999</v>
      </c>
      <c r="H245" s="20">
        <f t="shared" si="16"/>
        <v>4538.9596666666666</v>
      </c>
      <c r="I245" s="112">
        <f t="shared" si="21"/>
        <v>9.4817716700559496E-2</v>
      </c>
      <c r="J245" s="38" t="str">
        <f t="shared" si="17"/>
        <v>N</v>
      </c>
      <c r="K245" s="17" t="str">
        <f>IF(OR(AND(J244="N",OR(I244&lt;R$2308,AND(I244&gt;R$2306, I244&lt;R$2305))), AND(J244="X", OR(I244&lt;R$2314, AND(I244&lt;R$2311,I244&gt;R$2312)))),"no","yes")</f>
        <v>no</v>
      </c>
      <c r="O245" s="146">
        <f t="shared" si="18"/>
        <v>1.2702722809105893E-2</v>
      </c>
      <c r="P245" s="146">
        <f t="shared" si="19"/>
        <v>-1.2702722809105893E-2</v>
      </c>
      <c r="Q245" s="86">
        <f t="shared" si="22"/>
        <v>8.9999999999999993E-3</v>
      </c>
      <c r="R245" s="39">
        <f>(SUM(C226:C244)+Q245*SUM(C226:C244))/(19-Q245)*(1-J$2305)</f>
        <v>4995.6067642567532</v>
      </c>
      <c r="S245" s="39">
        <f>(SUM(C226:C244)+Q245*SUM(C226:C244))/(19-Q245)*(1+J$2305)</f>
        <v>4995.6067642567532</v>
      </c>
      <c r="T245" s="17">
        <f>IF(AND(K245="no",R245&lt;E245, R245&gt;F245,J$2308="yes"),MAX(R245*(1-J$2306),F245)/D245-1,IF(AND(K245="yes",S245&gt;F245, S245&lt;E245,J$2307="yes"),1-MIN(S245*(1+J$2306),E245)/D245,0))</f>
        <v>0</v>
      </c>
      <c r="U245" s="6">
        <f t="shared" si="23"/>
        <v>0</v>
      </c>
      <c r="V245" s="66">
        <f t="shared" si="24"/>
        <v>1.0470238724750267</v>
      </c>
      <c r="W245" s="6">
        <f t="shared" si="25"/>
        <v>1.2702722809105893E-2</v>
      </c>
      <c r="X245" s="17">
        <f>V245/MAX(V$240:V245)-1</f>
        <v>0</v>
      </c>
      <c r="Z245" s="66">
        <f t="shared" si="26"/>
        <v>1.0758552512002755</v>
      </c>
      <c r="AA245" s="6">
        <f t="shared" si="27"/>
        <v>1.2702722809105893E-2</v>
      </c>
      <c r="AB245" s="17">
        <f>Z245/MAX(Z$240:Z245)-1</f>
        <v>0</v>
      </c>
    </row>
    <row r="246" spans="1:34" s="140" customFormat="1" x14ac:dyDescent="0.25">
      <c r="A246" s="132" t="s">
        <v>249</v>
      </c>
      <c r="B246" s="133">
        <v>39462</v>
      </c>
      <c r="C246" s="23">
        <v>5487.09</v>
      </c>
      <c r="D246" s="23">
        <v>5445.1</v>
      </c>
      <c r="E246" s="23">
        <v>5495.39</v>
      </c>
      <c r="F246" s="23">
        <v>5418.12</v>
      </c>
      <c r="G246" s="134">
        <f t="shared" si="20"/>
        <v>5022.8999999999996</v>
      </c>
      <c r="H246" s="134">
        <f t="shared" si="16"/>
        <v>4550.1786666666676</v>
      </c>
      <c r="I246" s="135">
        <f t="shared" si="21"/>
        <v>9.2414740488562463E-2</v>
      </c>
      <c r="J246" s="136" t="str">
        <f t="shared" si="17"/>
        <v>N</v>
      </c>
      <c r="K246" s="17" t="str">
        <f>IF(OR(AND(J245="N",OR(I245&lt;R$2308,AND(I245&gt;R$2306, I245&lt;R$2305))), AND(J245="X", OR(I245&lt;R$2314, AND(I245&lt;R$2311,I245&gt;R$2312)))),"no","yes")</f>
        <v>no</v>
      </c>
      <c r="L246" s="132"/>
      <c r="M246" s="132"/>
      <c r="N246" s="132"/>
      <c r="O246" s="146">
        <f t="shared" si="18"/>
        <v>7.7115204495785683E-3</v>
      </c>
      <c r="P246" s="146">
        <f t="shared" si="19"/>
        <v>-7.7115204495785683E-3</v>
      </c>
      <c r="Q246" s="138">
        <f t="shared" si="22"/>
        <v>8.9999999999999993E-3</v>
      </c>
      <c r="R246" s="92">
        <f>(SUM(C227:C245)+Q246*SUM(C227:C245))/(19-Q246)*(1-J$2305)</f>
        <v>5045.8453051445422</v>
      </c>
      <c r="S246" s="92">
        <f>(SUM(C227:C245)+Q246*SUM(C227:C245))/(19-Q246)*(1+J$2305)</f>
        <v>5045.8453051445422</v>
      </c>
      <c r="T246" s="17">
        <f>IF(AND(K246="no",R246&lt;E246, R246&gt;F246,J$2308="yes"),MAX(R246*(1-J$2306),F246)/D246-1,IF(AND(K246="yes",S246&gt;F246, S246&lt;E246,J$2307="yes"),1-MIN(S246*(1+J$2306),E246)/D246,0))</f>
        <v>0</v>
      </c>
      <c r="U246" s="6">
        <f t="shared" si="23"/>
        <v>0</v>
      </c>
      <c r="V246" s="66">
        <f t="shared" si="24"/>
        <v>1.0550980184788148</v>
      </c>
      <c r="W246" s="137">
        <f t="shared" si="25"/>
        <v>7.7115204495785683E-3</v>
      </c>
      <c r="X246" s="137">
        <f>V246/MAX(V$240:V246)-1</f>
        <v>0</v>
      </c>
      <c r="Y246" s="137"/>
      <c r="Z246" s="66">
        <f t="shared" si="26"/>
        <v>1.084151730970693</v>
      </c>
      <c r="AA246" s="137">
        <f t="shared" si="27"/>
        <v>7.7115204495785683E-3</v>
      </c>
      <c r="AB246" s="137">
        <f>Z246/MAX(Z$240:Z246)-1</f>
        <v>0</v>
      </c>
      <c r="AC246" s="137"/>
      <c r="AE246" s="137"/>
      <c r="AF246" s="139"/>
      <c r="AG246" s="139"/>
      <c r="AH246" s="139"/>
    </row>
    <row r="247" spans="1:34" x14ac:dyDescent="0.25">
      <c r="A247" s="18" t="s">
        <v>249</v>
      </c>
      <c r="B247" s="72">
        <v>39463</v>
      </c>
      <c r="C247" s="23">
        <v>5412.91</v>
      </c>
      <c r="D247" s="23">
        <v>5487.09</v>
      </c>
      <c r="E247" s="23">
        <v>5463.2</v>
      </c>
      <c r="F247" s="23">
        <v>5389.15</v>
      </c>
      <c r="G247" s="20">
        <f t="shared" si="20"/>
        <v>5068.2434999999996</v>
      </c>
      <c r="H247" s="20">
        <f t="shared" si="16"/>
        <v>4562.255666666666</v>
      </c>
      <c r="I247" s="112">
        <f t="shared" si="21"/>
        <v>6.8005118538602138E-2</v>
      </c>
      <c r="J247" s="38" t="str">
        <f t="shared" si="17"/>
        <v>N</v>
      </c>
      <c r="K247" s="17" t="str">
        <f>IF(OR(AND(J246="N",OR(I246&lt;R$2308,AND(I246&gt;R$2306, I246&lt;R$2305))), AND(J246="X", OR(I246&lt;R$2314, AND(I246&lt;R$2311,I246&gt;R$2312)))),"no","yes")</f>
        <v>no</v>
      </c>
      <c r="O247" s="146">
        <f t="shared" si="18"/>
        <v>-1.3519005520230221E-2</v>
      </c>
      <c r="P247" s="146">
        <f t="shared" si="19"/>
        <v>1.3519005520230221E-2</v>
      </c>
      <c r="Q247" s="86">
        <f t="shared" si="22"/>
        <v>8.9999999999999993E-3</v>
      </c>
      <c r="R247" s="39">
        <f>(SUM(C228:C246)+Q247*SUM(C228:C246))/(19-Q247)*(1-J$2305)</f>
        <v>5097.9689136959605</v>
      </c>
      <c r="S247" s="39">
        <f>(SUM(C228:C246)+Q247*SUM(C228:C246))/(19-Q247)*(1+J$2305)</f>
        <v>5097.9689136959605</v>
      </c>
      <c r="T247" s="17">
        <f>IF(AND(K247="no",R247&lt;E247, R247&gt;F247,J$2308="yes"),MAX(R247*(1-J$2306),F247)/D247-1,IF(AND(K247="yes",S247&gt;F247, S247&lt;E247,J$2307="yes"),1-MIN(S247*(1+J$2306),E247)/D247,0))</f>
        <v>0</v>
      </c>
      <c r="U247" s="6">
        <f t="shared" si="23"/>
        <v>0</v>
      </c>
      <c r="V247" s="66">
        <f t="shared" si="24"/>
        <v>1.0408341425426157</v>
      </c>
      <c r="W247" s="6">
        <f t="shared" si="25"/>
        <v>-1.3519005520230221E-2</v>
      </c>
      <c r="X247" s="17">
        <f>V247/MAX(V$240:V247)-1</f>
        <v>-1.3519005520230221E-2</v>
      </c>
      <c r="Z247" s="66">
        <f t="shared" si="26"/>
        <v>1.069495077734933</v>
      </c>
      <c r="AA247" s="6">
        <f t="shared" si="27"/>
        <v>-1.3519005520230221E-2</v>
      </c>
      <c r="AB247" s="17">
        <f>Z247/MAX(Z$240:Z247)-1</f>
        <v>-1.3519005520230221E-2</v>
      </c>
    </row>
    <row r="248" spans="1:34" s="11" customFormat="1" x14ac:dyDescent="0.25">
      <c r="A248" s="21" t="s">
        <v>249</v>
      </c>
      <c r="B248" s="73">
        <v>39464</v>
      </c>
      <c r="C248" s="23">
        <v>5270.96</v>
      </c>
      <c r="D248" s="23">
        <v>5412.91</v>
      </c>
      <c r="E248" s="23">
        <v>5467.13</v>
      </c>
      <c r="F248" s="23">
        <v>5106.92</v>
      </c>
      <c r="G248" s="40">
        <f t="shared" si="20"/>
        <v>5108.4010000000007</v>
      </c>
      <c r="H248" s="40">
        <f t="shared" si="16"/>
        <v>4571.9596666666666</v>
      </c>
      <c r="I248" s="112">
        <f t="shared" si="21"/>
        <v>3.1821894953038887E-2</v>
      </c>
      <c r="J248" s="41" t="str">
        <f t="shared" si="17"/>
        <v>N</v>
      </c>
      <c r="K248" s="17" t="str">
        <f>IF(OR(AND(J247="N",OR(I247&lt;R$2308,AND(I247&gt;R$2306, I247&lt;R$2305))), AND(J247="X", OR(I247&lt;R$2314, AND(I247&lt;R$2311,I247&gt;R$2312)))),"no","yes")</f>
        <v>no</v>
      </c>
      <c r="L248" s="21"/>
      <c r="M248" s="21"/>
      <c r="N248" s="21"/>
      <c r="O248" s="146">
        <f t="shared" si="18"/>
        <v>-2.6224341435567844E-2</v>
      </c>
      <c r="P248" s="146">
        <f t="shared" si="19"/>
        <v>2.6224341435567844E-2</v>
      </c>
      <c r="Q248" s="88">
        <f t="shared" si="22"/>
        <v>8.9999999999999993E-3</v>
      </c>
      <c r="R248" s="117">
        <f>(SUM(C229:C247)+Q248*SUM(C229:C247))/(19-Q248)*(1-J$2305)</f>
        <v>5148.1824832815546</v>
      </c>
      <c r="S248" s="117">
        <f>(SUM(C229:C247)+Q248*SUM(C229:C247))/(19-Q248)*(1+J$2305)</f>
        <v>5148.1824832815546</v>
      </c>
      <c r="T248" s="17">
        <f>IF(AND(K248="no",R248&lt;E248, R248&gt;F248,J$2308="yes"),MAX(R248*(1-J$2306),F248)/D248-1,IF(AND(K248="yes",S248&gt;F248, S248&lt;E248,J$2307="yes"),1-MIN(S248*(1+J$2306),E248)/D248,0))</f>
        <v>-4.8906690988478552E-2</v>
      </c>
      <c r="U248" s="6">
        <f t="shared" si="23"/>
        <v>-2.2682349552910708E-2</v>
      </c>
      <c r="V248" s="66">
        <f t="shared" si="24"/>
        <v>0.98993038876302597</v>
      </c>
      <c r="W248" s="6">
        <f t="shared" si="25"/>
        <v>-4.8906690988478552E-2</v>
      </c>
      <c r="X248" s="17">
        <f>V248/MAX(V$240:V248)-1</f>
        <v>-6.176452668325938E-2</v>
      </c>
      <c r="Y248" s="14"/>
      <c r="Z248" s="66">
        <f t="shared" si="26"/>
        <v>1.0171896124544517</v>
      </c>
      <c r="AA248" s="6">
        <f t="shared" si="27"/>
        <v>-4.8906690988478663E-2</v>
      </c>
      <c r="AB248" s="17">
        <f>Z248/MAX(Z$240:Z248)-1</f>
        <v>-6.176452668325938E-2</v>
      </c>
      <c r="AC248" s="14"/>
      <c r="AE248" s="14"/>
      <c r="AF248" s="13"/>
      <c r="AG248" s="13"/>
      <c r="AH248" s="13"/>
    </row>
    <row r="249" spans="1:34" x14ac:dyDescent="0.25">
      <c r="A249" s="18" t="s">
        <v>249</v>
      </c>
      <c r="B249" s="72">
        <v>39465</v>
      </c>
      <c r="C249" s="23">
        <v>5317.45</v>
      </c>
      <c r="D249" s="23">
        <v>5270.96</v>
      </c>
      <c r="E249" s="23">
        <v>5320.45</v>
      </c>
      <c r="F249" s="23">
        <v>5210.3599999999997</v>
      </c>
      <c r="G249" s="20">
        <f t="shared" si="20"/>
        <v>5145.9925000000012</v>
      </c>
      <c r="H249" s="20">
        <f t="shared" si="16"/>
        <v>4583.9733333333334</v>
      </c>
      <c r="I249" s="112">
        <f t="shared" si="21"/>
        <v>3.3318645528534807E-2</v>
      </c>
      <c r="J249" s="38" t="str">
        <f t="shared" si="17"/>
        <v>N</v>
      </c>
      <c r="K249" s="17" t="str">
        <f>IF(OR(AND(J248="N",OR(I248&lt;R$2308,AND(I248&gt;R$2306, I248&lt;R$2305))), AND(J248="X", OR(I248&lt;R$2314, AND(I248&lt;R$2311,I248&gt;R$2312)))),"no","yes")</f>
        <v>no</v>
      </c>
      <c r="O249" s="146">
        <f t="shared" si="18"/>
        <v>8.8200251946513042E-3</v>
      </c>
      <c r="P249" s="146">
        <f t="shared" si="19"/>
        <v>-8.8200251946513042E-3</v>
      </c>
      <c r="Q249" s="86">
        <f t="shared" si="22"/>
        <v>8.9999999999999993E-3</v>
      </c>
      <c r="R249" s="39">
        <f>(SUM(C230:C248)+Q249*SUM(C230:C248))/(19-Q249)*(1-J$2305)</f>
        <v>5185.6575009214903</v>
      </c>
      <c r="S249" s="39">
        <f>(SUM(C230:C248)+Q249*SUM(C230:C248))/(19-Q249)*(1+J$2305)</f>
        <v>5185.6575009214903</v>
      </c>
      <c r="T249" s="17">
        <f>IF(AND(K249="no",R249&lt;E249, R249&gt;F249,J$2308="yes"),MAX(R249*(1-J$2306),F249)/D249-1,IF(AND(K249="yes",S249&gt;F249, S249&lt;E249,J$2307="yes"),1-MIN(S249*(1+J$2306),E249)/D249,0))</f>
        <v>0</v>
      </c>
      <c r="U249" s="6">
        <f t="shared" si="23"/>
        <v>0</v>
      </c>
      <c r="V249" s="66">
        <f t="shared" si="24"/>
        <v>0.99866159973286683</v>
      </c>
      <c r="W249" s="6">
        <f t="shared" si="25"/>
        <v>8.8200251946513042E-3</v>
      </c>
      <c r="X249" s="17">
        <f>V249/MAX(V$240:V249)-1</f>
        <v>-5.3489266170090088E-2</v>
      </c>
      <c r="Z249" s="66">
        <f t="shared" si="26"/>
        <v>1.0261612504640376</v>
      </c>
      <c r="AA249" s="6">
        <f t="shared" si="27"/>
        <v>8.8200251946513042E-3</v>
      </c>
      <c r="AB249" s="17">
        <f>Z249/MAX(Z$240:Z249)-1</f>
        <v>-5.3489266170090088E-2</v>
      </c>
    </row>
    <row r="250" spans="1:34" x14ac:dyDescent="0.25">
      <c r="A250" s="21" t="s">
        <v>249</v>
      </c>
      <c r="B250" s="73">
        <v>39468</v>
      </c>
      <c r="C250" s="23">
        <v>5097.2299999999996</v>
      </c>
      <c r="D250" s="23">
        <v>5317.45</v>
      </c>
      <c r="E250" s="23">
        <v>5343.87</v>
      </c>
      <c r="F250" s="23">
        <v>5078.5</v>
      </c>
      <c r="G250" s="40">
        <f t="shared" si="20"/>
        <v>5169.7845000000007</v>
      </c>
      <c r="H250" s="40">
        <f t="shared" si="16"/>
        <v>4598.0688333333337</v>
      </c>
      <c r="I250" s="112">
        <f t="shared" si="21"/>
        <v>-1.4034337408068143E-2</v>
      </c>
      <c r="J250" s="41" t="str">
        <f t="shared" si="17"/>
        <v>N</v>
      </c>
      <c r="K250" s="17" t="str">
        <f>IF(OR(AND(J249="N",OR(I249&lt;R$2308,AND(I249&gt;R$2306, I249&lt;R$2305))), AND(J249="X", OR(I249&lt;R$2314, AND(I249&lt;R$2311,I249&gt;R$2312)))),"no","yes")</f>
        <v>no</v>
      </c>
      <c r="O250" s="146">
        <f t="shared" si="18"/>
        <v>-4.1414587819349591E-2</v>
      </c>
      <c r="P250" s="146">
        <f t="shared" si="19"/>
        <v>4.1414587819349591E-2</v>
      </c>
      <c r="Q250" s="86">
        <f t="shared" si="22"/>
        <v>8.9999999999999993E-3</v>
      </c>
      <c r="R250" s="39">
        <f>(SUM(C231:C249)+Q250*SUM(C231:C249))/(19-Q250)*(1-J$2305)</f>
        <v>5222.6394681691345</v>
      </c>
      <c r="S250" s="39">
        <f>(SUM(C231:C249)+Q250*SUM(C231:C249))/(19-Q250)*(1+J$2305)</f>
        <v>5222.6394681691345</v>
      </c>
      <c r="T250" s="17">
        <f>IF(AND(K250="no",R250&lt;E250, R250&gt;F250,J$2308="yes"),MAX(R250*(1-J$2306),F250)/D250-1,IF(AND(K250="yes",S250&gt;F250, S250&lt;E250,J$2307="yes"),1-MIN(S250*(1+J$2306),E250)/D250,0))</f>
        <v>-1.7830074910129001E-2</v>
      </c>
      <c r="U250" s="6">
        <f t="shared" si="23"/>
        <v>2.358451290922059E-2</v>
      </c>
      <c r="V250" s="66">
        <f t="shared" si="24"/>
        <v>0.98085538859976051</v>
      </c>
      <c r="W250" s="6">
        <f t="shared" si="25"/>
        <v>-1.7830074910129001E-2</v>
      </c>
      <c r="X250" s="17">
        <f>V250/MAX(V$240:V250)-1</f>
        <v>-7.0365623457518622E-2</v>
      </c>
      <c r="Z250" s="66">
        <f t="shared" si="26"/>
        <v>1.0078647184983922</v>
      </c>
      <c r="AA250" s="6">
        <f t="shared" si="27"/>
        <v>-1.7830074910129001E-2</v>
      </c>
      <c r="AB250" s="17">
        <f>Z250/MAX(Z$240:Z250)-1</f>
        <v>-7.0365623457518511E-2</v>
      </c>
      <c r="AD250" s="11"/>
      <c r="AE250" s="14"/>
      <c r="AF250" s="13"/>
      <c r="AG250" s="13"/>
    </row>
    <row r="251" spans="1:34" s="11" customFormat="1" x14ac:dyDescent="0.25">
      <c r="A251" s="21" t="s">
        <v>249</v>
      </c>
      <c r="B251" s="73">
        <v>39469</v>
      </c>
      <c r="C251" s="23">
        <v>4661.83</v>
      </c>
      <c r="D251" s="23">
        <v>5097.2299999999996</v>
      </c>
      <c r="E251" s="23">
        <v>4976.79</v>
      </c>
      <c r="F251" s="23">
        <v>4639.96</v>
      </c>
      <c r="G251" s="40">
        <f t="shared" si="20"/>
        <v>5168.2995000000001</v>
      </c>
      <c r="H251" s="40">
        <f t="shared" si="16"/>
        <v>4605.2834999999995</v>
      </c>
      <c r="I251" s="59">
        <f t="shared" si="21"/>
        <v>-9.7995385135865365E-2</v>
      </c>
      <c r="J251" s="41" t="str">
        <f t="shared" si="17"/>
        <v>N</v>
      </c>
      <c r="K251" s="17" t="str">
        <f>IF(OR(AND(J250="N",OR(I250&lt;R$2308,AND(I250&gt;R$2306, I250&lt;R$2305))), AND(J250="X", OR(I250&lt;R$2314, AND(I250&lt;R$2311,I250&gt;R$2312)))),"no","yes")</f>
        <v>yes</v>
      </c>
      <c r="L251" s="21"/>
      <c r="M251" s="21"/>
      <c r="N251" s="21"/>
      <c r="O251" s="14">
        <f t="shared" si="18"/>
        <v>-8.5418943229950361E-2</v>
      </c>
      <c r="P251" s="14">
        <f t="shared" si="19"/>
        <v>8.5418943229950361E-2</v>
      </c>
      <c r="Q251" s="88">
        <f t="shared" si="22"/>
        <v>8.9999999999999993E-3</v>
      </c>
      <c r="R251" s="117">
        <f>(SUM(C232:C250)+Q251*SUM(C232:C250))/(19-Q251)*(1-J$2305)</f>
        <v>5244.1944837028068</v>
      </c>
      <c r="S251" s="117">
        <f>(SUM(C232:C250)+Q251*SUM(C232:C250))/(19-Q251)*(1+J$2305)</f>
        <v>5244.1944837028068</v>
      </c>
      <c r="T251" s="14">
        <f>IF(AND(K251="no",R251&lt;E251, R251&gt;F251,J$2308="yes"),MAX(R251*(1-J$2306),F251)/D251-1,IF(AND(K251="yes",S251&gt;F251, S251&lt;E251,J$2307="yes"),1-MIN(S251*(1+J$2306),E251)/D251,0))</f>
        <v>0</v>
      </c>
      <c r="U251" s="14">
        <f t="shared" si="23"/>
        <v>0</v>
      </c>
      <c r="V251" s="142">
        <f t="shared" si="24"/>
        <v>0.98085538859976051</v>
      </c>
      <c r="W251" s="14">
        <f t="shared" si="25"/>
        <v>0</v>
      </c>
      <c r="X251" s="14">
        <f>V251/MAX(V$240:V251)-1</f>
        <v>-7.0365623457518622E-2</v>
      </c>
      <c r="Y251" s="14"/>
      <c r="Z251" s="142">
        <f t="shared" si="26"/>
        <v>1.0939554576712762</v>
      </c>
      <c r="AA251" s="14">
        <f t="shared" si="27"/>
        <v>8.5418943229950361E-2</v>
      </c>
      <c r="AB251" s="14">
        <f>Z251/MAX(Z$240:Z251)-1</f>
        <v>0</v>
      </c>
      <c r="AC251" s="14"/>
      <c r="AE251" s="14"/>
      <c r="AF251" s="13"/>
      <c r="AG251" s="13"/>
      <c r="AH251" s="13"/>
    </row>
    <row r="252" spans="1:34" s="11" customFormat="1" ht="15.5" customHeight="1" x14ac:dyDescent="0.25">
      <c r="A252" s="21" t="s">
        <v>249</v>
      </c>
      <c r="B252" s="73">
        <v>39470</v>
      </c>
      <c r="C252" s="23">
        <v>4912.0600000000004</v>
      </c>
      <c r="D252" s="23">
        <v>4661.83</v>
      </c>
      <c r="E252" s="23">
        <v>4912.4799999999996</v>
      </c>
      <c r="F252" s="23">
        <v>4624.9399999999996</v>
      </c>
      <c r="G252" s="40">
        <f t="shared" si="20"/>
        <v>5175.2705000000005</v>
      </c>
      <c r="H252" s="40">
        <f t="shared" si="16"/>
        <v>4615.6713333333328</v>
      </c>
      <c r="I252" s="59">
        <f t="shared" si="21"/>
        <v>-5.085927392587497E-2</v>
      </c>
      <c r="J252" s="41" t="str">
        <f t="shared" si="17"/>
        <v>N</v>
      </c>
      <c r="K252" s="17" t="str">
        <f>IF(OR(AND(J251="N",OR(I251&lt;R$2308,AND(I251&gt;R$2306, I251&lt;R$2305))), AND(J251="X", OR(I251&lt;R$2314, AND(I251&lt;R$2311,I251&gt;R$2312)))),"no","yes")</f>
        <v>yes</v>
      </c>
      <c r="L252" s="21"/>
      <c r="M252" s="21"/>
      <c r="N252" s="21"/>
      <c r="O252" s="14">
        <f t="shared" si="18"/>
        <v>5.3676345984302376E-2</v>
      </c>
      <c r="P252" s="14">
        <f t="shared" si="19"/>
        <v>-5.3676345984302376E-2</v>
      </c>
      <c r="Q252" s="88">
        <f t="shared" si="22"/>
        <v>8.9999999999999993E-3</v>
      </c>
      <c r="R252" s="117">
        <f>(SUM(C233:C251)+Q252*SUM(C233:C251))/(19-Q252)*(1-J$2305)</f>
        <v>5238.3071007319259</v>
      </c>
      <c r="S252" s="117">
        <f>(SUM(C233:C251)+Q252*SUM(C233:C251))/(19-Q252)*(1+J$2305)</f>
        <v>5238.3071007319259</v>
      </c>
      <c r="T252" s="14">
        <f>IF(AND(K252="no",R252&lt;E252, R252&gt;F252,J$2308="yes"),MAX(R252*(1-J$2306),F252)/D252-1,IF(AND(K252="yes",S252&gt;F252, S252&lt;E252,J$2307="yes"),1-MIN(S252*(1+J$2306),E252)/D252,0))</f>
        <v>0</v>
      </c>
      <c r="U252" s="14">
        <f t="shared" si="23"/>
        <v>0</v>
      </c>
      <c r="V252" s="142">
        <f t="shared" si="24"/>
        <v>0.98085538859976051</v>
      </c>
      <c r="W252" s="14">
        <f t="shared" si="25"/>
        <v>0</v>
      </c>
      <c r="X252" s="14">
        <f>V252/MAX(V$240:V252)-1</f>
        <v>-7.0365623457518622E-2</v>
      </c>
      <c r="Y252" s="14"/>
      <c r="Z252" s="142">
        <f t="shared" si="26"/>
        <v>1.035235926033897</v>
      </c>
      <c r="AA252" s="14">
        <f t="shared" si="27"/>
        <v>-5.3676345984302265E-2</v>
      </c>
      <c r="AB252" s="14">
        <f>Z252/MAX(Z$240:Z252)-1</f>
        <v>-5.3676345984302265E-2</v>
      </c>
      <c r="AC252" s="14"/>
      <c r="AE252" s="14"/>
      <c r="AF252" s="13"/>
      <c r="AG252" s="13"/>
      <c r="AH252" s="13"/>
    </row>
    <row r="253" spans="1:34" s="11" customFormat="1" x14ac:dyDescent="0.25">
      <c r="A253" s="21" t="s">
        <v>249</v>
      </c>
      <c r="B253" s="73">
        <v>39471</v>
      </c>
      <c r="C253" s="23">
        <v>5080.93</v>
      </c>
      <c r="D253" s="23">
        <v>4912.0600000000004</v>
      </c>
      <c r="E253" s="23">
        <v>5116.49</v>
      </c>
      <c r="F253" s="23">
        <v>4915.97</v>
      </c>
      <c r="G253" s="40">
        <f t="shared" si="20"/>
        <v>5188.5565000000006</v>
      </c>
      <c r="H253" s="40">
        <f t="shared" ref="H253:H316" si="28">AVERAGE(C194:C253)</f>
        <v>4627.2146666666667</v>
      </c>
      <c r="I253" s="59">
        <f t="shared" si="21"/>
        <v>-2.0743052523375272E-2</v>
      </c>
      <c r="J253" s="41" t="str">
        <f t="shared" ref="J253:J316" si="29">IF(G253&gt;H253,"N","X")</f>
        <v>N</v>
      </c>
      <c r="K253" s="17" t="str">
        <f>IF(OR(AND(J252="N",OR(I252&lt;R$2308,AND(I252&gt;R$2306, I252&lt;R$2305))), AND(J252="X", OR(I252&lt;R$2314, AND(I252&lt;R$2311,I252&gt;R$2312)))),"no","yes")</f>
        <v>yes</v>
      </c>
      <c r="L253" s="21"/>
      <c r="M253" s="21"/>
      <c r="N253" s="21"/>
      <c r="O253" s="14">
        <f t="shared" si="18"/>
        <v>3.4378651726566734E-2</v>
      </c>
      <c r="P253" s="14">
        <f t="shared" si="19"/>
        <v>-3.4378651726566734E-2</v>
      </c>
      <c r="Q253" s="88">
        <f t="shared" si="22"/>
        <v>8.9999999999999993E-3</v>
      </c>
      <c r="R253" s="117">
        <f>(SUM(C234:C252)+Q253*SUM(C234:C252))/(19-Q253)*(1-J$2305)</f>
        <v>5243.4527828971632</v>
      </c>
      <c r="S253" s="117">
        <f>(SUM(C234:C252)+Q253*SUM(C234:C252))/(19-Q253)*(1+J$2305)</f>
        <v>5243.4527828971632</v>
      </c>
      <c r="T253" s="14">
        <f>IF(AND(K253="no",R253&lt;E253, R253&gt;F253,J$2308="yes"),MAX(R253*(1-J$2306),F253)/D253-1,IF(AND(K253="yes",S253&gt;F253, S253&lt;E253,J$2307="yes"),1-MIN(S253*(1+J$2306),E253)/D253,0))</f>
        <v>0</v>
      </c>
      <c r="U253" s="14">
        <f t="shared" si="23"/>
        <v>0</v>
      </c>
      <c r="V253" s="142">
        <f t="shared" si="24"/>
        <v>0.98085538859976051</v>
      </c>
      <c r="W253" s="14">
        <f t="shared" si="25"/>
        <v>0</v>
      </c>
      <c r="X253" s="14">
        <f>V253/MAX(V$240:V253)-1</f>
        <v>-7.0365623457518622E-2</v>
      </c>
      <c r="Y253" s="14"/>
      <c r="Z253" s="142">
        <f t="shared" si="26"/>
        <v>0.99964591067794784</v>
      </c>
      <c r="AA253" s="14">
        <f t="shared" si="27"/>
        <v>-3.4378651726566734E-2</v>
      </c>
      <c r="AB253" s="14">
        <f>Z253/MAX(Z$240:Z253)-1</f>
        <v>-8.6209677306320009E-2</v>
      </c>
      <c r="AC253" s="14"/>
      <c r="AE253" s="14"/>
      <c r="AF253" s="13"/>
      <c r="AG253" s="13"/>
      <c r="AH253" s="13"/>
    </row>
    <row r="254" spans="1:34" s="11" customFormat="1" x14ac:dyDescent="0.25">
      <c r="A254" s="21" t="s">
        <v>249</v>
      </c>
      <c r="B254" s="73">
        <v>39472</v>
      </c>
      <c r="C254" s="23">
        <v>5096.6899999999996</v>
      </c>
      <c r="D254" s="23">
        <v>5080.93</v>
      </c>
      <c r="E254" s="23">
        <v>5146.8599999999997</v>
      </c>
      <c r="F254" s="23">
        <v>5054.08</v>
      </c>
      <c r="G254" s="40">
        <f t="shared" si="20"/>
        <v>5197.7490000000007</v>
      </c>
      <c r="H254" s="40">
        <f t="shared" si="28"/>
        <v>4636.323166666667</v>
      </c>
      <c r="I254" s="59">
        <f t="shared" si="21"/>
        <v>-1.9442839583058147E-2</v>
      </c>
      <c r="J254" s="41" t="str">
        <f t="shared" si="29"/>
        <v>N</v>
      </c>
      <c r="K254" s="17" t="str">
        <f>IF(OR(AND(J253="N",OR(I253&lt;R$2308,AND(I253&gt;R$2306, I253&lt;R$2305))), AND(J253="X", OR(I253&lt;R$2314, AND(I253&lt;R$2311,I253&gt;R$2312)))),"no","yes")</f>
        <v>yes</v>
      </c>
      <c r="L254" s="21"/>
      <c r="M254" s="21"/>
      <c r="N254" s="21"/>
      <c r="O254" s="14">
        <f t="shared" si="18"/>
        <v>3.1017943565447847E-3</v>
      </c>
      <c r="P254" s="14">
        <f t="shared" si="19"/>
        <v>-3.1017943565447847E-3</v>
      </c>
      <c r="Q254" s="88">
        <f t="shared" si="22"/>
        <v>8.9999999999999993E-3</v>
      </c>
      <c r="R254" s="117">
        <f>(SUM(C235:C253)+Q254*SUM(C235:C253))/(19-Q254)*(1-J$2305)</f>
        <v>5252.3834769101159</v>
      </c>
      <c r="S254" s="117">
        <f>(SUM(C235:C253)+Q254*SUM(C235:C253))/(19-Q254)*(1+J$2305)</f>
        <v>5252.3834769101159</v>
      </c>
      <c r="T254" s="14">
        <f>IF(AND(K254="no",R254&lt;E254, R254&gt;F254,J$2308="yes"),MAX(R254*(1-J$2306),F254)/D254-1,IF(AND(K254="yes",S254&gt;F254, S254&lt;E254,J$2307="yes"),1-MIN(S254*(1+J$2306),E254)/D254,0))</f>
        <v>0</v>
      </c>
      <c r="U254" s="14">
        <f t="shared" si="23"/>
        <v>0</v>
      </c>
      <c r="V254" s="142">
        <f t="shared" si="24"/>
        <v>0.98085538859976051</v>
      </c>
      <c r="W254" s="14">
        <f t="shared" si="25"/>
        <v>0</v>
      </c>
      <c r="X254" s="14">
        <f>V254/MAX(V$240:V254)-1</f>
        <v>-7.0365623457518622E-2</v>
      </c>
      <c r="Y254" s="14"/>
      <c r="Z254" s="142">
        <f t="shared" si="26"/>
        <v>0.99654521463366386</v>
      </c>
      <c r="AA254" s="14">
        <f t="shared" si="27"/>
        <v>-3.1017943565447847E-3</v>
      </c>
      <c r="AB254" s="14">
        <f>Z254/MAX(Z$240:Z254)-1</f>
        <v>-8.9044066972316593E-2</v>
      </c>
      <c r="AC254" s="14"/>
      <c r="AE254" s="14"/>
      <c r="AF254" s="13"/>
      <c r="AG254" s="13"/>
      <c r="AH254" s="13"/>
    </row>
    <row r="255" spans="1:34" s="11" customFormat="1" x14ac:dyDescent="0.25">
      <c r="A255" s="21" t="s">
        <v>249</v>
      </c>
      <c r="B255" s="73">
        <v>39475</v>
      </c>
      <c r="C255" s="23">
        <v>4740.5</v>
      </c>
      <c r="D255" s="23">
        <v>5096.6899999999996</v>
      </c>
      <c r="E255" s="23">
        <v>5073.63</v>
      </c>
      <c r="F255" s="23">
        <v>4712.6099999999997</v>
      </c>
      <c r="G255" s="40">
        <f t="shared" si="20"/>
        <v>5186.6014999999998</v>
      </c>
      <c r="H255" s="40">
        <f t="shared" si="28"/>
        <v>4641.4798333333338</v>
      </c>
      <c r="I255" s="59">
        <f t="shared" si="21"/>
        <v>-8.6010367289640399E-2</v>
      </c>
      <c r="J255" s="41" t="str">
        <f t="shared" si="29"/>
        <v>N</v>
      </c>
      <c r="K255" s="17" t="str">
        <f>IF(OR(AND(J254="N",OR(I254&lt;R$2308,AND(I254&gt;R$2306, I254&lt;R$2305))), AND(J254="X", OR(I254&lt;R$2314, AND(I254&lt;R$2311,I254&gt;R$2312)))),"no","yes")</f>
        <v>yes</v>
      </c>
      <c r="L255" s="21"/>
      <c r="M255" s="21"/>
      <c r="N255" s="21"/>
      <c r="O255" s="14">
        <f t="shared" si="18"/>
        <v>-6.9886534201609174E-2</v>
      </c>
      <c r="P255" s="14">
        <f t="shared" si="19"/>
        <v>6.9886534201609174E-2</v>
      </c>
      <c r="Q255" s="88">
        <f t="shared" si="22"/>
        <v>8.9999999999999993E-3</v>
      </c>
      <c r="R255" s="117">
        <f>(SUM(C236:C254)+Q255*SUM(C236:C254))/(19-Q255)*(1-J$2305)</f>
        <v>5259.462575430467</v>
      </c>
      <c r="S255" s="117">
        <f>(SUM(C236:C254)+Q255*SUM(C236:C254))/(19-Q255)*(1+J$2305)</f>
        <v>5259.462575430467</v>
      </c>
      <c r="T255" s="14">
        <f>IF(AND(K255="no",R255&lt;E255, R255&gt;F255,J$2308="yes"),MAX(R255*(1-J$2306),F255)/D255-1,IF(AND(K255="yes",S255&gt;F255, S255&lt;E255,J$2307="yes"),1-MIN(S255*(1+J$2306),E255)/D255,0))</f>
        <v>0</v>
      </c>
      <c r="U255" s="14">
        <f t="shared" si="23"/>
        <v>0</v>
      </c>
      <c r="V255" s="142">
        <f t="shared" si="24"/>
        <v>0.98085538859976051</v>
      </c>
      <c r="W255" s="14">
        <f t="shared" si="25"/>
        <v>0</v>
      </c>
      <c r="X255" s="14">
        <f>V255/MAX(V$240:V255)-1</f>
        <v>-7.0365623457518622E-2</v>
      </c>
      <c r="Y255" s="14"/>
      <c r="Z255" s="142">
        <f t="shared" si="26"/>
        <v>1.0661903058596092</v>
      </c>
      <c r="AA255" s="14">
        <f t="shared" si="27"/>
        <v>6.9886534201609063E-2</v>
      </c>
      <c r="AB255" s="14">
        <f>Z255/MAX(Z$240:Z255)-1</f>
        <v>-2.5380514002618759E-2</v>
      </c>
      <c r="AC255" s="14"/>
      <c r="AE255" s="14"/>
      <c r="AF255" s="13"/>
      <c r="AG255" s="13"/>
      <c r="AH255" s="13"/>
    </row>
    <row r="256" spans="1:34" s="11" customFormat="1" x14ac:dyDescent="0.25">
      <c r="A256" s="21" t="s">
        <v>249</v>
      </c>
      <c r="B256" s="73">
        <v>39476</v>
      </c>
      <c r="C256" s="23">
        <v>4840.6400000000003</v>
      </c>
      <c r="D256" s="23">
        <v>4740.5</v>
      </c>
      <c r="E256" s="23">
        <v>4888.79</v>
      </c>
      <c r="F256" s="23">
        <v>4720.68</v>
      </c>
      <c r="G256" s="40">
        <f t="shared" si="20"/>
        <v>5181.2534999999998</v>
      </c>
      <c r="H256" s="40">
        <f t="shared" si="28"/>
        <v>4649.9966666666669</v>
      </c>
      <c r="I256" s="59">
        <f t="shared" si="21"/>
        <v>-6.573959371028637E-2</v>
      </c>
      <c r="J256" s="41" t="str">
        <f t="shared" si="29"/>
        <v>N</v>
      </c>
      <c r="K256" s="17" t="str">
        <f>IF(OR(AND(J255="N",OR(I255&lt;R$2308,AND(I255&gt;R$2306, I255&lt;R$2305))), AND(J255="X", OR(I255&lt;R$2314, AND(I255&lt;R$2311,I255&gt;R$2312)))),"no","yes")</f>
        <v>yes</v>
      </c>
      <c r="L256" s="21"/>
      <c r="M256" s="21"/>
      <c r="N256" s="21"/>
      <c r="O256" s="14">
        <f t="shared" si="18"/>
        <v>2.1124353971100129E-2</v>
      </c>
      <c r="P256" s="14">
        <f t="shared" si="19"/>
        <v>-2.1124353971100129E-2</v>
      </c>
      <c r="Q256" s="88">
        <f t="shared" si="22"/>
        <v>8.9999999999999993E-3</v>
      </c>
      <c r="R256" s="117">
        <f>(SUM(C237:C255)+Q256*SUM(C237:C255))/(19-Q256)*(1-J$2305)</f>
        <v>5248.459263335264</v>
      </c>
      <c r="S256" s="117">
        <f>(SUM(C237:C255)+Q256*SUM(C237:C255))/(19-Q256)*(1+J$2305)</f>
        <v>5248.459263335264</v>
      </c>
      <c r="T256" s="14">
        <f>IF(AND(K256="no",R256&lt;E256, R256&gt;F256,J$2308="yes"),MAX(R256*(1-J$2306),F256)/D256-1,IF(AND(K256="yes",S256&gt;F256, S256&lt;E256,J$2307="yes"),1-MIN(S256*(1+J$2306),E256)/D256,0))</f>
        <v>0</v>
      </c>
      <c r="U256" s="14">
        <f t="shared" si="23"/>
        <v>0</v>
      </c>
      <c r="V256" s="142">
        <f t="shared" si="24"/>
        <v>0.98085538859976051</v>
      </c>
      <c r="W256" s="14">
        <f t="shared" si="25"/>
        <v>0</v>
      </c>
      <c r="X256" s="14">
        <f>V256/MAX(V$240:V256)-1</f>
        <v>-7.0365623457518622E-2</v>
      </c>
      <c r="Y256" s="14"/>
      <c r="Z256" s="142">
        <f t="shared" si="26"/>
        <v>1.0436677244380752</v>
      </c>
      <c r="AA256" s="14">
        <f t="shared" si="27"/>
        <v>-2.112435397110024E-2</v>
      </c>
      <c r="AB256" s="14">
        <f>Z256/MAX(Z$240:Z256)-1</f>
        <v>-4.5968721011959146E-2</v>
      </c>
      <c r="AC256" s="14"/>
      <c r="AE256" s="14"/>
      <c r="AF256" s="13"/>
      <c r="AG256" s="13"/>
      <c r="AH256" s="13"/>
    </row>
    <row r="257" spans="1:34" s="11" customFormat="1" x14ac:dyDescent="0.25">
      <c r="A257" s="21" t="s">
        <v>249</v>
      </c>
      <c r="B257" s="73">
        <v>39477</v>
      </c>
      <c r="C257" s="23">
        <v>4851.43</v>
      </c>
      <c r="D257" s="23">
        <v>4840.6400000000003</v>
      </c>
      <c r="E257" s="23">
        <v>4950.18</v>
      </c>
      <c r="F257" s="23">
        <v>4725.3900000000003</v>
      </c>
      <c r="G257" s="40">
        <f t="shared" si="20"/>
        <v>5167.6285000000007</v>
      </c>
      <c r="H257" s="40">
        <f t="shared" si="28"/>
        <v>4658.1559999999999</v>
      </c>
      <c r="I257" s="59">
        <f t="shared" si="21"/>
        <v>-6.1188318781042472E-2</v>
      </c>
      <c r="J257" s="41" t="str">
        <f t="shared" si="29"/>
        <v>N</v>
      </c>
      <c r="K257" s="17" t="str">
        <f>IF(OR(AND(J256="N",OR(I256&lt;R$2308,AND(I256&gt;R$2306, I256&lt;R$2305))), AND(J256="X", OR(I256&lt;R$2314, AND(I256&lt;R$2311,I256&gt;R$2312)))),"no","yes")</f>
        <v>yes</v>
      </c>
      <c r="L257" s="21"/>
      <c r="M257" s="21"/>
      <c r="N257" s="21"/>
      <c r="O257" s="14">
        <f t="shared" si="18"/>
        <v>2.2290440933430133E-3</v>
      </c>
      <c r="P257" s="14">
        <f t="shared" si="19"/>
        <v>-2.2290440933430133E-3</v>
      </c>
      <c r="Q257" s="88">
        <f t="shared" si="22"/>
        <v>8.9999999999999993E-3</v>
      </c>
      <c r="R257" s="117">
        <f>(SUM(C238:C256)+Q257*SUM(C238:C256))/(19-Q257)*(1-J$2305)</f>
        <v>5233.4079437628352</v>
      </c>
      <c r="S257" s="117">
        <f>(SUM(C238:C256)+Q257*SUM(C238:C256))/(19-Q257)*(1+J$2305)</f>
        <v>5233.4079437628352</v>
      </c>
      <c r="T257" s="14">
        <f>IF(AND(K257="no",R257&lt;E257, R257&gt;F257,J$2308="yes"),MAX(R257*(1-J$2306),F257)/D257-1,IF(AND(K257="yes",S257&gt;F257, S257&lt;E257,J$2307="yes"),1-MIN(S257*(1+J$2306),E257)/D257,0))</f>
        <v>0</v>
      </c>
      <c r="U257" s="14">
        <f t="shared" si="23"/>
        <v>0</v>
      </c>
      <c r="V257" s="142">
        <f t="shared" si="24"/>
        <v>0.98085538859976051</v>
      </c>
      <c r="W257" s="14">
        <f t="shared" si="25"/>
        <v>0</v>
      </c>
      <c r="X257" s="14">
        <f>V257/MAX(V$240:V257)-1</f>
        <v>-7.0365623457518622E-2</v>
      </c>
      <c r="Y257" s="14"/>
      <c r="Z257" s="142">
        <f t="shared" si="26"/>
        <v>1.0413413430615037</v>
      </c>
      <c r="AA257" s="14">
        <f t="shared" si="27"/>
        <v>-2.2290440933430133E-3</v>
      </c>
      <c r="AB257" s="14">
        <f>Z257/MAX(Z$240:Z257)-1</f>
        <v>-4.8095298799252006E-2</v>
      </c>
      <c r="AC257" s="14"/>
      <c r="AE257" s="14"/>
      <c r="AF257" s="13"/>
      <c r="AG257" s="13"/>
      <c r="AH257" s="13"/>
    </row>
    <row r="258" spans="1:34" s="11" customFormat="1" x14ac:dyDescent="0.25">
      <c r="A258" s="21" t="s">
        <v>249</v>
      </c>
      <c r="B258" s="73">
        <v>39478</v>
      </c>
      <c r="C258" s="23">
        <v>4663.42</v>
      </c>
      <c r="D258" s="23">
        <v>4851.43</v>
      </c>
      <c r="E258" s="23">
        <v>4868.3100000000004</v>
      </c>
      <c r="F258" s="23">
        <v>4661.59</v>
      </c>
      <c r="G258" s="40">
        <f t="shared" si="20"/>
        <v>5139.2620000000006</v>
      </c>
      <c r="H258" s="40">
        <f t="shared" si="28"/>
        <v>4662.6294999999991</v>
      </c>
      <c r="I258" s="59">
        <f t="shared" si="21"/>
        <v>-9.258955857864426E-2</v>
      </c>
      <c r="J258" s="41" t="str">
        <f t="shared" si="29"/>
        <v>N</v>
      </c>
      <c r="K258" s="17" t="str">
        <f>IF(OR(AND(J257="N",OR(I257&lt;R$2308,AND(I257&gt;R$2306, I257&lt;R$2305))), AND(J257="X", OR(I257&lt;R$2314, AND(I257&lt;R$2311,I257&gt;R$2312)))),"no","yes")</f>
        <v>yes</v>
      </c>
      <c r="L258" s="21"/>
      <c r="M258" s="21"/>
      <c r="N258" s="21"/>
      <c r="O258" s="14">
        <f t="shared" si="18"/>
        <v>-3.875352215738459E-2</v>
      </c>
      <c r="P258" s="14">
        <f t="shared" si="19"/>
        <v>3.875352215738459E-2</v>
      </c>
      <c r="Q258" s="88">
        <f t="shared" si="22"/>
        <v>8.9999999999999993E-3</v>
      </c>
      <c r="R258" s="117">
        <f>(SUM(C239:C257)+Q258*SUM(C239:C257))/(19-Q258)*(1-J$2305)</f>
        <v>5213.2545089779378</v>
      </c>
      <c r="S258" s="117">
        <f>(SUM(C239:C257)+Q258*SUM(C239:C257))/(19-Q258)*(1+J$2305)</f>
        <v>5213.2545089779378</v>
      </c>
      <c r="T258" s="14">
        <f>IF(AND(K258="no",R258&lt;E258, R258&gt;F258,J$2308="yes"),MAX(R258*(1-J$2306),F258)/D258-1,IF(AND(K258="yes",S258&gt;F258, S258&lt;E258,J$2307="yes"),1-MIN(S258*(1+J$2306),E258)/D258,0))</f>
        <v>0</v>
      </c>
      <c r="U258" s="14">
        <f t="shared" si="23"/>
        <v>0</v>
      </c>
      <c r="V258" s="142">
        <f t="shared" si="24"/>
        <v>0.98085538859976051</v>
      </c>
      <c r="W258" s="14">
        <f t="shared" si="25"/>
        <v>0</v>
      </c>
      <c r="X258" s="14">
        <f>V258/MAX(V$240:V258)-1</f>
        <v>-7.0365623457518622E-2</v>
      </c>
      <c r="Y258" s="14"/>
      <c r="Z258" s="142">
        <f t="shared" si="26"/>
        <v>1.0816969878732385</v>
      </c>
      <c r="AA258" s="14">
        <f t="shared" si="27"/>
        <v>3.8753522157384701E-2</v>
      </c>
      <c r="AB258" s="14">
        <f>Z258/MAX(Z$240:Z258)-1</f>
        <v>-1.1205638869550061E-2</v>
      </c>
      <c r="AC258" s="14"/>
      <c r="AE258" s="14"/>
      <c r="AF258" s="13"/>
      <c r="AG258" s="13"/>
      <c r="AH258" s="13"/>
    </row>
    <row r="259" spans="1:34" s="11" customFormat="1" x14ac:dyDescent="0.25">
      <c r="A259" s="21" t="s">
        <v>249</v>
      </c>
      <c r="B259" s="73">
        <v>39479</v>
      </c>
      <c r="C259" s="23">
        <v>4456.93</v>
      </c>
      <c r="D259" s="23">
        <v>4663.42</v>
      </c>
      <c r="E259" s="23">
        <v>4686.6000000000004</v>
      </c>
      <c r="F259" s="23">
        <v>4308.5200000000004</v>
      </c>
      <c r="G259" s="40">
        <f t="shared" si="20"/>
        <v>5099.9570000000003</v>
      </c>
      <c r="H259" s="40">
        <f t="shared" si="28"/>
        <v>4663.8139999999994</v>
      </c>
      <c r="I259" s="59">
        <f t="shared" si="21"/>
        <v>-0.12608478855802119</v>
      </c>
      <c r="J259" s="41" t="str">
        <f t="shared" si="29"/>
        <v>N</v>
      </c>
      <c r="K259" s="17" t="str">
        <f>IF(OR(AND(J258="N",OR(I258&lt;R$2308,AND(I258&gt;R$2306, I258&lt;R$2305))), AND(J258="X", OR(I258&lt;R$2314, AND(I258&lt;R$2311,I258&gt;R$2312)))),"no","yes")</f>
        <v>yes</v>
      </c>
      <c r="L259" s="21"/>
      <c r="M259" s="21"/>
      <c r="N259" s="21"/>
      <c r="O259" s="14">
        <f t="shared" si="18"/>
        <v>-4.4278662440869532E-2</v>
      </c>
      <c r="P259" s="14">
        <f t="shared" si="19"/>
        <v>4.4278662440869532E-2</v>
      </c>
      <c r="Q259" s="88">
        <f t="shared" si="22"/>
        <v>8.9999999999999993E-3</v>
      </c>
      <c r="R259" s="117">
        <f>(SUM(C240:C258)+Q259*SUM(C240:C258))/(19-Q259)*(1-J$2305)</f>
        <v>5182.4595803275242</v>
      </c>
      <c r="S259" s="117">
        <f>(SUM(C240:C258)+Q259*SUM(C240:C258))/(19-Q259)*(1+J$2305)</f>
        <v>5182.4595803275242</v>
      </c>
      <c r="T259" s="14">
        <f>IF(AND(K259="no",R259&lt;E259, R259&gt;F259,J$2308="yes"),MAX(R259*(1-J$2306),F259)/D259-1,IF(AND(K259="yes",S259&gt;F259, S259&lt;E259,J$2307="yes"),1-MIN(S259*(1+J$2306),E259)/D259,0))</f>
        <v>0</v>
      </c>
      <c r="U259" s="14">
        <f t="shared" si="23"/>
        <v>0</v>
      </c>
      <c r="V259" s="142">
        <f t="shared" si="24"/>
        <v>0.98085538859976051</v>
      </c>
      <c r="W259" s="14">
        <f t="shared" si="25"/>
        <v>0</v>
      </c>
      <c r="X259" s="14">
        <f>V259/MAX(V$240:V259)-1</f>
        <v>-7.0365623457518622E-2</v>
      </c>
      <c r="Y259" s="14"/>
      <c r="Z259" s="142">
        <f t="shared" si="26"/>
        <v>1.1295930836625829</v>
      </c>
      <c r="AA259" s="14">
        <f t="shared" si="27"/>
        <v>4.4278662440869532E-2</v>
      </c>
      <c r="AB259" s="14">
        <f>Z259/MAX(Z$240:Z259)-1</f>
        <v>0</v>
      </c>
      <c r="AC259" s="14"/>
      <c r="AE259" s="14"/>
      <c r="AF259" s="13"/>
      <c r="AG259" s="13"/>
      <c r="AH259" s="13"/>
    </row>
    <row r="260" spans="1:34" s="11" customFormat="1" x14ac:dyDescent="0.25">
      <c r="A260" s="21" t="s">
        <v>249</v>
      </c>
      <c r="B260" s="73">
        <v>39482</v>
      </c>
      <c r="C260" s="23">
        <v>4820.3900000000003</v>
      </c>
      <c r="D260" s="23">
        <v>4456.93</v>
      </c>
      <c r="E260" s="23">
        <v>4821.08</v>
      </c>
      <c r="F260" s="23">
        <v>4570.1099999999997</v>
      </c>
      <c r="G260" s="40">
        <f t="shared" si="20"/>
        <v>5073.5860000000011</v>
      </c>
      <c r="H260" s="40">
        <f t="shared" si="28"/>
        <v>4674.0596666666661</v>
      </c>
      <c r="I260" s="59">
        <f t="shared" si="21"/>
        <v>-4.9904741932037977E-2</v>
      </c>
      <c r="J260" s="41" t="str">
        <f t="shared" si="29"/>
        <v>N</v>
      </c>
      <c r="K260" s="17" t="str">
        <f>IF(OR(AND(J259="N",OR(I259&lt;R$2308,AND(I259&gt;R$2306, I259&lt;R$2305))), AND(J259="X", OR(I259&lt;R$2314, AND(I259&lt;R$2311,I259&gt;R$2312)))),"no","yes")</f>
        <v>yes</v>
      </c>
      <c r="L260" s="21"/>
      <c r="M260" s="21"/>
      <c r="N260" s="21"/>
      <c r="O260" s="14">
        <f t="shared" ref="O260:O323" si="30">IF(AND(L260&gt;0,L259&gt;0),L260/L259-1,IF(AND(M260&gt;0,N260&gt;0),M260/N260-1,C260/C259-1))</f>
        <v>8.1549407327465406E-2</v>
      </c>
      <c r="P260" s="14">
        <f t="shared" ref="P260:P323" si="31">IF(AND(M260&gt;0,N260&gt;0),1-M260/N260,1-C260/C259)</f>
        <v>-8.1549407327465406E-2</v>
      </c>
      <c r="Q260" s="88">
        <f t="shared" si="22"/>
        <v>8.9999999999999993E-3</v>
      </c>
      <c r="R260" s="117">
        <f>(SUM(C241:C259)+Q260*SUM(C241:C259))/(19-Q260)*(1-J$2305)</f>
        <v>5135.1267426675804</v>
      </c>
      <c r="S260" s="117">
        <f>(SUM(C241:C259)+Q260*SUM(C241:C259))/(19-Q260)*(1+J$2305)</f>
        <v>5135.1267426675804</v>
      </c>
      <c r="T260" s="14">
        <f>IF(AND(K260="no",R260&lt;E260, R260&gt;F260,J$2308="yes"),MAX(R260*(1-J$2306),F260)/D260-1,IF(AND(K260="yes",S260&gt;F260, S260&lt;E260,J$2307="yes"),1-MIN(S260*(1+J$2306),E260)/D260,0))</f>
        <v>0</v>
      </c>
      <c r="U260" s="14">
        <f t="shared" si="23"/>
        <v>0</v>
      </c>
      <c r="V260" s="142">
        <f t="shared" si="24"/>
        <v>0.98085538859976051</v>
      </c>
      <c r="W260" s="14">
        <f t="shared" si="25"/>
        <v>0</v>
      </c>
      <c r="X260" s="14">
        <f>V260/MAX(V$240:V260)-1</f>
        <v>-7.0365623457518622E-2</v>
      </c>
      <c r="Y260" s="14">
        <f>V260/V240-1</f>
        <v>-1.9144611400239486E-2</v>
      </c>
      <c r="Z260" s="142">
        <f t="shared" si="26"/>
        <v>1.0374754371686952</v>
      </c>
      <c r="AA260" s="14">
        <f t="shared" si="27"/>
        <v>-8.1549407327465517E-2</v>
      </c>
      <c r="AB260" s="14">
        <f>Z260/MAX(Z$240:Z260)-1</f>
        <v>-8.1549407327465517E-2</v>
      </c>
      <c r="AC260" s="14">
        <f>Z260/Z240-1</f>
        <v>3.7475437168695169E-2</v>
      </c>
      <c r="AE260" s="14"/>
      <c r="AF260" s="13"/>
      <c r="AG260" s="13"/>
      <c r="AH260" s="13"/>
    </row>
    <row r="261" spans="1:34" s="11" customFormat="1" x14ac:dyDescent="0.25">
      <c r="A261" s="21" t="s">
        <v>249</v>
      </c>
      <c r="B261" s="73">
        <v>39483</v>
      </c>
      <c r="C261" s="23">
        <v>4839</v>
      </c>
      <c r="D261" s="23">
        <v>4820.3900000000003</v>
      </c>
      <c r="E261" s="23">
        <v>4889.38</v>
      </c>
      <c r="F261" s="23">
        <v>4751.2299999999996</v>
      </c>
      <c r="G261" s="40">
        <f t="shared" si="20"/>
        <v>5055.5084999999999</v>
      </c>
      <c r="H261" s="40">
        <f t="shared" si="28"/>
        <v>4685.4889999999996</v>
      </c>
      <c r="I261" s="59">
        <f t="shared" si="21"/>
        <v>-4.2826255756468368E-2</v>
      </c>
      <c r="J261" s="41" t="str">
        <f t="shared" si="29"/>
        <v>N</v>
      </c>
      <c r="K261" s="17" t="str">
        <f>IF(OR(AND(J260="N",OR(I260&lt;R$2308,AND(I260&gt;R$2306, I260&lt;R$2305))), AND(J260="X", OR(I260&lt;R$2314, AND(I260&lt;R$2311,I260&gt;R$2312)))),"no","yes")</f>
        <v>yes</v>
      </c>
      <c r="L261" s="21"/>
      <c r="M261" s="21"/>
      <c r="N261" s="21"/>
      <c r="O261" s="14">
        <f t="shared" si="30"/>
        <v>3.8606834716692351E-3</v>
      </c>
      <c r="P261" s="14">
        <f t="shared" si="31"/>
        <v>-3.8606834716692351E-3</v>
      </c>
      <c r="Q261" s="88">
        <f t="shared" si="22"/>
        <v>8.9999999999999993E-3</v>
      </c>
      <c r="R261" s="117">
        <f>(SUM(C242:C260)+Q261*SUM(C242:C260))/(19-Q261)*(1-J$2305)</f>
        <v>5114.9286783213101</v>
      </c>
      <c r="S261" s="117">
        <f>(SUM(C242:C260)+Q261*SUM(C242:C260))/(19-Q261)*(1+J$2305)</f>
        <v>5114.9286783213101</v>
      </c>
      <c r="T261" s="14">
        <f>IF(AND(K261="no",R261&lt;E261, R261&gt;F261,J$2308="yes"),MAX(R261*(1-J$2306),F261)/D261-1,IF(AND(K261="yes",S261&gt;F261, S261&lt;E261,J$2307="yes"),1-MIN(S261*(1+J$2306),E261)/D261,0))</f>
        <v>0</v>
      </c>
      <c r="U261" s="14">
        <f t="shared" si="23"/>
        <v>0</v>
      </c>
      <c r="V261" s="142">
        <f t="shared" si="24"/>
        <v>0.98085538859976051</v>
      </c>
      <c r="W261" s="14">
        <f t="shared" si="25"/>
        <v>0</v>
      </c>
      <c r="X261" s="14">
        <f>V261/MAX(V$240:V261)-1</f>
        <v>-7.0365623457518622E-2</v>
      </c>
      <c r="Y261" s="14"/>
      <c r="Z261" s="142">
        <f t="shared" si="26"/>
        <v>1.0334700728961552</v>
      </c>
      <c r="AA261" s="14">
        <f t="shared" si="27"/>
        <v>-3.8606834716692351E-3</v>
      </c>
      <c r="AB261" s="14">
        <f>Z261/MAX(Z$240:Z261)-1</f>
        <v>-8.5095254350141092E-2</v>
      </c>
      <c r="AC261" s="14"/>
      <c r="AE261" s="14"/>
      <c r="AF261" s="13"/>
      <c r="AG261" s="13"/>
      <c r="AH261" s="13"/>
    </row>
    <row r="262" spans="1:34" s="11" customFormat="1" x14ac:dyDescent="0.25">
      <c r="A262" s="21" t="s">
        <v>249</v>
      </c>
      <c r="B262" s="73">
        <v>39491</v>
      </c>
      <c r="C262" s="23">
        <v>4813.58</v>
      </c>
      <c r="D262" s="23">
        <v>4839</v>
      </c>
      <c r="E262" s="23">
        <v>4884.6899999999996</v>
      </c>
      <c r="F262" s="23">
        <v>4749.1499999999996</v>
      </c>
      <c r="G262" s="40">
        <f t="shared" si="20"/>
        <v>5028.3635000000013</v>
      </c>
      <c r="H262" s="40">
        <f t="shared" si="28"/>
        <v>4697.4059999999999</v>
      </c>
      <c r="I262" s="59">
        <f t="shared" si="21"/>
        <v>-4.2714394056834082E-2</v>
      </c>
      <c r="J262" s="41" t="str">
        <f t="shared" si="29"/>
        <v>N</v>
      </c>
      <c r="K262" s="17" t="str">
        <f>IF(OR(AND(J261="N",OR(I261&lt;R$2308,AND(I261&gt;R$2306, I261&lt;R$2305))), AND(J261="X", OR(I261&lt;R$2314, AND(I261&lt;R$2311,I261&gt;R$2312)))),"no","yes")</f>
        <v>yes</v>
      </c>
      <c r="L262" s="21"/>
      <c r="M262" s="21"/>
      <c r="N262" s="21"/>
      <c r="O262" s="14">
        <f t="shared" si="30"/>
        <v>-5.2531514775779886E-3</v>
      </c>
      <c r="P262" s="14">
        <f t="shared" si="31"/>
        <v>5.2531514775779886E-3</v>
      </c>
      <c r="Q262" s="88">
        <f t="shared" si="22"/>
        <v>8.9999999999999993E-3</v>
      </c>
      <c r="R262" s="117">
        <f>(SUM(C243:C261)+Q262*SUM(C243:C261))/(19-Q262)*(1-J$2305)</f>
        <v>5087.4347432994582</v>
      </c>
      <c r="S262" s="117">
        <f>(SUM(C243:C261)+Q262*SUM(C243:C261))/(19-Q262)*(1+J$2305)</f>
        <v>5087.4347432994582</v>
      </c>
      <c r="T262" s="14">
        <f>IF(AND(K262="no",R262&lt;E262, R262&gt;F262,J$2308="yes"),MAX(R262*(1-J$2306),F262)/D262-1,IF(AND(K262="yes",S262&gt;F262, S262&lt;E262,J$2307="yes"),1-MIN(S262*(1+J$2306),E262)/D262,0))</f>
        <v>0</v>
      </c>
      <c r="U262" s="14">
        <f t="shared" si="23"/>
        <v>0</v>
      </c>
      <c r="V262" s="142">
        <f t="shared" si="24"/>
        <v>0.98085538859976051</v>
      </c>
      <c r="W262" s="14">
        <f t="shared" si="25"/>
        <v>0</v>
      </c>
      <c r="X262" s="14">
        <f>V262/MAX(V$240:V262)-1</f>
        <v>-7.0365623457518622E-2</v>
      </c>
      <c r="Y262" s="14"/>
      <c r="Z262" s="142">
        <f t="shared" si="26"/>
        <v>1.0388990477366222</v>
      </c>
      <c r="AA262" s="14">
        <f t="shared" si="27"/>
        <v>5.2531514775779886E-3</v>
      </c>
      <c r="AB262" s="14">
        <f>Z262/MAX(Z$240:Z262)-1</f>
        <v>-8.0289121133687469E-2</v>
      </c>
      <c r="AC262" s="14"/>
      <c r="AE262" s="14"/>
      <c r="AF262" s="13"/>
      <c r="AG262" s="13"/>
      <c r="AH262" s="13"/>
    </row>
    <row r="263" spans="1:34" s="11" customFormat="1" x14ac:dyDescent="0.25">
      <c r="A263" s="21" t="s">
        <v>249</v>
      </c>
      <c r="B263" s="73">
        <v>39492</v>
      </c>
      <c r="C263" s="23">
        <v>4910.3599999999997</v>
      </c>
      <c r="D263" s="23">
        <v>4813.58</v>
      </c>
      <c r="E263" s="23">
        <v>4929.7700000000004</v>
      </c>
      <c r="F263" s="23">
        <v>4842.9399999999996</v>
      </c>
      <c r="G263" s="40">
        <f t="shared" si="20"/>
        <v>5004.7650000000003</v>
      </c>
      <c r="H263" s="40">
        <f t="shared" si="28"/>
        <v>4710.6701666666668</v>
      </c>
      <c r="I263" s="59">
        <f t="shared" si="21"/>
        <v>-1.8863023538567836E-2</v>
      </c>
      <c r="J263" s="41" t="str">
        <f t="shared" si="29"/>
        <v>N</v>
      </c>
      <c r="K263" s="17" t="str">
        <f>IF(OR(AND(J262="N",OR(I262&lt;R$2308,AND(I262&gt;R$2306, I262&lt;R$2305))), AND(J262="X", OR(I262&lt;R$2314, AND(I262&lt;R$2311,I262&gt;R$2312)))),"no","yes")</f>
        <v>yes</v>
      </c>
      <c r="L263" s="21"/>
      <c r="M263" s="21"/>
      <c r="N263" s="21"/>
      <c r="O263" s="14">
        <f t="shared" si="30"/>
        <v>2.0105617856148505E-2</v>
      </c>
      <c r="P263" s="14">
        <f t="shared" si="31"/>
        <v>-2.0105617856148505E-2</v>
      </c>
      <c r="Q263" s="88">
        <f t="shared" si="22"/>
        <v>8.9999999999999993E-3</v>
      </c>
      <c r="R263" s="117">
        <f>(SUM(C244:C262)+Q263*SUM(C244:C262))/(19-Q263)*(1-J$2305)</f>
        <v>5057.2168111210576</v>
      </c>
      <c r="S263" s="117">
        <f>(SUM(C244:C262)+Q263*SUM(C244:C262))/(19-Q263)*(1+J$2305)</f>
        <v>5057.2168111210576</v>
      </c>
      <c r="T263" s="14">
        <f>IF(AND(K263="no",R263&lt;E263, R263&gt;F263,J$2308="yes"),MAX(R263*(1-J$2306),F263)/D263-1,IF(AND(K263="yes",S263&gt;F263, S263&lt;E263,J$2307="yes"),1-MIN(S263*(1+J$2306),E263)/D263,0))</f>
        <v>0</v>
      </c>
      <c r="U263" s="14">
        <f t="shared" si="23"/>
        <v>0</v>
      </c>
      <c r="V263" s="142">
        <f t="shared" si="24"/>
        <v>0.98085538859976051</v>
      </c>
      <c r="W263" s="14">
        <f t="shared" si="25"/>
        <v>0</v>
      </c>
      <c r="X263" s="14">
        <f>V263/MAX(V$240:V263)-1</f>
        <v>-7.0365623457518622E-2</v>
      </c>
      <c r="Y263" s="14"/>
      <c r="Z263" s="142">
        <f t="shared" si="26"/>
        <v>1.018011340491713</v>
      </c>
      <c r="AA263" s="14">
        <f t="shared" si="27"/>
        <v>-2.0105617856148617E-2</v>
      </c>
      <c r="AB263" s="14">
        <f>Z263/MAX(Z$240:Z263)-1</f>
        <v>-9.8780476602316147E-2</v>
      </c>
      <c r="AC263" s="14"/>
      <c r="AE263" s="14"/>
      <c r="AF263" s="13"/>
      <c r="AG263" s="13"/>
      <c r="AH263" s="13"/>
    </row>
    <row r="264" spans="1:34" s="11" customFormat="1" x14ac:dyDescent="0.25">
      <c r="A264" s="21" t="s">
        <v>249</v>
      </c>
      <c r="B264" s="73">
        <v>39493</v>
      </c>
      <c r="C264" s="23">
        <v>4886.0200000000004</v>
      </c>
      <c r="D264" s="23">
        <v>4910.3599999999997</v>
      </c>
      <c r="E264" s="23">
        <v>4886.0600000000004</v>
      </c>
      <c r="F264" s="23">
        <v>4800.6400000000003</v>
      </c>
      <c r="G264" s="40">
        <f t="shared" si="20"/>
        <v>4980.2260000000006</v>
      </c>
      <c r="H264" s="40">
        <f t="shared" si="28"/>
        <v>4721.037166666667</v>
      </c>
      <c r="I264" s="59">
        <f t="shared" si="21"/>
        <v>-1.8916009032521885E-2</v>
      </c>
      <c r="J264" s="41" t="str">
        <f t="shared" si="29"/>
        <v>N</v>
      </c>
      <c r="K264" s="17" t="str">
        <f>IF(OR(AND(J263="N",OR(I263&lt;R$2308,AND(I263&gt;R$2306, I263&lt;R$2305))), AND(J263="X", OR(I263&lt;R$2314, AND(I263&lt;R$2311,I263&gt;R$2312)))),"no","yes")</f>
        <v>yes</v>
      </c>
      <c r="L264" s="21"/>
      <c r="M264" s="21"/>
      <c r="N264" s="21"/>
      <c r="O264" s="14">
        <f t="shared" si="30"/>
        <v>-4.9568667063105698E-3</v>
      </c>
      <c r="P264" s="14">
        <f t="shared" si="31"/>
        <v>4.9568667063105698E-3</v>
      </c>
      <c r="Q264" s="88">
        <f t="shared" si="22"/>
        <v>8.9999999999999993E-3</v>
      </c>
      <c r="R264" s="117">
        <f>(SUM(C245:C263)+Q264*SUM(C245:C263))/(19-Q264)*(1-J$2305)</f>
        <v>5032.4346532568061</v>
      </c>
      <c r="S264" s="117">
        <f>(SUM(C245:C263)+Q264*SUM(C245:C263))/(19-Q264)*(1+J$2305)</f>
        <v>5032.4346532568061</v>
      </c>
      <c r="T264" s="14">
        <f>IF(AND(K264="no",R264&lt;E264, R264&gt;F264,J$2308="yes"),MAX(R264*(1-J$2306),F264)/D264-1,IF(AND(K264="yes",S264&gt;F264, S264&lt;E264,J$2307="yes"),1-MIN(S264*(1+J$2306),E264)/D264,0))</f>
        <v>0</v>
      </c>
      <c r="U264" s="14">
        <f t="shared" si="23"/>
        <v>0</v>
      </c>
      <c r="V264" s="142">
        <f t="shared" si="24"/>
        <v>0.98085538859976051</v>
      </c>
      <c r="W264" s="14">
        <f t="shared" si="25"/>
        <v>0</v>
      </c>
      <c r="X264" s="14">
        <f>V264/MAX(V$240:V264)-1</f>
        <v>-7.0365623457518622E-2</v>
      </c>
      <c r="Y264" s="14"/>
      <c r="Z264" s="142">
        <f t="shared" si="26"/>
        <v>1.023057487012043</v>
      </c>
      <c r="AA264" s="14">
        <f t="shared" si="27"/>
        <v>4.9568667063106808E-3</v>
      </c>
      <c r="AB264" s="14">
        <f>Z264/MAX(Z$240:Z264)-1</f>
        <v>-9.4313251551708999E-2</v>
      </c>
      <c r="AC264" s="14"/>
      <c r="AE264" s="14"/>
      <c r="AF264" s="13"/>
      <c r="AG264" s="13"/>
      <c r="AH264" s="13"/>
    </row>
    <row r="265" spans="1:34" s="11" customFormat="1" x14ac:dyDescent="0.25">
      <c r="A265" s="21" t="s">
        <v>249</v>
      </c>
      <c r="B265" s="73">
        <v>39496</v>
      </c>
      <c r="C265" s="23">
        <v>5043.1400000000003</v>
      </c>
      <c r="D265" s="23">
        <v>4886.0200000000004</v>
      </c>
      <c r="E265" s="23">
        <v>5072.1099999999997</v>
      </c>
      <c r="F265" s="23">
        <v>4946.51</v>
      </c>
      <c r="G265" s="40">
        <f t="shared" si="20"/>
        <v>4960.1280000000006</v>
      </c>
      <c r="H265" s="40">
        <f t="shared" si="28"/>
        <v>4734.9111666666677</v>
      </c>
      <c r="I265" s="59">
        <f t="shared" si="21"/>
        <v>1.6735858429459904E-2</v>
      </c>
      <c r="J265" s="41" t="str">
        <f t="shared" si="29"/>
        <v>N</v>
      </c>
      <c r="K265" s="17" t="str">
        <f>IF(OR(AND(J264="N",OR(I264&lt;R$2308,AND(I264&gt;R$2306, I264&lt;R$2305))), AND(J264="X", OR(I264&lt;R$2314, AND(I264&lt;R$2311,I264&gt;R$2312)))),"no","yes")</f>
        <v>yes</v>
      </c>
      <c r="L265" s="21"/>
      <c r="M265" s="21"/>
      <c r="N265" s="21"/>
      <c r="O265" s="14">
        <f t="shared" si="30"/>
        <v>3.2157052161063682E-2</v>
      </c>
      <c r="P265" s="14">
        <f t="shared" si="31"/>
        <v>-3.2157052161063682E-2</v>
      </c>
      <c r="Q265" s="88">
        <f t="shared" si="22"/>
        <v>8.9999999999999993E-3</v>
      </c>
      <c r="R265" s="117">
        <f>(SUM(C246:C264)+Q265*SUM(C246:C264))/(19-Q265)*(1-J$2305)</f>
        <v>5002.7304923384763</v>
      </c>
      <c r="S265" s="117">
        <f>(SUM(C246:C264)+Q265*SUM(C246:C264))/(19-Q265)*(1+J$2305)</f>
        <v>5002.7304923384763</v>
      </c>
      <c r="T265" s="14">
        <f>IF(AND(K265="no",R265&lt;E265, R265&gt;F265,J$2308="yes"),MAX(R265*(1-J$2306),F265)/D265-1,IF(AND(K265="yes",S265&gt;F265, S265&lt;E265,J$2307="yes"),1-MIN(S265*(1+J$2306),E265)/D265,0))</f>
        <v>-2.3886617807228783E-2</v>
      </c>
      <c r="U265" s="14">
        <f t="shared" si="23"/>
        <v>8.270434353834899E-3</v>
      </c>
      <c r="V265" s="142">
        <f t="shared" si="24"/>
        <v>0.98085538859976051</v>
      </c>
      <c r="W265" s="14">
        <f t="shared" si="25"/>
        <v>0</v>
      </c>
      <c r="X265" s="14">
        <f>V265/MAX(V$240:V265)-1</f>
        <v>-7.0365623457518622E-2</v>
      </c>
      <c r="Y265" s="14"/>
      <c r="Z265" s="142">
        <f t="shared" si="26"/>
        <v>0.99862010382496247</v>
      </c>
      <c r="AA265" s="14">
        <f t="shared" si="27"/>
        <v>-2.3886617807228783E-2</v>
      </c>
      <c r="AB265" s="14">
        <f>Z265/MAX(Z$240:Z265)-1</f>
        <v>-0.11594704476496509</v>
      </c>
      <c r="AC265" s="14"/>
      <c r="AE265" s="14"/>
      <c r="AF265" s="13"/>
      <c r="AG265" s="13"/>
      <c r="AH265" s="13"/>
    </row>
    <row r="266" spans="1:34" x14ac:dyDescent="0.25">
      <c r="A266" s="18" t="s">
        <v>249</v>
      </c>
      <c r="B266" s="72">
        <v>39497</v>
      </c>
      <c r="C266" s="23">
        <v>5133.3599999999997</v>
      </c>
      <c r="D266" s="23">
        <v>5043.1400000000003</v>
      </c>
      <c r="E266" s="23">
        <v>5137.84</v>
      </c>
      <c r="F266" s="23">
        <v>5026.5600000000004</v>
      </c>
      <c r="G266" s="20">
        <f t="shared" si="20"/>
        <v>4942.4414999999999</v>
      </c>
      <c r="H266" s="20">
        <f t="shared" si="28"/>
        <v>4750.1799999999994</v>
      </c>
      <c r="I266" s="112">
        <f t="shared" si="21"/>
        <v>3.8628378302504984E-2</v>
      </c>
      <c r="J266" s="38" t="str">
        <f t="shared" si="29"/>
        <v>N</v>
      </c>
      <c r="K266" s="17" t="str">
        <f>IF(OR(AND(J265="N",OR(I265&lt;R$2308,AND(I265&gt;R$2306, I265&lt;R$2305))), AND(J265="X", OR(I265&lt;R$2314, AND(I265&lt;R$2311,I265&gt;R$2312)))),"no","yes")</f>
        <v>no</v>
      </c>
      <c r="O266" s="146">
        <f t="shared" si="30"/>
        <v>1.7889648116054646E-2</v>
      </c>
      <c r="P266" s="146">
        <f t="shared" si="31"/>
        <v>-1.7889648116054646E-2</v>
      </c>
      <c r="Q266" s="86">
        <f t="shared" si="22"/>
        <v>8.9999999999999993E-3</v>
      </c>
      <c r="R266" s="39">
        <f>(SUM(C247:C265)+Q266*SUM(C247:C265))/(19-Q266)*(1-J$2305)</f>
        <v>4979.1432378495083</v>
      </c>
      <c r="S266" s="39">
        <f>(SUM(C247:C265)+Q266*SUM(C247:C265))/(19-Q266)*(1+J$2305)</f>
        <v>4979.1432378495083</v>
      </c>
      <c r="T266" s="17">
        <f>IF(AND(K266="no",R266&lt;E266, R266&gt;F266,J$2308="yes"),MAX(R266*(1-J$2306),F266)/D266-1,IF(AND(K266="yes",S266&gt;F266, S266&lt;E266,J$2307="yes"),1-MIN(S266*(1+J$2306),E266)/D266,0))</f>
        <v>0</v>
      </c>
      <c r="U266" s="6">
        <f t="shared" si="23"/>
        <v>0</v>
      </c>
      <c r="V266" s="66">
        <f t="shared" si="24"/>
        <v>0.99840254635454628</v>
      </c>
      <c r="W266" s="6">
        <f t="shared" si="25"/>
        <v>1.7889648116054646E-2</v>
      </c>
      <c r="X266" s="17">
        <f>V266/MAX(V$240:V266)-1</f>
        <v>-5.3734791584585717E-2</v>
      </c>
      <c r="Z266" s="66">
        <f t="shared" si="26"/>
        <v>1.016485066084009</v>
      </c>
      <c r="AA266" s="6">
        <f t="shared" si="27"/>
        <v>1.7889648116054646E-2</v>
      </c>
      <c r="AB266" s="17">
        <f>Z266/MAX(Z$240:Z266)-1</f>
        <v>-0.10013164847985212</v>
      </c>
    </row>
    <row r="267" spans="1:34" x14ac:dyDescent="0.25">
      <c r="A267" s="18" t="s">
        <v>249</v>
      </c>
      <c r="B267" s="72">
        <v>39498</v>
      </c>
      <c r="C267" s="23">
        <v>5089.4399999999996</v>
      </c>
      <c r="D267" s="23">
        <v>5133.3599999999997</v>
      </c>
      <c r="E267" s="23">
        <v>5171.18</v>
      </c>
      <c r="F267" s="23">
        <v>5079.7700000000004</v>
      </c>
      <c r="G267" s="20">
        <f t="shared" si="20"/>
        <v>4926.268</v>
      </c>
      <c r="H267" s="20">
        <f t="shared" si="28"/>
        <v>4763.116</v>
      </c>
      <c r="I267" s="112">
        <f t="shared" si="21"/>
        <v>3.3122842687405507E-2</v>
      </c>
      <c r="J267" s="38" t="str">
        <f t="shared" si="29"/>
        <v>N</v>
      </c>
      <c r="K267" s="17" t="str">
        <f>IF(OR(AND(J266="N",OR(I266&lt;R$2308,AND(I266&gt;R$2306, I266&lt;R$2305))), AND(J266="X", OR(I266&lt;R$2314, AND(I266&lt;R$2311,I266&gt;R$2312)))),"no","yes")</f>
        <v>no</v>
      </c>
      <c r="O267" s="146">
        <f t="shared" si="30"/>
        <v>-8.5557997101314287E-3</v>
      </c>
      <c r="P267" s="146">
        <f t="shared" si="31"/>
        <v>8.5557997101314287E-3</v>
      </c>
      <c r="Q267" s="86">
        <f t="shared" si="22"/>
        <v>8.9999999999999993E-3</v>
      </c>
      <c r="R267" s="39">
        <f>(SUM(C248:C266)+Q267*SUM(C248:C266))/(19-Q267)*(1-J$2305)</f>
        <v>4964.2906260860409</v>
      </c>
      <c r="S267" s="39">
        <f>(SUM(C248:C266)+Q267*SUM(C248:C266))/(19-Q267)*(1+J$2305)</f>
        <v>4964.2906260860409</v>
      </c>
      <c r="T267" s="17">
        <f>IF(AND(K267="no",R267&lt;E267, R267&gt;F267,J$2308="yes"),MAX(R267*(1-J$2306),F267)/D267-1,IF(AND(K267="yes",S267&gt;F267, S267&lt;E267,J$2307="yes"),1-MIN(S267*(1+J$2306),E267)/D267,0))</f>
        <v>0</v>
      </c>
      <c r="U267" s="6">
        <f t="shared" si="23"/>
        <v>0</v>
      </c>
      <c r="V267" s="66">
        <f t="shared" si="24"/>
        <v>0.98986041413785153</v>
      </c>
      <c r="W267" s="6">
        <f t="shared" si="25"/>
        <v>-8.5557997101314287E-3</v>
      </c>
      <c r="X267" s="17">
        <f>V267/MAX(V$240:V267)-1</f>
        <v>-6.1830847180453841E-2</v>
      </c>
      <c r="Z267" s="66">
        <f t="shared" si="26"/>
        <v>1.0077882234502544</v>
      </c>
      <c r="AA267" s="6">
        <f t="shared" si="27"/>
        <v>-8.5557997101315397E-3</v>
      </c>
      <c r="AB267" s="17">
        <f>Z267/MAX(Z$240:Z267)-1</f>
        <v>-0.10783074186094466</v>
      </c>
    </row>
    <row r="268" spans="1:34" x14ac:dyDescent="0.25">
      <c r="A268" s="18" t="s">
        <v>249</v>
      </c>
      <c r="B268" s="72">
        <v>39499</v>
      </c>
      <c r="C268" s="23">
        <v>5153.6000000000004</v>
      </c>
      <c r="D268" s="23">
        <v>5089.4399999999996</v>
      </c>
      <c r="E268" s="23">
        <v>5184.1499999999996</v>
      </c>
      <c r="F268" s="23">
        <v>5022.6499999999996</v>
      </c>
      <c r="G268" s="20">
        <f t="shared" si="20"/>
        <v>4920.4000000000005</v>
      </c>
      <c r="H268" s="20">
        <f t="shared" si="28"/>
        <v>4776.1479999999992</v>
      </c>
      <c r="I268" s="112">
        <f t="shared" si="21"/>
        <v>4.7394520770668969E-2</v>
      </c>
      <c r="J268" s="38" t="str">
        <f t="shared" si="29"/>
        <v>N</v>
      </c>
      <c r="K268" s="17" t="str">
        <f>IF(OR(AND(J267="N",OR(I267&lt;R$2308,AND(I267&gt;R$2306, I267&lt;R$2305))), AND(J267="X", OR(I267&lt;R$2314, AND(I267&lt;R$2311,I267&gt;R$2312)))),"no","yes")</f>
        <v>no</v>
      </c>
      <c r="O268" s="146">
        <f t="shared" si="30"/>
        <v>1.2606495017133623E-2</v>
      </c>
      <c r="P268" s="146">
        <f t="shared" si="31"/>
        <v>-1.2606495017133623E-2</v>
      </c>
      <c r="Q268" s="86">
        <f t="shared" si="22"/>
        <v>8.9999999999999993E-3</v>
      </c>
      <c r="R268" s="39">
        <f>(SUM(C249:C267)+Q268*SUM(C249:C267))/(19-Q268)*(1-J$2305)</f>
        <v>4954.6463903954509</v>
      </c>
      <c r="S268" s="39">
        <f>(SUM(C249:C267)+Q268*SUM(C249:C267))/(19-Q268)*(1+J$2305)</f>
        <v>4954.6463903954509</v>
      </c>
      <c r="T268" s="17">
        <f>IF(AND(K268="no",R268&lt;E268, R268&gt;F268,J$2308="yes"),MAX(R268*(1-J$2306),F268)/D268-1,IF(AND(K268="yes",S268&gt;F268, S268&lt;E268,J$2307="yes"),1-MIN(S268*(1+J$2306),E268)/D268,0))</f>
        <v>0</v>
      </c>
      <c r="U268" s="6">
        <f t="shared" si="23"/>
        <v>0</v>
      </c>
      <c r="V268" s="66">
        <f t="shared" si="24"/>
        <v>1.0023390845163382</v>
      </c>
      <c r="W268" s="6">
        <f t="shared" si="25"/>
        <v>1.2606495017133623E-2</v>
      </c>
      <c r="X268" s="17">
        <f>V268/MAX(V$240:V268)-1</f>
        <v>-5.0003822430205735E-2</v>
      </c>
      <c r="Y268" s="14"/>
      <c r="Z268" s="66">
        <f t="shared" si="26"/>
        <v>1.0204929006675061</v>
      </c>
      <c r="AA268" s="6">
        <f t="shared" si="27"/>
        <v>1.2606495017133623E-2</v>
      </c>
      <c r="AB268" s="17">
        <f>Z268/MAX(Z$240:Z268)-1</f>
        <v>-9.6583614553774844E-2</v>
      </c>
      <c r="AC268" s="14"/>
    </row>
    <row r="269" spans="1:34" x14ac:dyDescent="0.25">
      <c r="A269" s="18" t="s">
        <v>249</v>
      </c>
      <c r="B269" s="72">
        <v>39500</v>
      </c>
      <c r="C269" s="23">
        <v>5029.2</v>
      </c>
      <c r="D269" s="23">
        <v>5153.6000000000004</v>
      </c>
      <c r="E269" s="23">
        <v>5151.29</v>
      </c>
      <c r="F269" s="23">
        <v>4938.7299999999996</v>
      </c>
      <c r="G269" s="20">
        <f t="shared" si="20"/>
        <v>4905.9875000000002</v>
      </c>
      <c r="H269" s="20">
        <f t="shared" si="28"/>
        <v>4788.1609999999982</v>
      </c>
      <c r="I269" s="112">
        <f t="shared" si="21"/>
        <v>2.5114719513655404E-2</v>
      </c>
      <c r="J269" s="38" t="str">
        <f t="shared" si="29"/>
        <v>N</v>
      </c>
      <c r="K269" s="17" t="str">
        <f>IF(OR(AND(J268="N",OR(I268&lt;R$2308,AND(I268&gt;R$2306, I268&lt;R$2305))), AND(J268="X", OR(I268&lt;R$2314, AND(I268&lt;R$2311,I268&gt;R$2312)))),"no","yes")</f>
        <v>no</v>
      </c>
      <c r="O269" s="146">
        <f t="shared" si="30"/>
        <v>-2.4138466314809204E-2</v>
      </c>
      <c r="P269" s="146">
        <f t="shared" si="31"/>
        <v>2.4138466314809204E-2</v>
      </c>
      <c r="Q269" s="86">
        <f t="shared" si="22"/>
        <v>8.9999999999999993E-3</v>
      </c>
      <c r="R269" s="39">
        <f>(SUM(C250:C268)+Q269*SUM(C250:C268))/(19-Q269)*(1-J$2305)</f>
        <v>4945.9409694065616</v>
      </c>
      <c r="S269" s="39">
        <f>(SUM(C250:C268)+Q269*SUM(C250:C268))/(19-Q269)*(1+J$2305)</f>
        <v>4945.9409694065616</v>
      </c>
      <c r="T269" s="17">
        <f>IF(AND(K269="no",R269&lt;E269, R269&gt;F269,J$2308="yes"),MAX(R269*(1-J$2306),F269)/D269-1,IF(AND(K269="yes",S269&gt;F269, S269&lt;E269,J$2307="yes"),1-MIN(S269*(1+J$2306),E269)/D269,0))</f>
        <v>-4.0293975200527576E-2</v>
      </c>
      <c r="U269" s="6">
        <f t="shared" si="23"/>
        <v>-1.6155508885718373E-2</v>
      </c>
      <c r="V269" s="66">
        <f t="shared" si="24"/>
        <v>0.96195085830231741</v>
      </c>
      <c r="W269" s="6">
        <f t="shared" si="25"/>
        <v>-4.0293975200527576E-2</v>
      </c>
      <c r="X269" s="17">
        <f>V269/MAX(V$240:V269)-1</f>
        <v>-8.8282944849798928E-2</v>
      </c>
      <c r="Z269" s="66">
        <f t="shared" si="26"/>
        <v>0.97937318503569515</v>
      </c>
      <c r="AA269" s="6">
        <f t="shared" si="27"/>
        <v>-4.0293975200527576E-2</v>
      </c>
      <c r="AB269" s="17">
        <f>Z269/MAX(Z$240:Z269)-1</f>
        <v>-0.13298585198469526</v>
      </c>
    </row>
    <row r="270" spans="1:34" x14ac:dyDescent="0.25">
      <c r="A270" s="18" t="s">
        <v>249</v>
      </c>
      <c r="B270" s="72">
        <v>39503</v>
      </c>
      <c r="C270" s="23">
        <v>4869.6499999999996</v>
      </c>
      <c r="D270" s="23">
        <v>5029.2</v>
      </c>
      <c r="E270" s="23">
        <v>5068.9799999999996</v>
      </c>
      <c r="F270" s="23">
        <v>4856.4799999999996</v>
      </c>
      <c r="G270" s="20">
        <f t="shared" si="20"/>
        <v>4894.6085000000003</v>
      </c>
      <c r="H270" s="20">
        <f t="shared" si="28"/>
        <v>4800.7666666666655</v>
      </c>
      <c r="I270" s="112">
        <f t="shared" si="21"/>
        <v>-5.0991820898445006E-3</v>
      </c>
      <c r="J270" s="38" t="str">
        <f t="shared" si="29"/>
        <v>N</v>
      </c>
      <c r="K270" s="17" t="str">
        <f>IF(OR(AND(J269="N",OR(I269&lt;R$2308,AND(I269&gt;R$2306, I269&lt;R$2305))), AND(J269="X", OR(I269&lt;R$2314, AND(I269&lt;R$2311,I269&gt;R$2312)))),"no","yes")</f>
        <v>no</v>
      </c>
      <c r="O270" s="146">
        <f t="shared" si="30"/>
        <v>-3.1724727590869306E-2</v>
      </c>
      <c r="P270" s="146">
        <f t="shared" si="31"/>
        <v>3.1724727590869306E-2</v>
      </c>
      <c r="Q270" s="86">
        <f t="shared" si="22"/>
        <v>8.9999999999999993E-3</v>
      </c>
      <c r="R270" s="39">
        <f>(SUM(C251:C269)+Q270*SUM(C251:C269))/(19-Q270)*(1-J$2305)</f>
        <v>4942.3265062397986</v>
      </c>
      <c r="S270" s="39">
        <f>(SUM(C251:C269)+Q270*SUM(C251:C269))/(19-Q270)*(1+J$2305)</f>
        <v>4942.3265062397986</v>
      </c>
      <c r="T270" s="17">
        <f>IF(AND(K270="no",R270&lt;E270, R270&gt;F270,J$2308="yes"),MAX(R270*(1-J$2306),F270)/D270-1,IF(AND(K270="yes",S270&gt;F270, S270&lt;E270,J$2307="yes"),1-MIN(S270*(1+J$2306),E270)/D270,0))</f>
        <v>-1.7273819645311606E-2</v>
      </c>
      <c r="U270" s="6">
        <f t="shared" si="23"/>
        <v>1.4450907945557701E-2</v>
      </c>
      <c r="V270" s="66">
        <f t="shared" si="24"/>
        <v>0.94533429266835045</v>
      </c>
      <c r="W270" s="6">
        <f t="shared" si="25"/>
        <v>-1.7273819645311606E-2</v>
      </c>
      <c r="X270" s="17">
        <f>V270/MAX(V$240:V270)-1</f>
        <v>-0.10403178082801823</v>
      </c>
      <c r="Z270" s="66">
        <f t="shared" si="26"/>
        <v>0.96245566927193416</v>
      </c>
      <c r="AA270" s="6">
        <f t="shared" si="27"/>
        <v>-1.7273819645311606E-2</v>
      </c>
      <c r="AB270" s="17">
        <f>Z270/MAX(Z$240:Z270)-1</f>
        <v>-0.14796249800744521</v>
      </c>
    </row>
    <row r="271" spans="1:34" x14ac:dyDescent="0.25">
      <c r="A271" s="18" t="s">
        <v>249</v>
      </c>
      <c r="B271" s="72">
        <v>39504</v>
      </c>
      <c r="C271" s="23">
        <v>4868.8100000000004</v>
      </c>
      <c r="D271" s="23">
        <v>4869.6499999999996</v>
      </c>
      <c r="E271" s="23">
        <v>5021.6000000000004</v>
      </c>
      <c r="F271" s="23">
        <v>4729.8500000000004</v>
      </c>
      <c r="G271" s="20">
        <f t="shared" si="20"/>
        <v>4904.9574999999995</v>
      </c>
      <c r="H271" s="20">
        <f t="shared" si="28"/>
        <v>4812.0138333333325</v>
      </c>
      <c r="I271" s="112">
        <f t="shared" si="21"/>
        <v>-7.3695847517535329E-3</v>
      </c>
      <c r="J271" s="38" t="str">
        <f t="shared" si="29"/>
        <v>N</v>
      </c>
      <c r="K271" s="17" t="str">
        <f>IF(OR(AND(J270="N",OR(I270&lt;R$2308,AND(I270&gt;R$2306, I270&lt;R$2305))), AND(J270="X", OR(I270&lt;R$2314, AND(I270&lt;R$2311,I270&gt;R$2312)))),"no","yes")</f>
        <v>yes</v>
      </c>
      <c r="O271" s="146">
        <f t="shared" si="30"/>
        <v>-1.7249699670396357E-4</v>
      </c>
      <c r="P271" s="146">
        <f t="shared" si="31"/>
        <v>1.7249699670396357E-4</v>
      </c>
      <c r="Q271" s="86">
        <f t="shared" si="22"/>
        <v>8.9999999999999993E-3</v>
      </c>
      <c r="R271" s="39">
        <f>(SUM(C252:C270)+Q271*SUM(C252:C270))/(19-Q271)*(1-J$2305)</f>
        <v>4953.3680722447471</v>
      </c>
      <c r="S271" s="39">
        <f>(SUM(C252:C270)+Q271*SUM(C252:C270))/(19-Q271)*(1+J$2305)</f>
        <v>4953.3680722447471</v>
      </c>
      <c r="T271" s="17">
        <f>IF(AND(K271="no",R271&lt;E271, R271&gt;F271,J$2308="yes"),MAX(R271*(1-J$2306),F271)/D271-1,IF(AND(K271="yes",S271&gt;F271, S271&lt;E271,J$2307="yes"),1-MIN(S271*(1+J$2306),E271)/D271,0))</f>
        <v>-1.7191804800087862E-2</v>
      </c>
      <c r="U271" s="6">
        <f t="shared" si="23"/>
        <v>-1.7364301796791826E-2</v>
      </c>
      <c r="V271" s="66">
        <f t="shared" si="24"/>
        <v>0.94533429266835045</v>
      </c>
      <c r="W271" s="6">
        <f t="shared" si="25"/>
        <v>0</v>
      </c>
      <c r="X271" s="17">
        <f>V271/MAX(V$240:V271)-1</f>
        <v>-0.10403178082801823</v>
      </c>
      <c r="Z271" s="66">
        <f t="shared" si="26"/>
        <v>0.94590931927707311</v>
      </c>
      <c r="AA271" s="6">
        <f t="shared" si="27"/>
        <v>-1.7191804800087862E-2</v>
      </c>
      <c r="AB271" s="17">
        <f>Z271/MAX(Z$240:Z271)-1</f>
        <v>-0.16261056042405564</v>
      </c>
    </row>
    <row r="272" spans="1:34" x14ac:dyDescent="0.25">
      <c r="A272" s="18" t="s">
        <v>249</v>
      </c>
      <c r="B272" s="72">
        <v>39505</v>
      </c>
      <c r="C272" s="23">
        <v>4977.34</v>
      </c>
      <c r="D272" s="23">
        <v>4868.8100000000004</v>
      </c>
      <c r="E272" s="23">
        <v>4977.34</v>
      </c>
      <c r="F272" s="23">
        <v>4854.1499999999996</v>
      </c>
      <c r="G272" s="20">
        <f t="shared" si="20"/>
        <v>4908.2214999999997</v>
      </c>
      <c r="H272" s="20">
        <f t="shared" si="28"/>
        <v>4825.7714999999998</v>
      </c>
      <c r="I272" s="112">
        <f t="shared" si="21"/>
        <v>1.4082188426092879E-2</v>
      </c>
      <c r="J272" s="38" t="str">
        <f t="shared" si="29"/>
        <v>N</v>
      </c>
      <c r="K272" s="17" t="str">
        <f>IF(OR(AND(J271="N",OR(I271&lt;R$2308,AND(I271&gt;R$2306, I271&lt;R$2305))), AND(J271="X", OR(I271&lt;R$2314, AND(I271&lt;R$2311,I271&gt;R$2312)))),"no","yes")</f>
        <v>yes</v>
      </c>
      <c r="O272" s="146">
        <f t="shared" si="30"/>
        <v>2.2290867789048985E-2</v>
      </c>
      <c r="P272" s="146">
        <f t="shared" si="31"/>
        <v>-2.2290867789048985E-2</v>
      </c>
      <c r="Q272" s="86">
        <f t="shared" si="22"/>
        <v>8.9999999999999993E-3</v>
      </c>
      <c r="R272" s="39">
        <f>(SUM(C253:C271)+Q272*SUM(C253:C271))/(19-Q272)*(1-J$2305)</f>
        <v>4951.0701811384342</v>
      </c>
      <c r="S272" s="39">
        <f>(SUM(C253:C271)+Q272*SUM(C253:C271))/(19-Q272)*(1+J$2305)</f>
        <v>4951.0701811384342</v>
      </c>
      <c r="T272" s="17">
        <f>IF(AND(K272="no",R272&lt;E272, R272&gt;F272,J$2308="yes"),MAX(R272*(1-J$2306),F272)/D272-1,IF(AND(K272="yes",S272&gt;F272, S272&lt;E272,J$2307="yes"),1-MIN(S272*(1+J$2306),E272)/D272,0))</f>
        <v>-1.6895336055100518E-2</v>
      </c>
      <c r="U272" s="6">
        <f t="shared" si="23"/>
        <v>5.3955317339484665E-3</v>
      </c>
      <c r="V272" s="66">
        <f t="shared" si="24"/>
        <v>0.94533429266835045</v>
      </c>
      <c r="W272" s="6">
        <f t="shared" si="25"/>
        <v>0</v>
      </c>
      <c r="X272" s="17">
        <f>V272/MAX(V$240:V272)-1</f>
        <v>-0.10403178082801823</v>
      </c>
      <c r="Z272" s="66">
        <f t="shared" si="26"/>
        <v>0.92992786345023559</v>
      </c>
      <c r="AA272" s="6">
        <f t="shared" si="27"/>
        <v>-1.6895336055100518E-2</v>
      </c>
      <c r="AB272" s="17">
        <f>Z272/MAX(Z$240:Z272)-1</f>
        <v>-0.17675853641468353</v>
      </c>
    </row>
    <row r="273" spans="1:33" x14ac:dyDescent="0.25">
      <c r="A273" s="18" t="s">
        <v>249</v>
      </c>
      <c r="B273" s="72">
        <v>39506</v>
      </c>
      <c r="C273" s="23">
        <v>4989.41</v>
      </c>
      <c r="D273" s="23">
        <v>4977.34</v>
      </c>
      <c r="E273" s="23">
        <v>5045.1099999999997</v>
      </c>
      <c r="F273" s="23">
        <v>4935.3</v>
      </c>
      <c r="G273" s="20">
        <f t="shared" si="20"/>
        <v>4903.6455000000005</v>
      </c>
      <c r="H273" s="20">
        <f t="shared" si="28"/>
        <v>4840.4458333333332</v>
      </c>
      <c r="I273" s="112">
        <f t="shared" si="21"/>
        <v>1.748994702002804E-2</v>
      </c>
      <c r="J273" s="38" t="str">
        <f t="shared" si="29"/>
        <v>N</v>
      </c>
      <c r="K273" s="17" t="str">
        <f>IF(OR(AND(J272="N",OR(I272&lt;R$2308,AND(I272&gt;R$2306, I272&lt;R$2305))), AND(J272="X", OR(I272&lt;R$2314, AND(I272&lt;R$2311,I272&gt;R$2312)))),"no","yes")</f>
        <v>no</v>
      </c>
      <c r="O273" s="146">
        <f t="shared" si="30"/>
        <v>2.4249900549289105E-3</v>
      </c>
      <c r="P273" s="146">
        <f t="shared" si="31"/>
        <v>-2.4249900549289105E-3</v>
      </c>
      <c r="Q273" s="86">
        <f t="shared" si="22"/>
        <v>8.9999999999999993E-3</v>
      </c>
      <c r="R273" s="39">
        <f>(SUM(C254:C272)+Q273*SUM(C254:C272))/(19-Q273)*(1-J$2305)</f>
        <v>4945.5663998736245</v>
      </c>
      <c r="S273" s="39">
        <f>(SUM(C254:C272)+Q273*SUM(C254:C272))/(19-Q273)*(1+J$2305)</f>
        <v>4945.5663998736245</v>
      </c>
      <c r="T273" s="17">
        <f>IF(AND(K273="no",R273&lt;E273, R273&gt;F273,J$2308="yes"),MAX(R273*(1-J$2306),F273)/D273-1,IF(AND(K273="yes",S273&gt;F273, S273&lt;E273,J$2307="yes"),1-MIN(S273*(1+J$2306),E273)/D273,0))</f>
        <v>-6.3836507303852708E-3</v>
      </c>
      <c r="U273" s="6">
        <f t="shared" si="23"/>
        <v>-8.8086407853141813E-3</v>
      </c>
      <c r="V273" s="66">
        <f t="shared" si="24"/>
        <v>0.93929960872049989</v>
      </c>
      <c r="W273" s="6">
        <f t="shared" si="25"/>
        <v>-6.3836507303852708E-3</v>
      </c>
      <c r="X273" s="17">
        <f>V273/MAX(V$240:V273)-1</f>
        <v>-0.10975132900473739</v>
      </c>
      <c r="Z273" s="66">
        <f t="shared" si="26"/>
        <v>0.92399152876551593</v>
      </c>
      <c r="AA273" s="6">
        <f t="shared" si="27"/>
        <v>-6.3836507303851597E-3</v>
      </c>
      <c r="AB273" s="17">
        <f>Z273/MAX(Z$240:Z273)-1</f>
        <v>-0.18201382238498331</v>
      </c>
    </row>
    <row r="274" spans="1:33" x14ac:dyDescent="0.25">
      <c r="A274" s="18" t="s">
        <v>249</v>
      </c>
      <c r="B274" s="72">
        <v>39507</v>
      </c>
      <c r="C274" s="23">
        <v>5057.62</v>
      </c>
      <c r="D274" s="23">
        <v>4989.41</v>
      </c>
      <c r="E274" s="23">
        <v>5058.12</v>
      </c>
      <c r="F274" s="23">
        <v>4976.1499999999996</v>
      </c>
      <c r="G274" s="20">
        <f t="shared" si="20"/>
        <v>4901.692</v>
      </c>
      <c r="H274" s="20">
        <f t="shared" si="28"/>
        <v>4856.7721666666666</v>
      </c>
      <c r="I274" s="112">
        <f t="shared" si="21"/>
        <v>3.1811056263836957E-2</v>
      </c>
      <c r="J274" s="38" t="str">
        <f t="shared" si="29"/>
        <v>N</v>
      </c>
      <c r="K274" s="17" t="str">
        <f>IF(OR(AND(J273="N",OR(I273&lt;R$2308,AND(I273&gt;R$2306, I273&lt;R$2305))), AND(J273="X", OR(I273&lt;R$2314, AND(I273&lt;R$2311,I273&gt;R$2312)))),"no","yes")</f>
        <v>no</v>
      </c>
      <c r="O274" s="146">
        <f t="shared" si="30"/>
        <v>1.3670955082865532E-2</v>
      </c>
      <c r="P274" s="146">
        <f t="shared" si="31"/>
        <v>-1.3670955082865532E-2</v>
      </c>
      <c r="Q274" s="86">
        <f t="shared" si="22"/>
        <v>8.9999999999999993E-3</v>
      </c>
      <c r="R274" s="39">
        <f>(SUM(C255:C273)+Q274*SUM(C255:C273))/(19-Q274)*(1-J$2305)</f>
        <v>4939.8665673213627</v>
      </c>
      <c r="S274" s="39">
        <f>(SUM(C255:C273)+Q274*SUM(C255:C273))/(19-Q274)*(1+J$2305)</f>
        <v>4939.8665673213627</v>
      </c>
      <c r="T274" s="17">
        <f>IF(AND(K274="no",R274&lt;E274, R274&gt;F274,J$2308="yes"),MAX(R274*(1-J$2306),F274)/D274-1,IF(AND(K274="yes",S274&gt;F274, S274&lt;E274,J$2307="yes"),1-MIN(S274*(1+J$2306),E274)/D274,0))</f>
        <v>0</v>
      </c>
      <c r="U274" s="6">
        <f t="shared" si="23"/>
        <v>0</v>
      </c>
      <c r="V274" s="66">
        <f t="shared" si="24"/>
        <v>0.95214073148067102</v>
      </c>
      <c r="W274" s="6">
        <f t="shared" si="25"/>
        <v>1.3670955082865532E-2</v>
      </c>
      <c r="X274" s="17">
        <f>V274/MAX(V$240:V274)-1</f>
        <v>-9.7580779410980423E-2</v>
      </c>
      <c r="Z274" s="66">
        <f t="shared" si="26"/>
        <v>0.93662337545221752</v>
      </c>
      <c r="AA274" s="6">
        <f t="shared" si="27"/>
        <v>1.3670955082865532E-2</v>
      </c>
      <c r="AB274" s="17">
        <f>Z274/MAX(Z$240:Z274)-1</f>
        <v>-0.17083117009240356</v>
      </c>
    </row>
    <row r="275" spans="1:33" x14ac:dyDescent="0.25">
      <c r="A275" s="18" t="s">
        <v>249</v>
      </c>
      <c r="B275" s="72">
        <v>39510</v>
      </c>
      <c r="C275" s="23">
        <v>5227.7299999999996</v>
      </c>
      <c r="D275" s="23">
        <v>5057.62</v>
      </c>
      <c r="E275" s="23">
        <v>5227.79</v>
      </c>
      <c r="F275" s="23">
        <v>5014.28</v>
      </c>
      <c r="G275" s="20">
        <f t="shared" si="20"/>
        <v>4926.0535</v>
      </c>
      <c r="H275" s="20">
        <f t="shared" si="28"/>
        <v>4874.1464999999998</v>
      </c>
      <c r="I275" s="112">
        <f t="shared" si="21"/>
        <v>6.124101169424967E-2</v>
      </c>
      <c r="J275" s="38" t="str">
        <f t="shared" si="29"/>
        <v>N</v>
      </c>
      <c r="K275" s="17" t="str">
        <f>IF(OR(AND(J274="N",OR(I274&lt;R$2308,AND(I274&gt;R$2306, I274&lt;R$2305))), AND(J274="X", OR(I274&lt;R$2314, AND(I274&lt;R$2311,I274&gt;R$2312)))),"no","yes")</f>
        <v>no</v>
      </c>
      <c r="O275" s="146">
        <f t="shared" si="30"/>
        <v>3.3634397206591116E-2</v>
      </c>
      <c r="P275" s="146">
        <f t="shared" si="31"/>
        <v>-3.3634397206591116E-2</v>
      </c>
      <c r="Q275" s="86">
        <f t="shared" si="22"/>
        <v>8.9999999999999993E-3</v>
      </c>
      <c r="R275" s="39">
        <f>(SUM(C256:C274)+Q275*SUM(C256:C274))/(19-Q275)*(1-J$2305)</f>
        <v>4956.7152893475859</v>
      </c>
      <c r="S275" s="39">
        <f>(SUM(C256:C274)+Q275*SUM(C256:C274))/(19-Q275)*(1+J$2305)</f>
        <v>4956.7152893475859</v>
      </c>
      <c r="T275" s="17">
        <f>IF(AND(K275="no",R275&lt;E275, R275&gt;F275,J$2308="yes"),MAX(R275*(1-J$2306),F275)/D275-1,IF(AND(K275="yes",S275&gt;F275, S275&lt;E275,J$2307="yes"),1-MIN(S275*(1+J$2306),E275)/D275,0))</f>
        <v>0</v>
      </c>
      <c r="U275" s="6">
        <f t="shared" si="23"/>
        <v>0</v>
      </c>
      <c r="V275" s="66">
        <f t="shared" si="24"/>
        <v>0.9841654110398661</v>
      </c>
      <c r="W275" s="6">
        <f t="shared" si="25"/>
        <v>3.3634397206591116E-2</v>
      </c>
      <c r="X275" s="17">
        <f>V275/MAX(V$240:V275)-1</f>
        <v>-6.7228452898826951E-2</v>
      </c>
      <c r="Z275" s="66">
        <f t="shared" si="26"/>
        <v>0.96812613809515558</v>
      </c>
      <c r="AA275" s="6">
        <f t="shared" si="27"/>
        <v>3.3634397206591116E-2</v>
      </c>
      <c r="AB275" s="17">
        <f>Z275/MAX(Z$240:Z275)-1</f>
        <v>-0.14294257631596707</v>
      </c>
    </row>
    <row r="276" spans="1:33" x14ac:dyDescent="0.25">
      <c r="A276" s="18" t="s">
        <v>249</v>
      </c>
      <c r="B276" s="72">
        <v>39511</v>
      </c>
      <c r="C276" s="23">
        <v>5192.59</v>
      </c>
      <c r="D276" s="23">
        <v>5227.7299999999996</v>
      </c>
      <c r="E276" s="23">
        <v>5279.21</v>
      </c>
      <c r="F276" s="23">
        <v>5177.74</v>
      </c>
      <c r="G276" s="20">
        <f t="shared" si="20"/>
        <v>4943.6509999999998</v>
      </c>
      <c r="H276" s="20">
        <f t="shared" si="28"/>
        <v>4891.9741666666669</v>
      </c>
      <c r="I276" s="112">
        <f t="shared" si="21"/>
        <v>5.0355294093373582E-2</v>
      </c>
      <c r="J276" s="38" t="str">
        <f t="shared" si="29"/>
        <v>N</v>
      </c>
      <c r="K276" s="17" t="str">
        <f>IF(OR(AND(J275="N",OR(I275&lt;R$2308,AND(I275&gt;R$2306, I275&lt;R$2305))), AND(J275="X", OR(I275&lt;R$2314, AND(I275&lt;R$2311,I275&gt;R$2312)))),"no","yes")</f>
        <v>no</v>
      </c>
      <c r="O276" s="146">
        <f t="shared" si="30"/>
        <v>-6.7218467671436022E-3</v>
      </c>
      <c r="P276" s="146">
        <f t="shared" si="31"/>
        <v>6.7218467671436022E-3</v>
      </c>
      <c r="Q276" s="86">
        <f t="shared" si="22"/>
        <v>8.9999999999999993E-3</v>
      </c>
      <c r="R276" s="39">
        <f>(SUM(C257:C275)+Q276*SUM(C257:C275))/(19-Q276)*(1-J$2305)</f>
        <v>4977.2815475751668</v>
      </c>
      <c r="S276" s="39">
        <f>(SUM(C257:C275)+Q276*SUM(C257:C275))/(19-Q276)*(1+J$2305)</f>
        <v>4977.2815475751668</v>
      </c>
      <c r="T276" s="17">
        <f>IF(AND(K276="no",R276&lt;E276, R276&gt;F276,J$2308="yes"),MAX(R276*(1-J$2306),F276)/D276-1,IF(AND(K276="yes",S276&gt;F276, S276&lt;E276,J$2307="yes"),1-MIN(S276*(1+J$2306),E276)/D276,0))</f>
        <v>0</v>
      </c>
      <c r="U276" s="6">
        <f t="shared" si="23"/>
        <v>0</v>
      </c>
      <c r="V276" s="66">
        <f t="shared" si="24"/>
        <v>0.97755000195333319</v>
      </c>
      <c r="W276" s="6">
        <f t="shared" si="25"/>
        <v>-6.7218467671436022E-3</v>
      </c>
      <c r="X276" s="17">
        <f>V276/MAX(V$240:V276)-1</f>
        <v>-7.3498400307192568E-2</v>
      </c>
      <c r="Z276" s="66">
        <f t="shared" si="26"/>
        <v>0.96161854254361345</v>
      </c>
      <c r="AA276" s="6">
        <f t="shared" si="27"/>
        <v>-6.7218467671436022E-3</v>
      </c>
      <c r="AB276" s="17">
        <f>Z276/MAX(Z$240:Z276)-1</f>
        <v>-0.14870358498861402</v>
      </c>
    </row>
    <row r="277" spans="1:33" x14ac:dyDescent="0.25">
      <c r="A277" s="18" t="s">
        <v>249</v>
      </c>
      <c r="B277" s="72">
        <v>39512</v>
      </c>
      <c r="C277" s="23">
        <v>5214.24</v>
      </c>
      <c r="D277" s="23">
        <v>5192.59</v>
      </c>
      <c r="E277" s="23">
        <v>5218.3</v>
      </c>
      <c r="F277" s="23">
        <v>5068.2</v>
      </c>
      <c r="G277" s="20">
        <f t="shared" si="20"/>
        <v>4961.7914999999994</v>
      </c>
      <c r="H277" s="20">
        <f t="shared" si="28"/>
        <v>4909.3738333333331</v>
      </c>
      <c r="I277" s="112">
        <f t="shared" si="21"/>
        <v>5.0878498219846691E-2</v>
      </c>
      <c r="J277" s="38" t="str">
        <f t="shared" si="29"/>
        <v>N</v>
      </c>
      <c r="K277" s="17" t="str">
        <f>IF(OR(AND(J276="N",OR(I276&lt;R$2308,AND(I276&gt;R$2306, I276&lt;R$2305))), AND(J276="X", OR(I276&lt;R$2314, AND(I276&lt;R$2311,I276&gt;R$2312)))),"no","yes")</f>
        <v>no</v>
      </c>
      <c r="O277" s="146">
        <f t="shared" si="30"/>
        <v>4.1694029376475594E-3</v>
      </c>
      <c r="P277" s="146">
        <f t="shared" si="31"/>
        <v>-4.1694029376475594E-3</v>
      </c>
      <c r="Q277" s="86">
        <f t="shared" si="22"/>
        <v>8.9999999999999993E-3</v>
      </c>
      <c r="R277" s="39">
        <f>(SUM(C258:C276)+Q277*SUM(C258:C276))/(19-Q277)*(1-J$2305)</f>
        <v>4995.4075251434888</v>
      </c>
      <c r="S277" s="39">
        <f>(SUM(C258:C276)+Q277*SUM(C258:C276))/(19-Q277)*(1+J$2305)</f>
        <v>4995.4075251434888</v>
      </c>
      <c r="T277" s="17">
        <f>IF(AND(K277="no",R277&lt;E277, R277&gt;F277,J$2308="yes"),MAX(R277*(1-J$2306),F277)/D277-1,IF(AND(K277="yes",S277&gt;F277, S277&lt;E277,J$2307="yes"),1-MIN(S277*(1+J$2306),E277)/D277,0))</f>
        <v>0</v>
      </c>
      <c r="U277" s="6">
        <f t="shared" si="23"/>
        <v>0</v>
      </c>
      <c r="V277" s="66">
        <f t="shared" si="24"/>
        <v>0.98162580180317482</v>
      </c>
      <c r="W277" s="6">
        <f t="shared" si="25"/>
        <v>4.1694029376475594E-3</v>
      </c>
      <c r="X277" s="17">
        <f>V277/MAX(V$240:V277)-1</f>
        <v>-6.9635441815698251E-2</v>
      </c>
      <c r="Z277" s="66">
        <f t="shared" si="26"/>
        <v>0.96562791771979117</v>
      </c>
      <c r="AA277" s="6">
        <f t="shared" si="27"/>
        <v>4.1694029376475594E-3</v>
      </c>
      <c r="AB277" s="17">
        <f>Z277/MAX(Z$240:Z277)-1</f>
        <v>-0.14515418721505668</v>
      </c>
    </row>
    <row r="278" spans="1:33" x14ac:dyDescent="0.25">
      <c r="A278" s="18" t="s">
        <v>249</v>
      </c>
      <c r="B278" s="72">
        <v>39513</v>
      </c>
      <c r="C278" s="23">
        <v>5223.82</v>
      </c>
      <c r="D278" s="23">
        <v>5214.24</v>
      </c>
      <c r="E278" s="23">
        <v>5296.26</v>
      </c>
      <c r="F278" s="23">
        <v>5220.37</v>
      </c>
      <c r="G278" s="20">
        <f t="shared" si="20"/>
        <v>4989.8115000000007</v>
      </c>
      <c r="H278" s="20">
        <f t="shared" si="28"/>
        <v>4926.5371666666661</v>
      </c>
      <c r="I278" s="112">
        <f t="shared" si="21"/>
        <v>4.6897262551901742E-2</v>
      </c>
      <c r="J278" s="38" t="str">
        <f t="shared" si="29"/>
        <v>N</v>
      </c>
      <c r="K278" s="17" t="str">
        <f>IF(OR(AND(J277="N",OR(I277&lt;R$2308,AND(I277&gt;R$2306, I277&lt;R$2305))), AND(J277="X", OR(I277&lt;R$2314, AND(I277&lt;R$2311,I277&gt;R$2312)))),"no","yes")</f>
        <v>no</v>
      </c>
      <c r="O278" s="146">
        <f t="shared" si="30"/>
        <v>1.8372763816012494E-3</v>
      </c>
      <c r="P278" s="146">
        <f t="shared" si="31"/>
        <v>-1.8372763816012494E-3</v>
      </c>
      <c r="Q278" s="86">
        <f t="shared" si="22"/>
        <v>8.9999999999999993E-3</v>
      </c>
      <c r="R278" s="39">
        <f>(SUM(C259:C277)+Q278*SUM(C259:C277))/(19-Q278)*(1-J$2305)</f>
        <v>5024.6728287083361</v>
      </c>
      <c r="S278" s="39">
        <f>(SUM(C259:C277)+Q278*SUM(C259:C277))/(19-Q278)*(1+J$2305)</f>
        <v>5024.6728287083361</v>
      </c>
      <c r="T278" s="17">
        <f>IF(AND(K278="no",R278&lt;E278, R278&gt;F278,J$2308="yes"),MAX(R278*(1-J$2306),F278)/D278-1,IF(AND(K278="yes",S278&gt;F278, S278&lt;E278,J$2307="yes"),1-MIN(S278*(1+J$2306),E278)/D278,0))</f>
        <v>0</v>
      </c>
      <c r="U278" s="6">
        <f t="shared" si="23"/>
        <v>0</v>
      </c>
      <c r="V278" s="66">
        <f t="shared" si="24"/>
        <v>0.98342931970439817</v>
      </c>
      <c r="W278" s="6">
        <f t="shared" si="25"/>
        <v>1.8372763816012494E-3</v>
      </c>
      <c r="X278" s="17">
        <f>V278/MAX(V$240:V278)-1</f>
        <v>-6.7926104986667291E-2</v>
      </c>
      <c r="Z278" s="66">
        <f t="shared" si="26"/>
        <v>0.96740204308643252</v>
      </c>
      <c r="AA278" s="6">
        <f t="shared" si="27"/>
        <v>1.8372763816012494E-3</v>
      </c>
      <c r="AB278" s="17">
        <f>Z278/MAX(Z$240:Z278)-1</f>
        <v>-0.1435835991933162</v>
      </c>
    </row>
    <row r="279" spans="1:33" x14ac:dyDescent="0.25">
      <c r="A279" s="18" t="s">
        <v>249</v>
      </c>
      <c r="B279" s="72">
        <v>39514</v>
      </c>
      <c r="C279" s="23">
        <v>5115.92</v>
      </c>
      <c r="D279" s="23">
        <v>5223.82</v>
      </c>
      <c r="E279" s="23">
        <v>5208.8999999999996</v>
      </c>
      <c r="F279" s="23">
        <v>5104.92</v>
      </c>
      <c r="G279" s="20">
        <f t="shared" si="20"/>
        <v>5022.7609999999995</v>
      </c>
      <c r="H279" s="20">
        <f t="shared" si="28"/>
        <v>4940.5851666666667</v>
      </c>
      <c r="I279" s="112">
        <f t="shared" si="21"/>
        <v>1.8547368668348163E-2</v>
      </c>
      <c r="J279" s="38" t="str">
        <f t="shared" si="29"/>
        <v>N</v>
      </c>
      <c r="K279" s="17" t="str">
        <f>IF(OR(AND(J278="N",OR(I278&lt;R$2308,AND(I278&gt;R$2306, I278&lt;R$2305))), AND(J278="X", OR(I278&lt;R$2314, AND(I278&lt;R$2311,I278&gt;R$2312)))),"no","yes")</f>
        <v>no</v>
      </c>
      <c r="O279" s="146">
        <f t="shared" si="30"/>
        <v>-2.0655382459579319E-2</v>
      </c>
      <c r="P279" s="146">
        <f t="shared" si="31"/>
        <v>2.0655382459579319E-2</v>
      </c>
      <c r="Q279" s="86">
        <f t="shared" si="22"/>
        <v>8.9999999999999993E-3</v>
      </c>
      <c r="R279" s="39">
        <f>(SUM(C260:C278)+Q279*SUM(C260:C278))/(19-Q279)*(1-J$2305)</f>
        <v>5065.4180243273122</v>
      </c>
      <c r="S279" s="39">
        <f>(SUM(C260:C278)+Q279*SUM(C260:C278))/(19-Q279)*(1+J$2305)</f>
        <v>5065.4180243273122</v>
      </c>
      <c r="T279" s="17">
        <f>IF(AND(K279="no",R279&lt;E279, R279&gt;F279,J$2308="yes"),MAX(R279*(1-J$2306),F279)/D279-1,IF(AND(K279="yes",S279&gt;F279, S279&lt;E279,J$2307="yes"),1-MIN(S279*(1+J$2306),E279)/D279,0))</f>
        <v>0</v>
      </c>
      <c r="U279" s="6">
        <f t="shared" si="23"/>
        <v>0</v>
      </c>
      <c r="V279" s="66">
        <f t="shared" si="24"/>
        <v>0.96311621098393996</v>
      </c>
      <c r="W279" s="6">
        <f t="shared" si="25"/>
        <v>-2.0655382459579319E-2</v>
      </c>
      <c r="X279" s="17">
        <f>V279/MAX(V$240:V279)-1</f>
        <v>-8.7178447768757494E-2</v>
      </c>
      <c r="Z279" s="66">
        <f t="shared" si="26"/>
        <v>0.94741998389430382</v>
      </c>
      <c r="AA279" s="6">
        <f t="shared" si="27"/>
        <v>-2.0655382459579319E-2</v>
      </c>
      <c r="AB279" s="17">
        <f>Z279/MAX(Z$240:Z279)-1</f>
        <v>-0.16127320749663465</v>
      </c>
    </row>
    <row r="280" spans="1:33" x14ac:dyDescent="0.25">
      <c r="A280" s="45" t="s">
        <v>249</v>
      </c>
      <c r="B280" s="74">
        <v>39517</v>
      </c>
      <c r="C280" s="23">
        <v>4948.3500000000004</v>
      </c>
      <c r="D280" s="23">
        <v>5115.92</v>
      </c>
      <c r="E280" s="23">
        <v>5084.3999999999996</v>
      </c>
      <c r="F280" s="23">
        <v>4915.4399999999996</v>
      </c>
      <c r="G280" s="46">
        <f t="shared" si="20"/>
        <v>5029.1590000000006</v>
      </c>
      <c r="H280" s="46">
        <f t="shared" si="28"/>
        <v>4951.5398333333324</v>
      </c>
      <c r="I280" s="112">
        <f t="shared" si="21"/>
        <v>-1.6068094088892426E-2</v>
      </c>
      <c r="J280" s="47" t="str">
        <f t="shared" si="29"/>
        <v>N</v>
      </c>
      <c r="K280" s="17" t="str">
        <f>IF(OR(AND(J279="N",OR(I279&lt;R$2308,AND(I279&gt;R$2306, I279&lt;R$2305))), AND(J279="X", OR(I279&lt;R$2314, AND(I279&lt;R$2311,I279&gt;R$2312)))),"no","yes")</f>
        <v>no</v>
      </c>
      <c r="O280" s="146">
        <f t="shared" si="30"/>
        <v>-3.2754616960390281E-2</v>
      </c>
      <c r="P280" s="146">
        <f t="shared" si="31"/>
        <v>3.2754616960390281E-2</v>
      </c>
      <c r="Q280" s="86">
        <f t="shared" si="22"/>
        <v>8.9999999999999993E-3</v>
      </c>
      <c r="R280" s="39">
        <f>(SUM(C261:C279)+Q280*SUM(C261:C279))/(19-Q280)*(1-J$2305)</f>
        <v>5081.1196603654362</v>
      </c>
      <c r="S280" s="39">
        <f>(SUM(C261:C279)+Q280*SUM(C261:C279))/(19-Q280)*(1+J$2305)</f>
        <v>5081.1196603654362</v>
      </c>
      <c r="T280" s="17">
        <f>IF(AND(K280="no",R280&lt;E280, R280&gt;F280,J$2308="yes"),MAX(R280*(1-J$2306),F280)/D280-1,IF(AND(K280="yes",S280&gt;F280, S280&lt;E280,J$2307="yes"),1-MIN(S280*(1+J$2306),E280)/D280,0))</f>
        <v>-6.8023619670682933E-3</v>
      </c>
      <c r="U280" s="6">
        <f t="shared" si="23"/>
        <v>2.5952254993321988E-2</v>
      </c>
      <c r="V280" s="66">
        <f t="shared" si="24"/>
        <v>0.95656474590047591</v>
      </c>
      <c r="W280" s="6">
        <f t="shared" si="25"/>
        <v>-6.8023619670682933E-3</v>
      </c>
      <c r="X280" s="17">
        <f>V280/MAX(V$240:V280)-1</f>
        <v>-9.3387790378375413E-2</v>
      </c>
      <c r="Y280" s="6">
        <f t="shared" ref="Y280" si="32">V280/V260-1</f>
        <v>-2.476475429671765E-2</v>
      </c>
      <c r="Z280" s="66">
        <f t="shared" si="26"/>
        <v>0.94097529022902071</v>
      </c>
      <c r="AA280" s="6">
        <f t="shared" si="27"/>
        <v>-6.8023619670682933E-3</v>
      </c>
      <c r="AB280" s="17">
        <f>Z280/MAX(Z$240:Z280)-1</f>
        <v>-0.16697853073072078</v>
      </c>
      <c r="AC280" s="6">
        <f t="shared" ref="AC280" si="33">Z280/Z260-1</f>
        <v>-9.3014391938788021E-2</v>
      </c>
      <c r="AD280" s="43"/>
      <c r="AE280" s="44"/>
      <c r="AF280" s="159"/>
      <c r="AG280" s="159"/>
    </row>
    <row r="281" spans="1:33" x14ac:dyDescent="0.25">
      <c r="A281" s="45" t="s">
        <v>249</v>
      </c>
      <c r="B281" s="74">
        <v>39518</v>
      </c>
      <c r="C281" s="23">
        <v>5015.93</v>
      </c>
      <c r="D281" s="23">
        <v>4948.3500000000004</v>
      </c>
      <c r="E281" s="23">
        <v>5015.93</v>
      </c>
      <c r="F281" s="23">
        <v>4841.5600000000004</v>
      </c>
      <c r="G281" s="46">
        <f t="shared" si="20"/>
        <v>5038.0055000000011</v>
      </c>
      <c r="H281" s="46">
        <f t="shared" si="28"/>
        <v>4962.4349999999995</v>
      </c>
      <c r="I281" s="112">
        <f t="shared" si="21"/>
        <v>-4.3817935490544357E-3</v>
      </c>
      <c r="J281" s="47" t="str">
        <f t="shared" si="29"/>
        <v>N</v>
      </c>
      <c r="K281" s="17" t="str">
        <f>IF(OR(AND(J280="N",OR(I280&lt;R$2308,AND(I280&gt;R$2306, I280&lt;R$2305))), AND(J280="X", OR(I280&lt;R$2314, AND(I280&lt;R$2311,I280&gt;R$2312)))),"no","yes")</f>
        <v>yes</v>
      </c>
      <c r="O281" s="146">
        <f t="shared" si="30"/>
        <v>1.3657077611729074E-2</v>
      </c>
      <c r="P281" s="146">
        <f t="shared" si="31"/>
        <v>-1.3657077611729074E-2</v>
      </c>
      <c r="Q281" s="86">
        <f t="shared" si="22"/>
        <v>8.9999999999999993E-3</v>
      </c>
      <c r="R281" s="39">
        <f>(SUM(C262:C280)+Q281*SUM(C262:C280))/(19-Q281)*(1-J$2305)</f>
        <v>5086.9294729082203</v>
      </c>
      <c r="S281" s="39">
        <f>(SUM(C262:C280)+Q281*SUM(C262:C280))/(19-Q281)*(1+J$2305)</f>
        <v>5086.9294729082203</v>
      </c>
      <c r="T281" s="17">
        <f>IF(AND(K281="no",R281&lt;E281, R281&gt;F281,J$2308="yes"),MAX(R281*(1-J$2306),F281)/D281-1,IF(AND(K281="yes",S281&gt;F281, S281&lt;E281,J$2307="yes"),1-MIN(S281*(1+J$2306),E281)/D281,0))</f>
        <v>0</v>
      </c>
      <c r="U281" s="6">
        <f t="shared" si="23"/>
        <v>0</v>
      </c>
      <c r="V281" s="66">
        <f t="shared" si="24"/>
        <v>0.95656474590047591</v>
      </c>
      <c r="W281" s="6">
        <f t="shared" si="25"/>
        <v>0</v>
      </c>
      <c r="X281" s="17">
        <f>V281/MAX(V$240:V281)-1</f>
        <v>-9.3387790378375413E-2</v>
      </c>
      <c r="Z281" s="66">
        <f t="shared" si="26"/>
        <v>0.92812431765964365</v>
      </c>
      <c r="AA281" s="6">
        <f t="shared" si="27"/>
        <v>-1.3657077611729074E-2</v>
      </c>
      <c r="AB281" s="17">
        <f>Z281/MAX(Z$240:Z281)-1</f>
        <v>-0.17835516958876796</v>
      </c>
      <c r="AD281" s="43"/>
      <c r="AE281" s="44"/>
      <c r="AF281" s="159"/>
      <c r="AG281" s="159"/>
    </row>
    <row r="282" spans="1:33" x14ac:dyDescent="0.25">
      <c r="A282" s="45" t="s">
        <v>249</v>
      </c>
      <c r="B282" s="74">
        <v>39519</v>
      </c>
      <c r="C282" s="23">
        <v>4881.03</v>
      </c>
      <c r="D282" s="23">
        <v>5015.93</v>
      </c>
      <c r="E282" s="23">
        <v>5122.54</v>
      </c>
      <c r="F282" s="23">
        <v>4880.7</v>
      </c>
      <c r="G282" s="46">
        <f t="shared" si="20"/>
        <v>5041.3780000000015</v>
      </c>
      <c r="H282" s="46">
        <f t="shared" si="28"/>
        <v>4969.0549999999994</v>
      </c>
      <c r="I282" s="112">
        <f t="shared" si="21"/>
        <v>-3.1806383096050661E-2</v>
      </c>
      <c r="J282" s="47" t="str">
        <f t="shared" si="29"/>
        <v>N</v>
      </c>
      <c r="K282" s="17" t="str">
        <f>IF(OR(AND(J281="N",OR(I281&lt;R$2308,AND(I281&gt;R$2306, I281&lt;R$2305))), AND(J281="X", OR(I281&lt;R$2314, AND(I281&lt;R$2311,I281&gt;R$2312)))),"no","yes")</f>
        <v>yes</v>
      </c>
      <c r="O282" s="146">
        <f t="shared" si="30"/>
        <v>-2.6894314713323486E-2</v>
      </c>
      <c r="P282" s="146">
        <f t="shared" si="31"/>
        <v>2.6894314713323486E-2</v>
      </c>
      <c r="Q282" s="86">
        <f t="shared" si="22"/>
        <v>8.9999999999999993E-3</v>
      </c>
      <c r="R282" s="39">
        <f>(SUM(C263:C281)+Q282*SUM(C263:C281))/(19-Q282)*(1-J$2305)</f>
        <v>5097.6804154599558</v>
      </c>
      <c r="S282" s="39">
        <f>(SUM(C263:C281)+Q282*SUM(C263:C281))/(19-Q282)*(1+J$2305)</f>
        <v>5097.6804154599558</v>
      </c>
      <c r="T282" s="17">
        <f>IF(AND(K282="no",R282&lt;E282, R282&gt;F282,J$2308="yes"),MAX(R282*(1-J$2306),F282)/D282-1,IF(AND(K282="yes",S282&gt;F282, S282&lt;E282,J$2307="yes"),1-MIN(S282*(1+J$2306),E282)/D282,0))</f>
        <v>-1.6298157163268989E-2</v>
      </c>
      <c r="U282" s="6">
        <f t="shared" si="23"/>
        <v>-4.3192471876592475E-2</v>
      </c>
      <c r="V282" s="66">
        <f t="shared" si="24"/>
        <v>0.95656474590047591</v>
      </c>
      <c r="W282" s="6">
        <f t="shared" si="25"/>
        <v>0</v>
      </c>
      <c r="X282" s="17">
        <f>V282/MAX(V$240:V282)-1</f>
        <v>-9.3387790378375413E-2</v>
      </c>
      <c r="Z282" s="66">
        <f t="shared" si="26"/>
        <v>0.91299760166337496</v>
      </c>
      <c r="AA282" s="6">
        <f t="shared" si="27"/>
        <v>-1.6298157163268989E-2</v>
      </c>
      <c r="AB282" s="17">
        <f>Z282/MAX(Z$240:Z282)-1</f>
        <v>-0.1917464661671977</v>
      </c>
      <c r="AD282" s="43"/>
      <c r="AE282" s="44"/>
      <c r="AF282" s="159"/>
      <c r="AG282" s="159"/>
    </row>
    <row r="283" spans="1:33" x14ac:dyDescent="0.25">
      <c r="A283" s="45" t="s">
        <v>249</v>
      </c>
      <c r="B283" s="74">
        <v>39520</v>
      </c>
      <c r="C283" s="23">
        <v>4688.68</v>
      </c>
      <c r="D283" s="23">
        <v>4881.03</v>
      </c>
      <c r="E283" s="23">
        <v>4844.18</v>
      </c>
      <c r="F283" s="23">
        <v>4589.51</v>
      </c>
      <c r="G283" s="46">
        <f t="shared" si="20"/>
        <v>5030.2939999999999</v>
      </c>
      <c r="H283" s="46">
        <f t="shared" si="28"/>
        <v>4971.6173333333327</v>
      </c>
      <c r="I283" s="112">
        <f t="shared" si="21"/>
        <v>-6.7911338780596076E-2</v>
      </c>
      <c r="J283" s="47" t="str">
        <f t="shared" si="29"/>
        <v>N</v>
      </c>
      <c r="K283" s="17" t="str">
        <f>IF(OR(AND(J282="N",OR(I282&lt;R$2308,AND(I282&gt;R$2306, I282&lt;R$2305))), AND(J282="X", OR(I282&lt;R$2314, AND(I282&lt;R$2311,I282&gt;R$2312)))),"no","yes")</f>
        <v>yes</v>
      </c>
      <c r="O283" s="146">
        <f t="shared" si="30"/>
        <v>-3.940766600492096E-2</v>
      </c>
      <c r="P283" s="146">
        <f t="shared" si="31"/>
        <v>3.940766600492096E-2</v>
      </c>
      <c r="Q283" s="86">
        <f t="shared" si="22"/>
        <v>8.9999999999999993E-3</v>
      </c>
      <c r="R283" s="39">
        <f>(SUM(C264:C282)+Q283*SUM(C264:C282))/(19-Q283)*(1-J$2305)</f>
        <v>5096.1220999420784</v>
      </c>
      <c r="S283" s="39">
        <f>(SUM(C264:C282)+Q283*SUM(C264:C282))/(19-Q283)*(1+J$2305)</f>
        <v>5096.1220999420784</v>
      </c>
      <c r="T283" s="17">
        <f>IF(AND(K283="no",R283&lt;E283, R283&gt;F283,J$2308="yes"),MAX(R283*(1-J$2306),F283)/D283-1,IF(AND(K283="yes",S283&gt;F283, S283&lt;E283,J$2307="yes"),1-MIN(S283*(1+J$2306),E283)/D283,0))</f>
        <v>0</v>
      </c>
      <c r="U283" s="6">
        <f t="shared" si="23"/>
        <v>0</v>
      </c>
      <c r="V283" s="66">
        <f t="shared" si="24"/>
        <v>0.95656474590047591</v>
      </c>
      <c r="W283" s="6">
        <f t="shared" si="25"/>
        <v>0</v>
      </c>
      <c r="X283" s="17">
        <f>V283/MAX(V$240:V283)-1</f>
        <v>-9.3387790378375413E-2</v>
      </c>
      <c r="Z283" s="66">
        <f t="shared" si="26"/>
        <v>0.94897670621301911</v>
      </c>
      <c r="AA283" s="6">
        <f t="shared" si="27"/>
        <v>3.940766600492096E-2</v>
      </c>
      <c r="AB283" s="17">
        <f>Z283/MAX(Z$240:Z283)-1</f>
        <v>-0.15989508085861759</v>
      </c>
      <c r="AD283" s="43"/>
      <c r="AE283" s="44"/>
      <c r="AF283" s="159"/>
      <c r="AG283" s="159"/>
    </row>
    <row r="284" spans="1:33" x14ac:dyDescent="0.25">
      <c r="A284" s="45" t="s">
        <v>249</v>
      </c>
      <c r="B284" s="74">
        <v>39521</v>
      </c>
      <c r="C284" s="23">
        <v>4662.32</v>
      </c>
      <c r="D284" s="23">
        <v>4688.68</v>
      </c>
      <c r="E284" s="23">
        <v>4718.18</v>
      </c>
      <c r="F284" s="23">
        <v>4598.1499999999996</v>
      </c>
      <c r="G284" s="46">
        <f t="shared" si="20"/>
        <v>5019.1090000000013</v>
      </c>
      <c r="H284" s="46">
        <f t="shared" si="28"/>
        <v>4973.5779999999995</v>
      </c>
      <c r="I284" s="112">
        <f t="shared" si="21"/>
        <v>-7.1086123054909023E-2</v>
      </c>
      <c r="J284" s="47" t="str">
        <f t="shared" si="29"/>
        <v>N</v>
      </c>
      <c r="K284" s="17" t="str">
        <f>IF(OR(AND(J283="N",OR(I283&lt;R$2308,AND(I283&gt;R$2306, I283&lt;R$2305))), AND(J283="X", OR(I283&lt;R$2314, AND(I283&lt;R$2311,I283&gt;R$2312)))),"no","yes")</f>
        <v>yes</v>
      </c>
      <c r="O284" s="146">
        <f t="shared" si="30"/>
        <v>-5.6220514089254658E-3</v>
      </c>
      <c r="P284" s="146">
        <f t="shared" si="31"/>
        <v>5.6220514089254658E-3</v>
      </c>
      <c r="Q284" s="86">
        <f t="shared" si="22"/>
        <v>8.9999999999999993E-3</v>
      </c>
      <c r="R284" s="39">
        <f>(SUM(C265:C283)+Q284*SUM(C265:C283))/(19-Q284)*(1-J$2305)</f>
        <v>5085.6373408456648</v>
      </c>
      <c r="S284" s="39">
        <f>(SUM(C265:C283)+Q284*SUM(C265:C283))/(19-Q284)*(1+J$2305)</f>
        <v>5085.6373408456648</v>
      </c>
      <c r="T284" s="17">
        <f>IF(AND(K284="no",R284&lt;E284, R284&gt;F284,J$2308="yes"),MAX(R284*(1-J$2306),F284)/D284-1,IF(AND(K284="yes",S284&gt;F284, S284&lt;E284,J$2307="yes"),1-MIN(S284*(1+J$2306),E284)/D284,0))</f>
        <v>0</v>
      </c>
      <c r="U284" s="6">
        <f t="shared" si="23"/>
        <v>0</v>
      </c>
      <c r="V284" s="66">
        <f t="shared" si="24"/>
        <v>0.95656474590047591</v>
      </c>
      <c r="W284" s="6">
        <f t="shared" si="25"/>
        <v>0</v>
      </c>
      <c r="X284" s="17">
        <f>V284/MAX(V$240:V284)-1</f>
        <v>-9.3387790378375413E-2</v>
      </c>
      <c r="Z284" s="66">
        <f t="shared" si="26"/>
        <v>0.9543119020412214</v>
      </c>
      <c r="AA284" s="6">
        <f t="shared" si="27"/>
        <v>5.6220514089253548E-3</v>
      </c>
      <c r="AB284" s="17">
        <f>Z284/MAX(Z$240:Z284)-1</f>
        <v>-0.15517196781431353</v>
      </c>
      <c r="AD284" s="43"/>
      <c r="AE284" s="44"/>
      <c r="AF284" s="159"/>
      <c r="AG284" s="159"/>
    </row>
    <row r="285" spans="1:33" x14ac:dyDescent="0.25">
      <c r="A285" s="45" t="s">
        <v>249</v>
      </c>
      <c r="B285" s="74">
        <v>39524</v>
      </c>
      <c r="C285" s="23">
        <v>4302.6099999999997</v>
      </c>
      <c r="D285" s="23">
        <v>4662.32</v>
      </c>
      <c r="E285" s="23">
        <v>4642.7299999999996</v>
      </c>
      <c r="F285" s="23">
        <v>4299.5600000000004</v>
      </c>
      <c r="G285" s="46">
        <f t="shared" si="20"/>
        <v>4982.0825000000004</v>
      </c>
      <c r="H285" s="46">
        <f t="shared" si="28"/>
        <v>4971.9108333333324</v>
      </c>
      <c r="I285" s="112">
        <f t="shared" si="21"/>
        <v>-0.13638322930220459</v>
      </c>
      <c r="J285" s="47" t="str">
        <f t="shared" si="29"/>
        <v>N</v>
      </c>
      <c r="K285" s="17" t="str">
        <f>IF(OR(AND(J284="N",OR(I284&lt;R$2308,AND(I284&gt;R$2306, I284&lt;R$2305))), AND(J284="X", OR(I284&lt;R$2314, AND(I284&lt;R$2311,I284&gt;R$2312)))),"no","yes")</f>
        <v>yes</v>
      </c>
      <c r="O285" s="146">
        <f t="shared" si="30"/>
        <v>-7.7152576399732387E-2</v>
      </c>
      <c r="P285" s="146">
        <f t="shared" si="31"/>
        <v>7.7152576399732387E-2</v>
      </c>
      <c r="Q285" s="86">
        <f t="shared" si="22"/>
        <v>8.9999999999999993E-3</v>
      </c>
      <c r="R285" s="39">
        <f>(SUM(C266:C284)+Q285*SUM(C266:C284))/(19-Q285)*(1-J$2305)</f>
        <v>5065.4042104154605</v>
      </c>
      <c r="S285" s="39">
        <f>(SUM(C266:C284)+Q285*SUM(C266:C284))/(19-Q285)*(1+J$2305)</f>
        <v>5065.4042104154605</v>
      </c>
      <c r="T285" s="17">
        <f>IF(AND(K285="no",R285&lt;E285, R285&gt;F285,J$2308="yes"),MAX(R285*(1-J$2306),F285)/D285-1,IF(AND(K285="yes",S285&gt;F285, S285&lt;E285,J$2307="yes"),1-MIN(S285*(1+J$2306),E285)/D285,0))</f>
        <v>0</v>
      </c>
      <c r="U285" s="6">
        <f t="shared" si="23"/>
        <v>0</v>
      </c>
      <c r="V285" s="66">
        <f t="shared" si="24"/>
        <v>0.95656474590047591</v>
      </c>
      <c r="W285" s="6">
        <f t="shared" si="25"/>
        <v>0</v>
      </c>
      <c r="X285" s="17">
        <f>V285/MAX(V$240:V285)-1</f>
        <v>-9.3387790378375413E-2</v>
      </c>
      <c r="Z285" s="66">
        <f t="shared" si="26"/>
        <v>1.0279395239726306</v>
      </c>
      <c r="AA285" s="6">
        <f t="shared" si="27"/>
        <v>7.7152576399732276E-2</v>
      </c>
      <c r="AB285" s="17">
        <f>Z285/MAX(Z$240:Z285)-1</f>
        <v>-8.9991308516471968E-2</v>
      </c>
      <c r="AD285" s="43"/>
      <c r="AE285" s="44"/>
      <c r="AF285" s="159"/>
      <c r="AG285" s="159"/>
    </row>
    <row r="286" spans="1:33" x14ac:dyDescent="0.25">
      <c r="A286" s="45" t="s">
        <v>249</v>
      </c>
      <c r="B286" s="74">
        <v>39525</v>
      </c>
      <c r="C286" s="23">
        <v>3986.32</v>
      </c>
      <c r="D286" s="23">
        <v>4302.6099999999997</v>
      </c>
      <c r="E286" s="23">
        <v>4327.38</v>
      </c>
      <c r="F286" s="23">
        <v>3926.46</v>
      </c>
      <c r="G286" s="46">
        <f t="shared" si="20"/>
        <v>4924.7304999999997</v>
      </c>
      <c r="H286" s="46">
        <f t="shared" si="28"/>
        <v>4963.3573333333334</v>
      </c>
      <c r="I286" s="112">
        <f t="shared" si="21"/>
        <v>-0.19055063013092788</v>
      </c>
      <c r="J286" s="47" t="str">
        <f t="shared" si="29"/>
        <v>X</v>
      </c>
      <c r="K286" s="17" t="str">
        <f>IF(OR(AND(J285="N",OR(I285&lt;R$2308,AND(I285&gt;R$2306, I285&lt;R$2305))), AND(J285="X", OR(I285&lt;R$2314, AND(I285&lt;R$2311,I285&gt;R$2312)))),"no","yes")</f>
        <v>yes</v>
      </c>
      <c r="O286" s="146">
        <f t="shared" si="30"/>
        <v>-7.3511194368069521E-2</v>
      </c>
      <c r="P286" s="146">
        <f t="shared" si="31"/>
        <v>7.3511194368069521E-2</v>
      </c>
      <c r="Q286" s="86">
        <f t="shared" si="22"/>
        <v>1.7999999999999999E-2</v>
      </c>
      <c r="R286" s="39">
        <f>(SUM(C267:C285)+Q286*SUM(C267:C285))/(19-Q286)*(1-J$2305)</f>
        <v>5068.4563913180909</v>
      </c>
      <c r="S286" s="39">
        <f>(SUM(C267:C285)+Q286*SUM(C267:C285))/(19-Q286)*(1+J$2305)</f>
        <v>5068.4563913180909</v>
      </c>
      <c r="T286" s="17">
        <f>IF(AND(K286="no",R286&lt;E286, R286&gt;F286,J$2308="yes"),MAX(R286*(1-J$2306),F286)/D286-1,IF(AND(K286="yes",S286&gt;F286, S286&lt;E286,J$2307="yes"),1-MIN(S286*(1+J$2306),E286)/D286,0))</f>
        <v>0</v>
      </c>
      <c r="U286" s="6">
        <f t="shared" si="23"/>
        <v>0</v>
      </c>
      <c r="V286" s="66">
        <f t="shared" si="24"/>
        <v>0.95656474590047591</v>
      </c>
      <c r="W286" s="6">
        <f t="shared" si="25"/>
        <v>0</v>
      </c>
      <c r="X286" s="17">
        <f>V286/MAX(V$240:V286)-1</f>
        <v>-9.3387790378375413E-2</v>
      </c>
      <c r="Z286" s="66">
        <f t="shared" si="26"/>
        <v>1.1035045861180035</v>
      </c>
      <c r="AA286" s="6">
        <f t="shared" si="27"/>
        <v>7.3511194368069521E-2</v>
      </c>
      <c r="AB286" s="17">
        <f>Z286/MAX(Z$240:Z286)-1</f>
        <v>-2.3095482720193683E-2</v>
      </c>
      <c r="AD286" s="43"/>
      <c r="AE286" s="44"/>
      <c r="AF286" s="159"/>
      <c r="AG286" s="159"/>
    </row>
    <row r="287" spans="1:33" x14ac:dyDescent="0.25">
      <c r="A287" s="45" t="s">
        <v>249</v>
      </c>
      <c r="B287" s="74">
        <v>39526</v>
      </c>
      <c r="C287" s="23">
        <v>4176.49</v>
      </c>
      <c r="D287" s="23">
        <v>3986.32</v>
      </c>
      <c r="E287" s="23">
        <v>4241.9399999999996</v>
      </c>
      <c r="F287" s="23">
        <v>3989.64</v>
      </c>
      <c r="G287" s="46">
        <f t="shared" ref="G287:G350" si="34">AVERAGE(C268:C287)</f>
        <v>4879.0830000000005</v>
      </c>
      <c r="H287" s="46">
        <f t="shared" si="28"/>
        <v>4957.864833333334</v>
      </c>
      <c r="I287" s="112">
        <f t="shared" ref="I287:I350" si="35">$C287/$G287-1</f>
        <v>-0.14400103462064506</v>
      </c>
      <c r="J287" s="47" t="str">
        <f t="shared" si="29"/>
        <v>X</v>
      </c>
      <c r="K287" s="17" t="str">
        <f>IF(OR(AND(J286="N",OR(I286&lt;R$2308,AND(I286&gt;R$2306, I286&lt;R$2305))), AND(J286="X", OR(I286&lt;R$2314, AND(I286&lt;R$2311,I286&gt;R$2312)))),"no","yes")</f>
        <v>no</v>
      </c>
      <c r="O287" s="146">
        <f t="shared" si="30"/>
        <v>4.7705653334403575E-2</v>
      </c>
      <c r="P287" s="146">
        <f t="shared" si="31"/>
        <v>-4.7705653334403575E-2</v>
      </c>
      <c r="Q287" s="86">
        <f t="shared" si="22"/>
        <v>1.7999999999999999E-2</v>
      </c>
      <c r="R287" s="39">
        <f>(SUM(C268:C286)+Q287*SUM(C268:C286))/(19-Q287)*(1-J$2305)</f>
        <v>5009.2963365293435</v>
      </c>
      <c r="S287" s="39">
        <f>(SUM(C268:C286)+Q287*SUM(C268:C286))/(19-Q287)*(1+J$2305)</f>
        <v>5009.2963365293435</v>
      </c>
      <c r="T287" s="17">
        <f>IF(AND(K287="no",R287&lt;E287, R287&gt;F287,J$2308="yes"),MAX(R287*(1-J$2306),F287)/D287-1,IF(AND(K287="yes",S287&gt;F287, S287&lt;E287,J$2307="yes"),1-MIN(S287*(1+J$2306),E287)/D287,0))</f>
        <v>0</v>
      </c>
      <c r="U287" s="6">
        <f t="shared" si="23"/>
        <v>0</v>
      </c>
      <c r="V287" s="66">
        <f t="shared" si="24"/>
        <v>1.0021982920603159</v>
      </c>
      <c r="W287" s="6">
        <f t="shared" si="25"/>
        <v>4.7705653334403575E-2</v>
      </c>
      <c r="X287" s="17">
        <f>V287/MAX(V$240:V287)-1</f>
        <v>-5.0137262597428678E-2</v>
      </c>
      <c r="Z287" s="66">
        <f t="shared" si="26"/>
        <v>1.1561479933562735</v>
      </c>
      <c r="AA287" s="6">
        <f t="shared" si="27"/>
        <v>4.7705653334403575E-2</v>
      </c>
      <c r="AB287" s="17">
        <f>Z287/MAX(Z$240:Z287)-1</f>
        <v>0</v>
      </c>
      <c r="AD287" s="43"/>
      <c r="AE287" s="44"/>
      <c r="AF287" s="159"/>
      <c r="AG287" s="159"/>
    </row>
    <row r="288" spans="1:33" x14ac:dyDescent="0.25">
      <c r="A288" s="45" t="s">
        <v>249</v>
      </c>
      <c r="B288" s="74">
        <v>39527</v>
      </c>
      <c r="C288" s="23">
        <v>4347.74</v>
      </c>
      <c r="D288" s="23">
        <v>4176.49</v>
      </c>
      <c r="E288" s="23">
        <v>4394.75</v>
      </c>
      <c r="F288" s="23">
        <v>3956.03</v>
      </c>
      <c r="G288" s="46">
        <f t="shared" si="34"/>
        <v>4838.79</v>
      </c>
      <c r="H288" s="46">
        <f t="shared" si="28"/>
        <v>4955.863666666668</v>
      </c>
      <c r="I288" s="112">
        <f t="shared" si="35"/>
        <v>-0.10148198206576442</v>
      </c>
      <c r="J288" s="47" t="str">
        <f t="shared" si="29"/>
        <v>X</v>
      </c>
      <c r="K288" s="17" t="str">
        <f>IF(OR(AND(J287="N",OR(I287&lt;R$2308,AND(I287&gt;R$2306, I287&lt;R$2305))), AND(J287="X", OR(I287&lt;R$2314, AND(I287&lt;R$2311,I287&gt;R$2312)))),"no","yes")</f>
        <v>yes</v>
      </c>
      <c r="O288" s="146">
        <f t="shared" si="30"/>
        <v>4.1003330547900285E-2</v>
      </c>
      <c r="P288" s="146">
        <f t="shared" si="31"/>
        <v>-4.1003330547900285E-2</v>
      </c>
      <c r="Q288" s="86">
        <f t="shared" si="22"/>
        <v>1.7999999999999999E-2</v>
      </c>
      <c r="R288" s="39">
        <f>(SUM(C269:C287)+Q288*SUM(C269:C287))/(19-Q288)*(1-J$2305)</f>
        <v>4956.8941671056791</v>
      </c>
      <c r="S288" s="39">
        <f>(SUM(C269:C287)+Q288*SUM(C269:C287))/(19-Q288)*(1+J$2305)</f>
        <v>4956.8941671056791</v>
      </c>
      <c r="T288" s="17">
        <f>IF(AND(K288="no",R288&lt;E288, R288&gt;F288,J$2308="yes"),MAX(R288*(1-J$2306),F288)/D288-1,IF(AND(K288="yes",S288&gt;F288, S288&lt;E288,J$2307="yes"),1-MIN(S288*(1+J$2306),E288)/D288,0))</f>
        <v>0</v>
      </c>
      <c r="U288" s="6">
        <f t="shared" si="23"/>
        <v>0</v>
      </c>
      <c r="V288" s="66">
        <f t="shared" si="24"/>
        <v>1.0021982920603159</v>
      </c>
      <c r="W288" s="6">
        <f t="shared" si="25"/>
        <v>0</v>
      </c>
      <c r="X288" s="17">
        <f>V288/MAX(V$240:V288)-1</f>
        <v>-5.0137262597428678E-2</v>
      </c>
      <c r="Y288" s="14"/>
      <c r="Z288" s="66">
        <f t="shared" si="26"/>
        <v>1.1087420750223946</v>
      </c>
      <c r="AA288" s="6">
        <f t="shared" si="27"/>
        <v>-4.1003330547900285E-2</v>
      </c>
      <c r="AB288" s="17">
        <f>Z288/MAX(Z$240:Z288)-1</f>
        <v>-4.1003330547900285E-2</v>
      </c>
      <c r="AC288" s="14"/>
      <c r="AD288" s="43"/>
      <c r="AE288" s="44"/>
      <c r="AF288" s="159"/>
      <c r="AG288" s="159"/>
    </row>
    <row r="289" spans="1:33" x14ac:dyDescent="0.25">
      <c r="A289" s="45" t="s">
        <v>249</v>
      </c>
      <c r="B289" s="74">
        <v>39528</v>
      </c>
      <c r="C289" s="23">
        <v>4405.8599999999997</v>
      </c>
      <c r="D289" s="23">
        <v>4347.74</v>
      </c>
      <c r="E289" s="23">
        <v>4448.0600000000004</v>
      </c>
      <c r="F289" s="23">
        <v>4315.67</v>
      </c>
      <c r="G289" s="46">
        <f t="shared" si="34"/>
        <v>4807.6230000000014</v>
      </c>
      <c r="H289" s="46">
        <f t="shared" si="28"/>
        <v>4953.201</v>
      </c>
      <c r="I289" s="112">
        <f t="shared" si="35"/>
        <v>-8.3567908714972328E-2</v>
      </c>
      <c r="J289" s="47" t="str">
        <f t="shared" si="29"/>
        <v>X</v>
      </c>
      <c r="K289" s="17" t="str">
        <f>IF(OR(AND(J288="N",OR(I288&lt;R$2308,AND(I288&gt;R$2306, I288&lt;R$2305))), AND(J288="X", OR(I288&lt;R$2314, AND(I288&lt;R$2311,I288&gt;R$2312)))),"no","yes")</f>
        <v>yes</v>
      </c>
      <c r="O289" s="146">
        <f t="shared" si="30"/>
        <v>1.3367864683720754E-2</v>
      </c>
      <c r="P289" s="146">
        <f t="shared" si="31"/>
        <v>-1.3367864683720754E-2</v>
      </c>
      <c r="Q289" s="86">
        <f t="shared" si="22"/>
        <v>1.7999999999999999E-2</v>
      </c>
      <c r="R289" s="39">
        <f>(SUM(C270:C288)+Q289*SUM(C270:C288))/(19-Q289)*(1-J$2305)</f>
        <v>4920.347634601203</v>
      </c>
      <c r="S289" s="39">
        <f>(SUM(C270:C288)+Q289*SUM(C270:C288))/(19-Q289)*(1+J$2305)</f>
        <v>4920.347634601203</v>
      </c>
      <c r="T289" s="17">
        <f>IF(AND(K289="no",R289&lt;E289, R289&gt;F289,J$2308="yes"),MAX(R289*(1-J$2306),F289)/D289-1,IF(AND(K289="yes",S289&gt;F289, S289&lt;E289,J$2307="yes"),1-MIN(S289*(1+J$2306),E289)/D289,0))</f>
        <v>0</v>
      </c>
      <c r="U289" s="6">
        <f t="shared" si="23"/>
        <v>0</v>
      </c>
      <c r="V289" s="66">
        <f t="shared" si="24"/>
        <v>1.0021982920603159</v>
      </c>
      <c r="W289" s="6">
        <f t="shared" si="25"/>
        <v>0</v>
      </c>
      <c r="X289" s="17">
        <f>V289/MAX(V$240:V289)-1</f>
        <v>-5.0137262597428678E-2</v>
      </c>
      <c r="Z289" s="66">
        <f t="shared" si="26"/>
        <v>1.0939205609943474</v>
      </c>
      <c r="AA289" s="6">
        <f t="shared" si="27"/>
        <v>-1.3367864683720865E-2</v>
      </c>
      <c r="AB289" s="17">
        <f>Z289/MAX(Z$240:Z289)-1</f>
        <v>-5.3823068257274898E-2</v>
      </c>
      <c r="AD289" s="43"/>
      <c r="AE289" s="44"/>
      <c r="AF289" s="159"/>
      <c r="AG289" s="159"/>
    </row>
    <row r="290" spans="1:33" x14ac:dyDescent="0.25">
      <c r="A290" s="45" t="s">
        <v>249</v>
      </c>
      <c r="B290" s="74">
        <v>39531</v>
      </c>
      <c r="C290" s="23">
        <v>4314.58</v>
      </c>
      <c r="D290" s="23">
        <v>4405.8599999999997</v>
      </c>
      <c r="E290" s="23">
        <v>4489.46</v>
      </c>
      <c r="F290" s="23">
        <v>4312.7700000000004</v>
      </c>
      <c r="G290" s="46">
        <f t="shared" si="34"/>
        <v>4779.8695000000007</v>
      </c>
      <c r="H290" s="46">
        <f t="shared" si="28"/>
        <v>4948.0874999999996</v>
      </c>
      <c r="I290" s="112">
        <f t="shared" si="35"/>
        <v>-9.7343557182889784E-2</v>
      </c>
      <c r="J290" s="47" t="str">
        <f t="shared" si="29"/>
        <v>X</v>
      </c>
      <c r="K290" s="17" t="str">
        <f>IF(OR(AND(J289="N",OR(I289&lt;R$2308,AND(I289&gt;R$2306, I289&lt;R$2305))), AND(J289="X", OR(I289&lt;R$2314, AND(I289&lt;R$2311,I289&gt;R$2312)))),"no","yes")</f>
        <v>yes</v>
      </c>
      <c r="O290" s="146">
        <f t="shared" si="30"/>
        <v>-2.0717862119994712E-2</v>
      </c>
      <c r="P290" s="146">
        <f t="shared" si="31"/>
        <v>2.0717862119994712E-2</v>
      </c>
      <c r="Q290" s="86">
        <f t="shared" si="22"/>
        <v>1.7999999999999999E-2</v>
      </c>
      <c r="R290" s="39">
        <f>(SUM(C271:C289)+Q290*SUM(C271:C289))/(19-Q290)*(1-J$2305)</f>
        <v>4895.4746907596682</v>
      </c>
      <c r="S290" s="39">
        <f>(SUM(C271:C289)+Q290*SUM(C271:C289))/(19-Q290)*(1+J$2305)</f>
        <v>4895.4746907596682</v>
      </c>
      <c r="T290" s="17">
        <f>IF(AND(K290="no",R290&lt;E290, R290&gt;F290,J$2308="yes"),MAX(R290*(1-J$2306),F290)/D290-1,IF(AND(K290="yes",S290&gt;F290, S290&lt;E290,J$2307="yes"),1-MIN(S290*(1+J$2306),E290)/D290,0))</f>
        <v>0</v>
      </c>
      <c r="U290" s="6">
        <f t="shared" si="23"/>
        <v>0</v>
      </c>
      <c r="V290" s="66">
        <f t="shared" si="24"/>
        <v>1.0021982920603159</v>
      </c>
      <c r="W290" s="6">
        <f t="shared" si="25"/>
        <v>0</v>
      </c>
      <c r="X290" s="17">
        <f>V290/MAX(V$240:V290)-1</f>
        <v>-5.0137262597428678E-2</v>
      </c>
      <c r="Z290" s="66">
        <f t="shared" si="26"/>
        <v>1.1165842563472557</v>
      </c>
      <c r="AA290" s="6">
        <f t="shared" si="27"/>
        <v>2.0717862119994823E-2</v>
      </c>
      <c r="AB290" s="17">
        <f>Z290/MAX(Z$240:Z290)-1</f>
        <v>-3.4220305044309396E-2</v>
      </c>
      <c r="AD290" s="43"/>
      <c r="AE290" s="44"/>
      <c r="AF290" s="159"/>
      <c r="AG290" s="159"/>
    </row>
    <row r="291" spans="1:33" x14ac:dyDescent="0.25">
      <c r="A291" s="18" t="s">
        <v>249</v>
      </c>
      <c r="B291" s="72">
        <v>39532</v>
      </c>
      <c r="C291" s="23">
        <v>4367.34</v>
      </c>
      <c r="D291" s="23">
        <v>4314.58</v>
      </c>
      <c r="E291" s="23">
        <v>4386.84</v>
      </c>
      <c r="F291" s="23">
        <v>4190.54</v>
      </c>
      <c r="G291" s="20">
        <f t="shared" si="34"/>
        <v>4754.7960000000003</v>
      </c>
      <c r="H291" s="20">
        <f t="shared" si="28"/>
        <v>4942.6843333333336</v>
      </c>
      <c r="I291" s="112">
        <f t="shared" si="35"/>
        <v>-8.1487407661653632E-2</v>
      </c>
      <c r="J291" s="38" t="str">
        <f t="shared" si="29"/>
        <v>X</v>
      </c>
      <c r="K291" s="17" t="str">
        <f>IF(OR(AND(J290="N",OR(I290&lt;R$2308,AND(I290&gt;R$2306, I290&lt;R$2305))), AND(J290="X", OR(I290&lt;R$2314, AND(I290&lt;R$2311,I290&gt;R$2312)))),"no","yes")</f>
        <v>yes</v>
      </c>
      <c r="O291" s="146">
        <f t="shared" si="30"/>
        <v>1.2228304956681812E-2</v>
      </c>
      <c r="P291" s="146">
        <f t="shared" si="31"/>
        <v>-1.2228304956681812E-2</v>
      </c>
      <c r="Q291" s="86">
        <f t="shared" si="22"/>
        <v>1.7999999999999999E-2</v>
      </c>
      <c r="R291" s="39">
        <f>(SUM(C272:C290)+Q291*SUM(C272:C290))/(19-Q291)*(1-J$2305)</f>
        <v>4865.7514719207684</v>
      </c>
      <c r="S291" s="39">
        <f>(SUM(C272:C290)+Q291*SUM(C272:C290))/(19-Q291)*(1+J$2305)</f>
        <v>4865.7514719207684</v>
      </c>
      <c r="T291" s="17">
        <f>IF(AND(K291="no",R291&lt;E291, R291&gt;F291,J$2308="yes"),MAX(R291*(1-J$2306),F291)/D291-1,IF(AND(K291="yes",S291&gt;F291, S291&lt;E291,J$2307="yes"),1-MIN(S291*(1+J$2306),E291)/D291,0))</f>
        <v>0</v>
      </c>
      <c r="U291" s="6">
        <f t="shared" si="23"/>
        <v>0</v>
      </c>
      <c r="V291" s="66">
        <f t="shared" si="24"/>
        <v>1.0021982920603159</v>
      </c>
      <c r="W291" s="6">
        <f t="shared" si="25"/>
        <v>0</v>
      </c>
      <c r="X291" s="17">
        <f>V291/MAX(V$240:V291)-1</f>
        <v>-5.0137262597428678E-2</v>
      </c>
      <c r="Z291" s="66">
        <f t="shared" si="26"/>
        <v>1.1029303235508117</v>
      </c>
      <c r="AA291" s="6">
        <f t="shared" si="27"/>
        <v>-1.2228304956681812E-2</v>
      </c>
      <c r="AB291" s="17">
        <f>Z291/MAX(Z$240:Z291)-1</f>
        <v>-4.6030153675198693E-2</v>
      </c>
    </row>
    <row r="292" spans="1:33" x14ac:dyDescent="0.25">
      <c r="A292" s="18" t="s">
        <v>249</v>
      </c>
      <c r="B292" s="72">
        <v>39533</v>
      </c>
      <c r="C292" s="23">
        <v>4352.05</v>
      </c>
      <c r="D292" s="23">
        <v>4367.34</v>
      </c>
      <c r="E292" s="23">
        <v>4446.54</v>
      </c>
      <c r="F292" s="23">
        <v>4317.0600000000004</v>
      </c>
      <c r="G292" s="20">
        <f t="shared" si="34"/>
        <v>4723.5315000000001</v>
      </c>
      <c r="H292" s="20">
        <f t="shared" si="28"/>
        <v>4935.6745000000001</v>
      </c>
      <c r="I292" s="112">
        <f t="shared" si="35"/>
        <v>-7.8644865605320913E-2</v>
      </c>
      <c r="J292" s="38" t="str">
        <f t="shared" si="29"/>
        <v>X</v>
      </c>
      <c r="K292" s="17" t="str">
        <f>IF(OR(AND(J291="N",OR(I291&lt;R$2308,AND(I291&gt;R$2306, I291&lt;R$2305))), AND(J291="X", OR(I291&lt;R$2314, AND(I291&lt;R$2311,I291&gt;R$2312)))),"no","yes")</f>
        <v>yes</v>
      </c>
      <c r="O292" s="146">
        <f t="shared" si="30"/>
        <v>-3.5009868707267522E-3</v>
      </c>
      <c r="P292" s="146">
        <f t="shared" si="31"/>
        <v>3.5009868707267522E-3</v>
      </c>
      <c r="Q292" s="86">
        <f t="shared" si="22"/>
        <v>1.7999999999999999E-2</v>
      </c>
      <c r="R292" s="39">
        <f>(SUM(C273:C291)+Q292*SUM(C273:C291))/(19-Q292)*(1-J$2305)</f>
        <v>4833.0373216731641</v>
      </c>
      <c r="S292" s="39">
        <f>(SUM(C273:C291)+Q292*SUM(C273:C291))/(19-Q292)*(1+J$2305)</f>
        <v>4833.0373216731641</v>
      </c>
      <c r="T292" s="17">
        <f>IF(AND(K292="no",R292&lt;E292, R292&gt;F292,J$2308="yes"),MAX(R292*(1-J$2306),F292)/D292-1,IF(AND(K292="yes",S292&gt;F292, S292&lt;E292,J$2307="yes"),1-MIN(S292*(1+J$2306),E292)/D292,0))</f>
        <v>0</v>
      </c>
      <c r="U292" s="6">
        <f t="shared" si="23"/>
        <v>0</v>
      </c>
      <c r="V292" s="66">
        <f t="shared" si="24"/>
        <v>1.0021982920603159</v>
      </c>
      <c r="W292" s="6">
        <f t="shared" si="25"/>
        <v>0</v>
      </c>
      <c r="X292" s="17">
        <f>V292/MAX(V$240:V292)-1</f>
        <v>-5.0137262597428678E-2</v>
      </c>
      <c r="Z292" s="66">
        <f t="shared" si="26"/>
        <v>1.1067916681328895</v>
      </c>
      <c r="AA292" s="6">
        <f t="shared" si="27"/>
        <v>3.5009868707267522E-3</v>
      </c>
      <c r="AB292" s="17">
        <f>Z292/MAX(Z$240:Z292)-1</f>
        <v>-4.2690317768146246E-2</v>
      </c>
    </row>
    <row r="293" spans="1:33" x14ac:dyDescent="0.25">
      <c r="A293" s="18" t="s">
        <v>249</v>
      </c>
      <c r="B293" s="72">
        <v>39534</v>
      </c>
      <c r="C293" s="23">
        <v>4119.79</v>
      </c>
      <c r="D293" s="23">
        <v>4352.05</v>
      </c>
      <c r="E293" s="23">
        <v>4298.3900000000003</v>
      </c>
      <c r="F293" s="23">
        <v>4115.5200000000004</v>
      </c>
      <c r="G293" s="20">
        <f t="shared" si="34"/>
        <v>4680.0504999999994</v>
      </c>
      <c r="H293" s="20">
        <f t="shared" si="28"/>
        <v>4924.0841666666665</v>
      </c>
      <c r="I293" s="112">
        <f t="shared" si="35"/>
        <v>-0.11971249028188891</v>
      </c>
      <c r="J293" s="38" t="str">
        <f t="shared" si="29"/>
        <v>X</v>
      </c>
      <c r="K293" s="17" t="str">
        <f>IF(OR(AND(J292="N",OR(I292&lt;R$2308,AND(I292&gt;R$2306, I292&lt;R$2305))), AND(J292="X", OR(I292&lt;R$2314, AND(I292&lt;R$2311,I292&gt;R$2312)))),"no","yes")</f>
        <v>yes</v>
      </c>
      <c r="O293" s="146">
        <f t="shared" si="30"/>
        <v>-5.3367953033627846E-2</v>
      </c>
      <c r="P293" s="146">
        <f t="shared" si="31"/>
        <v>5.3367953033627846E-2</v>
      </c>
      <c r="Q293" s="86">
        <f t="shared" si="22"/>
        <v>1.7999999999999999E-2</v>
      </c>
      <c r="R293" s="39">
        <f>(SUM(C274:C292)+Q293*SUM(C274:C292))/(19-Q293)*(1-J$2305)</f>
        <v>4798.8558613423247</v>
      </c>
      <c r="S293" s="39">
        <f>(SUM(C274:C292)+Q293*SUM(C274:C292))/(19-Q293)*(1+J$2305)</f>
        <v>4798.8558613423247</v>
      </c>
      <c r="T293" s="17">
        <f>IF(AND(K293="no",R293&lt;E293, R293&gt;F293,J$2308="yes"),MAX(R293*(1-J$2306),F293)/D293-1,IF(AND(K293="yes",S293&gt;F293, S293&lt;E293,J$2307="yes"),1-MIN(S293*(1+J$2306),E293)/D293,0))</f>
        <v>0</v>
      </c>
      <c r="U293" s="6">
        <f t="shared" si="23"/>
        <v>0</v>
      </c>
      <c r="V293" s="66">
        <f t="shared" si="24"/>
        <v>1.0021982920603159</v>
      </c>
      <c r="W293" s="6">
        <f t="shared" si="25"/>
        <v>0</v>
      </c>
      <c r="X293" s="17">
        <f>V293/MAX(V$240:V293)-1</f>
        <v>-5.0137262597428678E-2</v>
      </c>
      <c r="Z293" s="66">
        <f t="shared" si="26"/>
        <v>1.165858873895816</v>
      </c>
      <c r="AA293" s="6">
        <f t="shared" si="27"/>
        <v>5.3367953033627735E-2</v>
      </c>
      <c r="AB293" s="17">
        <f>Z293/MAX(Z$240:Z293)-1</f>
        <v>0</v>
      </c>
    </row>
    <row r="294" spans="1:33" x14ac:dyDescent="0.25">
      <c r="A294" s="18" t="s">
        <v>249</v>
      </c>
      <c r="B294" s="72">
        <v>39535</v>
      </c>
      <c r="C294" s="23">
        <v>4241.45</v>
      </c>
      <c r="D294" s="23">
        <v>4119.79</v>
      </c>
      <c r="E294" s="23">
        <v>4248.3999999999996</v>
      </c>
      <c r="F294" s="23">
        <v>3948.85</v>
      </c>
      <c r="G294" s="20">
        <f t="shared" si="34"/>
        <v>4639.2419999999993</v>
      </c>
      <c r="H294" s="20">
        <f t="shared" si="28"/>
        <v>4912.8943333333336</v>
      </c>
      <c r="I294" s="112">
        <f t="shared" si="35"/>
        <v>-8.5745041970218261E-2</v>
      </c>
      <c r="J294" s="38" t="str">
        <f t="shared" si="29"/>
        <v>X</v>
      </c>
      <c r="K294" s="17" t="str">
        <f>IF(OR(AND(J293="N",OR(I293&lt;R$2308,AND(I293&gt;R$2306, I293&lt;R$2305))), AND(J293="X", OR(I293&lt;R$2314, AND(I293&lt;R$2311,I293&gt;R$2312)))),"no","yes")</f>
        <v>yes</v>
      </c>
      <c r="O294" s="146">
        <f t="shared" si="30"/>
        <v>2.953063141567891E-2</v>
      </c>
      <c r="P294" s="146">
        <f t="shared" si="31"/>
        <v>-2.953063141567891E-2</v>
      </c>
      <c r="Q294" s="86">
        <f t="shared" si="22"/>
        <v>1.7999999999999999E-2</v>
      </c>
      <c r="R294" s="39">
        <f>(SUM(C275:C293)+Q294*SUM(C275:C293))/(19-Q294)*(1-J$2305)</f>
        <v>4748.5602686755865</v>
      </c>
      <c r="S294" s="39">
        <f>(SUM(C275:C293)+Q294*SUM(C275:C293))/(19-Q294)*(1+J$2305)</f>
        <v>4748.5602686755865</v>
      </c>
      <c r="T294" s="17">
        <f>IF(AND(K294="no",R294&lt;E294, R294&gt;F294,J$2308="yes"),MAX(R294*(1-J$2306),F294)/D294-1,IF(AND(K294="yes",S294&gt;F294, S294&lt;E294,J$2307="yes"),1-MIN(S294*(1+J$2306),E294)/D294,0))</f>
        <v>0</v>
      </c>
      <c r="U294" s="6">
        <f t="shared" si="23"/>
        <v>0</v>
      </c>
      <c r="V294" s="66">
        <f t="shared" si="24"/>
        <v>1.0021982920603159</v>
      </c>
      <c r="W294" s="6">
        <f t="shared" si="25"/>
        <v>0</v>
      </c>
      <c r="X294" s="17">
        <f>V294/MAX(V$240:V294)-1</f>
        <v>-5.0137262597428678E-2</v>
      </c>
      <c r="Z294" s="66">
        <f t="shared" si="26"/>
        <v>1.1314303252081002</v>
      </c>
      <c r="AA294" s="6">
        <f t="shared" si="27"/>
        <v>-2.953063141567891E-2</v>
      </c>
      <c r="AB294" s="17">
        <f>Z294/MAX(Z$240:Z294)-1</f>
        <v>-2.953063141567891E-2</v>
      </c>
    </row>
    <row r="295" spans="1:33" x14ac:dyDescent="0.25">
      <c r="A295" s="18" t="s">
        <v>249</v>
      </c>
      <c r="B295" s="72">
        <v>39538</v>
      </c>
      <c r="C295" s="23">
        <v>4044.1</v>
      </c>
      <c r="D295" s="23">
        <v>4241.45</v>
      </c>
      <c r="E295" s="23">
        <v>4200.76</v>
      </c>
      <c r="F295" s="23">
        <v>4042.62</v>
      </c>
      <c r="G295" s="20">
        <f t="shared" si="34"/>
        <v>4580.0604999999996</v>
      </c>
      <c r="H295" s="20">
        <f t="shared" si="28"/>
        <v>4897.5718333333334</v>
      </c>
      <c r="I295" s="112">
        <f t="shared" si="35"/>
        <v>-0.11702039743798143</v>
      </c>
      <c r="J295" s="38" t="str">
        <f t="shared" si="29"/>
        <v>X</v>
      </c>
      <c r="K295" s="17" t="str">
        <f>IF(OR(AND(J294="N",OR(I294&lt;R$2308,AND(I294&gt;R$2306, I294&lt;R$2305))), AND(J294="X", OR(I294&lt;R$2314, AND(I294&lt;R$2311,I294&gt;R$2312)))),"no","yes")</f>
        <v>yes</v>
      </c>
      <c r="O295" s="146">
        <f t="shared" si="30"/>
        <v>-4.6528899315092742E-2</v>
      </c>
      <c r="P295" s="146">
        <f t="shared" si="31"/>
        <v>4.6528899315092742E-2</v>
      </c>
      <c r="Q295" s="86">
        <f t="shared" si="22"/>
        <v>1.7999999999999999E-2</v>
      </c>
      <c r="R295" s="39">
        <f>(SUM(C276:C294)+Q295*SUM(C276:C294))/(19-Q295)*(1-J$2305)</f>
        <v>4695.6663144031181</v>
      </c>
      <c r="S295" s="39">
        <f>(SUM(C276:C294)+Q295*SUM(C276:C294))/(19-Q295)*(1+J$2305)</f>
        <v>4695.6663144031181</v>
      </c>
      <c r="T295" s="17">
        <f>IF(AND(K295="no",R295&lt;E295, R295&gt;F295,J$2308="yes"),MAX(R295*(1-J$2306),F295)/D295-1,IF(AND(K295="yes",S295&gt;F295, S295&lt;E295,J$2307="yes"),1-MIN(S295*(1+J$2306),E295)/D295,0))</f>
        <v>0</v>
      </c>
      <c r="U295" s="6">
        <f t="shared" si="23"/>
        <v>0</v>
      </c>
      <c r="V295" s="66">
        <f t="shared" si="24"/>
        <v>1.0021982920603159</v>
      </c>
      <c r="W295" s="6">
        <f t="shared" si="25"/>
        <v>0</v>
      </c>
      <c r="X295" s="17">
        <f>V295/MAX(V$240:V295)-1</f>
        <v>-5.0137262597428678E-2</v>
      </c>
      <c r="Z295" s="66">
        <f t="shared" si="26"/>
        <v>1.1840745328917506</v>
      </c>
      <c r="AA295" s="6">
        <f t="shared" si="27"/>
        <v>4.6528899315092742E-2</v>
      </c>
      <c r="AB295" s="17">
        <f>Z295/MAX(Z$240:Z295)-1</f>
        <v>0</v>
      </c>
    </row>
    <row r="296" spans="1:33" x14ac:dyDescent="0.25">
      <c r="A296" s="18" t="s">
        <v>249</v>
      </c>
      <c r="B296" s="72">
        <v>39539</v>
      </c>
      <c r="C296" s="23">
        <v>3704.27</v>
      </c>
      <c r="D296" s="23">
        <v>4044.1</v>
      </c>
      <c r="E296" s="23">
        <v>4070.12</v>
      </c>
      <c r="F296" s="23">
        <v>3695.51</v>
      </c>
      <c r="G296" s="20">
        <f t="shared" si="34"/>
        <v>4505.6445000000003</v>
      </c>
      <c r="H296" s="20">
        <f t="shared" si="28"/>
        <v>4876.8496666666661</v>
      </c>
      <c r="I296" s="112">
        <f t="shared" si="35"/>
        <v>-0.17786012633708681</v>
      </c>
      <c r="J296" s="38" t="str">
        <f t="shared" si="29"/>
        <v>X</v>
      </c>
      <c r="K296" s="17" t="str">
        <f>IF(OR(AND(J295="N",OR(I295&lt;R$2308,AND(I295&gt;R$2306, I295&lt;R$2305))), AND(J295="X", OR(I295&lt;R$2314, AND(I295&lt;R$2311,I295&gt;R$2312)))),"no","yes")</f>
        <v>yes</v>
      </c>
      <c r="O296" s="146">
        <f t="shared" si="30"/>
        <v>-8.4031057590069458E-2</v>
      </c>
      <c r="P296" s="146">
        <f t="shared" si="31"/>
        <v>8.4031057590069458E-2</v>
      </c>
      <c r="Q296" s="86">
        <f t="shared" si="22"/>
        <v>1.7999999999999999E-2</v>
      </c>
      <c r="R296" s="39">
        <f>(SUM(C277:C295)+Q296*SUM(C277:C295))/(19-Q296)*(1-J$2305)</f>
        <v>4634.0730776525133</v>
      </c>
      <c r="S296" s="39">
        <f>(SUM(C277:C295)+Q296*SUM(C277:C295))/(19-Q296)*(1+J$2305)</f>
        <v>4634.0730776525133</v>
      </c>
      <c r="T296" s="17">
        <f>IF(AND(K296="no",R296&lt;E296, R296&gt;F296,J$2308="yes"),MAX(R296*(1-J$2306),F296)/D296-1,IF(AND(K296="yes",S296&gt;F296, S296&lt;E296,J$2307="yes"),1-MIN(S296*(1+J$2306),E296)/D296,0))</f>
        <v>0</v>
      </c>
      <c r="U296" s="6">
        <f t="shared" si="23"/>
        <v>0</v>
      </c>
      <c r="V296" s="66">
        <f t="shared" si="24"/>
        <v>1.0021982920603159</v>
      </c>
      <c r="W296" s="6">
        <f t="shared" si="25"/>
        <v>0</v>
      </c>
      <c r="X296" s="17">
        <f>V296/MAX(V$240:V296)-1</f>
        <v>-5.0137262597428678E-2</v>
      </c>
      <c r="Z296" s="66">
        <f t="shared" si="26"/>
        <v>1.283573568156112</v>
      </c>
      <c r="AA296" s="6">
        <f t="shared" si="27"/>
        <v>8.4031057590069569E-2</v>
      </c>
      <c r="AB296" s="17">
        <f>Z296/MAX(Z$240:Z296)-1</f>
        <v>0</v>
      </c>
    </row>
    <row r="297" spans="1:33" x14ac:dyDescent="0.25">
      <c r="A297" s="18" t="s">
        <v>249</v>
      </c>
      <c r="B297" s="72">
        <v>39540</v>
      </c>
      <c r="C297" s="23">
        <v>3500.52</v>
      </c>
      <c r="D297" s="23">
        <v>3704.27</v>
      </c>
      <c r="E297" s="23">
        <v>3778.57</v>
      </c>
      <c r="F297" s="23">
        <v>3464.41</v>
      </c>
      <c r="G297" s="20">
        <f t="shared" si="34"/>
        <v>4419.9585000000006</v>
      </c>
      <c r="H297" s="20">
        <f t="shared" si="28"/>
        <v>4849.7928333333339</v>
      </c>
      <c r="I297" s="112">
        <f t="shared" si="35"/>
        <v>-0.2080197133072631</v>
      </c>
      <c r="J297" s="38" t="str">
        <f t="shared" si="29"/>
        <v>X</v>
      </c>
      <c r="K297" s="17" t="str">
        <f>IF(OR(AND(J296="N",OR(I296&lt;R$2308,AND(I296&gt;R$2306, I296&lt;R$2305))), AND(J296="X", OR(I296&lt;R$2314, AND(I296&lt;R$2311,I296&gt;R$2312)))),"no","yes")</f>
        <v>no</v>
      </c>
      <c r="O297" s="146">
        <f t="shared" si="30"/>
        <v>-5.5004089874658213E-2</v>
      </c>
      <c r="P297" s="146">
        <f t="shared" si="31"/>
        <v>5.5004089874658213E-2</v>
      </c>
      <c r="Q297" s="86">
        <f t="shared" si="22"/>
        <v>1.7999999999999999E-2</v>
      </c>
      <c r="R297" s="39">
        <f>(SUM(C278:C296)+Q297*SUM(C278:C296))/(19-Q297)*(1-J$2305)</f>
        <v>4553.0937572437051</v>
      </c>
      <c r="S297" s="39">
        <f>(SUM(C278:C296)+Q297*SUM(C278:C296))/(19-Q297)*(1+J$2305)</f>
        <v>4553.0937572437051</v>
      </c>
      <c r="T297" s="17">
        <f>IF(AND(K297="no",R297&lt;E297, R297&gt;F297,J$2308="yes"),MAX(R297*(1-J$2306),F297)/D297-1,IF(AND(K297="yes",S297&gt;F297, S297&lt;E297,J$2307="yes"),1-MIN(S297*(1+J$2306),E297)/D297,0))</f>
        <v>0</v>
      </c>
      <c r="U297" s="6">
        <f t="shared" si="23"/>
        <v>0</v>
      </c>
      <c r="V297" s="66">
        <f t="shared" si="24"/>
        <v>0.94707328713160133</v>
      </c>
      <c r="W297" s="6">
        <f t="shared" si="25"/>
        <v>-5.5004089874658213E-2</v>
      </c>
      <c r="X297" s="17">
        <f>V297/MAX(V$240:V297)-1</f>
        <v>-0.10238359797410845</v>
      </c>
      <c r="Z297" s="66">
        <f t="shared" si="26"/>
        <v>1.2129717722525175</v>
      </c>
      <c r="AA297" s="6">
        <f t="shared" si="27"/>
        <v>-5.5004089874658213E-2</v>
      </c>
      <c r="AB297" s="17">
        <f>Z297/MAX(Z$240:Z297)-1</f>
        <v>-5.5004089874658213E-2</v>
      </c>
    </row>
    <row r="298" spans="1:33" x14ac:dyDescent="0.25">
      <c r="A298" s="18" t="s">
        <v>249</v>
      </c>
      <c r="B298" s="72">
        <v>39541</v>
      </c>
      <c r="C298" s="23">
        <v>3588.76</v>
      </c>
      <c r="D298" s="23">
        <v>3500.52</v>
      </c>
      <c r="E298" s="23">
        <v>3631.55</v>
      </c>
      <c r="F298" s="23">
        <v>3392.08</v>
      </c>
      <c r="G298" s="20">
        <f t="shared" si="34"/>
        <v>4338.2055</v>
      </c>
      <c r="H298" s="20">
        <f t="shared" si="28"/>
        <v>4822.4263333333338</v>
      </c>
      <c r="I298" s="112">
        <f t="shared" si="35"/>
        <v>-0.17275472542736847</v>
      </c>
      <c r="J298" s="38" t="str">
        <f t="shared" si="29"/>
        <v>X</v>
      </c>
      <c r="K298" s="17" t="str">
        <f>IF(OR(AND(J297="N",OR(I297&lt;R$2308,AND(I297&gt;R$2306, I297&lt;R$2305))), AND(J297="X", OR(I297&lt;R$2314, AND(I297&lt;R$2311,I297&gt;R$2312)))),"no","yes")</f>
        <v>no</v>
      </c>
      <c r="O298" s="146">
        <f t="shared" si="30"/>
        <v>2.5207683429890437E-2</v>
      </c>
      <c r="P298" s="146">
        <f t="shared" si="31"/>
        <v>-2.5207683429890437E-2</v>
      </c>
      <c r="Q298" s="86">
        <f t="shared" si="22"/>
        <v>1.7999999999999999E-2</v>
      </c>
      <c r="R298" s="39">
        <f>(SUM(C279:C297)+Q298*SUM(C279:C297))/(19-Q298)*(1-J$2305)</f>
        <v>4460.673601306501</v>
      </c>
      <c r="S298" s="39">
        <f>(SUM(C279:C297)+Q298*SUM(C279:C297))/(19-Q298)*(1+J$2305)</f>
        <v>4460.673601306501</v>
      </c>
      <c r="T298" s="17">
        <f>IF(AND(K298="no",R298&lt;E298, R298&gt;F298,J$2308="yes"),MAX(R298*(1-J$2306),F298)/D298-1,IF(AND(K298="yes",S298&gt;F298, S298&lt;E298,J$2307="yes"),1-MIN(S298*(1+J$2306),E298)/D298,0))</f>
        <v>0</v>
      </c>
      <c r="U298" s="6">
        <f t="shared" si="23"/>
        <v>0</v>
      </c>
      <c r="V298" s="66">
        <f t="shared" si="24"/>
        <v>0.97094681073852052</v>
      </c>
      <c r="W298" s="6">
        <f t="shared" si="25"/>
        <v>2.5207683429890437E-2</v>
      </c>
      <c r="X298" s="17">
        <f>V298/MAX(V$240:V298)-1</f>
        <v>-7.9756767870362455E-2</v>
      </c>
      <c r="Z298" s="66">
        <f t="shared" si="26"/>
        <v>1.2435479806968521</v>
      </c>
      <c r="AA298" s="6">
        <f t="shared" si="27"/>
        <v>2.5207683429890437E-2</v>
      </c>
      <c r="AB298" s="17">
        <f>Z298/MAX(Z$240:Z298)-1</f>
        <v>-3.1182932129677376E-2</v>
      </c>
    </row>
    <row r="299" spans="1:33" x14ac:dyDescent="0.25">
      <c r="A299" s="18" t="s">
        <v>249</v>
      </c>
      <c r="B299" s="72">
        <v>39545</v>
      </c>
      <c r="C299" s="23">
        <v>3822.37</v>
      </c>
      <c r="D299" s="23">
        <v>3588.76</v>
      </c>
      <c r="E299" s="23">
        <v>3825.85</v>
      </c>
      <c r="F299" s="23">
        <v>3506.78</v>
      </c>
      <c r="G299" s="20">
        <f t="shared" si="34"/>
        <v>4273.5280000000002</v>
      </c>
      <c r="H299" s="20">
        <f t="shared" si="28"/>
        <v>4798.7486666666664</v>
      </c>
      <c r="I299" s="112">
        <f t="shared" si="35"/>
        <v>-0.10557038587321776</v>
      </c>
      <c r="J299" s="38" t="str">
        <f t="shared" si="29"/>
        <v>X</v>
      </c>
      <c r="K299" s="17" t="str">
        <f>IF(OR(AND(J298="N",OR(I298&lt;R$2308,AND(I298&gt;R$2306, I298&lt;R$2305))), AND(J298="X", OR(I298&lt;R$2314, AND(I298&lt;R$2311,I298&gt;R$2312)))),"no","yes")</f>
        <v>no</v>
      </c>
      <c r="O299" s="146">
        <f t="shared" si="30"/>
        <v>6.5094907433208116E-2</v>
      </c>
      <c r="P299" s="146">
        <f t="shared" si="31"/>
        <v>-6.5094907433208116E-2</v>
      </c>
      <c r="Q299" s="86">
        <f t="shared" si="22"/>
        <v>1.7999999999999999E-2</v>
      </c>
      <c r="R299" s="39">
        <f>(SUM(C280:C298)+Q299*SUM(C280:C298))/(19-Q299)*(1-J$2305)</f>
        <v>4378.7723854177648</v>
      </c>
      <c r="S299" s="39">
        <f>(SUM(C280:C298)+Q299*SUM(C280:C298))/(19-Q299)*(1+J$2305)</f>
        <v>4378.7723854177648</v>
      </c>
      <c r="T299" s="17">
        <f>IF(AND(K299="no",R299&lt;E299, R299&gt;F299,J$2308="yes"),MAX(R299*(1-J$2306),F299)/D299-1,IF(AND(K299="yes",S299&gt;F299, S299&lt;E299,J$2307="yes"),1-MIN(S299*(1+J$2306),E299)/D299,0))</f>
        <v>0</v>
      </c>
      <c r="U299" s="6">
        <f t="shared" si="23"/>
        <v>0</v>
      </c>
      <c r="V299" s="66">
        <f t="shared" si="24"/>
        <v>1.0341505035061132</v>
      </c>
      <c r="W299" s="6">
        <f t="shared" si="25"/>
        <v>6.5094907433208116E-2</v>
      </c>
      <c r="X299" s="17">
        <f>V299/MAX(V$240:V299)-1</f>
        <v>-1.9853619858847482E-2</v>
      </c>
      <c r="Z299" s="66">
        <f t="shared" si="26"/>
        <v>1.3244966213890665</v>
      </c>
      <c r="AA299" s="6">
        <f t="shared" si="27"/>
        <v>6.5094907433208116E-2</v>
      </c>
      <c r="AB299" s="17">
        <f>Z299/MAX(Z$240:Z299)-1</f>
        <v>0</v>
      </c>
    </row>
    <row r="300" spans="1:33" x14ac:dyDescent="0.25">
      <c r="A300" s="18" t="s">
        <v>249</v>
      </c>
      <c r="B300" s="72">
        <v>39546</v>
      </c>
      <c r="C300" s="23">
        <v>3908.8</v>
      </c>
      <c r="D300" s="23">
        <v>3822.37</v>
      </c>
      <c r="E300" s="23">
        <v>3941.24</v>
      </c>
      <c r="F300" s="23">
        <v>3806.29</v>
      </c>
      <c r="G300" s="20">
        <f t="shared" si="34"/>
        <v>4221.5504999999994</v>
      </c>
      <c r="H300" s="20">
        <f t="shared" si="28"/>
        <v>4774.7651666666661</v>
      </c>
      <c r="I300" s="112">
        <f t="shared" si="35"/>
        <v>-7.4084273065073925E-2</v>
      </c>
      <c r="J300" s="38" t="str">
        <f t="shared" si="29"/>
        <v>X</v>
      </c>
      <c r="K300" s="17" t="str">
        <f>IF(OR(AND(J299="N",OR(I299&lt;R$2308,AND(I299&gt;R$2306, I299&lt;R$2305))), AND(J299="X", OR(I299&lt;R$2314, AND(I299&lt;R$2311,I299&gt;R$2312)))),"no","yes")</f>
        <v>yes</v>
      </c>
      <c r="O300" s="146">
        <f t="shared" si="30"/>
        <v>2.2611625771445487E-2</v>
      </c>
      <c r="P300" s="146">
        <f t="shared" si="31"/>
        <v>-2.2611625771445487E-2</v>
      </c>
      <c r="Q300" s="86">
        <f t="shared" si="22"/>
        <v>1.7999999999999999E-2</v>
      </c>
      <c r="R300" s="39">
        <f>(SUM(C281:C299)+Q300*SUM(C281:C299))/(19-Q300)*(1-J$2305)</f>
        <v>4318.3863544410497</v>
      </c>
      <c r="S300" s="39">
        <f>(SUM(C281:C299)+Q300*SUM(C281:C299))/(19-Q300)*(1+J$2305)</f>
        <v>4318.3863544410497</v>
      </c>
      <c r="T300" s="17">
        <f>IF(AND(K300="no",R300&lt;E300, R300&gt;F300,J$2308="yes"),MAX(R300*(1-J$2306),F300)/D300-1,IF(AND(K300="yes",S300&gt;F300, S300&lt;E300,J$2307="yes"),1-MIN(S300*(1+J$2306),E300)/D300,0))</f>
        <v>0</v>
      </c>
      <c r="U300" s="6">
        <f t="shared" si="23"/>
        <v>0</v>
      </c>
      <c r="V300" s="66">
        <f t="shared" si="24"/>
        <v>1.0341505035061132</v>
      </c>
      <c r="W300" s="6">
        <f t="shared" si="25"/>
        <v>0</v>
      </c>
      <c r="X300" s="17">
        <f>V300/MAX(V$240:V300)-1</f>
        <v>-1.9853619858847482E-2</v>
      </c>
      <c r="Y300" s="6">
        <f t="shared" ref="Y300" si="36">V300/V280-1</f>
        <v>8.1108736170911966E-2</v>
      </c>
      <c r="Z300" s="66">
        <f t="shared" si="26"/>
        <v>1.294547599450673</v>
      </c>
      <c r="AA300" s="6">
        <f t="shared" si="27"/>
        <v>-2.2611625771445487E-2</v>
      </c>
      <c r="AB300" s="17">
        <f>Z300/MAX(Z$240:Z300)-1</f>
        <v>-2.2611625771445487E-2</v>
      </c>
      <c r="AC300" s="6">
        <f t="shared" ref="AC300" si="37">Z300/Z280-1</f>
        <v>0.37575089685468521</v>
      </c>
    </row>
    <row r="301" spans="1:33" x14ac:dyDescent="0.25">
      <c r="A301" s="18" t="s">
        <v>249</v>
      </c>
      <c r="B301" s="72">
        <v>39547</v>
      </c>
      <c r="C301" s="23">
        <v>3695.31</v>
      </c>
      <c r="D301" s="23">
        <v>3908.8</v>
      </c>
      <c r="E301" s="23">
        <v>3960.77</v>
      </c>
      <c r="F301" s="23">
        <v>3694.96</v>
      </c>
      <c r="G301" s="20">
        <f t="shared" si="34"/>
        <v>4155.5194999999994</v>
      </c>
      <c r="H301" s="20">
        <f t="shared" si="28"/>
        <v>4749.6778333333332</v>
      </c>
      <c r="I301" s="112">
        <f t="shared" si="35"/>
        <v>-0.11074656249357018</v>
      </c>
      <c r="J301" s="38" t="str">
        <f t="shared" si="29"/>
        <v>X</v>
      </c>
      <c r="K301" s="17" t="str">
        <f>IF(OR(AND(J300="N",OR(I300&lt;R$2308,AND(I300&gt;R$2306, I300&lt;R$2305))), AND(J300="X", OR(I300&lt;R$2314, AND(I300&lt;R$2311,I300&gt;R$2312)))),"no","yes")</f>
        <v>yes</v>
      </c>
      <c r="O301" s="146">
        <f t="shared" si="30"/>
        <v>-5.4617785509619377E-2</v>
      </c>
      <c r="P301" s="146">
        <f t="shared" si="31"/>
        <v>5.4617785509619377E-2</v>
      </c>
      <c r="Q301" s="86">
        <f t="shared" si="22"/>
        <v>1.7999999999999999E-2</v>
      </c>
      <c r="R301" s="39">
        <f>(SUM(C282:C300)+Q301*SUM(C282:C300))/(19-Q301)*(1-J$2305)</f>
        <v>4259.0112443367389</v>
      </c>
      <c r="S301" s="39">
        <f>(SUM(C282:C300)+Q301*SUM(C282:C300))/(19-Q301)*(1+J$2305)</f>
        <v>4259.0112443367389</v>
      </c>
      <c r="T301" s="17">
        <f>IF(AND(K301="no",R301&lt;E301, R301&gt;F301,J$2308="yes"),MAX(R301*(1-J$2306),F301)/D301-1,IF(AND(K301="yes",S301&gt;F301, S301&lt;E301,J$2307="yes"),1-MIN(S301*(1+J$2306),E301)/D301,0))</f>
        <v>0</v>
      </c>
      <c r="U301" s="6">
        <f t="shared" si="23"/>
        <v>0</v>
      </c>
      <c r="V301" s="66">
        <f t="shared" si="24"/>
        <v>1.0341505035061132</v>
      </c>
      <c r="W301" s="6">
        <f t="shared" si="25"/>
        <v>0</v>
      </c>
      <c r="X301" s="17">
        <f>V301/MAX(V$240:V301)-1</f>
        <v>-1.9853619858847482E-2</v>
      </c>
      <c r="Z301" s="66">
        <f t="shared" si="26"/>
        <v>1.3652529225694627</v>
      </c>
      <c r="AA301" s="6">
        <f t="shared" si="27"/>
        <v>5.4617785509619488E-2</v>
      </c>
      <c r="AB301" s="17">
        <f>Z301/MAX(Z$240:Z301)-1</f>
        <v>0</v>
      </c>
    </row>
    <row r="302" spans="1:33" x14ac:dyDescent="0.25">
      <c r="A302" s="18" t="s">
        <v>249</v>
      </c>
      <c r="B302" s="72">
        <v>39548</v>
      </c>
      <c r="C302" s="23">
        <v>3803.46</v>
      </c>
      <c r="D302" s="23">
        <v>3695.31</v>
      </c>
      <c r="E302" s="23">
        <v>3803.65</v>
      </c>
      <c r="F302" s="23">
        <v>3614.7</v>
      </c>
      <c r="G302" s="20">
        <f t="shared" si="34"/>
        <v>4101.6409999999996</v>
      </c>
      <c r="H302" s="20">
        <f t="shared" si="28"/>
        <v>4723.7941666666675</v>
      </c>
      <c r="I302" s="112">
        <f t="shared" si="35"/>
        <v>-7.2697976249018303E-2</v>
      </c>
      <c r="J302" s="38" t="str">
        <f t="shared" si="29"/>
        <v>X</v>
      </c>
      <c r="K302" s="17" t="str">
        <f>IF(OR(AND(J301="N",OR(I301&lt;R$2308,AND(I301&gt;R$2306, I301&lt;R$2305))), AND(J301="X", OR(I301&lt;R$2314, AND(I301&lt;R$2311,I301&gt;R$2312)))),"no","yes")</f>
        <v>yes</v>
      </c>
      <c r="O302" s="146">
        <f t="shared" si="30"/>
        <v>2.9266827410961538E-2</v>
      </c>
      <c r="P302" s="146">
        <f t="shared" si="31"/>
        <v>-2.9266827410961538E-2</v>
      </c>
      <c r="Q302" s="86">
        <f t="shared" si="22"/>
        <v>1.7999999999999999E-2</v>
      </c>
      <c r="R302" s="39">
        <f>(SUM(C283:C301)+Q302*SUM(C283:C301))/(19-Q302)*(1-J$2305)</f>
        <v>4195.4213718259398</v>
      </c>
      <c r="S302" s="39">
        <f>(SUM(C283:C301)+Q302*SUM(C283:C301))/(19-Q302)*(1+J$2305)</f>
        <v>4195.4213718259398</v>
      </c>
      <c r="T302" s="17">
        <f>IF(AND(K302="no",R302&lt;E302, R302&gt;F302,J$2308="yes"),MAX(R302*(1-J$2306),F302)/D302-1,IF(AND(K302="yes",S302&gt;F302, S302&lt;E302,J$2307="yes"),1-MIN(S302*(1+J$2306),E302)/D302,0))</f>
        <v>0</v>
      </c>
      <c r="U302" s="6">
        <f t="shared" si="23"/>
        <v>0</v>
      </c>
      <c r="V302" s="66">
        <f t="shared" si="24"/>
        <v>1.0341505035061132</v>
      </c>
      <c r="W302" s="6">
        <f t="shared" si="25"/>
        <v>0</v>
      </c>
      <c r="X302" s="17">
        <f>V302/MAX(V$240:V302)-1</f>
        <v>-1.9853619858847482E-2</v>
      </c>
      <c r="Z302" s="66">
        <f t="shared" si="26"/>
        <v>1.3252963009123115</v>
      </c>
      <c r="AA302" s="6">
        <f t="shared" si="27"/>
        <v>-2.9266827410961427E-2</v>
      </c>
      <c r="AB302" s="17">
        <f>Z302/MAX(Z$240:Z302)-1</f>
        <v>-2.9266827410961427E-2</v>
      </c>
    </row>
    <row r="303" spans="1:33" x14ac:dyDescent="0.25">
      <c r="A303" s="18" t="s">
        <v>249</v>
      </c>
      <c r="B303" s="72">
        <v>39549</v>
      </c>
      <c r="C303" s="23">
        <v>3862.36</v>
      </c>
      <c r="D303" s="23">
        <v>3803.46</v>
      </c>
      <c r="E303" s="23">
        <v>3898.51</v>
      </c>
      <c r="F303" s="23">
        <v>3823.67</v>
      </c>
      <c r="G303" s="20">
        <f t="shared" si="34"/>
        <v>4060.3249999999998</v>
      </c>
      <c r="H303" s="20">
        <f t="shared" si="28"/>
        <v>4698.4613333333318</v>
      </c>
      <c r="I303" s="112">
        <f t="shared" si="35"/>
        <v>-4.8755949339030713E-2</v>
      </c>
      <c r="J303" s="38" t="str">
        <f t="shared" si="29"/>
        <v>X</v>
      </c>
      <c r="K303" s="17" t="str">
        <f>IF(OR(AND(J302="N",OR(I302&lt;R$2308,AND(I302&gt;R$2306, I302&lt;R$2305))), AND(J302="X", OR(I302&lt;R$2314, AND(I302&lt;R$2311,I302&gt;R$2312)))),"no","yes")</f>
        <v>yes</v>
      </c>
      <c r="O303" s="146">
        <f t="shared" si="30"/>
        <v>1.5485899680816928E-2</v>
      </c>
      <c r="P303" s="146">
        <f t="shared" si="31"/>
        <v>-1.5485899680816928E-2</v>
      </c>
      <c r="Q303" s="86">
        <f t="shared" si="22"/>
        <v>1.7999999999999999E-2</v>
      </c>
      <c r="R303" s="39">
        <f>(SUM(C284:C302)+Q303*SUM(C284:C302))/(19-Q303)*(1-J$2305)</f>
        <v>4147.9472405436736</v>
      </c>
      <c r="S303" s="39">
        <f>(SUM(C284:C302)+Q303*SUM(C284:C302))/(19-Q303)*(1+J$2305)</f>
        <v>4147.9472405436736</v>
      </c>
      <c r="T303" s="17">
        <f>IF(AND(K303="no",R303&lt;E303, R303&gt;F303,J$2308="yes"),MAX(R303*(1-J$2306),F303)/D303-1,IF(AND(K303="yes",S303&gt;F303, S303&lt;E303,J$2307="yes"),1-MIN(S303*(1+J$2306),E303)/D303,0))</f>
        <v>0</v>
      </c>
      <c r="U303" s="6">
        <f t="shared" si="23"/>
        <v>0</v>
      </c>
      <c r="V303" s="66">
        <f t="shared" si="24"/>
        <v>1.0341505035061132</v>
      </c>
      <c r="W303" s="6">
        <f t="shared" si="25"/>
        <v>0</v>
      </c>
      <c r="X303" s="17">
        <f>V303/MAX(V$240:V303)-1</f>
        <v>-1.9853619858847482E-2</v>
      </c>
      <c r="Z303" s="66">
        <f t="shared" si="26"/>
        <v>1.3047728953490256</v>
      </c>
      <c r="AA303" s="6">
        <f t="shared" si="27"/>
        <v>-1.5485899680817039E-2</v>
      </c>
      <c r="AB303" s="17">
        <f>Z303/MAX(Z$240:Z303)-1</f>
        <v>-4.429950393851656E-2</v>
      </c>
    </row>
    <row r="304" spans="1:33" x14ac:dyDescent="0.25">
      <c r="A304" s="18" t="s">
        <v>249</v>
      </c>
      <c r="B304" s="72">
        <v>39552</v>
      </c>
      <c r="C304" s="23">
        <v>3607.22</v>
      </c>
      <c r="D304" s="23">
        <v>3862.36</v>
      </c>
      <c r="E304" s="23">
        <v>3779.25</v>
      </c>
      <c r="F304" s="23">
        <v>3597.08</v>
      </c>
      <c r="G304" s="20">
        <f t="shared" si="34"/>
        <v>4007.5700000000006</v>
      </c>
      <c r="H304" s="20">
        <f t="shared" si="28"/>
        <v>4668.9683333333332</v>
      </c>
      <c r="I304" s="112">
        <f t="shared" si="35"/>
        <v>-9.9898442198140258E-2</v>
      </c>
      <c r="J304" s="38" t="str">
        <f t="shared" si="29"/>
        <v>X</v>
      </c>
      <c r="K304" s="17" t="str">
        <f>IF(OR(AND(J303="N",OR(I303&lt;R$2308,AND(I303&gt;R$2306, I303&lt;R$2305))), AND(J303="X", OR(I303&lt;R$2314, AND(I303&lt;R$2311,I303&gt;R$2312)))),"no","yes")</f>
        <v>yes</v>
      </c>
      <c r="O304" s="146">
        <f t="shared" si="30"/>
        <v>-6.6058057767789724E-2</v>
      </c>
      <c r="P304" s="146">
        <f t="shared" si="31"/>
        <v>6.6058057767789724E-2</v>
      </c>
      <c r="Q304" s="86">
        <f t="shared" si="22"/>
        <v>1.7999999999999999E-2</v>
      </c>
      <c r="R304" s="39">
        <f>(SUM(C285:C303)+Q304*SUM(C285:C303))/(19-Q304)*(1-J$2305)</f>
        <v>4105.0455821304404</v>
      </c>
      <c r="S304" s="39">
        <f>(SUM(C285:C303)+Q304*SUM(C285:C303))/(19-Q304)*(1+J$2305)</f>
        <v>4105.0455821304404</v>
      </c>
      <c r="T304" s="17">
        <f>IF(AND(K304="no",R304&lt;E304, R304&gt;F304,J$2308="yes"),MAX(R304*(1-J$2306),F304)/D304-1,IF(AND(K304="yes",S304&gt;F304, S304&lt;E304,J$2307="yes"),1-MIN(S304*(1+J$2306),E304)/D304,0))</f>
        <v>0</v>
      </c>
      <c r="U304" s="6">
        <f t="shared" si="23"/>
        <v>0</v>
      </c>
      <c r="V304" s="66">
        <f t="shared" si="24"/>
        <v>1.0341505035061132</v>
      </c>
      <c r="W304" s="6">
        <f t="shared" si="25"/>
        <v>0</v>
      </c>
      <c r="X304" s="17">
        <f>V304/MAX(V$240:V304)-1</f>
        <v>-1.9853619858847482E-2</v>
      </c>
      <c r="Z304" s="66">
        <f t="shared" si="26"/>
        <v>1.3909636586438376</v>
      </c>
      <c r="AA304" s="6">
        <f t="shared" si="27"/>
        <v>6.6058057767789613E-2</v>
      </c>
      <c r="AB304" s="17">
        <f>Z304/MAX(Z$240:Z304)-1</f>
        <v>0</v>
      </c>
    </row>
    <row r="305" spans="1:29" x14ac:dyDescent="0.25">
      <c r="A305" s="18" t="s">
        <v>249</v>
      </c>
      <c r="B305" s="72">
        <v>39553</v>
      </c>
      <c r="C305" s="23">
        <v>3723.27</v>
      </c>
      <c r="D305" s="23">
        <v>3607.22</v>
      </c>
      <c r="E305" s="23">
        <v>3723.27</v>
      </c>
      <c r="F305" s="23">
        <v>3529.18</v>
      </c>
      <c r="G305" s="20">
        <f t="shared" si="34"/>
        <v>3978.6030000000001</v>
      </c>
      <c r="H305" s="20">
        <f t="shared" si="28"/>
        <v>4640.2711666666664</v>
      </c>
      <c r="I305" s="112">
        <f t="shared" si="35"/>
        <v>-6.4176546390780853E-2</v>
      </c>
      <c r="J305" s="38" t="str">
        <f t="shared" si="29"/>
        <v>X</v>
      </c>
      <c r="K305" s="17" t="str">
        <f>IF(OR(AND(J304="N",OR(I304&lt;R$2308,AND(I304&gt;R$2306, I304&lt;R$2305))), AND(J304="X", OR(I304&lt;R$2314, AND(I304&lt;R$2311,I304&gt;R$2312)))),"no","yes")</f>
        <v>yes</v>
      </c>
      <c r="O305" s="146">
        <f t="shared" si="30"/>
        <v>3.2171589201656747E-2</v>
      </c>
      <c r="P305" s="146">
        <f t="shared" si="31"/>
        <v>-3.2171589201656747E-2</v>
      </c>
      <c r="Q305" s="86">
        <f t="shared" ref="Q305:Q368" si="38">IF(J305="N",0.009,0.018)</f>
        <v>1.7999999999999999E-2</v>
      </c>
      <c r="R305" s="39">
        <f>(SUM(C286:C304)+Q305*SUM(C286:C304))/(19-Q305)*(1-J$2305)</f>
        <v>4067.7519871457166</v>
      </c>
      <c r="S305" s="39">
        <f>(SUM(C286:C304)+Q305*SUM(C286:C304))/(19-Q305)*(1+J$2305)</f>
        <v>4067.7519871457166</v>
      </c>
      <c r="T305" s="17">
        <f>IF(AND(K305="no",R305&lt;E305, R305&gt;F305,J$2308="yes"),MAX(R305*(1-J$2306),F305)/D305-1,IF(AND(K305="yes",S305&gt;F305, S305&lt;E305,J$2307="yes"),1-MIN(S305*(1+J$2306),E305)/D305,0))</f>
        <v>0</v>
      </c>
      <c r="U305" s="6">
        <f t="shared" si="23"/>
        <v>0</v>
      </c>
      <c r="V305" s="66">
        <f t="shared" si="24"/>
        <v>1.0341505035061132</v>
      </c>
      <c r="W305" s="6">
        <f t="shared" si="25"/>
        <v>0</v>
      </c>
      <c r="X305" s="17">
        <f>V305/MAX(V$240:V305)-1</f>
        <v>-1.9853619858847482E-2</v>
      </c>
      <c r="Z305" s="66">
        <f t="shared" si="26"/>
        <v>1.3462141472235145</v>
      </c>
      <c r="AA305" s="6">
        <f t="shared" si="27"/>
        <v>-3.2171589201656858E-2</v>
      </c>
      <c r="AB305" s="17">
        <f>Z305/MAX(Z$240:Z305)-1</f>
        <v>-3.2171589201656858E-2</v>
      </c>
    </row>
    <row r="306" spans="1:29" x14ac:dyDescent="0.25">
      <c r="A306" s="18" t="s">
        <v>249</v>
      </c>
      <c r="B306" s="72">
        <v>39554</v>
      </c>
      <c r="C306" s="23">
        <v>3633.68</v>
      </c>
      <c r="D306" s="23">
        <v>3723.27</v>
      </c>
      <c r="E306" s="23">
        <v>3732.77</v>
      </c>
      <c r="F306" s="23">
        <v>3612.59</v>
      </c>
      <c r="G306" s="20">
        <f t="shared" si="34"/>
        <v>3960.9709999999991</v>
      </c>
      <c r="H306" s="20">
        <f t="shared" si="28"/>
        <v>4609.3809999999985</v>
      </c>
      <c r="I306" s="112">
        <f t="shared" si="35"/>
        <v>-8.2628981631019061E-2</v>
      </c>
      <c r="J306" s="38" t="str">
        <f t="shared" si="29"/>
        <v>X</v>
      </c>
      <c r="K306" s="17" t="str">
        <f>IF(OR(AND(J305="N",OR(I305&lt;R$2308,AND(I305&gt;R$2306, I305&lt;R$2305))), AND(J305="X", OR(I305&lt;R$2314, AND(I305&lt;R$2311,I305&gt;R$2312)))),"no","yes")</f>
        <v>yes</v>
      </c>
      <c r="O306" s="146">
        <f t="shared" si="30"/>
        <v>-2.4062181899244472E-2</v>
      </c>
      <c r="P306" s="146">
        <f t="shared" si="31"/>
        <v>2.4062181899244472E-2</v>
      </c>
      <c r="Q306" s="86">
        <f t="shared" si="38"/>
        <v>1.7999999999999999E-2</v>
      </c>
      <c r="R306" s="39">
        <f>(SUM(C287:C305)+Q306*SUM(C287:C305))/(19-Q306)*(1-J$2305)</f>
        <v>4053.6446802233691</v>
      </c>
      <c r="S306" s="39">
        <f>(SUM(C287:C305)+Q306*SUM(C287:C305))/(19-Q306)*(1+J$2305)</f>
        <v>4053.6446802233691</v>
      </c>
      <c r="T306" s="17">
        <f>IF(AND(K306="no",R306&lt;E306, R306&gt;F306,J$2308="yes"),MAX(R306*(1-J$2306),F306)/D306-1,IF(AND(K306="yes",S306&gt;F306, S306&lt;E306,J$2307="yes"),1-MIN(S306*(1+J$2306),E306)/D306,0))</f>
        <v>0</v>
      </c>
      <c r="U306" s="6">
        <f t="shared" ref="U306:U369" si="39">IF(T306=0,0,IF(K306="yes",T306-P306,T306-O306))</f>
        <v>0</v>
      </c>
      <c r="V306" s="66">
        <f t="shared" ref="V306:V369" si="40">IF(K306="yes",V305, IF(T306&lt;&gt;0, V305*(1+T306),V305*(1+O306)))</f>
        <v>1.0341505035061132</v>
      </c>
      <c r="W306" s="6">
        <f t="shared" ref="W306:W369" si="41">V306/V305-1</f>
        <v>0</v>
      </c>
      <c r="X306" s="17">
        <f>V306/MAX(V$240:V306)-1</f>
        <v>-1.9853619858847482E-2</v>
      </c>
      <c r="Z306" s="66">
        <f t="shared" ref="Z306:Z369" si="42">IF(T306&lt;&gt;0,Z305*(1+T306),IF(K306="no",Z305*(1+O306),Z305*(1+P306)))</f>
        <v>1.3786069969093429</v>
      </c>
      <c r="AA306" s="6">
        <f t="shared" ref="AA306:AA369" si="43">Z306/Z305-1</f>
        <v>2.4062181899244361E-2</v>
      </c>
      <c r="AB306" s="17">
        <f>Z306/MAX(Z$240:Z306)-1</f>
        <v>-8.8835259337705086E-3</v>
      </c>
    </row>
    <row r="307" spans="1:29" x14ac:dyDescent="0.25">
      <c r="A307" s="18" t="s">
        <v>249</v>
      </c>
      <c r="B307" s="72">
        <v>39555</v>
      </c>
      <c r="C307" s="23">
        <v>3511.91</v>
      </c>
      <c r="D307" s="23">
        <v>3633.68</v>
      </c>
      <c r="E307" s="23">
        <v>3695.17</v>
      </c>
      <c r="F307" s="23">
        <v>3458.53</v>
      </c>
      <c r="G307" s="20">
        <f t="shared" si="34"/>
        <v>3927.7419999999997</v>
      </c>
      <c r="H307" s="20">
        <f t="shared" si="28"/>
        <v>4577.6976666666642</v>
      </c>
      <c r="I307" s="112">
        <f t="shared" si="35"/>
        <v>-0.10587049760396683</v>
      </c>
      <c r="J307" s="38" t="str">
        <f t="shared" si="29"/>
        <v>X</v>
      </c>
      <c r="K307" s="17" t="str">
        <f>IF(OR(AND(J306="N",OR(I306&lt;R$2308,AND(I306&gt;R$2306, I306&lt;R$2305))), AND(J306="X", OR(I306&lt;R$2314, AND(I306&lt;R$2311,I306&gt;R$2312)))),"no","yes")</f>
        <v>yes</v>
      </c>
      <c r="O307" s="146">
        <f t="shared" si="30"/>
        <v>-3.3511481473327276E-2</v>
      </c>
      <c r="P307" s="146">
        <f t="shared" si="31"/>
        <v>3.3511481473327276E-2</v>
      </c>
      <c r="Q307" s="86">
        <f t="shared" si="38"/>
        <v>1.7999999999999999E-2</v>
      </c>
      <c r="R307" s="39">
        <f>(SUM(C288:C306)+Q307*SUM(C288:C306))/(19-Q307)*(1-J$2305)</f>
        <v>4024.5339131809078</v>
      </c>
      <c r="S307" s="39">
        <f>(SUM(C288:C306)+Q307*SUM(C288:C306))/(19-Q307)*(1+J$2305)</f>
        <v>4024.5339131809078</v>
      </c>
      <c r="T307" s="17">
        <f>IF(AND(K307="no",R307&lt;E307, R307&gt;F307,J$2308="yes"),MAX(R307*(1-J$2306),F307)/D307-1,IF(AND(K307="yes",S307&gt;F307, S307&lt;E307,J$2307="yes"),1-MIN(S307*(1+J$2306),E307)/D307,0))</f>
        <v>0</v>
      </c>
      <c r="U307" s="6">
        <f t="shared" si="39"/>
        <v>0</v>
      </c>
      <c r="V307" s="66">
        <f t="shared" si="40"/>
        <v>1.0341505035061132</v>
      </c>
      <c r="W307" s="6">
        <f t="shared" si="41"/>
        <v>0</v>
      </c>
      <c r="X307" s="17">
        <f>V307/MAX(V$240:V307)-1</f>
        <v>-1.9853619858847482E-2</v>
      </c>
      <c r="Z307" s="66">
        <f t="shared" si="42"/>
        <v>1.4248061597452697</v>
      </c>
      <c r="AA307" s="6">
        <f t="shared" si="43"/>
        <v>3.3511481473327276E-2</v>
      </c>
      <c r="AB307" s="17">
        <f>Z307/MAX(Z$240:Z307)-1</f>
        <v>0</v>
      </c>
    </row>
    <row r="308" spans="1:29" x14ac:dyDescent="0.25">
      <c r="A308" s="18" t="s">
        <v>249</v>
      </c>
      <c r="B308" s="72">
        <v>39556</v>
      </c>
      <c r="C308" s="23">
        <v>3338.27</v>
      </c>
      <c r="D308" s="23">
        <v>3511.91</v>
      </c>
      <c r="E308" s="23">
        <v>3495.03</v>
      </c>
      <c r="F308" s="23">
        <v>3333.11</v>
      </c>
      <c r="G308" s="20">
        <f t="shared" si="34"/>
        <v>3877.2684999999997</v>
      </c>
      <c r="H308" s="20">
        <f t="shared" si="28"/>
        <v>4545.4861666666657</v>
      </c>
      <c r="I308" s="112">
        <f t="shared" si="35"/>
        <v>-0.13901500502222108</v>
      </c>
      <c r="J308" s="38" t="str">
        <f t="shared" si="29"/>
        <v>X</v>
      </c>
      <c r="K308" s="17" t="str">
        <f>IF(OR(AND(J307="N",OR(I307&lt;R$2308,AND(I307&gt;R$2306, I307&lt;R$2305))), AND(J307="X", OR(I307&lt;R$2314, AND(I307&lt;R$2311,I307&gt;R$2312)))),"no","yes")</f>
        <v>yes</v>
      </c>
      <c r="O308" s="146">
        <f t="shared" si="30"/>
        <v>-4.9443180491527405E-2</v>
      </c>
      <c r="P308" s="146">
        <f t="shared" si="31"/>
        <v>4.9443180491527405E-2</v>
      </c>
      <c r="Q308" s="86">
        <f t="shared" si="38"/>
        <v>1.7999999999999999E-2</v>
      </c>
      <c r="R308" s="39">
        <f>(SUM(C289:C307)+Q308*SUM(C289:C307))/(19-Q308)*(1-J$2305)</f>
        <v>3979.7085554736059</v>
      </c>
      <c r="S308" s="39">
        <f>(SUM(C289:C307)+Q308*SUM(C289:C307))/(19-Q308)*(1+J$2305)</f>
        <v>3979.7085554736059</v>
      </c>
      <c r="T308" s="17">
        <f>IF(AND(K308="no",R308&lt;E308, R308&gt;F308,J$2308="yes"),MAX(R308*(1-J$2306),F308)/D308-1,IF(AND(K308="yes",S308&gt;F308, S308&lt;E308,J$2307="yes"),1-MIN(S308*(1+J$2306),E308)/D308,0))</f>
        <v>0</v>
      </c>
      <c r="U308" s="6">
        <f t="shared" si="39"/>
        <v>0</v>
      </c>
      <c r="V308" s="66">
        <f t="shared" si="40"/>
        <v>1.0341505035061132</v>
      </c>
      <c r="W308" s="6">
        <f t="shared" si="41"/>
        <v>0</v>
      </c>
      <c r="X308" s="17">
        <f>V308/MAX(V$240:V308)-1</f>
        <v>-1.9853619858847482E-2</v>
      </c>
      <c r="Y308" s="14"/>
      <c r="Z308" s="66">
        <f t="shared" si="42"/>
        <v>1.4952531078669951</v>
      </c>
      <c r="AA308" s="6">
        <f t="shared" si="43"/>
        <v>4.9443180491527405E-2</v>
      </c>
      <c r="AB308" s="17">
        <f>Z308/MAX(Z$240:Z308)-1</f>
        <v>0</v>
      </c>
      <c r="AC308" s="14"/>
    </row>
    <row r="309" spans="1:29" x14ac:dyDescent="0.25">
      <c r="A309" s="18" t="s">
        <v>249</v>
      </c>
      <c r="B309" s="72">
        <v>39559</v>
      </c>
      <c r="C309" s="23">
        <v>3314.51</v>
      </c>
      <c r="D309" s="23">
        <v>3338.27</v>
      </c>
      <c r="E309" s="23">
        <v>3579.58</v>
      </c>
      <c r="F309" s="23">
        <v>3273.58</v>
      </c>
      <c r="G309" s="20">
        <f t="shared" si="34"/>
        <v>3822.701</v>
      </c>
      <c r="H309" s="20">
        <f t="shared" si="28"/>
        <v>4512.1038333333317</v>
      </c>
      <c r="I309" s="112">
        <f t="shared" si="35"/>
        <v>-0.13294029535660778</v>
      </c>
      <c r="J309" s="38" t="str">
        <f t="shared" si="29"/>
        <v>X</v>
      </c>
      <c r="K309" s="17" t="str">
        <f>IF(OR(AND(J308="N",OR(I308&lt;R$2308,AND(I308&gt;R$2306, I308&lt;R$2305))), AND(J308="X", OR(I308&lt;R$2314, AND(I308&lt;R$2311,I308&gt;R$2312)))),"no","yes")</f>
        <v>yes</v>
      </c>
      <c r="O309" s="146">
        <f t="shared" si="30"/>
        <v>-7.1174590431569706E-3</v>
      </c>
      <c r="P309" s="146">
        <f t="shared" si="31"/>
        <v>7.1174590431569706E-3</v>
      </c>
      <c r="Q309" s="86">
        <f t="shared" si="38"/>
        <v>1.7999999999999999E-2</v>
      </c>
      <c r="R309" s="39">
        <f>(SUM(C290:C308)+Q309*SUM(C290:C308))/(19-Q309)*(1-J$2305)</f>
        <v>3922.4539658623967</v>
      </c>
      <c r="S309" s="39">
        <f>(SUM(C290:C308)+Q309*SUM(C290:C308))/(19-Q309)*(1+J$2305)</f>
        <v>3922.4539658623967</v>
      </c>
      <c r="T309" s="17">
        <f>IF(AND(K309="no",R309&lt;E309, R309&gt;F309,J$2308="yes"),MAX(R309*(1-J$2306),F309)/D309-1,IF(AND(K309="yes",S309&gt;F309, S309&lt;E309,J$2307="yes"),1-MIN(S309*(1+J$2306),E309)/D309,0))</f>
        <v>0</v>
      </c>
      <c r="U309" s="6">
        <f t="shared" si="39"/>
        <v>0</v>
      </c>
      <c r="V309" s="66">
        <f t="shared" si="40"/>
        <v>1.0341505035061132</v>
      </c>
      <c r="W309" s="6">
        <f t="shared" si="41"/>
        <v>0</v>
      </c>
      <c r="X309" s="17">
        <f>V309/MAX(V$240:V309)-1</f>
        <v>-1.9853619858847482E-2</v>
      </c>
      <c r="Z309" s="66">
        <f t="shared" si="42"/>
        <v>1.5058955106213914</v>
      </c>
      <c r="AA309" s="6">
        <f t="shared" si="43"/>
        <v>7.1174590431568596E-3</v>
      </c>
      <c r="AB309" s="17">
        <f>Z309/MAX(Z$240:Z309)-1</f>
        <v>0</v>
      </c>
    </row>
    <row r="310" spans="1:29" x14ac:dyDescent="0.25">
      <c r="A310" s="18" t="s">
        <v>249</v>
      </c>
      <c r="B310" s="72">
        <v>39560</v>
      </c>
      <c r="C310" s="23">
        <v>3266.38</v>
      </c>
      <c r="D310" s="23">
        <v>3314.51</v>
      </c>
      <c r="E310" s="23">
        <v>3281.48</v>
      </c>
      <c r="F310" s="23">
        <v>3093.67</v>
      </c>
      <c r="G310" s="20">
        <f t="shared" si="34"/>
        <v>3770.2910000000002</v>
      </c>
      <c r="H310" s="20">
        <f t="shared" si="28"/>
        <v>4481.5896666666649</v>
      </c>
      <c r="I310" s="112">
        <f t="shared" si="35"/>
        <v>-0.13365307876766008</v>
      </c>
      <c r="J310" s="38" t="str">
        <f t="shared" si="29"/>
        <v>X</v>
      </c>
      <c r="K310" s="17" t="str">
        <f>IF(OR(AND(J309="N",OR(I309&lt;R$2308,AND(I309&gt;R$2306, I309&lt;R$2305))), AND(J309="X", OR(I309&lt;R$2314, AND(I309&lt;R$2311,I309&gt;R$2312)))),"no","yes")</f>
        <v>yes</v>
      </c>
      <c r="O310" s="146">
        <f t="shared" si="30"/>
        <v>-1.4521000087494129E-2</v>
      </c>
      <c r="P310" s="146">
        <f t="shared" si="31"/>
        <v>1.4521000087494129E-2</v>
      </c>
      <c r="Q310" s="86">
        <f t="shared" si="38"/>
        <v>1.7999999999999999E-2</v>
      </c>
      <c r="R310" s="39">
        <f>(SUM(C291:C309)+Q310*SUM(C291:C309))/(19-Q310)*(1-J$2305)</f>
        <v>3868.8204572753134</v>
      </c>
      <c r="S310" s="39">
        <f>(SUM(C291:C309)+Q310*SUM(C291:C309))/(19-Q310)*(1+J$2305)</f>
        <v>3868.8204572753134</v>
      </c>
      <c r="T310" s="17">
        <f>IF(AND(K310="no",R310&lt;E310, R310&gt;F310,J$2308="yes"),MAX(R310*(1-J$2306),F310)/D310-1,IF(AND(K310="yes",S310&gt;F310, S310&lt;E310,J$2307="yes"),1-MIN(S310*(1+J$2306),E310)/D310,0))</f>
        <v>0</v>
      </c>
      <c r="U310" s="6">
        <f t="shared" si="39"/>
        <v>0</v>
      </c>
      <c r="V310" s="66">
        <f t="shared" si="40"/>
        <v>1.0341505035061132</v>
      </c>
      <c r="W310" s="6">
        <f t="shared" si="41"/>
        <v>0</v>
      </c>
      <c r="X310" s="17">
        <f>V310/MAX(V$240:V310)-1</f>
        <v>-1.9853619858847482E-2</v>
      </c>
      <c r="Z310" s="66">
        <f t="shared" si="42"/>
        <v>1.5277626194628817</v>
      </c>
      <c r="AA310" s="6">
        <f t="shared" si="43"/>
        <v>1.452100008749424E-2</v>
      </c>
      <c r="AB310" s="17">
        <f>Z310/MAX(Z$240:Z310)-1</f>
        <v>0</v>
      </c>
    </row>
    <row r="311" spans="1:29" x14ac:dyDescent="0.25">
      <c r="A311" s="18" t="s">
        <v>249</v>
      </c>
      <c r="B311" s="72">
        <v>39561</v>
      </c>
      <c r="C311" s="23">
        <v>3409.77</v>
      </c>
      <c r="D311" s="23">
        <v>3266.38</v>
      </c>
      <c r="E311" s="23">
        <v>3428.55</v>
      </c>
      <c r="F311" s="23">
        <v>3210.75</v>
      </c>
      <c r="G311" s="20">
        <f t="shared" si="34"/>
        <v>3722.4124999999999</v>
      </c>
      <c r="H311" s="20">
        <f t="shared" si="28"/>
        <v>4460.7219999999979</v>
      </c>
      <c r="I311" s="112">
        <f t="shared" si="35"/>
        <v>-8.3989213984210442E-2</v>
      </c>
      <c r="J311" s="38" t="str">
        <f t="shared" si="29"/>
        <v>X</v>
      </c>
      <c r="K311" s="17" t="str">
        <f>IF(OR(AND(J310="N",OR(I310&lt;R$2308,AND(I310&gt;R$2306, I310&lt;R$2305))), AND(J310="X", OR(I310&lt;R$2314, AND(I310&lt;R$2311,I310&gt;R$2312)))),"no","yes")</f>
        <v>yes</v>
      </c>
      <c r="O311" s="146">
        <f t="shared" si="30"/>
        <v>4.3898750298495548E-2</v>
      </c>
      <c r="P311" s="146">
        <f t="shared" si="31"/>
        <v>-4.3898750298495548E-2</v>
      </c>
      <c r="Q311" s="86">
        <f t="shared" si="38"/>
        <v>1.7999999999999999E-2</v>
      </c>
      <c r="R311" s="39">
        <f>(SUM(C292:C310)+Q311*SUM(C292:C310))/(19-Q311)*(1-J$2305)</f>
        <v>3809.7762427562952</v>
      </c>
      <c r="S311" s="39">
        <f>(SUM(C292:C310)+Q311*SUM(C292:C310))/(19-Q311)*(1+J$2305)</f>
        <v>3809.7762427562952</v>
      </c>
      <c r="T311" s="17">
        <f>IF(AND(K311="no",R311&lt;E311, R311&gt;F311,J$2308="yes"),MAX(R311*(1-J$2306),F311)/D311-1,IF(AND(K311="yes",S311&gt;F311, S311&lt;E311,J$2307="yes"),1-MIN(S311*(1+J$2306),E311)/D311,0))</f>
        <v>0</v>
      </c>
      <c r="U311" s="6">
        <f t="shared" si="39"/>
        <v>0</v>
      </c>
      <c r="V311" s="66">
        <f t="shared" si="40"/>
        <v>1.0341505035061132</v>
      </c>
      <c r="W311" s="6">
        <f t="shared" si="41"/>
        <v>0</v>
      </c>
      <c r="X311" s="17">
        <f>V311/MAX(V$240:V311)-1</f>
        <v>-1.9853619858847482E-2</v>
      </c>
      <c r="Z311" s="66">
        <f t="shared" si="42"/>
        <v>1.4606957497157051</v>
      </c>
      <c r="AA311" s="6">
        <f t="shared" si="43"/>
        <v>-4.3898750298495548E-2</v>
      </c>
      <c r="AB311" s="17">
        <f>Z311/MAX(Z$240:Z311)-1</f>
        <v>-4.3898750298495548E-2</v>
      </c>
    </row>
    <row r="312" spans="1:29" x14ac:dyDescent="0.25">
      <c r="A312" s="18" t="s">
        <v>249</v>
      </c>
      <c r="B312" s="72">
        <v>39562</v>
      </c>
      <c r="C312" s="23">
        <v>3723.07</v>
      </c>
      <c r="D312" s="23">
        <v>3409.77</v>
      </c>
      <c r="E312" s="23">
        <v>3726.87</v>
      </c>
      <c r="F312" s="23">
        <v>3603.96</v>
      </c>
      <c r="G312" s="20">
        <f t="shared" si="34"/>
        <v>3690.9635000000003</v>
      </c>
      <c r="H312" s="20">
        <f t="shared" si="28"/>
        <v>4440.905499999998</v>
      </c>
      <c r="I312" s="112">
        <f t="shared" si="35"/>
        <v>8.6986771882191505E-3</v>
      </c>
      <c r="J312" s="38" t="str">
        <f t="shared" si="29"/>
        <v>X</v>
      </c>
      <c r="K312" s="17" t="str">
        <f>IF(OR(AND(J311="N",OR(I311&lt;R$2308,AND(I311&gt;R$2306, I311&lt;R$2305))), AND(J311="X", OR(I311&lt;R$2314, AND(I311&lt;R$2311,I311&gt;R$2312)))),"no","yes")</f>
        <v>yes</v>
      </c>
      <c r="O312" s="146">
        <f t="shared" si="30"/>
        <v>9.1883030233710805E-2</v>
      </c>
      <c r="P312" s="146">
        <f t="shared" si="31"/>
        <v>-9.1883030233710805E-2</v>
      </c>
      <c r="Q312" s="86">
        <f t="shared" si="38"/>
        <v>1.7999999999999999E-2</v>
      </c>
      <c r="R312" s="39">
        <f>(SUM(C293:C311)+Q312*SUM(C293:C311))/(19-Q312)*(1-J$2305)</f>
        <v>3759.2419976820147</v>
      </c>
      <c r="S312" s="39">
        <f>(SUM(C293:C311)+Q312*SUM(C293:C311))/(19-Q312)*(1+J$2305)</f>
        <v>3759.2419976820147</v>
      </c>
      <c r="T312" s="17">
        <f>IF(AND(K312="no",R312&lt;E312, R312&gt;F312,J$2308="yes"),MAX(R312*(1-J$2306),F312)/D312-1,IF(AND(K312="yes",S312&gt;F312, S312&lt;E312,J$2307="yes"),1-MIN(S312*(1+J$2306),E312)/D312,0))</f>
        <v>0</v>
      </c>
      <c r="U312" s="6">
        <f t="shared" si="39"/>
        <v>0</v>
      </c>
      <c r="V312" s="66">
        <f t="shared" si="40"/>
        <v>1.0341505035061132</v>
      </c>
      <c r="W312" s="6">
        <f t="shared" si="41"/>
        <v>0</v>
      </c>
      <c r="X312" s="17">
        <f>V312/MAX(V$240:V312)-1</f>
        <v>-1.9853619858847482E-2</v>
      </c>
      <c r="Z312" s="66">
        <f t="shared" si="42"/>
        <v>1.326482597982324</v>
      </c>
      <c r="AA312" s="6">
        <f t="shared" si="43"/>
        <v>-9.1883030233710916E-2</v>
      </c>
      <c r="AB312" s="17">
        <f>Z312/MAX(Z$240:Z312)-1</f>
        <v>-0.13174823033130767</v>
      </c>
    </row>
    <row r="313" spans="1:29" x14ac:dyDescent="0.25">
      <c r="A313" s="18" t="s">
        <v>249</v>
      </c>
      <c r="B313" s="72">
        <v>39563</v>
      </c>
      <c r="C313" s="23">
        <v>3756.33</v>
      </c>
      <c r="D313" s="23">
        <v>3723.07</v>
      </c>
      <c r="E313" s="23">
        <v>3873.33</v>
      </c>
      <c r="F313" s="23">
        <v>3669.36</v>
      </c>
      <c r="G313" s="20">
        <f t="shared" si="34"/>
        <v>3672.7905000000001</v>
      </c>
      <c r="H313" s="20">
        <f t="shared" si="28"/>
        <v>4418.8288333333312</v>
      </c>
      <c r="I313" s="112">
        <f t="shared" si="35"/>
        <v>2.2745511893477177E-2</v>
      </c>
      <c r="J313" s="38" t="str">
        <f t="shared" si="29"/>
        <v>X</v>
      </c>
      <c r="K313" s="17" t="str">
        <f>IF(OR(AND(J312="N",OR(I312&lt;R$2308,AND(I312&gt;R$2306, I312&lt;R$2305))), AND(J312="X", OR(I312&lt;R$2314, AND(I312&lt;R$2311,I312&gt;R$2312)))),"no","yes")</f>
        <v>yes</v>
      </c>
      <c r="O313" s="146">
        <f t="shared" si="30"/>
        <v>8.9334876862374735E-3</v>
      </c>
      <c r="P313" s="146">
        <f t="shared" si="31"/>
        <v>-8.9334876862374735E-3</v>
      </c>
      <c r="Q313" s="86">
        <f t="shared" si="38"/>
        <v>1.7999999999999999E-2</v>
      </c>
      <c r="R313" s="39">
        <f>(SUM(C294:C312)+Q313*SUM(C294:C312))/(19-Q313)*(1-J$2305)</f>
        <v>3737.9660014750812</v>
      </c>
      <c r="S313" s="39">
        <f>(SUM(C294:C312)+Q313*SUM(C294:C312))/(19-Q313)*(1+J$2305)</f>
        <v>3737.9660014750812</v>
      </c>
      <c r="T313" s="17">
        <f>IF(AND(K313="no",R313&lt;E313, R313&gt;F313,J$2308="yes"),MAX(R313*(1-J$2306),F313)/D313-1,IF(AND(K313="yes",S313&gt;F313, S313&lt;E313,J$2307="yes"),1-MIN(S313*(1+J$2306),E313)/D313,0))</f>
        <v>-4.0009995716119295E-3</v>
      </c>
      <c r="U313" s="6">
        <f t="shared" si="39"/>
        <v>4.9324881146255439E-3</v>
      </c>
      <c r="V313" s="66">
        <f t="shared" si="40"/>
        <v>1.0341505035061132</v>
      </c>
      <c r="W313" s="6">
        <f t="shared" si="41"/>
        <v>0</v>
      </c>
      <c r="X313" s="17">
        <f>V313/MAX(V$240:V313)-1</f>
        <v>-1.9853619858847482E-2</v>
      </c>
      <c r="Z313" s="66">
        <f t="shared" si="42"/>
        <v>1.3211753416760461</v>
      </c>
      <c r="AA313" s="6">
        <f t="shared" si="43"/>
        <v>-4.0009995716119295E-3</v>
      </c>
      <c r="AB313" s="17">
        <f>Z313/MAX(Z$240:Z313)-1</f>
        <v>-0.13522210528980338</v>
      </c>
    </row>
    <row r="314" spans="1:29" x14ac:dyDescent="0.25">
      <c r="A314" s="18" t="s">
        <v>249</v>
      </c>
      <c r="B314" s="72">
        <v>39566</v>
      </c>
      <c r="C314" s="23">
        <v>3729.56</v>
      </c>
      <c r="D314" s="23">
        <v>3756.33</v>
      </c>
      <c r="E314" s="23">
        <v>3779.58</v>
      </c>
      <c r="F314" s="23">
        <v>3667.58</v>
      </c>
      <c r="G314" s="20">
        <f t="shared" si="34"/>
        <v>3647.195999999999</v>
      </c>
      <c r="H314" s="20">
        <f t="shared" si="28"/>
        <v>4396.0433333333322</v>
      </c>
      <c r="I314" s="112">
        <f t="shared" si="35"/>
        <v>2.2582828013630429E-2</v>
      </c>
      <c r="J314" s="38" t="str">
        <f t="shared" si="29"/>
        <v>X</v>
      </c>
      <c r="K314" s="17" t="str">
        <f>IF(OR(AND(J313="N",OR(I313&lt;R$2308,AND(I313&gt;R$2306, I313&lt;R$2305))), AND(J313="X", OR(I313&lt;R$2314, AND(I313&lt;R$2311,I313&gt;R$2312)))),"no","yes")</f>
        <v>no</v>
      </c>
      <c r="O314" s="146">
        <f t="shared" si="30"/>
        <v>-7.1266369035734023E-3</v>
      </c>
      <c r="P314" s="146">
        <f t="shared" si="31"/>
        <v>7.1266369035734023E-3</v>
      </c>
      <c r="Q314" s="86">
        <f t="shared" si="38"/>
        <v>1.7999999999999999E-2</v>
      </c>
      <c r="R314" s="39">
        <f>(SUM(C295:C313)+Q314*SUM(C295:C313))/(19-Q314)*(1-J$2305)</f>
        <v>3711.9491349699706</v>
      </c>
      <c r="S314" s="39">
        <f>(SUM(C295:C313)+Q314*SUM(C295:C313))/(19-Q314)*(1+J$2305)</f>
        <v>3711.9491349699706</v>
      </c>
      <c r="T314" s="17">
        <f>IF(AND(K314="no",R314&lt;E314, R314&gt;F314,J$2308="yes"),MAX(R314*(1-J$2306),F314)/D314-1,IF(AND(K314="yes",S314&gt;F314, S314&lt;E314,J$2307="yes"),1-MIN(S314*(1+J$2306),E314)/D314,0))</f>
        <v>-1.1814953699496367E-2</v>
      </c>
      <c r="U314" s="6">
        <f t="shared" si="39"/>
        <v>-4.6883167959229644E-3</v>
      </c>
      <c r="V314" s="66">
        <f t="shared" si="40"/>
        <v>1.0219320631888775</v>
      </c>
      <c r="W314" s="6">
        <f t="shared" si="41"/>
        <v>-1.1814953699496367E-2</v>
      </c>
      <c r="X314" s="17">
        <f>V314/MAX(V$240:V314)-1</f>
        <v>-3.1434003958944245E-2</v>
      </c>
      <c r="Z314" s="66">
        <f t="shared" si="42"/>
        <v>1.3055657161852274</v>
      </c>
      <c r="AA314" s="6">
        <f t="shared" si="43"/>
        <v>-1.1814953699496256E-2</v>
      </c>
      <c r="AB314" s="17">
        <f>Z314/MAX(Z$240:Z314)-1</f>
        <v>-0.14543941607615218</v>
      </c>
    </row>
    <row r="315" spans="1:29" x14ac:dyDescent="0.25">
      <c r="A315" s="18" t="s">
        <v>249</v>
      </c>
      <c r="B315" s="72">
        <v>39567</v>
      </c>
      <c r="C315" s="23">
        <v>3759.54</v>
      </c>
      <c r="D315" s="23">
        <v>3729.56</v>
      </c>
      <c r="E315" s="23">
        <v>3782.52</v>
      </c>
      <c r="F315" s="23">
        <v>3708.59</v>
      </c>
      <c r="G315" s="20">
        <f t="shared" si="34"/>
        <v>3632.9679999999994</v>
      </c>
      <c r="H315" s="20">
        <f t="shared" si="28"/>
        <v>4379.6939999999986</v>
      </c>
      <c r="I315" s="112">
        <f t="shared" si="35"/>
        <v>3.4839833436463241E-2</v>
      </c>
      <c r="J315" s="38" t="str">
        <f t="shared" si="29"/>
        <v>X</v>
      </c>
      <c r="K315" s="17" t="str">
        <f>IF(OR(AND(J314="N",OR(I314&lt;R$2308,AND(I314&gt;R$2306, I314&lt;R$2305))), AND(J314="X", OR(I314&lt;R$2314, AND(I314&lt;R$2311,I314&gt;R$2312)))),"no","yes")</f>
        <v>no</v>
      </c>
      <c r="O315" s="146">
        <f t="shared" si="30"/>
        <v>8.0384817511984785E-3</v>
      </c>
      <c r="P315" s="146">
        <f t="shared" si="31"/>
        <v>-8.0384817511984785E-3</v>
      </c>
      <c r="Q315" s="86">
        <f t="shared" si="38"/>
        <v>1.7999999999999999E-2</v>
      </c>
      <c r="R315" s="39">
        <f>(SUM(C296:C314)+Q315*SUM(C296:C314))/(19-Q315)*(1-J$2305)</f>
        <v>3695.0804319881995</v>
      </c>
      <c r="S315" s="39">
        <f>(SUM(C296:C314)+Q315*SUM(C296:C314))/(19-Q315)*(1+J$2305)</f>
        <v>3695.0804319881995</v>
      </c>
      <c r="T315" s="17">
        <f>IF(AND(K315="no",R315&lt;E315, R315&gt;F315,J$2308="yes"),MAX(R315*(1-J$2306),F315)/D315-1,IF(AND(K315="yes",S315&gt;F315, S315&lt;E315,J$2307="yes"),1-MIN(S315*(1+J$2306),E315)/D315,0))</f>
        <v>0</v>
      </c>
      <c r="U315" s="6">
        <f t="shared" si="39"/>
        <v>0</v>
      </c>
      <c r="V315" s="66">
        <f t="shared" si="40"/>
        <v>1.030146845429786</v>
      </c>
      <c r="W315" s="6">
        <f t="shared" si="41"/>
        <v>8.0384817511984785E-3</v>
      </c>
      <c r="X315" s="17">
        <f>V315/MAX(V$240:V315)-1</f>
        <v>-2.3648203874936824E-2</v>
      </c>
      <c r="Z315" s="66">
        <f t="shared" si="42"/>
        <v>1.3160604823697728</v>
      </c>
      <c r="AA315" s="6">
        <f t="shared" si="43"/>
        <v>8.0384817511984785E-3</v>
      </c>
      <c r="AB315" s="17">
        <f>Z315/MAX(Z$240:Z315)-1</f>
        <v>-0.13857004641698689</v>
      </c>
    </row>
    <row r="316" spans="1:29" x14ac:dyDescent="0.25">
      <c r="A316" s="18" t="s">
        <v>249</v>
      </c>
      <c r="B316" s="72">
        <v>39568</v>
      </c>
      <c r="C316" s="23">
        <v>3903.18</v>
      </c>
      <c r="D316" s="23">
        <v>3759.54</v>
      </c>
      <c r="E316" s="23">
        <v>3910.41</v>
      </c>
      <c r="F316" s="23">
        <v>3771.19</v>
      </c>
      <c r="G316" s="20">
        <f t="shared" si="34"/>
        <v>3642.9134999999997</v>
      </c>
      <c r="H316" s="20">
        <f t="shared" si="28"/>
        <v>4364.0696666666645</v>
      </c>
      <c r="I316" s="112">
        <f t="shared" si="35"/>
        <v>7.1444600592355689E-2</v>
      </c>
      <c r="J316" s="38" t="str">
        <f t="shared" si="29"/>
        <v>X</v>
      </c>
      <c r="K316" s="17" t="str">
        <f>IF(OR(AND(J315="N",OR(I315&lt;R$2308,AND(I315&gt;R$2306, I315&lt;R$2305))), AND(J315="X", OR(I315&lt;R$2314, AND(I315&lt;R$2311,I315&gt;R$2312)))),"no","yes")</f>
        <v>no</v>
      </c>
      <c r="O316" s="146">
        <f t="shared" si="30"/>
        <v>3.8206801895976694E-2</v>
      </c>
      <c r="P316" s="146">
        <f t="shared" si="31"/>
        <v>-3.8206801895976694E-2</v>
      </c>
      <c r="Q316" s="86">
        <f t="shared" si="38"/>
        <v>1.7999999999999999E-2</v>
      </c>
      <c r="R316" s="39">
        <f>(SUM(C297:C315)+Q316*SUM(C297:C315))/(19-Q316)*(1-J$2305)</f>
        <v>3698.0445485196501</v>
      </c>
      <c r="S316" s="39">
        <f>(SUM(C297:C315)+Q316*SUM(C297:C315))/(19-Q316)*(1+J$2305)</f>
        <v>3698.0445485196501</v>
      </c>
      <c r="T316" s="17">
        <f>IF(AND(K316="no",R316&lt;E316, R316&gt;F316,J$2308="yes"),MAX(R316*(1-J$2306),F316)/D316-1,IF(AND(K316="yes",S316&gt;F316, S316&lt;E316,J$2307="yes"),1-MIN(S316*(1+J$2306),E316)/D316,0))</f>
        <v>0</v>
      </c>
      <c r="U316" s="6">
        <f t="shared" si="39"/>
        <v>0</v>
      </c>
      <c r="V316" s="66">
        <f t="shared" si="40"/>
        <v>1.0695054618768871</v>
      </c>
      <c r="W316" s="6">
        <f t="shared" si="41"/>
        <v>3.8206801895976694E-2</v>
      </c>
      <c r="X316" s="17">
        <f>V316/MAX(V$240:V316)-1</f>
        <v>0</v>
      </c>
      <c r="Z316" s="66">
        <f t="shared" si="42"/>
        <v>1.3663429445027981</v>
      </c>
      <c r="AA316" s="6">
        <f t="shared" si="43"/>
        <v>3.8206801895976694E-2</v>
      </c>
      <c r="AB316" s="17">
        <f>Z316/MAX(Z$240:Z316)-1</f>
        <v>-0.10565756283318029</v>
      </c>
    </row>
    <row r="317" spans="1:29" x14ac:dyDescent="0.25">
      <c r="A317" s="18" t="s">
        <v>249</v>
      </c>
      <c r="B317" s="72">
        <v>39573</v>
      </c>
      <c r="C317" s="23">
        <v>4040.16</v>
      </c>
      <c r="D317" s="23">
        <v>3903.18</v>
      </c>
      <c r="E317" s="23">
        <v>4046.68</v>
      </c>
      <c r="F317" s="23">
        <v>3895.64</v>
      </c>
      <c r="G317" s="20">
        <f t="shared" si="34"/>
        <v>3669.8954999999996</v>
      </c>
      <c r="H317" s="20">
        <f t="shared" ref="H317:H380" si="44">AVERAGE(C258:C317)</f>
        <v>4350.5484999999981</v>
      </c>
      <c r="I317" s="112">
        <f t="shared" si="35"/>
        <v>0.10089238235802633</v>
      </c>
      <c r="J317" s="38" t="str">
        <f t="shared" ref="J317:J380" si="45">IF(G317&gt;H317,"N","X")</f>
        <v>X</v>
      </c>
      <c r="K317" s="17" t="str">
        <f>IF(OR(AND(J316="N",OR(I316&lt;R$2308,AND(I316&gt;R$2306, I316&lt;R$2305))), AND(J316="X", OR(I316&lt;R$2314, AND(I316&lt;R$2311,I316&gt;R$2312)))),"no","yes")</f>
        <v>no</v>
      </c>
      <c r="O317" s="146">
        <f t="shared" si="30"/>
        <v>3.5094461439134195E-2</v>
      </c>
      <c r="P317" s="146">
        <f t="shared" si="31"/>
        <v>-3.5094461439134195E-2</v>
      </c>
      <c r="Q317" s="86">
        <f t="shared" si="38"/>
        <v>1.7999999999999999E-2</v>
      </c>
      <c r="R317" s="39">
        <f>(SUM(C298:C316)+Q317*SUM(C298:C316))/(19-Q317)*(1-J$2305)</f>
        <v>3719.6391054683372</v>
      </c>
      <c r="S317" s="39">
        <f>(SUM(C298:C316)+Q317*SUM(C298:C316))/(19-Q317)*(1+J$2305)</f>
        <v>3719.6391054683372</v>
      </c>
      <c r="T317" s="17">
        <f>IF(AND(K317="no",R317&lt;E317, R317&gt;F317,J$2308="yes"),MAX(R317*(1-J$2306),F317)/D317-1,IF(AND(K317="yes",S317&gt;F317, S317&lt;E317,J$2307="yes"),1-MIN(S317*(1+J$2306),E317)/D317,0))</f>
        <v>0</v>
      </c>
      <c r="U317" s="6">
        <f t="shared" si="39"/>
        <v>0</v>
      </c>
      <c r="V317" s="66">
        <f t="shared" si="40"/>
        <v>1.1070391800676689</v>
      </c>
      <c r="W317" s="6">
        <f t="shared" si="41"/>
        <v>3.5094461439134195E-2</v>
      </c>
      <c r="X317" s="17">
        <f>V317/MAX(V$240:V317)-1</f>
        <v>0</v>
      </c>
      <c r="Z317" s="66">
        <f t="shared" si="42"/>
        <v>1.4142940142812848</v>
      </c>
      <c r="AA317" s="6">
        <f t="shared" si="43"/>
        <v>3.5094461439134195E-2</v>
      </c>
      <c r="AB317" s="17">
        <f>Z317/MAX(Z$240:Z317)-1</f>
        <v>-7.4271096658648061E-2</v>
      </c>
    </row>
    <row r="318" spans="1:29" x14ac:dyDescent="0.25">
      <c r="A318" s="18" t="s">
        <v>249</v>
      </c>
      <c r="B318" s="72">
        <v>39574</v>
      </c>
      <c r="C318" s="23">
        <v>4024.99</v>
      </c>
      <c r="D318" s="23">
        <v>4040.16</v>
      </c>
      <c r="E318" s="23">
        <v>4086.43</v>
      </c>
      <c r="F318" s="23">
        <v>3969.97</v>
      </c>
      <c r="G318" s="20">
        <f t="shared" si="34"/>
        <v>3691.7069999999999</v>
      </c>
      <c r="H318" s="20">
        <f t="shared" si="44"/>
        <v>4339.9079999999985</v>
      </c>
      <c r="I318" s="112">
        <f t="shared" si="35"/>
        <v>9.0278833070988496E-2</v>
      </c>
      <c r="J318" s="38" t="str">
        <f t="shared" si="45"/>
        <v>X</v>
      </c>
      <c r="K318" s="17" t="str">
        <f>IF(OR(AND(J317="N",OR(I317&lt;R$2308,AND(I317&gt;R$2306, I317&lt;R$2305))), AND(J317="X", OR(I317&lt;R$2314, AND(I317&lt;R$2311,I317&gt;R$2312)))),"no","yes")</f>
        <v>yes</v>
      </c>
      <c r="O318" s="146">
        <f t="shared" si="30"/>
        <v>-3.7548017900281838E-3</v>
      </c>
      <c r="P318" s="146">
        <f t="shared" si="31"/>
        <v>3.7548017900281838E-3</v>
      </c>
      <c r="Q318" s="86">
        <f t="shared" si="38"/>
        <v>1.7999999999999999E-2</v>
      </c>
      <c r="R318" s="39">
        <f>(SUM(C299:C317)+Q318*SUM(C299:C317))/(19-Q318)*(1-J$2305)</f>
        <v>3743.8475766515644</v>
      </c>
      <c r="S318" s="39">
        <f>(SUM(C299:C317)+Q318*SUM(C299:C317))/(19-Q318)*(1+J$2305)</f>
        <v>3743.8475766515644</v>
      </c>
      <c r="T318" s="17">
        <f>IF(AND(K318="no",R318&lt;E318, R318&gt;F318,J$2308="yes"),MAX(R318*(1-J$2306),F318)/D318-1,IF(AND(K318="yes",S318&gt;F318, S318&lt;E318,J$2307="yes"),1-MIN(S318*(1+J$2306),E318)/D318,0))</f>
        <v>0</v>
      </c>
      <c r="U318" s="6">
        <f t="shared" si="39"/>
        <v>0</v>
      </c>
      <c r="V318" s="66">
        <f t="shared" si="40"/>
        <v>1.1070391800676689</v>
      </c>
      <c r="W318" s="6">
        <f t="shared" si="41"/>
        <v>0</v>
      </c>
      <c r="X318" s="17">
        <f>V318/MAX(V$240:V318)-1</f>
        <v>0</v>
      </c>
      <c r="Z318" s="66">
        <f t="shared" si="42"/>
        <v>1.4196044079777344</v>
      </c>
      <c r="AA318" s="6">
        <f t="shared" si="43"/>
        <v>3.7548017900281838E-3</v>
      </c>
      <c r="AB318" s="17">
        <f>Z318/MAX(Z$240:Z318)-1</f>
        <v>-7.0795168115301066E-2</v>
      </c>
    </row>
    <row r="319" spans="1:29" x14ac:dyDescent="0.25">
      <c r="A319" s="18" t="s">
        <v>249</v>
      </c>
      <c r="B319" s="72">
        <v>39575</v>
      </c>
      <c r="C319" s="23">
        <v>3850.23</v>
      </c>
      <c r="D319" s="23">
        <v>4024.99</v>
      </c>
      <c r="E319" s="23">
        <v>4049.11</v>
      </c>
      <c r="F319" s="23">
        <v>3849.98</v>
      </c>
      <c r="G319" s="20">
        <f t="shared" si="34"/>
        <v>3693.1</v>
      </c>
      <c r="H319" s="20">
        <f t="shared" si="44"/>
        <v>4329.7963333333309</v>
      </c>
      <c r="I319" s="112">
        <f t="shared" si="35"/>
        <v>4.2546911808507781E-2</v>
      </c>
      <c r="J319" s="38" t="str">
        <f t="shared" si="45"/>
        <v>X</v>
      </c>
      <c r="K319" s="17" t="str">
        <f>IF(OR(AND(J318="N",OR(I318&lt;R$2308,AND(I318&gt;R$2306, I318&lt;R$2305))), AND(J318="X", OR(I318&lt;R$2314, AND(I318&lt;R$2311,I318&gt;R$2312)))),"no","yes")</f>
        <v>yes</v>
      </c>
      <c r="O319" s="146">
        <f t="shared" si="30"/>
        <v>-4.3418741413022044E-2</v>
      </c>
      <c r="P319" s="146">
        <f t="shared" si="31"/>
        <v>4.3418741413022044E-2</v>
      </c>
      <c r="Q319" s="86">
        <f t="shared" si="38"/>
        <v>1.7999999999999999E-2</v>
      </c>
      <c r="R319" s="39">
        <f>(SUM(C300:C318)+Q319*SUM(C300:C318))/(19-Q319)*(1-J$2305)</f>
        <v>3754.7140375092195</v>
      </c>
      <c r="S319" s="39">
        <f>(SUM(C300:C318)+Q319*SUM(C300:C318))/(19-Q319)*(1+J$2305)</f>
        <v>3754.7140375092195</v>
      </c>
      <c r="T319" s="17">
        <f>IF(AND(K319="no",R319&lt;E319, R319&gt;F319,J$2308="yes"),MAX(R319*(1-J$2306),F319)/D319-1,IF(AND(K319="yes",S319&gt;F319, S319&lt;E319,J$2307="yes"),1-MIN(S319*(1+J$2306),E319)/D319,0))</f>
        <v>0</v>
      </c>
      <c r="U319" s="6">
        <f t="shared" si="39"/>
        <v>0</v>
      </c>
      <c r="V319" s="66">
        <f t="shared" si="40"/>
        <v>1.1070391800676689</v>
      </c>
      <c r="W319" s="6">
        <f t="shared" si="41"/>
        <v>0</v>
      </c>
      <c r="X319" s="17">
        <f>V319/MAX(V$240:V319)-1</f>
        <v>0</v>
      </c>
      <c r="Z319" s="66">
        <f t="shared" si="42"/>
        <v>1.4812418446765059</v>
      </c>
      <c r="AA319" s="6">
        <f t="shared" si="43"/>
        <v>4.3418741413022044E-2</v>
      </c>
      <c r="AB319" s="17">
        <f>Z319/MAX(Z$240:Z319)-1</f>
        <v>-3.0450263799968624E-2</v>
      </c>
    </row>
    <row r="320" spans="1:29" x14ac:dyDescent="0.25">
      <c r="A320" s="18" t="s">
        <v>249</v>
      </c>
      <c r="B320" s="72">
        <v>39576</v>
      </c>
      <c r="C320" s="23">
        <v>3985.2</v>
      </c>
      <c r="D320" s="23">
        <v>3850.23</v>
      </c>
      <c r="E320" s="23">
        <v>3985.2</v>
      </c>
      <c r="F320" s="23">
        <v>3796.55</v>
      </c>
      <c r="G320" s="20">
        <f t="shared" si="34"/>
        <v>3696.9199999999996</v>
      </c>
      <c r="H320" s="20">
        <f t="shared" si="44"/>
        <v>4315.8764999999994</v>
      </c>
      <c r="I320" s="112">
        <f t="shared" si="35"/>
        <v>7.7978425283749875E-2</v>
      </c>
      <c r="J320" s="38" t="str">
        <f t="shared" si="45"/>
        <v>X</v>
      </c>
      <c r="K320" s="17" t="str">
        <f>IF(OR(AND(J319="N",OR(I319&lt;R$2308,AND(I319&gt;R$2306, I319&lt;R$2305))), AND(J319="X", OR(I319&lt;R$2314, AND(I319&lt;R$2311,I319&gt;R$2312)))),"no","yes")</f>
        <v>no</v>
      </c>
      <c r="O320" s="146">
        <f t="shared" si="30"/>
        <v>3.5055048659430765E-2</v>
      </c>
      <c r="P320" s="146">
        <f t="shared" si="31"/>
        <v>-3.5055048659430765E-2</v>
      </c>
      <c r="Q320" s="86">
        <f t="shared" si="38"/>
        <v>1.7999999999999999E-2</v>
      </c>
      <c r="R320" s="39">
        <f>(SUM(C301:C319)+Q320*SUM(C301:C319))/(19-Q320)*(1-J$2305)</f>
        <v>3751.5729427879046</v>
      </c>
      <c r="S320" s="39">
        <f>(SUM(C301:C319)+Q320*SUM(C301:C319))/(19-Q320)*(1+J$2305)</f>
        <v>3751.5729427879046</v>
      </c>
      <c r="T320" s="17">
        <f>IF(AND(K320="no",R320&lt;E320, R320&gt;F320,J$2308="yes"),MAX(R320*(1-J$2306),F320)/D320-1,IF(AND(K320="yes",S320&gt;F320, S320&lt;E320,J$2307="yes"),1-MIN(S320*(1+J$2306),E320)/D320,0))</f>
        <v>0</v>
      </c>
      <c r="U320" s="6">
        <f t="shared" si="39"/>
        <v>0</v>
      </c>
      <c r="V320" s="66">
        <f t="shared" si="40"/>
        <v>1.1458464923928373</v>
      </c>
      <c r="W320" s="6">
        <f t="shared" si="41"/>
        <v>3.5055048659430765E-2</v>
      </c>
      <c r="X320" s="17">
        <f>V320/MAX(V$240:V320)-1</f>
        <v>0</v>
      </c>
      <c r="Y320" s="6">
        <f t="shared" ref="Y320" si="46">V320/V300-1</f>
        <v>0.10800747909326325</v>
      </c>
      <c r="Z320" s="66">
        <f t="shared" si="42"/>
        <v>1.5331668496180257</v>
      </c>
      <c r="AA320" s="6">
        <f t="shared" si="43"/>
        <v>3.5055048659430765E-2</v>
      </c>
      <c r="AB320" s="17">
        <f>Z320/MAX(Z$240:Z320)-1</f>
        <v>0</v>
      </c>
      <c r="AC320" s="6">
        <f t="shared" ref="AC320" si="47">Z320/Z300-1</f>
        <v>0.18432636255986901</v>
      </c>
    </row>
    <row r="321" spans="1:29" x14ac:dyDescent="0.25">
      <c r="A321" s="18" t="s">
        <v>249</v>
      </c>
      <c r="B321" s="72">
        <v>39577</v>
      </c>
      <c r="C321" s="23">
        <v>3986.24</v>
      </c>
      <c r="D321" s="23">
        <v>3985.2</v>
      </c>
      <c r="E321" s="23">
        <v>4049.78</v>
      </c>
      <c r="F321" s="23">
        <v>3891.49</v>
      </c>
      <c r="G321" s="20">
        <f t="shared" si="34"/>
        <v>3711.4665</v>
      </c>
      <c r="H321" s="20">
        <f t="shared" si="44"/>
        <v>4301.6638333333321</v>
      </c>
      <c r="I321" s="112">
        <f t="shared" si="35"/>
        <v>7.4033673751332518E-2</v>
      </c>
      <c r="J321" s="38" t="str">
        <f t="shared" si="45"/>
        <v>X</v>
      </c>
      <c r="K321" s="17" t="str">
        <f>IF(OR(AND(J320="N",OR(I320&lt;R$2308,AND(I320&gt;R$2306, I320&lt;R$2305))), AND(J320="X", OR(I320&lt;R$2314, AND(I320&lt;R$2311,I320&gt;R$2312)))),"no","yes")</f>
        <v>no</v>
      </c>
      <c r="O321" s="146">
        <f t="shared" si="30"/>
        <v>2.6096557261867659E-4</v>
      </c>
      <c r="P321" s="146">
        <f t="shared" si="31"/>
        <v>-2.6096557261867659E-4</v>
      </c>
      <c r="Q321" s="86">
        <f t="shared" si="38"/>
        <v>1.7999999999999999E-2</v>
      </c>
      <c r="R321" s="39">
        <f>(SUM(C302:C320)+Q321*SUM(C302:C320))/(19-Q321)*(1-J$2305)</f>
        <v>3767.1196723211465</v>
      </c>
      <c r="S321" s="39">
        <f>(SUM(C302:C320)+Q321*SUM(C302:C320))/(19-Q321)*(1+J$2305)</f>
        <v>3767.1196723211465</v>
      </c>
      <c r="T321" s="17">
        <f>IF(AND(K321="no",R321&lt;E321, R321&gt;F321,J$2308="yes"),MAX(R321*(1-J$2306),F321)/D321-1,IF(AND(K321="yes",S321&gt;F321, S321&lt;E321,J$2307="yes"),1-MIN(S321*(1+J$2306),E321)/D321,0))</f>
        <v>0</v>
      </c>
      <c r="U321" s="6">
        <f t="shared" si="39"/>
        <v>0</v>
      </c>
      <c r="V321" s="66">
        <f t="shared" si="40"/>
        <v>1.1461455188788576</v>
      </c>
      <c r="W321" s="6">
        <f t="shared" si="41"/>
        <v>2.6096557261867659E-4</v>
      </c>
      <c r="X321" s="17">
        <f>V321/MAX(V$240:V321)-1</f>
        <v>0</v>
      </c>
      <c r="Z321" s="66">
        <f t="shared" si="42"/>
        <v>1.5335669533828562</v>
      </c>
      <c r="AA321" s="6">
        <f t="shared" si="43"/>
        <v>2.6096557261867659E-4</v>
      </c>
      <c r="AB321" s="17">
        <f>Z321/MAX(Z$240:Z321)-1</f>
        <v>0</v>
      </c>
    </row>
    <row r="322" spans="1:29" x14ac:dyDescent="0.25">
      <c r="A322" s="18" t="s">
        <v>249</v>
      </c>
      <c r="B322" s="72">
        <v>39580</v>
      </c>
      <c r="C322" s="23">
        <v>4069.15</v>
      </c>
      <c r="D322" s="23">
        <v>3986.24</v>
      </c>
      <c r="E322" s="23">
        <v>4110.7</v>
      </c>
      <c r="F322" s="23">
        <v>3893.39</v>
      </c>
      <c r="G322" s="20">
        <f t="shared" si="34"/>
        <v>3724.7510000000002</v>
      </c>
      <c r="H322" s="20">
        <f t="shared" si="44"/>
        <v>4289.2566666666662</v>
      </c>
      <c r="I322" s="112">
        <f t="shared" si="35"/>
        <v>9.2462288083149602E-2</v>
      </c>
      <c r="J322" s="38" t="str">
        <f t="shared" si="45"/>
        <v>X</v>
      </c>
      <c r="K322" s="17" t="str">
        <f>IF(OR(AND(J321="N",OR(I321&lt;R$2308,AND(I321&gt;R$2306, I321&lt;R$2305))), AND(J321="X", OR(I321&lt;R$2314, AND(I321&lt;R$2311,I321&gt;R$2312)))),"no","yes")</f>
        <v>no</v>
      </c>
      <c r="O322" s="146">
        <f t="shared" si="30"/>
        <v>2.079904872762306E-2</v>
      </c>
      <c r="P322" s="146">
        <f t="shared" si="31"/>
        <v>-2.079904872762306E-2</v>
      </c>
      <c r="Q322" s="86">
        <f t="shared" si="38"/>
        <v>1.7999999999999999E-2</v>
      </c>
      <c r="R322" s="39">
        <f>(SUM(C303:C321)+Q322*SUM(C303:C321))/(19-Q322)*(1-J$2305)</f>
        <v>3776.9221188494371</v>
      </c>
      <c r="S322" s="39">
        <f>(SUM(C303:C321)+Q322*SUM(C303:C321))/(19-Q322)*(1+J$2305)</f>
        <v>3776.9221188494371</v>
      </c>
      <c r="T322" s="17">
        <f>IF(AND(K322="no",R322&lt;E322, R322&gt;F322,J$2308="yes"),MAX(R322*(1-J$2306),F322)/D322-1,IF(AND(K322="yes",S322&gt;F322, S322&lt;E322,J$2307="yes"),1-MIN(S322*(1+J$2306),E322)/D322,0))</f>
        <v>0</v>
      </c>
      <c r="U322" s="6">
        <f t="shared" si="39"/>
        <v>0</v>
      </c>
      <c r="V322" s="66">
        <f t="shared" si="40"/>
        <v>1.1699842553749658</v>
      </c>
      <c r="W322" s="6">
        <f t="shared" si="41"/>
        <v>2.079904872762306E-2</v>
      </c>
      <c r="X322" s="17">
        <f>V322/MAX(V$240:V322)-1</f>
        <v>0</v>
      </c>
      <c r="Z322" s="66">
        <f t="shared" si="42"/>
        <v>1.5654636871733387</v>
      </c>
      <c r="AA322" s="6">
        <f t="shared" si="43"/>
        <v>2.079904872762306E-2</v>
      </c>
      <c r="AB322" s="17">
        <f>Z322/MAX(Z$240:Z322)-1</f>
        <v>0</v>
      </c>
    </row>
    <row r="323" spans="1:29" x14ac:dyDescent="0.25">
      <c r="A323" s="18" t="s">
        <v>249</v>
      </c>
      <c r="B323" s="72">
        <v>39581</v>
      </c>
      <c r="C323" s="23">
        <v>4078.88</v>
      </c>
      <c r="D323" s="23">
        <v>4069.15</v>
      </c>
      <c r="E323" s="23">
        <v>4107.59</v>
      </c>
      <c r="F323" s="23">
        <v>3932.71</v>
      </c>
      <c r="G323" s="20">
        <f t="shared" si="34"/>
        <v>3735.5770000000002</v>
      </c>
      <c r="H323" s="20">
        <f t="shared" si="44"/>
        <v>4275.398666666666</v>
      </c>
      <c r="I323" s="112">
        <f t="shared" si="35"/>
        <v>9.190092989650589E-2</v>
      </c>
      <c r="J323" s="38" t="str">
        <f t="shared" si="45"/>
        <v>X</v>
      </c>
      <c r="K323" s="17" t="str">
        <f>IF(OR(AND(J322="N",OR(I322&lt;R$2308,AND(I322&gt;R$2306, I322&lt;R$2305))), AND(J322="X", OR(I322&lt;R$2314, AND(I322&lt;R$2311,I322&gt;R$2312)))),"no","yes")</f>
        <v>yes</v>
      </c>
      <c r="O323" s="146">
        <f t="shared" si="30"/>
        <v>2.3911627735522245E-3</v>
      </c>
      <c r="P323" s="146">
        <f t="shared" si="31"/>
        <v>-2.3911627735522245E-3</v>
      </c>
      <c r="Q323" s="86">
        <f t="shared" si="38"/>
        <v>1.7999999999999999E-2</v>
      </c>
      <c r="R323" s="39">
        <f>(SUM(C304:C322)+Q323*SUM(C304:C322))/(19-Q323)*(1-J$2305)</f>
        <v>3788.0122157833739</v>
      </c>
      <c r="S323" s="39">
        <f>(SUM(C304:C322)+Q323*SUM(C304:C322))/(19-Q323)*(1+J$2305)</f>
        <v>3788.0122157833739</v>
      </c>
      <c r="T323" s="17">
        <f>IF(AND(K323="no",R323&lt;E323, R323&gt;F323,J$2308="yes"),MAX(R323*(1-J$2306),F323)/D323-1,IF(AND(K323="yes",S323&gt;F323, S323&lt;E323,J$2307="yes"),1-MIN(S323*(1+J$2306),E323)/D323,0))</f>
        <v>0</v>
      </c>
      <c r="U323" s="6">
        <f t="shared" si="39"/>
        <v>0</v>
      </c>
      <c r="V323" s="66">
        <f t="shared" si="40"/>
        <v>1.1699842553749658</v>
      </c>
      <c r="W323" s="6">
        <f t="shared" si="41"/>
        <v>0</v>
      </c>
      <c r="X323" s="17">
        <f>V323/MAX(V$240:V323)-1</f>
        <v>0</v>
      </c>
      <c r="Z323" s="66">
        <f t="shared" si="42"/>
        <v>1.561720408681222</v>
      </c>
      <c r="AA323" s="6">
        <f t="shared" si="43"/>
        <v>-2.3911627735522245E-3</v>
      </c>
      <c r="AB323" s="17">
        <f>Z323/MAX(Z$240:Z323)-1</f>
        <v>-2.3911627735522245E-3</v>
      </c>
    </row>
    <row r="324" spans="1:29" x14ac:dyDescent="0.25">
      <c r="A324" s="18" t="s">
        <v>249</v>
      </c>
      <c r="B324" s="72">
        <v>39582</v>
      </c>
      <c r="C324" s="23">
        <v>4168.49</v>
      </c>
      <c r="D324" s="23">
        <v>4078.88</v>
      </c>
      <c r="E324" s="23">
        <v>4171.2700000000004</v>
      </c>
      <c r="F324" s="23">
        <v>4076.88</v>
      </c>
      <c r="G324" s="20">
        <f t="shared" si="34"/>
        <v>3763.6405000000004</v>
      </c>
      <c r="H324" s="20">
        <f t="shared" si="44"/>
        <v>4263.4398333333329</v>
      </c>
      <c r="I324" s="112">
        <f t="shared" si="35"/>
        <v>0.10756858950795101</v>
      </c>
      <c r="J324" s="38" t="str">
        <f t="shared" si="45"/>
        <v>X</v>
      </c>
      <c r="K324" s="17" t="str">
        <f>IF(OR(AND(J323="N",OR(I323&lt;R$2308,AND(I323&gt;R$2306, I323&lt;R$2305))), AND(J323="X", OR(I323&lt;R$2314, AND(I323&lt;R$2311,I323&gt;R$2312)))),"no","yes")</f>
        <v>yes</v>
      </c>
      <c r="O324" s="146">
        <f t="shared" ref="O324:O387" si="48">IF(AND(L324&gt;0,L323&gt;0),L324/L323-1,IF(AND(M324&gt;0,N324&gt;0),M324/N324-1,C324/C323-1))</f>
        <v>2.1969266073039506E-2</v>
      </c>
      <c r="P324" s="146">
        <f t="shared" ref="P324:P387" si="49">IF(AND(M324&gt;0,N324&gt;0),1-M324/N324,1-C324/C323)</f>
        <v>-2.1969266073039506E-2</v>
      </c>
      <c r="Q324" s="86">
        <f t="shared" si="38"/>
        <v>1.7999999999999999E-2</v>
      </c>
      <c r="R324" s="39">
        <f>(SUM(C305:C323)+Q324*SUM(C305:C323))/(19-Q324)*(1-J$2305)</f>
        <v>3813.307225792857</v>
      </c>
      <c r="S324" s="39">
        <f>(SUM(C305:C323)+Q324*SUM(C305:C323))/(19-Q324)*(1+J$2305)</f>
        <v>3813.307225792857</v>
      </c>
      <c r="T324" s="17">
        <f>IF(AND(K324="no",R324&lt;E324, R324&gt;F324,J$2308="yes"),MAX(R324*(1-J$2306),F324)/D324-1,IF(AND(K324="yes",S324&gt;F324, S324&lt;E324,J$2307="yes"),1-MIN(S324*(1+J$2306),E324)/D324,0))</f>
        <v>0</v>
      </c>
      <c r="U324" s="6">
        <f t="shared" si="39"/>
        <v>0</v>
      </c>
      <c r="V324" s="66">
        <f t="shared" si="40"/>
        <v>1.1699842553749658</v>
      </c>
      <c r="W324" s="6">
        <f t="shared" si="41"/>
        <v>0</v>
      </c>
      <c r="X324" s="17">
        <f>V324/MAX(V$240:V324)-1</f>
        <v>0</v>
      </c>
      <c r="Z324" s="66">
        <f t="shared" si="42"/>
        <v>1.5274105574912082</v>
      </c>
      <c r="AA324" s="6">
        <f t="shared" si="43"/>
        <v>-2.1969266073039506E-2</v>
      </c>
      <c r="AB324" s="17">
        <f>Z324/MAX(Z$240:Z324)-1</f>
        <v>-2.4307896755395686E-2</v>
      </c>
    </row>
    <row r="325" spans="1:29" x14ac:dyDescent="0.25">
      <c r="A325" s="18" t="s">
        <v>249</v>
      </c>
      <c r="B325" s="72">
        <v>39583</v>
      </c>
      <c r="C325" s="23">
        <v>4131.25</v>
      </c>
      <c r="D325" s="23">
        <v>4168.49</v>
      </c>
      <c r="E325" s="23">
        <v>4230.7700000000004</v>
      </c>
      <c r="F325" s="23">
        <v>4131.25</v>
      </c>
      <c r="G325" s="20">
        <f t="shared" si="34"/>
        <v>3784.0395000000003</v>
      </c>
      <c r="H325" s="20">
        <f t="shared" si="44"/>
        <v>4248.2416666666659</v>
      </c>
      <c r="I325" s="112">
        <f t="shared" si="35"/>
        <v>9.1756573894114846E-2</v>
      </c>
      <c r="J325" s="38" t="str">
        <f t="shared" si="45"/>
        <v>X</v>
      </c>
      <c r="K325" s="17" t="str">
        <f>IF(OR(AND(J324="N",OR(I324&lt;R$2308,AND(I324&gt;R$2306, I324&lt;R$2305))), AND(J324="X", OR(I324&lt;R$2314, AND(I324&lt;R$2311,I324&gt;R$2312)))),"no","yes")</f>
        <v>yes</v>
      </c>
      <c r="O325" s="146">
        <f t="shared" si="48"/>
        <v>-8.9336906169859009E-3</v>
      </c>
      <c r="P325" s="146">
        <f t="shared" si="49"/>
        <v>8.9336906169859009E-3</v>
      </c>
      <c r="Q325" s="86">
        <f t="shared" si="38"/>
        <v>1.7999999999999999E-2</v>
      </c>
      <c r="R325" s="39">
        <f>(SUM(C306:C324)+Q325*SUM(C306:C324))/(19-Q325)*(1-J$2305)</f>
        <v>3837.1842650932467</v>
      </c>
      <c r="S325" s="39">
        <f>(SUM(C306:C324)+Q325*SUM(C306:C324))/(19-Q325)*(1+J$2305)</f>
        <v>3837.1842650932467</v>
      </c>
      <c r="T325" s="17">
        <f>IF(AND(K325="no",R325&lt;E325, R325&gt;F325,J$2308="yes"),MAX(R325*(1-J$2306),F325)/D325-1,IF(AND(K325="yes",S325&gt;F325, S325&lt;E325,J$2307="yes"),1-MIN(S325*(1+J$2306),E325)/D325,0))</f>
        <v>0</v>
      </c>
      <c r="U325" s="6">
        <f t="shared" si="39"/>
        <v>0</v>
      </c>
      <c r="V325" s="66">
        <f t="shared" si="40"/>
        <v>1.1699842553749658</v>
      </c>
      <c r="W325" s="6">
        <f t="shared" si="41"/>
        <v>0</v>
      </c>
      <c r="X325" s="17">
        <f>V325/MAX(V$240:V325)-1</f>
        <v>0</v>
      </c>
      <c r="Z325" s="66">
        <f t="shared" si="42"/>
        <v>1.5410559708569527</v>
      </c>
      <c r="AA325" s="6">
        <f t="shared" si="43"/>
        <v>8.9336906169859009E-3</v>
      </c>
      <c r="AB325" s="17">
        <f>Z325/MAX(Z$240:Z325)-1</f>
        <v>-1.5591365367572108E-2</v>
      </c>
    </row>
    <row r="326" spans="1:29" x14ac:dyDescent="0.25">
      <c r="A326" s="18" t="s">
        <v>249</v>
      </c>
      <c r="B326" s="72">
        <v>39584</v>
      </c>
      <c r="C326" s="23">
        <v>4071.91</v>
      </c>
      <c r="D326" s="23">
        <v>4131.25</v>
      </c>
      <c r="E326" s="23">
        <v>4160.3999999999996</v>
      </c>
      <c r="F326" s="23">
        <v>4005.07</v>
      </c>
      <c r="G326" s="20">
        <f t="shared" si="34"/>
        <v>3805.9509999999996</v>
      </c>
      <c r="H326" s="20">
        <f t="shared" si="44"/>
        <v>4230.5508333333319</v>
      </c>
      <c r="I326" s="112">
        <f t="shared" si="35"/>
        <v>6.9879775120594179E-2</v>
      </c>
      <c r="J326" s="38" t="str">
        <f t="shared" si="45"/>
        <v>X</v>
      </c>
      <c r="K326" s="17" t="str">
        <f>IF(OR(AND(J325="N",OR(I325&lt;R$2308,AND(I325&gt;R$2306, I325&lt;R$2305))), AND(J325="X", OR(I325&lt;R$2314, AND(I325&lt;R$2311,I325&gt;R$2312)))),"no","yes")</f>
        <v>yes</v>
      </c>
      <c r="O326" s="146">
        <f t="shared" si="48"/>
        <v>-1.4363691376702015E-2</v>
      </c>
      <c r="P326" s="146">
        <f t="shared" si="49"/>
        <v>1.4363691376702015E-2</v>
      </c>
      <c r="Q326" s="86">
        <f t="shared" si="38"/>
        <v>1.7999999999999999E-2</v>
      </c>
      <c r="R326" s="39">
        <f>(SUM(C307:C325)+Q326*SUM(C307:C325))/(19-Q326)*(1-J$2305)</f>
        <v>3863.868822041934</v>
      </c>
      <c r="S326" s="39">
        <f>(SUM(C307:C325)+Q326*SUM(C307:C325))/(19-Q326)*(1+J$2305)</f>
        <v>3863.868822041934</v>
      </c>
      <c r="T326" s="17">
        <f>IF(AND(K326="no",R326&lt;E326, R326&gt;F326,J$2308="yes"),MAX(R326*(1-J$2306),F326)/D326-1,IF(AND(K326="yes",S326&gt;F326, S326&lt;E326,J$2307="yes"),1-MIN(S326*(1+J$2306),E326)/D326,0))</f>
        <v>0</v>
      </c>
      <c r="U326" s="6">
        <f t="shared" si="39"/>
        <v>0</v>
      </c>
      <c r="V326" s="66">
        <f t="shared" si="40"/>
        <v>1.1699842553749658</v>
      </c>
      <c r="W326" s="6">
        <f t="shared" si="41"/>
        <v>0</v>
      </c>
      <c r="X326" s="17">
        <f>V326/MAX(V$240:V326)-1</f>
        <v>0</v>
      </c>
      <c r="Z326" s="66">
        <f t="shared" si="42"/>
        <v>1.5631912232165659</v>
      </c>
      <c r="AA326" s="6">
        <f t="shared" si="43"/>
        <v>1.4363691376702015E-2</v>
      </c>
      <c r="AB326" s="17">
        <f>Z326/MAX(Z$240:Z326)-1</f>
        <v>-1.4516235511512487E-3</v>
      </c>
    </row>
    <row r="327" spans="1:29" x14ac:dyDescent="0.25">
      <c r="A327" s="18" t="s">
        <v>249</v>
      </c>
      <c r="B327" s="72">
        <v>39587</v>
      </c>
      <c r="C327" s="23">
        <v>4070.05</v>
      </c>
      <c r="D327" s="23">
        <v>4071.91</v>
      </c>
      <c r="E327" s="23">
        <v>4100.5600000000004</v>
      </c>
      <c r="F327" s="23">
        <v>4008.57</v>
      </c>
      <c r="G327" s="20">
        <f t="shared" si="34"/>
        <v>3833.8580000000002</v>
      </c>
      <c r="H327" s="20">
        <f t="shared" si="44"/>
        <v>4213.5609999999988</v>
      </c>
      <c r="I327" s="112">
        <f t="shared" si="35"/>
        <v>6.1606872242008004E-2</v>
      </c>
      <c r="J327" s="38" t="str">
        <f t="shared" si="45"/>
        <v>X</v>
      </c>
      <c r="K327" s="17" t="str">
        <f>IF(OR(AND(J326="N",OR(I326&lt;R$2308,AND(I326&gt;R$2306, I326&lt;R$2305))), AND(J326="X", OR(I326&lt;R$2314, AND(I326&lt;R$2311,I326&gt;R$2312)))),"no","yes")</f>
        <v>no</v>
      </c>
      <c r="O327" s="146">
        <f t="shared" si="48"/>
        <v>-4.5678809207461146E-4</v>
      </c>
      <c r="P327" s="146">
        <f t="shared" si="49"/>
        <v>4.5678809207461146E-4</v>
      </c>
      <c r="Q327" s="86">
        <f t="shared" si="38"/>
        <v>1.7999999999999999E-2</v>
      </c>
      <c r="R327" s="39">
        <f>(SUM(C308:C326)+Q327*SUM(C308:C326))/(19-Q327)*(1-J$2305)</f>
        <v>3893.9014845643237</v>
      </c>
      <c r="S327" s="39">
        <f>(SUM(C308:C326)+Q327*SUM(C308:C326))/(19-Q327)*(1+J$2305)</f>
        <v>3893.9014845643237</v>
      </c>
      <c r="T327" s="17">
        <f>IF(AND(K327="no",R327&lt;E327, R327&gt;F327,J$2308="yes"),MAX(R327*(1-J$2306),F327)/D327-1,IF(AND(K327="yes",S327&gt;F327, S327&lt;E327,J$2307="yes"),1-MIN(S327*(1+J$2306),E327)/D327,0))</f>
        <v>0</v>
      </c>
      <c r="U327" s="6">
        <f t="shared" si="39"/>
        <v>0</v>
      </c>
      <c r="V327" s="66">
        <f t="shared" si="40"/>
        <v>1.1694498204991957</v>
      </c>
      <c r="W327" s="6">
        <f t="shared" si="41"/>
        <v>-4.5678809207461146E-4</v>
      </c>
      <c r="X327" s="17">
        <f>V327/MAX(V$240:V327)-1</f>
        <v>-4.5678809207461146E-4</v>
      </c>
      <c r="Z327" s="66">
        <f t="shared" si="42"/>
        <v>1.562477176080165</v>
      </c>
      <c r="AA327" s="6">
        <f t="shared" si="43"/>
        <v>-4.5678809207461146E-4</v>
      </c>
      <c r="AB327" s="17">
        <f>Z327/MAX(Z$240:Z327)-1</f>
        <v>-1.9077485588734344E-3</v>
      </c>
    </row>
    <row r="328" spans="1:29" x14ac:dyDescent="0.25">
      <c r="A328" s="18" t="s">
        <v>249</v>
      </c>
      <c r="B328" s="72">
        <v>39588</v>
      </c>
      <c r="C328" s="23">
        <v>3813.94</v>
      </c>
      <c r="D328" s="23">
        <v>4070.05</v>
      </c>
      <c r="E328" s="23">
        <v>4098.6499999999996</v>
      </c>
      <c r="F328" s="23">
        <v>3792.15</v>
      </c>
      <c r="G328" s="20">
        <f t="shared" si="34"/>
        <v>3857.6415000000002</v>
      </c>
      <c r="H328" s="20">
        <f t="shared" si="44"/>
        <v>4191.2333333333327</v>
      </c>
      <c r="I328" s="112">
        <f t="shared" si="35"/>
        <v>-1.1328553988233514E-2</v>
      </c>
      <c r="J328" s="38" t="str">
        <f t="shared" si="45"/>
        <v>X</v>
      </c>
      <c r="K328" s="17" t="str">
        <f>IF(OR(AND(J327="N",OR(I327&lt;R$2308,AND(I327&gt;R$2306, I327&lt;R$2305))), AND(J327="X", OR(I327&lt;R$2314, AND(I327&lt;R$2311,I327&gt;R$2312)))),"no","yes")</f>
        <v>no</v>
      </c>
      <c r="O328" s="146">
        <f t="shared" si="48"/>
        <v>-6.2925516885541932E-2</v>
      </c>
      <c r="P328" s="146">
        <f t="shared" si="49"/>
        <v>6.2925516885541932E-2</v>
      </c>
      <c r="Q328" s="86">
        <f t="shared" si="38"/>
        <v>1.7999999999999999E-2</v>
      </c>
      <c r="R328" s="39">
        <f>(SUM(C309:C327)+Q328*SUM(C309:C327))/(19-Q328)*(1-J$2305)</f>
        <v>3933.146666315457</v>
      </c>
      <c r="S328" s="39">
        <f>(SUM(C309:C327)+Q328*SUM(C309:C327))/(19-Q328)*(1+J$2305)</f>
        <v>3933.146666315457</v>
      </c>
      <c r="T328" s="17">
        <f>IF(AND(K328="no",R328&lt;E328, R328&gt;F328,J$2308="yes"),MAX(R328*(1-J$2306),F328)/D328-1,IF(AND(K328="yes",S328&gt;F328, S328&lt;E328,J$2307="yes"),1-MIN(S328*(1+J$2306),E328)/D328,0))</f>
        <v>-3.3636769495348551E-2</v>
      </c>
      <c r="U328" s="6">
        <f t="shared" si="39"/>
        <v>2.9288747390193381E-2</v>
      </c>
      <c r="V328" s="66">
        <f t="shared" si="40"/>
        <v>1.1301133064506874</v>
      </c>
      <c r="W328" s="6">
        <f t="shared" si="41"/>
        <v>-3.3636769495348551E-2</v>
      </c>
      <c r="X328" s="17">
        <f>V328/MAX(V$240:V328)-1</f>
        <v>-3.4078192711661903E-2</v>
      </c>
      <c r="Y328" s="14"/>
      <c r="Z328" s="66">
        <f t="shared" si="42"/>
        <v>1.5099204914666133</v>
      </c>
      <c r="AA328" s="6">
        <f t="shared" si="43"/>
        <v>-3.3636769495348551E-2</v>
      </c>
      <c r="AB328" s="17">
        <f>Z328/MAX(Z$240:Z328)-1</f>
        <v>-3.5480347555692182E-2</v>
      </c>
      <c r="AC328" s="14"/>
    </row>
    <row r="329" spans="1:29" x14ac:dyDescent="0.25">
      <c r="A329" s="18" t="s">
        <v>249</v>
      </c>
      <c r="B329" s="72">
        <v>39589</v>
      </c>
      <c r="C329" s="23">
        <v>3908.77</v>
      </c>
      <c r="D329" s="23">
        <v>3813.94</v>
      </c>
      <c r="E329" s="23">
        <v>3932.3</v>
      </c>
      <c r="F329" s="23">
        <v>3663.2</v>
      </c>
      <c r="G329" s="20">
        <f t="shared" si="34"/>
        <v>3887.3545000000004</v>
      </c>
      <c r="H329" s="20">
        <f t="shared" si="44"/>
        <v>4172.5594999999994</v>
      </c>
      <c r="I329" s="112">
        <f t="shared" si="35"/>
        <v>5.5090164789446394E-3</v>
      </c>
      <c r="J329" s="38" t="str">
        <f t="shared" si="45"/>
        <v>X</v>
      </c>
      <c r="K329" s="17" t="str">
        <f>IF(OR(AND(J328="N",OR(I328&lt;R$2308,AND(I328&gt;R$2306, I328&lt;R$2305))), AND(J328="X", OR(I328&lt;R$2314, AND(I328&lt;R$2311,I328&gt;R$2312)))),"no","yes")</f>
        <v>yes</v>
      </c>
      <c r="O329" s="146">
        <f t="shared" si="48"/>
        <v>2.4864051348474359E-2</v>
      </c>
      <c r="P329" s="146">
        <f t="shared" si="49"/>
        <v>-2.4864051348474359E-2</v>
      </c>
      <c r="Q329" s="86">
        <f t="shared" si="38"/>
        <v>1.7999999999999999E-2</v>
      </c>
      <c r="R329" s="39">
        <f>(SUM(C310:C328)+Q329*SUM(C310:C328))/(19-Q329)*(1-J$2305)</f>
        <v>3959.9309746075237</v>
      </c>
      <c r="S329" s="39">
        <f>(SUM(C310:C328)+Q329*SUM(C310:C328))/(19-Q329)*(1+J$2305)</f>
        <v>3959.9309746075237</v>
      </c>
      <c r="T329" s="17">
        <f>IF(AND(K329="no",R329&lt;E329, R329&gt;F329,J$2308="yes"),MAX(R329*(1-J$2306),F329)/D329-1,IF(AND(K329="yes",S329&gt;F329, S329&lt;E329,J$2307="yes"),1-MIN(S329*(1+J$2306),E329)/D329,0))</f>
        <v>0</v>
      </c>
      <c r="U329" s="6">
        <f t="shared" si="39"/>
        <v>0</v>
      </c>
      <c r="V329" s="66">
        <f t="shared" si="40"/>
        <v>1.1301133064506874</v>
      </c>
      <c r="W329" s="6">
        <f t="shared" si="41"/>
        <v>0</v>
      </c>
      <c r="X329" s="17">
        <f>V329/MAX(V$240:V329)-1</f>
        <v>-3.4078192711661903E-2</v>
      </c>
      <c r="Z329" s="66">
        <f t="shared" si="42"/>
        <v>1.4723777508346738</v>
      </c>
      <c r="AA329" s="6">
        <f t="shared" si="43"/>
        <v>-2.4864051348474359E-2</v>
      </c>
      <c r="AB329" s="17">
        <f>Z329/MAX(Z$240:Z329)-1</f>
        <v>-5.9462213720680057E-2</v>
      </c>
    </row>
    <row r="330" spans="1:29" x14ac:dyDescent="0.25">
      <c r="A330" s="18" t="s">
        <v>249</v>
      </c>
      <c r="B330" s="72">
        <v>39590</v>
      </c>
      <c r="C330" s="23">
        <v>3871.55</v>
      </c>
      <c r="D330" s="23">
        <v>3908.77</v>
      </c>
      <c r="E330" s="23">
        <v>3958.45</v>
      </c>
      <c r="F330" s="23">
        <v>3834.54</v>
      </c>
      <c r="G330" s="20">
        <f t="shared" si="34"/>
        <v>3917.6130000000003</v>
      </c>
      <c r="H330" s="20">
        <f t="shared" si="44"/>
        <v>4155.9244999999983</v>
      </c>
      <c r="I330" s="112">
        <f t="shared" si="35"/>
        <v>-1.1757925042621631E-2</v>
      </c>
      <c r="J330" s="38" t="str">
        <f t="shared" si="45"/>
        <v>X</v>
      </c>
      <c r="K330" s="17" t="str">
        <f>IF(OR(AND(J329="N",OR(I329&lt;R$2308,AND(I329&gt;R$2306, I329&lt;R$2305))), AND(J329="X", OR(I329&lt;R$2314, AND(I329&lt;R$2311,I329&gt;R$2312)))),"no","yes")</f>
        <v>yes</v>
      </c>
      <c r="O330" s="146">
        <f t="shared" si="48"/>
        <v>-9.5221770531394023E-3</v>
      </c>
      <c r="P330" s="146">
        <f t="shared" si="49"/>
        <v>9.5221770531394023E-3</v>
      </c>
      <c r="Q330" s="86">
        <f t="shared" si="38"/>
        <v>1.7999999999999999E-2</v>
      </c>
      <c r="R330" s="39">
        <f>(SUM(C311:C329)+Q330*SUM(C311:C329))/(19-Q330)*(1-J$2305)</f>
        <v>3994.3821926035198</v>
      </c>
      <c r="S330" s="39">
        <f>(SUM(C311:C329)+Q330*SUM(C311:C329))/(19-Q330)*(1+J$2305)</f>
        <v>3994.3821926035198</v>
      </c>
      <c r="T330" s="17">
        <f>IF(AND(K330="no",R330&lt;E330, R330&gt;F330,J$2308="yes"),MAX(R330*(1-J$2306),F330)/D330-1,IF(AND(K330="yes",S330&gt;F330, S330&lt;E330,J$2307="yes"),1-MIN(S330*(1+J$2306),E330)/D330,0))</f>
        <v>0</v>
      </c>
      <c r="U330" s="6">
        <f t="shared" si="39"/>
        <v>0</v>
      </c>
      <c r="V330" s="66">
        <f t="shared" si="40"/>
        <v>1.1301133064506874</v>
      </c>
      <c r="W330" s="6">
        <f t="shared" si="41"/>
        <v>0</v>
      </c>
      <c r="X330" s="17">
        <f>V330/MAX(V$240:V330)-1</f>
        <v>-3.4078192711661903E-2</v>
      </c>
      <c r="Z330" s="66">
        <f t="shared" si="42"/>
        <v>1.4863979924672246</v>
      </c>
      <c r="AA330" s="6">
        <f t="shared" si="43"/>
        <v>9.5221770531392913E-3</v>
      </c>
      <c r="AB330" s="17">
        <f>Z330/MAX(Z$240:Z330)-1</f>
        <v>-5.0506246394560694E-2</v>
      </c>
    </row>
    <row r="331" spans="1:29" x14ac:dyDescent="0.25">
      <c r="A331" s="18" t="s">
        <v>249</v>
      </c>
      <c r="B331" s="72">
        <v>39591</v>
      </c>
      <c r="C331" s="23">
        <v>3829.65</v>
      </c>
      <c r="D331" s="23">
        <v>3871.55</v>
      </c>
      <c r="E331" s="23">
        <v>3890.16</v>
      </c>
      <c r="F331" s="23">
        <v>3746.01</v>
      </c>
      <c r="G331" s="20">
        <f t="shared" si="34"/>
        <v>3938.607</v>
      </c>
      <c r="H331" s="20">
        <f t="shared" si="44"/>
        <v>4138.6051666666654</v>
      </c>
      <c r="I331" s="112">
        <f t="shared" si="35"/>
        <v>-2.7663841556164415E-2</v>
      </c>
      <c r="J331" s="38" t="str">
        <f t="shared" si="45"/>
        <v>X</v>
      </c>
      <c r="K331" s="17" t="str">
        <f>IF(OR(AND(J330="N",OR(I330&lt;R$2308,AND(I330&gt;R$2306, I330&lt;R$2305))), AND(J330="X", OR(I330&lt;R$2314, AND(I330&lt;R$2311,I330&gt;R$2312)))),"no","yes")</f>
        <v>yes</v>
      </c>
      <c r="O331" s="146">
        <f t="shared" si="48"/>
        <v>-1.0822538776459112E-2</v>
      </c>
      <c r="P331" s="146">
        <f t="shared" si="49"/>
        <v>1.0822538776459112E-2</v>
      </c>
      <c r="Q331" s="86">
        <f t="shared" si="38"/>
        <v>1.7999999999999999E-2</v>
      </c>
      <c r="R331" s="39">
        <f>(SUM(C312:C330)+Q331*SUM(C312:C330))/(19-Q331)*(1-J$2305)</f>
        <v>4019.1473406384998</v>
      </c>
      <c r="S331" s="39">
        <f>(SUM(C312:C330)+Q331*SUM(C312:C330))/(19-Q331)*(1+J$2305)</f>
        <v>4019.1473406384998</v>
      </c>
      <c r="T331" s="17">
        <f>IF(AND(K331="no",R331&lt;E331, R331&gt;F331,J$2308="yes"),MAX(R331*(1-J$2306),F331)/D331-1,IF(AND(K331="yes",S331&gt;F331, S331&lt;E331,J$2307="yes"),1-MIN(S331*(1+J$2306),E331)/D331,0))</f>
        <v>0</v>
      </c>
      <c r="U331" s="6">
        <f t="shared" si="39"/>
        <v>0</v>
      </c>
      <c r="V331" s="66">
        <f t="shared" si="40"/>
        <v>1.1301133064506874</v>
      </c>
      <c r="W331" s="6">
        <f t="shared" si="41"/>
        <v>0</v>
      </c>
      <c r="X331" s="17">
        <f>V331/MAX(V$240:V331)-1</f>
        <v>-3.4078192711661903E-2</v>
      </c>
      <c r="Z331" s="66">
        <f t="shared" si="42"/>
        <v>1.5024845923779522</v>
      </c>
      <c r="AA331" s="6">
        <f t="shared" si="43"/>
        <v>1.0822538776459112E-2</v>
      </c>
      <c r="AB331" s="17">
        <f>Z331/MAX(Z$240:Z331)-1</f>
        <v>-4.023031342816008E-2</v>
      </c>
    </row>
    <row r="332" spans="1:29" x14ac:dyDescent="0.25">
      <c r="A332" s="18" t="s">
        <v>249</v>
      </c>
      <c r="B332" s="72">
        <v>39594</v>
      </c>
      <c r="C332" s="23">
        <v>3728.75</v>
      </c>
      <c r="D332" s="23">
        <v>3829.65</v>
      </c>
      <c r="E332" s="23">
        <v>3812.31</v>
      </c>
      <c r="F332" s="23">
        <v>3726.76</v>
      </c>
      <c r="G332" s="20">
        <f t="shared" si="34"/>
        <v>3938.8910000000005</v>
      </c>
      <c r="H332" s="20">
        <f t="shared" si="44"/>
        <v>4117.7953333333317</v>
      </c>
      <c r="I332" s="112">
        <f t="shared" si="35"/>
        <v>-5.3350295806611658E-2</v>
      </c>
      <c r="J332" s="38" t="str">
        <f t="shared" si="45"/>
        <v>X</v>
      </c>
      <c r="K332" s="17" t="str">
        <f>IF(OR(AND(J331="N",OR(I331&lt;R$2308,AND(I331&gt;R$2306, I331&lt;R$2305))), AND(J331="X", OR(I331&lt;R$2314, AND(I331&lt;R$2311,I331&gt;R$2312)))),"no","yes")</f>
        <v>yes</v>
      </c>
      <c r="O332" s="146">
        <f t="shared" si="48"/>
        <v>-2.6347055213922999E-2</v>
      </c>
      <c r="P332" s="146">
        <f t="shared" si="49"/>
        <v>2.6347055213922999E-2</v>
      </c>
      <c r="Q332" s="86">
        <f t="shared" si="38"/>
        <v>1.7999999999999999E-2</v>
      </c>
      <c r="R332" s="39">
        <f>(SUM(C313:C331)+Q332*SUM(C313:C331))/(19-Q332)*(1-J$2305)</f>
        <v>4024.863199873565</v>
      </c>
      <c r="S332" s="39">
        <f>(SUM(C313:C331)+Q332*SUM(C313:C331))/(19-Q332)*(1+J$2305)</f>
        <v>4024.863199873565</v>
      </c>
      <c r="T332" s="17">
        <f>IF(AND(K332="no",R332&lt;E332, R332&gt;F332,J$2308="yes"),MAX(R332*(1-J$2306),F332)/D332-1,IF(AND(K332="yes",S332&gt;F332, S332&lt;E332,J$2307="yes"),1-MIN(S332*(1+J$2306),E332)/D332,0))</f>
        <v>0</v>
      </c>
      <c r="U332" s="6">
        <f t="shared" si="39"/>
        <v>0</v>
      </c>
      <c r="V332" s="66">
        <f t="shared" si="40"/>
        <v>1.1301133064506874</v>
      </c>
      <c r="W332" s="6">
        <f t="shared" si="41"/>
        <v>0</v>
      </c>
      <c r="X332" s="17">
        <f>V332/MAX(V$240:V332)-1</f>
        <v>-3.4078192711661903E-2</v>
      </c>
      <c r="Z332" s="66">
        <f t="shared" si="42"/>
        <v>1.5420706368914028</v>
      </c>
      <c r="AA332" s="6">
        <f t="shared" si="43"/>
        <v>2.634705521392311E-2</v>
      </c>
      <c r="AB332" s="17">
        <f>Z332/MAX(Z$240:Z332)-1</f>
        <v>-1.4943208503402139E-2</v>
      </c>
    </row>
    <row r="333" spans="1:29" x14ac:dyDescent="0.25">
      <c r="A333" s="18" t="s">
        <v>249</v>
      </c>
      <c r="B333" s="72">
        <v>39595</v>
      </c>
      <c r="C333" s="23">
        <v>3743.54</v>
      </c>
      <c r="D333" s="23">
        <v>3728.75</v>
      </c>
      <c r="E333" s="23">
        <v>3752.96</v>
      </c>
      <c r="F333" s="23">
        <v>3679</v>
      </c>
      <c r="G333" s="20">
        <f t="shared" si="34"/>
        <v>3938.2514999999994</v>
      </c>
      <c r="H333" s="20">
        <f t="shared" si="44"/>
        <v>4097.0308333333323</v>
      </c>
      <c r="I333" s="112">
        <f t="shared" si="35"/>
        <v>-4.9441103494786809E-2</v>
      </c>
      <c r="J333" s="38" t="str">
        <f t="shared" si="45"/>
        <v>X</v>
      </c>
      <c r="K333" s="17" t="str">
        <f>IF(OR(AND(J332="N",OR(I332&lt;R$2308,AND(I332&gt;R$2306, I332&lt;R$2305))), AND(J332="X", OR(I332&lt;R$2314, AND(I332&lt;R$2311,I332&gt;R$2312)))),"no","yes")</f>
        <v>yes</v>
      </c>
      <c r="O333" s="146">
        <f t="shared" si="48"/>
        <v>3.9664767013074531E-3</v>
      </c>
      <c r="P333" s="146">
        <f t="shared" si="49"/>
        <v>-3.9664767013074531E-3</v>
      </c>
      <c r="Q333" s="86">
        <f t="shared" si="38"/>
        <v>1.7999999999999999E-2</v>
      </c>
      <c r="R333" s="39">
        <f>(SUM(C314:C332)+Q333*SUM(C314:C332))/(19-Q333)*(1-J$2305)</f>
        <v>4023.3840912443366</v>
      </c>
      <c r="S333" s="39">
        <f>(SUM(C314:C332)+Q333*SUM(C314:C332))/(19-Q333)*(1+J$2305)</f>
        <v>4023.3840912443366</v>
      </c>
      <c r="T333" s="17">
        <f>IF(AND(K333="no",R333&lt;E333, R333&gt;F333,J$2308="yes"),MAX(R333*(1-J$2306),F333)/D333-1,IF(AND(K333="yes",S333&gt;F333, S333&lt;E333,J$2307="yes"),1-MIN(S333*(1+J$2306),E333)/D333,0))</f>
        <v>0</v>
      </c>
      <c r="U333" s="6">
        <f t="shared" si="39"/>
        <v>0</v>
      </c>
      <c r="V333" s="66">
        <f t="shared" si="40"/>
        <v>1.1301133064506874</v>
      </c>
      <c r="W333" s="6">
        <f t="shared" si="41"/>
        <v>0</v>
      </c>
      <c r="X333" s="17">
        <f>V333/MAX(V$240:V333)-1</f>
        <v>-3.4078192711661903E-2</v>
      </c>
      <c r="Z333" s="66">
        <f t="shared" si="42"/>
        <v>1.5359540496384028</v>
      </c>
      <c r="AA333" s="6">
        <f t="shared" si="43"/>
        <v>-3.9664767013074531E-3</v>
      </c>
      <c r="AB333" s="17">
        <f>Z333/MAX(Z$240:Z333)-1</f>
        <v>-1.8850413316338077E-2</v>
      </c>
    </row>
    <row r="334" spans="1:29" x14ac:dyDescent="0.25">
      <c r="A334" s="18" t="s">
        <v>249</v>
      </c>
      <c r="B334" s="72">
        <v>39596</v>
      </c>
      <c r="C334" s="23">
        <v>3847.26</v>
      </c>
      <c r="D334" s="23">
        <v>3743.54</v>
      </c>
      <c r="E334" s="23">
        <v>3864.81</v>
      </c>
      <c r="F334" s="23">
        <v>3730.74</v>
      </c>
      <c r="G334" s="20">
        <f t="shared" si="34"/>
        <v>3944.1364999999996</v>
      </c>
      <c r="H334" s="20">
        <f t="shared" si="44"/>
        <v>4076.858166666666</v>
      </c>
      <c r="I334" s="112">
        <f t="shared" si="35"/>
        <v>-2.4562157014596075E-2</v>
      </c>
      <c r="J334" s="38" t="str">
        <f t="shared" si="45"/>
        <v>X</v>
      </c>
      <c r="K334" s="17" t="str">
        <f>IF(OR(AND(J333="N",OR(I333&lt;R$2308,AND(I333&gt;R$2306, I333&lt;R$2305))), AND(J333="X", OR(I333&lt;R$2314, AND(I333&lt;R$2311,I333&gt;R$2312)))),"no","yes")</f>
        <v>yes</v>
      </c>
      <c r="O334" s="146">
        <f t="shared" si="48"/>
        <v>2.7706395550735508E-2</v>
      </c>
      <c r="P334" s="146">
        <f t="shared" si="49"/>
        <v>-2.7706395550735508E-2</v>
      </c>
      <c r="Q334" s="86">
        <f t="shared" si="38"/>
        <v>1.7999999999999999E-2</v>
      </c>
      <c r="R334" s="39">
        <f>(SUM(C315:C333)+Q334*SUM(C315:C333))/(19-Q334)*(1-J$2305)</f>
        <v>4024.1338352123066</v>
      </c>
      <c r="S334" s="39">
        <f>(SUM(C315:C333)+Q334*SUM(C315:C333))/(19-Q334)*(1+J$2305)</f>
        <v>4024.1338352123066</v>
      </c>
      <c r="T334" s="17">
        <f>IF(AND(K334="no",R334&lt;E334, R334&gt;F334,J$2308="yes"),MAX(R334*(1-J$2306),F334)/D334-1,IF(AND(K334="yes",S334&gt;F334, S334&lt;E334,J$2307="yes"),1-MIN(S334*(1+J$2306),E334)/D334,0))</f>
        <v>0</v>
      </c>
      <c r="U334" s="6">
        <f t="shared" si="39"/>
        <v>0</v>
      </c>
      <c r="V334" s="66">
        <f t="shared" si="40"/>
        <v>1.1301133064506874</v>
      </c>
      <c r="W334" s="6">
        <f t="shared" si="41"/>
        <v>0</v>
      </c>
      <c r="X334" s="17">
        <f>V334/MAX(V$240:V334)-1</f>
        <v>-3.4078192711661903E-2</v>
      </c>
      <c r="Z334" s="66">
        <f t="shared" si="42"/>
        <v>1.4933982991913672</v>
      </c>
      <c r="AA334" s="6">
        <f t="shared" si="43"/>
        <v>-2.7706395550735397E-2</v>
      </c>
      <c r="AB334" s="17">
        <f>Z334/MAX(Z$240:Z334)-1</f>
        <v>-4.6034531859436179E-2</v>
      </c>
    </row>
    <row r="335" spans="1:29" x14ac:dyDescent="0.25">
      <c r="A335" s="18" t="s">
        <v>249</v>
      </c>
      <c r="B335" s="72">
        <v>39597</v>
      </c>
      <c r="C335" s="23">
        <v>3749.22</v>
      </c>
      <c r="D335" s="23">
        <v>3847.26</v>
      </c>
      <c r="E335" s="23">
        <v>3859.85</v>
      </c>
      <c r="F335" s="23">
        <v>3749.22</v>
      </c>
      <c r="G335" s="20">
        <f t="shared" si="34"/>
        <v>3943.6205</v>
      </c>
      <c r="H335" s="20">
        <f t="shared" si="44"/>
        <v>4052.2163333333328</v>
      </c>
      <c r="I335" s="112">
        <f t="shared" si="35"/>
        <v>-4.9294930889014377E-2</v>
      </c>
      <c r="J335" s="38" t="str">
        <f t="shared" si="45"/>
        <v>X</v>
      </c>
      <c r="K335" s="17" t="str">
        <f>IF(OR(AND(J334="N",OR(I334&lt;R$2308,AND(I334&gt;R$2306, I334&lt;R$2305))), AND(J334="X", OR(I334&lt;R$2314, AND(I334&lt;R$2311,I334&gt;R$2312)))),"no","yes")</f>
        <v>yes</v>
      </c>
      <c r="O335" s="146">
        <f t="shared" si="48"/>
        <v>-2.5483071068760688E-2</v>
      </c>
      <c r="P335" s="146">
        <f t="shared" si="49"/>
        <v>2.5483071068760688E-2</v>
      </c>
      <c r="Q335" s="86">
        <f t="shared" si="38"/>
        <v>1.7999999999999999E-2</v>
      </c>
      <c r="R335" s="39">
        <f>(SUM(C316:C334)+Q335*SUM(C316:C334))/(19-Q335)*(1-J$2305)</f>
        <v>4028.8382372774208</v>
      </c>
      <c r="S335" s="39">
        <f>(SUM(C316:C334)+Q335*SUM(C316:C334))/(19-Q335)*(1+J$2305)</f>
        <v>4028.8382372774208</v>
      </c>
      <c r="T335" s="17">
        <f>IF(AND(K335="no",R335&lt;E335, R335&gt;F335,J$2308="yes"),MAX(R335*(1-J$2306),F335)/D335-1,IF(AND(K335="yes",S335&gt;F335, S335&lt;E335,J$2307="yes"),1-MIN(S335*(1+J$2306),E335)/D335,0))</f>
        <v>0</v>
      </c>
      <c r="U335" s="6">
        <f t="shared" si="39"/>
        <v>0</v>
      </c>
      <c r="V335" s="66">
        <f t="shared" si="40"/>
        <v>1.1301133064506874</v>
      </c>
      <c r="W335" s="6">
        <f t="shared" si="41"/>
        <v>0</v>
      </c>
      <c r="X335" s="17">
        <f>V335/MAX(V$240:V335)-1</f>
        <v>-3.4078192711661903E-2</v>
      </c>
      <c r="Z335" s="66">
        <f t="shared" si="42"/>
        <v>1.531454674183627</v>
      </c>
      <c r="AA335" s="6">
        <f t="shared" si="43"/>
        <v>2.5483071068760577E-2</v>
      </c>
      <c r="AB335" s="17">
        <f>Z335/MAX(Z$240:Z335)-1</f>
        <v>-2.1724562037666706E-2</v>
      </c>
    </row>
    <row r="336" spans="1:29" x14ac:dyDescent="0.25">
      <c r="A336" s="18" t="s">
        <v>249</v>
      </c>
      <c r="B336" s="72">
        <v>39598</v>
      </c>
      <c r="C336" s="23">
        <v>3755.63</v>
      </c>
      <c r="D336" s="23">
        <v>3749.22</v>
      </c>
      <c r="E336" s="23">
        <v>3781.33</v>
      </c>
      <c r="F336" s="23">
        <v>3695.29</v>
      </c>
      <c r="G336" s="20">
        <f t="shared" si="34"/>
        <v>3936.2429999999999</v>
      </c>
      <c r="H336" s="20">
        <f t="shared" si="44"/>
        <v>4028.2669999999998</v>
      </c>
      <c r="I336" s="112">
        <f t="shared" si="35"/>
        <v>-4.5884616371499432E-2</v>
      </c>
      <c r="J336" s="38" t="str">
        <f t="shared" si="45"/>
        <v>X</v>
      </c>
      <c r="K336" s="17" t="str">
        <f>IF(OR(AND(J335="N",OR(I335&lt;R$2308,AND(I335&gt;R$2306, I335&lt;R$2305))), AND(J335="X", OR(I335&lt;R$2314, AND(I335&lt;R$2311,I335&gt;R$2312)))),"no","yes")</f>
        <v>yes</v>
      </c>
      <c r="O336" s="146">
        <f t="shared" si="48"/>
        <v>1.7096889486347688E-3</v>
      </c>
      <c r="P336" s="146">
        <f t="shared" si="49"/>
        <v>-1.7096889486347688E-3</v>
      </c>
      <c r="Q336" s="86">
        <f t="shared" si="38"/>
        <v>1.7999999999999999E-2</v>
      </c>
      <c r="R336" s="39">
        <f>(SUM(C317:C335)+Q336*SUM(C317:C335))/(19-Q336)*(1-J$2305)</f>
        <v>4020.5814002739435</v>
      </c>
      <c r="S336" s="39">
        <f>(SUM(C317:C335)+Q336*SUM(C317:C335))/(19-Q336)*(1+J$2305)</f>
        <v>4020.5814002739435</v>
      </c>
      <c r="T336" s="17">
        <f>IF(AND(K336="no",R336&lt;E336, R336&gt;F336,J$2308="yes"),MAX(R336*(1-J$2306),F336)/D336-1,IF(AND(K336="yes",S336&gt;F336, S336&lt;E336,J$2307="yes"),1-MIN(S336*(1+J$2306),E336)/D336,0))</f>
        <v>0</v>
      </c>
      <c r="U336" s="6">
        <f t="shared" si="39"/>
        <v>0</v>
      </c>
      <c r="V336" s="66">
        <f t="shared" si="40"/>
        <v>1.1301133064506874</v>
      </c>
      <c r="W336" s="6">
        <f t="shared" si="41"/>
        <v>0</v>
      </c>
      <c r="X336" s="17">
        <f>V336/MAX(V$240:V336)-1</f>
        <v>-3.4078192711661903E-2</v>
      </c>
      <c r="Z336" s="66">
        <f t="shared" si="42"/>
        <v>1.5288363630518402</v>
      </c>
      <c r="AA336" s="6">
        <f t="shared" si="43"/>
        <v>-1.7096889486347688E-3</v>
      </c>
      <c r="AB336" s="17">
        <f>Z336/MAX(Z$240:Z336)-1</f>
        <v>-2.3397108742671757E-2</v>
      </c>
    </row>
    <row r="337" spans="1:29" x14ac:dyDescent="0.25">
      <c r="A337" s="18" t="s">
        <v>249</v>
      </c>
      <c r="B337" s="72">
        <v>39601</v>
      </c>
      <c r="C337" s="23">
        <v>3788.15</v>
      </c>
      <c r="D337" s="23">
        <v>3755.63</v>
      </c>
      <c r="E337" s="23">
        <v>3804.79</v>
      </c>
      <c r="F337" s="23">
        <v>3730.14</v>
      </c>
      <c r="G337" s="20">
        <f t="shared" si="34"/>
        <v>3923.6425000000004</v>
      </c>
      <c r="H337" s="20">
        <f t="shared" si="44"/>
        <v>4004.4988333333331</v>
      </c>
      <c r="I337" s="112">
        <f t="shared" si="35"/>
        <v>-3.4532325511307471E-2</v>
      </c>
      <c r="J337" s="38" t="str">
        <f t="shared" si="45"/>
        <v>X</v>
      </c>
      <c r="K337" s="17" t="str">
        <f>IF(OR(AND(J336="N",OR(I336&lt;R$2308,AND(I336&gt;R$2306, I336&lt;R$2305))), AND(J336="X", OR(I336&lt;R$2314, AND(I336&lt;R$2311,I336&gt;R$2312)))),"no","yes")</f>
        <v>yes</v>
      </c>
      <c r="O337" s="146">
        <f t="shared" si="48"/>
        <v>8.6589999547346252E-3</v>
      </c>
      <c r="P337" s="146">
        <f t="shared" si="49"/>
        <v>-8.6589999547346252E-3</v>
      </c>
      <c r="Q337" s="86">
        <f t="shared" si="38"/>
        <v>1.7999999999999999E-2</v>
      </c>
      <c r="R337" s="39">
        <f>(SUM(C318:C336)+Q337*SUM(C318:C336))/(19-Q337)*(1-J$2305)</f>
        <v>4005.3221262248458</v>
      </c>
      <c r="S337" s="39">
        <f>(SUM(C318:C336)+Q337*SUM(C318:C336))/(19-Q337)*(1+J$2305)</f>
        <v>4005.3221262248458</v>
      </c>
      <c r="T337" s="17">
        <f>IF(AND(K337="no",R337&lt;E337, R337&gt;F337,J$2308="yes"),MAX(R337*(1-J$2306),F337)/D337-1,IF(AND(K337="yes",S337&gt;F337, S337&lt;E337,J$2307="yes"),1-MIN(S337*(1+J$2306),E337)/D337,0))</f>
        <v>0</v>
      </c>
      <c r="U337" s="6">
        <f t="shared" si="39"/>
        <v>0</v>
      </c>
      <c r="V337" s="66">
        <f t="shared" si="40"/>
        <v>1.1301133064506874</v>
      </c>
      <c r="W337" s="6">
        <f t="shared" si="41"/>
        <v>0</v>
      </c>
      <c r="X337" s="17">
        <f>V337/MAX(V$240:V337)-1</f>
        <v>-3.4078192711661903E-2</v>
      </c>
      <c r="Z337" s="66">
        <f t="shared" si="42"/>
        <v>1.5155981690533777</v>
      </c>
      <c r="AA337" s="6">
        <f t="shared" si="43"/>
        <v>-8.6589999547346252E-3</v>
      </c>
      <c r="AB337" s="17">
        <f>Z337/MAX(Z$240:Z337)-1</f>
        <v>-3.1853513133862643E-2</v>
      </c>
    </row>
    <row r="338" spans="1:29" x14ac:dyDescent="0.25">
      <c r="A338" s="18" t="s">
        <v>249</v>
      </c>
      <c r="B338" s="72">
        <v>39602</v>
      </c>
      <c r="C338" s="23">
        <v>3771.1</v>
      </c>
      <c r="D338" s="23">
        <v>3788.15</v>
      </c>
      <c r="E338" s="23">
        <v>3804.56</v>
      </c>
      <c r="F338" s="23">
        <v>3741.41</v>
      </c>
      <c r="G338" s="20">
        <f t="shared" si="34"/>
        <v>3910.9480000000003</v>
      </c>
      <c r="H338" s="20">
        <f t="shared" si="44"/>
        <v>3980.2868333333331</v>
      </c>
      <c r="I338" s="112">
        <f t="shared" si="35"/>
        <v>-3.5758082183654838E-2</v>
      </c>
      <c r="J338" s="38" t="str">
        <f t="shared" si="45"/>
        <v>X</v>
      </c>
      <c r="K338" s="17" t="str">
        <f>IF(OR(AND(J337="N",OR(I337&lt;R$2308,AND(I337&gt;R$2306, I337&lt;R$2305))), AND(J337="X", OR(I337&lt;R$2314, AND(I337&lt;R$2311,I337&gt;R$2312)))),"no","yes")</f>
        <v>yes</v>
      </c>
      <c r="O338" s="146">
        <f t="shared" si="48"/>
        <v>-4.5008777371540187E-3</v>
      </c>
      <c r="P338" s="146">
        <f t="shared" si="49"/>
        <v>4.5008777371540187E-3</v>
      </c>
      <c r="Q338" s="86">
        <f t="shared" si="38"/>
        <v>1.7999999999999999E-2</v>
      </c>
      <c r="R338" s="39">
        <f>(SUM(C319:C337)+Q338*SUM(C319:C337))/(19-Q338)*(1-J$2305)</f>
        <v>3992.6204551680544</v>
      </c>
      <c r="S338" s="39">
        <f>(SUM(C319:C337)+Q338*SUM(C319:C337))/(19-Q338)*(1+J$2305)</f>
        <v>3992.6204551680544</v>
      </c>
      <c r="T338" s="17">
        <f>IF(AND(K338="no",R338&lt;E338, R338&gt;F338,J$2308="yes"),MAX(R338*(1-J$2306),F338)/D338-1,IF(AND(K338="yes",S338&gt;F338, S338&lt;E338,J$2307="yes"),1-MIN(S338*(1+J$2306),E338)/D338,0))</f>
        <v>0</v>
      </c>
      <c r="U338" s="6">
        <f t="shared" si="39"/>
        <v>0</v>
      </c>
      <c r="V338" s="66">
        <f t="shared" si="40"/>
        <v>1.1301133064506874</v>
      </c>
      <c r="W338" s="6">
        <f t="shared" si="41"/>
        <v>0</v>
      </c>
      <c r="X338" s="17">
        <f>V338/MAX(V$240:V338)-1</f>
        <v>-3.4078192711661903E-2</v>
      </c>
      <c r="Z338" s="66">
        <f t="shared" si="42"/>
        <v>1.5224196911109416</v>
      </c>
      <c r="AA338" s="6">
        <f t="shared" si="43"/>
        <v>4.5008777371540187E-3</v>
      </c>
      <c r="AB338" s="17">
        <f>Z338/MAX(Z$240:Z338)-1</f>
        <v>-2.7496004164822896E-2</v>
      </c>
    </row>
    <row r="339" spans="1:29" x14ac:dyDescent="0.25">
      <c r="A339" s="18" t="s">
        <v>249</v>
      </c>
      <c r="B339" s="72">
        <v>39603</v>
      </c>
      <c r="C339" s="23">
        <v>3704.08</v>
      </c>
      <c r="D339" s="23">
        <v>3771.1</v>
      </c>
      <c r="E339" s="23">
        <v>3764.56</v>
      </c>
      <c r="F339" s="23">
        <v>3667.26</v>
      </c>
      <c r="G339" s="20">
        <f t="shared" si="34"/>
        <v>3903.6405000000004</v>
      </c>
      <c r="H339" s="20">
        <f t="shared" si="44"/>
        <v>3956.7561666666666</v>
      </c>
      <c r="I339" s="112">
        <f t="shared" si="35"/>
        <v>-5.1121638890671561E-2</v>
      </c>
      <c r="J339" s="38" t="str">
        <f t="shared" si="45"/>
        <v>X</v>
      </c>
      <c r="K339" s="17" t="str">
        <f>IF(OR(AND(J338="N",OR(I338&lt;R$2308,AND(I338&gt;R$2306, I338&lt;R$2305))), AND(J338="X", OR(I338&lt;R$2314, AND(I338&lt;R$2311,I338&gt;R$2312)))),"no","yes")</f>
        <v>yes</v>
      </c>
      <c r="O339" s="146">
        <f t="shared" si="48"/>
        <v>-1.7772002863885916E-2</v>
      </c>
      <c r="P339" s="146">
        <f t="shared" si="49"/>
        <v>1.7772002863885916E-2</v>
      </c>
      <c r="Q339" s="86">
        <f t="shared" si="38"/>
        <v>1.7999999999999999E-2</v>
      </c>
      <c r="R339" s="39">
        <f>(SUM(C320:C338)+Q339*SUM(C320:C338))/(19-Q339)*(1-J$2305)</f>
        <v>3988.3767326941324</v>
      </c>
      <c r="S339" s="39">
        <f>(SUM(C320:C338)+Q339*SUM(C320:C338))/(19-Q339)*(1+J$2305)</f>
        <v>3988.3767326941324</v>
      </c>
      <c r="T339" s="17">
        <f>IF(AND(K339="no",R339&lt;E339, R339&gt;F339,J$2308="yes"),MAX(R339*(1-J$2306),F339)/D339-1,IF(AND(K339="yes",S339&gt;F339, S339&lt;E339,J$2307="yes"),1-MIN(S339*(1+J$2306),E339)/D339,0))</f>
        <v>0</v>
      </c>
      <c r="U339" s="6">
        <f t="shared" si="39"/>
        <v>0</v>
      </c>
      <c r="V339" s="66">
        <f t="shared" si="40"/>
        <v>1.1301133064506874</v>
      </c>
      <c r="W339" s="6">
        <f t="shared" si="41"/>
        <v>0</v>
      </c>
      <c r="X339" s="17">
        <f>V339/MAX(V$240:V339)-1</f>
        <v>-3.4078192711661903E-2</v>
      </c>
      <c r="Z339" s="66">
        <f t="shared" si="42"/>
        <v>1.5494761382214015</v>
      </c>
      <c r="AA339" s="6">
        <f t="shared" si="43"/>
        <v>1.7772002863885916E-2</v>
      </c>
      <c r="AB339" s="17">
        <f>Z339/MAX(Z$240:Z339)-1</f>
        <v>-1.0212660365699677E-2</v>
      </c>
    </row>
    <row r="340" spans="1:29" x14ac:dyDescent="0.25">
      <c r="A340" s="18" t="s">
        <v>249</v>
      </c>
      <c r="B340" s="72">
        <v>39604</v>
      </c>
      <c r="C340" s="23">
        <v>3657.49</v>
      </c>
      <c r="D340" s="23">
        <v>3704.08</v>
      </c>
      <c r="E340" s="23">
        <v>3705.46</v>
      </c>
      <c r="F340" s="23">
        <v>3639.81</v>
      </c>
      <c r="G340" s="20">
        <f t="shared" si="34"/>
        <v>3887.255000000001</v>
      </c>
      <c r="H340" s="20">
        <f t="shared" si="44"/>
        <v>3935.241833333333</v>
      </c>
      <c r="I340" s="112">
        <f t="shared" si="35"/>
        <v>-5.9107262065390964E-2</v>
      </c>
      <c r="J340" s="38" t="str">
        <f t="shared" si="45"/>
        <v>X</v>
      </c>
      <c r="K340" s="17" t="str">
        <f>IF(OR(AND(J339="N",OR(I339&lt;R$2308,AND(I339&gt;R$2306, I339&lt;R$2305))), AND(J339="X", OR(I339&lt;R$2314, AND(I339&lt;R$2311,I339&gt;R$2312)))),"no","yes")</f>
        <v>yes</v>
      </c>
      <c r="O340" s="146">
        <f t="shared" si="48"/>
        <v>-1.257802207295744E-2</v>
      </c>
      <c r="P340" s="146">
        <f t="shared" si="49"/>
        <v>1.257802207295744E-2</v>
      </c>
      <c r="Q340" s="86">
        <f t="shared" si="38"/>
        <v>1.7999999999999999E-2</v>
      </c>
      <c r="R340" s="39">
        <f>(SUM(C321:C339)+Q340*SUM(C321:C339))/(19-Q340)*(1-J$2305)</f>
        <v>3973.3003361078927</v>
      </c>
      <c r="S340" s="39">
        <f>(SUM(C321:C339)+Q340*SUM(C321:C339))/(19-Q340)*(1+J$2305)</f>
        <v>3973.3003361078927</v>
      </c>
      <c r="T340" s="17">
        <f>IF(AND(K340="no",R340&lt;E340, R340&gt;F340,J$2308="yes"),MAX(R340*(1-J$2306),F340)/D340-1,IF(AND(K340="yes",S340&gt;F340, S340&lt;E340,J$2307="yes"),1-MIN(S340*(1+J$2306),E340)/D340,0))</f>
        <v>0</v>
      </c>
      <c r="U340" s="6">
        <f t="shared" si="39"/>
        <v>0</v>
      </c>
      <c r="V340" s="66">
        <f t="shared" si="40"/>
        <v>1.1301133064506874</v>
      </c>
      <c r="W340" s="6">
        <f t="shared" si="41"/>
        <v>0</v>
      </c>
      <c r="X340" s="17">
        <f>V340/MAX(V$240:V340)-1</f>
        <v>-3.4078192711661903E-2</v>
      </c>
      <c r="Y340" s="6">
        <f t="shared" ref="Y340" si="50">V340/V320-1</f>
        <v>-1.3730622772422763E-2</v>
      </c>
      <c r="Z340" s="66">
        <f t="shared" si="42"/>
        <v>1.5689654832894711</v>
      </c>
      <c r="AA340" s="6">
        <f t="shared" si="43"/>
        <v>1.257802207295744E-2</v>
      </c>
      <c r="AB340" s="17">
        <f>Z340/MAX(Z$240:Z340)-1</f>
        <v>0</v>
      </c>
      <c r="AC340" s="6">
        <f t="shared" ref="AC340" si="51">Z340/Z320-1</f>
        <v>2.3349470203040346E-2</v>
      </c>
    </row>
    <row r="341" spans="1:29" x14ac:dyDescent="0.25">
      <c r="A341" s="18" t="s">
        <v>249</v>
      </c>
      <c r="B341" s="72">
        <v>39605</v>
      </c>
      <c r="C341" s="23">
        <v>3629.92</v>
      </c>
      <c r="D341" s="23">
        <v>3657.49</v>
      </c>
      <c r="E341" s="23">
        <v>3680.27</v>
      </c>
      <c r="F341" s="23">
        <v>3607.24</v>
      </c>
      <c r="G341" s="20">
        <f t="shared" si="34"/>
        <v>3869.4390000000008</v>
      </c>
      <c r="H341" s="20">
        <f t="shared" si="44"/>
        <v>3912.141666666666</v>
      </c>
      <c r="I341" s="112">
        <f t="shared" si="35"/>
        <v>-6.1900187598254108E-2</v>
      </c>
      <c r="J341" s="38" t="str">
        <f t="shared" si="45"/>
        <v>X</v>
      </c>
      <c r="K341" s="17" t="str">
        <f>IF(OR(AND(J340="N",OR(I340&lt;R$2308,AND(I340&gt;R$2306, I340&lt;R$2305))), AND(J340="X", OR(I340&lt;R$2314, AND(I340&lt;R$2311,I340&gt;R$2312)))),"no","yes")</f>
        <v>yes</v>
      </c>
      <c r="O341" s="146">
        <f t="shared" si="48"/>
        <v>-7.5379563580487696E-3</v>
      </c>
      <c r="P341" s="146">
        <f t="shared" si="49"/>
        <v>7.5379563580487696E-3</v>
      </c>
      <c r="Q341" s="86">
        <f t="shared" si="38"/>
        <v>1.7999999999999999E-2</v>
      </c>
      <c r="R341" s="39">
        <f>(SUM(C322:C340)+Q341*SUM(C322:C340))/(19-Q341)*(1-J$2305)</f>
        <v>3955.6695543146147</v>
      </c>
      <c r="S341" s="39">
        <f>(SUM(C322:C340)+Q341*SUM(C322:C340))/(19-Q341)*(1+J$2305)</f>
        <v>3955.6695543146147</v>
      </c>
      <c r="T341" s="17">
        <f>IF(AND(K341="no",R341&lt;E341, R341&gt;F341,J$2308="yes"),MAX(R341*(1-J$2306),F341)/D341-1,IF(AND(K341="yes",S341&gt;F341, S341&lt;E341,J$2307="yes"),1-MIN(S341*(1+J$2306),E341)/D341,0))</f>
        <v>0</v>
      </c>
      <c r="U341" s="6">
        <f t="shared" si="39"/>
        <v>0</v>
      </c>
      <c r="V341" s="66">
        <f t="shared" si="40"/>
        <v>1.1301133064506874</v>
      </c>
      <c r="W341" s="6">
        <f t="shared" si="41"/>
        <v>0</v>
      </c>
      <c r="X341" s="17">
        <f>V341/MAX(V$240:V341)-1</f>
        <v>-3.4078192711661903E-2</v>
      </c>
      <c r="Z341" s="66">
        <f t="shared" si="42"/>
        <v>1.5807922766297922</v>
      </c>
      <c r="AA341" s="6">
        <f t="shared" si="43"/>
        <v>7.5379563580488806E-3</v>
      </c>
      <c r="AB341" s="17">
        <f>Z341/MAX(Z$240:Z341)-1</f>
        <v>0</v>
      </c>
    </row>
    <row r="342" spans="1:29" x14ac:dyDescent="0.25">
      <c r="A342" s="18" t="s">
        <v>249</v>
      </c>
      <c r="B342" s="72">
        <v>39609</v>
      </c>
      <c r="C342" s="23">
        <v>3312.79</v>
      </c>
      <c r="D342" s="23">
        <v>3629.92</v>
      </c>
      <c r="E342" s="23">
        <v>3487.05</v>
      </c>
      <c r="F342" s="23">
        <v>3297.91</v>
      </c>
      <c r="G342" s="20">
        <f t="shared" si="34"/>
        <v>3831.6210000000001</v>
      </c>
      <c r="H342" s="20">
        <f t="shared" si="44"/>
        <v>3886.0043333333329</v>
      </c>
      <c r="I342" s="112">
        <f t="shared" si="35"/>
        <v>-0.13540770342369457</v>
      </c>
      <c r="J342" s="38" t="str">
        <f t="shared" si="45"/>
        <v>X</v>
      </c>
      <c r="K342" s="17" t="str">
        <f>IF(OR(AND(J341="N",OR(I341&lt;R$2308,AND(I341&gt;R$2306, I341&lt;R$2305))), AND(J341="X", OR(I341&lt;R$2314, AND(I341&lt;R$2311,I341&gt;R$2312)))),"no","yes")</f>
        <v>yes</v>
      </c>
      <c r="O342" s="146">
        <f t="shared" si="48"/>
        <v>-8.7365561775466172E-2</v>
      </c>
      <c r="P342" s="146">
        <f t="shared" si="49"/>
        <v>8.7365561775466172E-2</v>
      </c>
      <c r="Q342" s="86">
        <f t="shared" si="38"/>
        <v>1.7999999999999999E-2</v>
      </c>
      <c r="R342" s="39">
        <f>(SUM(C323:C341)+Q342*SUM(C323:C341))/(19-Q342)*(1-J$2305)</f>
        <v>3932.1137572437046</v>
      </c>
      <c r="S342" s="39">
        <f>(SUM(C323:C341)+Q342*SUM(C323:C341))/(19-Q342)*(1+J$2305)</f>
        <v>3932.1137572437046</v>
      </c>
      <c r="T342" s="17">
        <f>IF(AND(K342="no",R342&lt;E342, R342&gt;F342,J$2308="yes"),MAX(R342*(1-J$2306),F342)/D342-1,IF(AND(K342="yes",S342&gt;F342, S342&lt;E342,J$2307="yes"),1-MIN(S342*(1+J$2306),E342)/D342,0))</f>
        <v>0</v>
      </c>
      <c r="U342" s="6">
        <f t="shared" si="39"/>
        <v>0</v>
      </c>
      <c r="V342" s="66">
        <f t="shared" si="40"/>
        <v>1.1301133064506874</v>
      </c>
      <c r="W342" s="6">
        <f t="shared" si="41"/>
        <v>0</v>
      </c>
      <c r="X342" s="17">
        <f>V342/MAX(V$240:V342)-1</f>
        <v>-3.4078192711661903E-2</v>
      </c>
      <c r="Z342" s="66">
        <f t="shared" si="42"/>
        <v>1.7188990819278722</v>
      </c>
      <c r="AA342" s="6">
        <f t="shared" si="43"/>
        <v>8.7365561775466283E-2</v>
      </c>
      <c r="AB342" s="17">
        <f>Z342/MAX(Z$240:Z342)-1</f>
        <v>0</v>
      </c>
    </row>
    <row r="343" spans="1:29" x14ac:dyDescent="0.25">
      <c r="A343" s="18" t="s">
        <v>249</v>
      </c>
      <c r="B343" s="72">
        <v>39610</v>
      </c>
      <c r="C343" s="23">
        <v>3226.92</v>
      </c>
      <c r="D343" s="23">
        <v>3312.79</v>
      </c>
      <c r="E343" s="23">
        <v>3270.85</v>
      </c>
      <c r="F343" s="23">
        <v>3165.7</v>
      </c>
      <c r="G343" s="20">
        <f t="shared" si="34"/>
        <v>3789.0229999999997</v>
      </c>
      <c r="H343" s="20">
        <f t="shared" si="44"/>
        <v>3861.6416666666669</v>
      </c>
      <c r="I343" s="112">
        <f t="shared" si="35"/>
        <v>-0.1483503795041623</v>
      </c>
      <c r="J343" s="38" t="str">
        <f t="shared" si="45"/>
        <v>X</v>
      </c>
      <c r="K343" s="17" t="str">
        <f>IF(OR(AND(J342="N",OR(I342&lt;R$2308,AND(I342&gt;R$2306, I342&lt;R$2305))), AND(J342="X", OR(I342&lt;R$2314, AND(I342&lt;R$2311,I342&gt;R$2312)))),"no","yes")</f>
        <v>yes</v>
      </c>
      <c r="O343" s="146">
        <f t="shared" si="48"/>
        <v>-2.5920749579659397E-2</v>
      </c>
      <c r="P343" s="146">
        <f t="shared" si="49"/>
        <v>2.5920749579659397E-2</v>
      </c>
      <c r="Q343" s="86">
        <f t="shared" si="38"/>
        <v>1.7999999999999999E-2</v>
      </c>
      <c r="R343" s="39">
        <f>(SUM(C324:C342)+Q343*SUM(C324:C342))/(19-Q343)*(1-J$2305)</f>
        <v>3891.0285386155301</v>
      </c>
      <c r="S343" s="39">
        <f>(SUM(C324:C342)+Q343*SUM(C324:C342))/(19-Q343)*(1+J$2305)</f>
        <v>3891.0285386155301</v>
      </c>
      <c r="T343" s="17">
        <f>IF(AND(K343="no",R343&lt;E343, R343&gt;F343,J$2308="yes"),MAX(R343*(1-J$2306),F343)/D343-1,IF(AND(K343="yes",S343&gt;F343, S343&lt;E343,J$2307="yes"),1-MIN(S343*(1+J$2306),E343)/D343,0))</f>
        <v>0</v>
      </c>
      <c r="U343" s="6">
        <f t="shared" si="39"/>
        <v>0</v>
      </c>
      <c r="V343" s="66">
        <f t="shared" si="40"/>
        <v>1.1301133064506874</v>
      </c>
      <c r="W343" s="6">
        <f t="shared" si="41"/>
        <v>0</v>
      </c>
      <c r="X343" s="17">
        <f>V343/MAX(V$240:V343)-1</f>
        <v>-3.4078192711661903E-2</v>
      </c>
      <c r="Z343" s="66">
        <f t="shared" si="42"/>
        <v>1.7634542345832311</v>
      </c>
      <c r="AA343" s="6">
        <f t="shared" si="43"/>
        <v>2.5920749579659397E-2</v>
      </c>
      <c r="AB343" s="17">
        <f>Z343/MAX(Z$240:Z343)-1</f>
        <v>0</v>
      </c>
    </row>
    <row r="344" spans="1:29" x14ac:dyDescent="0.25">
      <c r="A344" s="18" t="s">
        <v>249</v>
      </c>
      <c r="B344" s="72">
        <v>39611</v>
      </c>
      <c r="C344" s="23">
        <v>3197.54</v>
      </c>
      <c r="D344" s="23">
        <v>3226.92</v>
      </c>
      <c r="E344" s="23">
        <v>3244.57</v>
      </c>
      <c r="F344" s="23">
        <v>3125.09</v>
      </c>
      <c r="G344" s="20">
        <f t="shared" si="34"/>
        <v>3740.4754999999991</v>
      </c>
      <c r="H344" s="20">
        <f t="shared" si="44"/>
        <v>3837.2286666666673</v>
      </c>
      <c r="I344" s="112">
        <f t="shared" si="35"/>
        <v>-0.14515146536850709</v>
      </c>
      <c r="J344" s="38" t="str">
        <f t="shared" si="45"/>
        <v>X</v>
      </c>
      <c r="K344" s="17" t="str">
        <f>IF(OR(AND(J343="N",OR(I343&lt;R$2308,AND(I343&gt;R$2306, I343&lt;R$2305))), AND(J343="X", OR(I343&lt;R$2314, AND(I343&lt;R$2311,I343&gt;R$2312)))),"no","yes")</f>
        <v>yes</v>
      </c>
      <c r="O344" s="146">
        <f t="shared" si="48"/>
        <v>-9.1046570723786191E-3</v>
      </c>
      <c r="P344" s="146">
        <f t="shared" si="49"/>
        <v>9.1046570723786191E-3</v>
      </c>
      <c r="Q344" s="86">
        <f t="shared" si="38"/>
        <v>1.7999999999999999E-2</v>
      </c>
      <c r="R344" s="39">
        <f>(SUM(C325:C343)+Q344*SUM(C325:C343))/(19-Q344)*(1-J$2305)</f>
        <v>3840.5323706669469</v>
      </c>
      <c r="S344" s="39">
        <f>(SUM(C325:C343)+Q344*SUM(C325:C343))/(19-Q344)*(1+J$2305)</f>
        <v>3840.5323706669469</v>
      </c>
      <c r="T344" s="17">
        <f>IF(AND(K344="no",R344&lt;E344, R344&gt;F344,J$2308="yes"),MAX(R344*(1-J$2306),F344)/D344-1,IF(AND(K344="yes",S344&gt;F344, S344&lt;E344,J$2307="yes"),1-MIN(S344*(1+J$2306),E344)/D344,0))</f>
        <v>0</v>
      </c>
      <c r="U344" s="6">
        <f t="shared" si="39"/>
        <v>0</v>
      </c>
      <c r="V344" s="66">
        <f t="shared" si="40"/>
        <v>1.1301133064506874</v>
      </c>
      <c r="W344" s="6">
        <f t="shared" si="41"/>
        <v>0</v>
      </c>
      <c r="X344" s="17">
        <f>V344/MAX(V$240:V344)-1</f>
        <v>-3.4078192711661903E-2</v>
      </c>
      <c r="Z344" s="66">
        <f t="shared" si="42"/>
        <v>1.7795098806519452</v>
      </c>
      <c r="AA344" s="6">
        <f t="shared" si="43"/>
        <v>9.1046570723785081E-3</v>
      </c>
      <c r="AB344" s="17">
        <f>Z344/MAX(Z$240:Z344)-1</f>
        <v>0</v>
      </c>
    </row>
    <row r="345" spans="1:29" x14ac:dyDescent="0.25">
      <c r="A345" s="18" t="s">
        <v>249</v>
      </c>
      <c r="B345" s="72">
        <v>39612</v>
      </c>
      <c r="C345" s="23">
        <v>3045.11</v>
      </c>
      <c r="D345" s="23">
        <v>3197.54</v>
      </c>
      <c r="E345" s="23">
        <v>3227.48</v>
      </c>
      <c r="F345" s="23">
        <v>3042.5</v>
      </c>
      <c r="G345" s="20">
        <f t="shared" si="34"/>
        <v>3686.1684999999998</v>
      </c>
      <c r="H345" s="20">
        <f t="shared" si="44"/>
        <v>3816.2703333333329</v>
      </c>
      <c r="I345" s="112">
        <f t="shared" si="35"/>
        <v>-0.17390916882936835</v>
      </c>
      <c r="J345" s="38" t="str">
        <f t="shared" si="45"/>
        <v>X</v>
      </c>
      <c r="K345" s="17" t="str">
        <f>IF(OR(AND(J344="N",OR(I344&lt;R$2308,AND(I344&gt;R$2306, I344&lt;R$2305))), AND(J344="X", OR(I344&lt;R$2314, AND(I344&lt;R$2311,I344&gt;R$2312)))),"no","yes")</f>
        <v>yes</v>
      </c>
      <c r="O345" s="146">
        <f t="shared" si="48"/>
        <v>-4.7671022098237925E-2</v>
      </c>
      <c r="P345" s="146">
        <f t="shared" si="49"/>
        <v>4.7671022098237925E-2</v>
      </c>
      <c r="Q345" s="86">
        <f t="shared" si="38"/>
        <v>1.7999999999999999E-2</v>
      </c>
      <c r="R345" s="39">
        <f>(SUM(C326:C344)+Q345*SUM(C326:C344))/(19-Q345)*(1-J$2305)</f>
        <v>3790.4577325887681</v>
      </c>
      <c r="S345" s="39">
        <f>(SUM(C326:C344)+Q345*SUM(C326:C344))/(19-Q345)*(1+J$2305)</f>
        <v>3790.4577325887681</v>
      </c>
      <c r="T345" s="17">
        <f>IF(AND(K345="no",R345&lt;E345, R345&gt;F345,J$2308="yes"),MAX(R345*(1-J$2306),F345)/D345-1,IF(AND(K345="yes",S345&gt;F345, S345&lt;E345,J$2307="yes"),1-MIN(S345*(1+J$2306),E345)/D345,0))</f>
        <v>0</v>
      </c>
      <c r="U345" s="6">
        <f t="shared" si="39"/>
        <v>0</v>
      </c>
      <c r="V345" s="66">
        <f t="shared" si="40"/>
        <v>1.1301133064506874</v>
      </c>
      <c r="W345" s="6">
        <f t="shared" si="41"/>
        <v>0</v>
      </c>
      <c r="X345" s="17">
        <f>V345/MAX(V$240:V345)-1</f>
        <v>-3.4078192711661903E-2</v>
      </c>
      <c r="Z345" s="66">
        <f t="shared" si="42"/>
        <v>1.8643409354965368</v>
      </c>
      <c r="AA345" s="6">
        <f t="shared" si="43"/>
        <v>4.7671022098237925E-2</v>
      </c>
      <c r="AB345" s="17">
        <f>Z345/MAX(Z$240:Z345)-1</f>
        <v>0</v>
      </c>
    </row>
    <row r="346" spans="1:29" x14ac:dyDescent="0.25">
      <c r="A346" s="18" t="s">
        <v>249</v>
      </c>
      <c r="B346" s="72">
        <v>39615</v>
      </c>
      <c r="C346" s="23">
        <v>2977.82</v>
      </c>
      <c r="D346" s="23">
        <v>3045.11</v>
      </c>
      <c r="E346" s="23">
        <v>3076.44</v>
      </c>
      <c r="F346" s="23">
        <v>2926.71</v>
      </c>
      <c r="G346" s="20">
        <f t="shared" si="34"/>
        <v>3631.4639999999999</v>
      </c>
      <c r="H346" s="20">
        <f t="shared" si="44"/>
        <v>3799.4619999999995</v>
      </c>
      <c r="I346" s="112">
        <f t="shared" si="35"/>
        <v>-0.17999462475739803</v>
      </c>
      <c r="J346" s="38" t="str">
        <f t="shared" si="45"/>
        <v>X</v>
      </c>
      <c r="K346" s="17" t="str">
        <f>IF(OR(AND(J345="N",OR(I345&lt;R$2308,AND(I345&gt;R$2306, I345&lt;R$2305))), AND(J345="X", OR(I345&lt;R$2314, AND(I345&lt;R$2311,I345&gt;R$2312)))),"no","yes")</f>
        <v>no</v>
      </c>
      <c r="O346" s="146">
        <f t="shared" si="48"/>
        <v>-2.2097723891747689E-2</v>
      </c>
      <c r="P346" s="146">
        <f t="shared" si="49"/>
        <v>2.2097723891747689E-2</v>
      </c>
      <c r="Q346" s="86">
        <f t="shared" si="38"/>
        <v>1.7999999999999999E-2</v>
      </c>
      <c r="R346" s="39">
        <f>(SUM(C327:C345)+Q346*SUM(C327:C345))/(19-Q346)*(1-J$2305)</f>
        <v>3735.3907006637864</v>
      </c>
      <c r="S346" s="39">
        <f>(SUM(C327:C345)+Q346*SUM(C327:C345))/(19-Q346)*(1+J$2305)</f>
        <v>3735.3907006637864</v>
      </c>
      <c r="T346" s="17">
        <f>IF(AND(K346="no",R346&lt;E346, R346&gt;F346,J$2308="yes"),MAX(R346*(1-J$2306),F346)/D346-1,IF(AND(K346="yes",S346&gt;F346, S346&lt;E346,J$2307="yes"),1-MIN(S346*(1+J$2306),E346)/D346,0))</f>
        <v>0</v>
      </c>
      <c r="U346" s="6">
        <f t="shared" si="39"/>
        <v>0</v>
      </c>
      <c r="V346" s="66">
        <f t="shared" si="40"/>
        <v>1.1051403746383501</v>
      </c>
      <c r="W346" s="6">
        <f t="shared" si="41"/>
        <v>-2.2097723891747689E-2</v>
      </c>
      <c r="X346" s="17">
        <f>V346/MAX(V$240:V346)-1</f>
        <v>-5.542286611013747E-2</v>
      </c>
      <c r="Z346" s="66">
        <f t="shared" si="42"/>
        <v>1.8231432442638518</v>
      </c>
      <c r="AA346" s="6">
        <f t="shared" si="43"/>
        <v>-2.2097723891747689E-2</v>
      </c>
      <c r="AB346" s="17">
        <f>Z346/MAX(Z$240:Z346)-1</f>
        <v>-2.2097723891747689E-2</v>
      </c>
    </row>
    <row r="347" spans="1:29" x14ac:dyDescent="0.25">
      <c r="A347" s="18" t="s">
        <v>249</v>
      </c>
      <c r="B347" s="72">
        <v>39616</v>
      </c>
      <c r="C347" s="23">
        <v>2791.29</v>
      </c>
      <c r="D347" s="23">
        <v>2977.82</v>
      </c>
      <c r="E347" s="23">
        <v>3005.79</v>
      </c>
      <c r="F347" s="23">
        <v>2776.85</v>
      </c>
      <c r="G347" s="20">
        <f t="shared" si="34"/>
        <v>3567.5259999999994</v>
      </c>
      <c r="H347" s="20">
        <f t="shared" si="44"/>
        <v>3776.3753333333339</v>
      </c>
      <c r="I347" s="112">
        <f t="shared" si="35"/>
        <v>-0.21758383821169058</v>
      </c>
      <c r="J347" s="38" t="str">
        <f t="shared" si="45"/>
        <v>X</v>
      </c>
      <c r="K347" s="17" t="str">
        <f>IF(OR(AND(J346="N",OR(I346&lt;R$2308,AND(I346&gt;R$2306, I346&lt;R$2305))), AND(J346="X", OR(I346&lt;R$2314, AND(I346&lt;R$2311,I346&gt;R$2312)))),"no","yes")</f>
        <v>no</v>
      </c>
      <c r="O347" s="146">
        <f t="shared" si="48"/>
        <v>-6.2639783465756937E-2</v>
      </c>
      <c r="P347" s="146">
        <f t="shared" si="49"/>
        <v>6.2639783465756937E-2</v>
      </c>
      <c r="Q347" s="86">
        <f t="shared" si="38"/>
        <v>1.7999999999999999E-2</v>
      </c>
      <c r="R347" s="39">
        <f>(SUM(C328:C346)+Q347*SUM(C328:C346))/(19-Q347)*(1-J$2305)</f>
        <v>3676.8146739015906</v>
      </c>
      <c r="S347" s="39">
        <f>(SUM(C328:C346)+Q347*SUM(C328:C346))/(19-Q347)*(1+J$2305)</f>
        <v>3676.8146739015906</v>
      </c>
      <c r="T347" s="17">
        <f>IF(AND(K347="no",R347&lt;E347, R347&gt;F347,J$2308="yes"),MAX(R347*(1-J$2306),F347)/D347-1,IF(AND(K347="yes",S347&gt;F347, S347&lt;E347,J$2307="yes"),1-MIN(S347*(1+J$2306),E347)/D347,0))</f>
        <v>0</v>
      </c>
      <c r="U347" s="6">
        <f t="shared" si="39"/>
        <v>0</v>
      </c>
      <c r="V347" s="66">
        <f t="shared" si="40"/>
        <v>1.0359146208717385</v>
      </c>
      <c r="W347" s="6">
        <f t="shared" si="41"/>
        <v>-6.2639783465756826E-2</v>
      </c>
      <c r="X347" s="17">
        <f>V347/MAX(V$240:V347)-1</f>
        <v>-0.11459097324370371</v>
      </c>
      <c r="Z347" s="66">
        <f t="shared" si="42"/>
        <v>1.7089419462161064</v>
      </c>
      <c r="AA347" s="6">
        <f t="shared" si="43"/>
        <v>-6.2639783465756937E-2</v>
      </c>
      <c r="AB347" s="17">
        <f>Z347/MAX(Z$240:Z347)-1</f>
        <v>-8.3353310717839468E-2</v>
      </c>
    </row>
    <row r="348" spans="1:29" x14ac:dyDescent="0.25">
      <c r="A348" s="18" t="s">
        <v>249</v>
      </c>
      <c r="B348" s="72">
        <v>39617</v>
      </c>
      <c r="C348" s="23">
        <v>2951.84</v>
      </c>
      <c r="D348" s="23">
        <v>2791.29</v>
      </c>
      <c r="E348" s="23">
        <v>2970.4</v>
      </c>
      <c r="F348" s="23">
        <v>2684.67</v>
      </c>
      <c r="G348" s="20">
        <f t="shared" si="34"/>
        <v>3524.4209999999994</v>
      </c>
      <c r="H348" s="20">
        <f t="shared" si="44"/>
        <v>3753.1103333333331</v>
      </c>
      <c r="I348" s="112">
        <f t="shared" si="35"/>
        <v>-0.16246101132639923</v>
      </c>
      <c r="J348" s="38" t="str">
        <f t="shared" si="45"/>
        <v>X</v>
      </c>
      <c r="K348" s="17" t="str">
        <f>IF(OR(AND(J347="N",OR(I347&lt;R$2308,AND(I347&gt;R$2306, I347&lt;R$2305))), AND(J347="X", OR(I347&lt;R$2314, AND(I347&lt;R$2311,I347&gt;R$2312)))),"no","yes")</f>
        <v>no</v>
      </c>
      <c r="O348" s="146">
        <f t="shared" si="48"/>
        <v>5.7518208426928119E-2</v>
      </c>
      <c r="P348" s="146">
        <f t="shared" si="49"/>
        <v>-5.7518208426928119E-2</v>
      </c>
      <c r="Q348" s="86">
        <f t="shared" si="38"/>
        <v>1.7999999999999999E-2</v>
      </c>
      <c r="R348" s="39">
        <f>(SUM(C329:C347)+Q348*SUM(C329:C347))/(19-Q348)*(1-J$2305)</f>
        <v>3621.9702054578015</v>
      </c>
      <c r="S348" s="39">
        <f>(SUM(C329:C347)+Q348*SUM(C329:C347))/(19-Q348)*(1+J$2305)</f>
        <v>3621.9702054578015</v>
      </c>
      <c r="T348" s="17">
        <f>IF(AND(K348="no",R348&lt;E348, R348&gt;F348,J$2308="yes"),MAX(R348*(1-J$2306),F348)/D348-1,IF(AND(K348="yes",S348&gt;F348, S348&lt;E348,J$2307="yes"),1-MIN(S348*(1+J$2306),E348)/D348,0))</f>
        <v>0</v>
      </c>
      <c r="U348" s="6">
        <f t="shared" si="39"/>
        <v>0</v>
      </c>
      <c r="V348" s="66">
        <f t="shared" si="40"/>
        <v>1.0954985739475414</v>
      </c>
      <c r="W348" s="6">
        <f t="shared" si="41"/>
        <v>5.7518208426928119E-2</v>
      </c>
      <c r="X348" s="17">
        <f>V348/MAX(V$240:V348)-1</f>
        <v>-6.3663832299651446E-2</v>
      </c>
      <c r="Y348" s="14"/>
      <c r="Z348" s="66">
        <f t="shared" si="42"/>
        <v>1.8072372252680846</v>
      </c>
      <c r="AA348" s="6">
        <f t="shared" si="43"/>
        <v>5.7518208426928119E-2</v>
      </c>
      <c r="AB348" s="17">
        <f>Z348/MAX(Z$240:Z348)-1</f>
        <v>-3.062943538985452E-2</v>
      </c>
      <c r="AC348" s="14"/>
    </row>
    <row r="349" spans="1:29" x14ac:dyDescent="0.25">
      <c r="A349" s="18" t="s">
        <v>249</v>
      </c>
      <c r="B349" s="72">
        <v>39618</v>
      </c>
      <c r="C349" s="23">
        <v>2702.8</v>
      </c>
      <c r="D349" s="23">
        <v>2951.84</v>
      </c>
      <c r="E349" s="23">
        <v>2936.68</v>
      </c>
      <c r="F349" s="23">
        <v>2700.37</v>
      </c>
      <c r="G349" s="20">
        <f t="shared" si="34"/>
        <v>3464.1225000000004</v>
      </c>
      <c r="H349" s="20">
        <f t="shared" si="44"/>
        <v>3724.7260000000001</v>
      </c>
      <c r="I349" s="112">
        <f t="shared" si="35"/>
        <v>-0.21977355015591971</v>
      </c>
      <c r="J349" s="38" t="str">
        <f t="shared" si="45"/>
        <v>X</v>
      </c>
      <c r="K349" s="17" t="str">
        <f>IF(OR(AND(J348="N",OR(I348&lt;R$2308,AND(I348&gt;R$2306, I348&lt;R$2305))), AND(J348="X", OR(I348&lt;R$2314, AND(I348&lt;R$2311,I348&gt;R$2312)))),"no","yes")</f>
        <v>no</v>
      </c>
      <c r="O349" s="146">
        <f t="shared" si="48"/>
        <v>-8.4367716407393378E-2</v>
      </c>
      <c r="P349" s="146">
        <f t="shared" si="49"/>
        <v>8.4367716407393378E-2</v>
      </c>
      <c r="Q349" s="86">
        <f t="shared" si="38"/>
        <v>1.7999999999999999E-2</v>
      </c>
      <c r="R349" s="39">
        <f>(SUM(C330:C348)+Q349*SUM(C330:C348))/(19-Q349)*(1-J$2305)</f>
        <v>3570.6502844800339</v>
      </c>
      <c r="S349" s="39">
        <f>(SUM(C330:C348)+Q349*SUM(C330:C348))/(19-Q349)*(1+J$2305)</f>
        <v>3570.6502844800339</v>
      </c>
      <c r="T349" s="17">
        <f>IF(AND(K349="no",R349&lt;E349, R349&gt;F349,J$2308="yes"),MAX(R349*(1-J$2306),F349)/D349-1,IF(AND(K349="yes",S349&gt;F349, S349&lt;E349,J$2307="yes"),1-MIN(S349*(1+J$2306),E349)/D349,0))</f>
        <v>0</v>
      </c>
      <c r="U349" s="6">
        <f t="shared" si="39"/>
        <v>0</v>
      </c>
      <c r="V349" s="66">
        <f t="shared" si="40"/>
        <v>1.0030738609360312</v>
      </c>
      <c r="W349" s="6">
        <f t="shared" si="41"/>
        <v>-8.4367716407393489E-2</v>
      </c>
      <c r="X349" s="17">
        <f>V349/MAX(V$240:V349)-1</f>
        <v>-0.14266037655818009</v>
      </c>
      <c r="Z349" s="66">
        <f t="shared" si="42"/>
        <v>1.6547647475657823</v>
      </c>
      <c r="AA349" s="6">
        <f t="shared" si="43"/>
        <v>-8.4367716407393378E-2</v>
      </c>
      <c r="AB349" s="17">
        <f>Z349/MAX(Z$240:Z349)-1</f>
        <v>-0.11241301627855815</v>
      </c>
    </row>
    <row r="350" spans="1:29" x14ac:dyDescent="0.25">
      <c r="A350" s="18" t="s">
        <v>249</v>
      </c>
      <c r="B350" s="72">
        <v>39619</v>
      </c>
      <c r="C350" s="23">
        <v>2764.28</v>
      </c>
      <c r="D350" s="23">
        <v>2702.8</v>
      </c>
      <c r="E350" s="23">
        <v>2866.61</v>
      </c>
      <c r="F350" s="23">
        <v>2596.84</v>
      </c>
      <c r="G350" s="20">
        <f t="shared" si="34"/>
        <v>3408.7589999999996</v>
      </c>
      <c r="H350" s="20">
        <f t="shared" si="44"/>
        <v>3698.887666666667</v>
      </c>
      <c r="I350" s="112">
        <f t="shared" si="35"/>
        <v>-0.18906558075827584</v>
      </c>
      <c r="J350" s="38" t="str">
        <f t="shared" si="45"/>
        <v>X</v>
      </c>
      <c r="K350" s="17" t="str">
        <f>IF(OR(AND(J349="N",OR(I349&lt;R$2308,AND(I349&gt;R$2306, I349&lt;R$2305))), AND(J349="X", OR(I349&lt;R$2314, AND(I349&lt;R$2311,I349&gt;R$2312)))),"no","yes")</f>
        <v>no</v>
      </c>
      <c r="O350" s="146">
        <f t="shared" si="48"/>
        <v>2.274678111587991E-2</v>
      </c>
      <c r="P350" s="146">
        <f t="shared" si="49"/>
        <v>-2.274678111587991E-2</v>
      </c>
      <c r="Q350" s="86">
        <f t="shared" si="38"/>
        <v>1.7999999999999999E-2</v>
      </c>
      <c r="R350" s="39">
        <f>(SUM(C331:C349)+Q350*SUM(C331:C349))/(19-Q350)*(1-J$2305)</f>
        <v>3507.9705089031713</v>
      </c>
      <c r="S350" s="39">
        <f>(SUM(C331:C349)+Q350*SUM(C331:C349))/(19-Q350)*(1+J$2305)</f>
        <v>3507.9705089031713</v>
      </c>
      <c r="T350" s="17">
        <f>IF(AND(K350="no",R350&lt;E350, R350&gt;F350,J$2308="yes"),MAX(R350*(1-J$2306),F350)/D350-1,IF(AND(K350="yes",S350&gt;F350, S350&lt;E350,J$2307="yes"),1-MIN(S350*(1+J$2306),E350)/D350,0))</f>
        <v>0</v>
      </c>
      <c r="U350" s="6">
        <f t="shared" si="39"/>
        <v>0</v>
      </c>
      <c r="V350" s="66">
        <f t="shared" si="40"/>
        <v>1.0258905624938037</v>
      </c>
      <c r="W350" s="6">
        <f t="shared" si="41"/>
        <v>2.274678111587991E-2</v>
      </c>
      <c r="X350" s="17">
        <f>V350/MAX(V$240:V350)-1</f>
        <v>-0.12315865980177809</v>
      </c>
      <c r="Z350" s="66">
        <f t="shared" si="42"/>
        <v>1.6924053190769355</v>
      </c>
      <c r="AA350" s="6">
        <f t="shared" si="43"/>
        <v>2.274678111587991E-2</v>
      </c>
      <c r="AB350" s="17">
        <f>Z350/MAX(Z$240:Z350)-1</f>
        <v>-9.2223269438542421E-2</v>
      </c>
    </row>
    <row r="351" spans="1:29" x14ac:dyDescent="0.25">
      <c r="A351" s="18" t="s">
        <v>249</v>
      </c>
      <c r="B351" s="72">
        <v>39622</v>
      </c>
      <c r="C351" s="23">
        <v>2717.97</v>
      </c>
      <c r="D351" s="23">
        <v>2764.28</v>
      </c>
      <c r="E351" s="23">
        <v>2779.01</v>
      </c>
      <c r="F351" s="23">
        <v>2693.06</v>
      </c>
      <c r="G351" s="20">
        <f t="shared" ref="G351:G414" si="52">AVERAGE(C332:C351)</f>
        <v>3353.1750000000002</v>
      </c>
      <c r="H351" s="20">
        <f t="shared" si="44"/>
        <v>3671.3981666666664</v>
      </c>
      <c r="I351" s="112">
        <f t="shared" ref="I351:I414" si="53">$C351/$G351-1</f>
        <v>-0.18943389474155103</v>
      </c>
      <c r="J351" s="38" t="str">
        <f t="shared" si="45"/>
        <v>X</v>
      </c>
      <c r="K351" s="17" t="str">
        <f>IF(OR(AND(J350="N",OR(I350&lt;R$2308,AND(I350&gt;R$2306, I350&lt;R$2305))), AND(J350="X", OR(I350&lt;R$2314, AND(I350&lt;R$2311,I350&gt;R$2312)))),"no","yes")</f>
        <v>no</v>
      </c>
      <c r="O351" s="146">
        <f t="shared" si="48"/>
        <v>-1.6753006207764876E-2</v>
      </c>
      <c r="P351" s="146">
        <f t="shared" si="49"/>
        <v>1.6753006207764876E-2</v>
      </c>
      <c r="Q351" s="86">
        <f t="shared" si="38"/>
        <v>1.7999999999999999E-2</v>
      </c>
      <c r="R351" s="39">
        <f>(SUM(C332:C350)+Q351*SUM(C332:C350))/(19-Q351)*(1-J$2305)</f>
        <v>3450.8349773469604</v>
      </c>
      <c r="S351" s="39">
        <f>(SUM(C332:C350)+Q351*SUM(C332:C350))/(19-Q351)*(1+J$2305)</f>
        <v>3450.8349773469604</v>
      </c>
      <c r="T351" s="17">
        <f>IF(AND(K351="no",R351&lt;E351, R351&gt;F351,J$2308="yes"),MAX(R351*(1-J$2306),F351)/D351-1,IF(AND(K351="yes",S351&gt;F351, S351&lt;E351,J$2307="yes"),1-MIN(S351*(1+J$2306),E351)/D351,0))</f>
        <v>0</v>
      </c>
      <c r="U351" s="6">
        <f t="shared" si="39"/>
        <v>0</v>
      </c>
      <c r="V351" s="66">
        <f t="shared" si="40"/>
        <v>1.0087038115318576</v>
      </c>
      <c r="W351" s="6">
        <f t="shared" si="41"/>
        <v>-1.6753006207764876E-2</v>
      </c>
      <c r="X351" s="17">
        <f>V351/MAX(V$240:V351)-1</f>
        <v>-0.1378483882173438</v>
      </c>
      <c r="Z351" s="66">
        <f t="shared" si="42"/>
        <v>1.6640524422603853</v>
      </c>
      <c r="AA351" s="6">
        <f t="shared" si="43"/>
        <v>-1.6753006207764876E-2</v>
      </c>
      <c r="AB351" s="17">
        <f>Z351/MAX(Z$240:Z351)-1</f>
        <v>-0.10743125864090297</v>
      </c>
    </row>
    <row r="352" spans="1:29" x14ac:dyDescent="0.25">
      <c r="A352" s="18" t="s">
        <v>249</v>
      </c>
      <c r="B352" s="72">
        <v>39623</v>
      </c>
      <c r="C352" s="23">
        <v>2806.77</v>
      </c>
      <c r="D352" s="23">
        <v>2717.97</v>
      </c>
      <c r="E352" s="23">
        <v>2818.92</v>
      </c>
      <c r="F352" s="23">
        <v>2702.63</v>
      </c>
      <c r="G352" s="20">
        <f t="shared" si="52"/>
        <v>3307.076</v>
      </c>
      <c r="H352" s="20">
        <f t="shared" si="44"/>
        <v>3645.6434999999997</v>
      </c>
      <c r="I352" s="112">
        <f t="shared" si="53"/>
        <v>-0.15128349030986887</v>
      </c>
      <c r="J352" s="38" t="str">
        <f t="shared" si="45"/>
        <v>X</v>
      </c>
      <c r="K352" s="17" t="str">
        <f>IF(OR(AND(J351="N",OR(I351&lt;R$2308,AND(I351&gt;R$2306, I351&lt;R$2305))), AND(J351="X", OR(I351&lt;R$2314, AND(I351&lt;R$2311,I351&gt;R$2312)))),"no","yes")</f>
        <v>no</v>
      </c>
      <c r="O352" s="146">
        <f t="shared" si="48"/>
        <v>3.2671442289650132E-2</v>
      </c>
      <c r="P352" s="146">
        <f t="shared" si="49"/>
        <v>-3.2671442289650132E-2</v>
      </c>
      <c r="Q352" s="86">
        <f t="shared" si="38"/>
        <v>1.7999999999999999E-2</v>
      </c>
      <c r="R352" s="39">
        <f>(SUM(C333:C351)+Q352*SUM(C333:C351))/(19-Q352)*(1-J$2305)</f>
        <v>3396.6270940891372</v>
      </c>
      <c r="S352" s="39">
        <f>(SUM(C333:C351)+Q352*SUM(C333:C351))/(19-Q352)*(1+J$2305)</f>
        <v>3396.6270940891372</v>
      </c>
      <c r="T352" s="17">
        <f>IF(AND(K352="no",R352&lt;E352, R352&gt;F352,J$2308="yes"),MAX(R352*(1-J$2306),F352)/D352-1,IF(AND(K352="yes",S352&gt;F352, S352&lt;E352,J$2307="yes"),1-MIN(S352*(1+J$2306),E352)/D352,0))</f>
        <v>0</v>
      </c>
      <c r="U352" s="6">
        <f t="shared" si="39"/>
        <v>0</v>
      </c>
      <c r="V352" s="66">
        <f t="shared" si="40"/>
        <v>1.0416596198976709</v>
      </c>
      <c r="W352" s="6">
        <f t="shared" si="41"/>
        <v>3.2671442289650132E-2</v>
      </c>
      <c r="X352" s="17">
        <f>V352/MAX(V$240:V352)-1</f>
        <v>-0.10968065158805784</v>
      </c>
      <c r="Z352" s="66">
        <f t="shared" si="42"/>
        <v>1.7184194355946467</v>
      </c>
      <c r="AA352" s="6">
        <f t="shared" si="43"/>
        <v>3.2671442289650132E-2</v>
      </c>
      <c r="AB352" s="17">
        <f>Z352/MAX(Z$240:Z352)-1</f>
        <v>-7.8269750518043635E-2</v>
      </c>
    </row>
    <row r="353" spans="1:29" x14ac:dyDescent="0.25">
      <c r="A353" s="18" t="s">
        <v>249</v>
      </c>
      <c r="B353" s="72">
        <v>39624</v>
      </c>
      <c r="C353" s="23">
        <v>2966.9</v>
      </c>
      <c r="D353" s="23">
        <v>2806.77</v>
      </c>
      <c r="E353" s="23">
        <v>2966.9</v>
      </c>
      <c r="F353" s="23">
        <v>2797.12</v>
      </c>
      <c r="G353" s="20">
        <f t="shared" si="52"/>
        <v>3268.2440000000001</v>
      </c>
      <c r="H353" s="20">
        <f t="shared" si="44"/>
        <v>3626.4286666666662</v>
      </c>
      <c r="I353" s="112">
        <f t="shared" si="53"/>
        <v>-9.2203642078131254E-2</v>
      </c>
      <c r="J353" s="38" t="str">
        <f t="shared" si="45"/>
        <v>X</v>
      </c>
      <c r="K353" s="17" t="str">
        <f>IF(OR(AND(J352="N",OR(I352&lt;R$2308,AND(I352&gt;R$2306, I352&lt;R$2305))), AND(J352="X", OR(I352&lt;R$2314, AND(I352&lt;R$2311,I352&gt;R$2312)))),"no","yes")</f>
        <v>no</v>
      </c>
      <c r="O353" s="146">
        <f t="shared" si="48"/>
        <v>5.7051343715373903E-2</v>
      </c>
      <c r="P353" s="146">
        <f t="shared" si="49"/>
        <v>-5.7051343715373903E-2</v>
      </c>
      <c r="Q353" s="86">
        <f t="shared" si="38"/>
        <v>1.7999999999999999E-2</v>
      </c>
      <c r="R353" s="39">
        <f>(SUM(C334:C352)+Q353*SUM(C334:C352))/(19-Q353)*(1-J$2305)</f>
        <v>3346.3883489621749</v>
      </c>
      <c r="S353" s="39">
        <f>(SUM(C334:C352)+Q353*SUM(C334:C352))/(19-Q353)*(1+J$2305)</f>
        <v>3346.3883489621749</v>
      </c>
      <c r="T353" s="17">
        <f>IF(AND(K353="no",R353&lt;E353, R353&gt;F353,J$2308="yes"),MAX(R353*(1-J$2306),F353)/D353-1,IF(AND(K353="yes",S353&gt;F353, S353&lt;E353,J$2307="yes"),1-MIN(S353*(1+J$2306),E353)/D353,0))</f>
        <v>0</v>
      </c>
      <c r="U353" s="6">
        <f t="shared" si="39"/>
        <v>0</v>
      </c>
      <c r="V353" s="66">
        <f t="shared" si="40"/>
        <v>1.1010877009068787</v>
      </c>
      <c r="W353" s="6">
        <f t="shared" si="41"/>
        <v>5.7051343715373903E-2</v>
      </c>
      <c r="X353" s="17">
        <f>V353/MAX(V$240:V353)-1</f>
        <v>-5.8886736425360353E-2</v>
      </c>
      <c r="Z353" s="66">
        <f t="shared" si="42"/>
        <v>1.8164575734619357</v>
      </c>
      <c r="AA353" s="6">
        <f t="shared" si="43"/>
        <v>5.7051343715373903E-2</v>
      </c>
      <c r="AB353" s="17">
        <f>Z353/MAX(Z$240:Z353)-1</f>
        <v>-2.5683801241991211E-2</v>
      </c>
    </row>
    <row r="354" spans="1:29" x14ac:dyDescent="0.25">
      <c r="A354" s="18" t="s">
        <v>249</v>
      </c>
      <c r="B354" s="72">
        <v>39625</v>
      </c>
      <c r="C354" s="23">
        <v>3003.3</v>
      </c>
      <c r="D354" s="23">
        <v>2966.9</v>
      </c>
      <c r="E354" s="23">
        <v>3041.37</v>
      </c>
      <c r="F354" s="23">
        <v>2939.86</v>
      </c>
      <c r="G354" s="20">
        <f t="shared" si="52"/>
        <v>3226.0459999999998</v>
      </c>
      <c r="H354" s="20">
        <f t="shared" si="44"/>
        <v>3605.792833333333</v>
      </c>
      <c r="I354" s="112">
        <f t="shared" si="53"/>
        <v>-6.904613263419046E-2</v>
      </c>
      <c r="J354" s="38" t="str">
        <f t="shared" si="45"/>
        <v>X</v>
      </c>
      <c r="K354" s="17" t="str">
        <f>IF(OR(AND(J353="N",OR(I353&lt;R$2308,AND(I353&gt;R$2306, I353&lt;R$2305))), AND(J353="X", OR(I353&lt;R$2314, AND(I353&lt;R$2311,I353&gt;R$2312)))),"no","yes")</f>
        <v>yes</v>
      </c>
      <c r="O354" s="146">
        <f t="shared" si="48"/>
        <v>1.2268697967575681E-2</v>
      </c>
      <c r="P354" s="146">
        <f t="shared" si="49"/>
        <v>-1.2268697967575681E-2</v>
      </c>
      <c r="Q354" s="86">
        <f t="shared" si="38"/>
        <v>1.7999999999999999E-2</v>
      </c>
      <c r="R354" s="39">
        <f>(SUM(C335:C353)+Q354*SUM(C335:C353))/(19-Q354)*(1-J$2305)</f>
        <v>3299.1748582867976</v>
      </c>
      <c r="S354" s="39">
        <f>(SUM(C335:C353)+Q354*SUM(C335:C353))/(19-Q354)*(1+J$2305)</f>
        <v>3299.1748582867976</v>
      </c>
      <c r="T354" s="17">
        <f>IF(AND(K354="no",R354&lt;E354, R354&gt;F354,J$2308="yes"),MAX(R354*(1-J$2306),F354)/D354-1,IF(AND(K354="yes",S354&gt;F354, S354&lt;E354,J$2307="yes"),1-MIN(S354*(1+J$2306),E354)/D354,0))</f>
        <v>0</v>
      </c>
      <c r="U354" s="6">
        <f t="shared" si="39"/>
        <v>0</v>
      </c>
      <c r="V354" s="66">
        <f t="shared" si="40"/>
        <v>1.1010877009068787</v>
      </c>
      <c r="W354" s="6">
        <f t="shared" si="41"/>
        <v>0</v>
      </c>
      <c r="X354" s="17">
        <f>V354/MAX(V$240:V354)-1</f>
        <v>-5.8886736425360353E-2</v>
      </c>
      <c r="Z354" s="66">
        <f t="shared" si="42"/>
        <v>1.7941720041222158</v>
      </c>
      <c r="AA354" s="6">
        <f t="shared" si="43"/>
        <v>-1.2268697967575681E-2</v>
      </c>
      <c r="AB354" s="17">
        <f>Z354/MAX(Z$240:Z354)-1</f>
        <v>-3.7637392409469728E-2</v>
      </c>
    </row>
    <row r="355" spans="1:29" x14ac:dyDescent="0.25">
      <c r="A355" s="18" t="s">
        <v>249</v>
      </c>
      <c r="B355" s="72">
        <v>39626</v>
      </c>
      <c r="C355" s="23">
        <v>2792.71</v>
      </c>
      <c r="D355" s="23">
        <v>3003.3</v>
      </c>
      <c r="E355" s="23">
        <v>2920.11</v>
      </c>
      <c r="F355" s="23">
        <v>2762.19</v>
      </c>
      <c r="G355" s="20">
        <f t="shared" si="52"/>
        <v>3178.2205000000004</v>
      </c>
      <c r="H355" s="20">
        <f t="shared" si="44"/>
        <v>3584.9363333333331</v>
      </c>
      <c r="I355" s="112">
        <f t="shared" si="53"/>
        <v>-0.12129759404673157</v>
      </c>
      <c r="J355" s="38" t="str">
        <f t="shared" si="45"/>
        <v>X</v>
      </c>
      <c r="K355" s="17" t="str">
        <f>IF(OR(AND(J354="N",OR(I354&lt;R$2308,AND(I354&gt;R$2306, I354&lt;R$2305))), AND(J354="X", OR(I354&lt;R$2314, AND(I354&lt;R$2311,I354&gt;R$2312)))),"no","yes")</f>
        <v>yes</v>
      </c>
      <c r="O355" s="146">
        <f t="shared" si="48"/>
        <v>-7.0119535177970982E-2</v>
      </c>
      <c r="P355" s="146">
        <f t="shared" si="49"/>
        <v>7.0119535177970982E-2</v>
      </c>
      <c r="Q355" s="86">
        <f t="shared" si="38"/>
        <v>1.7999999999999999E-2</v>
      </c>
      <c r="R355" s="39">
        <f>(SUM(C336:C354)+Q355*SUM(C336:C354))/(19-Q355)*(1-J$2305)</f>
        <v>3259.1713518069755</v>
      </c>
      <c r="S355" s="39">
        <f>(SUM(C336:C354)+Q355*SUM(C336:C354))/(19-Q355)*(1+J$2305)</f>
        <v>3259.1713518069755</v>
      </c>
      <c r="T355" s="17">
        <f>IF(AND(K355="no",R355&lt;E355, R355&gt;F355,J$2308="yes"),MAX(R355*(1-J$2306),F355)/D355-1,IF(AND(K355="yes",S355&gt;F355, S355&lt;E355,J$2307="yes"),1-MIN(S355*(1+J$2306),E355)/D355,0))</f>
        <v>0</v>
      </c>
      <c r="U355" s="6">
        <f t="shared" si="39"/>
        <v>0</v>
      </c>
      <c r="V355" s="66">
        <f t="shared" si="40"/>
        <v>1.1010877009068787</v>
      </c>
      <c r="W355" s="6">
        <f t="shared" si="41"/>
        <v>0</v>
      </c>
      <c r="X355" s="17">
        <f>V355/MAX(V$240:V355)-1</f>
        <v>-5.8886736425360353E-2</v>
      </c>
      <c r="Z355" s="66">
        <f t="shared" si="42"/>
        <v>1.919978511080594</v>
      </c>
      <c r="AA355" s="6">
        <f t="shared" si="43"/>
        <v>7.0119535177970871E-2</v>
      </c>
      <c r="AB355" s="17">
        <f>Z355/MAX(Z$240:Z355)-1</f>
        <v>0</v>
      </c>
    </row>
    <row r="356" spans="1:29" x14ac:dyDescent="0.25">
      <c r="A356" s="18" t="s">
        <v>249</v>
      </c>
      <c r="B356" s="72">
        <v>39629</v>
      </c>
      <c r="C356" s="23">
        <v>2813.72</v>
      </c>
      <c r="D356" s="23">
        <v>2792.71</v>
      </c>
      <c r="E356" s="23">
        <v>2838.18</v>
      </c>
      <c r="F356" s="23">
        <v>2737.75</v>
      </c>
      <c r="G356" s="20">
        <f t="shared" si="52"/>
        <v>3131.1250000000005</v>
      </c>
      <c r="H356" s="20">
        <f t="shared" si="44"/>
        <v>3570.0938333333334</v>
      </c>
      <c r="I356" s="112">
        <f t="shared" si="53"/>
        <v>-0.10137091301049961</v>
      </c>
      <c r="J356" s="38" t="str">
        <f t="shared" si="45"/>
        <v>X</v>
      </c>
      <c r="K356" s="17" t="str">
        <f>IF(OR(AND(J355="N",OR(I355&lt;R$2308,AND(I355&gt;R$2306, I355&lt;R$2305))), AND(J355="X", OR(I355&lt;R$2314, AND(I355&lt;R$2311,I355&gt;R$2312)))),"no","yes")</f>
        <v>yes</v>
      </c>
      <c r="O356" s="146">
        <f t="shared" si="48"/>
        <v>7.5231585091182218E-3</v>
      </c>
      <c r="P356" s="146">
        <f t="shared" si="49"/>
        <v>-7.5231585091182218E-3</v>
      </c>
      <c r="Q356" s="86">
        <f t="shared" si="38"/>
        <v>1.7999999999999999E-2</v>
      </c>
      <c r="R356" s="39">
        <f>(SUM(C337:C355)+Q356*SUM(C337:C355))/(19-Q356)*(1-J$2305)</f>
        <v>3207.5301885997269</v>
      </c>
      <c r="S356" s="39">
        <f>(SUM(C337:C355)+Q356*SUM(C337:C355))/(19-Q356)*(1+J$2305)</f>
        <v>3207.5301885997269</v>
      </c>
      <c r="T356" s="17">
        <f>IF(AND(K356="no",R356&lt;E356, R356&gt;F356,J$2308="yes"),MAX(R356*(1-J$2306),F356)/D356-1,IF(AND(K356="yes",S356&gt;F356, S356&lt;E356,J$2307="yes"),1-MIN(S356*(1+J$2306),E356)/D356,0))</f>
        <v>0</v>
      </c>
      <c r="U356" s="6">
        <f t="shared" si="39"/>
        <v>0</v>
      </c>
      <c r="V356" s="66">
        <f t="shared" si="40"/>
        <v>1.1010877009068787</v>
      </c>
      <c r="W356" s="6">
        <f t="shared" si="41"/>
        <v>0</v>
      </c>
      <c r="X356" s="17">
        <f>V356/MAX(V$240:V356)-1</f>
        <v>-5.8886736425360353E-2</v>
      </c>
      <c r="Z356" s="66">
        <f t="shared" si="42"/>
        <v>1.9055342084076339</v>
      </c>
      <c r="AA356" s="6">
        <f t="shared" si="43"/>
        <v>-7.5231585091182218E-3</v>
      </c>
      <c r="AB356" s="17">
        <f>Z356/MAX(Z$240:Z356)-1</f>
        <v>-7.5231585091182218E-3</v>
      </c>
    </row>
    <row r="357" spans="1:29" x14ac:dyDescent="0.25">
      <c r="A357" s="18" t="s">
        <v>249</v>
      </c>
      <c r="B357" s="72">
        <v>39630</v>
      </c>
      <c r="C357" s="23">
        <v>2765.06</v>
      </c>
      <c r="D357" s="23">
        <v>2813.72</v>
      </c>
      <c r="E357" s="23">
        <v>2831.91</v>
      </c>
      <c r="F357" s="23">
        <v>2741.11</v>
      </c>
      <c r="G357" s="20">
        <f t="shared" si="52"/>
        <v>3079.9705000000004</v>
      </c>
      <c r="H357" s="20">
        <f t="shared" si="44"/>
        <v>3557.8361666666669</v>
      </c>
      <c r="I357" s="112">
        <f t="shared" si="53"/>
        <v>-0.10224464812244161</v>
      </c>
      <c r="J357" s="38" t="str">
        <f t="shared" si="45"/>
        <v>X</v>
      </c>
      <c r="K357" s="17" t="str">
        <f>IF(OR(AND(J356="N",OR(I356&lt;R$2308,AND(I356&gt;R$2306, I356&lt;R$2305))), AND(J356="X", OR(I356&lt;R$2314, AND(I356&lt;R$2311,I356&gt;R$2312)))),"no","yes")</f>
        <v>yes</v>
      </c>
      <c r="O357" s="146">
        <f t="shared" si="48"/>
        <v>-1.7293831653469427E-2</v>
      </c>
      <c r="P357" s="146">
        <f t="shared" si="49"/>
        <v>1.7293831653469427E-2</v>
      </c>
      <c r="Q357" s="86">
        <f t="shared" si="38"/>
        <v>1.7999999999999999E-2</v>
      </c>
      <c r="R357" s="39">
        <f>(SUM(C338:C356)+Q357*SUM(C338:C356))/(19-Q357)*(1-J$2305)</f>
        <v>3155.2717469181339</v>
      </c>
      <c r="S357" s="39">
        <f>(SUM(C338:C356)+Q357*SUM(C338:C356))/(19-Q357)*(1+J$2305)</f>
        <v>3155.2717469181339</v>
      </c>
      <c r="T357" s="17">
        <f>IF(AND(K357="no",R357&lt;E357, R357&gt;F357,J$2308="yes"),MAX(R357*(1-J$2306),F357)/D357-1,IF(AND(K357="yes",S357&gt;F357, S357&lt;E357,J$2307="yes"),1-MIN(S357*(1+J$2306),E357)/D357,0))</f>
        <v>0</v>
      </c>
      <c r="U357" s="6">
        <f t="shared" si="39"/>
        <v>0</v>
      </c>
      <c r="V357" s="66">
        <f t="shared" si="40"/>
        <v>1.1010877009068787</v>
      </c>
      <c r="W357" s="6">
        <f t="shared" si="41"/>
        <v>0</v>
      </c>
      <c r="X357" s="17">
        <f>V357/MAX(V$240:V357)-1</f>
        <v>-5.8886736425360353E-2</v>
      </c>
      <c r="Z357" s="66">
        <f t="shared" si="42"/>
        <v>1.9384881962177627</v>
      </c>
      <c r="AA357" s="6">
        <f t="shared" si="43"/>
        <v>1.7293831653469427E-2</v>
      </c>
      <c r="AB357" s="17">
        <f>Z357/MAX(Z$240:Z357)-1</f>
        <v>0</v>
      </c>
    </row>
    <row r="358" spans="1:29" x14ac:dyDescent="0.25">
      <c r="A358" s="18" t="s">
        <v>249</v>
      </c>
      <c r="B358" s="72">
        <v>39631</v>
      </c>
      <c r="C358" s="23">
        <v>2811.23</v>
      </c>
      <c r="D358" s="23">
        <v>2765.06</v>
      </c>
      <c r="E358" s="23">
        <v>2848.63</v>
      </c>
      <c r="F358" s="23">
        <v>2754.69</v>
      </c>
      <c r="G358" s="20">
        <f t="shared" si="52"/>
        <v>3031.9769999999999</v>
      </c>
      <c r="H358" s="20">
        <f t="shared" si="44"/>
        <v>3544.8773333333334</v>
      </c>
      <c r="I358" s="112">
        <f t="shared" si="53"/>
        <v>-7.2806291076746299E-2</v>
      </c>
      <c r="J358" s="38" t="str">
        <f t="shared" si="45"/>
        <v>X</v>
      </c>
      <c r="K358" s="17" t="str">
        <f>IF(OR(AND(J357="N",OR(I357&lt;R$2308,AND(I357&gt;R$2306, I357&lt;R$2305))), AND(J357="X", OR(I357&lt;R$2314, AND(I357&lt;R$2311,I357&gt;R$2312)))),"no","yes")</f>
        <v>yes</v>
      </c>
      <c r="O358" s="146">
        <f t="shared" si="48"/>
        <v>1.6697648513956276E-2</v>
      </c>
      <c r="P358" s="146">
        <f t="shared" si="49"/>
        <v>-1.6697648513956276E-2</v>
      </c>
      <c r="Q358" s="86">
        <f t="shared" si="38"/>
        <v>1.7999999999999999E-2</v>
      </c>
      <c r="R358" s="39">
        <f>(SUM(C339:C357)+Q358*SUM(C339:C357))/(19-Q358)*(1-J$2305)</f>
        <v>3101.3180686966598</v>
      </c>
      <c r="S358" s="39">
        <f>(SUM(C339:C357)+Q358*SUM(C339:C357))/(19-Q358)*(1+J$2305)</f>
        <v>3101.3180686966598</v>
      </c>
      <c r="T358" s="17">
        <f>IF(AND(K358="no",R358&lt;E358, R358&gt;F358,J$2308="yes"),MAX(R358*(1-J$2306),F358)/D358-1,IF(AND(K358="yes",S358&gt;F358, S358&lt;E358,J$2307="yes"),1-MIN(S358*(1+J$2306),E358)/D358,0))</f>
        <v>0</v>
      </c>
      <c r="U358" s="6">
        <f t="shared" si="39"/>
        <v>0</v>
      </c>
      <c r="V358" s="66">
        <f t="shared" si="40"/>
        <v>1.1010877009068787</v>
      </c>
      <c r="W358" s="6">
        <f t="shared" si="41"/>
        <v>0</v>
      </c>
      <c r="X358" s="17">
        <f>V358/MAX(V$240:V358)-1</f>
        <v>-5.8886736425360353E-2</v>
      </c>
      <c r="Z358" s="66">
        <f t="shared" si="42"/>
        <v>1.9061200016688653</v>
      </c>
      <c r="AA358" s="6">
        <f t="shared" si="43"/>
        <v>-1.6697648513956276E-2</v>
      </c>
      <c r="AB358" s="17">
        <f>Z358/MAX(Z$240:Z358)-1</f>
        <v>-1.6697648513956276E-2</v>
      </c>
    </row>
    <row r="359" spans="1:29" x14ac:dyDescent="0.25">
      <c r="A359" s="18" t="s">
        <v>249</v>
      </c>
      <c r="B359" s="72">
        <v>39632</v>
      </c>
      <c r="C359" s="23">
        <v>2941.52</v>
      </c>
      <c r="D359" s="23">
        <v>2811.23</v>
      </c>
      <c r="E359" s="23">
        <v>2973.38</v>
      </c>
      <c r="F359" s="23">
        <v>2742.74</v>
      </c>
      <c r="G359" s="20">
        <f t="shared" si="52"/>
        <v>2993.8490000000002</v>
      </c>
      <c r="H359" s="20">
        <f t="shared" si="44"/>
        <v>3530.1964999999996</v>
      </c>
      <c r="I359" s="112">
        <f t="shared" si="53"/>
        <v>-1.7478837443037465E-2</v>
      </c>
      <c r="J359" s="38" t="str">
        <f t="shared" si="45"/>
        <v>X</v>
      </c>
      <c r="K359" s="17" t="str">
        <f>IF(OR(AND(J358="N",OR(I358&lt;R$2308,AND(I358&gt;R$2306, I358&lt;R$2305))), AND(J358="X", OR(I358&lt;R$2314, AND(I358&lt;R$2311,I358&gt;R$2312)))),"no","yes")</f>
        <v>yes</v>
      </c>
      <c r="O359" s="146">
        <f t="shared" si="48"/>
        <v>4.6346261245077791E-2</v>
      </c>
      <c r="P359" s="146">
        <f t="shared" si="49"/>
        <v>-4.6346261245077791E-2</v>
      </c>
      <c r="Q359" s="86">
        <f t="shared" si="38"/>
        <v>1.7999999999999999E-2</v>
      </c>
      <c r="R359" s="39">
        <f>(SUM(C340:C358)+Q359*SUM(C340:C358))/(19-Q359)*(1-J$2305)</f>
        <v>3053.4347423875251</v>
      </c>
      <c r="S359" s="39">
        <f>(SUM(C340:C358)+Q359*SUM(C340:C358))/(19-Q359)*(1+J$2305)</f>
        <v>3053.4347423875251</v>
      </c>
      <c r="T359" s="17">
        <f>IF(AND(K359="no",R359&lt;E359, R359&gt;F359,J$2308="yes"),MAX(R359*(1-J$2306),F359)/D359-1,IF(AND(K359="yes",S359&gt;F359, S359&lt;E359,J$2307="yes"),1-MIN(S359*(1+J$2306),E359)/D359,0))</f>
        <v>0</v>
      </c>
      <c r="U359" s="6">
        <f t="shared" si="39"/>
        <v>0</v>
      </c>
      <c r="V359" s="66">
        <f t="shared" si="40"/>
        <v>1.1010877009068787</v>
      </c>
      <c r="W359" s="6">
        <f t="shared" si="41"/>
        <v>0</v>
      </c>
      <c r="X359" s="17">
        <f>V359/MAX(V$240:V359)-1</f>
        <v>-5.8886736425360353E-2</v>
      </c>
      <c r="Z359" s="66">
        <f t="shared" si="42"/>
        <v>1.817778466107052</v>
      </c>
      <c r="AA359" s="6">
        <f t="shared" si="43"/>
        <v>-4.6346261245077791E-2</v>
      </c>
      <c r="AB359" s="17">
        <f>Z359/MAX(Z$240:Z359)-1</f>
        <v>-6.2270036178827759E-2</v>
      </c>
    </row>
    <row r="360" spans="1:29" x14ac:dyDescent="0.25">
      <c r="A360" s="18" t="s">
        <v>249</v>
      </c>
      <c r="B360" s="72">
        <v>39633</v>
      </c>
      <c r="C360" s="23">
        <v>2941.09</v>
      </c>
      <c r="D360" s="23">
        <v>2941.52</v>
      </c>
      <c r="E360" s="23">
        <v>2979.8</v>
      </c>
      <c r="F360" s="23">
        <v>2913.2</v>
      </c>
      <c r="G360" s="20">
        <f t="shared" si="52"/>
        <v>2958.029</v>
      </c>
      <c r="H360" s="20">
        <f t="shared" si="44"/>
        <v>3514.0679999999993</v>
      </c>
      <c r="I360" s="112">
        <f t="shared" si="53"/>
        <v>-5.72644825321178E-3</v>
      </c>
      <c r="J360" s="38" t="str">
        <f t="shared" si="45"/>
        <v>X</v>
      </c>
      <c r="K360" s="17" t="str">
        <f>IF(OR(AND(J359="N",OR(I359&lt;R$2308,AND(I359&gt;R$2306, I359&lt;R$2305))), AND(J359="X", OR(I359&lt;R$2314, AND(I359&lt;R$2311,I359&gt;R$2312)))),"no","yes")</f>
        <v>yes</v>
      </c>
      <c r="O360" s="146">
        <f t="shared" si="48"/>
        <v>-1.4618292583423731E-4</v>
      </c>
      <c r="P360" s="146">
        <f t="shared" si="49"/>
        <v>1.4618292583423731E-4</v>
      </c>
      <c r="Q360" s="86">
        <f t="shared" si="38"/>
        <v>1.7999999999999999E-2</v>
      </c>
      <c r="R360" s="39">
        <f>(SUM(C341:C359)+Q360*SUM(C341:C359))/(19-Q360)*(1-J$2305)</f>
        <v>3015.0374470551046</v>
      </c>
      <c r="S360" s="39">
        <f>(SUM(C341:C359)+Q360*SUM(C341:C359))/(19-Q360)*(1+J$2305)</f>
        <v>3015.0374470551046</v>
      </c>
      <c r="T360" s="17">
        <f>IF(AND(K360="no",R360&lt;E360, R360&gt;F360,J$2308="yes"),MAX(R360*(1-J$2306),F360)/D360-1,IF(AND(K360="yes",S360&gt;F360, S360&lt;E360,J$2307="yes"),1-MIN(S360*(1+J$2306),E360)/D360,0))</f>
        <v>0</v>
      </c>
      <c r="U360" s="6">
        <f t="shared" si="39"/>
        <v>0</v>
      </c>
      <c r="V360" s="66">
        <f t="shared" si="40"/>
        <v>1.1010877009068787</v>
      </c>
      <c r="W360" s="6">
        <f t="shared" si="41"/>
        <v>0</v>
      </c>
      <c r="X360" s="17">
        <f>V360/MAX(V$240:V360)-1</f>
        <v>-5.8886736425360353E-2</v>
      </c>
      <c r="Y360" s="6">
        <f t="shared" ref="Y360" si="54">V360/V340-1</f>
        <v>-2.5683801241990989E-2</v>
      </c>
      <c r="Z360" s="66">
        <f t="shared" si="42"/>
        <v>1.818044194281746</v>
      </c>
      <c r="AA360" s="6">
        <f t="shared" si="43"/>
        <v>1.4618292583423731E-4</v>
      </c>
      <c r="AB360" s="17">
        <f>Z360/MAX(Z$240:Z360)-1</f>
        <v>-6.2132956069073986E-2</v>
      </c>
      <c r="AC360" s="6">
        <f t="shared" ref="AC360" si="55">Z360/Z340-1</f>
        <v>0.15875346758429631</v>
      </c>
    </row>
    <row r="361" spans="1:29" x14ac:dyDescent="0.25">
      <c r="A361" s="18" t="s">
        <v>249</v>
      </c>
      <c r="B361" s="72">
        <v>39636</v>
      </c>
      <c r="C361" s="23">
        <v>3094.85</v>
      </c>
      <c r="D361" s="23">
        <v>2941.09</v>
      </c>
      <c r="E361" s="23">
        <v>3096.27</v>
      </c>
      <c r="F361" s="23">
        <v>2948.69</v>
      </c>
      <c r="G361" s="20">
        <f t="shared" si="52"/>
        <v>2931.2755000000002</v>
      </c>
      <c r="H361" s="20">
        <f t="shared" si="44"/>
        <v>3504.0603333333329</v>
      </c>
      <c r="I361" s="112">
        <f t="shared" si="53"/>
        <v>5.5803181925410783E-2</v>
      </c>
      <c r="J361" s="38" t="str">
        <f t="shared" si="45"/>
        <v>X</v>
      </c>
      <c r="K361" s="17" t="str">
        <f>IF(OR(AND(J360="N",OR(I360&lt;R$2308,AND(I360&gt;R$2306, I360&lt;R$2305))), AND(J360="X", OR(I360&lt;R$2314, AND(I360&lt;R$2311,I360&gt;R$2312)))),"no","yes")</f>
        <v>yes</v>
      </c>
      <c r="O361" s="146">
        <f t="shared" si="48"/>
        <v>5.2279937030148549E-2</v>
      </c>
      <c r="P361" s="146">
        <f t="shared" si="49"/>
        <v>-5.2279937030148549E-2</v>
      </c>
      <c r="Q361" s="86">
        <f t="shared" si="38"/>
        <v>1.7999999999999999E-2</v>
      </c>
      <c r="R361" s="39">
        <f>(SUM(C342:C360)+Q361*SUM(C342:C360))/(19-Q361)*(1-J$2305)</f>
        <v>2978.0956632599309</v>
      </c>
      <c r="S361" s="39">
        <f>(SUM(C342:C360)+Q361*SUM(C342:C360))/(19-Q361)*(1+J$2305)</f>
        <v>2978.0956632599309</v>
      </c>
      <c r="T361" s="17">
        <f>IF(AND(K361="no",R361&lt;E361, R361&gt;F361,J$2308="yes"),MAX(R361*(1-J$2306),F361)/D361-1,IF(AND(K361="yes",S361&gt;F361, S361&lt;E361,J$2307="yes"),1-MIN(S361*(1+J$2306),E361)/D361,0))</f>
        <v>-1.2582295427862045E-2</v>
      </c>
      <c r="U361" s="6">
        <f t="shared" si="39"/>
        <v>3.9697641602286504E-2</v>
      </c>
      <c r="V361" s="66">
        <f t="shared" si="40"/>
        <v>1.1010877009068787</v>
      </c>
      <c r="W361" s="6">
        <f t="shared" si="41"/>
        <v>0</v>
      </c>
      <c r="X361" s="17">
        <f>V361/MAX(V$240:V361)-1</f>
        <v>-5.8886736425360353E-2</v>
      </c>
      <c r="Z361" s="66">
        <f t="shared" si="42"/>
        <v>1.7951690251283836</v>
      </c>
      <c r="AA361" s="6">
        <f t="shared" si="43"/>
        <v>-1.2582295427862045E-2</v>
      </c>
      <c r="AB361" s="17">
        <f>Z361/MAX(Z$240:Z361)-1</f>
        <v>-7.3933476287868616E-2</v>
      </c>
    </row>
    <row r="362" spans="1:29" x14ac:dyDescent="0.25">
      <c r="A362" s="18" t="s">
        <v>249</v>
      </c>
      <c r="B362" s="72">
        <v>39637</v>
      </c>
      <c r="C362" s="23">
        <v>3142.32</v>
      </c>
      <c r="D362" s="23">
        <v>3094.85</v>
      </c>
      <c r="E362" s="23">
        <v>3154.27</v>
      </c>
      <c r="F362" s="23">
        <v>3044.67</v>
      </c>
      <c r="G362" s="20">
        <f t="shared" si="52"/>
        <v>2922.7519999999995</v>
      </c>
      <c r="H362" s="20">
        <f t="shared" si="44"/>
        <v>3493.0413333333336</v>
      </c>
      <c r="I362" s="112">
        <f t="shared" si="53"/>
        <v>7.512371901550341E-2</v>
      </c>
      <c r="J362" s="38" t="str">
        <f t="shared" si="45"/>
        <v>X</v>
      </c>
      <c r="K362" s="17" t="str">
        <f>IF(OR(AND(J361="N",OR(I361&lt;R$2308,AND(I361&gt;R$2306, I361&lt;R$2305))), AND(J361="X", OR(I361&lt;R$2314, AND(I361&lt;R$2311,I361&gt;R$2312)))),"no","yes")</f>
        <v>no</v>
      </c>
      <c r="O362" s="146">
        <f t="shared" si="48"/>
        <v>1.5338384735932298E-2</v>
      </c>
      <c r="P362" s="146">
        <f t="shared" si="49"/>
        <v>-1.5338384735932298E-2</v>
      </c>
      <c r="Q362" s="86">
        <f t="shared" si="38"/>
        <v>1.7999999999999999E-2</v>
      </c>
      <c r="R362" s="39">
        <f>(SUM(C343:C361)+Q362*SUM(C343:C361))/(19-Q362)*(1-J$2305)</f>
        <v>2966.4075945632703</v>
      </c>
      <c r="S362" s="39">
        <f>(SUM(C343:C361)+Q362*SUM(C343:C361))/(19-Q362)*(1+J$2305)</f>
        <v>2966.4075945632703</v>
      </c>
      <c r="T362" s="17">
        <f>IF(AND(K362="no",R362&lt;E362, R362&gt;F362,J$2308="yes"),MAX(R362*(1-J$2306),F362)/D362-1,IF(AND(K362="yes",S362&gt;F362, S362&lt;E362,J$2307="yes"),1-MIN(S362*(1+J$2306),E362)/D362,0))</f>
        <v>0</v>
      </c>
      <c r="U362" s="6">
        <f t="shared" si="39"/>
        <v>0</v>
      </c>
      <c r="V362" s="66">
        <f t="shared" si="40"/>
        <v>1.1179766076913915</v>
      </c>
      <c r="W362" s="6">
        <f t="shared" si="41"/>
        <v>1.5338384735932298E-2</v>
      </c>
      <c r="X362" s="17">
        <f>V362/MAX(V$240:V362)-1</f>
        <v>-4.4451579108563677E-2</v>
      </c>
      <c r="Z362" s="66">
        <f t="shared" si="42"/>
        <v>1.8227040183018313</v>
      </c>
      <c r="AA362" s="6">
        <f t="shared" si="43"/>
        <v>1.5338384735932298E-2</v>
      </c>
      <c r="AB362" s="17">
        <f>Z362/MAX(Z$240:Z362)-1</f>
        <v>-5.9729111656104505E-2</v>
      </c>
    </row>
    <row r="363" spans="1:29" x14ac:dyDescent="0.25">
      <c r="A363" s="18" t="s">
        <v>249</v>
      </c>
      <c r="B363" s="72">
        <v>39638</v>
      </c>
      <c r="C363" s="23">
        <v>3226.15</v>
      </c>
      <c r="D363" s="23">
        <v>3142.32</v>
      </c>
      <c r="E363" s="23">
        <v>3226.2</v>
      </c>
      <c r="F363" s="23">
        <v>3146.74</v>
      </c>
      <c r="G363" s="20">
        <f t="shared" si="52"/>
        <v>2922.7134999999998</v>
      </c>
      <c r="H363" s="20">
        <f t="shared" si="44"/>
        <v>3482.4378333333329</v>
      </c>
      <c r="I363" s="112">
        <f t="shared" si="53"/>
        <v>0.10382013153187963</v>
      </c>
      <c r="J363" s="38" t="str">
        <f t="shared" si="45"/>
        <v>X</v>
      </c>
      <c r="K363" s="17" t="str">
        <f>IF(OR(AND(J362="N",OR(I362&lt;R$2308,AND(I362&gt;R$2306, I362&lt;R$2305))), AND(J362="X", OR(I362&lt;R$2314, AND(I362&lt;R$2311,I362&gt;R$2312)))),"no","yes")</f>
        <v>no</v>
      </c>
      <c r="O363" s="146">
        <f t="shared" si="48"/>
        <v>2.6677741286692536E-2</v>
      </c>
      <c r="P363" s="146">
        <f t="shared" si="49"/>
        <v>-2.6677741286692536E-2</v>
      </c>
      <c r="Q363" s="86">
        <f t="shared" si="38"/>
        <v>1.7999999999999999E-2</v>
      </c>
      <c r="R363" s="39">
        <f>(SUM(C344:C362)+Q363*SUM(C344:C362))/(19-Q363)*(1-J$2305)</f>
        <v>2961.8705173322096</v>
      </c>
      <c r="S363" s="39">
        <f>(SUM(C344:C362)+Q363*SUM(C344:C362))/(19-Q363)*(1+J$2305)</f>
        <v>2961.8705173322096</v>
      </c>
      <c r="T363" s="17">
        <f>IF(AND(K363="no",R363&lt;E363, R363&gt;F363,J$2308="yes"),MAX(R363*(1-J$2306),F363)/D363-1,IF(AND(K363="yes",S363&gt;F363, S363&lt;E363,J$2307="yes"),1-MIN(S363*(1+J$2306),E363)/D363,0))</f>
        <v>0</v>
      </c>
      <c r="U363" s="6">
        <f t="shared" si="39"/>
        <v>0</v>
      </c>
      <c r="V363" s="66">
        <f t="shared" si="40"/>
        <v>1.1478016983959567</v>
      </c>
      <c r="W363" s="6">
        <f t="shared" si="41"/>
        <v>2.6677741286692536E-2</v>
      </c>
      <c r="X363" s="17">
        <f>V363/MAX(V$240:V363)-1</f>
        <v>-1.8959705549114303E-2</v>
      </c>
      <c r="Z363" s="66">
        <f t="shared" si="42"/>
        <v>1.8713296445443024</v>
      </c>
      <c r="AA363" s="6">
        <f t="shared" si="43"/>
        <v>2.6677741286692536E-2</v>
      </c>
      <c r="AB363" s="17">
        <f>Z363/MAX(Z$240:Z363)-1</f>
        <v>-3.4644808157457518E-2</v>
      </c>
    </row>
    <row r="364" spans="1:29" x14ac:dyDescent="0.25">
      <c r="A364" s="18" t="s">
        <v>249</v>
      </c>
      <c r="B364" s="72">
        <v>39639</v>
      </c>
      <c r="C364" s="23">
        <v>3152.49</v>
      </c>
      <c r="D364" s="23">
        <v>3226.15</v>
      </c>
      <c r="E364" s="23">
        <v>3264.02</v>
      </c>
      <c r="F364" s="23">
        <v>3152.49</v>
      </c>
      <c r="G364" s="20">
        <f t="shared" si="52"/>
        <v>2920.4610000000002</v>
      </c>
      <c r="H364" s="20">
        <f t="shared" si="44"/>
        <v>3474.8589999999995</v>
      </c>
      <c r="I364" s="112">
        <f t="shared" si="53"/>
        <v>7.9449443084499194E-2</v>
      </c>
      <c r="J364" s="38" t="str">
        <f t="shared" si="45"/>
        <v>X</v>
      </c>
      <c r="K364" s="17" t="str">
        <f>IF(OR(AND(J363="N",OR(I363&lt;R$2308,AND(I363&gt;R$2306, I363&lt;R$2305))), AND(J363="X", OR(I363&lt;R$2314, AND(I363&lt;R$2311,I363&gt;R$2312)))),"no","yes")</f>
        <v>yes</v>
      </c>
      <c r="O364" s="146">
        <f t="shared" si="48"/>
        <v>-2.2832168374068207E-2</v>
      </c>
      <c r="P364" s="146">
        <f t="shared" si="49"/>
        <v>2.2832168374068207E-2</v>
      </c>
      <c r="Q364" s="86">
        <f t="shared" si="38"/>
        <v>1.7999999999999999E-2</v>
      </c>
      <c r="R364" s="39">
        <f>(SUM(C345:C363)+Q364*SUM(C345:C363))/(19-Q364)*(1-J$2305)</f>
        <v>2963.4048646085771</v>
      </c>
      <c r="S364" s="39">
        <f>(SUM(C345:C363)+Q364*SUM(C345:C363))/(19-Q364)*(1+J$2305)</f>
        <v>2963.4048646085771</v>
      </c>
      <c r="T364" s="17">
        <f>IF(AND(K364="no",R364&lt;E364, R364&gt;F364,J$2308="yes"),MAX(R364*(1-J$2306),F364)/D364-1,IF(AND(K364="yes",S364&gt;F364, S364&lt;E364,J$2307="yes"),1-MIN(S364*(1+J$2306),E364)/D364,0))</f>
        <v>0</v>
      </c>
      <c r="U364" s="6">
        <f t="shared" si="39"/>
        <v>0</v>
      </c>
      <c r="V364" s="66">
        <f t="shared" si="40"/>
        <v>1.1478016983959567</v>
      </c>
      <c r="W364" s="6">
        <f t="shared" si="41"/>
        <v>0</v>
      </c>
      <c r="X364" s="17">
        <f>V364/MAX(V$240:V364)-1</f>
        <v>-1.8959705549114303E-2</v>
      </c>
      <c r="Z364" s="66">
        <f t="shared" si="42"/>
        <v>1.9140561580719231</v>
      </c>
      <c r="AA364" s="6">
        <f t="shared" si="43"/>
        <v>2.2832168374068207E-2</v>
      </c>
      <c r="AB364" s="17">
        <f>Z364/MAX(Z$240:Z364)-1</f>
        <v>-1.2603655876527675E-2</v>
      </c>
    </row>
    <row r="365" spans="1:29" x14ac:dyDescent="0.25">
      <c r="A365" s="18" t="s">
        <v>249</v>
      </c>
      <c r="B365" s="72">
        <v>39640</v>
      </c>
      <c r="C365" s="23">
        <v>3132.73</v>
      </c>
      <c r="D365" s="23">
        <v>3152.49</v>
      </c>
      <c r="E365" s="23">
        <v>3167.82</v>
      </c>
      <c r="F365" s="23">
        <v>3074.05</v>
      </c>
      <c r="G365" s="20">
        <f t="shared" si="52"/>
        <v>2924.8420000000001</v>
      </c>
      <c r="H365" s="20">
        <f t="shared" si="44"/>
        <v>3465.0166666666669</v>
      </c>
      <c r="I365" s="112">
        <f t="shared" si="53"/>
        <v>7.1076659867439052E-2</v>
      </c>
      <c r="J365" s="38" t="str">
        <f t="shared" si="45"/>
        <v>X</v>
      </c>
      <c r="K365" s="17" t="str">
        <f>IF(OR(AND(J364="N",OR(I364&lt;R$2308,AND(I364&gt;R$2306, I364&lt;R$2305))), AND(J364="X", OR(I364&lt;R$2314, AND(I364&lt;R$2311,I364&gt;R$2312)))),"no","yes")</f>
        <v>no</v>
      </c>
      <c r="O365" s="146">
        <f t="shared" si="48"/>
        <v>-6.2680611199400493E-3</v>
      </c>
      <c r="P365" s="146">
        <f t="shared" si="49"/>
        <v>6.2680611199400493E-3</v>
      </c>
      <c r="Q365" s="86">
        <f t="shared" si="38"/>
        <v>1.7999999999999999E-2</v>
      </c>
      <c r="R365" s="39">
        <f>(SUM(C346:C364)+Q365*SUM(C346:C364))/(19-Q365)*(1-J$2305)</f>
        <v>2969.1636276472445</v>
      </c>
      <c r="S365" s="39">
        <f>(SUM(C346:C364)+Q365*SUM(C346:C364))/(19-Q365)*(1+J$2305)</f>
        <v>2969.1636276472445</v>
      </c>
      <c r="T365" s="17">
        <f>IF(AND(K365="no",R365&lt;E365, R365&gt;F365,J$2308="yes"),MAX(R365*(1-J$2306),F365)/D365-1,IF(AND(K365="yes",S365&gt;F365, S365&lt;E365,J$2307="yes"),1-MIN(S365*(1+J$2306),E365)/D365,0))</f>
        <v>0</v>
      </c>
      <c r="U365" s="6">
        <f t="shared" si="39"/>
        <v>0</v>
      </c>
      <c r="V365" s="66">
        <f t="shared" si="40"/>
        <v>1.1406072071968398</v>
      </c>
      <c r="W365" s="6">
        <f t="shared" si="41"/>
        <v>-6.2680611199400493E-3</v>
      </c>
      <c r="X365" s="17">
        <f>V365/MAX(V$240:V365)-1</f>
        <v>-2.5108926075856353E-2</v>
      </c>
      <c r="Z365" s="66">
        <f t="shared" si="42"/>
        <v>1.9020587370861306</v>
      </c>
      <c r="AA365" s="6">
        <f t="shared" si="43"/>
        <v>-6.2680611199400493E-3</v>
      </c>
      <c r="AB365" s="17">
        <f>Z365/MAX(Z$240:Z365)-1</f>
        <v>-1.8792716511099039E-2</v>
      </c>
    </row>
    <row r="366" spans="1:29" x14ac:dyDescent="0.25">
      <c r="A366" s="18" t="s">
        <v>249</v>
      </c>
      <c r="B366" s="72">
        <v>39643</v>
      </c>
      <c r="C366" s="23">
        <v>3198.35</v>
      </c>
      <c r="D366" s="23">
        <v>3132.73</v>
      </c>
      <c r="E366" s="23">
        <v>3198.61</v>
      </c>
      <c r="F366" s="23">
        <v>3100.04</v>
      </c>
      <c r="G366" s="20">
        <f t="shared" si="52"/>
        <v>2935.8684999999996</v>
      </c>
      <c r="H366" s="20">
        <f t="shared" si="44"/>
        <v>3457.7611666666662</v>
      </c>
      <c r="I366" s="112">
        <f t="shared" si="53"/>
        <v>8.9405060206204867E-2</v>
      </c>
      <c r="J366" s="38" t="str">
        <f t="shared" si="45"/>
        <v>X</v>
      </c>
      <c r="K366" s="17" t="str">
        <f>IF(OR(AND(J365="N",OR(I365&lt;R$2308,AND(I365&gt;R$2306, I365&lt;R$2305))), AND(J365="X", OR(I365&lt;R$2314, AND(I365&lt;R$2311,I365&gt;R$2312)))),"no","yes")</f>
        <v>no</v>
      </c>
      <c r="O366" s="146">
        <f t="shared" si="48"/>
        <v>2.0946586523575172E-2</v>
      </c>
      <c r="P366" s="146">
        <f t="shared" si="49"/>
        <v>-2.0946586523575172E-2</v>
      </c>
      <c r="Q366" s="86">
        <f t="shared" si="38"/>
        <v>1.7999999999999999E-2</v>
      </c>
      <c r="R366" s="39">
        <f>(SUM(C347:C365)+Q366*SUM(C347:C365))/(19-Q366)*(1-J$2305)</f>
        <v>2977.4714129175009</v>
      </c>
      <c r="S366" s="39">
        <f>(SUM(C347:C365)+Q366*SUM(C347:C365))/(19-Q366)*(1+J$2305)</f>
        <v>2977.4714129175009</v>
      </c>
      <c r="T366" s="17">
        <f>IF(AND(K366="no",R366&lt;E366, R366&gt;F366,J$2308="yes"),MAX(R366*(1-J$2306),F366)/D366-1,IF(AND(K366="yes",S366&gt;F366, S366&lt;E366,J$2307="yes"),1-MIN(S366*(1+J$2306),E366)/D366,0))</f>
        <v>0</v>
      </c>
      <c r="U366" s="6">
        <f t="shared" si="39"/>
        <v>0</v>
      </c>
      <c r="V366" s="66">
        <f t="shared" si="40"/>
        <v>1.1644990347518018</v>
      </c>
      <c r="W366" s="6">
        <f t="shared" si="41"/>
        <v>2.0946586523575172E-2</v>
      </c>
      <c r="X366" s="17">
        <f>V366/MAX(V$240:V366)-1</f>
        <v>-4.6882858448432652E-3</v>
      </c>
      <c r="Z366" s="66">
        <f t="shared" si="42"/>
        <v>1.9419003749954273</v>
      </c>
      <c r="AA366" s="6">
        <f t="shared" si="43"/>
        <v>2.0946586523575172E-2</v>
      </c>
      <c r="AB366" s="17">
        <f>Z366/MAX(Z$240:Z366)-1</f>
        <v>0</v>
      </c>
    </row>
    <row r="367" spans="1:29" x14ac:dyDescent="0.25">
      <c r="A367" s="18" t="s">
        <v>249</v>
      </c>
      <c r="B367" s="72">
        <v>39644</v>
      </c>
      <c r="C367" s="23">
        <v>3106.33</v>
      </c>
      <c r="D367" s="23">
        <v>3198.35</v>
      </c>
      <c r="E367" s="23">
        <v>3231.37</v>
      </c>
      <c r="F367" s="23">
        <v>3085.12</v>
      </c>
      <c r="G367" s="20">
        <f t="shared" si="52"/>
        <v>2951.6205</v>
      </c>
      <c r="H367" s="20">
        <f t="shared" si="44"/>
        <v>3451.0014999999994</v>
      </c>
      <c r="I367" s="112">
        <f t="shared" si="53"/>
        <v>5.2415105532706452E-2</v>
      </c>
      <c r="J367" s="38" t="str">
        <f t="shared" si="45"/>
        <v>X</v>
      </c>
      <c r="K367" s="17" t="str">
        <f>IF(OR(AND(J366="N",OR(I366&lt;R$2308,AND(I366&gt;R$2306, I366&lt;R$2305))), AND(J366="X", OR(I366&lt;R$2314, AND(I366&lt;R$2311,I366&gt;R$2312)))),"no","yes")</f>
        <v>yes</v>
      </c>
      <c r="O367" s="146">
        <f t="shared" si="48"/>
        <v>-2.8771085090749882E-2</v>
      </c>
      <c r="P367" s="146">
        <f t="shared" si="49"/>
        <v>2.8771085090749882E-2</v>
      </c>
      <c r="Q367" s="86">
        <f t="shared" si="38"/>
        <v>1.7999999999999999E-2</v>
      </c>
      <c r="R367" s="39">
        <f>(SUM(C348:C366)+Q367*SUM(C348:C366))/(19-Q367)*(1-J$2305)</f>
        <v>2999.3019407860079</v>
      </c>
      <c r="S367" s="39">
        <f>(SUM(C348:C366)+Q367*SUM(C348:C366))/(19-Q367)*(1+J$2305)</f>
        <v>2999.3019407860079</v>
      </c>
      <c r="T367" s="17">
        <f>IF(AND(K367="no",R367&lt;E367, R367&gt;F367,J$2308="yes"),MAX(R367*(1-J$2306),F367)/D367-1,IF(AND(K367="yes",S367&gt;F367, S367&lt;E367,J$2307="yes"),1-MIN(S367*(1+J$2306),E367)/D367,0))</f>
        <v>0</v>
      </c>
      <c r="U367" s="6">
        <f t="shared" si="39"/>
        <v>0</v>
      </c>
      <c r="V367" s="66">
        <f t="shared" si="40"/>
        <v>1.1644990347518018</v>
      </c>
      <c r="W367" s="6">
        <f t="shared" si="41"/>
        <v>0</v>
      </c>
      <c r="X367" s="17">
        <f>V367/MAX(V$240:V367)-1</f>
        <v>-4.6882858448432652E-3</v>
      </c>
      <c r="Z367" s="66">
        <f t="shared" si="42"/>
        <v>1.9977709559221799</v>
      </c>
      <c r="AA367" s="6">
        <f t="shared" si="43"/>
        <v>2.8771085090749882E-2</v>
      </c>
      <c r="AB367" s="17">
        <f>Z367/MAX(Z$240:Z367)-1</f>
        <v>0</v>
      </c>
    </row>
    <row r="368" spans="1:29" x14ac:dyDescent="0.25">
      <c r="A368" s="18" t="s">
        <v>249</v>
      </c>
      <c r="B368" s="72">
        <v>39645</v>
      </c>
      <c r="C368" s="23">
        <v>2948.53</v>
      </c>
      <c r="D368" s="23">
        <v>3106.33</v>
      </c>
      <c r="E368" s="23">
        <v>3081.41</v>
      </c>
      <c r="F368" s="23">
        <v>2893.36</v>
      </c>
      <c r="G368" s="20">
        <f t="shared" si="52"/>
        <v>2951.4550000000004</v>
      </c>
      <c r="H368" s="20">
        <f t="shared" si="44"/>
        <v>3444.5058333333322</v>
      </c>
      <c r="I368" s="112">
        <f t="shared" si="53"/>
        <v>-9.9103662430910511E-4</v>
      </c>
      <c r="J368" s="38" t="str">
        <f t="shared" si="45"/>
        <v>X</v>
      </c>
      <c r="K368" s="17" t="str">
        <f>IF(OR(AND(J367="N",OR(I367&lt;R$2308,AND(I367&gt;R$2306, I367&lt;R$2305))), AND(J367="X", OR(I367&lt;R$2314, AND(I367&lt;R$2311,I367&gt;R$2312)))),"no","yes")</f>
        <v>no</v>
      </c>
      <c r="O368" s="146">
        <f t="shared" si="48"/>
        <v>-5.0799496511961029E-2</v>
      </c>
      <c r="P368" s="146">
        <f t="shared" si="49"/>
        <v>5.0799496511961029E-2</v>
      </c>
      <c r="Q368" s="86">
        <f t="shared" si="38"/>
        <v>1.7999999999999999E-2</v>
      </c>
      <c r="R368" s="39">
        <f>(SUM(C349:C367)+Q368*SUM(C349:C367))/(19-Q368)*(1-J$2305)</f>
        <v>3007.5872015593723</v>
      </c>
      <c r="S368" s="39">
        <f>(SUM(C349:C367)+Q368*SUM(C349:C367))/(19-Q368)*(1+J$2305)</f>
        <v>3007.5872015593723</v>
      </c>
      <c r="T368" s="17">
        <f>IF(AND(K368="no",R368&lt;E368, R368&gt;F368,J$2308="yes"),MAX(R368*(1-J$2306),F368)/D368-1,IF(AND(K368="yes",S368&gt;F368, S368&lt;E368,J$2307="yes"),1-MIN(S368*(1+J$2306),E368)/D368,0))</f>
        <v>-3.1787607382547156E-2</v>
      </c>
      <c r="U368" s="6">
        <f t="shared" si="39"/>
        <v>1.9011889129413873E-2</v>
      </c>
      <c r="V368" s="66">
        <f t="shared" si="40"/>
        <v>1.1274823966377565</v>
      </c>
      <c r="W368" s="6">
        <f t="shared" si="41"/>
        <v>-3.1787607382547045E-2</v>
      </c>
      <c r="X368" s="17">
        <f>V368/MAX(V$240:V368)-1</f>
        <v>-3.6326863837657264E-2</v>
      </c>
      <c r="Y368" s="14"/>
      <c r="Z368" s="66">
        <f t="shared" si="42"/>
        <v>1.9342665971350697</v>
      </c>
      <c r="AA368" s="6">
        <f t="shared" si="43"/>
        <v>-3.1787607382547156E-2</v>
      </c>
      <c r="AB368" s="17">
        <f>Z368/MAX(Z$240:Z368)-1</f>
        <v>-3.1787607382547156E-2</v>
      </c>
      <c r="AC368" s="14"/>
    </row>
    <row r="369" spans="1:29" x14ac:dyDescent="0.25">
      <c r="A369" s="18" t="s">
        <v>249</v>
      </c>
      <c r="B369" s="72">
        <v>39646</v>
      </c>
      <c r="C369" s="23">
        <v>2918.37</v>
      </c>
      <c r="D369" s="23">
        <v>2948.53</v>
      </c>
      <c r="E369" s="23">
        <v>3031.89</v>
      </c>
      <c r="F369" s="23">
        <v>2901.94</v>
      </c>
      <c r="G369" s="20">
        <f t="shared" si="52"/>
        <v>2962.2335000000003</v>
      </c>
      <c r="H369" s="20">
        <f t="shared" si="44"/>
        <v>3437.903499999999</v>
      </c>
      <c r="I369" s="112">
        <f t="shared" si="53"/>
        <v>-1.4807576782856713E-2</v>
      </c>
      <c r="J369" s="38" t="str">
        <f t="shared" si="45"/>
        <v>X</v>
      </c>
      <c r="K369" s="17" t="str">
        <f>IF(OR(AND(J368="N",OR(I368&lt;R$2308,AND(I368&gt;R$2306, I368&lt;R$2305))), AND(J368="X", OR(I368&lt;R$2314, AND(I368&lt;R$2311,I368&gt;R$2312)))),"no","yes")</f>
        <v>yes</v>
      </c>
      <c r="O369" s="146">
        <f t="shared" si="48"/>
        <v>-1.0228825889511128E-2</v>
      </c>
      <c r="P369" s="146">
        <f t="shared" si="49"/>
        <v>1.0228825889511128E-2</v>
      </c>
      <c r="Q369" s="86">
        <f t="shared" ref="Q369:Q432" si="56">IF(J369="N",0.009,0.018)</f>
        <v>1.7999999999999999E-2</v>
      </c>
      <c r="R369" s="39">
        <f>(SUM(C350:C368)+Q369*SUM(C350:C368))/(19-Q369)*(1-J$2305)</f>
        <v>3020.7656411337057</v>
      </c>
      <c r="S369" s="39">
        <f>(SUM(C350:C368)+Q369*SUM(C350:C368))/(19-Q369)*(1+J$2305)</f>
        <v>3020.7656411337057</v>
      </c>
      <c r="T369" s="17">
        <f>IF(AND(K369="no",R369&lt;E369, R369&gt;F369,J$2308="yes"),MAX(R369*(1-J$2306),F369)/D369-1,IF(AND(K369="yes",S369&gt;F369, S369&lt;E369,J$2307="yes"),1-MIN(S369*(1+J$2306),E369)/D369,0))</f>
        <v>-2.4498865920884461E-2</v>
      </c>
      <c r="U369" s="6">
        <f t="shared" si="39"/>
        <v>-3.4727691810395589E-2</v>
      </c>
      <c r="V369" s="66">
        <f t="shared" si="40"/>
        <v>1.1274823966377565</v>
      </c>
      <c r="W369" s="6">
        <f t="shared" si="41"/>
        <v>0</v>
      </c>
      <c r="X369" s="17">
        <f>V369/MAX(V$240:V369)-1</f>
        <v>-3.6326863837657264E-2</v>
      </c>
      <c r="Z369" s="66">
        <f t="shared" si="42"/>
        <v>1.8868792591166121</v>
      </c>
      <c r="AA369" s="6">
        <f t="shared" si="43"/>
        <v>-2.4498865920884461E-2</v>
      </c>
      <c r="AB369" s="17">
        <f>Z369/MAX(Z$240:Z369)-1</f>
        <v>-5.5507712972220902E-2</v>
      </c>
    </row>
    <row r="370" spans="1:29" x14ac:dyDescent="0.25">
      <c r="A370" s="18" t="s">
        <v>249</v>
      </c>
      <c r="B370" s="72">
        <v>39647</v>
      </c>
      <c r="C370" s="23">
        <v>3015.8</v>
      </c>
      <c r="D370" s="23">
        <v>2918.37</v>
      </c>
      <c r="E370" s="23">
        <v>3026.14</v>
      </c>
      <c r="F370" s="23">
        <v>2855.92</v>
      </c>
      <c r="G370" s="20">
        <f t="shared" si="52"/>
        <v>2974.8095000000003</v>
      </c>
      <c r="H370" s="20">
        <f t="shared" si="44"/>
        <v>3433.7271666666652</v>
      </c>
      <c r="I370" s="112">
        <f t="shared" si="53"/>
        <v>1.377920165980373E-2</v>
      </c>
      <c r="J370" s="38" t="str">
        <f t="shared" si="45"/>
        <v>X</v>
      </c>
      <c r="K370" s="17" t="str">
        <f>IF(OR(AND(J369="N",OR(I369&lt;R$2308,AND(I369&gt;R$2306, I369&lt;R$2305))), AND(J369="X", OR(I369&lt;R$2314, AND(I369&lt;R$2311,I369&gt;R$2312)))),"no","yes")</f>
        <v>yes</v>
      </c>
      <c r="O370" s="146">
        <f t="shared" si="48"/>
        <v>3.3385074545037252E-2</v>
      </c>
      <c r="P370" s="146">
        <f t="shared" si="49"/>
        <v>-3.3385074545037252E-2</v>
      </c>
      <c r="Q370" s="86">
        <f t="shared" si="56"/>
        <v>1.7999999999999999E-2</v>
      </c>
      <c r="R370" s="39">
        <f>(SUM(C351:C369)+Q370*SUM(C351:C369))/(19-Q370)*(1-J$2305)</f>
        <v>3029.0294500052682</v>
      </c>
      <c r="S370" s="39">
        <f>(SUM(C351:C369)+Q370*SUM(C351:C369))/(19-Q370)*(1+J$2305)</f>
        <v>3029.0294500052682</v>
      </c>
      <c r="T370" s="17">
        <f>IF(AND(K370="no",R370&lt;E370, R370&gt;F370,J$2308="yes"),MAX(R370*(1-J$2306),F370)/D370-1,IF(AND(K370="yes",S370&gt;F370, S370&lt;E370,J$2307="yes"),1-MIN(S370*(1+J$2306),E370)/D370,0))</f>
        <v>0</v>
      </c>
      <c r="U370" s="6">
        <f t="shared" ref="U370:U433" si="57">IF(T370=0,0,IF(K370="yes",T370-P370,T370-O370))</f>
        <v>0</v>
      </c>
      <c r="V370" s="66">
        <f t="shared" ref="V370:V433" si="58">IF(K370="yes",V369, IF(T370&lt;&gt;0, V369*(1+T370),V369*(1+O370)))</f>
        <v>1.1274823966377565</v>
      </c>
      <c r="W370" s="6">
        <f t="shared" ref="W370:W433" si="59">V370/V369-1</f>
        <v>0</v>
      </c>
      <c r="X370" s="17">
        <f>V370/MAX(V$240:V370)-1</f>
        <v>-3.6326863837657264E-2</v>
      </c>
      <c r="Z370" s="66">
        <f t="shared" ref="Z370:Z433" si="60">IF(T370&lt;&gt;0,Z369*(1+T370),IF(K370="no",Z369*(1+O370),Z369*(1+P370)))</f>
        <v>1.8238856543935194</v>
      </c>
      <c r="AA370" s="6">
        <f t="shared" ref="AA370:AA433" si="61">Z370/Z369-1</f>
        <v>-3.3385074545037252E-2</v>
      </c>
      <c r="AB370" s="17">
        <f>Z370/MAX(Z$240:Z370)-1</f>
        <v>-8.7039658381856011E-2</v>
      </c>
    </row>
    <row r="371" spans="1:29" x14ac:dyDescent="0.25">
      <c r="A371" s="18" t="s">
        <v>249</v>
      </c>
      <c r="B371" s="72">
        <v>39650</v>
      </c>
      <c r="C371" s="23">
        <v>3139.51</v>
      </c>
      <c r="D371" s="23">
        <v>3015.8</v>
      </c>
      <c r="E371" s="23">
        <v>3151.03</v>
      </c>
      <c r="F371" s="23">
        <v>2982.51</v>
      </c>
      <c r="G371" s="20">
        <f t="shared" si="52"/>
        <v>2995.8865000000001</v>
      </c>
      <c r="H371" s="20">
        <f t="shared" si="44"/>
        <v>3429.2228333333323</v>
      </c>
      <c r="I371" s="112">
        <f t="shared" si="53"/>
        <v>4.7940234050922959E-2</v>
      </c>
      <c r="J371" s="38" t="str">
        <f t="shared" si="45"/>
        <v>X</v>
      </c>
      <c r="K371" s="17" t="str">
        <f>IF(OR(AND(J370="N",OR(I370&lt;R$2308,AND(I370&gt;R$2306, I370&lt;R$2305))), AND(J370="X", OR(I370&lt;R$2314, AND(I370&lt;R$2311,I370&gt;R$2312)))),"no","yes")</f>
        <v>yes</v>
      </c>
      <c r="O371" s="146">
        <f t="shared" si="48"/>
        <v>4.1020624709861453E-2</v>
      </c>
      <c r="P371" s="146">
        <f t="shared" si="49"/>
        <v>-4.1020624709861453E-2</v>
      </c>
      <c r="Q371" s="86">
        <f t="shared" si="56"/>
        <v>1.7999999999999999E-2</v>
      </c>
      <c r="R371" s="39">
        <f>(SUM(C352:C370)+Q371*SUM(C352:C370))/(19-Q371)*(1-J$2305)</f>
        <v>3045.0019997892746</v>
      </c>
      <c r="S371" s="39">
        <f>(SUM(C352:C370)+Q371*SUM(C352:C370))/(19-Q371)*(1+J$2305)</f>
        <v>3045.0019997892746</v>
      </c>
      <c r="T371" s="17">
        <f>IF(AND(K371="no",R371&lt;E371, R371&gt;F371,J$2308="yes"),MAX(R371*(1-J$2306),F371)/D371-1,IF(AND(K371="yes",S371&gt;F371, S371&lt;E371,J$2307="yes"),1-MIN(S371*(1+J$2306),E371)/D371,0))</f>
        <v>-9.6830027817740305E-3</v>
      </c>
      <c r="U371" s="6">
        <f t="shared" si="57"/>
        <v>3.1337621928087422E-2</v>
      </c>
      <c r="V371" s="66">
        <f t="shared" si="58"/>
        <v>1.1274823966377565</v>
      </c>
      <c r="W371" s="6">
        <f t="shared" si="59"/>
        <v>0</v>
      </c>
      <c r="X371" s="17">
        <f>V371/MAX(V$240:V371)-1</f>
        <v>-3.6326863837657264E-2</v>
      </c>
      <c r="Z371" s="66">
        <f t="shared" si="60"/>
        <v>1.8062249645283892</v>
      </c>
      <c r="AA371" s="6">
        <f t="shared" si="61"/>
        <v>-9.6830027817740305E-3</v>
      </c>
      <c r="AB371" s="17">
        <f>Z371/MAX(Z$240:Z371)-1</f>
        <v>-9.5879855909393852E-2</v>
      </c>
    </row>
    <row r="372" spans="1:29" x14ac:dyDescent="0.25">
      <c r="A372" s="18" t="s">
        <v>249</v>
      </c>
      <c r="B372" s="72">
        <v>39651</v>
      </c>
      <c r="C372" s="23">
        <v>3150.01</v>
      </c>
      <c r="D372" s="23">
        <v>3139.51</v>
      </c>
      <c r="E372" s="23">
        <v>3183.19</v>
      </c>
      <c r="F372" s="23">
        <v>3126.17</v>
      </c>
      <c r="G372" s="20">
        <f t="shared" si="52"/>
        <v>3013.0485000000003</v>
      </c>
      <c r="H372" s="20">
        <f t="shared" si="44"/>
        <v>3419.6718333333324</v>
      </c>
      <c r="I372" s="112">
        <f t="shared" si="53"/>
        <v>4.5456121930994353E-2</v>
      </c>
      <c r="J372" s="38" t="str">
        <f t="shared" si="45"/>
        <v>X</v>
      </c>
      <c r="K372" s="17" t="str">
        <f>IF(OR(AND(J371="N",OR(I371&lt;R$2308,AND(I371&gt;R$2306, I371&lt;R$2305))), AND(J371="X", OR(I371&lt;R$2314, AND(I371&lt;R$2311,I371&gt;R$2312)))),"no","yes")</f>
        <v>no</v>
      </c>
      <c r="O372" s="146">
        <f t="shared" si="48"/>
        <v>3.3444709524734773E-3</v>
      </c>
      <c r="P372" s="146">
        <f t="shared" si="49"/>
        <v>-3.3444709524734773E-3</v>
      </c>
      <c r="Q372" s="86">
        <f t="shared" si="56"/>
        <v>1.7999999999999999E-2</v>
      </c>
      <c r="R372" s="39">
        <f>(SUM(C353:C371)+Q372*SUM(C353:C371))/(19-Q372)*(1-J$2305)</f>
        <v>3062.8467643030244</v>
      </c>
      <c r="S372" s="39">
        <f>(SUM(C353:C371)+Q372*SUM(C353:C371))/(19-Q372)*(1+J$2305)</f>
        <v>3062.8467643030244</v>
      </c>
      <c r="T372" s="17">
        <f>IF(AND(K372="no",R372&lt;E372, R372&gt;F372,J$2308="yes"),MAX(R372*(1-J$2306),F372)/D372-1,IF(AND(K372="yes",S372&gt;F372, S372&lt;E372,J$2307="yes"),1-MIN(S372*(1+J$2306),E372)/D372,0))</f>
        <v>0</v>
      </c>
      <c r="U372" s="6">
        <f t="shared" si="57"/>
        <v>0</v>
      </c>
      <c r="V372" s="66">
        <f t="shared" si="58"/>
        <v>1.1312532287627366</v>
      </c>
      <c r="W372" s="6">
        <f t="shared" si="59"/>
        <v>3.3444709524734773E-3</v>
      </c>
      <c r="X372" s="17">
        <f>V372/MAX(V$240:V372)-1</f>
        <v>-3.3103887026083356E-2</v>
      </c>
      <c r="Z372" s="66">
        <f t="shared" si="60"/>
        <v>1.8122658314558868</v>
      </c>
      <c r="AA372" s="6">
        <f t="shared" si="61"/>
        <v>3.3444709524734773E-3</v>
      </c>
      <c r="AB372" s="17">
        <f>Z372/MAX(Z$240:Z372)-1</f>
        <v>-9.2856052349936768E-2</v>
      </c>
    </row>
    <row r="373" spans="1:29" x14ac:dyDescent="0.25">
      <c r="A373" s="18" t="s">
        <v>249</v>
      </c>
      <c r="B373" s="72">
        <v>39652</v>
      </c>
      <c r="C373" s="23">
        <v>3122.69</v>
      </c>
      <c r="D373" s="23">
        <v>3150.01</v>
      </c>
      <c r="E373" s="23">
        <v>3180.18</v>
      </c>
      <c r="F373" s="23">
        <v>3116.84</v>
      </c>
      <c r="G373" s="20">
        <f t="shared" si="52"/>
        <v>3020.8380000000006</v>
      </c>
      <c r="H373" s="20">
        <f t="shared" si="44"/>
        <v>3409.1111666666652</v>
      </c>
      <c r="I373" s="112">
        <f t="shared" si="53"/>
        <v>3.3716472051794621E-2</v>
      </c>
      <c r="J373" s="38" t="str">
        <f t="shared" si="45"/>
        <v>X</v>
      </c>
      <c r="K373" s="17" t="str">
        <f>IF(OR(AND(J372="N",OR(I372&lt;R$2308,AND(I372&gt;R$2306, I372&lt;R$2305))), AND(J372="X", OR(I372&lt;R$2314, AND(I372&lt;R$2311,I372&gt;R$2312)))),"no","yes")</f>
        <v>no</v>
      </c>
      <c r="O373" s="146">
        <f t="shared" si="48"/>
        <v>-8.6729883397196339E-3</v>
      </c>
      <c r="P373" s="146">
        <f t="shared" si="49"/>
        <v>8.6729883397196339E-3</v>
      </c>
      <c r="Q373" s="86">
        <f t="shared" si="56"/>
        <v>1.7999999999999999E-2</v>
      </c>
      <c r="R373" s="39">
        <f>(SUM(C354:C372)+Q373*SUM(C354:C372))/(19-Q373)*(1-J$2305)</f>
        <v>3072.6669086503007</v>
      </c>
      <c r="S373" s="39">
        <f>(SUM(C354:C372)+Q373*SUM(C354:C372))/(19-Q373)*(1+J$2305)</f>
        <v>3072.6669086503007</v>
      </c>
      <c r="T373" s="17">
        <f>IF(AND(K373="no",R373&lt;E373, R373&gt;F373,J$2308="yes"),MAX(R373*(1-J$2306),F373)/D373-1,IF(AND(K373="yes",S373&gt;F373, S373&lt;E373,J$2307="yes"),1-MIN(S373*(1+J$2306),E373)/D373,0))</f>
        <v>0</v>
      </c>
      <c r="U373" s="6">
        <f t="shared" si="57"/>
        <v>0</v>
      </c>
      <c r="V373" s="66">
        <f t="shared" si="58"/>
        <v>1.1214418827004071</v>
      </c>
      <c r="W373" s="6">
        <f t="shared" si="59"/>
        <v>-8.6729883397197449E-3</v>
      </c>
      <c r="X373" s="17">
        <f>V373/MAX(V$240:V373)-1</f>
        <v>-4.1489765739626483E-2</v>
      </c>
      <c r="Z373" s="66">
        <f t="shared" si="60"/>
        <v>1.7965480710311976</v>
      </c>
      <c r="AA373" s="6">
        <f t="shared" si="61"/>
        <v>-8.6729883397196339E-3</v>
      </c>
      <c r="AB373" s="17">
        <f>Z373/MAX(Z$240:Z373)-1</f>
        <v>-0.10072370123035301</v>
      </c>
    </row>
    <row r="374" spans="1:29" x14ac:dyDescent="0.25">
      <c r="A374" s="18" t="s">
        <v>249</v>
      </c>
      <c r="B374" s="72">
        <v>39653</v>
      </c>
      <c r="C374" s="23">
        <v>3200.74</v>
      </c>
      <c r="D374" s="23">
        <v>3122.69</v>
      </c>
      <c r="E374" s="23">
        <v>3206.38</v>
      </c>
      <c r="F374" s="23">
        <v>3134.97</v>
      </c>
      <c r="G374" s="20">
        <f t="shared" si="52"/>
        <v>3030.7100000000005</v>
      </c>
      <c r="H374" s="20">
        <f t="shared" si="44"/>
        <v>3400.2974999999992</v>
      </c>
      <c r="I374" s="112">
        <f t="shared" si="53"/>
        <v>5.6102365452319614E-2</v>
      </c>
      <c r="J374" s="38" t="str">
        <f t="shared" si="45"/>
        <v>X</v>
      </c>
      <c r="K374" s="17" t="str">
        <f>IF(OR(AND(J373="N",OR(I373&lt;R$2308,AND(I373&gt;R$2306, I373&lt;R$2305))), AND(J373="X", OR(I373&lt;R$2314, AND(I373&lt;R$2311,I373&gt;R$2312)))),"no","yes")</f>
        <v>no</v>
      </c>
      <c r="O374" s="146">
        <f t="shared" si="48"/>
        <v>2.4994475916597425E-2</v>
      </c>
      <c r="P374" s="146">
        <f t="shared" si="49"/>
        <v>-2.4994475916597425E-2</v>
      </c>
      <c r="Q374" s="86">
        <f t="shared" si="56"/>
        <v>1.7999999999999999E-2</v>
      </c>
      <c r="R374" s="39">
        <f>(SUM(C355:C373)+Q374*SUM(C355:C373))/(19-Q374)*(1-J$2305)</f>
        <v>3079.0697650405659</v>
      </c>
      <c r="S374" s="39">
        <f>(SUM(C355:C373)+Q374*SUM(C355:C373))/(19-Q374)*(1+J$2305)</f>
        <v>3079.0697650405659</v>
      </c>
      <c r="T374" s="17">
        <f>IF(AND(K374="no",R374&lt;E374, R374&gt;F374,J$2308="yes"),MAX(R374*(1-J$2306),F374)/D374-1,IF(AND(K374="yes",S374&gt;F374, S374&lt;E374,J$2307="yes"),1-MIN(S374*(1+J$2306),E374)/D374,0))</f>
        <v>0</v>
      </c>
      <c r="U374" s="6">
        <f t="shared" si="57"/>
        <v>0</v>
      </c>
      <c r="V374" s="66">
        <f t="shared" si="58"/>
        <v>1.1494717348294261</v>
      </c>
      <c r="W374" s="6">
        <f t="shared" si="59"/>
        <v>2.4994475916597425E-2</v>
      </c>
      <c r="X374" s="17">
        <f>V374/MAX(V$240:V374)-1</f>
        <v>-1.7532304773593466E-2</v>
      </c>
      <c r="Z374" s="66">
        <f t="shared" si="60"/>
        <v>1.8414518485255964</v>
      </c>
      <c r="AA374" s="6">
        <f t="shared" si="61"/>
        <v>2.4994475916597425E-2</v>
      </c>
      <c r="AB374" s="17">
        <f>Z374/MAX(Z$240:Z374)-1</f>
        <v>-7.8246761438388157E-2</v>
      </c>
    </row>
    <row r="375" spans="1:29" x14ac:dyDescent="0.25">
      <c r="A375" s="18" t="s">
        <v>249</v>
      </c>
      <c r="B375" s="72">
        <v>39654</v>
      </c>
      <c r="C375" s="23">
        <v>3172.17</v>
      </c>
      <c r="D375" s="23">
        <v>3200.74</v>
      </c>
      <c r="E375" s="23">
        <v>3205.58</v>
      </c>
      <c r="F375" s="23">
        <v>3148.5</v>
      </c>
      <c r="G375" s="20">
        <f t="shared" si="52"/>
        <v>3049.6830000000004</v>
      </c>
      <c r="H375" s="20">
        <f t="shared" si="44"/>
        <v>3390.5079999999998</v>
      </c>
      <c r="I375" s="112">
        <f t="shared" si="53"/>
        <v>4.0163846537492498E-2</v>
      </c>
      <c r="J375" s="38" t="str">
        <f t="shared" si="45"/>
        <v>X</v>
      </c>
      <c r="K375" s="17" t="str">
        <f>IF(OR(AND(J374="N",OR(I374&lt;R$2308,AND(I374&gt;R$2306, I374&lt;R$2305))), AND(J374="X", OR(I374&lt;R$2314, AND(I374&lt;R$2311,I374&gt;R$2312)))),"no","yes")</f>
        <v>no</v>
      </c>
      <c r="O375" s="146">
        <f t="shared" si="48"/>
        <v>-8.9260608484287296E-3</v>
      </c>
      <c r="P375" s="146">
        <f t="shared" si="49"/>
        <v>8.9260608484287296E-3</v>
      </c>
      <c r="Q375" s="86">
        <f t="shared" si="56"/>
        <v>1.7999999999999999E-2</v>
      </c>
      <c r="R375" s="39">
        <f>(SUM(C356:C374)+Q375*SUM(C356:C374))/(19-Q375)*(1-J$2305)</f>
        <v>3100.9523137709416</v>
      </c>
      <c r="S375" s="39">
        <f>(SUM(C356:C374)+Q375*SUM(C356:C374))/(19-Q375)*(1+J$2305)</f>
        <v>3100.9523137709416</v>
      </c>
      <c r="T375" s="17">
        <f>IF(AND(K375="no",R375&lt;E375, R375&gt;F375,J$2308="yes"),MAX(R375*(1-J$2306),F375)/D375-1,IF(AND(K375="yes",S375&gt;F375, S375&lt;E375,J$2307="yes"),1-MIN(S375*(1+J$2306),E375)/D375,0))</f>
        <v>0</v>
      </c>
      <c r="U375" s="6">
        <f t="shared" si="57"/>
        <v>0</v>
      </c>
      <c r="V375" s="66">
        <f t="shared" si="58"/>
        <v>1.1392114801807898</v>
      </c>
      <c r="W375" s="6">
        <f t="shared" si="59"/>
        <v>-8.9260608484287296E-3</v>
      </c>
      <c r="X375" s="17">
        <f>V375/MAX(V$240:V375)-1</f>
        <v>-2.6301871202799809E-2</v>
      </c>
      <c r="Z375" s="66">
        <f t="shared" si="60"/>
        <v>1.8250149372762055</v>
      </c>
      <c r="AA375" s="6">
        <f t="shared" si="61"/>
        <v>-8.9260608484287296E-3</v>
      </c>
      <c r="AB375" s="17">
        <f>Z375/MAX(Z$240:Z375)-1</f>
        <v>-8.6474386933025338E-2</v>
      </c>
    </row>
    <row r="376" spans="1:29" x14ac:dyDescent="0.25">
      <c r="A376" s="18" t="s">
        <v>249</v>
      </c>
      <c r="B376" s="72">
        <v>39657</v>
      </c>
      <c r="C376" s="23">
        <v>3215.85</v>
      </c>
      <c r="D376" s="23">
        <v>3172.17</v>
      </c>
      <c r="E376" s="23">
        <v>3229.16</v>
      </c>
      <c r="F376" s="23">
        <v>3190.28</v>
      </c>
      <c r="G376" s="20">
        <f t="shared" si="52"/>
        <v>3069.7894999999999</v>
      </c>
      <c r="H376" s="20">
        <f t="shared" si="44"/>
        <v>3379.0524999999998</v>
      </c>
      <c r="I376" s="112">
        <f t="shared" si="53"/>
        <v>4.7579972503000612E-2</v>
      </c>
      <c r="J376" s="38" t="str">
        <f t="shared" si="45"/>
        <v>X</v>
      </c>
      <c r="K376" s="17" t="str">
        <f>IF(OR(AND(J375="N",OR(I375&lt;R$2308,AND(I375&gt;R$2306, I375&lt;R$2305))), AND(J375="X", OR(I375&lt;R$2314, AND(I375&lt;R$2311,I375&gt;R$2312)))),"no","yes")</f>
        <v>no</v>
      </c>
      <c r="O376" s="146">
        <f t="shared" si="48"/>
        <v>1.3769753827821196E-2</v>
      </c>
      <c r="P376" s="146">
        <f t="shared" si="49"/>
        <v>-1.3769753827821196E-2</v>
      </c>
      <c r="Q376" s="86">
        <f t="shared" si="56"/>
        <v>1.7999999999999999E-2</v>
      </c>
      <c r="R376" s="39">
        <f>(SUM(C357:C375)+Q376*SUM(C357:C375))/(19-Q376)*(1-J$2305)</f>
        <v>3120.175899272996</v>
      </c>
      <c r="S376" s="39">
        <f>(SUM(C357:C375)+Q376*SUM(C357:C375))/(19-Q376)*(1+J$2305)</f>
        <v>3120.175899272996</v>
      </c>
      <c r="T376" s="17">
        <f>IF(AND(K376="no",R376&lt;E376, R376&gt;F376,J$2308="yes"),MAX(R376*(1-J$2306),F376)/D376-1,IF(AND(K376="yes",S376&gt;F376, S376&lt;E376,J$2307="yes"),1-MIN(S376*(1+J$2306),E376)/D376,0))</f>
        <v>0</v>
      </c>
      <c r="U376" s="6">
        <f t="shared" si="57"/>
        <v>0</v>
      </c>
      <c r="V376" s="66">
        <f t="shared" si="58"/>
        <v>1.1548981418207072</v>
      </c>
      <c r="W376" s="6">
        <f t="shared" si="59"/>
        <v>1.3769753827821196E-2</v>
      </c>
      <c r="X376" s="17">
        <f>V376/MAX(V$240:V376)-1</f>
        <v>-1.2894287666652127E-2</v>
      </c>
      <c r="Z376" s="66">
        <f t="shared" si="60"/>
        <v>1.8501449436945954</v>
      </c>
      <c r="AA376" s="6">
        <f t="shared" si="61"/>
        <v>1.3769753827821196E-2</v>
      </c>
      <c r="AB376" s="17">
        <f>Z376/MAX(Z$240:Z376)-1</f>
        <v>-7.3895364125683649E-2</v>
      </c>
    </row>
    <row r="377" spans="1:29" x14ac:dyDescent="0.25">
      <c r="A377" s="18" t="s">
        <v>249</v>
      </c>
      <c r="B377" s="72">
        <v>39658</v>
      </c>
      <c r="C377" s="23">
        <v>3150</v>
      </c>
      <c r="D377" s="23">
        <v>3215.85</v>
      </c>
      <c r="E377" s="23">
        <v>3182.22</v>
      </c>
      <c r="F377" s="23">
        <v>3126.02</v>
      </c>
      <c r="G377" s="20">
        <f t="shared" si="52"/>
        <v>3089.0365000000002</v>
      </c>
      <c r="H377" s="20">
        <f t="shared" si="44"/>
        <v>3364.2165</v>
      </c>
      <c r="I377" s="112">
        <f t="shared" si="53"/>
        <v>1.9735441779337837E-2</v>
      </c>
      <c r="J377" s="38" t="str">
        <f t="shared" si="45"/>
        <v>X</v>
      </c>
      <c r="K377" s="17" t="str">
        <f>IF(OR(AND(J376="N",OR(I376&lt;R$2308,AND(I376&gt;R$2306, I376&lt;R$2305))), AND(J376="X", OR(I376&lt;R$2314, AND(I376&lt;R$2311,I376&gt;R$2312)))),"no","yes")</f>
        <v>no</v>
      </c>
      <c r="O377" s="146">
        <f t="shared" si="48"/>
        <v>-2.0476701338681846E-2</v>
      </c>
      <c r="P377" s="146">
        <f t="shared" si="49"/>
        <v>2.0476701338681846E-2</v>
      </c>
      <c r="Q377" s="86">
        <f t="shared" si="56"/>
        <v>1.7999999999999999E-2</v>
      </c>
      <c r="R377" s="39">
        <f>(SUM(C358:C376)+Q377*SUM(C358:C376))/(19-Q377)*(1-J$2305)</f>
        <v>3144.3516563059743</v>
      </c>
      <c r="S377" s="39">
        <f>(SUM(C358:C376)+Q377*SUM(C358:C376))/(19-Q377)*(1+J$2305)</f>
        <v>3144.3516563059743</v>
      </c>
      <c r="T377" s="17">
        <f>IF(AND(K377="no",R377&lt;E377, R377&gt;F377,J$2308="yes"),MAX(R377*(1-J$2306),F377)/D377-1,IF(AND(K377="yes",S377&gt;F377, S377&lt;E377,J$2307="yes"),1-MIN(S377*(1+J$2306),E377)/D377,0))</f>
        <v>-2.2233109036188137E-2</v>
      </c>
      <c r="U377" s="6">
        <f t="shared" si="57"/>
        <v>-1.7564076975062903E-3</v>
      </c>
      <c r="V377" s="66">
        <f t="shared" si="58"/>
        <v>1.1292211655079163</v>
      </c>
      <c r="W377" s="6">
        <f t="shared" si="59"/>
        <v>-2.2233109036188137E-2</v>
      </c>
      <c r="X377" s="17">
        <f>V377/MAX(V$240:V377)-1</f>
        <v>-3.4840716599203625E-2</v>
      </c>
      <c r="Z377" s="66">
        <f t="shared" si="60"/>
        <v>1.8090104694286813</v>
      </c>
      <c r="AA377" s="6">
        <f t="shared" si="61"/>
        <v>-2.2233109036188137E-2</v>
      </c>
      <c r="AB377" s="17">
        <f>Z377/MAX(Z$240:Z377)-1</f>
        <v>-9.4485549473996566E-2</v>
      </c>
    </row>
    <row r="378" spans="1:29" x14ac:dyDescent="0.25">
      <c r="A378" s="18" t="s">
        <v>249</v>
      </c>
      <c r="B378" s="72">
        <v>39659</v>
      </c>
      <c r="C378" s="23">
        <v>3132.77</v>
      </c>
      <c r="D378" s="23">
        <v>3150</v>
      </c>
      <c r="E378" s="23">
        <v>3201.05</v>
      </c>
      <c r="F378" s="23">
        <v>3105.96</v>
      </c>
      <c r="G378" s="20">
        <f t="shared" si="52"/>
        <v>3105.1134999999999</v>
      </c>
      <c r="H378" s="20">
        <f t="shared" si="44"/>
        <v>3349.3461666666667</v>
      </c>
      <c r="I378" s="112">
        <f t="shared" si="53"/>
        <v>8.9067597690069E-3</v>
      </c>
      <c r="J378" s="38" t="str">
        <f t="shared" si="45"/>
        <v>X</v>
      </c>
      <c r="K378" s="17" t="str">
        <f>IF(OR(AND(J377="N",OR(I377&lt;R$2308,AND(I377&gt;R$2306, I377&lt;R$2305))), AND(J377="X", OR(I377&lt;R$2314, AND(I377&lt;R$2311,I377&gt;R$2312)))),"no","yes")</f>
        <v>no</v>
      </c>
      <c r="O378" s="146">
        <f t="shared" si="48"/>
        <v>-5.4698412698412913E-3</v>
      </c>
      <c r="P378" s="146">
        <f t="shared" si="49"/>
        <v>5.4698412698412913E-3</v>
      </c>
      <c r="Q378" s="86">
        <f t="shared" si="56"/>
        <v>1.7999999999999999E-2</v>
      </c>
      <c r="R378" s="39">
        <f>(SUM(C359:C377)+Q378*SUM(C359:C377))/(19-Q378)*(1-J$2305)</f>
        <v>3162.5198082393849</v>
      </c>
      <c r="S378" s="39">
        <f>(SUM(C359:C377)+Q378*SUM(C359:C377))/(19-Q378)*(1+J$2305)</f>
        <v>3162.5198082393849</v>
      </c>
      <c r="T378" s="17">
        <f>IF(AND(K378="no",R378&lt;E378, R378&gt;F378,J$2308="yes"),MAX(R378*(1-J$2306),F378)/D378-1,IF(AND(K378="yes",S378&gt;F378, S378&lt;E378,J$2307="yes"),1-MIN(S378*(1+J$2306),E378)/D378,0))</f>
        <v>3.974542298217365E-3</v>
      </c>
      <c r="U378" s="6">
        <f t="shared" si="57"/>
        <v>9.4443835680586563E-3</v>
      </c>
      <c r="V378" s="66">
        <f t="shared" si="58"/>
        <v>1.1337093027942697</v>
      </c>
      <c r="W378" s="6">
        <f t="shared" si="59"/>
        <v>3.974542298217365E-3</v>
      </c>
      <c r="X378" s="17">
        <f>V378/MAX(V$240:V378)-1</f>
        <v>-3.1004650202810069E-2</v>
      </c>
      <c r="Z378" s="66">
        <f t="shared" si="60"/>
        <v>1.8162004580573436</v>
      </c>
      <c r="AA378" s="6">
        <f t="shared" si="61"/>
        <v>3.974542298217365E-3</v>
      </c>
      <c r="AB378" s="17">
        <f>Z378/MAX(Z$240:Z378)-1</f>
        <v>-9.088654398873397E-2</v>
      </c>
    </row>
    <row r="379" spans="1:29" x14ac:dyDescent="0.25">
      <c r="A379" s="18" t="s">
        <v>249</v>
      </c>
      <c r="B379" s="72">
        <v>39660</v>
      </c>
      <c r="C379" s="23">
        <v>3017.22</v>
      </c>
      <c r="D379" s="23">
        <v>3132.77</v>
      </c>
      <c r="E379" s="23">
        <v>3147.65</v>
      </c>
      <c r="F379" s="23">
        <v>3015.66</v>
      </c>
      <c r="G379" s="20">
        <f t="shared" si="52"/>
        <v>3108.8984999999998</v>
      </c>
      <c r="H379" s="20">
        <f t="shared" si="44"/>
        <v>3335.4626666666668</v>
      </c>
      <c r="I379" s="112">
        <f t="shared" si="53"/>
        <v>-2.9489061801149186E-2</v>
      </c>
      <c r="J379" s="38" t="str">
        <f t="shared" si="45"/>
        <v>X</v>
      </c>
      <c r="K379" s="17" t="str">
        <f>IF(OR(AND(J378="N",OR(I378&lt;R$2308,AND(I378&gt;R$2306, I378&lt;R$2305))), AND(J378="X", OR(I378&lt;R$2314, AND(I378&lt;R$2311,I378&gt;R$2312)))),"no","yes")</f>
        <v>yes</v>
      </c>
      <c r="O379" s="146">
        <f t="shared" si="48"/>
        <v>-3.6884290899108496E-2</v>
      </c>
      <c r="P379" s="146">
        <f t="shared" si="49"/>
        <v>3.6884290899108496E-2</v>
      </c>
      <c r="Q379" s="86">
        <f t="shared" si="56"/>
        <v>1.7999999999999999E-2</v>
      </c>
      <c r="R379" s="39">
        <f>(SUM(C360:C378)+Q379*SUM(C360:C378))/(19-Q379)*(1-J$2305)</f>
        <v>3172.7764987883256</v>
      </c>
      <c r="S379" s="39">
        <f>(SUM(C360:C378)+Q379*SUM(C360:C378))/(19-Q379)*(1+J$2305)</f>
        <v>3172.7764987883256</v>
      </c>
      <c r="T379" s="17">
        <f>IF(AND(K379="no",R379&lt;E379, R379&gt;F379,J$2308="yes"),MAX(R379*(1-J$2306),F379)/D379-1,IF(AND(K379="yes",S379&gt;F379, S379&lt;E379,J$2307="yes"),1-MIN(S379*(1+J$2306),E379)/D379,0))</f>
        <v>0</v>
      </c>
      <c r="U379" s="6">
        <f t="shared" si="57"/>
        <v>0</v>
      </c>
      <c r="V379" s="66">
        <f t="shared" si="58"/>
        <v>1.1337093027942697</v>
      </c>
      <c r="W379" s="6">
        <f t="shared" si="59"/>
        <v>0</v>
      </c>
      <c r="X379" s="17">
        <f>V379/MAX(V$240:V379)-1</f>
        <v>-3.1004650202810069E-2</v>
      </c>
      <c r="Z379" s="66">
        <f t="shared" si="60"/>
        <v>1.8831897240834248</v>
      </c>
      <c r="AA379" s="6">
        <f t="shared" si="61"/>
        <v>3.6884290899108496E-2</v>
      </c>
      <c r="AB379" s="17">
        <f>Z379/MAX(Z$240:Z379)-1</f>
        <v>-5.7354538816920542E-2</v>
      </c>
    </row>
    <row r="380" spans="1:29" x14ac:dyDescent="0.25">
      <c r="A380" s="18" t="s">
        <v>249</v>
      </c>
      <c r="B380" s="72">
        <v>39661</v>
      </c>
      <c r="C380" s="23">
        <v>3063.81</v>
      </c>
      <c r="D380" s="23">
        <v>3017.22</v>
      </c>
      <c r="E380" s="23">
        <v>3084.1</v>
      </c>
      <c r="F380" s="23">
        <v>2958.03</v>
      </c>
      <c r="G380" s="20">
        <f t="shared" si="52"/>
        <v>3115.0344999999998</v>
      </c>
      <c r="H380" s="20">
        <f t="shared" si="44"/>
        <v>3320.1061666666665</v>
      </c>
      <c r="I380" s="112">
        <f t="shared" si="53"/>
        <v>-1.644428015163224E-2</v>
      </c>
      <c r="J380" s="38" t="str">
        <f t="shared" si="45"/>
        <v>X</v>
      </c>
      <c r="K380" s="17" t="str">
        <f>IF(OR(AND(J379="N",OR(I379&lt;R$2308,AND(I379&gt;R$2306, I379&lt;R$2305))), AND(J379="X", OR(I379&lt;R$2314, AND(I379&lt;R$2311,I379&gt;R$2312)))),"no","yes")</f>
        <v>yes</v>
      </c>
      <c r="O380" s="146">
        <f t="shared" si="48"/>
        <v>1.5441366555968727E-2</v>
      </c>
      <c r="P380" s="146">
        <f t="shared" si="49"/>
        <v>-1.5441366555968727E-2</v>
      </c>
      <c r="Q380" s="86">
        <f t="shared" si="56"/>
        <v>1.7999999999999999E-2</v>
      </c>
      <c r="R380" s="39">
        <f>(SUM(C361:C379)+Q380*SUM(C361:C379))/(19-Q380)*(1-J$2305)</f>
        <v>3176.8593319987358</v>
      </c>
      <c r="S380" s="39">
        <f>(SUM(C361:C379)+Q380*SUM(C361:C379))/(19-Q380)*(1+J$2305)</f>
        <v>3176.8593319987358</v>
      </c>
      <c r="T380" s="17">
        <f>IF(AND(K380="no",R380&lt;E380, R380&gt;F380,J$2308="yes"),MAX(R380*(1-J$2306),F380)/D380-1,IF(AND(K380="yes",S380&gt;F380, S380&lt;E380,J$2307="yes"),1-MIN(S380*(1+J$2306),E380)/D380,0))</f>
        <v>0</v>
      </c>
      <c r="U380" s="6">
        <f t="shared" si="57"/>
        <v>0</v>
      </c>
      <c r="V380" s="66">
        <f t="shared" si="58"/>
        <v>1.1337093027942697</v>
      </c>
      <c r="W380" s="6">
        <f t="shared" si="59"/>
        <v>0</v>
      </c>
      <c r="X380" s="17">
        <f>V380/MAX(V$240:V380)-1</f>
        <v>-3.1004650202810069E-2</v>
      </c>
      <c r="Y380" s="6">
        <f t="shared" ref="Y380" si="62">V380/V360-1</f>
        <v>2.9626706265561964E-2</v>
      </c>
      <c r="Z380" s="66">
        <f t="shared" si="60"/>
        <v>1.8541107012594189</v>
      </c>
      <c r="AA380" s="6">
        <f t="shared" si="61"/>
        <v>-1.5441366555968727E-2</v>
      </c>
      <c r="AB380" s="17">
        <f>Z380/MAX(Z$240:Z380)-1</f>
        <v>-7.1910272915368667E-2</v>
      </c>
      <c r="AC380" s="6">
        <f t="shared" ref="AC380" si="63">Z380/Z360-1</f>
        <v>1.9838080444420481E-2</v>
      </c>
    </row>
    <row r="381" spans="1:29" x14ac:dyDescent="0.25">
      <c r="A381" s="18" t="s">
        <v>249</v>
      </c>
      <c r="B381" s="72">
        <v>39664</v>
      </c>
      <c r="C381" s="23">
        <v>2990.17</v>
      </c>
      <c r="D381" s="23">
        <v>3063.81</v>
      </c>
      <c r="E381" s="23">
        <v>3067.04</v>
      </c>
      <c r="F381" s="23">
        <v>2986.35</v>
      </c>
      <c r="G381" s="20">
        <f t="shared" si="52"/>
        <v>3109.8004999999994</v>
      </c>
      <c r="H381" s="20">
        <f t="shared" ref="H381:H444" si="64">AVERAGE(C322:C381)</f>
        <v>3303.5050000000001</v>
      </c>
      <c r="I381" s="112">
        <f t="shared" si="53"/>
        <v>-3.8468866411205282E-2</v>
      </c>
      <c r="J381" s="38" t="str">
        <f t="shared" ref="J381:J444" si="65">IF(G381&gt;H381,"N","X")</f>
        <v>X</v>
      </c>
      <c r="K381" s="17" t="str">
        <f>IF(OR(AND(J380="N",OR(I380&lt;R$2308,AND(I380&gt;R$2306, I380&lt;R$2305))), AND(J380="X", OR(I380&lt;R$2314, AND(I380&lt;R$2311,I380&gt;R$2312)))),"no","yes")</f>
        <v>yes</v>
      </c>
      <c r="O381" s="146">
        <f t="shared" si="48"/>
        <v>-2.4035433006615925E-2</v>
      </c>
      <c r="P381" s="146">
        <f t="shared" si="49"/>
        <v>2.4035433006615925E-2</v>
      </c>
      <c r="Q381" s="86">
        <f t="shared" si="56"/>
        <v>1.7999999999999999E-2</v>
      </c>
      <c r="R381" s="39">
        <f>(SUM(C362:C380)+Q381*SUM(C362:C380))/(19-Q381)*(1-J$2305)</f>
        <v>3175.1946644189225</v>
      </c>
      <c r="S381" s="39">
        <f>(SUM(C362:C380)+Q381*SUM(C362:C380))/(19-Q381)*(1+J$2305)</f>
        <v>3175.1946644189225</v>
      </c>
      <c r="T381" s="17">
        <f>IF(AND(K381="no",R381&lt;E381, R381&gt;F381,J$2308="yes"),MAX(R381*(1-J$2306),F381)/D381-1,IF(AND(K381="yes",S381&gt;F381, S381&lt;E381,J$2307="yes"),1-MIN(S381*(1+J$2306),E381)/D381,0))</f>
        <v>0</v>
      </c>
      <c r="U381" s="6">
        <f t="shared" si="57"/>
        <v>0</v>
      </c>
      <c r="V381" s="66">
        <f t="shared" si="58"/>
        <v>1.1337093027942697</v>
      </c>
      <c r="W381" s="6">
        <f t="shared" si="59"/>
        <v>0</v>
      </c>
      <c r="X381" s="17">
        <f>V381/MAX(V$240:V381)-1</f>
        <v>-3.1004650202810069E-2</v>
      </c>
      <c r="Z381" s="66">
        <f t="shared" si="60"/>
        <v>1.8986750548063893</v>
      </c>
      <c r="AA381" s="6">
        <f t="shared" si="61"/>
        <v>2.4035433006615925E-2</v>
      </c>
      <c r="AB381" s="17">
        <f>Z381/MAX(Z$240:Z381)-1</f>
        <v>-4.9603234455897649E-2</v>
      </c>
    </row>
    <row r="382" spans="1:29" x14ac:dyDescent="0.25">
      <c r="A382" s="18" t="s">
        <v>249</v>
      </c>
      <c r="B382" s="72">
        <v>39665</v>
      </c>
      <c r="C382" s="23">
        <v>2897.73</v>
      </c>
      <c r="D382" s="23">
        <v>2990.17</v>
      </c>
      <c r="E382" s="23">
        <v>3005.64</v>
      </c>
      <c r="F382" s="23">
        <v>2889.25</v>
      </c>
      <c r="G382" s="20">
        <f t="shared" si="52"/>
        <v>3097.5709999999995</v>
      </c>
      <c r="H382" s="20">
        <f t="shared" si="64"/>
        <v>3283.9813333333336</v>
      </c>
      <c r="I382" s="112">
        <f t="shared" si="53"/>
        <v>-6.4515389639171916E-2</v>
      </c>
      <c r="J382" s="38" t="str">
        <f t="shared" si="65"/>
        <v>X</v>
      </c>
      <c r="K382" s="17" t="str">
        <f>IF(OR(AND(J381="N",OR(I381&lt;R$2308,AND(I381&gt;R$2306, I381&lt;R$2305))), AND(J381="X", OR(I381&lt;R$2314, AND(I381&lt;R$2311,I381&gt;R$2312)))),"no","yes")</f>
        <v>yes</v>
      </c>
      <c r="O382" s="146">
        <f t="shared" si="48"/>
        <v>-3.0914630271857479E-2</v>
      </c>
      <c r="P382" s="146">
        <f t="shared" si="49"/>
        <v>3.0914630271857479E-2</v>
      </c>
      <c r="Q382" s="86">
        <f t="shared" si="56"/>
        <v>1.7999999999999999E-2</v>
      </c>
      <c r="R382" s="39">
        <f>(SUM(C363:C381)+Q382*SUM(C363:C381))/(19-Q382)*(1-J$2305)</f>
        <v>3167.0348972710981</v>
      </c>
      <c r="S382" s="39">
        <f>(SUM(C363:C381)+Q382*SUM(C363:C381))/(19-Q382)*(1+J$2305)</f>
        <v>3167.0348972710981</v>
      </c>
      <c r="T382" s="17">
        <f>IF(AND(K382="no",R382&lt;E382, R382&gt;F382,J$2308="yes"),MAX(R382*(1-J$2306),F382)/D382-1,IF(AND(K382="yes",S382&gt;F382, S382&lt;E382,J$2307="yes"),1-MIN(S382*(1+J$2306),E382)/D382,0))</f>
        <v>0</v>
      </c>
      <c r="U382" s="6">
        <f t="shared" si="57"/>
        <v>0</v>
      </c>
      <c r="V382" s="66">
        <f t="shared" si="58"/>
        <v>1.1337093027942697</v>
      </c>
      <c r="W382" s="6">
        <f t="shared" si="59"/>
        <v>0</v>
      </c>
      <c r="X382" s="17">
        <f>V382/MAX(V$240:V382)-1</f>
        <v>-3.1004650202810069E-2</v>
      </c>
      <c r="Z382" s="66">
        <f t="shared" si="60"/>
        <v>1.9573718921321275</v>
      </c>
      <c r="AA382" s="6">
        <f t="shared" si="61"/>
        <v>3.0914630271857479E-2</v>
      </c>
      <c r="AB382" s="17">
        <f>Z382/MAX(Z$240:Z382)-1</f>
        <v>-2.0222069837532497E-2</v>
      </c>
    </row>
    <row r="383" spans="1:29" x14ac:dyDescent="0.25">
      <c r="A383" s="18" t="s">
        <v>249</v>
      </c>
      <c r="B383" s="72">
        <v>39666</v>
      </c>
      <c r="C383" s="23">
        <v>2904.19</v>
      </c>
      <c r="D383" s="23">
        <v>2897.73</v>
      </c>
      <c r="E383" s="23">
        <v>2941.4</v>
      </c>
      <c r="F383" s="23">
        <v>2857.91</v>
      </c>
      <c r="G383" s="20">
        <f t="shared" si="52"/>
        <v>3081.473</v>
      </c>
      <c r="H383" s="20">
        <f t="shared" si="64"/>
        <v>3264.4031666666674</v>
      </c>
      <c r="I383" s="112">
        <f t="shared" si="53"/>
        <v>-5.7531901139487474E-2</v>
      </c>
      <c r="J383" s="38" t="str">
        <f t="shared" si="65"/>
        <v>X</v>
      </c>
      <c r="K383" s="17" t="str">
        <f>IF(OR(AND(J382="N",OR(I382&lt;R$2308,AND(I382&gt;R$2306, I382&lt;R$2305))), AND(J382="X", OR(I382&lt;R$2314, AND(I382&lt;R$2311,I382&gt;R$2312)))),"no","yes")</f>
        <v>yes</v>
      </c>
      <c r="O383" s="146">
        <f t="shared" si="48"/>
        <v>2.2293312351391315E-3</v>
      </c>
      <c r="P383" s="146">
        <f t="shared" si="49"/>
        <v>-2.2293312351391315E-3</v>
      </c>
      <c r="Q383" s="86">
        <f t="shared" si="56"/>
        <v>1.7999999999999999E-2</v>
      </c>
      <c r="R383" s="39">
        <f>(SUM(C364:C382)+Q383*SUM(C364:C382))/(19-Q383)*(1-J$2305)</f>
        <v>3149.4218132968072</v>
      </c>
      <c r="S383" s="39">
        <f>(SUM(C364:C382)+Q383*SUM(C364:C382))/(19-Q383)*(1+J$2305)</f>
        <v>3149.4218132968072</v>
      </c>
      <c r="T383" s="17">
        <f>IF(AND(K383="no",R383&lt;E383, R383&gt;F383,J$2308="yes"),MAX(R383*(1-J$2306),F383)/D383-1,IF(AND(K383="yes",S383&gt;F383, S383&lt;E383,J$2307="yes"),1-MIN(S383*(1+J$2306),E383)/D383,0))</f>
        <v>0</v>
      </c>
      <c r="U383" s="6">
        <f t="shared" si="57"/>
        <v>0</v>
      </c>
      <c r="V383" s="66">
        <f t="shared" si="58"/>
        <v>1.1337093027942697</v>
      </c>
      <c r="W383" s="6">
        <f t="shared" si="59"/>
        <v>0</v>
      </c>
      <c r="X383" s="17">
        <f>V383/MAX(V$240:V383)-1</f>
        <v>-3.1004650202810069E-2</v>
      </c>
      <c r="Z383" s="66">
        <f t="shared" si="60"/>
        <v>1.9530082618342139</v>
      </c>
      <c r="AA383" s="6">
        <f t="shared" si="61"/>
        <v>-2.2293312351391315E-3</v>
      </c>
      <c r="AB383" s="17">
        <f>Z383/MAX(Z$240:Z383)-1</f>
        <v>-2.2406319380743667E-2</v>
      </c>
    </row>
    <row r="384" spans="1:29" x14ac:dyDescent="0.25">
      <c r="A384" s="18" t="s">
        <v>249</v>
      </c>
      <c r="B384" s="72">
        <v>39667</v>
      </c>
      <c r="C384" s="23">
        <v>2923.75</v>
      </c>
      <c r="D384" s="23">
        <v>2904.19</v>
      </c>
      <c r="E384" s="23">
        <v>2931</v>
      </c>
      <c r="F384" s="23">
        <v>2871.18</v>
      </c>
      <c r="G384" s="20">
        <f t="shared" si="52"/>
        <v>3070.0360000000001</v>
      </c>
      <c r="H384" s="20">
        <f t="shared" si="64"/>
        <v>3243.6575000000003</v>
      </c>
      <c r="I384" s="112">
        <f t="shared" si="53"/>
        <v>-4.7649604108876864E-2</v>
      </c>
      <c r="J384" s="38" t="str">
        <f t="shared" si="65"/>
        <v>X</v>
      </c>
      <c r="K384" s="17" t="str">
        <f>IF(OR(AND(J383="N",OR(I383&lt;R$2308,AND(I383&gt;R$2306, I383&lt;R$2305))), AND(J383="X", OR(I383&lt;R$2314, AND(I383&lt;R$2311,I383&gt;R$2312)))),"no","yes")</f>
        <v>yes</v>
      </c>
      <c r="O384" s="146">
        <f t="shared" si="48"/>
        <v>6.7350965329402435E-3</v>
      </c>
      <c r="P384" s="146">
        <f t="shared" si="49"/>
        <v>-6.7350965329402435E-3</v>
      </c>
      <c r="Q384" s="86">
        <f t="shared" si="56"/>
        <v>1.7999999999999999E-2</v>
      </c>
      <c r="R384" s="39">
        <f>(SUM(C365:C383)+Q384*SUM(C365:C383))/(19-Q384)*(1-J$2305)</f>
        <v>3136.1055452533983</v>
      </c>
      <c r="S384" s="39">
        <f>(SUM(C365:C383)+Q384*SUM(C365:C383))/(19-Q384)*(1+J$2305)</f>
        <v>3136.1055452533983</v>
      </c>
      <c r="T384" s="17">
        <f>IF(AND(K384="no",R384&lt;E384, R384&gt;F384,J$2308="yes"),MAX(R384*(1-J$2306),F384)/D384-1,IF(AND(K384="yes",S384&gt;F384, S384&lt;E384,J$2307="yes"),1-MIN(S384*(1+J$2306),E384)/D384,0))</f>
        <v>0</v>
      </c>
      <c r="U384" s="6">
        <f t="shared" si="57"/>
        <v>0</v>
      </c>
      <c r="V384" s="66">
        <f t="shared" si="58"/>
        <v>1.1337093027942697</v>
      </c>
      <c r="W384" s="6">
        <f t="shared" si="59"/>
        <v>0</v>
      </c>
      <c r="X384" s="17">
        <f>V384/MAX(V$240:V384)-1</f>
        <v>-3.1004650202810069E-2</v>
      </c>
      <c r="Z384" s="66">
        <f t="shared" si="60"/>
        <v>1.9398545626611308</v>
      </c>
      <c r="AA384" s="6">
        <f t="shared" si="61"/>
        <v>-6.7350965329402435E-3</v>
      </c>
      <c r="AB384" s="17">
        <f>Z384/MAX(Z$240:Z384)-1</f>
        <v>-2.8990507189706638E-2</v>
      </c>
    </row>
    <row r="385" spans="1:29" x14ac:dyDescent="0.25">
      <c r="A385" s="18" t="s">
        <v>249</v>
      </c>
      <c r="B385" s="72">
        <v>39668</v>
      </c>
      <c r="C385" s="23">
        <v>2711.96</v>
      </c>
      <c r="D385" s="23">
        <v>2923.75</v>
      </c>
      <c r="E385" s="23">
        <v>2924.93</v>
      </c>
      <c r="F385" s="23">
        <v>2709.96</v>
      </c>
      <c r="G385" s="20">
        <f t="shared" si="52"/>
        <v>3048.9974999999999</v>
      </c>
      <c r="H385" s="20">
        <f t="shared" si="64"/>
        <v>3220.0026666666672</v>
      </c>
      <c r="I385" s="112">
        <f t="shared" si="53"/>
        <v>-0.11054043173206929</v>
      </c>
      <c r="J385" s="38" t="str">
        <f t="shared" si="65"/>
        <v>X</v>
      </c>
      <c r="K385" s="17" t="str">
        <f>IF(OR(AND(J384="N",OR(I384&lt;R$2308,AND(I384&gt;R$2306, I384&lt;R$2305))), AND(J384="X", OR(I384&lt;R$2314, AND(I384&lt;R$2311,I384&gt;R$2312)))),"no","yes")</f>
        <v>yes</v>
      </c>
      <c r="O385" s="146">
        <f t="shared" si="48"/>
        <v>-7.2437793929029493E-2</v>
      </c>
      <c r="P385" s="146">
        <f t="shared" si="49"/>
        <v>7.2437793929029493E-2</v>
      </c>
      <c r="Q385" s="86">
        <f t="shared" si="56"/>
        <v>1.7999999999999999E-2</v>
      </c>
      <c r="R385" s="39">
        <f>(SUM(C366:C384)+Q385*SUM(C366:C384))/(19-Q385)*(1-J$2305)</f>
        <v>3124.8979991570959</v>
      </c>
      <c r="S385" s="39">
        <f>(SUM(C366:C384)+Q385*SUM(C366:C384))/(19-Q385)*(1+J$2305)</f>
        <v>3124.8979991570959</v>
      </c>
      <c r="T385" s="17">
        <f>IF(AND(K385="no",R385&lt;E385, R385&gt;F385,J$2308="yes"),MAX(R385*(1-J$2306),F385)/D385-1,IF(AND(K385="yes",S385&gt;F385, S385&lt;E385,J$2307="yes"),1-MIN(S385*(1+J$2306),E385)/D385,0))</f>
        <v>0</v>
      </c>
      <c r="U385" s="6">
        <f t="shared" si="57"/>
        <v>0</v>
      </c>
      <c r="V385" s="66">
        <f t="shared" si="58"/>
        <v>1.1337093027942697</v>
      </c>
      <c r="W385" s="6">
        <f t="shared" si="59"/>
        <v>0</v>
      </c>
      <c r="X385" s="17">
        <f>V385/MAX(V$240:V385)-1</f>
        <v>-3.1004650202810069E-2</v>
      </c>
      <c r="Z385" s="66">
        <f t="shared" si="60"/>
        <v>2.0803733477234654</v>
      </c>
      <c r="AA385" s="6">
        <f t="shared" si="61"/>
        <v>7.2437793929029493E-2</v>
      </c>
      <c r="AB385" s="17">
        <f>Z385/MAX(Z$240:Z385)-1</f>
        <v>0</v>
      </c>
    </row>
    <row r="386" spans="1:29" x14ac:dyDescent="0.25">
      <c r="A386" s="18" t="s">
        <v>249</v>
      </c>
      <c r="B386" s="72">
        <v>39671</v>
      </c>
      <c r="C386" s="23">
        <v>2508.59</v>
      </c>
      <c r="D386" s="23">
        <v>2711.96</v>
      </c>
      <c r="E386" s="23">
        <v>2699.09</v>
      </c>
      <c r="F386" s="23">
        <v>2497.27</v>
      </c>
      <c r="G386" s="20">
        <f t="shared" si="52"/>
        <v>3014.5094999999992</v>
      </c>
      <c r="H386" s="20">
        <f t="shared" si="64"/>
        <v>3193.9473333333331</v>
      </c>
      <c r="I386" s="112">
        <f t="shared" si="53"/>
        <v>-0.1678281325701575</v>
      </c>
      <c r="J386" s="38" t="str">
        <f t="shared" si="65"/>
        <v>X</v>
      </c>
      <c r="K386" s="17" t="str">
        <f>IF(OR(AND(J385="N",OR(I385&lt;R$2308,AND(I385&gt;R$2306, I385&lt;R$2305))), AND(J385="X", OR(I385&lt;R$2314, AND(I385&lt;R$2311,I385&gt;R$2312)))),"no","yes")</f>
        <v>yes</v>
      </c>
      <c r="O386" s="146">
        <f t="shared" si="48"/>
        <v>-7.4990044100945452E-2</v>
      </c>
      <c r="P386" s="146">
        <f t="shared" si="49"/>
        <v>7.4990044100945452E-2</v>
      </c>
      <c r="Q386" s="86">
        <f t="shared" si="56"/>
        <v>1.7999999999999999E-2</v>
      </c>
      <c r="R386" s="39">
        <f>(SUM(C367:C385)+Q386*SUM(C367:C385))/(19-Q386)*(1-J$2305)</f>
        <v>3098.8130228637656</v>
      </c>
      <c r="S386" s="39">
        <f>(SUM(C367:C385)+Q386*SUM(C367:C385))/(19-Q386)*(1+J$2305)</f>
        <v>3098.8130228637656</v>
      </c>
      <c r="T386" s="17">
        <f>IF(AND(K386="no",R386&lt;E386, R386&gt;F386,J$2308="yes"),MAX(R386*(1-J$2306),F386)/D386-1,IF(AND(K386="yes",S386&gt;F386, S386&lt;E386,J$2307="yes"),1-MIN(S386*(1+J$2306),E386)/D386,0))</f>
        <v>0</v>
      </c>
      <c r="U386" s="6">
        <f t="shared" si="57"/>
        <v>0</v>
      </c>
      <c r="V386" s="66">
        <f t="shared" si="58"/>
        <v>1.1337093027942697</v>
      </c>
      <c r="W386" s="6">
        <f t="shared" si="59"/>
        <v>0</v>
      </c>
      <c r="X386" s="17">
        <f>V386/MAX(V$240:V386)-1</f>
        <v>-3.1004650202810069E-2</v>
      </c>
      <c r="Z386" s="66">
        <f t="shared" si="60"/>
        <v>2.2363806368156798</v>
      </c>
      <c r="AA386" s="6">
        <f t="shared" si="61"/>
        <v>7.4990044100945452E-2</v>
      </c>
      <c r="AB386" s="17">
        <f>Z386/MAX(Z$240:Z386)-1</f>
        <v>0</v>
      </c>
    </row>
    <row r="387" spans="1:29" x14ac:dyDescent="0.25">
      <c r="A387" s="18" t="s">
        <v>249</v>
      </c>
      <c r="B387" s="72">
        <v>39672</v>
      </c>
      <c r="C387" s="23">
        <v>2473.42</v>
      </c>
      <c r="D387" s="23">
        <v>2508.59</v>
      </c>
      <c r="E387" s="23">
        <v>2508.4299999999998</v>
      </c>
      <c r="F387" s="23">
        <v>2436.94</v>
      </c>
      <c r="G387" s="20">
        <f t="shared" si="52"/>
        <v>2982.864</v>
      </c>
      <c r="H387" s="20">
        <f t="shared" si="64"/>
        <v>3167.3368333333342</v>
      </c>
      <c r="I387" s="112">
        <f t="shared" si="53"/>
        <v>-0.17079022040562353</v>
      </c>
      <c r="J387" s="38" t="str">
        <f t="shared" si="65"/>
        <v>X</v>
      </c>
      <c r="K387" s="17" t="str">
        <f>IF(OR(AND(J386="N",OR(I386&lt;R$2308,AND(I386&gt;R$2306, I386&lt;R$2305))), AND(J386="X", OR(I386&lt;R$2314, AND(I386&lt;R$2311,I386&gt;R$2312)))),"no","yes")</f>
        <v>no</v>
      </c>
      <c r="O387" s="146">
        <f t="shared" si="48"/>
        <v>-1.4019827871433743E-2</v>
      </c>
      <c r="P387" s="146">
        <f t="shared" si="49"/>
        <v>1.4019827871433743E-2</v>
      </c>
      <c r="Q387" s="86">
        <f t="shared" si="56"/>
        <v>1.7999999999999999E-2</v>
      </c>
      <c r="R387" s="39">
        <f>(SUM(C368:C386)+Q387*SUM(C368:C386))/(19-Q387)*(1-J$2305)</f>
        <v>3066.7563734063851</v>
      </c>
      <c r="S387" s="39">
        <f>(SUM(C368:C386)+Q387*SUM(C368:C386))/(19-Q387)*(1+J$2305)</f>
        <v>3066.7563734063851</v>
      </c>
      <c r="T387" s="17">
        <f>IF(AND(K387="no",R387&lt;E387, R387&gt;F387,J$2308="yes"),MAX(R387*(1-J$2306),F387)/D387-1,IF(AND(K387="yes",S387&gt;F387, S387&lt;E387,J$2307="yes"),1-MIN(S387*(1+J$2306),E387)/D387,0))</f>
        <v>0</v>
      </c>
      <c r="U387" s="6">
        <f t="shared" si="57"/>
        <v>0</v>
      </c>
      <c r="V387" s="66">
        <f t="shared" si="58"/>
        <v>1.1178148935128509</v>
      </c>
      <c r="W387" s="6">
        <f t="shared" si="59"/>
        <v>-1.4019827871433743E-2</v>
      </c>
      <c r="X387" s="17">
        <f>V387/MAX(V$240:V387)-1</f>
        <v>-4.4589798215186383E-2</v>
      </c>
      <c r="Z387" s="66">
        <f t="shared" si="60"/>
        <v>2.2050269652325167</v>
      </c>
      <c r="AA387" s="6">
        <f t="shared" si="61"/>
        <v>-1.4019827871433632E-2</v>
      </c>
      <c r="AB387" s="17">
        <f>Z387/MAX(Z$240:Z387)-1</f>
        <v>-1.4019827871433632E-2</v>
      </c>
    </row>
    <row r="388" spans="1:29" x14ac:dyDescent="0.25">
      <c r="A388" s="18" t="s">
        <v>249</v>
      </c>
      <c r="B388" s="72">
        <v>39673</v>
      </c>
      <c r="C388" s="23">
        <v>2472.3000000000002</v>
      </c>
      <c r="D388" s="23">
        <v>2473.42</v>
      </c>
      <c r="E388" s="23">
        <v>2496.6</v>
      </c>
      <c r="F388" s="23">
        <v>2369.38</v>
      </c>
      <c r="G388" s="20">
        <f t="shared" si="52"/>
        <v>2959.0525000000002</v>
      </c>
      <c r="H388" s="20">
        <f t="shared" si="64"/>
        <v>3144.9761666666673</v>
      </c>
      <c r="I388" s="112">
        <f t="shared" si="53"/>
        <v>-0.16449606757568513</v>
      </c>
      <c r="J388" s="38" t="str">
        <f t="shared" si="65"/>
        <v>X</v>
      </c>
      <c r="K388" s="17" t="str">
        <f>IF(OR(AND(J387="N",OR(I387&lt;R$2308,AND(I387&gt;R$2306, I387&lt;R$2305))), AND(J387="X", OR(I387&lt;R$2314, AND(I387&lt;R$2311,I387&gt;R$2312)))),"no","yes")</f>
        <v>no</v>
      </c>
      <c r="O388" s="146">
        <f t="shared" ref="O388:O451" si="66">IF(AND(L388&gt;0,L387&gt;0),L388/L387-1,IF(AND(M388&gt;0,N388&gt;0),M388/N388-1,C388/C387-1))</f>
        <v>-4.5281432187005421E-4</v>
      </c>
      <c r="P388" s="146">
        <f t="shared" ref="P388:P451" si="67">IF(AND(M388&gt;0,N388&gt;0),1-M388/N388,1-C388/C387)</f>
        <v>4.5281432187005421E-4</v>
      </c>
      <c r="Q388" s="86">
        <f t="shared" si="56"/>
        <v>1.7999999999999999E-2</v>
      </c>
      <c r="R388" s="39">
        <f>(SUM(C369:C387)+Q388*SUM(C369:C387))/(19-Q388)*(1-J$2305)</f>
        <v>3041.2763407438629</v>
      </c>
      <c r="S388" s="39">
        <f>(SUM(C369:C387)+Q388*SUM(C369:C387))/(19-Q388)*(1+J$2305)</f>
        <v>3041.2763407438629</v>
      </c>
      <c r="T388" s="17">
        <f>IF(AND(K388="no",R388&lt;E388, R388&gt;F388,J$2308="yes"),MAX(R388*(1-J$2306),F388)/D388-1,IF(AND(K388="yes",S388&gt;F388, S388&lt;E388,J$2307="yes"),1-MIN(S388*(1+J$2306),E388)/D388,0))</f>
        <v>0</v>
      </c>
      <c r="U388" s="6">
        <f t="shared" si="57"/>
        <v>0</v>
      </c>
      <c r="V388" s="66">
        <f t="shared" si="58"/>
        <v>1.1173087309198686</v>
      </c>
      <c r="W388" s="6">
        <f t="shared" si="59"/>
        <v>-4.5281432187005421E-4</v>
      </c>
      <c r="X388" s="17">
        <f>V388/MAX(V$240:V388)-1</f>
        <v>-4.5022421637815335E-2</v>
      </c>
      <c r="Y388" s="14"/>
      <c r="Z388" s="66">
        <f t="shared" si="60"/>
        <v>2.2040284974425499</v>
      </c>
      <c r="AA388" s="6">
        <f t="shared" si="61"/>
        <v>-4.5281432186994319E-4</v>
      </c>
      <c r="AB388" s="17">
        <f>Z388/MAX(Z$240:Z388)-1</f>
        <v>-1.4466293814453302E-2</v>
      </c>
      <c r="AC388" s="14"/>
    </row>
    <row r="389" spans="1:29" x14ac:dyDescent="0.25">
      <c r="A389" s="18" t="s">
        <v>249</v>
      </c>
      <c r="B389" s="72">
        <v>39674</v>
      </c>
      <c r="C389" s="23">
        <v>2483.6999999999998</v>
      </c>
      <c r="D389" s="23">
        <v>2472.3000000000002</v>
      </c>
      <c r="E389" s="23">
        <v>2506.4699999999998</v>
      </c>
      <c r="F389" s="23">
        <v>2443.88</v>
      </c>
      <c r="G389" s="20">
        <f t="shared" si="52"/>
        <v>2937.3190000000004</v>
      </c>
      <c r="H389" s="20">
        <f t="shared" si="64"/>
        <v>3121.2250000000008</v>
      </c>
      <c r="I389" s="112">
        <f t="shared" si="53"/>
        <v>-0.15443300506346114</v>
      </c>
      <c r="J389" s="38" t="str">
        <f t="shared" si="65"/>
        <v>X</v>
      </c>
      <c r="K389" s="17" t="str">
        <f>IF(OR(AND(J388="N",OR(I388&lt;R$2308,AND(I388&gt;R$2306, I388&lt;R$2305))), AND(J388="X", OR(I388&lt;R$2314, AND(I388&lt;R$2311,I388&gt;R$2312)))),"no","yes")</f>
        <v>no</v>
      </c>
      <c r="O389" s="146">
        <f t="shared" si="66"/>
        <v>4.6110908870280465E-3</v>
      </c>
      <c r="P389" s="146">
        <f t="shared" si="67"/>
        <v>-4.6110908870280465E-3</v>
      </c>
      <c r="Q389" s="86">
        <f t="shared" si="56"/>
        <v>1.7999999999999999E-2</v>
      </c>
      <c r="R389" s="39">
        <f>(SUM(C370:C388)+Q389*SUM(C370:C388))/(19-Q389)*(1-J$2305)</f>
        <v>3017.3537161521444</v>
      </c>
      <c r="S389" s="39">
        <f>(SUM(C370:C388)+Q389*SUM(C370:C388))/(19-Q389)*(1+J$2305)</f>
        <v>3017.3537161521444</v>
      </c>
      <c r="T389" s="17">
        <f>IF(AND(K389="no",R389&lt;E389, R389&gt;F389,J$2308="yes"),MAX(R389*(1-J$2306),F389)/D389-1,IF(AND(K389="yes",S389&gt;F389, S389&lt;E389,J$2307="yes"),1-MIN(S389*(1+J$2306),E389)/D389,0))</f>
        <v>0</v>
      </c>
      <c r="U389" s="6">
        <f t="shared" si="57"/>
        <v>0</v>
      </c>
      <c r="V389" s="66">
        <f t="shared" si="58"/>
        <v>1.1224607430270102</v>
      </c>
      <c r="W389" s="6">
        <f t="shared" si="59"/>
        <v>4.6110908870280465E-3</v>
      </c>
      <c r="X389" s="17">
        <f>V389/MAX(V$240:V389)-1</f>
        <v>-4.0618933228913301E-2</v>
      </c>
      <c r="Z389" s="66">
        <f t="shared" si="60"/>
        <v>2.2141914731618573</v>
      </c>
      <c r="AA389" s="6">
        <f t="shared" si="61"/>
        <v>4.6110908870280465E-3</v>
      </c>
      <c r="AB389" s="17">
        <f>Z389/MAX(Z$240:Z389)-1</f>
        <v>-9.9219083230022154E-3</v>
      </c>
    </row>
    <row r="390" spans="1:29" x14ac:dyDescent="0.25">
      <c r="A390" s="18" t="s">
        <v>249</v>
      </c>
      <c r="B390" s="72">
        <v>39675</v>
      </c>
      <c r="C390" s="23">
        <v>2473.7199999999998</v>
      </c>
      <c r="D390" s="23">
        <v>2483.6999999999998</v>
      </c>
      <c r="E390" s="23">
        <v>2510.96</v>
      </c>
      <c r="F390" s="23">
        <v>2446.0300000000002</v>
      </c>
      <c r="G390" s="20">
        <f t="shared" si="52"/>
        <v>2910.2150000000001</v>
      </c>
      <c r="H390" s="20">
        <f t="shared" si="64"/>
        <v>3097.9278333333341</v>
      </c>
      <c r="I390" s="112">
        <f t="shared" si="53"/>
        <v>-0.14998720025840029</v>
      </c>
      <c r="J390" s="38" t="str">
        <f t="shared" si="65"/>
        <v>X</v>
      </c>
      <c r="K390" s="17" t="str">
        <f>IF(OR(AND(J389="N",OR(I389&lt;R$2308,AND(I389&gt;R$2306, I389&lt;R$2305))), AND(J389="X", OR(I389&lt;R$2314, AND(I389&lt;R$2311,I389&gt;R$2312)))),"no","yes")</f>
        <v>no</v>
      </c>
      <c r="O390" s="146">
        <f t="shared" si="66"/>
        <v>-4.0181986552321192E-3</v>
      </c>
      <c r="P390" s="146">
        <f t="shared" si="67"/>
        <v>4.0181986552321192E-3</v>
      </c>
      <c r="Q390" s="86">
        <f t="shared" si="56"/>
        <v>1.7999999999999999E-2</v>
      </c>
      <c r="R390" s="39">
        <f>(SUM(C371:C389)+Q390*SUM(C371:C389))/(19-Q390)*(1-J$2305)</f>
        <v>2988.8173237804235</v>
      </c>
      <c r="S390" s="39">
        <f>(SUM(C371:C389)+Q390*SUM(C371:C389))/(19-Q390)*(1+J$2305)</f>
        <v>2988.8173237804235</v>
      </c>
      <c r="T390" s="17">
        <f>IF(AND(K390="no",R390&lt;E390, R390&gt;F390,J$2308="yes"),MAX(R390*(1-J$2306),F390)/D390-1,IF(AND(K390="yes",S390&gt;F390, S390&lt;E390,J$2307="yes"),1-MIN(S390*(1+J$2306),E390)/D390,0))</f>
        <v>0</v>
      </c>
      <c r="U390" s="6">
        <f t="shared" si="57"/>
        <v>0</v>
      </c>
      <c r="V390" s="66">
        <f t="shared" si="58"/>
        <v>1.1179504727788281</v>
      </c>
      <c r="W390" s="6">
        <f t="shared" si="59"/>
        <v>-4.0181986552322302E-3</v>
      </c>
      <c r="X390" s="17">
        <f>V390/MAX(V$240:V390)-1</f>
        <v>-4.4473916941268121E-2</v>
      </c>
      <c r="Z390" s="66">
        <f t="shared" si="60"/>
        <v>2.205294411961972</v>
      </c>
      <c r="AA390" s="6">
        <f t="shared" si="61"/>
        <v>-4.0181986552321192E-3</v>
      </c>
      <c r="AB390" s="17">
        <f>Z390/MAX(Z$240:Z390)-1</f>
        <v>-1.3900238779553487E-2</v>
      </c>
    </row>
    <row r="391" spans="1:29" x14ac:dyDescent="0.25">
      <c r="A391" s="18" t="s">
        <v>249</v>
      </c>
      <c r="B391" s="72">
        <v>39678</v>
      </c>
      <c r="C391" s="23">
        <v>2289.3000000000002</v>
      </c>
      <c r="D391" s="23">
        <v>2473.7199999999998</v>
      </c>
      <c r="E391" s="23">
        <v>2483.98</v>
      </c>
      <c r="F391" s="23">
        <v>2287.2800000000002</v>
      </c>
      <c r="G391" s="20">
        <f t="shared" si="52"/>
        <v>2867.7045000000007</v>
      </c>
      <c r="H391" s="20">
        <f t="shared" si="64"/>
        <v>3072.2553333333335</v>
      </c>
      <c r="I391" s="112">
        <f t="shared" si="53"/>
        <v>-0.20169599064338761</v>
      </c>
      <c r="J391" s="38" t="str">
        <f t="shared" si="65"/>
        <v>X</v>
      </c>
      <c r="K391" s="17" t="str">
        <f>IF(OR(AND(J390="N",OR(I390&lt;R$2308,AND(I390&gt;R$2306, I390&lt;R$2305))), AND(J390="X", OR(I390&lt;R$2314, AND(I390&lt;R$2311,I390&gt;R$2312)))),"no","yes")</f>
        <v>yes</v>
      </c>
      <c r="O391" s="146">
        <f t="shared" si="66"/>
        <v>-7.4551687337289452E-2</v>
      </c>
      <c r="P391" s="146">
        <f t="shared" si="67"/>
        <v>7.4551687337289452E-2</v>
      </c>
      <c r="Q391" s="86">
        <f t="shared" si="56"/>
        <v>1.7999999999999999E-2</v>
      </c>
      <c r="R391" s="39">
        <f>(SUM(C372:C390)+Q391*SUM(C372:C390))/(19-Q391)*(1-J$2305)</f>
        <v>2953.1111695290278</v>
      </c>
      <c r="S391" s="39">
        <f>(SUM(C372:C390)+Q391*SUM(C372:C390))/(19-Q391)*(1+J$2305)</f>
        <v>2953.1111695290278</v>
      </c>
      <c r="T391" s="17">
        <f>IF(AND(K391="no",R391&lt;E391, R391&gt;F391,J$2308="yes"),MAX(R391*(1-J$2306),F391)/D391-1,IF(AND(K391="yes",S391&gt;F391, S391&lt;E391,J$2307="yes"),1-MIN(S391*(1+J$2306),E391)/D391,0))</f>
        <v>0</v>
      </c>
      <c r="U391" s="6">
        <f t="shared" si="57"/>
        <v>0</v>
      </c>
      <c r="V391" s="66">
        <f t="shared" si="58"/>
        <v>1.1179504727788281</v>
      </c>
      <c r="W391" s="6">
        <f t="shared" si="59"/>
        <v>0</v>
      </c>
      <c r="X391" s="17">
        <f>V391/MAX(V$240:V391)-1</f>
        <v>-4.4473916941268121E-2</v>
      </c>
      <c r="Z391" s="66">
        <f t="shared" si="60"/>
        <v>2.3697028314492323</v>
      </c>
      <c r="AA391" s="6">
        <f t="shared" si="61"/>
        <v>7.4551687337289341E-2</v>
      </c>
      <c r="AB391" s="17">
        <f>Z391/MAX(Z$240:Z391)-1</f>
        <v>0</v>
      </c>
    </row>
    <row r="392" spans="1:29" x14ac:dyDescent="0.25">
      <c r="A392" s="18" t="s">
        <v>249</v>
      </c>
      <c r="B392" s="72">
        <v>39679</v>
      </c>
      <c r="C392" s="23">
        <v>2327.02</v>
      </c>
      <c r="D392" s="23">
        <v>2289.3000000000002</v>
      </c>
      <c r="E392" s="23">
        <v>2331.35</v>
      </c>
      <c r="F392" s="23">
        <v>2235.71</v>
      </c>
      <c r="G392" s="20">
        <f t="shared" si="52"/>
        <v>2826.5549999999998</v>
      </c>
      <c r="H392" s="20">
        <f t="shared" si="64"/>
        <v>3048.8931666666672</v>
      </c>
      <c r="I392" s="112">
        <f t="shared" si="53"/>
        <v>-0.17672926937561795</v>
      </c>
      <c r="J392" s="38" t="str">
        <f t="shared" si="65"/>
        <v>X</v>
      </c>
      <c r="K392" s="17" t="str">
        <f>IF(OR(AND(J391="N",OR(I391&lt;R$2308,AND(I391&gt;R$2306, I391&lt;R$2305))), AND(J391="X", OR(I391&lt;R$2314, AND(I391&lt;R$2311,I391&gt;R$2312)))),"no","yes")</f>
        <v>no</v>
      </c>
      <c r="O392" s="146">
        <f t="shared" si="66"/>
        <v>1.6476652251779855E-2</v>
      </c>
      <c r="P392" s="146">
        <f t="shared" si="67"/>
        <v>-1.6476652251779855E-2</v>
      </c>
      <c r="Q392" s="86">
        <f t="shared" si="56"/>
        <v>1.7999999999999999E-2</v>
      </c>
      <c r="R392" s="39">
        <f>(SUM(C373:C391)+Q392*SUM(C373:C391))/(19-Q392)*(1-J$2305)</f>
        <v>2906.9515035296599</v>
      </c>
      <c r="S392" s="39">
        <f>(SUM(C373:C391)+Q392*SUM(C373:C391))/(19-Q392)*(1+J$2305)</f>
        <v>2906.9515035296599</v>
      </c>
      <c r="T392" s="17">
        <f>IF(AND(K392="no",R392&lt;E392, R392&gt;F392,J$2308="yes"),MAX(R392*(1-J$2306),F392)/D392-1,IF(AND(K392="yes",S392&gt;F392, S392&lt;E392,J$2307="yes"),1-MIN(S392*(1+J$2306),E392)/D392,0))</f>
        <v>0</v>
      </c>
      <c r="U392" s="6">
        <f t="shared" si="57"/>
        <v>0</v>
      </c>
      <c r="V392" s="66">
        <f t="shared" si="58"/>
        <v>1.1363705539535178</v>
      </c>
      <c r="W392" s="6">
        <f t="shared" si="59"/>
        <v>1.6476652251779855E-2</v>
      </c>
      <c r="X392" s="17">
        <f>V392/MAX(V$240:V392)-1</f>
        <v>-2.8730045953204053E-2</v>
      </c>
      <c r="Z392" s="66">
        <f t="shared" si="60"/>
        <v>2.4087476009430793</v>
      </c>
      <c r="AA392" s="6">
        <f t="shared" si="61"/>
        <v>1.6476652251779855E-2</v>
      </c>
      <c r="AB392" s="17">
        <f>Z392/MAX(Z$240:Z392)-1</f>
        <v>0</v>
      </c>
    </row>
    <row r="393" spans="1:29" x14ac:dyDescent="0.25">
      <c r="A393" s="18" t="s">
        <v>249</v>
      </c>
      <c r="B393" s="72">
        <v>39680</v>
      </c>
      <c r="C393" s="23">
        <v>2520.7399999999998</v>
      </c>
      <c r="D393" s="23">
        <v>2327.02</v>
      </c>
      <c r="E393" s="23">
        <v>2521.08</v>
      </c>
      <c r="F393" s="23">
        <v>2287.69</v>
      </c>
      <c r="G393" s="20">
        <f t="shared" si="52"/>
        <v>2796.4574999999995</v>
      </c>
      <c r="H393" s="20">
        <f t="shared" si="64"/>
        <v>3028.5131666666666</v>
      </c>
      <c r="I393" s="112">
        <f t="shared" si="53"/>
        <v>-9.8595276345161631E-2</v>
      </c>
      <c r="J393" s="38" t="str">
        <f t="shared" si="65"/>
        <v>X</v>
      </c>
      <c r="K393" s="17" t="str">
        <f>IF(OR(AND(J392="N",OR(I392&lt;R$2308,AND(I392&gt;R$2306, I392&lt;R$2305))), AND(J392="X", OR(I392&lt;R$2314, AND(I392&lt;R$2311,I392&gt;R$2312)))),"no","yes")</f>
        <v>no</v>
      </c>
      <c r="O393" s="146">
        <f t="shared" si="66"/>
        <v>8.3248102723655126E-2</v>
      </c>
      <c r="P393" s="146">
        <f t="shared" si="67"/>
        <v>-8.3248102723655126E-2</v>
      </c>
      <c r="Q393" s="86">
        <f t="shared" si="56"/>
        <v>1.7999999999999999E-2</v>
      </c>
      <c r="R393" s="39">
        <f>(SUM(C374:C392)+Q393*SUM(C374:C392))/(19-Q393)*(1-J$2305)</f>
        <v>2864.2799167632493</v>
      </c>
      <c r="S393" s="39">
        <f>(SUM(C374:C392)+Q393*SUM(C374:C392))/(19-Q393)*(1+J$2305)</f>
        <v>2864.2799167632493</v>
      </c>
      <c r="T393" s="17">
        <f>IF(AND(K393="no",R393&lt;E393, R393&gt;F393,J$2308="yes"),MAX(R393*(1-J$2306),F393)/D393-1,IF(AND(K393="yes",S393&gt;F393, S393&lt;E393,J$2307="yes"),1-MIN(S393*(1+J$2306),E393)/D393,0))</f>
        <v>0</v>
      </c>
      <c r="U393" s="6">
        <f t="shared" si="57"/>
        <v>0</v>
      </c>
      <c r="V393" s="66">
        <f t="shared" si="58"/>
        <v>1.2309712465611771</v>
      </c>
      <c r="W393" s="6">
        <f t="shared" si="59"/>
        <v>8.3248102723655126E-2</v>
      </c>
      <c r="X393" s="17">
        <f>V393/MAX(V$240:V393)-1</f>
        <v>0</v>
      </c>
      <c r="Z393" s="66">
        <f t="shared" si="60"/>
        <v>2.6092712686617467</v>
      </c>
      <c r="AA393" s="6">
        <f t="shared" si="61"/>
        <v>8.3248102723655126E-2</v>
      </c>
      <c r="AB393" s="17">
        <f>Z393/MAX(Z$240:Z393)-1</f>
        <v>0</v>
      </c>
    </row>
    <row r="394" spans="1:29" x14ac:dyDescent="0.25">
      <c r="A394" s="18" t="s">
        <v>249</v>
      </c>
      <c r="B394" s="72">
        <v>39681</v>
      </c>
      <c r="C394" s="23">
        <v>2431.1</v>
      </c>
      <c r="D394" s="23">
        <v>2520.7399999999998</v>
      </c>
      <c r="E394" s="23">
        <v>2535.06</v>
      </c>
      <c r="F394" s="23">
        <v>2419.71</v>
      </c>
      <c r="G394" s="20">
        <f t="shared" si="52"/>
        <v>2757.9754999999996</v>
      </c>
      <c r="H394" s="20">
        <f t="shared" si="64"/>
        <v>3004.9105</v>
      </c>
      <c r="I394" s="112">
        <f t="shared" si="53"/>
        <v>-0.11852008837641947</v>
      </c>
      <c r="J394" s="38" t="str">
        <f t="shared" si="65"/>
        <v>X</v>
      </c>
      <c r="K394" s="17" t="str">
        <f>IF(OR(AND(J393="N",OR(I393&lt;R$2308,AND(I393&gt;R$2306, I393&lt;R$2305))), AND(J393="X", OR(I393&lt;R$2314, AND(I393&lt;R$2311,I393&gt;R$2312)))),"no","yes")</f>
        <v>yes</v>
      </c>
      <c r="O394" s="146">
        <f t="shared" si="66"/>
        <v>-3.556098605964908E-2</v>
      </c>
      <c r="P394" s="146">
        <f t="shared" si="67"/>
        <v>3.556098605964908E-2</v>
      </c>
      <c r="Q394" s="86">
        <f t="shared" si="56"/>
        <v>1.7999999999999999E-2</v>
      </c>
      <c r="R394" s="39">
        <f>(SUM(C375:C393)+Q394*SUM(C375:C393))/(19-Q394)*(1-J$2305)</f>
        <v>2827.8116837003472</v>
      </c>
      <c r="S394" s="39">
        <f>(SUM(C375:C393)+Q394*SUM(C375:C393))/(19-Q394)*(1+J$2305)</f>
        <v>2827.8116837003472</v>
      </c>
      <c r="T394" s="17">
        <f>IF(AND(K394="no",R394&lt;E394, R394&gt;F394,J$2308="yes"),MAX(R394*(1-J$2306),F394)/D394-1,IF(AND(K394="yes",S394&gt;F394, S394&lt;E394,J$2307="yes"),1-MIN(S394*(1+J$2306),E394)/D394,0))</f>
        <v>0</v>
      </c>
      <c r="U394" s="6">
        <f t="shared" si="57"/>
        <v>0</v>
      </c>
      <c r="V394" s="66">
        <f t="shared" si="58"/>
        <v>1.2309712465611771</v>
      </c>
      <c r="W394" s="6">
        <f t="shared" si="59"/>
        <v>0</v>
      </c>
      <c r="X394" s="17">
        <f>V394/MAX(V$240:V394)-1</f>
        <v>0</v>
      </c>
      <c r="Z394" s="66">
        <f t="shared" si="60"/>
        <v>2.7020595278724699</v>
      </c>
      <c r="AA394" s="6">
        <f t="shared" si="61"/>
        <v>3.556098605964908E-2</v>
      </c>
      <c r="AB394" s="17">
        <f>Z394/MAX(Z$240:Z394)-1</f>
        <v>0</v>
      </c>
    </row>
    <row r="395" spans="1:29" x14ac:dyDescent="0.25">
      <c r="A395" s="18" t="s">
        <v>249</v>
      </c>
      <c r="B395" s="72">
        <v>39682</v>
      </c>
      <c r="C395" s="23">
        <v>2382.52</v>
      </c>
      <c r="D395" s="23">
        <v>2431.1</v>
      </c>
      <c r="E395" s="23">
        <v>2418.89</v>
      </c>
      <c r="F395" s="23">
        <v>2326.27</v>
      </c>
      <c r="G395" s="20">
        <f t="shared" si="52"/>
        <v>2718.4929999999995</v>
      </c>
      <c r="H395" s="20">
        <f t="shared" si="64"/>
        <v>2982.1321666666668</v>
      </c>
      <c r="I395" s="112">
        <f t="shared" si="53"/>
        <v>-0.12358795847552284</v>
      </c>
      <c r="J395" s="38" t="str">
        <f t="shared" si="65"/>
        <v>X</v>
      </c>
      <c r="K395" s="17" t="str">
        <f>IF(OR(AND(J394="N",OR(I394&lt;R$2308,AND(I394&gt;R$2306, I394&lt;R$2305))), AND(J394="X", OR(I394&lt;R$2314, AND(I394&lt;R$2311,I394&gt;R$2312)))),"no","yes")</f>
        <v>yes</v>
      </c>
      <c r="O395" s="146">
        <f t="shared" si="66"/>
        <v>-1.9982723869853114E-2</v>
      </c>
      <c r="P395" s="146">
        <f t="shared" si="67"/>
        <v>1.9982723869853114E-2</v>
      </c>
      <c r="Q395" s="86">
        <f t="shared" si="56"/>
        <v>1.7999999999999999E-2</v>
      </c>
      <c r="R395" s="39">
        <f>(SUM(C376:C394)+Q395*SUM(C376:C394))/(19-Q395)*(1-J$2305)</f>
        <v>2788.0682815298705</v>
      </c>
      <c r="S395" s="39">
        <f>(SUM(C376:C394)+Q395*SUM(C376:C394))/(19-Q395)*(1+J$2305)</f>
        <v>2788.0682815298705</v>
      </c>
      <c r="T395" s="17">
        <f>IF(AND(K395="no",R395&lt;E395, R395&gt;F395,J$2308="yes"),MAX(R395*(1-J$2306),F395)/D395-1,IF(AND(K395="yes",S395&gt;F395, S395&lt;E395,J$2307="yes"),1-MIN(S395*(1+J$2306),E395)/D395,0))</f>
        <v>0</v>
      </c>
      <c r="U395" s="6">
        <f t="shared" si="57"/>
        <v>0</v>
      </c>
      <c r="V395" s="66">
        <f t="shared" si="58"/>
        <v>1.2309712465611771</v>
      </c>
      <c r="W395" s="6">
        <f t="shared" si="59"/>
        <v>0</v>
      </c>
      <c r="X395" s="17">
        <f>V395/MAX(V$240:V395)-1</f>
        <v>0</v>
      </c>
      <c r="Z395" s="66">
        <f t="shared" si="60"/>
        <v>2.7560540372978513</v>
      </c>
      <c r="AA395" s="6">
        <f t="shared" si="61"/>
        <v>1.9982723869853114E-2</v>
      </c>
      <c r="AB395" s="17">
        <f>Z395/MAX(Z$240:Z395)-1</f>
        <v>0</v>
      </c>
    </row>
    <row r="396" spans="1:29" x14ac:dyDescent="0.25">
      <c r="A396" s="18" t="s">
        <v>249</v>
      </c>
      <c r="B396" s="72">
        <v>39685</v>
      </c>
      <c r="C396" s="23">
        <v>2374.06</v>
      </c>
      <c r="D396" s="23">
        <v>2382.52</v>
      </c>
      <c r="E396" s="23">
        <v>2413.88</v>
      </c>
      <c r="F396" s="23">
        <v>2348.96</v>
      </c>
      <c r="G396" s="20">
        <f t="shared" si="52"/>
        <v>2676.4034999999994</v>
      </c>
      <c r="H396" s="20">
        <f t="shared" si="64"/>
        <v>2959.1060000000002</v>
      </c>
      <c r="I396" s="112">
        <f t="shared" si="53"/>
        <v>-0.1129663371012628</v>
      </c>
      <c r="J396" s="38" t="str">
        <f t="shared" si="65"/>
        <v>X</v>
      </c>
      <c r="K396" s="17" t="str">
        <f>IF(OR(AND(J395="N",OR(I395&lt;R$2308,AND(I395&gt;R$2306, I395&lt;R$2305))), AND(J395="X", OR(I395&lt;R$2314, AND(I395&lt;R$2311,I395&gt;R$2312)))),"no","yes")</f>
        <v>yes</v>
      </c>
      <c r="O396" s="146">
        <f t="shared" si="66"/>
        <v>-3.5508621123852002E-3</v>
      </c>
      <c r="P396" s="146">
        <f t="shared" si="67"/>
        <v>3.5508621123852002E-3</v>
      </c>
      <c r="Q396" s="86">
        <f t="shared" si="56"/>
        <v>1.7999999999999999E-2</v>
      </c>
      <c r="R396" s="39">
        <f>(SUM(C377:C395)+Q396*SUM(C377:C395))/(19-Q396)*(1-J$2305)</f>
        <v>2743.3769982088293</v>
      </c>
      <c r="S396" s="39">
        <f>(SUM(C377:C395)+Q396*SUM(C377:C395))/(19-Q396)*(1+J$2305)</f>
        <v>2743.3769982088293</v>
      </c>
      <c r="T396" s="17">
        <f>IF(AND(K396="no",R396&lt;E396, R396&gt;F396,J$2308="yes"),MAX(R396*(1-J$2306),F396)/D396-1,IF(AND(K396="yes",S396&gt;F396, S396&lt;E396,J$2307="yes"),1-MIN(S396*(1+J$2306),E396)/D396,0))</f>
        <v>0</v>
      </c>
      <c r="U396" s="6">
        <f t="shared" si="57"/>
        <v>0</v>
      </c>
      <c r="V396" s="66">
        <f t="shared" si="58"/>
        <v>1.2309712465611771</v>
      </c>
      <c r="W396" s="6">
        <f t="shared" si="59"/>
        <v>0</v>
      </c>
      <c r="X396" s="17">
        <f>V396/MAX(V$240:V396)-1</f>
        <v>0</v>
      </c>
      <c r="Z396" s="66">
        <f t="shared" si="60"/>
        <v>2.7658404051585785</v>
      </c>
      <c r="AA396" s="6">
        <f t="shared" si="61"/>
        <v>3.5508621123852002E-3</v>
      </c>
      <c r="AB396" s="17">
        <f>Z396/MAX(Z$240:Z396)-1</f>
        <v>0</v>
      </c>
    </row>
    <row r="397" spans="1:29" x14ac:dyDescent="0.25">
      <c r="A397" s="18" t="s">
        <v>249</v>
      </c>
      <c r="B397" s="72">
        <v>39686</v>
      </c>
      <c r="C397" s="23">
        <v>2244.9899999999998</v>
      </c>
      <c r="D397" s="23">
        <v>2374.06</v>
      </c>
      <c r="E397" s="23">
        <v>2347.81</v>
      </c>
      <c r="F397" s="23">
        <v>2207.67</v>
      </c>
      <c r="G397" s="20">
        <f t="shared" si="52"/>
        <v>2631.1529999999993</v>
      </c>
      <c r="H397" s="20">
        <f t="shared" si="64"/>
        <v>2933.3866666666668</v>
      </c>
      <c r="I397" s="112">
        <f t="shared" si="53"/>
        <v>-0.1467656954954728</v>
      </c>
      <c r="J397" s="38" t="str">
        <f t="shared" si="65"/>
        <v>X</v>
      </c>
      <c r="K397" s="17" t="str">
        <f>IF(OR(AND(J396="N",OR(I396&lt;R$2308,AND(I396&gt;R$2306, I396&lt;R$2305))), AND(J396="X", OR(I396&lt;R$2314, AND(I396&lt;R$2311,I396&gt;R$2312)))),"no","yes")</f>
        <v>yes</v>
      </c>
      <c r="O397" s="146">
        <f t="shared" si="66"/>
        <v>-5.4366780957515903E-2</v>
      </c>
      <c r="P397" s="146">
        <f t="shared" si="67"/>
        <v>5.4366780957515903E-2</v>
      </c>
      <c r="Q397" s="86">
        <f t="shared" si="56"/>
        <v>1.7999999999999999E-2</v>
      </c>
      <c r="R397" s="39">
        <f>(SUM(C378:C396)+Q397*SUM(C378:C396))/(19-Q397)*(1-J$2305)</f>
        <v>2701.763526498788</v>
      </c>
      <c r="S397" s="39">
        <f>(SUM(C378:C396)+Q397*SUM(C378:C396))/(19-Q397)*(1+J$2305)</f>
        <v>2701.763526498788</v>
      </c>
      <c r="T397" s="17">
        <f>IF(AND(K397="no",R397&lt;E397, R397&gt;F397,J$2308="yes"),MAX(R397*(1-J$2306),F397)/D397-1,IF(AND(K397="yes",S397&gt;F397, S397&lt;E397,J$2307="yes"),1-MIN(S397*(1+J$2306),E397)/D397,0))</f>
        <v>0</v>
      </c>
      <c r="U397" s="6">
        <f t="shared" si="57"/>
        <v>0</v>
      </c>
      <c r="V397" s="66">
        <f t="shared" si="58"/>
        <v>1.2309712465611771</v>
      </c>
      <c r="W397" s="6">
        <f t="shared" si="59"/>
        <v>0</v>
      </c>
      <c r="X397" s="17">
        <f>V397/MAX(V$240:V397)-1</f>
        <v>0</v>
      </c>
      <c r="Z397" s="66">
        <f t="shared" si="60"/>
        <v>2.9162102446292821</v>
      </c>
      <c r="AA397" s="6">
        <f t="shared" si="61"/>
        <v>5.4366780957515903E-2</v>
      </c>
      <c r="AB397" s="17">
        <f>Z397/MAX(Z$240:Z397)-1</f>
        <v>0</v>
      </c>
    </row>
    <row r="398" spans="1:29" x14ac:dyDescent="0.25">
      <c r="A398" s="18" t="s">
        <v>249</v>
      </c>
      <c r="B398" s="72">
        <v>39687</v>
      </c>
      <c r="C398" s="23">
        <v>2237.87</v>
      </c>
      <c r="D398" s="23">
        <v>2244.9899999999998</v>
      </c>
      <c r="E398" s="23">
        <v>2279.5500000000002</v>
      </c>
      <c r="F398" s="23">
        <v>2180.94</v>
      </c>
      <c r="G398" s="20">
        <f t="shared" si="52"/>
        <v>2586.4079999999999</v>
      </c>
      <c r="H398" s="20">
        <f t="shared" si="64"/>
        <v>2907.8328333333329</v>
      </c>
      <c r="I398" s="112">
        <f t="shared" si="53"/>
        <v>-0.13475754791974048</v>
      </c>
      <c r="J398" s="38" t="str">
        <f t="shared" si="65"/>
        <v>X</v>
      </c>
      <c r="K398" s="17" t="str">
        <f>IF(OR(AND(J397="N",OR(I397&lt;R$2308,AND(I397&gt;R$2306, I397&lt;R$2305))), AND(J397="X", OR(I397&lt;R$2314, AND(I397&lt;R$2311,I397&gt;R$2312)))),"no","yes")</f>
        <v>yes</v>
      </c>
      <c r="O398" s="146">
        <f t="shared" si="66"/>
        <v>-3.1715063318766834E-3</v>
      </c>
      <c r="P398" s="146">
        <f t="shared" si="67"/>
        <v>3.1715063318766834E-3</v>
      </c>
      <c r="Q398" s="86">
        <f t="shared" si="56"/>
        <v>1.7999999999999999E-2</v>
      </c>
      <c r="R398" s="39">
        <f>(SUM(C379:C397)+Q398*SUM(C379:C397))/(19-Q398)*(1-J$2305)</f>
        <v>2654.1521030449899</v>
      </c>
      <c r="S398" s="39">
        <f>(SUM(C379:C397)+Q398*SUM(C379:C397))/(19-Q398)*(1+J$2305)</f>
        <v>2654.1521030449899</v>
      </c>
      <c r="T398" s="17">
        <f>IF(AND(K398="no",R398&lt;E398, R398&gt;F398,J$2308="yes"),MAX(R398*(1-J$2306),F398)/D398-1,IF(AND(K398="yes",S398&gt;F398, S398&lt;E398,J$2307="yes"),1-MIN(S398*(1+J$2306),E398)/D398,0))</f>
        <v>0</v>
      </c>
      <c r="U398" s="6">
        <f t="shared" si="57"/>
        <v>0</v>
      </c>
      <c r="V398" s="66">
        <f t="shared" si="58"/>
        <v>1.2309712465611771</v>
      </c>
      <c r="W398" s="6">
        <f t="shared" si="59"/>
        <v>0</v>
      </c>
      <c r="X398" s="17">
        <f>V398/MAX(V$240:V398)-1</f>
        <v>0</v>
      </c>
      <c r="Z398" s="66">
        <f t="shared" si="60"/>
        <v>2.9254590238852076</v>
      </c>
      <c r="AA398" s="6">
        <f t="shared" si="61"/>
        <v>3.1715063318766834E-3</v>
      </c>
      <c r="AB398" s="17">
        <f>Z398/MAX(Z$240:Z398)-1</f>
        <v>0</v>
      </c>
    </row>
    <row r="399" spans="1:29" x14ac:dyDescent="0.25">
      <c r="A399" s="18" t="s">
        <v>249</v>
      </c>
      <c r="B399" s="72">
        <v>39688</v>
      </c>
      <c r="C399" s="23">
        <v>2236.8200000000002</v>
      </c>
      <c r="D399" s="23">
        <v>2237.87</v>
      </c>
      <c r="E399" s="23">
        <v>2256.96</v>
      </c>
      <c r="F399" s="23">
        <v>2216.06</v>
      </c>
      <c r="G399" s="20">
        <f t="shared" si="52"/>
        <v>2547.3879999999999</v>
      </c>
      <c r="H399" s="20">
        <f t="shared" si="64"/>
        <v>2883.3784999999993</v>
      </c>
      <c r="I399" s="112">
        <f t="shared" si="53"/>
        <v>-0.12191625304036913</v>
      </c>
      <c r="J399" s="38" t="str">
        <f t="shared" si="65"/>
        <v>X</v>
      </c>
      <c r="K399" s="17" t="str">
        <f>IF(OR(AND(J398="N",OR(I398&lt;R$2308,AND(I398&gt;R$2306, I398&lt;R$2305))), AND(J398="X", OR(I398&lt;R$2314, AND(I398&lt;R$2311,I398&gt;R$2312)))),"no","yes")</f>
        <v>yes</v>
      </c>
      <c r="O399" s="146">
        <f t="shared" si="66"/>
        <v>-4.6919615527252212E-4</v>
      </c>
      <c r="P399" s="146">
        <f t="shared" si="67"/>
        <v>4.6919615527252212E-4</v>
      </c>
      <c r="Q399" s="86">
        <f t="shared" si="56"/>
        <v>1.7999999999999999E-2</v>
      </c>
      <c r="R399" s="39">
        <f>(SUM(C380:C398)+Q399*SUM(C380:C398))/(19-Q399)*(1-J$2305)</f>
        <v>2612.3557538720893</v>
      </c>
      <c r="S399" s="39">
        <f>(SUM(C380:C398)+Q399*SUM(C380:C398))/(19-Q399)*(1+J$2305)</f>
        <v>2612.3557538720893</v>
      </c>
      <c r="T399" s="17">
        <f>IF(AND(K399="no",R399&lt;E399, R399&gt;F399,J$2308="yes"),MAX(R399*(1-J$2306),F399)/D399-1,IF(AND(K399="yes",S399&gt;F399, S399&lt;E399,J$2307="yes"),1-MIN(S399*(1+J$2306),E399)/D399,0))</f>
        <v>0</v>
      </c>
      <c r="U399" s="6">
        <f t="shared" si="57"/>
        <v>0</v>
      </c>
      <c r="V399" s="66">
        <f t="shared" si="58"/>
        <v>1.2309712465611771</v>
      </c>
      <c r="W399" s="6">
        <f t="shared" si="59"/>
        <v>0</v>
      </c>
      <c r="X399" s="17">
        <f>V399/MAX(V$240:V399)-1</f>
        <v>0</v>
      </c>
      <c r="Z399" s="66">
        <f t="shared" si="60"/>
        <v>2.9268316380116217</v>
      </c>
      <c r="AA399" s="6">
        <f t="shared" si="61"/>
        <v>4.6919615527252212E-4</v>
      </c>
      <c r="AB399" s="17">
        <f>Z399/MAX(Z$240:Z399)-1</f>
        <v>0</v>
      </c>
    </row>
    <row r="400" spans="1:29" x14ac:dyDescent="0.25">
      <c r="A400" s="18" t="s">
        <v>249</v>
      </c>
      <c r="B400" s="72">
        <v>39689</v>
      </c>
      <c r="C400" s="23">
        <v>2307.16</v>
      </c>
      <c r="D400" s="23">
        <v>2236.8200000000002</v>
      </c>
      <c r="E400" s="23">
        <v>2334.8000000000002</v>
      </c>
      <c r="F400" s="23">
        <v>2242.16</v>
      </c>
      <c r="G400" s="20">
        <f t="shared" si="52"/>
        <v>2509.5554999999995</v>
      </c>
      <c r="H400" s="20">
        <f t="shared" si="64"/>
        <v>2860.8729999999991</v>
      </c>
      <c r="I400" s="112">
        <f t="shared" si="53"/>
        <v>-8.0649939800095938E-2</v>
      </c>
      <c r="J400" s="38" t="str">
        <f t="shared" si="65"/>
        <v>X</v>
      </c>
      <c r="K400" s="17" t="str">
        <f>IF(OR(AND(J399="N",OR(I399&lt;R$2308,AND(I399&gt;R$2306, I399&lt;R$2305))), AND(J399="X", OR(I399&lt;R$2314, AND(I399&lt;R$2311,I399&gt;R$2312)))),"no","yes")</f>
        <v>yes</v>
      </c>
      <c r="O400" s="146">
        <f t="shared" si="66"/>
        <v>3.1446428411763039E-2</v>
      </c>
      <c r="P400" s="146">
        <f t="shared" si="67"/>
        <v>-3.1446428411763039E-2</v>
      </c>
      <c r="Q400" s="86">
        <f t="shared" si="56"/>
        <v>1.7999999999999999E-2</v>
      </c>
      <c r="R400" s="39">
        <f>(SUM(C381:C399)+Q400*SUM(C381:C399))/(19-Q400)*(1-J$2305)</f>
        <v>2568.0044831946047</v>
      </c>
      <c r="S400" s="39">
        <f>(SUM(C381:C399)+Q400*SUM(C381:C399))/(19-Q400)*(1+J$2305)</f>
        <v>2568.0044831946047</v>
      </c>
      <c r="T400" s="17">
        <f>IF(AND(K400="no",R400&lt;E400, R400&gt;F400,J$2308="yes"),MAX(R400*(1-J$2306),F400)/D400-1,IF(AND(K400="yes",S400&gt;F400, S400&lt;E400,J$2307="yes"),1-MIN(S400*(1+J$2306),E400)/D400,0))</f>
        <v>0</v>
      </c>
      <c r="U400" s="6">
        <f t="shared" si="57"/>
        <v>0</v>
      </c>
      <c r="V400" s="66">
        <f t="shared" si="58"/>
        <v>1.2309712465611771</v>
      </c>
      <c r="W400" s="6">
        <f t="shared" si="59"/>
        <v>0</v>
      </c>
      <c r="X400" s="17">
        <f>V400/MAX(V$240:V400)-1</f>
        <v>0</v>
      </c>
      <c r="Y400" s="6">
        <f t="shared" ref="Y400" si="68">V400/V380-1</f>
        <v>8.5790902065621566E-2</v>
      </c>
      <c r="Z400" s="66">
        <f t="shared" si="60"/>
        <v>2.8347932364336059</v>
      </c>
      <c r="AA400" s="6">
        <f t="shared" si="61"/>
        <v>-3.144642841176315E-2</v>
      </c>
      <c r="AB400" s="17">
        <f>Z400/MAX(Z$240:Z400)-1</f>
        <v>-3.144642841176315E-2</v>
      </c>
      <c r="AC400" s="6">
        <f t="shared" ref="AC400" si="69">Z400/Z380-1</f>
        <v>0.52892339950794254</v>
      </c>
    </row>
    <row r="401" spans="1:29" x14ac:dyDescent="0.25">
      <c r="A401" s="18" t="s">
        <v>249</v>
      </c>
      <c r="B401" s="72">
        <v>39692</v>
      </c>
      <c r="C401" s="23">
        <v>2238.0500000000002</v>
      </c>
      <c r="D401" s="23">
        <v>2307.16</v>
      </c>
      <c r="E401" s="23">
        <v>2290.41</v>
      </c>
      <c r="F401" s="23">
        <v>2219.52</v>
      </c>
      <c r="G401" s="20">
        <f t="shared" si="52"/>
        <v>2471.9494999999997</v>
      </c>
      <c r="H401" s="20">
        <f t="shared" si="64"/>
        <v>2837.675166666666</v>
      </c>
      <c r="I401" s="112">
        <f t="shared" si="53"/>
        <v>-9.4621471838320148E-2</v>
      </c>
      <c r="J401" s="38" t="str">
        <f t="shared" si="65"/>
        <v>X</v>
      </c>
      <c r="K401" s="17" t="str">
        <f>IF(OR(AND(J400="N",OR(I400&lt;R$2308,AND(I400&gt;R$2306, I400&lt;R$2305))), AND(J400="X", OR(I400&lt;R$2314, AND(I400&lt;R$2311,I400&gt;R$2312)))),"no","yes")</f>
        <v>yes</v>
      </c>
      <c r="O401" s="146">
        <f t="shared" si="66"/>
        <v>-2.99545761889074E-2</v>
      </c>
      <c r="P401" s="146">
        <f t="shared" si="67"/>
        <v>2.99545761889074E-2</v>
      </c>
      <c r="Q401" s="86">
        <f t="shared" si="56"/>
        <v>1.7999999999999999E-2</v>
      </c>
      <c r="R401" s="39">
        <f>(SUM(C382:C400)+Q401*SUM(C382:C400))/(19-Q401)*(1-J$2305)</f>
        <v>2531.3748245706452</v>
      </c>
      <c r="S401" s="39">
        <f>(SUM(C382:C400)+Q401*SUM(C382:C400))/(19-Q401)*(1+J$2305)</f>
        <v>2531.3748245706452</v>
      </c>
      <c r="T401" s="17">
        <f>IF(AND(K401="no",R401&lt;E401, R401&gt;F401,J$2308="yes"),MAX(R401*(1-J$2306),F401)/D401-1,IF(AND(K401="yes",S401&gt;F401, S401&lt;E401,J$2307="yes"),1-MIN(S401*(1+J$2306),E401)/D401,0))</f>
        <v>0</v>
      </c>
      <c r="U401" s="6">
        <f t="shared" si="57"/>
        <v>0</v>
      </c>
      <c r="V401" s="66">
        <f t="shared" si="58"/>
        <v>1.2309712465611771</v>
      </c>
      <c r="W401" s="6">
        <f t="shared" si="59"/>
        <v>0</v>
      </c>
      <c r="X401" s="17">
        <f>V401/MAX(V$240:V401)-1</f>
        <v>0</v>
      </c>
      <c r="Z401" s="66">
        <f t="shared" si="60"/>
        <v>2.9197082664141556</v>
      </c>
      <c r="AA401" s="6">
        <f t="shared" si="61"/>
        <v>2.9954576188907289E-2</v>
      </c>
      <c r="AB401" s="17">
        <f>Z401/MAX(Z$240:Z401)-1</f>
        <v>-2.4338166585848864E-3</v>
      </c>
    </row>
    <row r="402" spans="1:29" x14ac:dyDescent="0.25">
      <c r="A402" s="18" t="s">
        <v>249</v>
      </c>
      <c r="B402" s="72">
        <v>39693</v>
      </c>
      <c r="C402" s="23">
        <v>2253.77</v>
      </c>
      <c r="D402" s="23">
        <v>2238.0500000000002</v>
      </c>
      <c r="E402" s="23">
        <v>2278.4899999999998</v>
      </c>
      <c r="F402" s="23">
        <v>2198.64</v>
      </c>
      <c r="G402" s="20">
        <f t="shared" si="52"/>
        <v>2439.7514999999994</v>
      </c>
      <c r="H402" s="20">
        <f t="shared" si="64"/>
        <v>2820.0248333333325</v>
      </c>
      <c r="I402" s="112">
        <f t="shared" si="53"/>
        <v>-7.6229689786029176E-2</v>
      </c>
      <c r="J402" s="38" t="str">
        <f t="shared" si="65"/>
        <v>X</v>
      </c>
      <c r="K402" s="17" t="str">
        <f>IF(OR(AND(J401="N",OR(I401&lt;R$2308,AND(I401&gt;R$2306, I401&lt;R$2305))), AND(J401="X", OR(I401&lt;R$2314, AND(I401&lt;R$2311,I401&gt;R$2312)))),"no","yes")</f>
        <v>yes</v>
      </c>
      <c r="O402" s="146">
        <f t="shared" si="66"/>
        <v>7.0239717611313424E-3</v>
      </c>
      <c r="P402" s="146">
        <f t="shared" si="67"/>
        <v>-7.0239717611313424E-3</v>
      </c>
      <c r="Q402" s="86">
        <f t="shared" si="56"/>
        <v>1.7999999999999999E-2</v>
      </c>
      <c r="R402" s="39">
        <f>(SUM(C383:C401)+Q402*SUM(C383:C401))/(19-Q402)*(1-J$2305)</f>
        <v>2495.9963481192708</v>
      </c>
      <c r="S402" s="39">
        <f>(SUM(C383:C401)+Q402*SUM(C383:C401))/(19-Q402)*(1+J$2305)</f>
        <v>2495.9963481192708</v>
      </c>
      <c r="T402" s="17">
        <f>IF(AND(K402="no",R402&lt;E402, R402&gt;F402,J$2308="yes"),MAX(R402*(1-J$2306),F402)/D402-1,IF(AND(K402="yes",S402&gt;F402, S402&lt;E402,J$2307="yes"),1-MIN(S402*(1+J$2306),E402)/D402,0))</f>
        <v>0</v>
      </c>
      <c r="U402" s="6">
        <f t="shared" si="57"/>
        <v>0</v>
      </c>
      <c r="V402" s="66">
        <f t="shared" si="58"/>
        <v>1.2309712465611771</v>
      </c>
      <c r="W402" s="6">
        <f t="shared" si="59"/>
        <v>0</v>
      </c>
      <c r="X402" s="17">
        <f>V402/MAX(V$240:V402)-1</f>
        <v>0</v>
      </c>
      <c r="Z402" s="66">
        <f t="shared" si="60"/>
        <v>2.8992003180001209</v>
      </c>
      <c r="AA402" s="6">
        <f t="shared" si="61"/>
        <v>-7.0239717611313424E-3</v>
      </c>
      <c r="AB402" s="17">
        <f>Z402/MAX(Z$240:Z402)-1</f>
        <v>-9.4406933602345644E-3</v>
      </c>
    </row>
    <row r="403" spans="1:29" x14ac:dyDescent="0.25">
      <c r="A403" s="18" t="s">
        <v>249</v>
      </c>
      <c r="B403" s="72">
        <v>39694</v>
      </c>
      <c r="C403" s="23">
        <v>2237.2800000000002</v>
      </c>
      <c r="D403" s="23">
        <v>2253.77</v>
      </c>
      <c r="E403" s="23">
        <v>2268.38</v>
      </c>
      <c r="F403" s="23">
        <v>2199.15</v>
      </c>
      <c r="G403" s="20">
        <f t="shared" si="52"/>
        <v>2406.4059999999999</v>
      </c>
      <c r="H403" s="20">
        <f t="shared" si="64"/>
        <v>2803.5308333333323</v>
      </c>
      <c r="I403" s="112">
        <f t="shared" si="53"/>
        <v>-7.0281573433576772E-2</v>
      </c>
      <c r="J403" s="38" t="str">
        <f t="shared" si="65"/>
        <v>X</v>
      </c>
      <c r="K403" s="17" t="str">
        <f>IF(OR(AND(J402="N",OR(I402&lt;R$2308,AND(I402&gt;R$2306, I402&lt;R$2305))), AND(J402="X", OR(I402&lt;R$2314, AND(I402&lt;R$2311,I402&gt;R$2312)))),"no","yes")</f>
        <v>yes</v>
      </c>
      <c r="O403" s="146">
        <f t="shared" si="66"/>
        <v>-7.3166294697328826E-3</v>
      </c>
      <c r="P403" s="146">
        <f t="shared" si="67"/>
        <v>7.3166294697328826E-3</v>
      </c>
      <c r="Q403" s="86">
        <f t="shared" si="56"/>
        <v>1.7999999999999999E-2</v>
      </c>
      <c r="R403" s="39">
        <f>(SUM(C384:C402)+Q403*SUM(C384:C402))/(19-Q403)*(1-J$2305)</f>
        <v>2461.1144831946058</v>
      </c>
      <c r="S403" s="39">
        <f>(SUM(C384:C402)+Q403*SUM(C384:C402))/(19-Q403)*(1+J$2305)</f>
        <v>2461.1144831946058</v>
      </c>
      <c r="T403" s="17">
        <f>IF(AND(K403="no",R403&lt;E403, R403&gt;F403,J$2308="yes"),MAX(R403*(1-J$2306),F403)/D403-1,IF(AND(K403="yes",S403&gt;F403, S403&lt;E403,J$2307="yes"),1-MIN(S403*(1+J$2306),E403)/D403,0))</f>
        <v>0</v>
      </c>
      <c r="U403" s="6">
        <f t="shared" si="57"/>
        <v>0</v>
      </c>
      <c r="V403" s="66">
        <f t="shared" si="58"/>
        <v>1.2309712465611771</v>
      </c>
      <c r="W403" s="6">
        <f t="shared" si="59"/>
        <v>0</v>
      </c>
      <c r="X403" s="17">
        <f>V403/MAX(V$240:V403)-1</f>
        <v>0</v>
      </c>
      <c r="Z403" s="66">
        <f t="shared" si="60"/>
        <v>2.9204126924854594</v>
      </c>
      <c r="AA403" s="6">
        <f t="shared" si="61"/>
        <v>7.3166294697328826E-3</v>
      </c>
      <c r="AB403" s="17">
        <f>Z403/MAX(Z$240:Z403)-1</f>
        <v>-2.1931379457559297E-3</v>
      </c>
    </row>
    <row r="404" spans="1:29" x14ac:dyDescent="0.25">
      <c r="A404" s="18" t="s">
        <v>249</v>
      </c>
      <c r="B404" s="72">
        <v>39695</v>
      </c>
      <c r="C404" s="23">
        <v>2254.69</v>
      </c>
      <c r="D404" s="23">
        <v>2237.2800000000002</v>
      </c>
      <c r="E404" s="23">
        <v>2278.5100000000002</v>
      </c>
      <c r="F404" s="23">
        <v>2220.64</v>
      </c>
      <c r="G404" s="20">
        <f t="shared" si="52"/>
        <v>2372.9530000000004</v>
      </c>
      <c r="H404" s="20">
        <f t="shared" si="64"/>
        <v>2787.8166666666657</v>
      </c>
      <c r="I404" s="112">
        <f t="shared" si="53"/>
        <v>-4.9837902394190059E-2</v>
      </c>
      <c r="J404" s="38" t="str">
        <f t="shared" si="65"/>
        <v>X</v>
      </c>
      <c r="K404" s="17" t="str">
        <f>IF(OR(AND(J403="N",OR(I403&lt;R$2308,AND(I403&gt;R$2306, I403&lt;R$2305))), AND(J403="X", OR(I403&lt;R$2314, AND(I403&lt;R$2311,I403&gt;R$2312)))),"no","yes")</f>
        <v>yes</v>
      </c>
      <c r="O404" s="146">
        <f t="shared" si="66"/>
        <v>7.7817707215903642E-3</v>
      </c>
      <c r="P404" s="146">
        <f t="shared" si="67"/>
        <v>-7.7817707215903642E-3</v>
      </c>
      <c r="Q404" s="86">
        <f t="shared" si="56"/>
        <v>1.7999999999999999E-2</v>
      </c>
      <c r="R404" s="39">
        <f>(SUM(C385:C403)+Q404*SUM(C385:C403))/(19-Q404)*(1-J$2305)</f>
        <v>2424.2992656200613</v>
      </c>
      <c r="S404" s="39">
        <f>(SUM(C385:C403)+Q404*SUM(C385:C403))/(19-Q404)*(1+J$2305)</f>
        <v>2424.2992656200613</v>
      </c>
      <c r="T404" s="17">
        <f>IF(AND(K404="no",R404&lt;E404, R404&gt;F404,J$2308="yes"),MAX(R404*(1-J$2306),F404)/D404-1,IF(AND(K404="yes",S404&gt;F404, S404&lt;E404,J$2307="yes"),1-MIN(S404*(1+J$2306),E404)/D404,0))</f>
        <v>0</v>
      </c>
      <c r="U404" s="6">
        <f t="shared" si="57"/>
        <v>0</v>
      </c>
      <c r="V404" s="66">
        <f t="shared" si="58"/>
        <v>1.2309712465611771</v>
      </c>
      <c r="W404" s="6">
        <f t="shared" si="59"/>
        <v>0</v>
      </c>
      <c r="X404" s="17">
        <f>V404/MAX(V$240:V404)-1</f>
        <v>0</v>
      </c>
      <c r="Z404" s="66">
        <f t="shared" si="60"/>
        <v>2.8976867105001154</v>
      </c>
      <c r="AA404" s="6">
        <f t="shared" si="61"/>
        <v>-7.7817707215902532E-3</v>
      </c>
      <c r="AB404" s="17">
        <f>Z404/MAX(Z$240:Z404)-1</f>
        <v>-9.957842170691511E-3</v>
      </c>
    </row>
    <row r="405" spans="1:29" x14ac:dyDescent="0.25">
      <c r="A405" s="18" t="s">
        <v>249</v>
      </c>
      <c r="B405" s="72">
        <v>39696</v>
      </c>
      <c r="C405" s="23">
        <v>2148.7399999999998</v>
      </c>
      <c r="D405" s="23">
        <v>2254.69</v>
      </c>
      <c r="E405" s="23">
        <v>2210.75</v>
      </c>
      <c r="F405" s="23">
        <v>2145.66</v>
      </c>
      <c r="G405" s="20">
        <f t="shared" si="52"/>
        <v>2344.7919999999999</v>
      </c>
      <c r="H405" s="20">
        <f t="shared" si="64"/>
        <v>2772.8771666666653</v>
      </c>
      <c r="I405" s="112">
        <f t="shared" si="53"/>
        <v>-8.3611680694918866E-2</v>
      </c>
      <c r="J405" s="38" t="str">
        <f t="shared" si="65"/>
        <v>X</v>
      </c>
      <c r="K405" s="17" t="str">
        <f>IF(OR(AND(J404="N",OR(I404&lt;R$2308,AND(I404&gt;R$2306, I404&lt;R$2305))), AND(J404="X", OR(I404&lt;R$2314, AND(I404&lt;R$2311,I404&gt;R$2312)))),"no","yes")</f>
        <v>yes</v>
      </c>
      <c r="O405" s="146">
        <f t="shared" si="66"/>
        <v>-4.6990938887385925E-2</v>
      </c>
      <c r="P405" s="146">
        <f t="shared" si="67"/>
        <v>4.6990938887385925E-2</v>
      </c>
      <c r="Q405" s="86">
        <f t="shared" si="56"/>
        <v>1.7999999999999999E-2</v>
      </c>
      <c r="R405" s="39">
        <f>(SUM(C386:C404)+Q405*SUM(C386:C404))/(19-Q405)*(1-J$2305)</f>
        <v>2399.7759877778949</v>
      </c>
      <c r="S405" s="39">
        <f>(SUM(C386:C404)+Q405*SUM(C386:C404))/(19-Q405)*(1+J$2305)</f>
        <v>2399.7759877778949</v>
      </c>
      <c r="T405" s="17">
        <f>IF(AND(K405="no",R405&lt;E405, R405&gt;F405,J$2308="yes"),MAX(R405*(1-J$2306),F405)/D405-1,IF(AND(K405="yes",S405&gt;F405, S405&lt;E405,J$2307="yes"),1-MIN(S405*(1+J$2306),E405)/D405,0))</f>
        <v>0</v>
      </c>
      <c r="U405" s="6">
        <f t="shared" si="57"/>
        <v>0</v>
      </c>
      <c r="V405" s="66">
        <f t="shared" si="58"/>
        <v>1.2309712465611771</v>
      </c>
      <c r="W405" s="6">
        <f t="shared" si="59"/>
        <v>0</v>
      </c>
      <c r="X405" s="17">
        <f>V405/MAX(V$240:V405)-1</f>
        <v>0</v>
      </c>
      <c r="Z405" s="66">
        <f t="shared" si="60"/>
        <v>3.0338517296280165</v>
      </c>
      <c r="AA405" s="6">
        <f t="shared" si="61"/>
        <v>4.6990938887385925E-2</v>
      </c>
      <c r="AB405" s="17">
        <f>Z405/MAX(Z$240:Z405)-1</f>
        <v>0</v>
      </c>
    </row>
    <row r="406" spans="1:29" x14ac:dyDescent="0.25">
      <c r="A406" s="18" t="s">
        <v>249</v>
      </c>
      <c r="B406" s="72">
        <v>39699</v>
      </c>
      <c r="C406" s="23">
        <v>2039.89</v>
      </c>
      <c r="D406" s="23">
        <v>2148.7399999999998</v>
      </c>
      <c r="E406" s="23">
        <v>2160.86</v>
      </c>
      <c r="F406" s="23">
        <v>2031.53</v>
      </c>
      <c r="G406" s="20">
        <f t="shared" si="52"/>
        <v>2321.3569999999995</v>
      </c>
      <c r="H406" s="20">
        <f t="shared" si="64"/>
        <v>2757.2449999999994</v>
      </c>
      <c r="I406" s="112">
        <f t="shared" si="53"/>
        <v>-0.12125106134041397</v>
      </c>
      <c r="J406" s="38" t="str">
        <f t="shared" si="65"/>
        <v>X</v>
      </c>
      <c r="K406" s="17" t="str">
        <f>IF(OR(AND(J405="N",OR(I405&lt;R$2308,AND(I405&gt;R$2306, I405&lt;R$2305))), AND(J405="X", OR(I405&lt;R$2314, AND(I405&lt;R$2311,I405&gt;R$2312)))),"no","yes")</f>
        <v>yes</v>
      </c>
      <c r="O406" s="146">
        <f t="shared" si="66"/>
        <v>-5.0657594683395701E-2</v>
      </c>
      <c r="P406" s="146">
        <f t="shared" si="67"/>
        <v>5.0657594683395701E-2</v>
      </c>
      <c r="Q406" s="86">
        <f t="shared" si="56"/>
        <v>1.7999999999999999E-2</v>
      </c>
      <c r="R406" s="39">
        <f>(SUM(C387:C405)+Q406*SUM(C387:C405))/(19-Q406)*(1-J$2305)</f>
        <v>2380.4773206195341</v>
      </c>
      <c r="S406" s="39">
        <f>(SUM(C387:C405)+Q406*SUM(C387:C405))/(19-Q406)*(1+J$2305)</f>
        <v>2380.4773206195341</v>
      </c>
      <c r="T406" s="17">
        <f>IF(AND(K406="no",R406&lt;E406, R406&gt;F406,J$2308="yes"),MAX(R406*(1-J$2306),F406)/D406-1,IF(AND(K406="yes",S406&gt;F406, S406&lt;E406,J$2307="yes"),1-MIN(S406*(1+J$2306),E406)/D406,0))</f>
        <v>0</v>
      </c>
      <c r="U406" s="6">
        <f t="shared" si="57"/>
        <v>0</v>
      </c>
      <c r="V406" s="66">
        <f t="shared" si="58"/>
        <v>1.2309712465611771</v>
      </c>
      <c r="W406" s="6">
        <f t="shared" si="59"/>
        <v>0</v>
      </c>
      <c r="X406" s="17">
        <f>V406/MAX(V$240:V406)-1</f>
        <v>0</v>
      </c>
      <c r="Z406" s="66">
        <f t="shared" si="60"/>
        <v>3.187539360877031</v>
      </c>
      <c r="AA406" s="6">
        <f t="shared" si="61"/>
        <v>5.065759468339559E-2</v>
      </c>
      <c r="AB406" s="17">
        <f>Z406/MAX(Z$240:Z406)-1</f>
        <v>0</v>
      </c>
    </row>
    <row r="407" spans="1:29" x14ac:dyDescent="0.25">
      <c r="A407" s="18" t="s">
        <v>249</v>
      </c>
      <c r="B407" s="72">
        <v>39700</v>
      </c>
      <c r="C407" s="23">
        <v>2057.56</v>
      </c>
      <c r="D407" s="23">
        <v>2039.89</v>
      </c>
      <c r="E407" s="23">
        <v>2070.4699999999998</v>
      </c>
      <c r="F407" s="23">
        <v>2021.82</v>
      </c>
      <c r="G407" s="20">
        <f t="shared" si="52"/>
        <v>2300.5639999999999</v>
      </c>
      <c r="H407" s="20">
        <f t="shared" si="64"/>
        <v>2745.0161666666663</v>
      </c>
      <c r="I407" s="112">
        <f t="shared" si="53"/>
        <v>-0.1056280112181186</v>
      </c>
      <c r="J407" s="38" t="str">
        <f t="shared" si="65"/>
        <v>X</v>
      </c>
      <c r="K407" s="17" t="str">
        <f>IF(OR(AND(J406="N",OR(I406&lt;R$2308,AND(I406&gt;R$2306, I406&lt;R$2305))), AND(J406="X", OR(I406&lt;R$2314, AND(I406&lt;R$2311,I406&gt;R$2312)))),"no","yes")</f>
        <v>yes</v>
      </c>
      <c r="O407" s="146">
        <f t="shared" si="66"/>
        <v>8.662231787007979E-3</v>
      </c>
      <c r="P407" s="146">
        <f t="shared" si="67"/>
        <v>-8.662231787007979E-3</v>
      </c>
      <c r="Q407" s="86">
        <f t="shared" si="56"/>
        <v>1.7999999999999999E-2</v>
      </c>
      <c r="R407" s="39">
        <f>(SUM(C388:C406)+Q407*SUM(C388:C406))/(19-Q407)*(1-J$2305)</f>
        <v>2357.2272131492996</v>
      </c>
      <c r="S407" s="39">
        <f>(SUM(C388:C406)+Q407*SUM(C388:C406))/(19-Q407)*(1+J$2305)</f>
        <v>2357.2272131492996</v>
      </c>
      <c r="T407" s="17">
        <f>IF(AND(K407="no",R407&lt;E407, R407&gt;F407,J$2308="yes"),MAX(R407*(1-J$2306),F407)/D407-1,IF(AND(K407="yes",S407&gt;F407, S407&lt;E407,J$2307="yes"),1-MIN(S407*(1+J$2306),E407)/D407,0))</f>
        <v>0</v>
      </c>
      <c r="U407" s="6">
        <f t="shared" si="57"/>
        <v>0</v>
      </c>
      <c r="V407" s="66">
        <f t="shared" si="58"/>
        <v>1.2309712465611771</v>
      </c>
      <c r="W407" s="6">
        <f t="shared" si="59"/>
        <v>0</v>
      </c>
      <c r="X407" s="17">
        <f>V407/MAX(V$240:V407)-1</f>
        <v>0</v>
      </c>
      <c r="Z407" s="66">
        <f t="shared" si="60"/>
        <v>3.1599281561029029</v>
      </c>
      <c r="AA407" s="6">
        <f t="shared" si="61"/>
        <v>-8.662231787007979E-3</v>
      </c>
      <c r="AB407" s="17">
        <f>Z407/MAX(Z$240:Z407)-1</f>
        <v>-8.662231787007979E-3</v>
      </c>
    </row>
    <row r="408" spans="1:29" x14ac:dyDescent="0.25">
      <c r="A408" s="18" t="s">
        <v>249</v>
      </c>
      <c r="B408" s="72">
        <v>39701</v>
      </c>
      <c r="C408" s="23">
        <v>2072.81</v>
      </c>
      <c r="D408" s="23">
        <v>2057.56</v>
      </c>
      <c r="E408" s="23">
        <v>2108.59</v>
      </c>
      <c r="F408" s="23">
        <v>2025.67</v>
      </c>
      <c r="G408" s="20">
        <f t="shared" si="52"/>
        <v>2280.5894999999996</v>
      </c>
      <c r="H408" s="20">
        <f t="shared" si="64"/>
        <v>2730.3656666666666</v>
      </c>
      <c r="I408" s="112">
        <f t="shared" si="53"/>
        <v>-9.1107803486773831E-2</v>
      </c>
      <c r="J408" s="38" t="str">
        <f t="shared" si="65"/>
        <v>X</v>
      </c>
      <c r="K408" s="17" t="str">
        <f>IF(OR(AND(J407="N",OR(I407&lt;R$2308,AND(I407&gt;R$2306, I407&lt;R$2305))), AND(J407="X", OR(I407&lt;R$2314, AND(I407&lt;R$2311,I407&gt;R$2312)))),"no","yes")</f>
        <v>yes</v>
      </c>
      <c r="O408" s="146">
        <f t="shared" si="66"/>
        <v>7.4116915181088316E-3</v>
      </c>
      <c r="P408" s="146">
        <f t="shared" si="67"/>
        <v>-7.4116915181088316E-3</v>
      </c>
      <c r="Q408" s="86">
        <f t="shared" si="56"/>
        <v>1.7999999999999999E-2</v>
      </c>
      <c r="R408" s="39">
        <f>(SUM(C389:C407)+Q408*SUM(C389:C407))/(19-Q408)*(1-J$2305)</f>
        <v>2334.9848087661994</v>
      </c>
      <c r="S408" s="39">
        <f>(SUM(C389:C407)+Q408*SUM(C389:C407))/(19-Q408)*(1+J$2305)</f>
        <v>2334.9848087661994</v>
      </c>
      <c r="T408" s="17">
        <f>IF(AND(K408="no",R408&lt;E408, R408&gt;F408,J$2308="yes"),MAX(R408*(1-J$2306),F408)/D408-1,IF(AND(K408="yes",S408&gt;F408, S408&lt;E408,J$2307="yes"),1-MIN(S408*(1+J$2306),E408)/D408,0))</f>
        <v>0</v>
      </c>
      <c r="U408" s="6">
        <f t="shared" si="57"/>
        <v>0</v>
      </c>
      <c r="V408" s="66">
        <f t="shared" si="58"/>
        <v>1.2309712465611771</v>
      </c>
      <c r="W408" s="6">
        <f t="shared" si="59"/>
        <v>0</v>
      </c>
      <c r="X408" s="17">
        <f>V408/MAX(V$240:V408)-1</f>
        <v>0</v>
      </c>
      <c r="Y408" s="14"/>
      <c r="Z408" s="66">
        <f t="shared" si="60"/>
        <v>3.1365077433904816</v>
      </c>
      <c r="AA408" s="6">
        <f t="shared" si="61"/>
        <v>-7.4116915181089427E-3</v>
      </c>
      <c r="AB408" s="17">
        <f>Z408/MAX(Z$240:Z408)-1</f>
        <v>-1.6009721515253261E-2</v>
      </c>
      <c r="AC408" s="14"/>
    </row>
    <row r="409" spans="1:29" x14ac:dyDescent="0.25">
      <c r="A409" s="18" t="s">
        <v>249</v>
      </c>
      <c r="B409" s="72">
        <v>39702</v>
      </c>
      <c r="C409" s="23">
        <v>2034.25</v>
      </c>
      <c r="D409" s="23">
        <v>2072.81</v>
      </c>
      <c r="E409" s="23">
        <v>2089.96</v>
      </c>
      <c r="F409" s="23">
        <v>2023.25</v>
      </c>
      <c r="G409" s="20">
        <f t="shared" si="52"/>
        <v>2258.1169999999997</v>
      </c>
      <c r="H409" s="20">
        <f t="shared" si="64"/>
        <v>2719.2231666666671</v>
      </c>
      <c r="I409" s="112">
        <f t="shared" si="53"/>
        <v>-9.9138795731133378E-2</v>
      </c>
      <c r="J409" s="38" t="str">
        <f t="shared" si="65"/>
        <v>X</v>
      </c>
      <c r="K409" s="17" t="str">
        <f>IF(OR(AND(J408="N",OR(I408&lt;R$2308,AND(I408&gt;R$2306, I408&lt;R$2305))), AND(J408="X", OR(I408&lt;R$2314, AND(I408&lt;R$2311,I408&gt;R$2312)))),"no","yes")</f>
        <v>yes</v>
      </c>
      <c r="O409" s="146">
        <f t="shared" si="66"/>
        <v>-1.8602766293099648E-2</v>
      </c>
      <c r="P409" s="146">
        <f t="shared" si="67"/>
        <v>1.8602766293099648E-2</v>
      </c>
      <c r="Q409" s="86">
        <f t="shared" si="56"/>
        <v>1.7999999999999999E-2</v>
      </c>
      <c r="R409" s="39">
        <f>(SUM(C390:C408)+Q409*SUM(C390:C408))/(19-Q409)*(1-J$2305)</f>
        <v>2312.9488789379411</v>
      </c>
      <c r="S409" s="39">
        <f>(SUM(C390:C408)+Q409*SUM(C390:C408))/(19-Q409)*(1+J$2305)</f>
        <v>2312.9488789379411</v>
      </c>
      <c r="T409" s="17">
        <f>IF(AND(K409="no",R409&lt;E409, R409&gt;F409,J$2308="yes"),MAX(R409*(1-J$2306),F409)/D409-1,IF(AND(K409="yes",S409&gt;F409, S409&lt;E409,J$2307="yes"),1-MIN(S409*(1+J$2306),E409)/D409,0))</f>
        <v>0</v>
      </c>
      <c r="U409" s="6">
        <f t="shared" si="57"/>
        <v>0</v>
      </c>
      <c r="V409" s="66">
        <f t="shared" si="58"/>
        <v>1.2309712465611771</v>
      </c>
      <c r="W409" s="6">
        <f t="shared" si="59"/>
        <v>0</v>
      </c>
      <c r="X409" s="17">
        <f>V409/MAX(V$240:V409)-1</f>
        <v>0</v>
      </c>
      <c r="Z409" s="66">
        <f t="shared" si="60"/>
        <v>3.1948554639172722</v>
      </c>
      <c r="AA409" s="6">
        <f t="shared" si="61"/>
        <v>1.8602766293099648E-2</v>
      </c>
      <c r="AB409" s="17">
        <f>Z409/MAX(Z$240:Z409)-1</f>
        <v>0</v>
      </c>
    </row>
    <row r="410" spans="1:29" x14ac:dyDescent="0.25">
      <c r="A410" s="18" t="s">
        <v>249</v>
      </c>
      <c r="B410" s="72">
        <v>39703</v>
      </c>
      <c r="C410" s="23">
        <v>2038.66</v>
      </c>
      <c r="D410" s="23">
        <v>2034.25</v>
      </c>
      <c r="E410" s="23">
        <v>2067.59</v>
      </c>
      <c r="F410" s="23">
        <v>2031.21</v>
      </c>
      <c r="G410" s="20">
        <f t="shared" si="52"/>
        <v>2236.3639999999996</v>
      </c>
      <c r="H410" s="20">
        <f t="shared" si="64"/>
        <v>2707.1295000000005</v>
      </c>
      <c r="I410" s="112">
        <f t="shared" si="53"/>
        <v>-8.840421326760739E-2</v>
      </c>
      <c r="J410" s="38" t="str">
        <f t="shared" si="65"/>
        <v>X</v>
      </c>
      <c r="K410" s="17" t="str">
        <f>IF(OR(AND(J409="N",OR(I409&lt;R$2308,AND(I409&gt;R$2306, I409&lt;R$2305))), AND(J409="X", OR(I409&lt;R$2314, AND(I409&lt;R$2311,I409&gt;R$2312)))),"no","yes")</f>
        <v>yes</v>
      </c>
      <c r="O410" s="146">
        <f t="shared" si="66"/>
        <v>2.1678751382574468E-3</v>
      </c>
      <c r="P410" s="146">
        <f t="shared" si="67"/>
        <v>-2.1678751382574468E-3</v>
      </c>
      <c r="Q410" s="86">
        <f t="shared" si="56"/>
        <v>1.7999999999999999E-2</v>
      </c>
      <c r="R410" s="39">
        <f>(SUM(C391:C409)+Q410*SUM(C391:C409))/(19-Q410)*(1-J$2305)</f>
        <v>2289.3802107259503</v>
      </c>
      <c r="S410" s="39">
        <f>(SUM(C391:C409)+Q410*SUM(C391:C409))/(19-Q410)*(1+J$2305)</f>
        <v>2289.3802107259503</v>
      </c>
      <c r="T410" s="17">
        <f>IF(AND(K410="no",R410&lt;E410, R410&gt;F410,J$2308="yes"),MAX(R410*(1-J$2306),F410)/D410-1,IF(AND(K410="yes",S410&gt;F410, S410&lt;E410,J$2307="yes"),1-MIN(S410*(1+J$2306),E410)/D410,0))</f>
        <v>0</v>
      </c>
      <c r="U410" s="6">
        <f t="shared" si="57"/>
        <v>0</v>
      </c>
      <c r="V410" s="66">
        <f t="shared" si="58"/>
        <v>1.2309712465611771</v>
      </c>
      <c r="W410" s="6">
        <f t="shared" si="59"/>
        <v>0</v>
      </c>
      <c r="X410" s="17">
        <f>V410/MAX(V$240:V410)-1</f>
        <v>0</v>
      </c>
      <c r="Z410" s="66">
        <f t="shared" si="60"/>
        <v>3.1879294161867198</v>
      </c>
      <c r="AA410" s="6">
        <f t="shared" si="61"/>
        <v>-2.1678751382574468E-3</v>
      </c>
      <c r="AB410" s="17">
        <f>Z410/MAX(Z$240:Z410)-1</f>
        <v>-2.1678751382574468E-3</v>
      </c>
    </row>
    <row r="411" spans="1:29" x14ac:dyDescent="0.25">
      <c r="A411" s="18" t="s">
        <v>249</v>
      </c>
      <c r="B411" s="72">
        <v>39707</v>
      </c>
      <c r="C411" s="23">
        <v>1993.46</v>
      </c>
      <c r="D411" s="23">
        <v>2038.66</v>
      </c>
      <c r="E411" s="23">
        <v>2037.68</v>
      </c>
      <c r="F411" s="23">
        <v>1981.22</v>
      </c>
      <c r="G411" s="20">
        <f t="shared" si="52"/>
        <v>2221.5719999999997</v>
      </c>
      <c r="H411" s="20">
        <f t="shared" si="64"/>
        <v>2695.0543333333335</v>
      </c>
      <c r="I411" s="112">
        <f t="shared" si="53"/>
        <v>-0.10268044429800149</v>
      </c>
      <c r="J411" s="38" t="str">
        <f t="shared" si="65"/>
        <v>X</v>
      </c>
      <c r="K411" s="17" t="str">
        <f>IF(OR(AND(J410="N",OR(I410&lt;R$2308,AND(I410&gt;R$2306, I410&lt;R$2305))), AND(J410="X", OR(I410&lt;R$2314, AND(I410&lt;R$2311,I410&gt;R$2312)))),"no","yes")</f>
        <v>yes</v>
      </c>
      <c r="O411" s="146">
        <f t="shared" si="66"/>
        <v>-2.2171426329059329E-2</v>
      </c>
      <c r="P411" s="146">
        <f t="shared" si="67"/>
        <v>2.2171426329059329E-2</v>
      </c>
      <c r="Q411" s="86">
        <f t="shared" si="56"/>
        <v>1.7999999999999999E-2</v>
      </c>
      <c r="R411" s="39">
        <f>(SUM(C392:C410)+Q411*SUM(C392:C410))/(19-Q411)*(1-J$2305)</f>
        <v>2275.9384490570014</v>
      </c>
      <c r="S411" s="39">
        <f>(SUM(C392:C410)+Q411*SUM(C392:C410))/(19-Q411)*(1+J$2305)</f>
        <v>2275.9384490570014</v>
      </c>
      <c r="T411" s="17">
        <f>IF(AND(K411="no",R411&lt;E411, R411&gt;F411,J$2308="yes"),MAX(R411*(1-J$2306),F411)/D411-1,IF(AND(K411="yes",S411&gt;F411, S411&lt;E411,J$2307="yes"),1-MIN(S411*(1+J$2306),E411)/D411,0))</f>
        <v>0</v>
      </c>
      <c r="U411" s="6">
        <f t="shared" si="57"/>
        <v>0</v>
      </c>
      <c r="V411" s="66">
        <f t="shared" si="58"/>
        <v>1.2309712465611771</v>
      </c>
      <c r="W411" s="6">
        <f t="shared" si="59"/>
        <v>0</v>
      </c>
      <c r="X411" s="17">
        <f>V411/MAX(V$240:V411)-1</f>
        <v>0</v>
      </c>
      <c r="Z411" s="66">
        <f t="shared" si="60"/>
        <v>3.2586103583799448</v>
      </c>
      <c r="AA411" s="6">
        <f t="shared" si="61"/>
        <v>2.2171426329059329E-2</v>
      </c>
      <c r="AB411" s="17">
        <f>Z411/MAX(Z$240:Z411)-1</f>
        <v>0</v>
      </c>
    </row>
    <row r="412" spans="1:29" x14ac:dyDescent="0.25">
      <c r="A412" s="18" t="s">
        <v>249</v>
      </c>
      <c r="B412" s="72">
        <v>39708</v>
      </c>
      <c r="C412" s="23">
        <v>1956.04</v>
      </c>
      <c r="D412" s="23">
        <v>1993.46</v>
      </c>
      <c r="E412" s="23">
        <v>2013.01</v>
      </c>
      <c r="F412" s="23">
        <v>1946.8</v>
      </c>
      <c r="G412" s="20">
        <f t="shared" si="52"/>
        <v>2203.0229999999997</v>
      </c>
      <c r="H412" s="20">
        <f t="shared" si="64"/>
        <v>2680.8755000000006</v>
      </c>
      <c r="I412" s="112">
        <f t="shared" si="53"/>
        <v>-0.11211094936366972</v>
      </c>
      <c r="J412" s="38" t="str">
        <f t="shared" si="65"/>
        <v>X</v>
      </c>
      <c r="K412" s="17" t="str">
        <f>IF(OR(AND(J411="N",OR(I411&lt;R$2308,AND(I411&gt;R$2306, I411&lt;R$2305))), AND(J411="X", OR(I411&lt;R$2314, AND(I411&lt;R$2311,I411&gt;R$2312)))),"no","yes")</f>
        <v>yes</v>
      </c>
      <c r="O412" s="146">
        <f t="shared" si="66"/>
        <v>-1.8771382420515126E-2</v>
      </c>
      <c r="P412" s="146">
        <f t="shared" si="67"/>
        <v>1.8771382420515126E-2</v>
      </c>
      <c r="Q412" s="86">
        <f t="shared" si="56"/>
        <v>1.7999999999999999E-2</v>
      </c>
      <c r="R412" s="39">
        <f>(SUM(C393:C411)+Q412*SUM(C393:C411))/(19-Q412)*(1-J$2305)</f>
        <v>2258.0497081445578</v>
      </c>
      <c r="S412" s="39">
        <f>(SUM(C393:C411)+Q412*SUM(C393:C411))/(19-Q412)*(1+J$2305)</f>
        <v>2258.0497081445578</v>
      </c>
      <c r="T412" s="17">
        <f>IF(AND(K412="no",R412&lt;E412, R412&gt;F412,J$2308="yes"),MAX(R412*(1-J$2306),F412)/D412-1,IF(AND(K412="yes",S412&gt;F412, S412&lt;E412,J$2307="yes"),1-MIN(S412*(1+J$2306),E412)/D412,0))</f>
        <v>0</v>
      </c>
      <c r="U412" s="6">
        <f t="shared" si="57"/>
        <v>0</v>
      </c>
      <c r="V412" s="66">
        <f t="shared" si="58"/>
        <v>1.2309712465611771</v>
      </c>
      <c r="W412" s="6">
        <f t="shared" si="59"/>
        <v>0</v>
      </c>
      <c r="X412" s="17">
        <f>V412/MAX(V$240:V412)-1</f>
        <v>0</v>
      </c>
      <c r="Z412" s="66">
        <f t="shared" si="60"/>
        <v>3.3197789795765464</v>
      </c>
      <c r="AA412" s="6">
        <f t="shared" si="61"/>
        <v>1.8771382420515126E-2</v>
      </c>
      <c r="AB412" s="17">
        <f>Z412/MAX(Z$240:Z412)-1</f>
        <v>0</v>
      </c>
    </row>
    <row r="413" spans="1:29" x14ac:dyDescent="0.25">
      <c r="A413" s="18" t="s">
        <v>249</v>
      </c>
      <c r="B413" s="72">
        <v>39709</v>
      </c>
      <c r="C413" s="23">
        <v>1899.32</v>
      </c>
      <c r="D413" s="23">
        <v>1956.04</v>
      </c>
      <c r="E413" s="23">
        <v>1938.82</v>
      </c>
      <c r="F413" s="23">
        <v>1797.08</v>
      </c>
      <c r="G413" s="20">
        <f t="shared" si="52"/>
        <v>2171.9520000000002</v>
      </c>
      <c r="H413" s="20">
        <f t="shared" si="64"/>
        <v>2663.0825000000009</v>
      </c>
      <c r="I413" s="112">
        <f t="shared" si="53"/>
        <v>-0.12552395264720406</v>
      </c>
      <c r="J413" s="38" t="str">
        <f t="shared" si="65"/>
        <v>X</v>
      </c>
      <c r="K413" s="17" t="str">
        <f>IF(OR(AND(J412="N",OR(I412&lt;R$2308,AND(I412&gt;R$2306, I412&lt;R$2305))), AND(J412="X", OR(I412&lt;R$2314, AND(I412&lt;R$2311,I412&gt;R$2312)))),"no","yes")</f>
        <v>yes</v>
      </c>
      <c r="O413" s="146">
        <f t="shared" si="66"/>
        <v>-2.8997362017136652E-2</v>
      </c>
      <c r="P413" s="146">
        <f t="shared" si="67"/>
        <v>2.8997362017136652E-2</v>
      </c>
      <c r="Q413" s="86">
        <f t="shared" si="56"/>
        <v>1.7999999999999999E-2</v>
      </c>
      <c r="R413" s="39">
        <f>(SUM(C394:C412)+Q413*SUM(C394:C412))/(19-Q413)*(1-J$2305)</f>
        <v>2227.7649857759984</v>
      </c>
      <c r="S413" s="39">
        <f>(SUM(C394:C412)+Q413*SUM(C394:C412))/(19-Q413)*(1+J$2305)</f>
        <v>2227.7649857759984</v>
      </c>
      <c r="T413" s="17">
        <f>IF(AND(K413="no",R413&lt;E413, R413&gt;F413,J$2308="yes"),MAX(R413*(1-J$2306),F413)/D413-1,IF(AND(K413="yes",S413&gt;F413, S413&lt;E413,J$2307="yes"),1-MIN(S413*(1+J$2306),E413)/D413,0))</f>
        <v>0</v>
      </c>
      <c r="U413" s="6">
        <f t="shared" si="57"/>
        <v>0</v>
      </c>
      <c r="V413" s="66">
        <f t="shared" si="58"/>
        <v>1.2309712465611771</v>
      </c>
      <c r="W413" s="6">
        <f t="shared" si="59"/>
        <v>0</v>
      </c>
      <c r="X413" s="17">
        <f>V413/MAX(V$240:V413)-1</f>
        <v>0</v>
      </c>
      <c r="Z413" s="66">
        <f t="shared" si="60"/>
        <v>3.4160438124642081</v>
      </c>
      <c r="AA413" s="6">
        <f t="shared" si="61"/>
        <v>2.8997362017136652E-2</v>
      </c>
      <c r="AB413" s="17">
        <f>Z413/MAX(Z$240:Z413)-1</f>
        <v>0</v>
      </c>
    </row>
    <row r="414" spans="1:29" x14ac:dyDescent="0.25">
      <c r="A414" s="18" t="s">
        <v>249</v>
      </c>
      <c r="B414" s="72">
        <v>39710</v>
      </c>
      <c r="C414" s="23">
        <v>2086.83</v>
      </c>
      <c r="D414" s="23">
        <v>1899.32</v>
      </c>
      <c r="E414" s="23">
        <v>2086.83</v>
      </c>
      <c r="F414" s="23">
        <v>2049.02</v>
      </c>
      <c r="G414" s="20">
        <f t="shared" si="52"/>
        <v>2154.7385000000004</v>
      </c>
      <c r="H414" s="20">
        <f t="shared" si="64"/>
        <v>2647.8080000000004</v>
      </c>
      <c r="I414" s="112">
        <f t="shared" si="53"/>
        <v>-3.1515889283084908E-2</v>
      </c>
      <c r="J414" s="38" t="str">
        <f t="shared" si="65"/>
        <v>X</v>
      </c>
      <c r="K414" s="17" t="str">
        <f>IF(OR(AND(J413="N",OR(I413&lt;R$2308,AND(I413&gt;R$2306, I413&lt;R$2305))), AND(J413="X", OR(I413&lt;R$2314, AND(I413&lt;R$2311,I413&gt;R$2312)))),"no","yes")</f>
        <v>yes</v>
      </c>
      <c r="O414" s="146">
        <f t="shared" si="66"/>
        <v>9.8724806772950258E-2</v>
      </c>
      <c r="P414" s="146">
        <f t="shared" si="67"/>
        <v>-9.8724806772950258E-2</v>
      </c>
      <c r="Q414" s="86">
        <f t="shared" si="56"/>
        <v>1.7999999999999999E-2</v>
      </c>
      <c r="R414" s="39">
        <f>(SUM(C395:C413)+Q414*SUM(C395:C413))/(19-Q414)*(1-J$2305)</f>
        <v>2199.2457549257192</v>
      </c>
      <c r="S414" s="39">
        <f>(SUM(C395:C413)+Q414*SUM(C395:C413))/(19-Q414)*(1+J$2305)</f>
        <v>2199.2457549257192</v>
      </c>
      <c r="T414" s="17">
        <f>IF(AND(K414="no",R414&lt;E414, R414&gt;F414,J$2308="yes"),MAX(R414*(1-J$2306),F414)/D414-1,IF(AND(K414="yes",S414&gt;F414, S414&lt;E414,J$2307="yes"),1-MIN(S414*(1+J$2306),E414)/D414,0))</f>
        <v>0</v>
      </c>
      <c r="U414" s="6">
        <f t="shared" si="57"/>
        <v>0</v>
      </c>
      <c r="V414" s="66">
        <f t="shared" si="58"/>
        <v>1.2309712465611771</v>
      </c>
      <c r="W414" s="6">
        <f t="shared" si="59"/>
        <v>0</v>
      </c>
      <c r="X414" s="17">
        <f>V414/MAX(V$240:V414)-1</f>
        <v>0</v>
      </c>
      <c r="Z414" s="66">
        <f t="shared" si="60"/>
        <v>3.0787955471507469</v>
      </c>
      <c r="AA414" s="6">
        <f t="shared" si="61"/>
        <v>-9.8724806772950258E-2</v>
      </c>
      <c r="AB414" s="17">
        <f>Z414/MAX(Z$240:Z414)-1</f>
        <v>-9.8724806772950258E-2</v>
      </c>
    </row>
    <row r="415" spans="1:29" x14ac:dyDescent="0.25">
      <c r="A415" s="18" t="s">
        <v>249</v>
      </c>
      <c r="B415" s="72">
        <v>39713</v>
      </c>
      <c r="C415" s="23">
        <v>2182.79</v>
      </c>
      <c r="D415" s="23">
        <v>2086.83</v>
      </c>
      <c r="E415" s="23">
        <v>2276.66</v>
      </c>
      <c r="F415" s="23">
        <v>2097.7800000000002</v>
      </c>
      <c r="G415" s="20">
        <f t="shared" ref="G415:G478" si="70">AVERAGE(C396:C415)</f>
        <v>2144.7520000000004</v>
      </c>
      <c r="H415" s="20">
        <f t="shared" si="64"/>
        <v>2637.6426666666675</v>
      </c>
      <c r="I415" s="112">
        <f t="shared" ref="I415:I478" si="71">$C415/$G415-1</f>
        <v>1.7735383857900411E-2</v>
      </c>
      <c r="J415" s="38" t="str">
        <f t="shared" si="65"/>
        <v>X</v>
      </c>
      <c r="K415" s="17" t="str">
        <f>IF(OR(AND(J414="N",OR(I414&lt;R$2308,AND(I414&gt;R$2306, I414&lt;R$2305))), AND(J414="X", OR(I414&lt;R$2314, AND(I414&lt;R$2311,I414&gt;R$2312)))),"no","yes")</f>
        <v>yes</v>
      </c>
      <c r="O415" s="146">
        <f t="shared" si="66"/>
        <v>4.5983621090361915E-2</v>
      </c>
      <c r="P415" s="146">
        <f t="shared" si="67"/>
        <v>-4.5983621090361915E-2</v>
      </c>
      <c r="Q415" s="86">
        <f t="shared" si="56"/>
        <v>1.7999999999999999E-2</v>
      </c>
      <c r="R415" s="39">
        <f>(SUM(C396:C414)+Q415*SUM(C396:C414))/(19-Q415)*(1-J$2305)</f>
        <v>2183.3879728163529</v>
      </c>
      <c r="S415" s="39">
        <f>(SUM(C396:C414)+Q415*SUM(C396:C414))/(19-Q415)*(1+J$2305)</f>
        <v>2183.3879728163529</v>
      </c>
      <c r="T415" s="17">
        <f>IF(AND(K415="no",R415&lt;E415, R415&gt;F415,J$2308="yes"),MAX(R415*(1-J$2306),F415)/D415-1,IF(AND(K415="yes",S415&gt;F415, S415&lt;E415,J$2307="yes"),1-MIN(S415*(1+J$2306),E415)/D415,0))</f>
        <v>-4.6270167103383164E-2</v>
      </c>
      <c r="U415" s="6">
        <f t="shared" si="57"/>
        <v>-2.8654601302124938E-4</v>
      </c>
      <c r="V415" s="66">
        <f t="shared" si="58"/>
        <v>1.2309712465611771</v>
      </c>
      <c r="W415" s="6">
        <f t="shared" si="59"/>
        <v>0</v>
      </c>
      <c r="X415" s="17">
        <f>V415/MAX(V$240:V415)-1</f>
        <v>0</v>
      </c>
      <c r="Z415" s="66">
        <f t="shared" si="60"/>
        <v>2.93633916270693</v>
      </c>
      <c r="AA415" s="6">
        <f t="shared" si="61"/>
        <v>-4.6270167103383164E-2</v>
      </c>
      <c r="AB415" s="17">
        <f>Z415/MAX(Z$240:Z415)-1</f>
        <v>-0.14042696056969972</v>
      </c>
    </row>
    <row r="416" spans="1:29" x14ac:dyDescent="0.25">
      <c r="A416" s="18" t="s">
        <v>249</v>
      </c>
      <c r="B416" s="72">
        <v>39714</v>
      </c>
      <c r="C416" s="23">
        <v>2042.2</v>
      </c>
      <c r="D416" s="23">
        <v>2182.79</v>
      </c>
      <c r="E416" s="23">
        <v>2110.06</v>
      </c>
      <c r="F416" s="23">
        <v>2041.97</v>
      </c>
      <c r="G416" s="20">
        <f t="shared" si="70"/>
        <v>2128.1590000000001</v>
      </c>
      <c r="H416" s="20">
        <f t="shared" si="64"/>
        <v>2624.7840000000006</v>
      </c>
      <c r="I416" s="112">
        <f t="shared" si="71"/>
        <v>-4.0391248962131199E-2</v>
      </c>
      <c r="J416" s="38" t="str">
        <f t="shared" si="65"/>
        <v>X</v>
      </c>
      <c r="K416" s="17" t="str">
        <f>IF(OR(AND(J415="N",OR(I415&lt;R$2308,AND(I415&gt;R$2306, I415&lt;R$2305))), AND(J415="X", OR(I415&lt;R$2314, AND(I415&lt;R$2311,I415&gt;R$2312)))),"no","yes")</f>
        <v>yes</v>
      </c>
      <c r="O416" s="146">
        <f t="shared" si="66"/>
        <v>-6.4408394760833598E-2</v>
      </c>
      <c r="P416" s="146">
        <f t="shared" si="67"/>
        <v>6.4408394760833598E-2</v>
      </c>
      <c r="Q416" s="86">
        <f t="shared" si="56"/>
        <v>1.7999999999999999E-2</v>
      </c>
      <c r="R416" s="39">
        <f>(SUM(C397:C415)+Q416*SUM(C397:C415))/(19-Q416)*(1-J$2305)</f>
        <v>2173.1302096723211</v>
      </c>
      <c r="S416" s="39">
        <f>(SUM(C397:C415)+Q416*SUM(C397:C415))/(19-Q416)*(1+J$2305)</f>
        <v>2173.1302096723211</v>
      </c>
      <c r="T416" s="17">
        <f>IF(AND(K416="no",R416&lt;E416, R416&gt;F416,J$2308="yes"),MAX(R416*(1-J$2306),F416)/D416-1,IF(AND(K416="yes",S416&gt;F416, S416&lt;E416,J$2307="yes"),1-MIN(S416*(1+J$2306),E416)/D416,0))</f>
        <v>0</v>
      </c>
      <c r="U416" s="6">
        <f t="shared" si="57"/>
        <v>0</v>
      </c>
      <c r="V416" s="66">
        <f t="shared" si="58"/>
        <v>1.2309712465611771</v>
      </c>
      <c r="W416" s="6">
        <f t="shared" si="59"/>
        <v>0</v>
      </c>
      <c r="X416" s="17">
        <f>V416/MAX(V$240:V416)-1</f>
        <v>0</v>
      </c>
      <c r="Z416" s="66">
        <f t="shared" si="60"/>
        <v>3.1254640546502537</v>
      </c>
      <c r="AA416" s="6">
        <f t="shared" si="61"/>
        <v>6.4408394760833598E-2</v>
      </c>
      <c r="AB416" s="17">
        <f>Z416/MAX(Z$240:Z416)-1</f>
        <v>-8.5063240920303373E-2</v>
      </c>
    </row>
    <row r="417" spans="1:29" x14ac:dyDescent="0.25">
      <c r="A417" s="18" t="s">
        <v>249</v>
      </c>
      <c r="B417" s="72">
        <v>39715</v>
      </c>
      <c r="C417" s="23">
        <v>2088.5500000000002</v>
      </c>
      <c r="D417" s="23">
        <v>2042.2</v>
      </c>
      <c r="E417" s="23">
        <v>2088.5500000000002</v>
      </c>
      <c r="F417" s="23">
        <v>1984.23</v>
      </c>
      <c r="G417" s="20">
        <f t="shared" si="70"/>
        <v>2120.3370000000004</v>
      </c>
      <c r="H417" s="20">
        <f t="shared" si="64"/>
        <v>2613.5088333333342</v>
      </c>
      <c r="I417" s="112">
        <f t="shared" si="71"/>
        <v>-1.4991484844154579E-2</v>
      </c>
      <c r="J417" s="38" t="str">
        <f t="shared" si="65"/>
        <v>X</v>
      </c>
      <c r="K417" s="17" t="str">
        <f>IF(OR(AND(J416="N",OR(I416&lt;R$2308,AND(I416&gt;R$2306, I416&lt;R$2305))), AND(J416="X", OR(I416&lt;R$2314, AND(I416&lt;R$2311,I416&gt;R$2312)))),"no","yes")</f>
        <v>yes</v>
      </c>
      <c r="O417" s="146">
        <f t="shared" si="66"/>
        <v>2.2696112036039606E-2</v>
      </c>
      <c r="P417" s="146">
        <f t="shared" si="67"/>
        <v>-2.2696112036039606E-2</v>
      </c>
      <c r="Q417" s="86">
        <f t="shared" si="56"/>
        <v>1.7999999999999999E-2</v>
      </c>
      <c r="R417" s="39">
        <f>(SUM(C398:C416)+Q417*SUM(C398:C416))/(19-Q417)*(1-J$2305)</f>
        <v>2162.2546317564015</v>
      </c>
      <c r="S417" s="39">
        <f>(SUM(C398:C416)+Q417*SUM(C398:C416))/(19-Q417)*(1+J$2305)</f>
        <v>2162.2546317564015</v>
      </c>
      <c r="T417" s="17">
        <f>IF(AND(K417="no",R417&lt;E417, R417&gt;F417,J$2308="yes"),MAX(R417*(1-J$2306),F417)/D417-1,IF(AND(K417="yes",S417&gt;F417, S417&lt;E417,J$2307="yes"),1-MIN(S417*(1+J$2306),E417)/D417,0))</f>
        <v>0</v>
      </c>
      <c r="U417" s="6">
        <f t="shared" si="57"/>
        <v>0</v>
      </c>
      <c r="V417" s="66">
        <f t="shared" si="58"/>
        <v>1.2309712465611771</v>
      </c>
      <c r="W417" s="6">
        <f t="shared" si="59"/>
        <v>0</v>
      </c>
      <c r="X417" s="17">
        <f>V417/MAX(V$240:V417)-1</f>
        <v>0</v>
      </c>
      <c r="Z417" s="66">
        <f t="shared" si="60"/>
        <v>3.0545281723012967</v>
      </c>
      <c r="AA417" s="6">
        <f t="shared" si="61"/>
        <v>-2.2696112036039717E-2</v>
      </c>
      <c r="AB417" s="17">
        <f>Z417/MAX(Z$240:Z417)-1</f>
        <v>-0.10582874811026721</v>
      </c>
    </row>
    <row r="418" spans="1:29" x14ac:dyDescent="0.25">
      <c r="A418" s="18" t="s">
        <v>249</v>
      </c>
      <c r="B418" s="72">
        <v>39716</v>
      </c>
      <c r="C418" s="23">
        <v>2138.06</v>
      </c>
      <c r="D418" s="23">
        <v>2088.5500000000002</v>
      </c>
      <c r="E418" s="23">
        <v>2158.15</v>
      </c>
      <c r="F418" s="23">
        <v>2086.08</v>
      </c>
      <c r="G418" s="20">
        <f t="shared" si="70"/>
        <v>2115.3465000000001</v>
      </c>
      <c r="H418" s="20">
        <f t="shared" si="64"/>
        <v>2602.2893333333341</v>
      </c>
      <c r="I418" s="112">
        <f t="shared" si="71"/>
        <v>1.0737484379036655E-2</v>
      </c>
      <c r="J418" s="38" t="str">
        <f t="shared" si="65"/>
        <v>X</v>
      </c>
      <c r="K418" s="17" t="str">
        <f>IF(OR(AND(J417="N",OR(I417&lt;R$2308,AND(I417&gt;R$2306, I417&lt;R$2305))), AND(J417="X", OR(I417&lt;R$2314, AND(I417&lt;R$2311,I417&gt;R$2312)))),"no","yes")</f>
        <v>yes</v>
      </c>
      <c r="O418" s="146">
        <f t="shared" si="66"/>
        <v>2.3705441574297881E-2</v>
      </c>
      <c r="P418" s="146">
        <f t="shared" si="67"/>
        <v>-2.3705441574297881E-2</v>
      </c>
      <c r="Q418" s="86">
        <f t="shared" si="56"/>
        <v>1.7999999999999999E-2</v>
      </c>
      <c r="R418" s="39">
        <f>(SUM(C399:C417)+Q418*SUM(C399:C417))/(19-Q418)*(1-J$2305)</f>
        <v>2154.2466368138239</v>
      </c>
      <c r="S418" s="39">
        <f>(SUM(C399:C417)+Q418*SUM(C399:C417))/(19-Q418)*(1+J$2305)</f>
        <v>2154.2466368138239</v>
      </c>
      <c r="T418" s="17">
        <f>IF(AND(K418="no",R418&lt;E418, R418&gt;F418,J$2308="yes"),MAX(R418*(1-J$2306),F418)/D418-1,IF(AND(K418="yes",S418&gt;F418, S418&lt;E418,J$2307="yes"),1-MIN(S418*(1+J$2306),E418)/D418,0))</f>
        <v>-3.1455620796161821E-2</v>
      </c>
      <c r="U418" s="6">
        <f t="shared" si="57"/>
        <v>-7.7501792218639398E-3</v>
      </c>
      <c r="V418" s="66">
        <f t="shared" si="58"/>
        <v>1.2309712465611771</v>
      </c>
      <c r="W418" s="6">
        <f t="shared" si="59"/>
        <v>0</v>
      </c>
      <c r="X418" s="17">
        <f>V418/MAX(V$240:V418)-1</f>
        <v>0</v>
      </c>
      <c r="Z418" s="66">
        <f t="shared" si="60"/>
        <v>2.9584460924021938</v>
      </c>
      <c r="AA418" s="6">
        <f t="shared" si="61"/>
        <v>-3.1455620796161821E-2</v>
      </c>
      <c r="AB418" s="17">
        <f>Z418/MAX(Z$240:Z418)-1</f>
        <v>-0.1339554599365399</v>
      </c>
    </row>
    <row r="419" spans="1:29" x14ac:dyDescent="0.25">
      <c r="A419" s="18" t="s">
        <v>249</v>
      </c>
      <c r="B419" s="72">
        <v>39717</v>
      </c>
      <c r="C419" s="23">
        <v>2136</v>
      </c>
      <c r="D419" s="23">
        <v>2138.06</v>
      </c>
      <c r="E419" s="23">
        <v>2156.96</v>
      </c>
      <c r="F419" s="23">
        <v>2094.6999999999998</v>
      </c>
      <c r="G419" s="20">
        <f t="shared" si="70"/>
        <v>2110.3054999999999</v>
      </c>
      <c r="H419" s="20">
        <f t="shared" si="64"/>
        <v>2588.8640000000009</v>
      </c>
      <c r="I419" s="112">
        <f t="shared" si="71"/>
        <v>1.2175725268213533E-2</v>
      </c>
      <c r="J419" s="38" t="str">
        <f t="shared" si="65"/>
        <v>X</v>
      </c>
      <c r="K419" s="17" t="str">
        <f>IF(OR(AND(J418="N",OR(I418&lt;R$2308,AND(I418&gt;R$2306, I418&lt;R$2305))), AND(J418="X", OR(I418&lt;R$2314, AND(I418&lt;R$2311,I418&gt;R$2312)))),"no","yes")</f>
        <v>yes</v>
      </c>
      <c r="O419" s="146">
        <f t="shared" si="66"/>
        <v>-9.6349026687747585E-4</v>
      </c>
      <c r="P419" s="146">
        <f t="shared" si="67"/>
        <v>9.6349026687747585E-4</v>
      </c>
      <c r="Q419" s="86">
        <f t="shared" si="56"/>
        <v>1.7999999999999999E-2</v>
      </c>
      <c r="R419" s="39">
        <f>(SUM(C400:C418)+Q419*SUM(C400:C418))/(19-Q419)*(1-J$2305)</f>
        <v>2148.9501622589823</v>
      </c>
      <c r="S419" s="39">
        <f>(SUM(C400:C418)+Q419*SUM(C400:C418))/(19-Q419)*(1+J$2305)</f>
        <v>2148.9501622589823</v>
      </c>
      <c r="T419" s="17">
        <f>IF(AND(K419="no",R419&lt;E419, R419&gt;F419,J$2308="yes"),MAX(R419*(1-J$2306),F419)/D419-1,IF(AND(K419="yes",S419&gt;F419, S419&lt;E419,J$2307="yes"),1-MIN(S419*(1+J$2306),E419)/D419,0))</f>
        <v>-5.0934783209930501E-3</v>
      </c>
      <c r="U419" s="6">
        <f t="shared" si="57"/>
        <v>-6.0569685878705259E-3</v>
      </c>
      <c r="V419" s="66">
        <f t="shared" si="58"/>
        <v>1.2309712465611771</v>
      </c>
      <c r="W419" s="6">
        <f t="shared" si="59"/>
        <v>0</v>
      </c>
      <c r="X419" s="17">
        <f>V419/MAX(V$240:V419)-1</f>
        <v>0</v>
      </c>
      <c r="Z419" s="66">
        <f t="shared" si="60"/>
        <v>2.9433773113667168</v>
      </c>
      <c r="AA419" s="6">
        <f t="shared" si="61"/>
        <v>-5.0934783209930501E-3</v>
      </c>
      <c r="AB419" s="17">
        <f>Z419/MAX(Z$240:Z419)-1</f>
        <v>-0.13836663902636748</v>
      </c>
    </row>
    <row r="420" spans="1:29" x14ac:dyDescent="0.25">
      <c r="A420" s="18" t="s">
        <v>249</v>
      </c>
      <c r="B420" s="72">
        <v>39727</v>
      </c>
      <c r="C420" s="23">
        <v>2054.04</v>
      </c>
      <c r="D420" s="23">
        <v>2136</v>
      </c>
      <c r="E420" s="23">
        <v>2096.35</v>
      </c>
      <c r="F420" s="23">
        <v>2049.36</v>
      </c>
      <c r="G420" s="20">
        <f t="shared" si="70"/>
        <v>2097.6495</v>
      </c>
      <c r="H420" s="20">
        <f t="shared" si="64"/>
        <v>2574.0798333333341</v>
      </c>
      <c r="I420" s="112">
        <f t="shared" si="71"/>
        <v>-2.0789698183609762E-2</v>
      </c>
      <c r="J420" s="38" t="str">
        <f t="shared" si="65"/>
        <v>X</v>
      </c>
      <c r="K420" s="17" t="str">
        <f>IF(OR(AND(J419="N",OR(I419&lt;R$2308,AND(I419&gt;R$2306, I419&lt;R$2305))), AND(J419="X", OR(I419&lt;R$2314, AND(I419&lt;R$2311,I419&gt;R$2312)))),"no","yes")</f>
        <v>yes</v>
      </c>
      <c r="O420" s="146">
        <f t="shared" si="66"/>
        <v>-3.8370786516853994E-2</v>
      </c>
      <c r="P420" s="146">
        <f t="shared" si="67"/>
        <v>3.8370786516853994E-2</v>
      </c>
      <c r="Q420" s="86">
        <f t="shared" si="56"/>
        <v>1.7999999999999999E-2</v>
      </c>
      <c r="R420" s="39">
        <f>(SUM(C401:C419)+Q420*SUM(C401:C419))/(19-Q420)*(1-J$2305)</f>
        <v>2139.7708934780317</v>
      </c>
      <c r="S420" s="39">
        <f>(SUM(C401:C419)+Q420*SUM(C401:C419))/(19-Q420)*(1+J$2305)</f>
        <v>2139.7708934780317</v>
      </c>
      <c r="T420" s="17">
        <f>IF(AND(K420="no",R420&lt;E420, R420&gt;F420,J$2308="yes"),MAX(R420*(1-J$2306),F420)/D420-1,IF(AND(K420="yes",S420&gt;F420, S420&lt;E420,J$2307="yes"),1-MIN(S420*(1+J$2306),E420)/D420,0))</f>
        <v>0</v>
      </c>
      <c r="U420" s="6">
        <f t="shared" si="57"/>
        <v>0</v>
      </c>
      <c r="V420" s="66">
        <f t="shared" si="58"/>
        <v>1.2309712465611771</v>
      </c>
      <c r="W420" s="6">
        <f t="shared" si="59"/>
        <v>0</v>
      </c>
      <c r="X420" s="17">
        <f>V420/MAX(V$240:V420)-1</f>
        <v>0</v>
      </c>
      <c r="Y420" s="6">
        <f t="shared" ref="Y420" si="72">V420/V400-1</f>
        <v>0</v>
      </c>
      <c r="Z420" s="66">
        <f t="shared" si="60"/>
        <v>3.0563170138197204</v>
      </c>
      <c r="AA420" s="6">
        <f t="shared" si="61"/>
        <v>3.8370786516853883E-2</v>
      </c>
      <c r="AB420" s="17">
        <f>Z420/MAX(Z$240:Z420)-1</f>
        <v>-0.10530508927664894</v>
      </c>
      <c r="AC420" s="6">
        <f t="shared" ref="AC420" si="73">Z420/Z400-1</f>
        <v>7.8144597827815021E-2</v>
      </c>
    </row>
    <row r="421" spans="1:29" x14ac:dyDescent="0.25">
      <c r="A421" s="18" t="s">
        <v>249</v>
      </c>
      <c r="B421" s="72">
        <v>39728</v>
      </c>
      <c r="C421" s="23">
        <v>2046.19</v>
      </c>
      <c r="D421" s="23">
        <v>2054.04</v>
      </c>
      <c r="E421" s="23">
        <v>2070.7199999999998</v>
      </c>
      <c r="F421" s="23">
        <v>1972.95</v>
      </c>
      <c r="G421" s="20">
        <f t="shared" si="70"/>
        <v>2088.0564999999997</v>
      </c>
      <c r="H421" s="20">
        <f t="shared" si="64"/>
        <v>2556.6021666666679</v>
      </c>
      <c r="I421" s="112">
        <f t="shared" si="71"/>
        <v>-2.0050463193883705E-2</v>
      </c>
      <c r="J421" s="38" t="str">
        <f t="shared" si="65"/>
        <v>X</v>
      </c>
      <c r="K421" s="17" t="str">
        <f>IF(OR(AND(J420="N",OR(I420&lt;R$2308,AND(I420&gt;R$2306, I420&lt;R$2305))), AND(J420="X", OR(I420&lt;R$2314, AND(I420&lt;R$2311,I420&gt;R$2312)))),"no","yes")</f>
        <v>yes</v>
      </c>
      <c r="O421" s="146">
        <f t="shared" si="66"/>
        <v>-3.821736675040377E-3</v>
      </c>
      <c r="P421" s="146">
        <f t="shared" si="67"/>
        <v>3.821736675040377E-3</v>
      </c>
      <c r="Q421" s="86">
        <f t="shared" si="56"/>
        <v>1.7999999999999999E-2</v>
      </c>
      <c r="R421" s="39">
        <f>(SUM(C402:C420)+Q421*SUM(C402:C420))/(19-Q421)*(1-J$2305)</f>
        <v>2129.9024823517016</v>
      </c>
      <c r="S421" s="39">
        <f>(SUM(C402:C420)+Q421*SUM(C402:C420))/(19-Q421)*(1+J$2305)</f>
        <v>2129.9024823517016</v>
      </c>
      <c r="T421" s="17">
        <f>IF(AND(K421="no",R421&lt;E421, R421&gt;F421,J$2308="yes"),MAX(R421*(1-J$2306),F421)/D421-1,IF(AND(K421="yes",S421&gt;F421, S421&lt;E421,J$2307="yes"),1-MIN(S421*(1+J$2306),E421)/D421,0))</f>
        <v>0</v>
      </c>
      <c r="U421" s="6">
        <f t="shared" si="57"/>
        <v>0</v>
      </c>
      <c r="V421" s="66">
        <f t="shared" si="58"/>
        <v>1.2309712465611771</v>
      </c>
      <c r="W421" s="6">
        <f t="shared" si="59"/>
        <v>0</v>
      </c>
      <c r="X421" s="17">
        <f>V421/MAX(V$240:V421)-1</f>
        <v>0</v>
      </c>
      <c r="Z421" s="66">
        <f t="shared" si="60"/>
        <v>3.0679974526419853</v>
      </c>
      <c r="AA421" s="6">
        <f t="shared" si="61"/>
        <v>3.821736675040377E-3</v>
      </c>
      <c r="AB421" s="17">
        <f>Z421/MAX(Z$240:Z421)-1</f>
        <v>-0.10188580092336552</v>
      </c>
    </row>
    <row r="422" spans="1:29" x14ac:dyDescent="0.25">
      <c r="A422" s="18" t="s">
        <v>249</v>
      </c>
      <c r="B422" s="72">
        <v>39729</v>
      </c>
      <c r="C422" s="23">
        <v>1995.61</v>
      </c>
      <c r="D422" s="23">
        <v>2046.19</v>
      </c>
      <c r="E422" s="23">
        <v>2033.22</v>
      </c>
      <c r="F422" s="23">
        <v>1975.82</v>
      </c>
      <c r="G422" s="20">
        <f t="shared" si="70"/>
        <v>2075.1485000000002</v>
      </c>
      <c r="H422" s="20">
        <f t="shared" si="64"/>
        <v>2537.4903333333341</v>
      </c>
      <c r="I422" s="112">
        <f t="shared" si="71"/>
        <v>-3.832906416095061E-2</v>
      </c>
      <c r="J422" s="38" t="str">
        <f t="shared" si="65"/>
        <v>X</v>
      </c>
      <c r="K422" s="17" t="str">
        <f>IF(OR(AND(J421="N",OR(I421&lt;R$2308,AND(I421&gt;R$2306, I421&lt;R$2305))), AND(J421="X", OR(I421&lt;R$2314, AND(I421&lt;R$2311,I421&gt;R$2312)))),"no","yes")</f>
        <v>yes</v>
      </c>
      <c r="O422" s="146">
        <f t="shared" si="66"/>
        <v>-2.4719112105914043E-2</v>
      </c>
      <c r="P422" s="146">
        <f t="shared" si="67"/>
        <v>2.4719112105914043E-2</v>
      </c>
      <c r="Q422" s="86">
        <f t="shared" si="56"/>
        <v>1.7999999999999999E-2</v>
      </c>
      <c r="R422" s="39">
        <f>(SUM(C403:C421)+Q422*SUM(C403:C421))/(19-Q422)*(1-J$2305)</f>
        <v>2118.770017911706</v>
      </c>
      <c r="S422" s="39">
        <f>(SUM(C403:C421)+Q422*SUM(C403:C421))/(19-Q422)*(1+J$2305)</f>
        <v>2118.770017911706</v>
      </c>
      <c r="T422" s="17">
        <f>IF(AND(K422="no",R422&lt;E422, R422&gt;F422,J$2308="yes"),MAX(R422*(1-J$2306),F422)/D422-1,IF(AND(K422="yes",S422&gt;F422, S422&lt;E422,J$2307="yes"),1-MIN(S422*(1+J$2306),E422)/D422,0))</f>
        <v>0</v>
      </c>
      <c r="U422" s="6">
        <f t="shared" si="57"/>
        <v>0</v>
      </c>
      <c r="V422" s="66">
        <f t="shared" si="58"/>
        <v>1.2309712465611771</v>
      </c>
      <c r="W422" s="6">
        <f t="shared" si="59"/>
        <v>0</v>
      </c>
      <c r="X422" s="17">
        <f>V422/MAX(V$240:V422)-1</f>
        <v>0</v>
      </c>
      <c r="Z422" s="66">
        <f t="shared" si="60"/>
        <v>3.1438356256145013</v>
      </c>
      <c r="AA422" s="6">
        <f t="shared" si="61"/>
        <v>2.4719112105914043E-2</v>
      </c>
      <c r="AB422" s="17">
        <f>Z422/MAX(Z$240:Z422)-1</f>
        <v>-7.9685215352476968E-2</v>
      </c>
    </row>
    <row r="423" spans="1:29" x14ac:dyDescent="0.25">
      <c r="A423" s="18" t="s">
        <v>249</v>
      </c>
      <c r="B423" s="72">
        <v>39730</v>
      </c>
      <c r="C423" s="23">
        <v>1969.82</v>
      </c>
      <c r="D423" s="23">
        <v>1995.61</v>
      </c>
      <c r="E423" s="23">
        <v>2042.8</v>
      </c>
      <c r="F423" s="23">
        <v>1968.9</v>
      </c>
      <c r="G423" s="20">
        <f t="shared" si="70"/>
        <v>2061.7755000000006</v>
      </c>
      <c r="H423" s="20">
        <f t="shared" si="64"/>
        <v>2516.5515000000009</v>
      </c>
      <c r="I423" s="112">
        <f t="shared" si="71"/>
        <v>-4.4600151665397436E-2</v>
      </c>
      <c r="J423" s="38" t="str">
        <f t="shared" si="65"/>
        <v>X</v>
      </c>
      <c r="K423" s="17" t="str">
        <f>IF(OR(AND(J422="N",OR(I422&lt;R$2308,AND(I422&gt;R$2306, I422&lt;R$2305))), AND(J422="X", OR(I422&lt;R$2314, AND(I422&lt;R$2311,I422&gt;R$2312)))),"no","yes")</f>
        <v>yes</v>
      </c>
      <c r="O423" s="146">
        <f t="shared" si="66"/>
        <v>-1.2923366790104307E-2</v>
      </c>
      <c r="P423" s="146">
        <f t="shared" si="67"/>
        <v>1.2923366790104307E-2</v>
      </c>
      <c r="Q423" s="86">
        <f t="shared" si="56"/>
        <v>1.7999999999999999E-2</v>
      </c>
      <c r="R423" s="39">
        <f>(SUM(C404:C422)+Q423*SUM(C404:C422))/(19-Q423)*(1-J$2305)</f>
        <v>2105.8093151406601</v>
      </c>
      <c r="S423" s="39">
        <f>(SUM(C404:C422)+Q423*SUM(C404:C422))/(19-Q423)*(1+J$2305)</f>
        <v>2105.8093151406601</v>
      </c>
      <c r="T423" s="17">
        <f>IF(AND(K423="no",R423&lt;E423, R423&gt;F423,J$2308="yes"),MAX(R423*(1-J$2306),F423)/D423-1,IF(AND(K423="yes",S423&gt;F423, S423&lt;E423,J$2307="yes"),1-MIN(S423*(1+J$2306),E423)/D423,0))</f>
        <v>0</v>
      </c>
      <c r="U423" s="6">
        <f t="shared" si="57"/>
        <v>0</v>
      </c>
      <c r="V423" s="66">
        <f t="shared" si="58"/>
        <v>1.2309712465611771</v>
      </c>
      <c r="W423" s="6">
        <f t="shared" si="59"/>
        <v>0</v>
      </c>
      <c r="X423" s="17">
        <f>V423/MAX(V$240:V423)-1</f>
        <v>0</v>
      </c>
      <c r="Z423" s="66">
        <f t="shared" si="60"/>
        <v>3.1844645665321143</v>
      </c>
      <c r="AA423" s="6">
        <f t="shared" si="61"/>
        <v>1.2923366790104307E-2</v>
      </c>
      <c r="AB423" s="17">
        <f>Z423/MAX(Z$240:Z423)-1</f>
        <v>-6.7791649828121248E-2</v>
      </c>
    </row>
    <row r="424" spans="1:29" x14ac:dyDescent="0.25">
      <c r="A424" s="18" t="s">
        <v>249</v>
      </c>
      <c r="B424" s="72">
        <v>39731</v>
      </c>
      <c r="C424" s="23">
        <v>1837.4</v>
      </c>
      <c r="D424" s="23">
        <v>1969.82</v>
      </c>
      <c r="E424" s="23">
        <v>1901.03</v>
      </c>
      <c r="F424" s="23">
        <v>1836.5</v>
      </c>
      <c r="G424" s="20">
        <f t="shared" si="70"/>
        <v>2040.9110000000001</v>
      </c>
      <c r="H424" s="20">
        <f t="shared" si="64"/>
        <v>2494.6333333333341</v>
      </c>
      <c r="I424" s="112">
        <f t="shared" si="71"/>
        <v>-9.9715764185699385E-2</v>
      </c>
      <c r="J424" s="38" t="str">
        <f t="shared" si="65"/>
        <v>X</v>
      </c>
      <c r="K424" s="17" t="str">
        <f>IF(OR(AND(J423="N",OR(I423&lt;R$2308,AND(I423&gt;R$2306, I423&lt;R$2305))), AND(J423="X", OR(I423&lt;R$2314, AND(I423&lt;R$2311,I423&gt;R$2312)))),"no","yes")</f>
        <v>yes</v>
      </c>
      <c r="O424" s="146">
        <f t="shared" si="66"/>
        <v>-6.722441644414201E-2</v>
      </c>
      <c r="P424" s="146">
        <f t="shared" si="67"/>
        <v>6.722441644414201E-2</v>
      </c>
      <c r="Q424" s="86">
        <f t="shared" si="56"/>
        <v>1.7999999999999999E-2</v>
      </c>
      <c r="R424" s="39">
        <f>(SUM(C405:C423)+Q424*SUM(C405:C423))/(19-Q424)*(1-J$2305)</f>
        <v>2090.5318069750288</v>
      </c>
      <c r="S424" s="39">
        <f>(SUM(C405:C423)+Q424*SUM(C405:C423))/(19-Q424)*(1+J$2305)</f>
        <v>2090.5318069750288</v>
      </c>
      <c r="T424" s="17">
        <f>IF(AND(K424="no",R424&lt;E424, R424&gt;F424,J$2308="yes"),MAX(R424*(1-J$2306),F424)/D424-1,IF(AND(K424="yes",S424&gt;F424, S424&lt;E424,J$2307="yes"),1-MIN(S424*(1+J$2306),E424)/D424,0))</f>
        <v>0</v>
      </c>
      <c r="U424" s="6">
        <f t="shared" si="57"/>
        <v>0</v>
      </c>
      <c r="V424" s="66">
        <f t="shared" si="58"/>
        <v>1.2309712465611771</v>
      </c>
      <c r="W424" s="6">
        <f t="shared" si="59"/>
        <v>0</v>
      </c>
      <c r="X424" s="17">
        <f>V424/MAX(V$240:V424)-1</f>
        <v>0</v>
      </c>
      <c r="Z424" s="66">
        <f t="shared" si="60"/>
        <v>3.3985383387042831</v>
      </c>
      <c r="AA424" s="6">
        <f t="shared" si="61"/>
        <v>6.722441644414201E-2</v>
      </c>
      <c r="AB424" s="17">
        <f>Z424/MAX(Z$240:Z424)-1</f>
        <v>-5.1244874834602827E-3</v>
      </c>
    </row>
    <row r="425" spans="1:29" x14ac:dyDescent="0.25">
      <c r="A425" s="18" t="s">
        <v>249</v>
      </c>
      <c r="B425" s="72">
        <v>39734</v>
      </c>
      <c r="C425" s="23">
        <v>1872.95</v>
      </c>
      <c r="D425" s="23">
        <v>1837.4</v>
      </c>
      <c r="E425" s="23">
        <v>1872.95</v>
      </c>
      <c r="F425" s="23">
        <v>1751.52</v>
      </c>
      <c r="G425" s="20">
        <f t="shared" si="70"/>
        <v>2027.1215</v>
      </c>
      <c r="H425" s="20">
        <f t="shared" si="64"/>
        <v>2473.6370000000006</v>
      </c>
      <c r="I425" s="112">
        <f t="shared" si="71"/>
        <v>-7.6054395358146953E-2</v>
      </c>
      <c r="J425" s="38" t="str">
        <f t="shared" si="65"/>
        <v>X</v>
      </c>
      <c r="K425" s="17" t="str">
        <f>IF(OR(AND(J424="N",OR(I424&lt;R$2308,AND(I424&gt;R$2306, I424&lt;R$2305))), AND(J424="X", OR(I424&lt;R$2314, AND(I424&lt;R$2311,I424&gt;R$2312)))),"no","yes")</f>
        <v>yes</v>
      </c>
      <c r="O425" s="146">
        <f t="shared" si="66"/>
        <v>1.9347991727440839E-2</v>
      </c>
      <c r="P425" s="146">
        <f t="shared" si="67"/>
        <v>-1.9347991727440839E-2</v>
      </c>
      <c r="Q425" s="86">
        <f t="shared" si="56"/>
        <v>1.7999999999999999E-2</v>
      </c>
      <c r="R425" s="39">
        <f>(SUM(C406:C424)+Q425*SUM(C406:C424))/(19-Q425)*(1-J$2305)</f>
        <v>2073.8347192076708</v>
      </c>
      <c r="S425" s="39">
        <f>(SUM(C406:C424)+Q425*SUM(C406:C424))/(19-Q425)*(1+J$2305)</f>
        <v>2073.8347192076708</v>
      </c>
      <c r="T425" s="17">
        <f>IF(AND(K425="no",R425&lt;E425, R425&gt;F425,J$2308="yes"),MAX(R425*(1-J$2306),F425)/D425-1,IF(AND(K425="yes",S425&gt;F425, S425&lt;E425,J$2307="yes"),1-MIN(S425*(1+J$2306),E425)/D425,0))</f>
        <v>0</v>
      </c>
      <c r="U425" s="6">
        <f t="shared" si="57"/>
        <v>0</v>
      </c>
      <c r="V425" s="66">
        <f t="shared" si="58"/>
        <v>1.2309712465611771</v>
      </c>
      <c r="W425" s="6">
        <f t="shared" si="59"/>
        <v>0</v>
      </c>
      <c r="X425" s="17">
        <f>V425/MAX(V$240:V425)-1</f>
        <v>0</v>
      </c>
      <c r="Z425" s="66">
        <f t="shared" si="60"/>
        <v>3.332783447041642</v>
      </c>
      <c r="AA425" s="6">
        <f t="shared" si="61"/>
        <v>-1.9347991727440839E-2</v>
      </c>
      <c r="AB425" s="17">
        <f>Z425/MAX(Z$240:Z425)-1</f>
        <v>-2.43733306694639E-2</v>
      </c>
    </row>
    <row r="426" spans="1:29" x14ac:dyDescent="0.25">
      <c r="A426" s="18" t="s">
        <v>249</v>
      </c>
      <c r="B426" s="72">
        <v>39735</v>
      </c>
      <c r="C426" s="23">
        <v>1816.32</v>
      </c>
      <c r="D426" s="23">
        <v>1872.95</v>
      </c>
      <c r="E426" s="23">
        <v>1941.1</v>
      </c>
      <c r="F426" s="23">
        <v>1816.32</v>
      </c>
      <c r="G426" s="20">
        <f t="shared" si="70"/>
        <v>2015.943</v>
      </c>
      <c r="H426" s="20">
        <f t="shared" si="64"/>
        <v>2450.6031666666677</v>
      </c>
      <c r="I426" s="112">
        <f t="shared" si="71"/>
        <v>-9.9022144971360859E-2</v>
      </c>
      <c r="J426" s="38" t="str">
        <f t="shared" si="65"/>
        <v>X</v>
      </c>
      <c r="K426" s="17" t="str">
        <f>IF(OR(AND(J425="N",OR(I425&lt;R$2308,AND(I425&gt;R$2306, I425&lt;R$2305))), AND(J425="X", OR(I425&lt;R$2314, AND(I425&lt;R$2311,I425&gt;R$2312)))),"no","yes")</f>
        <v>yes</v>
      </c>
      <c r="O426" s="146">
        <f t="shared" si="66"/>
        <v>-3.023572439200195E-2</v>
      </c>
      <c r="P426" s="146">
        <f t="shared" si="67"/>
        <v>3.023572439200195E-2</v>
      </c>
      <c r="Q426" s="86">
        <f t="shared" si="56"/>
        <v>1.7999999999999999E-2</v>
      </c>
      <c r="R426" s="39">
        <f>(SUM(C407:C425)+Q426*SUM(C407:C425))/(19-Q426)*(1-J$2305)</f>
        <v>2064.8817679907283</v>
      </c>
      <c r="S426" s="39">
        <f>(SUM(C407:C425)+Q426*SUM(C407:C425))/(19-Q426)*(1+J$2305)</f>
        <v>2064.8817679907283</v>
      </c>
      <c r="T426" s="17">
        <f>IF(AND(K426="no",R426&lt;E426, R426&gt;F426,J$2308="yes"),MAX(R426*(1-J$2306),F426)/D426-1,IF(AND(K426="yes",S426&gt;F426, S426&lt;E426,J$2307="yes"),1-MIN(S426*(1+J$2306),E426)/D426,0))</f>
        <v>0</v>
      </c>
      <c r="U426" s="6">
        <f t="shared" si="57"/>
        <v>0</v>
      </c>
      <c r="V426" s="66">
        <f t="shared" si="58"/>
        <v>1.2309712465611771</v>
      </c>
      <c r="W426" s="6">
        <f t="shared" si="59"/>
        <v>0</v>
      </c>
      <c r="X426" s="17">
        <f>V426/MAX(V$240:V426)-1</f>
        <v>0</v>
      </c>
      <c r="Z426" s="66">
        <f t="shared" si="60"/>
        <v>3.4335525688046191</v>
      </c>
      <c r="AA426" s="6">
        <f t="shared" si="61"/>
        <v>3.023572439200195E-2</v>
      </c>
      <c r="AB426" s="17">
        <f>Z426/MAX(Z$240:Z426)-1</f>
        <v>0</v>
      </c>
    </row>
    <row r="427" spans="1:29" x14ac:dyDescent="0.25">
      <c r="A427" s="18" t="s">
        <v>249</v>
      </c>
      <c r="B427" s="72">
        <v>39736</v>
      </c>
      <c r="C427" s="23">
        <v>1806.79</v>
      </c>
      <c r="D427" s="23">
        <v>1816.32</v>
      </c>
      <c r="E427" s="23">
        <v>1823.7</v>
      </c>
      <c r="F427" s="23">
        <v>1781.17</v>
      </c>
      <c r="G427" s="20">
        <f t="shared" si="70"/>
        <v>2003.4044999999999</v>
      </c>
      <c r="H427" s="20">
        <f t="shared" si="64"/>
        <v>2428.9441666666676</v>
      </c>
      <c r="I427" s="112">
        <f t="shared" si="71"/>
        <v>-9.8140190860108389E-2</v>
      </c>
      <c r="J427" s="38" t="str">
        <f t="shared" si="65"/>
        <v>X</v>
      </c>
      <c r="K427" s="17" t="str">
        <f>IF(OR(AND(J426="N",OR(I426&lt;R$2308,AND(I426&gt;R$2306, I426&lt;R$2305))), AND(J426="X", OR(I426&lt;R$2314, AND(I426&lt;R$2311,I426&gt;R$2312)))),"no","yes")</f>
        <v>yes</v>
      </c>
      <c r="O427" s="146">
        <f t="shared" si="66"/>
        <v>-5.2468727977448282E-3</v>
      </c>
      <c r="P427" s="146">
        <f t="shared" si="67"/>
        <v>5.2468727977448282E-3</v>
      </c>
      <c r="Q427" s="86">
        <f t="shared" si="56"/>
        <v>1.7999999999999999E-2</v>
      </c>
      <c r="R427" s="39">
        <f>(SUM(C408:C426)+Q427*SUM(C408:C426))/(19-Q427)*(1-J$2305)</f>
        <v>2051.9441260141184</v>
      </c>
      <c r="S427" s="39">
        <f>(SUM(C408:C426)+Q427*SUM(C408:C426))/(19-Q427)*(1+J$2305)</f>
        <v>2051.9441260141184</v>
      </c>
      <c r="T427" s="17">
        <f>IF(AND(K427="no",R427&lt;E427, R427&gt;F427,J$2308="yes"),MAX(R427*(1-J$2306),F427)/D427-1,IF(AND(K427="yes",S427&gt;F427, S427&lt;E427,J$2307="yes"),1-MIN(S427*(1+J$2306),E427)/D427,0))</f>
        <v>0</v>
      </c>
      <c r="U427" s="6">
        <f t="shared" si="57"/>
        <v>0</v>
      </c>
      <c r="V427" s="66">
        <f t="shared" si="58"/>
        <v>1.2309712465611771</v>
      </c>
      <c r="W427" s="6">
        <f t="shared" si="59"/>
        <v>0</v>
      </c>
      <c r="X427" s="17">
        <f>V427/MAX(V$240:V427)-1</f>
        <v>0</v>
      </c>
      <c r="Z427" s="66">
        <f t="shared" si="60"/>
        <v>3.4515679823775072</v>
      </c>
      <c r="AA427" s="6">
        <f t="shared" si="61"/>
        <v>5.2468727977448282E-3</v>
      </c>
      <c r="AB427" s="17">
        <f>Z427/MAX(Z$240:Z427)-1</f>
        <v>0</v>
      </c>
    </row>
    <row r="428" spans="1:29" x14ac:dyDescent="0.25">
      <c r="A428" s="18" t="s">
        <v>249</v>
      </c>
      <c r="B428" s="72">
        <v>39737</v>
      </c>
      <c r="C428" s="23">
        <v>1704.57</v>
      </c>
      <c r="D428" s="23">
        <v>1806.79</v>
      </c>
      <c r="E428" s="23">
        <v>1756.36</v>
      </c>
      <c r="F428" s="23">
        <v>1703.24</v>
      </c>
      <c r="G428" s="20">
        <f t="shared" si="70"/>
        <v>1984.9924999999998</v>
      </c>
      <c r="H428" s="20">
        <f t="shared" si="64"/>
        <v>2408.2115000000008</v>
      </c>
      <c r="I428" s="112">
        <f t="shared" si="71"/>
        <v>-0.14127131462713327</v>
      </c>
      <c r="J428" s="38" t="str">
        <f t="shared" si="65"/>
        <v>X</v>
      </c>
      <c r="K428" s="17" t="str">
        <f>IF(OR(AND(J427="N",OR(I427&lt;R$2308,AND(I427&gt;R$2306, I427&lt;R$2305))), AND(J427="X", OR(I427&lt;R$2314, AND(I427&lt;R$2311,I427&gt;R$2312)))),"no","yes")</f>
        <v>yes</v>
      </c>
      <c r="O428" s="146">
        <f t="shared" si="66"/>
        <v>-5.6575473630029016E-2</v>
      </c>
      <c r="P428" s="146">
        <f t="shared" si="67"/>
        <v>5.6575473630029016E-2</v>
      </c>
      <c r="Q428" s="86">
        <f t="shared" si="56"/>
        <v>1.7999999999999999E-2</v>
      </c>
      <c r="R428" s="39">
        <f>(SUM(C409:C427)+Q428*SUM(C409:C427))/(19-Q428)*(1-J$2305)</f>
        <v>2037.6775387208934</v>
      </c>
      <c r="S428" s="39">
        <f>(SUM(C409:C427)+Q428*SUM(C409:C427))/(19-Q428)*(1+J$2305)</f>
        <v>2037.6775387208934</v>
      </c>
      <c r="T428" s="17">
        <f>IF(AND(K428="no",R428&lt;E428, R428&gt;F428,J$2308="yes"),MAX(R428*(1-J$2306),F428)/D428-1,IF(AND(K428="yes",S428&gt;F428, S428&lt;E428,J$2307="yes"),1-MIN(S428*(1+J$2306),E428)/D428,0))</f>
        <v>0</v>
      </c>
      <c r="U428" s="6">
        <f t="shared" si="57"/>
        <v>0</v>
      </c>
      <c r="V428" s="66">
        <f t="shared" si="58"/>
        <v>1.2309712465611771</v>
      </c>
      <c r="W428" s="6">
        <f t="shared" si="59"/>
        <v>0</v>
      </c>
      <c r="X428" s="17">
        <f>V428/MAX(V$240:V428)-1</f>
        <v>0</v>
      </c>
      <c r="Y428" s="14"/>
      <c r="Z428" s="66">
        <f t="shared" si="60"/>
        <v>3.6468420757467581</v>
      </c>
      <c r="AA428" s="6">
        <f t="shared" si="61"/>
        <v>5.6575473630029016E-2</v>
      </c>
      <c r="AB428" s="17">
        <f>Z428/MAX(Z$240:Z428)-1</f>
        <v>0</v>
      </c>
      <c r="AC428" s="14"/>
    </row>
    <row r="429" spans="1:29" x14ac:dyDescent="0.25">
      <c r="A429" s="18" t="s">
        <v>249</v>
      </c>
      <c r="B429" s="72">
        <v>39738</v>
      </c>
      <c r="C429" s="23">
        <v>1726.4</v>
      </c>
      <c r="D429" s="23">
        <v>1704.57</v>
      </c>
      <c r="E429" s="23">
        <v>1736.23</v>
      </c>
      <c r="F429" s="23">
        <v>1696.72</v>
      </c>
      <c r="G429" s="20">
        <f t="shared" si="70"/>
        <v>1969.6000000000004</v>
      </c>
      <c r="H429" s="20">
        <f t="shared" si="64"/>
        <v>2388.3453333333341</v>
      </c>
      <c r="I429" s="112">
        <f t="shared" si="71"/>
        <v>-0.12347684809098303</v>
      </c>
      <c r="J429" s="38" t="str">
        <f t="shared" si="65"/>
        <v>X</v>
      </c>
      <c r="K429" s="17" t="str">
        <f>IF(OR(AND(J428="N",OR(I428&lt;R$2308,AND(I428&gt;R$2306, I428&lt;R$2305))), AND(J428="X", OR(I428&lt;R$2314, AND(I428&lt;R$2311,I428&gt;R$2312)))),"no","yes")</f>
        <v>yes</v>
      </c>
      <c r="O429" s="146">
        <f t="shared" si="66"/>
        <v>1.2806748916148969E-2</v>
      </c>
      <c r="P429" s="146">
        <f t="shared" si="67"/>
        <v>-1.2806748916148969E-2</v>
      </c>
      <c r="Q429" s="86">
        <f t="shared" si="56"/>
        <v>1.7999999999999999E-2</v>
      </c>
      <c r="R429" s="39">
        <f>(SUM(C410:C428)+Q429*SUM(C410:C428))/(19-Q429)*(1-J$2305)</f>
        <v>2019.9968812559268</v>
      </c>
      <c r="S429" s="39">
        <f>(SUM(C410:C428)+Q429*SUM(C410:C428))/(19-Q429)*(1+J$2305)</f>
        <v>2019.9968812559268</v>
      </c>
      <c r="T429" s="17">
        <f>IF(AND(K429="no",R429&lt;E429, R429&gt;F429,J$2308="yes"),MAX(R429*(1-J$2306),F429)/D429-1,IF(AND(K429="yes",S429&gt;F429, S429&lt;E429,J$2307="yes"),1-MIN(S429*(1+J$2306),E429)/D429,0))</f>
        <v>0</v>
      </c>
      <c r="U429" s="6">
        <f t="shared" si="57"/>
        <v>0</v>
      </c>
      <c r="V429" s="66">
        <f t="shared" si="58"/>
        <v>1.2309712465611771</v>
      </c>
      <c r="W429" s="6">
        <f t="shared" si="59"/>
        <v>0</v>
      </c>
      <c r="X429" s="17">
        <f>V429/MAX(V$240:V429)-1</f>
        <v>0</v>
      </c>
      <c r="Z429" s="66">
        <f t="shared" si="60"/>
        <v>3.6001378849458217</v>
      </c>
      <c r="AA429" s="6">
        <f t="shared" si="61"/>
        <v>-1.280674891614908E-2</v>
      </c>
      <c r="AB429" s="17">
        <f>Z429/MAX(Z$240:Z429)-1</f>
        <v>-1.280674891614908E-2</v>
      </c>
    </row>
    <row r="430" spans="1:29" x14ac:dyDescent="0.25">
      <c r="A430" s="18" t="s">
        <v>249</v>
      </c>
      <c r="B430" s="72">
        <v>39741</v>
      </c>
      <c r="C430" s="23">
        <v>1786.56</v>
      </c>
      <c r="D430" s="23">
        <v>1726.4</v>
      </c>
      <c r="E430" s="23">
        <v>1787.9</v>
      </c>
      <c r="F430" s="23">
        <v>1705.57</v>
      </c>
      <c r="G430" s="20">
        <f t="shared" si="70"/>
        <v>1956.9950000000001</v>
      </c>
      <c r="H430" s="20">
        <f t="shared" si="64"/>
        <v>2367.8580000000011</v>
      </c>
      <c r="I430" s="112">
        <f t="shared" si="71"/>
        <v>-8.7090156081134684E-2</v>
      </c>
      <c r="J430" s="38" t="str">
        <f t="shared" si="65"/>
        <v>X</v>
      </c>
      <c r="K430" s="17" t="str">
        <f>IF(OR(AND(J429="N",OR(I429&lt;R$2308,AND(I429&gt;R$2306, I429&lt;R$2305))), AND(J429="X", OR(I429&lt;R$2314, AND(I429&lt;R$2311,I429&gt;R$2312)))),"no","yes")</f>
        <v>yes</v>
      </c>
      <c r="O430" s="146">
        <f t="shared" si="66"/>
        <v>3.4847080630213023E-2</v>
      </c>
      <c r="P430" s="146">
        <f t="shared" si="67"/>
        <v>-3.4847080630213023E-2</v>
      </c>
      <c r="Q430" s="86">
        <f t="shared" si="56"/>
        <v>1.7999999999999999E-2</v>
      </c>
      <c r="R430" s="39">
        <f>(SUM(C411:C429)+Q430*SUM(C411:C429))/(19-Q430)*(1-J$2305)</f>
        <v>2003.2504541144244</v>
      </c>
      <c r="S430" s="39">
        <f>(SUM(C411:C429)+Q430*SUM(C411:C429))/(19-Q430)*(1+J$2305)</f>
        <v>2003.2504541144244</v>
      </c>
      <c r="T430" s="17">
        <f>IF(AND(K430="no",R430&lt;E430, R430&gt;F430,J$2308="yes"),MAX(R430*(1-J$2306),F430)/D430-1,IF(AND(K430="yes",S430&gt;F430, S430&lt;E430,J$2307="yes"),1-MIN(S430*(1+J$2306),E430)/D430,0))</f>
        <v>0</v>
      </c>
      <c r="U430" s="6">
        <f t="shared" si="57"/>
        <v>0</v>
      </c>
      <c r="V430" s="66">
        <f t="shared" si="58"/>
        <v>1.2309712465611771</v>
      </c>
      <c r="W430" s="6">
        <f t="shared" si="59"/>
        <v>0</v>
      </c>
      <c r="X430" s="17">
        <f>V430/MAX(V$240:V430)-1</f>
        <v>0</v>
      </c>
      <c r="Z430" s="66">
        <f t="shared" si="60"/>
        <v>3.4746835897892301</v>
      </c>
      <c r="AA430" s="6">
        <f t="shared" si="61"/>
        <v>-3.4847080630213023E-2</v>
      </c>
      <c r="AB430" s="17">
        <f>Z430/MAX(Z$240:Z430)-1</f>
        <v>-4.7207551734270048E-2</v>
      </c>
    </row>
    <row r="431" spans="1:29" x14ac:dyDescent="0.25">
      <c r="A431" s="18" t="s">
        <v>249</v>
      </c>
      <c r="B431" s="72">
        <v>39742</v>
      </c>
      <c r="C431" s="23">
        <v>1782.66</v>
      </c>
      <c r="D431" s="23">
        <v>1786.56</v>
      </c>
      <c r="E431" s="23">
        <v>1824.38</v>
      </c>
      <c r="F431" s="23">
        <v>1776.7</v>
      </c>
      <c r="G431" s="20">
        <f t="shared" si="70"/>
        <v>1946.4550000000004</v>
      </c>
      <c r="H431" s="20">
        <f t="shared" si="64"/>
        <v>2345.2438333333339</v>
      </c>
      <c r="I431" s="112">
        <f t="shared" si="71"/>
        <v>-8.4150417040209091E-2</v>
      </c>
      <c r="J431" s="38" t="str">
        <f t="shared" si="65"/>
        <v>X</v>
      </c>
      <c r="K431" s="17" t="str">
        <f>IF(OR(AND(J430="N",OR(I430&lt;R$2308,AND(I430&gt;R$2306, I430&lt;R$2305))), AND(J430="X", OR(I430&lt;R$2314, AND(I430&lt;R$2311,I430&gt;R$2312)))),"no","yes")</f>
        <v>yes</v>
      </c>
      <c r="O431" s="146">
        <f t="shared" si="66"/>
        <v>-2.1829661472325679E-3</v>
      </c>
      <c r="P431" s="146">
        <f t="shared" si="67"/>
        <v>2.1829661472325679E-3</v>
      </c>
      <c r="Q431" s="86">
        <f t="shared" si="56"/>
        <v>1.7999999999999999E-2</v>
      </c>
      <c r="R431" s="39">
        <f>(SUM(C412:C430)+Q431*SUM(C412:C430))/(19-Q431)*(1-J$2305)</f>
        <v>1992.1544579074916</v>
      </c>
      <c r="S431" s="39">
        <f>(SUM(C412:C430)+Q431*SUM(C412:C430))/(19-Q431)*(1+J$2305)</f>
        <v>1992.1544579074916</v>
      </c>
      <c r="T431" s="17">
        <f>IF(AND(K431="no",R431&lt;E431, R431&gt;F431,J$2308="yes"),MAX(R431*(1-J$2306),F431)/D431-1,IF(AND(K431="yes",S431&gt;F431, S431&lt;E431,J$2307="yes"),1-MIN(S431*(1+J$2306),E431)/D431,0))</f>
        <v>0</v>
      </c>
      <c r="U431" s="6">
        <f t="shared" si="57"/>
        <v>0</v>
      </c>
      <c r="V431" s="66">
        <f t="shared" si="58"/>
        <v>1.2309712465611771</v>
      </c>
      <c r="W431" s="6">
        <f t="shared" si="59"/>
        <v>0</v>
      </c>
      <c r="X431" s="17">
        <f>V431/MAX(V$240:V431)-1</f>
        <v>0</v>
      </c>
      <c r="Z431" s="66">
        <f t="shared" si="60"/>
        <v>3.4822687064380844</v>
      </c>
      <c r="AA431" s="6">
        <f t="shared" si="61"/>
        <v>2.1829661472325679E-3</v>
      </c>
      <c r="AB431" s="17">
        <f>Z431/MAX(Z$240:Z431)-1</f>
        <v>-4.5127638074367149E-2</v>
      </c>
    </row>
    <row r="432" spans="1:29" x14ac:dyDescent="0.25">
      <c r="A432" s="18" t="s">
        <v>249</v>
      </c>
      <c r="B432" s="72">
        <v>39743</v>
      </c>
      <c r="C432" s="23">
        <v>1748.84</v>
      </c>
      <c r="D432" s="23">
        <v>1782.66</v>
      </c>
      <c r="E432" s="23">
        <v>1792.6</v>
      </c>
      <c r="F432" s="23">
        <v>1747.46</v>
      </c>
      <c r="G432" s="20">
        <f t="shared" si="70"/>
        <v>1936.0949999999998</v>
      </c>
      <c r="H432" s="20">
        <f t="shared" si="64"/>
        <v>2321.8910000000001</v>
      </c>
      <c r="I432" s="112">
        <f t="shared" si="71"/>
        <v>-9.6717877996689183E-2</v>
      </c>
      <c r="J432" s="38" t="str">
        <f t="shared" si="65"/>
        <v>X</v>
      </c>
      <c r="K432" s="17" t="str">
        <f>IF(OR(AND(J431="N",OR(I431&lt;R$2308,AND(I431&gt;R$2306, I431&lt;R$2305))), AND(J431="X", OR(I431&lt;R$2314, AND(I431&lt;R$2311,I431&gt;R$2312)))),"no","yes")</f>
        <v>yes</v>
      </c>
      <c r="O432" s="146">
        <f t="shared" si="66"/>
        <v>-1.8971649108635469E-2</v>
      </c>
      <c r="P432" s="146">
        <f t="shared" si="67"/>
        <v>1.8971649108635469E-2</v>
      </c>
      <c r="Q432" s="86">
        <f t="shared" si="56"/>
        <v>1.7999999999999999E-2</v>
      </c>
      <c r="R432" s="39">
        <f>(SUM(C413:C431)+Q432*SUM(C413:C431))/(19-Q432)*(1-J$2305)</f>
        <v>1982.8561310715413</v>
      </c>
      <c r="S432" s="39">
        <f>(SUM(C413:C431)+Q432*SUM(C413:C431))/(19-Q432)*(1+J$2305)</f>
        <v>1982.8561310715413</v>
      </c>
      <c r="T432" s="17">
        <f>IF(AND(K432="no",R432&lt;E432, R432&gt;F432,J$2308="yes"),MAX(R432*(1-J$2306),F432)/D432-1,IF(AND(K432="yes",S432&gt;F432, S432&lt;E432,J$2307="yes"),1-MIN(S432*(1+J$2306),E432)/D432,0))</f>
        <v>0</v>
      </c>
      <c r="U432" s="6">
        <f t="shared" si="57"/>
        <v>0</v>
      </c>
      <c r="V432" s="66">
        <f t="shared" si="58"/>
        <v>1.2309712465611771</v>
      </c>
      <c r="W432" s="6">
        <f t="shared" si="59"/>
        <v>0</v>
      </c>
      <c r="X432" s="17">
        <f>V432/MAX(V$240:V432)-1</f>
        <v>0</v>
      </c>
      <c r="Z432" s="66">
        <f t="shared" si="60"/>
        <v>3.5483330864386091</v>
      </c>
      <c r="AA432" s="6">
        <f t="shared" si="61"/>
        <v>1.8971649108635358E-2</v>
      </c>
      <c r="AB432" s="17">
        <f>Z432/MAX(Z$240:Z432)-1</f>
        <v>-2.7012134680380329E-2</v>
      </c>
    </row>
    <row r="433" spans="1:34" x14ac:dyDescent="0.25">
      <c r="A433" s="18" t="s">
        <v>249</v>
      </c>
      <c r="B433" s="72">
        <v>39744</v>
      </c>
      <c r="C433" s="23">
        <v>1766.59</v>
      </c>
      <c r="D433" s="23">
        <v>1748.84</v>
      </c>
      <c r="E433" s="23">
        <v>1766.59</v>
      </c>
      <c r="F433" s="23">
        <v>1706.83</v>
      </c>
      <c r="G433" s="20">
        <f t="shared" si="70"/>
        <v>1929.4585</v>
      </c>
      <c r="H433" s="20">
        <f t="shared" si="64"/>
        <v>2299.2893333333336</v>
      </c>
      <c r="I433" s="112">
        <f t="shared" si="71"/>
        <v>-8.4411507166388899E-2</v>
      </c>
      <c r="J433" s="38" t="str">
        <f t="shared" si="65"/>
        <v>X</v>
      </c>
      <c r="K433" s="17" t="str">
        <f>IF(OR(AND(J432="N",OR(I432&lt;R$2308,AND(I432&gt;R$2306, I432&lt;R$2305))), AND(J432="X", OR(I432&lt;R$2314, AND(I432&lt;R$2311,I432&gt;R$2312)))),"no","yes")</f>
        <v>yes</v>
      </c>
      <c r="O433" s="146">
        <f t="shared" si="66"/>
        <v>1.0149584867683803E-2</v>
      </c>
      <c r="P433" s="146">
        <f t="shared" si="67"/>
        <v>-1.0149584867683803E-2</v>
      </c>
      <c r="Q433" s="86">
        <f t="shared" ref="Q433:Q496" si="74">IF(J433="N",0.009,0.018)</f>
        <v>1.7999999999999999E-2</v>
      </c>
      <c r="R433" s="39">
        <f>(SUM(C414:C432)+Q433*SUM(C414:C432))/(19-Q433)*(1-J$2305)</f>
        <v>1974.7859256137394</v>
      </c>
      <c r="S433" s="39">
        <f>(SUM(C414:C432)+Q433*SUM(C414:C432))/(19-Q433)*(1+J$2305)</f>
        <v>1974.7859256137394</v>
      </c>
      <c r="T433" s="17">
        <f>IF(AND(K433="no",R433&lt;E433, R433&gt;F433,J$2308="yes"),MAX(R433*(1-J$2306),F433)/D433-1,IF(AND(K433="yes",S433&gt;F433, S433&lt;E433,J$2307="yes"),1-MIN(S433*(1+J$2306),E433)/D433,0))</f>
        <v>0</v>
      </c>
      <c r="U433" s="6">
        <f t="shared" si="57"/>
        <v>0</v>
      </c>
      <c r="V433" s="66">
        <f t="shared" si="58"/>
        <v>1.2309712465611771</v>
      </c>
      <c r="W433" s="6">
        <f t="shared" si="59"/>
        <v>0</v>
      </c>
      <c r="X433" s="17">
        <f>V433/MAX(V$240:V433)-1</f>
        <v>0</v>
      </c>
      <c r="Z433" s="66">
        <f t="shared" si="60"/>
        <v>3.5123189786389899</v>
      </c>
      <c r="AA433" s="6">
        <f t="shared" si="61"/>
        <v>-1.0149584867683803E-2</v>
      </c>
      <c r="AB433" s="17">
        <f>Z433/MAX(Z$240:Z433)-1</f>
        <v>-3.688755759466833E-2</v>
      </c>
    </row>
    <row r="434" spans="1:34" x14ac:dyDescent="0.25">
      <c r="A434" s="18" t="s">
        <v>249</v>
      </c>
      <c r="B434" s="72">
        <v>39745</v>
      </c>
      <c r="C434" s="23">
        <v>1741.18</v>
      </c>
      <c r="D434" s="23">
        <v>1766.59</v>
      </c>
      <c r="E434" s="23">
        <v>1777.69</v>
      </c>
      <c r="F434" s="23">
        <v>1723.5</v>
      </c>
      <c r="G434" s="20">
        <f t="shared" si="70"/>
        <v>1912.1759999999999</v>
      </c>
      <c r="H434" s="20">
        <f t="shared" si="64"/>
        <v>2274.9633333333331</v>
      </c>
      <c r="I434" s="112">
        <f t="shared" si="71"/>
        <v>-8.9424822819656691E-2</v>
      </c>
      <c r="J434" s="38" t="str">
        <f t="shared" si="65"/>
        <v>X</v>
      </c>
      <c r="K434" s="17" t="str">
        <f>IF(OR(AND(J433="N",OR(I433&lt;R$2308,AND(I433&gt;R$2306, I433&lt;R$2305))), AND(J433="X", OR(I433&lt;R$2314, AND(I433&lt;R$2311,I433&gt;R$2312)))),"no","yes")</f>
        <v>yes</v>
      </c>
      <c r="O434" s="146">
        <f t="shared" si="66"/>
        <v>-1.4383643063755502E-2</v>
      </c>
      <c r="P434" s="146">
        <f t="shared" si="67"/>
        <v>1.4383643063755502E-2</v>
      </c>
      <c r="Q434" s="86">
        <f t="shared" si="74"/>
        <v>1.7999999999999999E-2</v>
      </c>
      <c r="R434" s="39">
        <f>(SUM(C415:C433)+Q434*SUM(C415:C433))/(19-Q434)*(1-J$2305)</f>
        <v>1957.6115330312925</v>
      </c>
      <c r="S434" s="39">
        <f>(SUM(C415:C433)+Q434*SUM(C415:C433))/(19-Q434)*(1+J$2305)</f>
        <v>1957.6115330312925</v>
      </c>
      <c r="T434" s="17">
        <f>IF(AND(K434="no",R434&lt;E434, R434&gt;F434,J$2308="yes"),MAX(R434*(1-J$2306),F434)/D434-1,IF(AND(K434="yes",S434&gt;F434, S434&lt;E434,J$2307="yes"),1-MIN(S434*(1+J$2306),E434)/D434,0))</f>
        <v>0</v>
      </c>
      <c r="U434" s="6">
        <f t="shared" ref="U434:U497" si="75">IF(T434=0,0,IF(K434="yes",T434-P434,T434-O434))</f>
        <v>0</v>
      </c>
      <c r="V434" s="66">
        <f t="shared" ref="V434:V497" si="76">IF(K434="yes",V433, IF(T434&lt;&gt;0, V433*(1+T434),V433*(1+O434)))</f>
        <v>1.2309712465611771</v>
      </c>
      <c r="W434" s="6">
        <f t="shared" ref="W434:W497" si="77">V434/V433-1</f>
        <v>0</v>
      </c>
      <c r="X434" s="17">
        <f>V434/MAX(V$240:V434)-1</f>
        <v>0</v>
      </c>
      <c r="Z434" s="66">
        <f t="shared" ref="Z434:Z497" si="78">IF(T434&lt;&gt;0,Z433*(1+T434),IF(K434="no",Z433*(1+O434),Z433*(1+P434)))</f>
        <v>3.5628389211537876</v>
      </c>
      <c r="AA434" s="6">
        <f t="shared" ref="AA434:AA497" si="79">Z434/Z433-1</f>
        <v>1.4383643063755613E-2</v>
      </c>
      <c r="AB434" s="17">
        <f>Z434/MAX(Z$240:Z434)-1</f>
        <v>-2.3034491992848127E-2</v>
      </c>
    </row>
    <row r="435" spans="1:34" x14ac:dyDescent="0.25">
      <c r="A435" s="18" t="s">
        <v>249</v>
      </c>
      <c r="B435" s="72">
        <v>39748</v>
      </c>
      <c r="C435" s="23">
        <v>1604.76</v>
      </c>
      <c r="D435" s="23">
        <v>1741.18</v>
      </c>
      <c r="E435" s="23">
        <v>1711.82</v>
      </c>
      <c r="F435" s="23">
        <v>1602.52</v>
      </c>
      <c r="G435" s="20">
        <f t="shared" si="70"/>
        <v>1883.2745000000002</v>
      </c>
      <c r="H435" s="20">
        <f t="shared" si="64"/>
        <v>2248.8398333333334</v>
      </c>
      <c r="I435" s="112">
        <f t="shared" si="71"/>
        <v>-0.14788842518708778</v>
      </c>
      <c r="J435" s="38" t="str">
        <f t="shared" si="65"/>
        <v>X</v>
      </c>
      <c r="K435" s="17" t="str">
        <f>IF(OR(AND(J434="N",OR(I434&lt;R$2308,AND(I434&gt;R$2306, I434&lt;R$2305))), AND(J434="X", OR(I434&lt;R$2314, AND(I434&lt;R$2311,I434&gt;R$2312)))),"no","yes")</f>
        <v>yes</v>
      </c>
      <c r="O435" s="146">
        <f t="shared" si="66"/>
        <v>-7.8349165508448282E-2</v>
      </c>
      <c r="P435" s="146">
        <f t="shared" si="67"/>
        <v>7.8349165508448282E-2</v>
      </c>
      <c r="Q435" s="86">
        <f t="shared" si="74"/>
        <v>1.7999999999999999E-2</v>
      </c>
      <c r="R435" s="39">
        <f>(SUM(C416:C434)+Q435*SUM(C416:C434))/(19-Q435)*(1-J$2305)</f>
        <v>1933.9280971446635</v>
      </c>
      <c r="S435" s="39">
        <f>(SUM(C416:C434)+Q435*SUM(C416:C434))/(19-Q435)*(1+J$2305)</f>
        <v>1933.9280971446635</v>
      </c>
      <c r="T435" s="17">
        <f>IF(AND(K435="no",R435&lt;E435, R435&gt;F435,J$2308="yes"),MAX(R435*(1-J$2306),F435)/D435-1,IF(AND(K435="yes",S435&gt;F435, S435&lt;E435,J$2307="yes"),1-MIN(S435*(1+J$2306),E435)/D435,0))</f>
        <v>0</v>
      </c>
      <c r="U435" s="6">
        <f t="shared" si="75"/>
        <v>0</v>
      </c>
      <c r="V435" s="66">
        <f t="shared" si="76"/>
        <v>1.2309712465611771</v>
      </c>
      <c r="W435" s="6">
        <f t="shared" si="77"/>
        <v>0</v>
      </c>
      <c r="X435" s="17">
        <f>V435/MAX(V$240:V435)-1</f>
        <v>0</v>
      </c>
      <c r="Z435" s="66">
        <f t="shared" si="78"/>
        <v>3.8419843774672069</v>
      </c>
      <c r="AA435" s="6">
        <f t="shared" si="79"/>
        <v>7.8349165508448282E-2</v>
      </c>
      <c r="AB435" s="17">
        <f>Z435/MAX(Z$240:Z435)-1</f>
        <v>0</v>
      </c>
    </row>
    <row r="436" spans="1:34" x14ac:dyDescent="0.25">
      <c r="A436" s="18" t="s">
        <v>249</v>
      </c>
      <c r="B436" s="72">
        <v>39749</v>
      </c>
      <c r="C436" s="23">
        <v>1642.06</v>
      </c>
      <c r="D436" s="23">
        <v>1604.76</v>
      </c>
      <c r="E436" s="23">
        <v>1650.79</v>
      </c>
      <c r="F436" s="23">
        <v>1562.4</v>
      </c>
      <c r="G436" s="20">
        <f t="shared" si="70"/>
        <v>1863.2675000000004</v>
      </c>
      <c r="H436" s="20">
        <f t="shared" si="64"/>
        <v>2222.6099999999997</v>
      </c>
      <c r="I436" s="112">
        <f t="shared" si="71"/>
        <v>-0.11872020523086479</v>
      </c>
      <c r="J436" s="38" t="str">
        <f t="shared" si="65"/>
        <v>X</v>
      </c>
      <c r="K436" s="17" t="str">
        <f>IF(OR(AND(J435="N",OR(I435&lt;R$2308,AND(I435&gt;R$2306, I435&lt;R$2305))), AND(J435="X", OR(I435&lt;R$2314, AND(I435&lt;R$2311,I435&gt;R$2312)))),"no","yes")</f>
        <v>yes</v>
      </c>
      <c r="O436" s="146">
        <f t="shared" si="66"/>
        <v>2.3243351030683757E-2</v>
      </c>
      <c r="P436" s="146">
        <f t="shared" si="67"/>
        <v>-2.3243351030683757E-2</v>
      </c>
      <c r="Q436" s="86">
        <f t="shared" si="74"/>
        <v>1.7999999999999999E-2</v>
      </c>
      <c r="R436" s="39">
        <f>(SUM(C417:C435)+Q436*SUM(C417:C435))/(19-Q436)*(1-J$2305)</f>
        <v>1910.4682973343172</v>
      </c>
      <c r="S436" s="39">
        <f>(SUM(C417:C435)+Q436*SUM(C417:C435))/(19-Q436)*(1+J$2305)</f>
        <v>1910.4682973343172</v>
      </c>
      <c r="T436" s="17">
        <f>IF(AND(K436="no",R436&lt;E436, R436&gt;F436,J$2308="yes"),MAX(R436*(1-J$2306),F436)/D436-1,IF(AND(K436="yes",S436&gt;F436, S436&lt;E436,J$2307="yes"),1-MIN(S436*(1+J$2306),E436)/D436,0))</f>
        <v>0</v>
      </c>
      <c r="U436" s="6">
        <f t="shared" si="75"/>
        <v>0</v>
      </c>
      <c r="V436" s="66">
        <f t="shared" si="76"/>
        <v>1.2309712465611771</v>
      </c>
      <c r="W436" s="6">
        <f t="shared" si="77"/>
        <v>0</v>
      </c>
      <c r="X436" s="17">
        <f>V436/MAX(V$240:V436)-1</f>
        <v>0</v>
      </c>
      <c r="Z436" s="66">
        <f t="shared" si="78"/>
        <v>3.7526837859273336</v>
      </c>
      <c r="AA436" s="6">
        <f t="shared" si="79"/>
        <v>-2.3243351030683757E-2</v>
      </c>
      <c r="AB436" s="17">
        <f>Z436/MAX(Z$240:Z436)-1</f>
        <v>-2.3243351030683757E-2</v>
      </c>
    </row>
    <row r="437" spans="1:34" x14ac:dyDescent="0.25">
      <c r="A437" s="18" t="s">
        <v>249</v>
      </c>
      <c r="B437" s="72">
        <v>39750</v>
      </c>
      <c r="C437" s="23">
        <v>1576.93</v>
      </c>
      <c r="D437" s="23">
        <v>1642.06</v>
      </c>
      <c r="E437" s="23">
        <v>1665.73</v>
      </c>
      <c r="F437" s="23">
        <v>1576.88</v>
      </c>
      <c r="G437" s="20">
        <f t="shared" si="70"/>
        <v>1837.6865000000003</v>
      </c>
      <c r="H437" s="20">
        <f t="shared" si="64"/>
        <v>2196.3921666666661</v>
      </c>
      <c r="I437" s="112">
        <f t="shared" si="71"/>
        <v>-0.14189389757175674</v>
      </c>
      <c r="J437" s="38" t="str">
        <f t="shared" si="65"/>
        <v>X</v>
      </c>
      <c r="K437" s="17" t="str">
        <f>IF(OR(AND(J436="N",OR(I436&lt;R$2308,AND(I436&gt;R$2306, I436&lt;R$2305))), AND(J436="X", OR(I436&lt;R$2314, AND(I436&lt;R$2311,I436&gt;R$2312)))),"no","yes")</f>
        <v>yes</v>
      </c>
      <c r="O437" s="146">
        <f t="shared" si="66"/>
        <v>-3.9663593291353494E-2</v>
      </c>
      <c r="P437" s="146">
        <f t="shared" si="67"/>
        <v>3.9663593291353494E-2</v>
      </c>
      <c r="Q437" s="86">
        <f t="shared" si="74"/>
        <v>1.7999999999999999E-2</v>
      </c>
      <c r="R437" s="39">
        <f>(SUM(C418:C436)+Q437*SUM(C418:C436))/(19-Q437)*(1-J$2305)</f>
        <v>1886.5231482457066</v>
      </c>
      <c r="S437" s="39">
        <f>(SUM(C418:C436)+Q437*SUM(C418:C436))/(19-Q437)*(1+J$2305)</f>
        <v>1886.5231482457066</v>
      </c>
      <c r="T437" s="17">
        <f>IF(AND(K437="no",R437&lt;E437, R437&gt;F437,J$2308="yes"),MAX(R437*(1-J$2306),F437)/D437-1,IF(AND(K437="yes",S437&gt;F437, S437&lt;E437,J$2307="yes"),1-MIN(S437*(1+J$2306),E437)/D437,0))</f>
        <v>0</v>
      </c>
      <c r="U437" s="6">
        <f t="shared" si="75"/>
        <v>0</v>
      </c>
      <c r="V437" s="66">
        <f t="shared" si="76"/>
        <v>1.2309712465611771</v>
      </c>
      <c r="W437" s="6">
        <f t="shared" si="77"/>
        <v>0</v>
      </c>
      <c r="X437" s="17">
        <f>V437/MAX(V$240:V437)-1</f>
        <v>0</v>
      </c>
      <c r="Z437" s="66">
        <f t="shared" si="78"/>
        <v>3.9015287093634115</v>
      </c>
      <c r="AA437" s="6">
        <f t="shared" si="79"/>
        <v>3.9663593291353383E-2</v>
      </c>
      <c r="AB437" s="17">
        <f>Z437/MAX(Z$240:Z437)-1</f>
        <v>0</v>
      </c>
    </row>
    <row r="438" spans="1:34" x14ac:dyDescent="0.25">
      <c r="A438" s="18" t="s">
        <v>249</v>
      </c>
      <c r="B438" s="72">
        <v>39751</v>
      </c>
      <c r="C438" s="23">
        <v>1590.23</v>
      </c>
      <c r="D438" s="23">
        <v>1576.93</v>
      </c>
      <c r="E438" s="23">
        <v>1613.4</v>
      </c>
      <c r="F438" s="23">
        <v>1565.72</v>
      </c>
      <c r="G438" s="20">
        <f t="shared" si="70"/>
        <v>1810.2950000000001</v>
      </c>
      <c r="H438" s="20">
        <f t="shared" si="64"/>
        <v>2170.6831666666662</v>
      </c>
      <c r="I438" s="112">
        <f t="shared" si="71"/>
        <v>-0.12156306016422735</v>
      </c>
      <c r="J438" s="38" t="str">
        <f t="shared" si="65"/>
        <v>X</v>
      </c>
      <c r="K438" s="17" t="str">
        <f>IF(OR(AND(J437="N",OR(I437&lt;R$2308,AND(I437&gt;R$2306, I437&lt;R$2305))), AND(J437="X", OR(I437&lt;R$2314, AND(I437&lt;R$2311,I437&gt;R$2312)))),"no","yes")</f>
        <v>yes</v>
      </c>
      <c r="O438" s="146">
        <f t="shared" si="66"/>
        <v>8.4341093136663936E-3</v>
      </c>
      <c r="P438" s="146">
        <f t="shared" si="67"/>
        <v>-8.4341093136663936E-3</v>
      </c>
      <c r="Q438" s="86">
        <f t="shared" si="74"/>
        <v>1.7999999999999999E-2</v>
      </c>
      <c r="R438" s="39">
        <f>(SUM(C419:C437)+Q438*SUM(C419:C437))/(19-Q438)*(1-J$2305)</f>
        <v>1856.4298841007271</v>
      </c>
      <c r="S438" s="39">
        <f>(SUM(C419:C437)+Q438*SUM(C419:C437))/(19-Q438)*(1+J$2305)</f>
        <v>1856.4298841007271</v>
      </c>
      <c r="T438" s="17">
        <f>IF(AND(K438="no",R438&lt;E438, R438&gt;F438,J$2308="yes"),MAX(R438*(1-J$2306),F438)/D438-1,IF(AND(K438="yes",S438&gt;F438, S438&lt;E438,J$2307="yes"),1-MIN(S438*(1+J$2306),E438)/D438,0))</f>
        <v>0</v>
      </c>
      <c r="U438" s="6">
        <f t="shared" si="75"/>
        <v>0</v>
      </c>
      <c r="V438" s="66">
        <f t="shared" si="76"/>
        <v>1.2309712465611771</v>
      </c>
      <c r="W438" s="6">
        <f t="shared" si="77"/>
        <v>0</v>
      </c>
      <c r="X438" s="17">
        <f>V438/MAX(V$240:V438)-1</f>
        <v>0</v>
      </c>
      <c r="Z438" s="66">
        <f t="shared" si="78"/>
        <v>3.8686227897382328</v>
      </c>
      <c r="AA438" s="6">
        <f t="shared" si="79"/>
        <v>-8.4341093136663936E-3</v>
      </c>
      <c r="AB438" s="17">
        <f>Z438/MAX(Z$240:Z438)-1</f>
        <v>-8.4341093136663936E-3</v>
      </c>
    </row>
    <row r="439" spans="1:34" x14ac:dyDescent="0.25">
      <c r="A439" s="18" t="s">
        <v>249</v>
      </c>
      <c r="B439" s="72">
        <v>39752</v>
      </c>
      <c r="C439" s="23">
        <v>1562.02</v>
      </c>
      <c r="D439" s="23">
        <v>1590.23</v>
      </c>
      <c r="E439" s="23">
        <v>1599.16</v>
      </c>
      <c r="F439" s="23">
        <v>1553.49</v>
      </c>
      <c r="G439" s="20">
        <f t="shared" si="70"/>
        <v>1781.596</v>
      </c>
      <c r="H439" s="20">
        <f t="shared" si="64"/>
        <v>2146.4298333333327</v>
      </c>
      <c r="I439" s="112">
        <f t="shared" si="71"/>
        <v>-0.1232467966924039</v>
      </c>
      <c r="J439" s="38" t="str">
        <f t="shared" si="65"/>
        <v>X</v>
      </c>
      <c r="K439" s="17" t="str">
        <f>IF(OR(AND(J438="N",OR(I438&lt;R$2308,AND(I438&gt;R$2306, I438&lt;R$2305))), AND(J438="X", OR(I438&lt;R$2314, AND(I438&lt;R$2311,I438&gt;R$2312)))),"no","yes")</f>
        <v>yes</v>
      </c>
      <c r="O439" s="146">
        <f t="shared" si="66"/>
        <v>-1.773957226313172E-2</v>
      </c>
      <c r="P439" s="146">
        <f t="shared" si="67"/>
        <v>1.773957226313172E-2</v>
      </c>
      <c r="Q439" s="86">
        <f t="shared" si="74"/>
        <v>1.7999999999999999E-2</v>
      </c>
      <c r="R439" s="39">
        <f>(SUM(C420:C438)+Q439*SUM(C420:C438))/(19-Q439)*(1-J$2305)</f>
        <v>1827.160372984933</v>
      </c>
      <c r="S439" s="39">
        <f>(SUM(C420:C438)+Q439*SUM(C420:C438))/(19-Q439)*(1+J$2305)</f>
        <v>1827.160372984933</v>
      </c>
      <c r="T439" s="17">
        <f>IF(AND(K439="no",R439&lt;E439, R439&gt;F439,J$2308="yes"),MAX(R439*(1-J$2306),F439)/D439-1,IF(AND(K439="yes",S439&gt;F439, S439&lt;E439,J$2307="yes"),1-MIN(S439*(1+J$2306),E439)/D439,0))</f>
        <v>0</v>
      </c>
      <c r="U439" s="6">
        <f t="shared" si="75"/>
        <v>0</v>
      </c>
      <c r="V439" s="66">
        <f t="shared" si="76"/>
        <v>1.2309712465611771</v>
      </c>
      <c r="W439" s="6">
        <f t="shared" si="77"/>
        <v>0</v>
      </c>
      <c r="X439" s="17">
        <f>V439/MAX(V$240:V439)-1</f>
        <v>0</v>
      </c>
      <c r="Z439" s="66">
        <f t="shared" si="78"/>
        <v>3.9372505032755925</v>
      </c>
      <c r="AA439" s="6">
        <f t="shared" si="79"/>
        <v>1.773957226313172E-2</v>
      </c>
      <c r="AB439" s="17">
        <f>Z439/MAX(Z$240:Z439)-1</f>
        <v>0</v>
      </c>
    </row>
    <row r="440" spans="1:34" x14ac:dyDescent="0.25">
      <c r="A440" s="18" t="s">
        <v>249</v>
      </c>
      <c r="B440" s="72">
        <v>39755</v>
      </c>
      <c r="C440" s="23">
        <v>1539.8</v>
      </c>
      <c r="D440" s="23">
        <v>1562.02</v>
      </c>
      <c r="E440" s="23">
        <v>1563.69</v>
      </c>
      <c r="F440" s="23">
        <v>1532.95</v>
      </c>
      <c r="G440" s="20">
        <f t="shared" si="70"/>
        <v>1755.8840000000005</v>
      </c>
      <c r="H440" s="20">
        <f t="shared" si="64"/>
        <v>2121.0296666666659</v>
      </c>
      <c r="I440" s="112">
        <f t="shared" si="71"/>
        <v>-0.12306279913707308</v>
      </c>
      <c r="J440" s="38" t="str">
        <f t="shared" si="65"/>
        <v>X</v>
      </c>
      <c r="K440" s="17" t="str">
        <f>IF(OR(AND(J439="N",OR(I439&lt;R$2308,AND(I439&gt;R$2306, I439&lt;R$2305))), AND(J439="X", OR(I439&lt;R$2314, AND(I439&lt;R$2311,I439&gt;R$2312)))),"no","yes")</f>
        <v>yes</v>
      </c>
      <c r="O440" s="146">
        <f t="shared" si="66"/>
        <v>-1.4225169972215457E-2</v>
      </c>
      <c r="P440" s="146">
        <f t="shared" si="67"/>
        <v>1.4225169972215457E-2</v>
      </c>
      <c r="Q440" s="86">
        <f t="shared" si="74"/>
        <v>1.7999999999999999E-2</v>
      </c>
      <c r="R440" s="39">
        <f>(SUM(C421:C439)+Q440*SUM(C421:C439))/(19-Q440)*(1-J$2305)</f>
        <v>1800.7734611737437</v>
      </c>
      <c r="S440" s="39">
        <f>(SUM(C421:C439)+Q440*SUM(C421:C439))/(19-Q440)*(1+J$2305)</f>
        <v>1800.7734611737437</v>
      </c>
      <c r="T440" s="17">
        <f>IF(AND(K440="no",R440&lt;E440, R440&gt;F440,J$2308="yes"),MAX(R440*(1-J$2306),F440)/D440-1,IF(AND(K440="yes",S440&gt;F440, S440&lt;E440,J$2307="yes"),1-MIN(S440*(1+J$2306),E440)/D440,0))</f>
        <v>0</v>
      </c>
      <c r="U440" s="6">
        <f t="shared" si="75"/>
        <v>0</v>
      </c>
      <c r="V440" s="66">
        <f t="shared" si="76"/>
        <v>1.2309712465611771</v>
      </c>
      <c r="W440" s="6">
        <f t="shared" si="77"/>
        <v>0</v>
      </c>
      <c r="X440" s="17">
        <f>V440/MAX(V$240:V440)-1</f>
        <v>0</v>
      </c>
      <c r="Y440" s="6">
        <f t="shared" ref="Y440" si="80">V440/V420-1</f>
        <v>0</v>
      </c>
      <c r="Z440" s="66">
        <f t="shared" si="78"/>
        <v>3.9932585609078792</v>
      </c>
      <c r="AA440" s="6">
        <f t="shared" si="79"/>
        <v>1.4225169972215568E-2</v>
      </c>
      <c r="AB440" s="17">
        <f>Z440/MAX(Z$240:Z440)-1</f>
        <v>0</v>
      </c>
      <c r="AC440" s="6">
        <f t="shared" ref="AC440" si="81">Z440/Z420-1</f>
        <v>0.30655901951649622</v>
      </c>
    </row>
    <row r="441" spans="1:34" s="49" customFormat="1" x14ac:dyDescent="0.25">
      <c r="A441" s="53" t="s">
        <v>249</v>
      </c>
      <c r="B441" s="76">
        <v>39756</v>
      </c>
      <c r="C441" s="23">
        <v>1513.5</v>
      </c>
      <c r="D441" s="23">
        <v>1539.8</v>
      </c>
      <c r="E441" s="23">
        <v>1535.74</v>
      </c>
      <c r="F441" s="23">
        <v>1488.65</v>
      </c>
      <c r="G441" s="54">
        <f t="shared" si="70"/>
        <v>1729.2494999999999</v>
      </c>
      <c r="H441" s="54">
        <f t="shared" si="64"/>
        <v>2096.4184999999993</v>
      </c>
      <c r="I441" s="112">
        <f t="shared" si="71"/>
        <v>-0.12476481849495979</v>
      </c>
      <c r="J441" s="55" t="str">
        <f t="shared" si="65"/>
        <v>X</v>
      </c>
      <c r="K441" s="17" t="str">
        <f>IF(OR(AND(J440="N",OR(I440&lt;R$2308,AND(I440&gt;R$2306, I440&lt;R$2305))), AND(J440="X", OR(I440&lt;R$2314, AND(I440&lt;R$2311,I440&gt;R$2312)))),"no","yes")</f>
        <v>yes</v>
      </c>
      <c r="L441" s="53"/>
      <c r="M441" s="53"/>
      <c r="N441" s="53"/>
      <c r="O441" s="146">
        <f t="shared" si="66"/>
        <v>-1.7080140277958122E-2</v>
      </c>
      <c r="P441" s="146">
        <f t="shared" si="67"/>
        <v>1.7080140277958122E-2</v>
      </c>
      <c r="Q441" s="89">
        <f t="shared" si="74"/>
        <v>1.7999999999999999E-2</v>
      </c>
      <c r="R441" s="115">
        <f>(SUM(C422:C440)+Q441*SUM(C422:C440))/(19-Q441)*(1-J$2305)</f>
        <v>1773.6158897903276</v>
      </c>
      <c r="S441" s="115">
        <f>(SUM(C422:C440)+Q441*SUM(C422:C440))/(19-Q441)*(1+J$2305)</f>
        <v>1773.6158897903276</v>
      </c>
      <c r="T441" s="17">
        <f>IF(AND(K441="no",R441&lt;E441, R441&gt;F441,J$2308="yes"),MAX(R441*(1-J$2306),F441)/D441-1,IF(AND(K441="yes",S441&gt;F441, S441&lt;E441,J$2307="yes"),1-MIN(S441*(1+J$2306),E441)/D441,0))</f>
        <v>0</v>
      </c>
      <c r="U441" s="6">
        <f t="shared" si="75"/>
        <v>0</v>
      </c>
      <c r="V441" s="66">
        <f t="shared" si="76"/>
        <v>1.2309712465611771</v>
      </c>
      <c r="W441" s="6">
        <f t="shared" si="77"/>
        <v>0</v>
      </c>
      <c r="X441" s="52">
        <f>V441/MAX(V$240:V441)-1</f>
        <v>0</v>
      </c>
      <c r="Y441" s="52"/>
      <c r="Z441" s="66">
        <f t="shared" si="78"/>
        <v>4.0614639772943431</v>
      </c>
      <c r="AA441" s="6">
        <f t="shared" si="79"/>
        <v>1.7080140277958122E-2</v>
      </c>
      <c r="AB441" s="52">
        <f>Z441/MAX(Z$240:Z441)-1</f>
        <v>0</v>
      </c>
      <c r="AC441" s="52"/>
      <c r="AE441" s="52"/>
      <c r="AF441" s="50"/>
      <c r="AG441" s="50"/>
      <c r="AH441" s="50"/>
    </row>
    <row r="442" spans="1:34" x14ac:dyDescent="0.25">
      <c r="A442" s="18" t="s">
        <v>249</v>
      </c>
      <c r="B442" s="72">
        <v>39757</v>
      </c>
      <c r="C442" s="23">
        <v>1563.37</v>
      </c>
      <c r="D442" s="23">
        <v>1513.5</v>
      </c>
      <c r="E442" s="23">
        <v>1573.52</v>
      </c>
      <c r="F442" s="23">
        <v>1519.8</v>
      </c>
      <c r="G442" s="20">
        <f t="shared" si="70"/>
        <v>1707.6375</v>
      </c>
      <c r="H442" s="20">
        <f t="shared" si="64"/>
        <v>2074.1791666666659</v>
      </c>
      <c r="I442" s="112">
        <f t="shared" si="71"/>
        <v>-8.4483679937926048E-2</v>
      </c>
      <c r="J442" s="38" t="str">
        <f t="shared" si="65"/>
        <v>X</v>
      </c>
      <c r="K442" s="17" t="str">
        <f>IF(OR(AND(J441="N",OR(I441&lt;R$2308,AND(I441&gt;R$2306, I441&lt;R$2305))), AND(J441="X", OR(I441&lt;R$2314, AND(I441&lt;R$2311,I441&gt;R$2312)))),"no","yes")</f>
        <v>yes</v>
      </c>
      <c r="O442" s="146">
        <f t="shared" si="66"/>
        <v>3.2950115626032339E-2</v>
      </c>
      <c r="P442" s="146">
        <f t="shared" si="67"/>
        <v>-3.2950115626032339E-2</v>
      </c>
      <c r="Q442" s="86">
        <f t="shared" si="74"/>
        <v>1.7999999999999999E-2</v>
      </c>
      <c r="R442" s="39">
        <f>(SUM(C423:C441)+Q442*SUM(C423:C441))/(19-Q442)*(1-J$2305)</f>
        <v>1747.7604488462755</v>
      </c>
      <c r="S442" s="39">
        <f>(SUM(C423:C441)+Q442*SUM(C423:C441))/(19-Q442)*(1+J$2305)</f>
        <v>1747.7604488462755</v>
      </c>
      <c r="T442" s="17">
        <f>IF(AND(K442="no",R442&lt;E442, R442&gt;F442,J$2308="yes"),MAX(R442*(1-J$2306),F442)/D442-1,IF(AND(K442="yes",S442&gt;F442, S442&lt;E442,J$2307="yes"),1-MIN(S442*(1+J$2306),E442)/D442,0))</f>
        <v>0</v>
      </c>
      <c r="U442" s="6">
        <f t="shared" si="75"/>
        <v>0</v>
      </c>
      <c r="V442" s="66">
        <f t="shared" si="76"/>
        <v>1.2309712465611771</v>
      </c>
      <c r="W442" s="6">
        <f t="shared" si="77"/>
        <v>0</v>
      </c>
      <c r="X442" s="17">
        <f>V442/MAX(V$240:V442)-1</f>
        <v>0</v>
      </c>
      <c r="Z442" s="66">
        <f t="shared" si="78"/>
        <v>3.9276382696315291</v>
      </c>
      <c r="AA442" s="6">
        <f t="shared" si="79"/>
        <v>-3.2950115626032339E-2</v>
      </c>
      <c r="AB442" s="17">
        <f>Z442/MAX(Z$240:Z442)-1</f>
        <v>-3.2950115626032339E-2</v>
      </c>
    </row>
    <row r="443" spans="1:34" x14ac:dyDescent="0.25">
      <c r="A443" s="18" t="s">
        <v>249</v>
      </c>
      <c r="B443" s="72">
        <v>39758</v>
      </c>
      <c r="C443" s="23">
        <v>1536.6</v>
      </c>
      <c r="D443" s="23">
        <v>1563.37</v>
      </c>
      <c r="E443" s="23">
        <v>1542.76</v>
      </c>
      <c r="F443" s="23">
        <v>1514.58</v>
      </c>
      <c r="G443" s="20">
        <f t="shared" si="70"/>
        <v>1685.9765</v>
      </c>
      <c r="H443" s="20">
        <f t="shared" si="64"/>
        <v>2051.3859999999995</v>
      </c>
      <c r="I443" s="112">
        <f t="shared" si="71"/>
        <v>-8.8599396254930074E-2</v>
      </c>
      <c r="J443" s="38" t="str">
        <f t="shared" si="65"/>
        <v>X</v>
      </c>
      <c r="K443" s="17" t="str">
        <f>IF(OR(AND(J442="N",OR(I442&lt;R$2308,AND(I442&gt;R$2306, I442&lt;R$2305))), AND(J442="X", OR(I442&lt;R$2314, AND(I442&lt;R$2311,I442&gt;R$2312)))),"no","yes")</f>
        <v>yes</v>
      </c>
      <c r="O443" s="146">
        <f t="shared" si="66"/>
        <v>-1.7123265765621731E-2</v>
      </c>
      <c r="P443" s="146">
        <f t="shared" si="67"/>
        <v>1.7123265765621731E-2</v>
      </c>
      <c r="Q443" s="86">
        <f t="shared" si="74"/>
        <v>1.7999999999999999E-2</v>
      </c>
      <c r="R443" s="39">
        <f>(SUM(C424:C442)+Q443*SUM(C424:C442))/(19-Q443)*(1-J$2305)</f>
        <v>1725.962635128016</v>
      </c>
      <c r="S443" s="39">
        <f>(SUM(C424:C442)+Q443*SUM(C424:C442))/(19-Q443)*(1+J$2305)</f>
        <v>1725.962635128016</v>
      </c>
      <c r="T443" s="17">
        <f>IF(AND(K443="no",R443&lt;E443, R443&gt;F443,J$2308="yes"),MAX(R443*(1-J$2306),F443)/D443-1,IF(AND(K443="yes",S443&gt;F443, S443&lt;E443,J$2307="yes"),1-MIN(S443*(1+J$2306),E443)/D443,0))</f>
        <v>0</v>
      </c>
      <c r="U443" s="6">
        <f t="shared" si="75"/>
        <v>0</v>
      </c>
      <c r="V443" s="66">
        <f t="shared" si="76"/>
        <v>1.2309712465611771</v>
      </c>
      <c r="W443" s="6">
        <f t="shared" si="77"/>
        <v>0</v>
      </c>
      <c r="X443" s="17">
        <f>V443/MAX(V$240:V443)-1</f>
        <v>0</v>
      </c>
      <c r="Z443" s="66">
        <f t="shared" si="78"/>
        <v>3.9948922635536563</v>
      </c>
      <c r="AA443" s="6">
        <f t="shared" si="79"/>
        <v>1.7123265765621731E-2</v>
      </c>
      <c r="AB443" s="17">
        <f>Z443/MAX(Z$240:Z443)-1</f>
        <v>-1.6391063447283138E-2</v>
      </c>
    </row>
    <row r="444" spans="1:34" x14ac:dyDescent="0.25">
      <c r="A444" s="18" t="s">
        <v>249</v>
      </c>
      <c r="B444" s="72">
        <v>39759</v>
      </c>
      <c r="C444" s="23">
        <v>1561.22</v>
      </c>
      <c r="D444" s="23">
        <v>1536.6</v>
      </c>
      <c r="E444" s="23">
        <v>1569.26</v>
      </c>
      <c r="F444" s="23">
        <v>1503.63</v>
      </c>
      <c r="G444" s="20">
        <f t="shared" si="70"/>
        <v>1672.1674999999996</v>
      </c>
      <c r="H444" s="20">
        <f t="shared" si="64"/>
        <v>2028.6771666666662</v>
      </c>
      <c r="I444" s="112">
        <f t="shared" si="71"/>
        <v>-6.6349513430920992E-2</v>
      </c>
      <c r="J444" s="38" t="str">
        <f t="shared" si="65"/>
        <v>X</v>
      </c>
      <c r="K444" s="17" t="str">
        <f>IF(OR(AND(J443="N",OR(I443&lt;R$2308,AND(I443&gt;R$2306, I443&lt;R$2305))), AND(J443="X", OR(I443&lt;R$2314, AND(I443&lt;R$2311,I443&gt;R$2312)))),"no","yes")</f>
        <v>yes</v>
      </c>
      <c r="O444" s="146">
        <f t="shared" si="66"/>
        <v>1.602238708837711E-2</v>
      </c>
      <c r="P444" s="146">
        <f t="shared" si="67"/>
        <v>-1.602238708837711E-2</v>
      </c>
      <c r="Q444" s="86">
        <f t="shared" si="74"/>
        <v>1.7999999999999999E-2</v>
      </c>
      <c r="R444" s="39">
        <f>(SUM(C425:C443)+Q444*SUM(C425:C443))/(19-Q444)*(1-J$2305)</f>
        <v>1709.8308049731322</v>
      </c>
      <c r="S444" s="39">
        <f>(SUM(C425:C443)+Q444*SUM(C425:C443))/(19-Q444)*(1+J$2305)</f>
        <v>1709.8308049731322</v>
      </c>
      <c r="T444" s="17">
        <f>IF(AND(K444="no",R444&lt;E444, R444&gt;F444,J$2308="yes"),MAX(R444*(1-J$2306),F444)/D444-1,IF(AND(K444="yes",S444&gt;F444, S444&lt;E444,J$2307="yes"),1-MIN(S444*(1+J$2306),E444)/D444,0))</f>
        <v>0</v>
      </c>
      <c r="U444" s="6">
        <f t="shared" si="75"/>
        <v>0</v>
      </c>
      <c r="V444" s="66">
        <f t="shared" si="76"/>
        <v>1.2309712465611771</v>
      </c>
      <c r="W444" s="6">
        <f t="shared" si="77"/>
        <v>0</v>
      </c>
      <c r="X444" s="17">
        <f>V444/MAX(V$240:V444)-1</f>
        <v>0</v>
      </c>
      <c r="Z444" s="66">
        <f t="shared" si="78"/>
        <v>3.9308845533306367</v>
      </c>
      <c r="AA444" s="6">
        <f t="shared" si="79"/>
        <v>-1.602238708837711E-2</v>
      </c>
      <c r="AB444" s="17">
        <f>Z444/MAX(Z$240:Z444)-1</f>
        <v>-3.2150826572317714E-2</v>
      </c>
    </row>
    <row r="445" spans="1:34" x14ac:dyDescent="0.25">
      <c r="A445" s="18" t="s">
        <v>249</v>
      </c>
      <c r="B445" s="72">
        <v>39762</v>
      </c>
      <c r="C445" s="23">
        <v>1676.28</v>
      </c>
      <c r="D445" s="23">
        <v>1561.22</v>
      </c>
      <c r="E445" s="23">
        <v>1677.38</v>
      </c>
      <c r="F445" s="23">
        <v>1585.29</v>
      </c>
      <c r="G445" s="20">
        <f t="shared" si="70"/>
        <v>1662.3340000000001</v>
      </c>
      <c r="H445" s="20">
        <f t="shared" ref="H445:H508" si="82">AVERAGE(C386:C445)</f>
        <v>2011.4158333333328</v>
      </c>
      <c r="I445" s="112">
        <f t="shared" si="71"/>
        <v>8.3894091079168565E-3</v>
      </c>
      <c r="J445" s="38" t="str">
        <f t="shared" ref="J445:J508" si="83">IF(G445&gt;H445,"N","X")</f>
        <v>X</v>
      </c>
      <c r="K445" s="17" t="str">
        <f>IF(OR(AND(J444="N",OR(I444&lt;R$2308,AND(I444&gt;R$2306, I444&lt;R$2305))), AND(J444="X", OR(I444&lt;R$2314, AND(I444&lt;R$2311,I444&gt;R$2312)))),"no","yes")</f>
        <v>yes</v>
      </c>
      <c r="O445" s="146">
        <f t="shared" si="66"/>
        <v>7.3698774035690029E-2</v>
      </c>
      <c r="P445" s="146">
        <f t="shared" si="67"/>
        <v>-7.3698774035690029E-2</v>
      </c>
      <c r="Q445" s="86">
        <f t="shared" si="74"/>
        <v>1.7999999999999999E-2</v>
      </c>
      <c r="R445" s="39">
        <f>(SUM(C426:C444)+Q445*SUM(C426:C444))/(19-Q445)*(1-J$2305)</f>
        <v>1693.112801601517</v>
      </c>
      <c r="S445" s="39">
        <f>(SUM(C426:C444)+Q445*SUM(C426:C444))/(19-Q445)*(1+J$2305)</f>
        <v>1693.112801601517</v>
      </c>
      <c r="T445" s="17">
        <f>IF(AND(K445="no",R445&lt;E445, R445&gt;F445,J$2308="yes"),MAX(R445*(1-J$2306),F445)/D445-1,IF(AND(K445="yes",S445&gt;F445, S445&lt;E445,J$2307="yes"),1-MIN(S445*(1+J$2306),E445)/D445,0))</f>
        <v>0</v>
      </c>
      <c r="U445" s="6">
        <f t="shared" si="75"/>
        <v>0</v>
      </c>
      <c r="V445" s="66">
        <f t="shared" si="76"/>
        <v>1.2309712465611771</v>
      </c>
      <c r="W445" s="6">
        <f t="shared" si="77"/>
        <v>0</v>
      </c>
      <c r="X445" s="17">
        <f>V445/MAX(V$240:V445)-1</f>
        <v>0</v>
      </c>
      <c r="Z445" s="66">
        <f t="shared" si="78"/>
        <v>3.6411831808743376</v>
      </c>
      <c r="AA445" s="6">
        <f t="shared" si="79"/>
        <v>-7.3698774035690029E-2</v>
      </c>
      <c r="AB445" s="17">
        <f>Z445/MAX(Z$240:Z445)-1</f>
        <v>-0.10348012410539398</v>
      </c>
    </row>
    <row r="446" spans="1:34" x14ac:dyDescent="0.25">
      <c r="A446" s="18" t="s">
        <v>249</v>
      </c>
      <c r="B446" s="72">
        <v>39763</v>
      </c>
      <c r="C446" s="23">
        <v>1662.85</v>
      </c>
      <c r="D446" s="23">
        <v>1676.28</v>
      </c>
      <c r="E446" s="23">
        <v>1702.18</v>
      </c>
      <c r="F446" s="23">
        <v>1651.59</v>
      </c>
      <c r="G446" s="20">
        <f t="shared" si="70"/>
        <v>1654.6605</v>
      </c>
      <c r="H446" s="20">
        <f t="shared" si="82"/>
        <v>1997.3201666666662</v>
      </c>
      <c r="I446" s="112">
        <f t="shared" si="71"/>
        <v>4.9493536589528819E-3</v>
      </c>
      <c r="J446" s="38" t="str">
        <f t="shared" si="83"/>
        <v>X</v>
      </c>
      <c r="K446" s="17" t="str">
        <f>IF(OR(AND(J445="N",OR(I445&lt;R$2308,AND(I445&gt;R$2306, I445&lt;R$2305))), AND(J445="X", OR(I445&lt;R$2314, AND(I445&lt;R$2311,I445&gt;R$2312)))),"no","yes")</f>
        <v>yes</v>
      </c>
      <c r="O446" s="146">
        <f t="shared" si="66"/>
        <v>-8.011788006776932E-3</v>
      </c>
      <c r="P446" s="146">
        <f t="shared" si="67"/>
        <v>8.011788006776932E-3</v>
      </c>
      <c r="Q446" s="86">
        <f t="shared" si="74"/>
        <v>1.7999999999999999E-2</v>
      </c>
      <c r="R446" s="39">
        <f>(SUM(C427:C445)+Q446*SUM(C427:C445))/(19-Q446)*(1-J$2305)</f>
        <v>1685.6024907807396</v>
      </c>
      <c r="S446" s="39">
        <f>(SUM(C427:C445)+Q446*SUM(C427:C445))/(19-Q446)*(1+J$2305)</f>
        <v>1685.6024907807396</v>
      </c>
      <c r="T446" s="17">
        <f>IF(AND(K446="no",R446&lt;E446, R446&gt;F446,J$2308="yes"),MAX(R446*(1-J$2306),F446)/D446-1,IF(AND(K446="yes",S446&gt;F446, S446&lt;E446,J$2307="yes"),1-MIN(S446*(1+J$2306),E446)/D446,0))</f>
        <v>-5.5614162196886419E-3</v>
      </c>
      <c r="U446" s="6">
        <f t="shared" si="75"/>
        <v>-1.3573204226465574E-2</v>
      </c>
      <c r="V446" s="66">
        <f t="shared" si="76"/>
        <v>1.2309712465611771</v>
      </c>
      <c r="W446" s="6">
        <f t="shared" si="77"/>
        <v>0</v>
      </c>
      <c r="X446" s="17">
        <f>V446/MAX(V$240:V446)-1</f>
        <v>0</v>
      </c>
      <c r="Z446" s="66">
        <f t="shared" si="78"/>
        <v>3.6209330456733655</v>
      </c>
      <c r="AA446" s="6">
        <f t="shared" si="79"/>
        <v>-5.5614162196886419E-3</v>
      </c>
      <c r="AB446" s="17">
        <f>Z446/MAX(Z$240:Z446)-1</f>
        <v>-0.10846604428446749</v>
      </c>
    </row>
    <row r="447" spans="1:34" x14ac:dyDescent="0.25">
      <c r="A447" s="18" t="s">
        <v>249</v>
      </c>
      <c r="B447" s="72">
        <v>39764</v>
      </c>
      <c r="C447" s="23">
        <v>1704.23</v>
      </c>
      <c r="D447" s="23">
        <v>1662.85</v>
      </c>
      <c r="E447" s="23">
        <v>1704.23</v>
      </c>
      <c r="F447" s="23">
        <v>1642.4</v>
      </c>
      <c r="G447" s="20">
        <f t="shared" si="70"/>
        <v>1649.5324999999998</v>
      </c>
      <c r="H447" s="20">
        <f t="shared" si="82"/>
        <v>1984.5003333333329</v>
      </c>
      <c r="I447" s="112">
        <f t="shared" si="71"/>
        <v>3.3159395161962646E-2</v>
      </c>
      <c r="J447" s="38" t="str">
        <f t="shared" si="83"/>
        <v>X</v>
      </c>
      <c r="K447" s="17" t="str">
        <f>IF(OR(AND(J446="N",OR(I446&lt;R$2308,AND(I446&gt;R$2306, I446&lt;R$2305))), AND(J446="X", OR(I446&lt;R$2314, AND(I446&lt;R$2311,I446&gt;R$2312)))),"no","yes")</f>
        <v>yes</v>
      </c>
      <c r="O447" s="146">
        <f t="shared" si="66"/>
        <v>2.488498661935834E-2</v>
      </c>
      <c r="P447" s="146">
        <f t="shared" si="67"/>
        <v>-2.488498661935834E-2</v>
      </c>
      <c r="Q447" s="86">
        <f t="shared" si="74"/>
        <v>1.7999999999999999E-2</v>
      </c>
      <c r="R447" s="39">
        <f>(SUM(C428:C446)+Q447*SUM(C428:C446))/(19-Q447)*(1-J$2305)</f>
        <v>1677.8830239173951</v>
      </c>
      <c r="S447" s="39">
        <f>(SUM(C428:C446)+Q447*SUM(C428:C446))/(19-Q447)*(1+J$2305)</f>
        <v>1677.8830239173951</v>
      </c>
      <c r="T447" s="17">
        <f>IF(AND(K447="no",R447&lt;E447, R447&gt;F447,J$2308="yes"),MAX(R447*(1-J$2306),F447)/D447-1,IF(AND(K447="yes",S447&gt;F447, S447&lt;E447,J$2307="yes"),1-MIN(S447*(1+J$2306),E447)/D447,0))</f>
        <v>-9.0405171346754631E-3</v>
      </c>
      <c r="U447" s="6">
        <f t="shared" si="75"/>
        <v>1.5844469484682877E-2</v>
      </c>
      <c r="V447" s="66">
        <f t="shared" si="76"/>
        <v>1.2309712465611771</v>
      </c>
      <c r="W447" s="6">
        <f t="shared" si="77"/>
        <v>0</v>
      </c>
      <c r="X447" s="17">
        <f>V447/MAX(V$240:V447)-1</f>
        <v>0</v>
      </c>
      <c r="Z447" s="66">
        <f t="shared" si="78"/>
        <v>3.5881979384304428</v>
      </c>
      <c r="AA447" s="6">
        <f t="shared" si="79"/>
        <v>-9.0405171346754631E-3</v>
      </c>
      <c r="AB447" s="17">
        <f>Z447/MAX(Z$240:Z447)-1</f>
        <v>-0.11652597228725869</v>
      </c>
    </row>
    <row r="448" spans="1:34" x14ac:dyDescent="0.25">
      <c r="A448" s="18" t="s">
        <v>249</v>
      </c>
      <c r="B448" s="72">
        <v>39765</v>
      </c>
      <c r="C448" s="23">
        <v>1784.5</v>
      </c>
      <c r="D448" s="23">
        <v>1704.23</v>
      </c>
      <c r="E448" s="23">
        <v>1802.61</v>
      </c>
      <c r="F448" s="23">
        <v>1680.77</v>
      </c>
      <c r="G448" s="20">
        <f t="shared" si="70"/>
        <v>1653.5289999999998</v>
      </c>
      <c r="H448" s="20">
        <f t="shared" si="82"/>
        <v>1973.0369999999996</v>
      </c>
      <c r="I448" s="112">
        <f t="shared" si="71"/>
        <v>7.9206956757335467E-2</v>
      </c>
      <c r="J448" s="38" t="str">
        <f t="shared" si="83"/>
        <v>X</v>
      </c>
      <c r="K448" s="17" t="str">
        <f>IF(OR(AND(J447="N",OR(I447&lt;R$2308,AND(I447&gt;R$2306, I447&lt;R$2305))), AND(J447="X", OR(I447&lt;R$2314, AND(I447&lt;R$2311,I447&gt;R$2312)))),"no","yes")</f>
        <v>no</v>
      </c>
      <c r="O448" s="146">
        <f t="shared" si="66"/>
        <v>4.7100450056623888E-2</v>
      </c>
      <c r="P448" s="146">
        <f t="shared" si="67"/>
        <v>-4.7100450056623888E-2</v>
      </c>
      <c r="Q448" s="86">
        <f t="shared" si="74"/>
        <v>1.7999999999999999E-2</v>
      </c>
      <c r="R448" s="39">
        <f>(SUM(C429:C447)+Q448*SUM(C429:C447))/(19-Q448)*(1-J$2305)</f>
        <v>1677.8647898008637</v>
      </c>
      <c r="S448" s="39">
        <f>(SUM(C429:C447)+Q448*SUM(C429:C447))/(19-Q448)*(1+J$2305)</f>
        <v>1677.8647898008637</v>
      </c>
      <c r="T448" s="17">
        <f>IF(AND(K448="no",R448&lt;E448, R448&gt;F448,J$2308="yes"),MAX(R448*(1-J$2306),F448)/D448-1,IF(AND(K448="yes",S448&gt;F448, S448&lt;E448,J$2307="yes"),1-MIN(S448*(1+J$2306),E448)/D448,0))</f>
        <v>0</v>
      </c>
      <c r="U448" s="6">
        <f t="shared" si="75"/>
        <v>0</v>
      </c>
      <c r="V448" s="66">
        <f t="shared" si="76"/>
        <v>1.2889505462809718</v>
      </c>
      <c r="W448" s="6">
        <f t="shared" si="77"/>
        <v>4.7100450056623888E-2</v>
      </c>
      <c r="X448" s="17">
        <f>V448/MAX(V$240:V448)-1</f>
        <v>0</v>
      </c>
      <c r="Y448" s="14"/>
      <c r="Z448" s="66">
        <f t="shared" si="78"/>
        <v>3.7572036762227667</v>
      </c>
      <c r="AA448" s="6">
        <f t="shared" si="79"/>
        <v>4.7100450056623888E-2</v>
      </c>
      <c r="AB448" s="17">
        <f>Z448/MAX(Z$240:Z448)-1</f>
        <v>-7.4913947968650363E-2</v>
      </c>
      <c r="AC448" s="14"/>
    </row>
    <row r="449" spans="1:29" x14ac:dyDescent="0.25">
      <c r="A449" s="18" t="s">
        <v>249</v>
      </c>
      <c r="B449" s="72">
        <v>39766</v>
      </c>
      <c r="C449" s="23">
        <v>1867.49</v>
      </c>
      <c r="D449" s="23">
        <v>1784.5</v>
      </c>
      <c r="E449" s="23">
        <v>1867.49</v>
      </c>
      <c r="F449" s="23">
        <v>1781.72</v>
      </c>
      <c r="G449" s="20">
        <f t="shared" si="70"/>
        <v>1660.5834999999995</v>
      </c>
      <c r="H449" s="20">
        <f t="shared" si="82"/>
        <v>1962.7668333333329</v>
      </c>
      <c r="I449" s="112">
        <f t="shared" si="71"/>
        <v>0.12459867269547154</v>
      </c>
      <c r="J449" s="38" t="str">
        <f t="shared" si="83"/>
        <v>X</v>
      </c>
      <c r="K449" s="17" t="str">
        <f>IF(OR(AND(J448="N",OR(I448&lt;R$2308,AND(I448&gt;R$2306, I448&lt;R$2305))), AND(J448="X", OR(I448&lt;R$2314, AND(I448&lt;R$2311,I448&gt;R$2312)))),"no","yes")</f>
        <v>no</v>
      </c>
      <c r="O449" s="146">
        <f t="shared" si="66"/>
        <v>4.650602409638549E-2</v>
      </c>
      <c r="P449" s="146">
        <f t="shared" si="67"/>
        <v>-4.650602409638549E-2</v>
      </c>
      <c r="Q449" s="86">
        <f t="shared" si="74"/>
        <v>1.7999999999999999E-2</v>
      </c>
      <c r="R449" s="39">
        <f>(SUM(C430:C448)+Q449*SUM(C430:C448))/(19-Q449)*(1-J$2305)</f>
        <v>1680.9806785375617</v>
      </c>
      <c r="S449" s="39">
        <f>(SUM(C430:C448)+Q449*SUM(C430:C448))/(19-Q449)*(1+J$2305)</f>
        <v>1680.9806785375617</v>
      </c>
      <c r="T449" s="17">
        <f>IF(AND(K449="no",R449&lt;E449, R449&gt;F449,J$2308="yes"),MAX(R449*(1-J$2306),F449)/D449-1,IF(AND(K449="yes",S449&gt;F449, S449&lt;E449,J$2307="yes"),1-MIN(S449*(1+J$2306),E449)/D449,0))</f>
        <v>0</v>
      </c>
      <c r="U449" s="6">
        <f t="shared" si="75"/>
        <v>0</v>
      </c>
      <c r="V449" s="66">
        <f t="shared" si="76"/>
        <v>1.3488945114453639</v>
      </c>
      <c r="W449" s="6">
        <f t="shared" si="77"/>
        <v>4.650602409638549E-2</v>
      </c>
      <c r="X449" s="17">
        <f>V449/MAX(V$240:V449)-1</f>
        <v>0</v>
      </c>
      <c r="Z449" s="66">
        <f t="shared" si="78"/>
        <v>3.9319362809242109</v>
      </c>
      <c r="AA449" s="6">
        <f t="shared" si="79"/>
        <v>4.650602409638549E-2</v>
      </c>
      <c r="AB449" s="17">
        <f>Z449/MAX(Z$240:Z449)-1</f>
        <v>-3.1891873741650367E-2</v>
      </c>
    </row>
    <row r="450" spans="1:29" x14ac:dyDescent="0.25">
      <c r="A450" s="18" t="s">
        <v>249</v>
      </c>
      <c r="B450" s="72">
        <v>39769</v>
      </c>
      <c r="C450" s="23">
        <v>1959.07</v>
      </c>
      <c r="D450" s="23">
        <v>1867.49</v>
      </c>
      <c r="E450" s="23">
        <v>1959.07</v>
      </c>
      <c r="F450" s="23">
        <v>1851.87</v>
      </c>
      <c r="G450" s="20">
        <f t="shared" si="70"/>
        <v>1669.2090000000001</v>
      </c>
      <c r="H450" s="20">
        <f t="shared" si="82"/>
        <v>1954.189333333333</v>
      </c>
      <c r="I450" s="112">
        <f t="shared" si="71"/>
        <v>0.17365171167900484</v>
      </c>
      <c r="J450" s="38" t="str">
        <f t="shared" si="83"/>
        <v>X</v>
      </c>
      <c r="K450" s="17" t="str">
        <f>IF(OR(AND(J449="N",OR(I449&lt;R$2308,AND(I449&gt;R$2306, I449&lt;R$2305))), AND(J449="X", OR(I449&lt;R$2314, AND(I449&lt;R$2311,I449&gt;R$2312)))),"no","yes")</f>
        <v>yes</v>
      </c>
      <c r="O450" s="146">
        <f t="shared" si="66"/>
        <v>4.9039084546637524E-2</v>
      </c>
      <c r="P450" s="146">
        <f t="shared" si="67"/>
        <v>-4.9039084546637524E-2</v>
      </c>
      <c r="Q450" s="86">
        <f t="shared" si="74"/>
        <v>1.7999999999999999E-2</v>
      </c>
      <c r="R450" s="39">
        <f>(SUM(C431:C449)+Q450*SUM(C431:C449))/(19-Q450)*(1-J$2305)</f>
        <v>1685.3209345695921</v>
      </c>
      <c r="S450" s="39">
        <f>(SUM(C431:C449)+Q450*SUM(C431:C449))/(19-Q450)*(1+J$2305)</f>
        <v>1685.3209345695921</v>
      </c>
      <c r="T450" s="17">
        <f>IF(AND(K450="no",R450&lt;E450, R450&gt;F450,J$2308="yes"),MAX(R450*(1-J$2306),F450)/D450-1,IF(AND(K450="yes",S450&gt;F450, S450&lt;E450,J$2307="yes"),1-MIN(S450*(1+J$2306),E450)/D450,0))</f>
        <v>0</v>
      </c>
      <c r="U450" s="6">
        <f t="shared" si="75"/>
        <v>0</v>
      </c>
      <c r="V450" s="66">
        <f t="shared" si="76"/>
        <v>1.3488945114453639</v>
      </c>
      <c r="W450" s="6">
        <f t="shared" si="77"/>
        <v>0</v>
      </c>
      <c r="X450" s="17">
        <f>V450/MAX(V$240:V450)-1</f>
        <v>0</v>
      </c>
      <c r="Z450" s="66">
        <f t="shared" si="78"/>
        <v>3.7391177252119769</v>
      </c>
      <c r="AA450" s="6">
        <f t="shared" si="79"/>
        <v>-4.9039084546637524E-2</v>
      </c>
      <c r="AB450" s="17">
        <f>Z450/MAX(Z$240:Z450)-1</f>
        <v>-7.9367009995520377E-2</v>
      </c>
    </row>
    <row r="451" spans="1:29" x14ac:dyDescent="0.25">
      <c r="A451" s="18" t="s">
        <v>249</v>
      </c>
      <c r="B451" s="72">
        <v>39770</v>
      </c>
      <c r="C451" s="23">
        <v>1816.29</v>
      </c>
      <c r="D451" s="23">
        <v>1959.07</v>
      </c>
      <c r="E451" s="23">
        <v>1971.66</v>
      </c>
      <c r="F451" s="23">
        <v>1806.52</v>
      </c>
      <c r="G451" s="20">
        <f t="shared" si="70"/>
        <v>1670.8905</v>
      </c>
      <c r="H451" s="20">
        <f t="shared" si="82"/>
        <v>1946.3058333333329</v>
      </c>
      <c r="I451" s="112">
        <f t="shared" si="71"/>
        <v>8.7019167324250191E-2</v>
      </c>
      <c r="J451" s="38" t="str">
        <f t="shared" si="83"/>
        <v>X</v>
      </c>
      <c r="K451" s="17" t="str">
        <f>IF(OR(AND(J450="N",OR(I450&lt;R$2308,AND(I450&gt;R$2306, I450&lt;R$2305))), AND(J450="X", OR(I450&lt;R$2314, AND(I450&lt;R$2311,I450&gt;R$2312)))),"no","yes")</f>
        <v>yes</v>
      </c>
      <c r="O451" s="146">
        <f t="shared" si="66"/>
        <v>-7.2881520313209824E-2</v>
      </c>
      <c r="P451" s="146">
        <f t="shared" si="67"/>
        <v>7.2881520313209824E-2</v>
      </c>
      <c r="Q451" s="86">
        <f t="shared" si="74"/>
        <v>1.7999999999999999E-2</v>
      </c>
      <c r="R451" s="39">
        <f>(SUM(C432:C450)+Q451*SUM(C432:C450))/(19-Q451)*(1-J$2305)</f>
        <v>1694.7817595616898</v>
      </c>
      <c r="S451" s="39">
        <f>(SUM(C432:C450)+Q451*SUM(C432:C450))/(19-Q451)*(1+J$2305)</f>
        <v>1694.7817595616898</v>
      </c>
      <c r="T451" s="17">
        <f>IF(AND(K451="no",R451&lt;E451, R451&gt;F451,J$2308="yes"),MAX(R451*(1-J$2306),F451)/D451-1,IF(AND(K451="yes",S451&gt;F451, S451&lt;E451,J$2307="yes"),1-MIN(S451*(1+J$2306),E451)/D451,0))</f>
        <v>0</v>
      </c>
      <c r="U451" s="6">
        <f t="shared" si="75"/>
        <v>0</v>
      </c>
      <c r="V451" s="66">
        <f t="shared" si="76"/>
        <v>1.3488945114453639</v>
      </c>
      <c r="W451" s="6">
        <f t="shared" si="77"/>
        <v>0</v>
      </c>
      <c r="X451" s="17">
        <f>V451/MAX(V$240:V451)-1</f>
        <v>0</v>
      </c>
      <c r="Z451" s="66">
        <f t="shared" si="78"/>
        <v>4.0116303096554962</v>
      </c>
      <c r="AA451" s="6">
        <f t="shared" si="79"/>
        <v>7.2881520313209824E-2</v>
      </c>
      <c r="AB451" s="17">
        <f>Z451/MAX(Z$240:Z451)-1</f>
        <v>-1.2269878033497883E-2</v>
      </c>
    </row>
    <row r="452" spans="1:29" x14ac:dyDescent="0.25">
      <c r="A452" s="18" t="s">
        <v>249</v>
      </c>
      <c r="B452" s="72">
        <v>39771</v>
      </c>
      <c r="C452" s="23">
        <v>1944.33</v>
      </c>
      <c r="D452" s="23">
        <v>1816.29</v>
      </c>
      <c r="E452" s="23">
        <v>1949.46</v>
      </c>
      <c r="F452" s="23">
        <v>1803.41</v>
      </c>
      <c r="G452" s="20">
        <f t="shared" si="70"/>
        <v>1680.6649999999997</v>
      </c>
      <c r="H452" s="20">
        <f t="shared" si="82"/>
        <v>1939.9276666666663</v>
      </c>
      <c r="I452" s="112">
        <f t="shared" si="71"/>
        <v>0.15688135351185406</v>
      </c>
      <c r="J452" s="38" t="str">
        <f t="shared" si="83"/>
        <v>X</v>
      </c>
      <c r="K452" s="17" t="str">
        <f>IF(OR(AND(J451="N",OR(I451&lt;R$2308,AND(I451&gt;R$2306, I451&lt;R$2305))), AND(J451="X", OR(I451&lt;R$2314, AND(I451&lt;R$2311,I451&gt;R$2312)))),"no","yes")</f>
        <v>yes</v>
      </c>
      <c r="O452" s="146">
        <f t="shared" ref="O452:O515" si="84">IF(AND(L452&gt;0,L451&gt;0),L452/L451-1,IF(AND(M452&gt;0,N452&gt;0),M452/N452-1,C452/C451-1))</f>
        <v>7.0495350412103752E-2</v>
      </c>
      <c r="P452" s="146">
        <f t="shared" ref="P452:P515" si="85">IF(AND(M452&gt;0,N452&gt;0),1-M452/N452,1-C452/C451)</f>
        <v>-7.0495350412103752E-2</v>
      </c>
      <c r="Q452" s="86">
        <f t="shared" si="74"/>
        <v>1.7999999999999999E-2</v>
      </c>
      <c r="R452" s="39">
        <f>(SUM(C433:C451)+Q452*SUM(C433:C451))/(19-Q452)*(1-J$2305)</f>
        <v>1698.3990865030028</v>
      </c>
      <c r="S452" s="39">
        <f>(SUM(C433:C451)+Q452*SUM(C433:C451))/(19-Q452)*(1+J$2305)</f>
        <v>1698.3990865030028</v>
      </c>
      <c r="T452" s="17">
        <f>IF(AND(K452="no",R452&lt;E452, R452&gt;F452,J$2308="yes"),MAX(R452*(1-J$2306),F452)/D452-1,IF(AND(K452="yes",S452&gt;F452, S452&lt;E452,J$2307="yes"),1-MIN(S452*(1+J$2306),E452)/D452,0))</f>
        <v>0</v>
      </c>
      <c r="U452" s="6">
        <f t="shared" si="75"/>
        <v>0</v>
      </c>
      <c r="V452" s="66">
        <f t="shared" si="76"/>
        <v>1.3488945114453639</v>
      </c>
      <c r="W452" s="6">
        <f t="shared" si="77"/>
        <v>0</v>
      </c>
      <c r="X452" s="17">
        <f>V452/MAX(V$240:V452)-1</f>
        <v>0</v>
      </c>
      <c r="Z452" s="66">
        <f t="shared" si="78"/>
        <v>3.7288290252525158</v>
      </c>
      <c r="AA452" s="6">
        <f t="shared" si="79"/>
        <v>-7.0495350412103752E-2</v>
      </c>
      <c r="AB452" s="17">
        <f>Z452/MAX(Z$240:Z452)-1</f>
        <v>-8.1900259094116468E-2</v>
      </c>
    </row>
    <row r="453" spans="1:29" x14ac:dyDescent="0.25">
      <c r="A453" s="18" t="s">
        <v>249</v>
      </c>
      <c r="B453" s="72">
        <v>39772</v>
      </c>
      <c r="C453" s="23">
        <v>1948.68</v>
      </c>
      <c r="D453" s="23">
        <v>1944.33</v>
      </c>
      <c r="E453" s="23">
        <v>1990.3</v>
      </c>
      <c r="F453" s="23">
        <v>1900.52</v>
      </c>
      <c r="G453" s="20">
        <f t="shared" si="70"/>
        <v>1689.7694999999999</v>
      </c>
      <c r="H453" s="20">
        <f t="shared" si="82"/>
        <v>1930.393333333333</v>
      </c>
      <c r="I453" s="112">
        <f t="shared" si="71"/>
        <v>0.15322237737158839</v>
      </c>
      <c r="J453" s="38" t="str">
        <f t="shared" si="83"/>
        <v>X</v>
      </c>
      <c r="K453" s="17" t="str">
        <f>IF(OR(AND(J452="N",OR(I452&lt;R$2308,AND(I452&gt;R$2306, I452&lt;R$2305))), AND(J452="X", OR(I452&lt;R$2314, AND(I452&lt;R$2311,I452&gt;R$2312)))),"no","yes")</f>
        <v>yes</v>
      </c>
      <c r="O453" s="146">
        <f t="shared" si="84"/>
        <v>2.2372745367298386E-3</v>
      </c>
      <c r="P453" s="146">
        <f t="shared" si="85"/>
        <v>-2.2372745367298386E-3</v>
      </c>
      <c r="Q453" s="86">
        <f t="shared" si="74"/>
        <v>1.7999999999999999E-2</v>
      </c>
      <c r="R453" s="39">
        <f>(SUM(C434:C452)+Q453*SUM(C434:C452))/(19-Q453)*(1-J$2305)</f>
        <v>1707.9312390685914</v>
      </c>
      <c r="S453" s="39">
        <f>(SUM(C434:C452)+Q453*SUM(C434:C452))/(19-Q453)*(1+J$2305)</f>
        <v>1707.9312390685914</v>
      </c>
      <c r="T453" s="17">
        <f>IF(AND(K453="no",R453&lt;E453, R453&gt;F453,J$2308="yes"),MAX(R453*(1-J$2306),F453)/D453-1,IF(AND(K453="yes",S453&gt;F453, S453&lt;E453,J$2307="yes"),1-MIN(S453*(1+J$2306),E453)/D453,0))</f>
        <v>0</v>
      </c>
      <c r="U453" s="6">
        <f t="shared" si="75"/>
        <v>0</v>
      </c>
      <c r="V453" s="66">
        <f t="shared" si="76"/>
        <v>1.3488945114453639</v>
      </c>
      <c r="W453" s="6">
        <f t="shared" si="77"/>
        <v>0</v>
      </c>
      <c r="X453" s="17">
        <f>V453/MAX(V$240:V453)-1</f>
        <v>0</v>
      </c>
      <c r="Z453" s="66">
        <f t="shared" si="78"/>
        <v>3.720486611022499</v>
      </c>
      <c r="AA453" s="6">
        <f t="shared" si="79"/>
        <v>-2.2372745367298386E-3</v>
      </c>
      <c r="AB453" s="17">
        <f>Z453/MAX(Z$240:Z453)-1</f>
        <v>-8.3954300266623427E-2</v>
      </c>
    </row>
    <row r="454" spans="1:29" x14ac:dyDescent="0.25">
      <c r="A454" s="18" t="s">
        <v>249</v>
      </c>
      <c r="B454" s="72">
        <v>39773</v>
      </c>
      <c r="C454" s="23">
        <v>1921.04</v>
      </c>
      <c r="D454" s="23">
        <v>1948.68</v>
      </c>
      <c r="E454" s="23">
        <v>1973.28</v>
      </c>
      <c r="F454" s="23">
        <v>1833.98</v>
      </c>
      <c r="G454" s="20">
        <f t="shared" si="70"/>
        <v>1698.7625</v>
      </c>
      <c r="H454" s="20">
        <f t="shared" si="82"/>
        <v>1921.892333333333</v>
      </c>
      <c r="I454" s="112">
        <f t="shared" si="71"/>
        <v>0.13084671930302205</v>
      </c>
      <c r="J454" s="38" t="str">
        <f t="shared" si="83"/>
        <v>X</v>
      </c>
      <c r="K454" s="17" t="str">
        <f>IF(OR(AND(J453="N",OR(I453&lt;R$2308,AND(I453&gt;R$2306, I453&lt;R$2305))), AND(J453="X", OR(I453&lt;R$2314, AND(I453&lt;R$2311,I453&gt;R$2312)))),"no","yes")</f>
        <v>yes</v>
      </c>
      <c r="O454" s="146">
        <f t="shared" si="84"/>
        <v>-1.4183960424492548E-2</v>
      </c>
      <c r="P454" s="146">
        <f t="shared" si="85"/>
        <v>1.4183960424492548E-2</v>
      </c>
      <c r="Q454" s="86">
        <f t="shared" si="74"/>
        <v>1.7999999999999999E-2</v>
      </c>
      <c r="R454" s="39">
        <f>(SUM(C435:C453)+Q454*SUM(C435:C453))/(19-Q454)*(1-J$2305)</f>
        <v>1719.0594131282269</v>
      </c>
      <c r="S454" s="39">
        <f>(SUM(C435:C453)+Q454*SUM(C435:C453))/(19-Q454)*(1+J$2305)</f>
        <v>1719.0594131282269</v>
      </c>
      <c r="T454" s="17">
        <f>IF(AND(K454="no",R454&lt;E454, R454&gt;F454,J$2308="yes"),MAX(R454*(1-J$2306),F454)/D454-1,IF(AND(K454="yes",S454&gt;F454, S454&lt;E454,J$2307="yes"),1-MIN(S454*(1+J$2306),E454)/D454,0))</f>
        <v>0</v>
      </c>
      <c r="U454" s="6">
        <f t="shared" si="75"/>
        <v>0</v>
      </c>
      <c r="V454" s="66">
        <f t="shared" si="76"/>
        <v>1.3488945114453639</v>
      </c>
      <c r="W454" s="6">
        <f t="shared" si="77"/>
        <v>0</v>
      </c>
      <c r="X454" s="17">
        <f>V454/MAX(V$240:V454)-1</f>
        <v>0</v>
      </c>
      <c r="Z454" s="66">
        <f t="shared" si="78"/>
        <v>3.7732578458730961</v>
      </c>
      <c r="AA454" s="6">
        <f t="shared" si="79"/>
        <v>1.4183960424492437E-2</v>
      </c>
      <c r="AB454" s="17">
        <f>Z454/MAX(Z$240:Z454)-1</f>
        <v>-7.0961144314578783E-2</v>
      </c>
    </row>
    <row r="455" spans="1:29" x14ac:dyDescent="0.25">
      <c r="A455" s="18" t="s">
        <v>249</v>
      </c>
      <c r="B455" s="72">
        <v>39776</v>
      </c>
      <c r="C455" s="23">
        <v>1842.34</v>
      </c>
      <c r="D455" s="23">
        <v>1921.04</v>
      </c>
      <c r="E455" s="23">
        <v>1938.47</v>
      </c>
      <c r="F455" s="23">
        <v>1839.09</v>
      </c>
      <c r="G455" s="20">
        <f t="shared" si="70"/>
        <v>1710.6415000000002</v>
      </c>
      <c r="H455" s="20">
        <f t="shared" si="82"/>
        <v>1912.8893333333328</v>
      </c>
      <c r="I455" s="112">
        <f t="shared" si="71"/>
        <v>7.6987784991770392E-2</v>
      </c>
      <c r="J455" s="38" t="str">
        <f t="shared" si="83"/>
        <v>X</v>
      </c>
      <c r="K455" s="17" t="str">
        <f>IF(OR(AND(J454="N",OR(I454&lt;R$2308,AND(I454&gt;R$2306, I454&lt;R$2305))), AND(J454="X", OR(I454&lt;R$2314, AND(I454&lt;R$2311,I454&gt;R$2312)))),"no","yes")</f>
        <v>yes</v>
      </c>
      <c r="O455" s="146">
        <f t="shared" si="84"/>
        <v>-4.0967392662307978E-2</v>
      </c>
      <c r="P455" s="146">
        <f t="shared" si="85"/>
        <v>4.0967392662307978E-2</v>
      </c>
      <c r="Q455" s="86">
        <f t="shared" si="74"/>
        <v>1.7999999999999999E-2</v>
      </c>
      <c r="R455" s="39">
        <f>(SUM(C436:C454)+Q455*SUM(C436:C454))/(19-Q455)*(1-J$2305)</f>
        <v>1736.0214318828366</v>
      </c>
      <c r="S455" s="39">
        <f>(SUM(C436:C454)+Q455*SUM(C436:C454))/(19-Q455)*(1+J$2305)</f>
        <v>1736.0214318828366</v>
      </c>
      <c r="T455" s="17">
        <f>IF(AND(K455="no",R455&lt;E455, R455&gt;F455,J$2308="yes"),MAX(R455*(1-J$2306),F455)/D455-1,IF(AND(K455="yes",S455&gt;F455, S455&lt;E455,J$2307="yes"),1-MIN(S455*(1+J$2306),E455)/D455,0))</f>
        <v>0</v>
      </c>
      <c r="U455" s="6">
        <f t="shared" si="75"/>
        <v>0</v>
      </c>
      <c r="V455" s="66">
        <f t="shared" si="76"/>
        <v>1.3488945114453639</v>
      </c>
      <c r="W455" s="6">
        <f t="shared" si="77"/>
        <v>0</v>
      </c>
      <c r="X455" s="17">
        <f>V455/MAX(V$240:V455)-1</f>
        <v>0</v>
      </c>
      <c r="Z455" s="66">
        <f t="shared" si="78"/>
        <v>3.9278383816611138</v>
      </c>
      <c r="AA455" s="6">
        <f t="shared" si="79"/>
        <v>4.0967392662307978E-2</v>
      </c>
      <c r="AB455" s="17">
        <f>Z455/MAX(Z$240:Z455)-1</f>
        <v>-3.290084471517285E-2</v>
      </c>
    </row>
    <row r="456" spans="1:29" x14ac:dyDescent="0.25">
      <c r="A456" s="18" t="s">
        <v>249</v>
      </c>
      <c r="B456" s="72">
        <v>39777</v>
      </c>
      <c r="C456" s="23">
        <v>1827.64</v>
      </c>
      <c r="D456" s="23">
        <v>1842.34</v>
      </c>
      <c r="E456" s="23">
        <v>1886.46</v>
      </c>
      <c r="F456" s="23">
        <v>1780.91</v>
      </c>
      <c r="G456" s="20">
        <f t="shared" si="70"/>
        <v>1719.9205000000006</v>
      </c>
      <c r="H456" s="20">
        <f t="shared" si="82"/>
        <v>1903.7823333333329</v>
      </c>
      <c r="I456" s="112">
        <f t="shared" si="71"/>
        <v>6.2630511119554422E-2</v>
      </c>
      <c r="J456" s="38" t="str">
        <f t="shared" si="83"/>
        <v>X</v>
      </c>
      <c r="K456" s="17" t="str">
        <f>IF(OR(AND(J455="N",OR(I455&lt;R$2308,AND(I455&gt;R$2306, I455&lt;R$2305))), AND(J455="X", OR(I455&lt;R$2314, AND(I455&lt;R$2311,I455&gt;R$2312)))),"no","yes")</f>
        <v>no</v>
      </c>
      <c r="O456" s="146">
        <f t="shared" si="84"/>
        <v>-7.9789832495629209E-3</v>
      </c>
      <c r="P456" s="146">
        <f t="shared" si="85"/>
        <v>7.9789832495629209E-3</v>
      </c>
      <c r="Q456" s="86">
        <f t="shared" si="74"/>
        <v>1.7999999999999999E-2</v>
      </c>
      <c r="R456" s="39">
        <f>(SUM(C437:C455)+Q456*SUM(C437:C455))/(19-Q456)*(1-J$2305)</f>
        <v>1746.7623991149514</v>
      </c>
      <c r="S456" s="39">
        <f>(SUM(C437:C455)+Q456*SUM(C437:C455))/(19-Q456)*(1+J$2305)</f>
        <v>1746.7623991149514</v>
      </c>
      <c r="T456" s="17">
        <f>IF(AND(K456="no",R456&lt;E456, R456&gt;F456,J$2308="yes"),MAX(R456*(1-J$2306),F456)/D456-1,IF(AND(K456="yes",S456&gt;F456, S456&lt;E456,J$2307="yes"),1-MIN(S456*(1+J$2306),E456)/D456,0))</f>
        <v>0</v>
      </c>
      <c r="U456" s="6">
        <f t="shared" si="75"/>
        <v>0</v>
      </c>
      <c r="V456" s="66">
        <f t="shared" si="76"/>
        <v>1.338131704733114</v>
      </c>
      <c r="W456" s="6">
        <f t="shared" si="77"/>
        <v>-7.9789832495628099E-3</v>
      </c>
      <c r="X456" s="17">
        <f>V456/MAX(V$240:V456)-1</f>
        <v>-7.9789832495628099E-3</v>
      </c>
      <c r="Z456" s="66">
        <f t="shared" si="78"/>
        <v>3.8964982250068494</v>
      </c>
      <c r="AA456" s="6">
        <f t="shared" si="79"/>
        <v>-7.9789832495629209E-3</v>
      </c>
      <c r="AB456" s="17">
        <f>Z456/MAX(Z$240:Z456)-1</f>
        <v>-4.0617312675856887E-2</v>
      </c>
    </row>
    <row r="457" spans="1:29" x14ac:dyDescent="0.25">
      <c r="A457" s="18" t="s">
        <v>249</v>
      </c>
      <c r="B457" s="72">
        <v>39778</v>
      </c>
      <c r="C457" s="23">
        <v>1834.77</v>
      </c>
      <c r="D457" s="23">
        <v>1827.64</v>
      </c>
      <c r="E457" s="23">
        <v>1857.71</v>
      </c>
      <c r="F457" s="23">
        <v>1806.09</v>
      </c>
      <c r="G457" s="20">
        <f t="shared" si="70"/>
        <v>1732.8125</v>
      </c>
      <c r="H457" s="20">
        <f t="shared" si="82"/>
        <v>1896.9453333333331</v>
      </c>
      <c r="I457" s="112">
        <f t="shared" si="71"/>
        <v>5.8839314697926026E-2</v>
      </c>
      <c r="J457" s="38" t="str">
        <f t="shared" si="83"/>
        <v>X</v>
      </c>
      <c r="K457" s="17" t="str">
        <f>IF(OR(AND(J456="N",OR(I456&lt;R$2308,AND(I456&gt;R$2306, I456&lt;R$2305))), AND(J456="X", OR(I456&lt;R$2314, AND(I456&lt;R$2311,I456&gt;R$2312)))),"no","yes")</f>
        <v>no</v>
      </c>
      <c r="O457" s="146">
        <f t="shared" si="84"/>
        <v>3.9012059267689025E-3</v>
      </c>
      <c r="P457" s="146">
        <f t="shared" si="85"/>
        <v>-3.9012059267689025E-3</v>
      </c>
      <c r="Q457" s="86">
        <f t="shared" si="74"/>
        <v>1.7999999999999999E-2</v>
      </c>
      <c r="R457" s="39">
        <f>(SUM(C438:C456)+Q457*SUM(C438:C456))/(19-Q457)*(1-J$2305)</f>
        <v>1760.207914866716</v>
      </c>
      <c r="S457" s="39">
        <f>(SUM(C438:C456)+Q457*SUM(C438:C456))/(19-Q457)*(1+J$2305)</f>
        <v>1760.207914866716</v>
      </c>
      <c r="T457" s="17">
        <f>IF(AND(K457="no",R457&lt;E457, R457&gt;F457,J$2308="yes"),MAX(R457*(1-J$2306),F457)/D457-1,IF(AND(K457="yes",S457&gt;F457, S457&lt;E457,J$2307="yes"),1-MIN(S457*(1+J$2306),E457)/D457,0))</f>
        <v>0</v>
      </c>
      <c r="U457" s="6">
        <f t="shared" si="75"/>
        <v>0</v>
      </c>
      <c r="V457" s="66">
        <f t="shared" si="76"/>
        <v>1.3433520320704162</v>
      </c>
      <c r="W457" s="6">
        <f t="shared" si="77"/>
        <v>3.9012059267689025E-3</v>
      </c>
      <c r="X457" s="17">
        <f>V457/MAX(V$240:V457)-1</f>
        <v>-4.1089049795367538E-3</v>
      </c>
      <c r="Z457" s="66">
        <f t="shared" si="78"/>
        <v>3.9116992669758908</v>
      </c>
      <c r="AA457" s="6">
        <f t="shared" si="79"/>
        <v>3.9012059267689025E-3</v>
      </c>
      <c r="AB457" s="17">
        <f>Z457/MAX(Z$240:Z457)-1</f>
        <v>-3.6874563250028469E-2</v>
      </c>
    </row>
    <row r="458" spans="1:29" x14ac:dyDescent="0.25">
      <c r="A458" s="18" t="s">
        <v>249</v>
      </c>
      <c r="B458" s="72">
        <v>39779</v>
      </c>
      <c r="C458" s="23">
        <v>1861.52</v>
      </c>
      <c r="D458" s="23">
        <v>1834.77</v>
      </c>
      <c r="E458" s="23">
        <v>1965.65</v>
      </c>
      <c r="F458" s="23">
        <v>1860.99</v>
      </c>
      <c r="G458" s="20">
        <f t="shared" si="70"/>
        <v>1746.377</v>
      </c>
      <c r="H458" s="20">
        <f t="shared" si="82"/>
        <v>1890.6728333333331</v>
      </c>
      <c r="I458" s="112">
        <f t="shared" si="71"/>
        <v>6.5932499111016618E-2</v>
      </c>
      <c r="J458" s="38" t="str">
        <f t="shared" si="83"/>
        <v>X</v>
      </c>
      <c r="K458" s="17" t="str">
        <f>IF(OR(AND(J457="N",OR(I457&lt;R$2308,AND(I457&gt;R$2306, I457&lt;R$2305))), AND(J457="X", OR(I457&lt;R$2314, AND(I457&lt;R$2311,I457&gt;R$2312)))),"no","yes")</f>
        <v>no</v>
      </c>
      <c r="O458" s="146">
        <f t="shared" si="84"/>
        <v>1.4579484077023253E-2</v>
      </c>
      <c r="P458" s="146">
        <f t="shared" si="85"/>
        <v>-1.4579484077023253E-2</v>
      </c>
      <c r="Q458" s="86">
        <f t="shared" si="74"/>
        <v>1.7999999999999999E-2</v>
      </c>
      <c r="R458" s="39">
        <f>(SUM(C439:C457)+Q458*SUM(C439:C457))/(19-Q458)*(1-J$2305)</f>
        <v>1773.3225350331895</v>
      </c>
      <c r="S458" s="39">
        <f>(SUM(C439:C457)+Q458*SUM(C439:C457))/(19-Q458)*(1+J$2305)</f>
        <v>1773.3225350331895</v>
      </c>
      <c r="T458" s="17">
        <f>IF(AND(K458="no",R458&lt;E458, R458&gt;F458,J$2308="yes"),MAX(R458*(1-J$2306),F458)/D458-1,IF(AND(K458="yes",S458&gt;F458, S458&lt;E458,J$2307="yes"),1-MIN(S458*(1+J$2306),E458)/D458,0))</f>
        <v>0</v>
      </c>
      <c r="U458" s="6">
        <f t="shared" si="75"/>
        <v>0</v>
      </c>
      <c r="V458" s="66">
        <f t="shared" si="76"/>
        <v>1.3629374116318236</v>
      </c>
      <c r="W458" s="6">
        <f t="shared" si="77"/>
        <v>1.4579484077023253E-2</v>
      </c>
      <c r="X458" s="17">
        <f>V458/MAX(V$240:V458)-1</f>
        <v>0</v>
      </c>
      <c r="Z458" s="66">
        <f t="shared" si="78"/>
        <v>3.9687298241528692</v>
      </c>
      <c r="AA458" s="6">
        <f t="shared" si="79"/>
        <v>1.4579484077023253E-2</v>
      </c>
      <c r="AB458" s="17">
        <f>Z458/MAX(Z$240:Z458)-1</f>
        <v>-2.2832691280756157E-2</v>
      </c>
    </row>
    <row r="459" spans="1:29" x14ac:dyDescent="0.25">
      <c r="A459" s="18" t="s">
        <v>249</v>
      </c>
      <c r="B459" s="72">
        <v>39780</v>
      </c>
      <c r="C459" s="23">
        <v>1841.45</v>
      </c>
      <c r="D459" s="23">
        <v>1861.52</v>
      </c>
      <c r="E459" s="23">
        <v>1868.33</v>
      </c>
      <c r="F459" s="23">
        <v>1821.17</v>
      </c>
      <c r="G459" s="20">
        <f t="shared" si="70"/>
        <v>1760.3484999999996</v>
      </c>
      <c r="H459" s="20">
        <f t="shared" si="82"/>
        <v>1884.083333333333</v>
      </c>
      <c r="I459" s="112">
        <f t="shared" si="71"/>
        <v>4.6071275091267738E-2</v>
      </c>
      <c r="J459" s="38" t="str">
        <f t="shared" si="83"/>
        <v>X</v>
      </c>
      <c r="K459" s="17" t="str">
        <f>IF(OR(AND(J458="N",OR(I458&lt;R$2308,AND(I458&gt;R$2306, I458&lt;R$2305))), AND(J458="X", OR(I458&lt;R$2314, AND(I458&lt;R$2311,I458&gt;R$2312)))),"no","yes")</f>
        <v>no</v>
      </c>
      <c r="O459" s="146">
        <f t="shared" si="84"/>
        <v>-1.078151188276244E-2</v>
      </c>
      <c r="P459" s="146">
        <f t="shared" si="85"/>
        <v>1.078151188276244E-2</v>
      </c>
      <c r="Q459" s="86">
        <f t="shared" si="74"/>
        <v>1.7999999999999999E-2</v>
      </c>
      <c r="R459" s="39">
        <f>(SUM(C440:C458)+Q459*SUM(C440:C458))/(19-Q459)*(1-J$2305)</f>
        <v>1789.3846465072174</v>
      </c>
      <c r="S459" s="39">
        <f>(SUM(C440:C458)+Q459*SUM(C440:C458))/(19-Q459)*(1+J$2305)</f>
        <v>1789.3846465072174</v>
      </c>
      <c r="T459" s="17">
        <f>IF(AND(K459="no",R459&lt;E459, R459&gt;F459,J$2308="yes"),MAX(R459*(1-J$2306),F459)/D459-1,IF(AND(K459="yes",S459&gt;F459, S459&lt;E459,J$2307="yes"),1-MIN(S459*(1+J$2306),E459)/D459,0))</f>
        <v>0</v>
      </c>
      <c r="U459" s="6">
        <f t="shared" si="75"/>
        <v>0</v>
      </c>
      <c r="V459" s="66">
        <f t="shared" si="76"/>
        <v>1.3482428857328537</v>
      </c>
      <c r="W459" s="6">
        <f t="shared" si="77"/>
        <v>-1.0781511882762329E-2</v>
      </c>
      <c r="X459" s="17">
        <f>V459/MAX(V$240:V459)-1</f>
        <v>-1.0781511882762329E-2</v>
      </c>
      <c r="Z459" s="66">
        <f t="shared" si="78"/>
        <v>3.9259409163942913</v>
      </c>
      <c r="AA459" s="6">
        <f t="shared" si="79"/>
        <v>-1.078151188276244E-2</v>
      </c>
      <c r="AB459" s="17">
        <f>Z459/MAX(Z$240:Z459)-1</f>
        <v>-3.3368032231159694E-2</v>
      </c>
    </row>
    <row r="460" spans="1:29" x14ac:dyDescent="0.25">
      <c r="A460" s="18" t="s">
        <v>249</v>
      </c>
      <c r="B460" s="72">
        <v>39783</v>
      </c>
      <c r="C460" s="23">
        <v>1919.48</v>
      </c>
      <c r="D460" s="23">
        <v>1841.45</v>
      </c>
      <c r="E460" s="23">
        <v>1919.48</v>
      </c>
      <c r="F460" s="23">
        <v>1820.53</v>
      </c>
      <c r="G460" s="20">
        <f t="shared" si="70"/>
        <v>1779.3325000000004</v>
      </c>
      <c r="H460" s="20">
        <f t="shared" si="82"/>
        <v>1877.6219999999996</v>
      </c>
      <c r="I460" s="112">
        <f t="shared" si="71"/>
        <v>7.8764087094457924E-2</v>
      </c>
      <c r="J460" s="38" t="str">
        <f t="shared" si="83"/>
        <v>X</v>
      </c>
      <c r="K460" s="17" t="str">
        <f>IF(OR(AND(J459="N",OR(I459&lt;R$2308,AND(I459&gt;R$2306, I459&lt;R$2305))), AND(J459="X", OR(I459&lt;R$2314, AND(I459&lt;R$2311,I459&gt;R$2312)))),"no","yes")</f>
        <v>no</v>
      </c>
      <c r="O460" s="146">
        <f t="shared" si="84"/>
        <v>4.2374215971109797E-2</v>
      </c>
      <c r="P460" s="146">
        <f t="shared" si="85"/>
        <v>-4.2374215971109797E-2</v>
      </c>
      <c r="Q460" s="86">
        <f t="shared" si="74"/>
        <v>1.7999999999999999E-2</v>
      </c>
      <c r="R460" s="39">
        <f>(SUM(C441:C459)+Q460*SUM(C441:C459))/(19-Q460)*(1-J$2305)</f>
        <v>1805.5620619534297</v>
      </c>
      <c r="S460" s="39">
        <f>(SUM(C441:C459)+Q460*SUM(C441:C459))/(19-Q460)*(1+J$2305)</f>
        <v>1805.5620619534297</v>
      </c>
      <c r="T460" s="17">
        <f>IF(AND(K460="no",R460&lt;E460, R460&gt;F460,J$2308="yes"),MAX(R460*(1-J$2306),F460)/D460-1,IF(AND(K460="yes",S460&gt;F460, S460&lt;E460,J$2307="yes"),1-MIN(S460*(1+J$2306),E460)/D460,0))</f>
        <v>0</v>
      </c>
      <c r="U460" s="6">
        <f t="shared" si="75"/>
        <v>0</v>
      </c>
      <c r="V460" s="66">
        <f t="shared" si="76"/>
        <v>1.4053736209544099</v>
      </c>
      <c r="W460" s="6">
        <f t="shared" si="77"/>
        <v>4.2374215971109797E-2</v>
      </c>
      <c r="X460" s="17">
        <f>V460/MAX(V$240:V460)-1</f>
        <v>0</v>
      </c>
      <c r="Y460" s="6">
        <f t="shared" ref="Y460" si="86">V460/V440-1</f>
        <v>0.14167867436419868</v>
      </c>
      <c r="Z460" s="66">
        <f t="shared" si="78"/>
        <v>4.0922995846753993</v>
      </c>
      <c r="AA460" s="6">
        <f t="shared" si="79"/>
        <v>4.2374215971109797E-2</v>
      </c>
      <c r="AB460" s="17">
        <f>Z460/MAX(Z$240:Z460)-1</f>
        <v>0</v>
      </c>
      <c r="AC460" s="6">
        <f t="shared" ref="AC460" si="87">Z460/Z440-1</f>
        <v>2.4802056329906952E-2</v>
      </c>
    </row>
    <row r="461" spans="1:29" x14ac:dyDescent="0.25">
      <c r="A461" s="18" t="s">
        <v>249</v>
      </c>
      <c r="B461" s="72">
        <v>39784</v>
      </c>
      <c r="C461" s="23">
        <v>1957.32</v>
      </c>
      <c r="D461" s="23">
        <v>1919.48</v>
      </c>
      <c r="E461" s="23">
        <v>1973.1</v>
      </c>
      <c r="F461" s="23">
        <v>1868.94</v>
      </c>
      <c r="G461" s="20">
        <f t="shared" si="70"/>
        <v>1801.5235</v>
      </c>
      <c r="H461" s="20">
        <f t="shared" si="82"/>
        <v>1872.9431666666665</v>
      </c>
      <c r="I461" s="112">
        <f t="shared" si="71"/>
        <v>8.6480415048707293E-2</v>
      </c>
      <c r="J461" s="38" t="str">
        <f t="shared" si="83"/>
        <v>X</v>
      </c>
      <c r="K461" s="17" t="str">
        <f>IF(OR(AND(J460="N",OR(I460&lt;R$2308,AND(I460&gt;R$2306, I460&lt;R$2305))), AND(J460="X", OR(I460&lt;R$2314, AND(I460&lt;R$2311,I460&gt;R$2312)))),"no","yes")</f>
        <v>no</v>
      </c>
      <c r="O461" s="146">
        <f t="shared" si="84"/>
        <v>1.9713672452956077E-2</v>
      </c>
      <c r="P461" s="146">
        <f t="shared" si="85"/>
        <v>-1.9713672452956077E-2</v>
      </c>
      <c r="Q461" s="86">
        <f t="shared" si="74"/>
        <v>1.7999999999999999E-2</v>
      </c>
      <c r="R461" s="39">
        <f>(SUM(C442:C460)+Q461*SUM(C442:C460))/(19-Q461)*(1-J$2305)</f>
        <v>1827.3346696870722</v>
      </c>
      <c r="S461" s="39">
        <f>(SUM(C442:C460)+Q461*SUM(C442:C460))/(19-Q461)*(1+J$2305)</f>
        <v>1827.3346696870722</v>
      </c>
      <c r="T461" s="17">
        <f>IF(AND(K461="no",R461&lt;E461, R461&gt;F461,J$2308="yes"),MAX(R461*(1-J$2306),F461)/D461-1,IF(AND(K461="yes",S461&gt;F461, S461&lt;E461,J$2307="yes"),1-MIN(S461*(1+J$2306),E461)/D461,0))</f>
        <v>0</v>
      </c>
      <c r="U461" s="6">
        <f t="shared" si="75"/>
        <v>0</v>
      </c>
      <c r="V461" s="66">
        <f t="shared" si="76"/>
        <v>1.43307869619193</v>
      </c>
      <c r="W461" s="6">
        <f t="shared" si="77"/>
        <v>1.9713672452956077E-2</v>
      </c>
      <c r="X461" s="17">
        <f>V461/MAX(V$240:V461)-1</f>
        <v>0</v>
      </c>
      <c r="Z461" s="66">
        <f t="shared" si="78"/>
        <v>4.1729738382670583</v>
      </c>
      <c r="AA461" s="6">
        <f t="shared" si="79"/>
        <v>1.9713672452956077E-2</v>
      </c>
      <c r="AB461" s="17">
        <f>Z461/MAX(Z$240:Z461)-1</f>
        <v>0</v>
      </c>
    </row>
    <row r="462" spans="1:29" x14ac:dyDescent="0.25">
      <c r="A462" s="18" t="s">
        <v>249</v>
      </c>
      <c r="B462" s="72">
        <v>39785</v>
      </c>
      <c r="C462" s="23">
        <v>2039.93</v>
      </c>
      <c r="D462" s="23">
        <v>1957.32</v>
      </c>
      <c r="E462" s="23">
        <v>2039.93</v>
      </c>
      <c r="F462" s="23">
        <v>1972.17</v>
      </c>
      <c r="G462" s="20">
        <f t="shared" si="70"/>
        <v>1825.3515000000002</v>
      </c>
      <c r="H462" s="20">
        <f t="shared" si="82"/>
        <v>1869.3791666666664</v>
      </c>
      <c r="I462" s="112">
        <f t="shared" si="71"/>
        <v>0.11755461893229868</v>
      </c>
      <c r="J462" s="38" t="str">
        <f t="shared" si="83"/>
        <v>X</v>
      </c>
      <c r="K462" s="17" t="str">
        <f>IF(OR(AND(J461="N",OR(I461&lt;R$2308,AND(I461&gt;R$2306, I461&lt;R$2305))), AND(J461="X", OR(I461&lt;R$2314, AND(I461&lt;R$2311,I461&gt;R$2312)))),"no","yes")</f>
        <v>yes</v>
      </c>
      <c r="O462" s="146">
        <f t="shared" si="84"/>
        <v>4.2205668975946686E-2</v>
      </c>
      <c r="P462" s="146">
        <f t="shared" si="85"/>
        <v>-4.2205668975946686E-2</v>
      </c>
      <c r="Q462" s="86">
        <f t="shared" si="74"/>
        <v>1.7999999999999999E-2</v>
      </c>
      <c r="R462" s="39">
        <f>(SUM(C443:C461)+Q462*SUM(C443:C461))/(19-Q462)*(1-J$2305)</f>
        <v>1848.4621114740285</v>
      </c>
      <c r="S462" s="39">
        <f>(SUM(C443:C461)+Q462*SUM(C443:C461))/(19-Q462)*(1+J$2305)</f>
        <v>1848.4621114740285</v>
      </c>
      <c r="T462" s="17">
        <f>IF(AND(K462="no",R462&lt;E462, R462&gt;F462,J$2308="yes"),MAX(R462*(1-J$2306),F462)/D462-1,IF(AND(K462="yes",S462&gt;F462, S462&lt;E462,J$2307="yes"),1-MIN(S462*(1+J$2306),E462)/D462,0))</f>
        <v>0</v>
      </c>
      <c r="U462" s="6">
        <f t="shared" si="75"/>
        <v>0</v>
      </c>
      <c r="V462" s="66">
        <f t="shared" si="76"/>
        <v>1.43307869619193</v>
      </c>
      <c r="W462" s="6">
        <f t="shared" si="77"/>
        <v>0</v>
      </c>
      <c r="X462" s="17">
        <f>V462/MAX(V$240:V462)-1</f>
        <v>0</v>
      </c>
      <c r="Z462" s="66">
        <f t="shared" si="78"/>
        <v>3.996850685803873</v>
      </c>
      <c r="AA462" s="6">
        <f t="shared" si="79"/>
        <v>-4.2205668975946686E-2</v>
      </c>
      <c r="AB462" s="17">
        <f>Z462/MAX(Z$240:Z462)-1</f>
        <v>-4.2205668975946686E-2</v>
      </c>
    </row>
    <row r="463" spans="1:29" x14ac:dyDescent="0.25">
      <c r="A463" s="18" t="s">
        <v>249</v>
      </c>
      <c r="B463" s="72">
        <v>39786</v>
      </c>
      <c r="C463" s="23">
        <v>2037.72</v>
      </c>
      <c r="D463" s="23">
        <v>2039.93</v>
      </c>
      <c r="E463" s="23">
        <v>2110.67</v>
      </c>
      <c r="F463" s="23">
        <v>2034.64</v>
      </c>
      <c r="G463" s="20">
        <f t="shared" si="70"/>
        <v>1850.4075</v>
      </c>
      <c r="H463" s="20">
        <f t="shared" si="82"/>
        <v>1866.0531666666668</v>
      </c>
      <c r="I463" s="112">
        <f t="shared" si="71"/>
        <v>0.10122770254660129</v>
      </c>
      <c r="J463" s="38" t="str">
        <f t="shared" si="83"/>
        <v>X</v>
      </c>
      <c r="K463" s="17" t="str">
        <f>IF(OR(AND(J462="N",OR(I462&lt;R$2308,AND(I462&gt;R$2306, I462&lt;R$2305))), AND(J462="X", OR(I462&lt;R$2314, AND(I462&lt;R$2311,I462&gt;R$2312)))),"no","yes")</f>
        <v>yes</v>
      </c>
      <c r="O463" s="146">
        <f t="shared" si="84"/>
        <v>-1.0833705078115985E-3</v>
      </c>
      <c r="P463" s="146">
        <f t="shared" si="85"/>
        <v>1.0833705078115985E-3</v>
      </c>
      <c r="Q463" s="86">
        <f t="shared" si="74"/>
        <v>1.7999999999999999E-2</v>
      </c>
      <c r="R463" s="39">
        <f>(SUM(C444:C462)+Q463*SUM(C444:C462))/(19-Q463)*(1-J$2305)</f>
        <v>1875.455575808661</v>
      </c>
      <c r="S463" s="39">
        <f>(SUM(C444:C462)+Q463*SUM(C444:C462))/(19-Q463)*(1+J$2305)</f>
        <v>1875.455575808661</v>
      </c>
      <c r="T463" s="17">
        <f>IF(AND(K463="no",R463&lt;E463, R463&gt;F463,J$2308="yes"),MAX(R463*(1-J$2306),F463)/D463-1,IF(AND(K463="yes",S463&gt;F463, S463&lt;E463,J$2307="yes"),1-MIN(S463*(1+J$2306),E463)/D463,0))</f>
        <v>0</v>
      </c>
      <c r="U463" s="6">
        <f t="shared" si="75"/>
        <v>0</v>
      </c>
      <c r="V463" s="66">
        <f t="shared" si="76"/>
        <v>1.43307869619193</v>
      </c>
      <c r="W463" s="6">
        <f t="shared" si="77"/>
        <v>0</v>
      </c>
      <c r="X463" s="17">
        <f>V463/MAX(V$240:V463)-1</f>
        <v>0</v>
      </c>
      <c r="Z463" s="66">
        <f t="shared" si="78"/>
        <v>4.0011807559609993</v>
      </c>
      <c r="AA463" s="6">
        <f t="shared" si="79"/>
        <v>1.0833705078114875E-3</v>
      </c>
      <c r="AB463" s="17">
        <f>Z463/MAX(Z$240:Z463)-1</f>
        <v>-4.1168022845166186E-2</v>
      </c>
    </row>
    <row r="464" spans="1:29" x14ac:dyDescent="0.25">
      <c r="A464" s="18" t="s">
        <v>249</v>
      </c>
      <c r="B464" s="72">
        <v>39787</v>
      </c>
      <c r="C464" s="23">
        <v>2098.66</v>
      </c>
      <c r="D464" s="23">
        <v>2037.72</v>
      </c>
      <c r="E464" s="23">
        <v>2098.66</v>
      </c>
      <c r="F464" s="23">
        <v>2020.55</v>
      </c>
      <c r="G464" s="20">
        <f t="shared" si="70"/>
        <v>1877.2794999999999</v>
      </c>
      <c r="H464" s="20">
        <f t="shared" si="82"/>
        <v>1863.4526666666668</v>
      </c>
      <c r="I464" s="112">
        <f t="shared" si="71"/>
        <v>0.11792623314748818</v>
      </c>
      <c r="J464" s="38" t="str">
        <f t="shared" si="83"/>
        <v>N</v>
      </c>
      <c r="K464" s="17" t="str">
        <f>IF(OR(AND(J463="N",OR(I463&lt;R$2308,AND(I463&gt;R$2306, I463&lt;R$2305))), AND(J463="X", OR(I463&lt;R$2314, AND(I463&lt;R$2311,I463&gt;R$2312)))),"no","yes")</f>
        <v>yes</v>
      </c>
      <c r="O464" s="146">
        <f t="shared" si="84"/>
        <v>2.9905973342755576E-2</v>
      </c>
      <c r="P464" s="146">
        <f t="shared" si="85"/>
        <v>-2.9905973342755576E-2</v>
      </c>
      <c r="Q464" s="86">
        <f t="shared" si="74"/>
        <v>8.9999999999999993E-3</v>
      </c>
      <c r="R464" s="39">
        <f>(SUM(C445:C463)+Q464*SUM(C445:C463))/(19-Q464)*(1-J$2305)</f>
        <v>1883.3106403033016</v>
      </c>
      <c r="S464" s="39">
        <f>(SUM(C445:C463)+Q464*SUM(C445:C463))/(19-Q464)*(1+J$2305)</f>
        <v>1883.3106403033016</v>
      </c>
      <c r="T464" s="17">
        <f>IF(AND(K464="no",R464&lt;E464, R464&gt;F464,J$2308="yes"),MAX(R464*(1-J$2306),F464)/D464-1,IF(AND(K464="yes",S464&gt;F464, S464&lt;E464,J$2307="yes"),1-MIN(S464*(1+J$2306),E464)/D464,0))</f>
        <v>0</v>
      </c>
      <c r="U464" s="6">
        <f t="shared" si="75"/>
        <v>0</v>
      </c>
      <c r="V464" s="66">
        <f t="shared" si="76"/>
        <v>1.43307869619193</v>
      </c>
      <c r="W464" s="6">
        <f t="shared" si="77"/>
        <v>0</v>
      </c>
      <c r="X464" s="17">
        <f>V464/MAX(V$240:V464)-1</f>
        <v>0</v>
      </c>
      <c r="Z464" s="66">
        <f t="shared" si="78"/>
        <v>3.8815215509336829</v>
      </c>
      <c r="AA464" s="6">
        <f t="shared" si="79"/>
        <v>-2.9905973342755576E-2</v>
      </c>
      <c r="AB464" s="17">
        <f>Z464/MAX(Z$240:Z464)-1</f>
        <v>-6.98428263941403E-2</v>
      </c>
    </row>
    <row r="465" spans="1:29" x14ac:dyDescent="0.25">
      <c r="A465" s="18" t="s">
        <v>249</v>
      </c>
      <c r="B465" s="72">
        <v>39790</v>
      </c>
      <c r="C465" s="23">
        <v>2190.5300000000002</v>
      </c>
      <c r="D465" s="23">
        <v>2098.66</v>
      </c>
      <c r="E465" s="23">
        <v>2190.5300000000002</v>
      </c>
      <c r="F465" s="23">
        <v>2120.54</v>
      </c>
      <c r="G465" s="20">
        <f t="shared" si="70"/>
        <v>1902.9919999999997</v>
      </c>
      <c r="H465" s="20">
        <f t="shared" si="82"/>
        <v>1864.1491666666666</v>
      </c>
      <c r="I465" s="112">
        <f t="shared" si="71"/>
        <v>0.1510978501223339</v>
      </c>
      <c r="J465" s="38" t="str">
        <f t="shared" si="83"/>
        <v>N</v>
      </c>
      <c r="K465" s="17" t="str">
        <f>IF(OR(AND(J464="N",OR(I464&lt;R$2308,AND(I464&gt;R$2306, I464&lt;R$2305))), AND(J464="X", OR(I464&lt;R$2314, AND(I464&lt;R$2311,I464&gt;R$2312)))),"no","yes")</f>
        <v>no</v>
      </c>
      <c r="O465" s="146">
        <f t="shared" si="84"/>
        <v>4.3775552018907371E-2</v>
      </c>
      <c r="P465" s="146">
        <f t="shared" si="85"/>
        <v>-4.3775552018907371E-2</v>
      </c>
      <c r="Q465" s="86">
        <f t="shared" si="74"/>
        <v>8.9999999999999993E-3</v>
      </c>
      <c r="R465" s="39">
        <f>(SUM(C446:C464)+Q465*SUM(C446:C464))/(19-Q465)*(1-J$2305)</f>
        <v>1905.7518714127746</v>
      </c>
      <c r="S465" s="39">
        <f>(SUM(C446:C464)+Q465*SUM(C446:C464))/(19-Q465)*(1+J$2305)</f>
        <v>1905.7518714127746</v>
      </c>
      <c r="T465" s="17">
        <f>IF(AND(K465="no",R465&lt;E465, R465&gt;F465,J$2308="yes"),MAX(R465*(1-J$2306),F465)/D465-1,IF(AND(K465="yes",S465&gt;F465, S465&lt;E465,J$2307="yes"),1-MIN(S465*(1+J$2306),E465)/D465,0))</f>
        <v>0</v>
      </c>
      <c r="U465" s="6">
        <f t="shared" si="75"/>
        <v>0</v>
      </c>
      <c r="V465" s="66">
        <f t="shared" si="76"/>
        <v>1.4958125072042678</v>
      </c>
      <c r="W465" s="6">
        <f t="shared" si="77"/>
        <v>4.3775552018907371E-2</v>
      </c>
      <c r="X465" s="17">
        <f>V465/MAX(V$240:V465)-1</f>
        <v>0</v>
      </c>
      <c r="Z465" s="66">
        <f t="shared" si="78"/>
        <v>4.0514372994990904</v>
      </c>
      <c r="AA465" s="6">
        <f t="shared" si="79"/>
        <v>4.3775552018907371E-2</v>
      </c>
      <c r="AB465" s="17">
        <f>Z465/MAX(Z$240:Z465)-1</f>
        <v>-2.9124682655197076E-2</v>
      </c>
    </row>
    <row r="466" spans="1:29" x14ac:dyDescent="0.25">
      <c r="A466" s="18" t="s">
        <v>249</v>
      </c>
      <c r="B466" s="72">
        <v>39791</v>
      </c>
      <c r="C466" s="23">
        <v>2134.58</v>
      </c>
      <c r="D466" s="23">
        <v>2190.5300000000002</v>
      </c>
      <c r="E466" s="23">
        <v>2196.0300000000002</v>
      </c>
      <c r="F466" s="23">
        <v>2123.9299999999998</v>
      </c>
      <c r="G466" s="20">
        <f t="shared" si="70"/>
        <v>1926.5785000000003</v>
      </c>
      <c r="H466" s="20">
        <f t="shared" si="82"/>
        <v>1865.7273333333333</v>
      </c>
      <c r="I466" s="112">
        <f t="shared" si="71"/>
        <v>0.10796419663148926</v>
      </c>
      <c r="J466" s="38" t="str">
        <f t="shared" si="83"/>
        <v>N</v>
      </c>
      <c r="K466" s="17" t="str">
        <f>IF(OR(AND(J465="N",OR(I465&lt;R$2308,AND(I465&gt;R$2306, I465&lt;R$2305))), AND(J465="X", OR(I465&lt;R$2314, AND(I465&lt;R$2311,I465&gt;R$2312)))),"no","yes")</f>
        <v>yes</v>
      </c>
      <c r="O466" s="146">
        <f t="shared" si="84"/>
        <v>-2.5541763865365996E-2</v>
      </c>
      <c r="P466" s="146">
        <f t="shared" si="85"/>
        <v>2.5541763865365996E-2</v>
      </c>
      <c r="Q466" s="86">
        <f t="shared" si="74"/>
        <v>8.9999999999999993E-3</v>
      </c>
      <c r="R466" s="39">
        <f>(SUM(C447:C465)+Q466*SUM(C447:C465))/(19-Q466)*(1-J$2305)</f>
        <v>1933.7877368227059</v>
      </c>
      <c r="S466" s="39">
        <f>(SUM(C447:C465)+Q466*SUM(C447:C465))/(19-Q466)*(1+J$2305)</f>
        <v>1933.7877368227059</v>
      </c>
      <c r="T466" s="17">
        <f>IF(AND(K466="no",R466&lt;E466, R466&gt;F466,J$2308="yes"),MAX(R466*(1-J$2306),F466)/D466-1,IF(AND(K466="yes",S466&gt;F466, S466&lt;E466,J$2307="yes"),1-MIN(S466*(1+J$2306),E466)/D466,0))</f>
        <v>0</v>
      </c>
      <c r="U466" s="6">
        <f t="shared" si="75"/>
        <v>0</v>
      </c>
      <c r="V466" s="66">
        <f t="shared" si="76"/>
        <v>1.4958125072042678</v>
      </c>
      <c r="W466" s="6">
        <f t="shared" si="77"/>
        <v>0</v>
      </c>
      <c r="X466" s="17">
        <f>V466/MAX(V$240:V466)-1</f>
        <v>0</v>
      </c>
      <c r="Z466" s="66">
        <f t="shared" si="78"/>
        <v>4.1549181543182323</v>
      </c>
      <c r="AA466" s="6">
        <f t="shared" si="79"/>
        <v>2.5541763865366107E-2</v>
      </c>
      <c r="AB466" s="17">
        <f>Z466/MAX(Z$240:Z466)-1</f>
        <v>-4.3268145568639005E-3</v>
      </c>
    </row>
    <row r="467" spans="1:29" x14ac:dyDescent="0.25">
      <c r="A467" s="18" t="s">
        <v>249</v>
      </c>
      <c r="B467" s="72">
        <v>39792</v>
      </c>
      <c r="C467" s="23">
        <v>2195.7399999999998</v>
      </c>
      <c r="D467" s="23">
        <v>2134.58</v>
      </c>
      <c r="E467" s="23">
        <v>2199.7800000000002</v>
      </c>
      <c r="F467" s="23">
        <v>2113.14</v>
      </c>
      <c r="G467" s="20">
        <f t="shared" si="70"/>
        <v>1951.154</v>
      </c>
      <c r="H467" s="20">
        <f t="shared" si="82"/>
        <v>1868.0303333333334</v>
      </c>
      <c r="I467" s="112">
        <f t="shared" si="71"/>
        <v>0.12535453377847161</v>
      </c>
      <c r="J467" s="38" t="str">
        <f t="shared" si="83"/>
        <v>N</v>
      </c>
      <c r="K467" s="17" t="str">
        <f>IF(OR(AND(J466="N",OR(I466&lt;R$2308,AND(I466&gt;R$2306, I466&lt;R$2305))), AND(J466="X", OR(I466&lt;R$2314, AND(I466&lt;R$2311,I466&gt;R$2312)))),"no","yes")</f>
        <v>no</v>
      </c>
      <c r="O467" s="146">
        <f t="shared" si="84"/>
        <v>2.8652006483711023E-2</v>
      </c>
      <c r="P467" s="146">
        <f t="shared" si="85"/>
        <v>-2.8652006483711023E-2</v>
      </c>
      <c r="Q467" s="86">
        <f t="shared" si="74"/>
        <v>8.9999999999999993E-3</v>
      </c>
      <c r="R467" s="39">
        <f>(SUM(C448:C466)+Q467*SUM(C448:C466))/(19-Q467)*(1-J$2305)</f>
        <v>1956.6524174609028</v>
      </c>
      <c r="S467" s="39">
        <f>(SUM(C448:C466)+Q467*SUM(C448:C466))/(19-Q467)*(1+J$2305)</f>
        <v>1956.6524174609028</v>
      </c>
      <c r="T467" s="17">
        <f>IF(AND(K467="no",R467&lt;E467, R467&gt;F467,J$2308="yes"),MAX(R467*(1-J$2306),F467)/D467-1,IF(AND(K467="yes",S467&gt;F467, S467&lt;E467,J$2307="yes"),1-MIN(S467*(1+J$2306),E467)/D467,0))</f>
        <v>0</v>
      </c>
      <c r="U467" s="6">
        <f t="shared" si="75"/>
        <v>0</v>
      </c>
      <c r="V467" s="66">
        <f t="shared" si="76"/>
        <v>1.5386705368591005</v>
      </c>
      <c r="W467" s="6">
        <f t="shared" si="77"/>
        <v>2.8652006483711023E-2</v>
      </c>
      <c r="X467" s="17">
        <f>V467/MAX(V$240:V467)-1</f>
        <v>0</v>
      </c>
      <c r="Z467" s="66">
        <f t="shared" si="78"/>
        <v>4.2739648962150465</v>
      </c>
      <c r="AA467" s="6">
        <f t="shared" si="79"/>
        <v>2.8652006483711023E-2</v>
      </c>
      <c r="AB467" s="17">
        <f>Z467/MAX(Z$240:Z467)-1</f>
        <v>0</v>
      </c>
    </row>
    <row r="468" spans="1:29" x14ac:dyDescent="0.25">
      <c r="A468" s="18" t="s">
        <v>249</v>
      </c>
      <c r="B468" s="72">
        <v>39793</v>
      </c>
      <c r="C468" s="23">
        <v>2127.1799999999998</v>
      </c>
      <c r="D468" s="23">
        <v>2195.7399999999998</v>
      </c>
      <c r="E468" s="23">
        <v>2203.29</v>
      </c>
      <c r="F468" s="23">
        <v>2125.85</v>
      </c>
      <c r="G468" s="20">
        <f t="shared" si="70"/>
        <v>1968.288</v>
      </c>
      <c r="H468" s="20">
        <f t="shared" si="82"/>
        <v>1868.9364999999998</v>
      </c>
      <c r="I468" s="112">
        <f t="shared" si="71"/>
        <v>8.0725991318343571E-2</v>
      </c>
      <c r="J468" s="38" t="str">
        <f t="shared" si="83"/>
        <v>N</v>
      </c>
      <c r="K468" s="17" t="str">
        <f>IF(OR(AND(J467="N",OR(I467&lt;R$2308,AND(I467&gt;R$2306, I467&lt;R$2305))), AND(J467="X", OR(I467&lt;R$2314, AND(I467&lt;R$2311,I467&gt;R$2312)))),"no","yes")</f>
        <v>yes</v>
      </c>
      <c r="O468" s="146">
        <f t="shared" si="84"/>
        <v>-3.122409757075062E-2</v>
      </c>
      <c r="P468" s="146">
        <f t="shared" si="85"/>
        <v>3.122409757075062E-2</v>
      </c>
      <c r="Q468" s="86">
        <f t="shared" si="74"/>
        <v>8.9999999999999993E-3</v>
      </c>
      <c r="R468" s="39">
        <f>(SUM(C449:C467)+Q468*SUM(C449:C467))/(19-Q468)*(1-J$2305)</f>
        <v>1978.5017755779054</v>
      </c>
      <c r="S468" s="39">
        <f>(SUM(C449:C467)+Q468*SUM(C449:C467))/(19-Q468)*(1+J$2305)</f>
        <v>1978.5017755779054</v>
      </c>
      <c r="T468" s="17">
        <f>IF(AND(K468="no",R468&lt;E468, R468&gt;F468,J$2308="yes"),MAX(R468*(1-J$2306),F468)/D468-1,IF(AND(K468="yes",S468&gt;F468, S468&lt;E468,J$2307="yes"),1-MIN(S468*(1+J$2306),E468)/D468,0))</f>
        <v>0</v>
      </c>
      <c r="U468" s="6">
        <f t="shared" si="75"/>
        <v>0</v>
      </c>
      <c r="V468" s="66">
        <f t="shared" si="76"/>
        <v>1.5386705368591005</v>
      </c>
      <c r="W468" s="6">
        <f t="shared" si="77"/>
        <v>0</v>
      </c>
      <c r="X468" s="17">
        <f>V468/MAX(V$240:V468)-1</f>
        <v>0</v>
      </c>
      <c r="Y468" s="14"/>
      <c r="Z468" s="66">
        <f t="shared" si="78"/>
        <v>4.4074155931484276</v>
      </c>
      <c r="AA468" s="6">
        <f t="shared" si="79"/>
        <v>3.1224097570750509E-2</v>
      </c>
      <c r="AB468" s="17">
        <f>Z468/MAX(Z$240:Z468)-1</f>
        <v>0</v>
      </c>
      <c r="AC468" s="14"/>
    </row>
    <row r="469" spans="1:29" x14ac:dyDescent="0.25">
      <c r="A469" s="18" t="s">
        <v>249</v>
      </c>
      <c r="B469" s="72">
        <v>39794</v>
      </c>
      <c r="C469" s="23">
        <v>2031.99</v>
      </c>
      <c r="D469" s="23">
        <v>2127.1799999999998</v>
      </c>
      <c r="E469" s="23">
        <v>2118.59</v>
      </c>
      <c r="F469" s="23">
        <v>2001.18</v>
      </c>
      <c r="G469" s="20">
        <f t="shared" si="70"/>
        <v>1976.5129999999997</v>
      </c>
      <c r="H469" s="20">
        <f t="shared" si="82"/>
        <v>1868.8988333333334</v>
      </c>
      <c r="I469" s="112">
        <f t="shared" si="71"/>
        <v>2.806811794306463E-2</v>
      </c>
      <c r="J469" s="38" t="str">
        <f t="shared" si="83"/>
        <v>N</v>
      </c>
      <c r="K469" s="17" t="str">
        <f>IF(OR(AND(J468="N",OR(I468&lt;R$2308,AND(I468&gt;R$2306, I468&lt;R$2305))), AND(J468="X", OR(I468&lt;R$2314, AND(I468&lt;R$2311,I468&gt;R$2312)))),"no","yes")</f>
        <v>no</v>
      </c>
      <c r="O469" s="146">
        <f t="shared" si="84"/>
        <v>-4.4749386511719669E-2</v>
      </c>
      <c r="P469" s="146">
        <f t="shared" si="85"/>
        <v>4.4749386511719669E-2</v>
      </c>
      <c r="Q469" s="86">
        <f t="shared" si="74"/>
        <v>8.9999999999999993E-3</v>
      </c>
      <c r="R469" s="39">
        <f>(SUM(C450:C468)+Q469*SUM(C450:C468))/(19-Q469)*(1-J$2305)</f>
        <v>1992.2992169975248</v>
      </c>
      <c r="S469" s="39">
        <f>(SUM(C450:C468)+Q469*SUM(C450:C468))/(19-Q469)*(1+J$2305)</f>
        <v>1992.2992169975248</v>
      </c>
      <c r="T469" s="17">
        <f>IF(AND(K469="no",R469&lt;E469, R469&gt;F469,J$2308="yes"),MAX(R469*(1-J$2306),F469)/D469-1,IF(AND(K469="yes",S469&gt;F469, S469&lt;E469,J$2307="yes"),1-MIN(S469*(1+J$2306),E469)/D469,0))</f>
        <v>0</v>
      </c>
      <c r="U469" s="6">
        <f t="shared" si="75"/>
        <v>0</v>
      </c>
      <c r="V469" s="66">
        <f t="shared" si="76"/>
        <v>1.4698159742909973</v>
      </c>
      <c r="W469" s="6">
        <f t="shared" si="77"/>
        <v>-4.474938651171978E-2</v>
      </c>
      <c r="X469" s="17">
        <f>V469/MAX(V$240:V469)-1</f>
        <v>-4.474938651171978E-2</v>
      </c>
      <c r="Z469" s="66">
        <f t="shared" si="78"/>
        <v>4.2101864492528485</v>
      </c>
      <c r="AA469" s="6">
        <f t="shared" si="79"/>
        <v>-4.4749386511719669E-2</v>
      </c>
      <c r="AB469" s="17">
        <f>Z469/MAX(Z$240:Z469)-1</f>
        <v>-4.4749386511719669E-2</v>
      </c>
    </row>
    <row r="470" spans="1:29" x14ac:dyDescent="0.25">
      <c r="A470" s="18" t="s">
        <v>249</v>
      </c>
      <c r="B470" s="72">
        <v>39797</v>
      </c>
      <c r="C470" s="23">
        <v>2073.0300000000002</v>
      </c>
      <c r="D470" s="23">
        <v>2031.99</v>
      </c>
      <c r="E470" s="23">
        <v>2082.77</v>
      </c>
      <c r="F470" s="23">
        <v>2021.05</v>
      </c>
      <c r="G470" s="20">
        <f t="shared" si="70"/>
        <v>1982.2109999999998</v>
      </c>
      <c r="H470" s="20">
        <f t="shared" si="82"/>
        <v>1869.4716666666668</v>
      </c>
      <c r="I470" s="112">
        <f t="shared" si="71"/>
        <v>4.581701947976291E-2</v>
      </c>
      <c r="J470" s="38" t="str">
        <f t="shared" si="83"/>
        <v>N</v>
      </c>
      <c r="K470" s="17" t="str">
        <f>IF(OR(AND(J469="N",OR(I469&lt;R$2308,AND(I469&gt;R$2306, I469&lt;R$2305))), AND(J469="X", OR(I469&lt;R$2314, AND(I469&lt;R$2311,I469&gt;R$2312)))),"no","yes")</f>
        <v>no</v>
      </c>
      <c r="O470" s="146">
        <f t="shared" si="84"/>
        <v>2.0196949788138907E-2</v>
      </c>
      <c r="P470" s="146">
        <f t="shared" si="85"/>
        <v>-2.0196949788138907E-2</v>
      </c>
      <c r="Q470" s="86">
        <f t="shared" si="74"/>
        <v>8.9999999999999993E-3</v>
      </c>
      <c r="R470" s="39">
        <f>(SUM(C451:C469)+Q470*SUM(C451:C469))/(19-Q470)*(1-J$2305)</f>
        <v>1996.1734879679846</v>
      </c>
      <c r="S470" s="39">
        <f>(SUM(C451:C469)+Q470*SUM(C451:C469))/(19-Q470)*(1+J$2305)</f>
        <v>1996.1734879679846</v>
      </c>
      <c r="T470" s="17">
        <f>IF(AND(K470="no",R470&lt;E470, R470&gt;F470,J$2308="yes"),MAX(R470*(1-J$2306),F470)/D470-1,IF(AND(K470="yes",S470&gt;F470, S470&lt;E470,J$2307="yes"),1-MIN(S470*(1+J$2306),E470)/D470,0))</f>
        <v>0</v>
      </c>
      <c r="U470" s="6">
        <f t="shared" si="75"/>
        <v>0</v>
      </c>
      <c r="V470" s="66">
        <f t="shared" si="76"/>
        <v>1.499501773721557</v>
      </c>
      <c r="W470" s="6">
        <f t="shared" si="77"/>
        <v>2.0196949788138907E-2</v>
      </c>
      <c r="X470" s="17">
        <f>V470/MAX(V$240:V470)-1</f>
        <v>-2.5456237836008033E-2</v>
      </c>
      <c r="Z470" s="66">
        <f t="shared" si="78"/>
        <v>4.2952193735671109</v>
      </c>
      <c r="AA470" s="6">
        <f t="shared" si="79"/>
        <v>2.0196949788138907E-2</v>
      </c>
      <c r="AB470" s="17">
        <f>Z470/MAX(Z$240:Z470)-1</f>
        <v>-2.5456237836008033E-2</v>
      </c>
    </row>
    <row r="471" spans="1:29" x14ac:dyDescent="0.25">
      <c r="A471" s="18" t="s">
        <v>249</v>
      </c>
      <c r="B471" s="72">
        <v>39798</v>
      </c>
      <c r="C471" s="23">
        <v>2110.2399999999998</v>
      </c>
      <c r="D471" s="23">
        <v>2073.0300000000002</v>
      </c>
      <c r="E471" s="23">
        <v>2110.5700000000002</v>
      </c>
      <c r="F471" s="23">
        <v>2008.41</v>
      </c>
      <c r="G471" s="20">
        <f t="shared" si="70"/>
        <v>1996.9085</v>
      </c>
      <c r="H471" s="20">
        <f t="shared" si="82"/>
        <v>1871.4180000000001</v>
      </c>
      <c r="I471" s="112">
        <f t="shared" si="71"/>
        <v>5.6753476686588256E-2</v>
      </c>
      <c r="J471" s="38" t="str">
        <f t="shared" si="83"/>
        <v>N</v>
      </c>
      <c r="K471" s="17" t="str">
        <f>IF(OR(AND(J470="N",OR(I470&lt;R$2308,AND(I470&gt;R$2306, I470&lt;R$2305))), AND(J470="X", OR(I470&lt;R$2314, AND(I470&lt;R$2311,I470&gt;R$2312)))),"no","yes")</f>
        <v>no</v>
      </c>
      <c r="O471" s="146">
        <f t="shared" si="84"/>
        <v>1.7949571400317277E-2</v>
      </c>
      <c r="P471" s="146">
        <f t="shared" si="85"/>
        <v>-1.7949571400317277E-2</v>
      </c>
      <c r="Q471" s="86">
        <f t="shared" si="74"/>
        <v>8.9999999999999993E-3</v>
      </c>
      <c r="R471" s="39">
        <f>(SUM(C452:C470)+Q471*SUM(C452:C470))/(19-Q471)*(1-J$2305)</f>
        <v>2009.8141946185037</v>
      </c>
      <c r="S471" s="39">
        <f>(SUM(C452:C470)+Q471*SUM(C452:C470))/(19-Q471)*(1+J$2305)</f>
        <v>2009.8141946185037</v>
      </c>
      <c r="T471" s="17">
        <f>IF(AND(K471="no",R471&lt;E471, R471&gt;F471,J$2308="yes"),MAX(R471*(1-J$2306),F471)/D471-1,IF(AND(K471="yes",S471&gt;F471, S471&lt;E471,J$2307="yes"),1-MIN(S471*(1+J$2306),E471)/D471,0))</f>
        <v>-3.0494399686206375E-2</v>
      </c>
      <c r="U471" s="6">
        <f t="shared" si="75"/>
        <v>-4.8443971086523652E-2</v>
      </c>
      <c r="V471" s="66">
        <f t="shared" si="76"/>
        <v>1.4537753673035165</v>
      </c>
      <c r="W471" s="6">
        <f t="shared" si="77"/>
        <v>-3.0494399686206375E-2</v>
      </c>
      <c r="X471" s="17">
        <f>V471/MAX(V$240:V471)-1</f>
        <v>-5.5174364831136025E-2</v>
      </c>
      <c r="Z471" s="66">
        <f t="shared" si="78"/>
        <v>4.1642392372496184</v>
      </c>
      <c r="AA471" s="6">
        <f t="shared" si="79"/>
        <v>-3.0494399686206375E-2</v>
      </c>
      <c r="AB471" s="17">
        <f>Z471/MAX(Z$240:Z471)-1</f>
        <v>-5.5174364831136025E-2</v>
      </c>
    </row>
    <row r="472" spans="1:29" x14ac:dyDescent="0.25">
      <c r="A472" s="18" t="s">
        <v>249</v>
      </c>
      <c r="B472" s="72">
        <v>39799</v>
      </c>
      <c r="C472" s="23">
        <v>2136.31</v>
      </c>
      <c r="D472" s="23">
        <v>2110.2399999999998</v>
      </c>
      <c r="E472" s="23">
        <v>2164.59</v>
      </c>
      <c r="F472" s="23">
        <v>2110.06</v>
      </c>
      <c r="G472" s="20">
        <f t="shared" si="70"/>
        <v>2006.5074999999997</v>
      </c>
      <c r="H472" s="20">
        <f t="shared" si="82"/>
        <v>1874.4224999999999</v>
      </c>
      <c r="I472" s="112">
        <f t="shared" si="71"/>
        <v>6.469076243173788E-2</v>
      </c>
      <c r="J472" s="38" t="str">
        <f t="shared" si="83"/>
        <v>N</v>
      </c>
      <c r="K472" s="17" t="str">
        <f>IF(OR(AND(J471="N",OR(I471&lt;R$2308,AND(I471&gt;R$2306, I471&lt;R$2305))), AND(J471="X", OR(I471&lt;R$2314, AND(I471&lt;R$2311,I471&gt;R$2312)))),"no","yes")</f>
        <v>no</v>
      </c>
      <c r="O472" s="146">
        <f t="shared" si="84"/>
        <v>1.2354045037531458E-2</v>
      </c>
      <c r="P472" s="146">
        <f t="shared" si="85"/>
        <v>-1.2354045037531458E-2</v>
      </c>
      <c r="Q472" s="86">
        <f t="shared" si="74"/>
        <v>8.9999999999999993E-3</v>
      </c>
      <c r="R472" s="39">
        <f>(SUM(C453:C471)+Q472*SUM(C453:C471))/(19-Q472)*(1-J$2305)</f>
        <v>2018.6290642936128</v>
      </c>
      <c r="S472" s="39">
        <f>(SUM(C453:C471)+Q472*SUM(C453:C471))/(19-Q472)*(1+J$2305)</f>
        <v>2018.6290642936128</v>
      </c>
      <c r="T472" s="17">
        <f>IF(AND(K472="no",R472&lt;E472, R472&gt;F472,J$2308="yes"),MAX(R472*(1-J$2306),F472)/D472-1,IF(AND(K472="yes",S472&gt;F472, S472&lt;E472,J$2307="yes"),1-MIN(S472*(1+J$2306),E472)/D472,0))</f>
        <v>0</v>
      </c>
      <c r="U472" s="6">
        <f t="shared" si="75"/>
        <v>0</v>
      </c>
      <c r="V472" s="66">
        <f t="shared" si="76"/>
        <v>1.471735373665638</v>
      </c>
      <c r="W472" s="6">
        <f t="shared" si="77"/>
        <v>1.2354045037531458E-2</v>
      </c>
      <c r="X472" s="17">
        <f>V472/MAX(V$240:V472)-1</f>
        <v>-4.3501946381645618E-2</v>
      </c>
      <c r="Z472" s="66">
        <f t="shared" si="78"/>
        <v>4.2156844363336559</v>
      </c>
      <c r="AA472" s="6">
        <f t="shared" si="79"/>
        <v>1.2354045037531458E-2</v>
      </c>
      <c r="AB472" s="17">
        <f>Z472/MAX(Z$240:Z472)-1</f>
        <v>-4.3501946381645618E-2</v>
      </c>
    </row>
    <row r="473" spans="1:29" x14ac:dyDescent="0.25">
      <c r="A473" s="18" t="s">
        <v>249</v>
      </c>
      <c r="B473" s="72">
        <v>39800</v>
      </c>
      <c r="C473" s="23">
        <v>2175.36</v>
      </c>
      <c r="D473" s="23">
        <v>2136.31</v>
      </c>
      <c r="E473" s="23">
        <v>2176.46</v>
      </c>
      <c r="F473" s="23">
        <v>2118.3000000000002</v>
      </c>
      <c r="G473" s="20">
        <f t="shared" si="70"/>
        <v>2017.8415</v>
      </c>
      <c r="H473" s="20">
        <f t="shared" si="82"/>
        <v>1879.0231666666666</v>
      </c>
      <c r="I473" s="112">
        <f t="shared" si="71"/>
        <v>7.8062870646678606E-2</v>
      </c>
      <c r="J473" s="38" t="str">
        <f t="shared" si="83"/>
        <v>N</v>
      </c>
      <c r="K473" s="17" t="str">
        <f>IF(OR(AND(J472="N",OR(I472&lt;R$2308,AND(I472&gt;R$2306, I472&lt;R$2305))), AND(J472="X", OR(I472&lt;R$2314, AND(I472&lt;R$2311,I472&gt;R$2312)))),"no","yes")</f>
        <v>no</v>
      </c>
      <c r="O473" s="146">
        <f t="shared" si="84"/>
        <v>1.8279182328407417E-2</v>
      </c>
      <c r="P473" s="146">
        <f t="shared" si="85"/>
        <v>-1.8279182328407417E-2</v>
      </c>
      <c r="Q473" s="86">
        <f t="shared" si="74"/>
        <v>8.9999999999999993E-3</v>
      </c>
      <c r="R473" s="39">
        <f>(SUM(C454:C472)+Q473*SUM(C454:C472))/(19-Q473)*(1-J$2305)</f>
        <v>2028.5979269127481</v>
      </c>
      <c r="S473" s="39">
        <f>(SUM(C454:C472)+Q473*SUM(C454:C472))/(19-Q473)*(1+J$2305)</f>
        <v>2028.5979269127481</v>
      </c>
      <c r="T473" s="17">
        <f>IF(AND(K473="no",R473&lt;E473, R473&gt;F473,J$2308="yes"),MAX(R473*(1-J$2306),F473)/D473-1,IF(AND(K473="yes",S473&gt;F473, S473&lt;E473,J$2307="yes"),1-MIN(S473*(1+J$2306),E473)/D473,0))</f>
        <v>0</v>
      </c>
      <c r="U473" s="6">
        <f t="shared" si="75"/>
        <v>0</v>
      </c>
      <c r="V473" s="66">
        <f t="shared" si="76"/>
        <v>1.498637492900039</v>
      </c>
      <c r="W473" s="6">
        <f t="shared" si="77"/>
        <v>1.8279182328407417E-2</v>
      </c>
      <c r="X473" s="17">
        <f>V473/MAX(V$240:V473)-1</f>
        <v>-2.60179440627889E-2</v>
      </c>
      <c r="Z473" s="66">
        <f t="shared" si="78"/>
        <v>4.2927437007844285</v>
      </c>
      <c r="AA473" s="6">
        <f t="shared" si="79"/>
        <v>1.8279182328407417E-2</v>
      </c>
      <c r="AB473" s="17">
        <f>Z473/MAX(Z$240:Z473)-1</f>
        <v>-2.60179440627889E-2</v>
      </c>
    </row>
    <row r="474" spans="1:29" x14ac:dyDescent="0.25">
      <c r="A474" s="18" t="s">
        <v>249</v>
      </c>
      <c r="B474" s="72">
        <v>39801</v>
      </c>
      <c r="C474" s="23">
        <v>2194.9899999999998</v>
      </c>
      <c r="D474" s="23">
        <v>2175.36</v>
      </c>
      <c r="E474" s="23">
        <v>2216.89</v>
      </c>
      <c r="F474" s="23">
        <v>2169.87</v>
      </c>
      <c r="G474" s="20">
        <f t="shared" si="70"/>
        <v>2031.539</v>
      </c>
      <c r="H474" s="20">
        <f t="shared" si="82"/>
        <v>1880.8258333333333</v>
      </c>
      <c r="I474" s="112">
        <f t="shared" si="71"/>
        <v>8.0456737478335372E-2</v>
      </c>
      <c r="J474" s="38" t="str">
        <f t="shared" si="83"/>
        <v>N</v>
      </c>
      <c r="K474" s="17" t="str">
        <f>IF(OR(AND(J473="N",OR(I473&lt;R$2308,AND(I473&gt;R$2306, I473&lt;R$2305))), AND(J473="X", OR(I473&lt;R$2314, AND(I473&lt;R$2311,I473&gt;R$2312)))),"no","yes")</f>
        <v>no</v>
      </c>
      <c r="O474" s="146">
        <f t="shared" si="84"/>
        <v>9.0237937628712128E-3</v>
      </c>
      <c r="P474" s="146">
        <f t="shared" si="85"/>
        <v>-9.0237937628712128E-3</v>
      </c>
      <c r="Q474" s="86">
        <f t="shared" si="74"/>
        <v>8.9999999999999993E-3</v>
      </c>
      <c r="R474" s="39">
        <f>(SUM(C455:C473)+Q474*SUM(C455:C473))/(19-Q474)*(1-J$2305)</f>
        <v>2042.1100579221736</v>
      </c>
      <c r="S474" s="39">
        <f>(SUM(C455:C473)+Q474*SUM(C455:C473))/(19-Q474)*(1+J$2305)</f>
        <v>2042.1100579221736</v>
      </c>
      <c r="T474" s="17">
        <f>IF(AND(K474="no",R474&lt;E474, R474&gt;F474,J$2308="yes"),MAX(R474*(1-J$2306),F474)/D474-1,IF(AND(K474="yes",S474&gt;F474, S474&lt;E474,J$2307="yes"),1-MIN(S474*(1+J$2306),E474)/D474,0))</f>
        <v>0</v>
      </c>
      <c r="U474" s="6">
        <f t="shared" si="75"/>
        <v>0</v>
      </c>
      <c r="V474" s="66">
        <f t="shared" si="76"/>
        <v>1.5121608885612754</v>
      </c>
      <c r="W474" s="6">
        <f t="shared" si="77"/>
        <v>9.0237937628712128E-3</v>
      </c>
      <c r="X474" s="17">
        <f>V474/MAX(V$240:V474)-1</f>
        <v>-1.7228930861274194E-2</v>
      </c>
      <c r="Z474" s="66">
        <f t="shared" si="78"/>
        <v>4.3314805346171719</v>
      </c>
      <c r="AA474" s="6">
        <f t="shared" si="79"/>
        <v>9.0237937628712128E-3</v>
      </c>
      <c r="AB474" s="17">
        <f>Z474/MAX(Z$240:Z474)-1</f>
        <v>-1.7228930861274083E-2</v>
      </c>
    </row>
    <row r="475" spans="1:29" x14ac:dyDescent="0.25">
      <c r="A475" s="18" t="s">
        <v>249</v>
      </c>
      <c r="B475" s="72">
        <v>39804</v>
      </c>
      <c r="C475" s="23">
        <v>2193.48</v>
      </c>
      <c r="D475" s="23">
        <v>2194.9899999999998</v>
      </c>
      <c r="E475" s="23">
        <v>2213</v>
      </c>
      <c r="F475" s="23">
        <v>2154.4299999999998</v>
      </c>
      <c r="G475" s="20">
        <f t="shared" si="70"/>
        <v>2049.096</v>
      </c>
      <c r="H475" s="20">
        <f t="shared" si="82"/>
        <v>1881.0040000000001</v>
      </c>
      <c r="I475" s="112">
        <f t="shared" si="71"/>
        <v>7.0462291664226573E-2</v>
      </c>
      <c r="J475" s="38" t="str">
        <f t="shared" si="83"/>
        <v>N</v>
      </c>
      <c r="K475" s="17" t="str">
        <f>IF(OR(AND(J474="N",OR(I474&lt;R$2308,AND(I474&gt;R$2306, I474&lt;R$2305))), AND(J474="X", OR(I474&lt;R$2314, AND(I474&lt;R$2311,I474&gt;R$2312)))),"no","yes")</f>
        <v>no</v>
      </c>
      <c r="O475" s="146">
        <f t="shared" si="84"/>
        <v>-6.879302411398891E-4</v>
      </c>
      <c r="P475" s="146">
        <f t="shared" si="85"/>
        <v>6.879302411398891E-4</v>
      </c>
      <c r="Q475" s="86">
        <f t="shared" si="74"/>
        <v>8.9999999999999993E-3</v>
      </c>
      <c r="R475" s="39">
        <f>(SUM(C456:C474)+Q475*SUM(C456:C474))/(19-Q475)*(1-J$2305)</f>
        <v>2060.8465041335367</v>
      </c>
      <c r="S475" s="39">
        <f>(SUM(C456:C474)+Q475*SUM(C456:C474))/(19-Q475)*(1+J$2305)</f>
        <v>2060.8465041335367</v>
      </c>
      <c r="T475" s="17">
        <f>IF(AND(K475="no",R475&lt;E475, R475&gt;F475,J$2308="yes"),MAX(R475*(1-J$2306),F475)/D475-1,IF(AND(K475="yes",S475&gt;F475, S475&lt;E475,J$2307="yes"),1-MIN(S475*(1+J$2306),E475)/D475,0))</f>
        <v>0</v>
      </c>
      <c r="U475" s="6">
        <f t="shared" si="75"/>
        <v>0</v>
      </c>
      <c r="V475" s="66">
        <f t="shared" si="76"/>
        <v>1.5111206273565652</v>
      </c>
      <c r="W475" s="6">
        <f t="shared" si="77"/>
        <v>-6.879302411398891E-4</v>
      </c>
      <c r="X475" s="17">
        <f>V475/MAX(V$240:V475)-1</f>
        <v>-1.7905008799852129E-2</v>
      </c>
      <c r="Z475" s="66">
        <f t="shared" si="78"/>
        <v>4.3285007781685003</v>
      </c>
      <c r="AA475" s="6">
        <f t="shared" si="79"/>
        <v>-6.8793024113977808E-4</v>
      </c>
      <c r="AB475" s="17">
        <f>Z475/MAX(Z$240:Z475)-1</f>
        <v>-1.7905008799851907E-2</v>
      </c>
    </row>
    <row r="476" spans="1:29" x14ac:dyDescent="0.25">
      <c r="A476" s="18" t="s">
        <v>249</v>
      </c>
      <c r="B476" s="72">
        <v>39805</v>
      </c>
      <c r="C476" s="23">
        <v>2054.5300000000002</v>
      </c>
      <c r="D476" s="23">
        <v>2193.48</v>
      </c>
      <c r="E476" s="23">
        <v>2197.79</v>
      </c>
      <c r="F476" s="23">
        <v>2052.62</v>
      </c>
      <c r="G476" s="20">
        <f t="shared" si="70"/>
        <v>2060.4404999999997</v>
      </c>
      <c r="H476" s="20">
        <f t="shared" si="82"/>
        <v>1881.2095000000002</v>
      </c>
      <c r="I476" s="112">
        <f t="shared" si="71"/>
        <v>-2.8685613586024727E-3</v>
      </c>
      <c r="J476" s="38" t="str">
        <f t="shared" si="83"/>
        <v>N</v>
      </c>
      <c r="K476" s="17" t="str">
        <f>IF(OR(AND(J475="N",OR(I475&lt;R$2308,AND(I475&gt;R$2306, I475&lt;R$2305))), AND(J475="X", OR(I475&lt;R$2314, AND(I475&lt;R$2311,I475&gt;R$2312)))),"no","yes")</f>
        <v>no</v>
      </c>
      <c r="O476" s="146">
        <f t="shared" si="84"/>
        <v>-6.3346827871692435E-2</v>
      </c>
      <c r="P476" s="146">
        <f t="shared" si="85"/>
        <v>6.3346827871692435E-2</v>
      </c>
      <c r="Q476" s="86">
        <f t="shared" si="74"/>
        <v>8.9999999999999993E-3</v>
      </c>
      <c r="R476" s="39">
        <f>(SUM(C457:C475)+Q476*SUM(C457:C475))/(19-Q476)*(1-J$2305)</f>
        <v>2080.2837407192883</v>
      </c>
      <c r="S476" s="39">
        <f>(SUM(C457:C475)+Q476*SUM(C457:C475))/(19-Q476)*(1+J$2305)</f>
        <v>2080.2837407192883</v>
      </c>
      <c r="T476" s="17">
        <f>IF(AND(K476="no",R476&lt;E476, R476&gt;F476,J$2308="yes"),MAX(R476*(1-J$2306),F476)/D476-1,IF(AND(K476="yes",S476&gt;F476, S476&lt;E476,J$2307="yes"),1-MIN(S476*(1+J$2306),E476)/D476,0))</f>
        <v>-5.1605785911296942E-2</v>
      </c>
      <c r="U476" s="6">
        <f t="shared" si="75"/>
        <v>1.1741041960395493E-2</v>
      </c>
      <c r="V476" s="66">
        <f t="shared" si="76"/>
        <v>1.4331380597750576</v>
      </c>
      <c r="W476" s="6">
        <f t="shared" si="77"/>
        <v>-5.1605785911296942E-2</v>
      </c>
      <c r="X476" s="17">
        <f>V476/MAX(V$240:V476)-1</f>
        <v>-6.8586792660283891E-2</v>
      </c>
      <c r="Z476" s="66">
        <f t="shared" si="78"/>
        <v>4.1051250936934549</v>
      </c>
      <c r="AA476" s="6">
        <f t="shared" si="79"/>
        <v>-5.1605785911296831E-2</v>
      </c>
      <c r="AB476" s="17">
        <f>Z476/MAX(Z$240:Z476)-1</f>
        <v>-6.858679266028378E-2</v>
      </c>
    </row>
    <row r="477" spans="1:29" x14ac:dyDescent="0.25">
      <c r="A477" s="18" t="s">
        <v>249</v>
      </c>
      <c r="B477" s="72">
        <v>39806</v>
      </c>
      <c r="C477" s="23">
        <v>2010.1</v>
      </c>
      <c r="D477" s="23">
        <v>2054.5300000000002</v>
      </c>
      <c r="E477" s="23">
        <v>2043.15</v>
      </c>
      <c r="F477" s="23">
        <v>1985.82</v>
      </c>
      <c r="G477" s="20">
        <f t="shared" si="70"/>
        <v>2069.2069999999999</v>
      </c>
      <c r="H477" s="20">
        <f t="shared" si="82"/>
        <v>1879.9020000000005</v>
      </c>
      <c r="I477" s="112">
        <f t="shared" si="71"/>
        <v>-2.8565049315994018E-2</v>
      </c>
      <c r="J477" s="38" t="str">
        <f t="shared" si="83"/>
        <v>N</v>
      </c>
      <c r="K477" s="17" t="str">
        <f>IF(OR(AND(J476="N",OR(I476&lt;R$2308,AND(I476&gt;R$2306, I476&lt;R$2305))), AND(J476="X", OR(I476&lt;R$2314, AND(I476&lt;R$2311,I476&gt;R$2312)))),"no","yes")</f>
        <v>yes</v>
      </c>
      <c r="O477" s="146">
        <f t="shared" si="84"/>
        <v>-2.1625383907755147E-2</v>
      </c>
      <c r="P477" s="146">
        <f t="shared" si="85"/>
        <v>2.1625383907755147E-2</v>
      </c>
      <c r="Q477" s="86">
        <f t="shared" si="74"/>
        <v>8.9999999999999993E-3</v>
      </c>
      <c r="R477" s="39">
        <f>(SUM(C458:C476)+Q477*SUM(C458:C476))/(19-Q477)*(1-J$2305)</f>
        <v>2091.959684060871</v>
      </c>
      <c r="S477" s="39">
        <f>(SUM(C458:C476)+Q477*SUM(C458:C476))/(19-Q477)*(1+J$2305)</f>
        <v>2091.959684060871</v>
      </c>
      <c r="T477" s="17">
        <f>IF(AND(K477="no",R477&lt;E477, R477&gt;F477,J$2308="yes"),MAX(R477*(1-J$2306),F477)/D477-1,IF(AND(K477="yes",S477&gt;F477, S477&lt;E477,J$2307="yes"),1-MIN(S477*(1+J$2306),E477)/D477,0))</f>
        <v>0</v>
      </c>
      <c r="U477" s="6">
        <f t="shared" si="75"/>
        <v>0</v>
      </c>
      <c r="V477" s="66">
        <f t="shared" si="76"/>
        <v>1.4331380597750576</v>
      </c>
      <c r="W477" s="6">
        <f t="shared" si="77"/>
        <v>0</v>
      </c>
      <c r="X477" s="17">
        <f>V477/MAX(V$240:V477)-1</f>
        <v>-6.8586792660283891E-2</v>
      </c>
      <c r="Z477" s="66">
        <f t="shared" si="78"/>
        <v>4.1938999998339348</v>
      </c>
      <c r="AA477" s="6">
        <f t="shared" si="79"/>
        <v>2.1625383907755147E-2</v>
      </c>
      <c r="AB477" s="17">
        <f>Z477/MAX(Z$240:Z477)-1</f>
        <v>-4.8444624474808906E-2</v>
      </c>
    </row>
    <row r="478" spans="1:29" x14ac:dyDescent="0.25">
      <c r="A478" s="18" t="s">
        <v>249</v>
      </c>
      <c r="B478" s="72">
        <v>39807</v>
      </c>
      <c r="C478" s="23">
        <v>2003.49</v>
      </c>
      <c r="D478" s="23">
        <v>2010.1</v>
      </c>
      <c r="E478" s="23">
        <v>2035.84</v>
      </c>
      <c r="F478" s="23">
        <v>1966.54</v>
      </c>
      <c r="G478" s="20">
        <f t="shared" si="70"/>
        <v>2076.3054999999999</v>
      </c>
      <c r="H478" s="20">
        <f t="shared" si="82"/>
        <v>1877.6591666666673</v>
      </c>
      <c r="I478" s="112">
        <f t="shared" si="71"/>
        <v>-3.5069742867800513E-2</v>
      </c>
      <c r="J478" s="38" t="str">
        <f t="shared" si="83"/>
        <v>N</v>
      </c>
      <c r="K478" s="17" t="str">
        <f>IF(OR(AND(J477="N",OR(I477&lt;R$2308,AND(I477&gt;R$2306, I477&lt;R$2305))), AND(J477="X", OR(I477&lt;R$2314, AND(I477&lt;R$2311,I477&gt;R$2312)))),"no","yes")</f>
        <v>yes</v>
      </c>
      <c r="O478" s="146">
        <f t="shared" si="84"/>
        <v>-3.2883936122580781E-3</v>
      </c>
      <c r="P478" s="146">
        <f t="shared" si="85"/>
        <v>3.2883936122580781E-3</v>
      </c>
      <c r="Q478" s="86">
        <f t="shared" si="74"/>
        <v>8.9999999999999993E-3</v>
      </c>
      <c r="R478" s="39">
        <f>(SUM(C459:C477)+Q478*SUM(C459:C477))/(19-Q478)*(1-J$2305)</f>
        <v>2099.8538033805489</v>
      </c>
      <c r="S478" s="39">
        <f>(SUM(C459:C477)+Q478*SUM(C459:C477))/(19-Q478)*(1+J$2305)</f>
        <v>2099.8538033805489</v>
      </c>
      <c r="T478" s="17">
        <f>IF(AND(K478="no",R478&lt;E478, R478&gt;F478,J$2308="yes"),MAX(R478*(1-J$2306),F478)/D478-1,IF(AND(K478="yes",S478&gt;F478, S478&lt;E478,J$2307="yes"),1-MIN(S478*(1+J$2306),E478)/D478,0))</f>
        <v>0</v>
      </c>
      <c r="U478" s="6">
        <f t="shared" si="75"/>
        <v>0</v>
      </c>
      <c r="V478" s="66">
        <f t="shared" si="76"/>
        <v>1.4331380597750576</v>
      </c>
      <c r="W478" s="6">
        <f t="shared" si="77"/>
        <v>0</v>
      </c>
      <c r="X478" s="17">
        <f>V478/MAX(V$240:V478)-1</f>
        <v>-6.8586792660283891E-2</v>
      </c>
      <c r="Z478" s="66">
        <f t="shared" si="78"/>
        <v>4.2076911938038375</v>
      </c>
      <c r="AA478" s="6">
        <f t="shared" si="79"/>
        <v>3.2883936122580781E-3</v>
      </c>
      <c r="AB478" s="17">
        <f>Z478/MAX(Z$240:Z478)-1</f>
        <v>-4.5315535856222167E-2</v>
      </c>
    </row>
    <row r="479" spans="1:29" x14ac:dyDescent="0.25">
      <c r="A479" s="18" t="s">
        <v>249</v>
      </c>
      <c r="B479" s="72">
        <v>39808</v>
      </c>
      <c r="C479" s="23">
        <v>1983.76</v>
      </c>
      <c r="D479" s="23">
        <v>2003.49</v>
      </c>
      <c r="E479" s="23">
        <v>2018.14</v>
      </c>
      <c r="F479" s="23">
        <v>1976.08</v>
      </c>
      <c r="G479" s="20">
        <f t="shared" ref="G479:G542" si="88">AVERAGE(C460:C479)</f>
        <v>2083.4210000000003</v>
      </c>
      <c r="H479" s="20">
        <f t="shared" si="82"/>
        <v>1875.1218333333336</v>
      </c>
      <c r="I479" s="112">
        <f t="shared" ref="I479:I542" si="89">$C479/$G479-1</f>
        <v>-4.7835267091960954E-2</v>
      </c>
      <c r="J479" s="38" t="str">
        <f t="shared" si="83"/>
        <v>N</v>
      </c>
      <c r="K479" s="17" t="str">
        <f>IF(OR(AND(J478="N",OR(I478&lt;R$2308,AND(I478&gt;R$2306, I478&lt;R$2305))), AND(J478="X", OR(I478&lt;R$2314, AND(I478&lt;R$2311,I478&gt;R$2312)))),"no","yes")</f>
        <v>yes</v>
      </c>
      <c r="O479" s="146">
        <f t="shared" si="84"/>
        <v>-9.8478155618445529E-3</v>
      </c>
      <c r="P479" s="146">
        <f t="shared" si="85"/>
        <v>9.8478155618445529E-3</v>
      </c>
      <c r="Q479" s="86">
        <f t="shared" si="74"/>
        <v>8.9999999999999993E-3</v>
      </c>
      <c r="R479" s="39">
        <f>(SUM(C460:C478)+Q479*SUM(C460:C478))/(19-Q479)*(1-J$2305)</f>
        <v>2108.4630582907694</v>
      </c>
      <c r="S479" s="39">
        <f>(SUM(C460:C478)+Q479*SUM(C460:C478))/(19-Q479)*(1+J$2305)</f>
        <v>2108.4630582907694</v>
      </c>
      <c r="T479" s="17">
        <f>IF(AND(K479="no",R479&lt;E479, R479&gt;F479,J$2308="yes"),MAX(R479*(1-J$2306),F479)/D479-1,IF(AND(K479="yes",S479&gt;F479, S479&lt;E479,J$2307="yes"),1-MIN(S479*(1+J$2306),E479)/D479,0))</f>
        <v>0</v>
      </c>
      <c r="U479" s="6">
        <f t="shared" si="75"/>
        <v>0</v>
      </c>
      <c r="V479" s="66">
        <f t="shared" si="76"/>
        <v>1.4331380597750576</v>
      </c>
      <c r="W479" s="6">
        <f t="shared" si="77"/>
        <v>0</v>
      </c>
      <c r="X479" s="17">
        <f>V479/MAX(V$240:V479)-1</f>
        <v>-6.8586792660283891E-2</v>
      </c>
      <c r="Z479" s="66">
        <f t="shared" si="78"/>
        <v>4.2491277606216151</v>
      </c>
      <c r="AA479" s="6">
        <f t="shared" si="79"/>
        <v>9.8478155618444418E-3</v>
      </c>
      <c r="AB479" s="17">
        <f>Z479/MAX(Z$240:Z479)-1</f>
        <v>-3.5913979333575874E-2</v>
      </c>
    </row>
    <row r="480" spans="1:29" x14ac:dyDescent="0.25">
      <c r="A480" s="18" t="s">
        <v>249</v>
      </c>
      <c r="B480" s="72">
        <v>39811</v>
      </c>
      <c r="C480" s="23">
        <v>1984.76</v>
      </c>
      <c r="D480" s="23">
        <v>1983.76</v>
      </c>
      <c r="E480" s="23">
        <v>1991.57</v>
      </c>
      <c r="F480" s="23">
        <v>1928.07</v>
      </c>
      <c r="G480" s="20">
        <f t="shared" si="88"/>
        <v>2086.6850000000004</v>
      </c>
      <c r="H480" s="20">
        <f t="shared" si="82"/>
        <v>1873.9671666666668</v>
      </c>
      <c r="I480" s="112">
        <f t="shared" si="89"/>
        <v>-4.8845417492338505E-2</v>
      </c>
      <c r="J480" s="38" t="str">
        <f t="shared" si="83"/>
        <v>N</v>
      </c>
      <c r="K480" s="17" t="str">
        <f>IF(OR(AND(J479="N",OR(I479&lt;R$2308,AND(I479&gt;R$2306, I479&lt;R$2305))), AND(J479="X", OR(I479&lt;R$2314, AND(I479&lt;R$2311,I479&gt;R$2312)))),"no","yes")</f>
        <v>yes</v>
      </c>
      <c r="O480" s="146">
        <f t="shared" si="84"/>
        <v>5.0409323708522358E-4</v>
      </c>
      <c r="P480" s="146">
        <f t="shared" si="85"/>
        <v>-5.0409323708522358E-4</v>
      </c>
      <c r="Q480" s="86">
        <f t="shared" si="74"/>
        <v>8.9999999999999993E-3</v>
      </c>
      <c r="R480" s="39">
        <f>(SUM(C461:C479)+Q480*SUM(C461:C479))/(19-Q480)*(1-J$2305)</f>
        <v>2111.8782823442684</v>
      </c>
      <c r="S480" s="39">
        <f>(SUM(C461:C479)+Q480*SUM(C461:C479))/(19-Q480)*(1+J$2305)</f>
        <v>2111.8782823442684</v>
      </c>
      <c r="T480" s="17">
        <f>IF(AND(K480="no",R480&lt;E480, R480&gt;F480,J$2308="yes"),MAX(R480*(1-J$2306),F480)/D480-1,IF(AND(K480="yes",S480&gt;F480, S480&lt;E480,J$2307="yes"),1-MIN(S480*(1+J$2306),E480)/D480,0))</f>
        <v>0</v>
      </c>
      <c r="U480" s="6">
        <f t="shared" si="75"/>
        <v>0</v>
      </c>
      <c r="V480" s="66">
        <f t="shared" si="76"/>
        <v>1.4331380597750576</v>
      </c>
      <c r="W480" s="6">
        <f t="shared" si="77"/>
        <v>0</v>
      </c>
      <c r="X480" s="17">
        <f>V480/MAX(V$240:V480)-1</f>
        <v>-6.8586792660283891E-2</v>
      </c>
      <c r="Y480" s="6">
        <f t="shared" ref="Y480" si="90">V480/V460-1</f>
        <v>1.9755912880869753E-2</v>
      </c>
      <c r="Z480" s="66">
        <f t="shared" si="78"/>
        <v>4.246985804053975</v>
      </c>
      <c r="AA480" s="6">
        <f t="shared" si="79"/>
        <v>-5.0409323708511256E-4</v>
      </c>
      <c r="AB480" s="17">
        <f>Z480/MAX(Z$240:Z480)-1</f>
        <v>-3.6399968576562136E-2</v>
      </c>
      <c r="AC480" s="6">
        <f t="shared" ref="AC480" si="91">Z480/Z460-1</f>
        <v>3.7799339021472367E-2</v>
      </c>
    </row>
    <row r="481" spans="1:29" x14ac:dyDescent="0.25">
      <c r="A481" s="18" t="s">
        <v>249</v>
      </c>
      <c r="B481" s="72">
        <v>39812</v>
      </c>
      <c r="C481" s="23">
        <v>1971.47</v>
      </c>
      <c r="D481" s="23">
        <v>1984.76</v>
      </c>
      <c r="E481" s="23">
        <v>2004.64</v>
      </c>
      <c r="F481" s="23">
        <v>1961.8</v>
      </c>
      <c r="G481" s="20">
        <f t="shared" si="88"/>
        <v>2087.3925000000004</v>
      </c>
      <c r="H481" s="20">
        <f t="shared" si="82"/>
        <v>1872.7218333333333</v>
      </c>
      <c r="I481" s="112">
        <f t="shared" si="89"/>
        <v>-5.5534596392389224E-2</v>
      </c>
      <c r="J481" s="38" t="str">
        <f t="shared" si="83"/>
        <v>N</v>
      </c>
      <c r="K481" s="17" t="str">
        <f>IF(OR(AND(J480="N",OR(I480&lt;R$2308,AND(I480&gt;R$2306, I480&lt;R$2305))), AND(J480="X", OR(I480&lt;R$2314, AND(I480&lt;R$2311,I480&gt;R$2312)))),"no","yes")</f>
        <v>yes</v>
      </c>
      <c r="O481" s="146">
        <f t="shared" si="84"/>
        <v>-6.696023700598519E-3</v>
      </c>
      <c r="P481" s="146">
        <f t="shared" si="85"/>
        <v>6.696023700598519E-3</v>
      </c>
      <c r="Q481" s="86">
        <f t="shared" si="74"/>
        <v>8.9999999999999993E-3</v>
      </c>
      <c r="R481" s="39">
        <f>(SUM(C462:C480)+Q481*SUM(C462:C480))/(19-Q481)*(1-J$2305)</f>
        <v>2113.3361813490601</v>
      </c>
      <c r="S481" s="39">
        <f>(SUM(C462:C480)+Q481*SUM(C462:C480))/(19-Q481)*(1+J$2305)</f>
        <v>2113.3361813490601</v>
      </c>
      <c r="T481" s="17">
        <f>IF(AND(K481="no",R481&lt;E481, R481&gt;F481,J$2308="yes"),MAX(R481*(1-J$2306),F481)/D481-1,IF(AND(K481="yes",S481&gt;F481, S481&lt;E481,J$2307="yes"),1-MIN(S481*(1+J$2306),E481)/D481,0))</f>
        <v>0</v>
      </c>
      <c r="U481" s="6">
        <f t="shared" si="75"/>
        <v>0</v>
      </c>
      <c r="V481" s="66">
        <f t="shared" si="76"/>
        <v>1.4331380597750576</v>
      </c>
      <c r="W481" s="6">
        <f t="shared" si="77"/>
        <v>0</v>
      </c>
      <c r="X481" s="17">
        <f>V481/MAX(V$240:V481)-1</f>
        <v>-6.8586792660283891E-2</v>
      </c>
      <c r="Z481" s="66">
        <f t="shared" si="78"/>
        <v>4.2754237216540263</v>
      </c>
      <c r="AA481" s="6">
        <f t="shared" si="79"/>
        <v>6.6960237005986301E-3</v>
      </c>
      <c r="AB481" s="17">
        <f>Z481/MAX(Z$240:Z481)-1</f>
        <v>-2.9947679928253201E-2</v>
      </c>
    </row>
    <row r="482" spans="1:29" x14ac:dyDescent="0.25">
      <c r="A482" s="18" t="s">
        <v>249</v>
      </c>
      <c r="B482" s="72">
        <v>39813</v>
      </c>
      <c r="C482" s="23">
        <v>1939.43</v>
      </c>
      <c r="D482" s="23">
        <v>1971.47</v>
      </c>
      <c r="E482" s="23">
        <v>1983.13</v>
      </c>
      <c r="F482" s="23">
        <v>1938.01</v>
      </c>
      <c r="G482" s="20">
        <f t="shared" si="88"/>
        <v>2082.3675000000003</v>
      </c>
      <c r="H482" s="20">
        <f t="shared" si="82"/>
        <v>1871.7854999999997</v>
      </c>
      <c r="I482" s="112">
        <f t="shared" si="89"/>
        <v>-6.8641822348840975E-2</v>
      </c>
      <c r="J482" s="38" t="str">
        <f t="shared" si="83"/>
        <v>N</v>
      </c>
      <c r="K482" s="17" t="str">
        <f>IF(OR(AND(J481="N",OR(I481&lt;R$2308,AND(I481&gt;R$2306, I481&lt;R$2305))), AND(J481="X", OR(I481&lt;R$2314, AND(I481&lt;R$2311,I481&gt;R$2312)))),"no","yes")</f>
        <v>yes</v>
      </c>
      <c r="O482" s="146">
        <f t="shared" si="84"/>
        <v>-1.6251832389029497E-2</v>
      </c>
      <c r="P482" s="146">
        <f t="shared" si="85"/>
        <v>1.6251832389029497E-2</v>
      </c>
      <c r="Q482" s="86">
        <f t="shared" si="74"/>
        <v>8.9999999999999993E-3</v>
      </c>
      <c r="R482" s="39">
        <f>(SUM(C463:C481)+Q482*SUM(C463:C481))/(19-Q482)*(1-J$2305)</f>
        <v>2109.6988720973095</v>
      </c>
      <c r="S482" s="39">
        <f>(SUM(C463:C481)+Q482*SUM(C463:C481))/(19-Q482)*(1+J$2305)</f>
        <v>2109.6988720973095</v>
      </c>
      <c r="T482" s="17">
        <f>IF(AND(K482="no",R482&lt;E482, R482&gt;F482,J$2308="yes"),MAX(R482*(1-J$2306),F482)/D482-1,IF(AND(K482="yes",S482&gt;F482, S482&lt;E482,J$2307="yes"),1-MIN(S482*(1+J$2306),E482)/D482,0))</f>
        <v>0</v>
      </c>
      <c r="U482" s="6">
        <f t="shared" si="75"/>
        <v>0</v>
      </c>
      <c r="V482" s="66">
        <f t="shared" si="76"/>
        <v>1.4331380597750576</v>
      </c>
      <c r="W482" s="6">
        <f t="shared" si="77"/>
        <v>0</v>
      </c>
      <c r="X482" s="17">
        <f>V482/MAX(V$240:V482)-1</f>
        <v>-6.8586792660283891E-2</v>
      </c>
      <c r="Z482" s="66">
        <f t="shared" si="78"/>
        <v>4.344907191370428</v>
      </c>
      <c r="AA482" s="6">
        <f t="shared" si="79"/>
        <v>1.6251832389029497E-2</v>
      </c>
      <c r="AB482" s="17">
        <f>Z482/MAX(Z$240:Z482)-1</f>
        <v>-1.4182552213858002E-2</v>
      </c>
    </row>
    <row r="483" spans="1:29" x14ac:dyDescent="0.25">
      <c r="A483" s="18" t="s">
        <v>249</v>
      </c>
      <c r="B483" s="72">
        <v>39818</v>
      </c>
      <c r="C483" s="23">
        <v>2020.24</v>
      </c>
      <c r="D483" s="23">
        <v>1939.43</v>
      </c>
      <c r="E483" s="23">
        <v>2020.24</v>
      </c>
      <c r="F483" s="23">
        <v>1962.62</v>
      </c>
      <c r="G483" s="20">
        <f t="shared" si="88"/>
        <v>2081.4935</v>
      </c>
      <c r="H483" s="20">
        <f t="shared" si="82"/>
        <v>1872.6258333333333</v>
      </c>
      <c r="I483" s="112">
        <f t="shared" si="89"/>
        <v>-2.9427668162307463E-2</v>
      </c>
      <c r="J483" s="38" t="str">
        <f t="shared" si="83"/>
        <v>N</v>
      </c>
      <c r="K483" s="17" t="str">
        <f>IF(OR(AND(J482="N",OR(I482&lt;R$2308,AND(I482&gt;R$2306, I482&lt;R$2305))), AND(J482="X", OR(I482&lt;R$2314, AND(I482&lt;R$2311,I482&gt;R$2312)))),"no","yes")</f>
        <v>yes</v>
      </c>
      <c r="O483" s="146">
        <f t="shared" si="84"/>
        <v>4.166688150642206E-2</v>
      </c>
      <c r="P483" s="146">
        <f t="shared" si="85"/>
        <v>-4.166688150642206E-2</v>
      </c>
      <c r="Q483" s="86">
        <f t="shared" si="74"/>
        <v>8.9999999999999993E-3</v>
      </c>
      <c r="R483" s="39">
        <f>(SUM(C464:C482)+Q483*SUM(C464:C482))/(19-Q483)*(1-J$2305)</f>
        <v>2104.47668211258</v>
      </c>
      <c r="S483" s="39">
        <f>(SUM(C464:C482)+Q483*SUM(C464:C482))/(19-Q483)*(1+J$2305)</f>
        <v>2104.47668211258</v>
      </c>
      <c r="T483" s="17">
        <f>IF(AND(K483="no",R483&lt;E483, R483&gt;F483,J$2308="yes"),MAX(R483*(1-J$2306),F483)/D483-1,IF(AND(K483="yes",S483&gt;F483, S483&lt;E483,J$2307="yes"),1-MIN(S483*(1+J$2306),E483)/D483,0))</f>
        <v>0</v>
      </c>
      <c r="U483" s="6">
        <f t="shared" si="75"/>
        <v>0</v>
      </c>
      <c r="V483" s="66">
        <f t="shared" si="76"/>
        <v>1.4331380597750576</v>
      </c>
      <c r="W483" s="6">
        <f t="shared" si="77"/>
        <v>0</v>
      </c>
      <c r="X483" s="17">
        <f>V483/MAX(V$240:V483)-1</f>
        <v>-6.8586792660283891E-2</v>
      </c>
      <c r="Z483" s="66">
        <f t="shared" si="78"/>
        <v>4.1638684582711951</v>
      </c>
      <c r="AA483" s="6">
        <f t="shared" si="79"/>
        <v>-4.166688150642206E-2</v>
      </c>
      <c r="AB483" s="17">
        <f>Z483/MAX(Z$240:Z483)-1</f>
        <v>-5.5258490997726617E-2</v>
      </c>
    </row>
    <row r="484" spans="1:29" x14ac:dyDescent="0.25">
      <c r="A484" s="18" t="s">
        <v>249</v>
      </c>
      <c r="B484" s="72">
        <v>39819</v>
      </c>
      <c r="C484" s="23">
        <v>2091.89</v>
      </c>
      <c r="D484" s="23">
        <v>2020.24</v>
      </c>
      <c r="E484" s="23">
        <v>2093.6</v>
      </c>
      <c r="F484" s="23">
        <v>2005.33</v>
      </c>
      <c r="G484" s="20">
        <f t="shared" si="88"/>
        <v>2081.1549999999997</v>
      </c>
      <c r="H484" s="20">
        <f t="shared" si="82"/>
        <v>1876.8673333333331</v>
      </c>
      <c r="I484" s="112">
        <f t="shared" si="89"/>
        <v>5.1581934070263902E-3</v>
      </c>
      <c r="J484" s="38" t="str">
        <f t="shared" si="83"/>
        <v>N</v>
      </c>
      <c r="K484" s="17" t="str">
        <f>IF(OR(AND(J483="N",OR(I483&lt;R$2308,AND(I483&gt;R$2306, I483&lt;R$2305))), AND(J483="X", OR(I483&lt;R$2314, AND(I483&lt;R$2311,I483&gt;R$2312)))),"no","yes")</f>
        <v>yes</v>
      </c>
      <c r="O484" s="146">
        <f t="shared" si="84"/>
        <v>3.5466083237635004E-2</v>
      </c>
      <c r="P484" s="146">
        <f t="shared" si="85"/>
        <v>-3.5466083237635004E-2</v>
      </c>
      <c r="Q484" s="86">
        <f t="shared" si="74"/>
        <v>8.9999999999999993E-3</v>
      </c>
      <c r="R484" s="39">
        <f>(SUM(C465:C483)+Q484*SUM(C465:C483))/(19-Q484)*(1-J$2305)</f>
        <v>2100.3101937759993</v>
      </c>
      <c r="S484" s="39">
        <f>(SUM(C465:C483)+Q484*SUM(C465:C483))/(19-Q484)*(1+J$2305)</f>
        <v>2100.3101937759993</v>
      </c>
      <c r="T484" s="17">
        <f>IF(AND(K484="no",R484&lt;E484, R484&gt;F484,J$2308="yes"),MAX(R484*(1-J$2306),F484)/D484-1,IF(AND(K484="yes",S484&gt;F484, S484&lt;E484,J$2307="yes"),1-MIN(S484*(1+J$2306),E484)/D484,0))</f>
        <v>0</v>
      </c>
      <c r="U484" s="6">
        <f t="shared" si="75"/>
        <v>0</v>
      </c>
      <c r="V484" s="66">
        <f t="shared" si="76"/>
        <v>1.4331380597750576</v>
      </c>
      <c r="W484" s="6">
        <f t="shared" si="77"/>
        <v>0</v>
      </c>
      <c r="X484" s="17">
        <f>V484/MAX(V$240:V484)-1</f>
        <v>-6.8586792660283891E-2</v>
      </c>
      <c r="Z484" s="66">
        <f t="shared" si="78"/>
        <v>4.0161923529395862</v>
      </c>
      <c r="AA484" s="6">
        <f t="shared" si="79"/>
        <v>-3.5466083237634893E-2</v>
      </c>
      <c r="AB484" s="17">
        <f>Z484/MAX(Z$240:Z484)-1</f>
        <v>-8.8764771994050085E-2</v>
      </c>
    </row>
    <row r="485" spans="1:29" x14ac:dyDescent="0.25">
      <c r="A485" s="18" t="s">
        <v>249</v>
      </c>
      <c r="B485" s="72">
        <v>39820</v>
      </c>
      <c r="C485" s="23">
        <v>2104.92</v>
      </c>
      <c r="D485" s="23">
        <v>2091.89</v>
      </c>
      <c r="E485" s="23">
        <v>2120.21</v>
      </c>
      <c r="F485" s="23">
        <v>2082.5500000000002</v>
      </c>
      <c r="G485" s="20">
        <f t="shared" si="88"/>
        <v>2076.8744999999994</v>
      </c>
      <c r="H485" s="20">
        <f t="shared" si="82"/>
        <v>1880.7334999999998</v>
      </c>
      <c r="I485" s="112">
        <f t="shared" si="89"/>
        <v>1.3503704725538634E-2</v>
      </c>
      <c r="J485" s="38" t="str">
        <f t="shared" si="83"/>
        <v>N</v>
      </c>
      <c r="K485" s="17" t="str">
        <f>IF(OR(AND(J484="N",OR(I484&lt;R$2308,AND(I484&gt;R$2306, I484&lt;R$2305))), AND(J484="X", OR(I484&lt;R$2314, AND(I484&lt;R$2311,I484&gt;R$2312)))),"no","yes")</f>
        <v>yes</v>
      </c>
      <c r="O485" s="146">
        <f t="shared" si="84"/>
        <v>6.2288170028061973E-3</v>
      </c>
      <c r="P485" s="146">
        <f t="shared" si="85"/>
        <v>-6.2288170028061973E-3</v>
      </c>
      <c r="Q485" s="86">
        <f t="shared" si="74"/>
        <v>8.9999999999999993E-3</v>
      </c>
      <c r="R485" s="39">
        <f>(SUM(C466:C484)+Q485*SUM(C466:C484))/(19-Q485)*(1-J$2305)</f>
        <v>2095.0694081406978</v>
      </c>
      <c r="S485" s="39">
        <f>(SUM(C466:C484)+Q485*SUM(C466:C484))/(19-Q485)*(1+J$2305)</f>
        <v>2095.0694081406978</v>
      </c>
      <c r="T485" s="17">
        <f>IF(AND(K485="no",R485&lt;E485, R485&gt;F485,J$2308="yes"),MAX(R485*(1-J$2306),F485)/D485-1,IF(AND(K485="yes",S485&gt;F485, S485&lt;E485,J$2307="yes"),1-MIN(S485*(1+J$2306),E485)/D485,0))</f>
        <v>-1.5198734831649574E-3</v>
      </c>
      <c r="U485" s="6">
        <f t="shared" si="75"/>
        <v>4.7089435196412399E-3</v>
      </c>
      <c r="V485" s="66">
        <f t="shared" si="76"/>
        <v>1.4331380597750576</v>
      </c>
      <c r="W485" s="6">
        <f t="shared" si="77"/>
        <v>0</v>
      </c>
      <c r="X485" s="17">
        <f>V485/MAX(V$240:V485)-1</f>
        <v>-6.8586792660283891E-2</v>
      </c>
      <c r="Z485" s="66">
        <f t="shared" si="78"/>
        <v>4.0100882486790637</v>
      </c>
      <c r="AA485" s="6">
        <f t="shared" si="79"/>
        <v>-1.5198734831649574E-3</v>
      </c>
      <c r="AB485" s="17">
        <f>Z485/MAX(Z$240:Z485)-1</f>
        <v>-9.0149734254022063E-2</v>
      </c>
    </row>
    <row r="486" spans="1:29" x14ac:dyDescent="0.25">
      <c r="A486" s="18" t="s">
        <v>249</v>
      </c>
      <c r="B486" s="72">
        <v>39821</v>
      </c>
      <c r="C486" s="23">
        <v>2052.3000000000002</v>
      </c>
      <c r="D486" s="23">
        <v>2104.92</v>
      </c>
      <c r="E486" s="23">
        <v>2087.15</v>
      </c>
      <c r="F486" s="23">
        <v>2034.4</v>
      </c>
      <c r="G486" s="20">
        <f t="shared" si="88"/>
        <v>2072.7604999999994</v>
      </c>
      <c r="H486" s="20">
        <f t="shared" si="82"/>
        <v>1884.6665</v>
      </c>
      <c r="I486" s="112">
        <f t="shared" si="89"/>
        <v>-9.8711356184176813E-3</v>
      </c>
      <c r="J486" s="38" t="str">
        <f t="shared" si="83"/>
        <v>N</v>
      </c>
      <c r="K486" s="17" t="str">
        <f>IF(OR(AND(J485="N",OR(I485&lt;R$2308,AND(I485&gt;R$2306, I485&lt;R$2305))), AND(J485="X", OR(I485&lt;R$2314, AND(I485&lt;R$2311,I485&gt;R$2312)))),"no","yes")</f>
        <v>no</v>
      </c>
      <c r="O486" s="146">
        <f t="shared" si="84"/>
        <v>-2.4998574767687076E-2</v>
      </c>
      <c r="P486" s="146">
        <f t="shared" si="85"/>
        <v>2.4998574767687076E-2</v>
      </c>
      <c r="Q486" s="86">
        <f t="shared" si="74"/>
        <v>8.9999999999999993E-3</v>
      </c>
      <c r="R486" s="39">
        <f>(SUM(C467:C485)+Q486*SUM(C467:C485))/(19-Q486)*(1-J$2305)</f>
        <v>2093.4935595808538</v>
      </c>
      <c r="S486" s="39">
        <f>(SUM(C467:C485)+Q486*SUM(C467:C485))/(19-Q486)*(1+J$2305)</f>
        <v>2093.4935595808538</v>
      </c>
      <c r="T486" s="17">
        <f>IF(AND(K486="no",R486&lt;E486, R486&gt;F486,J$2308="yes"),MAX(R486*(1-J$2306),F486)/D486-1,IF(AND(K486="yes",S486&gt;F486, S486&lt;E486,J$2307="yes"),1-MIN(S486*(1+J$2306),E486)/D486,0))</f>
        <v>0</v>
      </c>
      <c r="U486" s="6">
        <f t="shared" si="75"/>
        <v>0</v>
      </c>
      <c r="V486" s="66">
        <f t="shared" si="76"/>
        <v>1.3973116508353529</v>
      </c>
      <c r="W486" s="6">
        <f t="shared" si="77"/>
        <v>-2.4998574767686965E-2</v>
      </c>
      <c r="X486" s="17">
        <f>V486/MAX(V$240:V486)-1</f>
        <v>-9.1870795363577007E-2</v>
      </c>
      <c r="Z486" s="66">
        <f t="shared" si="78"/>
        <v>3.9098417577694367</v>
      </c>
      <c r="AA486" s="6">
        <f t="shared" si="79"/>
        <v>-2.4998574767687076E-2</v>
      </c>
      <c r="AB486" s="17">
        <f>Z486/MAX(Z$240:Z486)-1</f>
        <v>-0.1128946941496729</v>
      </c>
    </row>
    <row r="487" spans="1:29" x14ac:dyDescent="0.25">
      <c r="A487" s="18" t="s">
        <v>249</v>
      </c>
      <c r="B487" s="72">
        <v>39822</v>
      </c>
      <c r="C487" s="23">
        <v>2107.77</v>
      </c>
      <c r="D487" s="23">
        <v>2052.3000000000002</v>
      </c>
      <c r="E487" s="23">
        <v>2107.77</v>
      </c>
      <c r="F487" s="23">
        <v>2050.3200000000002</v>
      </c>
      <c r="G487" s="20">
        <f t="shared" si="88"/>
        <v>2068.3620000000001</v>
      </c>
      <c r="H487" s="20">
        <f t="shared" si="82"/>
        <v>1889.6828333333333</v>
      </c>
      <c r="I487" s="112">
        <f t="shared" si="89"/>
        <v>1.9052757689417943E-2</v>
      </c>
      <c r="J487" s="38" t="str">
        <f t="shared" si="83"/>
        <v>N</v>
      </c>
      <c r="K487" s="17" t="str">
        <f>IF(OR(AND(J486="N",OR(I486&lt;R$2308,AND(I486&gt;R$2306, I486&lt;R$2305))), AND(J486="X", OR(I486&lt;R$2314, AND(I486&lt;R$2311,I486&gt;R$2312)))),"no","yes")</f>
        <v>yes</v>
      </c>
      <c r="O487" s="146">
        <f t="shared" si="84"/>
        <v>2.7028212249671002E-2</v>
      </c>
      <c r="P487" s="146">
        <f t="shared" si="85"/>
        <v>-2.7028212249671002E-2</v>
      </c>
      <c r="Q487" s="86">
        <f t="shared" si="74"/>
        <v>8.9999999999999993E-3</v>
      </c>
      <c r="R487" s="39">
        <f>(SUM(C468:C486)+Q487*SUM(C468:C486))/(19-Q487)*(1-J$2305)</f>
        <v>2085.8725306724236</v>
      </c>
      <c r="S487" s="39">
        <f>(SUM(C468:C486)+Q487*SUM(C468:C486))/(19-Q487)*(1+J$2305)</f>
        <v>2085.8725306724236</v>
      </c>
      <c r="T487" s="17">
        <f>IF(AND(K487="no",R487&lt;E487, R487&gt;F487,J$2308="yes"),MAX(R487*(1-J$2306),F487)/D487-1,IF(AND(K487="yes",S487&gt;F487, S487&lt;E487,J$2307="yes"),1-MIN(S487*(1+J$2306),E487)/D487,0))</f>
        <v>-1.6358490801746006E-2</v>
      </c>
      <c r="U487" s="6">
        <f t="shared" si="75"/>
        <v>1.0669721447924996E-2</v>
      </c>
      <c r="V487" s="66">
        <f t="shared" si="76"/>
        <v>1.3973116508353529</v>
      </c>
      <c r="W487" s="6">
        <f t="shared" si="77"/>
        <v>0</v>
      </c>
      <c r="X487" s="17">
        <f>V487/MAX(V$240:V487)-1</f>
        <v>-9.1870795363577007E-2</v>
      </c>
      <c r="Z487" s="66">
        <f t="shared" si="78"/>
        <v>3.8458826473386827</v>
      </c>
      <c r="AA487" s="6">
        <f t="shared" si="79"/>
        <v>-1.6358490801746006E-2</v>
      </c>
      <c r="AB487" s="17">
        <f>Z487/MAX(Z$240:Z487)-1</f>
        <v>-0.12740639813560561</v>
      </c>
    </row>
    <row r="488" spans="1:29" x14ac:dyDescent="0.25">
      <c r="A488" s="18" t="s">
        <v>249</v>
      </c>
      <c r="B488" s="72">
        <v>39825</v>
      </c>
      <c r="C488" s="23">
        <v>2137.84</v>
      </c>
      <c r="D488" s="23">
        <v>2107.77</v>
      </c>
      <c r="E488" s="23">
        <v>2162.35</v>
      </c>
      <c r="F488" s="23">
        <v>2100.04</v>
      </c>
      <c r="G488" s="20">
        <f t="shared" si="88"/>
        <v>2068.8949999999995</v>
      </c>
      <c r="H488" s="20">
        <f t="shared" si="82"/>
        <v>1896.9039999999998</v>
      </c>
      <c r="I488" s="112">
        <f t="shared" si="89"/>
        <v>3.3324552478497305E-2</v>
      </c>
      <c r="J488" s="38" t="str">
        <f t="shared" si="83"/>
        <v>N</v>
      </c>
      <c r="K488" s="17" t="str">
        <f>IF(OR(AND(J487="N",OR(I487&lt;R$2308,AND(I487&gt;R$2306, I487&lt;R$2305))), AND(J487="X", OR(I487&lt;R$2314, AND(I487&lt;R$2311,I487&gt;R$2312)))),"no","yes")</f>
        <v>no</v>
      </c>
      <c r="O488" s="146">
        <f t="shared" si="84"/>
        <v>1.4266262447990119E-2</v>
      </c>
      <c r="P488" s="146">
        <f t="shared" si="85"/>
        <v>-1.4266262447990119E-2</v>
      </c>
      <c r="Q488" s="86">
        <f t="shared" si="74"/>
        <v>8.9999999999999993E-3</v>
      </c>
      <c r="R488" s="39">
        <f>(SUM(C469:C487)+Q488*SUM(C469:C487))/(19-Q488)*(1-J$2305)</f>
        <v>2084.841269022168</v>
      </c>
      <c r="S488" s="39">
        <f>(SUM(C469:C487)+Q488*SUM(C469:C487))/(19-Q488)*(1+J$2305)</f>
        <v>2084.841269022168</v>
      </c>
      <c r="T488" s="17">
        <f>IF(AND(K488="no",R488&lt;E488, R488&gt;F488,J$2308="yes"),MAX(R488*(1-J$2306),F488)/D488-1,IF(AND(K488="yes",S488&gt;F488, S488&lt;E488,J$2307="yes"),1-MIN(S488*(1+J$2306),E488)/D488,0))</f>
        <v>0</v>
      </c>
      <c r="U488" s="6">
        <f t="shared" si="75"/>
        <v>0</v>
      </c>
      <c r="V488" s="66">
        <f t="shared" si="76"/>
        <v>1.4172460655678043</v>
      </c>
      <c r="W488" s="6">
        <f t="shared" si="77"/>
        <v>1.4266262447990119E-2</v>
      </c>
      <c r="X488" s="17">
        <f>V488/MAX(V$240:V488)-1</f>
        <v>-7.8915185793549281E-2</v>
      </c>
      <c r="Y488" s="14"/>
      <c r="Z488" s="66">
        <f t="shared" si="78"/>
        <v>3.9007490185297873</v>
      </c>
      <c r="AA488" s="6">
        <f t="shared" si="79"/>
        <v>1.4266262447990119E-2</v>
      </c>
      <c r="AB488" s="17">
        <f>Z488/MAX(Z$240:Z488)-1</f>
        <v>-0.1149577488009712</v>
      </c>
      <c r="AC488" s="14"/>
    </row>
    <row r="489" spans="1:29" x14ac:dyDescent="0.25">
      <c r="A489" s="18" t="s">
        <v>249</v>
      </c>
      <c r="B489" s="72">
        <v>39826</v>
      </c>
      <c r="C489" s="23">
        <v>2081.67</v>
      </c>
      <c r="D489" s="23">
        <v>2137.84</v>
      </c>
      <c r="E489" s="23">
        <v>2125.46</v>
      </c>
      <c r="F489" s="23">
        <v>2078.06</v>
      </c>
      <c r="G489" s="20">
        <f t="shared" si="88"/>
        <v>2071.3789999999999</v>
      </c>
      <c r="H489" s="20">
        <f t="shared" si="82"/>
        <v>1902.8251666666665</v>
      </c>
      <c r="I489" s="112">
        <f t="shared" si="89"/>
        <v>4.9681878593923479E-3</v>
      </c>
      <c r="J489" s="38" t="str">
        <f t="shared" si="83"/>
        <v>N</v>
      </c>
      <c r="K489" s="17" t="str">
        <f>IF(OR(AND(J488="N",OR(I488&lt;R$2308,AND(I488&gt;R$2306, I488&lt;R$2305))), AND(J488="X", OR(I488&lt;R$2314, AND(I488&lt;R$2311,I488&gt;R$2312)))),"no","yes")</f>
        <v>no</v>
      </c>
      <c r="O489" s="146">
        <f t="shared" si="84"/>
        <v>-2.6274183287804509E-2</v>
      </c>
      <c r="P489" s="146">
        <f t="shared" si="85"/>
        <v>2.6274183287804509E-2</v>
      </c>
      <c r="Q489" s="86">
        <f t="shared" si="74"/>
        <v>8.9999999999999993E-3</v>
      </c>
      <c r="R489" s="39">
        <f>(SUM(C470:C488)+Q489*SUM(C470:C488))/(19-Q489)*(1-J$2305)</f>
        <v>2090.4651250592392</v>
      </c>
      <c r="S489" s="39">
        <f>(SUM(C470:C488)+Q489*SUM(C470:C488))/(19-Q489)*(1+J$2305)</f>
        <v>2090.4651250592392</v>
      </c>
      <c r="T489" s="17">
        <f>IF(AND(K489="no",R489&lt;E489, R489&gt;F489,J$2308="yes"),MAX(R489*(1-J$2306),F489)/D489-1,IF(AND(K489="yes",S489&gt;F489, S489&lt;E489,J$2307="yes"),1-MIN(S489*(1+J$2306),E489)/D489,0))</f>
        <v>-2.2160159291977344E-2</v>
      </c>
      <c r="U489" s="6">
        <f t="shared" si="75"/>
        <v>4.1140239958271652E-3</v>
      </c>
      <c r="V489" s="66">
        <f t="shared" si="76"/>
        <v>1.3858396669988935</v>
      </c>
      <c r="W489" s="6">
        <f t="shared" si="77"/>
        <v>-2.2160159291977455E-2</v>
      </c>
      <c r="X489" s="17">
        <f>V489/MAX(V$240:V489)-1</f>
        <v>-9.9326571997785718E-2</v>
      </c>
      <c r="Z489" s="66">
        <f t="shared" si="78"/>
        <v>3.8143077989211429</v>
      </c>
      <c r="AA489" s="6">
        <f t="shared" si="79"/>
        <v>-2.2160159291977344E-2</v>
      </c>
      <c r="AB489" s="17">
        <f>Z489/MAX(Z$240:Z489)-1</f>
        <v>-0.13457042606767189</v>
      </c>
    </row>
    <row r="490" spans="1:29" x14ac:dyDescent="0.25">
      <c r="A490" s="18" t="s">
        <v>249</v>
      </c>
      <c r="B490" s="72">
        <v>39827</v>
      </c>
      <c r="C490" s="23">
        <v>2160.06</v>
      </c>
      <c r="D490" s="23">
        <v>2081.67</v>
      </c>
      <c r="E490" s="23">
        <v>2160.06</v>
      </c>
      <c r="F490" s="23">
        <v>2078.4499999999998</v>
      </c>
      <c r="G490" s="20">
        <f t="shared" si="88"/>
        <v>2075.7305000000001</v>
      </c>
      <c r="H490" s="20">
        <f t="shared" si="82"/>
        <v>1909.0501666666667</v>
      </c>
      <c r="I490" s="112">
        <f t="shared" si="89"/>
        <v>4.0626420433673704E-2</v>
      </c>
      <c r="J490" s="38" t="str">
        <f t="shared" si="83"/>
        <v>N</v>
      </c>
      <c r="K490" s="17" t="str">
        <f>IF(OR(AND(J489="N",OR(I489&lt;R$2308,AND(I489&gt;R$2306, I489&lt;R$2305))), AND(J489="X", OR(I489&lt;R$2314, AND(I489&lt;R$2311,I489&gt;R$2312)))),"no","yes")</f>
        <v>yes</v>
      </c>
      <c r="O490" s="146">
        <f t="shared" si="84"/>
        <v>3.7657265560823605E-2</v>
      </c>
      <c r="P490" s="146">
        <f t="shared" si="85"/>
        <v>-3.7657265560823605E-2</v>
      </c>
      <c r="Q490" s="86">
        <f t="shared" si="74"/>
        <v>8.9999999999999993E-3</v>
      </c>
      <c r="R490" s="39">
        <f>(SUM(C471:C489)+Q490*SUM(C471:C489))/(19-Q490)*(1-J$2305)</f>
        <v>2090.9241719761994</v>
      </c>
      <c r="S490" s="39">
        <f>(SUM(C471:C489)+Q490*SUM(C471:C489))/(19-Q490)*(1+J$2305)</f>
        <v>2090.9241719761994</v>
      </c>
      <c r="T490" s="17">
        <f>IF(AND(K490="no",R490&lt;E490, R490&gt;F490,J$2308="yes"),MAX(R490*(1-J$2306),F490)/D490-1,IF(AND(K490="yes",S490&gt;F490, S490&lt;E490,J$2307="yes"),1-MIN(S490*(1+J$2306),E490)/D490,0))</f>
        <v>-4.4455518771944202E-3</v>
      </c>
      <c r="U490" s="6">
        <f t="shared" si="75"/>
        <v>3.3211713683629185E-2</v>
      </c>
      <c r="V490" s="66">
        <f t="shared" si="76"/>
        <v>1.3858396669988935</v>
      </c>
      <c r="W490" s="6">
        <f t="shared" si="77"/>
        <v>0</v>
      </c>
      <c r="X490" s="17">
        <f>V490/MAX(V$240:V490)-1</f>
        <v>-9.9326571997785718E-2</v>
      </c>
      <c r="Z490" s="66">
        <f t="shared" si="78"/>
        <v>3.7973510957254515</v>
      </c>
      <c r="AA490" s="6">
        <f t="shared" si="79"/>
        <v>-4.4455518771945313E-3</v>
      </c>
      <c r="AB490" s="17">
        <f>Z490/MAX(Z$240:Z490)-1</f>
        <v>-0.13841773813464631</v>
      </c>
    </row>
    <row r="491" spans="1:29" x14ac:dyDescent="0.25">
      <c r="A491" s="18" t="s">
        <v>249</v>
      </c>
      <c r="B491" s="72">
        <v>39828</v>
      </c>
      <c r="C491" s="23">
        <v>2181.06</v>
      </c>
      <c r="D491" s="23">
        <v>2160.06</v>
      </c>
      <c r="E491" s="23">
        <v>2208.34</v>
      </c>
      <c r="F491" s="23">
        <v>2135.6999999999998</v>
      </c>
      <c r="G491" s="20">
        <f t="shared" si="88"/>
        <v>2079.2714999999998</v>
      </c>
      <c r="H491" s="20">
        <f t="shared" si="82"/>
        <v>1915.6901666666665</v>
      </c>
      <c r="I491" s="112">
        <f t="shared" si="89"/>
        <v>4.8953924487494804E-2</v>
      </c>
      <c r="J491" s="38" t="str">
        <f t="shared" si="83"/>
        <v>N</v>
      </c>
      <c r="K491" s="17" t="str">
        <f>IF(OR(AND(J490="N",OR(I490&lt;R$2308,AND(I490&gt;R$2306, I490&lt;R$2305))), AND(J490="X", OR(I490&lt;R$2314, AND(I490&lt;R$2311,I490&gt;R$2312)))),"no","yes")</f>
        <v>no</v>
      </c>
      <c r="O491" s="146">
        <f t="shared" si="84"/>
        <v>9.7219521679954291E-3</v>
      </c>
      <c r="P491" s="146">
        <f t="shared" si="85"/>
        <v>-9.7219521679954291E-3</v>
      </c>
      <c r="Q491" s="86">
        <f t="shared" si="74"/>
        <v>8.9999999999999993E-3</v>
      </c>
      <c r="R491" s="39">
        <f>(SUM(C472:C490)+Q491*SUM(C472:C490))/(19-Q491)*(1-J$2305)</f>
        <v>2093.5711300089515</v>
      </c>
      <c r="S491" s="39">
        <f>(SUM(C472:C490)+Q491*SUM(C472:C490))/(19-Q491)*(1+J$2305)</f>
        <v>2093.5711300089515</v>
      </c>
      <c r="T491" s="17">
        <f>IF(AND(K491="no",R491&lt;E491, R491&gt;F491,J$2308="yes"),MAX(R491*(1-J$2306),F491)/D491-1,IF(AND(K491="yes",S491&gt;F491, S491&lt;E491,J$2307="yes"),1-MIN(S491*(1+J$2306),E491)/D491,0))</f>
        <v>0</v>
      </c>
      <c r="U491" s="6">
        <f t="shared" si="75"/>
        <v>0</v>
      </c>
      <c r="V491" s="66">
        <f t="shared" si="76"/>
        <v>1.3993127339539675</v>
      </c>
      <c r="W491" s="6">
        <f t="shared" si="77"/>
        <v>9.7219521679954291E-3</v>
      </c>
      <c r="X491" s="17">
        <f>V491/MAX(V$240:V491)-1</f>
        <v>-9.057026801176371E-2</v>
      </c>
      <c r="Z491" s="66">
        <f t="shared" si="78"/>
        <v>3.8342687614431794</v>
      </c>
      <c r="AA491" s="6">
        <f t="shared" si="79"/>
        <v>9.7219521679954291E-3</v>
      </c>
      <c r="AB491" s="17">
        <f>Z491/MAX(Z$240:Z491)-1</f>
        <v>-0.13004147659599807</v>
      </c>
    </row>
    <row r="492" spans="1:29" x14ac:dyDescent="0.25">
      <c r="A492" s="18" t="s">
        <v>249</v>
      </c>
      <c r="B492" s="72">
        <v>39829</v>
      </c>
      <c r="C492" s="23">
        <v>2195.63</v>
      </c>
      <c r="D492" s="23">
        <v>2181.06</v>
      </c>
      <c r="E492" s="23">
        <v>2228.9</v>
      </c>
      <c r="F492" s="23">
        <v>2186.16</v>
      </c>
      <c r="G492" s="20">
        <f t="shared" si="88"/>
        <v>2082.2374999999997</v>
      </c>
      <c r="H492" s="20">
        <f t="shared" si="82"/>
        <v>1923.1366666666665</v>
      </c>
      <c r="I492" s="112">
        <f t="shared" si="89"/>
        <v>5.4457044405357369E-2</v>
      </c>
      <c r="J492" s="38" t="str">
        <f t="shared" si="83"/>
        <v>N</v>
      </c>
      <c r="K492" s="17" t="str">
        <f>IF(OR(AND(J491="N",OR(I491&lt;R$2308,AND(I491&gt;R$2306, I491&lt;R$2305))), AND(J491="X", OR(I491&lt;R$2314, AND(I491&lt;R$2311,I491&gt;R$2312)))),"no","yes")</f>
        <v>no</v>
      </c>
      <c r="O492" s="146">
        <f t="shared" si="84"/>
        <v>6.6802380493888869E-3</v>
      </c>
      <c r="P492" s="146">
        <f t="shared" si="85"/>
        <v>-6.6802380493888869E-3</v>
      </c>
      <c r="Q492" s="86">
        <f t="shared" si="74"/>
        <v>8.9999999999999993E-3</v>
      </c>
      <c r="R492" s="39">
        <f>(SUM(C473:C491)+Q492*SUM(C473:C491))/(19-Q492)*(1-J$2305)</f>
        <v>2095.9487167605707</v>
      </c>
      <c r="S492" s="39">
        <f>(SUM(C473:C491)+Q492*SUM(C473:C491))/(19-Q492)*(1+J$2305)</f>
        <v>2095.9487167605707</v>
      </c>
      <c r="T492" s="17">
        <f>IF(AND(K492="no",R492&lt;E492, R492&gt;F492,J$2308="yes"),MAX(R492*(1-J$2306),F492)/D492-1,IF(AND(K492="yes",S492&gt;F492, S492&lt;E492,J$2307="yes"),1-MIN(S492*(1+J$2306),E492)/D492,0))</f>
        <v>0</v>
      </c>
      <c r="U492" s="6">
        <f t="shared" si="75"/>
        <v>0</v>
      </c>
      <c r="V492" s="66">
        <f t="shared" si="76"/>
        <v>1.4086604761223211</v>
      </c>
      <c r="W492" s="6">
        <f t="shared" si="77"/>
        <v>6.6802380493888869E-3</v>
      </c>
      <c r="X492" s="17">
        <f>V492/MAX(V$240:V492)-1</f>
        <v>-8.4495060912890274E-2</v>
      </c>
      <c r="Z492" s="66">
        <f t="shared" si="78"/>
        <v>3.8598825895149553</v>
      </c>
      <c r="AA492" s="6">
        <f t="shared" si="79"/>
        <v>6.6802380493888869E-3</v>
      </c>
      <c r="AB492" s="17">
        <f>Z492/MAX(Z$240:Z492)-1</f>
        <v>-0.1242299465665645</v>
      </c>
    </row>
    <row r="493" spans="1:29" x14ac:dyDescent="0.25">
      <c r="A493" s="18" t="s">
        <v>249</v>
      </c>
      <c r="B493" s="72">
        <v>39832</v>
      </c>
      <c r="C493" s="23">
        <v>2192.81</v>
      </c>
      <c r="D493" s="23">
        <v>2195.63</v>
      </c>
      <c r="E493" s="23">
        <v>2221.2399999999998</v>
      </c>
      <c r="F493" s="23">
        <v>2166.08</v>
      </c>
      <c r="G493" s="20">
        <f t="shared" si="88"/>
        <v>2083.1099999999997</v>
      </c>
      <c r="H493" s="20">
        <f t="shared" si="82"/>
        <v>1930.2403333333334</v>
      </c>
      <c r="I493" s="112">
        <f t="shared" si="89"/>
        <v>5.2661645328379247E-2</v>
      </c>
      <c r="J493" s="38" t="str">
        <f t="shared" si="83"/>
        <v>N</v>
      </c>
      <c r="K493" s="17" t="str">
        <f>IF(OR(AND(J492="N",OR(I492&lt;R$2308,AND(I492&gt;R$2306, I492&lt;R$2305))), AND(J492="X", OR(I492&lt;R$2314, AND(I492&lt;R$2311,I492&gt;R$2312)))),"no","yes")</f>
        <v>no</v>
      </c>
      <c r="O493" s="146">
        <f t="shared" si="84"/>
        <v>-1.2843694065030054E-3</v>
      </c>
      <c r="P493" s="146">
        <f t="shared" si="85"/>
        <v>1.2843694065030054E-3</v>
      </c>
      <c r="Q493" s="86">
        <f t="shared" si="74"/>
        <v>8.9999999999999993E-3</v>
      </c>
      <c r="R493" s="39">
        <f>(SUM(C474:C492)+Q493*SUM(C474:C492))/(19-Q493)*(1-J$2305)</f>
        <v>2097.0256705808015</v>
      </c>
      <c r="S493" s="39">
        <f>(SUM(C474:C492)+Q493*SUM(C474:C492))/(19-Q493)*(1+J$2305)</f>
        <v>2097.0256705808015</v>
      </c>
      <c r="T493" s="17">
        <f>IF(AND(K493="no",R493&lt;E493, R493&gt;F493,J$2308="yes"),MAX(R493*(1-J$2306),F493)/D493-1,IF(AND(K493="yes",S493&gt;F493, S493&lt;E493,J$2307="yes"),1-MIN(S493*(1+J$2306),E493)/D493,0))</f>
        <v>0</v>
      </c>
      <c r="U493" s="6">
        <f t="shared" si="75"/>
        <v>0</v>
      </c>
      <c r="V493" s="66">
        <f t="shared" si="76"/>
        <v>1.4068512357026397</v>
      </c>
      <c r="W493" s="6">
        <f t="shared" si="77"/>
        <v>-1.2843694065030054E-3</v>
      </c>
      <c r="X493" s="17">
        <f>V493/MAX(V$240:V493)-1</f>
        <v>-8.5670907448156197E-2</v>
      </c>
      <c r="Z493" s="66">
        <f t="shared" si="78"/>
        <v>3.8549250744042887</v>
      </c>
      <c r="AA493" s="6">
        <f t="shared" si="79"/>
        <v>-1.2843694065030054E-3</v>
      </c>
      <c r="AB493" s="17">
        <f>Z493/MAX(Z$240:Z493)-1</f>
        <v>-0.12535475883032587</v>
      </c>
    </row>
    <row r="494" spans="1:29" x14ac:dyDescent="0.25">
      <c r="A494" s="18" t="s">
        <v>249</v>
      </c>
      <c r="B494" s="72">
        <v>39833</v>
      </c>
      <c r="C494" s="23">
        <v>2214.84</v>
      </c>
      <c r="D494" s="23">
        <v>2192.81</v>
      </c>
      <c r="E494" s="23">
        <v>2214.84</v>
      </c>
      <c r="F494" s="23">
        <v>2170.9</v>
      </c>
      <c r="G494" s="20">
        <f t="shared" si="88"/>
        <v>2084.1024999999995</v>
      </c>
      <c r="H494" s="20">
        <f t="shared" si="82"/>
        <v>1938.1346666666664</v>
      </c>
      <c r="I494" s="112">
        <f t="shared" si="89"/>
        <v>6.2730839773955882E-2</v>
      </c>
      <c r="J494" s="38" t="str">
        <f t="shared" si="83"/>
        <v>N</v>
      </c>
      <c r="K494" s="17" t="str">
        <f>IF(OR(AND(J493="N",OR(I493&lt;R$2308,AND(I493&gt;R$2306, I493&lt;R$2305))), AND(J493="X", OR(I493&lt;R$2314, AND(I493&lt;R$2311,I493&gt;R$2312)))),"no","yes")</f>
        <v>no</v>
      </c>
      <c r="O494" s="146">
        <f t="shared" si="84"/>
        <v>1.0046470054405177E-2</v>
      </c>
      <c r="P494" s="146">
        <f t="shared" si="85"/>
        <v>-1.0046470054405177E-2</v>
      </c>
      <c r="Q494" s="86">
        <f t="shared" si="74"/>
        <v>8.9999999999999993E-3</v>
      </c>
      <c r="R494" s="39">
        <f>(SUM(C475:C493)+Q494*SUM(C475:C493))/(19-Q494)*(1-J$2305)</f>
        <v>2096.909846242957</v>
      </c>
      <c r="S494" s="39">
        <f>(SUM(C475:C493)+Q494*SUM(C475:C493))/(19-Q494)*(1+J$2305)</f>
        <v>2096.909846242957</v>
      </c>
      <c r="T494" s="17">
        <f>IF(AND(K494="no",R494&lt;E494, R494&gt;F494,J$2308="yes"),MAX(R494*(1-J$2306),F494)/D494-1,IF(AND(K494="yes",S494&gt;F494, S494&lt;E494,J$2307="yes"),1-MIN(S494*(1+J$2306),E494)/D494,0))</f>
        <v>0</v>
      </c>
      <c r="U494" s="6">
        <f t="shared" si="75"/>
        <v>0</v>
      </c>
      <c r="V494" s="66">
        <f t="shared" si="76"/>
        <v>1.4209851245131291</v>
      </c>
      <c r="W494" s="6">
        <f t="shared" si="77"/>
        <v>1.0046470054405177E-2</v>
      </c>
      <c r="X494" s="17">
        <f>V494/MAX(V$240:V494)-1</f>
        <v>-7.6485127599962732E-2</v>
      </c>
      <c r="Z494" s="66">
        <f t="shared" si="78"/>
        <v>3.8936534637262672</v>
      </c>
      <c r="AA494" s="6">
        <f t="shared" si="79"/>
        <v>1.0046470054405177E-2</v>
      </c>
      <c r="AB494" s="17">
        <f>Z494/MAX(Z$240:Z494)-1</f>
        <v>-0.11656766160668675</v>
      </c>
    </row>
    <row r="495" spans="1:29" x14ac:dyDescent="0.25">
      <c r="A495" s="18" t="s">
        <v>249</v>
      </c>
      <c r="B495" s="72">
        <v>39834</v>
      </c>
      <c r="C495" s="23">
        <v>2217.63</v>
      </c>
      <c r="D495" s="23">
        <v>2214.84</v>
      </c>
      <c r="E495" s="23">
        <v>2236.44</v>
      </c>
      <c r="F495" s="23">
        <v>2178.54</v>
      </c>
      <c r="G495" s="20">
        <f t="shared" si="88"/>
        <v>2085.3099999999995</v>
      </c>
      <c r="H495" s="20">
        <f t="shared" si="82"/>
        <v>1948.3491666666664</v>
      </c>
      <c r="I495" s="112">
        <f t="shared" si="89"/>
        <v>6.3453395418427316E-2</v>
      </c>
      <c r="J495" s="38" t="str">
        <f t="shared" si="83"/>
        <v>N</v>
      </c>
      <c r="K495" s="17" t="str">
        <f>IF(OR(AND(J494="N",OR(I494&lt;R$2308,AND(I494&gt;R$2306, I494&lt;R$2305))), AND(J494="X", OR(I494&lt;R$2314, AND(I494&lt;R$2311,I494&gt;R$2312)))),"no","yes")</f>
        <v>no</v>
      </c>
      <c r="O495" s="146">
        <f t="shared" si="84"/>
        <v>1.2596846724819422E-3</v>
      </c>
      <c r="P495" s="146">
        <f t="shared" si="85"/>
        <v>-1.2596846724819422E-3</v>
      </c>
      <c r="Q495" s="86">
        <f t="shared" si="74"/>
        <v>8.9999999999999993E-3</v>
      </c>
      <c r="R495" s="39">
        <f>(SUM(C476:C494)+Q495*SUM(C476:C494))/(19-Q495)*(1-J$2305)</f>
        <v>2098.0447122321093</v>
      </c>
      <c r="S495" s="39">
        <f>(SUM(C476:C494)+Q495*SUM(C476:C494))/(19-Q495)*(1+J$2305)</f>
        <v>2098.0447122321093</v>
      </c>
      <c r="T495" s="17">
        <f>IF(AND(K495="no",R495&lt;E495, R495&gt;F495,J$2308="yes"),MAX(R495*(1-J$2306),F495)/D495-1,IF(AND(K495="yes",S495&gt;F495, S495&lt;E495,J$2307="yes"),1-MIN(S495*(1+J$2306),E495)/D495,0))</f>
        <v>0</v>
      </c>
      <c r="U495" s="6">
        <f t="shared" si="75"/>
        <v>0</v>
      </c>
      <c r="V495" s="66">
        <f t="shared" si="76"/>
        <v>1.4227751176943031</v>
      </c>
      <c r="W495" s="6">
        <f t="shared" si="77"/>
        <v>1.2596846724819422E-3</v>
      </c>
      <c r="X495" s="17">
        <f>V495/MAX(V$240:V495)-1</f>
        <v>-7.5321790070391303E-2</v>
      </c>
      <c r="Z495" s="66">
        <f t="shared" si="78"/>
        <v>3.8985582393144793</v>
      </c>
      <c r="AA495" s="6">
        <f t="shared" si="79"/>
        <v>1.2596846724819422E-3</v>
      </c>
      <c r="AB495" s="17">
        <f>Z495/MAX(Z$240:Z495)-1</f>
        <v>-0.1154548154308378</v>
      </c>
    </row>
    <row r="496" spans="1:29" x14ac:dyDescent="0.25">
      <c r="A496" s="18" t="s">
        <v>249</v>
      </c>
      <c r="B496" s="72">
        <v>39835</v>
      </c>
      <c r="C496" s="23">
        <v>2256.37</v>
      </c>
      <c r="D496" s="23">
        <v>2217.63</v>
      </c>
      <c r="E496" s="23">
        <v>2260.5</v>
      </c>
      <c r="F496" s="23">
        <v>2222.5</v>
      </c>
      <c r="G496" s="20">
        <f t="shared" si="88"/>
        <v>2095.4019999999996</v>
      </c>
      <c r="H496" s="20">
        <f t="shared" si="82"/>
        <v>1958.5876666666666</v>
      </c>
      <c r="I496" s="112">
        <f t="shared" si="89"/>
        <v>7.6819626973726463E-2</v>
      </c>
      <c r="J496" s="38" t="str">
        <f t="shared" si="83"/>
        <v>N</v>
      </c>
      <c r="K496" s="17" t="str">
        <f>IF(OR(AND(J495="N",OR(I495&lt;R$2308,AND(I495&gt;R$2306, I495&lt;R$2305))), AND(J495="X", OR(I495&lt;R$2314, AND(I495&lt;R$2311,I495&gt;R$2312)))),"no","yes")</f>
        <v>no</v>
      </c>
      <c r="O496" s="146">
        <f t="shared" si="84"/>
        <v>1.7469099894932727E-2</v>
      </c>
      <c r="P496" s="146">
        <f t="shared" si="85"/>
        <v>-1.7469099894932727E-2</v>
      </c>
      <c r="Q496" s="86">
        <f t="shared" si="74"/>
        <v>8.9999999999999993E-3</v>
      </c>
      <c r="R496" s="39">
        <f>(SUM(C477:C495)+Q496*SUM(C477:C495))/(19-Q496)*(1-J$2305)</f>
        <v>2106.7102853983461</v>
      </c>
      <c r="S496" s="39">
        <f>(SUM(C477:C495)+Q496*SUM(C477:C495))/(19-Q496)*(1+J$2305)</f>
        <v>2106.7102853983461</v>
      </c>
      <c r="T496" s="17">
        <f>IF(AND(K496="no",R496&lt;E496, R496&gt;F496,J$2308="yes"),MAX(R496*(1-J$2306),F496)/D496-1,IF(AND(K496="yes",S496&gt;F496, S496&lt;E496,J$2307="yes"),1-MIN(S496*(1+J$2306),E496)/D496,0))</f>
        <v>0</v>
      </c>
      <c r="U496" s="6">
        <f t="shared" si="75"/>
        <v>0</v>
      </c>
      <c r="V496" s="66">
        <f t="shared" si="76"/>
        <v>1.4476297183533295</v>
      </c>
      <c r="W496" s="6">
        <f t="shared" si="77"/>
        <v>1.7469099894932727E-2</v>
      </c>
      <c r="X496" s="17">
        <f>V496/MAX(V$240:V496)-1</f>
        <v>-5.9168494050463316E-2</v>
      </c>
      <c r="Z496" s="66">
        <f t="shared" si="78"/>
        <v>3.9666625426432769</v>
      </c>
      <c r="AA496" s="6">
        <f t="shared" si="79"/>
        <v>1.7469099894932727E-2</v>
      </c>
      <c r="AB496" s="17">
        <f>Z496/MAX(Z$240:Z496)-1</f>
        <v>-0.10000260724001742</v>
      </c>
    </row>
    <row r="497" spans="1:29" x14ac:dyDescent="0.25">
      <c r="A497" s="18" t="s">
        <v>249</v>
      </c>
      <c r="B497" s="72">
        <v>39836</v>
      </c>
      <c r="C497" s="23">
        <v>2238.08</v>
      </c>
      <c r="D497" s="23">
        <v>2256.37</v>
      </c>
      <c r="E497" s="23">
        <v>2265.42</v>
      </c>
      <c r="F497" s="23">
        <v>2233.5</v>
      </c>
      <c r="G497" s="20">
        <f t="shared" si="88"/>
        <v>2106.8010000000004</v>
      </c>
      <c r="H497" s="20">
        <f t="shared" si="82"/>
        <v>1969.606833333333</v>
      </c>
      <c r="I497" s="112">
        <f t="shared" si="89"/>
        <v>6.23120076362218E-2</v>
      </c>
      <c r="J497" s="38" t="str">
        <f t="shared" si="83"/>
        <v>N</v>
      </c>
      <c r="K497" s="17" t="str">
        <f>IF(OR(AND(J496="N",OR(I496&lt;R$2308,AND(I496&gt;R$2306, I496&lt;R$2305))), AND(J496="X", OR(I496&lt;R$2314, AND(I496&lt;R$2311,I496&gt;R$2312)))),"no","yes")</f>
        <v>no</v>
      </c>
      <c r="O497" s="146">
        <f t="shared" si="84"/>
        <v>-8.1059400718853647E-3</v>
      </c>
      <c r="P497" s="146">
        <f t="shared" si="85"/>
        <v>8.1059400718853647E-3</v>
      </c>
      <c r="Q497" s="86">
        <f t="shared" ref="Q497:Q560" si="92">IF(J497="N",0.009,0.018)</f>
        <v>8.9999999999999993E-3</v>
      </c>
      <c r="R497" s="39">
        <f>(SUM(C478:C496)+Q497*SUM(C478:C496))/(19-Q497)*(1-J$2305)</f>
        <v>2119.7947164446318</v>
      </c>
      <c r="S497" s="39">
        <f>(SUM(C478:C496)+Q497*SUM(C478:C496))/(19-Q497)*(1+J$2305)</f>
        <v>2119.7947164446318</v>
      </c>
      <c r="T497" s="17">
        <f>IF(AND(K497="no",R497&lt;E497, R497&gt;F497,J$2308="yes"),MAX(R497*(1-J$2306),F497)/D497-1,IF(AND(K497="yes",S497&gt;F497, S497&lt;E497,J$2307="yes"),1-MIN(S497*(1+J$2306),E497)/D497,0))</f>
        <v>0</v>
      </c>
      <c r="U497" s="6">
        <f t="shared" si="75"/>
        <v>0</v>
      </c>
      <c r="V497" s="66">
        <f t="shared" si="76"/>
        <v>1.4358953186100771</v>
      </c>
      <c r="W497" s="6">
        <f t="shared" si="77"/>
        <v>-8.1059400718853647E-3</v>
      </c>
      <c r="X497" s="17">
        <f>V497/MAX(V$240:V497)-1</f>
        <v>-6.6794817855431954E-2</v>
      </c>
      <c r="Z497" s="66">
        <f t="shared" si="78"/>
        <v>3.9345090137872178</v>
      </c>
      <c r="AA497" s="6">
        <f t="shared" si="79"/>
        <v>-8.1059400718853647E-3</v>
      </c>
      <c r="AB497" s="17">
        <f>Z497/MAX(Z$240:Z497)-1</f>
        <v>-0.10729793217058303</v>
      </c>
    </row>
    <row r="498" spans="1:29" x14ac:dyDescent="0.25">
      <c r="A498" s="18" t="s">
        <v>249</v>
      </c>
      <c r="B498" s="72">
        <v>39846</v>
      </c>
      <c r="C498" s="23">
        <v>2306.77</v>
      </c>
      <c r="D498" s="23">
        <v>2238.08</v>
      </c>
      <c r="E498" s="23">
        <v>2306.77</v>
      </c>
      <c r="F498" s="23">
        <v>2245.2600000000002</v>
      </c>
      <c r="G498" s="20">
        <f t="shared" si="88"/>
        <v>2121.9650000000006</v>
      </c>
      <c r="H498" s="20">
        <f t="shared" si="82"/>
        <v>1981.5491666666667</v>
      </c>
      <c r="I498" s="112">
        <f t="shared" si="89"/>
        <v>8.709144590037976E-2</v>
      </c>
      <c r="J498" s="38" t="str">
        <f t="shared" si="83"/>
        <v>N</v>
      </c>
      <c r="K498" s="17" t="str">
        <f>IF(OR(AND(J497="N",OR(I497&lt;R$2308,AND(I497&gt;R$2306, I497&lt;R$2305))), AND(J497="X", OR(I497&lt;R$2314, AND(I497&lt;R$2311,I497&gt;R$2312)))),"no","yes")</f>
        <v>no</v>
      </c>
      <c r="O498" s="146">
        <f t="shared" si="84"/>
        <v>3.0691485559050546E-2</v>
      </c>
      <c r="P498" s="146">
        <f t="shared" si="85"/>
        <v>-3.0691485559050546E-2</v>
      </c>
      <c r="Q498" s="86">
        <f t="shared" si="92"/>
        <v>8.9999999999999993E-3</v>
      </c>
      <c r="R498" s="39">
        <f>(SUM(C479:C497)+Q498*SUM(C479:C497))/(19-Q498)*(1-J$2305)</f>
        <v>2132.2585840661372</v>
      </c>
      <c r="S498" s="39">
        <f>(SUM(C479:C497)+Q498*SUM(C479:C497))/(19-Q498)*(1+J$2305)</f>
        <v>2132.2585840661372</v>
      </c>
      <c r="T498" s="17">
        <f>IF(AND(K498="no",R498&lt;E498, R498&gt;F498,J$2308="yes"),MAX(R498*(1-J$2306),F498)/D498-1,IF(AND(K498="yes",S498&gt;F498, S498&lt;E498,J$2307="yes"),1-MIN(S498*(1+J$2306),E498)/D498,0))</f>
        <v>0</v>
      </c>
      <c r="U498" s="6">
        <f t="shared" ref="U498:U561" si="93">IF(T498=0,0,IF(K498="yes",T498-P498,T498-O498))</f>
        <v>0</v>
      </c>
      <c r="V498" s="66">
        <f t="shared" ref="V498:V561" si="94">IF(K498="yes",V497, IF(T498&lt;&gt;0, V497*(1+T498),V497*(1+O498)))</f>
        <v>1.4799650790455066</v>
      </c>
      <c r="W498" s="6">
        <f t="shared" ref="W498:W561" si="95">V498/V497-1</f>
        <v>3.0691485559050546E-2</v>
      </c>
      <c r="X498" s="17">
        <f>V498/MAX(V$240:V498)-1</f>
        <v>-3.8153364484010854E-2</v>
      </c>
      <c r="Z498" s="66">
        <f t="shared" ref="Z498:Z561" si="96">IF(T498&lt;&gt;0,Z497*(1+T498),IF(K498="no",Z497*(1+O498),Z497*(1+P498)))</f>
        <v>4.0552649403658227</v>
      </c>
      <c r="AA498" s="6">
        <f t="shared" ref="AA498:AA561" si="97">Z498/Z497-1</f>
        <v>3.0691485559050546E-2</v>
      </c>
      <c r="AB498" s="17">
        <f>Z498/MAX(Z$240:Z498)-1</f>
        <v>-7.989957954726179E-2</v>
      </c>
    </row>
    <row r="499" spans="1:29" x14ac:dyDescent="0.25">
      <c r="A499" s="18" t="s">
        <v>249</v>
      </c>
      <c r="B499" s="72">
        <v>39847</v>
      </c>
      <c r="C499" s="23">
        <v>2369.65</v>
      </c>
      <c r="D499" s="23">
        <v>2306.77</v>
      </c>
      <c r="E499" s="23">
        <v>2369.65</v>
      </c>
      <c r="F499" s="23">
        <v>2300.98</v>
      </c>
      <c r="G499" s="20">
        <f t="shared" si="88"/>
        <v>2141.2595000000006</v>
      </c>
      <c r="H499" s="20">
        <f t="shared" si="82"/>
        <v>1995.0096666666664</v>
      </c>
      <c r="I499" s="112">
        <f t="shared" si="89"/>
        <v>0.1066617567837993</v>
      </c>
      <c r="J499" s="38" t="str">
        <f t="shared" si="83"/>
        <v>N</v>
      </c>
      <c r="K499" s="17" t="str">
        <f>IF(OR(AND(J498="N",OR(I498&lt;R$2308,AND(I498&gt;R$2306, I498&lt;R$2305))), AND(J498="X", OR(I498&lt;R$2314, AND(I498&lt;R$2311,I498&gt;R$2312)))),"no","yes")</f>
        <v>no</v>
      </c>
      <c r="O499" s="146">
        <f t="shared" si="84"/>
        <v>2.7258894471490436E-2</v>
      </c>
      <c r="P499" s="146">
        <f t="shared" si="85"/>
        <v>-2.7258894471490436E-2</v>
      </c>
      <c r="Q499" s="86">
        <f t="shared" si="92"/>
        <v>8.9999999999999993E-3</v>
      </c>
      <c r="R499" s="39">
        <f>(SUM(C480:C498)+Q499*SUM(C480:C498))/(19-Q499)*(1-J$2305)</f>
        <v>2149.4202443262602</v>
      </c>
      <c r="S499" s="39">
        <f>(SUM(C480:C498)+Q499*SUM(C480:C498))/(19-Q499)*(1+J$2305)</f>
        <v>2149.4202443262602</v>
      </c>
      <c r="T499" s="17">
        <f>IF(AND(K499="no",R499&lt;E499, R499&gt;F499,J$2308="yes"),MAX(R499*(1-J$2306),F499)/D499-1,IF(AND(K499="yes",S499&gt;F499, S499&lt;E499,J$2307="yes"),1-MIN(S499*(1+J$2306),E499)/D499,0))</f>
        <v>0</v>
      </c>
      <c r="U499" s="6">
        <f t="shared" si="93"/>
        <v>0</v>
      </c>
      <c r="V499" s="66">
        <f t="shared" si="94"/>
        <v>1.520307290956699</v>
      </c>
      <c r="W499" s="6">
        <f t="shared" si="95"/>
        <v>2.7258894471490436E-2</v>
      </c>
      <c r="X499" s="17">
        <f>V499/MAX(V$240:V499)-1</f>
        <v>-1.1934488548722366E-2</v>
      </c>
      <c r="Z499" s="66">
        <f t="shared" si="96"/>
        <v>4.1658069794291901</v>
      </c>
      <c r="AA499" s="6">
        <f t="shared" si="97"/>
        <v>2.7258894471490436E-2</v>
      </c>
      <c r="AB499" s="17">
        <f>Z499/MAX(Z$240:Z499)-1</f>
        <v>-5.4818659282966475E-2</v>
      </c>
    </row>
    <row r="500" spans="1:29" x14ac:dyDescent="0.25">
      <c r="A500" s="18" t="s">
        <v>249</v>
      </c>
      <c r="B500" s="72">
        <v>39848</v>
      </c>
      <c r="C500" s="23">
        <v>2423.89</v>
      </c>
      <c r="D500" s="23">
        <v>2369.65</v>
      </c>
      <c r="E500" s="23">
        <v>2423.92</v>
      </c>
      <c r="F500" s="23">
        <v>2370.0100000000002</v>
      </c>
      <c r="G500" s="20">
        <f t="shared" si="88"/>
        <v>2163.2160000000003</v>
      </c>
      <c r="H500" s="20">
        <f t="shared" si="82"/>
        <v>2009.7445</v>
      </c>
      <c r="I500" s="112">
        <f t="shared" si="89"/>
        <v>0.12050299184177615</v>
      </c>
      <c r="J500" s="38" t="str">
        <f t="shared" si="83"/>
        <v>N</v>
      </c>
      <c r="K500" s="17" t="str">
        <f>IF(OR(AND(J499="N",OR(I499&lt;R$2308,AND(I499&gt;R$2306, I499&lt;R$2305))), AND(J499="X", OR(I499&lt;R$2314, AND(I499&lt;R$2311,I499&gt;R$2312)))),"no","yes")</f>
        <v>no</v>
      </c>
      <c r="O500" s="146">
        <f t="shared" si="84"/>
        <v>2.2889456248813111E-2</v>
      </c>
      <c r="P500" s="146">
        <f t="shared" si="85"/>
        <v>-2.2889456248813111E-2</v>
      </c>
      <c r="Q500" s="86">
        <f t="shared" si="92"/>
        <v>8.9999999999999993E-3</v>
      </c>
      <c r="R500" s="39">
        <f>(SUM(C481:C499)+Q500*SUM(C481:C499))/(19-Q500)*(1-J$2305)</f>
        <v>2169.8696156073934</v>
      </c>
      <c r="S500" s="39">
        <f>(SUM(C481:C499)+Q500*SUM(C481:C499))/(19-Q500)*(1+J$2305)</f>
        <v>2169.8696156073934</v>
      </c>
      <c r="T500" s="17">
        <f>IF(AND(K500="no",R500&lt;E500, R500&gt;F500,J$2308="yes"),MAX(R500*(1-J$2306),F500)/D500-1,IF(AND(K500="yes",S500&gt;F500, S500&lt;E500,J$2307="yes"),1-MIN(S500*(1+J$2306),E500)/D500,0))</f>
        <v>0</v>
      </c>
      <c r="U500" s="6">
        <f t="shared" si="93"/>
        <v>0</v>
      </c>
      <c r="V500" s="66">
        <f t="shared" si="94"/>
        <v>1.5551062981778039</v>
      </c>
      <c r="W500" s="6">
        <f t="shared" si="95"/>
        <v>2.2889456248813111E-2</v>
      </c>
      <c r="X500" s="17">
        <f>V500/MAX(V$240:V500)-1</f>
        <v>0</v>
      </c>
      <c r="Y500" s="6">
        <f t="shared" ref="Y500" si="98">V500/V480-1</f>
        <v>8.5105714394250409E-2</v>
      </c>
      <c r="Z500" s="66">
        <f t="shared" si="96"/>
        <v>4.261160036025835</v>
      </c>
      <c r="AA500" s="6">
        <f t="shared" si="97"/>
        <v>2.2889456248813111E-2</v>
      </c>
      <c r="AB500" s="17">
        <f>Z500/MAX(Z$240:Z500)-1</f>
        <v>-3.3183972337429424E-2</v>
      </c>
      <c r="AC500" s="6">
        <f t="shared" ref="AC500" si="99">Z500/Z480-1</f>
        <v>3.3374804216039777E-3</v>
      </c>
    </row>
    <row r="501" spans="1:29" x14ac:dyDescent="0.25">
      <c r="A501" s="18" t="s">
        <v>249</v>
      </c>
      <c r="B501" s="72">
        <v>39849</v>
      </c>
      <c r="C501" s="23">
        <v>2384.7600000000002</v>
      </c>
      <c r="D501" s="23">
        <v>2423.89</v>
      </c>
      <c r="E501" s="23">
        <v>2436.69</v>
      </c>
      <c r="F501" s="23">
        <v>2362.23</v>
      </c>
      <c r="G501" s="20">
        <f t="shared" si="88"/>
        <v>2183.8805000000002</v>
      </c>
      <c r="H501" s="20">
        <f t="shared" si="82"/>
        <v>2024.2654999999997</v>
      </c>
      <c r="I501" s="112">
        <f t="shared" si="89"/>
        <v>9.1982825983381478E-2</v>
      </c>
      <c r="J501" s="38" t="str">
        <f t="shared" si="83"/>
        <v>N</v>
      </c>
      <c r="K501" s="17" t="str">
        <f>IF(OR(AND(J500="N",OR(I500&lt;R$2308,AND(I500&gt;R$2306, I500&lt;R$2305))), AND(J500="X", OR(I500&lt;R$2314, AND(I500&lt;R$2311,I500&gt;R$2312)))),"no","yes")</f>
        <v>yes</v>
      </c>
      <c r="O501" s="146">
        <f t="shared" si="84"/>
        <v>-1.6143471857221092E-2</v>
      </c>
      <c r="P501" s="146">
        <f t="shared" si="85"/>
        <v>1.6143471857221092E-2</v>
      </c>
      <c r="Q501" s="86">
        <f t="shared" si="92"/>
        <v>8.9999999999999993E-3</v>
      </c>
      <c r="R501" s="39">
        <f>(SUM(C482:C500)+Q501*SUM(C482:C500))/(19-Q501)*(1-J$2305)</f>
        <v>2193.9068848401871</v>
      </c>
      <c r="S501" s="39">
        <f>(SUM(C482:C500)+Q501*SUM(C482:C500))/(19-Q501)*(1+J$2305)</f>
        <v>2193.9068848401871</v>
      </c>
      <c r="T501" s="17">
        <f>IF(AND(K501="no",R501&lt;E501, R501&gt;F501,J$2308="yes"),MAX(R501*(1-J$2306),F501)/D501-1,IF(AND(K501="yes",S501&gt;F501, S501&lt;E501,J$2307="yes"),1-MIN(S501*(1+J$2306),E501)/D501,0))</f>
        <v>0</v>
      </c>
      <c r="U501" s="6">
        <f t="shared" si="93"/>
        <v>0</v>
      </c>
      <c r="V501" s="66">
        <f t="shared" si="94"/>
        <v>1.5551062981778039</v>
      </c>
      <c r="W501" s="6">
        <f t="shared" si="95"/>
        <v>0</v>
      </c>
      <c r="X501" s="17">
        <f>V501/MAX(V$240:V501)-1</f>
        <v>0</v>
      </c>
      <c r="Z501" s="66">
        <f t="shared" si="96"/>
        <v>4.3299499531465333</v>
      </c>
      <c r="AA501" s="6">
        <f t="shared" si="97"/>
        <v>1.6143471857221092E-2</v>
      </c>
      <c r="AB501" s="17">
        <f>Z501/MAX(Z$240:Z501)-1</f>
        <v>-1.7576205003748457E-2</v>
      </c>
    </row>
    <row r="502" spans="1:29" x14ac:dyDescent="0.25">
      <c r="A502" s="18" t="s">
        <v>249</v>
      </c>
      <c r="B502" s="72">
        <v>39850</v>
      </c>
      <c r="C502" s="23">
        <v>2493.7399999999998</v>
      </c>
      <c r="D502" s="23">
        <v>2384.7600000000002</v>
      </c>
      <c r="E502" s="23">
        <v>2496.59</v>
      </c>
      <c r="F502" s="23">
        <v>2390.2399999999998</v>
      </c>
      <c r="G502" s="20">
        <f t="shared" si="88"/>
        <v>2211.5960000000005</v>
      </c>
      <c r="H502" s="20">
        <f t="shared" si="82"/>
        <v>2039.7716666666665</v>
      </c>
      <c r="I502" s="112">
        <f t="shared" si="89"/>
        <v>0.12757483735727471</v>
      </c>
      <c r="J502" s="38" t="str">
        <f t="shared" si="83"/>
        <v>N</v>
      </c>
      <c r="K502" s="17" t="str">
        <f>IF(OR(AND(J501="N",OR(I501&lt;R$2308,AND(I501&gt;R$2306, I501&lt;R$2305))), AND(J501="X", OR(I501&lt;R$2314, AND(I501&lt;R$2311,I501&gt;R$2312)))),"no","yes")</f>
        <v>no</v>
      </c>
      <c r="O502" s="146">
        <f t="shared" si="84"/>
        <v>4.5698518928529275E-2</v>
      </c>
      <c r="P502" s="146">
        <f t="shared" si="85"/>
        <v>-4.5698518928529275E-2</v>
      </c>
      <c r="Q502" s="86">
        <f t="shared" si="92"/>
        <v>8.9999999999999993E-3</v>
      </c>
      <c r="R502" s="39">
        <f>(SUM(C483:C501)+Q502*SUM(C483:C501))/(19-Q502)*(1-J$2305)</f>
        <v>2217.5674593228377</v>
      </c>
      <c r="S502" s="39">
        <f>(SUM(C483:C501)+Q502*SUM(C483:C501))/(19-Q502)*(1+J$2305)</f>
        <v>2217.5674593228377</v>
      </c>
      <c r="T502" s="17">
        <f>IF(AND(K502="no",R502&lt;E502, R502&gt;F502,J$2308="yes"),MAX(R502*(1-J$2306),F502)/D502-1,IF(AND(K502="yes",S502&gt;F502, S502&lt;E502,J$2307="yes"),1-MIN(S502*(1+J$2306),E502)/D502,0))</f>
        <v>0</v>
      </c>
      <c r="U502" s="6">
        <f t="shared" si="93"/>
        <v>0</v>
      </c>
      <c r="V502" s="66">
        <f t="shared" si="94"/>
        <v>1.6261723527809573</v>
      </c>
      <c r="W502" s="6">
        <f t="shared" si="95"/>
        <v>4.5698518928529275E-2</v>
      </c>
      <c r="X502" s="17">
        <f>V502/MAX(V$240:V502)-1</f>
        <v>0</v>
      </c>
      <c r="Z502" s="66">
        <f t="shared" si="96"/>
        <v>4.527822253039985</v>
      </c>
      <c r="AA502" s="6">
        <f t="shared" si="97"/>
        <v>4.5698518928529275E-2</v>
      </c>
      <c r="AB502" s="17">
        <f>Z502/MAX(Z$240:Z502)-1</f>
        <v>0</v>
      </c>
    </row>
    <row r="503" spans="1:29" x14ac:dyDescent="0.25">
      <c r="A503" s="18" t="s">
        <v>249</v>
      </c>
      <c r="B503" s="72">
        <v>39853</v>
      </c>
      <c r="C503" s="23">
        <v>2579.23</v>
      </c>
      <c r="D503" s="23">
        <v>2493.7399999999998</v>
      </c>
      <c r="E503" s="23">
        <v>2580.75</v>
      </c>
      <c r="F503" s="23">
        <v>2500.54</v>
      </c>
      <c r="G503" s="20">
        <f t="shared" si="88"/>
        <v>2239.5455000000002</v>
      </c>
      <c r="H503" s="20">
        <f t="shared" si="82"/>
        <v>2057.1488333333332</v>
      </c>
      <c r="I503" s="112">
        <f t="shared" si="89"/>
        <v>0.15167564132990363</v>
      </c>
      <c r="J503" s="38" t="str">
        <f t="shared" si="83"/>
        <v>N</v>
      </c>
      <c r="K503" s="17" t="str">
        <f>IF(OR(AND(J502="N",OR(I502&lt;R$2308,AND(I502&gt;R$2306, I502&lt;R$2305))), AND(J502="X", OR(I502&lt;R$2314, AND(I502&lt;R$2311,I502&gt;R$2312)))),"no","yes")</f>
        <v>yes</v>
      </c>
      <c r="O503" s="146">
        <f t="shared" si="84"/>
        <v>3.428184173169635E-2</v>
      </c>
      <c r="P503" s="146">
        <f t="shared" si="85"/>
        <v>-3.428184173169635E-2</v>
      </c>
      <c r="Q503" s="86">
        <f t="shared" si="92"/>
        <v>8.9999999999999993E-3</v>
      </c>
      <c r="R503" s="39">
        <f>(SUM(C484:C502)+Q503*SUM(C484:C502))/(19-Q503)*(1-J$2305)</f>
        <v>2242.7247180243276</v>
      </c>
      <c r="S503" s="39">
        <f>(SUM(C484:C502)+Q503*SUM(C484:C502))/(19-Q503)*(1+J$2305)</f>
        <v>2242.7247180243276</v>
      </c>
      <c r="T503" s="17">
        <f>IF(AND(K503="no",R503&lt;E503, R503&gt;F503,J$2308="yes"),MAX(R503*(1-J$2306),F503)/D503-1,IF(AND(K503="yes",S503&gt;F503, S503&lt;E503,J$2307="yes"),1-MIN(S503*(1+J$2306),E503)/D503,0))</f>
        <v>0</v>
      </c>
      <c r="U503" s="6">
        <f t="shared" si="93"/>
        <v>0</v>
      </c>
      <c r="V503" s="66">
        <f t="shared" si="94"/>
        <v>1.6261723527809573</v>
      </c>
      <c r="W503" s="6">
        <f t="shared" si="95"/>
        <v>0</v>
      </c>
      <c r="X503" s="17">
        <f>V503/MAX(V$240:V503)-1</f>
        <v>0</v>
      </c>
      <c r="Z503" s="66">
        <f t="shared" si="96"/>
        <v>4.3726001671720152</v>
      </c>
      <c r="AA503" s="6">
        <f t="shared" si="97"/>
        <v>-3.4281841731696461E-2</v>
      </c>
      <c r="AB503" s="17">
        <f>Z503/MAX(Z$240:Z503)-1</f>
        <v>-3.4281841731696461E-2</v>
      </c>
    </row>
    <row r="504" spans="1:29" x14ac:dyDescent="0.25">
      <c r="A504" s="18" t="s">
        <v>249</v>
      </c>
      <c r="B504" s="72">
        <v>39854</v>
      </c>
      <c r="C504" s="23">
        <v>2653.21</v>
      </c>
      <c r="D504" s="23">
        <v>2579.23</v>
      </c>
      <c r="E504" s="23">
        <v>2653.21</v>
      </c>
      <c r="F504" s="23">
        <v>2535.65</v>
      </c>
      <c r="G504" s="20">
        <f t="shared" si="88"/>
        <v>2267.6115</v>
      </c>
      <c r="H504" s="20">
        <f t="shared" si="82"/>
        <v>2075.3486666666663</v>
      </c>
      <c r="I504" s="112">
        <f t="shared" si="89"/>
        <v>0.17004610357638428</v>
      </c>
      <c r="J504" s="38" t="str">
        <f t="shared" si="83"/>
        <v>N</v>
      </c>
      <c r="K504" s="17" t="str">
        <f>IF(OR(AND(J503="N",OR(I503&lt;R$2308,AND(I503&gt;R$2306, I503&lt;R$2305))), AND(J503="X", OR(I503&lt;R$2314, AND(I503&lt;R$2311,I503&gt;R$2312)))),"no","yes")</f>
        <v>yes</v>
      </c>
      <c r="O504" s="146">
        <f t="shared" si="84"/>
        <v>2.8682979028624933E-2</v>
      </c>
      <c r="P504" s="146">
        <f t="shared" si="85"/>
        <v>-2.8682979028624933E-2</v>
      </c>
      <c r="Q504" s="86">
        <f t="shared" si="92"/>
        <v>8.9999999999999993E-3</v>
      </c>
      <c r="R504" s="39">
        <f>(SUM(C485:C503)+Q504*SUM(C485:C503))/(19-Q504)*(1-J$2305)</f>
        <v>2268.6173018798381</v>
      </c>
      <c r="S504" s="39">
        <f>(SUM(C485:C503)+Q504*SUM(C485:C503))/(19-Q504)*(1+J$2305)</f>
        <v>2268.6173018798381</v>
      </c>
      <c r="T504" s="17">
        <f>IF(AND(K504="no",R504&lt;E504, R504&gt;F504,J$2308="yes"),MAX(R504*(1-J$2306),F504)/D504-1,IF(AND(K504="yes",S504&gt;F504, S504&lt;E504,J$2307="yes"),1-MIN(S504*(1+J$2306),E504)/D504,0))</f>
        <v>0</v>
      </c>
      <c r="U504" s="6">
        <f t="shared" si="93"/>
        <v>0</v>
      </c>
      <c r="V504" s="66">
        <f t="shared" si="94"/>
        <v>1.6261723527809573</v>
      </c>
      <c r="W504" s="6">
        <f t="shared" si="95"/>
        <v>0</v>
      </c>
      <c r="X504" s="17">
        <f>V504/MAX(V$240:V504)-1</f>
        <v>0</v>
      </c>
      <c r="Z504" s="66">
        <f t="shared" si="96"/>
        <v>4.2471809682764583</v>
      </c>
      <c r="AA504" s="6">
        <f t="shared" si="97"/>
        <v>-2.8682979028624933E-2</v>
      </c>
      <c r="AB504" s="17">
        <f>Z504/MAX(Z$240:Z504)-1</f>
        <v>-6.1981515412868449E-2</v>
      </c>
    </row>
    <row r="505" spans="1:29" x14ac:dyDescent="0.25">
      <c r="A505" s="18" t="s">
        <v>249</v>
      </c>
      <c r="B505" s="72">
        <v>39855</v>
      </c>
      <c r="C505" s="23">
        <v>2658.05</v>
      </c>
      <c r="D505" s="23">
        <v>2653.21</v>
      </c>
      <c r="E505" s="23">
        <v>2723.46</v>
      </c>
      <c r="F505" s="23">
        <v>2594.9299999999998</v>
      </c>
      <c r="G505" s="20">
        <f t="shared" si="88"/>
        <v>2295.2680000000005</v>
      </c>
      <c r="H505" s="20">
        <f t="shared" si="82"/>
        <v>2091.7114999999994</v>
      </c>
      <c r="I505" s="112">
        <f t="shared" si="89"/>
        <v>0.15805648839264075</v>
      </c>
      <c r="J505" s="38" t="str">
        <f t="shared" si="83"/>
        <v>N</v>
      </c>
      <c r="K505" s="17" t="str">
        <f>IF(OR(AND(J504="N",OR(I504&lt;R$2308,AND(I504&gt;R$2306, I504&lt;R$2305))), AND(J504="X", OR(I504&lt;R$2314, AND(I504&lt;R$2311,I504&gt;R$2312)))),"no","yes")</f>
        <v>yes</v>
      </c>
      <c r="O505" s="146">
        <f t="shared" si="84"/>
        <v>1.8242053964820926E-3</v>
      </c>
      <c r="P505" s="146">
        <f t="shared" si="85"/>
        <v>-1.8242053964820926E-3</v>
      </c>
      <c r="Q505" s="86">
        <f t="shared" si="92"/>
        <v>8.9999999999999993E-3</v>
      </c>
      <c r="R505" s="39">
        <f>(SUM(C486:C504)+Q505*SUM(C486:C504))/(19-Q505)*(1-J$2305)</f>
        <v>2297.7481854562689</v>
      </c>
      <c r="S505" s="39">
        <f>(SUM(C486:C504)+Q505*SUM(C486:C504))/(19-Q505)*(1+J$2305)</f>
        <v>2297.7481854562689</v>
      </c>
      <c r="T505" s="17">
        <f>IF(AND(K505="no",R505&lt;E505, R505&gt;F505,J$2308="yes"),MAX(R505*(1-J$2306),F505)/D505-1,IF(AND(K505="yes",S505&gt;F505, S505&lt;E505,J$2307="yes"),1-MIN(S505*(1+J$2306),E505)/D505,0))</f>
        <v>0</v>
      </c>
      <c r="U505" s="6">
        <f t="shared" si="93"/>
        <v>0</v>
      </c>
      <c r="V505" s="66">
        <f t="shared" si="94"/>
        <v>1.6261723527809573</v>
      </c>
      <c r="W505" s="6">
        <f t="shared" si="95"/>
        <v>0</v>
      </c>
      <c r="X505" s="17">
        <f>V505/MAX(V$240:V505)-1</f>
        <v>0</v>
      </c>
      <c r="Z505" s="66">
        <f t="shared" si="96"/>
        <v>4.2394332378342927</v>
      </c>
      <c r="AA505" s="6">
        <f t="shared" si="97"/>
        <v>-1.8242053964819815E-3</v>
      </c>
      <c r="AB505" s="17">
        <f>Z505/MAX(Z$240:Z505)-1</f>
        <v>-6.3692653794452214E-2</v>
      </c>
    </row>
    <row r="506" spans="1:29" x14ac:dyDescent="0.25">
      <c r="A506" s="18" t="s">
        <v>249</v>
      </c>
      <c r="B506" s="72">
        <v>39856</v>
      </c>
      <c r="C506" s="23">
        <v>2707.92</v>
      </c>
      <c r="D506" s="23">
        <v>2658.05</v>
      </c>
      <c r="E506" s="23">
        <v>2707.92</v>
      </c>
      <c r="F506" s="23">
        <v>2587.19</v>
      </c>
      <c r="G506" s="20">
        <f t="shared" si="88"/>
        <v>2328.049</v>
      </c>
      <c r="H506" s="20">
        <f t="shared" si="82"/>
        <v>2109.1293333333329</v>
      </c>
      <c r="I506" s="112">
        <f t="shared" si="89"/>
        <v>0.16317139372925582</v>
      </c>
      <c r="J506" s="38" t="str">
        <f t="shared" si="83"/>
        <v>N</v>
      </c>
      <c r="K506" s="17" t="str">
        <f>IF(OR(AND(J505="N",OR(I505&lt;R$2308,AND(I505&gt;R$2306, I505&lt;R$2305))), AND(J505="X", OR(I505&lt;R$2314, AND(I505&lt;R$2311,I505&gt;R$2312)))),"no","yes")</f>
        <v>yes</v>
      </c>
      <c r="O506" s="146">
        <f t="shared" si="84"/>
        <v>1.8761874306352455E-2</v>
      </c>
      <c r="P506" s="146">
        <f t="shared" si="85"/>
        <v>-1.8761874306352455E-2</v>
      </c>
      <c r="Q506" s="86">
        <f t="shared" si="92"/>
        <v>8.9999999999999993E-3</v>
      </c>
      <c r="R506" s="39">
        <f>(SUM(C487:C505)+Q506*SUM(C487:C505))/(19-Q506)*(1-J$2305)</f>
        <v>2329.9319435522093</v>
      </c>
      <c r="S506" s="39">
        <f>(SUM(C487:C505)+Q506*SUM(C487:C505))/(19-Q506)*(1+J$2305)</f>
        <v>2329.9319435522093</v>
      </c>
      <c r="T506" s="17">
        <f>IF(AND(K506="no",R506&lt;E506, R506&gt;F506,J$2308="yes"),MAX(R506*(1-J$2306),F506)/D506-1,IF(AND(K506="yes",S506&gt;F506, S506&lt;E506,J$2307="yes"),1-MIN(S506*(1+J$2306),E506)/D506,0))</f>
        <v>0</v>
      </c>
      <c r="U506" s="6">
        <f t="shared" si="93"/>
        <v>0</v>
      </c>
      <c r="V506" s="66">
        <f t="shared" si="94"/>
        <v>1.6261723527809573</v>
      </c>
      <c r="W506" s="6">
        <f t="shared" si="95"/>
        <v>0</v>
      </c>
      <c r="X506" s="17">
        <f>V506/MAX(V$240:V506)-1</f>
        <v>0</v>
      </c>
      <c r="Z506" s="66">
        <f t="shared" si="96"/>
        <v>4.1598935242958728</v>
      </c>
      <c r="AA506" s="6">
        <f t="shared" si="97"/>
        <v>-1.8761874306352455E-2</v>
      </c>
      <c r="AB506" s="17">
        <f>Z506/MAX(Z$240:Z506)-1</f>
        <v>-8.1259534536075151E-2</v>
      </c>
    </row>
    <row r="507" spans="1:29" x14ac:dyDescent="0.25">
      <c r="A507" s="18" t="s">
        <v>249</v>
      </c>
      <c r="B507" s="72">
        <v>39857</v>
      </c>
      <c r="C507" s="23">
        <v>2805.01</v>
      </c>
      <c r="D507" s="23">
        <v>2707.92</v>
      </c>
      <c r="E507" s="23">
        <v>2808.48</v>
      </c>
      <c r="F507" s="23">
        <v>2704.66</v>
      </c>
      <c r="G507" s="20">
        <f t="shared" si="88"/>
        <v>2362.9110000000001</v>
      </c>
      <c r="H507" s="20">
        <f t="shared" si="82"/>
        <v>2127.4756666666663</v>
      </c>
      <c r="I507" s="112">
        <f t="shared" si="89"/>
        <v>0.1870993025128751</v>
      </c>
      <c r="J507" s="38" t="str">
        <f t="shared" si="83"/>
        <v>N</v>
      </c>
      <c r="K507" s="17" t="str">
        <f>IF(OR(AND(J506="N",OR(I506&lt;R$2308,AND(I506&gt;R$2306, I506&lt;R$2305))), AND(J506="X", OR(I506&lt;R$2314, AND(I506&lt;R$2311,I506&gt;R$2312)))),"no","yes")</f>
        <v>yes</v>
      </c>
      <c r="O507" s="146">
        <f t="shared" si="84"/>
        <v>3.5854087269934221E-2</v>
      </c>
      <c r="P507" s="146">
        <f t="shared" si="85"/>
        <v>-3.5854087269934221E-2</v>
      </c>
      <c r="Q507" s="86">
        <f t="shared" si="92"/>
        <v>8.9999999999999993E-3</v>
      </c>
      <c r="R507" s="39">
        <f>(SUM(C488:C506)+Q507*SUM(C488:C506))/(19-Q507)*(1-J$2305)</f>
        <v>2361.8181712390078</v>
      </c>
      <c r="S507" s="39">
        <f>(SUM(C488:C506)+Q507*SUM(C488:C506))/(19-Q507)*(1+J$2305)</f>
        <v>2361.8181712390078</v>
      </c>
      <c r="T507" s="17">
        <f>IF(AND(K507="no",R507&lt;E507, R507&gt;F507,J$2308="yes"),MAX(R507*(1-J$2306),F507)/D507-1,IF(AND(K507="yes",S507&gt;F507, S507&lt;E507,J$2307="yes"),1-MIN(S507*(1+J$2306),E507)/D507,0))</f>
        <v>0</v>
      </c>
      <c r="U507" s="6">
        <f t="shared" si="93"/>
        <v>0</v>
      </c>
      <c r="V507" s="66">
        <f t="shared" si="94"/>
        <v>1.6261723527809573</v>
      </c>
      <c r="W507" s="6">
        <f t="shared" si="95"/>
        <v>0</v>
      </c>
      <c r="X507" s="17">
        <f>V507/MAX(V$240:V507)-1</f>
        <v>0</v>
      </c>
      <c r="Z507" s="66">
        <f t="shared" si="96"/>
        <v>4.0107443388421347</v>
      </c>
      <c r="AA507" s="6">
        <f t="shared" si="97"/>
        <v>-3.585408726993411E-2</v>
      </c>
      <c r="AB507" s="17">
        <f>Z507/MAX(Z$240:Z507)-1</f>
        <v>-0.11420013536323859</v>
      </c>
    </row>
    <row r="508" spans="1:29" x14ac:dyDescent="0.25">
      <c r="A508" s="18" t="s">
        <v>249</v>
      </c>
      <c r="B508" s="72">
        <v>39860</v>
      </c>
      <c r="C508" s="23">
        <v>2854.44</v>
      </c>
      <c r="D508" s="23">
        <v>2805.01</v>
      </c>
      <c r="E508" s="23">
        <v>2854.56</v>
      </c>
      <c r="F508" s="23">
        <v>2777.42</v>
      </c>
      <c r="G508" s="20">
        <f t="shared" si="88"/>
        <v>2398.741</v>
      </c>
      <c r="H508" s="20">
        <f t="shared" si="82"/>
        <v>2145.3079999999995</v>
      </c>
      <c r="I508" s="112">
        <f t="shared" si="89"/>
        <v>0.18997424065374302</v>
      </c>
      <c r="J508" s="38" t="str">
        <f t="shared" si="83"/>
        <v>N</v>
      </c>
      <c r="K508" s="17" t="str">
        <f>IF(OR(AND(J507="N",OR(I507&lt;R$2308,AND(I507&gt;R$2306, I507&lt;R$2305))), AND(J507="X", OR(I507&lt;R$2314, AND(I507&lt;R$2311,I507&gt;R$2312)))),"no","yes")</f>
        <v>yes</v>
      </c>
      <c r="O508" s="146">
        <f t="shared" si="84"/>
        <v>1.76220405631351E-2</v>
      </c>
      <c r="P508" s="146">
        <f t="shared" si="85"/>
        <v>-1.76220405631351E-2</v>
      </c>
      <c r="Q508" s="86">
        <f t="shared" si="92"/>
        <v>8.9999999999999993E-3</v>
      </c>
      <c r="R508" s="39">
        <f>(SUM(C489:C507)+Q508*SUM(C489:C507))/(19-Q508)*(1-J$2305)</f>
        <v>2397.2652003580642</v>
      </c>
      <c r="S508" s="39">
        <f>(SUM(C489:C507)+Q508*SUM(C489:C507))/(19-Q508)*(1+J$2305)</f>
        <v>2397.2652003580642</v>
      </c>
      <c r="T508" s="17">
        <f>IF(AND(K508="no",R508&lt;E508, R508&gt;F508,J$2308="yes"),MAX(R508*(1-J$2306),F508)/D508-1,IF(AND(K508="yes",S508&gt;F508, S508&lt;E508,J$2307="yes"),1-MIN(S508*(1+J$2306),E508)/D508,0))</f>
        <v>0</v>
      </c>
      <c r="U508" s="6">
        <f t="shared" si="93"/>
        <v>0</v>
      </c>
      <c r="V508" s="66">
        <f t="shared" si="94"/>
        <v>1.6261723527809573</v>
      </c>
      <c r="W508" s="6">
        <f t="shared" si="95"/>
        <v>0</v>
      </c>
      <c r="X508" s="17">
        <f>V508/MAX(V$240:V508)-1</f>
        <v>0</v>
      </c>
      <c r="Y508" s="14"/>
      <c r="Z508" s="66">
        <f t="shared" si="96"/>
        <v>3.940066839414694</v>
      </c>
      <c r="AA508" s="6">
        <f t="shared" si="97"/>
        <v>-1.76220405631351E-2</v>
      </c>
      <c r="AB508" s="17">
        <f>Z508/MAX(Z$240:Z508)-1</f>
        <v>-0.12980973650868721</v>
      </c>
      <c r="AC508" s="14"/>
    </row>
    <row r="509" spans="1:29" x14ac:dyDescent="0.25">
      <c r="A509" s="18" t="s">
        <v>249</v>
      </c>
      <c r="B509" s="72">
        <v>39861</v>
      </c>
      <c r="C509" s="23">
        <v>2738.58</v>
      </c>
      <c r="D509" s="23">
        <v>2854.44</v>
      </c>
      <c r="E509" s="23">
        <v>2844.22</v>
      </c>
      <c r="F509" s="23">
        <v>2734.37</v>
      </c>
      <c r="G509" s="20">
        <f t="shared" si="88"/>
        <v>2431.5865000000003</v>
      </c>
      <c r="H509" s="20">
        <f t="shared" ref="H509:H572" si="100">AVERAGE(C450:C509)</f>
        <v>2159.8261666666667</v>
      </c>
      <c r="I509" s="112">
        <f t="shared" si="89"/>
        <v>0.12625234594779977</v>
      </c>
      <c r="J509" s="38" t="str">
        <f t="shared" ref="J509:J572" si="101">IF(G509&gt;H509,"N","X")</f>
        <v>N</v>
      </c>
      <c r="K509" s="17" t="str">
        <f>IF(OR(AND(J508="N",OR(I508&lt;R$2308,AND(I508&gt;R$2306, I508&lt;R$2305))), AND(J508="X", OR(I508&lt;R$2314, AND(I508&lt;R$2311,I508&gt;R$2312)))),"no","yes")</f>
        <v>yes</v>
      </c>
      <c r="O509" s="146">
        <f t="shared" si="84"/>
        <v>-4.0589397570101382E-2</v>
      </c>
      <c r="P509" s="146">
        <f t="shared" si="85"/>
        <v>4.0589397570101382E-2</v>
      </c>
      <c r="Q509" s="86">
        <f t="shared" si="92"/>
        <v>8.9999999999999993E-3</v>
      </c>
      <c r="R509" s="39">
        <f>(SUM(C490:C508)+Q509*SUM(C490:C508))/(19-Q509)*(1-J$2305)</f>
        <v>2438.3228029066404</v>
      </c>
      <c r="S509" s="39">
        <f>(SUM(C490:C508)+Q509*SUM(C490:C508))/(19-Q509)*(1+J$2305)</f>
        <v>2438.3228029066404</v>
      </c>
      <c r="T509" s="17">
        <f>IF(AND(K509="no",R509&lt;E509, R509&gt;F509,J$2308="yes"),MAX(R509*(1-J$2306),F509)/D509-1,IF(AND(K509="yes",S509&gt;F509, S509&lt;E509,J$2307="yes"),1-MIN(S509*(1+J$2306),E509)/D509,0))</f>
        <v>0</v>
      </c>
      <c r="U509" s="6">
        <f t="shared" si="93"/>
        <v>0</v>
      </c>
      <c r="V509" s="66">
        <f t="shared" si="94"/>
        <v>1.6261723527809573</v>
      </c>
      <c r="W509" s="6">
        <f t="shared" si="95"/>
        <v>0</v>
      </c>
      <c r="X509" s="17">
        <f>V509/MAX(V$240:V509)-1</f>
        <v>0</v>
      </c>
      <c r="Z509" s="66">
        <f t="shared" si="96"/>
        <v>4.0999917788124707</v>
      </c>
      <c r="AA509" s="6">
        <f t="shared" si="97"/>
        <v>4.0589397570101493E-2</v>
      </c>
      <c r="AB509" s="17">
        <f>Z509/MAX(Z$240:Z509)-1</f>
        <v>-9.4489237942206872E-2</v>
      </c>
    </row>
    <row r="510" spans="1:29" x14ac:dyDescent="0.25">
      <c r="A510" s="18" t="s">
        <v>249</v>
      </c>
      <c r="B510" s="72">
        <v>39862</v>
      </c>
      <c r="C510" s="23">
        <v>2632.91</v>
      </c>
      <c r="D510" s="23">
        <v>2738.58</v>
      </c>
      <c r="E510" s="23">
        <v>2736.59</v>
      </c>
      <c r="F510" s="23">
        <v>2630.71</v>
      </c>
      <c r="G510" s="20">
        <f t="shared" si="88"/>
        <v>2455.2290000000003</v>
      </c>
      <c r="H510" s="20">
        <f t="shared" si="100"/>
        <v>2171.0568333333331</v>
      </c>
      <c r="I510" s="112">
        <f t="shared" si="89"/>
        <v>7.2368402295671652E-2</v>
      </c>
      <c r="J510" s="38" t="str">
        <f t="shared" si="101"/>
        <v>N</v>
      </c>
      <c r="K510" s="17" t="str">
        <f>IF(OR(AND(J509="N",OR(I509&lt;R$2308,AND(I509&gt;R$2306, I509&lt;R$2305))), AND(J509="X", OR(I509&lt;R$2314, AND(I509&lt;R$2311,I509&gt;R$2312)))),"no","yes")</f>
        <v>yes</v>
      </c>
      <c r="O510" s="146">
        <f t="shared" si="84"/>
        <v>-3.8585690394291938E-2</v>
      </c>
      <c r="P510" s="146">
        <f t="shared" si="85"/>
        <v>3.8585690394291938E-2</v>
      </c>
      <c r="Q510" s="86">
        <f t="shared" si="92"/>
        <v>8.9999999999999993E-3</v>
      </c>
      <c r="R510" s="39">
        <f>(SUM(C491:C509)+Q510*SUM(C491:C509))/(19-Q510)*(1-J$2305)</f>
        <v>2469.059819388131</v>
      </c>
      <c r="S510" s="39">
        <f>(SUM(C491:C509)+Q510*SUM(C491:C509))/(19-Q510)*(1+J$2305)</f>
        <v>2469.059819388131</v>
      </c>
      <c r="T510" s="17">
        <f>IF(AND(K510="no",R510&lt;E510, R510&gt;F510,J$2308="yes"),MAX(R510*(1-J$2306),F510)/D510-1,IF(AND(K510="yes",S510&gt;F510, S510&lt;E510,J$2307="yes"),1-MIN(S510*(1+J$2306),E510)/D510,0))</f>
        <v>0</v>
      </c>
      <c r="U510" s="6">
        <f t="shared" si="93"/>
        <v>0</v>
      </c>
      <c r="V510" s="66">
        <f t="shared" si="94"/>
        <v>1.6261723527809573</v>
      </c>
      <c r="W510" s="6">
        <f t="shared" si="95"/>
        <v>0</v>
      </c>
      <c r="X510" s="17">
        <f>V510/MAX(V$240:V510)-1</f>
        <v>0</v>
      </c>
      <c r="Z510" s="66">
        <f t="shared" si="96"/>
        <v>4.2581927922088703</v>
      </c>
      <c r="AA510" s="6">
        <f t="shared" si="97"/>
        <v>3.8585690394291827E-2</v>
      </c>
      <c r="AB510" s="17">
        <f>Z510/MAX(Z$240:Z510)-1</f>
        <v>-5.9549480028745605E-2</v>
      </c>
    </row>
    <row r="511" spans="1:29" x14ac:dyDescent="0.25">
      <c r="A511" s="18" t="s">
        <v>249</v>
      </c>
      <c r="B511" s="72">
        <v>39863</v>
      </c>
      <c r="C511" s="23">
        <v>2687.49</v>
      </c>
      <c r="D511" s="23">
        <v>2632.91</v>
      </c>
      <c r="E511" s="23">
        <v>2696.78</v>
      </c>
      <c r="F511" s="23">
        <v>2629.34</v>
      </c>
      <c r="G511" s="20">
        <f t="shared" si="88"/>
        <v>2480.5505000000003</v>
      </c>
      <c r="H511" s="20">
        <f t="shared" si="100"/>
        <v>2185.5768333333331</v>
      </c>
      <c r="I511" s="112">
        <f t="shared" si="89"/>
        <v>8.3424828480613167E-2</v>
      </c>
      <c r="J511" s="38" t="str">
        <f t="shared" si="101"/>
        <v>N</v>
      </c>
      <c r="K511" s="17" t="str">
        <f>IF(OR(AND(J510="N",OR(I510&lt;R$2308,AND(I510&gt;R$2306, I510&lt;R$2305))), AND(J510="X", OR(I510&lt;R$2314, AND(I510&lt;R$2311,I510&gt;R$2312)))),"no","yes")</f>
        <v>no</v>
      </c>
      <c r="O511" s="146">
        <f t="shared" si="84"/>
        <v>2.0729914809089589E-2</v>
      </c>
      <c r="P511" s="146">
        <f t="shared" si="85"/>
        <v>-2.0729914809089589E-2</v>
      </c>
      <c r="Q511" s="86">
        <f t="shared" si="92"/>
        <v>8.9999999999999993E-3</v>
      </c>
      <c r="R511" s="39">
        <f>(SUM(C492:C510)+Q511*SUM(C492:C510))/(19-Q511)*(1-J$2305)</f>
        <v>2493.0668042757097</v>
      </c>
      <c r="S511" s="39">
        <f>(SUM(C492:C510)+Q511*SUM(C492:C510))/(19-Q511)*(1+J$2305)</f>
        <v>2493.0668042757097</v>
      </c>
      <c r="T511" s="17">
        <f>IF(AND(K511="no",R511&lt;E511, R511&gt;F511,J$2308="yes"),MAX(R511*(1-J$2306),F511)/D511-1,IF(AND(K511="yes",S511&gt;F511, S511&lt;E511,J$2307="yes"),1-MIN(S511*(1+J$2306),E511)/D511,0))</f>
        <v>0</v>
      </c>
      <c r="U511" s="6">
        <f t="shared" si="93"/>
        <v>0</v>
      </c>
      <c r="V511" s="66">
        <f t="shared" si="94"/>
        <v>1.6598827671190033</v>
      </c>
      <c r="W511" s="6">
        <f t="shared" si="95"/>
        <v>2.0729914809089589E-2</v>
      </c>
      <c r="X511" s="17">
        <f>V511/MAX(V$240:V511)-1</f>
        <v>0</v>
      </c>
      <c r="Z511" s="66">
        <f t="shared" si="96"/>
        <v>4.3464647660320397</v>
      </c>
      <c r="AA511" s="6">
        <f t="shared" si="97"/>
        <v>2.0729914809089589E-2</v>
      </c>
      <c r="AB511" s="17">
        <f>Z511/MAX(Z$240:Z511)-1</f>
        <v>-4.0054020867577478E-2</v>
      </c>
    </row>
    <row r="512" spans="1:29" x14ac:dyDescent="0.25">
      <c r="A512" s="18" t="s">
        <v>249</v>
      </c>
      <c r="B512" s="72">
        <v>39864</v>
      </c>
      <c r="C512" s="23">
        <v>2776.96</v>
      </c>
      <c r="D512" s="23">
        <v>2687.49</v>
      </c>
      <c r="E512" s="23">
        <v>2776.96</v>
      </c>
      <c r="F512" s="23">
        <v>2671.18</v>
      </c>
      <c r="G512" s="20">
        <f t="shared" si="88"/>
        <v>2509.6169999999997</v>
      </c>
      <c r="H512" s="20">
        <f t="shared" si="100"/>
        <v>2199.4539999999997</v>
      </c>
      <c r="I512" s="112">
        <f t="shared" si="89"/>
        <v>0.10652741035783553</v>
      </c>
      <c r="J512" s="38" t="str">
        <f t="shared" si="101"/>
        <v>N</v>
      </c>
      <c r="K512" s="17" t="str">
        <f>IF(OR(AND(J511="N",OR(I511&lt;R$2308,AND(I511&gt;R$2306, I511&lt;R$2305))), AND(J511="X", OR(I511&lt;R$2314, AND(I511&lt;R$2311,I511&gt;R$2312)))),"no","yes")</f>
        <v>no</v>
      </c>
      <c r="O512" s="146">
        <f t="shared" si="84"/>
        <v>3.3291286665252828E-2</v>
      </c>
      <c r="P512" s="146">
        <f t="shared" si="85"/>
        <v>-3.3291286665252828E-2</v>
      </c>
      <c r="Q512" s="86">
        <f t="shared" si="92"/>
        <v>8.9999999999999993E-3</v>
      </c>
      <c r="R512" s="39">
        <f>(SUM(C493:C511)+Q512*SUM(C493:C511))/(19-Q512)*(1-J$2305)</f>
        <v>2519.1995376757413</v>
      </c>
      <c r="S512" s="39">
        <f>(SUM(C493:C511)+Q512*SUM(C493:C511))/(19-Q512)*(1+J$2305)</f>
        <v>2519.1995376757413</v>
      </c>
      <c r="T512" s="17">
        <f>IF(AND(K512="no",R512&lt;E512, R512&gt;F512,J$2308="yes"),MAX(R512*(1-J$2306),F512)/D512-1,IF(AND(K512="yes",S512&gt;F512, S512&lt;E512,J$2307="yes"),1-MIN(S512*(1+J$2306),E512)/D512,0))</f>
        <v>0</v>
      </c>
      <c r="U512" s="6">
        <f t="shared" si="93"/>
        <v>0</v>
      </c>
      <c r="V512" s="66">
        <f t="shared" si="94"/>
        <v>1.7151424001498752</v>
      </c>
      <c r="W512" s="6">
        <f t="shared" si="95"/>
        <v>3.3291286665252828E-2</v>
      </c>
      <c r="X512" s="17">
        <f>V512/MAX(V$240:V512)-1</f>
        <v>0</v>
      </c>
      <c r="Z512" s="66">
        <f t="shared" si="96"/>
        <v>4.4911641705384335</v>
      </c>
      <c r="AA512" s="6">
        <f t="shared" si="97"/>
        <v>3.3291286665252828E-2</v>
      </c>
      <c r="AB512" s="17">
        <f>Z512/MAX(Z$240:Z512)-1</f>
        <v>-8.0961840931231821E-3</v>
      </c>
    </row>
    <row r="513" spans="1:29" x14ac:dyDescent="0.25">
      <c r="A513" s="18" t="s">
        <v>249</v>
      </c>
      <c r="B513" s="72">
        <v>39867</v>
      </c>
      <c r="C513" s="23">
        <v>2871.79</v>
      </c>
      <c r="D513" s="23">
        <v>2776.96</v>
      </c>
      <c r="E513" s="23">
        <v>2878.5</v>
      </c>
      <c r="F513" s="23">
        <v>2753.85</v>
      </c>
      <c r="G513" s="20">
        <f t="shared" si="88"/>
        <v>2543.5659999999998</v>
      </c>
      <c r="H513" s="20">
        <f t="shared" si="100"/>
        <v>2214.8391666666666</v>
      </c>
      <c r="I513" s="112">
        <f t="shared" si="89"/>
        <v>0.12904088197436203</v>
      </c>
      <c r="J513" s="38" t="str">
        <f t="shared" si="101"/>
        <v>N</v>
      </c>
      <c r="K513" s="17" t="str">
        <f>IF(OR(AND(J512="N",OR(I512&lt;R$2308,AND(I512&gt;R$2306, I512&lt;R$2305))), AND(J512="X", OR(I512&lt;R$2314, AND(I512&lt;R$2311,I512&gt;R$2312)))),"no","yes")</f>
        <v>no</v>
      </c>
      <c r="O513" s="146">
        <f t="shared" si="84"/>
        <v>3.4148853422447445E-2</v>
      </c>
      <c r="P513" s="146">
        <f t="shared" si="85"/>
        <v>-3.4148853422447445E-2</v>
      </c>
      <c r="Q513" s="86">
        <f t="shared" si="92"/>
        <v>8.9999999999999993E-3</v>
      </c>
      <c r="R513" s="39">
        <f>(SUM(C494:C512)+Q513*SUM(C494:C512))/(19-Q513)*(1-J$2305)</f>
        <v>2550.2356784792796</v>
      </c>
      <c r="S513" s="39">
        <f>(SUM(C494:C512)+Q513*SUM(C494:C512))/(19-Q513)*(1+J$2305)</f>
        <v>2550.2356784792796</v>
      </c>
      <c r="T513" s="17">
        <f>IF(AND(K513="no",R513&lt;E513, R513&gt;F513,J$2308="yes"),MAX(R513*(1-J$2306),F513)/D513-1,IF(AND(K513="yes",S513&gt;F513, S513&lt;E513,J$2307="yes"),1-MIN(S513*(1+J$2306),E513)/D513,0))</f>
        <v>0</v>
      </c>
      <c r="U513" s="6">
        <f t="shared" si="93"/>
        <v>0</v>
      </c>
      <c r="V513" s="66">
        <f t="shared" si="94"/>
        <v>1.773712546571218</v>
      </c>
      <c r="W513" s="6">
        <f t="shared" si="95"/>
        <v>3.4148853422447445E-2</v>
      </c>
      <c r="X513" s="17">
        <f>V513/MAX(V$240:V513)-1</f>
        <v>0</v>
      </c>
      <c r="Z513" s="66">
        <f t="shared" si="96"/>
        <v>4.6445322774942985</v>
      </c>
      <c r="AA513" s="6">
        <f t="shared" si="97"/>
        <v>3.4148853422447445E-2</v>
      </c>
      <c r="AB513" s="17">
        <f>Z513/MAX(Z$240:Z513)-1</f>
        <v>0</v>
      </c>
    </row>
    <row r="514" spans="1:29" x14ac:dyDescent="0.25">
      <c r="A514" s="18" t="s">
        <v>249</v>
      </c>
      <c r="B514" s="72">
        <v>39868</v>
      </c>
      <c r="C514" s="23">
        <v>2754.24</v>
      </c>
      <c r="D514" s="23">
        <v>2871.79</v>
      </c>
      <c r="E514" s="23">
        <v>2884.01</v>
      </c>
      <c r="F514" s="23">
        <v>2746.02</v>
      </c>
      <c r="G514" s="20">
        <f t="shared" si="88"/>
        <v>2570.5360000000001</v>
      </c>
      <c r="H514" s="20">
        <f t="shared" si="100"/>
        <v>2228.725833333333</v>
      </c>
      <c r="I514" s="112">
        <f t="shared" si="89"/>
        <v>7.1465250827064786E-2</v>
      </c>
      <c r="J514" s="38" t="str">
        <f t="shared" si="101"/>
        <v>N</v>
      </c>
      <c r="K514" s="17" t="str">
        <f>IF(OR(AND(J513="N",OR(I513&lt;R$2308,AND(I513&gt;R$2306, I513&lt;R$2305))), AND(J513="X", OR(I513&lt;R$2314, AND(I513&lt;R$2311,I513&gt;R$2312)))),"no","yes")</f>
        <v>yes</v>
      </c>
      <c r="O514" s="146">
        <f t="shared" si="84"/>
        <v>-4.0932658725046145E-2</v>
      </c>
      <c r="P514" s="146">
        <f t="shared" si="85"/>
        <v>4.0932658725046145E-2</v>
      </c>
      <c r="Q514" s="86">
        <f t="shared" si="92"/>
        <v>8.9999999999999993E-3</v>
      </c>
      <c r="R514" s="39">
        <f>(SUM(C495:C513)+Q514*SUM(C495:C513))/(19-Q514)*(1-J$2305)</f>
        <v>2585.1397146016538</v>
      </c>
      <c r="S514" s="39">
        <f>(SUM(C495:C513)+Q514*SUM(C495:C513))/(19-Q514)*(1+J$2305)</f>
        <v>2585.1397146016538</v>
      </c>
      <c r="T514" s="17">
        <f>IF(AND(K514="no",R514&lt;E514, R514&gt;F514,J$2308="yes"),MAX(R514*(1-J$2306),F514)/D514-1,IF(AND(K514="yes",S514&gt;F514, S514&lt;E514,J$2307="yes"),1-MIN(S514*(1+J$2306),E514)/D514,0))</f>
        <v>0</v>
      </c>
      <c r="U514" s="6">
        <f t="shared" si="93"/>
        <v>0</v>
      </c>
      <c r="V514" s="66">
        <f t="shared" si="94"/>
        <v>1.773712546571218</v>
      </c>
      <c r="W514" s="6">
        <f t="shared" si="95"/>
        <v>0</v>
      </c>
      <c r="X514" s="17">
        <f>V514/MAX(V$240:V514)-1</f>
        <v>0</v>
      </c>
      <c r="Z514" s="66">
        <f t="shared" si="96"/>
        <v>4.8346453321464349</v>
      </c>
      <c r="AA514" s="6">
        <f t="shared" si="97"/>
        <v>4.0932658725046256E-2</v>
      </c>
      <c r="AB514" s="17">
        <f>Z514/MAX(Z$240:Z514)-1</f>
        <v>0</v>
      </c>
    </row>
    <row r="515" spans="1:29" x14ac:dyDescent="0.25">
      <c r="A515" s="18" t="s">
        <v>249</v>
      </c>
      <c r="B515" s="72">
        <v>39869</v>
      </c>
      <c r="C515" s="23">
        <v>2771.1</v>
      </c>
      <c r="D515" s="23">
        <v>2754.24</v>
      </c>
      <c r="E515" s="23">
        <v>2803.51</v>
      </c>
      <c r="F515" s="23">
        <v>2677.26</v>
      </c>
      <c r="G515" s="20">
        <f t="shared" si="88"/>
        <v>2598.2094999999999</v>
      </c>
      <c r="H515" s="20">
        <f t="shared" si="100"/>
        <v>2244.2051666666666</v>
      </c>
      <c r="I515" s="112">
        <f t="shared" si="89"/>
        <v>6.6542170675613299E-2</v>
      </c>
      <c r="J515" s="38" t="str">
        <f t="shared" si="101"/>
        <v>N</v>
      </c>
      <c r="K515" s="17" t="str">
        <f>IF(OR(AND(J514="N",OR(I514&lt;R$2308,AND(I514&gt;R$2306, I514&lt;R$2305))), AND(J514="X", OR(I514&lt;R$2314, AND(I514&lt;R$2311,I514&gt;R$2312)))),"no","yes")</f>
        <v>no</v>
      </c>
      <c r="O515" s="146">
        <f t="shared" si="84"/>
        <v>6.1214708957826325E-3</v>
      </c>
      <c r="P515" s="146">
        <f t="shared" si="85"/>
        <v>-6.1214708957826325E-3</v>
      </c>
      <c r="Q515" s="86">
        <f t="shared" si="92"/>
        <v>8.9999999999999993E-3</v>
      </c>
      <c r="R515" s="39">
        <f>(SUM(C496:C514)+Q515*SUM(C496:C514))/(19-Q515)*(1-J$2305)</f>
        <v>2613.6500347533038</v>
      </c>
      <c r="S515" s="39">
        <f>(SUM(C496:C514)+Q515*SUM(C496:C514))/(19-Q515)*(1+J$2305)</f>
        <v>2613.6500347533038</v>
      </c>
      <c r="T515" s="17">
        <f>IF(AND(K515="no",R515&lt;E515, R515&gt;F515,J$2308="yes"),MAX(R515*(1-J$2306),F515)/D515-1,IF(AND(K515="yes",S515&gt;F515, S515&lt;E515,J$2307="yes"),1-MIN(S515*(1+J$2306),E515)/D515,0))</f>
        <v>0</v>
      </c>
      <c r="U515" s="6">
        <f t="shared" si="93"/>
        <v>0</v>
      </c>
      <c r="V515" s="66">
        <f t="shared" si="94"/>
        <v>1.7845702763025382</v>
      </c>
      <c r="W515" s="6">
        <f t="shared" si="95"/>
        <v>6.1214708957826325E-3</v>
      </c>
      <c r="X515" s="17">
        <f>V515/MAX(V$240:V515)-1</f>
        <v>0</v>
      </c>
      <c r="Z515" s="66">
        <f t="shared" si="96"/>
        <v>4.8642404728386008</v>
      </c>
      <c r="AA515" s="6">
        <f t="shared" si="97"/>
        <v>6.1214708957826325E-3</v>
      </c>
      <c r="AB515" s="17">
        <f>Z515/MAX(Z$240:Z515)-1</f>
        <v>0</v>
      </c>
    </row>
    <row r="516" spans="1:29" x14ac:dyDescent="0.25">
      <c r="A516" s="18" t="s">
        <v>249</v>
      </c>
      <c r="B516" s="72">
        <v>39870</v>
      </c>
      <c r="C516" s="23">
        <v>2571.2800000000002</v>
      </c>
      <c r="D516" s="23">
        <v>2771.1</v>
      </c>
      <c r="E516" s="23">
        <v>2800.21</v>
      </c>
      <c r="F516" s="23">
        <v>2535.5300000000002</v>
      </c>
      <c r="G516" s="20">
        <f t="shared" si="88"/>
        <v>2613.954999999999</v>
      </c>
      <c r="H516" s="20">
        <f t="shared" si="100"/>
        <v>2256.5991666666669</v>
      </c>
      <c r="I516" s="112">
        <f t="shared" si="89"/>
        <v>-1.6325835754631868E-2</v>
      </c>
      <c r="J516" s="38" t="str">
        <f t="shared" si="101"/>
        <v>N</v>
      </c>
      <c r="K516" s="17" t="str">
        <f>IF(OR(AND(J515="N",OR(I515&lt;R$2308,AND(I515&gt;R$2306, I515&lt;R$2305))), AND(J515="X", OR(I515&lt;R$2314, AND(I515&lt;R$2311,I515&gt;R$2312)))),"no","yes")</f>
        <v>no</v>
      </c>
      <c r="O516" s="146">
        <f t="shared" ref="O516:O579" si="102">IF(AND(L516&gt;0,L515&gt;0),L516/L515-1,IF(AND(M516&gt;0,N516&gt;0),M516/N516-1,C516/C515-1))</f>
        <v>-7.210854895167973E-2</v>
      </c>
      <c r="P516" s="146">
        <f t="shared" ref="P516:P579" si="103">IF(AND(M516&gt;0,N516&gt;0),1-M516/N516,1-C516/C515)</f>
        <v>7.210854895167973E-2</v>
      </c>
      <c r="Q516" s="86">
        <f t="shared" si="92"/>
        <v>8.9999999999999993E-3</v>
      </c>
      <c r="R516" s="39">
        <f>(SUM(C497:C515)+Q516*SUM(C497:C515))/(19-Q516)*(1-J$2305)</f>
        <v>2640.9978610920957</v>
      </c>
      <c r="S516" s="39">
        <f>(SUM(C497:C515)+Q516*SUM(C497:C515))/(19-Q516)*(1+J$2305)</f>
        <v>2640.9978610920957</v>
      </c>
      <c r="T516" s="17">
        <f>IF(AND(K516="no",R516&lt;E516, R516&gt;F516,J$2308="yes"),MAX(R516*(1-J$2306),F516)/D516-1,IF(AND(K516="yes",S516&gt;F516, S516&lt;E516,J$2307="yes"),1-MIN(S516*(1+J$2306),E516)/D516,0))</f>
        <v>-4.6949636934034977E-2</v>
      </c>
      <c r="U516" s="6">
        <f t="shared" si="93"/>
        <v>2.5158912017644752E-2</v>
      </c>
      <c r="V516" s="66">
        <f t="shared" si="94"/>
        <v>1.7007853497468635</v>
      </c>
      <c r="W516" s="6">
        <f t="shared" si="95"/>
        <v>-4.6949636934034977E-2</v>
      </c>
      <c r="X516" s="17">
        <f>V516/MAX(V$240:V516)-1</f>
        <v>-4.6949636934034977E-2</v>
      </c>
      <c r="Z516" s="66">
        <f t="shared" si="96"/>
        <v>4.6358661486789901</v>
      </c>
      <c r="AA516" s="6">
        <f t="shared" si="97"/>
        <v>-4.6949636934034977E-2</v>
      </c>
      <c r="AB516" s="17">
        <f>Z516/MAX(Z$240:Z516)-1</f>
        <v>-4.6949636934034977E-2</v>
      </c>
    </row>
    <row r="517" spans="1:29" x14ac:dyDescent="0.25">
      <c r="A517" s="18" t="s">
        <v>249</v>
      </c>
      <c r="B517" s="72">
        <v>39871</v>
      </c>
      <c r="C517" s="23">
        <v>2416.9499999999998</v>
      </c>
      <c r="D517" s="23">
        <v>2571.2800000000002</v>
      </c>
      <c r="E517" s="23">
        <v>2542.5500000000002</v>
      </c>
      <c r="F517" s="23">
        <v>2396.31</v>
      </c>
      <c r="G517" s="20">
        <f t="shared" si="88"/>
        <v>2622.8984999999998</v>
      </c>
      <c r="H517" s="20">
        <f t="shared" si="100"/>
        <v>2266.3021666666673</v>
      </c>
      <c r="I517" s="112">
        <f t="shared" si="89"/>
        <v>-7.8519431842292042E-2</v>
      </c>
      <c r="J517" s="38" t="str">
        <f t="shared" si="101"/>
        <v>N</v>
      </c>
      <c r="K517" s="17" t="str">
        <f>IF(OR(AND(J516="N",OR(I516&lt;R$2308,AND(I516&gt;R$2306, I516&lt;R$2305))), AND(J516="X", OR(I516&lt;R$2314, AND(I516&lt;R$2311,I516&gt;R$2312)))),"no","yes")</f>
        <v>yes</v>
      </c>
      <c r="O517" s="146">
        <f t="shared" si="102"/>
        <v>-6.0020690084316097E-2</v>
      </c>
      <c r="P517" s="146">
        <f t="shared" si="103"/>
        <v>6.0020690084316097E-2</v>
      </c>
      <c r="Q517" s="86">
        <f t="shared" si="92"/>
        <v>8.9999999999999993E-3</v>
      </c>
      <c r="R517" s="39">
        <f>(SUM(C498:C516)+Q517*SUM(C498:C516))/(19-Q517)*(1-J$2305)</f>
        <v>2658.7009204359961</v>
      </c>
      <c r="S517" s="39">
        <f>(SUM(C498:C516)+Q517*SUM(C498:C516))/(19-Q517)*(1+J$2305)</f>
        <v>2658.7009204359961</v>
      </c>
      <c r="T517" s="17">
        <f>IF(AND(K517="no",R517&lt;E517, R517&gt;F517,J$2308="yes"),MAX(R517*(1-J$2306),F517)/D517-1,IF(AND(K517="yes",S517&gt;F517, S517&lt;E517,J$2307="yes"),1-MIN(S517*(1+J$2306),E517)/D517,0))</f>
        <v>0</v>
      </c>
      <c r="U517" s="6">
        <f t="shared" si="93"/>
        <v>0</v>
      </c>
      <c r="V517" s="66">
        <f t="shared" si="94"/>
        <v>1.7007853497468635</v>
      </c>
      <c r="W517" s="6">
        <f t="shared" si="95"/>
        <v>0</v>
      </c>
      <c r="X517" s="17">
        <f>V517/MAX(V$240:V517)-1</f>
        <v>-4.6949636934034977E-2</v>
      </c>
      <c r="Z517" s="66">
        <f t="shared" si="96"/>
        <v>4.9141140340612237</v>
      </c>
      <c r="AA517" s="6">
        <f t="shared" si="97"/>
        <v>6.0020690084316097E-2</v>
      </c>
      <c r="AB517" s="17">
        <f>Z517/MAX(Z$240:Z517)-1</f>
        <v>0</v>
      </c>
    </row>
    <row r="518" spans="1:29" x14ac:dyDescent="0.25">
      <c r="A518" s="18" t="s">
        <v>249</v>
      </c>
      <c r="B518" s="72">
        <v>39874</v>
      </c>
      <c r="C518" s="23">
        <v>2478.81</v>
      </c>
      <c r="D518" s="23">
        <v>2416.9499999999998</v>
      </c>
      <c r="E518" s="23">
        <v>2485.02</v>
      </c>
      <c r="F518" s="23">
        <v>2382.02</v>
      </c>
      <c r="G518" s="20">
        <f t="shared" si="88"/>
        <v>2631.5004999999992</v>
      </c>
      <c r="H518" s="20">
        <f t="shared" si="100"/>
        <v>2276.590333333334</v>
      </c>
      <c r="I518" s="112">
        <f t="shared" si="89"/>
        <v>-5.8024119699008003E-2</v>
      </c>
      <c r="J518" s="38" t="str">
        <f t="shared" si="101"/>
        <v>N</v>
      </c>
      <c r="K518" s="17" t="str">
        <f>IF(OR(AND(J517="N",OR(I517&lt;R$2308,AND(I517&gt;R$2306, I517&lt;R$2305))), AND(J517="X", OR(I517&lt;R$2314, AND(I517&lt;R$2311,I517&gt;R$2312)))),"no","yes")</f>
        <v>yes</v>
      </c>
      <c r="O518" s="146">
        <f t="shared" si="102"/>
        <v>2.5594240675231195E-2</v>
      </c>
      <c r="P518" s="146">
        <f t="shared" si="103"/>
        <v>-2.5594240675231195E-2</v>
      </c>
      <c r="Q518" s="86">
        <f t="shared" si="92"/>
        <v>8.9999999999999993E-3</v>
      </c>
      <c r="R518" s="39">
        <f>(SUM(C499:C517)+Q518*SUM(C499:C517))/(19-Q518)*(1-J$2305)</f>
        <v>2664.5548312358483</v>
      </c>
      <c r="S518" s="39">
        <f>(SUM(C499:C517)+Q518*SUM(C499:C517))/(19-Q518)*(1+J$2305)</f>
        <v>2664.5548312358483</v>
      </c>
      <c r="T518" s="17">
        <f>IF(AND(K518="no",R518&lt;E518, R518&gt;F518,J$2308="yes"),MAX(R518*(1-J$2306),F518)/D518-1,IF(AND(K518="yes",S518&gt;F518, S518&lt;E518,J$2307="yes"),1-MIN(S518*(1+J$2306),E518)/D518,0))</f>
        <v>0</v>
      </c>
      <c r="U518" s="6">
        <f t="shared" si="93"/>
        <v>0</v>
      </c>
      <c r="V518" s="66">
        <f t="shared" si="94"/>
        <v>1.7007853497468635</v>
      </c>
      <c r="W518" s="6">
        <f t="shared" si="95"/>
        <v>0</v>
      </c>
      <c r="X518" s="17">
        <f>V518/MAX(V$240:V518)-1</f>
        <v>-4.6949636934034977E-2</v>
      </c>
      <c r="Z518" s="66">
        <f t="shared" si="96"/>
        <v>4.7883410167679292</v>
      </c>
      <c r="AA518" s="6">
        <f t="shared" si="97"/>
        <v>-2.5594240675231195E-2</v>
      </c>
      <c r="AB518" s="17">
        <f>Z518/MAX(Z$240:Z518)-1</f>
        <v>-2.5594240675231195E-2</v>
      </c>
    </row>
    <row r="519" spans="1:29" x14ac:dyDescent="0.25">
      <c r="A519" s="18" t="s">
        <v>249</v>
      </c>
      <c r="B519" s="72">
        <v>39875</v>
      </c>
      <c r="C519" s="23">
        <v>2499.83</v>
      </c>
      <c r="D519" s="23">
        <v>2478.81</v>
      </c>
      <c r="E519" s="23">
        <v>2526.85</v>
      </c>
      <c r="F519" s="23">
        <v>2398.8000000000002</v>
      </c>
      <c r="G519" s="20">
        <f t="shared" si="88"/>
        <v>2638.0094999999992</v>
      </c>
      <c r="H519" s="20">
        <f t="shared" si="100"/>
        <v>2287.5633333333335</v>
      </c>
      <c r="I519" s="112">
        <f t="shared" si="89"/>
        <v>-5.2380213187253277E-2</v>
      </c>
      <c r="J519" s="38" t="str">
        <f t="shared" si="101"/>
        <v>N</v>
      </c>
      <c r="K519" s="17" t="str">
        <f>IF(OR(AND(J518="N",OR(I518&lt;R$2308,AND(I518&gt;R$2306, I518&lt;R$2305))), AND(J518="X", OR(I518&lt;R$2314, AND(I518&lt;R$2311,I518&gt;R$2312)))),"no","yes")</f>
        <v>yes</v>
      </c>
      <c r="O519" s="146">
        <f t="shared" si="102"/>
        <v>8.4798754240946739E-3</v>
      </c>
      <c r="P519" s="146">
        <f t="shared" si="103"/>
        <v>-8.4798754240946739E-3</v>
      </c>
      <c r="Q519" s="86">
        <f t="shared" si="92"/>
        <v>8.9999999999999993E-3</v>
      </c>
      <c r="R519" s="39">
        <f>(SUM(C500:C518)+Q519*SUM(C500:C518))/(19-Q519)*(1-J$2305)</f>
        <v>2670.3545489968928</v>
      </c>
      <c r="S519" s="39">
        <f>(SUM(C500:C518)+Q519*SUM(C500:C518))/(19-Q519)*(1+J$2305)</f>
        <v>2670.3545489968928</v>
      </c>
      <c r="T519" s="17">
        <f>IF(AND(K519="no",R519&lt;E519, R519&gt;F519,J$2308="yes"),MAX(R519*(1-J$2306),F519)/D519-1,IF(AND(K519="yes",S519&gt;F519, S519&lt;E519,J$2307="yes"),1-MIN(S519*(1+J$2306),E519)/D519,0))</f>
        <v>0</v>
      </c>
      <c r="U519" s="6">
        <f t="shared" si="93"/>
        <v>0</v>
      </c>
      <c r="V519" s="66">
        <f t="shared" si="94"/>
        <v>1.7007853497468635</v>
      </c>
      <c r="W519" s="6">
        <f t="shared" si="95"/>
        <v>0</v>
      </c>
      <c r="X519" s="17">
        <f>V519/MAX(V$240:V519)-1</f>
        <v>-4.6949636934034977E-2</v>
      </c>
      <c r="Z519" s="66">
        <f t="shared" si="96"/>
        <v>4.7477364814576539</v>
      </c>
      <c r="AA519" s="6">
        <f t="shared" si="97"/>
        <v>-8.4798754240947849E-3</v>
      </c>
      <c r="AB519" s="17">
        <f>Z519/MAX(Z$240:Z519)-1</f>
        <v>-3.3857080126825756E-2</v>
      </c>
    </row>
    <row r="520" spans="1:29" x14ac:dyDescent="0.25">
      <c r="A520" s="18" t="s">
        <v>249</v>
      </c>
      <c r="B520" s="72">
        <v>39876</v>
      </c>
      <c r="C520" s="23">
        <v>2651.41</v>
      </c>
      <c r="D520" s="23">
        <v>2499.83</v>
      </c>
      <c r="E520" s="23">
        <v>2654.4</v>
      </c>
      <c r="F520" s="23">
        <v>2508.27</v>
      </c>
      <c r="G520" s="20">
        <f t="shared" si="88"/>
        <v>2649.3854999999994</v>
      </c>
      <c r="H520" s="20">
        <f t="shared" si="100"/>
        <v>2299.7621666666669</v>
      </c>
      <c r="I520" s="112">
        <f t="shared" si="89"/>
        <v>7.6413945799891358E-4</v>
      </c>
      <c r="J520" s="38" t="str">
        <f t="shared" si="101"/>
        <v>N</v>
      </c>
      <c r="K520" s="17" t="str">
        <f>IF(OR(AND(J519="N",OR(I519&lt;R$2308,AND(I519&gt;R$2306, I519&lt;R$2305))), AND(J519="X", OR(I519&lt;R$2314, AND(I519&lt;R$2311,I519&gt;R$2312)))),"no","yes")</f>
        <v>yes</v>
      </c>
      <c r="O520" s="146">
        <f t="shared" si="102"/>
        <v>6.0636123256381458E-2</v>
      </c>
      <c r="P520" s="146">
        <f t="shared" si="103"/>
        <v>-6.0636123256381458E-2</v>
      </c>
      <c r="Q520" s="86">
        <f t="shared" si="92"/>
        <v>8.9999999999999993E-3</v>
      </c>
      <c r="R520" s="39">
        <f>(SUM(C501:C519)+Q520*SUM(C501:C519))/(19-Q520)*(1-J$2305)</f>
        <v>2674.3892738665681</v>
      </c>
      <c r="S520" s="39">
        <f>(SUM(C501:C519)+Q520*SUM(C501:C519))/(19-Q520)*(1+J$2305)</f>
        <v>2674.3892738665681</v>
      </c>
      <c r="T520" s="17">
        <f>IF(AND(K520="no",R520&lt;E520, R520&gt;F520,J$2308="yes"),MAX(R520*(1-J$2306),F520)/D520-1,IF(AND(K520="yes",S520&gt;F520, S520&lt;E520,J$2307="yes"),1-MIN(S520*(1+J$2306),E520)/D520,0))</f>
        <v>0</v>
      </c>
      <c r="U520" s="6">
        <f t="shared" si="93"/>
        <v>0</v>
      </c>
      <c r="V520" s="66">
        <f t="shared" si="94"/>
        <v>1.7007853497468635</v>
      </c>
      <c r="W520" s="6">
        <f t="shared" si="95"/>
        <v>0</v>
      </c>
      <c r="X520" s="17">
        <f>V520/MAX(V$240:V520)-1</f>
        <v>-4.6949636934034977E-2</v>
      </c>
      <c r="Y520" s="6">
        <f t="shared" ref="Y520" si="104">V520/V500-1</f>
        <v>9.3677873814644652E-2</v>
      </c>
      <c r="Z520" s="66">
        <f t="shared" si="96"/>
        <v>4.459852146979169</v>
      </c>
      <c r="AA520" s="6">
        <f t="shared" si="97"/>
        <v>-6.0636123256381458E-2</v>
      </c>
      <c r="AB520" s="17">
        <f>Z520/MAX(Z$240:Z520)-1</f>
        <v>-9.2440241299535764E-2</v>
      </c>
      <c r="AC520" s="6">
        <f t="shared" ref="AC520" si="105">Z520/Z500-1</f>
        <v>4.6628643203610709E-2</v>
      </c>
    </row>
    <row r="521" spans="1:29" x14ac:dyDescent="0.25">
      <c r="A521" s="18" t="s">
        <v>249</v>
      </c>
      <c r="B521" s="72">
        <v>39877</v>
      </c>
      <c r="C521" s="23">
        <v>2671.57</v>
      </c>
      <c r="D521" s="23">
        <v>2651.41</v>
      </c>
      <c r="E521" s="23">
        <v>2710.02</v>
      </c>
      <c r="F521" s="23">
        <v>2608.13</v>
      </c>
      <c r="G521" s="20">
        <f t="shared" si="88"/>
        <v>2663.7259999999997</v>
      </c>
      <c r="H521" s="20">
        <f t="shared" si="100"/>
        <v>2311.6663333333336</v>
      </c>
      <c r="I521" s="112">
        <f t="shared" si="89"/>
        <v>2.9447473201074104E-3</v>
      </c>
      <c r="J521" s="38" t="str">
        <f t="shared" si="101"/>
        <v>N</v>
      </c>
      <c r="K521" s="17" t="str">
        <f>IF(OR(AND(J520="N",OR(I520&lt;R$2308,AND(I520&gt;R$2306, I520&lt;R$2305))), AND(J520="X", OR(I520&lt;R$2314, AND(I520&lt;R$2311,I520&gt;R$2312)))),"no","yes")</f>
        <v>yes</v>
      </c>
      <c r="O521" s="146">
        <f t="shared" si="102"/>
        <v>7.6035015331465949E-3</v>
      </c>
      <c r="P521" s="146">
        <f t="shared" si="103"/>
        <v>-7.6035015331465949E-3</v>
      </c>
      <c r="Q521" s="86">
        <f t="shared" si="92"/>
        <v>8.9999999999999993E-3</v>
      </c>
      <c r="R521" s="39">
        <f>(SUM(C502:C520)+Q521*SUM(C502:C520))/(19-Q521)*(1-J$2305)</f>
        <v>2688.5565030804064</v>
      </c>
      <c r="S521" s="39">
        <f>(SUM(C502:C520)+Q521*SUM(C502:C520))/(19-Q521)*(1+J$2305)</f>
        <v>2688.5565030804064</v>
      </c>
      <c r="T521" s="17">
        <f>IF(AND(K521="no",R521&lt;E521, R521&gt;F521,J$2308="yes"),MAX(R521*(1-J$2306),F521)/D521-1,IF(AND(K521="yes",S521&gt;F521, S521&lt;E521,J$2307="yes"),1-MIN(S521*(1+J$2306),E521)/D521,0))</f>
        <v>-1.4010093904905929E-2</v>
      </c>
      <c r="U521" s="6">
        <f t="shared" si="93"/>
        <v>-6.4065923717593343E-3</v>
      </c>
      <c r="V521" s="66">
        <f t="shared" si="94"/>
        <v>1.7007853497468635</v>
      </c>
      <c r="W521" s="6">
        <f t="shared" si="95"/>
        <v>0</v>
      </c>
      <c r="X521" s="17">
        <f>V521/MAX(V$240:V521)-1</f>
        <v>-4.6949636934034977E-2</v>
      </c>
      <c r="Z521" s="66">
        <f t="shared" si="96"/>
        <v>4.3973691995979944</v>
      </c>
      <c r="AA521" s="6">
        <f t="shared" si="97"/>
        <v>-1.4010093904905929E-2</v>
      </c>
      <c r="AB521" s="17">
        <f>Z521/MAX(Z$240:Z521)-1</f>
        <v>-0.10515523874324306</v>
      </c>
    </row>
    <row r="522" spans="1:29" x14ac:dyDescent="0.25">
      <c r="A522" s="18" t="s">
        <v>249</v>
      </c>
      <c r="B522" s="72">
        <v>39878</v>
      </c>
      <c r="C522" s="23">
        <v>2653.47</v>
      </c>
      <c r="D522" s="23">
        <v>2671.57</v>
      </c>
      <c r="E522" s="23">
        <v>2676.36</v>
      </c>
      <c r="F522" s="23">
        <v>2608.56</v>
      </c>
      <c r="G522" s="20">
        <f t="shared" si="88"/>
        <v>2671.7124999999996</v>
      </c>
      <c r="H522" s="20">
        <f t="shared" si="100"/>
        <v>2321.8920000000003</v>
      </c>
      <c r="I522" s="112">
        <f t="shared" si="89"/>
        <v>-6.8280176104277279E-3</v>
      </c>
      <c r="J522" s="38" t="str">
        <f t="shared" si="101"/>
        <v>N</v>
      </c>
      <c r="K522" s="17" t="str">
        <f>IF(OR(AND(J521="N",OR(I521&lt;R$2308,AND(I521&gt;R$2306, I521&lt;R$2305))), AND(J521="X", OR(I521&lt;R$2314, AND(I521&lt;R$2311,I521&gt;R$2312)))),"no","yes")</f>
        <v>yes</v>
      </c>
      <c r="O522" s="146">
        <f t="shared" si="102"/>
        <v>-6.7750423908040647E-3</v>
      </c>
      <c r="P522" s="146">
        <f t="shared" si="103"/>
        <v>6.7750423908040647E-3</v>
      </c>
      <c r="Q522" s="86">
        <f t="shared" si="92"/>
        <v>8.9999999999999993E-3</v>
      </c>
      <c r="R522" s="39">
        <f>(SUM(C503:C521)+Q522*SUM(C503:C521))/(19-Q522)*(1-J$2305)</f>
        <v>2698.0046874835443</v>
      </c>
      <c r="S522" s="39">
        <f>(SUM(C503:C521)+Q522*SUM(C503:C521))/(19-Q522)*(1+J$2305)</f>
        <v>2698.0046874835443</v>
      </c>
      <c r="T522" s="17">
        <f>IF(AND(K522="no",R522&lt;E522, R522&gt;F522,J$2308="yes"),MAX(R522*(1-J$2306),F522)/D522-1,IF(AND(K522="yes",S522&gt;F522, S522&lt;E522,J$2307="yes"),1-MIN(S522*(1+J$2306),E522)/D522,0))</f>
        <v>0</v>
      </c>
      <c r="U522" s="6">
        <f t="shared" si="93"/>
        <v>0</v>
      </c>
      <c r="V522" s="66">
        <f t="shared" si="94"/>
        <v>1.7007853497468635</v>
      </c>
      <c r="W522" s="6">
        <f t="shared" si="95"/>
        <v>0</v>
      </c>
      <c r="X522" s="17">
        <f>V522/MAX(V$240:V522)-1</f>
        <v>-4.6949636934034977E-2</v>
      </c>
      <c r="Z522" s="66">
        <f t="shared" si="96"/>
        <v>4.4271615623332865</v>
      </c>
      <c r="AA522" s="6">
        <f t="shared" si="97"/>
        <v>6.7750423908039537E-3</v>
      </c>
      <c r="AB522" s="17">
        <f>Z522/MAX(Z$240:Z522)-1</f>
        <v>-9.9092627552539669E-2</v>
      </c>
    </row>
    <row r="523" spans="1:29" x14ac:dyDescent="0.25">
      <c r="A523" s="18" t="s">
        <v>249</v>
      </c>
      <c r="B523" s="72">
        <v>39881</v>
      </c>
      <c r="C523" s="23">
        <v>2536.0100000000002</v>
      </c>
      <c r="D523" s="23">
        <v>2653.47</v>
      </c>
      <c r="E523" s="23">
        <v>2692.75</v>
      </c>
      <c r="F523" s="23">
        <v>2528.6</v>
      </c>
      <c r="G523" s="20">
        <f t="shared" si="88"/>
        <v>2669.5515</v>
      </c>
      <c r="H523" s="20">
        <f t="shared" si="100"/>
        <v>2330.1968333333339</v>
      </c>
      <c r="I523" s="112">
        <f t="shared" si="89"/>
        <v>-5.0023945969950301E-2</v>
      </c>
      <c r="J523" s="38" t="str">
        <f t="shared" si="101"/>
        <v>N</v>
      </c>
      <c r="K523" s="17" t="str">
        <f>IF(OR(AND(J522="N",OR(I522&lt;R$2308,AND(I522&gt;R$2306, I522&lt;R$2305))), AND(J522="X", OR(I522&lt;R$2314, AND(I522&lt;R$2311,I522&gt;R$2312)))),"no","yes")</f>
        <v>yes</v>
      </c>
      <c r="O523" s="146">
        <f t="shared" si="102"/>
        <v>-4.426656415938357E-2</v>
      </c>
      <c r="P523" s="146">
        <f t="shared" si="103"/>
        <v>4.426656415938357E-2</v>
      </c>
      <c r="Q523" s="86">
        <f t="shared" si="92"/>
        <v>8.9999999999999993E-3</v>
      </c>
      <c r="R523" s="39">
        <f>(SUM(C504:C522)+Q523*SUM(C504:C522))/(19-Q523)*(1-J$2305)</f>
        <v>2701.9490906218734</v>
      </c>
      <c r="S523" s="39">
        <f>(SUM(C504:C522)+Q523*SUM(C504:C522))/(19-Q523)*(1+J$2305)</f>
        <v>2701.9490906218734</v>
      </c>
      <c r="T523" s="17">
        <f>IF(AND(K523="no",R523&lt;E523, R523&gt;F523,J$2308="yes"),MAX(R523*(1-J$2306),F523)/D523-1,IF(AND(K523="yes",S523&gt;F523, S523&lt;E523,J$2307="yes"),1-MIN(S523*(1+J$2306),E523)/D523,0))</f>
        <v>0</v>
      </c>
      <c r="U523" s="6">
        <f t="shared" si="93"/>
        <v>0</v>
      </c>
      <c r="V523" s="66">
        <f t="shared" si="94"/>
        <v>1.7007853497468635</v>
      </c>
      <c r="W523" s="6">
        <f t="shared" si="95"/>
        <v>0</v>
      </c>
      <c r="X523" s="17">
        <f>V523/MAX(V$240:V523)-1</f>
        <v>-4.6949636934034977E-2</v>
      </c>
      <c r="Z523" s="66">
        <f t="shared" si="96"/>
        <v>4.6231367936762702</v>
      </c>
      <c r="AA523" s="6">
        <f t="shared" si="97"/>
        <v>4.426656415938357E-2</v>
      </c>
      <c r="AB523" s="17">
        <f>Z523/MAX(Z$240:Z523)-1</f>
        <v>-5.9212553548432467E-2</v>
      </c>
    </row>
    <row r="524" spans="1:29" x14ac:dyDescent="0.25">
      <c r="A524" s="18" t="s">
        <v>249</v>
      </c>
      <c r="B524" s="72">
        <v>39882</v>
      </c>
      <c r="C524" s="23">
        <v>2601.42</v>
      </c>
      <c r="D524" s="23">
        <v>2536.0100000000002</v>
      </c>
      <c r="E524" s="23">
        <v>2601.5</v>
      </c>
      <c r="F524" s="23">
        <v>2498.25</v>
      </c>
      <c r="G524" s="20">
        <f t="shared" si="88"/>
        <v>2666.9619999999995</v>
      </c>
      <c r="H524" s="20">
        <f t="shared" si="100"/>
        <v>2338.5761666666672</v>
      </c>
      <c r="I524" s="112">
        <f t="shared" si="89"/>
        <v>-2.4575528260245005E-2</v>
      </c>
      <c r="J524" s="38" t="str">
        <f t="shared" si="101"/>
        <v>N</v>
      </c>
      <c r="K524" s="17" t="str">
        <f>IF(OR(AND(J523="N",OR(I523&lt;R$2308,AND(I523&gt;R$2306, I523&lt;R$2305))), AND(J523="X", OR(I523&lt;R$2314, AND(I523&lt;R$2311,I523&gt;R$2312)))),"no","yes")</f>
        <v>yes</v>
      </c>
      <c r="O524" s="146">
        <f t="shared" si="102"/>
        <v>2.5792485045405877E-2</v>
      </c>
      <c r="P524" s="146">
        <f t="shared" si="103"/>
        <v>-2.5792485045405877E-2</v>
      </c>
      <c r="Q524" s="86">
        <f t="shared" si="92"/>
        <v>8.9999999999999993E-3</v>
      </c>
      <c r="R524" s="39">
        <f>(SUM(C505:C523)+Q524*SUM(C505:C523))/(19-Q524)*(1-J$2305)</f>
        <v>2695.7222042019898</v>
      </c>
      <c r="S524" s="39">
        <f>(SUM(C505:C523)+Q524*SUM(C505:C523))/(19-Q524)*(1+J$2305)</f>
        <v>2695.7222042019898</v>
      </c>
      <c r="T524" s="17">
        <f>IF(AND(K524="no",R524&lt;E524, R524&gt;F524,J$2308="yes"),MAX(R524*(1-J$2306),F524)/D524-1,IF(AND(K524="yes",S524&gt;F524, S524&lt;E524,J$2307="yes"),1-MIN(S524*(1+J$2306),E524)/D524,0))</f>
        <v>0</v>
      </c>
      <c r="U524" s="6">
        <f t="shared" si="93"/>
        <v>0</v>
      </c>
      <c r="V524" s="66">
        <f t="shared" si="94"/>
        <v>1.7007853497468635</v>
      </c>
      <c r="W524" s="6">
        <f t="shared" si="95"/>
        <v>0</v>
      </c>
      <c r="X524" s="17">
        <f>V524/MAX(V$240:V524)-1</f>
        <v>-4.6949636934034977E-2</v>
      </c>
      <c r="Z524" s="66">
        <f t="shared" si="96"/>
        <v>4.5038946070625094</v>
      </c>
      <c r="AA524" s="6">
        <f t="shared" si="97"/>
        <v>-2.5792485045405877E-2</v>
      </c>
      <c r="AB524" s="17">
        <f>Z524/MAX(Z$240:Z524)-1</f>
        <v>-8.3477799691940024E-2</v>
      </c>
    </row>
    <row r="525" spans="1:29" x14ac:dyDescent="0.25">
      <c r="A525" s="18" t="s">
        <v>249</v>
      </c>
      <c r="B525" s="72">
        <v>39883</v>
      </c>
      <c r="C525" s="23">
        <v>2587.37</v>
      </c>
      <c r="D525" s="23">
        <v>2601.42</v>
      </c>
      <c r="E525" s="23">
        <v>2655.22</v>
      </c>
      <c r="F525" s="23">
        <v>2575</v>
      </c>
      <c r="G525" s="20">
        <f t="shared" si="88"/>
        <v>2663.4280000000003</v>
      </c>
      <c r="H525" s="20">
        <f t="shared" si="100"/>
        <v>2345.1901666666672</v>
      </c>
      <c r="I525" s="112">
        <f t="shared" si="89"/>
        <v>-2.8556431786404768E-2</v>
      </c>
      <c r="J525" s="38" t="str">
        <f t="shared" si="101"/>
        <v>N</v>
      </c>
      <c r="K525" s="17" t="str">
        <f>IF(OR(AND(J524="N",OR(I524&lt;R$2308,AND(I524&gt;R$2306, I524&lt;R$2305))), AND(J524="X", OR(I524&lt;R$2314, AND(I524&lt;R$2311,I524&gt;R$2312)))),"no","yes")</f>
        <v>yes</v>
      </c>
      <c r="O525" s="146">
        <f t="shared" si="102"/>
        <v>-5.4008964334864018E-3</v>
      </c>
      <c r="P525" s="146">
        <f t="shared" si="103"/>
        <v>5.4008964334864018E-3</v>
      </c>
      <c r="Q525" s="86">
        <f t="shared" si="92"/>
        <v>8.9999999999999993E-3</v>
      </c>
      <c r="R525" s="39">
        <f>(SUM(C506:C524)+Q525*SUM(C506:C524))/(19-Q525)*(1-J$2305)</f>
        <v>2692.7134279395505</v>
      </c>
      <c r="S525" s="39">
        <f>(SUM(C506:C524)+Q525*SUM(C506:C524))/(19-Q525)*(1+J$2305)</f>
        <v>2692.7134279395505</v>
      </c>
      <c r="T525" s="17">
        <f>IF(AND(K525="no",R525&lt;E525, R525&gt;F525,J$2308="yes"),MAX(R525*(1-J$2306),F525)/D525-1,IF(AND(K525="yes",S525&gt;F525, S525&lt;E525,J$2307="yes"),1-MIN(S525*(1+J$2306),E525)/D525,0))</f>
        <v>0</v>
      </c>
      <c r="U525" s="6">
        <f t="shared" si="93"/>
        <v>0</v>
      </c>
      <c r="V525" s="66">
        <f t="shared" si="94"/>
        <v>1.7007853497468635</v>
      </c>
      <c r="W525" s="6">
        <f t="shared" si="95"/>
        <v>0</v>
      </c>
      <c r="X525" s="17">
        <f>V525/MAX(V$240:V525)-1</f>
        <v>-4.6949636934034977E-2</v>
      </c>
      <c r="Z525" s="66">
        <f t="shared" si="96"/>
        <v>4.5282196753825916</v>
      </c>
      <c r="AA525" s="6">
        <f t="shared" si="97"/>
        <v>5.4008964334864018E-3</v>
      </c>
      <c r="AB525" s="17">
        <f>Z525/MAX(Z$240:Z525)-1</f>
        <v>-7.8527758209085197E-2</v>
      </c>
    </row>
    <row r="526" spans="1:29" x14ac:dyDescent="0.25">
      <c r="A526" s="18" t="s">
        <v>249</v>
      </c>
      <c r="B526" s="72">
        <v>39884</v>
      </c>
      <c r="C526" s="23">
        <v>2597.23</v>
      </c>
      <c r="D526" s="23">
        <v>2587.37</v>
      </c>
      <c r="E526" s="23">
        <v>2604.7800000000002</v>
      </c>
      <c r="F526" s="23">
        <v>2507.23</v>
      </c>
      <c r="G526" s="20">
        <f t="shared" si="88"/>
        <v>2657.8935000000006</v>
      </c>
      <c r="H526" s="20">
        <f t="shared" si="100"/>
        <v>2352.9010000000003</v>
      </c>
      <c r="I526" s="112">
        <f t="shared" si="89"/>
        <v>-2.282390171013271E-2</v>
      </c>
      <c r="J526" s="38" t="str">
        <f t="shared" si="101"/>
        <v>N</v>
      </c>
      <c r="K526" s="17" t="str">
        <f>IF(OR(AND(J525="N",OR(I525&lt;R$2308,AND(I525&gt;R$2306, I525&lt;R$2305))), AND(J525="X", OR(I525&lt;R$2314, AND(I525&lt;R$2311,I525&gt;R$2312)))),"no","yes")</f>
        <v>yes</v>
      </c>
      <c r="O526" s="146">
        <f t="shared" si="102"/>
        <v>3.8108194807855433E-3</v>
      </c>
      <c r="P526" s="146">
        <f t="shared" si="103"/>
        <v>-3.8108194807855433E-3</v>
      </c>
      <c r="Q526" s="86">
        <f t="shared" si="92"/>
        <v>8.9999999999999993E-3</v>
      </c>
      <c r="R526" s="39">
        <f>(SUM(C507:C525)+Q526*SUM(C507:C525))/(19-Q526)*(1-J$2305)</f>
        <v>2686.3085545784852</v>
      </c>
      <c r="S526" s="39">
        <f>(SUM(C507:C525)+Q526*SUM(C507:C525))/(19-Q526)*(1+J$2305)</f>
        <v>2686.3085545784852</v>
      </c>
      <c r="T526" s="17">
        <f>IF(AND(K526="no",R526&lt;E526, R526&gt;F526,J$2308="yes"),MAX(R526*(1-J$2306),F526)/D526-1,IF(AND(K526="yes",S526&gt;F526, S526&lt;E526,J$2307="yes"),1-MIN(S526*(1+J$2306),E526)/D526,0))</f>
        <v>0</v>
      </c>
      <c r="U526" s="6">
        <f t="shared" si="93"/>
        <v>0</v>
      </c>
      <c r="V526" s="66">
        <f t="shared" si="94"/>
        <v>1.7007853497468635</v>
      </c>
      <c r="W526" s="6">
        <f t="shared" si="95"/>
        <v>0</v>
      </c>
      <c r="X526" s="17">
        <f>V526/MAX(V$240:V526)-1</f>
        <v>-4.6949636934034977E-2</v>
      </c>
      <c r="Z526" s="66">
        <f t="shared" si="96"/>
        <v>4.5109634476303668</v>
      </c>
      <c r="AA526" s="6">
        <f t="shared" si="97"/>
        <v>-3.8108194807856544E-3</v>
      </c>
      <c r="AB526" s="17">
        <f>Z526/MAX(Z$240:Z526)-1</f>
        <v>-8.2039322579105289E-2</v>
      </c>
    </row>
    <row r="527" spans="1:29" x14ac:dyDescent="0.25">
      <c r="A527" s="18" t="s">
        <v>249</v>
      </c>
      <c r="B527" s="72">
        <v>39885</v>
      </c>
      <c r="C527" s="23">
        <v>2569.63</v>
      </c>
      <c r="D527" s="23">
        <v>2597.23</v>
      </c>
      <c r="E527" s="23">
        <v>2625.61</v>
      </c>
      <c r="F527" s="23">
        <v>2564.15</v>
      </c>
      <c r="G527" s="20">
        <f t="shared" si="88"/>
        <v>2646.1245000000008</v>
      </c>
      <c r="H527" s="20">
        <f t="shared" si="100"/>
        <v>2359.1325000000006</v>
      </c>
      <c r="I527" s="112">
        <f t="shared" si="89"/>
        <v>-2.890812582703528E-2</v>
      </c>
      <c r="J527" s="38" t="str">
        <f t="shared" si="101"/>
        <v>N</v>
      </c>
      <c r="K527" s="17" t="str">
        <f>IF(OR(AND(J526="N",OR(I526&lt;R$2308,AND(I526&gt;R$2306, I526&lt;R$2305))), AND(J526="X", OR(I526&lt;R$2314, AND(I526&lt;R$2311,I526&gt;R$2312)))),"no","yes")</f>
        <v>yes</v>
      </c>
      <c r="O527" s="146">
        <f t="shared" si="102"/>
        <v>-1.0626706144623244E-2</v>
      </c>
      <c r="P527" s="146">
        <f t="shared" si="103"/>
        <v>1.0626706144623244E-2</v>
      </c>
      <c r="Q527" s="86">
        <f t="shared" si="92"/>
        <v>8.9999999999999993E-3</v>
      </c>
      <c r="R527" s="39">
        <f>(SUM(C508:C526)+Q527*SUM(C508:C526))/(19-Q527)*(1-J$2305)</f>
        <v>2675.2691137907436</v>
      </c>
      <c r="S527" s="39">
        <f>(SUM(C508:C526)+Q527*SUM(C508:C526))/(19-Q527)*(1+J$2305)</f>
        <v>2675.2691137907436</v>
      </c>
      <c r="T527" s="17">
        <f>IF(AND(K527="no",R527&lt;E527, R527&gt;F527,J$2308="yes"),MAX(R527*(1-J$2306),F527)/D527-1,IF(AND(K527="yes",S527&gt;F527, S527&lt;E527,J$2307="yes"),1-MIN(S527*(1+J$2306),E527)/D527,0))</f>
        <v>0</v>
      </c>
      <c r="U527" s="6">
        <f t="shared" si="93"/>
        <v>0</v>
      </c>
      <c r="V527" s="66">
        <f t="shared" si="94"/>
        <v>1.7007853497468635</v>
      </c>
      <c r="W527" s="6">
        <f t="shared" si="95"/>
        <v>0</v>
      </c>
      <c r="X527" s="17">
        <f>V527/MAX(V$240:V527)-1</f>
        <v>-4.6949636934034977E-2</v>
      </c>
      <c r="Z527" s="66">
        <f t="shared" si="96"/>
        <v>4.558900130617471</v>
      </c>
      <c r="AA527" s="6">
        <f t="shared" si="97"/>
        <v>1.0626706144623244E-2</v>
      </c>
      <c r="AB527" s="17">
        <f>Z527/MAX(Z$240:Z527)-1</f>
        <v>-7.2284424207834208E-2</v>
      </c>
    </row>
    <row r="528" spans="1:29" x14ac:dyDescent="0.25">
      <c r="A528" s="18" t="s">
        <v>249</v>
      </c>
      <c r="B528" s="72">
        <v>39888</v>
      </c>
      <c r="C528" s="23">
        <v>2603.06</v>
      </c>
      <c r="D528" s="23">
        <v>2569.63</v>
      </c>
      <c r="E528" s="23">
        <v>2604</v>
      </c>
      <c r="F528" s="23">
        <v>2539.91</v>
      </c>
      <c r="G528" s="20">
        <f t="shared" si="88"/>
        <v>2633.5555000000004</v>
      </c>
      <c r="H528" s="20">
        <f t="shared" si="100"/>
        <v>2367.0638333333336</v>
      </c>
      <c r="I528" s="112">
        <f t="shared" si="89"/>
        <v>-1.1579592683731321E-2</v>
      </c>
      <c r="J528" s="38" t="str">
        <f t="shared" si="101"/>
        <v>N</v>
      </c>
      <c r="K528" s="17" t="str">
        <f>IF(OR(AND(J527="N",OR(I527&lt;R$2308,AND(I527&gt;R$2306, I527&lt;R$2305))), AND(J527="X", OR(I527&lt;R$2314, AND(I527&lt;R$2311,I527&gt;R$2312)))),"no","yes")</f>
        <v>yes</v>
      </c>
      <c r="O528" s="146">
        <f t="shared" si="102"/>
        <v>1.3009655086529959E-2</v>
      </c>
      <c r="P528" s="146">
        <f t="shared" si="103"/>
        <v>-1.3009655086529959E-2</v>
      </c>
      <c r="Q528" s="86">
        <f t="shared" si="92"/>
        <v>8.9999999999999993E-3</v>
      </c>
      <c r="R528" s="39">
        <f>(SUM(C509:C527)+Q528*SUM(C509:C527))/(19-Q528)*(1-J$2305)</f>
        <v>2660.1370359644047</v>
      </c>
      <c r="S528" s="39">
        <f>(SUM(C509:C527)+Q528*SUM(C509:C527))/(19-Q528)*(1+J$2305)</f>
        <v>2660.1370359644047</v>
      </c>
      <c r="T528" s="17">
        <f>IF(AND(K528="no",R528&lt;E528, R528&gt;F528,J$2308="yes"),MAX(R528*(1-J$2306),F528)/D528-1,IF(AND(K528="yes",S528&gt;F528, S528&lt;E528,J$2307="yes"),1-MIN(S528*(1+J$2306),E528)/D528,0))</f>
        <v>0</v>
      </c>
      <c r="U528" s="6">
        <f t="shared" si="93"/>
        <v>0</v>
      </c>
      <c r="V528" s="66">
        <f t="shared" si="94"/>
        <v>1.7007853497468635</v>
      </c>
      <c r="W528" s="6">
        <f t="shared" si="95"/>
        <v>0</v>
      </c>
      <c r="X528" s="17">
        <f>V528/MAX(V$240:V528)-1</f>
        <v>-4.6949636934034977E-2</v>
      </c>
      <c r="Y528" s="14"/>
      <c r="Z528" s="66">
        <f t="shared" si="96"/>
        <v>4.499590412344201</v>
      </c>
      <c r="AA528" s="6">
        <f t="shared" si="97"/>
        <v>-1.300965508653007E-2</v>
      </c>
      <c r="AB528" s="17">
        <f>Z528/MAX(Z$240:Z528)-1</f>
        <v>-8.4353683867291807E-2</v>
      </c>
      <c r="AC528" s="14"/>
    </row>
    <row r="529" spans="1:29" x14ac:dyDescent="0.25">
      <c r="A529" s="18" t="s">
        <v>249</v>
      </c>
      <c r="B529" s="72">
        <v>39889</v>
      </c>
      <c r="C529" s="23">
        <v>2699.59</v>
      </c>
      <c r="D529" s="23">
        <v>2603.06</v>
      </c>
      <c r="E529" s="23">
        <v>2708.35</v>
      </c>
      <c r="F529" s="23">
        <v>2594.12</v>
      </c>
      <c r="G529" s="20">
        <f t="shared" si="88"/>
        <v>2631.6059999999998</v>
      </c>
      <c r="H529" s="20">
        <f t="shared" si="100"/>
        <v>2378.1905000000002</v>
      </c>
      <c r="I529" s="112">
        <f t="shared" si="89"/>
        <v>2.5833654430032604E-2</v>
      </c>
      <c r="J529" s="38" t="str">
        <f t="shared" si="101"/>
        <v>N</v>
      </c>
      <c r="K529" s="17" t="str">
        <f>IF(OR(AND(J528="N",OR(I528&lt;R$2308,AND(I528&gt;R$2306, I528&lt;R$2305))), AND(J528="X", OR(I528&lt;R$2314, AND(I528&lt;R$2311,I528&gt;R$2312)))),"no","yes")</f>
        <v>yes</v>
      </c>
      <c r="O529" s="146">
        <f t="shared" si="102"/>
        <v>3.7083278910205797E-2</v>
      </c>
      <c r="P529" s="146">
        <f t="shared" si="103"/>
        <v>-3.7083278910205797E-2</v>
      </c>
      <c r="Q529" s="86">
        <f t="shared" si="92"/>
        <v>8.9999999999999993E-3</v>
      </c>
      <c r="R529" s="39">
        <f>(SUM(C510:C528)+Q529*SUM(C510:C528))/(19-Q529)*(1-J$2305)</f>
        <v>2652.9368000631875</v>
      </c>
      <c r="S529" s="39">
        <f>(SUM(C510:C528)+Q529*SUM(C510:C528))/(19-Q529)*(1+J$2305)</f>
        <v>2652.9368000631875</v>
      </c>
      <c r="T529" s="17">
        <f>IF(AND(K529="no",R529&lt;E529, R529&gt;F529,J$2308="yes"),MAX(R529*(1-J$2306),F529)/D529-1,IF(AND(K529="yes",S529&gt;F529, S529&lt;E529,J$2307="yes"),1-MIN(S529*(1+J$2306),E529)/D529,0))</f>
        <v>-1.9160833812200906E-2</v>
      </c>
      <c r="U529" s="6">
        <f t="shared" si="93"/>
        <v>1.7922445098004891E-2</v>
      </c>
      <c r="V529" s="66">
        <f t="shared" si="94"/>
        <v>1.7007853497468635</v>
      </c>
      <c r="W529" s="6">
        <f t="shared" si="95"/>
        <v>0</v>
      </c>
      <c r="X529" s="17">
        <f>V529/MAX(V$240:V529)-1</f>
        <v>-4.6949636934034977E-2</v>
      </c>
      <c r="Z529" s="66">
        <f t="shared" si="96"/>
        <v>4.4133745082303015</v>
      </c>
      <c r="AA529" s="6">
        <f t="shared" si="97"/>
        <v>-1.9160833812200795E-2</v>
      </c>
      <c r="AB529" s="17">
        <f>Z529/MAX(Z$240:Z529)-1</f>
        <v>-0.10189823076146454</v>
      </c>
    </row>
    <row r="530" spans="1:29" x14ac:dyDescent="0.25">
      <c r="A530" s="18" t="s">
        <v>249</v>
      </c>
      <c r="B530" s="72">
        <v>39890</v>
      </c>
      <c r="C530" s="23">
        <v>2734.55</v>
      </c>
      <c r="D530" s="23">
        <v>2699.59</v>
      </c>
      <c r="E530" s="23">
        <v>2778.15</v>
      </c>
      <c r="F530" s="23">
        <v>2707.79</v>
      </c>
      <c r="G530" s="20">
        <f t="shared" si="88"/>
        <v>2636.6880000000006</v>
      </c>
      <c r="H530" s="20">
        <f t="shared" si="100"/>
        <v>2389.2158333333336</v>
      </c>
      <c r="I530" s="112">
        <f t="shared" si="89"/>
        <v>3.7115502478867191E-2</v>
      </c>
      <c r="J530" s="38" t="str">
        <f t="shared" si="101"/>
        <v>N</v>
      </c>
      <c r="K530" s="17" t="str">
        <f>IF(OR(AND(J529="N",OR(I529&lt;R$2308,AND(I529&gt;R$2306, I529&lt;R$2305))), AND(J529="X", OR(I529&lt;R$2314, AND(I529&lt;R$2311,I529&gt;R$2312)))),"no","yes")</f>
        <v>no</v>
      </c>
      <c r="O530" s="146">
        <f t="shared" si="102"/>
        <v>1.2950114647038991E-2</v>
      </c>
      <c r="P530" s="146">
        <f t="shared" si="103"/>
        <v>-1.2950114647038991E-2</v>
      </c>
      <c r="Q530" s="86">
        <f t="shared" si="92"/>
        <v>8.9999999999999993E-3</v>
      </c>
      <c r="R530" s="39">
        <f>(SUM(C511:C529)+Q530*SUM(C511:C529))/(19-Q530)*(1-J$2305)</f>
        <v>2656.4795371491764</v>
      </c>
      <c r="S530" s="39">
        <f>(SUM(C511:C529)+Q530*SUM(C511:C529))/(19-Q530)*(1+J$2305)</f>
        <v>2656.4795371491764</v>
      </c>
      <c r="T530" s="17">
        <f>IF(AND(K530="no",R530&lt;E530, R530&gt;F530,J$2308="yes"),MAX(R530*(1-J$2306),F530)/D530-1,IF(AND(K530="yes",S530&gt;F530, S530&lt;E530,J$2307="yes"),1-MIN(S530*(1+J$2306),E530)/D530,0))</f>
        <v>0</v>
      </c>
      <c r="U530" s="6">
        <f t="shared" si="93"/>
        <v>0</v>
      </c>
      <c r="V530" s="66">
        <f t="shared" si="94"/>
        <v>1.7228107150160896</v>
      </c>
      <c r="W530" s="6">
        <f t="shared" si="95"/>
        <v>1.2950114647038991E-2</v>
      </c>
      <c r="X530" s="17">
        <f>V530/MAX(V$240:V530)-1</f>
        <v>-3.4607525467928668E-2</v>
      </c>
      <c r="Z530" s="66">
        <f t="shared" si="96"/>
        <v>4.4705282140922034</v>
      </c>
      <c r="AA530" s="6">
        <f t="shared" si="97"/>
        <v>1.2950114647038991E-2</v>
      </c>
      <c r="AB530" s="17">
        <f>Z530/MAX(Z$240:Z530)-1</f>
        <v>-9.0267709885117009E-2</v>
      </c>
    </row>
    <row r="531" spans="1:29" x14ac:dyDescent="0.25">
      <c r="A531" s="18" t="s">
        <v>249</v>
      </c>
      <c r="B531" s="72">
        <v>39891</v>
      </c>
      <c r="C531" s="23">
        <v>2797.16</v>
      </c>
      <c r="D531" s="23">
        <v>2734.55</v>
      </c>
      <c r="E531" s="23">
        <v>2797.16</v>
      </c>
      <c r="F531" s="23">
        <v>2733.7</v>
      </c>
      <c r="G531" s="20">
        <f t="shared" si="88"/>
        <v>2642.1715000000004</v>
      </c>
      <c r="H531" s="20">
        <f t="shared" si="100"/>
        <v>2400.6644999999999</v>
      </c>
      <c r="I531" s="112">
        <f t="shared" si="89"/>
        <v>5.8659515478082902E-2</v>
      </c>
      <c r="J531" s="38" t="str">
        <f t="shared" si="101"/>
        <v>N</v>
      </c>
      <c r="K531" s="17" t="str">
        <f>IF(OR(AND(J530="N",OR(I530&lt;R$2308,AND(I530&gt;R$2306, I530&lt;R$2305))), AND(J530="X", OR(I530&lt;R$2314, AND(I530&lt;R$2311,I530&gt;R$2312)))),"no","yes")</f>
        <v>no</v>
      </c>
      <c r="O531" s="146">
        <f t="shared" si="102"/>
        <v>2.2895906090581564E-2</v>
      </c>
      <c r="P531" s="146">
        <f t="shared" si="103"/>
        <v>-2.2895906090581564E-2</v>
      </c>
      <c r="Q531" s="86">
        <f t="shared" si="92"/>
        <v>8.9999999999999993E-3</v>
      </c>
      <c r="R531" s="39">
        <f>(SUM(C512:C530)+Q531*SUM(C512:C530))/(19-Q531)*(1-J$2305)</f>
        <v>2658.979855194566</v>
      </c>
      <c r="S531" s="39">
        <f>(SUM(C512:C530)+Q531*SUM(C512:C530))/(19-Q531)*(1+J$2305)</f>
        <v>2658.979855194566</v>
      </c>
      <c r="T531" s="17">
        <f>IF(AND(K531="no",R531&lt;E531, R531&gt;F531,J$2308="yes"),MAX(R531*(1-J$2306),F531)/D531-1,IF(AND(K531="yes",S531&gt;F531, S531&lt;E531,J$2307="yes"),1-MIN(S531*(1+J$2306),E531)/D531,0))</f>
        <v>0</v>
      </c>
      <c r="U531" s="6">
        <f t="shared" si="93"/>
        <v>0</v>
      </c>
      <c r="V531" s="66">
        <f t="shared" si="94"/>
        <v>1.7622560273589456</v>
      </c>
      <c r="W531" s="6">
        <f t="shared" si="95"/>
        <v>2.2895906090581564E-2</v>
      </c>
      <c r="X531" s="17">
        <f>V531/MAX(V$240:V531)-1</f>
        <v>-1.2503990030488188E-2</v>
      </c>
      <c r="Z531" s="66">
        <f t="shared" si="96"/>
        <v>4.5728850082573533</v>
      </c>
      <c r="AA531" s="6">
        <f t="shared" si="97"/>
        <v>2.2895906090581564E-2</v>
      </c>
      <c r="AB531" s="17">
        <f>Z531/MAX(Z$240:Z531)-1</f>
        <v>-6.9438564803076974E-2</v>
      </c>
    </row>
    <row r="532" spans="1:29" x14ac:dyDescent="0.25">
      <c r="A532" s="18" t="s">
        <v>249</v>
      </c>
      <c r="B532" s="72">
        <v>39892</v>
      </c>
      <c r="C532" s="23">
        <v>2784.11</v>
      </c>
      <c r="D532" s="23">
        <v>2797.16</v>
      </c>
      <c r="E532" s="23">
        <v>2802.71</v>
      </c>
      <c r="F532" s="23">
        <v>2731.71</v>
      </c>
      <c r="G532" s="20">
        <f t="shared" si="88"/>
        <v>2642.529</v>
      </c>
      <c r="H532" s="20">
        <f t="shared" si="100"/>
        <v>2411.4611666666665</v>
      </c>
      <c r="I532" s="112">
        <f t="shared" si="89"/>
        <v>5.3577841529837578E-2</v>
      </c>
      <c r="J532" s="38" t="str">
        <f t="shared" si="101"/>
        <v>N</v>
      </c>
      <c r="K532" s="17" t="str">
        <f>IF(OR(AND(J531="N",OR(I531&lt;R$2308,AND(I531&gt;R$2306, I531&lt;R$2305))), AND(J531="X", OR(I531&lt;R$2314, AND(I531&lt;R$2311,I531&gt;R$2312)))),"no","yes")</f>
        <v>no</v>
      </c>
      <c r="O532" s="146">
        <f t="shared" si="102"/>
        <v>-4.6654463813294855E-3</v>
      </c>
      <c r="P532" s="146">
        <f t="shared" si="103"/>
        <v>4.6654463813294855E-3</v>
      </c>
      <c r="Q532" s="86">
        <f t="shared" si="92"/>
        <v>8.9999999999999993E-3</v>
      </c>
      <c r="R532" s="39">
        <f>(SUM(C513:C531)+Q532*SUM(C513:C531))/(19-Q532)*(1-J$2305)</f>
        <v>2660.0530898846823</v>
      </c>
      <c r="S532" s="39">
        <f>(SUM(C513:C531)+Q532*SUM(C513:C531))/(19-Q532)*(1+J$2305)</f>
        <v>2660.0530898846823</v>
      </c>
      <c r="T532" s="17">
        <f>IF(AND(K532="no",R532&lt;E532, R532&gt;F532,J$2308="yes"),MAX(R532*(1-J$2306),F532)/D532-1,IF(AND(K532="yes",S532&gt;F532, S532&lt;E532,J$2307="yes"),1-MIN(S532*(1+J$2306),E532)/D532,0))</f>
        <v>0</v>
      </c>
      <c r="U532" s="6">
        <f t="shared" si="93"/>
        <v>0</v>
      </c>
      <c r="V532" s="66">
        <f t="shared" si="94"/>
        <v>1.7540343163531278</v>
      </c>
      <c r="W532" s="6">
        <f t="shared" si="95"/>
        <v>-4.6654463813294855E-3</v>
      </c>
      <c r="X532" s="17">
        <f>V532/MAX(V$240:V532)-1</f>
        <v>-1.7111099716777822E-2</v>
      </c>
      <c r="Z532" s="66">
        <f t="shared" si="96"/>
        <v>4.5515504584433435</v>
      </c>
      <c r="AA532" s="6">
        <f t="shared" si="97"/>
        <v>-4.6654463813293745E-3</v>
      </c>
      <c r="AB532" s="17">
        <f>Z532/MAX(Z$240:Z532)-1</f>
        <v>-7.3780049283521221E-2</v>
      </c>
    </row>
    <row r="533" spans="1:29" x14ac:dyDescent="0.25">
      <c r="A533" s="18" t="s">
        <v>249</v>
      </c>
      <c r="B533" s="72">
        <v>39895</v>
      </c>
      <c r="C533" s="23">
        <v>2843.88</v>
      </c>
      <c r="D533" s="23">
        <v>2784.11</v>
      </c>
      <c r="E533" s="23">
        <v>2846.63</v>
      </c>
      <c r="F533" s="23">
        <v>2779.7</v>
      </c>
      <c r="G533" s="20">
        <f t="shared" si="88"/>
        <v>2641.1334999999995</v>
      </c>
      <c r="H533" s="20">
        <f t="shared" si="100"/>
        <v>2422.6031666666668</v>
      </c>
      <c r="I533" s="112">
        <f t="shared" si="89"/>
        <v>7.6764957167064996E-2</v>
      </c>
      <c r="J533" s="38" t="str">
        <f t="shared" si="101"/>
        <v>N</v>
      </c>
      <c r="K533" s="17" t="str">
        <f>IF(OR(AND(J532="N",OR(I532&lt;R$2308,AND(I532&gt;R$2306, I532&lt;R$2305))), AND(J532="X", OR(I532&lt;R$2314, AND(I532&lt;R$2311,I532&gt;R$2312)))),"no","yes")</f>
        <v>no</v>
      </c>
      <c r="O533" s="146">
        <f t="shared" si="102"/>
        <v>2.1468260952333118E-2</v>
      </c>
      <c r="P533" s="146">
        <f t="shared" si="103"/>
        <v>-2.1468260952333118E-2</v>
      </c>
      <c r="Q533" s="86">
        <f t="shared" si="92"/>
        <v>8.9999999999999993E-3</v>
      </c>
      <c r="R533" s="39">
        <f>(SUM(C514:C532)+Q533*SUM(C514:C532))/(19-Q533)*(1-J$2305)</f>
        <v>2655.3946137644143</v>
      </c>
      <c r="S533" s="39">
        <f>(SUM(C514:C532)+Q533*SUM(C514:C532))/(19-Q533)*(1+J$2305)</f>
        <v>2655.3946137644143</v>
      </c>
      <c r="T533" s="17">
        <f>IF(AND(K533="no",R533&lt;E533, R533&gt;F533,J$2308="yes"),MAX(R533*(1-J$2306),F533)/D533-1,IF(AND(K533="yes",S533&gt;F533, S533&lt;E533,J$2307="yes"),1-MIN(S533*(1+J$2306),E533)/D533,0))</f>
        <v>0</v>
      </c>
      <c r="U533" s="6">
        <f t="shared" si="93"/>
        <v>0</v>
      </c>
      <c r="V533" s="66">
        <f t="shared" si="94"/>
        <v>1.7916903827759441</v>
      </c>
      <c r="W533" s="6">
        <f t="shared" si="95"/>
        <v>2.1468260952333118E-2</v>
      </c>
      <c r="X533" s="17">
        <f>V533/MAX(V$240:V533)-1</f>
        <v>0</v>
      </c>
      <c r="Z533" s="66">
        <f t="shared" si="96"/>
        <v>4.6492643314229163</v>
      </c>
      <c r="AA533" s="6">
        <f t="shared" si="97"/>
        <v>2.1468260952333118E-2</v>
      </c>
      <c r="AB533" s="17">
        <f>Z533/MAX(Z$240:Z533)-1</f>
        <v>-5.389571768228274E-2</v>
      </c>
    </row>
    <row r="534" spans="1:29" x14ac:dyDescent="0.25">
      <c r="A534" s="18" t="s">
        <v>249</v>
      </c>
      <c r="B534" s="72">
        <v>39896</v>
      </c>
      <c r="C534" s="23">
        <v>2865.33</v>
      </c>
      <c r="D534" s="23">
        <v>2843.88</v>
      </c>
      <c r="E534" s="23">
        <v>2877.45</v>
      </c>
      <c r="F534" s="23">
        <v>2835.2</v>
      </c>
      <c r="G534" s="20">
        <f t="shared" si="88"/>
        <v>2646.6880000000001</v>
      </c>
      <c r="H534" s="20">
        <f t="shared" si="100"/>
        <v>2433.7754999999993</v>
      </c>
      <c r="I534" s="112">
        <f t="shared" si="89"/>
        <v>8.2609661584591709E-2</v>
      </c>
      <c r="J534" s="38" t="str">
        <f t="shared" si="101"/>
        <v>N</v>
      </c>
      <c r="K534" s="17" t="str">
        <f>IF(OR(AND(J533="N",OR(I533&lt;R$2308,AND(I533&gt;R$2306, I533&lt;R$2305))), AND(J533="X", OR(I533&lt;R$2314, AND(I533&lt;R$2311,I533&gt;R$2312)))),"no","yes")</f>
        <v>no</v>
      </c>
      <c r="O534" s="146">
        <f t="shared" si="102"/>
        <v>7.5425123422927509E-3</v>
      </c>
      <c r="P534" s="146">
        <f t="shared" si="103"/>
        <v>-7.5425123422927509E-3</v>
      </c>
      <c r="Q534" s="86">
        <f t="shared" si="92"/>
        <v>8.9999999999999993E-3</v>
      </c>
      <c r="R534" s="39">
        <f>(SUM(C515:C533)+Q534*SUM(C515:C533))/(19-Q534)*(1-J$2305)</f>
        <v>2660.1572255278816</v>
      </c>
      <c r="S534" s="39">
        <f>(SUM(C515:C533)+Q534*SUM(C515:C533))/(19-Q534)*(1+J$2305)</f>
        <v>2660.1572255278816</v>
      </c>
      <c r="T534" s="17">
        <f>IF(AND(K534="no",R534&lt;E534, R534&gt;F534,J$2308="yes"),MAX(R534*(1-J$2306),F534)/D534-1,IF(AND(K534="yes",S534&gt;F534, S534&lt;E534,J$2307="yes"),1-MIN(S534*(1+J$2306),E534)/D534,0))</f>
        <v>0</v>
      </c>
      <c r="U534" s="6">
        <f t="shared" si="93"/>
        <v>0</v>
      </c>
      <c r="V534" s="66">
        <f t="shared" si="94"/>
        <v>1.8052042296015989</v>
      </c>
      <c r="W534" s="6">
        <f t="shared" si="95"/>
        <v>7.5425123422927509E-3</v>
      </c>
      <c r="X534" s="17">
        <f>V534/MAX(V$240:V534)-1</f>
        <v>0</v>
      </c>
      <c r="Z534" s="66">
        <f t="shared" si="96"/>
        <v>4.684331465025255</v>
      </c>
      <c r="AA534" s="6">
        <f t="shared" si="97"/>
        <v>7.5425123422927509E-3</v>
      </c>
      <c r="AB534" s="17">
        <f>Z534/MAX(Z$240:Z534)-1</f>
        <v>-4.6759714455805401E-2</v>
      </c>
    </row>
    <row r="535" spans="1:29" x14ac:dyDescent="0.25">
      <c r="A535" s="18" t="s">
        <v>249</v>
      </c>
      <c r="B535" s="72">
        <v>39897</v>
      </c>
      <c r="C535" s="23">
        <v>2785.66</v>
      </c>
      <c r="D535" s="23">
        <v>2865.33</v>
      </c>
      <c r="E535" s="23">
        <v>2873.13</v>
      </c>
      <c r="F535" s="23">
        <v>2785.55</v>
      </c>
      <c r="G535" s="20">
        <f t="shared" si="88"/>
        <v>2647.4160000000002</v>
      </c>
      <c r="H535" s="20">
        <f t="shared" si="100"/>
        <v>2443.6451666666667</v>
      </c>
      <c r="I535" s="112">
        <f t="shared" si="89"/>
        <v>5.2218465099553635E-2</v>
      </c>
      <c r="J535" s="38" t="str">
        <f t="shared" si="101"/>
        <v>N</v>
      </c>
      <c r="K535" s="17" t="str">
        <f>IF(OR(AND(J534="N",OR(I534&lt;R$2308,AND(I534&gt;R$2306, I534&lt;R$2305))), AND(J534="X", OR(I534&lt;R$2314, AND(I534&lt;R$2311,I534&gt;R$2312)))),"no","yes")</f>
        <v>no</v>
      </c>
      <c r="O535" s="146">
        <f t="shared" si="102"/>
        <v>-2.7804825273179734E-2</v>
      </c>
      <c r="P535" s="146">
        <f t="shared" si="103"/>
        <v>2.7804825273179734E-2</v>
      </c>
      <c r="Q535" s="86">
        <f t="shared" si="92"/>
        <v>8.9999999999999993E-3</v>
      </c>
      <c r="R535" s="39">
        <f>(SUM(C516:C534)+Q535*SUM(C516:C534))/(19-Q535)*(1-J$2305)</f>
        <v>2665.1637059659847</v>
      </c>
      <c r="S535" s="39">
        <f>(SUM(C516:C534)+Q535*SUM(C516:C534))/(19-Q535)*(1+J$2305)</f>
        <v>2665.1637059659847</v>
      </c>
      <c r="T535" s="17">
        <f>IF(AND(K535="no",R535&lt;E535, R535&gt;F535,J$2308="yes"),MAX(R535*(1-J$2306),F535)/D535-1,IF(AND(K535="yes",S535&gt;F535, S535&lt;E535,J$2307="yes"),1-MIN(S535*(1+J$2306),E535)/D535,0))</f>
        <v>0</v>
      </c>
      <c r="U535" s="6">
        <f t="shared" si="93"/>
        <v>0</v>
      </c>
      <c r="V535" s="66">
        <f t="shared" si="94"/>
        <v>1.7550108414151213</v>
      </c>
      <c r="W535" s="6">
        <f t="shared" si="95"/>
        <v>-2.7804825273179734E-2</v>
      </c>
      <c r="X535" s="17">
        <f>V535/MAX(V$240:V535)-1</f>
        <v>-2.7804825273179734E-2</v>
      </c>
      <c r="Z535" s="66">
        <f t="shared" si="96"/>
        <v>4.5540844471185693</v>
      </c>
      <c r="AA535" s="6">
        <f t="shared" si="97"/>
        <v>-2.7804825273179845E-2</v>
      </c>
      <c r="AB535" s="17">
        <f>Z535/MAX(Z$240:Z535)-1</f>
        <v>-7.3264394038717762E-2</v>
      </c>
    </row>
    <row r="536" spans="1:29" x14ac:dyDescent="0.25">
      <c r="A536" s="18" t="s">
        <v>249</v>
      </c>
      <c r="B536" s="72">
        <v>39898</v>
      </c>
      <c r="C536" s="23">
        <v>2853.41</v>
      </c>
      <c r="D536" s="23">
        <v>2785.66</v>
      </c>
      <c r="E536" s="23">
        <v>2853.51</v>
      </c>
      <c r="F536" s="23">
        <v>2746.79</v>
      </c>
      <c r="G536" s="20">
        <f t="shared" si="88"/>
        <v>2661.5225000000005</v>
      </c>
      <c r="H536" s="20">
        <f t="shared" si="100"/>
        <v>2456.9598333333333</v>
      </c>
      <c r="I536" s="112">
        <f t="shared" si="89"/>
        <v>7.2096891910550909E-2</v>
      </c>
      <c r="J536" s="38" t="str">
        <f t="shared" si="101"/>
        <v>N</v>
      </c>
      <c r="K536" s="17" t="str">
        <f>IF(OR(AND(J535="N",OR(I535&lt;R$2308,AND(I535&gt;R$2306, I535&lt;R$2305))), AND(J535="X", OR(I535&lt;R$2314, AND(I535&lt;R$2311,I535&gt;R$2312)))),"no","yes")</f>
        <v>no</v>
      </c>
      <c r="O536" s="146">
        <f t="shared" si="102"/>
        <v>2.432098676794725E-2</v>
      </c>
      <c r="P536" s="146">
        <f t="shared" si="103"/>
        <v>-2.432098676794725E-2</v>
      </c>
      <c r="Q536" s="86">
        <f t="shared" si="92"/>
        <v>8.9999999999999993E-3</v>
      </c>
      <c r="R536" s="39">
        <f>(SUM(C517:C535)+Q536*SUM(C517:C535))/(19-Q536)*(1-J$2305)</f>
        <v>2676.5538075930708</v>
      </c>
      <c r="S536" s="39">
        <f>(SUM(C517:C535)+Q536*SUM(C517:C535))/(19-Q536)*(1+J$2305)</f>
        <v>2676.5538075930708</v>
      </c>
      <c r="T536" s="17">
        <f>IF(AND(K536="no",R536&lt;E536, R536&gt;F536,J$2308="yes"),MAX(R536*(1-J$2306),F536)/D536-1,IF(AND(K536="yes",S536&gt;F536, S536&lt;E536,J$2307="yes"),1-MIN(S536*(1+J$2306),E536)/D536,0))</f>
        <v>0</v>
      </c>
      <c r="U536" s="6">
        <f t="shared" si="93"/>
        <v>0</v>
      </c>
      <c r="V536" s="66">
        <f t="shared" si="94"/>
        <v>1.7976944368667824</v>
      </c>
      <c r="W536" s="6">
        <f t="shared" si="95"/>
        <v>2.432098676794725E-2</v>
      </c>
      <c r="X536" s="17">
        <f>V536/MAX(V$240:V536)-1</f>
        <v>-4.1600792927866115E-3</v>
      </c>
      <c r="Z536" s="66">
        <f t="shared" si="96"/>
        <v>4.664844274697054</v>
      </c>
      <c r="AA536" s="6">
        <f t="shared" si="97"/>
        <v>2.432098676794725E-2</v>
      </c>
      <c r="AB536" s="17">
        <f>Z536/MAX(Z$240:Z536)-1</f>
        <v>-5.0725269628747904E-2</v>
      </c>
    </row>
    <row r="537" spans="1:29" x14ac:dyDescent="0.25">
      <c r="A537" s="18" t="s">
        <v>249</v>
      </c>
      <c r="B537" s="72">
        <v>39899</v>
      </c>
      <c r="C537" s="23">
        <v>2877.88</v>
      </c>
      <c r="D537" s="23">
        <v>2853.41</v>
      </c>
      <c r="E537" s="23">
        <v>2894.51</v>
      </c>
      <c r="F537" s="23">
        <v>2852.93</v>
      </c>
      <c r="G537" s="20">
        <f t="shared" si="88"/>
        <v>2684.569</v>
      </c>
      <c r="H537" s="20">
        <f t="shared" si="100"/>
        <v>2471.4228333333331</v>
      </c>
      <c r="I537" s="112">
        <f t="shared" si="89"/>
        <v>7.2008206903976024E-2</v>
      </c>
      <c r="J537" s="38" t="str">
        <f t="shared" si="101"/>
        <v>N</v>
      </c>
      <c r="K537" s="17" t="str">
        <f>IF(OR(AND(J536="N",OR(I536&lt;R$2308,AND(I536&gt;R$2306, I536&lt;R$2305))), AND(J536="X", OR(I536&lt;R$2314, AND(I536&lt;R$2311,I536&gt;R$2312)))),"no","yes")</f>
        <v>no</v>
      </c>
      <c r="O537" s="146">
        <f t="shared" si="102"/>
        <v>8.5757041574818782E-3</v>
      </c>
      <c r="P537" s="146">
        <f t="shared" si="103"/>
        <v>-8.5757041574818782E-3</v>
      </c>
      <c r="Q537" s="86">
        <f t="shared" si="92"/>
        <v>8.9999999999999993E-3</v>
      </c>
      <c r="R537" s="39">
        <f>(SUM(C518:C536)+Q537*SUM(C518:C536))/(19-Q537)*(1-J$2305)</f>
        <v>2699.7431151598125</v>
      </c>
      <c r="S537" s="39">
        <f>(SUM(C518:C536)+Q537*SUM(C518:C536))/(19-Q537)*(1+J$2305)</f>
        <v>2699.7431151598125</v>
      </c>
      <c r="T537" s="17">
        <f>IF(AND(K537="no",R537&lt;E537, R537&gt;F537,J$2308="yes"),MAX(R537*(1-J$2306),F537)/D537-1,IF(AND(K537="yes",S537&gt;F537, S537&lt;E537,J$2307="yes"),1-MIN(S537*(1+J$2306),E537)/D537,0))</f>
        <v>0</v>
      </c>
      <c r="U537" s="6">
        <f t="shared" si="93"/>
        <v>0</v>
      </c>
      <c r="V537" s="66">
        <f t="shared" si="94"/>
        <v>1.8131109325229029</v>
      </c>
      <c r="W537" s="6">
        <f t="shared" si="95"/>
        <v>8.5757041574818782E-3</v>
      </c>
      <c r="X537" s="17">
        <f>V537/MAX(V$240:V537)-1</f>
        <v>0</v>
      </c>
      <c r="Z537" s="66">
        <f t="shared" si="96"/>
        <v>4.7048485991375788</v>
      </c>
      <c r="AA537" s="6">
        <f t="shared" si="97"/>
        <v>8.5757041574818782E-3</v>
      </c>
      <c r="AB537" s="17">
        <f>Z537/MAX(Z$240:Z537)-1</f>
        <v>-4.2584570376910769E-2</v>
      </c>
    </row>
    <row r="538" spans="1:29" x14ac:dyDescent="0.25">
      <c r="A538" s="18" t="s">
        <v>249</v>
      </c>
      <c r="B538" s="72">
        <v>39902</v>
      </c>
      <c r="C538" s="23">
        <v>2883.21</v>
      </c>
      <c r="D538" s="23">
        <v>2877.88</v>
      </c>
      <c r="E538" s="23">
        <v>2904.59</v>
      </c>
      <c r="F538" s="23">
        <v>2866.86</v>
      </c>
      <c r="G538" s="20">
        <f t="shared" si="88"/>
        <v>2704.7889999999998</v>
      </c>
      <c r="H538" s="20">
        <f t="shared" si="100"/>
        <v>2486.0848333333338</v>
      </c>
      <c r="I538" s="112">
        <f t="shared" si="89"/>
        <v>6.5964849753529897E-2</v>
      </c>
      <c r="J538" s="38" t="str">
        <f t="shared" si="101"/>
        <v>N</v>
      </c>
      <c r="K538" s="17" t="str">
        <f>IF(OR(AND(J537="N",OR(I537&lt;R$2308,AND(I537&gt;R$2306, I537&lt;R$2305))), AND(J537="X", OR(I537&lt;R$2314, AND(I537&lt;R$2311,I537&gt;R$2312)))),"no","yes")</f>
        <v>no</v>
      </c>
      <c r="O538" s="146">
        <f t="shared" si="102"/>
        <v>1.8520577647433978E-3</v>
      </c>
      <c r="P538" s="146">
        <f t="shared" si="103"/>
        <v>-1.8520577647433978E-3</v>
      </c>
      <c r="Q538" s="86">
        <f t="shared" si="92"/>
        <v>8.9999999999999993E-3</v>
      </c>
      <c r="R538" s="39">
        <f>(SUM(C519:C537)+Q538*SUM(C519:C537))/(19-Q538)*(1-J$2305)</f>
        <v>2720.9458759412355</v>
      </c>
      <c r="S538" s="39">
        <f>(SUM(C519:C537)+Q538*SUM(C519:C537))/(19-Q538)*(1+J$2305)</f>
        <v>2720.9458759412355</v>
      </c>
      <c r="T538" s="17">
        <f>IF(AND(K538="no",R538&lt;E538, R538&gt;F538,J$2308="yes"),MAX(R538*(1-J$2306),F538)/D538-1,IF(AND(K538="yes",S538&gt;F538, S538&lt;E538,J$2307="yes"),1-MIN(S538*(1+J$2306),E538)/D538,0))</f>
        <v>0</v>
      </c>
      <c r="U538" s="6">
        <f t="shared" si="93"/>
        <v>0</v>
      </c>
      <c r="V538" s="66">
        <f t="shared" si="94"/>
        <v>1.816468918703823</v>
      </c>
      <c r="W538" s="6">
        <f t="shared" si="95"/>
        <v>1.8520577647433978E-3</v>
      </c>
      <c r="X538" s="17">
        <f>V538/MAX(V$240:V538)-1</f>
        <v>0</v>
      </c>
      <c r="Z538" s="66">
        <f t="shared" si="96"/>
        <v>4.7135622505175538</v>
      </c>
      <c r="AA538" s="6">
        <f t="shared" si="97"/>
        <v>1.8520577647433978E-3</v>
      </c>
      <c r="AB538" s="17">
        <f>Z538/MAX(Z$240:Z538)-1</f>
        <v>-4.0811381696392091E-2</v>
      </c>
    </row>
    <row r="539" spans="1:29" x14ac:dyDescent="0.25">
      <c r="A539" s="18" t="s">
        <v>249</v>
      </c>
      <c r="B539" s="72">
        <v>39903</v>
      </c>
      <c r="C539" s="23">
        <v>2914.13</v>
      </c>
      <c r="D539" s="23">
        <v>2883.21</v>
      </c>
      <c r="E539" s="23">
        <v>2914.2</v>
      </c>
      <c r="F539" s="23">
        <v>2808.61</v>
      </c>
      <c r="G539" s="20">
        <f t="shared" si="88"/>
        <v>2725.5039999999999</v>
      </c>
      <c r="H539" s="20">
        <f t="shared" si="100"/>
        <v>2501.5910000000003</v>
      </c>
      <c r="I539" s="112">
        <f t="shared" si="89"/>
        <v>6.9207750199596241E-2</v>
      </c>
      <c r="J539" s="38" t="str">
        <f t="shared" si="101"/>
        <v>N</v>
      </c>
      <c r="K539" s="17" t="str">
        <f>IF(OR(AND(J538="N",OR(I538&lt;R$2308,AND(I538&gt;R$2306, I538&lt;R$2305))), AND(J538="X", OR(I538&lt;R$2314, AND(I538&lt;R$2311,I538&gt;R$2312)))),"no","yes")</f>
        <v>no</v>
      </c>
      <c r="O539" s="146">
        <f t="shared" si="102"/>
        <v>1.0724158143180729E-2</v>
      </c>
      <c r="P539" s="146">
        <f t="shared" si="103"/>
        <v>-1.0724158143180729E-2</v>
      </c>
      <c r="Q539" s="86">
        <f t="shared" si="92"/>
        <v>8.9999999999999993E-3</v>
      </c>
      <c r="R539" s="39">
        <f>(SUM(C520:C538)+Q539*SUM(C520:C538))/(19-Q539)*(1-J$2305)</f>
        <v>2741.3150202727606</v>
      </c>
      <c r="S539" s="39">
        <f>(SUM(C520:C538)+Q539*SUM(C520:C538))/(19-Q539)*(1+J$2305)</f>
        <v>2741.3150202727606</v>
      </c>
      <c r="T539" s="17">
        <f>IF(AND(K539="no",R539&lt;E539, R539&gt;F539,J$2308="yes"),MAX(R539*(1-J$2306),F539)/D539-1,IF(AND(K539="yes",S539&gt;F539, S539&lt;E539,J$2307="yes"),1-MIN(S539*(1+J$2306),E539)/D539,0))</f>
        <v>0</v>
      </c>
      <c r="U539" s="6">
        <f t="shared" si="93"/>
        <v>0</v>
      </c>
      <c r="V539" s="66">
        <f t="shared" si="94"/>
        <v>1.8359490186501752</v>
      </c>
      <c r="W539" s="6">
        <f t="shared" si="95"/>
        <v>1.0724158143180729E-2</v>
      </c>
      <c r="X539" s="17">
        <f>V539/MAX(V$240:V539)-1</f>
        <v>0</v>
      </c>
      <c r="Z539" s="66">
        <f t="shared" si="96"/>
        <v>4.7641112375098311</v>
      </c>
      <c r="AA539" s="6">
        <f t="shared" si="97"/>
        <v>1.0724158143180729E-2</v>
      </c>
      <c r="AB539" s="17">
        <f>Z539/MAX(Z$240:Z539)-1</f>
        <v>-3.0524891264565146E-2</v>
      </c>
    </row>
    <row r="540" spans="1:29" x14ac:dyDescent="0.25">
      <c r="A540" s="18" t="s">
        <v>249</v>
      </c>
      <c r="B540" s="72">
        <v>39904</v>
      </c>
      <c r="C540" s="23">
        <v>2962.84</v>
      </c>
      <c r="D540" s="23">
        <v>2914.13</v>
      </c>
      <c r="E540" s="23">
        <v>2978.1</v>
      </c>
      <c r="F540" s="23">
        <v>2924.31</v>
      </c>
      <c r="G540" s="20">
        <f t="shared" si="88"/>
        <v>2741.0755000000004</v>
      </c>
      <c r="H540" s="20">
        <f t="shared" si="100"/>
        <v>2517.8923333333341</v>
      </c>
      <c r="I540" s="112">
        <f t="shared" si="89"/>
        <v>8.0904192533186148E-2</v>
      </c>
      <c r="J540" s="38" t="str">
        <f t="shared" si="101"/>
        <v>N</v>
      </c>
      <c r="K540" s="17" t="str">
        <f>IF(OR(AND(J539="N",OR(I539&lt;R$2308,AND(I539&gt;R$2306, I539&lt;R$2305))), AND(J539="X", OR(I539&lt;R$2314, AND(I539&lt;R$2311,I539&gt;R$2312)))),"no","yes")</f>
        <v>no</v>
      </c>
      <c r="O540" s="146">
        <f t="shared" si="102"/>
        <v>1.6715108797479949E-2</v>
      </c>
      <c r="P540" s="146">
        <f t="shared" si="103"/>
        <v>-1.6715108797479949E-2</v>
      </c>
      <c r="Q540" s="86">
        <f t="shared" si="92"/>
        <v>8.9999999999999993E-3</v>
      </c>
      <c r="R540" s="39">
        <f>(SUM(C521:C539)+Q540*SUM(C521:C539))/(19-Q540)*(1-J$2305)</f>
        <v>2755.2734468958984</v>
      </c>
      <c r="S540" s="39">
        <f>(SUM(C521:C539)+Q540*SUM(C521:C539))/(19-Q540)*(1+J$2305)</f>
        <v>2755.2734468958984</v>
      </c>
      <c r="T540" s="17">
        <f>IF(AND(K540="no",R540&lt;E540, R540&gt;F540,J$2308="yes"),MAX(R540*(1-J$2306),F540)/D540-1,IF(AND(K540="yes",S540&gt;F540, S540&lt;E540,J$2307="yes"),1-MIN(S540*(1+J$2306),E540)/D540,0))</f>
        <v>0</v>
      </c>
      <c r="U540" s="6">
        <f t="shared" si="93"/>
        <v>0</v>
      </c>
      <c r="V540" s="66">
        <f t="shared" si="94"/>
        <v>1.8666371062435394</v>
      </c>
      <c r="W540" s="6">
        <f t="shared" si="95"/>
        <v>1.6715108797479949E-2</v>
      </c>
      <c r="X540" s="17">
        <f>V540/MAX(V$240:V540)-1</f>
        <v>0</v>
      </c>
      <c r="Y540" s="6">
        <f t="shared" ref="Y540" si="106">V540/V520-1</f>
        <v>9.7514807804147896E-2</v>
      </c>
      <c r="Z540" s="66">
        <f t="shared" si="96"/>
        <v>4.843743875168105</v>
      </c>
      <c r="AA540" s="6">
        <f t="shared" si="97"/>
        <v>1.6715108797479949E-2</v>
      </c>
      <c r="AB540" s="17">
        <f>Z540/MAX(Z$240:Z540)-1</f>
        <v>-1.4320009345603624E-2</v>
      </c>
      <c r="AC540" s="6">
        <f t="shared" ref="AC540" si="107">Z540/Z520-1</f>
        <v>8.6077232055542741E-2</v>
      </c>
    </row>
    <row r="541" spans="1:29" x14ac:dyDescent="0.25">
      <c r="A541" s="18" t="s">
        <v>249</v>
      </c>
      <c r="B541" s="72">
        <v>39905</v>
      </c>
      <c r="C541" s="23">
        <v>2965.74</v>
      </c>
      <c r="D541" s="23">
        <v>2962.84</v>
      </c>
      <c r="E541" s="23">
        <v>2996.39</v>
      </c>
      <c r="F541" s="23">
        <v>2952.76</v>
      </c>
      <c r="G541" s="20">
        <f t="shared" si="88"/>
        <v>2755.7840000000001</v>
      </c>
      <c r="H541" s="20">
        <f t="shared" si="100"/>
        <v>2534.4635000000003</v>
      </c>
      <c r="I541" s="112">
        <f t="shared" si="89"/>
        <v>7.6187393496732536E-2</v>
      </c>
      <c r="J541" s="38" t="str">
        <f t="shared" si="101"/>
        <v>N</v>
      </c>
      <c r="K541" s="17" t="str">
        <f>IF(OR(AND(J540="N",OR(I540&lt;R$2308,AND(I540&gt;R$2306, I540&lt;R$2305))), AND(J540="X", OR(I540&lt;R$2314, AND(I540&lt;R$2311,I540&gt;R$2312)))),"no","yes")</f>
        <v>no</v>
      </c>
      <c r="O541" s="146">
        <f t="shared" si="102"/>
        <v>9.7879061981065441E-4</v>
      </c>
      <c r="P541" s="146">
        <f t="shared" si="103"/>
        <v>-9.7879061981065441E-4</v>
      </c>
      <c r="Q541" s="86">
        <f t="shared" si="92"/>
        <v>8.9999999999999993E-3</v>
      </c>
      <c r="R541" s="39">
        <f>(SUM(C522:C540)+Q541*SUM(C522:C540))/(19-Q541)*(1-J$2305)</f>
        <v>2770.7487473013534</v>
      </c>
      <c r="S541" s="39">
        <f>(SUM(C522:C540)+Q541*SUM(C522:C540))/(19-Q541)*(1+J$2305)</f>
        <v>2770.7487473013534</v>
      </c>
      <c r="T541" s="17">
        <f>IF(AND(K541="no",R541&lt;E541, R541&gt;F541,J$2308="yes"),MAX(R541*(1-J$2306),F541)/D541-1,IF(AND(K541="yes",S541&gt;F541, S541&lt;E541,J$2307="yes"),1-MIN(S541*(1+J$2306),E541)/D541,0))</f>
        <v>0</v>
      </c>
      <c r="U541" s="6">
        <f t="shared" si="93"/>
        <v>0</v>
      </c>
      <c r="V541" s="66">
        <f t="shared" si="94"/>
        <v>1.8684641531337212</v>
      </c>
      <c r="W541" s="6">
        <f t="shared" si="95"/>
        <v>9.7879061981065441E-4</v>
      </c>
      <c r="X541" s="17">
        <f>V541/MAX(V$240:V541)-1</f>
        <v>0</v>
      </c>
      <c r="Z541" s="66">
        <f t="shared" si="96"/>
        <v>4.8484848862378849</v>
      </c>
      <c r="AA541" s="6">
        <f t="shared" si="97"/>
        <v>9.7879061981065441E-4</v>
      </c>
      <c r="AB541" s="17">
        <f>Z541/MAX(Z$240:Z541)-1</f>
        <v>-1.3355235016616063E-2</v>
      </c>
    </row>
    <row r="542" spans="1:29" x14ac:dyDescent="0.25">
      <c r="A542" s="18" t="s">
        <v>249</v>
      </c>
      <c r="B542" s="72">
        <v>39906</v>
      </c>
      <c r="C542" s="23">
        <v>2934.25</v>
      </c>
      <c r="D542" s="23">
        <v>2965.74</v>
      </c>
      <c r="E542" s="23">
        <v>2990.07</v>
      </c>
      <c r="F542" s="23">
        <v>2909.83</v>
      </c>
      <c r="G542" s="20">
        <f t="shared" si="88"/>
        <v>2769.8229999999999</v>
      </c>
      <c r="H542" s="20">
        <f t="shared" si="100"/>
        <v>2551.0438333333341</v>
      </c>
      <c r="I542" s="112">
        <f t="shared" si="89"/>
        <v>5.9363721075317955E-2</v>
      </c>
      <c r="J542" s="38" t="str">
        <f t="shared" si="101"/>
        <v>N</v>
      </c>
      <c r="K542" s="17" t="str">
        <f>IF(OR(AND(J541="N",OR(I541&lt;R$2308,AND(I541&gt;R$2306, I541&lt;R$2305))), AND(J541="X", OR(I541&lt;R$2314, AND(I541&lt;R$2311,I541&gt;R$2312)))),"no","yes")</f>
        <v>no</v>
      </c>
      <c r="O542" s="146">
        <f t="shared" si="102"/>
        <v>-1.0617923351338932E-2</v>
      </c>
      <c r="P542" s="146">
        <f t="shared" si="103"/>
        <v>1.0617923351338932E-2</v>
      </c>
      <c r="Q542" s="86">
        <f t="shared" si="92"/>
        <v>8.9999999999999993E-3</v>
      </c>
      <c r="R542" s="39">
        <f>(SUM(C523:C541)+Q542*SUM(C523:C541))/(19-Q542)*(1-J$2305)</f>
        <v>2787.3397867410881</v>
      </c>
      <c r="S542" s="39">
        <f>(SUM(C523:C541)+Q542*SUM(C523:C541))/(19-Q542)*(1+J$2305)</f>
        <v>2787.3397867410881</v>
      </c>
      <c r="T542" s="17">
        <f>IF(AND(K542="no",R542&lt;E542, R542&gt;F542,J$2308="yes"),MAX(R542*(1-J$2306),F542)/D542-1,IF(AND(K542="yes",S542&gt;F542, S542&lt;E542,J$2307="yes"),1-MIN(S542*(1+J$2306),E542)/D542,0))</f>
        <v>0</v>
      </c>
      <c r="U542" s="6">
        <f t="shared" si="93"/>
        <v>0</v>
      </c>
      <c r="V542" s="66">
        <f t="shared" si="94"/>
        <v>1.8486249439710229</v>
      </c>
      <c r="W542" s="6">
        <f t="shared" si="95"/>
        <v>-1.0617923351338932E-2</v>
      </c>
      <c r="X542" s="17">
        <f>V542/MAX(V$240:V542)-1</f>
        <v>-1.0617923351338932E-2</v>
      </c>
      <c r="Z542" s="66">
        <f t="shared" si="96"/>
        <v>4.7970040453456857</v>
      </c>
      <c r="AA542" s="6">
        <f t="shared" si="97"/>
        <v>-1.0617923351338932E-2</v>
      </c>
      <c r="AB542" s="17">
        <f>Z542/MAX(Z$240:Z542)-1</f>
        <v>-2.3831353506209463E-2</v>
      </c>
    </row>
    <row r="543" spans="1:29" x14ac:dyDescent="0.25">
      <c r="A543" s="18" t="s">
        <v>249</v>
      </c>
      <c r="B543" s="72">
        <v>39910</v>
      </c>
      <c r="C543" s="23">
        <v>2968.52</v>
      </c>
      <c r="D543" s="23">
        <v>2934.25</v>
      </c>
      <c r="E543" s="23">
        <v>2968.52</v>
      </c>
      <c r="F543" s="23">
        <v>2925.74</v>
      </c>
      <c r="G543" s="20">
        <f t="shared" ref="G543:G606" si="108">AVERAGE(C524:C543)</f>
        <v>2791.4484999999995</v>
      </c>
      <c r="H543" s="20">
        <f t="shared" si="100"/>
        <v>2566.8485000000001</v>
      </c>
      <c r="I543" s="112">
        <f t="shared" ref="I543:I606" si="109">$C543/$G543-1</f>
        <v>6.3433554299855643E-2</v>
      </c>
      <c r="J543" s="38" t="str">
        <f t="shared" si="101"/>
        <v>N</v>
      </c>
      <c r="K543" s="17" t="str">
        <f>IF(OR(AND(J542="N",OR(I542&lt;R$2308,AND(I542&gt;R$2306, I542&lt;R$2305))), AND(J542="X", OR(I542&lt;R$2314, AND(I542&lt;R$2311,I542&gt;R$2312)))),"no","yes")</f>
        <v>no</v>
      </c>
      <c r="O543" s="146">
        <f t="shared" si="102"/>
        <v>1.1679304762716169E-2</v>
      </c>
      <c r="P543" s="146">
        <f t="shared" si="103"/>
        <v>-1.1679304762716169E-2</v>
      </c>
      <c r="Q543" s="86">
        <f t="shared" si="92"/>
        <v>8.9999999999999993E-3</v>
      </c>
      <c r="R543" s="39">
        <f>(SUM(C524:C542)+Q543*SUM(C524:C542))/(19-Q543)*(1-J$2305)</f>
        <v>2808.4984492654412</v>
      </c>
      <c r="S543" s="39">
        <f>(SUM(C524:C542)+Q543*SUM(C524:C542))/(19-Q543)*(1+J$2305)</f>
        <v>2808.4984492654412</v>
      </c>
      <c r="T543" s="17">
        <f>IF(AND(K543="no",R543&lt;E543, R543&gt;F543,J$2308="yes"),MAX(R543*(1-J$2306),F543)/D543-1,IF(AND(K543="yes",S543&gt;F543, S543&lt;E543,J$2307="yes"),1-MIN(S543*(1+J$2306),E543)/D543,0))</f>
        <v>0</v>
      </c>
      <c r="U543" s="6">
        <f t="shared" si="93"/>
        <v>0</v>
      </c>
      <c r="V543" s="66">
        <f t="shared" si="94"/>
        <v>1.8702155980836197</v>
      </c>
      <c r="W543" s="6">
        <f t="shared" si="95"/>
        <v>1.1679304762716169E-2</v>
      </c>
      <c r="X543" s="17">
        <f>V543/MAX(V$240:V543)-1</f>
        <v>0</v>
      </c>
      <c r="Z543" s="66">
        <f t="shared" si="96"/>
        <v>4.8530297175392603</v>
      </c>
      <c r="AA543" s="6">
        <f t="shared" si="97"/>
        <v>1.1679304762716169E-2</v>
      </c>
      <c r="AB543" s="17">
        <f>Z543/MAX(Z$240:Z543)-1</f>
        <v>-1.2430382384000294E-2</v>
      </c>
    </row>
    <row r="544" spans="1:29" x14ac:dyDescent="0.25">
      <c r="A544" s="18" t="s">
        <v>249</v>
      </c>
      <c r="B544" s="72">
        <v>39911</v>
      </c>
      <c r="C544" s="23">
        <v>2867.17</v>
      </c>
      <c r="D544" s="23">
        <v>2968.52</v>
      </c>
      <c r="E544" s="23">
        <v>2969.81</v>
      </c>
      <c r="F544" s="23">
        <v>2867.17</v>
      </c>
      <c r="G544" s="20">
        <f t="shared" si="108"/>
        <v>2804.7359999999994</v>
      </c>
      <c r="H544" s="20">
        <f t="shared" si="100"/>
        <v>2579.7698333333333</v>
      </c>
      <c r="I544" s="112">
        <f t="shared" si="109"/>
        <v>2.2260205595107996E-2</v>
      </c>
      <c r="J544" s="38" t="str">
        <f t="shared" si="101"/>
        <v>N</v>
      </c>
      <c r="K544" s="17" t="str">
        <f>IF(OR(AND(J543="N",OR(I543&lt;R$2308,AND(I543&gt;R$2306, I543&lt;R$2305))), AND(J543="X", OR(I543&lt;R$2314, AND(I543&lt;R$2311,I543&gt;R$2312)))),"no","yes")</f>
        <v>no</v>
      </c>
      <c r="O544" s="146">
        <f t="shared" si="102"/>
        <v>-3.4141592443372448E-2</v>
      </c>
      <c r="P544" s="146">
        <f t="shared" si="103"/>
        <v>3.4141592443372448E-2</v>
      </c>
      <c r="Q544" s="86">
        <f t="shared" si="92"/>
        <v>8.9999999999999993E-3</v>
      </c>
      <c r="R544" s="39">
        <f>(SUM(C525:C543)+Q544*SUM(C525:C543))/(19-Q544)*(1-J$2305)</f>
        <v>2828.0026301932489</v>
      </c>
      <c r="S544" s="39">
        <f>(SUM(C525:C543)+Q544*SUM(C525:C543))/(19-Q544)*(1+J$2305)</f>
        <v>2828.0026301932489</v>
      </c>
      <c r="T544" s="17">
        <f>IF(AND(K544="no",R544&lt;E544, R544&gt;F544,J$2308="yes"),MAX(R544*(1-J$2306),F544)/D544-1,IF(AND(K544="yes",S544&gt;F544, S544&lt;E544,J$2307="yes"),1-MIN(S544*(1+J$2306),E544)/D544,0))</f>
        <v>0</v>
      </c>
      <c r="U544" s="6">
        <f t="shared" si="93"/>
        <v>0</v>
      </c>
      <c r="V544" s="66">
        <f t="shared" si="94"/>
        <v>1.8063634593526108</v>
      </c>
      <c r="W544" s="6">
        <f t="shared" si="95"/>
        <v>-3.4141592443372448E-2</v>
      </c>
      <c r="X544" s="17">
        <f>V544/MAX(V$240:V544)-1</f>
        <v>-3.4141592443372448E-2</v>
      </c>
      <c r="Z544" s="66">
        <f t="shared" si="96"/>
        <v>4.6873395548074601</v>
      </c>
      <c r="AA544" s="6">
        <f t="shared" si="97"/>
        <v>-3.4141592443372448E-2</v>
      </c>
      <c r="AB544" s="17">
        <f>Z544/MAX(Z$240:Z544)-1</f>
        <v>-4.6147581778102964E-2</v>
      </c>
    </row>
    <row r="545" spans="1:29" x14ac:dyDescent="0.25">
      <c r="A545" s="18" t="s">
        <v>249</v>
      </c>
      <c r="B545" s="72">
        <v>39912</v>
      </c>
      <c r="C545" s="23">
        <v>2915.02</v>
      </c>
      <c r="D545" s="23">
        <v>2867.17</v>
      </c>
      <c r="E545" s="23">
        <v>2915.07</v>
      </c>
      <c r="F545" s="23">
        <v>2838.63</v>
      </c>
      <c r="G545" s="20">
        <f t="shared" si="108"/>
        <v>2821.1184999999996</v>
      </c>
      <c r="H545" s="20">
        <f t="shared" si="100"/>
        <v>2593.2715000000003</v>
      </c>
      <c r="I545" s="112">
        <f t="shared" si="109"/>
        <v>3.3285202305397776E-2</v>
      </c>
      <c r="J545" s="38" t="str">
        <f t="shared" si="101"/>
        <v>N</v>
      </c>
      <c r="K545" s="17" t="str">
        <f>IF(OR(AND(J544="N",OR(I544&lt;R$2308,AND(I544&gt;R$2306, I544&lt;R$2305))), AND(J544="X", OR(I544&lt;R$2314, AND(I544&lt;R$2311,I544&gt;R$2312)))),"no","yes")</f>
        <v>no</v>
      </c>
      <c r="O545" s="146">
        <f t="shared" si="102"/>
        <v>1.6688930199465046E-2</v>
      </c>
      <c r="P545" s="146">
        <f t="shared" si="103"/>
        <v>-1.6688930199465046E-2</v>
      </c>
      <c r="Q545" s="86">
        <f t="shared" si="92"/>
        <v>8.9999999999999993E-3</v>
      </c>
      <c r="R545" s="39">
        <f>(SUM(C526:C544)+Q545*SUM(C526:C544))/(19-Q545)*(1-J$2305)</f>
        <v>2842.8685245642669</v>
      </c>
      <c r="S545" s="39">
        <f>(SUM(C526:C544)+Q545*SUM(C526:C544))/(19-Q545)*(1+J$2305)</f>
        <v>2842.8685245642669</v>
      </c>
      <c r="T545" s="17">
        <f>IF(AND(K545="no",R545&lt;E545, R545&gt;F545,J$2308="yes"),MAX(R545*(1-J$2306),F545)/D545-1,IF(AND(K545="yes",S545&gt;F545, S545&lt;E545,J$2307="yes"),1-MIN(S545*(1+J$2306),E545)/D545,0))</f>
        <v>-8.4757706852865988E-3</v>
      </c>
      <c r="U545" s="6">
        <f t="shared" si="93"/>
        <v>-2.5164700884751645E-2</v>
      </c>
      <c r="V545" s="66">
        <f t="shared" si="94"/>
        <v>1.791053136896857</v>
      </c>
      <c r="W545" s="6">
        <f t="shared" si="95"/>
        <v>-8.4757706852865988E-3</v>
      </c>
      <c r="X545" s="17">
        <f>V545/MAX(V$240:V545)-1</f>
        <v>-4.2327986820278496E-2</v>
      </c>
      <c r="Z545" s="66">
        <f t="shared" si="96"/>
        <v>4.6476107396168391</v>
      </c>
      <c r="AA545" s="6">
        <f t="shared" si="97"/>
        <v>-8.4757706852864878E-3</v>
      </c>
      <c r="AB545" s="17">
        <f>Z545/MAX(Z$240:Z545)-1</f>
        <v>-5.4232216142557688E-2</v>
      </c>
    </row>
    <row r="546" spans="1:29" x14ac:dyDescent="0.25">
      <c r="A546" s="18" t="s">
        <v>249</v>
      </c>
      <c r="B546" s="72">
        <v>39913</v>
      </c>
      <c r="C546" s="23">
        <v>3009.38</v>
      </c>
      <c r="D546" s="23">
        <v>2915.02</v>
      </c>
      <c r="E546" s="23">
        <v>3012.25</v>
      </c>
      <c r="F546" s="23">
        <v>2921.61</v>
      </c>
      <c r="G546" s="20">
        <f t="shared" si="108"/>
        <v>2841.7259999999997</v>
      </c>
      <c r="H546" s="20">
        <f t="shared" si="100"/>
        <v>2609.2228333333337</v>
      </c>
      <c r="I546" s="112">
        <f t="shared" si="109"/>
        <v>5.8997243224716334E-2</v>
      </c>
      <c r="J546" s="38" t="str">
        <f t="shared" si="101"/>
        <v>N</v>
      </c>
      <c r="K546" s="17" t="str">
        <f>IF(OR(AND(J545="N",OR(I545&lt;R$2308,AND(I545&gt;R$2306, I545&lt;R$2305))), AND(J545="X", OR(I545&lt;R$2314, AND(I545&lt;R$2311,I545&gt;R$2312)))),"no","yes")</f>
        <v>no</v>
      </c>
      <c r="O546" s="146">
        <f t="shared" si="102"/>
        <v>3.237027533258785E-2</v>
      </c>
      <c r="P546" s="146">
        <f t="shared" si="103"/>
        <v>-3.237027533258785E-2</v>
      </c>
      <c r="Q546" s="86">
        <f t="shared" si="92"/>
        <v>8.9999999999999993E-3</v>
      </c>
      <c r="R546" s="39">
        <f>(SUM(C527:C545)+Q546*SUM(C527:C545))/(19-Q546)*(1-J$2305)</f>
        <v>2859.7528439787266</v>
      </c>
      <c r="S546" s="39">
        <f>(SUM(C527:C545)+Q546*SUM(C527:C545))/(19-Q546)*(1+J$2305)</f>
        <v>2859.7528439787266</v>
      </c>
      <c r="T546" s="17">
        <f>IF(AND(K546="no",R546&lt;E546, R546&gt;F546,J$2308="yes"),MAX(R546*(1-J$2306),F546)/D546-1,IF(AND(K546="yes",S546&gt;F546, S546&lt;E546,J$2307="yes"),1-MIN(S546*(1+J$2306),E546)/D546,0))</f>
        <v>0</v>
      </c>
      <c r="U546" s="6">
        <f t="shared" si="93"/>
        <v>0</v>
      </c>
      <c r="V546" s="66">
        <f t="shared" si="94"/>
        <v>1.8490300200735035</v>
      </c>
      <c r="W546" s="6">
        <f t="shared" si="95"/>
        <v>3.237027533258785E-2</v>
      </c>
      <c r="X546" s="17">
        <f>V546/MAX(V$240:V546)-1</f>
        <v>-1.1327880075337138E-2</v>
      </c>
      <c r="Z546" s="66">
        <f t="shared" si="96"/>
        <v>4.7980551788969281</v>
      </c>
      <c r="AA546" s="6">
        <f t="shared" si="97"/>
        <v>3.237027533258785E-2</v>
      </c>
      <c r="AB546" s="17">
        <f>Z546/MAX(Z$240:Z546)-1</f>
        <v>-2.3617452578400977E-2</v>
      </c>
    </row>
    <row r="547" spans="1:29" x14ac:dyDescent="0.25">
      <c r="A547" s="18" t="s">
        <v>249</v>
      </c>
      <c r="B547" s="72">
        <v>39916</v>
      </c>
      <c r="C547" s="23">
        <v>3050.37</v>
      </c>
      <c r="D547" s="23">
        <v>3009.38</v>
      </c>
      <c r="E547" s="23">
        <v>3055.65</v>
      </c>
      <c r="F547" s="23">
        <v>3019.16</v>
      </c>
      <c r="G547" s="20">
        <f t="shared" si="108"/>
        <v>2865.7629999999995</v>
      </c>
      <c r="H547" s="20">
        <f t="shared" si="100"/>
        <v>2624.9328333333333</v>
      </c>
      <c r="I547" s="112">
        <f t="shared" si="109"/>
        <v>6.4418097379302042E-2</v>
      </c>
      <c r="J547" s="38" t="str">
        <f t="shared" si="101"/>
        <v>N</v>
      </c>
      <c r="K547" s="17" t="str">
        <f>IF(OR(AND(J546="N",OR(I546&lt;R$2308,AND(I546&gt;R$2306, I546&lt;R$2305))), AND(J546="X", OR(I546&lt;R$2314, AND(I546&lt;R$2311,I546&gt;R$2312)))),"no","yes")</f>
        <v>no</v>
      </c>
      <c r="O547" s="146">
        <f t="shared" si="102"/>
        <v>1.3620745801460776E-2</v>
      </c>
      <c r="P547" s="146">
        <f t="shared" si="103"/>
        <v>-1.3620745801460776E-2</v>
      </c>
      <c r="Q547" s="86">
        <f t="shared" si="92"/>
        <v>8.9999999999999993E-3</v>
      </c>
      <c r="R547" s="39">
        <f>(SUM(C528:C546)+Q547*SUM(C528:C546))/(19-Q547)*(1-J$2305)</f>
        <v>2883.1169506608385</v>
      </c>
      <c r="S547" s="39">
        <f>(SUM(C528:C546)+Q547*SUM(C528:C546))/(19-Q547)*(1+J$2305)</f>
        <v>2883.1169506608385</v>
      </c>
      <c r="T547" s="17">
        <f>IF(AND(K547="no",R547&lt;E547, R547&gt;F547,J$2308="yes"),MAX(R547*(1-J$2306),F547)/D547-1,IF(AND(K547="yes",S547&gt;F547, S547&lt;E547,J$2307="yes"),1-MIN(S547*(1+J$2306),E547)/D547,0))</f>
        <v>0</v>
      </c>
      <c r="U547" s="6">
        <f t="shared" si="93"/>
        <v>0</v>
      </c>
      <c r="V547" s="66">
        <f t="shared" si="94"/>
        <v>1.8742151879561946</v>
      </c>
      <c r="W547" s="6">
        <f t="shared" si="95"/>
        <v>1.3620745801460776E-2</v>
      </c>
      <c r="X547" s="17">
        <f>V547/MAX(V$240:V547)-1</f>
        <v>0</v>
      </c>
      <c r="Z547" s="66">
        <f t="shared" si="96"/>
        <v>4.8634082688300655</v>
      </c>
      <c r="AA547" s="6">
        <f t="shared" si="97"/>
        <v>1.3620745801460776E-2</v>
      </c>
      <c r="AB547" s="17">
        <f>Z547/MAX(Z$240:Z547)-1</f>
        <v>-1.0318394094988692E-2</v>
      </c>
    </row>
    <row r="548" spans="1:29" x14ac:dyDescent="0.25">
      <c r="A548" s="18" t="s">
        <v>249</v>
      </c>
      <c r="B548" s="72">
        <v>39917</v>
      </c>
      <c r="C548" s="23">
        <v>3099.43</v>
      </c>
      <c r="D548" s="23">
        <v>3050.37</v>
      </c>
      <c r="E548" s="23">
        <v>3102.78</v>
      </c>
      <c r="F548" s="23">
        <v>3031.59</v>
      </c>
      <c r="G548" s="20">
        <f t="shared" si="108"/>
        <v>2890.5814999999993</v>
      </c>
      <c r="H548" s="20">
        <f t="shared" si="100"/>
        <v>2640.9593333333332</v>
      </c>
      <c r="I548" s="112">
        <f t="shared" si="109"/>
        <v>7.2251379177511676E-2</v>
      </c>
      <c r="J548" s="38" t="str">
        <f t="shared" si="101"/>
        <v>N</v>
      </c>
      <c r="K548" s="17" t="str">
        <f>IF(OR(AND(J547="N",OR(I547&lt;R$2308,AND(I547&gt;R$2306, I547&lt;R$2305))), AND(J547="X", OR(I547&lt;R$2314, AND(I547&lt;R$2311,I547&gt;R$2312)))),"no","yes")</f>
        <v>no</v>
      </c>
      <c r="O548" s="146">
        <f t="shared" si="102"/>
        <v>1.6083294813415971E-2</v>
      </c>
      <c r="P548" s="146">
        <f t="shared" si="103"/>
        <v>-1.6083294813415971E-2</v>
      </c>
      <c r="Q548" s="86">
        <f t="shared" si="92"/>
        <v>8.9999999999999993E-3</v>
      </c>
      <c r="R548" s="39">
        <f>(SUM(C529:C547)+Q548*SUM(C529:C547))/(19-Q548)*(1-J$2305)</f>
        <v>2906.882723395292</v>
      </c>
      <c r="S548" s="39">
        <f>(SUM(C529:C547)+Q548*SUM(C529:C547))/(19-Q548)*(1+J$2305)</f>
        <v>2906.882723395292</v>
      </c>
      <c r="T548" s="17">
        <f>IF(AND(K548="no",R548&lt;E548, R548&gt;F548,J$2308="yes"),MAX(R548*(1-J$2306),F548)/D548-1,IF(AND(K548="yes",S548&gt;F548, S548&lt;E548,J$2307="yes"),1-MIN(S548*(1+J$2306),E548)/D548,0))</f>
        <v>0</v>
      </c>
      <c r="U548" s="6">
        <f t="shared" si="93"/>
        <v>0</v>
      </c>
      <c r="V548" s="66">
        <f t="shared" si="94"/>
        <v>1.9043587433678759</v>
      </c>
      <c r="W548" s="6">
        <f t="shared" si="95"/>
        <v>1.6083294813415971E-2</v>
      </c>
      <c r="X548" s="17">
        <f>V548/MAX(V$240:V548)-1</f>
        <v>0</v>
      </c>
      <c r="Y548" s="14"/>
      <c r="Z548" s="66">
        <f t="shared" si="96"/>
        <v>4.941627897815664</v>
      </c>
      <c r="AA548" s="6">
        <f t="shared" si="97"/>
        <v>1.6083294813415971E-2</v>
      </c>
      <c r="AB548" s="17">
        <f>Z548/MAX(Z$240:Z548)-1</f>
        <v>0</v>
      </c>
      <c r="AC548" s="14"/>
    </row>
    <row r="549" spans="1:29" x14ac:dyDescent="0.25">
      <c r="A549" s="18" t="s">
        <v>249</v>
      </c>
      <c r="B549" s="72">
        <v>39918</v>
      </c>
      <c r="C549" s="23">
        <v>3143.82</v>
      </c>
      <c r="D549" s="23">
        <v>3099.43</v>
      </c>
      <c r="E549" s="23">
        <v>3143.82</v>
      </c>
      <c r="F549" s="23">
        <v>3055.25</v>
      </c>
      <c r="G549" s="20">
        <f t="shared" si="108"/>
        <v>2912.7929999999997</v>
      </c>
      <c r="H549" s="20">
        <f t="shared" si="100"/>
        <v>2658.6618333333336</v>
      </c>
      <c r="I549" s="112">
        <f t="shared" si="109"/>
        <v>7.931459599085855E-2</v>
      </c>
      <c r="J549" s="38" t="str">
        <f t="shared" si="101"/>
        <v>N</v>
      </c>
      <c r="K549" s="17" t="str">
        <f>IF(OR(AND(J548="N",OR(I548&lt;R$2308,AND(I548&gt;R$2306, I548&lt;R$2305))), AND(J548="X", OR(I548&lt;R$2314, AND(I548&lt;R$2311,I548&gt;R$2312)))),"no","yes")</f>
        <v>no</v>
      </c>
      <c r="O549" s="146">
        <f t="shared" si="102"/>
        <v>1.4321988236546845E-2</v>
      </c>
      <c r="P549" s="146">
        <f t="shared" si="103"/>
        <v>-1.4321988236546845E-2</v>
      </c>
      <c r="Q549" s="86">
        <f t="shared" si="92"/>
        <v>8.9999999999999993E-3</v>
      </c>
      <c r="R549" s="39">
        <f>(SUM(C530:C548)+Q549*SUM(C530:C548))/(19-Q549)*(1-J$2305)</f>
        <v>2928.1263946079721</v>
      </c>
      <c r="S549" s="39">
        <f>(SUM(C530:C548)+Q549*SUM(C530:C548))/(19-Q549)*(1+J$2305)</f>
        <v>2928.1263946079721</v>
      </c>
      <c r="T549" s="17">
        <f>IF(AND(K549="no",R549&lt;E549, R549&gt;F549,J$2308="yes"),MAX(R549*(1-J$2306),F549)/D549-1,IF(AND(K549="yes",S549&gt;F549, S549&lt;E549,J$2307="yes"),1-MIN(S549*(1+J$2306),E549)/D549,0))</f>
        <v>0</v>
      </c>
      <c r="U549" s="6">
        <f t="shared" si="93"/>
        <v>0</v>
      </c>
      <c r="V549" s="66">
        <f t="shared" si="94"/>
        <v>1.9316329468885558</v>
      </c>
      <c r="W549" s="6">
        <f t="shared" si="95"/>
        <v>1.4321988236546845E-2</v>
      </c>
      <c r="X549" s="17">
        <f>V549/MAX(V$240:V549)-1</f>
        <v>0</v>
      </c>
      <c r="Z549" s="66">
        <f t="shared" si="96"/>
        <v>5.012401834437572</v>
      </c>
      <c r="AA549" s="6">
        <f t="shared" si="97"/>
        <v>1.4321988236546845E-2</v>
      </c>
      <c r="AB549" s="17">
        <f>Z549/MAX(Z$240:Z549)-1</f>
        <v>0</v>
      </c>
    </row>
    <row r="550" spans="1:29" x14ac:dyDescent="0.25">
      <c r="A550" s="18" t="s">
        <v>249</v>
      </c>
      <c r="B550" s="72">
        <v>39919</v>
      </c>
      <c r="C550" s="23">
        <v>3159.26</v>
      </c>
      <c r="D550" s="23">
        <v>3143.82</v>
      </c>
      <c r="E550" s="23">
        <v>3182.58</v>
      </c>
      <c r="F550" s="23">
        <v>3097.54</v>
      </c>
      <c r="G550" s="20">
        <f t="shared" si="108"/>
        <v>2934.0284999999999</v>
      </c>
      <c r="H550" s="20">
        <f t="shared" si="100"/>
        <v>2675.3151666666672</v>
      </c>
      <c r="I550" s="112">
        <f t="shared" si="109"/>
        <v>7.676527341162509E-2</v>
      </c>
      <c r="J550" s="38" t="str">
        <f t="shared" si="101"/>
        <v>N</v>
      </c>
      <c r="K550" s="17" t="str">
        <f>IF(OR(AND(J549="N",OR(I549&lt;R$2308,AND(I549&gt;R$2306, I549&lt;R$2305))), AND(J549="X", OR(I549&lt;R$2314, AND(I549&lt;R$2311,I549&gt;R$2312)))),"no","yes")</f>
        <v>no</v>
      </c>
      <c r="O550" s="146">
        <f t="shared" si="102"/>
        <v>4.9112226526963898E-3</v>
      </c>
      <c r="P550" s="146">
        <f t="shared" si="103"/>
        <v>-4.9112226526963898E-3</v>
      </c>
      <c r="Q550" s="86">
        <f t="shared" si="92"/>
        <v>8.9999999999999993E-3</v>
      </c>
      <c r="R550" s="39">
        <f>(SUM(C531:C549)+Q550*SUM(C531:C549))/(19-Q550)*(1-J$2305)</f>
        <v>2949.8710857774731</v>
      </c>
      <c r="S550" s="39">
        <f>(SUM(C531:C549)+Q550*SUM(C531:C549))/(19-Q550)*(1+J$2305)</f>
        <v>2949.8710857774731</v>
      </c>
      <c r="T550" s="17">
        <f>IF(AND(K550="no",R550&lt;E550, R550&gt;F550,J$2308="yes"),MAX(R550*(1-J$2306),F550)/D550-1,IF(AND(K550="yes",S550&gt;F550, S550&lt;E550,J$2307="yes"),1-MIN(S550*(1+J$2306),E550)/D550,0))</f>
        <v>0</v>
      </c>
      <c r="U550" s="6">
        <f t="shared" si="93"/>
        <v>0</v>
      </c>
      <c r="V550" s="66">
        <f t="shared" si="94"/>
        <v>1.9411196263740096</v>
      </c>
      <c r="W550" s="6">
        <f t="shared" si="95"/>
        <v>4.9112226526963898E-3</v>
      </c>
      <c r="X550" s="17">
        <f>V550/MAX(V$240:V550)-1</f>
        <v>0</v>
      </c>
      <c r="Z550" s="66">
        <f t="shared" si="96"/>
        <v>5.0370188558712785</v>
      </c>
      <c r="AA550" s="6">
        <f t="shared" si="97"/>
        <v>4.9112226526963898E-3</v>
      </c>
      <c r="AB550" s="17">
        <f>Z550/MAX(Z$240:Z550)-1</f>
        <v>0</v>
      </c>
    </row>
    <row r="551" spans="1:29" x14ac:dyDescent="0.25">
      <c r="A551" s="18" t="s">
        <v>249</v>
      </c>
      <c r="B551" s="72">
        <v>39920</v>
      </c>
      <c r="C551" s="23">
        <v>3119.42</v>
      </c>
      <c r="D551" s="23">
        <v>3159.26</v>
      </c>
      <c r="E551" s="23">
        <v>3171.86</v>
      </c>
      <c r="F551" s="23">
        <v>3083.64</v>
      </c>
      <c r="G551" s="20">
        <f t="shared" si="108"/>
        <v>2950.1414999999997</v>
      </c>
      <c r="H551" s="20">
        <f t="shared" si="100"/>
        <v>2690.9545000000007</v>
      </c>
      <c r="I551" s="112">
        <f t="shared" si="109"/>
        <v>5.7379790088034843E-2</v>
      </c>
      <c r="J551" s="38" t="str">
        <f t="shared" si="101"/>
        <v>N</v>
      </c>
      <c r="K551" s="17" t="str">
        <f>IF(OR(AND(J550="N",OR(I550&lt;R$2308,AND(I550&gt;R$2306, I550&lt;R$2305))), AND(J550="X", OR(I550&lt;R$2314, AND(I550&lt;R$2311,I550&gt;R$2312)))),"no","yes")</f>
        <v>no</v>
      </c>
      <c r="O551" s="146">
        <f t="shared" si="102"/>
        <v>-1.2610548039730829E-2</v>
      </c>
      <c r="P551" s="146">
        <f t="shared" si="103"/>
        <v>1.2610548039730829E-2</v>
      </c>
      <c r="Q551" s="86">
        <f t="shared" si="92"/>
        <v>8.9999999999999993E-3</v>
      </c>
      <c r="R551" s="39">
        <f>(SUM(C532:C550)+Q551*SUM(C532:C550))/(19-Q551)*(1-J$2305)</f>
        <v>2969.1096145542624</v>
      </c>
      <c r="S551" s="39">
        <f>(SUM(C532:C550)+Q551*SUM(C532:C550))/(19-Q551)*(1+J$2305)</f>
        <v>2969.1096145542624</v>
      </c>
      <c r="T551" s="17">
        <f>IF(AND(K551="no",R551&lt;E551, R551&gt;F551,J$2308="yes"),MAX(R551*(1-J$2306),F551)/D551-1,IF(AND(K551="yes",S551&gt;F551, S551&lt;E551,J$2307="yes"),1-MIN(S551*(1+J$2306),E551)/D551,0))</f>
        <v>0</v>
      </c>
      <c r="U551" s="6">
        <f t="shared" si="93"/>
        <v>0</v>
      </c>
      <c r="V551" s="66">
        <f t="shared" si="94"/>
        <v>1.9166410440747559</v>
      </c>
      <c r="W551" s="6">
        <f t="shared" si="95"/>
        <v>-1.2610548039730829E-2</v>
      </c>
      <c r="X551" s="17">
        <f>V551/MAX(V$240:V551)-1</f>
        <v>-1.2610548039730829E-2</v>
      </c>
      <c r="Z551" s="66">
        <f t="shared" si="96"/>
        <v>4.9734992876122837</v>
      </c>
      <c r="AA551" s="6">
        <f t="shared" si="97"/>
        <v>-1.2610548039730829E-2</v>
      </c>
      <c r="AB551" s="17">
        <f>Z551/MAX(Z$240:Z551)-1</f>
        <v>-1.2610548039730829E-2</v>
      </c>
    </row>
    <row r="552" spans="1:29" x14ac:dyDescent="0.25">
      <c r="A552" s="18" t="s">
        <v>249</v>
      </c>
      <c r="B552" s="72">
        <v>39923</v>
      </c>
      <c r="C552" s="23">
        <v>3205.88</v>
      </c>
      <c r="D552" s="23">
        <v>3119.42</v>
      </c>
      <c r="E552" s="23">
        <v>3205.88</v>
      </c>
      <c r="F552" s="23">
        <v>3109.9</v>
      </c>
      <c r="G552" s="20">
        <f t="shared" si="108"/>
        <v>2971.23</v>
      </c>
      <c r="H552" s="20">
        <f t="shared" si="100"/>
        <v>2707.7920000000008</v>
      </c>
      <c r="I552" s="112">
        <f t="shared" si="109"/>
        <v>7.8974027591266927E-2</v>
      </c>
      <c r="J552" s="38" t="str">
        <f t="shared" si="101"/>
        <v>N</v>
      </c>
      <c r="K552" s="17" t="str">
        <f>IF(OR(AND(J551="N",OR(I551&lt;R$2308,AND(I551&gt;R$2306, I551&lt;R$2305))), AND(J551="X", OR(I551&lt;R$2314, AND(I551&lt;R$2311,I551&gt;R$2312)))),"no","yes")</f>
        <v>no</v>
      </c>
      <c r="O552" s="146">
        <f t="shared" si="102"/>
        <v>2.7716690923312637E-2</v>
      </c>
      <c r="P552" s="146">
        <f t="shared" si="103"/>
        <v>-2.7716690923312637E-2</v>
      </c>
      <c r="Q552" s="86">
        <f t="shared" si="92"/>
        <v>8.9999999999999993E-3</v>
      </c>
      <c r="R552" s="39">
        <f>(SUM(C533:C551)+Q552*SUM(C533:C551))/(19-Q552)*(1-J$2305)</f>
        <v>2986.9247791058924</v>
      </c>
      <c r="S552" s="39">
        <f>(SUM(C533:C551)+Q552*SUM(C533:C551))/(19-Q552)*(1+J$2305)</f>
        <v>2986.9247791058924</v>
      </c>
      <c r="T552" s="17">
        <f>IF(AND(K552="no",R552&lt;E552, R552&gt;F552,J$2308="yes"),MAX(R552*(1-J$2306),F552)/D552-1,IF(AND(K552="yes",S552&gt;F552, S552&lt;E552,J$2307="yes"),1-MIN(S552*(1+J$2306),E552)/D552,0))</f>
        <v>0</v>
      </c>
      <c r="U552" s="6">
        <f t="shared" si="93"/>
        <v>0</v>
      </c>
      <c r="V552" s="66">
        <f t="shared" si="94"/>
        <v>1.969763991504311</v>
      </c>
      <c r="W552" s="6">
        <f t="shared" si="95"/>
        <v>2.7716690923312637E-2</v>
      </c>
      <c r="X552" s="17">
        <f>V552/MAX(V$240:V552)-1</f>
        <v>0</v>
      </c>
      <c r="Z552" s="66">
        <f t="shared" si="96"/>
        <v>5.1113482301743485</v>
      </c>
      <c r="AA552" s="6">
        <f t="shared" si="97"/>
        <v>2.7716690923312637E-2</v>
      </c>
      <c r="AB552" s="17">
        <f>Z552/MAX(Z$240:Z552)-1</f>
        <v>0</v>
      </c>
    </row>
    <row r="553" spans="1:29" x14ac:dyDescent="0.25">
      <c r="A553" s="18" t="s">
        <v>249</v>
      </c>
      <c r="B553" s="72">
        <v>39924</v>
      </c>
      <c r="C553" s="23">
        <v>3205.08</v>
      </c>
      <c r="D553" s="23">
        <v>3205.88</v>
      </c>
      <c r="E553" s="23">
        <v>3225.11</v>
      </c>
      <c r="F553" s="23">
        <v>3142.12</v>
      </c>
      <c r="G553" s="20">
        <f t="shared" si="108"/>
        <v>2989.29</v>
      </c>
      <c r="H553" s="20">
        <f t="shared" si="100"/>
        <v>2724.6631666666672</v>
      </c>
      <c r="I553" s="112">
        <f t="shared" si="109"/>
        <v>7.2187710125146687E-2</v>
      </c>
      <c r="J553" s="38" t="str">
        <f t="shared" si="101"/>
        <v>N</v>
      </c>
      <c r="K553" s="17" t="str">
        <f>IF(OR(AND(J552="N",OR(I552&lt;R$2308,AND(I552&gt;R$2306, I552&lt;R$2305))), AND(J552="X", OR(I552&lt;R$2314, AND(I552&lt;R$2311,I552&gt;R$2312)))),"no","yes")</f>
        <v>no</v>
      </c>
      <c r="O553" s="146">
        <f t="shared" si="102"/>
        <v>-2.4954146755340467E-4</v>
      </c>
      <c r="P553" s="146">
        <f t="shared" si="103"/>
        <v>2.4954146755340467E-4</v>
      </c>
      <c r="Q553" s="86">
        <f t="shared" si="92"/>
        <v>8.9999999999999993E-3</v>
      </c>
      <c r="R553" s="39">
        <f>(SUM(C534:C552)+Q553*SUM(C534:C552))/(19-Q553)*(1-J$2305)</f>
        <v>3006.1579948396607</v>
      </c>
      <c r="S553" s="39">
        <f>(SUM(C534:C552)+Q553*SUM(C534:C552))/(19-Q553)*(1+J$2305)</f>
        <v>3006.1579948396607</v>
      </c>
      <c r="T553" s="17">
        <f>IF(AND(K553="no",R553&lt;E553, R553&gt;F553,J$2308="yes"),MAX(R553*(1-J$2306),F553)/D553-1,IF(AND(K553="yes",S553&gt;F553, S553&lt;E553,J$2307="yes"),1-MIN(S553*(1+J$2306),E553)/D553,0))</f>
        <v>0</v>
      </c>
      <c r="U553" s="6">
        <f t="shared" si="93"/>
        <v>0</v>
      </c>
      <c r="V553" s="66">
        <f t="shared" si="94"/>
        <v>1.9692724537071371</v>
      </c>
      <c r="W553" s="6">
        <f t="shared" si="95"/>
        <v>-2.4954146755340467E-4</v>
      </c>
      <c r="X553" s="17">
        <f>V553/MAX(V$240:V553)-1</f>
        <v>-2.4954146755340467E-4</v>
      </c>
      <c r="Z553" s="66">
        <f t="shared" si="96"/>
        <v>5.1100727368358143</v>
      </c>
      <c r="AA553" s="6">
        <f t="shared" si="97"/>
        <v>-2.4954146755340467E-4</v>
      </c>
      <c r="AB553" s="17">
        <f>Z553/MAX(Z$240:Z553)-1</f>
        <v>-2.4954146755340467E-4</v>
      </c>
    </row>
    <row r="554" spans="1:29" x14ac:dyDescent="0.25">
      <c r="A554" s="18" t="s">
        <v>249</v>
      </c>
      <c r="B554" s="72">
        <v>39925</v>
      </c>
      <c r="C554" s="23">
        <v>3042.64</v>
      </c>
      <c r="D554" s="23">
        <v>3205.08</v>
      </c>
      <c r="E554" s="23">
        <v>3235.45</v>
      </c>
      <c r="F554" s="23">
        <v>3021.41</v>
      </c>
      <c r="G554" s="20">
        <f t="shared" si="108"/>
        <v>2998.1555000000003</v>
      </c>
      <c r="H554" s="20">
        <f t="shared" si="100"/>
        <v>2738.4598333333342</v>
      </c>
      <c r="I554" s="112">
        <f t="shared" si="109"/>
        <v>1.4837289126597764E-2</v>
      </c>
      <c r="J554" s="38" t="str">
        <f t="shared" si="101"/>
        <v>N</v>
      </c>
      <c r="K554" s="17" t="str">
        <f>IF(OR(AND(J553="N",OR(I553&lt;R$2308,AND(I553&gt;R$2306, I553&lt;R$2305))), AND(J553="X", OR(I553&lt;R$2314, AND(I553&lt;R$2311,I553&gt;R$2312)))),"no","yes")</f>
        <v>no</v>
      </c>
      <c r="O554" s="146">
        <f t="shared" si="102"/>
        <v>-5.0682042257915616E-2</v>
      </c>
      <c r="P554" s="146">
        <f t="shared" si="103"/>
        <v>5.0682042257915616E-2</v>
      </c>
      <c r="Q554" s="86">
        <f t="shared" si="92"/>
        <v>8.9999999999999993E-3</v>
      </c>
      <c r="R554" s="39">
        <f>(SUM(C535:C553)+Q554*SUM(C535:C553))/(19-Q554)*(1-J$2305)</f>
        <v>3024.2090585013957</v>
      </c>
      <c r="S554" s="39">
        <f>(SUM(C535:C553)+Q554*SUM(C535:C553))/(19-Q554)*(1+J$2305)</f>
        <v>3024.2090585013957</v>
      </c>
      <c r="T554" s="17">
        <f>IF(AND(K554="no",R554&lt;E554, R554&gt;F554,J$2308="yes"),MAX(R554*(1-J$2306),F554)/D554-1,IF(AND(K554="yes",S554&gt;F554, S554&lt;E554,J$2307="yes"),1-MIN(S554*(1+J$2306),E554)/D554,0))</f>
        <v>-5.6432582493605277E-2</v>
      </c>
      <c r="U554" s="6">
        <f t="shared" si="93"/>
        <v>-5.7505402356896607E-3</v>
      </c>
      <c r="V554" s="66">
        <f t="shared" si="94"/>
        <v>1.8581413235109245</v>
      </c>
      <c r="W554" s="6">
        <f t="shared" si="95"/>
        <v>-5.6432582493605277E-2</v>
      </c>
      <c r="X554" s="17">
        <f>V554/MAX(V$240:V554)-1</f>
        <v>-5.6668041691705473E-2</v>
      </c>
      <c r="Z554" s="66">
        <f t="shared" si="96"/>
        <v>4.8216981355660042</v>
      </c>
      <c r="AA554" s="6">
        <f t="shared" si="97"/>
        <v>-5.6432582493605166E-2</v>
      </c>
      <c r="AB554" s="17">
        <f>Z554/MAX(Z$240:Z554)-1</f>
        <v>-5.6668041691705362E-2</v>
      </c>
    </row>
    <row r="555" spans="1:29" x14ac:dyDescent="0.25">
      <c r="A555" s="18" t="s">
        <v>249</v>
      </c>
      <c r="B555" s="72">
        <v>39926</v>
      </c>
      <c r="C555" s="23">
        <v>3059.71</v>
      </c>
      <c r="D555" s="23">
        <v>3042.64</v>
      </c>
      <c r="E555" s="23">
        <v>3080.25</v>
      </c>
      <c r="F555" s="23">
        <v>2978.65</v>
      </c>
      <c r="G555" s="20">
        <f t="shared" si="108"/>
        <v>3011.8580000000002</v>
      </c>
      <c r="H555" s="20">
        <f t="shared" si="100"/>
        <v>2752.4945000000007</v>
      </c>
      <c r="I555" s="112">
        <f t="shared" si="109"/>
        <v>1.5887867223487895E-2</v>
      </c>
      <c r="J555" s="38" t="str">
        <f t="shared" si="101"/>
        <v>N</v>
      </c>
      <c r="K555" s="17" t="str">
        <f>IF(OR(AND(J554="N",OR(I554&lt;R$2308,AND(I554&gt;R$2306, I554&lt;R$2305))), AND(J554="X", OR(I554&lt;R$2314, AND(I554&lt;R$2311,I554&gt;R$2312)))),"no","yes")</f>
        <v>no</v>
      </c>
      <c r="O555" s="146">
        <f t="shared" si="102"/>
        <v>5.6102595114768672E-3</v>
      </c>
      <c r="P555" s="146">
        <f t="shared" si="103"/>
        <v>-5.6102595114768672E-3</v>
      </c>
      <c r="Q555" s="86">
        <f t="shared" si="92"/>
        <v>8.9999999999999993E-3</v>
      </c>
      <c r="R555" s="39">
        <f>(SUM(C536:C554)+Q555*SUM(C536:C554))/(19-Q555)*(1-J$2305)</f>
        <v>3037.8625164551631</v>
      </c>
      <c r="S555" s="39">
        <f>(SUM(C536:C554)+Q555*SUM(C536:C554))/(19-Q555)*(1+J$2305)</f>
        <v>3037.8625164551631</v>
      </c>
      <c r="T555" s="17">
        <f>IF(AND(K555="no",R555&lt;E555, R555&gt;F555,J$2308="yes"),MAX(R555*(1-J$2306),F555)/D555-1,IF(AND(K555="yes",S555&gt;F555, S555&lt;E555,J$2307="yes"),1-MIN(S555*(1+J$2306),E555)/D555,0))</f>
        <v>-1.5701770649293456E-3</v>
      </c>
      <c r="U555" s="6">
        <f t="shared" si="93"/>
        <v>-7.1804365764062128E-3</v>
      </c>
      <c r="V555" s="66">
        <f t="shared" si="94"/>
        <v>1.8552237126213502</v>
      </c>
      <c r="W555" s="6">
        <f t="shared" si="95"/>
        <v>-1.5701770649293456E-3</v>
      </c>
      <c r="X555" s="17">
        <f>V555/MAX(V$240:V555)-1</f>
        <v>-5.8149239897256066E-2</v>
      </c>
      <c r="Z555" s="66">
        <f t="shared" si="96"/>
        <v>4.8141272157395258</v>
      </c>
      <c r="AA555" s="6">
        <f t="shared" si="97"/>
        <v>-1.5701770649293456E-3</v>
      </c>
      <c r="AB555" s="17">
        <f>Z555/MAX(Z$240:Z555)-1</f>
        <v>-5.8149239897255955E-2</v>
      </c>
    </row>
    <row r="556" spans="1:29" x14ac:dyDescent="0.25">
      <c r="A556" s="18" t="s">
        <v>249</v>
      </c>
      <c r="B556" s="72">
        <v>39927</v>
      </c>
      <c r="C556" s="23">
        <v>3036.76</v>
      </c>
      <c r="D556" s="23">
        <v>3059.71</v>
      </c>
      <c r="E556" s="23">
        <v>3082.5</v>
      </c>
      <c r="F556" s="23">
        <v>3034.45</v>
      </c>
      <c r="G556" s="20">
        <f t="shared" si="108"/>
        <v>3021.0255000000002</v>
      </c>
      <c r="H556" s="20">
        <f t="shared" si="100"/>
        <v>2765.5010000000007</v>
      </c>
      <c r="I556" s="112">
        <f t="shared" si="109"/>
        <v>5.2083307472909901E-3</v>
      </c>
      <c r="J556" s="38" t="str">
        <f t="shared" si="101"/>
        <v>N</v>
      </c>
      <c r="K556" s="17" t="str">
        <f>IF(OR(AND(J555="N",OR(I555&lt;R$2308,AND(I555&gt;R$2306, I555&lt;R$2305))), AND(J555="X", OR(I555&lt;R$2314, AND(I555&lt;R$2311,I555&gt;R$2312)))),"no","yes")</f>
        <v>no</v>
      </c>
      <c r="O556" s="146">
        <f t="shared" si="102"/>
        <v>-7.5007108516819132E-3</v>
      </c>
      <c r="P556" s="146">
        <f t="shared" si="103"/>
        <v>7.5007108516819132E-3</v>
      </c>
      <c r="Q556" s="86">
        <f t="shared" si="92"/>
        <v>8.9999999999999993E-3</v>
      </c>
      <c r="R556" s="39">
        <f>(SUM(C537:C555)+Q556*SUM(C537:C555))/(19-Q556)*(1-J$2305)</f>
        <v>3048.8233242062029</v>
      </c>
      <c r="S556" s="39">
        <f>(SUM(C537:C555)+Q556*SUM(C537:C555))/(19-Q556)*(1+J$2305)</f>
        <v>3048.8233242062029</v>
      </c>
      <c r="T556" s="17">
        <f>IF(AND(K556="no",R556&lt;E556, R556&gt;F556,J$2308="yes"),MAX(R556*(1-J$2306),F556)/D556-1,IF(AND(K556="yes",S556&gt;F556, S556&lt;E556,J$2307="yes"),1-MIN(S556*(1+J$2306),E556)/D556,0))</f>
        <v>-3.5580743906439283E-3</v>
      </c>
      <c r="U556" s="6">
        <f t="shared" si="93"/>
        <v>3.9426364610379849E-3</v>
      </c>
      <c r="V556" s="66">
        <f t="shared" si="94"/>
        <v>1.8486226886405568</v>
      </c>
      <c r="W556" s="6">
        <f t="shared" si="95"/>
        <v>-3.5580743906439283E-3</v>
      </c>
      <c r="X556" s="17">
        <f>V556/MAX(V$240:V556)-1</f>
        <v>-6.1500414966586203E-2</v>
      </c>
      <c r="Z556" s="66">
        <f t="shared" si="96"/>
        <v>4.7969981929799008</v>
      </c>
      <c r="AA556" s="6">
        <f t="shared" si="97"/>
        <v>-3.5580743906439283E-3</v>
      </c>
      <c r="AB556" s="17">
        <f>Z556/MAX(Z$240:Z556)-1</f>
        <v>-6.1500414966586092E-2</v>
      </c>
    </row>
    <row r="557" spans="1:29" x14ac:dyDescent="0.25">
      <c r="A557" s="18" t="s">
        <v>249</v>
      </c>
      <c r="B557" s="72">
        <v>39930</v>
      </c>
      <c r="C557" s="23">
        <v>2916.11</v>
      </c>
      <c r="D557" s="23">
        <v>3036.76</v>
      </c>
      <c r="E557" s="23">
        <v>3042.8</v>
      </c>
      <c r="F557" s="23">
        <v>2903.3</v>
      </c>
      <c r="G557" s="20">
        <f t="shared" si="108"/>
        <v>3022.9370000000004</v>
      </c>
      <c r="H557" s="20">
        <f t="shared" si="100"/>
        <v>2776.8015000000005</v>
      </c>
      <c r="I557" s="112">
        <f t="shared" si="109"/>
        <v>-3.5338811228947331E-2</v>
      </c>
      <c r="J557" s="38" t="str">
        <f t="shared" si="101"/>
        <v>N</v>
      </c>
      <c r="K557" s="17" t="str">
        <f>IF(OR(AND(J556="N",OR(I556&lt;R$2308,AND(I556&gt;R$2306, I556&lt;R$2305))), AND(J556="X", OR(I556&lt;R$2314, AND(I556&lt;R$2311,I556&gt;R$2312)))),"no","yes")</f>
        <v>yes</v>
      </c>
      <c r="O557" s="146">
        <f t="shared" si="102"/>
        <v>-3.9729843649152441E-2</v>
      </c>
      <c r="P557" s="146">
        <f t="shared" si="103"/>
        <v>3.9729843649152441E-2</v>
      </c>
      <c r="Q557" s="86">
        <f t="shared" si="92"/>
        <v>8.9999999999999993E-3</v>
      </c>
      <c r="R557" s="39">
        <f>(SUM(C538:C556)+Q557*SUM(C538:C556))/(19-Q557)*(1-J$2305)</f>
        <v>3057.2646869569799</v>
      </c>
      <c r="S557" s="39">
        <f>(SUM(C538:C556)+Q557*SUM(C538:C556))/(19-Q557)*(1+J$2305)</f>
        <v>3057.2646869569799</v>
      </c>
      <c r="T557" s="17">
        <f>IF(AND(K557="no",R557&lt;E557, R557&gt;F557,J$2308="yes"),MAX(R557*(1-J$2306),F557)/D557-1,IF(AND(K557="yes",S557&gt;F557, S557&lt;E557,J$2307="yes"),1-MIN(S557*(1+J$2306),E557)/D557,0))</f>
        <v>0</v>
      </c>
      <c r="U557" s="6">
        <f t="shared" si="93"/>
        <v>0</v>
      </c>
      <c r="V557" s="66">
        <f t="shared" si="94"/>
        <v>1.8486226886405568</v>
      </c>
      <c r="W557" s="6">
        <f t="shared" si="95"/>
        <v>0</v>
      </c>
      <c r="X557" s="17">
        <f>V557/MAX(V$240:V557)-1</f>
        <v>-6.1500414966586203E-2</v>
      </c>
      <c r="Z557" s="66">
        <f t="shared" si="96"/>
        <v>4.9875821811722592</v>
      </c>
      <c r="AA557" s="6">
        <f t="shared" si="97"/>
        <v>3.9729843649152441E-2</v>
      </c>
      <c r="AB557" s="17">
        <f>Z557/MAX(Z$240:Z557)-1</f>
        <v>-2.4213973188414006E-2</v>
      </c>
    </row>
    <row r="558" spans="1:29" x14ac:dyDescent="0.25">
      <c r="A558" s="18" t="s">
        <v>249</v>
      </c>
      <c r="B558" s="72">
        <v>39931</v>
      </c>
      <c r="C558" s="23">
        <v>2959.95</v>
      </c>
      <c r="D558" s="23">
        <v>2916.11</v>
      </c>
      <c r="E558" s="23">
        <v>2959.95</v>
      </c>
      <c r="F558" s="23">
        <v>2897.8</v>
      </c>
      <c r="G558" s="20">
        <f t="shared" si="108"/>
        <v>3026.7740000000003</v>
      </c>
      <c r="H558" s="20">
        <f t="shared" si="100"/>
        <v>2787.6878333333343</v>
      </c>
      <c r="I558" s="112">
        <f t="shared" si="109"/>
        <v>-2.2077631167705447E-2</v>
      </c>
      <c r="J558" s="38" t="str">
        <f t="shared" si="101"/>
        <v>N</v>
      </c>
      <c r="K558" s="17" t="str">
        <f>IF(OR(AND(J557="N",OR(I557&lt;R$2308,AND(I557&gt;R$2306, I557&lt;R$2305))), AND(J557="X", OR(I557&lt;R$2314, AND(I557&lt;R$2311,I557&gt;R$2312)))),"no","yes")</f>
        <v>yes</v>
      </c>
      <c r="O558" s="146">
        <f t="shared" si="102"/>
        <v>1.5033726436931349E-2</v>
      </c>
      <c r="P558" s="146">
        <f t="shared" si="103"/>
        <v>-1.5033726436931349E-2</v>
      </c>
      <c r="Q558" s="86">
        <f t="shared" si="92"/>
        <v>8.9999999999999993E-3</v>
      </c>
      <c r="R558" s="39">
        <f>(SUM(C539:C557)+Q558*SUM(C539:C557))/(19-Q558)*(1-J$2305)</f>
        <v>3059.0126781106846</v>
      </c>
      <c r="S558" s="39">
        <f>(SUM(C539:C557)+Q558*SUM(C539:C557))/(19-Q558)*(1+J$2305)</f>
        <v>3059.0126781106846</v>
      </c>
      <c r="T558" s="17">
        <f>IF(AND(K558="no",R558&lt;E558, R558&gt;F558,J$2308="yes"),MAX(R558*(1-J$2306),F558)/D558-1,IF(AND(K558="yes",S558&gt;F558, S558&lt;E558,J$2307="yes"),1-MIN(S558*(1+J$2306),E558)/D558,0))</f>
        <v>0</v>
      </c>
      <c r="U558" s="6">
        <f t="shared" si="93"/>
        <v>0</v>
      </c>
      <c r="V558" s="66">
        <f t="shared" si="94"/>
        <v>1.8486226886405568</v>
      </c>
      <c r="W558" s="6">
        <f t="shared" si="95"/>
        <v>0</v>
      </c>
      <c r="X558" s="17">
        <f>V558/MAX(V$240:V558)-1</f>
        <v>-6.1500414966586203E-2</v>
      </c>
      <c r="Z558" s="66">
        <f t="shared" si="96"/>
        <v>4.9126002350788021</v>
      </c>
      <c r="AA558" s="6">
        <f t="shared" si="97"/>
        <v>-1.5033726436931349E-2</v>
      </c>
      <c r="AB558" s="17">
        <f>Z558/MAX(Z$240:Z558)-1</f>
        <v>-3.8883673376479577E-2</v>
      </c>
    </row>
    <row r="559" spans="1:29" x14ac:dyDescent="0.25">
      <c r="A559" s="18" t="s">
        <v>249</v>
      </c>
      <c r="B559" s="72">
        <v>39932</v>
      </c>
      <c r="C559" s="23">
        <v>3040.04</v>
      </c>
      <c r="D559" s="23">
        <v>2959.95</v>
      </c>
      <c r="E559" s="23">
        <v>3043.41</v>
      </c>
      <c r="F559" s="23">
        <v>2954.86</v>
      </c>
      <c r="G559" s="20">
        <f t="shared" si="108"/>
        <v>3033.0695000000001</v>
      </c>
      <c r="H559" s="20">
        <f t="shared" si="100"/>
        <v>2798.8610000000012</v>
      </c>
      <c r="I559" s="112">
        <f t="shared" si="109"/>
        <v>2.2981669229802382E-3</v>
      </c>
      <c r="J559" s="38" t="str">
        <f t="shared" si="101"/>
        <v>N</v>
      </c>
      <c r="K559" s="17" t="str">
        <f>IF(OR(AND(J558="N",OR(I558&lt;R$2308,AND(I558&gt;R$2306, I558&lt;R$2305))), AND(J558="X", OR(I558&lt;R$2314, AND(I558&lt;R$2311,I558&gt;R$2312)))),"no","yes")</f>
        <v>yes</v>
      </c>
      <c r="O559" s="146">
        <f t="shared" si="102"/>
        <v>2.7057889491376663E-2</v>
      </c>
      <c r="P559" s="146">
        <f t="shared" si="103"/>
        <v>-2.7057889491376663E-2</v>
      </c>
      <c r="Q559" s="86">
        <f t="shared" si="92"/>
        <v>8.9999999999999993E-3</v>
      </c>
      <c r="R559" s="39">
        <f>(SUM(C540:C558)+Q559*SUM(C540:C558))/(19-Q559)*(1-J$2305)</f>
        <v>3061.4471144226209</v>
      </c>
      <c r="S559" s="39">
        <f>(SUM(C540:C558)+Q559*SUM(C540:C558))/(19-Q559)*(1+J$2305)</f>
        <v>3061.4471144226209</v>
      </c>
      <c r="T559" s="17">
        <f>IF(AND(K559="no",R559&lt;E559, R559&gt;F559,J$2308="yes"),MAX(R559*(1-J$2306),F559)/D559-1,IF(AND(K559="yes",S559&gt;F559, S559&lt;E559,J$2307="yes"),1-MIN(S559*(1+J$2306),E559)/D559,0))</f>
        <v>0</v>
      </c>
      <c r="U559" s="6">
        <f t="shared" si="93"/>
        <v>0</v>
      </c>
      <c r="V559" s="66">
        <f t="shared" si="94"/>
        <v>1.8486226886405568</v>
      </c>
      <c r="W559" s="6">
        <f t="shared" si="95"/>
        <v>0</v>
      </c>
      <c r="X559" s="17">
        <f>V559/MAX(V$240:V559)-1</f>
        <v>-6.1500414966586203E-2</v>
      </c>
      <c r="Z559" s="66">
        <f t="shared" si="96"/>
        <v>4.7796756408027292</v>
      </c>
      <c r="AA559" s="6">
        <f t="shared" si="97"/>
        <v>-2.7057889491376552E-2</v>
      </c>
      <c r="AB559" s="17">
        <f>Z559/MAX(Z$240:Z559)-1</f>
        <v>-6.4889452730616637E-2</v>
      </c>
    </row>
    <row r="560" spans="1:29" x14ac:dyDescent="0.25">
      <c r="A560" s="18" t="s">
        <v>249</v>
      </c>
      <c r="B560" s="72">
        <v>39933</v>
      </c>
      <c r="C560" s="23">
        <v>3086.22</v>
      </c>
      <c r="D560" s="23">
        <v>3040.04</v>
      </c>
      <c r="E560" s="23">
        <v>3096.76</v>
      </c>
      <c r="F560" s="23">
        <v>3040.75</v>
      </c>
      <c r="G560" s="20">
        <f t="shared" si="108"/>
        <v>3039.2384999999999</v>
      </c>
      <c r="H560" s="20">
        <f t="shared" si="100"/>
        <v>2809.8998333333348</v>
      </c>
      <c r="I560" s="112">
        <f t="shared" si="109"/>
        <v>1.5458312995179524E-2</v>
      </c>
      <c r="J560" s="38" t="str">
        <f t="shared" si="101"/>
        <v>N</v>
      </c>
      <c r="K560" s="17" t="str">
        <f>IF(OR(AND(J559="N",OR(I559&lt;R$2308,AND(I559&gt;R$2306, I559&lt;R$2305))), AND(J559="X", OR(I559&lt;R$2314, AND(I559&lt;R$2311,I559&gt;R$2312)))),"no","yes")</f>
        <v>yes</v>
      </c>
      <c r="O560" s="146">
        <f t="shared" si="102"/>
        <v>1.51905895975053E-2</v>
      </c>
      <c r="P560" s="146">
        <f t="shared" si="103"/>
        <v>-1.51905895975053E-2</v>
      </c>
      <c r="Q560" s="86">
        <f t="shared" si="92"/>
        <v>8.9999999999999993E-3</v>
      </c>
      <c r="R560" s="39">
        <f>(SUM(C541:C559)+Q560*SUM(C541:C559))/(19-Q560)*(1-J$2305)</f>
        <v>3065.5487836343532</v>
      </c>
      <c r="S560" s="39">
        <f>(SUM(C541:C559)+Q560*SUM(C541:C559))/(19-Q560)*(1+J$2305)</f>
        <v>3065.5487836343532</v>
      </c>
      <c r="T560" s="17">
        <f>IF(AND(K560="no",R560&lt;E560, R560&gt;F560,J$2308="yes"),MAX(R560*(1-J$2306),F560)/D560-1,IF(AND(K560="yes",S560&gt;F560, S560&lt;E560,J$2307="yes"),1-MIN(S560*(1+J$2306),E560)/D560,0))</f>
        <v>-8.3909368410788332E-3</v>
      </c>
      <c r="U560" s="6">
        <f t="shared" si="93"/>
        <v>6.7996527564264664E-3</v>
      </c>
      <c r="V560" s="66">
        <f t="shared" si="94"/>
        <v>1.8486226886405568</v>
      </c>
      <c r="W560" s="6">
        <f t="shared" si="95"/>
        <v>0</v>
      </c>
      <c r="X560" s="17">
        <f>V560/MAX(V$240:V560)-1</f>
        <v>-6.1500414966586203E-2</v>
      </c>
      <c r="Y560" s="6">
        <f t="shared" ref="Y560" si="110">V560/V540-1</f>
        <v>-9.6507336871896054E-3</v>
      </c>
      <c r="Z560" s="66">
        <f t="shared" si="96"/>
        <v>4.7395696843799104</v>
      </c>
      <c r="AA560" s="6">
        <f t="shared" si="97"/>
        <v>-8.3909368410788332E-3</v>
      </c>
      <c r="AB560" s="17">
        <f>Z560/MAX(Z$240:Z560)-1</f>
        <v>-7.2735906272180739E-2</v>
      </c>
      <c r="AC560" s="6">
        <f t="shared" ref="AC560" si="111">Z560/Z540-1</f>
        <v>-2.150695690625859E-2</v>
      </c>
    </row>
    <row r="561" spans="1:29" x14ac:dyDescent="0.25">
      <c r="A561" s="18" t="s">
        <v>249</v>
      </c>
      <c r="B561" s="72">
        <v>39937</v>
      </c>
      <c r="C561" s="23">
        <v>3190.25</v>
      </c>
      <c r="D561" s="23">
        <v>3086.22</v>
      </c>
      <c r="E561" s="23">
        <v>3190.27</v>
      </c>
      <c r="F561" s="23">
        <v>3096.39</v>
      </c>
      <c r="G561" s="20">
        <f t="shared" si="108"/>
        <v>3050.4639999999999</v>
      </c>
      <c r="H561" s="20">
        <f t="shared" si="100"/>
        <v>2823.3246666666678</v>
      </c>
      <c r="I561" s="112">
        <f t="shared" si="109"/>
        <v>4.5824504075445693E-2</v>
      </c>
      <c r="J561" s="38" t="str">
        <f t="shared" si="101"/>
        <v>N</v>
      </c>
      <c r="K561" s="17" t="str">
        <f>IF(OR(AND(J560="N",OR(I560&lt;R$2308,AND(I560&gt;R$2306, I560&lt;R$2305))), AND(J560="X", OR(I560&lt;R$2314, AND(I560&lt;R$2311,I560&gt;R$2312)))),"no","yes")</f>
        <v>no</v>
      </c>
      <c r="O561" s="146">
        <f t="shared" si="102"/>
        <v>3.3707901575390053E-2</v>
      </c>
      <c r="P561" s="146">
        <f t="shared" si="103"/>
        <v>-3.3707901575390053E-2</v>
      </c>
      <c r="Q561" s="86">
        <f t="shared" ref="Q561:Q624" si="112">IF(J561="N",0.009,0.018)</f>
        <v>8.9999999999999993E-3</v>
      </c>
      <c r="R561" s="39">
        <f>(SUM(C542:C560)+Q561*SUM(C542:C560))/(19-Q561)*(1-J$2305)</f>
        <v>3071.9499378653049</v>
      </c>
      <c r="S561" s="39">
        <f>(SUM(C542:C560)+Q561*SUM(C542:C560))/(19-Q561)*(1+J$2305)</f>
        <v>3071.9499378653049</v>
      </c>
      <c r="T561" s="17">
        <f>IF(AND(K561="no",R561&lt;E561, R561&gt;F561,J$2308="yes"),MAX(R561*(1-J$2306),F561)/D561-1,IF(AND(K561="yes",S561&gt;F561, S561&lt;E561,J$2307="yes"),1-MIN(S561*(1+J$2306),E561)/D561,0))</f>
        <v>0</v>
      </c>
      <c r="U561" s="6">
        <f t="shared" si="93"/>
        <v>0</v>
      </c>
      <c r="V561" s="66">
        <f t="shared" si="94"/>
        <v>1.9109358802792855</v>
      </c>
      <c r="W561" s="6">
        <f t="shared" si="95"/>
        <v>3.3707901575390053E-2</v>
      </c>
      <c r="X561" s="17">
        <f>V561/MAX(V$240:V561)-1</f>
        <v>-2.9865563325735534E-2</v>
      </c>
      <c r="Z561" s="66">
        <f t="shared" si="96"/>
        <v>4.8993306328106909</v>
      </c>
      <c r="AA561" s="6">
        <f t="shared" si="97"/>
        <v>3.3707901575390053E-2</v>
      </c>
      <c r="AB561" s="17">
        <f>Z561/MAX(Z$240:Z561)-1</f>
        <v>-4.1479779466410127E-2</v>
      </c>
    </row>
    <row r="562" spans="1:29" x14ac:dyDescent="0.25">
      <c r="A562" s="18" t="s">
        <v>249</v>
      </c>
      <c r="B562" s="72">
        <v>39938</v>
      </c>
      <c r="C562" s="23">
        <v>3220.62</v>
      </c>
      <c r="D562" s="23">
        <v>3190.25</v>
      </c>
      <c r="E562" s="23">
        <v>3234.13</v>
      </c>
      <c r="F562" s="23">
        <v>3183.39</v>
      </c>
      <c r="G562" s="20">
        <f t="shared" si="108"/>
        <v>3064.7825000000003</v>
      </c>
      <c r="H562" s="20">
        <f t="shared" si="100"/>
        <v>2835.4393333333346</v>
      </c>
      <c r="I562" s="112">
        <f t="shared" si="109"/>
        <v>5.0847817096319137E-2</v>
      </c>
      <c r="J562" s="38" t="str">
        <f t="shared" si="101"/>
        <v>N</v>
      </c>
      <c r="K562" s="17" t="str">
        <f>IF(OR(AND(J561="N",OR(I561&lt;R$2308,AND(I561&gt;R$2306, I561&lt;R$2305))), AND(J561="X", OR(I561&lt;R$2314, AND(I561&lt;R$2311,I561&gt;R$2312)))),"no","yes")</f>
        <v>no</v>
      </c>
      <c r="O562" s="146">
        <f t="shared" si="102"/>
        <v>9.519630123031142E-3</v>
      </c>
      <c r="P562" s="146">
        <f t="shared" si="103"/>
        <v>-9.519630123031142E-3</v>
      </c>
      <c r="Q562" s="86">
        <f t="shared" si="112"/>
        <v>8.9999999999999993E-3</v>
      </c>
      <c r="R562" s="39">
        <f>(SUM(C543:C561)+Q562*SUM(C543:C561))/(19-Q562)*(1-J$2305)</f>
        <v>3085.5513279974725</v>
      </c>
      <c r="S562" s="39">
        <f>(SUM(C543:C561)+Q562*SUM(C543:C561))/(19-Q562)*(1+J$2305)</f>
        <v>3085.5513279974725</v>
      </c>
      <c r="T562" s="17">
        <f>IF(AND(K562="no",R562&lt;E562, R562&gt;F562,J$2308="yes"),MAX(R562*(1-J$2306),F562)/D562-1,IF(AND(K562="yes",S562&gt;F562, S562&lt;E562,J$2307="yes"),1-MIN(S562*(1+J$2306),E562)/D562,0))</f>
        <v>0</v>
      </c>
      <c r="U562" s="6">
        <f t="shared" ref="U562:U625" si="113">IF(T562=0,0,IF(K562="yes",T562-P562,T562-O562))</f>
        <v>0</v>
      </c>
      <c r="V562" s="66">
        <f t="shared" ref="V562:V625" si="114">IF(K562="yes",V561, IF(T562&lt;&gt;0, V561*(1+T562),V561*(1+O562)))</f>
        <v>1.9291272830483732</v>
      </c>
      <c r="W562" s="6">
        <f t="shared" ref="W562:W625" si="115">V562/V561-1</f>
        <v>9.519630123031142E-3</v>
      </c>
      <c r="X562" s="17">
        <f>V562/MAX(V$240:V562)-1</f>
        <v>-2.0630242318981362E-2</v>
      </c>
      <c r="Z562" s="66">
        <f t="shared" ref="Z562:Z625" si="116">IF(T562&lt;&gt;0,Z561*(1+T562),IF(K562="no",Z561*(1+O562),Z561*(1+P562)))</f>
        <v>4.9459704482854852</v>
      </c>
      <c r="AA562" s="6">
        <f t="shared" ref="AA562:AA625" si="117">Z562/Z561-1</f>
        <v>9.519630123031142E-3</v>
      </c>
      <c r="AB562" s="17">
        <f>Z562/MAX(Z$240:Z562)-1</f>
        <v>-3.235502150148406E-2</v>
      </c>
    </row>
    <row r="563" spans="1:29" x14ac:dyDescent="0.25">
      <c r="A563" s="18" t="s">
        <v>249</v>
      </c>
      <c r="B563" s="72">
        <v>39939</v>
      </c>
      <c r="C563" s="23">
        <v>3264.58</v>
      </c>
      <c r="D563" s="23">
        <v>3220.62</v>
      </c>
      <c r="E563" s="23">
        <v>3264.58</v>
      </c>
      <c r="F563" s="23">
        <v>3204.31</v>
      </c>
      <c r="G563" s="20">
        <f t="shared" si="108"/>
        <v>3079.5855000000001</v>
      </c>
      <c r="H563" s="20">
        <f t="shared" si="100"/>
        <v>2846.8618333333343</v>
      </c>
      <c r="I563" s="112">
        <f t="shared" si="109"/>
        <v>6.0071233612445596E-2</v>
      </c>
      <c r="J563" s="38" t="str">
        <f t="shared" si="101"/>
        <v>N</v>
      </c>
      <c r="K563" s="17" t="str">
        <f>IF(OR(AND(J562="N",OR(I562&lt;R$2308,AND(I562&gt;R$2306, I562&lt;R$2305))), AND(J562="X", OR(I562&lt;R$2314, AND(I562&lt;R$2311,I562&gt;R$2312)))),"no","yes")</f>
        <v>no</v>
      </c>
      <c r="O563" s="146">
        <f t="shared" si="102"/>
        <v>1.3649545739640168E-2</v>
      </c>
      <c r="P563" s="146">
        <f t="shared" si="103"/>
        <v>-1.3649545739640168E-2</v>
      </c>
      <c r="Q563" s="86">
        <f t="shared" si="112"/>
        <v>8.9999999999999993E-3</v>
      </c>
      <c r="R563" s="39">
        <f>(SUM(C544:C562)+Q563*SUM(C544:C562))/(19-Q563)*(1-J$2305)</f>
        <v>3098.9455094518457</v>
      </c>
      <c r="S563" s="39">
        <f>(SUM(C544:C562)+Q563*SUM(C544:C562))/(19-Q563)*(1+J$2305)</f>
        <v>3098.9455094518457</v>
      </c>
      <c r="T563" s="17">
        <f>IF(AND(K563="no",R563&lt;E563, R563&gt;F563,J$2308="yes"),MAX(R563*(1-J$2306),F563)/D563-1,IF(AND(K563="yes",S563&gt;F563, S563&lt;E563,J$2307="yes"),1-MIN(S563*(1+J$2306),E563)/D563,0))</f>
        <v>0</v>
      </c>
      <c r="U563" s="6">
        <f t="shared" si="113"/>
        <v>0</v>
      </c>
      <c r="V563" s="66">
        <f t="shared" si="114"/>
        <v>1.9554589941359297</v>
      </c>
      <c r="W563" s="6">
        <f t="shared" si="115"/>
        <v>1.3649545739640168E-2</v>
      </c>
      <c r="X563" s="17">
        <f>V563/MAX(V$240:V563)-1</f>
        <v>-7.262290015493944E-3</v>
      </c>
      <c r="Z563" s="66">
        <f t="shared" si="116"/>
        <v>5.0134806981462665</v>
      </c>
      <c r="AA563" s="6">
        <f t="shared" si="117"/>
        <v>1.3649545739640168E-2</v>
      </c>
      <c r="AB563" s="17">
        <f>Z563/MAX(Z$240:Z563)-1</f>
        <v>-1.9147107107735373E-2</v>
      </c>
    </row>
    <row r="564" spans="1:29" x14ac:dyDescent="0.25">
      <c r="A564" s="18" t="s">
        <v>249</v>
      </c>
      <c r="B564" s="72">
        <v>39940</v>
      </c>
      <c r="C564" s="23">
        <v>3242.63</v>
      </c>
      <c r="D564" s="23">
        <v>3264.58</v>
      </c>
      <c r="E564" s="23">
        <v>3285.77</v>
      </c>
      <c r="F564" s="23">
        <v>3177.95</v>
      </c>
      <c r="G564" s="20">
        <f t="shared" si="108"/>
        <v>3098.3584999999998</v>
      </c>
      <c r="H564" s="20">
        <f t="shared" si="100"/>
        <v>2856.6855000000005</v>
      </c>
      <c r="I564" s="112">
        <f t="shared" si="109"/>
        <v>4.6563849857916839E-2</v>
      </c>
      <c r="J564" s="38" t="str">
        <f t="shared" si="101"/>
        <v>N</v>
      </c>
      <c r="K564" s="17" t="str">
        <f>IF(OR(AND(J563="N",OR(I563&lt;R$2308,AND(I563&gt;R$2306, I563&lt;R$2305))), AND(J563="X", OR(I563&lt;R$2314, AND(I563&lt;R$2311,I563&gt;R$2312)))),"no","yes")</f>
        <v>no</v>
      </c>
      <c r="O564" s="146">
        <f t="shared" si="102"/>
        <v>-6.7236826789356385E-3</v>
      </c>
      <c r="P564" s="146">
        <f t="shared" si="103"/>
        <v>6.7236826789356385E-3</v>
      </c>
      <c r="Q564" s="86">
        <f t="shared" si="112"/>
        <v>8.9999999999999993E-3</v>
      </c>
      <c r="R564" s="39">
        <f>(SUM(C545:C563)+Q564*SUM(C545:C563))/(19-Q564)*(1-J$2305)</f>
        <v>3120.0600737191298</v>
      </c>
      <c r="S564" s="39">
        <f>(SUM(C545:C563)+Q564*SUM(C545:C563))/(19-Q564)*(1+J$2305)</f>
        <v>3120.0600737191298</v>
      </c>
      <c r="T564" s="17">
        <f>IF(AND(K564="no",R564&lt;E564, R564&gt;F564,J$2308="yes"),MAX(R564*(1-J$2306),F564)/D564-1,IF(AND(K564="yes",S564&gt;F564, S564&lt;E564,J$2307="yes"),1-MIN(S564*(1+J$2306),E564)/D564,0))</f>
        <v>0</v>
      </c>
      <c r="U564" s="6">
        <f t="shared" si="113"/>
        <v>0</v>
      </c>
      <c r="V564" s="66">
        <f t="shared" si="114"/>
        <v>1.9423111083676892</v>
      </c>
      <c r="W564" s="6">
        <f t="shared" si="115"/>
        <v>-6.7236826789356385E-3</v>
      </c>
      <c r="X564" s="17">
        <f>V564/MAX(V$240:V564)-1</f>
        <v>-1.3937143360842952E-2</v>
      </c>
      <c r="Z564" s="66">
        <f t="shared" si="116"/>
        <v>4.9797716448149627</v>
      </c>
      <c r="AA564" s="6">
        <f t="shared" si="117"/>
        <v>-6.7236826789355275E-3</v>
      </c>
      <c r="AB564" s="17">
        <f>Z564/MAX(Z$240:Z564)-1</f>
        <v>-2.5742050714258946E-2</v>
      </c>
    </row>
    <row r="565" spans="1:29" x14ac:dyDescent="0.25">
      <c r="A565" s="18" t="s">
        <v>249</v>
      </c>
      <c r="B565" s="72">
        <v>39941</v>
      </c>
      <c r="C565" s="23">
        <v>3257.59</v>
      </c>
      <c r="D565" s="23">
        <v>3242.63</v>
      </c>
      <c r="E565" s="23">
        <v>3274.57</v>
      </c>
      <c r="F565" s="23">
        <v>3196.79</v>
      </c>
      <c r="G565" s="20">
        <f t="shared" si="108"/>
        <v>3115.4870000000001</v>
      </c>
      <c r="H565" s="20">
        <f t="shared" si="100"/>
        <v>2866.6778333333341</v>
      </c>
      <c r="I565" s="112">
        <f t="shared" si="109"/>
        <v>4.5611809646453283E-2</v>
      </c>
      <c r="J565" s="38" t="str">
        <f t="shared" si="101"/>
        <v>N</v>
      </c>
      <c r="K565" s="17" t="str">
        <f>IF(OR(AND(J564="N",OR(I564&lt;R$2308,AND(I564&gt;R$2306, I564&lt;R$2305))), AND(J564="X", OR(I564&lt;R$2314, AND(I564&lt;R$2311,I564&gt;R$2312)))),"no","yes")</f>
        <v>no</v>
      </c>
      <c r="O565" s="146">
        <f t="shared" si="102"/>
        <v>4.6135390100010554E-3</v>
      </c>
      <c r="P565" s="146">
        <f t="shared" si="103"/>
        <v>-4.6135390100010554E-3</v>
      </c>
      <c r="Q565" s="86">
        <f t="shared" si="112"/>
        <v>8.9999999999999993E-3</v>
      </c>
      <c r="R565" s="39">
        <f>(SUM(C546:C564)+Q565*SUM(C546:C564))/(19-Q565)*(1-J$2305)</f>
        <v>3137.4661339581908</v>
      </c>
      <c r="S565" s="39">
        <f>(SUM(C546:C564)+Q565*SUM(C546:C564))/(19-Q565)*(1+J$2305)</f>
        <v>3137.4661339581908</v>
      </c>
      <c r="T565" s="17">
        <f>IF(AND(K565="no",R565&lt;E565, R565&gt;F565,J$2308="yes"),MAX(R565*(1-J$2306),F565)/D565-1,IF(AND(K565="yes",S565&gt;F565, S565&lt;E565,J$2307="yes"),1-MIN(S565*(1+J$2306),E565)/D565,0))</f>
        <v>0</v>
      </c>
      <c r="U565" s="6">
        <f t="shared" si="113"/>
        <v>0</v>
      </c>
      <c r="V565" s="66">
        <f t="shared" si="114"/>
        <v>1.9512720364357019</v>
      </c>
      <c r="W565" s="6">
        <f t="shared" si="115"/>
        <v>4.6135390100010554E-3</v>
      </c>
      <c r="X565" s="17">
        <f>V565/MAX(V$240:V565)-1</f>
        <v>-9.387903905425099E-3</v>
      </c>
      <c r="Z565" s="66">
        <f t="shared" si="116"/>
        <v>5.0027460155592136</v>
      </c>
      <c r="AA565" s="6">
        <f t="shared" si="117"/>
        <v>4.6135390100010554E-3</v>
      </c>
      <c r="AB565" s="17">
        <f>Z565/MAX(Z$240:Z565)-1</f>
        <v>-2.1247273659425581E-2</v>
      </c>
    </row>
    <row r="566" spans="1:29" x14ac:dyDescent="0.25">
      <c r="A566" s="18" t="s">
        <v>249</v>
      </c>
      <c r="B566" s="72">
        <v>39944</v>
      </c>
      <c r="C566" s="23">
        <v>3134.57</v>
      </c>
      <c r="D566" s="23">
        <v>3257.59</v>
      </c>
      <c r="E566" s="23">
        <v>3275.12</v>
      </c>
      <c r="F566" s="23">
        <v>3134.44</v>
      </c>
      <c r="G566" s="20">
        <f t="shared" si="108"/>
        <v>3121.7465000000002</v>
      </c>
      <c r="H566" s="20">
        <f t="shared" si="100"/>
        <v>2873.7886666666677</v>
      </c>
      <c r="I566" s="112">
        <f t="shared" si="109"/>
        <v>4.107796709309941E-3</v>
      </c>
      <c r="J566" s="38" t="str">
        <f t="shared" si="101"/>
        <v>N</v>
      </c>
      <c r="K566" s="17" t="str">
        <f>IF(OR(AND(J565="N",OR(I565&lt;R$2308,AND(I565&gt;R$2306, I565&lt;R$2305))), AND(J565="X", OR(I565&lt;R$2314, AND(I565&lt;R$2311,I565&gt;R$2312)))),"no","yes")</f>
        <v>no</v>
      </c>
      <c r="O566" s="146">
        <f t="shared" si="102"/>
        <v>-3.7764113961548218E-2</v>
      </c>
      <c r="P566" s="146">
        <f t="shared" si="103"/>
        <v>3.7764113961548218E-2</v>
      </c>
      <c r="Q566" s="86">
        <f t="shared" si="112"/>
        <v>8.9999999999999993E-3</v>
      </c>
      <c r="R566" s="39">
        <f>(SUM(C547:C565)+Q566*SUM(C547:C565))/(19-Q566)*(1-J$2305)</f>
        <v>3150.6536380390712</v>
      </c>
      <c r="S566" s="39">
        <f>(SUM(C547:C565)+Q566*SUM(C547:C565))/(19-Q566)*(1+J$2305)</f>
        <v>3150.6536380390712</v>
      </c>
      <c r="T566" s="17">
        <f>IF(AND(K566="no",R566&lt;E566, R566&gt;F566,J$2308="yes"),MAX(R566*(1-J$2306),F566)/D566-1,IF(AND(K566="yes",S566&gt;F566, S566&lt;E566,J$2307="yes"),1-MIN(S566*(1+J$2306),E566)/D566,0))</f>
        <v>-3.2826832707900322E-2</v>
      </c>
      <c r="U566" s="6">
        <f t="shared" si="113"/>
        <v>4.9372812536478961E-3</v>
      </c>
      <c r="V566" s="66">
        <f t="shared" si="114"/>
        <v>1.8872179557280231</v>
      </c>
      <c r="W566" s="6">
        <f t="shared" si="115"/>
        <v>-3.2826832707900322E-2</v>
      </c>
      <c r="X566" s="17">
        <f>V566/MAX(V$240:V566)-1</f>
        <v>-4.1906561462344283E-2</v>
      </c>
      <c r="Z566" s="66">
        <f t="shared" si="116"/>
        <v>4.8385217090263364</v>
      </c>
      <c r="AA566" s="6">
        <f t="shared" si="117"/>
        <v>-3.2826832707900322E-2</v>
      </c>
      <c r="AB566" s="17">
        <f>Z566/MAX(Z$240:Z566)-1</f>
        <v>-5.3376625669408928E-2</v>
      </c>
    </row>
    <row r="567" spans="1:29" x14ac:dyDescent="0.25">
      <c r="A567" s="18" t="s">
        <v>249</v>
      </c>
      <c r="B567" s="72">
        <v>39945</v>
      </c>
      <c r="C567" s="23">
        <v>3212.14</v>
      </c>
      <c r="D567" s="23">
        <v>3134.57</v>
      </c>
      <c r="E567" s="23">
        <v>3212.18</v>
      </c>
      <c r="F567" s="23">
        <v>3101.32</v>
      </c>
      <c r="G567" s="20">
        <f t="shared" si="108"/>
        <v>3129.835</v>
      </c>
      <c r="H567" s="20">
        <f t="shared" si="100"/>
        <v>2880.5741666666677</v>
      </c>
      <c r="I567" s="112">
        <f t="shared" si="109"/>
        <v>2.6296913415563283E-2</v>
      </c>
      <c r="J567" s="38" t="str">
        <f t="shared" si="101"/>
        <v>N</v>
      </c>
      <c r="K567" s="17" t="str">
        <f>IF(OR(AND(J566="N",OR(I566&lt;R$2308,AND(I566&gt;R$2306, I566&lt;R$2305))), AND(J566="X", OR(I566&lt;R$2314, AND(I566&lt;R$2311,I566&gt;R$2312)))),"no","yes")</f>
        <v>yes</v>
      </c>
      <c r="O567" s="146">
        <f t="shared" si="102"/>
        <v>2.4746615963273877E-2</v>
      </c>
      <c r="P567" s="146">
        <f t="shared" si="103"/>
        <v>-2.4746615963273877E-2</v>
      </c>
      <c r="Q567" s="86">
        <f t="shared" si="112"/>
        <v>8.9999999999999993E-3</v>
      </c>
      <c r="R567" s="39">
        <f>(SUM(C548:C566)+Q567*SUM(C548:C566))/(19-Q567)*(1-J$2305)</f>
        <v>3155.1272202622299</v>
      </c>
      <c r="S567" s="39">
        <f>(SUM(C548:C566)+Q567*SUM(C548:C566))/(19-Q567)*(1+J$2305)</f>
        <v>3155.1272202622299</v>
      </c>
      <c r="T567" s="17">
        <f>IF(AND(K567="no",R567&lt;E567, R567&gt;F567,J$2308="yes"),MAX(R567*(1-J$2306),F567)/D567-1,IF(AND(K567="yes",S567&gt;F567, S567&lt;E567,J$2307="yes"),1-MIN(S567*(1+J$2306),E567)/D567,0))</f>
        <v>-6.5582265708628018E-3</v>
      </c>
      <c r="U567" s="6">
        <f t="shared" si="113"/>
        <v>1.8188389392411075E-2</v>
      </c>
      <c r="V567" s="66">
        <f t="shared" si="114"/>
        <v>1.8872179557280231</v>
      </c>
      <c r="W567" s="6">
        <f t="shared" si="115"/>
        <v>0</v>
      </c>
      <c r="X567" s="17">
        <f>V567/MAX(V$240:V567)-1</f>
        <v>-4.1906561462344283E-2</v>
      </c>
      <c r="Z567" s="66">
        <f t="shared" si="116"/>
        <v>4.8067895873905035</v>
      </c>
      <c r="AA567" s="6">
        <f t="shared" si="117"/>
        <v>-6.5582265708628018E-3</v>
      </c>
      <c r="AB567" s="17">
        <f>Z567/MAX(Z$240:Z567)-1</f>
        <v>-5.958479623554358E-2</v>
      </c>
    </row>
    <row r="568" spans="1:29" x14ac:dyDescent="0.25">
      <c r="A568" s="18" t="s">
        <v>249</v>
      </c>
      <c r="B568" s="72">
        <v>39946</v>
      </c>
      <c r="C568" s="23">
        <v>3234.15</v>
      </c>
      <c r="D568" s="23">
        <v>3212.14</v>
      </c>
      <c r="E568" s="23">
        <v>3247.84</v>
      </c>
      <c r="F568" s="23">
        <v>3201.02</v>
      </c>
      <c r="G568" s="20">
        <f t="shared" si="108"/>
        <v>3136.5709999999999</v>
      </c>
      <c r="H568" s="20">
        <f t="shared" si="100"/>
        <v>2886.9026666666678</v>
      </c>
      <c r="I568" s="112">
        <f t="shared" si="109"/>
        <v>3.1110088054757901E-2</v>
      </c>
      <c r="J568" s="38" t="str">
        <f t="shared" si="101"/>
        <v>N</v>
      </c>
      <c r="K568" s="17" t="str">
        <f>IF(OR(AND(J567="N",OR(I567&lt;R$2308,AND(I567&gt;R$2306, I567&lt;R$2305))), AND(J567="X", OR(I567&lt;R$2314, AND(I567&lt;R$2311,I567&gt;R$2312)))),"no","yes")</f>
        <v>no</v>
      </c>
      <c r="O568" s="146">
        <f t="shared" si="102"/>
        <v>6.8521297328261177E-3</v>
      </c>
      <c r="P568" s="146">
        <f t="shared" si="103"/>
        <v>-6.8521297328261177E-3</v>
      </c>
      <c r="Q568" s="86">
        <f t="shared" si="112"/>
        <v>8.9999999999999993E-3</v>
      </c>
      <c r="R568" s="39">
        <f>(SUM(C549:C567)+Q568*SUM(C549:C567))/(19-Q568)*(1-J$2305)</f>
        <v>3161.1155510504973</v>
      </c>
      <c r="S568" s="39">
        <f>(SUM(C549:C567)+Q568*SUM(C549:C567))/(19-Q568)*(1+J$2305)</f>
        <v>3161.1155510504973</v>
      </c>
      <c r="T568" s="17">
        <f>IF(AND(K568="no",R568&lt;E568, R568&gt;F568,J$2308="yes"),MAX(R568*(1-J$2306),F568)/D568-1,IF(AND(K568="yes",S568&gt;F568, S568&lt;E568,J$2307="yes"),1-MIN(S568*(1+J$2306),E568)/D568,0))</f>
        <v>0</v>
      </c>
      <c r="U568" s="6">
        <f t="shared" si="113"/>
        <v>0</v>
      </c>
      <c r="V568" s="66">
        <f t="shared" si="114"/>
        <v>1.9001494179947904</v>
      </c>
      <c r="W568" s="6">
        <f t="shared" si="115"/>
        <v>6.8521297328261177E-3</v>
      </c>
      <c r="X568" s="17">
        <f>V568/MAX(V$240:V568)-1</f>
        <v>-3.5341580925314697E-2</v>
      </c>
      <c r="Y568" s="14"/>
      <c r="Z568" s="66">
        <f t="shared" si="116"/>
        <v>4.8397263332417007</v>
      </c>
      <c r="AA568" s="6">
        <f t="shared" si="117"/>
        <v>6.8521297328261177E-3</v>
      </c>
      <c r="AB568" s="17">
        <f>Z568/MAX(Z$240:Z568)-1</f>
        <v>-5.314094925662749E-2</v>
      </c>
      <c r="AC568" s="14"/>
    </row>
    <row r="569" spans="1:29" x14ac:dyDescent="0.25">
      <c r="A569" s="18" t="s">
        <v>249</v>
      </c>
      <c r="B569" s="72">
        <v>39947</v>
      </c>
      <c r="C569" s="23">
        <v>3246.56</v>
      </c>
      <c r="D569" s="23">
        <v>3234.15</v>
      </c>
      <c r="E569" s="23">
        <v>3256.53</v>
      </c>
      <c r="F569" s="23">
        <v>3200.11</v>
      </c>
      <c r="G569" s="20">
        <f t="shared" si="108"/>
        <v>3141.7080000000001</v>
      </c>
      <c r="H569" s="20">
        <f t="shared" si="100"/>
        <v>2895.3690000000006</v>
      </c>
      <c r="I569" s="112">
        <f t="shared" si="109"/>
        <v>3.3374202822159083E-2</v>
      </c>
      <c r="J569" s="38" t="str">
        <f t="shared" si="101"/>
        <v>N</v>
      </c>
      <c r="K569" s="17" t="str">
        <f>IF(OR(AND(J568="N",OR(I568&lt;R$2308,AND(I568&gt;R$2306, I568&lt;R$2305))), AND(J568="X", OR(I568&lt;R$2314, AND(I568&lt;R$2311,I568&gt;R$2312)))),"no","yes")</f>
        <v>no</v>
      </c>
      <c r="O569" s="146">
        <f t="shared" si="102"/>
        <v>3.837175146483629E-3</v>
      </c>
      <c r="P569" s="146">
        <f t="shared" si="103"/>
        <v>-3.837175146483629E-3</v>
      </c>
      <c r="Q569" s="86">
        <f t="shared" si="112"/>
        <v>8.9999999999999993E-3</v>
      </c>
      <c r="R569" s="39">
        <f>(SUM(C550:C568)+Q569*SUM(C550:C568))/(19-Q569)*(1-J$2305)</f>
        <v>3165.9148228108052</v>
      </c>
      <c r="S569" s="39">
        <f>(SUM(C550:C568)+Q569*SUM(C550:C568))/(19-Q569)*(1+J$2305)</f>
        <v>3165.9148228108052</v>
      </c>
      <c r="T569" s="17">
        <f>IF(AND(K569="no",R569&lt;E569, R569&gt;F569,J$2308="yes"),MAX(R569*(1-J$2306),F569)/D569-1,IF(AND(K569="yes",S569&gt;F569, S569&lt;E569,J$2307="yes"),1-MIN(S569*(1+J$2306),E569)/D569,0))</f>
        <v>0</v>
      </c>
      <c r="U569" s="6">
        <f t="shared" si="113"/>
        <v>0</v>
      </c>
      <c r="V569" s="66">
        <f t="shared" si="114"/>
        <v>1.9074406241161255</v>
      </c>
      <c r="W569" s="6">
        <f t="shared" si="115"/>
        <v>3.837175146483629E-3</v>
      </c>
      <c r="X569" s="17">
        <f>V569/MAX(V$240:V569)-1</f>
        <v>-3.1640017614795179E-2</v>
      </c>
      <c r="Z569" s="66">
        <f t="shared" si="116"/>
        <v>4.8582972108433982</v>
      </c>
      <c r="AA569" s="6">
        <f t="shared" si="117"/>
        <v>3.837175146483629E-3</v>
      </c>
      <c r="AB569" s="17">
        <f>Z569/MAX(Z$240:Z569)-1</f>
        <v>-4.9507685239891908E-2</v>
      </c>
    </row>
    <row r="570" spans="1:29" x14ac:dyDescent="0.25">
      <c r="A570" s="18" t="s">
        <v>249</v>
      </c>
      <c r="B570" s="72">
        <v>39948</v>
      </c>
      <c r="C570" s="23">
        <v>3270.74</v>
      </c>
      <c r="D570" s="23">
        <v>3246.56</v>
      </c>
      <c r="E570" s="23">
        <v>3285.45</v>
      </c>
      <c r="F570" s="23">
        <v>3238.68</v>
      </c>
      <c r="G570" s="20">
        <f t="shared" si="108"/>
        <v>3147.2819999999997</v>
      </c>
      <c r="H570" s="20">
        <f t="shared" si="100"/>
        <v>2905.9995000000004</v>
      </c>
      <c r="I570" s="112">
        <f t="shared" si="109"/>
        <v>3.92268630519923E-2</v>
      </c>
      <c r="J570" s="38" t="str">
        <f t="shared" si="101"/>
        <v>N</v>
      </c>
      <c r="K570" s="17" t="str">
        <f>IF(OR(AND(J569="N",OR(I569&lt;R$2308,AND(I569&gt;R$2306, I569&lt;R$2305))), AND(J569="X", OR(I569&lt;R$2314, AND(I569&lt;R$2311,I569&gt;R$2312)))),"no","yes")</f>
        <v>no</v>
      </c>
      <c r="O570" s="146">
        <f t="shared" si="102"/>
        <v>7.4478832980138243E-3</v>
      </c>
      <c r="P570" s="146">
        <f t="shared" si="103"/>
        <v>-7.4478832980138243E-3</v>
      </c>
      <c r="Q570" s="86">
        <f t="shared" si="112"/>
        <v>8.9999999999999993E-3</v>
      </c>
      <c r="R570" s="39">
        <f>(SUM(C551:C569)+Q570*SUM(C551:C569))/(19-Q570)*(1-J$2305)</f>
        <v>3170.553109367595</v>
      </c>
      <c r="S570" s="39">
        <f>(SUM(C551:C569)+Q570*SUM(C551:C569))/(19-Q570)*(1+J$2305)</f>
        <v>3170.553109367595</v>
      </c>
      <c r="T570" s="17">
        <f>IF(AND(K570="no",R570&lt;E570, R570&gt;F570,J$2308="yes"),MAX(R570*(1-J$2306),F570)/D570-1,IF(AND(K570="yes",S570&gt;F570, S570&lt;E570,J$2307="yes"),1-MIN(S570*(1+J$2306),E570)/D570,0))</f>
        <v>0</v>
      </c>
      <c r="U570" s="6">
        <f t="shared" si="113"/>
        <v>0</v>
      </c>
      <c r="V570" s="66">
        <f t="shared" si="114"/>
        <v>1.9216470192824331</v>
      </c>
      <c r="W570" s="6">
        <f t="shared" si="115"/>
        <v>7.4478832980138243E-3</v>
      </c>
      <c r="X570" s="17">
        <f>V570/MAX(V$240:V570)-1</f>
        <v>-2.4427785475523378E-2</v>
      </c>
      <c r="Z570" s="66">
        <f t="shared" si="116"/>
        <v>4.894481241496826</v>
      </c>
      <c r="AA570" s="6">
        <f t="shared" si="117"/>
        <v>7.4478832980138243E-3</v>
      </c>
      <c r="AB570" s="17">
        <f>Z570/MAX(Z$240:Z570)-1</f>
        <v>-4.2428529403899629E-2</v>
      </c>
    </row>
    <row r="571" spans="1:29" x14ac:dyDescent="0.25">
      <c r="A571" s="18" t="s">
        <v>249</v>
      </c>
      <c r="B571" s="72">
        <v>39951</v>
      </c>
      <c r="C571" s="23">
        <v>3295.65</v>
      </c>
      <c r="D571" s="23">
        <v>3270.74</v>
      </c>
      <c r="E571" s="23">
        <v>3297.54</v>
      </c>
      <c r="F571" s="23">
        <v>3211.39</v>
      </c>
      <c r="G571" s="20">
        <f t="shared" si="108"/>
        <v>3156.0934999999999</v>
      </c>
      <c r="H571" s="20">
        <f t="shared" si="100"/>
        <v>2916.1355000000008</v>
      </c>
      <c r="I571" s="112">
        <f t="shared" si="109"/>
        <v>4.4218113310014573E-2</v>
      </c>
      <c r="J571" s="38" t="str">
        <f t="shared" si="101"/>
        <v>N</v>
      </c>
      <c r="K571" s="17" t="str">
        <f>IF(OR(AND(J570="N",OR(I570&lt;R$2308,AND(I570&gt;R$2306, I570&lt;R$2305))), AND(J570="X", OR(I570&lt;R$2314, AND(I570&lt;R$2311,I570&gt;R$2312)))),"no","yes")</f>
        <v>no</v>
      </c>
      <c r="O571" s="146">
        <f t="shared" si="102"/>
        <v>7.6160135015319597E-3</v>
      </c>
      <c r="P571" s="146">
        <f t="shared" si="103"/>
        <v>-7.6160135015319597E-3</v>
      </c>
      <c r="Q571" s="86">
        <f t="shared" si="112"/>
        <v>8.9999999999999993E-3</v>
      </c>
      <c r="R571" s="39">
        <f>(SUM(C552:C570)+Q571*SUM(C552:C570))/(19-Q571)*(1-J$2305)</f>
        <v>3178.5928060660312</v>
      </c>
      <c r="S571" s="39">
        <f>(SUM(C552:C570)+Q571*SUM(C552:C570))/(19-Q571)*(1+J$2305)</f>
        <v>3178.5928060660312</v>
      </c>
      <c r="T571" s="17">
        <f>IF(AND(K571="no",R571&lt;E571, R571&gt;F571,J$2308="yes"),MAX(R571*(1-J$2306),F571)/D571-1,IF(AND(K571="yes",S571&gt;F571, S571&lt;E571,J$2307="yes"),1-MIN(S571*(1+J$2306),E571)/D571,0))</f>
        <v>0</v>
      </c>
      <c r="U571" s="6">
        <f t="shared" si="113"/>
        <v>0</v>
      </c>
      <c r="V571" s="66">
        <f t="shared" si="114"/>
        <v>1.9362823089264667</v>
      </c>
      <c r="W571" s="6">
        <f t="shared" si="115"/>
        <v>7.6160135015319597E-3</v>
      </c>
      <c r="X571" s="17">
        <f>V571/MAX(V$240:V571)-1</f>
        <v>-1.6997814317985527E-2</v>
      </c>
      <c r="Z571" s="66">
        <f t="shared" si="116"/>
        <v>4.931757676715061</v>
      </c>
      <c r="AA571" s="6">
        <f t="shared" si="117"/>
        <v>7.6160135015319597E-3</v>
      </c>
      <c r="AB571" s="17">
        <f>Z571/MAX(Z$240:Z571)-1</f>
        <v>-3.5135652155157793E-2</v>
      </c>
    </row>
    <row r="572" spans="1:29" x14ac:dyDescent="0.25">
      <c r="A572" s="18" t="s">
        <v>249</v>
      </c>
      <c r="B572" s="72">
        <v>39952</v>
      </c>
      <c r="C572" s="23">
        <v>3325.53</v>
      </c>
      <c r="D572" s="23">
        <v>3295.65</v>
      </c>
      <c r="E572" s="23">
        <v>3338.25</v>
      </c>
      <c r="F572" s="23">
        <v>3302.75</v>
      </c>
      <c r="G572" s="20">
        <f t="shared" si="108"/>
        <v>3162.0759999999996</v>
      </c>
      <c r="H572" s="20">
        <f t="shared" si="100"/>
        <v>2925.2783333333336</v>
      </c>
      <c r="I572" s="112">
        <f t="shared" si="109"/>
        <v>5.1691989692847606E-2</v>
      </c>
      <c r="J572" s="38" t="str">
        <f t="shared" si="101"/>
        <v>N</v>
      </c>
      <c r="K572" s="17" t="str">
        <f>IF(OR(AND(J571="N",OR(I571&lt;R$2308,AND(I571&gt;R$2306, I571&lt;R$2305))), AND(J571="X", OR(I571&lt;R$2314, AND(I571&lt;R$2311,I571&gt;R$2312)))),"no","yes")</f>
        <v>no</v>
      </c>
      <c r="O572" s="146">
        <f t="shared" si="102"/>
        <v>9.0664967457103618E-3</v>
      </c>
      <c r="P572" s="146">
        <f t="shared" si="103"/>
        <v>-9.0664967457103618E-3</v>
      </c>
      <c r="Q572" s="86">
        <f t="shared" si="112"/>
        <v>8.9999999999999993E-3</v>
      </c>
      <c r="R572" s="39">
        <f>(SUM(C553:C571)+Q572*SUM(C553:C571))/(19-Q572)*(1-J$2305)</f>
        <v>3183.3623247854239</v>
      </c>
      <c r="S572" s="39">
        <f>(SUM(C553:C571)+Q572*SUM(C553:C571))/(19-Q572)*(1+J$2305)</f>
        <v>3183.3623247854239</v>
      </c>
      <c r="T572" s="17">
        <f>IF(AND(K572="no",R572&lt;E572, R572&gt;F572,J$2308="yes"),MAX(R572*(1-J$2306),F572)/D572-1,IF(AND(K572="yes",S572&gt;F572, S572&lt;E572,J$2307="yes"),1-MIN(S572*(1+J$2306),E572)/D572,0))</f>
        <v>0</v>
      </c>
      <c r="U572" s="6">
        <f t="shared" si="113"/>
        <v>0</v>
      </c>
      <c r="V572" s="66">
        <f t="shared" si="114"/>
        <v>1.9538376061791249</v>
      </c>
      <c r="W572" s="6">
        <f t="shared" si="115"/>
        <v>9.0664967457103618E-3</v>
      </c>
      <c r="X572" s="17">
        <f>V572/MAX(V$240:V572)-1</f>
        <v>-8.0854282004734213E-3</v>
      </c>
      <c r="Z572" s="66">
        <f t="shared" si="116"/>
        <v>4.97647144164163</v>
      </c>
      <c r="AA572" s="6">
        <f t="shared" si="117"/>
        <v>9.0664967457103618E-3</v>
      </c>
      <c r="AB572" s="17">
        <f>Z572/MAX(Z$240:Z572)-1</f>
        <v>-2.6387712685370657E-2</v>
      </c>
    </row>
    <row r="573" spans="1:29" x14ac:dyDescent="0.25">
      <c r="A573" s="18" t="s">
        <v>249</v>
      </c>
      <c r="B573" s="72">
        <v>39953</v>
      </c>
      <c r="C573" s="23">
        <v>3306.47</v>
      </c>
      <c r="D573" s="23">
        <v>3325.53</v>
      </c>
      <c r="E573" s="23">
        <v>3343.66</v>
      </c>
      <c r="F573" s="23">
        <v>3302.74</v>
      </c>
      <c r="G573" s="20">
        <f t="shared" si="108"/>
        <v>3167.1455000000001</v>
      </c>
      <c r="H573" s="20">
        <f t="shared" ref="H573:H636" si="118">AVERAGE(C514:C573)</f>
        <v>2932.5229999999997</v>
      </c>
      <c r="I573" s="112">
        <f t="shared" si="109"/>
        <v>4.3990558690783166E-2</v>
      </c>
      <c r="J573" s="38" t="str">
        <f t="shared" ref="J573:J636" si="119">IF(G573&gt;H573,"N","X")</f>
        <v>N</v>
      </c>
      <c r="K573" s="17" t="str">
        <f>IF(OR(AND(J572="N",OR(I572&lt;R$2308,AND(I572&gt;R$2306, I572&lt;R$2305))), AND(J572="X", OR(I572&lt;R$2314, AND(I572&lt;R$2311,I572&gt;R$2312)))),"no","yes")</f>
        <v>no</v>
      </c>
      <c r="O573" s="146">
        <f t="shared" si="102"/>
        <v>-5.7314172477771486E-3</v>
      </c>
      <c r="P573" s="146">
        <f t="shared" si="103"/>
        <v>5.7314172477771486E-3</v>
      </c>
      <c r="Q573" s="86">
        <f t="shared" si="112"/>
        <v>8.9999999999999993E-3</v>
      </c>
      <c r="R573" s="39">
        <f>(SUM(C554:C572)+Q573*SUM(C554:C572))/(19-Q573)*(1-J$2305)</f>
        <v>3189.7618851034704</v>
      </c>
      <c r="S573" s="39">
        <f>(SUM(C554:C572)+Q573*SUM(C554:C572))/(19-Q573)*(1+J$2305)</f>
        <v>3189.7618851034704</v>
      </c>
      <c r="T573" s="17">
        <f>IF(AND(K573="no",R573&lt;E573, R573&gt;F573,J$2308="yes"),MAX(R573*(1-J$2306),F573)/D573-1,IF(AND(K573="yes",S573&gt;F573, S573&lt;E573,J$2307="yes"),1-MIN(S573*(1+J$2306),E573)/D573,0))</f>
        <v>0</v>
      </c>
      <c r="U573" s="6">
        <f t="shared" si="113"/>
        <v>0</v>
      </c>
      <c r="V573" s="66">
        <f t="shared" si="114"/>
        <v>1.9426393476237143</v>
      </c>
      <c r="W573" s="6">
        <f t="shared" si="115"/>
        <v>-5.7314172477771486E-3</v>
      </c>
      <c r="X573" s="17">
        <f>V573/MAX(V$240:V573)-1</f>
        <v>-1.3770504485606794E-2</v>
      </c>
      <c r="Z573" s="66">
        <f t="shared" si="116"/>
        <v>4.9479492073879348</v>
      </c>
      <c r="AA573" s="6">
        <f t="shared" si="117"/>
        <v>-5.7314172477771486E-3</v>
      </c>
      <c r="AB573" s="17">
        <f>Z573/MAX(Z$240:Z573)-1</f>
        <v>-3.1967890941533517E-2</v>
      </c>
    </row>
    <row r="574" spans="1:29" x14ac:dyDescent="0.25">
      <c r="A574" s="18" t="s">
        <v>249</v>
      </c>
      <c r="B574" s="72">
        <v>39954</v>
      </c>
      <c r="C574" s="23">
        <v>3247.48</v>
      </c>
      <c r="D574" s="23">
        <v>3306.47</v>
      </c>
      <c r="E574" s="23">
        <v>3309.32</v>
      </c>
      <c r="F574" s="23">
        <v>3225.55</v>
      </c>
      <c r="G574" s="20">
        <f t="shared" si="108"/>
        <v>3177.3874999999998</v>
      </c>
      <c r="H574" s="20">
        <f t="shared" si="118"/>
        <v>2940.7436666666667</v>
      </c>
      <c r="I574" s="112">
        <f t="shared" si="109"/>
        <v>2.2059789685708875E-2</v>
      </c>
      <c r="J574" s="38" t="str">
        <f t="shared" si="119"/>
        <v>N</v>
      </c>
      <c r="K574" s="17" t="str">
        <f>IF(OR(AND(J573="N",OR(I573&lt;R$2308,AND(I573&gt;R$2306, I573&lt;R$2305))), AND(J573="X", OR(I573&lt;R$2314, AND(I573&lt;R$2311,I573&gt;R$2312)))),"no","yes")</f>
        <v>no</v>
      </c>
      <c r="O574" s="146">
        <f t="shared" si="102"/>
        <v>-1.7840778836644478E-2</v>
      </c>
      <c r="P574" s="146">
        <f t="shared" si="103"/>
        <v>1.7840778836644478E-2</v>
      </c>
      <c r="Q574" s="86">
        <f t="shared" si="112"/>
        <v>8.9999999999999993E-3</v>
      </c>
      <c r="R574" s="39">
        <f>(SUM(C555:C573)+Q574*SUM(C555:C573))/(19-Q574)*(1-J$2305)</f>
        <v>3203.7792865041333</v>
      </c>
      <c r="S574" s="39">
        <f>(SUM(C555:C573)+Q574*SUM(C555:C573))/(19-Q574)*(1+J$2305)</f>
        <v>3203.7792865041333</v>
      </c>
      <c r="T574" s="17">
        <f>IF(AND(K574="no",R574&lt;E574, R574&gt;F574,J$2308="yes"),MAX(R574*(1-J$2306),F574)/D574-1,IF(AND(K574="yes",S574&gt;F574, S574&lt;E574,J$2307="yes"),1-MIN(S574*(1+J$2306),E574)/D574,0))</f>
        <v>0</v>
      </c>
      <c r="U574" s="6">
        <f t="shared" si="113"/>
        <v>0</v>
      </c>
      <c r="V574" s="66">
        <f t="shared" si="114"/>
        <v>1.9079811486633962</v>
      </c>
      <c r="W574" s="6">
        <f t="shared" si="115"/>
        <v>-1.7840778836644478E-2</v>
      </c>
      <c r="X574" s="17">
        <f>V574/MAX(V$240:V574)-1</f>
        <v>-3.136560679725453E-2</v>
      </c>
      <c r="Z574" s="66">
        <f t="shared" si="116"/>
        <v>4.8596739398839759</v>
      </c>
      <c r="AA574" s="6">
        <f t="shared" si="117"/>
        <v>-1.7840778836644589E-2</v>
      </c>
      <c r="AB574" s="17">
        <f>Z574/MAX(Z$240:Z574)-1</f>
        <v>-4.9238337706016155E-2</v>
      </c>
    </row>
    <row r="575" spans="1:29" x14ac:dyDescent="0.25">
      <c r="A575" s="18" t="s">
        <v>249</v>
      </c>
      <c r="B575" s="72">
        <v>39955</v>
      </c>
      <c r="C575" s="23">
        <v>3254.53</v>
      </c>
      <c r="D575" s="23">
        <v>3247.48</v>
      </c>
      <c r="E575" s="23">
        <v>3283.5</v>
      </c>
      <c r="F575" s="23">
        <v>3227.19</v>
      </c>
      <c r="G575" s="20">
        <f t="shared" si="108"/>
        <v>3187.1284999999998</v>
      </c>
      <c r="H575" s="20">
        <f t="shared" si="118"/>
        <v>2948.8008333333332</v>
      </c>
      <c r="I575" s="112">
        <f t="shared" si="109"/>
        <v>2.1148033410011591E-2</v>
      </c>
      <c r="J575" s="38" t="str">
        <f t="shared" si="119"/>
        <v>N</v>
      </c>
      <c r="K575" s="17" t="str">
        <f>IF(OR(AND(J574="N",OR(I574&lt;R$2308,AND(I574&gt;R$2306, I574&lt;R$2305))), AND(J574="X", OR(I574&lt;R$2314, AND(I574&lt;R$2311,I574&gt;R$2312)))),"no","yes")</f>
        <v>no</v>
      </c>
      <c r="O575" s="146">
        <f t="shared" si="102"/>
        <v>2.1709140625962853E-3</v>
      </c>
      <c r="P575" s="146">
        <f t="shared" si="103"/>
        <v>-2.1709140625962853E-3</v>
      </c>
      <c r="Q575" s="86">
        <f t="shared" si="112"/>
        <v>8.9999999999999993E-3</v>
      </c>
      <c r="R575" s="39">
        <f>(SUM(C556:C574)+Q575*SUM(C556:C574))/(19-Q575)*(1-J$2305)</f>
        <v>3213.7555873834976</v>
      </c>
      <c r="S575" s="39">
        <f>(SUM(C556:C574)+Q575*SUM(C556:C574))/(19-Q575)*(1+J$2305)</f>
        <v>3213.7555873834976</v>
      </c>
      <c r="T575" s="17">
        <f>IF(AND(K575="no",R575&lt;E575, R575&gt;F575,J$2308="yes"),MAX(R575*(1-J$2306),F575)/D575-1,IF(AND(K575="yes",S575&gt;F575, S575&lt;E575,J$2307="yes"),1-MIN(S575*(1+J$2306),E575)/D575,0))</f>
        <v>0</v>
      </c>
      <c r="U575" s="6">
        <f t="shared" si="113"/>
        <v>0</v>
      </c>
      <c r="V575" s="66">
        <f t="shared" si="114"/>
        <v>1.9121232117701981</v>
      </c>
      <c r="W575" s="6">
        <f t="shared" si="115"/>
        <v>2.1709140625962853E-3</v>
      </c>
      <c r="X575" s="17">
        <f>V575/MAX(V$240:V575)-1</f>
        <v>-2.9262784771536321E-2</v>
      </c>
      <c r="Z575" s="66">
        <f t="shared" si="116"/>
        <v>4.8702238743797031</v>
      </c>
      <c r="AA575" s="6">
        <f t="shared" si="117"/>
        <v>2.1709140625962853E-3</v>
      </c>
      <c r="AB575" s="17">
        <f>Z575/MAX(Z$240:Z575)-1</f>
        <v>-4.7174315843164671E-2</v>
      </c>
    </row>
    <row r="576" spans="1:29" x14ac:dyDescent="0.25">
      <c r="A576" s="18" t="s">
        <v>249</v>
      </c>
      <c r="B576" s="72">
        <v>39958</v>
      </c>
      <c r="C576" s="23">
        <v>3271.5</v>
      </c>
      <c r="D576" s="23">
        <v>3254.53</v>
      </c>
      <c r="E576" s="23">
        <v>3277.69</v>
      </c>
      <c r="F576" s="23">
        <v>3152.54</v>
      </c>
      <c r="G576" s="20">
        <f t="shared" si="108"/>
        <v>3198.8654999999999</v>
      </c>
      <c r="H576" s="20">
        <f t="shared" si="118"/>
        <v>2960.4711666666672</v>
      </c>
      <c r="I576" s="112">
        <f t="shared" si="109"/>
        <v>2.2706331354037879E-2</v>
      </c>
      <c r="J576" s="38" t="str">
        <f t="shared" si="119"/>
        <v>N</v>
      </c>
      <c r="K576" s="17" t="str">
        <f>IF(OR(AND(J575="N",OR(I575&lt;R$2308,AND(I575&gt;R$2306, I575&lt;R$2305))), AND(J575="X", OR(I575&lt;R$2314, AND(I575&lt;R$2311,I575&gt;R$2312)))),"no","yes")</f>
        <v>no</v>
      </c>
      <c r="O576" s="146">
        <f t="shared" si="102"/>
        <v>5.2142705705584547E-3</v>
      </c>
      <c r="P576" s="146">
        <f t="shared" si="103"/>
        <v>-5.2142705705584547E-3</v>
      </c>
      <c r="Q576" s="86">
        <f t="shared" si="112"/>
        <v>8.9999999999999993E-3</v>
      </c>
      <c r="R576" s="39">
        <f>(SUM(C557:C575)+Q576*SUM(C557:C575))/(19-Q576)*(1-J$2305)</f>
        <v>3225.325801168975</v>
      </c>
      <c r="S576" s="39">
        <f>(SUM(C557:C575)+Q576*SUM(C557:C575))/(19-Q576)*(1+J$2305)</f>
        <v>3225.325801168975</v>
      </c>
      <c r="T576" s="17">
        <f>IF(AND(K576="no",R576&lt;E576, R576&gt;F576,J$2308="yes"),MAX(R576*(1-J$2306),F576)/D576-1,IF(AND(K576="yes",S576&gt;F576, S576&lt;E576,J$2307="yes"),1-MIN(S576*(1+J$2306),E576)/D576,0))</f>
        <v>-8.973399793833603E-3</v>
      </c>
      <c r="U576" s="6">
        <f t="shared" si="113"/>
        <v>-1.4187670364392058E-2</v>
      </c>
      <c r="V576" s="66">
        <f t="shared" si="114"/>
        <v>1.8949649657359149</v>
      </c>
      <c r="W576" s="6">
        <f t="shared" si="115"/>
        <v>-8.973399793833603E-3</v>
      </c>
      <c r="X576" s="17">
        <f>V576/MAX(V$240:V576)-1</f>
        <v>-3.7973597898534051E-2</v>
      </c>
      <c r="Z576" s="66">
        <f t="shared" si="116"/>
        <v>4.8265214084694206</v>
      </c>
      <c r="AA576" s="6">
        <f t="shared" si="117"/>
        <v>-8.973399793833603E-3</v>
      </c>
      <c r="AB576" s="17">
        <f>Z576/MAX(Z$240:Z576)-1</f>
        <v>-5.5724401640936949E-2</v>
      </c>
    </row>
    <row r="577" spans="1:29" x14ac:dyDescent="0.25">
      <c r="A577" s="18" t="s">
        <v>249</v>
      </c>
      <c r="B577" s="72">
        <v>39959</v>
      </c>
      <c r="C577" s="23">
        <v>3274.85</v>
      </c>
      <c r="D577" s="23">
        <v>3271.5</v>
      </c>
      <c r="E577" s="23">
        <v>3319.12</v>
      </c>
      <c r="F577" s="23">
        <v>3271.91</v>
      </c>
      <c r="G577" s="20">
        <f t="shared" si="108"/>
        <v>3216.8024999999998</v>
      </c>
      <c r="H577" s="20">
        <f t="shared" si="118"/>
        <v>2974.7694999999999</v>
      </c>
      <c r="I577" s="112">
        <f t="shared" si="109"/>
        <v>1.8045092914470207E-2</v>
      </c>
      <c r="J577" s="38" t="str">
        <f t="shared" si="119"/>
        <v>N</v>
      </c>
      <c r="K577" s="17" t="str">
        <f>IF(OR(AND(J576="N",OR(I576&lt;R$2308,AND(I576&gt;R$2306, I576&lt;R$2305))), AND(J576="X", OR(I576&lt;R$2314, AND(I576&lt;R$2311,I576&gt;R$2312)))),"no","yes")</f>
        <v>no</v>
      </c>
      <c r="O577" s="146">
        <f t="shared" si="102"/>
        <v>1.0239951092769761E-3</v>
      </c>
      <c r="P577" s="146">
        <f t="shared" si="103"/>
        <v>-1.0239951092769761E-3</v>
      </c>
      <c r="Q577" s="86">
        <f t="shared" si="112"/>
        <v>8.9999999999999993E-3</v>
      </c>
      <c r="R577" s="39">
        <f>(SUM(C558:C576)+Q577*SUM(C558:C576))/(19-Q577)*(1-J$2305)</f>
        <v>3244.2078247590962</v>
      </c>
      <c r="S577" s="39">
        <f>(SUM(C558:C576)+Q577*SUM(C558:C576))/(19-Q577)*(1+J$2305)</f>
        <v>3244.2078247590962</v>
      </c>
      <c r="T577" s="17">
        <f>IF(AND(K577="no",R577&lt;E577, R577&gt;F577,J$2308="yes"),MAX(R577*(1-J$2306),F577)/D577-1,IF(AND(K577="yes",S577&gt;F577, S577&lt;E577,J$2307="yes"),1-MIN(S577*(1+J$2306),E577)/D577,0))</f>
        <v>0</v>
      </c>
      <c r="U577" s="6">
        <f t="shared" si="113"/>
        <v>0</v>
      </c>
      <c r="V577" s="66">
        <f t="shared" si="114"/>
        <v>1.8969054005930797</v>
      </c>
      <c r="W577" s="6">
        <f t="shared" si="115"/>
        <v>1.0239951092769761E-3</v>
      </c>
      <c r="X577" s="17">
        <f>V577/MAX(V$240:V577)-1</f>
        <v>-3.6988487567786832E-2</v>
      </c>
      <c r="Z577" s="66">
        <f t="shared" si="116"/>
        <v>4.8314637427865135</v>
      </c>
      <c r="AA577" s="6">
        <f t="shared" si="117"/>
        <v>1.0239951092769761E-3</v>
      </c>
      <c r="AB577" s="17">
        <f>Z577/MAX(Z$240:Z577)-1</f>
        <v>-5.4757468046407798E-2</v>
      </c>
    </row>
    <row r="578" spans="1:29" x14ac:dyDescent="0.25">
      <c r="A578" s="18" t="s">
        <v>249</v>
      </c>
      <c r="B578" s="72">
        <v>39960</v>
      </c>
      <c r="C578" s="23">
        <v>3276.75</v>
      </c>
      <c r="D578" s="23">
        <v>3274.85</v>
      </c>
      <c r="E578" s="23">
        <v>3300.22</v>
      </c>
      <c r="F578" s="23">
        <v>3241.22</v>
      </c>
      <c r="G578" s="20">
        <f t="shared" si="108"/>
        <v>3232.6424999999999</v>
      </c>
      <c r="H578" s="20">
        <f t="shared" si="118"/>
        <v>2988.0684999999999</v>
      </c>
      <c r="I578" s="112">
        <f t="shared" si="109"/>
        <v>1.3644410107211069E-2</v>
      </c>
      <c r="J578" s="38" t="str">
        <f t="shared" si="119"/>
        <v>N</v>
      </c>
      <c r="K578" s="17" t="str">
        <f>IF(OR(AND(J577="N",OR(I577&lt;R$2308,AND(I577&gt;R$2306, I577&lt;R$2305))), AND(J577="X", OR(I577&lt;R$2314, AND(I577&lt;R$2311,I577&gt;R$2312)))),"no","yes")</f>
        <v>no</v>
      </c>
      <c r="O578" s="146">
        <f t="shared" si="102"/>
        <v>5.8017924485098682E-4</v>
      </c>
      <c r="P578" s="146">
        <f t="shared" si="103"/>
        <v>-5.8017924485098682E-4</v>
      </c>
      <c r="Q578" s="86">
        <f t="shared" si="112"/>
        <v>8.9999999999999993E-3</v>
      </c>
      <c r="R578" s="39">
        <f>(SUM(C559:C577)+Q578*SUM(C559:C577))/(19-Q578)*(1-J$2305)</f>
        <v>3260.9385972302666</v>
      </c>
      <c r="S578" s="39">
        <f>(SUM(C559:C577)+Q578*SUM(C559:C577))/(19-Q578)*(1+J$2305)</f>
        <v>3260.9385972302666</v>
      </c>
      <c r="T578" s="17">
        <f>IF(AND(K578="no",R578&lt;E578, R578&gt;F578,J$2308="yes"),MAX(R578*(1-J$2306),F578)/D578-1,IF(AND(K578="yes",S578&gt;F578, S578&lt;E578,J$2307="yes"),1-MIN(S578*(1+J$2306),E578)/D578,0))</f>
        <v>-4.2479511335582476E-3</v>
      </c>
      <c r="U578" s="6">
        <f t="shared" si="113"/>
        <v>-4.8281303784092344E-3</v>
      </c>
      <c r="V578" s="66">
        <f t="shared" si="114"/>
        <v>1.8888474391463774</v>
      </c>
      <c r="W578" s="6">
        <f t="shared" si="115"/>
        <v>-4.2479511335582476E-3</v>
      </c>
      <c r="X578" s="17">
        <f>V578/MAX(V$240:V578)-1</f>
        <v>-4.1079313413652896E-2</v>
      </c>
      <c r="Z578" s="66">
        <f t="shared" si="116"/>
        <v>4.8109399209035981</v>
      </c>
      <c r="AA578" s="6">
        <f t="shared" si="117"/>
        <v>-4.2479511335582476E-3</v>
      </c>
      <c r="AB578" s="17">
        <f>Z578/MAX(Z$240:Z578)-1</f>
        <v>-5.8772812131507535E-2</v>
      </c>
    </row>
    <row r="579" spans="1:29" x14ac:dyDescent="0.25">
      <c r="A579" s="18" t="s">
        <v>249</v>
      </c>
      <c r="B579" s="72">
        <v>39965</v>
      </c>
      <c r="C579" s="23">
        <v>3332.34</v>
      </c>
      <c r="D579" s="23">
        <v>3276.75</v>
      </c>
      <c r="E579" s="23">
        <v>3335.07</v>
      </c>
      <c r="F579" s="23">
        <v>3296.12</v>
      </c>
      <c r="G579" s="20">
        <f t="shared" si="108"/>
        <v>3247.2575000000006</v>
      </c>
      <c r="H579" s="20">
        <f t="shared" si="118"/>
        <v>3001.9436666666666</v>
      </c>
      <c r="I579" s="112">
        <f t="shared" si="109"/>
        <v>2.6201340669780526E-2</v>
      </c>
      <c r="J579" s="38" t="str">
        <f t="shared" si="119"/>
        <v>N</v>
      </c>
      <c r="K579" s="17" t="str">
        <f>IF(OR(AND(J578="N",OR(I578&lt;R$2308,AND(I578&gt;R$2306, I578&lt;R$2305))), AND(J578="X", OR(I578&lt;R$2314, AND(I578&lt;R$2311,I578&gt;R$2312)))),"no","yes")</f>
        <v>no</v>
      </c>
      <c r="O579" s="146">
        <f t="shared" si="102"/>
        <v>1.6964980544747155E-2</v>
      </c>
      <c r="P579" s="146">
        <f t="shared" si="103"/>
        <v>-1.6964980544747155E-2</v>
      </c>
      <c r="Q579" s="86">
        <f t="shared" si="112"/>
        <v>8.9999999999999993E-3</v>
      </c>
      <c r="R579" s="39">
        <f>(SUM(C560:C578)+Q579*SUM(C560:C578))/(19-Q579)*(1-J$2305)</f>
        <v>3273.5151013638042</v>
      </c>
      <c r="S579" s="39">
        <f>(SUM(C560:C578)+Q579*SUM(C560:C578))/(19-Q579)*(1+J$2305)</f>
        <v>3273.5151013638042</v>
      </c>
      <c r="T579" s="17">
        <f>IF(AND(K579="no",R579&lt;E579, R579&gt;F579,J$2308="yes"),MAX(R579*(1-J$2306),F579)/D579-1,IF(AND(K579="yes",S579&gt;F579, S579&lt;E579,J$2307="yes"),1-MIN(S579*(1+J$2306),E579)/D579,0))</f>
        <v>0</v>
      </c>
      <c r="U579" s="6">
        <f t="shared" si="113"/>
        <v>0</v>
      </c>
      <c r="V579" s="66">
        <f t="shared" si="114"/>
        <v>1.9208916992034912</v>
      </c>
      <c r="W579" s="6">
        <f t="shared" si="115"/>
        <v>1.6964980544747155E-2</v>
      </c>
      <c r="X579" s="17">
        <f>V579/MAX(V$240:V579)-1</f>
        <v>-2.4811242621759932E-2</v>
      </c>
      <c r="Z579" s="66">
        <f t="shared" si="116"/>
        <v>4.8925574230636748</v>
      </c>
      <c r="AA579" s="6">
        <f t="shared" si="117"/>
        <v>1.6964980544747155E-2</v>
      </c>
      <c r="AB579" s="17">
        <f>Z579/MAX(Z$240:Z579)-1</f>
        <v>-4.2804911201131501E-2</v>
      </c>
    </row>
    <row r="580" spans="1:29" x14ac:dyDescent="0.25">
      <c r="A580" s="18" t="s">
        <v>249</v>
      </c>
      <c r="B580" s="72">
        <v>39966</v>
      </c>
      <c r="C580" s="23">
        <v>3353.92</v>
      </c>
      <c r="D580" s="23">
        <v>3332.34</v>
      </c>
      <c r="E580" s="23">
        <v>3366.74</v>
      </c>
      <c r="F580" s="23">
        <v>3333.46</v>
      </c>
      <c r="G580" s="20">
        <f t="shared" si="108"/>
        <v>3260.6425000000004</v>
      </c>
      <c r="H580" s="20">
        <f t="shared" si="118"/>
        <v>3013.6521666666672</v>
      </c>
      <c r="I580" s="112">
        <f t="shared" si="109"/>
        <v>2.8607092007173263E-2</v>
      </c>
      <c r="J580" s="38" t="str">
        <f t="shared" si="119"/>
        <v>N</v>
      </c>
      <c r="K580" s="17" t="str">
        <f>IF(OR(AND(J579="N",OR(I579&lt;R$2308,AND(I579&gt;R$2306, I579&lt;R$2305))), AND(J579="X", OR(I579&lt;R$2314, AND(I579&lt;R$2311,I579&gt;R$2312)))),"no","yes")</f>
        <v>no</v>
      </c>
      <c r="O580" s="146">
        <f t="shared" ref="O580:O643" si="120">IF(AND(L580&gt;0,L579&gt;0),L580/L579-1,IF(AND(M580&gt;0,N580&gt;0),M580/N580-1,C580/C579-1))</f>
        <v>6.4759298270884447E-3</v>
      </c>
      <c r="P580" s="146">
        <f t="shared" ref="P580:P643" si="121">IF(AND(M580&gt;0,N580&gt;0),1-M580/N580,1-C580/C579)</f>
        <v>-6.4759298270884447E-3</v>
      </c>
      <c r="Q580" s="86">
        <f t="shared" si="112"/>
        <v>8.9999999999999993E-3</v>
      </c>
      <c r="R580" s="39">
        <f>(SUM(C561:C579)+Q580*SUM(C561:C579))/(19-Q580)*(1-J$2305)</f>
        <v>3286.5915628455587</v>
      </c>
      <c r="S580" s="39">
        <f>(SUM(C561:C579)+Q580*SUM(C561:C579))/(19-Q580)*(1+J$2305)</f>
        <v>3286.5915628455587</v>
      </c>
      <c r="T580" s="17">
        <f>IF(AND(K580="no",R580&lt;E580, R580&gt;F580,J$2308="yes"),MAX(R580*(1-J$2306),F580)/D580-1,IF(AND(K580="yes",S580&gt;F580, S580&lt;E580,J$2307="yes"),1-MIN(S580*(1+J$2306),E580)/D580,0))</f>
        <v>0</v>
      </c>
      <c r="U580" s="6">
        <f t="shared" si="113"/>
        <v>0</v>
      </c>
      <c r="V580" s="66">
        <f t="shared" si="114"/>
        <v>1.9333312590529697</v>
      </c>
      <c r="W580" s="6">
        <f t="shared" si="115"/>
        <v>6.4759298270884447E-3</v>
      </c>
      <c r="X580" s="17">
        <f>V580/MAX(V$240:V580)-1</f>
        <v>-1.8495988660812923E-2</v>
      </c>
      <c r="Y580" s="6">
        <f t="shared" ref="Y580" si="122">V580/V560-1</f>
        <v>4.5822530975591302E-2</v>
      </c>
      <c r="Z580" s="66">
        <f t="shared" si="116"/>
        <v>4.9242412816104357</v>
      </c>
      <c r="AA580" s="6">
        <f t="shared" si="117"/>
        <v>6.4759298270884447E-3</v>
      </c>
      <c r="AB580" s="17">
        <f>Z580/MAX(Z$240:Z580)-1</f>
        <v>-3.6606182975236323E-2</v>
      </c>
      <c r="AC580" s="6">
        <f t="shared" ref="AC580" si="123">Z580/Z560-1</f>
        <v>3.8963789864540521E-2</v>
      </c>
    </row>
    <row r="581" spans="1:29" x14ac:dyDescent="0.25">
      <c r="A581" s="18" t="s">
        <v>249</v>
      </c>
      <c r="B581" s="72">
        <v>39967</v>
      </c>
      <c r="C581" s="23">
        <v>3380.19</v>
      </c>
      <c r="D581" s="23">
        <v>3353.92</v>
      </c>
      <c r="E581" s="23">
        <v>3380.36</v>
      </c>
      <c r="F581" s="23">
        <v>3346.97</v>
      </c>
      <c r="G581" s="20">
        <f t="shared" si="108"/>
        <v>3270.1395000000002</v>
      </c>
      <c r="H581" s="20">
        <f t="shared" si="118"/>
        <v>3025.4625000000001</v>
      </c>
      <c r="I581" s="112">
        <f t="shared" si="109"/>
        <v>3.3653151493995948E-2</v>
      </c>
      <c r="J581" s="38" t="str">
        <f t="shared" si="119"/>
        <v>N</v>
      </c>
      <c r="K581" s="17" t="str">
        <f>IF(OR(AND(J580="N",OR(I580&lt;R$2308,AND(I580&gt;R$2306, I580&lt;R$2305))), AND(J580="X", OR(I580&lt;R$2314, AND(I580&lt;R$2311,I580&gt;R$2312)))),"no","yes")</f>
        <v>no</v>
      </c>
      <c r="O581" s="146">
        <f t="shared" si="120"/>
        <v>7.8326257036542835E-3</v>
      </c>
      <c r="P581" s="146">
        <f t="shared" si="121"/>
        <v>-7.8326257036542835E-3</v>
      </c>
      <c r="Q581" s="86">
        <f t="shared" si="112"/>
        <v>8.9999999999999993E-3</v>
      </c>
      <c r="R581" s="39">
        <f>(SUM(C562:C580)+Q581*SUM(C562:C580))/(19-Q581)*(1-J$2305)</f>
        <v>3295.2874203570113</v>
      </c>
      <c r="S581" s="39">
        <f>(SUM(C562:C580)+Q581*SUM(C562:C580))/(19-Q581)*(1+J$2305)</f>
        <v>3295.2874203570113</v>
      </c>
      <c r="T581" s="17">
        <f>IF(AND(K581="no",R581&lt;E581, R581&gt;F581,J$2308="yes"),MAX(R581*(1-J$2306),F581)/D581-1,IF(AND(K581="yes",S581&gt;F581, S581&lt;E581,J$2307="yes"),1-MIN(S581*(1+J$2306),E581)/D581,0))</f>
        <v>0</v>
      </c>
      <c r="U581" s="6">
        <f t="shared" si="113"/>
        <v>0</v>
      </c>
      <c r="V581" s="66">
        <f t="shared" si="114"/>
        <v>1.9484743191663063</v>
      </c>
      <c r="W581" s="6">
        <f t="shared" si="115"/>
        <v>7.8326257036542835E-3</v>
      </c>
      <c r="X581" s="17">
        <f>V581/MAX(V$240:V581)-1</f>
        <v>-1.0808235113357822E-2</v>
      </c>
      <c r="Z581" s="66">
        <f t="shared" si="116"/>
        <v>4.9628110204437732</v>
      </c>
      <c r="AA581" s="6">
        <f t="shared" si="117"/>
        <v>7.8326257036542835E-3</v>
      </c>
      <c r="AB581" s="17">
        <f>Z581/MAX(Z$240:Z581)-1</f>
        <v>-2.9060279801266575E-2</v>
      </c>
    </row>
    <row r="582" spans="1:29" x14ac:dyDescent="0.25">
      <c r="A582" s="18" t="s">
        <v>249</v>
      </c>
      <c r="B582" s="72">
        <v>39968</v>
      </c>
      <c r="C582" s="23">
        <v>3375.87</v>
      </c>
      <c r="D582" s="23">
        <v>3380.19</v>
      </c>
      <c r="E582" s="23">
        <v>3384.36</v>
      </c>
      <c r="F582" s="23">
        <v>3321.27</v>
      </c>
      <c r="G582" s="20">
        <f t="shared" si="108"/>
        <v>3277.9019999999996</v>
      </c>
      <c r="H582" s="20">
        <f t="shared" si="118"/>
        <v>3037.5025000000001</v>
      </c>
      <c r="I582" s="112">
        <f t="shared" si="109"/>
        <v>2.9887409690710909E-2</v>
      </c>
      <c r="J582" s="38" t="str">
        <f t="shared" si="119"/>
        <v>N</v>
      </c>
      <c r="K582" s="17" t="str">
        <f>IF(OR(AND(J581="N",OR(I581&lt;R$2308,AND(I581&gt;R$2306, I581&lt;R$2305))), AND(J581="X", OR(I581&lt;R$2314, AND(I581&lt;R$2311,I581&gt;R$2312)))),"no","yes")</f>
        <v>no</v>
      </c>
      <c r="O582" s="146">
        <f t="shared" si="120"/>
        <v>-1.2780346666904085E-3</v>
      </c>
      <c r="P582" s="146">
        <f t="shared" si="121"/>
        <v>1.2780346666904085E-3</v>
      </c>
      <c r="Q582" s="86">
        <f t="shared" si="112"/>
        <v>8.9999999999999993E-3</v>
      </c>
      <c r="R582" s="39">
        <f>(SUM(C563:C581)+Q582*SUM(C563:C581))/(19-Q582)*(1-J$2305)</f>
        <v>3303.7654431046285</v>
      </c>
      <c r="S582" s="39">
        <f>(SUM(C563:C581)+Q582*SUM(C563:C581))/(19-Q582)*(1+J$2305)</f>
        <v>3303.7654431046285</v>
      </c>
      <c r="T582" s="17">
        <f>IF(AND(K582="no",R582&lt;E582, R582&gt;F582,J$2308="yes"),MAX(R582*(1-J$2306),F582)/D582-1,IF(AND(K582="yes",S582&gt;F582, S582&lt;E582,J$2307="yes"),1-MIN(S582*(1+J$2306),E582)/D582,0))</f>
        <v>0</v>
      </c>
      <c r="U582" s="6">
        <f t="shared" si="113"/>
        <v>0</v>
      </c>
      <c r="V582" s="66">
        <f t="shared" si="114"/>
        <v>1.9459841014392558</v>
      </c>
      <c r="W582" s="6">
        <f t="shared" si="115"/>
        <v>-1.2780346666904085E-3</v>
      </c>
      <c r="X582" s="17">
        <f>V582/MAX(V$240:V582)-1</f>
        <v>-1.2072456480887617E-2</v>
      </c>
      <c r="Z582" s="66">
        <f t="shared" si="116"/>
        <v>4.9564683759154127</v>
      </c>
      <c r="AA582" s="6">
        <f t="shared" si="117"/>
        <v>-1.2780346666904085E-3</v>
      </c>
      <c r="AB582" s="17">
        <f>Z582/MAX(Z$240:Z582)-1</f>
        <v>-3.030117442294733E-2</v>
      </c>
    </row>
    <row r="583" spans="1:29" x14ac:dyDescent="0.25">
      <c r="A583" s="18" t="s">
        <v>249</v>
      </c>
      <c r="B583" s="72">
        <v>39969</v>
      </c>
      <c r="C583" s="23">
        <v>3355.78</v>
      </c>
      <c r="D583" s="23">
        <v>3375.87</v>
      </c>
      <c r="E583" s="23">
        <v>3393.08</v>
      </c>
      <c r="F583" s="23">
        <v>3352.63</v>
      </c>
      <c r="G583" s="20">
        <f t="shared" si="108"/>
        <v>3282.4620000000004</v>
      </c>
      <c r="H583" s="20">
        <f t="shared" si="118"/>
        <v>3051.1653333333329</v>
      </c>
      <c r="I583" s="112">
        <f t="shared" si="109"/>
        <v>2.2336282948591579E-2</v>
      </c>
      <c r="J583" s="38" t="str">
        <f t="shared" si="119"/>
        <v>N</v>
      </c>
      <c r="K583" s="17" t="str">
        <f>IF(OR(AND(J582="N",OR(I582&lt;R$2308,AND(I582&gt;R$2306, I582&lt;R$2305))), AND(J582="X", OR(I582&lt;R$2314, AND(I582&lt;R$2311,I582&gt;R$2312)))),"no","yes")</f>
        <v>no</v>
      </c>
      <c r="O583" s="146">
        <f t="shared" si="120"/>
        <v>-5.9510585419461082E-3</v>
      </c>
      <c r="P583" s="146">
        <f t="shared" si="121"/>
        <v>5.9510585419461082E-3</v>
      </c>
      <c r="Q583" s="86">
        <f t="shared" si="112"/>
        <v>8.9999999999999993E-3</v>
      </c>
      <c r="R583" s="39">
        <f>(SUM(C564:C582)+Q583*SUM(C564:C582))/(19-Q583)*(1-J$2305)</f>
        <v>3309.6783286820073</v>
      </c>
      <c r="S583" s="39">
        <f>(SUM(C564:C582)+Q583*SUM(C564:C582))/(19-Q583)*(1+J$2305)</f>
        <v>3309.6783286820073</v>
      </c>
      <c r="T583" s="17">
        <f>IF(AND(K583="no",R583&lt;E583, R583&gt;F583,J$2308="yes"),MAX(R583*(1-J$2306),F583)/D583-1,IF(AND(K583="yes",S583&gt;F583, S583&lt;E583,J$2307="yes"),1-MIN(S583*(1+J$2306),E583)/D583,0))</f>
        <v>0</v>
      </c>
      <c r="U583" s="6">
        <f t="shared" si="113"/>
        <v>0</v>
      </c>
      <c r="V583" s="66">
        <f t="shared" si="114"/>
        <v>1.9344034361298945</v>
      </c>
      <c r="W583" s="6">
        <f t="shared" si="115"/>
        <v>-5.9510585419461082E-3</v>
      </c>
      <c r="X583" s="17">
        <f>V583/MAX(V$240:V583)-1</f>
        <v>-1.795167112757079E-2</v>
      </c>
      <c r="Z583" s="66">
        <f t="shared" si="116"/>
        <v>4.9269721424490358</v>
      </c>
      <c r="AA583" s="6">
        <f t="shared" si="117"/>
        <v>-5.9510585419459971E-3</v>
      </c>
      <c r="AB583" s="17">
        <f>Z583/MAX(Z$240:Z583)-1</f>
        <v>-3.6071908902012617E-2</v>
      </c>
    </row>
    <row r="584" spans="1:29" x14ac:dyDescent="0.25">
      <c r="A584" s="18" t="s">
        <v>249</v>
      </c>
      <c r="B584" s="72">
        <v>39972</v>
      </c>
      <c r="C584" s="23">
        <v>3350.24</v>
      </c>
      <c r="D584" s="23">
        <v>3355.78</v>
      </c>
      <c r="E584" s="23">
        <v>3380.71</v>
      </c>
      <c r="F584" s="23">
        <v>3321.76</v>
      </c>
      <c r="G584" s="20">
        <f t="shared" si="108"/>
        <v>3287.8425000000002</v>
      </c>
      <c r="H584" s="20">
        <f t="shared" si="118"/>
        <v>3063.6456666666663</v>
      </c>
      <c r="I584" s="112">
        <f t="shared" si="109"/>
        <v>1.8978250935073548E-2</v>
      </c>
      <c r="J584" s="38" t="str">
        <f t="shared" si="119"/>
        <v>N</v>
      </c>
      <c r="K584" s="17" t="str">
        <f>IF(OR(AND(J583="N",OR(I583&lt;R$2308,AND(I583&gt;R$2306, I583&lt;R$2305))), AND(J583="X", OR(I583&lt;R$2314, AND(I583&lt;R$2311,I583&gt;R$2312)))),"no","yes")</f>
        <v>no</v>
      </c>
      <c r="O584" s="146">
        <f t="shared" si="120"/>
        <v>-1.6508829541865833E-3</v>
      </c>
      <c r="P584" s="146">
        <f t="shared" si="121"/>
        <v>1.6508829541865833E-3</v>
      </c>
      <c r="Q584" s="86">
        <f t="shared" si="112"/>
        <v>8.9999999999999993E-3</v>
      </c>
      <c r="R584" s="39">
        <f>(SUM(C565:C583)+Q584*SUM(C565:C583))/(19-Q584)*(1-J$2305)</f>
        <v>3315.6900368595652</v>
      </c>
      <c r="S584" s="39">
        <f>(SUM(C565:C583)+Q584*SUM(C565:C583))/(19-Q584)*(1+J$2305)</f>
        <v>3315.6900368595652</v>
      </c>
      <c r="T584" s="17">
        <f>IF(AND(K584="no",R584&lt;E584, R584&gt;F584,J$2308="yes"),MAX(R584*(1-J$2306),F584)/D584-1,IF(AND(K584="yes",S584&gt;F584, S584&lt;E584,J$2307="yes"),1-MIN(S584*(1+J$2306),E584)/D584,0))</f>
        <v>0</v>
      </c>
      <c r="U584" s="6">
        <f t="shared" si="113"/>
        <v>0</v>
      </c>
      <c r="V584" s="66">
        <f t="shared" si="114"/>
        <v>1.9312099624706678</v>
      </c>
      <c r="W584" s="6">
        <f t="shared" si="115"/>
        <v>-1.6508829541865833E-3</v>
      </c>
      <c r="X584" s="17">
        <f>V584/MAX(V$240:V584)-1</f>
        <v>-1.9572917973893711E-2</v>
      </c>
      <c r="Z584" s="66">
        <f t="shared" si="116"/>
        <v>4.9188382881233146</v>
      </c>
      <c r="AA584" s="6">
        <f t="shared" si="117"/>
        <v>-1.6508829541865833E-3</v>
      </c>
      <c r="AB584" s="17">
        <f>Z584/MAX(Z$240:Z584)-1</f>
        <v>-3.7663241356667876E-2</v>
      </c>
    </row>
    <row r="585" spans="1:29" x14ac:dyDescent="0.25">
      <c r="A585" s="18" t="s">
        <v>249</v>
      </c>
      <c r="B585" s="72">
        <v>39973</v>
      </c>
      <c r="C585" s="23">
        <v>3366.91</v>
      </c>
      <c r="D585" s="23">
        <v>3350.24</v>
      </c>
      <c r="E585" s="23">
        <v>3366.91</v>
      </c>
      <c r="F585" s="23">
        <v>3282</v>
      </c>
      <c r="G585" s="20">
        <f t="shared" si="108"/>
        <v>3293.3085000000001</v>
      </c>
      <c r="H585" s="20">
        <f t="shared" si="118"/>
        <v>3076.6379999999999</v>
      </c>
      <c r="I585" s="112">
        <f t="shared" si="109"/>
        <v>2.2348802124064537E-2</v>
      </c>
      <c r="J585" s="38" t="str">
        <f t="shared" si="119"/>
        <v>N</v>
      </c>
      <c r="K585" s="17" t="str">
        <f>IF(OR(AND(J584="N",OR(I584&lt;R$2308,AND(I584&gt;R$2306, I584&lt;R$2305))), AND(J584="X", OR(I584&lt;R$2314, AND(I584&lt;R$2311,I584&gt;R$2312)))),"no","yes")</f>
        <v>no</v>
      </c>
      <c r="O585" s="146">
        <f t="shared" si="120"/>
        <v>4.9757629304170159E-3</v>
      </c>
      <c r="P585" s="146">
        <f t="shared" si="121"/>
        <v>-4.9757629304170159E-3</v>
      </c>
      <c r="Q585" s="86">
        <f t="shared" si="112"/>
        <v>8.9999999999999993E-3</v>
      </c>
      <c r="R585" s="39">
        <f>(SUM(C566:C584)+Q585*SUM(C566:C584))/(19-Q585)*(1-J$2305)</f>
        <v>3320.6125712179451</v>
      </c>
      <c r="S585" s="39">
        <f>(SUM(C566:C584)+Q585*SUM(C566:C584))/(19-Q585)*(1+J$2305)</f>
        <v>3320.6125712179451</v>
      </c>
      <c r="T585" s="17">
        <f>IF(AND(K585="no",R585&lt;E585, R585&gt;F585,J$2308="yes"),MAX(R585*(1-J$2306),F585)/D585-1,IF(AND(K585="yes",S585&gt;F585, S585&lt;E585,J$2307="yes"),1-MIN(S585*(1+J$2306),E585)/D585,0))</f>
        <v>-8.8433750364316221E-3</v>
      </c>
      <c r="U585" s="6">
        <f t="shared" si="113"/>
        <v>-1.3819137966848638E-2</v>
      </c>
      <c r="V585" s="66">
        <f t="shared" si="114"/>
        <v>1.9141315484984467</v>
      </c>
      <c r="W585" s="6">
        <f t="shared" si="115"/>
        <v>-8.8433750364316221E-3</v>
      </c>
      <c r="X585" s="17">
        <f>V585/MAX(V$240:V585)-1</f>
        <v>-2.8243202356124764E-2</v>
      </c>
      <c r="Z585" s="66">
        <f t="shared" si="116"/>
        <v>4.8753391563978807</v>
      </c>
      <c r="AA585" s="6">
        <f t="shared" si="117"/>
        <v>-8.8433750364316221E-3</v>
      </c>
      <c r="AB585" s="17">
        <f>Z585/MAX(Z$240:Z585)-1</f>
        <v>-4.6173546224694939E-2</v>
      </c>
    </row>
    <row r="586" spans="1:29" x14ac:dyDescent="0.25">
      <c r="A586" s="18" t="s">
        <v>249</v>
      </c>
      <c r="B586" s="72">
        <v>39974</v>
      </c>
      <c r="C586" s="23">
        <v>3403.21</v>
      </c>
      <c r="D586" s="23">
        <v>3366.91</v>
      </c>
      <c r="E586" s="23">
        <v>3403.28</v>
      </c>
      <c r="F586" s="23">
        <v>3363.88</v>
      </c>
      <c r="G586" s="20">
        <f t="shared" si="108"/>
        <v>3306.7405000000008</v>
      </c>
      <c r="H586" s="20">
        <f t="shared" si="118"/>
        <v>3090.0709999999995</v>
      </c>
      <c r="I586" s="112">
        <f t="shared" si="109"/>
        <v>2.9173592545287175E-2</v>
      </c>
      <c r="J586" s="38" t="str">
        <f t="shared" si="119"/>
        <v>N</v>
      </c>
      <c r="K586" s="17" t="str">
        <f>IF(OR(AND(J585="N",OR(I585&lt;R$2308,AND(I585&gt;R$2306, I585&lt;R$2305))), AND(J585="X", OR(I585&lt;R$2314, AND(I585&lt;R$2311,I585&gt;R$2312)))),"no","yes")</f>
        <v>no</v>
      </c>
      <c r="O586" s="146">
        <f t="shared" si="120"/>
        <v>1.0781398968193523E-2</v>
      </c>
      <c r="P586" s="146">
        <f t="shared" si="121"/>
        <v>-1.0781398968193523E-2</v>
      </c>
      <c r="Q586" s="86">
        <f t="shared" si="112"/>
        <v>8.9999999999999993E-3</v>
      </c>
      <c r="R586" s="39">
        <f>(SUM(C567:C585)+Q586*SUM(C567:C585))/(19-Q586)*(1-J$2305)</f>
        <v>3332.956895371492</v>
      </c>
      <c r="S586" s="39">
        <f>(SUM(C567:C585)+Q586*SUM(C567:C585))/(19-Q586)*(1+J$2305)</f>
        <v>3332.956895371492</v>
      </c>
      <c r="T586" s="17">
        <f>IF(AND(K586="no",R586&lt;E586, R586&gt;F586,J$2308="yes"),MAX(R586*(1-J$2306),F586)/D586-1,IF(AND(K586="yes",S586&gt;F586, S586&lt;E586,J$2307="yes"),1-MIN(S586*(1+J$2306),E586)/D586,0))</f>
        <v>0</v>
      </c>
      <c r="U586" s="6">
        <f t="shared" si="113"/>
        <v>0</v>
      </c>
      <c r="V586" s="66">
        <f t="shared" si="114"/>
        <v>1.9347685644004144</v>
      </c>
      <c r="W586" s="6">
        <f t="shared" si="115"/>
        <v>1.0781398968193523E-2</v>
      </c>
      <c r="X586" s="17">
        <f>V586/MAX(V$240:V586)-1</f>
        <v>-1.776630462067208E-2</v>
      </c>
      <c r="Z586" s="66">
        <f t="shared" si="116"/>
        <v>4.9279021329482626</v>
      </c>
      <c r="AA586" s="6">
        <f t="shared" si="117"/>
        <v>1.0781398968193523E-2</v>
      </c>
      <c r="AB586" s="17">
        <f>Z586/MAX(Z$240:Z586)-1</f>
        <v>-3.588996268012612E-2</v>
      </c>
    </row>
    <row r="587" spans="1:29" x14ac:dyDescent="0.25">
      <c r="A587" s="18" t="s">
        <v>249</v>
      </c>
      <c r="B587" s="72">
        <v>39975</v>
      </c>
      <c r="C587" s="23">
        <v>3383</v>
      </c>
      <c r="D587" s="23">
        <v>3403.21</v>
      </c>
      <c r="E587" s="23">
        <v>3422.13</v>
      </c>
      <c r="F587" s="23">
        <v>3363.97</v>
      </c>
      <c r="G587" s="20">
        <f t="shared" si="108"/>
        <v>3315.2835000000005</v>
      </c>
      <c r="H587" s="20">
        <f t="shared" si="118"/>
        <v>3103.6271666666667</v>
      </c>
      <c r="I587" s="112">
        <f t="shared" si="109"/>
        <v>2.0425553350112979E-2</v>
      </c>
      <c r="J587" s="38" t="str">
        <f t="shared" si="119"/>
        <v>N</v>
      </c>
      <c r="K587" s="17" t="str">
        <f>IF(OR(AND(J586="N",OR(I586&lt;R$2308,AND(I586&gt;R$2306, I586&lt;R$2305))), AND(J586="X", OR(I586&lt;R$2314, AND(I586&lt;R$2311,I586&gt;R$2312)))),"no","yes")</f>
        <v>no</v>
      </c>
      <c r="O587" s="146">
        <f t="shared" si="120"/>
        <v>-5.9385109940320868E-3</v>
      </c>
      <c r="P587" s="146">
        <f t="shared" si="121"/>
        <v>5.9385109940320868E-3</v>
      </c>
      <c r="Q587" s="86">
        <f t="shared" si="112"/>
        <v>8.9999999999999993E-3</v>
      </c>
      <c r="R587" s="39">
        <f>(SUM(C568:C586)+Q587*SUM(C568:C586))/(19-Q587)*(1-J$2305)</f>
        <v>3343.1085266705286</v>
      </c>
      <c r="S587" s="39">
        <f>(SUM(C568:C586)+Q587*SUM(C568:C586))/(19-Q587)*(1+J$2305)</f>
        <v>3343.1085266705286</v>
      </c>
      <c r="T587" s="17">
        <f>IF(AND(K587="no",R587&lt;E587, R587&gt;F587,J$2308="yes"),MAX(R587*(1-J$2306),F587)/D587-1,IF(AND(K587="yes",S587&gt;F587, S587&lt;E587,J$2307="yes"),1-MIN(S587*(1+J$2306),E587)/D587,0))</f>
        <v>0</v>
      </c>
      <c r="U587" s="6">
        <f t="shared" si="113"/>
        <v>0</v>
      </c>
      <c r="V587" s="66">
        <f t="shared" si="114"/>
        <v>1.9232789200098148</v>
      </c>
      <c r="W587" s="6">
        <f t="shared" si="115"/>
        <v>-5.9385109940320868E-3</v>
      </c>
      <c r="X587" s="17">
        <f>V587/MAX(V$240:V587)-1</f>
        <v>-2.3599310219391101E-2</v>
      </c>
      <c r="Z587" s="66">
        <f t="shared" si="116"/>
        <v>4.8986377319542349</v>
      </c>
      <c r="AA587" s="6">
        <f t="shared" si="117"/>
        <v>-5.9385109940321978E-3</v>
      </c>
      <c r="AB587" s="17">
        <f>Z587/MAX(Z$240:Z587)-1</f>
        <v>-4.1615340736206874E-2</v>
      </c>
    </row>
    <row r="588" spans="1:29" x14ac:dyDescent="0.25">
      <c r="A588" s="18" t="s">
        <v>249</v>
      </c>
      <c r="B588" s="72">
        <v>39976</v>
      </c>
      <c r="C588" s="23">
        <v>3309.59</v>
      </c>
      <c r="D588" s="23">
        <v>3383</v>
      </c>
      <c r="E588" s="23">
        <v>3391.37</v>
      </c>
      <c r="F588" s="23">
        <v>3281.25</v>
      </c>
      <c r="G588" s="20">
        <f t="shared" si="108"/>
        <v>3319.0554999999999</v>
      </c>
      <c r="H588" s="20">
        <f t="shared" si="118"/>
        <v>3115.4026666666668</v>
      </c>
      <c r="I588" s="112">
        <f t="shared" si="109"/>
        <v>-2.8518655382532287E-3</v>
      </c>
      <c r="J588" s="38" t="str">
        <f t="shared" si="119"/>
        <v>N</v>
      </c>
      <c r="K588" s="17" t="str">
        <f>IF(OR(AND(J587="N",OR(I587&lt;R$2308,AND(I587&gt;R$2306, I587&lt;R$2305))), AND(J587="X", OR(I587&lt;R$2314, AND(I587&lt;R$2311,I587&gt;R$2312)))),"no","yes")</f>
        <v>no</v>
      </c>
      <c r="O588" s="146">
        <f t="shared" si="120"/>
        <v>-2.1699674844812278E-2</v>
      </c>
      <c r="P588" s="146">
        <f t="shared" si="121"/>
        <v>2.1699674844812278E-2</v>
      </c>
      <c r="Q588" s="86">
        <f t="shared" si="112"/>
        <v>8.9999999999999993E-3</v>
      </c>
      <c r="R588" s="39">
        <f>(SUM(C569:C587)+Q588*SUM(C569:C587))/(19-Q588)*(1-J$2305)</f>
        <v>3351.0169912063607</v>
      </c>
      <c r="S588" s="39">
        <f>(SUM(C569:C587)+Q588*SUM(C569:C587))/(19-Q588)*(1+J$2305)</f>
        <v>3351.0169912063607</v>
      </c>
      <c r="T588" s="17">
        <f>IF(AND(K588="no",R588&lt;E588, R588&gt;F588,J$2308="yes"),MAX(R588*(1-J$2306),F588)/D588-1,IF(AND(K588="yes",S588&gt;F588, S588&lt;E588,J$2307="yes"),1-MIN(S588*(1+J$2306),E588)/D588,0))</f>
        <v>-9.4540374796451276E-3</v>
      </c>
      <c r="U588" s="6">
        <f t="shared" si="113"/>
        <v>1.224563736516715E-2</v>
      </c>
      <c r="V588" s="66">
        <f t="shared" si="114"/>
        <v>1.9050961690162307</v>
      </c>
      <c r="W588" s="6">
        <f t="shared" si="115"/>
        <v>-9.4540374796451276E-3</v>
      </c>
      <c r="X588" s="17">
        <f>V588/MAX(V$240:V588)-1</f>
        <v>-3.2830238935728229E-2</v>
      </c>
      <c r="Y588" s="14"/>
      <c r="Z588" s="66">
        <f t="shared" si="116"/>
        <v>4.8523258272371361</v>
      </c>
      <c r="AA588" s="6">
        <f t="shared" si="117"/>
        <v>-9.4540374796450166E-3</v>
      </c>
      <c r="AB588" s="17">
        <f>Z588/MAX(Z$240:Z588)-1</f>
        <v>-5.0675945224803676E-2</v>
      </c>
      <c r="AC588" s="14"/>
    </row>
    <row r="589" spans="1:29" x14ac:dyDescent="0.25">
      <c r="A589" s="18" t="s">
        <v>249</v>
      </c>
      <c r="B589" s="72">
        <v>39979</v>
      </c>
      <c r="C589" s="23">
        <v>3356.71</v>
      </c>
      <c r="D589" s="23">
        <v>3309.59</v>
      </c>
      <c r="E589" s="23">
        <v>3356.71</v>
      </c>
      <c r="F589" s="23">
        <v>3296.58</v>
      </c>
      <c r="G589" s="20">
        <f t="shared" si="108"/>
        <v>3324.5630000000006</v>
      </c>
      <c r="H589" s="20">
        <f t="shared" si="118"/>
        <v>3126.3546666666662</v>
      </c>
      <c r="I589" s="112">
        <f t="shared" si="109"/>
        <v>9.669541530721304E-3</v>
      </c>
      <c r="J589" s="38" t="str">
        <f t="shared" si="119"/>
        <v>N</v>
      </c>
      <c r="K589" s="17" t="str">
        <f>IF(OR(AND(J588="N",OR(I588&lt;R$2308,AND(I588&gt;R$2306, I588&lt;R$2305))), AND(J588="X", OR(I588&lt;R$2314, AND(I588&lt;R$2311,I588&gt;R$2312)))),"no","yes")</f>
        <v>yes</v>
      </c>
      <c r="O589" s="146">
        <f t="shared" si="120"/>
        <v>1.4237413093464824E-2</v>
      </c>
      <c r="P589" s="146">
        <f t="shared" si="121"/>
        <v>-1.4237413093464824E-2</v>
      </c>
      <c r="Q589" s="86">
        <f t="shared" si="112"/>
        <v>8.9999999999999993E-3</v>
      </c>
      <c r="R589" s="39">
        <f>(SUM(C570:C588)+Q589*SUM(C570:C588))/(19-Q589)*(1-J$2305)</f>
        <v>3354.3658022221052</v>
      </c>
      <c r="S589" s="39">
        <f>(SUM(C570:C588)+Q589*SUM(C570:C588))/(19-Q589)*(1+J$2305)</f>
        <v>3354.3658022221052</v>
      </c>
      <c r="T589" s="17">
        <f>IF(AND(K589="no",R589&lt;E589, R589&gt;F589,J$2308="yes"),MAX(R589*(1-J$2306),F589)/D589-1,IF(AND(K589="yes",S589&gt;F589, S589&lt;E589,J$2307="yes"),1-MIN(S589*(1+J$2306),E589)/D589,0))</f>
        <v>-1.3529108506523446E-2</v>
      </c>
      <c r="U589" s="6">
        <f t="shared" si="113"/>
        <v>7.0830458694137732E-4</v>
      </c>
      <c r="V589" s="66">
        <f t="shared" si="114"/>
        <v>1.9050961690162307</v>
      </c>
      <c r="W589" s="6">
        <f t="shared" si="115"/>
        <v>0</v>
      </c>
      <c r="X589" s="17">
        <f>V589/MAX(V$240:V589)-1</f>
        <v>-3.2830238935728229E-2</v>
      </c>
      <c r="Z589" s="66">
        <f t="shared" si="116"/>
        <v>4.7866781846114383</v>
      </c>
      <c r="AA589" s="6">
        <f t="shared" si="117"/>
        <v>-1.3529108506523557E-2</v>
      </c>
      <c r="AB589" s="17">
        <f>Z589/MAX(Z$240:Z589)-1</f>
        <v>-6.351945336971021E-2</v>
      </c>
    </row>
    <row r="590" spans="1:29" x14ac:dyDescent="0.25">
      <c r="A590" s="18" t="s">
        <v>249</v>
      </c>
      <c r="B590" s="72">
        <v>39980</v>
      </c>
      <c r="C590" s="23">
        <v>3349.35</v>
      </c>
      <c r="D590" s="23">
        <v>3356.71</v>
      </c>
      <c r="E590" s="23">
        <v>3357.44</v>
      </c>
      <c r="F590" s="23">
        <v>3317.83</v>
      </c>
      <c r="G590" s="20">
        <f t="shared" si="108"/>
        <v>3328.4934999999996</v>
      </c>
      <c r="H590" s="20">
        <f t="shared" si="118"/>
        <v>3136.6013333333331</v>
      </c>
      <c r="I590" s="112">
        <f t="shared" si="109"/>
        <v>6.2660479883767106E-3</v>
      </c>
      <c r="J590" s="38" t="str">
        <f t="shared" si="119"/>
        <v>N</v>
      </c>
      <c r="K590" s="17" t="str">
        <f>IF(OR(AND(J589="N",OR(I589&lt;R$2308,AND(I589&gt;R$2306, I589&lt;R$2305))), AND(J589="X", OR(I589&lt;R$2314, AND(I589&lt;R$2311,I589&gt;R$2312)))),"no","yes")</f>
        <v>no</v>
      </c>
      <c r="O590" s="146">
        <f t="shared" si="120"/>
        <v>-2.1926231339615132E-3</v>
      </c>
      <c r="P590" s="146">
        <f t="shared" si="121"/>
        <v>2.1926231339615132E-3</v>
      </c>
      <c r="Q590" s="86">
        <f t="shared" si="112"/>
        <v>8.9999999999999993E-3</v>
      </c>
      <c r="R590" s="39">
        <f>(SUM(C571:C589)+Q590*SUM(C571:C589))/(19-Q590)*(1-J$2305)</f>
        <v>3358.9334253067241</v>
      </c>
      <c r="S590" s="39">
        <f>(SUM(C571:C589)+Q590*SUM(C571:C589))/(19-Q590)*(1+J$2305)</f>
        <v>3358.9334253067241</v>
      </c>
      <c r="T590" s="17">
        <f>IF(AND(K590="no",R590&lt;E590, R590&gt;F590,J$2308="yes"),MAX(R590*(1-J$2306),F590)/D590-1,IF(AND(K590="yes",S590&gt;F590, S590&lt;E590,J$2307="yes"),1-MIN(S590*(1+J$2306),E590)/D590,0))</f>
        <v>0</v>
      </c>
      <c r="U590" s="6">
        <f t="shared" si="113"/>
        <v>0</v>
      </c>
      <c r="V590" s="66">
        <f t="shared" si="114"/>
        <v>1.9009190110836243</v>
      </c>
      <c r="W590" s="6">
        <f t="shared" si="115"/>
        <v>-2.1926231339615132E-3</v>
      </c>
      <c r="X590" s="17">
        <f>V590/MAX(V$240:V590)-1</f>
        <v>-3.4950877728305851E-2</v>
      </c>
      <c r="Z590" s="66">
        <f t="shared" si="116"/>
        <v>4.7761828032890303</v>
      </c>
      <c r="AA590" s="6">
        <f t="shared" si="117"/>
        <v>-2.1926231339615132E-3</v>
      </c>
      <c r="AB590" s="17">
        <f>Z590/MAX(Z$240:Z590)-1</f>
        <v>-6.5572802280756681E-2</v>
      </c>
    </row>
    <row r="591" spans="1:29" x14ac:dyDescent="0.25">
      <c r="A591" s="18" t="s">
        <v>249</v>
      </c>
      <c r="B591" s="72">
        <v>39981</v>
      </c>
      <c r="C591" s="23">
        <v>3403.96</v>
      </c>
      <c r="D591" s="23">
        <v>3349.35</v>
      </c>
      <c r="E591" s="23">
        <v>3406.91</v>
      </c>
      <c r="F591" s="23">
        <v>3334.17</v>
      </c>
      <c r="G591" s="20">
        <f t="shared" si="108"/>
        <v>3333.9090000000006</v>
      </c>
      <c r="H591" s="20">
        <f t="shared" si="118"/>
        <v>3146.7146666666663</v>
      </c>
      <c r="I591" s="112">
        <f t="shared" si="109"/>
        <v>2.1011671284369093E-2</v>
      </c>
      <c r="J591" s="38" t="str">
        <f t="shared" si="119"/>
        <v>N</v>
      </c>
      <c r="K591" s="17" t="str">
        <f>IF(OR(AND(J590="N",OR(I590&lt;R$2308,AND(I590&gt;R$2306, I590&lt;R$2305))), AND(J590="X", OR(I590&lt;R$2314, AND(I590&lt;R$2311,I590&gt;R$2312)))),"no","yes")</f>
        <v>yes</v>
      </c>
      <c r="O591" s="146">
        <f t="shared" si="120"/>
        <v>1.6304656127308359E-2</v>
      </c>
      <c r="P591" s="146">
        <f t="shared" si="121"/>
        <v>-1.6304656127308359E-2</v>
      </c>
      <c r="Q591" s="86">
        <f t="shared" si="112"/>
        <v>8.9999999999999993E-3</v>
      </c>
      <c r="R591" s="39">
        <f>(SUM(C572:C590)+Q591*SUM(C572:C590))/(19-Q591)*(1-J$2305)</f>
        <v>3361.7865294086673</v>
      </c>
      <c r="S591" s="39">
        <f>(SUM(C572:C590)+Q591*SUM(C572:C590))/(19-Q591)*(1+J$2305)</f>
        <v>3361.7865294086673</v>
      </c>
      <c r="T591" s="17">
        <f>IF(AND(K591="no",R591&lt;E591, R591&gt;F591,J$2308="yes"),MAX(R591*(1-J$2306),F591)/D591-1,IF(AND(K591="yes",S591&gt;F591, S591&lt;E591,J$2307="yes"),1-MIN(S591*(1+J$2306),E591)/D591,0))</f>
        <v>-3.7131172940025881E-3</v>
      </c>
      <c r="U591" s="6">
        <f t="shared" si="113"/>
        <v>1.2591538833305771E-2</v>
      </c>
      <c r="V591" s="66">
        <f t="shared" si="114"/>
        <v>1.9009190110836243</v>
      </c>
      <c r="W591" s="6">
        <f t="shared" si="115"/>
        <v>0</v>
      </c>
      <c r="X591" s="17">
        <f>V591/MAX(V$240:V591)-1</f>
        <v>-3.4950877728305851E-2</v>
      </c>
      <c r="Z591" s="66">
        <f t="shared" si="116"/>
        <v>4.7584482763228202</v>
      </c>
      <c r="AA591" s="6">
        <f t="shared" si="117"/>
        <v>-3.7131172940025881E-3</v>
      </c>
      <c r="AB591" s="17">
        <f>Z591/MAX(Z$240:Z591)-1</f>
        <v>-6.9042440068594391E-2</v>
      </c>
    </row>
    <row r="592" spans="1:29" x14ac:dyDescent="0.25">
      <c r="A592" s="18" t="s">
        <v>249</v>
      </c>
      <c r="B592" s="72">
        <v>39982</v>
      </c>
      <c r="C592" s="23">
        <v>3431.28</v>
      </c>
      <c r="D592" s="23">
        <v>3403.96</v>
      </c>
      <c r="E592" s="23">
        <v>3432.09</v>
      </c>
      <c r="F592" s="23">
        <v>3406.33</v>
      </c>
      <c r="G592" s="20">
        <f t="shared" si="108"/>
        <v>3339.1965000000005</v>
      </c>
      <c r="H592" s="20">
        <f t="shared" si="118"/>
        <v>3157.500833333333</v>
      </c>
      <c r="I592" s="112">
        <f t="shared" si="109"/>
        <v>2.7576544237513323E-2</v>
      </c>
      <c r="J592" s="38" t="str">
        <f t="shared" si="119"/>
        <v>N</v>
      </c>
      <c r="K592" s="17" t="str">
        <f>IF(OR(AND(J591="N",OR(I591&lt;R$2308,AND(I591&gt;R$2306, I591&lt;R$2305))), AND(J591="X", OR(I591&lt;R$2314, AND(I591&lt;R$2311,I591&gt;R$2312)))),"no","yes")</f>
        <v>no</v>
      </c>
      <c r="O592" s="146">
        <f t="shared" si="120"/>
        <v>8.0259462508374124E-3</v>
      </c>
      <c r="P592" s="146">
        <f t="shared" si="121"/>
        <v>-8.0259462508374124E-3</v>
      </c>
      <c r="Q592" s="86">
        <f t="shared" si="112"/>
        <v>8.9999999999999993E-3</v>
      </c>
      <c r="R592" s="39">
        <f>(SUM(C573:C591)+Q592*SUM(C573:C591))/(19-Q592)*(1-J$2305)</f>
        <v>3365.95354904955</v>
      </c>
      <c r="S592" s="39">
        <f>(SUM(C573:C591)+Q592*SUM(C573:C591))/(19-Q592)*(1+J$2305)</f>
        <v>3365.95354904955</v>
      </c>
      <c r="T592" s="17">
        <f>IF(AND(K592="no",R592&lt;E592, R592&gt;F592,J$2308="yes"),MAX(R592*(1-J$2306),F592)/D592-1,IF(AND(K592="yes",S592&gt;F592, S592&lt;E592,J$2307="yes"),1-MIN(S592*(1+J$2306),E592)/D592,0))</f>
        <v>0</v>
      </c>
      <c r="U592" s="6">
        <f t="shared" si="113"/>
        <v>0</v>
      </c>
      <c r="V592" s="66">
        <f t="shared" si="114"/>
        <v>1.9161756848937765</v>
      </c>
      <c r="W592" s="6">
        <f t="shared" si="115"/>
        <v>8.0259462508374124E-3</v>
      </c>
      <c r="X592" s="17">
        <f>V592/MAX(V$240:V592)-1</f>
        <v>-2.7205445343535306E-2</v>
      </c>
      <c r="Z592" s="66">
        <f t="shared" si="116"/>
        <v>4.7966393264259768</v>
      </c>
      <c r="AA592" s="6">
        <f t="shared" si="117"/>
        <v>8.0259462508374124E-3</v>
      </c>
      <c r="AB592" s="17">
        <f>Z592/MAX(Z$240:Z592)-1</f>
        <v>-6.1570624730774237E-2</v>
      </c>
    </row>
    <row r="593" spans="1:29" x14ac:dyDescent="0.25">
      <c r="A593" s="18" t="s">
        <v>249</v>
      </c>
      <c r="B593" s="72">
        <v>39983</v>
      </c>
      <c r="C593" s="23">
        <v>3434.05</v>
      </c>
      <c r="D593" s="23">
        <v>3431.28</v>
      </c>
      <c r="E593" s="23">
        <v>3448.84</v>
      </c>
      <c r="F593" s="23">
        <v>3415.75</v>
      </c>
      <c r="G593" s="20">
        <f t="shared" si="108"/>
        <v>3345.5754999999999</v>
      </c>
      <c r="H593" s="20">
        <f t="shared" si="118"/>
        <v>3167.3369999999991</v>
      </c>
      <c r="I593" s="112">
        <f t="shared" si="109"/>
        <v>2.6445225940948003E-2</v>
      </c>
      <c r="J593" s="38" t="str">
        <f t="shared" si="119"/>
        <v>N</v>
      </c>
      <c r="K593" s="17" t="str">
        <f>IF(OR(AND(J592="N",OR(I592&lt;R$2308,AND(I592&gt;R$2306, I592&lt;R$2305))), AND(J592="X", OR(I592&lt;R$2314, AND(I592&lt;R$2311,I592&gt;R$2312)))),"no","yes")</f>
        <v>no</v>
      </c>
      <c r="O593" s="146">
        <f t="shared" si="120"/>
        <v>8.0727891632270676E-4</v>
      </c>
      <c r="P593" s="146">
        <f t="shared" si="121"/>
        <v>-8.0727891632270676E-4</v>
      </c>
      <c r="Q593" s="86">
        <f t="shared" si="112"/>
        <v>8.9999999999999993E-3</v>
      </c>
      <c r="R593" s="39">
        <f>(SUM(C574:C592)+Q593*SUM(C574:C592))/(19-Q593)*(1-J$2305)</f>
        <v>3372.5847580432837</v>
      </c>
      <c r="S593" s="39">
        <f>(SUM(C574:C592)+Q593*SUM(C574:C592))/(19-Q593)*(1+J$2305)</f>
        <v>3372.5847580432837</v>
      </c>
      <c r="T593" s="17">
        <f>IF(AND(K593="no",R593&lt;E593, R593&gt;F593,J$2308="yes"),MAX(R593*(1-J$2306),F593)/D593-1,IF(AND(K593="yes",S593&gt;F593, S593&lt;E593,J$2307="yes"),1-MIN(S593*(1+J$2306),E593)/D593,0))</f>
        <v>0</v>
      </c>
      <c r="U593" s="6">
        <f t="shared" si="113"/>
        <v>0</v>
      </c>
      <c r="V593" s="66">
        <f t="shared" si="114"/>
        <v>1.9177225731241616</v>
      </c>
      <c r="W593" s="6">
        <f t="shared" si="115"/>
        <v>8.0727891632270676E-4</v>
      </c>
      <c r="X593" s="17">
        <f>V593/MAX(V$240:V593)-1</f>
        <v>-2.6420128809647614E-2</v>
      </c>
      <c r="Z593" s="66">
        <f t="shared" si="116"/>
        <v>4.800511552223405</v>
      </c>
      <c r="AA593" s="6">
        <f t="shared" si="117"/>
        <v>8.0727891632270676E-4</v>
      </c>
      <c r="AB593" s="17">
        <f>Z593/MAX(Z$240:Z593)-1</f>
        <v>-6.0813050481661413E-2</v>
      </c>
    </row>
    <row r="594" spans="1:29" x14ac:dyDescent="0.25">
      <c r="A594" s="18" t="s">
        <v>249</v>
      </c>
      <c r="B594" s="72">
        <v>39986</v>
      </c>
      <c r="C594" s="23">
        <v>3405.13</v>
      </c>
      <c r="D594" s="23">
        <v>3434.05</v>
      </c>
      <c r="E594" s="23">
        <v>3454.9</v>
      </c>
      <c r="F594" s="23">
        <v>3393.32</v>
      </c>
      <c r="G594" s="20">
        <f t="shared" si="108"/>
        <v>3353.4579999999996</v>
      </c>
      <c r="H594" s="20">
        <f t="shared" si="118"/>
        <v>3176.333666666666</v>
      </c>
      <c r="I594" s="112">
        <f t="shared" si="109"/>
        <v>1.5408572285682487E-2</v>
      </c>
      <c r="J594" s="38" t="str">
        <f t="shared" si="119"/>
        <v>N</v>
      </c>
      <c r="K594" s="17" t="str">
        <f>IF(OR(AND(J593="N",OR(I593&lt;R$2308,AND(I593&gt;R$2306, I593&lt;R$2305))), AND(J593="X", OR(I593&lt;R$2314, AND(I593&lt;R$2311,I593&gt;R$2312)))),"no","yes")</f>
        <v>no</v>
      </c>
      <c r="O594" s="146">
        <f t="shared" si="120"/>
        <v>-8.4215430759598808E-3</v>
      </c>
      <c r="P594" s="146">
        <f t="shared" si="121"/>
        <v>8.4215430759598808E-3</v>
      </c>
      <c r="Q594" s="86">
        <f t="shared" si="112"/>
        <v>8.9999999999999993E-3</v>
      </c>
      <c r="R594" s="39">
        <f>(SUM(C575:C593)+Q594*SUM(C575:C593))/(19-Q594)*(1-J$2305)</f>
        <v>3382.4973024064025</v>
      </c>
      <c r="S594" s="39">
        <f>(SUM(C575:C593)+Q594*SUM(C575:C593))/(19-Q594)*(1+J$2305)</f>
        <v>3382.4973024064025</v>
      </c>
      <c r="T594" s="17">
        <f>IF(AND(K594="no",R594&lt;E594, R594&gt;F594,J$2308="yes"),MAX(R594*(1-J$2306),F594)/D594-1,IF(AND(K594="yes",S594&gt;F594, S594&lt;E594,J$2307="yes"),1-MIN(S594*(1+J$2306),E594)/D594,0))</f>
        <v>0</v>
      </c>
      <c r="U594" s="6">
        <f t="shared" si="113"/>
        <v>0</v>
      </c>
      <c r="V594" s="66">
        <f t="shared" si="114"/>
        <v>1.9015723898668559</v>
      </c>
      <c r="W594" s="6">
        <f t="shared" si="115"/>
        <v>-8.4215430759598808E-3</v>
      </c>
      <c r="X594" s="17">
        <f>V594/MAX(V$240:V594)-1</f>
        <v>-3.4619173632764566E-2</v>
      </c>
      <c r="Z594" s="66">
        <f t="shared" si="116"/>
        <v>4.760083837399713</v>
      </c>
      <c r="AA594" s="6">
        <f t="shared" si="117"/>
        <v>-8.4215430759597698E-3</v>
      </c>
      <c r="AB594" s="17">
        <f>Z594/MAX(Z$240:Z594)-1</f>
        <v>-6.8722453833409358E-2</v>
      </c>
    </row>
    <row r="595" spans="1:29" x14ac:dyDescent="0.25">
      <c r="A595" s="18" t="s">
        <v>249</v>
      </c>
      <c r="B595" s="72">
        <v>39987</v>
      </c>
      <c r="C595" s="23">
        <v>3392.11</v>
      </c>
      <c r="D595" s="23">
        <v>3405.13</v>
      </c>
      <c r="E595" s="23">
        <v>3421.24</v>
      </c>
      <c r="F595" s="23">
        <v>3353.02</v>
      </c>
      <c r="G595" s="20">
        <f t="shared" si="108"/>
        <v>3360.3369999999995</v>
      </c>
      <c r="H595" s="20">
        <f t="shared" si="118"/>
        <v>3186.4411666666656</v>
      </c>
      <c r="I595" s="112">
        <f t="shared" si="109"/>
        <v>9.4553016557568093E-3</v>
      </c>
      <c r="J595" s="38" t="str">
        <f t="shared" si="119"/>
        <v>N</v>
      </c>
      <c r="K595" s="17" t="str">
        <f>IF(OR(AND(J594="N",OR(I594&lt;R$2308,AND(I594&gt;R$2306, I594&lt;R$2305))), AND(J594="X", OR(I594&lt;R$2314, AND(I594&lt;R$2311,I594&gt;R$2312)))),"no","yes")</f>
        <v>no</v>
      </c>
      <c r="O595" s="146">
        <f t="shared" si="120"/>
        <v>-3.8236425628389581E-3</v>
      </c>
      <c r="P595" s="146">
        <f t="shared" si="121"/>
        <v>3.8236425628389581E-3</v>
      </c>
      <c r="Q595" s="86">
        <f t="shared" si="112"/>
        <v>8.9999999999999993E-3</v>
      </c>
      <c r="R595" s="39">
        <f>(SUM(C576:C594)+Q595*SUM(C576:C594))/(19-Q595)*(1-J$2305)</f>
        <v>3390.4987451950919</v>
      </c>
      <c r="S595" s="39">
        <f>(SUM(C576:C594)+Q595*SUM(C576:C594))/(19-Q595)*(1+J$2305)</f>
        <v>3390.4987451950919</v>
      </c>
      <c r="T595" s="17">
        <f>IF(AND(K595="no",R595&lt;E595, R595&gt;F595,J$2308="yes"),MAX(R595*(1-J$2306),F595)/D595-1,IF(AND(K595="yes",S595&gt;F595, S595&lt;E595,J$2307="yes"),1-MIN(S595*(1+J$2306),E595)/D595,0))</f>
        <v>-4.2968270829331079E-3</v>
      </c>
      <c r="U595" s="6">
        <f t="shared" si="113"/>
        <v>-4.731845200941498E-4</v>
      </c>
      <c r="V595" s="66">
        <f t="shared" si="114"/>
        <v>1.8934016621219183</v>
      </c>
      <c r="W595" s="6">
        <f t="shared" si="115"/>
        <v>-4.2968270829331079E-3</v>
      </c>
      <c r="X595" s="17">
        <f>V595/MAX(V$240:V595)-1</f>
        <v>-3.87672481128436E-2</v>
      </c>
      <c r="Z595" s="66">
        <f t="shared" si="116"/>
        <v>4.7396305802501422</v>
      </c>
      <c r="AA595" s="6">
        <f t="shared" si="117"/>
        <v>-4.2968270829329969E-3</v>
      </c>
      <c r="AB595" s="17">
        <f>Z595/MAX(Z$240:Z595)-1</f>
        <v>-7.2723992415505423E-2</v>
      </c>
    </row>
    <row r="596" spans="1:29" x14ac:dyDescent="0.25">
      <c r="A596" s="18" t="s">
        <v>249</v>
      </c>
      <c r="B596" s="72">
        <v>39988</v>
      </c>
      <c r="C596" s="23">
        <v>3431.44</v>
      </c>
      <c r="D596" s="23">
        <v>3392.11</v>
      </c>
      <c r="E596" s="23">
        <v>3431.44</v>
      </c>
      <c r="F596" s="23">
        <v>3384.48</v>
      </c>
      <c r="G596" s="20">
        <f t="shared" si="108"/>
        <v>3368.3339999999998</v>
      </c>
      <c r="H596" s="20">
        <f t="shared" si="118"/>
        <v>3196.0749999999994</v>
      </c>
      <c r="I596" s="112">
        <f t="shared" si="109"/>
        <v>1.8735077934670441E-2</v>
      </c>
      <c r="J596" s="38" t="str">
        <f t="shared" si="119"/>
        <v>N</v>
      </c>
      <c r="K596" s="17" t="str">
        <f>IF(OR(AND(J595="N",OR(I595&lt;R$2308,AND(I595&gt;R$2306, I595&lt;R$2305))), AND(J595="X", OR(I595&lt;R$2314, AND(I595&lt;R$2311,I595&gt;R$2312)))),"no","yes")</f>
        <v>no</v>
      </c>
      <c r="O596" s="146">
        <f t="shared" si="120"/>
        <v>1.1594553242672001E-2</v>
      </c>
      <c r="P596" s="146">
        <f t="shared" si="121"/>
        <v>-1.1594553242672001E-2</v>
      </c>
      <c r="Q596" s="86">
        <f t="shared" si="112"/>
        <v>8.9999999999999993E-3</v>
      </c>
      <c r="R596" s="39">
        <f>(SUM(C577:C595)+Q596*SUM(C577:C595))/(19-Q596)*(1-J$2305)</f>
        <v>3396.90680638197</v>
      </c>
      <c r="S596" s="39">
        <f>(SUM(C577:C595)+Q596*SUM(C577:C595))/(19-Q596)*(1+J$2305)</f>
        <v>3396.90680638197</v>
      </c>
      <c r="T596" s="17">
        <f>IF(AND(K596="no",R596&lt;E596, R596&gt;F596,J$2308="yes"),MAX(R596*(1-J$2306),F596)/D596-1,IF(AND(K596="yes",S596&gt;F596, S596&lt;E596,J$2307="yes"),1-MIN(S596*(1+J$2306),E596)/D596,0))</f>
        <v>1.4141069664515005E-3</v>
      </c>
      <c r="U596" s="6">
        <f t="shared" si="113"/>
        <v>-1.0180446276220501E-2</v>
      </c>
      <c r="V596" s="66">
        <f t="shared" si="114"/>
        <v>1.8960791346026158</v>
      </c>
      <c r="W596" s="6">
        <f t="shared" si="115"/>
        <v>1.4141069664515005E-3</v>
      </c>
      <c r="X596" s="17">
        <f>V596/MAX(V$240:V596)-1</f>
        <v>-3.7407962182018584E-2</v>
      </c>
      <c r="Z596" s="66">
        <f t="shared" si="116"/>
        <v>4.74633292487208</v>
      </c>
      <c r="AA596" s="6">
        <f t="shared" si="117"/>
        <v>1.4141069664515005E-3</v>
      </c>
      <c r="AB596" s="17">
        <f>Z596/MAX(Z$240:Z596)-1</f>
        <v>-7.1412724953356932E-2</v>
      </c>
    </row>
    <row r="597" spans="1:29" x14ac:dyDescent="0.25">
      <c r="A597" s="18" t="s">
        <v>249</v>
      </c>
      <c r="B597" s="72">
        <v>39989</v>
      </c>
      <c r="C597" s="23">
        <v>3427.47</v>
      </c>
      <c r="D597" s="23">
        <v>3431.44</v>
      </c>
      <c r="E597" s="23">
        <v>3441.58</v>
      </c>
      <c r="F597" s="23">
        <v>3411.53</v>
      </c>
      <c r="G597" s="20">
        <f t="shared" si="108"/>
        <v>3375.9649999999992</v>
      </c>
      <c r="H597" s="20">
        <f t="shared" si="118"/>
        <v>3205.234833333333</v>
      </c>
      <c r="I597" s="112">
        <f t="shared" si="109"/>
        <v>1.5256378546578686E-2</v>
      </c>
      <c r="J597" s="38" t="str">
        <f t="shared" si="119"/>
        <v>N</v>
      </c>
      <c r="K597" s="17" t="str">
        <f>IF(OR(AND(J596="N",OR(I596&lt;R$2308,AND(I596&gt;R$2306, I596&lt;R$2305))), AND(J596="X", OR(I596&lt;R$2314, AND(I596&lt;R$2311,I596&gt;R$2312)))),"no","yes")</f>
        <v>no</v>
      </c>
      <c r="O597" s="146">
        <f t="shared" si="120"/>
        <v>-1.156948686265924E-3</v>
      </c>
      <c r="P597" s="146">
        <f t="shared" si="121"/>
        <v>1.156948686265924E-3</v>
      </c>
      <c r="Q597" s="86">
        <f t="shared" si="112"/>
        <v>8.9999999999999993E-3</v>
      </c>
      <c r="R597" s="39">
        <f>(SUM(C578:C596)+Q597*SUM(C578:C596))/(19-Q597)*(1-J$2305)</f>
        <v>3405.2265004475798</v>
      </c>
      <c r="S597" s="39">
        <f>(SUM(C578:C596)+Q597*SUM(C578:C596))/(19-Q597)*(1+J$2305)</f>
        <v>3405.2265004475798</v>
      </c>
      <c r="T597" s="17">
        <f>IF(AND(K597="no",R597&lt;E597, R597&gt;F597,J$2308="yes"),MAX(R597*(1-J$2306),F597)/D597-1,IF(AND(K597="yes",S597&gt;F597, S597&lt;E597,J$2307="yes"),1-MIN(S597*(1+J$2306),E597)/D597,0))</f>
        <v>0</v>
      </c>
      <c r="U597" s="6">
        <f t="shared" si="113"/>
        <v>0</v>
      </c>
      <c r="V597" s="66">
        <f t="shared" si="114"/>
        <v>1.8938854683387811</v>
      </c>
      <c r="W597" s="6">
        <f t="shared" si="115"/>
        <v>-1.156948686265924E-3</v>
      </c>
      <c r="X597" s="17">
        <f>V597/MAX(V$240:V597)-1</f>
        <v>-3.8521631775582099E-2</v>
      </c>
      <c r="Z597" s="66">
        <f t="shared" si="116"/>
        <v>4.7408416612300686</v>
      </c>
      <c r="AA597" s="6">
        <f t="shared" si="117"/>
        <v>-1.156948686265924E-3</v>
      </c>
      <c r="AB597" s="17">
        <f>Z597/MAX(Z$240:Z597)-1</f>
        <v>-7.2487052781305406E-2</v>
      </c>
    </row>
    <row r="598" spans="1:29" x14ac:dyDescent="0.25">
      <c r="A598" s="18" t="s">
        <v>249</v>
      </c>
      <c r="B598" s="72">
        <v>39990</v>
      </c>
      <c r="C598" s="23">
        <v>3448.46</v>
      </c>
      <c r="D598" s="23">
        <v>3427.47</v>
      </c>
      <c r="E598" s="23">
        <v>3453.61</v>
      </c>
      <c r="F598" s="23">
        <v>3419.37</v>
      </c>
      <c r="G598" s="20">
        <f t="shared" si="108"/>
        <v>3384.5504999999998</v>
      </c>
      <c r="H598" s="20">
        <f t="shared" si="118"/>
        <v>3214.6556666666656</v>
      </c>
      <c r="I598" s="112">
        <f t="shared" si="109"/>
        <v>1.8882714262942857E-2</v>
      </c>
      <c r="J598" s="38" t="str">
        <f t="shared" si="119"/>
        <v>N</v>
      </c>
      <c r="K598" s="17" t="str">
        <f>IF(OR(AND(J597="N",OR(I597&lt;R$2308,AND(I597&gt;R$2306, I597&lt;R$2305))), AND(J597="X", OR(I597&lt;R$2314, AND(I597&lt;R$2311,I597&gt;R$2312)))),"no","yes")</f>
        <v>no</v>
      </c>
      <c r="O598" s="146">
        <f t="shared" si="120"/>
        <v>6.124050684615856E-3</v>
      </c>
      <c r="P598" s="146">
        <f t="shared" si="121"/>
        <v>-6.124050684615856E-3</v>
      </c>
      <c r="Q598" s="86">
        <f t="shared" si="112"/>
        <v>8.9999999999999993E-3</v>
      </c>
      <c r="R598" s="39">
        <f>(SUM(C579:C597)+Q598*SUM(C579:C597))/(19-Q598)*(1-J$2305)</f>
        <v>3413.234318887894</v>
      </c>
      <c r="S598" s="39">
        <f>(SUM(C579:C597)+Q598*SUM(C579:C597))/(19-Q598)*(1+J$2305)</f>
        <v>3413.234318887894</v>
      </c>
      <c r="T598" s="17">
        <f>IF(AND(K598="no",R598&lt;E598, R598&gt;F598,J$2308="yes"),MAX(R598*(1-J$2306),F598)/D598-1,IF(AND(K598="yes",S598&gt;F598, S598&lt;E598,J$2307="yes"),1-MIN(S598*(1+J$2306),E598)/D598,0))</f>
        <v>0</v>
      </c>
      <c r="U598" s="6">
        <f t="shared" si="113"/>
        <v>0</v>
      </c>
      <c r="V598" s="66">
        <f t="shared" si="114"/>
        <v>1.9054837189377454</v>
      </c>
      <c r="W598" s="6">
        <f t="shared" si="115"/>
        <v>6.124050684615856E-3</v>
      </c>
      <c r="X598" s="17">
        <f>V598/MAX(V$240:V598)-1</f>
        <v>-3.2633489516413983E-2</v>
      </c>
      <c r="Z598" s="66">
        <f t="shared" si="116"/>
        <v>4.7698748158511801</v>
      </c>
      <c r="AA598" s="6">
        <f t="shared" si="117"/>
        <v>6.124050684615856E-3</v>
      </c>
      <c r="AB598" s="17">
        <f>Z598/MAX(Z$240:Z598)-1</f>
        <v>-6.6806916481900624E-2</v>
      </c>
    </row>
    <row r="599" spans="1:29" x14ac:dyDescent="0.25">
      <c r="A599" s="18" t="s">
        <v>249</v>
      </c>
      <c r="B599" s="72">
        <v>39993</v>
      </c>
      <c r="C599" s="23">
        <v>3476.79</v>
      </c>
      <c r="D599" s="23">
        <v>3448.46</v>
      </c>
      <c r="E599" s="23">
        <v>3484.23</v>
      </c>
      <c r="F599" s="23">
        <v>3444.98</v>
      </c>
      <c r="G599" s="20">
        <f t="shared" si="108"/>
        <v>3391.7729999999997</v>
      </c>
      <c r="H599" s="20">
        <f t="shared" si="118"/>
        <v>3224.0333333333324</v>
      </c>
      <c r="I599" s="112">
        <f t="shared" si="109"/>
        <v>2.5065651504390329E-2</v>
      </c>
      <c r="J599" s="38" t="str">
        <f t="shared" si="119"/>
        <v>N</v>
      </c>
      <c r="K599" s="17" t="str">
        <f>IF(OR(AND(J598="N",OR(I598&lt;R$2308,AND(I598&gt;R$2306, I598&lt;R$2305))), AND(J598="X", OR(I598&lt;R$2314, AND(I598&lt;R$2311,I598&gt;R$2312)))),"no","yes")</f>
        <v>no</v>
      </c>
      <c r="O599" s="146">
        <f t="shared" si="120"/>
        <v>8.2152613050463508E-3</v>
      </c>
      <c r="P599" s="146">
        <f t="shared" si="121"/>
        <v>-8.2152613050463508E-3</v>
      </c>
      <c r="Q599" s="86">
        <f t="shared" si="112"/>
        <v>8.9999999999999993E-3</v>
      </c>
      <c r="R599" s="39">
        <f>(SUM(C580:C598)+Q599*SUM(C580:C598))/(19-Q599)*(1-J$2305)</f>
        <v>3419.4038244431572</v>
      </c>
      <c r="S599" s="39">
        <f>(SUM(C580:C598)+Q599*SUM(C580:C598))/(19-Q599)*(1+J$2305)</f>
        <v>3419.4038244431572</v>
      </c>
      <c r="T599" s="17">
        <f>IF(AND(K599="no",R599&lt;E599, R599&gt;F599,J$2308="yes"),MAX(R599*(1-J$2306),F599)/D599-1,IF(AND(K599="yes",S599&gt;F599, S599&lt;E599,J$2307="yes"),1-MIN(S599*(1+J$2306),E599)/D599,0))</f>
        <v>0</v>
      </c>
      <c r="U599" s="6">
        <f t="shared" si="113"/>
        <v>0</v>
      </c>
      <c r="V599" s="66">
        <f t="shared" si="114"/>
        <v>1.9211377656013304</v>
      </c>
      <c r="W599" s="6">
        <f t="shared" si="115"/>
        <v>8.2152613050463508E-3</v>
      </c>
      <c r="X599" s="17">
        <f>V599/MAX(V$240:V599)-1</f>
        <v>-2.4686320855040411E-2</v>
      </c>
      <c r="Z599" s="66">
        <f t="shared" si="116"/>
        <v>4.8090605838557572</v>
      </c>
      <c r="AA599" s="6">
        <f t="shared" si="117"/>
        <v>8.2152613050463508E-3</v>
      </c>
      <c r="AB599" s="17">
        <f>Z599/MAX(Z$240:Z599)-1</f>
        <v>-5.9140491452737587E-2</v>
      </c>
    </row>
    <row r="600" spans="1:29" x14ac:dyDescent="0.25">
      <c r="A600" s="18" t="s">
        <v>249</v>
      </c>
      <c r="B600" s="72">
        <v>39994</v>
      </c>
      <c r="C600" s="23">
        <v>3452.26</v>
      </c>
      <c r="D600" s="23">
        <v>3476.79</v>
      </c>
      <c r="E600" s="23">
        <v>3484.94</v>
      </c>
      <c r="F600" s="23">
        <v>3439.77</v>
      </c>
      <c r="G600" s="20">
        <f t="shared" si="108"/>
        <v>3396.69</v>
      </c>
      <c r="H600" s="20">
        <f t="shared" si="118"/>
        <v>3232.1903333333325</v>
      </c>
      <c r="I600" s="112">
        <f t="shared" si="109"/>
        <v>1.6360044631685611E-2</v>
      </c>
      <c r="J600" s="38" t="str">
        <f t="shared" si="119"/>
        <v>N</v>
      </c>
      <c r="K600" s="17" t="str">
        <f>IF(OR(AND(J599="N",OR(I599&lt;R$2308,AND(I599&gt;R$2306, I599&lt;R$2305))), AND(J599="X", OR(I599&lt;R$2314, AND(I599&lt;R$2311,I599&gt;R$2312)))),"no","yes")</f>
        <v>no</v>
      </c>
      <c r="O600" s="146">
        <f t="shared" si="120"/>
        <v>-7.0553585347402636E-3</v>
      </c>
      <c r="P600" s="146">
        <f t="shared" si="121"/>
        <v>7.0553585347402636E-3</v>
      </c>
      <c r="Q600" s="86">
        <f t="shared" si="112"/>
        <v>8.9999999999999993E-3</v>
      </c>
      <c r="R600" s="39">
        <f>(SUM(C581:C599)+Q600*SUM(C581:C599))/(19-Q600)*(1-J$2305)</f>
        <v>3425.9319604022958</v>
      </c>
      <c r="S600" s="39">
        <f>(SUM(C581:C599)+Q600*SUM(C581:C599))/(19-Q600)*(1+J$2305)</f>
        <v>3425.9319604022958</v>
      </c>
      <c r="T600" s="17">
        <f>IF(AND(K600="no",R600&lt;E600, R600&gt;F600,J$2308="yes"),MAX(R600*(1-J$2306),F600)/D600-1,IF(AND(K600="yes",S600&gt;F600, S600&lt;E600,J$2307="yes"),1-MIN(S600*(1+J$2306),E600)/D600,0))</f>
        <v>0</v>
      </c>
      <c r="U600" s="6">
        <f t="shared" si="113"/>
        <v>0</v>
      </c>
      <c r="V600" s="66">
        <f t="shared" si="114"/>
        <v>1.9075834498703832</v>
      </c>
      <c r="W600" s="6">
        <f t="shared" si="115"/>
        <v>-7.0553585347402636E-3</v>
      </c>
      <c r="X600" s="17">
        <f>V600/MAX(V$240:V600)-1</f>
        <v>-3.1567508545244816E-2</v>
      </c>
      <c r="Y600" s="6">
        <f t="shared" ref="Y600" si="124">V600/V580-1</f>
        <v>-1.3317846624586682E-2</v>
      </c>
      <c r="Z600" s="66">
        <f t="shared" si="116"/>
        <v>4.7751309372213671</v>
      </c>
      <c r="AA600" s="6">
        <f t="shared" si="117"/>
        <v>-7.0553585347403747E-3</v>
      </c>
      <c r="AB600" s="17">
        <f>Z600/MAX(Z$240:Z600)-1</f>
        <v>-6.57785926163581E-2</v>
      </c>
      <c r="AC600" s="6">
        <f t="shared" ref="AC600" si="125">Z600/Z580-1</f>
        <v>-3.028087696391335E-2</v>
      </c>
    </row>
    <row r="601" spans="1:29" x14ac:dyDescent="0.25">
      <c r="A601" s="18" t="s">
        <v>249</v>
      </c>
      <c r="B601" s="72">
        <v>39995</v>
      </c>
      <c r="C601" s="23">
        <v>3503.75</v>
      </c>
      <c r="D601" s="23">
        <v>3452.26</v>
      </c>
      <c r="E601" s="23">
        <v>3503.75</v>
      </c>
      <c r="F601" s="23">
        <v>3444.47</v>
      </c>
      <c r="G601" s="20">
        <f t="shared" si="108"/>
        <v>3402.8679999999999</v>
      </c>
      <c r="H601" s="20">
        <f t="shared" si="118"/>
        <v>3241.1571666666659</v>
      </c>
      <c r="I601" s="112">
        <f t="shared" si="109"/>
        <v>2.9646169055044247E-2</v>
      </c>
      <c r="J601" s="38" t="str">
        <f t="shared" si="119"/>
        <v>N</v>
      </c>
      <c r="K601" s="17" t="str">
        <f>IF(OR(AND(J600="N",OR(I600&lt;R$2308,AND(I600&gt;R$2306, I600&lt;R$2305))), AND(J600="X", OR(I600&lt;R$2314, AND(I600&lt;R$2311,I600&gt;R$2312)))),"no","yes")</f>
        <v>no</v>
      </c>
      <c r="O601" s="146">
        <f t="shared" si="120"/>
        <v>1.4914867362249673E-2</v>
      </c>
      <c r="P601" s="146">
        <f t="shared" si="121"/>
        <v>-1.4914867362249673E-2</v>
      </c>
      <c r="Q601" s="86">
        <f t="shared" si="112"/>
        <v>8.9999999999999993E-3</v>
      </c>
      <c r="R601" s="39">
        <f>(SUM(C582:C600)+Q601*SUM(C582:C600))/(19-Q601)*(1-J$2305)</f>
        <v>3429.7610705070824</v>
      </c>
      <c r="S601" s="39">
        <f>(SUM(C582:C600)+Q601*SUM(C582:C600))/(19-Q601)*(1+J$2305)</f>
        <v>3429.7610705070824</v>
      </c>
      <c r="T601" s="17">
        <f>IF(AND(K601="no",R601&lt;E601, R601&gt;F601,J$2308="yes"),MAX(R601*(1-J$2306),F601)/D601-1,IF(AND(K601="yes",S601&gt;F601, S601&lt;E601,J$2307="yes"),1-MIN(S601*(1+J$2306),E601)/D601,0))</f>
        <v>0</v>
      </c>
      <c r="U601" s="6">
        <f t="shared" si="113"/>
        <v>0</v>
      </c>
      <c r="V601" s="66">
        <f t="shared" si="114"/>
        <v>1.9360348040076225</v>
      </c>
      <c r="W601" s="6">
        <f t="shared" si="115"/>
        <v>1.4914867362249673E-2</v>
      </c>
      <c r="X601" s="17">
        <f>V601/MAX(V$240:V601)-1</f>
        <v>-1.7123466385904229E-2</v>
      </c>
      <c r="Z601" s="66">
        <f t="shared" si="116"/>
        <v>4.8463513817873984</v>
      </c>
      <c r="AA601" s="6">
        <f t="shared" si="117"/>
        <v>1.4914867362249673E-2</v>
      </c>
      <c r="AB601" s="17">
        <f>Z601/MAX(Z$240:Z601)-1</f>
        <v>-5.1844804238256881E-2</v>
      </c>
    </row>
    <row r="602" spans="1:29" x14ac:dyDescent="0.25">
      <c r="A602" s="18" t="s">
        <v>249</v>
      </c>
      <c r="B602" s="72">
        <v>39996</v>
      </c>
      <c r="C602" s="23">
        <v>3540.51</v>
      </c>
      <c r="D602" s="23">
        <v>3503.75</v>
      </c>
      <c r="E602" s="23">
        <v>3540.64</v>
      </c>
      <c r="F602" s="23">
        <v>3500.89</v>
      </c>
      <c r="G602" s="20">
        <f t="shared" si="108"/>
        <v>3411.1</v>
      </c>
      <c r="H602" s="20">
        <f t="shared" si="118"/>
        <v>3251.2614999999996</v>
      </c>
      <c r="I602" s="112">
        <f t="shared" si="109"/>
        <v>3.7937908592536207E-2</v>
      </c>
      <c r="J602" s="38" t="str">
        <f t="shared" si="119"/>
        <v>N</v>
      </c>
      <c r="K602" s="17" t="str">
        <f>IF(OR(AND(J601="N",OR(I601&lt;R$2308,AND(I601&gt;R$2306, I601&lt;R$2305))), AND(J601="X", OR(I601&lt;R$2314, AND(I601&lt;R$2311,I601&gt;R$2312)))),"no","yes")</f>
        <v>no</v>
      </c>
      <c r="O602" s="146">
        <f t="shared" si="120"/>
        <v>1.0491616125579695E-2</v>
      </c>
      <c r="P602" s="146">
        <f t="shared" si="121"/>
        <v>-1.0491616125579695E-2</v>
      </c>
      <c r="Q602" s="86">
        <f t="shared" si="112"/>
        <v>8.9999999999999993E-3</v>
      </c>
      <c r="R602" s="39">
        <f>(SUM(C583:C601)+Q602*SUM(C583:C601))/(19-Q602)*(1-J$2305)</f>
        <v>3436.5553899215424</v>
      </c>
      <c r="S602" s="39">
        <f>(SUM(C583:C601)+Q602*SUM(C583:C601))/(19-Q602)*(1+J$2305)</f>
        <v>3436.5553899215424</v>
      </c>
      <c r="T602" s="17">
        <f>IF(AND(K602="no",R602&lt;E602, R602&gt;F602,J$2308="yes"),MAX(R602*(1-J$2306),F602)/D602-1,IF(AND(K602="yes",S602&gt;F602, S602&lt;E602,J$2307="yes"),1-MIN(S602*(1+J$2306),E602)/D602,0))</f>
        <v>0</v>
      </c>
      <c r="U602" s="6">
        <f t="shared" si="113"/>
        <v>0</v>
      </c>
      <c r="V602" s="66">
        <f t="shared" si="114"/>
        <v>1.9563469379770324</v>
      </c>
      <c r="W602" s="6">
        <f t="shared" si="115"/>
        <v>1.0491616125579695E-2</v>
      </c>
      <c r="X602" s="17">
        <f>V602/MAX(V$240:V602)-1</f>
        <v>-6.8115030963846745E-3</v>
      </c>
      <c r="Z602" s="66">
        <f t="shared" si="116"/>
        <v>4.8971974400947849</v>
      </c>
      <c r="AA602" s="6">
        <f t="shared" si="117"/>
        <v>1.0491616125579695E-2</v>
      </c>
      <c r="AB602" s="17">
        <f>Z602/MAX(Z$240:Z602)-1</f>
        <v>-4.1897123896850741E-2</v>
      </c>
    </row>
    <row r="603" spans="1:29" x14ac:dyDescent="0.25">
      <c r="A603" s="18" t="s">
        <v>249</v>
      </c>
      <c r="B603" s="72">
        <v>39997</v>
      </c>
      <c r="C603" s="23">
        <v>3584.86</v>
      </c>
      <c r="D603" s="23">
        <v>3540.51</v>
      </c>
      <c r="E603" s="23">
        <v>3584.86</v>
      </c>
      <c r="F603" s="23">
        <v>3507.18</v>
      </c>
      <c r="G603" s="20">
        <f t="shared" si="108"/>
        <v>3422.5540000000001</v>
      </c>
      <c r="H603" s="20">
        <f t="shared" si="118"/>
        <v>3261.5338333333325</v>
      </c>
      <c r="I603" s="112">
        <f t="shared" si="109"/>
        <v>4.7422480404984091E-2</v>
      </c>
      <c r="J603" s="38" t="str">
        <f t="shared" si="119"/>
        <v>N</v>
      </c>
      <c r="K603" s="17" t="str">
        <f>IF(OR(AND(J602="N",OR(I602&lt;R$2308,AND(I602&gt;R$2306, I602&lt;R$2305))), AND(J602="X", OR(I602&lt;R$2314, AND(I602&lt;R$2311,I602&gt;R$2312)))),"no","yes")</f>
        <v>no</v>
      </c>
      <c r="O603" s="146">
        <f t="shared" si="120"/>
        <v>1.252644393039426E-2</v>
      </c>
      <c r="P603" s="146">
        <f t="shared" si="121"/>
        <v>-1.252644393039426E-2</v>
      </c>
      <c r="Q603" s="86">
        <f t="shared" si="112"/>
        <v>8.9999999999999993E-3</v>
      </c>
      <c r="R603" s="39">
        <f>(SUM(C584:C602)+Q603*SUM(C584:C602))/(19-Q603)*(1-J$2305)</f>
        <v>3446.3701742930866</v>
      </c>
      <c r="S603" s="39">
        <f>(SUM(C584:C602)+Q603*SUM(C584:C602))/(19-Q603)*(1+J$2305)</f>
        <v>3446.3701742930866</v>
      </c>
      <c r="T603" s="17">
        <f>IF(AND(K603="no",R603&lt;E603, R603&gt;F603,J$2308="yes"),MAX(R603*(1-J$2306),F603)/D603-1,IF(AND(K603="yes",S603&gt;F603, S603&lt;E603,J$2307="yes"),1-MIN(S603*(1+J$2306),E603)/D603,0))</f>
        <v>0</v>
      </c>
      <c r="U603" s="6">
        <f t="shared" si="113"/>
        <v>0</v>
      </c>
      <c r="V603" s="66">
        <f t="shared" si="114"/>
        <v>1.9808530082040001</v>
      </c>
      <c r="W603" s="6">
        <f t="shared" si="115"/>
        <v>1.252644393039426E-2</v>
      </c>
      <c r="X603" s="17">
        <f>V603/MAX(V$240:V603)-1</f>
        <v>0</v>
      </c>
      <c r="Z603" s="66">
        <f t="shared" si="116"/>
        <v>4.9585419092442029</v>
      </c>
      <c r="AA603" s="6">
        <f t="shared" si="117"/>
        <v>1.252644393039426E-2</v>
      </c>
      <c r="AB603" s="17">
        <f>Z603/MAX(Z$240:Z603)-1</f>
        <v>-2.9895501939795066E-2</v>
      </c>
    </row>
    <row r="604" spans="1:29" x14ac:dyDescent="0.25">
      <c r="A604" s="18" t="s">
        <v>249</v>
      </c>
      <c r="B604" s="72">
        <v>40000</v>
      </c>
      <c r="C604" s="23">
        <v>3592.64</v>
      </c>
      <c r="D604" s="23">
        <v>3584.86</v>
      </c>
      <c r="E604" s="23">
        <v>3601.91</v>
      </c>
      <c r="F604" s="23">
        <v>3557.67</v>
      </c>
      <c r="G604" s="20">
        <f t="shared" si="108"/>
        <v>3434.6740000000004</v>
      </c>
      <c r="H604" s="20">
        <f t="shared" si="118"/>
        <v>3273.6249999999995</v>
      </c>
      <c r="I604" s="112">
        <f t="shared" si="109"/>
        <v>4.5991555530451977E-2</v>
      </c>
      <c r="J604" s="38" t="str">
        <f t="shared" si="119"/>
        <v>N</v>
      </c>
      <c r="K604" s="17" t="str">
        <f>IF(OR(AND(J603="N",OR(I603&lt;R$2308,AND(I603&gt;R$2306, I603&lt;R$2305))), AND(J603="X", OR(I603&lt;R$2314, AND(I603&lt;R$2311,I603&gt;R$2312)))),"no","yes")</f>
        <v>no</v>
      </c>
      <c r="O604" s="146">
        <f t="shared" si="120"/>
        <v>2.1702381682966454E-3</v>
      </c>
      <c r="P604" s="146">
        <f t="shared" si="121"/>
        <v>-2.1702381682966454E-3</v>
      </c>
      <c r="Q604" s="86">
        <f t="shared" si="112"/>
        <v>8.9999999999999993E-3</v>
      </c>
      <c r="R604" s="39">
        <f>(SUM(C585:C603)+Q604*SUM(C585:C603))/(19-Q604)*(1-J$2305)</f>
        <v>3458.8356358274973</v>
      </c>
      <c r="S604" s="39">
        <f>(SUM(C585:C603)+Q604*SUM(C585:C603))/(19-Q604)*(1+J$2305)</f>
        <v>3458.8356358274973</v>
      </c>
      <c r="T604" s="17">
        <f>IF(AND(K604="no",R604&lt;E604, R604&gt;F604,J$2308="yes"),MAX(R604*(1-J$2306),F604)/D604-1,IF(AND(K604="yes",S604&gt;F604, S604&lt;E604,J$2307="yes"),1-MIN(S604*(1+J$2306),E604)/D604,0))</f>
        <v>0</v>
      </c>
      <c r="U604" s="6">
        <f t="shared" si="113"/>
        <v>0</v>
      </c>
      <c r="V604" s="66">
        <f t="shared" si="114"/>
        <v>1.9851519310081898</v>
      </c>
      <c r="W604" s="6">
        <f t="shared" si="115"/>
        <v>2.1702381682966454E-3</v>
      </c>
      <c r="X604" s="17">
        <f>V604/MAX(V$240:V604)-1</f>
        <v>0</v>
      </c>
      <c r="Z604" s="66">
        <f t="shared" si="116"/>
        <v>4.9693031261547436</v>
      </c>
      <c r="AA604" s="6">
        <f t="shared" si="117"/>
        <v>2.1702381682966454E-3</v>
      </c>
      <c r="AB604" s="17">
        <f>Z604/MAX(Z$240:Z604)-1</f>
        <v>-2.7790144130868555E-2</v>
      </c>
    </row>
    <row r="605" spans="1:29" x14ac:dyDescent="0.25">
      <c r="A605" s="18" t="s">
        <v>249</v>
      </c>
      <c r="B605" s="72">
        <v>40001</v>
      </c>
      <c r="C605" s="23">
        <v>3589.19</v>
      </c>
      <c r="D605" s="23">
        <v>3592.64</v>
      </c>
      <c r="E605" s="23">
        <v>3616.17</v>
      </c>
      <c r="F605" s="23">
        <v>3563.27</v>
      </c>
      <c r="G605" s="20">
        <f t="shared" si="108"/>
        <v>3445.7879999999996</v>
      </c>
      <c r="H605" s="20">
        <f t="shared" si="118"/>
        <v>3284.8611666666666</v>
      </c>
      <c r="I605" s="112">
        <f t="shared" si="109"/>
        <v>4.1616605548571384E-2</v>
      </c>
      <c r="J605" s="38" t="str">
        <f t="shared" si="119"/>
        <v>N</v>
      </c>
      <c r="K605" s="17" t="str">
        <f>IF(OR(AND(J604="N",OR(I604&lt;R$2308,AND(I604&gt;R$2306, I604&lt;R$2305))), AND(J604="X", OR(I604&lt;R$2314, AND(I604&lt;R$2311,I604&gt;R$2312)))),"no","yes")</f>
        <v>no</v>
      </c>
      <c r="O605" s="146">
        <f t="shared" si="120"/>
        <v>-9.6029660639529446E-4</v>
      </c>
      <c r="P605" s="146">
        <f t="shared" si="121"/>
        <v>9.6029660639529446E-4</v>
      </c>
      <c r="Q605" s="86">
        <f t="shared" si="112"/>
        <v>8.9999999999999993E-3</v>
      </c>
      <c r="R605" s="39">
        <f>(SUM(C586:C604)+Q605*SUM(C586:C604))/(19-Q605)*(1-J$2305)</f>
        <v>3470.8287678373972</v>
      </c>
      <c r="S605" s="39">
        <f>(SUM(C586:C604)+Q605*SUM(C586:C604))/(19-Q605)*(1+J$2305)</f>
        <v>3470.8287678373972</v>
      </c>
      <c r="T605" s="17">
        <f>IF(AND(K605="no",R605&lt;E605, R605&gt;F605,J$2308="yes"),MAX(R605*(1-J$2306),F605)/D605-1,IF(AND(K605="yes",S605&gt;F605, S605&lt;E605,J$2307="yes"),1-MIN(S605*(1+J$2306),E605)/D605,0))</f>
        <v>0</v>
      </c>
      <c r="U605" s="6">
        <f t="shared" si="113"/>
        <v>0</v>
      </c>
      <c r="V605" s="66">
        <f t="shared" si="114"/>
        <v>1.9832455963456634</v>
      </c>
      <c r="W605" s="6">
        <f t="shared" si="115"/>
        <v>-9.6029660639529446E-4</v>
      </c>
      <c r="X605" s="17">
        <f>V605/MAX(V$240:V605)-1</f>
        <v>-9.6029660639529446E-4</v>
      </c>
      <c r="Z605" s="66">
        <f t="shared" si="116"/>
        <v>4.9645311212265479</v>
      </c>
      <c r="AA605" s="6">
        <f t="shared" si="117"/>
        <v>-9.6029660639518344E-4</v>
      </c>
      <c r="AB605" s="17">
        <f>Z605/MAX(Z$240:Z605)-1</f>
        <v>-2.8723753956163667E-2</v>
      </c>
    </row>
    <row r="606" spans="1:29" x14ac:dyDescent="0.25">
      <c r="A606" s="18" t="s">
        <v>249</v>
      </c>
      <c r="B606" s="72">
        <v>40002</v>
      </c>
      <c r="C606" s="23">
        <v>3633.43</v>
      </c>
      <c r="D606" s="23">
        <v>3589.19</v>
      </c>
      <c r="E606" s="23">
        <v>3640.34</v>
      </c>
      <c r="F606" s="23">
        <v>3560.11</v>
      </c>
      <c r="G606" s="20">
        <f t="shared" si="108"/>
        <v>3457.2990000000004</v>
      </c>
      <c r="H606" s="20">
        <f t="shared" si="118"/>
        <v>3295.2619999999997</v>
      </c>
      <c r="I606" s="112">
        <f t="shared" si="109"/>
        <v>5.0944682539751263E-2</v>
      </c>
      <c r="J606" s="38" t="str">
        <f t="shared" si="119"/>
        <v>N</v>
      </c>
      <c r="K606" s="17" t="str">
        <f>IF(OR(AND(J605="N",OR(I605&lt;R$2308,AND(I605&gt;R$2306, I605&lt;R$2305))), AND(J605="X", OR(I605&lt;R$2314, AND(I605&lt;R$2311,I605&gt;R$2312)))),"no","yes")</f>
        <v>no</v>
      </c>
      <c r="O606" s="146">
        <f t="shared" si="120"/>
        <v>1.2325900829992298E-2</v>
      </c>
      <c r="P606" s="146">
        <f t="shared" si="121"/>
        <v>-1.2325900829992298E-2</v>
      </c>
      <c r="Q606" s="86">
        <f t="shared" si="112"/>
        <v>8.9999999999999993E-3</v>
      </c>
      <c r="R606" s="39">
        <f>(SUM(C587:C605)+Q606*SUM(C587:C605))/(19-Q606)*(1-J$2305)</f>
        <v>3480.7099652466964</v>
      </c>
      <c r="S606" s="39">
        <f>(SUM(C587:C605)+Q606*SUM(C587:C605))/(19-Q606)*(1+J$2305)</f>
        <v>3480.7099652466964</v>
      </c>
      <c r="T606" s="17">
        <f>IF(AND(K606="no",R606&lt;E606, R606&gt;F606,J$2308="yes"),MAX(R606*(1-J$2306),F606)/D606-1,IF(AND(K606="yes",S606&gt;F606, S606&lt;E606,J$2307="yes"),1-MIN(S606*(1+J$2306),E606)/D606,0))</f>
        <v>0</v>
      </c>
      <c r="U606" s="6">
        <f t="shared" si="113"/>
        <v>0</v>
      </c>
      <c r="V606" s="66">
        <f t="shared" si="114"/>
        <v>2.0076908848877388</v>
      </c>
      <c r="W606" s="6">
        <f t="shared" si="115"/>
        <v>1.2325900829992298E-2</v>
      </c>
      <c r="X606" s="17">
        <f>V606/MAX(V$240:V606)-1</f>
        <v>0</v>
      </c>
      <c r="Z606" s="66">
        <f t="shared" si="116"/>
        <v>5.0257234394941968</v>
      </c>
      <c r="AA606" s="6">
        <f t="shared" si="117"/>
        <v>1.2325900829992298E-2</v>
      </c>
      <c r="AB606" s="17">
        <f>Z606/MAX(Z$240:Z606)-1</f>
        <v>-1.6751899268900194E-2</v>
      </c>
    </row>
    <row r="607" spans="1:29" x14ac:dyDescent="0.25">
      <c r="A607" s="18" t="s">
        <v>249</v>
      </c>
      <c r="B607" s="72">
        <v>40003</v>
      </c>
      <c r="C607" s="23">
        <v>3701.79</v>
      </c>
      <c r="D607" s="23">
        <v>3633.43</v>
      </c>
      <c r="E607" s="23">
        <v>3701.79</v>
      </c>
      <c r="F607" s="23">
        <v>3631.3</v>
      </c>
      <c r="G607" s="20">
        <f t="shared" ref="G607:G670" si="126">AVERAGE(C588:C607)</f>
        <v>3473.2384999999995</v>
      </c>
      <c r="H607" s="20">
        <f t="shared" si="118"/>
        <v>3306.1190000000001</v>
      </c>
      <c r="I607" s="112">
        <f t="shared" ref="I607:I670" si="127">$C607/$G607-1</f>
        <v>6.5803572084093931E-2</v>
      </c>
      <c r="J607" s="38" t="str">
        <f t="shared" si="119"/>
        <v>N</v>
      </c>
      <c r="K607" s="17" t="str">
        <f>IF(OR(AND(J606="N",OR(I606&lt;R$2308,AND(I606&gt;R$2306, I606&lt;R$2305))), AND(J606="X", OR(I606&lt;R$2314, AND(I606&lt;R$2311,I606&gt;R$2312)))),"no","yes")</f>
        <v>no</v>
      </c>
      <c r="O607" s="146">
        <f t="shared" si="120"/>
        <v>1.8814178338374621E-2</v>
      </c>
      <c r="P607" s="146">
        <f t="shared" si="121"/>
        <v>-1.8814178338374621E-2</v>
      </c>
      <c r="Q607" s="86">
        <f t="shared" si="112"/>
        <v>8.9999999999999993E-3</v>
      </c>
      <c r="R607" s="39">
        <f>(SUM(C588:C606)+Q607*SUM(C588:C606))/(19-Q607)*(1-J$2305)</f>
        <v>3494.0154188826282</v>
      </c>
      <c r="S607" s="39">
        <f>(SUM(C588:C606)+Q607*SUM(C588:C606))/(19-Q607)*(1+J$2305)</f>
        <v>3494.0154188826282</v>
      </c>
      <c r="T607" s="17">
        <f>IF(AND(K607="no",R607&lt;E607, R607&gt;F607,J$2308="yes"),MAX(R607*(1-J$2306),F607)/D607-1,IF(AND(K607="yes",S607&gt;F607, S607&lt;E607,J$2307="yes"),1-MIN(S607*(1+J$2306),E607)/D607,0))</f>
        <v>0</v>
      </c>
      <c r="U607" s="6">
        <f t="shared" si="113"/>
        <v>0</v>
      </c>
      <c r="V607" s="66">
        <f t="shared" si="114"/>
        <v>2.0454639392443461</v>
      </c>
      <c r="W607" s="6">
        <f t="shared" si="115"/>
        <v>1.8814178338374621E-2</v>
      </c>
      <c r="X607" s="17">
        <f>V607/MAX(V$240:V607)-1</f>
        <v>0</v>
      </c>
      <c r="Z607" s="66">
        <f t="shared" si="116"/>
        <v>5.12027829656419</v>
      </c>
      <c r="AA607" s="6">
        <f t="shared" si="117"/>
        <v>1.8814178338374621E-2</v>
      </c>
      <c r="AB607" s="17">
        <f>Z607/MAX(Z$240:Z607)-1</f>
        <v>0</v>
      </c>
    </row>
    <row r="608" spans="1:29" x14ac:dyDescent="0.25">
      <c r="A608" s="18" t="s">
        <v>249</v>
      </c>
      <c r="B608" s="72">
        <v>40004</v>
      </c>
      <c r="C608" s="23">
        <v>3719.97</v>
      </c>
      <c r="D608" s="23">
        <v>3701.79</v>
      </c>
      <c r="E608" s="23">
        <v>3747.12</v>
      </c>
      <c r="F608" s="23">
        <v>3697.98</v>
      </c>
      <c r="G608" s="20">
        <f t="shared" si="126"/>
        <v>3493.7575000000006</v>
      </c>
      <c r="H608" s="20">
        <f t="shared" si="118"/>
        <v>3316.4613333333332</v>
      </c>
      <c r="I608" s="112">
        <f t="shared" si="127"/>
        <v>6.474762487093022E-2</v>
      </c>
      <c r="J608" s="38" t="str">
        <f t="shared" si="119"/>
        <v>N</v>
      </c>
      <c r="K608" s="17" t="str">
        <f>IF(OR(AND(J607="N",OR(I607&lt;R$2308,AND(I607&gt;R$2306, I607&lt;R$2305))), AND(J607="X", OR(I607&lt;R$2314, AND(I607&lt;R$2311,I607&gt;R$2312)))),"no","yes")</f>
        <v>no</v>
      </c>
      <c r="O608" s="146">
        <f t="shared" si="120"/>
        <v>4.9111375847901151E-3</v>
      </c>
      <c r="P608" s="146">
        <f t="shared" si="121"/>
        <v>-4.9111375847901151E-3</v>
      </c>
      <c r="Q608" s="86">
        <f t="shared" si="112"/>
        <v>8.9999999999999993E-3</v>
      </c>
      <c r="R608" s="39">
        <f>(SUM(C589:C607)+Q608*SUM(C589:C607))/(19-Q608)*(1-J$2305)</f>
        <v>3514.853173608552</v>
      </c>
      <c r="S608" s="39">
        <f>(SUM(C589:C607)+Q608*SUM(C589:C607))/(19-Q608)*(1+J$2305)</f>
        <v>3514.853173608552</v>
      </c>
      <c r="T608" s="17">
        <f>IF(AND(K608="no",R608&lt;E608, R608&gt;F608,J$2308="yes"),MAX(R608*(1-J$2306),F608)/D608-1,IF(AND(K608="yes",S608&gt;F608, S608&lt;E608,J$2307="yes"),1-MIN(S608*(1+J$2306),E608)/D608,0))</f>
        <v>0</v>
      </c>
      <c r="U608" s="6">
        <f t="shared" si="113"/>
        <v>0</v>
      </c>
      <c r="V608" s="66">
        <f t="shared" si="114"/>
        <v>2.0555094940747018</v>
      </c>
      <c r="W608" s="6">
        <f t="shared" si="115"/>
        <v>4.9111375847901151E-3</v>
      </c>
      <c r="X608" s="17">
        <f>V608/MAX(V$240:V608)-1</f>
        <v>0</v>
      </c>
      <c r="Y608" s="14"/>
      <c r="Z608" s="66">
        <f t="shared" si="116"/>
        <v>5.1454246877510315</v>
      </c>
      <c r="AA608" s="6">
        <f t="shared" si="117"/>
        <v>4.9111375847901151E-3</v>
      </c>
      <c r="AB608" s="17">
        <f>Z608/MAX(Z$240:Z608)-1</f>
        <v>0</v>
      </c>
      <c r="AC608" s="14"/>
    </row>
    <row r="609" spans="1:29" x14ac:dyDescent="0.25">
      <c r="A609" s="18" t="s">
        <v>249</v>
      </c>
      <c r="B609" s="72">
        <v>40007</v>
      </c>
      <c r="C609" s="23">
        <v>3754.34</v>
      </c>
      <c r="D609" s="23">
        <v>3719.97</v>
      </c>
      <c r="E609" s="23">
        <v>3782.11</v>
      </c>
      <c r="F609" s="23">
        <v>3705.43</v>
      </c>
      <c r="G609" s="20">
        <f t="shared" si="126"/>
        <v>3513.6390000000001</v>
      </c>
      <c r="H609" s="20">
        <f t="shared" si="118"/>
        <v>3326.6366666666668</v>
      </c>
      <c r="I609" s="112">
        <f t="shared" si="127"/>
        <v>6.8504761018419957E-2</v>
      </c>
      <c r="J609" s="38" t="str">
        <f t="shared" si="119"/>
        <v>N</v>
      </c>
      <c r="K609" s="17" t="str">
        <f>IF(OR(AND(J608="N",OR(I608&lt;R$2308,AND(I608&gt;R$2306, I608&lt;R$2305))), AND(J608="X", OR(I608&lt;R$2314, AND(I608&lt;R$2311,I608&gt;R$2312)))),"no","yes")</f>
        <v>no</v>
      </c>
      <c r="O609" s="146">
        <f t="shared" si="120"/>
        <v>9.2393218224879892E-3</v>
      </c>
      <c r="P609" s="146">
        <f t="shared" si="121"/>
        <v>-9.2393218224879892E-3</v>
      </c>
      <c r="Q609" s="86">
        <f t="shared" si="112"/>
        <v>8.9999999999999993E-3</v>
      </c>
      <c r="R609" s="39">
        <f>(SUM(C590:C608)+Q609*SUM(C590:C608))/(19-Q609)*(1-J$2305)</f>
        <v>3534.1533336843768</v>
      </c>
      <c r="S609" s="39">
        <f>(SUM(C590:C608)+Q609*SUM(C590:C608))/(19-Q609)*(1+J$2305)</f>
        <v>3534.1533336843768</v>
      </c>
      <c r="T609" s="17">
        <f>IF(AND(K609="no",R609&lt;E609, R609&gt;F609,J$2308="yes"),MAX(R609*(1-J$2306),F609)/D609-1,IF(AND(K609="yes",S609&gt;F609, S609&lt;E609,J$2307="yes"),1-MIN(S609*(1+J$2306),E609)/D609,0))</f>
        <v>0</v>
      </c>
      <c r="U609" s="6">
        <f t="shared" si="113"/>
        <v>0</v>
      </c>
      <c r="V609" s="66">
        <f t="shared" si="114"/>
        <v>2.0745010077996375</v>
      </c>
      <c r="W609" s="6">
        <f t="shared" si="115"/>
        <v>9.2393218224879892E-3</v>
      </c>
      <c r="X609" s="17">
        <f>V609/MAX(V$240:V609)-1</f>
        <v>0</v>
      </c>
      <c r="Z609" s="66">
        <f t="shared" si="116"/>
        <v>5.1929649223545384</v>
      </c>
      <c r="AA609" s="6">
        <f t="shared" si="117"/>
        <v>9.2393218224879892E-3</v>
      </c>
      <c r="AB609" s="17">
        <f>Z609/MAX(Z$240:Z609)-1</f>
        <v>0</v>
      </c>
    </row>
    <row r="610" spans="1:29" x14ac:dyDescent="0.25">
      <c r="A610" s="18" t="s">
        <v>249</v>
      </c>
      <c r="B610" s="72">
        <v>40008</v>
      </c>
      <c r="C610" s="23">
        <v>3813.88</v>
      </c>
      <c r="D610" s="23">
        <v>3754.34</v>
      </c>
      <c r="E610" s="23">
        <v>3813.88</v>
      </c>
      <c r="F610" s="23">
        <v>3762.32</v>
      </c>
      <c r="G610" s="20">
        <f t="shared" si="126"/>
        <v>3536.8655000000008</v>
      </c>
      <c r="H610" s="20">
        <f t="shared" si="118"/>
        <v>3337.547</v>
      </c>
      <c r="I610" s="112">
        <f t="shared" si="127"/>
        <v>7.832203401571225E-2</v>
      </c>
      <c r="J610" s="38" t="str">
        <f t="shared" si="119"/>
        <v>N</v>
      </c>
      <c r="K610" s="17" t="str">
        <f>IF(OR(AND(J609="N",OR(I609&lt;R$2308,AND(I609&gt;R$2306, I609&lt;R$2305))), AND(J609="X", OR(I609&lt;R$2314, AND(I609&lt;R$2311,I609&gt;R$2312)))),"no","yes")</f>
        <v>no</v>
      </c>
      <c r="O610" s="146">
        <f t="shared" si="120"/>
        <v>1.5858979208063229E-2</v>
      </c>
      <c r="P610" s="146">
        <f t="shared" si="121"/>
        <v>-1.5858979208063229E-2</v>
      </c>
      <c r="Q610" s="86">
        <f t="shared" si="112"/>
        <v>8.9999999999999993E-3</v>
      </c>
      <c r="R610" s="39">
        <f>(SUM(C591:C609)+Q610*SUM(C591:C609))/(19-Q610)*(1-J$2305)</f>
        <v>3555.6706266126066</v>
      </c>
      <c r="S610" s="39">
        <f>(SUM(C591:C609)+Q610*SUM(C591:C609))/(19-Q610)*(1+J$2305)</f>
        <v>3555.6706266126066</v>
      </c>
      <c r="T610" s="17">
        <f>IF(AND(K610="no",R610&lt;E610, R610&gt;F610,J$2308="yes"),MAX(R610*(1-J$2306),F610)/D610-1,IF(AND(K610="yes",S610&gt;F610, S610&lt;E610,J$2307="yes"),1-MIN(S610*(1+J$2306),E610)/D610,0))</f>
        <v>0</v>
      </c>
      <c r="U610" s="6">
        <f t="shared" si="113"/>
        <v>0</v>
      </c>
      <c r="V610" s="66">
        <f t="shared" si="114"/>
        <v>2.1074004761494383</v>
      </c>
      <c r="W610" s="6">
        <f t="shared" si="115"/>
        <v>1.5858979208063229E-2</v>
      </c>
      <c r="X610" s="17">
        <f>V610/MAX(V$240:V610)-1</f>
        <v>0</v>
      </c>
      <c r="Z610" s="66">
        <f t="shared" si="116"/>
        <v>5.2753200450863611</v>
      </c>
      <c r="AA610" s="6">
        <f t="shared" si="117"/>
        <v>1.5858979208063229E-2</v>
      </c>
      <c r="AB610" s="17">
        <f>Z610/MAX(Z$240:Z610)-1</f>
        <v>0</v>
      </c>
    </row>
    <row r="611" spans="1:29" x14ac:dyDescent="0.25">
      <c r="A611" s="18" t="s">
        <v>249</v>
      </c>
      <c r="B611" s="72">
        <v>40009</v>
      </c>
      <c r="C611" s="23">
        <v>3848.63</v>
      </c>
      <c r="D611" s="23">
        <v>3813.88</v>
      </c>
      <c r="E611" s="23">
        <v>3850.96</v>
      </c>
      <c r="F611" s="23">
        <v>3820.24</v>
      </c>
      <c r="G611" s="20">
        <f t="shared" si="126"/>
        <v>3559.0990000000006</v>
      </c>
      <c r="H611" s="20">
        <f t="shared" si="118"/>
        <v>3349.7005000000004</v>
      </c>
      <c r="I611" s="112">
        <f t="shared" si="127"/>
        <v>8.1349521325481344E-2</v>
      </c>
      <c r="J611" s="38" t="str">
        <f t="shared" si="119"/>
        <v>N</v>
      </c>
      <c r="K611" s="17" t="str">
        <f>IF(OR(AND(J610="N",OR(I610&lt;R$2308,AND(I610&gt;R$2306, I610&lt;R$2305))), AND(J610="X", OR(I610&lt;R$2314, AND(I610&lt;R$2311,I610&gt;R$2312)))),"no","yes")</f>
        <v>no</v>
      </c>
      <c r="O611" s="146">
        <f t="shared" si="120"/>
        <v>9.1114560500067387E-3</v>
      </c>
      <c r="P611" s="146">
        <f t="shared" si="121"/>
        <v>-9.1114560500067387E-3</v>
      </c>
      <c r="Q611" s="86">
        <f t="shared" si="112"/>
        <v>8.9999999999999993E-3</v>
      </c>
      <c r="R611" s="39">
        <f>(SUM(C592:C610)+Q611*SUM(C592:C610))/(19-Q611)*(1-J$2305)</f>
        <v>3577.4498525617405</v>
      </c>
      <c r="S611" s="39">
        <f>(SUM(C592:C610)+Q611*SUM(C592:C610))/(19-Q611)*(1+J$2305)</f>
        <v>3577.4498525617405</v>
      </c>
      <c r="T611" s="17">
        <f>IF(AND(K611="no",R611&lt;E611, R611&gt;F611,J$2308="yes"),MAX(R611*(1-J$2306),F611)/D611-1,IF(AND(K611="yes",S611&gt;F611, S611&lt;E611,J$2307="yes"),1-MIN(S611*(1+J$2306),E611)/D611,0))</f>
        <v>0</v>
      </c>
      <c r="U611" s="6">
        <f t="shared" si="113"/>
        <v>0</v>
      </c>
      <c r="V611" s="66">
        <f t="shared" si="114"/>
        <v>2.1266019629676371</v>
      </c>
      <c r="W611" s="6">
        <f t="shared" si="115"/>
        <v>9.1114560500067387E-3</v>
      </c>
      <c r="X611" s="17">
        <f>V611/MAX(V$240:V611)-1</f>
        <v>0</v>
      </c>
      <c r="Z611" s="66">
        <f t="shared" si="116"/>
        <v>5.3233858918268853</v>
      </c>
      <c r="AA611" s="6">
        <f t="shared" si="117"/>
        <v>9.1114560500067387E-3</v>
      </c>
      <c r="AB611" s="17">
        <f>Z611/MAX(Z$240:Z611)-1</f>
        <v>0</v>
      </c>
    </row>
    <row r="612" spans="1:29" x14ac:dyDescent="0.25">
      <c r="A612" s="18" t="s">
        <v>249</v>
      </c>
      <c r="B612" s="72">
        <v>40010</v>
      </c>
      <c r="C612" s="23">
        <v>3829.21</v>
      </c>
      <c r="D612" s="23">
        <v>3848.63</v>
      </c>
      <c r="E612" s="23">
        <v>3873.33</v>
      </c>
      <c r="F612" s="23">
        <v>3821.24</v>
      </c>
      <c r="G612" s="20">
        <f t="shared" si="126"/>
        <v>3578.9955</v>
      </c>
      <c r="H612" s="20">
        <f t="shared" si="118"/>
        <v>3360.0893333333338</v>
      </c>
      <c r="I612" s="112">
        <f t="shared" si="127"/>
        <v>6.9911934787288743E-2</v>
      </c>
      <c r="J612" s="38" t="str">
        <f t="shared" si="119"/>
        <v>N</v>
      </c>
      <c r="K612" s="17" t="str">
        <f>IF(OR(AND(J611="N",OR(I611&lt;R$2308,AND(I611&gt;R$2306, I611&lt;R$2305))), AND(J611="X", OR(I611&lt;R$2314, AND(I611&lt;R$2311,I611&gt;R$2312)))),"no","yes")</f>
        <v>no</v>
      </c>
      <c r="O612" s="146">
        <f t="shared" si="120"/>
        <v>-5.0459514164781227E-3</v>
      </c>
      <c r="P612" s="146">
        <f t="shared" si="121"/>
        <v>5.0459514164781227E-3</v>
      </c>
      <c r="Q612" s="86">
        <f t="shared" si="112"/>
        <v>8.9999999999999993E-3</v>
      </c>
      <c r="R612" s="39">
        <f>(SUM(C593:C611)+Q612*SUM(C593:C611))/(19-Q612)*(1-J$2305)</f>
        <v>3599.6238376072874</v>
      </c>
      <c r="S612" s="39">
        <f>(SUM(C593:C611)+Q612*SUM(C593:C611))/(19-Q612)*(1+J$2305)</f>
        <v>3599.6238376072874</v>
      </c>
      <c r="T612" s="17">
        <f>IF(AND(K612="no",R612&lt;E612, R612&gt;F612,J$2308="yes"),MAX(R612*(1-J$2306),F612)/D612-1,IF(AND(K612="yes",S612&gt;F612, S612&lt;E612,J$2307="yes"),1-MIN(S612*(1+J$2306),E612)/D612,0))</f>
        <v>0</v>
      </c>
      <c r="U612" s="6">
        <f t="shared" si="113"/>
        <v>0</v>
      </c>
      <c r="V612" s="66">
        <f t="shared" si="114"/>
        <v>2.1158712327803153</v>
      </c>
      <c r="W612" s="6">
        <f t="shared" si="115"/>
        <v>-5.0459514164782338E-3</v>
      </c>
      <c r="X612" s="17">
        <f>V612/MAX(V$240:V612)-1</f>
        <v>-5.0459514164782338E-3</v>
      </c>
      <c r="Z612" s="66">
        <f t="shared" si="116"/>
        <v>5.2965243452455617</v>
      </c>
      <c r="AA612" s="6">
        <f t="shared" si="117"/>
        <v>-5.0459514164781227E-3</v>
      </c>
      <c r="AB612" s="17">
        <f>Z612/MAX(Z$240:Z612)-1</f>
        <v>-5.0459514164781227E-3</v>
      </c>
    </row>
    <row r="613" spans="1:29" x14ac:dyDescent="0.25">
      <c r="A613" s="18" t="s">
        <v>249</v>
      </c>
      <c r="B613" s="72">
        <v>40011</v>
      </c>
      <c r="C613" s="23">
        <v>3852.86</v>
      </c>
      <c r="D613" s="23">
        <v>3829.21</v>
      </c>
      <c r="E613" s="23">
        <v>3862.29</v>
      </c>
      <c r="F613" s="23">
        <v>3809.5</v>
      </c>
      <c r="G613" s="20">
        <f t="shared" si="126"/>
        <v>3599.9360000000006</v>
      </c>
      <c r="H613" s="20">
        <f t="shared" si="118"/>
        <v>3370.885666666667</v>
      </c>
      <c r="I613" s="112">
        <f t="shared" si="127"/>
        <v>7.0257915696278816E-2</v>
      </c>
      <c r="J613" s="38" t="str">
        <f t="shared" si="119"/>
        <v>N</v>
      </c>
      <c r="K613" s="17" t="str">
        <f>IF(OR(AND(J612="N",OR(I612&lt;R$2308,AND(I612&gt;R$2306, I612&lt;R$2305))), AND(J612="X", OR(I612&lt;R$2314, AND(I612&lt;R$2311,I612&gt;R$2312)))),"no","yes")</f>
        <v>no</v>
      </c>
      <c r="O613" s="146">
        <f t="shared" si="120"/>
        <v>6.1762086696734997E-3</v>
      </c>
      <c r="P613" s="146">
        <f t="shared" si="121"/>
        <v>-6.1762086696734997E-3</v>
      </c>
      <c r="Q613" s="86">
        <f t="shared" si="112"/>
        <v>8.9999999999999993E-3</v>
      </c>
      <c r="R613" s="39">
        <f>(SUM(C594:C612)+Q613*SUM(C594:C612))/(19-Q613)*(1-J$2305)</f>
        <v>3620.618858406614</v>
      </c>
      <c r="S613" s="39">
        <f>(SUM(C594:C612)+Q613*SUM(C594:C612))/(19-Q613)*(1+J$2305)</f>
        <v>3620.618858406614</v>
      </c>
      <c r="T613" s="17">
        <f>IF(AND(K613="no",R613&lt;E613, R613&gt;F613,J$2308="yes"),MAX(R613*(1-J$2306),F613)/D613-1,IF(AND(K613="yes",S613&gt;F613, S613&lt;E613,J$2307="yes"),1-MIN(S613*(1+J$2306),E613)/D613,0))</f>
        <v>0</v>
      </c>
      <c r="U613" s="6">
        <f t="shared" si="113"/>
        <v>0</v>
      </c>
      <c r="V613" s="66">
        <f t="shared" si="114"/>
        <v>2.1289392950321258</v>
      </c>
      <c r="W613" s="6">
        <f t="shared" si="115"/>
        <v>6.1762086696734997E-3</v>
      </c>
      <c r="X613" s="17">
        <f>V613/MAX(V$240:V613)-1</f>
        <v>0</v>
      </c>
      <c r="Z613" s="66">
        <f t="shared" si="116"/>
        <v>5.3292367848258042</v>
      </c>
      <c r="AA613" s="6">
        <f t="shared" si="117"/>
        <v>6.1762086696734997E-3</v>
      </c>
      <c r="AB613" s="17">
        <f>Z613/MAX(Z$240:Z613)-1</f>
        <v>0</v>
      </c>
    </row>
    <row r="614" spans="1:29" x14ac:dyDescent="0.25">
      <c r="A614" s="18" t="s">
        <v>249</v>
      </c>
      <c r="B614" s="72">
        <v>40014</v>
      </c>
      <c r="C614" s="23">
        <v>3919.43</v>
      </c>
      <c r="D614" s="23">
        <v>3852.86</v>
      </c>
      <c r="E614" s="23">
        <v>3919.45</v>
      </c>
      <c r="F614" s="23">
        <v>3855.77</v>
      </c>
      <c r="G614" s="20">
        <f t="shared" si="126"/>
        <v>3625.6509999999994</v>
      </c>
      <c r="H614" s="20">
        <f t="shared" si="118"/>
        <v>3385.4988333333336</v>
      </c>
      <c r="I614" s="112">
        <f t="shared" si="127"/>
        <v>8.102793125979324E-2</v>
      </c>
      <c r="J614" s="38" t="str">
        <f t="shared" si="119"/>
        <v>N</v>
      </c>
      <c r="K614" s="17" t="str">
        <f>IF(OR(AND(J613="N",OR(I613&lt;R$2308,AND(I613&gt;R$2306, I613&lt;R$2305))), AND(J613="X", OR(I613&lt;R$2314, AND(I613&lt;R$2311,I613&gt;R$2312)))),"no","yes")</f>
        <v>no</v>
      </c>
      <c r="O614" s="146">
        <f t="shared" si="120"/>
        <v>1.7278073950260264E-2</v>
      </c>
      <c r="P614" s="146">
        <f t="shared" si="121"/>
        <v>-1.7278073950260264E-2</v>
      </c>
      <c r="Q614" s="86">
        <f t="shared" si="112"/>
        <v>8.9999999999999993E-3</v>
      </c>
      <c r="R614" s="39">
        <f>(SUM(C595:C613)+Q614*SUM(C595:C613))/(19-Q614)*(1-J$2305)</f>
        <v>3644.4069459217517</v>
      </c>
      <c r="S614" s="39">
        <f>(SUM(C595:C613)+Q614*SUM(C595:C613))/(19-Q614)*(1+J$2305)</f>
        <v>3644.4069459217517</v>
      </c>
      <c r="T614" s="17">
        <f>IF(AND(K614="no",R614&lt;E614, R614&gt;F614,J$2308="yes"),MAX(R614*(1-J$2306),F614)/D614-1,IF(AND(K614="yes",S614&gt;F614, S614&lt;E614,J$2307="yes"),1-MIN(S614*(1+J$2306),E614)/D614,0))</f>
        <v>0</v>
      </c>
      <c r="U614" s="6">
        <f t="shared" si="113"/>
        <v>0</v>
      </c>
      <c r="V614" s="66">
        <f t="shared" si="114"/>
        <v>2.1657232656073058</v>
      </c>
      <c r="W614" s="6">
        <f t="shared" si="115"/>
        <v>1.7278073950260264E-2</v>
      </c>
      <c r="X614" s="17">
        <f>V614/MAX(V$240:V614)-1</f>
        <v>0</v>
      </c>
      <c r="Z614" s="66">
        <f t="shared" si="116"/>
        <v>5.4213157320924719</v>
      </c>
      <c r="AA614" s="6">
        <f t="shared" si="117"/>
        <v>1.7278073950260264E-2</v>
      </c>
      <c r="AB614" s="17">
        <f>Z614/MAX(Z$240:Z614)-1</f>
        <v>0</v>
      </c>
    </row>
    <row r="615" spans="1:29" x14ac:dyDescent="0.25">
      <c r="A615" s="18" t="s">
        <v>249</v>
      </c>
      <c r="B615" s="72">
        <v>40015</v>
      </c>
      <c r="C615" s="23">
        <v>3824.29</v>
      </c>
      <c r="D615" s="23">
        <v>3919.43</v>
      </c>
      <c r="E615" s="23">
        <v>3922.57</v>
      </c>
      <c r="F615" s="23">
        <v>3814.92</v>
      </c>
      <c r="G615" s="20">
        <f t="shared" si="126"/>
        <v>3647.2599999999998</v>
      </c>
      <c r="H615" s="20">
        <f t="shared" si="118"/>
        <v>3398.2418333333339</v>
      </c>
      <c r="I615" s="112">
        <f t="shared" si="127"/>
        <v>4.8537806462933819E-2</v>
      </c>
      <c r="J615" s="38" t="str">
        <f t="shared" si="119"/>
        <v>N</v>
      </c>
      <c r="K615" s="17" t="str">
        <f>IF(OR(AND(J614="N",OR(I614&lt;R$2308,AND(I614&gt;R$2306, I614&lt;R$2305))), AND(J614="X", OR(I614&lt;R$2314, AND(I614&lt;R$2311,I614&gt;R$2312)))),"no","yes")</f>
        <v>no</v>
      </c>
      <c r="O615" s="146">
        <f t="shared" si="120"/>
        <v>-2.4273937791974842E-2</v>
      </c>
      <c r="P615" s="146">
        <f t="shared" si="121"/>
        <v>2.4273937791974842E-2</v>
      </c>
      <c r="Q615" s="86">
        <f t="shared" si="112"/>
        <v>8.9999999999999993E-3</v>
      </c>
      <c r="R615" s="39">
        <f>(SUM(C596:C614)+Q615*SUM(C596:C614))/(19-Q615)*(1-J$2305)</f>
        <v>3672.4236843768099</v>
      </c>
      <c r="S615" s="39">
        <f>(SUM(C596:C614)+Q615*SUM(C596:C614))/(19-Q615)*(1+J$2305)</f>
        <v>3672.4236843768099</v>
      </c>
      <c r="T615" s="17">
        <f>IF(AND(K615="no",R615&lt;E615, R615&gt;F615,J$2308="yes"),MAX(R615*(1-J$2306),F615)/D615-1,IF(AND(K615="yes",S615&gt;F615, S615&lt;E615,J$2307="yes"),1-MIN(S615*(1+J$2306),E615)/D615,0))</f>
        <v>0</v>
      </c>
      <c r="U615" s="6">
        <f t="shared" si="113"/>
        <v>0</v>
      </c>
      <c r="V615" s="66">
        <f t="shared" si="114"/>
        <v>2.1131526337833213</v>
      </c>
      <c r="W615" s="6">
        <f t="shared" si="115"/>
        <v>-2.4273937791974953E-2</v>
      </c>
      <c r="X615" s="17">
        <f>V615/MAX(V$240:V615)-1</f>
        <v>-2.4273937791974953E-2</v>
      </c>
      <c r="Z615" s="66">
        <f t="shared" si="116"/>
        <v>5.2897190512610051</v>
      </c>
      <c r="AA615" s="6">
        <f t="shared" si="117"/>
        <v>-2.4273937791974731E-2</v>
      </c>
      <c r="AB615" s="17">
        <f>Z615/MAX(Z$240:Z615)-1</f>
        <v>-2.4273937791974731E-2</v>
      </c>
    </row>
    <row r="616" spans="1:29" x14ac:dyDescent="0.25">
      <c r="A616" s="18" t="s">
        <v>249</v>
      </c>
      <c r="B616" s="72">
        <v>40016</v>
      </c>
      <c r="C616" s="23">
        <v>3894.56</v>
      </c>
      <c r="D616" s="23">
        <v>3824.29</v>
      </c>
      <c r="E616" s="23">
        <v>3894.69</v>
      </c>
      <c r="F616" s="23">
        <v>3817.87</v>
      </c>
      <c r="G616" s="20">
        <f t="shared" si="126"/>
        <v>3670.4159999999997</v>
      </c>
      <c r="H616" s="20">
        <f t="shared" si="118"/>
        <v>3412.5385000000006</v>
      </c>
      <c r="I616" s="112">
        <f t="shared" si="127"/>
        <v>6.1067737281005785E-2</v>
      </c>
      <c r="J616" s="38" t="str">
        <f t="shared" si="119"/>
        <v>N</v>
      </c>
      <c r="K616" s="17" t="str">
        <f>IF(OR(AND(J615="N",OR(I615&lt;R$2308,AND(I615&gt;R$2306, I615&lt;R$2305))), AND(J615="X", OR(I615&lt;R$2314, AND(I615&lt;R$2311,I615&gt;R$2312)))),"no","yes")</f>
        <v>no</v>
      </c>
      <c r="O616" s="146">
        <f t="shared" si="120"/>
        <v>1.8374652549885129E-2</v>
      </c>
      <c r="P616" s="146">
        <f t="shared" si="121"/>
        <v>-1.8374652549885129E-2</v>
      </c>
      <c r="Q616" s="86">
        <f t="shared" si="112"/>
        <v>8.9999999999999993E-3</v>
      </c>
      <c r="R616" s="39">
        <f>(SUM(C597:C615)+Q616*SUM(C597:C615))/(19-Q616)*(1-J$2305)</f>
        <v>3693.2959738823652</v>
      </c>
      <c r="S616" s="39">
        <f>(SUM(C597:C615)+Q616*SUM(C597:C615))/(19-Q616)*(1+J$2305)</f>
        <v>3693.2959738823652</v>
      </c>
      <c r="T616" s="17">
        <f>IF(AND(K616="no",R616&lt;E616, R616&gt;F616,J$2308="yes"),MAX(R616*(1-J$2306),F616)/D616-1,IF(AND(K616="yes",S616&gt;F616, S616&lt;E616,J$2307="yes"),1-MIN(S616*(1+J$2306),E616)/D616,0))</f>
        <v>0</v>
      </c>
      <c r="U616" s="6">
        <f t="shared" si="113"/>
        <v>0</v>
      </c>
      <c r="V616" s="66">
        <f t="shared" si="114"/>
        <v>2.1519810792139644</v>
      </c>
      <c r="W616" s="6">
        <f t="shared" si="115"/>
        <v>1.8374652549885129E-2</v>
      </c>
      <c r="X616" s="17">
        <f>V616/MAX(V$240:V616)-1</f>
        <v>-6.3453104150348327E-3</v>
      </c>
      <c r="Z616" s="66">
        <f t="shared" si="116"/>
        <v>5.3869158009144344</v>
      </c>
      <c r="AA616" s="6">
        <f t="shared" si="117"/>
        <v>1.8374652549885129E-2</v>
      </c>
      <c r="AB616" s="17">
        <f>Z616/MAX(Z$240:Z616)-1</f>
        <v>-6.3453104150346107E-3</v>
      </c>
    </row>
    <row r="617" spans="1:29" x14ac:dyDescent="0.25">
      <c r="A617" s="18" t="s">
        <v>249</v>
      </c>
      <c r="B617" s="72">
        <v>40017</v>
      </c>
      <c r="C617" s="23">
        <v>3933.11</v>
      </c>
      <c r="D617" s="23">
        <v>3894.56</v>
      </c>
      <c r="E617" s="23">
        <v>3933.11</v>
      </c>
      <c r="F617" s="23">
        <v>3892.65</v>
      </c>
      <c r="G617" s="20">
        <f t="shared" si="126"/>
        <v>3695.6979999999994</v>
      </c>
      <c r="H617" s="20">
        <f t="shared" si="118"/>
        <v>3429.4884999999999</v>
      </c>
      <c r="I617" s="112">
        <f t="shared" si="127"/>
        <v>6.4240097540437802E-2</v>
      </c>
      <c r="J617" s="38" t="str">
        <f t="shared" si="119"/>
        <v>N</v>
      </c>
      <c r="K617" s="17" t="str">
        <f>IF(OR(AND(J616="N",OR(I616&lt;R$2308,AND(I616&gt;R$2306, I616&lt;R$2305))), AND(J616="X", OR(I616&lt;R$2314, AND(I616&lt;R$2311,I616&gt;R$2312)))),"no","yes")</f>
        <v>no</v>
      </c>
      <c r="O617" s="146">
        <f t="shared" si="120"/>
        <v>9.8984224148557232E-3</v>
      </c>
      <c r="P617" s="146">
        <f t="shared" si="121"/>
        <v>-9.8984224148557232E-3</v>
      </c>
      <c r="Q617" s="86">
        <f t="shared" si="112"/>
        <v>8.9999999999999993E-3</v>
      </c>
      <c r="R617" s="39">
        <f>(SUM(C598:C616)+Q617*SUM(C598:C616))/(19-Q617)*(1-J$2305)</f>
        <v>3718.1126665262491</v>
      </c>
      <c r="S617" s="39">
        <f>(SUM(C598:C616)+Q617*SUM(C598:C616))/(19-Q617)*(1+J$2305)</f>
        <v>3718.1126665262491</v>
      </c>
      <c r="T617" s="17">
        <f>IF(AND(K617="no",R617&lt;E617, R617&gt;F617,J$2308="yes"),MAX(R617*(1-J$2306),F617)/D617-1,IF(AND(K617="yes",S617&gt;F617, S617&lt;E617,J$2307="yes"),1-MIN(S617*(1+J$2306),E617)/D617,0))</f>
        <v>0</v>
      </c>
      <c r="U617" s="6">
        <f t="shared" si="113"/>
        <v>0</v>
      </c>
      <c r="V617" s="66">
        <f t="shared" si="114"/>
        <v>2.1732822969648011</v>
      </c>
      <c r="W617" s="6">
        <f t="shared" si="115"/>
        <v>9.8984224148557232E-3</v>
      </c>
      <c r="X617" s="17">
        <f>V617/MAX(V$240:V617)-1</f>
        <v>0</v>
      </c>
      <c r="Z617" s="66">
        <f t="shared" si="116"/>
        <v>5.4402377690251464</v>
      </c>
      <c r="AA617" s="6">
        <f t="shared" si="117"/>
        <v>9.8984224148557232E-3</v>
      </c>
      <c r="AB617" s="17">
        <f>Z617/MAX(Z$240:Z617)-1</f>
        <v>0</v>
      </c>
    </row>
    <row r="618" spans="1:29" x14ac:dyDescent="0.25">
      <c r="A618" s="18" t="s">
        <v>249</v>
      </c>
      <c r="B618" s="72">
        <v>40018</v>
      </c>
      <c r="C618" s="23">
        <v>3907.97</v>
      </c>
      <c r="D618" s="23">
        <v>3933.11</v>
      </c>
      <c r="E618" s="23">
        <v>3952.32</v>
      </c>
      <c r="F618" s="23">
        <v>3831.4</v>
      </c>
      <c r="G618" s="20">
        <f t="shared" si="126"/>
        <v>3718.6734999999999</v>
      </c>
      <c r="H618" s="20">
        <f t="shared" si="118"/>
        <v>3445.288833333334</v>
      </c>
      <c r="I618" s="112">
        <f t="shared" si="127"/>
        <v>5.0904307678531158E-2</v>
      </c>
      <c r="J618" s="38" t="str">
        <f t="shared" si="119"/>
        <v>N</v>
      </c>
      <c r="K618" s="17" t="str">
        <f>IF(OR(AND(J617="N",OR(I617&lt;R$2308,AND(I617&gt;R$2306, I617&lt;R$2305))), AND(J617="X", OR(I617&lt;R$2314, AND(I617&lt;R$2311,I617&gt;R$2312)))),"no","yes")</f>
        <v>no</v>
      </c>
      <c r="O618" s="146">
        <f t="shared" si="120"/>
        <v>-6.3918883529828774E-3</v>
      </c>
      <c r="P618" s="146">
        <f t="shared" si="121"/>
        <v>6.3918883529828774E-3</v>
      </c>
      <c r="Q618" s="86">
        <f t="shared" si="112"/>
        <v>8.9999999999999993E-3</v>
      </c>
      <c r="R618" s="39">
        <f>(SUM(C599:C617)+Q618*SUM(C599:C617))/(19-Q618)*(1-J$2305)</f>
        <v>3743.8623295245111</v>
      </c>
      <c r="S618" s="39">
        <f>(SUM(C599:C617)+Q618*SUM(C599:C617))/(19-Q618)*(1+J$2305)</f>
        <v>3743.8623295245111</v>
      </c>
      <c r="T618" s="17">
        <f>IF(AND(K618="no",R618&lt;E618, R618&gt;F618,J$2308="yes"),MAX(R618*(1-J$2306),F618)/D618-1,IF(AND(K618="yes",S618&gt;F618, S618&lt;E618,J$2307="yes"),1-MIN(S618*(1+J$2306),E618)/D618,0))</f>
        <v>0</v>
      </c>
      <c r="U618" s="6">
        <f t="shared" si="113"/>
        <v>0</v>
      </c>
      <c r="V618" s="66">
        <f t="shared" si="114"/>
        <v>2.159390919163088</v>
      </c>
      <c r="W618" s="6">
        <f t="shared" si="115"/>
        <v>-6.3918883529828774E-3</v>
      </c>
      <c r="X618" s="17">
        <f>V618/MAX(V$240:V618)-1</f>
        <v>-6.3918883529828774E-3</v>
      </c>
      <c r="Z618" s="66">
        <f t="shared" si="116"/>
        <v>5.4054643765918566</v>
      </c>
      <c r="AA618" s="6">
        <f t="shared" si="117"/>
        <v>-6.3918883529829884E-3</v>
      </c>
      <c r="AB618" s="17">
        <f>Z618/MAX(Z$240:Z618)-1</f>
        <v>-6.3918883529829884E-3</v>
      </c>
    </row>
    <row r="619" spans="1:29" x14ac:dyDescent="0.25">
      <c r="A619" s="18" t="s">
        <v>249</v>
      </c>
      <c r="B619" s="72">
        <v>40021</v>
      </c>
      <c r="C619" s="23">
        <v>3972.64</v>
      </c>
      <c r="D619" s="23">
        <v>3907.97</v>
      </c>
      <c r="E619" s="23">
        <v>3972.67</v>
      </c>
      <c r="F619" s="23">
        <v>3914.32</v>
      </c>
      <c r="G619" s="20">
        <f t="shared" si="126"/>
        <v>3743.4659999999994</v>
      </c>
      <c r="H619" s="20">
        <f t="shared" si="118"/>
        <v>3460.8321666666675</v>
      </c>
      <c r="I619" s="112">
        <f t="shared" si="127"/>
        <v>6.1219735934559205E-2</v>
      </c>
      <c r="J619" s="38" t="str">
        <f t="shared" si="119"/>
        <v>N</v>
      </c>
      <c r="K619" s="17" t="str">
        <f>IF(OR(AND(J618="N",OR(I618&lt;R$2308,AND(I618&gt;R$2306, I618&lt;R$2305))), AND(J618="X", OR(I618&lt;R$2314, AND(I618&lt;R$2311,I618&gt;R$2312)))),"no","yes")</f>
        <v>no</v>
      </c>
      <c r="O619" s="146">
        <f t="shared" si="120"/>
        <v>1.6548233481833208E-2</v>
      </c>
      <c r="P619" s="146">
        <f t="shared" si="121"/>
        <v>-1.6548233481833208E-2</v>
      </c>
      <c r="Q619" s="86">
        <f t="shared" si="112"/>
        <v>8.9999999999999993E-3</v>
      </c>
      <c r="R619" s="39">
        <f>(SUM(C600:C618)+Q619*SUM(C600:C618))/(19-Q619)*(1-J$2305)</f>
        <v>3766.7711084197776</v>
      </c>
      <c r="S619" s="39">
        <f>(SUM(C600:C618)+Q619*SUM(C600:C618))/(19-Q619)*(1+J$2305)</f>
        <v>3766.7711084197776</v>
      </c>
      <c r="T619" s="17">
        <f>IF(AND(K619="no",R619&lt;E619, R619&gt;F619,J$2308="yes"),MAX(R619*(1-J$2306),F619)/D619-1,IF(AND(K619="yes",S619&gt;F619, S619&lt;E619,J$2307="yes"),1-MIN(S619*(1+J$2306),E619)/D619,0))</f>
        <v>0</v>
      </c>
      <c r="U619" s="6">
        <f t="shared" si="113"/>
        <v>0</v>
      </c>
      <c r="V619" s="66">
        <f t="shared" si="114"/>
        <v>2.1951250242719493</v>
      </c>
      <c r="W619" s="6">
        <f t="shared" si="115"/>
        <v>1.6548233481833208E-2</v>
      </c>
      <c r="X619" s="17">
        <f>V619/MAX(V$240:V619)-1</f>
        <v>0</v>
      </c>
      <c r="Z619" s="66">
        <f t="shared" si="116"/>
        <v>5.4949152631734304</v>
      </c>
      <c r="AA619" s="6">
        <f t="shared" si="117"/>
        <v>1.6548233481833208E-2</v>
      </c>
      <c r="AB619" s="17">
        <f>Z619/MAX(Z$240:Z619)-1</f>
        <v>0</v>
      </c>
    </row>
    <row r="620" spans="1:29" x14ac:dyDescent="0.25">
      <c r="A620" s="18" t="s">
        <v>249</v>
      </c>
      <c r="B620" s="72">
        <v>40022</v>
      </c>
      <c r="C620" s="23">
        <v>4022.91</v>
      </c>
      <c r="D620" s="23">
        <v>3972.64</v>
      </c>
      <c r="E620" s="23">
        <v>4023.01</v>
      </c>
      <c r="F620" s="23">
        <v>3936.21</v>
      </c>
      <c r="G620" s="20">
        <f t="shared" si="126"/>
        <v>3771.9985000000001</v>
      </c>
      <c r="H620" s="20">
        <f t="shared" si="118"/>
        <v>3476.4436666666675</v>
      </c>
      <c r="I620" s="112">
        <f t="shared" si="127"/>
        <v>6.6519512136603343E-2</v>
      </c>
      <c r="J620" s="38" t="str">
        <f t="shared" si="119"/>
        <v>N</v>
      </c>
      <c r="K620" s="17" t="str">
        <f>IF(OR(AND(J619="N",OR(I619&lt;R$2308,AND(I619&gt;R$2306, I619&lt;R$2305))), AND(J619="X", OR(I619&lt;R$2314, AND(I619&lt;R$2311,I619&gt;R$2312)))),"no","yes")</f>
        <v>no</v>
      </c>
      <c r="O620" s="146">
        <f t="shared" si="120"/>
        <v>1.2654053727496173E-2</v>
      </c>
      <c r="P620" s="146">
        <f t="shared" si="121"/>
        <v>-1.2654053727496173E-2</v>
      </c>
      <c r="Q620" s="86">
        <f t="shared" si="112"/>
        <v>8.9999999999999993E-3</v>
      </c>
      <c r="R620" s="39">
        <f>(SUM(C601:C619)+Q620*SUM(C601:C619))/(19-Q620)*(1-J$2305)</f>
        <v>3794.4191216892214</v>
      </c>
      <c r="S620" s="39">
        <f>(SUM(C601:C619)+Q620*SUM(C601:C619))/(19-Q620)*(1+J$2305)</f>
        <v>3794.4191216892214</v>
      </c>
      <c r="T620" s="17">
        <f>IF(AND(K620="no",R620&lt;E620, R620&gt;F620,J$2308="yes"),MAX(R620*(1-J$2306),F620)/D620-1,IF(AND(K620="yes",S620&gt;F620, S620&lt;E620,J$2307="yes"),1-MIN(S620*(1+J$2306),E620)/D620,0))</f>
        <v>0</v>
      </c>
      <c r="U620" s="6">
        <f t="shared" si="113"/>
        <v>0</v>
      </c>
      <c r="V620" s="66">
        <f t="shared" si="114"/>
        <v>2.222902254267658</v>
      </c>
      <c r="W620" s="6">
        <f t="shared" si="115"/>
        <v>1.2654053727496173E-2</v>
      </c>
      <c r="X620" s="17">
        <f>V620/MAX(V$240:V620)-1</f>
        <v>0</v>
      </c>
      <c r="Y620" s="6">
        <f t="shared" ref="Y620" si="128">V620/V600-1</f>
        <v>0.16529751525087932</v>
      </c>
      <c r="Z620" s="66">
        <f t="shared" si="116"/>
        <v>5.564448216141666</v>
      </c>
      <c r="AA620" s="6">
        <f t="shared" si="117"/>
        <v>1.2654053727496173E-2</v>
      </c>
      <c r="AB620" s="17">
        <f>Z620/MAX(Z$240:Z620)-1</f>
        <v>0</v>
      </c>
      <c r="AC620" s="6">
        <f t="shared" ref="AC620" si="129">Z620/Z600-1</f>
        <v>0.16529751525088021</v>
      </c>
    </row>
    <row r="621" spans="1:29" x14ac:dyDescent="0.25">
      <c r="A621" s="18" t="s">
        <v>249</v>
      </c>
      <c r="B621" s="72">
        <v>40023</v>
      </c>
      <c r="C621" s="23">
        <v>3764.64</v>
      </c>
      <c r="D621" s="23">
        <v>4022.91</v>
      </c>
      <c r="E621" s="23">
        <v>4019.2</v>
      </c>
      <c r="F621" s="23">
        <v>3678.89</v>
      </c>
      <c r="G621" s="20">
        <f t="shared" si="126"/>
        <v>3785.0430000000001</v>
      </c>
      <c r="H621" s="20">
        <f t="shared" si="118"/>
        <v>3486.016833333334</v>
      </c>
      <c r="I621" s="112">
        <f t="shared" si="127"/>
        <v>-5.3904275327916196E-3</v>
      </c>
      <c r="J621" s="38" t="str">
        <f t="shared" si="119"/>
        <v>N</v>
      </c>
      <c r="K621" s="17" t="str">
        <f>IF(OR(AND(J620="N",OR(I620&lt;R$2308,AND(I620&gt;R$2306, I620&lt;R$2305))), AND(J620="X", OR(I620&lt;R$2314, AND(I620&lt;R$2311,I620&gt;R$2312)))),"no","yes")</f>
        <v>no</v>
      </c>
      <c r="O621" s="146">
        <f t="shared" si="120"/>
        <v>-6.4199795670298321E-2</v>
      </c>
      <c r="P621" s="146">
        <f t="shared" si="121"/>
        <v>6.4199795670298321E-2</v>
      </c>
      <c r="Q621" s="86">
        <f t="shared" si="112"/>
        <v>8.9999999999999993E-3</v>
      </c>
      <c r="R621" s="39">
        <f>(SUM(C602:C620)+Q621*SUM(C602:C620))/(19-Q621)*(1-J$2305)</f>
        <v>3822.0023158338163</v>
      </c>
      <c r="S621" s="39">
        <f>(SUM(C602:C620)+Q621*SUM(C602:C620))/(19-Q621)*(1+J$2305)</f>
        <v>3822.0023158338163</v>
      </c>
      <c r="T621" s="17">
        <f>IF(AND(K621="no",R621&lt;E621, R621&gt;F621,J$2308="yes"),MAX(R621*(1-J$2306),F621)/D621-1,IF(AND(K621="yes",S621&gt;F621, S621&lt;E621,J$2307="yes"),1-MIN(S621*(1+J$2306),E621)/D621,0))</f>
        <v>-4.9940884624857018E-2</v>
      </c>
      <c r="U621" s="6">
        <f t="shared" si="113"/>
        <v>1.4258911045441303E-2</v>
      </c>
      <c r="V621" s="66">
        <f t="shared" si="114"/>
        <v>2.1118885492549424</v>
      </c>
      <c r="W621" s="6">
        <f t="shared" si="115"/>
        <v>-4.9940884624857018E-2</v>
      </c>
      <c r="X621" s="17">
        <f>V621/MAX(V$240:V621)-1</f>
        <v>-4.9940884624857018E-2</v>
      </c>
      <c r="Z621" s="66">
        <f t="shared" si="116"/>
        <v>5.2865547497783432</v>
      </c>
      <c r="AA621" s="6">
        <f t="shared" si="117"/>
        <v>-4.9940884624857129E-2</v>
      </c>
      <c r="AB621" s="17">
        <f>Z621/MAX(Z$240:Z621)-1</f>
        <v>-4.9940884624857129E-2</v>
      </c>
    </row>
    <row r="622" spans="1:29" x14ac:dyDescent="0.25">
      <c r="A622" s="18" t="s">
        <v>249</v>
      </c>
      <c r="B622" s="72">
        <v>40024</v>
      </c>
      <c r="C622" s="23">
        <v>3803.12</v>
      </c>
      <c r="D622" s="23">
        <v>3764.64</v>
      </c>
      <c r="E622" s="23">
        <v>3830.35</v>
      </c>
      <c r="F622" s="23">
        <v>3670.91</v>
      </c>
      <c r="G622" s="20">
        <f t="shared" si="126"/>
        <v>3798.1734999999999</v>
      </c>
      <c r="H622" s="20">
        <f t="shared" si="118"/>
        <v>3495.7251666666675</v>
      </c>
      <c r="I622" s="112">
        <f t="shared" si="127"/>
        <v>1.3023365046382906E-3</v>
      </c>
      <c r="J622" s="38" t="str">
        <f t="shared" si="119"/>
        <v>N</v>
      </c>
      <c r="K622" s="17" t="str">
        <f>IF(OR(AND(J621="N",OR(I621&lt;R$2308,AND(I621&gt;R$2306, I621&lt;R$2305))), AND(J621="X", OR(I621&lt;R$2314, AND(I621&lt;R$2311,I621&gt;R$2312)))),"no","yes")</f>
        <v>yes</v>
      </c>
      <c r="O622" s="146">
        <f t="shared" si="120"/>
        <v>1.0221428875005323E-2</v>
      </c>
      <c r="P622" s="146">
        <f t="shared" si="121"/>
        <v>-1.0221428875005323E-2</v>
      </c>
      <c r="Q622" s="86">
        <f t="shared" si="112"/>
        <v>8.9999999999999993E-3</v>
      </c>
      <c r="R622" s="39">
        <f>(SUM(C603:C621)+Q622*SUM(C603:C621))/(19-Q622)*(1-J$2305)</f>
        <v>3833.9104391553901</v>
      </c>
      <c r="S622" s="39">
        <f>(SUM(C603:C621)+Q622*SUM(C603:C621))/(19-Q622)*(1+J$2305)</f>
        <v>3833.9104391553901</v>
      </c>
      <c r="T622" s="17">
        <f>IF(AND(K622="no",R622&lt;E622, R622&gt;F622,J$2308="yes"),MAX(R622*(1-J$2306),F622)/D622-1,IF(AND(K622="yes",S622&gt;F622, S622&lt;E622,J$2307="yes"),1-MIN(S622*(1+J$2306),E622)/D622,0))</f>
        <v>0</v>
      </c>
      <c r="U622" s="6">
        <f t="shared" si="113"/>
        <v>0</v>
      </c>
      <c r="V622" s="66">
        <f t="shared" si="114"/>
        <v>2.1118885492549424</v>
      </c>
      <c r="W622" s="6">
        <f t="shared" si="115"/>
        <v>0</v>
      </c>
      <c r="X622" s="17">
        <f>V622/MAX(V$240:V622)-1</f>
        <v>-4.9940884624857018E-2</v>
      </c>
      <c r="Z622" s="66">
        <f t="shared" si="116"/>
        <v>5.2325186064096627</v>
      </c>
      <c r="AA622" s="6">
        <f t="shared" si="117"/>
        <v>-1.0221428875005212E-2</v>
      </c>
      <c r="AB622" s="17">
        <f>Z622/MAX(Z$240:Z622)-1</f>
        <v>-5.9651846299714539E-2</v>
      </c>
    </row>
    <row r="623" spans="1:29" x14ac:dyDescent="0.25">
      <c r="A623" s="18" t="s">
        <v>249</v>
      </c>
      <c r="B623" s="72">
        <v>40025</v>
      </c>
      <c r="C623" s="23">
        <v>3928.58</v>
      </c>
      <c r="D623" s="23">
        <v>3803.12</v>
      </c>
      <c r="E623" s="23">
        <v>3933.37</v>
      </c>
      <c r="F623" s="23">
        <v>3816.47</v>
      </c>
      <c r="G623" s="20">
        <f t="shared" si="126"/>
        <v>3815.3595</v>
      </c>
      <c r="H623" s="20">
        <f t="shared" si="118"/>
        <v>3506.7918333333341</v>
      </c>
      <c r="I623" s="112">
        <f t="shared" si="127"/>
        <v>2.9674923162548605E-2</v>
      </c>
      <c r="J623" s="38" t="str">
        <f t="shared" si="119"/>
        <v>N</v>
      </c>
      <c r="K623" s="17" t="str">
        <f>IF(OR(AND(J622="N",OR(I622&lt;R$2308,AND(I622&gt;R$2306, I622&lt;R$2305))), AND(J622="X", OR(I622&lt;R$2314, AND(I622&lt;R$2311,I622&gt;R$2312)))),"no","yes")</f>
        <v>yes</v>
      </c>
      <c r="O623" s="146">
        <f t="shared" si="120"/>
        <v>3.298870401144316E-2</v>
      </c>
      <c r="P623" s="146">
        <f t="shared" si="121"/>
        <v>-3.298870401144316E-2</v>
      </c>
      <c r="Q623" s="86">
        <f t="shared" si="112"/>
        <v>8.9999999999999993E-3</v>
      </c>
      <c r="R623" s="39">
        <f>(SUM(C604:C622)+Q623*SUM(C604:C622))/(19-Q623)*(1-J$2305)</f>
        <v>3845.5066868516665</v>
      </c>
      <c r="S623" s="39">
        <f>(SUM(C604:C622)+Q623*SUM(C604:C622))/(19-Q623)*(1+J$2305)</f>
        <v>3845.5066868516665</v>
      </c>
      <c r="T623" s="17">
        <f>IF(AND(K623="no",R623&lt;E623, R623&gt;F623,J$2308="yes"),MAX(R623*(1-J$2306),F623)/D623-1,IF(AND(K623="yes",S623&gt;F623, S623&lt;E623,J$2307="yes"),1-MIN(S623*(1+J$2306),E623)/D623,0))</f>
        <v>-1.1145240447755222E-2</v>
      </c>
      <c r="U623" s="6">
        <f t="shared" si="113"/>
        <v>2.1843463563687937E-2</v>
      </c>
      <c r="V623" s="66">
        <f t="shared" si="114"/>
        <v>2.1118885492549424</v>
      </c>
      <c r="W623" s="6">
        <f t="shared" si="115"/>
        <v>0</v>
      </c>
      <c r="X623" s="17">
        <f>V623/MAX(V$240:V623)-1</f>
        <v>-4.9940884624857018E-2</v>
      </c>
      <c r="Z623" s="66">
        <f t="shared" si="116"/>
        <v>5.1742009283938737</v>
      </c>
      <c r="AA623" s="6">
        <f t="shared" si="117"/>
        <v>-1.1145240447755222E-2</v>
      </c>
      <c r="AB623" s="17">
        <f>Z623/MAX(Z$240:Z623)-1</f>
        <v>-7.0132252577306931E-2</v>
      </c>
    </row>
    <row r="624" spans="1:29" x14ac:dyDescent="0.25">
      <c r="A624" s="18" t="s">
        <v>249</v>
      </c>
      <c r="B624" s="72">
        <v>40028</v>
      </c>
      <c r="C624" s="23">
        <v>4020.27</v>
      </c>
      <c r="D624" s="23">
        <v>3928.58</v>
      </c>
      <c r="E624" s="23">
        <v>4020.63</v>
      </c>
      <c r="F624" s="23">
        <v>3928.93</v>
      </c>
      <c r="G624" s="20">
        <f t="shared" si="126"/>
        <v>3836.7410000000004</v>
      </c>
      <c r="H624" s="20">
        <f t="shared" si="118"/>
        <v>3519.7525000000005</v>
      </c>
      <c r="I624" s="112">
        <f t="shared" si="127"/>
        <v>4.7834607548437491E-2</v>
      </c>
      <c r="J624" s="38" t="str">
        <f t="shared" si="119"/>
        <v>N</v>
      </c>
      <c r="K624" s="17" t="str">
        <f>IF(OR(AND(J623="N",OR(I623&lt;R$2308,AND(I623&gt;R$2306, I623&lt;R$2305))), AND(J623="X", OR(I623&lt;R$2314, AND(I623&lt;R$2311,I623&gt;R$2312)))),"no","yes")</f>
        <v>no</v>
      </c>
      <c r="O624" s="146">
        <f t="shared" si="120"/>
        <v>2.333922180533432E-2</v>
      </c>
      <c r="P624" s="146">
        <f t="shared" si="121"/>
        <v>-2.333922180533432E-2</v>
      </c>
      <c r="Q624" s="86">
        <f t="shared" si="112"/>
        <v>8.9999999999999993E-3</v>
      </c>
      <c r="R624" s="39">
        <f>(SUM(C605:C623)+Q624*SUM(C605:C623))/(19-Q624)*(1-J$2305)</f>
        <v>3863.3553235743248</v>
      </c>
      <c r="S624" s="39">
        <f>(SUM(C605:C623)+Q624*SUM(C605:C623))/(19-Q624)*(1+J$2305)</f>
        <v>3863.3553235743248</v>
      </c>
      <c r="T624" s="17">
        <f>IF(AND(K624="no",R624&lt;E624, R624&gt;F624,J$2308="yes"),MAX(R624*(1-J$2306),F624)/D624-1,IF(AND(K624="yes",S624&gt;F624, S624&lt;E624,J$2307="yes"),1-MIN(S624*(1+J$2306),E624)/D624,0))</f>
        <v>0</v>
      </c>
      <c r="U624" s="6">
        <f t="shared" si="113"/>
        <v>0</v>
      </c>
      <c r="V624" s="66">
        <f t="shared" si="114"/>
        <v>2.161178384534149</v>
      </c>
      <c r="W624" s="6">
        <f t="shared" si="115"/>
        <v>2.333922180533432E-2</v>
      </c>
      <c r="X624" s="17">
        <f>V624/MAX(V$240:V624)-1</f>
        <v>-2.7767244202936858E-2</v>
      </c>
      <c r="Z624" s="66">
        <f t="shared" si="116"/>
        <v>5.2949627515270254</v>
      </c>
      <c r="AA624" s="6">
        <f t="shared" si="117"/>
        <v>2.333922180533432E-2</v>
      </c>
      <c r="AB624" s="17">
        <f>Z624/MAX(Z$240:Z624)-1</f>
        <v>-4.8429862970582049E-2</v>
      </c>
    </row>
    <row r="625" spans="1:29" x14ac:dyDescent="0.25">
      <c r="A625" s="18" t="s">
        <v>249</v>
      </c>
      <c r="B625" s="72">
        <v>40029</v>
      </c>
      <c r="C625" s="23">
        <v>4069.35</v>
      </c>
      <c r="D625" s="23">
        <v>4020.27</v>
      </c>
      <c r="E625" s="23">
        <v>4071.13</v>
      </c>
      <c r="F625" s="23">
        <v>3975.51</v>
      </c>
      <c r="G625" s="20">
        <f t="shared" si="126"/>
        <v>3860.7490000000007</v>
      </c>
      <c r="H625" s="20">
        <f t="shared" si="118"/>
        <v>3533.2818333333335</v>
      </c>
      <c r="I625" s="112">
        <f t="shared" si="127"/>
        <v>5.4031225547166883E-2</v>
      </c>
      <c r="J625" s="38" t="str">
        <f t="shared" si="119"/>
        <v>N</v>
      </c>
      <c r="K625" s="17" t="str">
        <f>IF(OR(AND(J624="N",OR(I624&lt;R$2308,AND(I624&gt;R$2306, I624&lt;R$2305))), AND(J624="X", OR(I624&lt;R$2314, AND(I624&lt;R$2311,I624&gt;R$2312)))),"no","yes")</f>
        <v>no</v>
      </c>
      <c r="O625" s="146">
        <f t="shared" si="120"/>
        <v>1.220813527449649E-2</v>
      </c>
      <c r="P625" s="146">
        <f t="shared" si="121"/>
        <v>-1.220813527449649E-2</v>
      </c>
      <c r="Q625" s="86">
        <f t="shared" ref="Q625:Q688" si="130">IF(J625="N",0.009,0.018)</f>
        <v>8.9999999999999993E-3</v>
      </c>
      <c r="R625" s="39">
        <f>(SUM(C606:C624)+Q625*SUM(C606:C624))/(19-Q625)*(1-J$2305)</f>
        <v>3886.2587894265712</v>
      </c>
      <c r="S625" s="39">
        <f>(SUM(C606:C624)+Q625*SUM(C606:C624))/(19-Q625)*(1+J$2305)</f>
        <v>3886.2587894265712</v>
      </c>
      <c r="T625" s="17">
        <f>IF(AND(K625="no",R625&lt;E625, R625&gt;F625,J$2308="yes"),MAX(R625*(1-J$2306),F625)/D625-1,IF(AND(K625="yes",S625&gt;F625, S625&lt;E625,J$2307="yes"),1-MIN(S625*(1+J$2306),E625)/D625,0))</f>
        <v>0</v>
      </c>
      <c r="U625" s="6">
        <f t="shared" si="113"/>
        <v>0</v>
      </c>
      <c r="V625" s="66">
        <f t="shared" si="114"/>
        <v>2.1875623426048598</v>
      </c>
      <c r="W625" s="6">
        <f t="shared" si="115"/>
        <v>1.220813527449649E-2</v>
      </c>
      <c r="X625" s="17">
        <f>V625/MAX(V$240:V625)-1</f>
        <v>-1.58980952018698E-2</v>
      </c>
      <c r="Z625" s="66">
        <f t="shared" si="116"/>
        <v>5.3596043730710878</v>
      </c>
      <c r="AA625" s="6">
        <f t="shared" si="117"/>
        <v>1.220813527449649E-2</v>
      </c>
      <c r="AB625" s="17">
        <f>Z625/MAX(Z$240:Z625)-1</f>
        <v>-3.6812966014555637E-2</v>
      </c>
    </row>
    <row r="626" spans="1:29" x14ac:dyDescent="0.25">
      <c r="A626" s="18" t="s">
        <v>249</v>
      </c>
      <c r="B626" s="72">
        <v>40030</v>
      </c>
      <c r="C626" s="23">
        <v>4069.34</v>
      </c>
      <c r="D626" s="23">
        <v>4069.35</v>
      </c>
      <c r="E626" s="23">
        <v>4099.53</v>
      </c>
      <c r="F626" s="23">
        <v>3993.11</v>
      </c>
      <c r="G626" s="20">
        <f t="shared" si="126"/>
        <v>3882.5445</v>
      </c>
      <c r="H626" s="20">
        <f t="shared" si="118"/>
        <v>3548.8613333333333</v>
      </c>
      <c r="I626" s="112">
        <f t="shared" si="127"/>
        <v>4.8111618553245306E-2</v>
      </c>
      <c r="J626" s="38" t="str">
        <f t="shared" si="119"/>
        <v>N</v>
      </c>
      <c r="K626" s="17" t="str">
        <f>IF(OR(AND(J625="N",OR(I625&lt;R$2308,AND(I625&gt;R$2306, I625&lt;R$2305))), AND(J625="X", OR(I625&lt;R$2314, AND(I625&lt;R$2311,I625&gt;R$2312)))),"no","yes")</f>
        <v>no</v>
      </c>
      <c r="O626" s="146">
        <f t="shared" si="120"/>
        <v>-2.457394915555966E-6</v>
      </c>
      <c r="P626" s="146">
        <f t="shared" si="121"/>
        <v>2.457394915555966E-6</v>
      </c>
      <c r="Q626" s="86">
        <f t="shared" si="130"/>
        <v>8.9999999999999993E-3</v>
      </c>
      <c r="R626" s="39">
        <f>(SUM(C607:C625)+Q626*SUM(C607:C625))/(19-Q626)*(1-J$2305)</f>
        <v>3909.4194065610027</v>
      </c>
      <c r="S626" s="39">
        <f>(SUM(C607:C625)+Q626*SUM(C607:C625))/(19-Q626)*(1+J$2305)</f>
        <v>3909.4194065610027</v>
      </c>
      <c r="T626" s="17">
        <f>IF(AND(K626="no",R626&lt;E626, R626&gt;F626,J$2308="yes"),MAX(R626*(1-J$2306),F626)/D626-1,IF(AND(K626="yes",S626&gt;F626, S626&lt;E626,J$2307="yes"),1-MIN(S626*(1+J$2306),E626)/D626,0))</f>
        <v>0</v>
      </c>
      <c r="U626" s="6">
        <f t="shared" ref="U626:U689" si="131">IF(T626=0,0,IF(K626="yes",T626-P626,T626-O626))</f>
        <v>0</v>
      </c>
      <c r="V626" s="66">
        <f t="shared" ref="V626:V689" si="132">IF(K626="yes",V625, IF(T626&lt;&gt;0, V625*(1+T626),V625*(1+O626)))</f>
        <v>2.1875569669002815</v>
      </c>
      <c r="W626" s="6">
        <f t="shared" ref="W626:W689" si="133">V626/V625-1</f>
        <v>-2.4573949156669883E-6</v>
      </c>
      <c r="X626" s="17">
        <f>V626/MAX(V$240:V626)-1</f>
        <v>-1.5900513528887106E-2</v>
      </c>
      <c r="Z626" s="66">
        <f t="shared" ref="Z626:Z689" si="134">IF(T626&lt;&gt;0,Z625*(1+T626),IF(K626="no",Z625*(1+O626),Z625*(1+P626)))</f>
        <v>5.359591202406552</v>
      </c>
      <c r="AA626" s="6">
        <f t="shared" ref="AA626:AA689" si="135">Z626/Z625-1</f>
        <v>-2.457394915555966E-6</v>
      </c>
      <c r="AB626" s="17">
        <f>Z626/MAX(Z$240:Z626)-1</f>
        <v>-3.6815332945475787E-2</v>
      </c>
    </row>
    <row r="627" spans="1:29" x14ac:dyDescent="0.25">
      <c r="A627" s="18" t="s">
        <v>249</v>
      </c>
      <c r="B627" s="72">
        <v>40031</v>
      </c>
      <c r="C627" s="23">
        <v>4015.42</v>
      </c>
      <c r="D627" s="23">
        <v>4069.34</v>
      </c>
      <c r="E627" s="23">
        <v>4093.7</v>
      </c>
      <c r="F627" s="23">
        <v>3946.59</v>
      </c>
      <c r="G627" s="20">
        <f t="shared" si="126"/>
        <v>3898.2260000000001</v>
      </c>
      <c r="H627" s="20">
        <f t="shared" si="118"/>
        <v>3562.2493333333337</v>
      </c>
      <c r="I627" s="112">
        <f t="shared" si="127"/>
        <v>3.0063418590918101E-2</v>
      </c>
      <c r="J627" s="38" t="str">
        <f t="shared" si="119"/>
        <v>N</v>
      </c>
      <c r="K627" s="17" t="str">
        <f>IF(OR(AND(J626="N",OR(I626&lt;R$2308,AND(I626&gt;R$2306, I626&lt;R$2305))), AND(J626="X", OR(I626&lt;R$2314, AND(I626&lt;R$2311,I626&gt;R$2312)))),"no","yes")</f>
        <v>no</v>
      </c>
      <c r="O627" s="146">
        <f t="shared" si="120"/>
        <v>-1.325030594641885E-2</v>
      </c>
      <c r="P627" s="146">
        <f t="shared" si="121"/>
        <v>1.325030594641885E-2</v>
      </c>
      <c r="Q627" s="86">
        <f t="shared" si="130"/>
        <v>8.9999999999999993E-3</v>
      </c>
      <c r="R627" s="39">
        <f>(SUM(C608:C626)+Q627*SUM(C608:C626))/(19-Q627)*(1-J$2305)</f>
        <v>3928.9474961824026</v>
      </c>
      <c r="S627" s="39">
        <f>(SUM(C608:C626)+Q627*SUM(C608:C626))/(19-Q627)*(1+J$2305)</f>
        <v>3928.9474961824026</v>
      </c>
      <c r="T627" s="17">
        <f>IF(AND(K627="no",R627&lt;E627, R627&gt;F627,J$2308="yes"),MAX(R627*(1-J$2306),F627)/D627-1,IF(AND(K627="yes",S627&gt;F627, S627&lt;E627,J$2307="yes"),1-MIN(S627*(1+J$2306),E627)/D627,0))</f>
        <v>0</v>
      </c>
      <c r="U627" s="6">
        <f t="shared" si="131"/>
        <v>0</v>
      </c>
      <c r="V627" s="66">
        <f t="shared" si="132"/>
        <v>2.1585711678136326</v>
      </c>
      <c r="W627" s="6">
        <f t="shared" si="133"/>
        <v>-1.325030594641885E-2</v>
      </c>
      <c r="X627" s="17">
        <f>V627/MAX(V$240:V627)-1</f>
        <v>-2.8940132806343111E-2</v>
      </c>
      <c r="Z627" s="66">
        <f t="shared" si="134"/>
        <v>5.2885749792269303</v>
      </c>
      <c r="AA627" s="6">
        <f t="shared" si="135"/>
        <v>-1.325030594641885E-2</v>
      </c>
      <c r="AB627" s="17">
        <f>Z627/MAX(Z$240:Z627)-1</f>
        <v>-4.9577824466847775E-2</v>
      </c>
    </row>
    <row r="628" spans="1:29" x14ac:dyDescent="0.25">
      <c r="A628" s="18" t="s">
        <v>249</v>
      </c>
      <c r="B628" s="72">
        <v>40032</v>
      </c>
      <c r="C628" s="23">
        <v>3893.13</v>
      </c>
      <c r="D628" s="23">
        <v>4015.42</v>
      </c>
      <c r="E628" s="23">
        <v>4036.2</v>
      </c>
      <c r="F628" s="23">
        <v>3875.76</v>
      </c>
      <c r="G628" s="20">
        <f t="shared" si="126"/>
        <v>3906.8840000000005</v>
      </c>
      <c r="H628" s="20">
        <f t="shared" si="118"/>
        <v>3573.2323333333334</v>
      </c>
      <c r="I628" s="112">
        <f t="shared" si="127"/>
        <v>-3.5204526164586136E-3</v>
      </c>
      <c r="J628" s="38" t="str">
        <f t="shared" si="119"/>
        <v>N</v>
      </c>
      <c r="K628" s="17" t="str">
        <f>IF(OR(AND(J627="N",OR(I627&lt;R$2308,AND(I627&gt;R$2306, I627&lt;R$2305))), AND(J627="X", OR(I627&lt;R$2314, AND(I627&lt;R$2311,I627&gt;R$2312)))),"no","yes")</f>
        <v>no</v>
      </c>
      <c r="O628" s="146">
        <f t="shared" si="120"/>
        <v>-3.0455095606437221E-2</v>
      </c>
      <c r="P628" s="146">
        <f t="shared" si="121"/>
        <v>3.0455095606437221E-2</v>
      </c>
      <c r="Q628" s="86">
        <f t="shared" si="130"/>
        <v>8.9999999999999993E-3</v>
      </c>
      <c r="R628" s="39">
        <f>(SUM(C609:C627)+Q628*SUM(C609:C627))/(19-Q628)*(1-J$2305)</f>
        <v>3944.6448817861092</v>
      </c>
      <c r="S628" s="39">
        <f>(SUM(C609:C627)+Q628*SUM(C609:C627))/(19-Q628)*(1+J$2305)</f>
        <v>3944.6448817861092</v>
      </c>
      <c r="T628" s="17">
        <f>IF(AND(K628="no",R628&lt;E628, R628&gt;F628,J$2308="yes"),MAX(R628*(1-J$2306),F628)/D628-1,IF(AND(K628="yes",S628&gt;F628, S628&lt;E628,J$2307="yes"),1-MIN(S628*(1+J$2306),E628)/D628,0))</f>
        <v>-1.7625831971223693E-2</v>
      </c>
      <c r="U628" s="6">
        <f t="shared" si="131"/>
        <v>1.2829263635213528E-2</v>
      </c>
      <c r="V628" s="66">
        <f t="shared" si="132"/>
        <v>2.1205245551118215</v>
      </c>
      <c r="W628" s="6">
        <f t="shared" si="133"/>
        <v>-1.7625831971223693E-2</v>
      </c>
      <c r="X628" s="17">
        <f>V628/MAX(V$240:V628)-1</f>
        <v>-4.605587085949725E-2</v>
      </c>
      <c r="Y628" s="14"/>
      <c r="Z628" s="66">
        <f t="shared" si="134"/>
        <v>5.1953594452758587</v>
      </c>
      <c r="AA628" s="6">
        <f t="shared" si="135"/>
        <v>-1.7625831971223693E-2</v>
      </c>
      <c r="AB628" s="17">
        <f>Z628/MAX(Z$240:Z628)-1</f>
        <v>-6.6329806034519989E-2</v>
      </c>
      <c r="AC628" s="14"/>
    </row>
    <row r="629" spans="1:29" x14ac:dyDescent="0.25">
      <c r="A629" s="18" t="s">
        <v>249</v>
      </c>
      <c r="B629" s="72">
        <v>40035</v>
      </c>
      <c r="C629" s="23">
        <v>3933.05</v>
      </c>
      <c r="D629" s="23">
        <v>3893.13</v>
      </c>
      <c r="E629" s="23">
        <v>3970.18</v>
      </c>
      <c r="F629" s="23">
        <v>3857.5</v>
      </c>
      <c r="G629" s="20">
        <f t="shared" si="126"/>
        <v>3915.8195000000005</v>
      </c>
      <c r="H629" s="20">
        <f t="shared" si="118"/>
        <v>3584.6738333333333</v>
      </c>
      <c r="I629" s="112">
        <f t="shared" si="127"/>
        <v>4.4002283557758037E-3</v>
      </c>
      <c r="J629" s="38" t="str">
        <f t="shared" si="119"/>
        <v>N</v>
      </c>
      <c r="K629" s="17" t="str">
        <f>IF(OR(AND(J628="N",OR(I628&lt;R$2308,AND(I628&gt;R$2306, I628&lt;R$2305))), AND(J628="X", OR(I628&lt;R$2314, AND(I628&lt;R$2311,I628&gt;R$2312)))),"no","yes")</f>
        <v>yes</v>
      </c>
      <c r="O629" s="146">
        <f t="shared" si="120"/>
        <v>1.0253960181139554E-2</v>
      </c>
      <c r="P629" s="146">
        <f t="shared" si="121"/>
        <v>-1.0253960181139554E-2</v>
      </c>
      <c r="Q629" s="86">
        <f t="shared" si="130"/>
        <v>8.9999999999999993E-3</v>
      </c>
      <c r="R629" s="39">
        <f>(SUM(C610:C628)+Q629*SUM(C610:C628))/(19-Q629)*(1-J$2305)</f>
        <v>3952.0188541940929</v>
      </c>
      <c r="S629" s="39">
        <f>(SUM(C610:C628)+Q629*SUM(C610:C628))/(19-Q629)*(1+J$2305)</f>
        <v>3952.0188541940929</v>
      </c>
      <c r="T629" s="17">
        <f>IF(AND(K629="no",R629&lt;E629, R629&gt;F629,J$2308="yes"),MAX(R629*(1-J$2306),F629)/D629-1,IF(AND(K629="yes",S629&gt;F629, S629&lt;E629,J$2307="yes"),1-MIN(S629*(1+J$2306),E629)/D629,0))</f>
        <v>-1.5126351854187536E-2</v>
      </c>
      <c r="U629" s="6">
        <f t="shared" si="131"/>
        <v>-4.8723916730479822E-3</v>
      </c>
      <c r="V629" s="66">
        <f t="shared" si="132"/>
        <v>2.1205245551118215</v>
      </c>
      <c r="W629" s="6">
        <f t="shared" si="133"/>
        <v>0</v>
      </c>
      <c r="X629" s="17">
        <f>V629/MAX(V$240:V629)-1</f>
        <v>-4.605587085949725E-2</v>
      </c>
      <c r="Z629" s="66">
        <f t="shared" si="134"/>
        <v>5.1167726102976392</v>
      </c>
      <c r="AA629" s="6">
        <f t="shared" si="135"/>
        <v>-1.5126351854187536E-2</v>
      </c>
      <c r="AB629" s="17">
        <f>Z629/MAX(Z$240:Z629)-1</f>
        <v>-8.0452829904209433E-2</v>
      </c>
    </row>
    <row r="630" spans="1:29" x14ac:dyDescent="0.25">
      <c r="A630" s="18" t="s">
        <v>249</v>
      </c>
      <c r="B630" s="72">
        <v>40036</v>
      </c>
      <c r="C630" s="23">
        <v>3953.29</v>
      </c>
      <c r="D630" s="23">
        <v>3933.05</v>
      </c>
      <c r="E630" s="23">
        <v>3964.42</v>
      </c>
      <c r="F630" s="23">
        <v>3900.06</v>
      </c>
      <c r="G630" s="20">
        <f t="shared" si="126"/>
        <v>3922.79</v>
      </c>
      <c r="H630" s="20">
        <f t="shared" si="118"/>
        <v>3596.0496666666663</v>
      </c>
      <c r="I630" s="112">
        <f t="shared" si="127"/>
        <v>7.7750784518162419E-3</v>
      </c>
      <c r="J630" s="38" t="str">
        <f t="shared" si="119"/>
        <v>N</v>
      </c>
      <c r="K630" s="17" t="str">
        <f>IF(OR(AND(J629="N",OR(I629&lt;R$2308,AND(I629&gt;R$2306, I629&lt;R$2305))), AND(J629="X", OR(I629&lt;R$2314, AND(I629&lt;R$2311,I629&gt;R$2312)))),"no","yes")</f>
        <v>yes</v>
      </c>
      <c r="O630" s="146">
        <f t="shared" si="120"/>
        <v>5.1461334079148102E-3</v>
      </c>
      <c r="P630" s="146">
        <f t="shared" si="121"/>
        <v>-5.1461334079148102E-3</v>
      </c>
      <c r="Q630" s="86">
        <f t="shared" si="130"/>
        <v>8.9999999999999993E-3</v>
      </c>
      <c r="R630" s="39">
        <f>(SUM(C611:C629)+Q630*SUM(C611:C629))/(19-Q630)*(1-J$2305)</f>
        <v>3958.3504075614769</v>
      </c>
      <c r="S630" s="39">
        <f>(SUM(C611:C629)+Q630*SUM(C611:C629))/(19-Q630)*(1+J$2305)</f>
        <v>3958.3504075614769</v>
      </c>
      <c r="T630" s="17">
        <f>IF(AND(K630="no",R630&lt;E630, R630&gt;F630,J$2308="yes"),MAX(R630*(1-J$2306),F630)/D630-1,IF(AND(K630="yes",S630&gt;F630, S630&lt;E630,J$2307="yes"),1-MIN(S630*(1+J$2306),E630)/D630,0))</f>
        <v>-6.4327703846827067E-3</v>
      </c>
      <c r="U630" s="6">
        <f t="shared" si="131"/>
        <v>-1.2866369767678965E-3</v>
      </c>
      <c r="V630" s="66">
        <f t="shared" si="132"/>
        <v>2.1205245551118215</v>
      </c>
      <c r="W630" s="6">
        <f t="shared" si="133"/>
        <v>0</v>
      </c>
      <c r="X630" s="17">
        <f>V630/MAX(V$240:V630)-1</f>
        <v>-4.605587085949725E-2</v>
      </c>
      <c r="Z630" s="66">
        <f t="shared" si="134"/>
        <v>5.0838575869849612</v>
      </c>
      <c r="AA630" s="6">
        <f t="shared" si="135"/>
        <v>-6.4327703846827067E-3</v>
      </c>
      <c r="AB630" s="17">
        <f>Z630/MAX(Z$240:Z630)-1</f>
        <v>-8.6368065707320363E-2</v>
      </c>
    </row>
    <row r="631" spans="1:29" x14ac:dyDescent="0.25">
      <c r="A631" s="18" t="s">
        <v>249</v>
      </c>
      <c r="B631" s="72">
        <v>40037</v>
      </c>
      <c r="C631" s="23">
        <v>3770.14</v>
      </c>
      <c r="D631" s="23">
        <v>3953.29</v>
      </c>
      <c r="E631" s="23">
        <v>3944.34</v>
      </c>
      <c r="F631" s="23">
        <v>3762.24</v>
      </c>
      <c r="G631" s="20">
        <f t="shared" si="126"/>
        <v>3918.8654999999999</v>
      </c>
      <c r="H631" s="20">
        <f t="shared" si="118"/>
        <v>3603.9578333333334</v>
      </c>
      <c r="I631" s="112">
        <f t="shared" si="127"/>
        <v>-3.795116214118599E-2</v>
      </c>
      <c r="J631" s="38" t="str">
        <f t="shared" si="119"/>
        <v>N</v>
      </c>
      <c r="K631" s="17" t="str">
        <f>IF(OR(AND(J630="N",OR(I630&lt;R$2308,AND(I630&gt;R$2306, I630&lt;R$2305))), AND(J630="X", OR(I630&lt;R$2314, AND(I630&lt;R$2311,I630&gt;R$2312)))),"no","yes")</f>
        <v>yes</v>
      </c>
      <c r="O631" s="146">
        <f t="shared" si="120"/>
        <v>-4.6328501071259631E-2</v>
      </c>
      <c r="P631" s="146">
        <f t="shared" si="121"/>
        <v>4.6328501071259631E-2</v>
      </c>
      <c r="Q631" s="86">
        <f t="shared" si="130"/>
        <v>8.9999999999999993E-3</v>
      </c>
      <c r="R631" s="39">
        <f>(SUM(C612:C630)+Q631*SUM(C612:C630))/(19-Q631)*(1-J$2305)</f>
        <v>3963.9110383866041</v>
      </c>
      <c r="S631" s="39">
        <f>(SUM(C612:C630)+Q631*SUM(C612:C630))/(19-Q631)*(1+J$2305)</f>
        <v>3963.9110383866041</v>
      </c>
      <c r="T631" s="17">
        <f>IF(AND(K631="no",R631&lt;E631, R631&gt;F631,J$2308="yes"),MAX(R631*(1-J$2306),F631)/D631-1,IF(AND(K631="yes",S631&gt;F631, S631&lt;E631,J$2307="yes"),1-MIN(S631*(1+J$2306),E631)/D631,0))</f>
        <v>0</v>
      </c>
      <c r="U631" s="6">
        <f t="shared" si="131"/>
        <v>0</v>
      </c>
      <c r="V631" s="66">
        <f t="shared" si="132"/>
        <v>2.1205245551118215</v>
      </c>
      <c r="W631" s="6">
        <f t="shared" si="133"/>
        <v>0</v>
      </c>
      <c r="X631" s="17">
        <f>V631/MAX(V$240:V631)-1</f>
        <v>-4.605587085949725E-2</v>
      </c>
      <c r="Z631" s="66">
        <f t="shared" si="134"/>
        <v>5.3193850886497245</v>
      </c>
      <c r="AA631" s="6">
        <f t="shared" si="135"/>
        <v>4.632850107125952E-2</v>
      </c>
      <c r="AB631" s="17">
        <f>Z631/MAX(Z$240:Z631)-1</f>
        <v>-4.404086766070503E-2</v>
      </c>
    </row>
    <row r="632" spans="1:29" x14ac:dyDescent="0.25">
      <c r="A632" s="18" t="s">
        <v>249</v>
      </c>
      <c r="B632" s="72">
        <v>40038</v>
      </c>
      <c r="C632" s="23">
        <v>3778.14</v>
      </c>
      <c r="D632" s="23">
        <v>3770.14</v>
      </c>
      <c r="E632" s="23">
        <v>3800.53</v>
      </c>
      <c r="F632" s="23">
        <v>3705.37</v>
      </c>
      <c r="G632" s="20">
        <f t="shared" si="126"/>
        <v>3916.3119999999994</v>
      </c>
      <c r="H632" s="20">
        <f t="shared" si="118"/>
        <v>3611.5013333333336</v>
      </c>
      <c r="I632" s="112">
        <f t="shared" si="127"/>
        <v>-3.5281152267745641E-2</v>
      </c>
      <c r="J632" s="38" t="str">
        <f t="shared" si="119"/>
        <v>N</v>
      </c>
      <c r="K632" s="17" t="str">
        <f>IF(OR(AND(J631="N",OR(I631&lt;R$2308,AND(I631&gt;R$2306, I631&lt;R$2305))), AND(J631="X", OR(I631&lt;R$2314, AND(I631&lt;R$2311,I631&gt;R$2312)))),"no","yes")</f>
        <v>yes</v>
      </c>
      <c r="O632" s="146">
        <f t="shared" si="120"/>
        <v>2.1219371163936351E-3</v>
      </c>
      <c r="P632" s="146">
        <f t="shared" si="121"/>
        <v>-2.1219371163936351E-3</v>
      </c>
      <c r="Q632" s="86">
        <f t="shared" si="130"/>
        <v>8.9999999999999993E-3</v>
      </c>
      <c r="R632" s="39">
        <f>(SUM(C613:C631)+Q632*SUM(C613:C631))/(19-Q632)*(1-J$2305)</f>
        <v>3960.7726238744663</v>
      </c>
      <c r="S632" s="39">
        <f>(SUM(C613:C631)+Q632*SUM(C613:C631))/(19-Q632)*(1+J$2305)</f>
        <v>3960.7726238744663</v>
      </c>
      <c r="T632" s="17">
        <f>IF(AND(K632="no",R632&lt;E632, R632&gt;F632,J$2308="yes"),MAX(R632*(1-J$2306),F632)/D632-1,IF(AND(K632="yes",S632&gt;F632, S632&lt;E632,J$2307="yes"),1-MIN(S632*(1+J$2306),E632)/D632,0))</f>
        <v>0</v>
      </c>
      <c r="U632" s="6">
        <f t="shared" si="131"/>
        <v>0</v>
      </c>
      <c r="V632" s="66">
        <f t="shared" si="132"/>
        <v>2.1205245551118215</v>
      </c>
      <c r="W632" s="6">
        <f t="shared" si="133"/>
        <v>0</v>
      </c>
      <c r="X632" s="17">
        <f>V632/MAX(V$240:V632)-1</f>
        <v>-4.605587085949725E-2</v>
      </c>
      <c r="Z632" s="66">
        <f t="shared" si="134"/>
        <v>5.3080976879937278</v>
      </c>
      <c r="AA632" s="6">
        <f t="shared" si="135"/>
        <v>-2.1219371163936351E-3</v>
      </c>
      <c r="AB632" s="17">
        <f>Z632/MAX(Z$240:Z632)-1</f>
        <v>-4.6069352825371279E-2</v>
      </c>
    </row>
    <row r="633" spans="1:29" x14ac:dyDescent="0.25">
      <c r="A633" s="18" t="s">
        <v>249</v>
      </c>
      <c r="B633" s="72">
        <v>40039</v>
      </c>
      <c r="C633" s="23">
        <v>3609.7</v>
      </c>
      <c r="D633" s="23">
        <v>3778.14</v>
      </c>
      <c r="E633" s="23">
        <v>3789.75</v>
      </c>
      <c r="F633" s="23">
        <v>3609.66</v>
      </c>
      <c r="G633" s="20">
        <f t="shared" si="126"/>
        <v>3904.1539999999995</v>
      </c>
      <c r="H633" s="20">
        <f t="shared" si="118"/>
        <v>3616.5551666666665</v>
      </c>
      <c r="I633" s="112">
        <f t="shared" si="127"/>
        <v>-7.5420692933731548E-2</v>
      </c>
      <c r="J633" s="38" t="str">
        <f t="shared" si="119"/>
        <v>N</v>
      </c>
      <c r="K633" s="17" t="str">
        <f>IF(OR(AND(J632="N",OR(I632&lt;R$2308,AND(I632&gt;R$2306, I632&lt;R$2305))), AND(J632="X", OR(I632&lt;R$2314, AND(I632&lt;R$2311,I632&gt;R$2312)))),"no","yes")</f>
        <v>yes</v>
      </c>
      <c r="O633" s="146">
        <f t="shared" si="120"/>
        <v>-4.4582784121287244E-2</v>
      </c>
      <c r="P633" s="146">
        <f t="shared" si="121"/>
        <v>4.4582784121287244E-2</v>
      </c>
      <c r="Q633" s="86">
        <f t="shared" si="130"/>
        <v>8.9999999999999993E-3</v>
      </c>
      <c r="R633" s="39">
        <f>(SUM(C614:C632)+Q633*SUM(C614:C632))/(19-Q633)*(1-J$2305)</f>
        <v>3956.8027181296402</v>
      </c>
      <c r="S633" s="39">
        <f>(SUM(C614:C632)+Q633*SUM(C614:C632))/(19-Q633)*(1+J$2305)</f>
        <v>3956.8027181296402</v>
      </c>
      <c r="T633" s="17">
        <f>IF(AND(K633="no",R633&lt;E633, R633&gt;F633,J$2308="yes"),MAX(R633*(1-J$2306),F633)/D633-1,IF(AND(K633="yes",S633&gt;F633, S633&lt;E633,J$2307="yes"),1-MIN(S633*(1+J$2306),E633)/D633,0))</f>
        <v>0</v>
      </c>
      <c r="U633" s="6">
        <f t="shared" si="131"/>
        <v>0</v>
      </c>
      <c r="V633" s="66">
        <f t="shared" si="132"/>
        <v>2.1205245551118215</v>
      </c>
      <c r="W633" s="6">
        <f t="shared" si="133"/>
        <v>0</v>
      </c>
      <c r="X633" s="17">
        <f>V633/MAX(V$240:V633)-1</f>
        <v>-4.605587085949725E-2</v>
      </c>
      <c r="Z633" s="66">
        <f t="shared" si="134"/>
        <v>5.5447474613122552</v>
      </c>
      <c r="AA633" s="6">
        <f t="shared" si="135"/>
        <v>4.4582784121287133E-2</v>
      </c>
      <c r="AB633" s="17">
        <f>Z633/MAX(Z$240:Z633)-1</f>
        <v>-3.5404687157051251E-3</v>
      </c>
    </row>
    <row r="634" spans="1:29" x14ac:dyDescent="0.25">
      <c r="A634" s="18" t="s">
        <v>249</v>
      </c>
      <c r="B634" s="72">
        <v>40042</v>
      </c>
      <c r="C634" s="23">
        <v>3358.1</v>
      </c>
      <c r="D634" s="23">
        <v>3609.7</v>
      </c>
      <c r="E634" s="23">
        <v>3571.82</v>
      </c>
      <c r="F634" s="23">
        <v>3356.2</v>
      </c>
      <c r="G634" s="20">
        <f t="shared" si="126"/>
        <v>3876.0875000000001</v>
      </c>
      <c r="H634" s="20">
        <f t="shared" si="118"/>
        <v>3618.3988333333336</v>
      </c>
      <c r="I634" s="112">
        <f t="shared" si="127"/>
        <v>-0.13363668905823212</v>
      </c>
      <c r="J634" s="38" t="str">
        <f t="shared" si="119"/>
        <v>N</v>
      </c>
      <c r="K634" s="17" t="str">
        <f>IF(OR(AND(J633="N",OR(I633&lt;R$2308,AND(I633&gt;R$2306, I633&lt;R$2305))), AND(J633="X", OR(I633&lt;R$2314, AND(I633&lt;R$2311,I633&gt;R$2312)))),"no","yes")</f>
        <v>yes</v>
      </c>
      <c r="O634" s="146">
        <f t="shared" si="120"/>
        <v>-6.9701083192509006E-2</v>
      </c>
      <c r="P634" s="146">
        <f t="shared" si="121"/>
        <v>6.9701083192509006E-2</v>
      </c>
      <c r="Q634" s="86">
        <f t="shared" si="130"/>
        <v>8.9999999999999993E-3</v>
      </c>
      <c r="R634" s="39">
        <f>(SUM(C615:C633)+Q634*SUM(C615:C633))/(19-Q634)*(1-J$2305)</f>
        <v>3940.3466299826232</v>
      </c>
      <c r="S634" s="39">
        <f>(SUM(C615:C633)+Q634*SUM(C615:C633))/(19-Q634)*(1+J$2305)</f>
        <v>3940.3466299826232</v>
      </c>
      <c r="T634" s="17">
        <f>IF(AND(K634="no",R634&lt;E634, R634&gt;F634,J$2308="yes"),MAX(R634*(1-J$2306),F634)/D634-1,IF(AND(K634="yes",S634&gt;F634, S634&lt;E634,J$2307="yes"),1-MIN(S634*(1+J$2306),E634)/D634,0))</f>
        <v>0</v>
      </c>
      <c r="U634" s="6">
        <f t="shared" si="131"/>
        <v>0</v>
      </c>
      <c r="V634" s="66">
        <f t="shared" si="132"/>
        <v>2.1205245551118215</v>
      </c>
      <c r="W634" s="6">
        <f t="shared" si="133"/>
        <v>0</v>
      </c>
      <c r="X634" s="17">
        <f>V634/MAX(V$240:V634)-1</f>
        <v>-4.605587085949725E-2</v>
      </c>
      <c r="Z634" s="66">
        <f t="shared" si="134"/>
        <v>5.9312223653946345</v>
      </c>
      <c r="AA634" s="6">
        <f t="shared" si="135"/>
        <v>6.9701083192509117E-2</v>
      </c>
      <c r="AB634" s="17">
        <f>Z634/MAX(Z$240:Z634)-1</f>
        <v>0</v>
      </c>
    </row>
    <row r="635" spans="1:29" x14ac:dyDescent="0.25">
      <c r="A635" s="18" t="s">
        <v>249</v>
      </c>
      <c r="B635" s="72">
        <v>40043</v>
      </c>
      <c r="C635" s="23">
        <v>3424.77</v>
      </c>
      <c r="D635" s="23">
        <v>3358.1</v>
      </c>
      <c r="E635" s="23">
        <v>3436.48</v>
      </c>
      <c r="F635" s="23">
        <v>3310.9</v>
      </c>
      <c r="G635" s="20">
        <f t="shared" si="126"/>
        <v>3856.1115</v>
      </c>
      <c r="H635" s="20">
        <f t="shared" si="118"/>
        <v>3621.236166666667</v>
      </c>
      <c r="I635" s="112">
        <f t="shared" si="127"/>
        <v>-0.11185918768168401</v>
      </c>
      <c r="J635" s="38" t="str">
        <f t="shared" si="119"/>
        <v>N</v>
      </c>
      <c r="K635" s="17" t="str">
        <f>IF(OR(AND(J634="N",OR(I634&lt;R$2308,AND(I634&gt;R$2306, I634&lt;R$2305))), AND(J634="X", OR(I634&lt;R$2314, AND(I634&lt;R$2311,I634&gt;R$2312)))),"no","yes")</f>
        <v>yes</v>
      </c>
      <c r="O635" s="146">
        <f t="shared" si="120"/>
        <v>1.9853488579851808E-2</v>
      </c>
      <c r="P635" s="146">
        <f t="shared" si="121"/>
        <v>-1.9853488579851808E-2</v>
      </c>
      <c r="Q635" s="86">
        <f t="shared" si="130"/>
        <v>8.9999999999999993E-3</v>
      </c>
      <c r="R635" s="39">
        <f>(SUM(C616:C634)+Q635*SUM(C616:C634))/(19-Q635)*(1-J$2305)</f>
        <v>3915.5777547259227</v>
      </c>
      <c r="S635" s="39">
        <f>(SUM(C616:C634)+Q635*SUM(C616:C634))/(19-Q635)*(1+J$2305)</f>
        <v>3915.5777547259227</v>
      </c>
      <c r="T635" s="17">
        <f>IF(AND(K635="no",R635&lt;E635, R635&gt;F635,J$2308="yes"),MAX(R635*(1-J$2306),F635)/D635-1,IF(AND(K635="yes",S635&gt;F635, S635&lt;E635,J$2307="yes"),1-MIN(S635*(1+J$2306),E635)/D635,0))</f>
        <v>0</v>
      </c>
      <c r="U635" s="6">
        <f t="shared" si="131"/>
        <v>0</v>
      </c>
      <c r="V635" s="66">
        <f t="shared" si="132"/>
        <v>2.1205245551118215</v>
      </c>
      <c r="W635" s="6">
        <f t="shared" si="133"/>
        <v>0</v>
      </c>
      <c r="X635" s="17">
        <f>V635/MAX(V$240:V635)-1</f>
        <v>-4.605587085949725E-2</v>
      </c>
      <c r="Z635" s="66">
        <f t="shared" si="134"/>
        <v>5.8134669098987102</v>
      </c>
      <c r="AA635" s="6">
        <f t="shared" si="135"/>
        <v>-1.9853488579851919E-2</v>
      </c>
      <c r="AB635" s="17">
        <f>Z635/MAX(Z$240:Z635)-1</f>
        <v>-1.9853488579851919E-2</v>
      </c>
    </row>
    <row r="636" spans="1:29" x14ac:dyDescent="0.25">
      <c r="A636" s="18" t="s">
        <v>249</v>
      </c>
      <c r="B636" s="72">
        <v>40044</v>
      </c>
      <c r="C636" s="23">
        <v>3247.53</v>
      </c>
      <c r="D636" s="23">
        <v>3424.77</v>
      </c>
      <c r="E636" s="23">
        <v>3436.95</v>
      </c>
      <c r="F636" s="23">
        <v>3215.55</v>
      </c>
      <c r="G636" s="20">
        <f t="shared" si="126"/>
        <v>3823.7600000000007</v>
      </c>
      <c r="H636" s="20">
        <f t="shared" si="118"/>
        <v>3620.8366666666675</v>
      </c>
      <c r="I636" s="112">
        <f t="shared" si="127"/>
        <v>-0.15069721949076309</v>
      </c>
      <c r="J636" s="38" t="str">
        <f t="shared" si="119"/>
        <v>N</v>
      </c>
      <c r="K636" s="17" t="str">
        <f>IF(OR(AND(J635="N",OR(I635&lt;R$2308,AND(I635&gt;R$2306, I635&lt;R$2305))), AND(J635="X", OR(I635&lt;R$2314, AND(I635&lt;R$2311,I635&gt;R$2312)))),"no","yes")</f>
        <v>yes</v>
      </c>
      <c r="O636" s="146">
        <f t="shared" si="120"/>
        <v>-5.1752380451825952E-2</v>
      </c>
      <c r="P636" s="146">
        <f t="shared" si="121"/>
        <v>5.1752380451825952E-2</v>
      </c>
      <c r="Q636" s="86">
        <f t="shared" si="130"/>
        <v>8.9999999999999993E-3</v>
      </c>
      <c r="R636" s="39">
        <f>(SUM(C617:C635)+Q636*SUM(C617:C635))/(19-Q636)*(1-J$2305)</f>
        <v>3890.617609920489</v>
      </c>
      <c r="S636" s="39">
        <f>(SUM(C617:C635)+Q636*SUM(C617:C635))/(19-Q636)*(1+J$2305)</f>
        <v>3890.617609920489</v>
      </c>
      <c r="T636" s="17">
        <f>IF(AND(K636="no",R636&lt;E636, R636&gt;F636,J$2308="yes"),MAX(R636*(1-J$2306),F636)/D636-1,IF(AND(K636="yes",S636&gt;F636, S636&lt;E636,J$2307="yes"),1-MIN(S636*(1+J$2306),E636)/D636,0))</f>
        <v>0</v>
      </c>
      <c r="U636" s="6">
        <f t="shared" si="131"/>
        <v>0</v>
      </c>
      <c r="V636" s="66">
        <f t="shared" si="132"/>
        <v>2.1205245551118215</v>
      </c>
      <c r="W636" s="6">
        <f t="shared" si="133"/>
        <v>0</v>
      </c>
      <c r="X636" s="17">
        <f>V636/MAX(V$240:V636)-1</f>
        <v>-4.605587085949725E-2</v>
      </c>
      <c r="Z636" s="66">
        <f t="shared" si="134"/>
        <v>6.1143276611638901</v>
      </c>
      <c r="AA636" s="6">
        <f t="shared" si="135"/>
        <v>5.1752380451826063E-2</v>
      </c>
      <c r="AB636" s="17">
        <f>Z636/MAX(Z$240:Z636)-1</f>
        <v>0</v>
      </c>
    </row>
    <row r="637" spans="1:29" x14ac:dyDescent="0.25">
      <c r="A637" s="18" t="s">
        <v>249</v>
      </c>
      <c r="B637" s="72">
        <v>40045</v>
      </c>
      <c r="C637" s="23">
        <v>3374.35</v>
      </c>
      <c r="D637" s="23">
        <v>3247.53</v>
      </c>
      <c r="E637" s="23">
        <v>3378.81</v>
      </c>
      <c r="F637" s="23">
        <v>3239.82</v>
      </c>
      <c r="G637" s="20">
        <f t="shared" si="126"/>
        <v>3795.8220000000001</v>
      </c>
      <c r="H637" s="20">
        <f t="shared" ref="H637:H700" si="136">AVERAGE(C578:C637)</f>
        <v>3622.4950000000003</v>
      </c>
      <c r="I637" s="112">
        <f t="shared" si="127"/>
        <v>-0.11103576511227353</v>
      </c>
      <c r="J637" s="38" t="str">
        <f t="shared" ref="J637:J700" si="137">IF(G637&gt;H637,"N","X")</f>
        <v>N</v>
      </c>
      <c r="K637" s="17" t="str">
        <f>IF(OR(AND(J636="N",OR(I636&lt;R$2308,AND(I636&gt;R$2306, I636&lt;R$2305))), AND(J636="X", OR(I636&lt;R$2314, AND(I636&lt;R$2311,I636&gt;R$2312)))),"no","yes")</f>
        <v>yes</v>
      </c>
      <c r="O637" s="146">
        <f t="shared" si="120"/>
        <v>3.9051217386752324E-2</v>
      </c>
      <c r="P637" s="146">
        <f t="shared" si="121"/>
        <v>-3.9051217386752324E-2</v>
      </c>
      <c r="Q637" s="86">
        <f t="shared" si="130"/>
        <v>8.9999999999999993E-3</v>
      </c>
      <c r="R637" s="39">
        <f>(SUM(C618:C636)+Q637*SUM(C618:C636))/(19-Q637)*(1-J$2305)</f>
        <v>3854.1924495813801</v>
      </c>
      <c r="S637" s="39">
        <f>(SUM(C618:C636)+Q637*SUM(C618:C636))/(19-Q637)*(1+J$2305)</f>
        <v>3854.1924495813801</v>
      </c>
      <c r="T637" s="17">
        <f>IF(AND(K637="no",R637&lt;E637, R637&gt;F637,J$2308="yes"),MAX(R637*(1-J$2306),F637)/D637-1,IF(AND(K637="yes",S637&gt;F637, S637&lt;E637,J$2307="yes"),1-MIN(S637*(1+J$2306),E637)/D637,0))</f>
        <v>0</v>
      </c>
      <c r="U637" s="6">
        <f t="shared" si="131"/>
        <v>0</v>
      </c>
      <c r="V637" s="66">
        <f t="shared" si="132"/>
        <v>2.1205245551118215</v>
      </c>
      <c r="W637" s="6">
        <f t="shared" si="133"/>
        <v>0</v>
      </c>
      <c r="X637" s="17">
        <f>V637/MAX(V$240:V637)-1</f>
        <v>-4.605587085949725E-2</v>
      </c>
      <c r="Z637" s="66">
        <f t="shared" si="134"/>
        <v>5.8755557224939459</v>
      </c>
      <c r="AA637" s="6">
        <f t="shared" si="135"/>
        <v>-3.9051217386752324E-2</v>
      </c>
      <c r="AB637" s="17">
        <f>Z637/MAX(Z$240:Z637)-1</f>
        <v>-3.9051217386752324E-2</v>
      </c>
    </row>
    <row r="638" spans="1:29" x14ac:dyDescent="0.25">
      <c r="A638" s="18" t="s">
        <v>249</v>
      </c>
      <c r="B638" s="72">
        <v>40046</v>
      </c>
      <c r="C638" s="23">
        <v>3468.04</v>
      </c>
      <c r="D638" s="23">
        <v>3374.35</v>
      </c>
      <c r="E638" s="23">
        <v>3469.07</v>
      </c>
      <c r="F638" s="23">
        <v>3344.31</v>
      </c>
      <c r="G638" s="20">
        <f t="shared" si="126"/>
        <v>3773.8254999999999</v>
      </c>
      <c r="H638" s="20">
        <f t="shared" si="136"/>
        <v>3625.6831666666671</v>
      </c>
      <c r="I638" s="112">
        <f t="shared" si="127"/>
        <v>-8.1027991357841E-2</v>
      </c>
      <c r="J638" s="38" t="str">
        <f t="shared" si="137"/>
        <v>N</v>
      </c>
      <c r="K638" s="17" t="str">
        <f>IF(OR(AND(J637="N",OR(I637&lt;R$2308,AND(I637&gt;R$2306, I637&lt;R$2305))), AND(J637="X", OR(I637&lt;R$2314, AND(I637&lt;R$2311,I637&gt;R$2312)))),"no","yes")</f>
        <v>yes</v>
      </c>
      <c r="O638" s="146">
        <f t="shared" si="120"/>
        <v>2.776534740024017E-2</v>
      </c>
      <c r="P638" s="146">
        <f t="shared" si="121"/>
        <v>-2.776534740024017E-2</v>
      </c>
      <c r="Q638" s="86">
        <f t="shared" si="130"/>
        <v>8.9999999999999993E-3</v>
      </c>
      <c r="R638" s="39">
        <f>(SUM(C619:C637)+Q638*SUM(C619:C637))/(19-Q638)*(1-J$2305)</f>
        <v>3825.8409894160395</v>
      </c>
      <c r="S638" s="39">
        <f>(SUM(C619:C637)+Q638*SUM(C619:C637))/(19-Q638)*(1+J$2305)</f>
        <v>3825.8409894160395</v>
      </c>
      <c r="T638" s="17">
        <f>IF(AND(K638="no",R638&lt;E638, R638&gt;F638,J$2308="yes"),MAX(R638*(1-J$2306),F638)/D638-1,IF(AND(K638="yes",S638&gt;F638, S638&lt;E638,J$2307="yes"),1-MIN(S638*(1+J$2306),E638)/D638,0))</f>
        <v>0</v>
      </c>
      <c r="U638" s="6">
        <f t="shared" si="131"/>
        <v>0</v>
      </c>
      <c r="V638" s="66">
        <f t="shared" si="132"/>
        <v>2.1205245551118215</v>
      </c>
      <c r="W638" s="6">
        <f t="shared" si="133"/>
        <v>0</v>
      </c>
      <c r="X638" s="17">
        <f>V638/MAX(V$240:V638)-1</f>
        <v>-4.605587085949725E-2</v>
      </c>
      <c r="Z638" s="66">
        <f t="shared" si="134"/>
        <v>5.7124188766894326</v>
      </c>
      <c r="AA638" s="6">
        <f t="shared" si="135"/>
        <v>-2.776534740024017E-2</v>
      </c>
      <c r="AB638" s="17">
        <f>Z638/MAX(Z$240:Z638)-1</f>
        <v>-6.573229416984705E-2</v>
      </c>
    </row>
    <row r="639" spans="1:29" x14ac:dyDescent="0.25">
      <c r="A639" s="18" t="s">
        <v>249</v>
      </c>
      <c r="B639" s="72">
        <v>40049</v>
      </c>
      <c r="C639" s="23">
        <v>3541.8</v>
      </c>
      <c r="D639" s="23">
        <v>3468.04</v>
      </c>
      <c r="E639" s="23">
        <v>3556.71</v>
      </c>
      <c r="F639" s="23">
        <v>3449.22</v>
      </c>
      <c r="G639" s="20">
        <f t="shared" si="126"/>
        <v>3752.2834999999991</v>
      </c>
      <c r="H639" s="20">
        <f t="shared" si="136"/>
        <v>3629.1741666666667</v>
      </c>
      <c r="I639" s="112">
        <f t="shared" si="127"/>
        <v>-5.609477535479368E-2</v>
      </c>
      <c r="J639" s="38" t="str">
        <f t="shared" si="137"/>
        <v>N</v>
      </c>
      <c r="K639" s="17" t="str">
        <f>IF(OR(AND(J638="N",OR(I638&lt;R$2308,AND(I638&gt;R$2306, I638&lt;R$2305))), AND(J638="X", OR(I638&lt;R$2314, AND(I638&lt;R$2311,I638&gt;R$2312)))),"no","yes")</f>
        <v>yes</v>
      </c>
      <c r="O639" s="146">
        <f t="shared" si="120"/>
        <v>2.1268497479844495E-2</v>
      </c>
      <c r="P639" s="146">
        <f t="shared" si="121"/>
        <v>-2.1268497479844495E-2</v>
      </c>
      <c r="Q639" s="86">
        <f t="shared" si="130"/>
        <v>8.9999999999999993E-3</v>
      </c>
      <c r="R639" s="39">
        <f>(SUM(C620:C638)+Q639*SUM(C620:C638))/(19-Q639)*(1-J$2305)</f>
        <v>3799.0313743352108</v>
      </c>
      <c r="S639" s="39">
        <f>(SUM(C620:C638)+Q639*SUM(C620:C638))/(19-Q639)*(1+J$2305)</f>
        <v>3799.0313743352108</v>
      </c>
      <c r="T639" s="17">
        <f>IF(AND(K639="no",R639&lt;E639, R639&gt;F639,J$2308="yes"),MAX(R639*(1-J$2306),F639)/D639-1,IF(AND(K639="yes",S639&gt;F639, S639&lt;E639,J$2307="yes"),1-MIN(S639*(1+J$2306),E639)/D639,0))</f>
        <v>0</v>
      </c>
      <c r="U639" s="6">
        <f t="shared" si="131"/>
        <v>0</v>
      </c>
      <c r="V639" s="66">
        <f t="shared" si="132"/>
        <v>2.1205245551118215</v>
      </c>
      <c r="W639" s="6">
        <f t="shared" si="133"/>
        <v>0</v>
      </c>
      <c r="X639" s="17">
        <f>V639/MAX(V$240:V639)-1</f>
        <v>-4.605587085949725E-2</v>
      </c>
      <c r="Z639" s="66">
        <f t="shared" si="134"/>
        <v>5.5909243102067476</v>
      </c>
      <c r="AA639" s="6">
        <f t="shared" si="135"/>
        <v>-2.1268497479844384E-2</v>
      </c>
      <c r="AB639" s="17">
        <f>Z639/MAX(Z$240:Z639)-1</f>
        <v>-8.5602764516795715E-2</v>
      </c>
    </row>
    <row r="640" spans="1:29" x14ac:dyDescent="0.25">
      <c r="A640" s="18" t="s">
        <v>249</v>
      </c>
      <c r="B640" s="72">
        <v>40050</v>
      </c>
      <c r="C640" s="23">
        <v>3485.92</v>
      </c>
      <c r="D640" s="23">
        <v>3541.8</v>
      </c>
      <c r="E640" s="23">
        <v>3523.81</v>
      </c>
      <c r="F640" s="23">
        <v>3384.45</v>
      </c>
      <c r="G640" s="20">
        <f t="shared" si="126"/>
        <v>3725.4339999999997</v>
      </c>
      <c r="H640" s="20">
        <f t="shared" si="136"/>
        <v>3631.3741666666674</v>
      </c>
      <c r="I640" s="112">
        <f t="shared" si="127"/>
        <v>-6.4291569787573666E-2</v>
      </c>
      <c r="J640" s="38" t="str">
        <f t="shared" si="137"/>
        <v>N</v>
      </c>
      <c r="K640" s="17" t="str">
        <f>IF(OR(AND(J639="N",OR(I639&lt;R$2308,AND(I639&gt;R$2306, I639&lt;R$2305))), AND(J639="X", OR(I639&lt;R$2314, AND(I639&lt;R$2311,I639&gt;R$2312)))),"no","yes")</f>
        <v>yes</v>
      </c>
      <c r="O640" s="146">
        <f t="shared" si="120"/>
        <v>-1.5777288384437371E-2</v>
      </c>
      <c r="P640" s="146">
        <f t="shared" si="121"/>
        <v>1.5777288384437371E-2</v>
      </c>
      <c r="Q640" s="86">
        <f t="shared" si="130"/>
        <v>8.9999999999999993E-3</v>
      </c>
      <c r="R640" s="39">
        <f>(SUM(C621:C639)+Q640*SUM(C621:C639))/(19-Q640)*(1-J$2305)</f>
        <v>3773.4697930598704</v>
      </c>
      <c r="S640" s="39">
        <f>(SUM(C621:C639)+Q640*SUM(C621:C639))/(19-Q640)*(1+J$2305)</f>
        <v>3773.4697930598704</v>
      </c>
      <c r="T640" s="17">
        <f>IF(AND(K640="no",R640&lt;E640, R640&gt;F640,J$2308="yes"),MAX(R640*(1-J$2306),F640)/D640-1,IF(AND(K640="yes",S640&gt;F640, S640&lt;E640,J$2307="yes"),1-MIN(S640*(1+J$2306),E640)/D640,0))</f>
        <v>0</v>
      </c>
      <c r="U640" s="6">
        <f t="shared" si="131"/>
        <v>0</v>
      </c>
      <c r="V640" s="66">
        <f t="shared" si="132"/>
        <v>2.1205245551118215</v>
      </c>
      <c r="W640" s="6">
        <f t="shared" si="133"/>
        <v>0</v>
      </c>
      <c r="X640" s="17">
        <f>V640/MAX(V$240:V640)-1</f>
        <v>-4.605587085949725E-2</v>
      </c>
      <c r="Y640" s="6">
        <f t="shared" ref="Y640" si="138">V640/V620-1</f>
        <v>-4.605587085949725E-2</v>
      </c>
      <c r="Z640" s="66">
        <f t="shared" si="134"/>
        <v>5.6791339353844412</v>
      </c>
      <c r="AA640" s="6">
        <f t="shared" si="135"/>
        <v>1.5777288384437371E-2</v>
      </c>
      <c r="AB640" s="17">
        <f>Z640/MAX(Z$240:Z640)-1</f>
        <v>-7.1176055634644797E-2</v>
      </c>
      <c r="AC640" s="6">
        <f t="shared" ref="AC640" si="139">Z640/Z620-1</f>
        <v>2.0610438769128603E-2</v>
      </c>
    </row>
    <row r="641" spans="1:29" x14ac:dyDescent="0.25">
      <c r="A641" s="18" t="s">
        <v>249</v>
      </c>
      <c r="B641" s="72">
        <v>40051</v>
      </c>
      <c r="C641" s="23">
        <v>3595.12</v>
      </c>
      <c r="D641" s="23">
        <v>3485.92</v>
      </c>
      <c r="E641" s="23">
        <v>3622.67</v>
      </c>
      <c r="F641" s="23">
        <v>3444.82</v>
      </c>
      <c r="G641" s="20">
        <f t="shared" si="126"/>
        <v>3716.9579999999996</v>
      </c>
      <c r="H641" s="20">
        <f t="shared" si="136"/>
        <v>3634.956333333334</v>
      </c>
      <c r="I641" s="112">
        <f t="shared" si="127"/>
        <v>-3.2778955263955023E-2</v>
      </c>
      <c r="J641" s="38" t="str">
        <f t="shared" si="137"/>
        <v>N</v>
      </c>
      <c r="K641" s="17" t="str">
        <f>IF(OR(AND(J640="N",OR(I640&lt;R$2308,AND(I640&gt;R$2306, I640&lt;R$2305))), AND(J640="X", OR(I640&lt;R$2314, AND(I640&lt;R$2311,I640&gt;R$2312)))),"no","yes")</f>
        <v>yes</v>
      </c>
      <c r="O641" s="146">
        <f t="shared" si="120"/>
        <v>3.1326020103731533E-2</v>
      </c>
      <c r="P641" s="146">
        <f t="shared" si="121"/>
        <v>-3.1326020103731533E-2</v>
      </c>
      <c r="Q641" s="86">
        <f t="shared" si="130"/>
        <v>8.9999999999999993E-3</v>
      </c>
      <c r="R641" s="39">
        <f>(SUM(C622:C640)+Q641*SUM(C622:C640))/(19-Q641)*(1-J$2305)</f>
        <v>3758.6612795534725</v>
      </c>
      <c r="S641" s="39">
        <f>(SUM(C622:C640)+Q641*SUM(C622:C640))/(19-Q641)*(1+J$2305)</f>
        <v>3758.6612795534725</v>
      </c>
      <c r="T641" s="17">
        <f>IF(AND(K641="no",R641&lt;E641, R641&gt;F641,J$2308="yes"),MAX(R641*(1-J$2306),F641)/D641-1,IF(AND(K641="yes",S641&gt;F641, S641&lt;E641,J$2307="yes"),1-MIN(S641*(1+J$2306),E641)/D641,0))</f>
        <v>0</v>
      </c>
      <c r="U641" s="6">
        <f t="shared" si="131"/>
        <v>0</v>
      </c>
      <c r="V641" s="66">
        <f t="shared" si="132"/>
        <v>2.1205245551118215</v>
      </c>
      <c r="W641" s="6">
        <f t="shared" si="133"/>
        <v>0</v>
      </c>
      <c r="X641" s="17">
        <f>V641/MAX(V$240:V641)-1</f>
        <v>-4.605587085949725E-2</v>
      </c>
      <c r="Z641" s="66">
        <f t="shared" si="134"/>
        <v>5.5012292715528046</v>
      </c>
      <c r="AA641" s="6">
        <f t="shared" si="135"/>
        <v>-3.1326020103731422E-2</v>
      </c>
      <c r="AB641" s="17">
        <f>Z641/MAX(Z$240:Z641)-1</f>
        <v>-0.10027241318866109</v>
      </c>
    </row>
    <row r="642" spans="1:29" x14ac:dyDescent="0.25">
      <c r="A642" s="18" t="s">
        <v>249</v>
      </c>
      <c r="B642" s="72">
        <v>40052</v>
      </c>
      <c r="C642" s="23">
        <v>3629.51</v>
      </c>
      <c r="D642" s="23">
        <v>3595.12</v>
      </c>
      <c r="E642" s="23">
        <v>3662.47</v>
      </c>
      <c r="F642" s="23">
        <v>3557.77</v>
      </c>
      <c r="G642" s="20">
        <f t="shared" si="126"/>
        <v>3708.2774999999992</v>
      </c>
      <c r="H642" s="20">
        <f t="shared" si="136"/>
        <v>3639.1836666666672</v>
      </c>
      <c r="I642" s="112">
        <f t="shared" si="127"/>
        <v>-2.1240993965526811E-2</v>
      </c>
      <c r="J642" s="38" t="str">
        <f t="shared" si="137"/>
        <v>N</v>
      </c>
      <c r="K642" s="17" t="str">
        <f>IF(OR(AND(J641="N",OR(I641&lt;R$2308,AND(I641&gt;R$2306, I641&lt;R$2305))), AND(J641="X", OR(I641&lt;R$2314, AND(I641&lt;R$2311,I641&gt;R$2312)))),"no","yes")</f>
        <v>yes</v>
      </c>
      <c r="O642" s="146">
        <f t="shared" si="120"/>
        <v>9.5657446761165943E-3</v>
      </c>
      <c r="P642" s="146">
        <f t="shared" si="121"/>
        <v>-9.5657446761165943E-3</v>
      </c>
      <c r="Q642" s="86">
        <f t="shared" si="130"/>
        <v>8.9999999999999993E-3</v>
      </c>
      <c r="R642" s="39">
        <f>(SUM(C623:C641)+Q642*SUM(C623:C641))/(19-Q642)*(1-J$2305)</f>
        <v>3747.6101500710861</v>
      </c>
      <c r="S642" s="39">
        <f>(SUM(C623:C641)+Q642*SUM(C623:C641))/(19-Q642)*(1+J$2305)</f>
        <v>3747.6101500710861</v>
      </c>
      <c r="T642" s="17">
        <f>IF(AND(K642="no",R642&lt;E642, R642&gt;F642,J$2308="yes"),MAX(R642*(1-J$2306),F642)/D642-1,IF(AND(K642="yes",S642&gt;F642, S642&lt;E642,J$2307="yes"),1-MIN(S642*(1+J$2306),E642)/D642,0))</f>
        <v>0</v>
      </c>
      <c r="U642" s="6">
        <f t="shared" si="131"/>
        <v>0</v>
      </c>
      <c r="V642" s="66">
        <f t="shared" si="132"/>
        <v>2.1205245551118215</v>
      </c>
      <c r="W642" s="6">
        <f t="shared" si="133"/>
        <v>0</v>
      </c>
      <c r="X642" s="17">
        <f>V642/MAX(V$240:V642)-1</f>
        <v>-4.605587085949725E-2</v>
      </c>
      <c r="Z642" s="66">
        <f t="shared" si="134"/>
        <v>5.4486059169363514</v>
      </c>
      <c r="AA642" s="6">
        <f t="shared" si="135"/>
        <v>-9.5657446761165943E-3</v>
      </c>
      <c r="AB642" s="17">
        <f>Z642/MAX(Z$240:Z642)-1</f>
        <v>-0.10887897756215692</v>
      </c>
    </row>
    <row r="643" spans="1:29" x14ac:dyDescent="0.25">
      <c r="A643" s="18" t="s">
        <v>249</v>
      </c>
      <c r="B643" s="72">
        <v>40053</v>
      </c>
      <c r="C643" s="23">
        <v>3531.41</v>
      </c>
      <c r="D643" s="23">
        <v>3629.51</v>
      </c>
      <c r="E643" s="23">
        <v>3627.37</v>
      </c>
      <c r="F643" s="23">
        <v>3512.43</v>
      </c>
      <c r="G643" s="20">
        <f t="shared" si="126"/>
        <v>3688.4189999999994</v>
      </c>
      <c r="H643" s="20">
        <f t="shared" si="136"/>
        <v>3642.1108333333341</v>
      </c>
      <c r="I643" s="112">
        <f t="shared" si="127"/>
        <v>-4.2568103027340376E-2</v>
      </c>
      <c r="J643" s="38" t="str">
        <f t="shared" si="137"/>
        <v>N</v>
      </c>
      <c r="K643" s="17" t="str">
        <f>IF(OR(AND(J642="N",OR(I642&lt;R$2308,AND(I642&gt;R$2306, I642&lt;R$2305))), AND(J642="X", OR(I642&lt;R$2314, AND(I642&lt;R$2311,I642&gt;R$2312)))),"no","yes")</f>
        <v>yes</v>
      </c>
      <c r="O643" s="146">
        <f t="shared" si="120"/>
        <v>-2.7028441855787788E-2</v>
      </c>
      <c r="P643" s="146">
        <f t="shared" si="121"/>
        <v>2.7028441855787788E-2</v>
      </c>
      <c r="Q643" s="86">
        <f t="shared" si="130"/>
        <v>8.9999999999999993E-3</v>
      </c>
      <c r="R643" s="39">
        <f>(SUM(C624:C642)+Q643*SUM(C624:C642))/(19-Q643)*(1-J$2305)</f>
        <v>3731.7204323100409</v>
      </c>
      <c r="S643" s="39">
        <f>(SUM(C624:C642)+Q643*SUM(C624:C642))/(19-Q643)*(1+J$2305)</f>
        <v>3731.7204323100409</v>
      </c>
      <c r="T643" s="17">
        <f>IF(AND(K643="no",R643&lt;E643, R643&gt;F643,J$2308="yes"),MAX(R643*(1-J$2306),F643)/D643-1,IF(AND(K643="yes",S643&gt;F643, S643&lt;E643,J$2307="yes"),1-MIN(S643*(1+J$2306),E643)/D643,0))</f>
        <v>0</v>
      </c>
      <c r="U643" s="6">
        <f t="shared" si="131"/>
        <v>0</v>
      </c>
      <c r="V643" s="66">
        <f t="shared" si="132"/>
        <v>2.1205245551118215</v>
      </c>
      <c r="W643" s="6">
        <f t="shared" si="133"/>
        <v>0</v>
      </c>
      <c r="X643" s="17">
        <f>V643/MAX(V$240:V643)-1</f>
        <v>-4.605587085949725E-2</v>
      </c>
      <c r="Z643" s="66">
        <f t="shared" si="134"/>
        <v>5.5958732451573665</v>
      </c>
      <c r="AA643" s="6">
        <f t="shared" si="135"/>
        <v>2.7028441855787788E-2</v>
      </c>
      <c r="AB643" s="17">
        <f>Z643/MAX(Z$240:Z643)-1</f>
        <v>-8.4793364820725636E-2</v>
      </c>
    </row>
    <row r="644" spans="1:29" x14ac:dyDescent="0.25">
      <c r="A644" s="18" t="s">
        <v>249</v>
      </c>
      <c r="B644" s="72">
        <v>40056</v>
      </c>
      <c r="C644" s="23">
        <v>3278</v>
      </c>
      <c r="D644" s="23">
        <v>3531.41</v>
      </c>
      <c r="E644" s="23">
        <v>3477.12</v>
      </c>
      <c r="F644" s="23">
        <v>3276.11</v>
      </c>
      <c r="G644" s="20">
        <f t="shared" si="126"/>
        <v>3651.3054999999999</v>
      </c>
      <c r="H644" s="20">
        <f t="shared" si="136"/>
        <v>3640.9068333333344</v>
      </c>
      <c r="I644" s="112">
        <f t="shared" si="127"/>
        <v>-0.10223891153451825</v>
      </c>
      <c r="J644" s="38" t="str">
        <f t="shared" si="137"/>
        <v>N</v>
      </c>
      <c r="K644" s="17" t="str">
        <f>IF(OR(AND(J643="N",OR(I643&lt;R$2308,AND(I643&gt;R$2306, I643&lt;R$2305))), AND(J643="X", OR(I643&lt;R$2314, AND(I643&lt;R$2311,I643&gt;R$2312)))),"no","yes")</f>
        <v>yes</v>
      </c>
      <c r="O644" s="146">
        <f t="shared" ref="O644:O707" si="140">IF(AND(L644&gt;0,L643&gt;0),L644/L643-1,IF(AND(M644&gt;0,N644&gt;0),M644/N644-1,C644/C643-1))</f>
        <v>-7.1758872518342454E-2</v>
      </c>
      <c r="P644" s="146">
        <f t="shared" ref="P644:P707" si="141">IF(AND(M644&gt;0,N644&gt;0),1-M644/N644,1-C644/C643)</f>
        <v>7.1758872518342454E-2</v>
      </c>
      <c r="Q644" s="86">
        <f t="shared" si="130"/>
        <v>8.9999999999999993E-3</v>
      </c>
      <c r="R644" s="39">
        <f>(SUM(C625:C643)+Q644*SUM(C625:C643))/(19-Q644)*(1-J$2305)</f>
        <v>3705.7470902006216</v>
      </c>
      <c r="S644" s="39">
        <f>(SUM(C625:C643)+Q644*SUM(C625:C643))/(19-Q644)*(1+J$2305)</f>
        <v>3705.7470902006216</v>
      </c>
      <c r="T644" s="17">
        <f>IF(AND(K644="no",R644&lt;E644, R644&gt;F644,J$2308="yes"),MAX(R644*(1-J$2306),F644)/D644-1,IF(AND(K644="yes",S644&gt;F644, S644&lt;E644,J$2307="yes"),1-MIN(S644*(1+J$2306),E644)/D644,0))</f>
        <v>0</v>
      </c>
      <c r="U644" s="6">
        <f t="shared" si="131"/>
        <v>0</v>
      </c>
      <c r="V644" s="66">
        <f t="shared" si="132"/>
        <v>2.1205245551118215</v>
      </c>
      <c r="W644" s="6">
        <f t="shared" si="133"/>
        <v>0</v>
      </c>
      <c r="X644" s="17">
        <f>V644/MAX(V$240:V644)-1</f>
        <v>-4.605587085949725E-2</v>
      </c>
      <c r="Z644" s="66">
        <f t="shared" si="134"/>
        <v>5.9974267999854174</v>
      </c>
      <c r="AA644" s="6">
        <f t="shared" si="135"/>
        <v>7.1758872518342454E-2</v>
      </c>
      <c r="AB644" s="17">
        <f>Z644/MAX(Z$240:Z644)-1</f>
        <v>-1.9119168558954902E-2</v>
      </c>
    </row>
    <row r="645" spans="1:29" x14ac:dyDescent="0.25">
      <c r="A645" s="18" t="s">
        <v>249</v>
      </c>
      <c r="B645" s="72">
        <v>40057</v>
      </c>
      <c r="C645" s="23">
        <v>3245.27</v>
      </c>
      <c r="D645" s="23">
        <v>3278</v>
      </c>
      <c r="E645" s="23">
        <v>3319.72</v>
      </c>
      <c r="F645" s="23">
        <v>3207.27</v>
      </c>
      <c r="G645" s="20">
        <f t="shared" si="126"/>
        <v>3610.1014999999998</v>
      </c>
      <c r="H645" s="20">
        <f t="shared" si="136"/>
        <v>3638.8795000000005</v>
      </c>
      <c r="I645" s="112">
        <f t="shared" si="127"/>
        <v>-0.10105851594477322</v>
      </c>
      <c r="J645" s="38" t="str">
        <f t="shared" si="137"/>
        <v>X</v>
      </c>
      <c r="K645" s="17" t="str">
        <f>IF(OR(AND(J644="N",OR(I644&lt;R$2308,AND(I644&gt;R$2306, I644&lt;R$2305))), AND(J644="X", OR(I644&lt;R$2314, AND(I644&lt;R$2311,I644&gt;R$2312)))),"no","yes")</f>
        <v>yes</v>
      </c>
      <c r="O645" s="146">
        <f t="shared" si="140"/>
        <v>-9.9847467968273707E-3</v>
      </c>
      <c r="P645" s="146">
        <f t="shared" si="141"/>
        <v>9.9847467968273707E-3</v>
      </c>
      <c r="Q645" s="86">
        <f t="shared" si="130"/>
        <v>1.7999999999999999E-2</v>
      </c>
      <c r="R645" s="39">
        <f>(SUM(C626:C644)+Q645*SUM(C626:C644))/(19-Q645)*(1-J$2305)</f>
        <v>3698.1341102096721</v>
      </c>
      <c r="S645" s="39">
        <f>(SUM(C626:C644)+Q645*SUM(C626:C644))/(19-Q645)*(1+J$2305)</f>
        <v>3698.1341102096721</v>
      </c>
      <c r="T645" s="17">
        <f>IF(AND(K645="no",R645&lt;E645, R645&gt;F645,J$2308="yes"),MAX(R645*(1-J$2306),F645)/D645-1,IF(AND(K645="yes",S645&gt;F645, S645&lt;E645,J$2307="yes"),1-MIN(S645*(1+J$2306),E645)/D645,0))</f>
        <v>0</v>
      </c>
      <c r="U645" s="6">
        <f t="shared" si="131"/>
        <v>0</v>
      </c>
      <c r="V645" s="66">
        <f t="shared" si="132"/>
        <v>2.1205245551118215</v>
      </c>
      <c r="W645" s="6">
        <f t="shared" si="133"/>
        <v>0</v>
      </c>
      <c r="X645" s="17">
        <f>V645/MAX(V$240:V645)-1</f>
        <v>-4.605587085949725E-2</v>
      </c>
      <c r="Z645" s="66">
        <f t="shared" si="134"/>
        <v>6.0573095880157775</v>
      </c>
      <c r="AA645" s="6">
        <f t="shared" si="135"/>
        <v>9.9847467968272596E-3</v>
      </c>
      <c r="AB645" s="17">
        <f>Z645/MAX(Z$240:Z645)-1</f>
        <v>-9.3253218191546861E-3</v>
      </c>
    </row>
    <row r="646" spans="1:29" x14ac:dyDescent="0.25">
      <c r="A646" s="18" t="s">
        <v>249</v>
      </c>
      <c r="B646" s="72">
        <v>40058</v>
      </c>
      <c r="C646" s="23">
        <v>3265.07</v>
      </c>
      <c r="D646" s="23">
        <v>3245.27</v>
      </c>
      <c r="E646" s="23">
        <v>3279.1</v>
      </c>
      <c r="F646" s="23">
        <v>3195.85</v>
      </c>
      <c r="G646" s="20">
        <f t="shared" si="126"/>
        <v>3569.8880000000004</v>
      </c>
      <c r="H646" s="20">
        <f t="shared" si="136"/>
        <v>3636.5771666666678</v>
      </c>
      <c r="I646" s="112">
        <f t="shared" si="127"/>
        <v>-8.5385872049767442E-2</v>
      </c>
      <c r="J646" s="38" t="str">
        <f t="shared" si="137"/>
        <v>X</v>
      </c>
      <c r="K646" s="17" t="str">
        <f>IF(OR(AND(J645="N",OR(I645&lt;R$2308,AND(I645&gt;R$2306, I645&lt;R$2305))), AND(J645="X", OR(I645&lt;R$2314, AND(I645&lt;R$2311,I645&gt;R$2312)))),"no","yes")</f>
        <v>yes</v>
      </c>
      <c r="O646" s="146">
        <f t="shared" si="140"/>
        <v>6.1011872663907507E-3</v>
      </c>
      <c r="P646" s="146">
        <f t="shared" si="141"/>
        <v>-6.1011872663907507E-3</v>
      </c>
      <c r="Q646" s="86">
        <f t="shared" si="130"/>
        <v>1.7999999999999999E-2</v>
      </c>
      <c r="R646" s="39">
        <f>(SUM(C627:C645)+Q646*SUM(C627:C645))/(19-Q646)*(1-J$2305)</f>
        <v>3653.9394384153411</v>
      </c>
      <c r="S646" s="39">
        <f>(SUM(C627:C645)+Q646*SUM(C627:C645))/(19-Q646)*(1+J$2305)</f>
        <v>3653.9394384153411</v>
      </c>
      <c r="T646" s="17">
        <f>IF(AND(K646="no",R646&lt;E646, R646&gt;F646,J$2308="yes"),MAX(R646*(1-J$2306),F646)/D646-1,IF(AND(K646="yes",S646&gt;F646, S646&lt;E646,J$2307="yes"),1-MIN(S646*(1+J$2306),E646)/D646,0))</f>
        <v>0</v>
      </c>
      <c r="U646" s="6">
        <f t="shared" si="131"/>
        <v>0</v>
      </c>
      <c r="V646" s="66">
        <f t="shared" si="132"/>
        <v>2.1205245551118215</v>
      </c>
      <c r="W646" s="6">
        <f t="shared" si="133"/>
        <v>0</v>
      </c>
      <c r="X646" s="17">
        <f>V646/MAX(V$240:V646)-1</f>
        <v>-4.605587085949725E-2</v>
      </c>
      <c r="Z646" s="66">
        <f t="shared" si="134"/>
        <v>6.0203528078887887</v>
      </c>
      <c r="AA646" s="6">
        <f t="shared" si="135"/>
        <v>-6.1011872663907507E-3</v>
      </c>
      <c r="AB646" s="17">
        <f>Z646/MAX(Z$240:Z646)-1</f>
        <v>-1.5369613550807459E-2</v>
      </c>
    </row>
    <row r="647" spans="1:29" x14ac:dyDescent="0.25">
      <c r="A647" s="18" t="s">
        <v>249</v>
      </c>
      <c r="B647" s="72">
        <v>40059</v>
      </c>
      <c r="C647" s="23">
        <v>3427.44</v>
      </c>
      <c r="D647" s="23">
        <v>3265.07</v>
      </c>
      <c r="E647" s="23">
        <v>3437.16</v>
      </c>
      <c r="F647" s="23">
        <v>3262.97</v>
      </c>
      <c r="G647" s="20">
        <f t="shared" si="126"/>
        <v>3540.489</v>
      </c>
      <c r="H647" s="20">
        <f t="shared" si="136"/>
        <v>3637.317833333334</v>
      </c>
      <c r="I647" s="112">
        <f t="shared" si="127"/>
        <v>-3.1930335046938429E-2</v>
      </c>
      <c r="J647" s="38" t="str">
        <f t="shared" si="137"/>
        <v>X</v>
      </c>
      <c r="K647" s="17" t="str">
        <f>IF(OR(AND(J646="N",OR(I646&lt;R$2308,AND(I646&gt;R$2306, I646&lt;R$2305))), AND(J646="X", OR(I646&lt;R$2314, AND(I646&lt;R$2311,I646&gt;R$2312)))),"no","yes")</f>
        <v>yes</v>
      </c>
      <c r="O647" s="146">
        <f t="shared" si="140"/>
        <v>4.9729408557856347E-2</v>
      </c>
      <c r="P647" s="146">
        <f t="shared" si="141"/>
        <v>-4.9729408557856347E-2</v>
      </c>
      <c r="Q647" s="86">
        <f t="shared" si="130"/>
        <v>1.7999999999999999E-2</v>
      </c>
      <c r="R647" s="39">
        <f>(SUM(C628:C646)+Q647*SUM(C628:C646))/(19-Q647)*(1-J$2305)</f>
        <v>3613.6983521230636</v>
      </c>
      <c r="S647" s="39">
        <f>(SUM(C628:C646)+Q647*SUM(C628:C646))/(19-Q647)*(1+J$2305)</f>
        <v>3613.6983521230636</v>
      </c>
      <c r="T647" s="17">
        <f>IF(AND(K647="no",R647&lt;E647, R647&gt;F647,J$2308="yes"),MAX(R647*(1-J$2306),F647)/D647-1,IF(AND(K647="yes",S647&gt;F647, S647&lt;E647,J$2307="yes"),1-MIN(S647*(1+J$2306),E647)/D647,0))</f>
        <v>0</v>
      </c>
      <c r="U647" s="6">
        <f t="shared" si="131"/>
        <v>0</v>
      </c>
      <c r="V647" s="66">
        <f t="shared" si="132"/>
        <v>2.1205245551118215</v>
      </c>
      <c r="W647" s="6">
        <f t="shared" si="133"/>
        <v>0</v>
      </c>
      <c r="X647" s="17">
        <f>V647/MAX(V$240:V647)-1</f>
        <v>-4.605587085949725E-2</v>
      </c>
      <c r="Z647" s="66">
        <f t="shared" si="134"/>
        <v>5.7209642234428495</v>
      </c>
      <c r="AA647" s="6">
        <f t="shared" si="135"/>
        <v>-4.9729408557856347E-2</v>
      </c>
      <c r="AB647" s="17">
        <f>Z647/MAX(Z$240:Z647)-1</f>
        <v>-6.4334700317019378E-2</v>
      </c>
    </row>
    <row r="648" spans="1:29" x14ac:dyDescent="0.25">
      <c r="A648" s="18" t="s">
        <v>249</v>
      </c>
      <c r="B648" s="72">
        <v>40060</v>
      </c>
      <c r="C648" s="23">
        <v>3489.06</v>
      </c>
      <c r="D648" s="23">
        <v>3427.44</v>
      </c>
      <c r="E648" s="23">
        <v>3509.28</v>
      </c>
      <c r="F648" s="23">
        <v>3408.08</v>
      </c>
      <c r="G648" s="20">
        <f t="shared" si="126"/>
        <v>3520.2854999999995</v>
      </c>
      <c r="H648" s="20">
        <f t="shared" si="136"/>
        <v>3640.3090000000011</v>
      </c>
      <c r="I648" s="112">
        <f t="shared" si="127"/>
        <v>-8.8701612411833386E-3</v>
      </c>
      <c r="J648" s="38" t="str">
        <f t="shared" si="137"/>
        <v>X</v>
      </c>
      <c r="K648" s="17" t="str">
        <f>IF(OR(AND(J647="N",OR(I647&lt;R$2308,AND(I647&gt;R$2306, I647&lt;R$2305))), AND(J647="X", OR(I647&lt;R$2314, AND(I647&lt;R$2311,I647&gt;R$2312)))),"no","yes")</f>
        <v>yes</v>
      </c>
      <c r="O648" s="146">
        <f t="shared" si="140"/>
        <v>1.7978432882851392E-2</v>
      </c>
      <c r="P648" s="146">
        <f t="shared" si="141"/>
        <v>-1.7978432882851392E-2</v>
      </c>
      <c r="Q648" s="86">
        <f t="shared" si="130"/>
        <v>1.7999999999999999E-2</v>
      </c>
      <c r="R648" s="39">
        <f>(SUM(C629:C647)+Q648*SUM(C629:C647))/(19-Q648)*(1-J$2305)</f>
        <v>3588.7235117479718</v>
      </c>
      <c r="S648" s="39">
        <f>(SUM(C629:C647)+Q648*SUM(C629:C647))/(19-Q648)*(1+J$2305)</f>
        <v>3588.7235117479718</v>
      </c>
      <c r="T648" s="17">
        <f>IF(AND(K648="no",R648&lt;E648, R648&gt;F648,J$2308="yes"),MAX(R648*(1-J$2306),F648)/D648-1,IF(AND(K648="yes",S648&gt;F648, S648&lt;E648,J$2307="yes"),1-MIN(S648*(1+J$2306),E648)/D648,0))</f>
        <v>0</v>
      </c>
      <c r="U648" s="6">
        <f t="shared" si="131"/>
        <v>0</v>
      </c>
      <c r="V648" s="66">
        <f t="shared" si="132"/>
        <v>2.1205245551118215</v>
      </c>
      <c r="W648" s="6">
        <f t="shared" si="133"/>
        <v>0</v>
      </c>
      <c r="X648" s="17">
        <f>V648/MAX(V$240:V648)-1</f>
        <v>-4.605587085949725E-2</v>
      </c>
      <c r="Y648" s="14"/>
      <c r="Z648" s="66">
        <f t="shared" si="134"/>
        <v>5.6181102521264883</v>
      </c>
      <c r="AA648" s="6">
        <f t="shared" si="135"/>
        <v>-1.7978432882851392E-2</v>
      </c>
      <c r="AB648" s="17">
        <f>Z648/MAX(Z$240:Z648)-1</f>
        <v>-8.1156496108182874E-2</v>
      </c>
      <c r="AC648" s="14"/>
    </row>
    <row r="649" spans="1:29" x14ac:dyDescent="0.25">
      <c r="A649" s="18" t="s">
        <v>249</v>
      </c>
      <c r="B649" s="72">
        <v>40063</v>
      </c>
      <c r="C649" s="23">
        <v>3527.25</v>
      </c>
      <c r="D649" s="23">
        <v>3489.06</v>
      </c>
      <c r="E649" s="23">
        <v>3564.65</v>
      </c>
      <c r="F649" s="23">
        <v>3487.49</v>
      </c>
      <c r="G649" s="20">
        <f t="shared" si="126"/>
        <v>3499.9955</v>
      </c>
      <c r="H649" s="20">
        <f t="shared" si="136"/>
        <v>3643.1513333333346</v>
      </c>
      <c r="I649" s="112">
        <f t="shared" si="127"/>
        <v>7.7870100118699881E-3</v>
      </c>
      <c r="J649" s="38" t="str">
        <f t="shared" si="137"/>
        <v>X</v>
      </c>
      <c r="K649" s="17" t="str">
        <f>IF(OR(AND(J648="N",OR(I648&lt;R$2308,AND(I648&gt;R$2306, I648&lt;R$2305))), AND(J648="X", OR(I648&lt;R$2314, AND(I648&lt;R$2311,I648&gt;R$2312)))),"no","yes")</f>
        <v>yes</v>
      </c>
      <c r="O649" s="146">
        <f t="shared" si="140"/>
        <v>1.0945641519492399E-2</v>
      </c>
      <c r="P649" s="146">
        <f t="shared" si="141"/>
        <v>-1.0945641519492399E-2</v>
      </c>
      <c r="Q649" s="86">
        <f t="shared" si="130"/>
        <v>1.7999999999999999E-2</v>
      </c>
      <c r="R649" s="39">
        <f>(SUM(C630:C648)+Q649*SUM(C630:C648))/(19-Q649)*(1-J$2305)</f>
        <v>3564.9124370456229</v>
      </c>
      <c r="S649" s="39">
        <f>(SUM(C630:C648)+Q649*SUM(C630:C648))/(19-Q649)*(1+J$2305)</f>
        <v>3564.9124370456229</v>
      </c>
      <c r="T649" s="17">
        <f>IF(AND(K649="no",R649&lt;E649, R649&gt;F649,J$2308="yes"),MAX(R649*(1-J$2306),F649)/D649-1,IF(AND(K649="yes",S649&gt;F649, S649&lt;E649,J$2307="yes"),1-MIN(S649*(1+J$2306),E649)/D649,0))</f>
        <v>0</v>
      </c>
      <c r="U649" s="6">
        <f t="shared" si="131"/>
        <v>0</v>
      </c>
      <c r="V649" s="66">
        <f t="shared" si="132"/>
        <v>2.1205245551118215</v>
      </c>
      <c r="W649" s="6">
        <f t="shared" si="133"/>
        <v>0</v>
      </c>
      <c r="X649" s="17">
        <f>V649/MAX(V$240:V649)-1</f>
        <v>-4.605587085949725E-2</v>
      </c>
      <c r="Z649" s="66">
        <f t="shared" si="134"/>
        <v>5.5566164312897266</v>
      </c>
      <c r="AA649" s="6">
        <f t="shared" si="135"/>
        <v>-1.0945641519492399E-2</v>
      </c>
      <c r="AB649" s="17">
        <f>Z649/MAX(Z$240:Z649)-1</f>
        <v>-9.121382771429698E-2</v>
      </c>
    </row>
    <row r="650" spans="1:29" x14ac:dyDescent="0.25">
      <c r="A650" s="18" t="s">
        <v>249</v>
      </c>
      <c r="B650" s="72">
        <v>40064</v>
      </c>
      <c r="C650" s="23">
        <v>3592.81</v>
      </c>
      <c r="D650" s="23">
        <v>3527.25</v>
      </c>
      <c r="E650" s="23">
        <v>3592.81</v>
      </c>
      <c r="F650" s="23">
        <v>3473.18</v>
      </c>
      <c r="G650" s="20">
        <f t="shared" si="126"/>
        <v>3481.9714999999997</v>
      </c>
      <c r="H650" s="20">
        <f t="shared" si="136"/>
        <v>3647.2090000000017</v>
      </c>
      <c r="I650" s="112">
        <f t="shared" si="127"/>
        <v>3.1832110056041696E-2</v>
      </c>
      <c r="J650" s="38" t="str">
        <f t="shared" si="137"/>
        <v>X</v>
      </c>
      <c r="K650" s="17" t="str">
        <f>IF(OR(AND(J649="N",OR(I649&lt;R$2308,AND(I649&gt;R$2306, I649&lt;R$2305))), AND(J649="X", OR(I649&lt;R$2314, AND(I649&lt;R$2311,I649&gt;R$2312)))),"no","yes")</f>
        <v>yes</v>
      </c>
      <c r="O650" s="146">
        <f t="shared" si="140"/>
        <v>1.8586717697923305E-2</v>
      </c>
      <c r="P650" s="146">
        <f t="shared" si="141"/>
        <v>-1.8586717697923305E-2</v>
      </c>
      <c r="Q650" s="86">
        <f t="shared" si="130"/>
        <v>1.7999999999999999E-2</v>
      </c>
      <c r="R650" s="39">
        <f>(SUM(C631:C649)+Q650*SUM(C631:C649))/(19-Q650)*(1-J$2305)</f>
        <v>3542.0640164366241</v>
      </c>
      <c r="S650" s="39">
        <f>(SUM(C631:C649)+Q650*SUM(C631:C649))/(19-Q650)*(1+J$2305)</f>
        <v>3542.0640164366241</v>
      </c>
      <c r="T650" s="17">
        <f>IF(AND(K650="no",R650&lt;E650, R650&gt;F650,J$2308="yes"),MAX(R650*(1-J$2306),F650)/D650-1,IF(AND(K650="yes",S650&gt;F650, S650&lt;E650,J$2307="yes"),1-MIN(S650*(1+J$2306),E650)/D650,0))</f>
        <v>-4.1998770817561759E-3</v>
      </c>
      <c r="U650" s="6">
        <f t="shared" si="131"/>
        <v>1.4386840616167129E-2</v>
      </c>
      <c r="V650" s="66">
        <f t="shared" si="132"/>
        <v>2.1205245551118215</v>
      </c>
      <c r="W650" s="6">
        <f t="shared" si="133"/>
        <v>0</v>
      </c>
      <c r="X650" s="17">
        <f>V650/MAX(V$240:V650)-1</f>
        <v>-4.605587085949725E-2</v>
      </c>
      <c r="Z650" s="66">
        <f t="shared" si="134"/>
        <v>5.5332793252878432</v>
      </c>
      <c r="AA650" s="6">
        <f t="shared" si="135"/>
        <v>-4.1998770817561759E-3</v>
      </c>
      <c r="AB650" s="17">
        <f>Z650/MAX(Z$240:Z650)-1</f>
        <v>-9.5030617931496586E-2</v>
      </c>
    </row>
    <row r="651" spans="1:29" x14ac:dyDescent="0.25">
      <c r="A651" s="18" t="s">
        <v>249</v>
      </c>
      <c r="B651" s="72">
        <v>40065</v>
      </c>
      <c r="C651" s="23">
        <v>3613.41</v>
      </c>
      <c r="D651" s="23">
        <v>3592.81</v>
      </c>
      <c r="E651" s="23">
        <v>3616.25</v>
      </c>
      <c r="F651" s="23">
        <v>3556.31</v>
      </c>
      <c r="G651" s="20">
        <f t="shared" si="126"/>
        <v>3474.1349999999998</v>
      </c>
      <c r="H651" s="20">
        <f t="shared" si="136"/>
        <v>3650.6998333333345</v>
      </c>
      <c r="I651" s="112">
        <f t="shared" si="127"/>
        <v>4.0089115707938827E-2</v>
      </c>
      <c r="J651" s="38" t="str">
        <f t="shared" si="137"/>
        <v>X</v>
      </c>
      <c r="K651" s="17" t="str">
        <f>IF(OR(AND(J650="N",OR(I650&lt;R$2308,AND(I650&gt;R$2306, I650&lt;R$2305))), AND(J650="X", OR(I650&lt;R$2314, AND(I650&lt;R$2311,I650&gt;R$2312)))),"no","yes")</f>
        <v>no</v>
      </c>
      <c r="O651" s="146">
        <f t="shared" si="140"/>
        <v>5.7336736426363277E-3</v>
      </c>
      <c r="P651" s="146">
        <f t="shared" si="141"/>
        <v>-5.7336736426363277E-3</v>
      </c>
      <c r="Q651" s="86">
        <f t="shared" si="130"/>
        <v>1.7999999999999999E-2</v>
      </c>
      <c r="R651" s="39">
        <f>(SUM(C632:C650)+Q651*SUM(C632:C650))/(19-Q651)*(1-J$2305)</f>
        <v>3532.5538520703822</v>
      </c>
      <c r="S651" s="39">
        <f>(SUM(C632:C650)+Q651*SUM(C632:C650))/(19-Q651)*(1+J$2305)</f>
        <v>3532.5538520703822</v>
      </c>
      <c r="T651" s="17">
        <f>IF(AND(K651="no",R651&lt;E651, R651&gt;F651,J$2308="yes"),MAX(R651*(1-J$2306),F651)/D651-1,IF(AND(K651="yes",S651&gt;F651, S651&lt;E651,J$2307="yes"),1-MIN(S651*(1+J$2306),E651)/D651,0))</f>
        <v>0</v>
      </c>
      <c r="U651" s="6">
        <f t="shared" si="131"/>
        <v>0</v>
      </c>
      <c r="V651" s="66">
        <f t="shared" si="132"/>
        <v>2.1326829508620291</v>
      </c>
      <c r="W651" s="6">
        <f t="shared" si="133"/>
        <v>5.7336736426363277E-3</v>
      </c>
      <c r="X651" s="17">
        <f>V651/MAX(V$240:V651)-1</f>
        <v>-4.058626654969677E-2</v>
      </c>
      <c r="Z651" s="66">
        <f t="shared" si="134"/>
        <v>5.565005343112591</v>
      </c>
      <c r="AA651" s="6">
        <f t="shared" si="135"/>
        <v>5.7336736426363277E-3</v>
      </c>
      <c r="AB651" s="17">
        <f>Z651/MAX(Z$240:Z651)-1</f>
        <v>-8.9841818838137466E-2</v>
      </c>
    </row>
    <row r="652" spans="1:29" x14ac:dyDescent="0.25">
      <c r="A652" s="18" t="s">
        <v>249</v>
      </c>
      <c r="B652" s="72">
        <v>40066</v>
      </c>
      <c r="C652" s="23">
        <v>3581.68</v>
      </c>
      <c r="D652" s="23">
        <v>3613.41</v>
      </c>
      <c r="E652" s="23">
        <v>3624.76</v>
      </c>
      <c r="F652" s="23">
        <v>3558.62</v>
      </c>
      <c r="G652" s="20">
        <f t="shared" si="126"/>
        <v>3464.3119999999994</v>
      </c>
      <c r="H652" s="20">
        <f t="shared" si="136"/>
        <v>3653.2065000000007</v>
      </c>
      <c r="I652" s="112">
        <f t="shared" si="127"/>
        <v>3.3879165617877405E-2</v>
      </c>
      <c r="J652" s="38" t="str">
        <f t="shared" si="137"/>
        <v>X</v>
      </c>
      <c r="K652" s="17" t="str">
        <f>IF(OR(AND(J651="N",OR(I651&lt;R$2308,AND(I651&gt;R$2306, I651&lt;R$2305))), AND(J651="X", OR(I651&lt;R$2314, AND(I651&lt;R$2311,I651&gt;R$2312)))),"no","yes")</f>
        <v>no</v>
      </c>
      <c r="O652" s="146">
        <f t="shared" si="140"/>
        <v>-8.7811789971246057E-3</v>
      </c>
      <c r="P652" s="146">
        <f t="shared" si="141"/>
        <v>8.7811789971246057E-3</v>
      </c>
      <c r="Q652" s="86">
        <f t="shared" si="130"/>
        <v>1.7999999999999999E-2</v>
      </c>
      <c r="R652" s="39">
        <f>(SUM(C633:C651)+Q652*SUM(C633:C651))/(19-Q652)*(1-J$2305)</f>
        <v>3523.7194226108945</v>
      </c>
      <c r="S652" s="39">
        <f>(SUM(C633:C651)+Q652*SUM(C633:C651))/(19-Q652)*(1+J$2305)</f>
        <v>3523.7194226108945</v>
      </c>
      <c r="T652" s="17">
        <f>IF(AND(K652="no",R652&lt;E652, R652&gt;F652,J$2308="yes"),MAX(R652*(1-J$2306),F652)/D652-1,IF(AND(K652="yes",S652&gt;F652, S652&lt;E652,J$2307="yes"),1-MIN(S652*(1+J$2306),E652)/D652,0))</f>
        <v>0</v>
      </c>
      <c r="U652" s="6">
        <f t="shared" si="131"/>
        <v>0</v>
      </c>
      <c r="V652" s="66">
        <f t="shared" si="132"/>
        <v>2.1139554801263936</v>
      </c>
      <c r="W652" s="6">
        <f t="shared" si="133"/>
        <v>-8.7811789971247167E-3</v>
      </c>
      <c r="X652" s="17">
        <f>V652/MAX(V$240:V652)-1</f>
        <v>-4.9011050275423518E-2</v>
      </c>
      <c r="Z652" s="66">
        <f t="shared" si="134"/>
        <v>5.5161380350747642</v>
      </c>
      <c r="AA652" s="6">
        <f t="shared" si="135"/>
        <v>-8.7811789971246057E-3</v>
      </c>
      <c r="AB652" s="17">
        <f>Z652/MAX(Z$240:Z652)-1</f>
        <v>-9.7834080742617235E-2</v>
      </c>
    </row>
    <row r="653" spans="1:29" x14ac:dyDescent="0.25">
      <c r="A653" s="18" t="s">
        <v>249</v>
      </c>
      <c r="B653" s="72">
        <v>40067</v>
      </c>
      <c r="C653" s="23">
        <v>3641.82</v>
      </c>
      <c r="D653" s="23">
        <v>3581.68</v>
      </c>
      <c r="E653" s="23">
        <v>3659.44</v>
      </c>
      <c r="F653" s="23">
        <v>3565.87</v>
      </c>
      <c r="G653" s="20">
        <f t="shared" si="126"/>
        <v>3465.9180000000001</v>
      </c>
      <c r="H653" s="20">
        <f t="shared" si="136"/>
        <v>3656.6693333333342</v>
      </c>
      <c r="I653" s="112">
        <f t="shared" si="127"/>
        <v>5.0751922001616823E-2</v>
      </c>
      <c r="J653" s="38" t="str">
        <f t="shared" si="137"/>
        <v>X</v>
      </c>
      <c r="K653" s="17" t="str">
        <f>IF(OR(AND(J652="N",OR(I652&lt;R$2308,AND(I652&gt;R$2306, I652&lt;R$2305))), AND(J652="X", OR(I652&lt;R$2314, AND(I652&lt;R$2311,I652&gt;R$2312)))),"no","yes")</f>
        <v>no</v>
      </c>
      <c r="O653" s="146">
        <f t="shared" si="140"/>
        <v>1.6791003104688285E-2</v>
      </c>
      <c r="P653" s="146">
        <f t="shared" si="141"/>
        <v>-1.6791003104688285E-2</v>
      </c>
      <c r="Q653" s="86">
        <f t="shared" si="130"/>
        <v>1.7999999999999999E-2</v>
      </c>
      <c r="R653" s="39">
        <f>(SUM(C634:C652)+Q653*SUM(C634:C652))/(19-Q653)*(1-J$2305)</f>
        <v>3522.2167168896849</v>
      </c>
      <c r="S653" s="39">
        <f>(SUM(C634:C652)+Q653*SUM(C634:C652))/(19-Q653)*(1+J$2305)</f>
        <v>3522.2167168896849</v>
      </c>
      <c r="T653" s="17">
        <f>IF(AND(K653="no",R653&lt;E653, R653&gt;F653,J$2308="yes"),MAX(R653*(1-J$2306),F653)/D653-1,IF(AND(K653="yes",S653&gt;F653, S653&lt;E653,J$2307="yes"),1-MIN(S653*(1+J$2306),E653)/D653,0))</f>
        <v>0</v>
      </c>
      <c r="U653" s="6">
        <f t="shared" si="131"/>
        <v>0</v>
      </c>
      <c r="V653" s="66">
        <f t="shared" si="132"/>
        <v>2.1494509131563686</v>
      </c>
      <c r="W653" s="6">
        <f t="shared" si="133"/>
        <v>1.6791003104688285E-2</v>
      </c>
      <c r="X653" s="17">
        <f>V653/MAX(V$240:V653)-1</f>
        <v>-3.3042991868073912E-2</v>
      </c>
      <c r="Z653" s="66">
        <f t="shared" si="134"/>
        <v>5.608759525947594</v>
      </c>
      <c r="AA653" s="6">
        <f t="shared" si="135"/>
        <v>1.6791003104688285E-2</v>
      </c>
      <c r="AB653" s="17">
        <f>Z653/MAX(Z$240:Z653)-1</f>
        <v>-8.2685809991422499E-2</v>
      </c>
    </row>
    <row r="654" spans="1:29" x14ac:dyDescent="0.25">
      <c r="A654" s="18" t="s">
        <v>249</v>
      </c>
      <c r="B654" s="72">
        <v>40070</v>
      </c>
      <c r="C654" s="23">
        <v>3736.58</v>
      </c>
      <c r="D654" s="23">
        <v>3641.82</v>
      </c>
      <c r="E654" s="23">
        <v>3744.83</v>
      </c>
      <c r="F654" s="23">
        <v>3652.58</v>
      </c>
      <c r="G654" s="20">
        <f t="shared" si="126"/>
        <v>3484.8419999999996</v>
      </c>
      <c r="H654" s="20">
        <f t="shared" si="136"/>
        <v>3662.1935000000008</v>
      </c>
      <c r="I654" s="112">
        <f t="shared" si="127"/>
        <v>7.223799529505226E-2</v>
      </c>
      <c r="J654" s="38" t="str">
        <f t="shared" si="137"/>
        <v>X</v>
      </c>
      <c r="K654" s="17" t="str">
        <f>IF(OR(AND(J653="N",OR(I653&lt;R$2308,AND(I653&gt;R$2306, I653&lt;R$2305))), AND(J653="X", OR(I653&lt;R$2314, AND(I653&lt;R$2311,I653&gt;R$2312)))),"no","yes")</f>
        <v>no</v>
      </c>
      <c r="O654" s="146">
        <f t="shared" si="140"/>
        <v>2.6019957054439713E-2</v>
      </c>
      <c r="P654" s="146">
        <f t="shared" si="141"/>
        <v>-2.6019957054439713E-2</v>
      </c>
      <c r="Q654" s="86">
        <f t="shared" si="130"/>
        <v>1.7999999999999999E-2</v>
      </c>
      <c r="R654" s="39">
        <f>(SUM(C635:C653)+Q654*SUM(C635:C653))/(19-Q654)*(1-J$2305)</f>
        <v>3537.4325508376355</v>
      </c>
      <c r="S654" s="39">
        <f>(SUM(C635:C653)+Q654*SUM(C635:C653))/(19-Q654)*(1+J$2305)</f>
        <v>3537.4325508376355</v>
      </c>
      <c r="T654" s="17">
        <f>IF(AND(K654="no",R654&lt;E654, R654&gt;F654,J$2308="yes"),MAX(R654*(1-J$2306),F654)/D654-1,IF(AND(K654="yes",S654&gt;F654, S654&lt;E654,J$2307="yes"),1-MIN(S654*(1+J$2306),E654)/D654,0))</f>
        <v>0</v>
      </c>
      <c r="U654" s="6">
        <f t="shared" si="131"/>
        <v>0</v>
      </c>
      <c r="V654" s="66">
        <f t="shared" si="132"/>
        <v>2.2053795336073234</v>
      </c>
      <c r="W654" s="6">
        <f t="shared" si="133"/>
        <v>2.6019957054439713E-2</v>
      </c>
      <c r="X654" s="17">
        <f>V654/MAX(V$240:V654)-1</f>
        <v>-7.8828120429916826E-3</v>
      </c>
      <c r="Z654" s="66">
        <f t="shared" si="134"/>
        <v>5.7546992079414299</v>
      </c>
      <c r="AA654" s="6">
        <f t="shared" si="135"/>
        <v>2.6019957054439713E-2</v>
      </c>
      <c r="AB654" s="17">
        <f>Z654/MAX(Z$240:Z654)-1</f>
        <v>-5.8817334161971213E-2</v>
      </c>
    </row>
    <row r="655" spans="1:29" x14ac:dyDescent="0.25">
      <c r="A655" s="18" t="s">
        <v>249</v>
      </c>
      <c r="B655" s="72">
        <v>40071</v>
      </c>
      <c r="C655" s="23">
        <v>3775.21</v>
      </c>
      <c r="D655" s="23">
        <v>3736.58</v>
      </c>
      <c r="E655" s="23">
        <v>3791.84</v>
      </c>
      <c r="F655" s="23">
        <v>3718.88</v>
      </c>
      <c r="G655" s="20">
        <f t="shared" si="126"/>
        <v>3502.364</v>
      </c>
      <c r="H655" s="20">
        <f t="shared" si="136"/>
        <v>3668.578500000001</v>
      </c>
      <c r="I655" s="112">
        <f t="shared" si="127"/>
        <v>7.7903381830101148E-2</v>
      </c>
      <c r="J655" s="38" t="str">
        <f t="shared" si="137"/>
        <v>X</v>
      </c>
      <c r="K655" s="17" t="str">
        <f>IF(OR(AND(J654="N",OR(I654&lt;R$2308,AND(I654&gt;R$2306, I654&lt;R$2305))), AND(J654="X", OR(I654&lt;R$2314, AND(I654&lt;R$2311,I654&gt;R$2312)))),"no","yes")</f>
        <v>no</v>
      </c>
      <c r="O655" s="146">
        <f t="shared" si="140"/>
        <v>1.033833077305979E-2</v>
      </c>
      <c r="P655" s="146">
        <f t="shared" si="141"/>
        <v>-1.033833077305979E-2</v>
      </c>
      <c r="Q655" s="86">
        <f t="shared" si="130"/>
        <v>1.7999999999999999E-2</v>
      </c>
      <c r="R655" s="39">
        <f>(SUM(C636:C654)+Q655*SUM(C636:C654))/(19-Q655)*(1-J$2305)</f>
        <v>3554.154844589611</v>
      </c>
      <c r="S655" s="39">
        <f>(SUM(C636:C654)+Q655*SUM(C636:C654))/(19-Q655)*(1+J$2305)</f>
        <v>3554.154844589611</v>
      </c>
      <c r="T655" s="17">
        <f>IF(AND(K655="no",R655&lt;E655, R655&gt;F655,J$2308="yes"),MAX(R655*(1-J$2306),F655)/D655-1,IF(AND(K655="yes",S655&gt;F655, S655&lt;E655,J$2307="yes"),1-MIN(S655*(1+J$2306),E655)/D655,0))</f>
        <v>0</v>
      </c>
      <c r="U655" s="6">
        <f t="shared" si="131"/>
        <v>0</v>
      </c>
      <c r="V655" s="66">
        <f t="shared" si="132"/>
        <v>2.2281794767058924</v>
      </c>
      <c r="W655" s="6">
        <f t="shared" si="133"/>
        <v>1.033833077305979E-2</v>
      </c>
      <c r="X655" s="17">
        <f>V655/MAX(V$240:V655)-1</f>
        <v>0</v>
      </c>
      <c r="Z655" s="66">
        <f t="shared" si="134"/>
        <v>5.8141931918525938</v>
      </c>
      <c r="AA655" s="6">
        <f t="shared" si="135"/>
        <v>1.033833077305979E-2</v>
      </c>
      <c r="AB655" s="17">
        <f>Z655/MAX(Z$240:Z655)-1</f>
        <v>-4.9087076444667366E-2</v>
      </c>
    </row>
    <row r="656" spans="1:29" x14ac:dyDescent="0.25">
      <c r="A656" s="18" t="s">
        <v>249</v>
      </c>
      <c r="B656" s="72">
        <v>40072</v>
      </c>
      <c r="C656" s="23">
        <v>3781.06</v>
      </c>
      <c r="D656" s="23">
        <v>3775.21</v>
      </c>
      <c r="E656" s="23">
        <v>3808.9</v>
      </c>
      <c r="F656" s="23">
        <v>3706.3</v>
      </c>
      <c r="G656" s="20">
        <f t="shared" si="126"/>
        <v>3529.0405000000001</v>
      </c>
      <c r="H656" s="20">
        <f t="shared" si="136"/>
        <v>3674.4055000000003</v>
      </c>
      <c r="I656" s="112">
        <f t="shared" si="127"/>
        <v>7.1413037056389683E-2</v>
      </c>
      <c r="J656" s="38" t="str">
        <f t="shared" si="137"/>
        <v>X</v>
      </c>
      <c r="K656" s="17" t="str">
        <f>IF(OR(AND(J655="N",OR(I655&lt;R$2308,AND(I655&gt;R$2306, I655&lt;R$2305))), AND(J655="X", OR(I655&lt;R$2314, AND(I655&lt;R$2311,I655&gt;R$2312)))),"no","yes")</f>
        <v>no</v>
      </c>
      <c r="O656" s="146">
        <f t="shared" si="140"/>
        <v>1.5495826722222716E-3</v>
      </c>
      <c r="P656" s="146">
        <f t="shared" si="141"/>
        <v>-1.5495826722222716E-3</v>
      </c>
      <c r="Q656" s="86">
        <f t="shared" si="130"/>
        <v>1.7999999999999999E-2</v>
      </c>
      <c r="R656" s="39">
        <f>(SUM(C637:C655)+Q656*SUM(C637:C655))/(19-Q656)*(1-J$2305)</f>
        <v>3582.4541934464228</v>
      </c>
      <c r="S656" s="39">
        <f>(SUM(C637:C655)+Q656*SUM(C637:C655))/(19-Q656)*(1+J$2305)</f>
        <v>3582.4541934464228</v>
      </c>
      <c r="T656" s="17">
        <f>IF(AND(K656="no",R656&lt;E656, R656&gt;F656,J$2308="yes"),MAX(R656*(1-J$2306),F656)/D656-1,IF(AND(K656="yes",S656&gt;F656, S656&lt;E656,J$2307="yes"),1-MIN(S656*(1+J$2306),E656)/D656,0))</f>
        <v>0</v>
      </c>
      <c r="U656" s="6">
        <f t="shared" si="131"/>
        <v>0</v>
      </c>
      <c r="V656" s="66">
        <f t="shared" si="132"/>
        <v>2.2316322250135974</v>
      </c>
      <c r="W656" s="6">
        <f t="shared" si="133"/>
        <v>1.5495826722222716E-3</v>
      </c>
      <c r="X656" s="17">
        <f>V656/MAX(V$240:V656)-1</f>
        <v>0</v>
      </c>
      <c r="Z656" s="66">
        <f t="shared" si="134"/>
        <v>5.8232027648756413</v>
      </c>
      <c r="AA656" s="6">
        <f t="shared" si="135"/>
        <v>1.5495826722222716E-3</v>
      </c>
      <c r="AB656" s="17">
        <f>Z656/MAX(Z$240:Z656)-1</f>
        <v>-4.7613558255533817E-2</v>
      </c>
    </row>
    <row r="657" spans="1:29" x14ac:dyDescent="0.25">
      <c r="A657" s="18" t="s">
        <v>249</v>
      </c>
      <c r="B657" s="72">
        <v>40073</v>
      </c>
      <c r="C657" s="23">
        <v>3868.67</v>
      </c>
      <c r="D657" s="23">
        <v>3781.06</v>
      </c>
      <c r="E657" s="23">
        <v>3881.85</v>
      </c>
      <c r="F657" s="23">
        <v>3785.25</v>
      </c>
      <c r="G657" s="20">
        <f t="shared" si="126"/>
        <v>3553.7565000000004</v>
      </c>
      <c r="H657" s="20">
        <f t="shared" si="136"/>
        <v>3681.7588333333338</v>
      </c>
      <c r="I657" s="112">
        <f t="shared" si="127"/>
        <v>8.8614259305610732E-2</v>
      </c>
      <c r="J657" s="38" t="str">
        <f t="shared" si="137"/>
        <v>X</v>
      </c>
      <c r="K657" s="17" t="str">
        <f>IF(OR(AND(J656="N",OR(I656&lt;R$2308,AND(I656&gt;R$2306, I656&lt;R$2305))), AND(J656="X", OR(I656&lt;R$2314, AND(I656&lt;R$2311,I656&gt;R$2312)))),"no","yes")</f>
        <v>no</v>
      </c>
      <c r="O657" s="146">
        <f t="shared" si="140"/>
        <v>2.3170751059226724E-2</v>
      </c>
      <c r="P657" s="146">
        <f t="shared" si="141"/>
        <v>-2.3170751059226724E-2</v>
      </c>
      <c r="Q657" s="86">
        <f t="shared" si="130"/>
        <v>1.7999999999999999E-2</v>
      </c>
      <c r="R657" s="39">
        <f>(SUM(C638:C656)+Q657*SUM(C638:C656))/(19-Q657)*(1-J$2305)</f>
        <v>3604.2659509008536</v>
      </c>
      <c r="S657" s="39">
        <f>(SUM(C638:C656)+Q657*SUM(C638:C656))/(19-Q657)*(1+J$2305)</f>
        <v>3604.2659509008536</v>
      </c>
      <c r="T657" s="17">
        <f>IF(AND(K657="no",R657&lt;E657, R657&gt;F657,J$2308="yes"),MAX(R657*(1-J$2306),F657)/D657-1,IF(AND(K657="yes",S657&gt;F657, S657&lt;E657,J$2307="yes"),1-MIN(S657*(1+J$2306),E657)/D657,0))</f>
        <v>0</v>
      </c>
      <c r="U657" s="6">
        <f t="shared" si="131"/>
        <v>0</v>
      </c>
      <c r="V657" s="66">
        <f t="shared" si="132"/>
        <v>2.2833408197551357</v>
      </c>
      <c r="W657" s="6">
        <f t="shared" si="133"/>
        <v>2.3170751059226724E-2</v>
      </c>
      <c r="X657" s="17">
        <f>V657/MAX(V$240:V657)-1</f>
        <v>0</v>
      </c>
      <c r="Z657" s="66">
        <f t="shared" si="134"/>
        <v>5.9581307465079751</v>
      </c>
      <c r="AA657" s="6">
        <f t="shared" si="135"/>
        <v>2.3170751059226724E-2</v>
      </c>
      <c r="AB657" s="17">
        <f>Z657/MAX(Z$240:Z657)-1</f>
        <v>-2.5546049101690116E-2</v>
      </c>
    </row>
    <row r="658" spans="1:29" x14ac:dyDescent="0.25">
      <c r="A658" s="18" t="s">
        <v>249</v>
      </c>
      <c r="B658" s="72">
        <v>40074</v>
      </c>
      <c r="C658" s="23">
        <v>3739.73</v>
      </c>
      <c r="D658" s="23">
        <v>3868.67</v>
      </c>
      <c r="E658" s="23">
        <v>3892.17</v>
      </c>
      <c r="F658" s="23">
        <v>3707.02</v>
      </c>
      <c r="G658" s="20">
        <f t="shared" si="126"/>
        <v>3567.3409999999994</v>
      </c>
      <c r="H658" s="20">
        <f t="shared" si="136"/>
        <v>3686.6133333333337</v>
      </c>
      <c r="I658" s="112">
        <f t="shared" si="127"/>
        <v>4.8324228045482753E-2</v>
      </c>
      <c r="J658" s="38" t="str">
        <f t="shared" si="137"/>
        <v>X</v>
      </c>
      <c r="K658" s="17" t="str">
        <f>IF(OR(AND(J657="N",OR(I657&lt;R$2308,AND(I657&gt;R$2306, I657&lt;R$2305))), AND(J657="X", OR(I657&lt;R$2314, AND(I657&lt;R$2311,I657&gt;R$2312)))),"no","yes")</f>
        <v>yes</v>
      </c>
      <c r="O658" s="146">
        <f t="shared" si="140"/>
        <v>-3.3329283707320578E-2</v>
      </c>
      <c r="P658" s="146">
        <f t="shared" si="141"/>
        <v>3.3329283707320578E-2</v>
      </c>
      <c r="Q658" s="86">
        <f t="shared" si="130"/>
        <v>1.7999999999999999E-2</v>
      </c>
      <c r="R658" s="39">
        <f>(SUM(C639:C657)+Q658*SUM(C639:C657))/(19-Q658)*(1-J$2305)</f>
        <v>3625.751639447898</v>
      </c>
      <c r="S658" s="39">
        <f>(SUM(C639:C657)+Q658*SUM(C639:C657))/(19-Q658)*(1+J$2305)</f>
        <v>3625.751639447898</v>
      </c>
      <c r="T658" s="17">
        <f>IF(AND(K658="no",R658&lt;E658, R658&gt;F658,J$2308="yes"),MAX(R658*(1-J$2306),F658)/D658-1,IF(AND(K658="yes",S658&gt;F658, S658&lt;E658,J$2307="yes"),1-MIN(S658*(1+J$2306),E658)/D658,0))</f>
        <v>0</v>
      </c>
      <c r="U658" s="6">
        <f t="shared" si="131"/>
        <v>0</v>
      </c>
      <c r="V658" s="66">
        <f t="shared" si="132"/>
        <v>2.2833408197551357</v>
      </c>
      <c r="W658" s="6">
        <f t="shared" si="133"/>
        <v>0</v>
      </c>
      <c r="X658" s="17">
        <f>V658/MAX(V$240:V658)-1</f>
        <v>0</v>
      </c>
      <c r="Z658" s="66">
        <f t="shared" si="134"/>
        <v>6.156710976523649</v>
      </c>
      <c r="AA658" s="6">
        <f t="shared" si="135"/>
        <v>3.3329283707320467E-2</v>
      </c>
      <c r="AB658" s="17">
        <f>Z658/MAX(Z$240:Z658)-1</f>
        <v>0</v>
      </c>
    </row>
    <row r="659" spans="1:29" x14ac:dyDescent="0.25">
      <c r="A659" s="18" t="s">
        <v>249</v>
      </c>
      <c r="B659" s="72">
        <v>40077</v>
      </c>
      <c r="C659" s="23">
        <v>3804.33</v>
      </c>
      <c r="D659" s="23">
        <v>3739.73</v>
      </c>
      <c r="E659" s="23">
        <v>3805.04</v>
      </c>
      <c r="F659" s="23">
        <v>3637.5</v>
      </c>
      <c r="G659" s="20">
        <f t="shared" si="126"/>
        <v>3580.4675000000002</v>
      </c>
      <c r="H659" s="20">
        <f t="shared" si="136"/>
        <v>3692.0723333333331</v>
      </c>
      <c r="I659" s="112">
        <f t="shared" si="127"/>
        <v>6.2523259881565707E-2</v>
      </c>
      <c r="J659" s="38" t="str">
        <f t="shared" si="137"/>
        <v>X</v>
      </c>
      <c r="K659" s="17" t="str">
        <f>IF(OR(AND(J658="N",OR(I658&lt;R$2308,AND(I658&gt;R$2306, I658&lt;R$2305))), AND(J658="X", OR(I658&lt;R$2314, AND(I658&lt;R$2311,I658&gt;R$2312)))),"no","yes")</f>
        <v>no</v>
      </c>
      <c r="O659" s="146">
        <f t="shared" si="140"/>
        <v>1.7273974324349517E-2</v>
      </c>
      <c r="P659" s="146">
        <f t="shared" si="141"/>
        <v>-1.7273974324349517E-2</v>
      </c>
      <c r="Q659" s="86">
        <f t="shared" si="130"/>
        <v>1.7999999999999999E-2</v>
      </c>
      <c r="R659" s="39">
        <f>(SUM(C640:C658)+Q659*SUM(C640:C658))/(19-Q659)*(1-J$2305)</f>
        <v>3636.3665767569278</v>
      </c>
      <c r="S659" s="39">
        <f>(SUM(C640:C658)+Q659*SUM(C640:C658))/(19-Q659)*(1+J$2305)</f>
        <v>3636.3665767569278</v>
      </c>
      <c r="T659" s="17">
        <f>IF(AND(K659="no",R659&lt;E659, R659&gt;F659,J$2308="yes"),MAX(R659*(1-J$2306),F659)/D659-1,IF(AND(K659="yes",S659&gt;F659, S659&lt;E659,J$2307="yes"),1-MIN(S659*(1+J$2306),E659)/D659,0))</f>
        <v>0</v>
      </c>
      <c r="U659" s="6">
        <f t="shared" si="131"/>
        <v>0</v>
      </c>
      <c r="V659" s="66">
        <f t="shared" si="132"/>
        <v>2.322783190449325</v>
      </c>
      <c r="W659" s="6">
        <f t="shared" si="133"/>
        <v>1.7273974324349517E-2</v>
      </c>
      <c r="X659" s="17">
        <f>V659/MAX(V$240:V659)-1</f>
        <v>0</v>
      </c>
      <c r="Z659" s="66">
        <f t="shared" si="134"/>
        <v>6.2630618438545591</v>
      </c>
      <c r="AA659" s="6">
        <f t="shared" si="135"/>
        <v>1.7273974324349517E-2</v>
      </c>
      <c r="AB659" s="17">
        <f>Z659/MAX(Z$240:Z659)-1</f>
        <v>0</v>
      </c>
    </row>
    <row r="660" spans="1:29" x14ac:dyDescent="0.25">
      <c r="A660" s="18" t="s">
        <v>249</v>
      </c>
      <c r="B660" s="72">
        <v>40078</v>
      </c>
      <c r="C660" s="23">
        <v>3708.2</v>
      </c>
      <c r="D660" s="23">
        <v>3804.33</v>
      </c>
      <c r="E660" s="23">
        <v>3834.73</v>
      </c>
      <c r="F660" s="23">
        <v>3708.2</v>
      </c>
      <c r="G660" s="20">
        <f t="shared" si="126"/>
        <v>3591.5815000000002</v>
      </c>
      <c r="H660" s="20">
        <f t="shared" si="136"/>
        <v>3696.3380000000006</v>
      </c>
      <c r="I660" s="112">
        <f t="shared" si="127"/>
        <v>3.2469957872318878E-2</v>
      </c>
      <c r="J660" s="38" t="str">
        <f t="shared" si="137"/>
        <v>X</v>
      </c>
      <c r="K660" s="17" t="str">
        <f>IF(OR(AND(J659="N",OR(I659&lt;R$2308,AND(I659&gt;R$2306, I659&lt;R$2305))), AND(J659="X", OR(I659&lt;R$2314, AND(I659&lt;R$2311,I659&gt;R$2312)))),"no","yes")</f>
        <v>no</v>
      </c>
      <c r="O660" s="146">
        <f t="shared" si="140"/>
        <v>-2.5268575544182603E-2</v>
      </c>
      <c r="P660" s="146">
        <f t="shared" si="141"/>
        <v>2.5268575544182603E-2</v>
      </c>
      <c r="Q660" s="86">
        <f t="shared" si="130"/>
        <v>1.7999999999999999E-2</v>
      </c>
      <c r="R660" s="39">
        <f>(SUM(C641:C659)+Q660*SUM(C641:C659))/(19-Q660)*(1-J$2305)</f>
        <v>3653.4428268886313</v>
      </c>
      <c r="S660" s="39">
        <f>(SUM(C641:C659)+Q660*SUM(C641:C659))/(19-Q660)*(1+J$2305)</f>
        <v>3653.4428268886313</v>
      </c>
      <c r="T660" s="17">
        <f>IF(AND(K660="no",R660&lt;E660, R660&gt;F660,J$2308="yes"),MAX(R660*(1-J$2306),F660)/D660-1,IF(AND(K660="yes",S660&gt;F660, S660&lt;E660,J$2307="yes"),1-MIN(S660*(1+J$2306),E660)/D660,0))</f>
        <v>0</v>
      </c>
      <c r="U660" s="6">
        <f t="shared" si="131"/>
        <v>0</v>
      </c>
      <c r="V660" s="66">
        <f t="shared" si="132"/>
        <v>2.2640897679286986</v>
      </c>
      <c r="W660" s="6">
        <f t="shared" si="133"/>
        <v>-2.5268575544182603E-2</v>
      </c>
      <c r="X660" s="17">
        <f>V660/MAX(V$240:V660)-1</f>
        <v>-2.5268575544182603E-2</v>
      </c>
      <c r="Y660" s="6">
        <f t="shared" ref="Y660" si="142">V660/V640-1</f>
        <v>6.7702688219663854E-2</v>
      </c>
      <c r="Z660" s="66">
        <f t="shared" si="134"/>
        <v>6.1048031925152326</v>
      </c>
      <c r="AA660" s="6">
        <f t="shared" si="135"/>
        <v>-2.5268575544182603E-2</v>
      </c>
      <c r="AB660" s="17">
        <f>Z660/MAX(Z$240:Z660)-1</f>
        <v>-2.5268575544182603E-2</v>
      </c>
      <c r="AC660" s="6">
        <f t="shared" ref="AC660" si="143">Z660/Z640-1</f>
        <v>7.4953199197964837E-2</v>
      </c>
    </row>
    <row r="661" spans="1:29" x14ac:dyDescent="0.25">
      <c r="A661" s="18" t="s">
        <v>249</v>
      </c>
      <c r="B661" s="72">
        <v>40079</v>
      </c>
      <c r="C661" s="23">
        <v>3595.71</v>
      </c>
      <c r="D661" s="23">
        <v>3708.2</v>
      </c>
      <c r="E661" s="23">
        <v>3733.69</v>
      </c>
      <c r="F661" s="23">
        <v>3572.63</v>
      </c>
      <c r="G661" s="20">
        <f t="shared" si="126"/>
        <v>3591.6110000000008</v>
      </c>
      <c r="H661" s="20">
        <f t="shared" si="136"/>
        <v>3697.8706666666671</v>
      </c>
      <c r="I661" s="112">
        <f t="shared" si="127"/>
        <v>1.141270588602028E-3</v>
      </c>
      <c r="J661" s="38" t="str">
        <f t="shared" si="137"/>
        <v>X</v>
      </c>
      <c r="K661" s="17" t="str">
        <f>IF(OR(AND(J660="N",OR(I660&lt;R$2308,AND(I660&gt;R$2306, I660&lt;R$2305))), AND(J660="X", OR(I660&lt;R$2314, AND(I660&lt;R$2311,I660&gt;R$2312)))),"no","yes")</f>
        <v>no</v>
      </c>
      <c r="O661" s="146">
        <f t="shared" si="140"/>
        <v>-3.0335472736098268E-2</v>
      </c>
      <c r="P661" s="146">
        <f t="shared" si="141"/>
        <v>3.0335472736098268E-2</v>
      </c>
      <c r="Q661" s="86">
        <f t="shared" si="130"/>
        <v>1.7999999999999999E-2</v>
      </c>
      <c r="R661" s="39">
        <f>(SUM(C642:C660)+Q661*SUM(C642:C660))/(19-Q661)*(1-J$2305)</f>
        <v>3659.5072795279743</v>
      </c>
      <c r="S661" s="39">
        <f>(SUM(C642:C660)+Q661*SUM(C642:C660))/(19-Q661)*(1+J$2305)</f>
        <v>3659.5072795279743</v>
      </c>
      <c r="T661" s="17">
        <f>IF(AND(K661="no",R661&lt;E661, R661&gt;F661,J$2308="yes"),MAX(R661*(1-J$2306),F661)/D661-1,IF(AND(K661="yes",S661&gt;F661, S661&lt;E661,J$2307="yes"),1-MIN(S661*(1+J$2306),E661)/D661,0))</f>
        <v>-1.3131093380083447E-2</v>
      </c>
      <c r="U661" s="6">
        <f t="shared" si="131"/>
        <v>1.7204379356014821E-2</v>
      </c>
      <c r="V661" s="66">
        <f t="shared" si="132"/>
        <v>2.2343597937651354</v>
      </c>
      <c r="W661" s="6">
        <f t="shared" si="133"/>
        <v>-1.3131093380083447E-2</v>
      </c>
      <c r="X661" s="17">
        <f>V661/MAX(V$240:V661)-1</f>
        <v>-3.8067864899213766E-2</v>
      </c>
      <c r="Z661" s="66">
        <f t="shared" si="134"/>
        <v>6.0246404517272838</v>
      </c>
      <c r="AA661" s="6">
        <f t="shared" si="135"/>
        <v>-1.3131093380083447E-2</v>
      </c>
      <c r="AB661" s="17">
        <f>Z661/MAX(Z$240:Z661)-1</f>
        <v>-3.8067864899213655E-2</v>
      </c>
    </row>
    <row r="662" spans="1:29" x14ac:dyDescent="0.25">
      <c r="A662" s="18" t="s">
        <v>249</v>
      </c>
      <c r="B662" s="72">
        <v>40080</v>
      </c>
      <c r="C662" s="23">
        <v>3568.67</v>
      </c>
      <c r="D662" s="23">
        <v>3595.71</v>
      </c>
      <c r="E662" s="23">
        <v>3620.39</v>
      </c>
      <c r="F662" s="23">
        <v>3477.41</v>
      </c>
      <c r="G662" s="20">
        <f t="shared" si="126"/>
        <v>3588.5690000000004</v>
      </c>
      <c r="H662" s="20">
        <f t="shared" si="136"/>
        <v>3698.3400000000006</v>
      </c>
      <c r="I662" s="112">
        <f t="shared" si="127"/>
        <v>-5.5451072558450054E-3</v>
      </c>
      <c r="J662" s="38" t="str">
        <f t="shared" si="137"/>
        <v>X</v>
      </c>
      <c r="K662" s="17" t="str">
        <f>IF(OR(AND(J661="N",OR(I661&lt;R$2308,AND(I661&gt;R$2306, I661&lt;R$2305))), AND(J661="X", OR(I661&lt;R$2314, AND(I661&lt;R$2311,I661&gt;R$2312)))),"no","yes")</f>
        <v>yes</v>
      </c>
      <c r="O662" s="146">
        <f t="shared" si="140"/>
        <v>-7.5200725308770533E-3</v>
      </c>
      <c r="P662" s="146">
        <f t="shared" si="141"/>
        <v>7.5200725308770533E-3</v>
      </c>
      <c r="Q662" s="86">
        <f t="shared" si="130"/>
        <v>1.7999999999999999E-2</v>
      </c>
      <c r="R662" s="39">
        <f>(SUM(C643:C661)+Q662*SUM(C643:C661))/(19-Q662)*(1-J$2305)</f>
        <v>3657.6945938257304</v>
      </c>
      <c r="S662" s="39">
        <f>(SUM(C643:C661)+Q662*SUM(C643:C661))/(19-Q662)*(1+J$2305)</f>
        <v>3657.6945938257304</v>
      </c>
      <c r="T662" s="17">
        <f>IF(AND(K662="no",R662&lt;E662, R662&gt;F662,J$2308="yes"),MAX(R662*(1-J$2306),F662)/D662-1,IF(AND(K662="yes",S662&gt;F662, S662&lt;E662,J$2307="yes"),1-MIN(S662*(1+J$2306),E662)/D662,0))</f>
        <v>0</v>
      </c>
      <c r="U662" s="6">
        <f t="shared" si="131"/>
        <v>0</v>
      </c>
      <c r="V662" s="66">
        <f t="shared" si="132"/>
        <v>2.2343597937651354</v>
      </c>
      <c r="W662" s="6">
        <f t="shared" si="133"/>
        <v>0</v>
      </c>
      <c r="X662" s="17">
        <f>V662/MAX(V$240:V662)-1</f>
        <v>-3.8067864899213766E-2</v>
      </c>
      <c r="Z662" s="66">
        <f t="shared" si="134"/>
        <v>6.0699461848967289</v>
      </c>
      <c r="AA662" s="6">
        <f t="shared" si="135"/>
        <v>7.5200725308770533E-3</v>
      </c>
      <c r="AB662" s="17">
        <f>Z662/MAX(Z$240:Z662)-1</f>
        <v>-3.0834065473474337E-2</v>
      </c>
    </row>
    <row r="663" spans="1:29" x14ac:dyDescent="0.25">
      <c r="A663" s="18" t="s">
        <v>249</v>
      </c>
      <c r="B663" s="72">
        <v>40081</v>
      </c>
      <c r="C663" s="23">
        <v>3536.81</v>
      </c>
      <c r="D663" s="23">
        <v>3568.67</v>
      </c>
      <c r="E663" s="23">
        <v>3583.6</v>
      </c>
      <c r="F663" s="23">
        <v>3516.36</v>
      </c>
      <c r="G663" s="20">
        <f t="shared" si="126"/>
        <v>3588.8389999999999</v>
      </c>
      <c r="H663" s="20">
        <f t="shared" si="136"/>
        <v>3697.5391666666674</v>
      </c>
      <c r="I663" s="112">
        <f t="shared" si="127"/>
        <v>-1.449744611000936E-2</v>
      </c>
      <c r="J663" s="38" t="str">
        <f t="shared" si="137"/>
        <v>X</v>
      </c>
      <c r="K663" s="17" t="str">
        <f>IF(OR(AND(J662="N",OR(I662&lt;R$2308,AND(I662&gt;R$2306, I662&lt;R$2305))), AND(J662="X", OR(I662&lt;R$2314, AND(I662&lt;R$2311,I662&gt;R$2312)))),"no","yes")</f>
        <v>yes</v>
      </c>
      <c r="O663" s="146">
        <f t="shared" si="140"/>
        <v>-8.927695752198983E-3</v>
      </c>
      <c r="P663" s="146">
        <f t="shared" si="141"/>
        <v>8.927695752198983E-3</v>
      </c>
      <c r="Q663" s="86">
        <f t="shared" si="130"/>
        <v>1.7999999999999999E-2</v>
      </c>
      <c r="R663" s="39">
        <f>(SUM(C644:C662)+Q663*SUM(C644:C662))/(19-Q663)*(1-J$2305)</f>
        <v>3659.6928384785588</v>
      </c>
      <c r="S663" s="39">
        <f>(SUM(C644:C662)+Q663*SUM(C644:C662))/(19-Q663)*(1+J$2305)</f>
        <v>3659.6928384785588</v>
      </c>
      <c r="T663" s="17">
        <f>IF(AND(K663="no",R663&lt;E663, R663&gt;F663,J$2308="yes"),MAX(R663*(1-J$2306),F663)/D663-1,IF(AND(K663="yes",S663&gt;F663, S663&lt;E663,J$2307="yes"),1-MIN(S663*(1+J$2306),E663)/D663,0))</f>
        <v>0</v>
      </c>
      <c r="U663" s="6">
        <f t="shared" si="131"/>
        <v>0</v>
      </c>
      <c r="V663" s="66">
        <f t="shared" si="132"/>
        <v>2.2343597937651354</v>
      </c>
      <c r="W663" s="6">
        <f t="shared" si="133"/>
        <v>0</v>
      </c>
      <c r="X663" s="17">
        <f>V663/MAX(V$240:V663)-1</f>
        <v>-3.8067864899213766E-2</v>
      </c>
      <c r="Z663" s="66">
        <f t="shared" si="134"/>
        <v>6.1241368176677069</v>
      </c>
      <c r="AA663" s="6">
        <f t="shared" si="135"/>
        <v>8.927695752198872E-3</v>
      </c>
      <c r="AB663" s="17">
        <f>Z663/MAX(Z$240:Z663)-1</f>
        <v>-2.2181646876626049E-2</v>
      </c>
    </row>
    <row r="664" spans="1:29" x14ac:dyDescent="0.25">
      <c r="A664" s="18" t="s">
        <v>249</v>
      </c>
      <c r="B664" s="72">
        <v>40084</v>
      </c>
      <c r="C664" s="23">
        <v>3434.66</v>
      </c>
      <c r="D664" s="23">
        <v>3536.81</v>
      </c>
      <c r="E664" s="23">
        <v>3581.98</v>
      </c>
      <c r="F664" s="23">
        <v>3418.46</v>
      </c>
      <c r="G664" s="20">
        <f t="shared" si="126"/>
        <v>3596.672</v>
      </c>
      <c r="H664" s="20">
        <f t="shared" si="136"/>
        <v>3694.9061666666671</v>
      </c>
      <c r="I664" s="112">
        <f t="shared" si="127"/>
        <v>-4.5044974910139146E-2</v>
      </c>
      <c r="J664" s="38" t="str">
        <f t="shared" si="137"/>
        <v>X</v>
      </c>
      <c r="K664" s="17" t="str">
        <f>IF(OR(AND(J663="N",OR(I663&lt;R$2308,AND(I663&gt;R$2306, I663&lt;R$2305))), AND(J663="X", OR(I663&lt;R$2314, AND(I663&lt;R$2311,I663&gt;R$2312)))),"no","yes")</f>
        <v>yes</v>
      </c>
      <c r="O664" s="146">
        <f t="shared" si="140"/>
        <v>-2.8881958601112312E-2</v>
      </c>
      <c r="P664" s="146">
        <f t="shared" si="141"/>
        <v>2.8881958601112312E-2</v>
      </c>
      <c r="Q664" s="86">
        <f t="shared" si="130"/>
        <v>1.7999999999999999E-2</v>
      </c>
      <c r="R664" s="39">
        <f>(SUM(C645:C663)+Q664*SUM(C645:C663))/(19-Q664)*(1-J$2305)</f>
        <v>3673.5727552418084</v>
      </c>
      <c r="S664" s="39">
        <f>(SUM(C645:C663)+Q664*SUM(C645:C663))/(19-Q664)*(1+J$2305)</f>
        <v>3673.5727552418084</v>
      </c>
      <c r="T664" s="17">
        <f>IF(AND(K664="no",R664&lt;E664, R664&gt;F664,J$2308="yes"),MAX(R664*(1-J$2306),F664)/D664-1,IF(AND(K664="yes",S664&gt;F664, S664&lt;E664,J$2307="yes"),1-MIN(S664*(1+J$2306),E664)/D664,0))</f>
        <v>0</v>
      </c>
      <c r="U664" s="6">
        <f t="shared" si="131"/>
        <v>0</v>
      </c>
      <c r="V664" s="66">
        <f t="shared" si="132"/>
        <v>2.2343597937651354</v>
      </c>
      <c r="W664" s="6">
        <f t="shared" si="133"/>
        <v>0</v>
      </c>
      <c r="X664" s="17">
        <f>V664/MAX(V$240:V664)-1</f>
        <v>-3.8067864899213766E-2</v>
      </c>
      <c r="Z664" s="66">
        <f t="shared" si="134"/>
        <v>6.301013883703134</v>
      </c>
      <c r="AA664" s="6">
        <f t="shared" si="135"/>
        <v>2.8881958601112423E-2</v>
      </c>
      <c r="AB664" s="17">
        <f>Z664/MAX(Z$240:Z664)-1</f>
        <v>0</v>
      </c>
    </row>
    <row r="665" spans="1:29" x14ac:dyDescent="0.25">
      <c r="A665" s="18" t="s">
        <v>249</v>
      </c>
      <c r="B665" s="72">
        <v>40085</v>
      </c>
      <c r="C665" s="23">
        <v>3372.07</v>
      </c>
      <c r="D665" s="23">
        <v>3434.66</v>
      </c>
      <c r="E665" s="23">
        <v>3449.17</v>
      </c>
      <c r="F665" s="23">
        <v>3306.38</v>
      </c>
      <c r="G665" s="20">
        <f t="shared" si="126"/>
        <v>3603.0120000000002</v>
      </c>
      <c r="H665" s="20">
        <f t="shared" si="136"/>
        <v>3691.2875000000004</v>
      </c>
      <c r="I665" s="112">
        <f t="shared" si="127"/>
        <v>-6.4096927792635761E-2</v>
      </c>
      <c r="J665" s="38" t="str">
        <f t="shared" si="137"/>
        <v>X</v>
      </c>
      <c r="K665" s="17" t="str">
        <f>IF(OR(AND(J664="N",OR(I664&lt;R$2308,AND(I664&gt;R$2306, I664&lt;R$2305))), AND(J664="X", OR(I664&lt;R$2314, AND(I664&lt;R$2311,I664&gt;R$2312)))),"no","yes")</f>
        <v>yes</v>
      </c>
      <c r="O665" s="146">
        <f t="shared" si="140"/>
        <v>-1.8223055557172962E-2</v>
      </c>
      <c r="P665" s="146">
        <f t="shared" si="141"/>
        <v>1.8223055557172962E-2</v>
      </c>
      <c r="Q665" s="86">
        <f t="shared" si="130"/>
        <v>1.7999999999999999E-2</v>
      </c>
      <c r="R665" s="39">
        <f>(SUM(C646:C664)+Q665*SUM(C646:C664))/(19-Q665)*(1-J$2305)</f>
        <v>3683.729694447371</v>
      </c>
      <c r="S665" s="39">
        <f>(SUM(C646:C664)+Q665*SUM(C646:C664))/(19-Q665)*(1+J$2305)</f>
        <v>3683.729694447371</v>
      </c>
      <c r="T665" s="17">
        <f>IF(AND(K665="no",R665&lt;E665, R665&gt;F665,J$2308="yes"),MAX(R665*(1-J$2306),F665)/D665-1,IF(AND(K665="yes",S665&gt;F665, S665&lt;E665,J$2307="yes"),1-MIN(S665*(1+J$2306),E665)/D665,0))</f>
        <v>0</v>
      </c>
      <c r="U665" s="6">
        <f t="shared" si="131"/>
        <v>0</v>
      </c>
      <c r="V665" s="66">
        <f t="shared" si="132"/>
        <v>2.2343597937651354</v>
      </c>
      <c r="W665" s="6">
        <f t="shared" si="133"/>
        <v>0</v>
      </c>
      <c r="X665" s="17">
        <f>V665/MAX(V$240:V665)-1</f>
        <v>-3.8067864899213766E-2</v>
      </c>
      <c r="Z665" s="66">
        <f t="shared" si="134"/>
        <v>6.4158376097723746</v>
      </c>
      <c r="AA665" s="6">
        <f t="shared" si="135"/>
        <v>1.8223055557172962E-2</v>
      </c>
      <c r="AB665" s="17">
        <f>Z665/MAX(Z$240:Z665)-1</f>
        <v>0</v>
      </c>
    </row>
    <row r="666" spans="1:29" x14ac:dyDescent="0.25">
      <c r="A666" s="18" t="s">
        <v>249</v>
      </c>
      <c r="B666" s="72">
        <v>40086</v>
      </c>
      <c r="C666" s="23">
        <v>3400.62</v>
      </c>
      <c r="D666" s="23">
        <v>3372.07</v>
      </c>
      <c r="E666" s="23">
        <v>3444.77</v>
      </c>
      <c r="F666" s="23">
        <v>3396.56</v>
      </c>
      <c r="G666" s="20">
        <f t="shared" si="126"/>
        <v>3609.7894999999999</v>
      </c>
      <c r="H666" s="20">
        <f t="shared" si="136"/>
        <v>3687.407333333334</v>
      </c>
      <c r="I666" s="112">
        <f t="shared" si="127"/>
        <v>-5.7945068542085365E-2</v>
      </c>
      <c r="J666" s="38" t="str">
        <f t="shared" si="137"/>
        <v>X</v>
      </c>
      <c r="K666" s="17" t="str">
        <f>IF(OR(AND(J665="N",OR(I665&lt;R$2308,AND(I665&gt;R$2306, I665&lt;R$2305))), AND(J665="X", OR(I665&lt;R$2314, AND(I665&lt;R$2311,I665&gt;R$2312)))),"no","yes")</f>
        <v>yes</v>
      </c>
      <c r="O666" s="146">
        <f t="shared" si="140"/>
        <v>8.4666095306442646E-3</v>
      </c>
      <c r="P666" s="146">
        <f t="shared" si="141"/>
        <v>-8.4666095306442646E-3</v>
      </c>
      <c r="Q666" s="86">
        <f t="shared" si="130"/>
        <v>1.7999999999999999E-2</v>
      </c>
      <c r="R666" s="39">
        <f>(SUM(C647:C665)+Q666*SUM(C647:C665))/(19-Q666)*(1-J$2305)</f>
        <v>3689.4680781793277</v>
      </c>
      <c r="S666" s="39">
        <f>(SUM(C647:C665)+Q666*SUM(C647:C665))/(19-Q666)*(1+J$2305)</f>
        <v>3689.4680781793277</v>
      </c>
      <c r="T666" s="17">
        <f>IF(AND(K666="no",R666&lt;E666, R666&gt;F666,J$2308="yes"),MAX(R666*(1-J$2306),F666)/D666-1,IF(AND(K666="yes",S666&gt;F666, S666&lt;E666,J$2307="yes"),1-MIN(S666*(1+J$2306),E666)/D666,0))</f>
        <v>0</v>
      </c>
      <c r="U666" s="6">
        <f t="shared" si="131"/>
        <v>0</v>
      </c>
      <c r="V666" s="66">
        <f t="shared" si="132"/>
        <v>2.2343597937651354</v>
      </c>
      <c r="W666" s="6">
        <f t="shared" si="133"/>
        <v>0</v>
      </c>
      <c r="X666" s="17">
        <f>V666/MAX(V$240:V666)-1</f>
        <v>-3.8067864899213766E-2</v>
      </c>
      <c r="Z666" s="66">
        <f t="shared" si="134"/>
        <v>6.3615172179184096</v>
      </c>
      <c r="AA666" s="6">
        <f t="shared" si="135"/>
        <v>-8.4666095306442646E-3</v>
      </c>
      <c r="AB666" s="17">
        <f>Z666/MAX(Z$240:Z666)-1</f>
        <v>-8.4666095306442646E-3</v>
      </c>
    </row>
    <row r="667" spans="1:29" x14ac:dyDescent="0.25">
      <c r="A667" s="18" t="s">
        <v>249</v>
      </c>
      <c r="B667" s="72">
        <v>40095</v>
      </c>
      <c r="C667" s="23">
        <v>3576.44</v>
      </c>
      <c r="D667" s="23">
        <v>3400.62</v>
      </c>
      <c r="E667" s="23">
        <v>3576.64</v>
      </c>
      <c r="F667" s="23">
        <v>3454.8</v>
      </c>
      <c r="G667" s="20">
        <f t="shared" si="126"/>
        <v>3617.2395000000006</v>
      </c>
      <c r="H667" s="20">
        <f t="shared" si="136"/>
        <v>3685.3181666666669</v>
      </c>
      <c r="I667" s="112">
        <f t="shared" si="127"/>
        <v>-1.1279181265161031E-2</v>
      </c>
      <c r="J667" s="38" t="str">
        <f t="shared" si="137"/>
        <v>X</v>
      </c>
      <c r="K667" s="17" t="str">
        <f>IF(OR(AND(J666="N",OR(I666&lt;R$2308,AND(I666&gt;R$2306, I666&lt;R$2305))), AND(J666="X", OR(I666&lt;R$2314, AND(I666&lt;R$2311,I666&gt;R$2312)))),"no","yes")</f>
        <v>yes</v>
      </c>
      <c r="O667" s="146">
        <f t="shared" si="140"/>
        <v>5.1702336632731827E-2</v>
      </c>
      <c r="P667" s="146">
        <f t="shared" si="141"/>
        <v>-5.1702336632731827E-2</v>
      </c>
      <c r="Q667" s="86">
        <f t="shared" si="130"/>
        <v>1.7999999999999999E-2</v>
      </c>
      <c r="R667" s="39">
        <f>(SUM(C648:C666)+Q667*SUM(C648:C666))/(19-Q667)*(1-J$2305)</f>
        <v>3688.0297281635239</v>
      </c>
      <c r="S667" s="39">
        <f>(SUM(C648:C666)+Q667*SUM(C648:C666))/(19-Q667)*(1+J$2305)</f>
        <v>3688.0297281635239</v>
      </c>
      <c r="T667" s="17">
        <f>IF(AND(K667="no",R667&lt;E667, R667&gt;F667,J$2308="yes"),MAX(R667*(1-J$2306),F667)/D667-1,IF(AND(K667="yes",S667&gt;F667, S667&lt;E667,J$2307="yes"),1-MIN(S667*(1+J$2306),E667)/D667,0))</f>
        <v>0</v>
      </c>
      <c r="U667" s="6">
        <f t="shared" si="131"/>
        <v>0</v>
      </c>
      <c r="V667" s="66">
        <f t="shared" si="132"/>
        <v>2.2343597937651354</v>
      </c>
      <c r="W667" s="6">
        <f t="shared" si="133"/>
        <v>0</v>
      </c>
      <c r="X667" s="17">
        <f>V667/MAX(V$240:V667)-1</f>
        <v>-3.8067864899213766E-2</v>
      </c>
      <c r="Z667" s="66">
        <f t="shared" si="134"/>
        <v>6.0326119132226728</v>
      </c>
      <c r="AA667" s="6">
        <f t="shared" si="135"/>
        <v>-5.1702336632731716E-2</v>
      </c>
      <c r="AB667" s="17">
        <f>Z667/MAX(Z$240:Z667)-1</f>
        <v>-5.9731202667284822E-2</v>
      </c>
    </row>
    <row r="668" spans="1:29" x14ac:dyDescent="0.25">
      <c r="A668" s="18" t="s">
        <v>249</v>
      </c>
      <c r="B668" s="72">
        <v>40098</v>
      </c>
      <c r="C668" s="23">
        <v>3597.86</v>
      </c>
      <c r="D668" s="23">
        <v>3576.44</v>
      </c>
      <c r="E668" s="23">
        <v>3629.58</v>
      </c>
      <c r="F668" s="23">
        <v>3555.95</v>
      </c>
      <c r="G668" s="20">
        <f t="shared" si="126"/>
        <v>3622.6795000000006</v>
      </c>
      <c r="H668" s="20">
        <f t="shared" si="136"/>
        <v>3683.2829999999999</v>
      </c>
      <c r="I668" s="112">
        <f t="shared" si="127"/>
        <v>-6.851144298025913E-3</v>
      </c>
      <c r="J668" s="38" t="str">
        <f t="shared" si="137"/>
        <v>X</v>
      </c>
      <c r="K668" s="17" t="str">
        <f>IF(OR(AND(J667="N",OR(I667&lt;R$2308,AND(I667&gt;R$2306, I667&lt;R$2305))), AND(J667="X", OR(I667&lt;R$2314, AND(I667&lt;R$2311,I667&gt;R$2312)))),"no","yes")</f>
        <v>yes</v>
      </c>
      <c r="O668" s="146">
        <f t="shared" si="140"/>
        <v>5.9891959602287326E-3</v>
      </c>
      <c r="P668" s="146">
        <f t="shared" si="141"/>
        <v>-5.9891959602287326E-3</v>
      </c>
      <c r="Q668" s="86">
        <f t="shared" si="130"/>
        <v>1.7999999999999999E-2</v>
      </c>
      <c r="R668" s="39">
        <f>(SUM(C649:C667)+Q668*SUM(C649:C667))/(19-Q668)*(1-J$2305)</f>
        <v>3692.7158961121067</v>
      </c>
      <c r="S668" s="39">
        <f>(SUM(C649:C667)+Q668*SUM(C649:C667))/(19-Q668)*(1+J$2305)</f>
        <v>3692.7158961121067</v>
      </c>
      <c r="T668" s="17">
        <f>IF(AND(K668="no",R668&lt;E668, R668&gt;F668,J$2308="yes"),MAX(R668*(1-J$2306),F668)/D668-1,IF(AND(K668="yes",S668&gt;F668, S668&lt;E668,J$2307="yes"),1-MIN(S668*(1+J$2306),E668)/D668,0))</f>
        <v>0</v>
      </c>
      <c r="U668" s="6">
        <f t="shared" si="131"/>
        <v>0</v>
      </c>
      <c r="V668" s="66">
        <f t="shared" si="132"/>
        <v>2.2343597937651354</v>
      </c>
      <c r="W668" s="6">
        <f t="shared" si="133"/>
        <v>0</v>
      </c>
      <c r="X668" s="17">
        <f>V668/MAX(V$240:V668)-1</f>
        <v>-3.8067864899213766E-2</v>
      </c>
      <c r="Y668" s="14"/>
      <c r="Z668" s="66">
        <f t="shared" si="134"/>
        <v>5.9964814183223716</v>
      </c>
      <c r="AA668" s="6">
        <f t="shared" si="135"/>
        <v>-5.9891959602287326E-3</v>
      </c>
      <c r="AB668" s="17">
        <f>Z668/MAX(Z$240:Z668)-1</f>
        <v>-6.536265674979902E-2</v>
      </c>
      <c r="AC668" s="14"/>
    </row>
    <row r="669" spans="1:29" x14ac:dyDescent="0.25">
      <c r="A669" s="18" t="s">
        <v>249</v>
      </c>
      <c r="B669" s="72">
        <v>40099</v>
      </c>
      <c r="C669" s="23">
        <v>3659.08</v>
      </c>
      <c r="D669" s="23">
        <v>3597.86</v>
      </c>
      <c r="E669" s="23">
        <v>3659.08</v>
      </c>
      <c r="F669" s="23">
        <v>3583.85</v>
      </c>
      <c r="G669" s="20">
        <f t="shared" si="126"/>
        <v>3629.2709999999997</v>
      </c>
      <c r="H669" s="20">
        <f t="shared" si="136"/>
        <v>3681.6953333333336</v>
      </c>
      <c r="I669" s="112">
        <f t="shared" si="127"/>
        <v>8.2134952170835884E-3</v>
      </c>
      <c r="J669" s="38" t="str">
        <f t="shared" si="137"/>
        <v>X</v>
      </c>
      <c r="K669" s="17" t="str">
        <f>IF(OR(AND(J668="N",OR(I668&lt;R$2308,AND(I668&gt;R$2306, I668&lt;R$2305))), AND(J668="X", OR(I668&lt;R$2314, AND(I668&lt;R$2311,I668&gt;R$2312)))),"no","yes")</f>
        <v>yes</v>
      </c>
      <c r="O669" s="146">
        <f t="shared" si="140"/>
        <v>1.7015670426308915E-2</v>
      </c>
      <c r="P669" s="146">
        <f t="shared" si="141"/>
        <v>-1.7015670426308915E-2</v>
      </c>
      <c r="Q669" s="86">
        <f t="shared" si="130"/>
        <v>1.7999999999999999E-2</v>
      </c>
      <c r="R669" s="39">
        <f>(SUM(C650:C668)+Q669*SUM(C650:C668))/(19-Q669)*(1-J$2305)</f>
        <v>3696.5026930776521</v>
      </c>
      <c r="S669" s="39">
        <f>(SUM(C650:C668)+Q669*SUM(C650:C668))/(19-Q669)*(1+J$2305)</f>
        <v>3696.5026930776521</v>
      </c>
      <c r="T669" s="17">
        <f>IF(AND(K669="no",R669&lt;E669, R669&gt;F669,J$2308="yes"),MAX(R669*(1-J$2306),F669)/D669-1,IF(AND(K669="yes",S669&gt;F669, S669&lt;E669,J$2307="yes"),1-MIN(S669*(1+J$2306),E669)/D669,0))</f>
        <v>0</v>
      </c>
      <c r="U669" s="6">
        <f t="shared" si="131"/>
        <v>0</v>
      </c>
      <c r="V669" s="66">
        <f t="shared" si="132"/>
        <v>2.2343597937651354</v>
      </c>
      <c r="W669" s="6">
        <f t="shared" si="133"/>
        <v>0</v>
      </c>
      <c r="X669" s="17">
        <f>V669/MAX(V$240:V669)-1</f>
        <v>-3.8067864899213766E-2</v>
      </c>
      <c r="Z669" s="66">
        <f t="shared" si="134"/>
        <v>5.8944472667907126</v>
      </c>
      <c r="AA669" s="6">
        <f t="shared" si="135"/>
        <v>-1.7015670426308915E-2</v>
      </c>
      <c r="AB669" s="17">
        <f>Z669/MAX(Z$240:Z669)-1</f>
        <v>-8.126613775066549E-2</v>
      </c>
    </row>
    <row r="670" spans="1:29" x14ac:dyDescent="0.25">
      <c r="A670" s="18" t="s">
        <v>249</v>
      </c>
      <c r="B670" s="72">
        <v>40100</v>
      </c>
      <c r="C670" s="23">
        <v>3692.65</v>
      </c>
      <c r="D670" s="23">
        <v>3659.08</v>
      </c>
      <c r="E670" s="23">
        <v>3729.94</v>
      </c>
      <c r="F670" s="23">
        <v>3667.51</v>
      </c>
      <c r="G670" s="20">
        <f t="shared" si="126"/>
        <v>3634.2629999999999</v>
      </c>
      <c r="H670" s="20">
        <f t="shared" si="136"/>
        <v>3679.674833333333</v>
      </c>
      <c r="I670" s="112">
        <f t="shared" si="127"/>
        <v>1.6065705756572957E-2</v>
      </c>
      <c r="J670" s="38" t="str">
        <f t="shared" si="137"/>
        <v>X</v>
      </c>
      <c r="K670" s="17" t="str">
        <f>IF(OR(AND(J669="N",OR(I669&lt;R$2308,AND(I669&gt;R$2306, I669&lt;R$2305))), AND(J669="X", OR(I669&lt;R$2314, AND(I669&lt;R$2311,I669&gt;R$2312)))),"no","yes")</f>
        <v>yes</v>
      </c>
      <c r="O670" s="146">
        <f t="shared" si="140"/>
        <v>9.1744372902478055E-3</v>
      </c>
      <c r="P670" s="146">
        <f t="shared" si="141"/>
        <v>-9.1744372902478055E-3</v>
      </c>
      <c r="Q670" s="86">
        <f t="shared" si="130"/>
        <v>1.7999999999999999E-2</v>
      </c>
      <c r="R670" s="39">
        <f>(SUM(C651:C669)+Q670*SUM(C651:C669))/(19-Q670)*(1-J$2305)</f>
        <v>3700.0567369086507</v>
      </c>
      <c r="S670" s="39">
        <f>(SUM(C651:C669)+Q670*SUM(C651:C669))/(19-Q670)*(1+J$2305)</f>
        <v>3700.0567369086507</v>
      </c>
      <c r="T670" s="17">
        <f>IF(AND(K670="no",R670&lt;E670, R670&gt;F670,J$2308="yes"),MAX(R670*(1-J$2306),F670)/D670-1,IF(AND(K670="yes",S670&gt;F670, S670&lt;E670,J$2307="yes"),1-MIN(S670*(1+J$2306),E670)/D670,0))</f>
        <v>-1.1198644716335915E-2</v>
      </c>
      <c r="U670" s="6">
        <f t="shared" si="131"/>
        <v>-2.0242074260881093E-3</v>
      </c>
      <c r="V670" s="66">
        <f t="shared" si="132"/>
        <v>2.2343597937651354</v>
      </c>
      <c r="W670" s="6">
        <f t="shared" si="133"/>
        <v>0</v>
      </c>
      <c r="X670" s="17">
        <f>V670/MAX(V$240:V670)-1</f>
        <v>-3.8067864899213766E-2</v>
      </c>
      <c r="Z670" s="66">
        <f t="shared" si="134"/>
        <v>5.8284374460507458</v>
      </c>
      <c r="AA670" s="6">
        <f t="shared" si="135"/>
        <v>-1.1198644716336026E-2</v>
      </c>
      <c r="AB670" s="17">
        <f>Z670/MAX(Z$240:Z670)-1</f>
        <v>-9.1554711862862903E-2</v>
      </c>
    </row>
    <row r="671" spans="1:29" x14ac:dyDescent="0.25">
      <c r="A671" s="18" t="s">
        <v>249</v>
      </c>
      <c r="B671" s="72">
        <v>40101</v>
      </c>
      <c r="C671" s="23">
        <v>3704.4</v>
      </c>
      <c r="D671" s="23">
        <v>3692.65</v>
      </c>
      <c r="E671" s="23">
        <v>3733.28</v>
      </c>
      <c r="F671" s="23">
        <v>3677.14</v>
      </c>
      <c r="G671" s="20">
        <f t="shared" ref="G671:G734" si="144">AVERAGE(C652:C671)</f>
        <v>3638.8124999999991</v>
      </c>
      <c r="H671" s="20">
        <f t="shared" si="136"/>
        <v>3677.2709999999997</v>
      </c>
      <c r="I671" s="112">
        <f t="shared" ref="I671:I734" si="145">$C671/$G671-1</f>
        <v>1.802442417684369E-2</v>
      </c>
      <c r="J671" s="38" t="str">
        <f t="shared" si="137"/>
        <v>X</v>
      </c>
      <c r="K671" s="17" t="str">
        <f>IF(OR(AND(J670="N",OR(I670&lt;R$2308,AND(I670&gt;R$2306, I670&lt;R$2305))), AND(J670="X", OR(I670&lt;R$2314, AND(I670&lt;R$2311,I670&gt;R$2312)))),"no","yes")</f>
        <v>yes</v>
      </c>
      <c r="O671" s="146">
        <f t="shared" si="140"/>
        <v>3.1819966690587176E-3</v>
      </c>
      <c r="P671" s="146">
        <f t="shared" si="141"/>
        <v>-3.1819966690587176E-3</v>
      </c>
      <c r="Q671" s="86">
        <f t="shared" si="130"/>
        <v>1.7999999999999999E-2</v>
      </c>
      <c r="R671" s="39">
        <f>(SUM(C652:C670)+Q671*SUM(C652:C670))/(19-Q671)*(1-J$2305)</f>
        <v>3704.3063586555681</v>
      </c>
      <c r="S671" s="39">
        <f>(SUM(C652:C670)+Q671*SUM(C652:C670))/(19-Q671)*(1+J$2305)</f>
        <v>3704.3063586555681</v>
      </c>
      <c r="T671" s="17">
        <f>IF(AND(K671="no",R671&lt;E671, R671&gt;F671,J$2308="yes"),MAX(R671*(1-J$2306),F671)/D671-1,IF(AND(K671="yes",S671&gt;F671, S671&lt;E671,J$2307="yes"),1-MIN(S671*(1+J$2306),E671)/D671,0))</f>
        <v>-3.1566378225849068E-3</v>
      </c>
      <c r="U671" s="6">
        <f t="shared" si="131"/>
        <v>2.5358846473810814E-5</v>
      </c>
      <c r="V671" s="66">
        <f t="shared" si="132"/>
        <v>2.2343597937651354</v>
      </c>
      <c r="W671" s="6">
        <f t="shared" si="133"/>
        <v>0</v>
      </c>
      <c r="X671" s="17">
        <f>V671/MAX(V$240:V671)-1</f>
        <v>-3.8067864899213766E-2</v>
      </c>
      <c r="Z671" s="66">
        <f t="shared" si="134"/>
        <v>5.8100391799619722</v>
      </c>
      <c r="AA671" s="6">
        <f t="shared" si="135"/>
        <v>-3.1566378225847957E-3</v>
      </c>
      <c r="AB671" s="17">
        <f>Z671/MAX(Z$240:Z671)-1</f>
        <v>-9.442234461914556E-2</v>
      </c>
    </row>
    <row r="672" spans="1:29" x14ac:dyDescent="0.25">
      <c r="A672" s="18" t="s">
        <v>249</v>
      </c>
      <c r="B672" s="72">
        <v>40102</v>
      </c>
      <c r="C672" s="23">
        <v>3716.9</v>
      </c>
      <c r="D672" s="23">
        <v>3704.4</v>
      </c>
      <c r="E672" s="23">
        <v>3725.32</v>
      </c>
      <c r="F672" s="23">
        <v>3654.7</v>
      </c>
      <c r="G672" s="20">
        <f t="shared" si="144"/>
        <v>3645.5735</v>
      </c>
      <c r="H672" s="20">
        <f t="shared" si="136"/>
        <v>3675.3991666666666</v>
      </c>
      <c r="I672" s="112">
        <f t="shared" si="145"/>
        <v>1.956523438630442E-2</v>
      </c>
      <c r="J672" s="38" t="str">
        <f t="shared" si="137"/>
        <v>X</v>
      </c>
      <c r="K672" s="17" t="str">
        <f>IF(OR(AND(J671="N",OR(I671&lt;R$2308,AND(I671&gt;R$2306, I671&lt;R$2305))), AND(J671="X", OR(I671&lt;R$2314, AND(I671&lt;R$2311,I671&gt;R$2312)))),"no","yes")</f>
        <v>no</v>
      </c>
      <c r="O672" s="146">
        <f t="shared" si="140"/>
        <v>3.3743656192635196E-3</v>
      </c>
      <c r="P672" s="146">
        <f t="shared" si="141"/>
        <v>-3.3743656192635196E-3</v>
      </c>
      <c r="Q672" s="86">
        <f t="shared" si="130"/>
        <v>1.7999999999999999E-2</v>
      </c>
      <c r="R672" s="39">
        <f>(SUM(C653:C671)+Q672*SUM(C653:C671))/(19-Q672)*(1-J$2305)</f>
        <v>3710.8878021283322</v>
      </c>
      <c r="S672" s="39">
        <f>(SUM(C653:C671)+Q672*SUM(C653:C671))/(19-Q672)*(1+J$2305)</f>
        <v>3710.8878021283322</v>
      </c>
      <c r="T672" s="17">
        <f>IF(AND(K672="no",R672&lt;E672, R672&gt;F672,J$2308="yes"),MAX(R672*(1-J$2306),F672)/D672-1,IF(AND(K672="yes",S672&gt;F672, S672&lt;E672,J$2307="yes"),1-MIN(S672*(1+J$2306),E672)/D672,0))</f>
        <v>1.7513773157142865E-3</v>
      </c>
      <c r="U672" s="6">
        <f t="shared" si="131"/>
        <v>-1.6229883035492332E-3</v>
      </c>
      <c r="V672" s="66">
        <f t="shared" si="132"/>
        <v>2.2382730008230798</v>
      </c>
      <c r="W672" s="6">
        <f t="shared" si="133"/>
        <v>1.7513773157142865E-3</v>
      </c>
      <c r="X672" s="17">
        <f>V672/MAX(V$240:V672)-1</f>
        <v>-3.6383158778541591E-2</v>
      </c>
      <c r="Z672" s="66">
        <f t="shared" si="134"/>
        <v>5.8202147507851691</v>
      </c>
      <c r="AA672" s="6">
        <f t="shared" si="135"/>
        <v>1.7513773157142865E-3</v>
      </c>
      <c r="AB672" s="17">
        <f>Z672/MAX(Z$240:Z672)-1</f>
        <v>-9.2836336455893731E-2</v>
      </c>
    </row>
    <row r="673" spans="1:29" x14ac:dyDescent="0.25">
      <c r="A673" s="18" t="s">
        <v>249</v>
      </c>
      <c r="B673" s="72">
        <v>40105</v>
      </c>
      <c r="C673" s="23">
        <v>3808.18</v>
      </c>
      <c r="D673" s="23">
        <v>3716.9</v>
      </c>
      <c r="E673" s="23">
        <v>3808.18</v>
      </c>
      <c r="F673" s="23">
        <v>3714.49</v>
      </c>
      <c r="G673" s="20">
        <f t="shared" si="144"/>
        <v>3653.8915000000002</v>
      </c>
      <c r="H673" s="20">
        <f t="shared" si="136"/>
        <v>3674.6544999999992</v>
      </c>
      <c r="I673" s="112">
        <f t="shared" si="145"/>
        <v>4.2225802271359081E-2</v>
      </c>
      <c r="J673" s="38" t="str">
        <f t="shared" si="137"/>
        <v>X</v>
      </c>
      <c r="K673" s="17" t="str">
        <f>IF(OR(AND(J672="N",OR(I672&lt;R$2308,AND(I672&gt;R$2306, I672&lt;R$2305))), AND(J672="X", OR(I672&lt;R$2314, AND(I672&lt;R$2311,I672&gt;R$2312)))),"no","yes")</f>
        <v>no</v>
      </c>
      <c r="O673" s="146">
        <f t="shared" si="140"/>
        <v>2.4558099491511776E-2</v>
      </c>
      <c r="P673" s="146">
        <f t="shared" si="141"/>
        <v>-2.4558099491511776E-2</v>
      </c>
      <c r="Q673" s="86">
        <f t="shared" si="130"/>
        <v>1.7999999999999999E-2</v>
      </c>
      <c r="R673" s="39">
        <f>(SUM(C654:C672)+Q673*SUM(C654:C672))/(19-Q673)*(1-J$2305)</f>
        <v>3714.9143240965136</v>
      </c>
      <c r="S673" s="39">
        <f>(SUM(C654:C672)+Q673*SUM(C654:C672))/(19-Q673)*(1+J$2305)</f>
        <v>3714.9143240965136</v>
      </c>
      <c r="T673" s="17">
        <f>IF(AND(K673="no",R673&lt;E673, R673&gt;F673,J$2308="yes"),MAX(R673*(1-J$2306),F673)/D673-1,IF(AND(K673="yes",S673&gt;F673, S673&lt;E673,J$2307="yes"),1-MIN(S673*(1+J$2306),E673)/D673,0))</f>
        <v>-5.3422903588651316E-4</v>
      </c>
      <c r="U673" s="6">
        <f t="shared" si="131"/>
        <v>-2.5092328527398289E-2</v>
      </c>
      <c r="V673" s="66">
        <f t="shared" si="132"/>
        <v>2.2370772503957994</v>
      </c>
      <c r="W673" s="6">
        <f t="shared" si="133"/>
        <v>-5.3422903588640214E-4</v>
      </c>
      <c r="X673" s="17">
        <f>V673/MAX(V$240:V673)-1</f>
        <v>-3.6897950874591245E-2</v>
      </c>
      <c r="Z673" s="66">
        <f t="shared" si="134"/>
        <v>5.8171054230702044</v>
      </c>
      <c r="AA673" s="6">
        <f t="shared" si="135"/>
        <v>-5.3422903588662418E-4</v>
      </c>
      <c r="AB673" s="17">
        <f>Z673/MAX(Z$240:Z673)-1</f>
        <v>-9.3320969625260264E-2</v>
      </c>
    </row>
    <row r="674" spans="1:29" x14ac:dyDescent="0.25">
      <c r="A674" s="18" t="s">
        <v>249</v>
      </c>
      <c r="B674" s="72">
        <v>40106</v>
      </c>
      <c r="C674" s="23">
        <v>3865.83</v>
      </c>
      <c r="D674" s="23">
        <v>3808.18</v>
      </c>
      <c r="E674" s="23">
        <v>3865.83</v>
      </c>
      <c r="F674" s="23">
        <v>3811.79</v>
      </c>
      <c r="G674" s="20">
        <f t="shared" si="144"/>
        <v>3660.3540000000007</v>
      </c>
      <c r="H674" s="20">
        <f t="shared" si="136"/>
        <v>3673.7611666666658</v>
      </c>
      <c r="I674" s="112">
        <f t="shared" si="145"/>
        <v>5.6135554102143992E-2</v>
      </c>
      <c r="J674" s="38" t="str">
        <f t="shared" si="137"/>
        <v>X</v>
      </c>
      <c r="K674" s="17" t="str">
        <f>IF(OR(AND(J673="N",OR(I673&lt;R$2308,AND(I673&gt;R$2306, I673&lt;R$2305))), AND(J673="X", OR(I673&lt;R$2314, AND(I673&lt;R$2311,I673&gt;R$2312)))),"no","yes")</f>
        <v>no</v>
      </c>
      <c r="O674" s="146">
        <f t="shared" si="140"/>
        <v>1.5138465093561759E-2</v>
      </c>
      <c r="P674" s="146">
        <f t="shared" si="141"/>
        <v>-1.5138465093561759E-2</v>
      </c>
      <c r="Q674" s="86">
        <f t="shared" si="130"/>
        <v>1.7999999999999999E-2</v>
      </c>
      <c r="R674" s="39">
        <f>(SUM(C655:C673)+Q674*SUM(C655:C673))/(19-Q674)*(1-J$2305)</f>
        <v>3718.7542145190191</v>
      </c>
      <c r="S674" s="39">
        <f>(SUM(C655:C673)+Q674*SUM(C655:C673))/(19-Q674)*(1+J$2305)</f>
        <v>3718.7542145190191</v>
      </c>
      <c r="T674" s="17">
        <f>IF(AND(K674="no",R674&lt;E674, R674&gt;F674,J$2308="yes"),MAX(R674*(1-J$2306),F674)/D674-1,IF(AND(K674="yes",S674&gt;F674, S674&lt;E674,J$2307="yes"),1-MIN(S674*(1+J$2306),E674)/D674,0))</f>
        <v>0</v>
      </c>
      <c r="U674" s="6">
        <f t="shared" si="131"/>
        <v>0</v>
      </c>
      <c r="V674" s="66">
        <f t="shared" si="132"/>
        <v>2.2709431662625175</v>
      </c>
      <c r="W674" s="6">
        <f t="shared" si="133"/>
        <v>1.5138465093561759E-2</v>
      </c>
      <c r="X674" s="17">
        <f>V674/MAX(V$240:V674)-1</f>
        <v>-2.2318064122368475E-2</v>
      </c>
      <c r="Z674" s="66">
        <f t="shared" si="134"/>
        <v>5.9051674704629216</v>
      </c>
      <c r="AA674" s="6">
        <f t="shared" si="135"/>
        <v>1.5138465093561759E-2</v>
      </c>
      <c r="AB674" s="17">
        <f>Z674/MAX(Z$240:Z674)-1</f>
        <v>-7.9595240772867837E-2</v>
      </c>
    </row>
    <row r="675" spans="1:29" x14ac:dyDescent="0.25">
      <c r="A675" s="18" t="s">
        <v>249</v>
      </c>
      <c r="B675" s="72">
        <v>40107</v>
      </c>
      <c r="C675" s="23">
        <v>3839.95</v>
      </c>
      <c r="D675" s="23">
        <v>3865.83</v>
      </c>
      <c r="E675" s="23">
        <v>3887.89</v>
      </c>
      <c r="F675" s="23">
        <v>3836.88</v>
      </c>
      <c r="G675" s="20">
        <f t="shared" si="144"/>
        <v>3663.5910000000003</v>
      </c>
      <c r="H675" s="20">
        <f t="shared" si="136"/>
        <v>3674.0221666666662</v>
      </c>
      <c r="I675" s="112">
        <f t="shared" si="145"/>
        <v>4.813828836242906E-2</v>
      </c>
      <c r="J675" s="38" t="str">
        <f t="shared" si="137"/>
        <v>X</v>
      </c>
      <c r="K675" s="17" t="str">
        <f>IF(OR(AND(J674="N",OR(I674&lt;R$2308,AND(I674&gt;R$2306, I674&lt;R$2305))), AND(J674="X", OR(I674&lt;R$2314, AND(I674&lt;R$2311,I674&gt;R$2312)))),"no","yes")</f>
        <v>no</v>
      </c>
      <c r="O675" s="146">
        <f t="shared" si="140"/>
        <v>-6.6945520108230294E-3</v>
      </c>
      <c r="P675" s="146">
        <f t="shared" si="141"/>
        <v>6.6945520108230294E-3</v>
      </c>
      <c r="Q675" s="86">
        <f t="shared" si="130"/>
        <v>1.7999999999999999E-2</v>
      </c>
      <c r="R675" s="39">
        <f>(SUM(C656:C674)+Q675*SUM(C656:C674))/(19-Q675)*(1-J$2305)</f>
        <v>3723.6141428721958</v>
      </c>
      <c r="S675" s="39">
        <f>(SUM(C656:C674)+Q675*SUM(C656:C674))/(19-Q675)*(1+J$2305)</f>
        <v>3723.6141428721958</v>
      </c>
      <c r="T675" s="17">
        <f>IF(AND(K675="no",R675&lt;E675, R675&gt;F675,J$2308="yes"),MAX(R675*(1-J$2306),F675)/D675-1,IF(AND(K675="yes",S675&gt;F675, S675&lt;E675,J$2307="yes"),1-MIN(S675*(1+J$2306),E675)/D675,0))</f>
        <v>0</v>
      </c>
      <c r="U675" s="6">
        <f t="shared" si="131"/>
        <v>0</v>
      </c>
      <c r="V675" s="66">
        <f t="shared" si="132"/>
        <v>2.2557402191223499</v>
      </c>
      <c r="W675" s="6">
        <f t="shared" si="133"/>
        <v>-6.6945520108230294E-3</v>
      </c>
      <c r="X675" s="17">
        <f>V675/MAX(V$240:V675)-1</f>
        <v>-2.8863206692143373E-2</v>
      </c>
      <c r="Z675" s="66">
        <f t="shared" si="134"/>
        <v>5.8656350196992877</v>
      </c>
      <c r="AA675" s="6">
        <f t="shared" si="135"/>
        <v>-6.6945520108229184E-3</v>
      </c>
      <c r="AB675" s="17">
        <f>Z675/MAX(Z$240:Z675)-1</f>
        <v>-8.5756938304522912E-2</v>
      </c>
    </row>
    <row r="676" spans="1:29" x14ac:dyDescent="0.25">
      <c r="A676" s="18" t="s">
        <v>249</v>
      </c>
      <c r="B676" s="72">
        <v>40108</v>
      </c>
      <c r="C676" s="23">
        <v>3855.77</v>
      </c>
      <c r="D676" s="23">
        <v>3839.95</v>
      </c>
      <c r="E676" s="23">
        <v>3880.29</v>
      </c>
      <c r="F676" s="23">
        <v>3815.17</v>
      </c>
      <c r="G676" s="20">
        <f t="shared" si="144"/>
        <v>3667.3265000000006</v>
      </c>
      <c r="H676" s="20">
        <f t="shared" si="136"/>
        <v>3673.3756666666663</v>
      </c>
      <c r="I676" s="112">
        <f t="shared" si="145"/>
        <v>5.1384434955545677E-2</v>
      </c>
      <c r="J676" s="38" t="str">
        <f t="shared" si="137"/>
        <v>X</v>
      </c>
      <c r="K676" s="17" t="str">
        <f>IF(OR(AND(J675="N",OR(I675&lt;R$2308,AND(I675&gt;R$2306, I675&lt;R$2305))), AND(J675="X", OR(I675&lt;R$2314, AND(I675&lt;R$2311,I675&gt;R$2312)))),"no","yes")</f>
        <v>no</v>
      </c>
      <c r="O676" s="146">
        <f t="shared" si="140"/>
        <v>4.1198453104858146E-3</v>
      </c>
      <c r="P676" s="146">
        <f t="shared" si="141"/>
        <v>-4.1198453104858146E-3</v>
      </c>
      <c r="Q676" s="86">
        <f t="shared" si="130"/>
        <v>1.7999999999999999E-2</v>
      </c>
      <c r="R676" s="39">
        <f>(SUM(C657:C675)+Q676*SUM(C657:C675))/(19-Q676)*(1-J$2305)</f>
        <v>3726.7723991149514</v>
      </c>
      <c r="S676" s="39">
        <f>(SUM(C657:C675)+Q676*SUM(C657:C675))/(19-Q676)*(1+J$2305)</f>
        <v>3726.7723991149514</v>
      </c>
      <c r="T676" s="17">
        <f>IF(AND(K676="no",R676&lt;E676, R676&gt;F676,J$2308="yes"),MAX(R676*(1-J$2306),F676)/D676-1,IF(AND(K676="yes",S676&gt;F676, S676&lt;E676,J$2307="yes"),1-MIN(S676*(1+J$2306),E676)/D676,0))</f>
        <v>0</v>
      </c>
      <c r="U676" s="6">
        <f t="shared" si="131"/>
        <v>0</v>
      </c>
      <c r="V676" s="66">
        <f t="shared" si="132"/>
        <v>2.2650335198857752</v>
      </c>
      <c r="W676" s="6">
        <f t="shared" si="133"/>
        <v>4.1198453104858146E-3</v>
      </c>
      <c r="X676" s="17">
        <f>V676/MAX(V$240:V676)-1</f>
        <v>-2.4862273328393858E-2</v>
      </c>
      <c r="Z676" s="66">
        <f t="shared" si="134"/>
        <v>5.8898005286282169</v>
      </c>
      <c r="AA676" s="6">
        <f t="shared" si="135"/>
        <v>4.1198453104858146E-3</v>
      </c>
      <c r="AB676" s="17">
        <f>Z676/MAX(Z$240:Z676)-1</f>
        <v>-8.1990398314152557E-2</v>
      </c>
    </row>
    <row r="677" spans="1:29" x14ac:dyDescent="0.25">
      <c r="A677" s="18" t="s">
        <v>249</v>
      </c>
      <c r="B677" s="72">
        <v>40109</v>
      </c>
      <c r="C677" s="23">
        <v>3908.44</v>
      </c>
      <c r="D677" s="23">
        <v>3855.77</v>
      </c>
      <c r="E677" s="23">
        <v>3926.19</v>
      </c>
      <c r="F677" s="23">
        <v>3858.45</v>
      </c>
      <c r="G677" s="20">
        <f t="shared" si="144"/>
        <v>3669.315000000001</v>
      </c>
      <c r="H677" s="20">
        <f t="shared" si="136"/>
        <v>3672.9644999999991</v>
      </c>
      <c r="I677" s="112">
        <f t="shared" si="145"/>
        <v>6.5168839415530977E-2</v>
      </c>
      <c r="J677" s="38" t="str">
        <f t="shared" si="137"/>
        <v>X</v>
      </c>
      <c r="K677" s="17" t="str">
        <f>IF(OR(AND(J676="N",OR(I676&lt;R$2308,AND(I676&gt;R$2306, I676&lt;R$2305))), AND(J676="X", OR(I676&lt;R$2314, AND(I676&lt;R$2311,I676&gt;R$2312)))),"no","yes")</f>
        <v>no</v>
      </c>
      <c r="O677" s="146">
        <f t="shared" si="140"/>
        <v>1.3660047150115373E-2</v>
      </c>
      <c r="P677" s="146">
        <f t="shared" si="141"/>
        <v>-1.3660047150115373E-2</v>
      </c>
      <c r="Q677" s="86">
        <f t="shared" si="130"/>
        <v>1.7999999999999999E-2</v>
      </c>
      <c r="R677" s="39">
        <f>(SUM(C658:C676)+Q677*SUM(C658:C676))/(19-Q677)*(1-J$2305)</f>
        <v>3726.0805752818469</v>
      </c>
      <c r="S677" s="39">
        <f>(SUM(C658:C676)+Q677*SUM(C658:C676))/(19-Q677)*(1+J$2305)</f>
        <v>3726.0805752818469</v>
      </c>
      <c r="T677" s="17">
        <f>IF(AND(K677="no",R677&lt;E677, R677&gt;F677,J$2308="yes"),MAX(R677*(1-J$2306),F677)/D677-1,IF(AND(K677="yes",S677&gt;F677, S677&lt;E677,J$2307="yes"),1-MIN(S677*(1+J$2306),E677)/D677,0))</f>
        <v>0</v>
      </c>
      <c r="U677" s="6">
        <f t="shared" si="131"/>
        <v>0</v>
      </c>
      <c r="V677" s="66">
        <f t="shared" si="132"/>
        <v>2.2959739845640068</v>
      </c>
      <c r="W677" s="6">
        <f t="shared" si="133"/>
        <v>1.3660047150115373E-2</v>
      </c>
      <c r="X677" s="17">
        <f>V677/MAX(V$240:V677)-1</f>
        <v>-1.1541846004203382E-2</v>
      </c>
      <c r="Z677" s="66">
        <f t="shared" si="134"/>
        <v>5.9702554815540525</v>
      </c>
      <c r="AA677" s="6">
        <f t="shared" si="135"/>
        <v>1.3660047150115373E-2</v>
      </c>
      <c r="AB677" s="17">
        <f>Z677/MAX(Z$240:Z677)-1</f>
        <v>-6.945034387086535E-2</v>
      </c>
    </row>
    <row r="678" spans="1:29" x14ac:dyDescent="0.25">
      <c r="A678" s="18" t="s">
        <v>249</v>
      </c>
      <c r="B678" s="72">
        <v>40112</v>
      </c>
      <c r="C678" s="23">
        <v>3911.65</v>
      </c>
      <c r="D678" s="23">
        <v>3908.44</v>
      </c>
      <c r="E678" s="23">
        <v>3925.42</v>
      </c>
      <c r="F678" s="23">
        <v>3869.15</v>
      </c>
      <c r="G678" s="20">
        <f t="shared" si="144"/>
        <v>3677.9110000000001</v>
      </c>
      <c r="H678" s="20">
        <f t="shared" si="136"/>
        <v>3673.0258333333327</v>
      </c>
      <c r="I678" s="112">
        <f t="shared" si="145"/>
        <v>6.3552108792192197E-2</v>
      </c>
      <c r="J678" s="38" t="str">
        <f t="shared" si="137"/>
        <v>N</v>
      </c>
      <c r="K678" s="17" t="str">
        <f>IF(OR(AND(J677="N",OR(I677&lt;R$2308,AND(I677&gt;R$2306, I677&lt;R$2305))), AND(J677="X", OR(I677&lt;R$2314, AND(I677&lt;R$2311,I677&gt;R$2312)))),"no","yes")</f>
        <v>no</v>
      </c>
      <c r="O678" s="146">
        <f t="shared" si="140"/>
        <v>8.21299546622134E-4</v>
      </c>
      <c r="P678" s="146">
        <f t="shared" si="141"/>
        <v>-8.21299546622134E-4</v>
      </c>
      <c r="Q678" s="86">
        <f t="shared" si="130"/>
        <v>8.9999999999999993E-3</v>
      </c>
      <c r="R678" s="39">
        <f>(SUM(C659:C677)+Q678*SUM(C659:C677))/(19-Q678)*(1-J$2305)</f>
        <v>3700.3522263177301</v>
      </c>
      <c r="S678" s="39">
        <f>(SUM(C659:C677)+Q678*SUM(C659:C677))/(19-Q678)*(1+J$2305)</f>
        <v>3700.3522263177301</v>
      </c>
      <c r="T678" s="17">
        <f>IF(AND(K678="no",R678&lt;E678, R678&gt;F678,J$2308="yes"),MAX(R678*(1-J$2306),F678)/D678-1,IF(AND(K678="yes",S678&gt;F678, S678&lt;E678,J$2307="yes"),1-MIN(S678*(1+J$2306),E678)/D678,0))</f>
        <v>0</v>
      </c>
      <c r="U678" s="6">
        <f t="shared" si="131"/>
        <v>0</v>
      </c>
      <c r="V678" s="66">
        <f t="shared" si="132"/>
        <v>2.2978596669565854</v>
      </c>
      <c r="W678" s="6">
        <f t="shared" si="133"/>
        <v>8.21299546622134E-4</v>
      </c>
      <c r="X678" s="17">
        <f>V678/MAX(V$240:V678)-1</f>
        <v>-1.0730025770471663E-2</v>
      </c>
      <c r="Z678" s="66">
        <f t="shared" si="134"/>
        <v>5.9751588496742709</v>
      </c>
      <c r="AA678" s="6">
        <f t="shared" si="135"/>
        <v>8.21299546622134E-4</v>
      </c>
      <c r="AB678" s="17">
        <f>Z678/MAX(Z$240:Z678)-1</f>
        <v>-6.8686083860177161E-2</v>
      </c>
    </row>
    <row r="679" spans="1:29" x14ac:dyDescent="0.25">
      <c r="A679" s="18" t="s">
        <v>249</v>
      </c>
      <c r="B679" s="72">
        <v>40113</v>
      </c>
      <c r="C679" s="23">
        <v>3807.98</v>
      </c>
      <c r="D679" s="23">
        <v>3911.65</v>
      </c>
      <c r="E679" s="23">
        <v>3887.44</v>
      </c>
      <c r="F679" s="23">
        <v>3807.98</v>
      </c>
      <c r="G679" s="20">
        <f t="shared" si="144"/>
        <v>3678.093499999999</v>
      </c>
      <c r="H679" s="20">
        <f t="shared" si="136"/>
        <v>3670.2814999999991</v>
      </c>
      <c r="I679" s="112">
        <f t="shared" si="145"/>
        <v>3.5313539473643241E-2</v>
      </c>
      <c r="J679" s="38" t="str">
        <f t="shared" si="137"/>
        <v>N</v>
      </c>
      <c r="K679" s="17" t="str">
        <f>IF(OR(AND(J678="N",OR(I678&lt;R$2308,AND(I678&gt;R$2306, I678&lt;R$2305))), AND(J678="X", OR(I678&lt;R$2314, AND(I678&lt;R$2311,I678&gt;R$2312)))),"no","yes")</f>
        <v>no</v>
      </c>
      <c r="O679" s="146">
        <f t="shared" si="140"/>
        <v>-2.6502882415349038E-2</v>
      </c>
      <c r="P679" s="146">
        <f t="shared" si="141"/>
        <v>2.6502882415349038E-2</v>
      </c>
      <c r="Q679" s="86">
        <f t="shared" si="130"/>
        <v>8.9999999999999993E-3</v>
      </c>
      <c r="R679" s="39">
        <f>(SUM(C660:C678)+Q679*SUM(C660:C678))/(19-Q679)*(1-J$2305)</f>
        <v>3706.0541840871988</v>
      </c>
      <c r="S679" s="39">
        <f>(SUM(C660:C678)+Q679*SUM(C660:C678))/(19-Q679)*(1+J$2305)</f>
        <v>3706.0541840871988</v>
      </c>
      <c r="T679" s="17">
        <f>IF(AND(K679="no",R679&lt;E679, R679&gt;F679,J$2308="yes"),MAX(R679*(1-J$2306),F679)/D679-1,IF(AND(K679="yes",S679&gt;F679, S679&lt;E679,J$2307="yes"),1-MIN(S679*(1+J$2306),E679)/D679,0))</f>
        <v>0</v>
      </c>
      <c r="U679" s="6">
        <f t="shared" si="131"/>
        <v>0</v>
      </c>
      <c r="V679" s="66">
        <f t="shared" si="132"/>
        <v>2.2369597623962618</v>
      </c>
      <c r="W679" s="6">
        <f t="shared" si="133"/>
        <v>-2.6502882415349038E-2</v>
      </c>
      <c r="X679" s="17">
        <f>V679/MAX(V$240:V679)-1</f>
        <v>-3.6948531574512278E-2</v>
      </c>
      <c r="Z679" s="66">
        <f t="shared" si="134"/>
        <v>5.8167999172683214</v>
      </c>
      <c r="AA679" s="6">
        <f t="shared" si="135"/>
        <v>-2.6502882415349038E-2</v>
      </c>
      <c r="AB679" s="17">
        <f>Z679/MAX(Z$240:Z679)-1</f>
        <v>-9.3368587071409159E-2</v>
      </c>
    </row>
    <row r="680" spans="1:29" x14ac:dyDescent="0.25">
      <c r="A680" s="18" t="s">
        <v>249</v>
      </c>
      <c r="B680" s="72">
        <v>40114</v>
      </c>
      <c r="C680" s="23">
        <v>3846.42</v>
      </c>
      <c r="D680" s="23">
        <v>3807.98</v>
      </c>
      <c r="E680" s="23">
        <v>3846.42</v>
      </c>
      <c r="F680" s="23">
        <v>3763.17</v>
      </c>
      <c r="G680" s="20">
        <f t="shared" si="144"/>
        <v>3685.0045</v>
      </c>
      <c r="H680" s="20">
        <f t="shared" si="136"/>
        <v>3667.3399999999997</v>
      </c>
      <c r="I680" s="112">
        <f t="shared" si="145"/>
        <v>4.3803338639070821E-2</v>
      </c>
      <c r="J680" s="38" t="str">
        <f t="shared" si="137"/>
        <v>N</v>
      </c>
      <c r="K680" s="17" t="str">
        <f>IF(OR(AND(J679="N",OR(I679&lt;R$2308,AND(I679&gt;R$2306, I679&lt;R$2305))), AND(J679="X", OR(I679&lt;R$2314, AND(I679&lt;R$2311,I679&gt;R$2312)))),"no","yes")</f>
        <v>no</v>
      </c>
      <c r="O680" s="146">
        <f t="shared" si="140"/>
        <v>1.0094590832935069E-2</v>
      </c>
      <c r="P680" s="146">
        <f t="shared" si="141"/>
        <v>-1.0094590832935069E-2</v>
      </c>
      <c r="Q680" s="86">
        <f t="shared" si="130"/>
        <v>8.9999999999999993E-3</v>
      </c>
      <c r="R680" s="39">
        <f>(SUM(C661:C679)+Q680*SUM(C661:C679))/(19-Q680)*(1-J$2305)</f>
        <v>3711.3555384129322</v>
      </c>
      <c r="S680" s="39">
        <f>(SUM(C661:C679)+Q680*SUM(C661:C679))/(19-Q680)*(1+J$2305)</f>
        <v>3711.3555384129322</v>
      </c>
      <c r="T680" s="17">
        <f>IF(AND(K680="no",R680&lt;E680, R680&gt;F680,J$2308="yes"),MAX(R680*(1-J$2306),F680)/D680-1,IF(AND(K680="yes",S680&gt;F680, S680&lt;E680,J$2307="yes"),1-MIN(S680*(1+J$2306),E680)/D680,0))</f>
        <v>0</v>
      </c>
      <c r="U680" s="6">
        <f t="shared" si="131"/>
        <v>0</v>
      </c>
      <c r="V680" s="66">
        <f t="shared" si="132"/>
        <v>2.2595409559073918</v>
      </c>
      <c r="W680" s="6">
        <f t="shared" si="133"/>
        <v>1.0094590832935069E-2</v>
      </c>
      <c r="X680" s="17">
        <f>V680/MAX(V$240:V680)-1</f>
        <v>-2.7226921049699593E-2</v>
      </c>
      <c r="Y680" s="6">
        <f t="shared" ref="Y680" si="146">V680/V660-1</f>
        <v>-2.0091129272972186E-3</v>
      </c>
      <c r="Z680" s="66">
        <f t="shared" si="134"/>
        <v>5.8755181323901953</v>
      </c>
      <c r="AA680" s="6">
        <f t="shared" si="135"/>
        <v>1.0094590832935069E-2</v>
      </c>
      <c r="AB680" s="17">
        <f>Z680/MAX(Z$240:Z680)-1</f>
        <v>-8.4216513921609226E-2</v>
      </c>
      <c r="AC680" s="6">
        <f t="shared" ref="AC680" si="147">Z680/Z660-1</f>
        <v>-3.7558141170898285E-2</v>
      </c>
    </row>
    <row r="681" spans="1:29" x14ac:dyDescent="0.25">
      <c r="A681" s="18" t="s">
        <v>249</v>
      </c>
      <c r="B681" s="72">
        <v>40115</v>
      </c>
      <c r="C681" s="23">
        <v>3777.5</v>
      </c>
      <c r="D681" s="23">
        <v>3846.42</v>
      </c>
      <c r="E681" s="23">
        <v>3814.92</v>
      </c>
      <c r="F681" s="23">
        <v>3761.78</v>
      </c>
      <c r="G681" s="20">
        <f t="shared" si="144"/>
        <v>3694.0940000000001</v>
      </c>
      <c r="H681" s="20">
        <f t="shared" si="136"/>
        <v>3667.554333333333</v>
      </c>
      <c r="I681" s="112">
        <f t="shared" si="145"/>
        <v>2.2578201854094759E-2</v>
      </c>
      <c r="J681" s="38" t="str">
        <f t="shared" si="137"/>
        <v>N</v>
      </c>
      <c r="K681" s="17" t="str">
        <f>IF(OR(AND(J680="N",OR(I680&lt;R$2308,AND(I680&gt;R$2306, I680&lt;R$2305))), AND(J680="X", OR(I680&lt;R$2314, AND(I680&lt;R$2311,I680&gt;R$2312)))),"no","yes")</f>
        <v>no</v>
      </c>
      <c r="O681" s="146">
        <f t="shared" si="140"/>
        <v>-1.7917960077162731E-2</v>
      </c>
      <c r="P681" s="146">
        <f t="shared" si="141"/>
        <v>1.7917960077162731E-2</v>
      </c>
      <c r="Q681" s="86">
        <f t="shared" si="130"/>
        <v>8.9999999999999993E-3</v>
      </c>
      <c r="R681" s="39">
        <f>(SUM(C662:C680)+Q681*SUM(C662:C680))/(19-Q681)*(1-J$2305)</f>
        <v>3724.6758685693226</v>
      </c>
      <c r="S681" s="39">
        <f>(SUM(C662:C680)+Q681*SUM(C662:C680))/(19-Q681)*(1+J$2305)</f>
        <v>3724.6758685693226</v>
      </c>
      <c r="T681" s="17">
        <f>IF(AND(K681="no",R681&lt;E681, R681&gt;F681,J$2308="yes"),MAX(R681*(1-J$2306),F681)/D681-1,IF(AND(K681="yes",S681&gt;F681, S681&lt;E681,J$2307="yes"),1-MIN(S681*(1+J$2306),E681)/D681,0))</f>
        <v>0</v>
      </c>
      <c r="U681" s="6">
        <f t="shared" si="131"/>
        <v>0</v>
      </c>
      <c r="V681" s="66">
        <f t="shared" si="132"/>
        <v>2.2190545912667292</v>
      </c>
      <c r="W681" s="6">
        <f t="shared" si="133"/>
        <v>-1.791796007716262E-2</v>
      </c>
      <c r="X681" s="17">
        <f>V681/MAX(V$240:V681)-1</f>
        <v>-4.4657030242469697E-2</v>
      </c>
      <c r="Z681" s="66">
        <f t="shared" si="134"/>
        <v>5.7702408330613819</v>
      </c>
      <c r="AA681" s="6">
        <f t="shared" si="135"/>
        <v>-1.7917960077162731E-2</v>
      </c>
      <c r="AB681" s="17">
        <f>Z681/MAX(Z$240:Z681)-1</f>
        <v>-0.10062548586448672</v>
      </c>
    </row>
    <row r="682" spans="1:29" x14ac:dyDescent="0.25">
      <c r="A682" s="18" t="s">
        <v>249</v>
      </c>
      <c r="B682" s="72">
        <v>40116</v>
      </c>
      <c r="C682" s="23">
        <v>3827.68</v>
      </c>
      <c r="D682" s="23">
        <v>3777.5</v>
      </c>
      <c r="E682" s="23">
        <v>3872.23</v>
      </c>
      <c r="F682" s="23">
        <v>3799.66</v>
      </c>
      <c r="G682" s="20">
        <f t="shared" si="144"/>
        <v>3707.0445</v>
      </c>
      <c r="H682" s="20">
        <f t="shared" si="136"/>
        <v>3667.9636666666661</v>
      </c>
      <c r="I682" s="112">
        <f t="shared" si="145"/>
        <v>3.2542231419126377E-2</v>
      </c>
      <c r="J682" s="38" t="str">
        <f t="shared" si="137"/>
        <v>N</v>
      </c>
      <c r="K682" s="17" t="str">
        <f>IF(OR(AND(J681="N",OR(I681&lt;R$2308,AND(I681&gt;R$2306, I681&lt;R$2305))), AND(J681="X", OR(I681&lt;R$2314, AND(I681&lt;R$2311,I681&gt;R$2312)))),"no","yes")</f>
        <v>no</v>
      </c>
      <c r="O682" s="146">
        <f t="shared" si="140"/>
        <v>1.3283917935142275E-2</v>
      </c>
      <c r="P682" s="146">
        <f t="shared" si="141"/>
        <v>-1.3283917935142275E-2</v>
      </c>
      <c r="Q682" s="86">
        <f t="shared" si="130"/>
        <v>8.9999999999999993E-3</v>
      </c>
      <c r="R682" s="39">
        <f>(SUM(C663:C681)+Q682*SUM(C663:C681))/(19-Q682)*(1-J$2305)</f>
        <v>3735.7710963087779</v>
      </c>
      <c r="S682" s="39">
        <f>(SUM(C663:C681)+Q682*SUM(C663:C681))/(19-Q682)*(1+J$2305)</f>
        <v>3735.7710963087779</v>
      </c>
      <c r="T682" s="17">
        <f>IF(AND(K682="no",R682&lt;E682, R682&gt;F682,J$2308="yes"),MAX(R682*(1-J$2306),F682)/D682-1,IF(AND(K682="yes",S682&gt;F682, S682&lt;E682,J$2307="yes"),1-MIN(S682*(1+J$2306),E682)/D682,0))</f>
        <v>0</v>
      </c>
      <c r="U682" s="6">
        <f t="shared" si="131"/>
        <v>0</v>
      </c>
      <c r="V682" s="66">
        <f t="shared" si="132"/>
        <v>2.248532330350717</v>
      </c>
      <c r="W682" s="6">
        <f t="shared" si="133"/>
        <v>1.3283917935142275E-2</v>
      </c>
      <c r="X682" s="17">
        <f>V682/MAX(V$240:V682)-1</f>
        <v>-3.1966332632295646E-2</v>
      </c>
      <c r="Z682" s="66">
        <f t="shared" si="134"/>
        <v>5.8468922387537763</v>
      </c>
      <c r="AA682" s="6">
        <f t="shared" si="135"/>
        <v>1.3283917935142275E-2</v>
      </c>
      <c r="AB682" s="17">
        <f>Z682/MAX(Z$240:Z682)-1</f>
        <v>-8.8678268625752121E-2</v>
      </c>
    </row>
    <row r="683" spans="1:29" x14ac:dyDescent="0.25">
      <c r="A683" s="18" t="s">
        <v>249</v>
      </c>
      <c r="B683" s="72">
        <v>40119</v>
      </c>
      <c r="C683" s="23">
        <v>3955.78</v>
      </c>
      <c r="D683" s="23">
        <v>3827.68</v>
      </c>
      <c r="E683" s="23">
        <v>3955.78</v>
      </c>
      <c r="F683" s="23">
        <v>3738.7</v>
      </c>
      <c r="G683" s="20">
        <f t="shared" si="144"/>
        <v>3727.9929999999995</v>
      </c>
      <c r="H683" s="20">
        <f t="shared" si="136"/>
        <v>3668.4169999999995</v>
      </c>
      <c r="I683" s="112">
        <f t="shared" si="145"/>
        <v>6.1101777819861924E-2</v>
      </c>
      <c r="J683" s="38" t="str">
        <f t="shared" si="137"/>
        <v>N</v>
      </c>
      <c r="K683" s="17" t="str">
        <f>IF(OR(AND(J682="N",OR(I682&lt;R$2308,AND(I682&gt;R$2306, I682&lt;R$2305))), AND(J682="X", OR(I682&lt;R$2314, AND(I682&lt;R$2311,I682&gt;R$2312)))),"no","yes")</f>
        <v>no</v>
      </c>
      <c r="O683" s="146">
        <f t="shared" si="140"/>
        <v>3.3466747481503356E-2</v>
      </c>
      <c r="P683" s="146">
        <f t="shared" si="141"/>
        <v>-3.3466747481503356E-2</v>
      </c>
      <c r="Q683" s="86">
        <f t="shared" si="130"/>
        <v>8.9999999999999993E-3</v>
      </c>
      <c r="R683" s="39">
        <f>(SUM(C664:C682)+Q683*SUM(C664:C682))/(19-Q683)*(1-J$2305)</f>
        <v>3751.2251445421507</v>
      </c>
      <c r="S683" s="39">
        <f>(SUM(C664:C682)+Q683*SUM(C664:C682))/(19-Q683)*(1+J$2305)</f>
        <v>3751.2251445421507</v>
      </c>
      <c r="T683" s="17">
        <f>IF(AND(K683="no",R683&lt;E683, R683&gt;F683,J$2308="yes"),MAX(R683*(1-J$2306),F683)/D683-1,IF(AND(K683="yes",S683&gt;F683, S683&lt;E683,J$2307="yes"),1-MIN(S683*(1+J$2306),E683)/D683,0))</f>
        <v>-1.997420250852977E-2</v>
      </c>
      <c r="U683" s="6">
        <f t="shared" si="131"/>
        <v>-5.3440949990033126E-2</v>
      </c>
      <c r="V683" s="66">
        <f t="shared" si="132"/>
        <v>2.2036196902373155</v>
      </c>
      <c r="W683" s="6">
        <f t="shared" si="133"/>
        <v>-1.997420250852977E-2</v>
      </c>
      <c r="X683" s="17">
        <f>V683/MAX(V$240:V683)-1</f>
        <v>-5.1302033139372871E-2</v>
      </c>
      <c r="Z683" s="66">
        <f t="shared" si="134"/>
        <v>5.7301052291313574</v>
      </c>
      <c r="AA683" s="6">
        <f t="shared" si="135"/>
        <v>-1.997420250852977E-2</v>
      </c>
      <c r="AB683" s="17">
        <f>Z683/MAX(Z$240:Z683)-1</f>
        <v>-0.10688119343864533</v>
      </c>
    </row>
    <row r="684" spans="1:29" x14ac:dyDescent="0.25">
      <c r="A684" s="18" t="s">
        <v>249</v>
      </c>
      <c r="B684" s="72">
        <v>40120</v>
      </c>
      <c r="C684" s="23">
        <v>4053.21</v>
      </c>
      <c r="D684" s="23">
        <v>3955.78</v>
      </c>
      <c r="E684" s="23">
        <v>4053.21</v>
      </c>
      <c r="F684" s="23">
        <v>3967</v>
      </c>
      <c r="G684" s="20">
        <f t="shared" si="144"/>
        <v>3758.9205000000002</v>
      </c>
      <c r="H684" s="20">
        <f t="shared" si="136"/>
        <v>3668.9659999999994</v>
      </c>
      <c r="I684" s="112">
        <f t="shared" si="145"/>
        <v>7.8290961460876884E-2</v>
      </c>
      <c r="J684" s="38" t="str">
        <f t="shared" si="137"/>
        <v>N</v>
      </c>
      <c r="K684" s="17" t="str">
        <f>IF(OR(AND(J683="N",OR(I683&lt;R$2308,AND(I683&gt;R$2306, I683&lt;R$2305))), AND(J683="X", OR(I683&lt;R$2314, AND(I683&lt;R$2311,I683&gt;R$2312)))),"no","yes")</f>
        <v>no</v>
      </c>
      <c r="O684" s="146">
        <f t="shared" si="140"/>
        <v>2.4629782242692855E-2</v>
      </c>
      <c r="P684" s="146">
        <f t="shared" si="141"/>
        <v>-2.4629782242692855E-2</v>
      </c>
      <c r="Q684" s="86">
        <f t="shared" si="130"/>
        <v>8.9999999999999993E-3</v>
      </c>
      <c r="R684" s="39">
        <f>(SUM(C665:C683)+Q684*SUM(C665:C683))/(19-Q684)*(1-J$2305)</f>
        <v>3778.9124743299458</v>
      </c>
      <c r="S684" s="39">
        <f>(SUM(C665:C683)+Q684*SUM(C665:C683))/(19-Q684)*(1+J$2305)</f>
        <v>3778.9124743299458</v>
      </c>
      <c r="T684" s="17">
        <f>IF(AND(K684="no",R684&lt;E684, R684&gt;F684,J$2308="yes"),MAX(R684*(1-J$2306),F684)/D684-1,IF(AND(K684="yes",S684&gt;F684, S684&lt;E684,J$2307="yes"),1-MIN(S684*(1+J$2306),E684)/D684,0))</f>
        <v>0</v>
      </c>
      <c r="U684" s="6">
        <f t="shared" si="131"/>
        <v>0</v>
      </c>
      <c r="V684" s="66">
        <f t="shared" si="132"/>
        <v>2.2578943633535711</v>
      </c>
      <c r="W684" s="6">
        <f t="shared" si="133"/>
        <v>2.4629782242692855E-2</v>
      </c>
      <c r="X684" s="17">
        <f>V684/MAX(V$240:V684)-1</f>
        <v>-2.7935808801510142E-2</v>
      </c>
      <c r="Z684" s="66">
        <f t="shared" si="134"/>
        <v>5.8712364731525781</v>
      </c>
      <c r="AA684" s="6">
        <f t="shared" si="135"/>
        <v>2.4629782242692855E-2</v>
      </c>
      <c r="AB684" s="17">
        <f>Z684/MAX(Z$240:Z684)-1</f>
        <v>-8.4883871716185499E-2</v>
      </c>
    </row>
    <row r="685" spans="1:29" x14ac:dyDescent="0.25">
      <c r="A685" s="18" t="s">
        <v>249</v>
      </c>
      <c r="B685" s="72">
        <v>40121</v>
      </c>
      <c r="C685" s="23">
        <v>4083.48</v>
      </c>
      <c r="D685" s="23">
        <v>4053.21</v>
      </c>
      <c r="E685" s="23">
        <v>4091.99</v>
      </c>
      <c r="F685" s="23">
        <v>4040.32</v>
      </c>
      <c r="G685" s="20">
        <f t="shared" si="144"/>
        <v>3794.4910000000004</v>
      </c>
      <c r="H685" s="20">
        <f t="shared" si="136"/>
        <v>3669.2014999999997</v>
      </c>
      <c r="I685" s="112">
        <f t="shared" si="145"/>
        <v>7.6160149016033962E-2</v>
      </c>
      <c r="J685" s="38" t="str">
        <f t="shared" si="137"/>
        <v>N</v>
      </c>
      <c r="K685" s="17" t="str">
        <f>IF(OR(AND(J684="N",OR(I684&lt;R$2308,AND(I684&gt;R$2306, I684&lt;R$2305))), AND(J684="X", OR(I684&lt;R$2314, AND(I684&lt;R$2311,I684&gt;R$2312)))),"no","yes")</f>
        <v>no</v>
      </c>
      <c r="O685" s="146">
        <f t="shared" si="140"/>
        <v>7.4681548698438682E-3</v>
      </c>
      <c r="P685" s="146">
        <f t="shared" si="141"/>
        <v>-7.4681548698438682E-3</v>
      </c>
      <c r="Q685" s="86">
        <f t="shared" si="130"/>
        <v>8.9999999999999993E-3</v>
      </c>
      <c r="R685" s="39">
        <f>(SUM(C666:C684)+Q685*SUM(C666:C684))/(19-Q685)*(1-J$2305)</f>
        <v>3815.1017355589497</v>
      </c>
      <c r="S685" s="39">
        <f>(SUM(C666:C684)+Q685*SUM(C666:C684))/(19-Q685)*(1+J$2305)</f>
        <v>3815.1017355589497</v>
      </c>
      <c r="T685" s="17">
        <f>IF(AND(K685="no",R685&lt;E685, R685&gt;F685,J$2308="yes"),MAX(R685*(1-J$2306),F685)/D685-1,IF(AND(K685="yes",S685&gt;F685, S685&lt;E685,J$2307="yes"),1-MIN(S685*(1+J$2306),E685)/D685,0))</f>
        <v>0</v>
      </c>
      <c r="U685" s="6">
        <f t="shared" si="131"/>
        <v>0</v>
      </c>
      <c r="V685" s="66">
        <f t="shared" si="132"/>
        <v>2.2747566681388429</v>
      </c>
      <c r="W685" s="6">
        <f t="shared" si="133"/>
        <v>7.4681548698438682E-3</v>
      </c>
      <c r="X685" s="17">
        <f>V685/MAX(V$240:V685)-1</f>
        <v>-2.0676282878210328E-2</v>
      </c>
      <c r="Z685" s="66">
        <f t="shared" si="134"/>
        <v>5.9150837764115574</v>
      </c>
      <c r="AA685" s="6">
        <f t="shared" si="135"/>
        <v>7.4681548698438682E-3</v>
      </c>
      <c r="AB685" s="17">
        <f>Z685/MAX(Z$240:Z685)-1</f>
        <v>-7.8049642746270131E-2</v>
      </c>
    </row>
    <row r="686" spans="1:29" x14ac:dyDescent="0.25">
      <c r="A686" s="18" t="s">
        <v>249</v>
      </c>
      <c r="B686" s="72">
        <v>40122</v>
      </c>
      <c r="C686" s="23">
        <v>4125.78</v>
      </c>
      <c r="D686" s="23">
        <v>4083.48</v>
      </c>
      <c r="E686" s="23">
        <v>4134.8500000000004</v>
      </c>
      <c r="F686" s="23">
        <v>4068.94</v>
      </c>
      <c r="G686" s="20">
        <f t="shared" si="144"/>
        <v>3830.7489999999998</v>
      </c>
      <c r="H686" s="20">
        <f t="shared" si="136"/>
        <v>3670.1421666666661</v>
      </c>
      <c r="I686" s="112">
        <f t="shared" si="145"/>
        <v>7.7016531231881791E-2</v>
      </c>
      <c r="J686" s="38" t="str">
        <f t="shared" si="137"/>
        <v>N</v>
      </c>
      <c r="K686" s="17" t="str">
        <f>IF(OR(AND(J685="N",OR(I685&lt;R$2308,AND(I685&gt;R$2306, I685&lt;R$2305))), AND(J685="X", OR(I685&lt;R$2314, AND(I685&lt;R$2311,I685&gt;R$2312)))),"no","yes")</f>
        <v>no</v>
      </c>
      <c r="O686" s="146">
        <f t="shared" si="140"/>
        <v>1.0358811601868911E-2</v>
      </c>
      <c r="P686" s="146">
        <f t="shared" si="141"/>
        <v>-1.0358811601868911E-2</v>
      </c>
      <c r="Q686" s="86">
        <f t="shared" si="130"/>
        <v>8.9999999999999993E-3</v>
      </c>
      <c r="R686" s="39">
        <f>(SUM(C667:C685)+Q686*SUM(C667:C685))/(19-Q686)*(1-J$2305)</f>
        <v>3851.3823811279026</v>
      </c>
      <c r="S686" s="39">
        <f>(SUM(C667:C685)+Q686*SUM(C667:C685))/(19-Q686)*(1+J$2305)</f>
        <v>3851.3823811279026</v>
      </c>
      <c r="T686" s="17">
        <f>IF(AND(K686="no",R686&lt;E686, R686&gt;F686,J$2308="yes"),MAX(R686*(1-J$2306),F686)/D686-1,IF(AND(K686="yes",S686&gt;F686, S686&lt;E686,J$2307="yes"),1-MIN(S686*(1+J$2306),E686)/D686,0))</f>
        <v>0</v>
      </c>
      <c r="U686" s="6">
        <f t="shared" si="131"/>
        <v>0</v>
      </c>
      <c r="V686" s="66">
        <f t="shared" si="132"/>
        <v>2.2983204439041884</v>
      </c>
      <c r="W686" s="6">
        <f t="shared" si="133"/>
        <v>1.0358811601868911E-2</v>
      </c>
      <c r="X686" s="17">
        <f>V686/MAX(V$240:V686)-1</f>
        <v>-1.0531652995303675E-2</v>
      </c>
      <c r="Z686" s="66">
        <f t="shared" si="134"/>
        <v>5.9763570148606764</v>
      </c>
      <c r="AA686" s="6">
        <f t="shared" si="135"/>
        <v>1.0358811601868911E-2</v>
      </c>
      <c r="AB686" s="17">
        <f>Z686/MAX(Z$240:Z686)-1</f>
        <v>-6.8499332689202941E-2</v>
      </c>
    </row>
    <row r="687" spans="1:29" x14ac:dyDescent="0.25">
      <c r="A687" s="18" t="s">
        <v>249</v>
      </c>
      <c r="B687" s="72">
        <v>40123</v>
      </c>
      <c r="C687" s="23">
        <v>4145.1400000000003</v>
      </c>
      <c r="D687" s="23">
        <v>4125.78</v>
      </c>
      <c r="E687" s="23">
        <v>4175.5</v>
      </c>
      <c r="F687" s="23">
        <v>4130.6899999999996</v>
      </c>
      <c r="G687" s="20">
        <f t="shared" si="144"/>
        <v>3859.1840000000002</v>
      </c>
      <c r="H687" s="20">
        <f t="shared" si="136"/>
        <v>3672.3041666666663</v>
      </c>
      <c r="I687" s="112">
        <f t="shared" si="145"/>
        <v>7.4097529425909858E-2</v>
      </c>
      <c r="J687" s="38" t="str">
        <f t="shared" si="137"/>
        <v>N</v>
      </c>
      <c r="K687" s="17" t="str">
        <f>IF(OR(AND(J686="N",OR(I686&lt;R$2308,AND(I686&gt;R$2306, I686&lt;R$2305))), AND(J686="X", OR(I686&lt;R$2314, AND(I686&lt;R$2311,I686&gt;R$2312)))),"no","yes")</f>
        <v>no</v>
      </c>
      <c r="O687" s="146">
        <f t="shared" si="140"/>
        <v>4.692446034446851E-3</v>
      </c>
      <c r="P687" s="146">
        <f t="shared" si="141"/>
        <v>-4.692446034446851E-3</v>
      </c>
      <c r="Q687" s="86">
        <f t="shared" si="130"/>
        <v>8.9999999999999993E-3</v>
      </c>
      <c r="R687" s="39">
        <f>(SUM(C668:C686)+Q687*SUM(C668:C686))/(19-Q687)*(1-J$2305)</f>
        <v>3880.5690516560485</v>
      </c>
      <c r="S687" s="39">
        <f>(SUM(C668:C686)+Q687*SUM(C668:C686))/(19-Q687)*(1+J$2305)</f>
        <v>3880.5690516560485</v>
      </c>
      <c r="T687" s="17">
        <f>IF(AND(K687="no",R687&lt;E687, R687&gt;F687,J$2308="yes"),MAX(R687*(1-J$2306),F687)/D687-1,IF(AND(K687="yes",S687&gt;F687, S687&lt;E687,J$2307="yes"),1-MIN(S687*(1+J$2306),E687)/D687,0))</f>
        <v>0</v>
      </c>
      <c r="U687" s="6">
        <f t="shared" si="131"/>
        <v>0</v>
      </c>
      <c r="V687" s="66">
        <f t="shared" si="132"/>
        <v>2.3091051885570746</v>
      </c>
      <c r="W687" s="6">
        <f t="shared" si="133"/>
        <v>4.692446034446851E-3</v>
      </c>
      <c r="X687" s="17">
        <f>V687/MAX(V$240:V687)-1</f>
        <v>-5.8886261741908363E-3</v>
      </c>
      <c r="Z687" s="66">
        <f t="shared" si="134"/>
        <v>6.0044007476354979</v>
      </c>
      <c r="AA687" s="6">
        <f t="shared" si="135"/>
        <v>4.692446034446851E-3</v>
      </c>
      <c r="AB687" s="17">
        <f>Z687/MAX(Z$240:Z687)-1</f>
        <v>-6.412831607679581E-2</v>
      </c>
    </row>
    <row r="688" spans="1:29" x14ac:dyDescent="0.25">
      <c r="A688" s="18" t="s">
        <v>249</v>
      </c>
      <c r="B688" s="72">
        <v>40126</v>
      </c>
      <c r="C688" s="23">
        <v>4176.1899999999996</v>
      </c>
      <c r="D688" s="23">
        <v>4145.1400000000003</v>
      </c>
      <c r="E688" s="23">
        <v>4176.43</v>
      </c>
      <c r="F688" s="23">
        <v>4120.3900000000003</v>
      </c>
      <c r="G688" s="20">
        <f t="shared" si="144"/>
        <v>3888.1005000000005</v>
      </c>
      <c r="H688" s="20">
        <f t="shared" si="136"/>
        <v>3677.0218333333328</v>
      </c>
      <c r="I688" s="112">
        <f t="shared" si="145"/>
        <v>7.4095178352514113E-2</v>
      </c>
      <c r="J688" s="38" t="str">
        <f t="shared" si="137"/>
        <v>N</v>
      </c>
      <c r="K688" s="17" t="str">
        <f>IF(OR(AND(J687="N",OR(I687&lt;R$2308,AND(I687&gt;R$2306, I687&lt;R$2305))), AND(J687="X", OR(I687&lt;R$2314, AND(I687&lt;R$2311,I687&gt;R$2312)))),"no","yes")</f>
        <v>no</v>
      </c>
      <c r="O688" s="146">
        <f t="shared" si="140"/>
        <v>7.4906999522330597E-3</v>
      </c>
      <c r="P688" s="146">
        <f t="shared" si="141"/>
        <v>-7.4906999522330597E-3</v>
      </c>
      <c r="Q688" s="86">
        <f t="shared" si="130"/>
        <v>8.9999999999999993E-3</v>
      </c>
      <c r="R688" s="39">
        <f>(SUM(C669:C687)+Q688*SUM(C669:C687))/(19-Q688)*(1-J$2305)</f>
        <v>3909.6462734979727</v>
      </c>
      <c r="S688" s="39">
        <f>(SUM(C669:C687)+Q688*SUM(C669:C687))/(19-Q688)*(1+J$2305)</f>
        <v>3909.6462734979727</v>
      </c>
      <c r="T688" s="17">
        <f>IF(AND(K688="no",R688&lt;E688, R688&gt;F688,J$2308="yes"),MAX(R688*(1-J$2306),F688)/D688-1,IF(AND(K688="yes",S688&gt;F688, S688&lt;E688,J$2307="yes"),1-MIN(S688*(1+J$2306),E688)/D688,0))</f>
        <v>0</v>
      </c>
      <c r="U688" s="6">
        <f t="shared" si="131"/>
        <v>0</v>
      </c>
      <c r="V688" s="66">
        <f t="shared" si="132"/>
        <v>2.3264020026827001</v>
      </c>
      <c r="W688" s="6">
        <f t="shared" si="133"/>
        <v>7.4906999522330597E-3</v>
      </c>
      <c r="X688" s="17">
        <f>V688/MAX(V$240:V688)-1</f>
        <v>0</v>
      </c>
      <c r="Y688" s="14"/>
      <c r="Z688" s="66">
        <f t="shared" si="134"/>
        <v>6.0493779120289997</v>
      </c>
      <c r="AA688" s="6">
        <f t="shared" si="135"/>
        <v>7.4906999522330597E-3</v>
      </c>
      <c r="AB688" s="17">
        <f>Z688/MAX(Z$240:Z688)-1</f>
        <v>-5.7117982098735864E-2</v>
      </c>
      <c r="AC688" s="14"/>
    </row>
    <row r="689" spans="1:29" x14ac:dyDescent="0.25">
      <c r="A689" s="18" t="s">
        <v>249</v>
      </c>
      <c r="B689" s="72">
        <v>40127</v>
      </c>
      <c r="C689" s="23">
        <v>4182.7700000000004</v>
      </c>
      <c r="D689" s="23">
        <v>4176.1899999999996</v>
      </c>
      <c r="E689" s="23">
        <v>4211.1499999999996</v>
      </c>
      <c r="F689" s="23">
        <v>4176.13</v>
      </c>
      <c r="G689" s="20">
        <f t="shared" si="144"/>
        <v>3914.2850000000008</v>
      </c>
      <c r="H689" s="20">
        <f t="shared" si="136"/>
        <v>3681.183833333333</v>
      </c>
      <c r="I689" s="112">
        <f t="shared" si="145"/>
        <v>6.8591070910779317E-2</v>
      </c>
      <c r="J689" s="38" t="str">
        <f t="shared" si="137"/>
        <v>N</v>
      </c>
      <c r="K689" s="17" t="str">
        <f>IF(OR(AND(J688="N",OR(I688&lt;R$2308,AND(I688&gt;R$2306, I688&lt;R$2305))), AND(J688="X", OR(I688&lt;R$2314, AND(I688&lt;R$2311,I688&gt;R$2312)))),"no","yes")</f>
        <v>no</v>
      </c>
      <c r="O689" s="146">
        <f t="shared" si="140"/>
        <v>1.5755988113570485E-3</v>
      </c>
      <c r="P689" s="146">
        <f t="shared" si="141"/>
        <v>-1.5755988113570485E-3</v>
      </c>
      <c r="Q689" s="86">
        <f t="shared" ref="Q689:Q752" si="148">IF(J689="N",0.009,0.018)</f>
        <v>8.9999999999999993E-3</v>
      </c>
      <c r="R689" s="39">
        <f>(SUM(C670:C688)+Q689*SUM(C670:C688))/(19-Q689)*(1-J$2305)</f>
        <v>3937.1205502606504</v>
      </c>
      <c r="S689" s="39">
        <f>(SUM(C670:C688)+Q689*SUM(C670:C688))/(19-Q689)*(1+J$2305)</f>
        <v>3937.1205502606504</v>
      </c>
      <c r="T689" s="17">
        <f>IF(AND(K689="no",R689&lt;E689, R689&gt;F689,J$2308="yes"),MAX(R689*(1-J$2306),F689)/D689-1,IF(AND(K689="yes",S689&gt;F689, S689&lt;E689,J$2307="yes"),1-MIN(S689*(1+J$2306),E689)/D689,0))</f>
        <v>0</v>
      </c>
      <c r="U689" s="6">
        <f t="shared" si="131"/>
        <v>0</v>
      </c>
      <c r="V689" s="66">
        <f t="shared" si="132"/>
        <v>2.3300674789128655</v>
      </c>
      <c r="W689" s="6">
        <f t="shared" si="133"/>
        <v>1.5755988113570485E-3</v>
      </c>
      <c r="X689" s="17">
        <f>V689/MAX(V$240:V689)-1</f>
        <v>0</v>
      </c>
      <c r="Z689" s="66">
        <f t="shared" si="134"/>
        <v>6.058909304676642</v>
      </c>
      <c r="AA689" s="6">
        <f t="shared" si="135"/>
        <v>1.5755988113570485E-3</v>
      </c>
      <c r="AB689" s="17">
        <f>Z689/MAX(Z$240:Z689)-1</f>
        <v>-5.5632378312080788E-2</v>
      </c>
    </row>
    <row r="690" spans="1:29" x14ac:dyDescent="0.25">
      <c r="A690" s="18" t="s">
        <v>249</v>
      </c>
      <c r="B690" s="72">
        <v>40128</v>
      </c>
      <c r="C690" s="23">
        <v>4199.55</v>
      </c>
      <c r="D690" s="23">
        <v>4182.7700000000004</v>
      </c>
      <c r="E690" s="23">
        <v>4209.25</v>
      </c>
      <c r="F690" s="23">
        <v>4149.29</v>
      </c>
      <c r="G690" s="20">
        <f t="shared" si="144"/>
        <v>3939.63</v>
      </c>
      <c r="H690" s="20">
        <f t="shared" si="136"/>
        <v>3685.2881666666658</v>
      </c>
      <c r="I690" s="112">
        <f t="shared" si="145"/>
        <v>6.5975738838418785E-2</v>
      </c>
      <c r="J690" s="38" t="str">
        <f t="shared" si="137"/>
        <v>N</v>
      </c>
      <c r="K690" s="17" t="str">
        <f>IF(OR(AND(J689="N",OR(I689&lt;R$2308,AND(I689&gt;R$2306, I689&lt;R$2305))), AND(J689="X", OR(I689&lt;R$2314, AND(I689&lt;R$2311,I689&gt;R$2312)))),"no","yes")</f>
        <v>no</v>
      </c>
      <c r="O690" s="146">
        <f t="shared" si="140"/>
        <v>4.0116955988493963E-3</v>
      </c>
      <c r="P690" s="146">
        <f t="shared" si="141"/>
        <v>-4.0116955988493963E-3</v>
      </c>
      <c r="Q690" s="86">
        <f t="shared" si="148"/>
        <v>8.9999999999999993E-3</v>
      </c>
      <c r="R690" s="39">
        <f>(SUM(C671:C689)+Q690*SUM(C671:C689))/(19-Q690)*(1-J$2305)</f>
        <v>3963.1608367121275</v>
      </c>
      <c r="S690" s="39">
        <f>(SUM(C671:C689)+Q690*SUM(C671:C689))/(19-Q690)*(1+J$2305)</f>
        <v>3963.1608367121275</v>
      </c>
      <c r="T690" s="17">
        <f>IF(AND(K690="no",R690&lt;E690, R690&gt;F690,J$2308="yes"),MAX(R690*(1-J$2306),F690)/D690-1,IF(AND(K690="yes",S690&gt;F690, S690&lt;E690,J$2307="yes"),1-MIN(S690*(1+J$2306),E690)/D690,0))</f>
        <v>0</v>
      </c>
      <c r="U690" s="6">
        <f t="shared" ref="U690:U753" si="149">IF(T690=0,0,IF(K690="yes",T690-P690,T690-O690))</f>
        <v>0</v>
      </c>
      <c r="V690" s="66">
        <f t="shared" ref="V690:V753" si="150">IF(K690="yes",V689, IF(T690&lt;&gt;0, V689*(1+T690),V689*(1+O690)))</f>
        <v>2.3394150003630423</v>
      </c>
      <c r="W690" s="6">
        <f t="shared" ref="W690:W753" si="151">V690/V689-1</f>
        <v>4.0116955988493963E-3</v>
      </c>
      <c r="X690" s="17">
        <f>V690/MAX(V$240:V690)-1</f>
        <v>0</v>
      </c>
      <c r="Z690" s="66">
        <f t="shared" ref="Z690:Z753" si="152">IF(T690&lt;&gt;0,Z689*(1+T690),IF(K690="no",Z689*(1+O690),Z689*(1+P690)))</f>
        <v>6.0832158044680407</v>
      </c>
      <c r="AA690" s="6">
        <f t="shared" ref="AA690:AA753" si="153">Z690/Z689-1</f>
        <v>4.0116955988493963E-3</v>
      </c>
      <c r="AB690" s="17">
        <f>Z690/MAX(Z$240:Z690)-1</f>
        <v>-5.1843862880459501E-2</v>
      </c>
    </row>
    <row r="691" spans="1:29" x14ac:dyDescent="0.25">
      <c r="A691" s="18" t="s">
        <v>249</v>
      </c>
      <c r="B691" s="72">
        <v>40129</v>
      </c>
      <c r="C691" s="23">
        <v>4213.25</v>
      </c>
      <c r="D691" s="23">
        <v>4199.55</v>
      </c>
      <c r="E691" s="23">
        <v>4251.6099999999997</v>
      </c>
      <c r="F691" s="23">
        <v>4197.7</v>
      </c>
      <c r="G691" s="20">
        <f t="shared" si="144"/>
        <v>3965.0725000000007</v>
      </c>
      <c r="H691" s="20">
        <f t="shared" si="136"/>
        <v>3692.6733333333327</v>
      </c>
      <c r="I691" s="112">
        <f t="shared" si="145"/>
        <v>6.2590911011084716E-2</v>
      </c>
      <c r="J691" s="38" t="str">
        <f t="shared" si="137"/>
        <v>N</v>
      </c>
      <c r="K691" s="17" t="str">
        <f>IF(OR(AND(J690="N",OR(I690&lt;R$2308,AND(I690&gt;R$2306, I690&lt;R$2305))), AND(J690="X", OR(I690&lt;R$2314, AND(I690&lt;R$2311,I690&gt;R$2312)))),"no","yes")</f>
        <v>no</v>
      </c>
      <c r="O691" s="146">
        <f t="shared" si="140"/>
        <v>3.2622542891500572E-3</v>
      </c>
      <c r="P691" s="146">
        <f t="shared" si="141"/>
        <v>-3.2622542891500572E-3</v>
      </c>
      <c r="Q691" s="86">
        <f t="shared" si="148"/>
        <v>8.9999999999999993E-3</v>
      </c>
      <c r="R691" s="39">
        <f>(SUM(C672:C690)+Q691*SUM(C672:C690))/(19-Q691)*(1-J$2305)</f>
        <v>3989.4683692275294</v>
      </c>
      <c r="S691" s="39">
        <f>(SUM(C672:C690)+Q691*SUM(C672:C690))/(19-Q691)*(1+J$2305)</f>
        <v>3989.4683692275294</v>
      </c>
      <c r="T691" s="17">
        <f>IF(AND(K691="no",R691&lt;E691, R691&gt;F691,J$2308="yes"),MAX(R691*(1-J$2306),F691)/D691-1,IF(AND(K691="yes",S691&gt;F691, S691&lt;E691,J$2307="yes"),1-MIN(S691*(1+J$2306),E691)/D691,0))</f>
        <v>0</v>
      </c>
      <c r="U691" s="6">
        <f t="shared" si="149"/>
        <v>0</v>
      </c>
      <c r="V691" s="66">
        <f t="shared" si="150"/>
        <v>2.3470467669820785</v>
      </c>
      <c r="W691" s="6">
        <f t="shared" si="151"/>
        <v>3.2622542891500572E-3</v>
      </c>
      <c r="X691" s="17">
        <f>V691/MAX(V$240:V691)-1</f>
        <v>0</v>
      </c>
      <c r="Z691" s="66">
        <f t="shared" si="152"/>
        <v>6.1030608013179917</v>
      </c>
      <c r="AA691" s="6">
        <f t="shared" si="153"/>
        <v>3.2622542891500572E-3</v>
      </c>
      <c r="AB691" s="17">
        <f>Z691/MAX(Z$240:Z691)-1</f>
        <v>-4.8750736455357324E-2</v>
      </c>
    </row>
    <row r="692" spans="1:29" x14ac:dyDescent="0.25">
      <c r="A692" s="18" t="s">
        <v>249</v>
      </c>
      <c r="B692" s="72">
        <v>40130</v>
      </c>
      <c r="C692" s="23">
        <v>4267.01</v>
      </c>
      <c r="D692" s="23">
        <v>4213.25</v>
      </c>
      <c r="E692" s="23">
        <v>4267.01</v>
      </c>
      <c r="F692" s="23">
        <v>4166.1400000000003</v>
      </c>
      <c r="G692" s="20">
        <f t="shared" si="144"/>
        <v>3992.578</v>
      </c>
      <c r="H692" s="20">
        <f t="shared" si="136"/>
        <v>3700.8211666666666</v>
      </c>
      <c r="I692" s="112">
        <f t="shared" si="145"/>
        <v>6.8735538792229045E-2</v>
      </c>
      <c r="J692" s="38" t="str">
        <f t="shared" si="137"/>
        <v>N</v>
      </c>
      <c r="K692" s="17" t="str">
        <f>IF(OR(AND(J691="N",OR(I691&lt;R$2308,AND(I691&gt;R$2306, I691&lt;R$2305))), AND(J691="X", OR(I691&lt;R$2314, AND(I691&lt;R$2311,I691&gt;R$2312)))),"no","yes")</f>
        <v>no</v>
      </c>
      <c r="O692" s="146">
        <f t="shared" si="140"/>
        <v>1.2759746039280984E-2</v>
      </c>
      <c r="P692" s="146">
        <f t="shared" si="141"/>
        <v>-1.2759746039280984E-2</v>
      </c>
      <c r="Q692" s="86">
        <f t="shared" si="148"/>
        <v>8.9999999999999993E-3</v>
      </c>
      <c r="R692" s="39">
        <f>(SUM(C673:C691)+Q692*SUM(C673:C691))/(19-Q692)*(1-J$2305)</f>
        <v>4015.8396582591754</v>
      </c>
      <c r="S692" s="39">
        <f>(SUM(C673:C691)+Q692*SUM(C673:C691))/(19-Q692)*(1+J$2305)</f>
        <v>4015.8396582591754</v>
      </c>
      <c r="T692" s="17">
        <f>IF(AND(K692="no",R692&lt;E692, R692&gt;F692,J$2308="yes"),MAX(R692*(1-J$2306),F692)/D692-1,IF(AND(K692="yes",S692&gt;F692, S692&lt;E692,J$2307="yes"),1-MIN(S692*(1+J$2306),E692)/D692,0))</f>
        <v>0</v>
      </c>
      <c r="U692" s="6">
        <f t="shared" si="149"/>
        <v>0</v>
      </c>
      <c r="V692" s="66">
        <f t="shared" si="150"/>
        <v>2.3769944876710851</v>
      </c>
      <c r="W692" s="6">
        <f t="shared" si="151"/>
        <v>1.2759746039280984E-2</v>
      </c>
      <c r="X692" s="17">
        <f>V692/MAX(V$240:V692)-1</f>
        <v>0</v>
      </c>
      <c r="Z692" s="66">
        <f t="shared" si="152"/>
        <v>6.1809343072051002</v>
      </c>
      <c r="AA692" s="6">
        <f t="shared" si="153"/>
        <v>1.2759746039280984E-2</v>
      </c>
      <c r="AB692" s="17">
        <f>Z692/MAX(Z$240:Z692)-1</f>
        <v>-3.6613037432474571E-2</v>
      </c>
    </row>
    <row r="693" spans="1:29" x14ac:dyDescent="0.25">
      <c r="A693" s="18" t="s">
        <v>249</v>
      </c>
      <c r="B693" s="72">
        <v>40133</v>
      </c>
      <c r="C693" s="23">
        <v>4364.97</v>
      </c>
      <c r="D693" s="23">
        <v>4267.01</v>
      </c>
      <c r="E693" s="23">
        <v>4366.8500000000004</v>
      </c>
      <c r="F693" s="23">
        <v>4295.72</v>
      </c>
      <c r="G693" s="20">
        <f t="shared" si="144"/>
        <v>4020.4175000000005</v>
      </c>
      <c r="H693" s="20">
        <f t="shared" si="136"/>
        <v>3713.4090000000001</v>
      </c>
      <c r="I693" s="112">
        <f t="shared" si="145"/>
        <v>8.5700676608834625E-2</v>
      </c>
      <c r="J693" s="38" t="str">
        <f t="shared" si="137"/>
        <v>N</v>
      </c>
      <c r="K693" s="17" t="str">
        <f>IF(OR(AND(J692="N",OR(I692&lt;R$2308,AND(I692&gt;R$2306, I692&lt;R$2305))), AND(J692="X", OR(I692&lt;R$2314, AND(I692&lt;R$2311,I692&gt;R$2312)))),"no","yes")</f>
        <v>no</v>
      </c>
      <c r="O693" s="146">
        <f t="shared" si="140"/>
        <v>2.2957527636447983E-2</v>
      </c>
      <c r="P693" s="146">
        <f t="shared" si="141"/>
        <v>-2.2957527636447983E-2</v>
      </c>
      <c r="Q693" s="86">
        <f t="shared" si="148"/>
        <v>8.9999999999999993E-3</v>
      </c>
      <c r="R693" s="39">
        <f>(SUM(C674:C692)+Q693*SUM(C674:C692))/(19-Q693)*(1-J$2305)</f>
        <v>4040.2174935495764</v>
      </c>
      <c r="S693" s="39">
        <f>(SUM(C674:C692)+Q693*SUM(C674:C692))/(19-Q693)*(1+J$2305)</f>
        <v>4040.2174935495764</v>
      </c>
      <c r="T693" s="17">
        <f>IF(AND(K693="no",R693&lt;E693, R693&gt;F693,J$2308="yes"),MAX(R693*(1-J$2306),F693)/D693-1,IF(AND(K693="yes",S693&gt;F693, S693&lt;E693,J$2307="yes"),1-MIN(S693*(1+J$2306),E693)/D693,0))</f>
        <v>0</v>
      </c>
      <c r="U693" s="6">
        <f t="shared" si="149"/>
        <v>0</v>
      </c>
      <c r="V693" s="66">
        <f t="shared" si="150"/>
        <v>2.4315644043134785</v>
      </c>
      <c r="W693" s="6">
        <f t="shared" si="151"/>
        <v>2.2957527636447983E-2</v>
      </c>
      <c r="X693" s="17">
        <f>V693/MAX(V$240:V693)-1</f>
        <v>0</v>
      </c>
      <c r="Z693" s="66">
        <f t="shared" si="152"/>
        <v>6.3228332773818305</v>
      </c>
      <c r="AA693" s="6">
        <f t="shared" si="153"/>
        <v>2.2957527636447983E-2</v>
      </c>
      <c r="AB693" s="17">
        <f>Z693/MAX(Z$240:Z693)-1</f>
        <v>-1.449605461473702E-2</v>
      </c>
    </row>
    <row r="694" spans="1:29" x14ac:dyDescent="0.25">
      <c r="A694" s="18" t="s">
        <v>249</v>
      </c>
      <c r="B694" s="72">
        <v>40134</v>
      </c>
      <c r="C694" s="23">
        <v>4387.55</v>
      </c>
      <c r="D694" s="23">
        <v>4364.97</v>
      </c>
      <c r="E694" s="23">
        <v>4400.3900000000003</v>
      </c>
      <c r="F694" s="23">
        <v>4341.78</v>
      </c>
      <c r="G694" s="20">
        <f t="shared" si="144"/>
        <v>4046.5035000000003</v>
      </c>
      <c r="H694" s="20">
        <f t="shared" si="136"/>
        <v>3730.5664999999999</v>
      </c>
      <c r="I694" s="112">
        <f t="shared" si="145"/>
        <v>8.4281775611957377E-2</v>
      </c>
      <c r="J694" s="38" t="str">
        <f t="shared" si="137"/>
        <v>N</v>
      </c>
      <c r="K694" s="17" t="str">
        <f>IF(OR(AND(J693="N",OR(I693&lt;R$2308,AND(I693&gt;R$2306, I693&lt;R$2305))), AND(J693="X", OR(I693&lt;R$2314, AND(I693&lt;R$2311,I693&gt;R$2312)))),"no","yes")</f>
        <v>no</v>
      </c>
      <c r="O694" s="146">
        <f t="shared" si="140"/>
        <v>5.1730023344949139E-3</v>
      </c>
      <c r="P694" s="146">
        <f t="shared" si="141"/>
        <v>-5.1730023344949139E-3</v>
      </c>
      <c r="Q694" s="86">
        <f t="shared" si="148"/>
        <v>8.9999999999999993E-3</v>
      </c>
      <c r="R694" s="39">
        <f>(SUM(C675:C693)+Q694*SUM(C675:C693))/(19-Q694)*(1-J$2305)</f>
        <v>4066.7370164814911</v>
      </c>
      <c r="S694" s="39">
        <f>(SUM(C675:C693)+Q694*SUM(C675:C693))/(19-Q694)*(1+J$2305)</f>
        <v>4066.7370164814911</v>
      </c>
      <c r="T694" s="17">
        <f>IF(AND(K694="no",R694&lt;E694, R694&gt;F694,J$2308="yes"),MAX(R694*(1-J$2306),F694)/D694-1,IF(AND(K694="yes",S694&gt;F694, S694&lt;E694,J$2307="yes"),1-MIN(S694*(1+J$2306),E694)/D694,0))</f>
        <v>0</v>
      </c>
      <c r="U694" s="6">
        <f t="shared" si="149"/>
        <v>0</v>
      </c>
      <c r="V694" s="66">
        <f t="shared" si="150"/>
        <v>2.444142892653467</v>
      </c>
      <c r="W694" s="6">
        <f t="shared" si="151"/>
        <v>5.1730023344949139E-3</v>
      </c>
      <c r="X694" s="17">
        <f>V694/MAX(V$240:V694)-1</f>
        <v>0</v>
      </c>
      <c r="Z694" s="66">
        <f t="shared" si="152"/>
        <v>6.355541308686349</v>
      </c>
      <c r="AA694" s="6">
        <f t="shared" si="153"/>
        <v>5.1730023344949139E-3</v>
      </c>
      <c r="AB694" s="17">
        <f>Z694/MAX(Z$240:Z694)-1</f>
        <v>-9.3980404046050126E-3</v>
      </c>
    </row>
    <row r="695" spans="1:29" x14ac:dyDescent="0.25">
      <c r="A695" s="18" t="s">
        <v>249</v>
      </c>
      <c r="B695" s="72">
        <v>40135</v>
      </c>
      <c r="C695" s="23">
        <v>4406.78</v>
      </c>
      <c r="D695" s="23">
        <v>4387.55</v>
      </c>
      <c r="E695" s="23">
        <v>4413.62</v>
      </c>
      <c r="F695" s="23">
        <v>4363.88</v>
      </c>
      <c r="G695" s="20">
        <f t="shared" si="144"/>
        <v>4074.8450000000003</v>
      </c>
      <c r="H695" s="20">
        <f t="shared" si="136"/>
        <v>3746.9333333333329</v>
      </c>
      <c r="I695" s="112">
        <f t="shared" si="145"/>
        <v>8.1459540178828727E-2</v>
      </c>
      <c r="J695" s="38" t="str">
        <f t="shared" si="137"/>
        <v>N</v>
      </c>
      <c r="K695" s="17" t="str">
        <f>IF(OR(AND(J694="N",OR(I694&lt;R$2308,AND(I694&gt;R$2306, I694&lt;R$2305))), AND(J694="X", OR(I694&lt;R$2314, AND(I694&lt;R$2311,I694&gt;R$2312)))),"no","yes")</f>
        <v>no</v>
      </c>
      <c r="O695" s="146">
        <f t="shared" si="140"/>
        <v>4.3828560358285529E-3</v>
      </c>
      <c r="P695" s="146">
        <f t="shared" si="141"/>
        <v>-4.3828560358285529E-3</v>
      </c>
      <c r="Q695" s="86">
        <f t="shared" si="148"/>
        <v>8.9999999999999993E-3</v>
      </c>
      <c r="R695" s="39">
        <f>(SUM(C676:C694)+Q695*SUM(C676:C694))/(19-Q695)*(1-J$2305)</f>
        <v>4095.8312400610821</v>
      </c>
      <c r="S695" s="39">
        <f>(SUM(C676:C694)+Q695*SUM(C676:C694))/(19-Q695)*(1+J$2305)</f>
        <v>4095.8312400610821</v>
      </c>
      <c r="T695" s="17">
        <f>IF(AND(K695="no",R695&lt;E695, R695&gt;F695,J$2308="yes"),MAX(R695*(1-J$2306),F695)/D695-1,IF(AND(K695="yes",S695&gt;F695, S695&lt;E695,J$2307="yes"),1-MIN(S695*(1+J$2306),E695)/D695,0))</f>
        <v>0</v>
      </c>
      <c r="U695" s="6">
        <f t="shared" si="149"/>
        <v>0</v>
      </c>
      <c r="V695" s="66">
        <f t="shared" si="150"/>
        <v>2.4548552190829604</v>
      </c>
      <c r="W695" s="6">
        <f t="shared" si="151"/>
        <v>4.3828560358285529E-3</v>
      </c>
      <c r="X695" s="17">
        <f>V695/MAX(V$240:V695)-1</f>
        <v>0</v>
      </c>
      <c r="Z695" s="66">
        <f t="shared" si="152"/>
        <v>6.3833967312720823</v>
      </c>
      <c r="AA695" s="6">
        <f t="shared" si="153"/>
        <v>4.3828560358285529E-3</v>
      </c>
      <c r="AB695" s="17">
        <f>Z695/MAX(Z$240:Z695)-1</f>
        <v>-5.0563746268889043E-3</v>
      </c>
    </row>
    <row r="696" spans="1:29" x14ac:dyDescent="0.25">
      <c r="A696" s="18" t="s">
        <v>249</v>
      </c>
      <c r="B696" s="72">
        <v>40136</v>
      </c>
      <c r="C696" s="23">
        <v>4476.1400000000003</v>
      </c>
      <c r="D696" s="23">
        <v>4406.78</v>
      </c>
      <c r="E696" s="23">
        <v>4476.1400000000003</v>
      </c>
      <c r="F696" s="23">
        <v>4400.75</v>
      </c>
      <c r="G696" s="20">
        <f t="shared" si="144"/>
        <v>4105.8635000000004</v>
      </c>
      <c r="H696" s="20">
        <f t="shared" si="136"/>
        <v>3767.4101666666666</v>
      </c>
      <c r="I696" s="112">
        <f t="shared" si="145"/>
        <v>9.018236967692661E-2</v>
      </c>
      <c r="J696" s="38" t="str">
        <f t="shared" si="137"/>
        <v>N</v>
      </c>
      <c r="K696" s="17" t="str">
        <f>IF(OR(AND(J695="N",OR(I695&lt;R$2308,AND(I695&gt;R$2306, I695&lt;R$2305))), AND(J695="X", OR(I695&lt;R$2314, AND(I695&lt;R$2311,I695&gt;R$2312)))),"no","yes")</f>
        <v>no</v>
      </c>
      <c r="O696" s="146">
        <f t="shared" si="140"/>
        <v>1.5739383404662854E-2</v>
      </c>
      <c r="P696" s="146">
        <f t="shared" si="141"/>
        <v>-1.5739383404662854E-2</v>
      </c>
      <c r="Q696" s="86">
        <f t="shared" si="148"/>
        <v>8.9999999999999993E-3</v>
      </c>
      <c r="R696" s="39">
        <f>(SUM(C677:C695)+Q696*SUM(C677:C695))/(19-Q696)*(1-J$2305)</f>
        <v>4125.1066384076676</v>
      </c>
      <c r="S696" s="39">
        <f>(SUM(C677:C695)+Q696*SUM(C677:C695))/(19-Q696)*(1+J$2305)</f>
        <v>4125.1066384076676</v>
      </c>
      <c r="T696" s="17">
        <f>IF(AND(K696="no",R696&lt;E696, R696&gt;F696,J$2308="yes"),MAX(R696*(1-J$2306),F696)/D696-1,IF(AND(K696="yes",S696&gt;F696, S696&lt;E696,J$2307="yes"),1-MIN(S696*(1+J$2306),E696)/D696,0))</f>
        <v>0</v>
      </c>
      <c r="U696" s="6">
        <f t="shared" si="149"/>
        <v>0</v>
      </c>
      <c r="V696" s="66">
        <f t="shared" si="150"/>
        <v>2.493493126579045</v>
      </c>
      <c r="W696" s="6">
        <f t="shared" si="151"/>
        <v>1.5739383404662854E-2</v>
      </c>
      <c r="X696" s="17">
        <f>V696/MAX(V$240:V696)-1</f>
        <v>0</v>
      </c>
      <c r="Z696" s="66">
        <f t="shared" si="152"/>
        <v>6.4838674598496455</v>
      </c>
      <c r="AA696" s="6">
        <f t="shared" si="153"/>
        <v>1.5739383404662854E-2</v>
      </c>
      <c r="AB696" s="17">
        <f>Z696/MAX(Z$240:Z696)-1</f>
        <v>0</v>
      </c>
    </row>
    <row r="697" spans="1:29" x14ac:dyDescent="0.25">
      <c r="A697" s="18" t="s">
        <v>249</v>
      </c>
      <c r="B697" s="72">
        <v>40137</v>
      </c>
      <c r="C697" s="23">
        <v>4508.29</v>
      </c>
      <c r="D697" s="23">
        <v>4476.1400000000003</v>
      </c>
      <c r="E697" s="23">
        <v>4541.2700000000004</v>
      </c>
      <c r="F697" s="23">
        <v>4443.13</v>
      </c>
      <c r="G697" s="20">
        <f t="shared" si="144"/>
        <v>4135.8559999999998</v>
      </c>
      <c r="H697" s="20">
        <f t="shared" si="136"/>
        <v>3786.3091666666669</v>
      </c>
      <c r="I697" s="112">
        <f t="shared" si="145"/>
        <v>9.0050040426939537E-2</v>
      </c>
      <c r="J697" s="38" t="str">
        <f t="shared" si="137"/>
        <v>N</v>
      </c>
      <c r="K697" s="17" t="str">
        <f>IF(OR(AND(J696="N",OR(I696&lt;R$2308,AND(I696&gt;R$2306, I696&lt;R$2305))), AND(J696="X", OR(I696&lt;R$2314, AND(I696&lt;R$2311,I696&gt;R$2312)))),"no","yes")</f>
        <v>no</v>
      </c>
      <c r="O697" s="146">
        <f t="shared" si="140"/>
        <v>7.1825278029731265E-3</v>
      </c>
      <c r="P697" s="146">
        <f t="shared" si="141"/>
        <v>-7.1825278029731265E-3</v>
      </c>
      <c r="Q697" s="86">
        <f t="shared" si="148"/>
        <v>8.9999999999999993E-3</v>
      </c>
      <c r="R697" s="39">
        <f>(SUM(C678:C696)+Q697*SUM(C678:C696))/(19-Q697)*(1-J$2305)</f>
        <v>4155.268783634353</v>
      </c>
      <c r="S697" s="39">
        <f>(SUM(C678:C696)+Q697*SUM(C678:C696))/(19-Q697)*(1+J$2305)</f>
        <v>4155.268783634353</v>
      </c>
      <c r="T697" s="17">
        <f>IF(AND(K697="no",R697&lt;E697, R697&gt;F697,J$2308="yes"),MAX(R697*(1-J$2306),F697)/D697-1,IF(AND(K697="yes",S697&gt;F697, S697&lt;E697,J$2307="yes"),1-MIN(S697*(1+J$2306),E697)/D697,0))</f>
        <v>0</v>
      </c>
      <c r="U697" s="6">
        <f t="shared" si="149"/>
        <v>0</v>
      </c>
      <c r="V697" s="66">
        <f t="shared" si="150"/>
        <v>2.5114027102872214</v>
      </c>
      <c r="W697" s="6">
        <f t="shared" si="151"/>
        <v>7.1825278029731265E-3</v>
      </c>
      <c r="X697" s="17">
        <f>V697/MAX(V$240:V697)-1</f>
        <v>0</v>
      </c>
      <c r="Z697" s="66">
        <f t="shared" si="152"/>
        <v>6.5304380181508082</v>
      </c>
      <c r="AA697" s="6">
        <f t="shared" si="153"/>
        <v>7.1825278029731265E-3</v>
      </c>
      <c r="AB697" s="17">
        <f>Z697/MAX(Z$240:Z697)-1</f>
        <v>0</v>
      </c>
    </row>
    <row r="698" spans="1:29" x14ac:dyDescent="0.25">
      <c r="A698" s="18" t="s">
        <v>249</v>
      </c>
      <c r="B698" s="72">
        <v>40140</v>
      </c>
      <c r="C698" s="23">
        <v>4591.34</v>
      </c>
      <c r="D698" s="23">
        <v>4508.29</v>
      </c>
      <c r="E698" s="23">
        <v>4592.01</v>
      </c>
      <c r="F698" s="23">
        <v>4513.5600000000004</v>
      </c>
      <c r="G698" s="20">
        <f t="shared" si="144"/>
        <v>4169.8405000000002</v>
      </c>
      <c r="H698" s="20">
        <f t="shared" si="136"/>
        <v>3805.0308333333332</v>
      </c>
      <c r="I698" s="112">
        <f t="shared" si="145"/>
        <v>0.1010828831462498</v>
      </c>
      <c r="J698" s="38" t="str">
        <f t="shared" si="137"/>
        <v>N</v>
      </c>
      <c r="K698" s="17" t="str">
        <f>IF(OR(AND(J697="N",OR(I697&lt;R$2308,AND(I697&gt;R$2306, I697&lt;R$2305))), AND(J697="X", OR(I697&lt;R$2314, AND(I697&lt;R$2311,I697&gt;R$2312)))),"no","yes")</f>
        <v>no</v>
      </c>
      <c r="O698" s="146">
        <f t="shared" si="140"/>
        <v>1.8421618839959297E-2</v>
      </c>
      <c r="P698" s="146">
        <f t="shared" si="141"/>
        <v>-1.8421618839959297E-2</v>
      </c>
      <c r="Q698" s="86">
        <f t="shared" si="148"/>
        <v>8.9999999999999993E-3</v>
      </c>
      <c r="R698" s="39">
        <f>(SUM(C679:C697)+Q698*SUM(C679:C697))/(19-Q698)*(1-J$2305)</f>
        <v>4186.9685235111374</v>
      </c>
      <c r="S698" s="39">
        <f>(SUM(C679:C697)+Q698*SUM(C679:C697))/(19-Q698)*(1+J$2305)</f>
        <v>4186.9685235111374</v>
      </c>
      <c r="T698" s="17">
        <f>IF(AND(K698="no",R698&lt;E698, R698&gt;F698,J$2308="yes"),MAX(R698*(1-J$2306),F698)/D698-1,IF(AND(K698="yes",S698&gt;F698, S698&lt;E698,J$2307="yes"),1-MIN(S698*(1+J$2306),E698)/D698,0))</f>
        <v>0</v>
      </c>
      <c r="U698" s="6">
        <f t="shared" si="149"/>
        <v>0</v>
      </c>
      <c r="V698" s="66">
        <f t="shared" si="150"/>
        <v>2.5576668137697731</v>
      </c>
      <c r="W698" s="6">
        <f t="shared" si="151"/>
        <v>1.8421618839959297E-2</v>
      </c>
      <c r="X698" s="17">
        <f>V698/MAX(V$240:V698)-1</f>
        <v>0</v>
      </c>
      <c r="Z698" s="66">
        <f t="shared" si="152"/>
        <v>6.6507392581791613</v>
      </c>
      <c r="AA698" s="6">
        <f t="shared" si="153"/>
        <v>1.8421618839959297E-2</v>
      </c>
      <c r="AB698" s="17">
        <f>Z698/MAX(Z$240:Z698)-1</f>
        <v>0</v>
      </c>
    </row>
    <row r="699" spans="1:29" x14ac:dyDescent="0.25">
      <c r="A699" s="18" t="s">
        <v>249</v>
      </c>
      <c r="B699" s="72">
        <v>40141</v>
      </c>
      <c r="C699" s="23">
        <v>4347.66</v>
      </c>
      <c r="D699" s="23">
        <v>4591.34</v>
      </c>
      <c r="E699" s="23">
        <v>4611.8900000000003</v>
      </c>
      <c r="F699" s="23">
        <v>4328.4399999999996</v>
      </c>
      <c r="G699" s="20">
        <f t="shared" si="144"/>
        <v>4196.8245000000006</v>
      </c>
      <c r="H699" s="20">
        <f t="shared" si="136"/>
        <v>3818.4618333333337</v>
      </c>
      <c r="I699" s="112">
        <f t="shared" si="145"/>
        <v>3.5940387786050909E-2</v>
      </c>
      <c r="J699" s="38" t="str">
        <f t="shared" si="137"/>
        <v>N</v>
      </c>
      <c r="K699" s="17" t="str">
        <f>IF(OR(AND(J698="N",OR(I698&lt;R$2308,AND(I698&gt;R$2306, I698&lt;R$2305))), AND(J698="X", OR(I698&lt;R$2314, AND(I698&lt;R$2311,I698&gt;R$2312)))),"no","yes")</f>
        <v>no</v>
      </c>
      <c r="O699" s="146">
        <f t="shared" si="140"/>
        <v>-5.3073830297908686E-2</v>
      </c>
      <c r="P699" s="146">
        <f t="shared" si="141"/>
        <v>5.3073830297908686E-2</v>
      </c>
      <c r="Q699" s="86">
        <f t="shared" si="148"/>
        <v>8.9999999999999993E-3</v>
      </c>
      <c r="R699" s="39">
        <f>(SUM(C680:C698)+Q699*SUM(C680:C698))/(19-Q699)*(1-J$2305)</f>
        <v>4228.588777315571</v>
      </c>
      <c r="S699" s="39">
        <f>(SUM(C680:C698)+Q699*SUM(C680:C698))/(19-Q699)*(1+J$2305)</f>
        <v>4228.588777315571</v>
      </c>
      <c r="T699" s="17">
        <f>IF(AND(K699="no",R699&lt;E699, R699&gt;F699,J$2308="yes"),MAX(R699*(1-J$2306),F699)/D699-1,IF(AND(K699="yes",S699&gt;F699, S699&lt;E699,J$2307="yes"),1-MIN(S699*(1+J$2306),E699)/D699,0))</f>
        <v>0</v>
      </c>
      <c r="U699" s="6">
        <f t="shared" si="149"/>
        <v>0</v>
      </c>
      <c r="V699" s="66">
        <f t="shared" si="150"/>
        <v>2.4219216393371634</v>
      </c>
      <c r="W699" s="6">
        <f t="shared" si="151"/>
        <v>-5.3073830297908686E-2</v>
      </c>
      <c r="X699" s="17">
        <f>V699/MAX(V$240:V699)-1</f>
        <v>-5.3073830297908686E-2</v>
      </c>
      <c r="Z699" s="66">
        <f t="shared" si="152"/>
        <v>6.2977590514349213</v>
      </c>
      <c r="AA699" s="6">
        <f t="shared" si="153"/>
        <v>-5.3073830297908686E-2</v>
      </c>
      <c r="AB699" s="17">
        <f>Z699/MAX(Z$240:Z699)-1</f>
        <v>-5.3073830297908686E-2</v>
      </c>
    </row>
    <row r="700" spans="1:29" x14ac:dyDescent="0.25">
      <c r="A700" s="18" t="s">
        <v>249</v>
      </c>
      <c r="B700" s="72">
        <v>40142</v>
      </c>
      <c r="C700" s="23">
        <v>4512.08</v>
      </c>
      <c r="D700" s="23">
        <v>4347.66</v>
      </c>
      <c r="E700" s="23">
        <v>4512.68</v>
      </c>
      <c r="F700" s="23">
        <v>4317.8500000000004</v>
      </c>
      <c r="G700" s="20">
        <f t="shared" si="144"/>
        <v>4230.1075000000001</v>
      </c>
      <c r="H700" s="20">
        <f t="shared" si="136"/>
        <v>3835.5645</v>
      </c>
      <c r="I700" s="112">
        <f t="shared" si="145"/>
        <v>6.6658471445465661E-2</v>
      </c>
      <c r="J700" s="38" t="str">
        <f t="shared" si="137"/>
        <v>N</v>
      </c>
      <c r="K700" s="17" t="str">
        <f>IF(OR(AND(J699="N",OR(I699&lt;R$2308,AND(I699&gt;R$2306, I699&lt;R$2305))), AND(J699="X", OR(I699&lt;R$2314, AND(I699&lt;R$2311,I699&gt;R$2312)))),"no","yes")</f>
        <v>no</v>
      </c>
      <c r="O700" s="146">
        <f t="shared" si="140"/>
        <v>3.7818044649305715E-2</v>
      </c>
      <c r="P700" s="146">
        <f t="shared" si="141"/>
        <v>-3.7818044649305715E-2</v>
      </c>
      <c r="Q700" s="86">
        <f t="shared" si="148"/>
        <v>8.9999999999999993E-3</v>
      </c>
      <c r="R700" s="39">
        <f>(SUM(C681:C699)+Q700*SUM(C681:C699))/(19-Q700)*(1-J$2305)</f>
        <v>4255.2198741509146</v>
      </c>
      <c r="S700" s="39">
        <f>(SUM(C681:C699)+Q700*SUM(C681:C699))/(19-Q700)*(1+J$2305)</f>
        <v>4255.2198741509146</v>
      </c>
      <c r="T700" s="17">
        <f>IF(AND(K700="no",R700&lt;E700, R700&gt;F700,J$2308="yes"),MAX(R700*(1-J$2306),F700)/D700-1,IF(AND(K700="yes",S700&gt;F700, S700&lt;E700,J$2307="yes"),1-MIN(S700*(1+J$2306),E700)/D700,0))</f>
        <v>0</v>
      </c>
      <c r="U700" s="6">
        <f t="shared" si="149"/>
        <v>0</v>
      </c>
      <c r="V700" s="66">
        <f t="shared" si="150"/>
        <v>2.5135139800307358</v>
      </c>
      <c r="W700" s="6">
        <f t="shared" si="151"/>
        <v>3.7818044649305715E-2</v>
      </c>
      <c r="X700" s="17">
        <f>V700/MAX(V$240:V700)-1</f>
        <v>-1.7262934132519003E-2</v>
      </c>
      <c r="Y700" s="6">
        <f t="shared" ref="Y700" si="154">V700/V680-1</f>
        <v>0.11240027469267666</v>
      </c>
      <c r="Z700" s="66">
        <f t="shared" si="152"/>
        <v>6.5359279844326563</v>
      </c>
      <c r="AA700" s="6">
        <f t="shared" si="153"/>
        <v>3.7818044649305715E-2</v>
      </c>
      <c r="AB700" s="17">
        <f>Z700/MAX(Z$240:Z700)-1</f>
        <v>-1.7262934132519003E-2</v>
      </c>
      <c r="AC700" s="6">
        <f t="shared" ref="AC700" si="155">Z700/Z680-1</f>
        <v>0.11240027469267666</v>
      </c>
    </row>
    <row r="701" spans="1:29" x14ac:dyDescent="0.25">
      <c r="A701" s="18" t="s">
        <v>249</v>
      </c>
      <c r="B701" s="72">
        <v>40143</v>
      </c>
      <c r="C701" s="23">
        <v>4328.41</v>
      </c>
      <c r="D701" s="23">
        <v>4512.08</v>
      </c>
      <c r="E701" s="23">
        <v>4541.9399999999996</v>
      </c>
      <c r="F701" s="23">
        <v>4304.1499999999996</v>
      </c>
      <c r="G701" s="20">
        <f t="shared" si="144"/>
        <v>4257.6530000000002</v>
      </c>
      <c r="H701" s="20">
        <f t="shared" ref="H701:H764" si="156">AVERAGE(C642:C701)</f>
        <v>3847.7860000000005</v>
      </c>
      <c r="I701" s="112">
        <f t="shared" si="145"/>
        <v>1.6618780346824735E-2</v>
      </c>
      <c r="J701" s="38" t="str">
        <f t="shared" ref="J701:J764" si="157">IF(G701&gt;H701,"N","X")</f>
        <v>N</v>
      </c>
      <c r="K701" s="17" t="str">
        <f>IF(OR(AND(J700="N",OR(I700&lt;R$2308,AND(I700&gt;R$2306, I700&lt;R$2305))), AND(J700="X", OR(I700&lt;R$2314, AND(I700&lt;R$2311,I700&gt;R$2312)))),"no","yes")</f>
        <v>no</v>
      </c>
      <c r="O701" s="146">
        <f t="shared" si="140"/>
        <v>-4.0706281803514099E-2</v>
      </c>
      <c r="P701" s="146">
        <f t="shared" si="141"/>
        <v>4.0706281803514099E-2</v>
      </c>
      <c r="Q701" s="86">
        <f t="shared" si="148"/>
        <v>8.9999999999999993E-3</v>
      </c>
      <c r="R701" s="39">
        <f>(SUM(C682:C700)+Q701*SUM(C682:C700))/(19-Q701)*(1-J$2305)</f>
        <v>4294.2484255700074</v>
      </c>
      <c r="S701" s="39">
        <f>(SUM(C682:C700)+Q701*SUM(C682:C700))/(19-Q701)*(1+J$2305)</f>
        <v>4294.2484255700074</v>
      </c>
      <c r="T701" s="17">
        <f>IF(AND(K701="no",R701&lt;E701, R701&gt;F701,J$2308="yes"),MAX(R701*(1-J$2306),F701)/D701-1,IF(AND(K701="yes",S701&gt;F701, S701&lt;E701,J$2307="yes"),1-MIN(S701*(1+J$2306),E701)/D701,0))</f>
        <v>0</v>
      </c>
      <c r="U701" s="6">
        <f t="shared" si="149"/>
        <v>0</v>
      </c>
      <c r="V701" s="66">
        <f t="shared" si="150"/>
        <v>2.4111981716425324</v>
      </c>
      <c r="W701" s="6">
        <f t="shared" si="151"/>
        <v>-4.0706281803514099E-2</v>
      </c>
      <c r="X701" s="17">
        <f>V701/MAX(V$240:V701)-1</f>
        <v>-5.7266506074479251E-2</v>
      </c>
      <c r="Z701" s="66">
        <f t="shared" si="152"/>
        <v>6.2698746580508669</v>
      </c>
      <c r="AA701" s="6">
        <f t="shared" si="153"/>
        <v>-4.0706281803514099E-2</v>
      </c>
      <c r="AB701" s="17">
        <f>Z701/MAX(Z$240:Z701)-1</f>
        <v>-5.7266506074479251E-2</v>
      </c>
    </row>
    <row r="702" spans="1:29" x14ac:dyDescent="0.25">
      <c r="A702" s="18" t="s">
        <v>249</v>
      </c>
      <c r="B702" s="72">
        <v>40144</v>
      </c>
      <c r="C702" s="23">
        <v>4215.34</v>
      </c>
      <c r="D702" s="23">
        <v>4328.41</v>
      </c>
      <c r="E702" s="23">
        <v>4355.2299999999996</v>
      </c>
      <c r="F702" s="23">
        <v>4187.59</v>
      </c>
      <c r="G702" s="20">
        <f t="shared" si="144"/>
        <v>4277.036000000001</v>
      </c>
      <c r="H702" s="20">
        <f t="shared" si="156"/>
        <v>3857.549833333333</v>
      </c>
      <c r="I702" s="112">
        <f t="shared" si="145"/>
        <v>-1.442494288100471E-2</v>
      </c>
      <c r="J702" s="38" t="str">
        <f t="shared" si="157"/>
        <v>N</v>
      </c>
      <c r="K702" s="17" t="str">
        <f>IF(OR(AND(J701="N",OR(I701&lt;R$2308,AND(I701&gt;R$2306, I701&lt;R$2305))), AND(J701="X", OR(I701&lt;R$2314, AND(I701&lt;R$2311,I701&gt;R$2312)))),"no","yes")</f>
        <v>no</v>
      </c>
      <c r="O702" s="146">
        <f t="shared" si="140"/>
        <v>-2.6122756393225144E-2</v>
      </c>
      <c r="P702" s="146">
        <f t="shared" si="141"/>
        <v>2.6122756393225144E-2</v>
      </c>
      <c r="Q702" s="86">
        <f t="shared" si="148"/>
        <v>8.9999999999999993E-3</v>
      </c>
      <c r="R702" s="39">
        <f>(SUM(C683:C701)+Q702*SUM(C683:C701))/(19-Q702)*(1-J$2305)</f>
        <v>4320.852425885947</v>
      </c>
      <c r="S702" s="39">
        <f>(SUM(C683:C701)+Q702*SUM(C683:C701))/(19-Q702)*(1+J$2305)</f>
        <v>4320.852425885947</v>
      </c>
      <c r="T702" s="17">
        <f>IF(AND(K702="no",R702&lt;E702, R702&gt;F702,J$2308="yes"),MAX(R702*(1-J$2306),F702)/D702-1,IF(AND(K702="yes",S702&gt;F702, S702&lt;E702,J$2307="yes"),1-MIN(S702*(1+J$2306),E702)/D702,0))</f>
        <v>-1.7460393340863467E-3</v>
      </c>
      <c r="U702" s="6">
        <f t="shared" si="149"/>
        <v>2.4376717059138797E-2</v>
      </c>
      <c r="V702" s="66">
        <f t="shared" si="150"/>
        <v>2.4069881247925675</v>
      </c>
      <c r="W702" s="6">
        <f t="shared" si="151"/>
        <v>-1.7460393340863467E-3</v>
      </c>
      <c r="X702" s="17">
        <f>V702/MAX(V$240:V702)-1</f>
        <v>-5.8912555836433844E-2</v>
      </c>
      <c r="Z702" s="66">
        <f t="shared" si="152"/>
        <v>6.2589272102781193</v>
      </c>
      <c r="AA702" s="6">
        <f t="shared" si="153"/>
        <v>-1.7460393340862357E-3</v>
      </c>
      <c r="AB702" s="17">
        <f>Z702/MAX(Z$240:Z702)-1</f>
        <v>-5.8912555836433733E-2</v>
      </c>
    </row>
    <row r="703" spans="1:29" x14ac:dyDescent="0.25">
      <c r="A703" s="18" t="s">
        <v>249</v>
      </c>
      <c r="B703" s="72">
        <v>40147</v>
      </c>
      <c r="C703" s="23">
        <v>4405.33</v>
      </c>
      <c r="D703" s="23">
        <v>4215.34</v>
      </c>
      <c r="E703" s="23">
        <v>4405.6899999999996</v>
      </c>
      <c r="F703" s="23">
        <v>4251.96</v>
      </c>
      <c r="G703" s="20">
        <f t="shared" si="144"/>
        <v>4299.5135</v>
      </c>
      <c r="H703" s="20">
        <f t="shared" si="156"/>
        <v>3872.115166666666</v>
      </c>
      <c r="I703" s="112">
        <f t="shared" si="145"/>
        <v>2.4611272880059598E-2</v>
      </c>
      <c r="J703" s="38" t="str">
        <f t="shared" si="157"/>
        <v>N</v>
      </c>
      <c r="K703" s="17" t="str">
        <f>IF(OR(AND(J702="N",OR(I702&lt;R$2308,AND(I702&gt;R$2306, I702&lt;R$2305))), AND(J702="X", OR(I702&lt;R$2314, AND(I702&lt;R$2311,I702&gt;R$2312)))),"no","yes")</f>
        <v>yes</v>
      </c>
      <c r="O703" s="146">
        <f t="shared" si="140"/>
        <v>4.5071097467819898E-2</v>
      </c>
      <c r="P703" s="146">
        <f t="shared" si="141"/>
        <v>-4.5071097467819898E-2</v>
      </c>
      <c r="Q703" s="86">
        <f t="shared" si="148"/>
        <v>8.9999999999999993E-3</v>
      </c>
      <c r="R703" s="39">
        <f>(SUM(C684:C702)+Q703*SUM(C684:C702))/(19-Q703)*(1-J$2305)</f>
        <v>4334.6429603496399</v>
      </c>
      <c r="S703" s="39">
        <f>(SUM(C684:C702)+Q703*SUM(C684:C702))/(19-Q703)*(1+J$2305)</f>
        <v>4334.6429603496399</v>
      </c>
      <c r="T703" s="17">
        <f>IF(AND(K703="no",R703&lt;E703, R703&gt;F703,J$2308="yes"),MAX(R703*(1-J$2306),F703)/D703-1,IF(AND(K703="yes",S703&gt;F703, S703&lt;E703,J$2307="yes"),1-MIN(S703*(1+J$2306),E703)/D703,0))</f>
        <v>-2.8302096710974611E-2</v>
      </c>
      <c r="U703" s="6">
        <f t="shared" si="149"/>
        <v>1.6769000756845287E-2</v>
      </c>
      <c r="V703" s="66">
        <f t="shared" si="150"/>
        <v>2.4069881247925675</v>
      </c>
      <c r="W703" s="6">
        <f t="shared" si="151"/>
        <v>0</v>
      </c>
      <c r="X703" s="17">
        <f>V703/MAX(V$240:V703)-1</f>
        <v>-5.8912555836433844E-2</v>
      </c>
      <c r="Z703" s="66">
        <f t="shared" si="152"/>
        <v>6.0817864470658778</v>
      </c>
      <c r="AA703" s="6">
        <f t="shared" si="153"/>
        <v>-2.83020967109745E-2</v>
      </c>
      <c r="AB703" s="17">
        <f>Z703/MAX(Z$240:Z703)-1</f>
        <v>-8.5547303694634924E-2</v>
      </c>
    </row>
    <row r="704" spans="1:29" x14ac:dyDescent="0.25">
      <c r="A704" s="18" t="s">
        <v>249</v>
      </c>
      <c r="B704" s="72">
        <v>40148</v>
      </c>
      <c r="C704" s="23">
        <v>4525.29</v>
      </c>
      <c r="D704" s="23">
        <v>4405.33</v>
      </c>
      <c r="E704" s="23">
        <v>4525.6499999999996</v>
      </c>
      <c r="F704" s="23">
        <v>4386.83</v>
      </c>
      <c r="G704" s="20">
        <f t="shared" si="144"/>
        <v>4323.1175000000003</v>
      </c>
      <c r="H704" s="20">
        <f t="shared" si="156"/>
        <v>3892.9033333333332</v>
      </c>
      <c r="I704" s="112">
        <f t="shared" si="145"/>
        <v>4.676544183682263E-2</v>
      </c>
      <c r="J704" s="38" t="str">
        <f t="shared" si="157"/>
        <v>N</v>
      </c>
      <c r="K704" s="17" t="str">
        <f>IF(OR(AND(J703="N",OR(I703&lt;R$2308,AND(I703&gt;R$2306, I703&lt;R$2305))), AND(J703="X", OR(I703&lt;R$2314, AND(I703&lt;R$2311,I703&gt;R$2312)))),"no","yes")</f>
        <v>no</v>
      </c>
      <c r="O704" s="146">
        <f t="shared" si="140"/>
        <v>2.7230650144257185E-2</v>
      </c>
      <c r="P704" s="146">
        <f t="shared" si="141"/>
        <v>-2.7230650144257185E-2</v>
      </c>
      <c r="Q704" s="86">
        <f t="shared" si="148"/>
        <v>8.9999999999999993E-3</v>
      </c>
      <c r="R704" s="39">
        <f>(SUM(C685:C703)+Q704*SUM(C685:C703))/(19-Q704)*(1-J$2305)</f>
        <v>4353.3512474329955</v>
      </c>
      <c r="S704" s="39">
        <f>(SUM(C685:C703)+Q704*SUM(C685:C703))/(19-Q704)*(1+J$2305)</f>
        <v>4353.3512474329955</v>
      </c>
      <c r="T704" s="17">
        <f>IF(AND(K704="no",R704&lt;E704, R704&gt;F704,J$2308="yes"),MAX(R704*(1-J$2306),F704)/D704-1,IF(AND(K704="yes",S704&gt;F704, S704&lt;E704,J$2307="yes"),1-MIN(S704*(1+J$2306),E704)/D704,0))</f>
        <v>0</v>
      </c>
      <c r="U704" s="6">
        <f t="shared" si="149"/>
        <v>0</v>
      </c>
      <c r="V704" s="66">
        <f t="shared" si="150"/>
        <v>2.4725319763201754</v>
      </c>
      <c r="W704" s="6">
        <f t="shared" si="151"/>
        <v>2.7230650144257185E-2</v>
      </c>
      <c r="X704" s="17">
        <f>V704/MAX(V$240:V704)-1</f>
        <v>-3.3286132889262632E-2</v>
      </c>
      <c r="Z704" s="66">
        <f t="shared" si="152"/>
        <v>6.2473974460580139</v>
      </c>
      <c r="AA704" s="6">
        <f t="shared" si="153"/>
        <v>2.7230650144257185E-2</v>
      </c>
      <c r="AB704" s="17">
        <f>Z704/MAX(Z$240:Z704)-1</f>
        <v>-6.0646162248070845E-2</v>
      </c>
    </row>
    <row r="705" spans="1:29" x14ac:dyDescent="0.25">
      <c r="A705" s="18" t="s">
        <v>249</v>
      </c>
      <c r="B705" s="72">
        <v>40149</v>
      </c>
      <c r="C705" s="23">
        <v>4591.38</v>
      </c>
      <c r="D705" s="23">
        <v>4525.29</v>
      </c>
      <c r="E705" s="23">
        <v>4605.88</v>
      </c>
      <c r="F705" s="23">
        <v>4534.45</v>
      </c>
      <c r="G705" s="20">
        <f t="shared" si="144"/>
        <v>4348.5125000000007</v>
      </c>
      <c r="H705" s="20">
        <f t="shared" si="156"/>
        <v>3915.3384999999994</v>
      </c>
      <c r="I705" s="112">
        <f t="shared" si="145"/>
        <v>5.5850707569542246E-2</v>
      </c>
      <c r="J705" s="38" t="str">
        <f t="shared" si="157"/>
        <v>N</v>
      </c>
      <c r="K705" s="17" t="str">
        <f>IF(OR(AND(J704="N",OR(I704&lt;R$2308,AND(I704&gt;R$2306, I704&lt;R$2305))), AND(J704="X", OR(I704&lt;R$2314, AND(I704&lt;R$2311,I704&gt;R$2312)))),"no","yes")</f>
        <v>no</v>
      </c>
      <c r="O705" s="146">
        <f t="shared" si="140"/>
        <v>1.4604588877176861E-2</v>
      </c>
      <c r="P705" s="146">
        <f t="shared" si="141"/>
        <v>-1.4604588877176861E-2</v>
      </c>
      <c r="Q705" s="86">
        <f t="shared" si="148"/>
        <v>8.9999999999999993E-3</v>
      </c>
      <c r="R705" s="39">
        <f>(SUM(C686:C704)+Q705*SUM(C686:C704))/(19-Q705)*(1-J$2305)</f>
        <v>4376.8248028013277</v>
      </c>
      <c r="S705" s="39">
        <f>(SUM(C686:C704)+Q705*SUM(C686:C704))/(19-Q705)*(1+J$2305)</f>
        <v>4376.8248028013277</v>
      </c>
      <c r="T705" s="17">
        <f>IF(AND(K705="no",R705&lt;E705, R705&gt;F705,J$2308="yes"),MAX(R705*(1-J$2306),F705)/D705-1,IF(AND(K705="yes",S705&gt;F705, S705&lt;E705,J$2307="yes"),1-MIN(S705*(1+J$2306),E705)/D705,0))</f>
        <v>0</v>
      </c>
      <c r="U705" s="6">
        <f t="shared" si="149"/>
        <v>0</v>
      </c>
      <c r="V705" s="66">
        <f t="shared" si="150"/>
        <v>2.5086422893200053</v>
      </c>
      <c r="W705" s="6">
        <f t="shared" si="151"/>
        <v>1.4604588877176861E-2</v>
      </c>
      <c r="X705" s="17">
        <f>V705/MAX(V$240:V705)-1</f>
        <v>-1.9167674298244508E-2</v>
      </c>
      <c r="Z705" s="66">
        <f t="shared" si="152"/>
        <v>6.3386381173100164</v>
      </c>
      <c r="AA705" s="6">
        <f t="shared" si="153"/>
        <v>1.4604588877176861E-2</v>
      </c>
      <c r="AB705" s="17">
        <f>Z705/MAX(Z$240:Z705)-1</f>
        <v>-4.6927285637505478E-2</v>
      </c>
    </row>
    <row r="706" spans="1:29" x14ac:dyDescent="0.25">
      <c r="A706" s="18" t="s">
        <v>249</v>
      </c>
      <c r="B706" s="72">
        <v>40150</v>
      </c>
      <c r="C706" s="23">
        <v>4621.9399999999996</v>
      </c>
      <c r="D706" s="23">
        <v>4591.38</v>
      </c>
      <c r="E706" s="23">
        <v>4625.6400000000003</v>
      </c>
      <c r="F706" s="23">
        <v>4555.47</v>
      </c>
      <c r="G706" s="20">
        <f t="shared" si="144"/>
        <v>4373.3205000000007</v>
      </c>
      <c r="H706" s="20">
        <f t="shared" si="156"/>
        <v>3937.9529999999995</v>
      </c>
      <c r="I706" s="112">
        <f t="shared" si="145"/>
        <v>5.6849137857607035E-2</v>
      </c>
      <c r="J706" s="38" t="str">
        <f t="shared" si="157"/>
        <v>N</v>
      </c>
      <c r="K706" s="17" t="str">
        <f>IF(OR(AND(J705="N",OR(I705&lt;R$2308,AND(I705&gt;R$2306, I705&lt;R$2305))), AND(J705="X", OR(I705&lt;R$2314, AND(I705&lt;R$2311,I705&gt;R$2312)))),"no","yes")</f>
        <v>no</v>
      </c>
      <c r="O706" s="146">
        <f t="shared" si="140"/>
        <v>6.65595093414173E-3</v>
      </c>
      <c r="P706" s="146">
        <f t="shared" si="141"/>
        <v>-6.65595093414173E-3</v>
      </c>
      <c r="Q706" s="86">
        <f t="shared" si="148"/>
        <v>8.9999999999999993E-3</v>
      </c>
      <c r="R706" s="39">
        <f>(SUM(C687:C705)+Q706*SUM(C687:C705))/(19-Q706)*(1-J$2305)</f>
        <v>4401.5623311042082</v>
      </c>
      <c r="S706" s="39">
        <f>(SUM(C687:C705)+Q706*SUM(C687:C705))/(19-Q706)*(1+J$2305)</f>
        <v>4401.5623311042082</v>
      </c>
      <c r="T706" s="17">
        <f>IF(AND(K706="no",R706&lt;E706, R706&gt;F706,J$2308="yes"),MAX(R706*(1-J$2306),F706)/D706-1,IF(AND(K706="yes",S706&gt;F706, S706&lt;E706,J$2307="yes"),1-MIN(S706*(1+J$2306),E706)/D706,0))</f>
        <v>0</v>
      </c>
      <c r="U706" s="6">
        <f t="shared" si="149"/>
        <v>0</v>
      </c>
      <c r="V706" s="66">
        <f t="shared" si="150"/>
        <v>2.5253396893090323</v>
      </c>
      <c r="W706" s="6">
        <f t="shared" si="151"/>
        <v>6.65595093414173E-3</v>
      </c>
      <c r="X706" s="17">
        <f>V706/MAX(V$240:V706)-1</f>
        <v>-1.2639302463753443E-2</v>
      </c>
      <c r="Z706" s="66">
        <f t="shared" si="152"/>
        <v>6.3808277816081125</v>
      </c>
      <c r="AA706" s="6">
        <f t="shared" si="153"/>
        <v>6.65595093414173E-3</v>
      </c>
      <c r="AB706" s="17">
        <f>Z706/MAX(Z$240:Z706)-1</f>
        <v>-4.058368041403948E-2</v>
      </c>
    </row>
    <row r="707" spans="1:29" x14ac:dyDescent="0.25">
      <c r="A707" s="18" t="s">
        <v>249</v>
      </c>
      <c r="B707" s="72">
        <v>40151</v>
      </c>
      <c r="C707" s="23">
        <v>4506.08</v>
      </c>
      <c r="D707" s="23">
        <v>4621.9399999999996</v>
      </c>
      <c r="E707" s="23">
        <v>4651.1499999999996</v>
      </c>
      <c r="F707" s="23">
        <v>4403.1400000000003</v>
      </c>
      <c r="G707" s="20">
        <f t="shared" si="144"/>
        <v>4391.3675000000003</v>
      </c>
      <c r="H707" s="20">
        <f t="shared" si="156"/>
        <v>3955.9303333333328</v>
      </c>
      <c r="I707" s="112">
        <f t="shared" si="145"/>
        <v>2.612227284553148E-2</v>
      </c>
      <c r="J707" s="38" t="str">
        <f t="shared" si="157"/>
        <v>N</v>
      </c>
      <c r="K707" s="17" t="str">
        <f>IF(OR(AND(J706="N",OR(I706&lt;R$2308,AND(I706&gt;R$2306, I706&lt;R$2305))), AND(J706="X", OR(I706&lt;R$2314, AND(I706&lt;R$2311,I706&gt;R$2312)))),"no","yes")</f>
        <v>no</v>
      </c>
      <c r="O707" s="146">
        <f t="shared" si="140"/>
        <v>-2.5067395941963722E-2</v>
      </c>
      <c r="P707" s="146">
        <f t="shared" si="141"/>
        <v>2.5067395941963722E-2</v>
      </c>
      <c r="Q707" s="86">
        <f t="shared" si="148"/>
        <v>8.9999999999999993E-3</v>
      </c>
      <c r="R707" s="39">
        <f>(SUM(C688:C706)+Q707*SUM(C688:C706))/(19-Q707)*(1-J$2305)</f>
        <v>4426.8949202253707</v>
      </c>
      <c r="S707" s="39">
        <f>(SUM(C688:C706)+Q707*SUM(C688:C706))/(19-Q707)*(1+J$2305)</f>
        <v>4426.8949202253707</v>
      </c>
      <c r="T707" s="17">
        <f>IF(AND(K707="no",R707&lt;E707, R707&gt;F707,J$2308="yes"),MAX(R707*(1-J$2306),F707)/D707-1,IF(AND(K707="yes",S707&gt;F707, S707&lt;E707,J$2307="yes"),1-MIN(S707*(1+J$2306),E707)/D707,0))</f>
        <v>-4.2199829460059846E-2</v>
      </c>
      <c r="U707" s="6">
        <f t="shared" si="149"/>
        <v>-1.7132433518096124E-2</v>
      </c>
      <c r="V707" s="66">
        <f t="shared" si="150"/>
        <v>2.4187707850914708</v>
      </c>
      <c r="W707" s="6">
        <f t="shared" si="151"/>
        <v>-4.2199829460059735E-2</v>
      </c>
      <c r="X707" s="17">
        <f>V707/MAX(V$240:V707)-1</f>
        <v>-5.4305755515348775E-2</v>
      </c>
      <c r="Z707" s="66">
        <f t="shared" si="152"/>
        <v>6.1115579374102378</v>
      </c>
      <c r="AA707" s="6">
        <f t="shared" si="153"/>
        <v>-4.2199829460059957E-2</v>
      </c>
      <c r="AB707" s="17">
        <f>Z707/MAX(Z$240:Z707)-1</f>
        <v>-8.1070885481765331E-2</v>
      </c>
    </row>
    <row r="708" spans="1:29" x14ac:dyDescent="0.25">
      <c r="A708" s="18" t="s">
        <v>249</v>
      </c>
      <c r="B708" s="72">
        <v>40154</v>
      </c>
      <c r="C708" s="23">
        <v>4581.24</v>
      </c>
      <c r="D708" s="23">
        <v>4506.08</v>
      </c>
      <c r="E708" s="23">
        <v>4581.58</v>
      </c>
      <c r="F708" s="23">
        <v>4503.49</v>
      </c>
      <c r="G708" s="20">
        <f t="shared" si="144"/>
        <v>4411.6200000000008</v>
      </c>
      <c r="H708" s="20">
        <f t="shared" si="156"/>
        <v>3974.1333333333328</v>
      </c>
      <c r="I708" s="112">
        <f t="shared" si="145"/>
        <v>3.8448461109524157E-2</v>
      </c>
      <c r="J708" s="38" t="str">
        <f t="shared" si="157"/>
        <v>N</v>
      </c>
      <c r="K708" s="17" t="str">
        <f>IF(OR(AND(J707="N",OR(I707&lt;R$2308,AND(I707&gt;R$2306, I707&lt;R$2305))), AND(J707="X", OR(I707&lt;R$2314, AND(I707&lt;R$2311,I707&gt;R$2312)))),"no","yes")</f>
        <v>no</v>
      </c>
      <c r="O708" s="146">
        <f t="shared" ref="O708:O771" si="158">IF(AND(L708&gt;0,L707&gt;0),L708/L707-1,IF(AND(M708&gt;0,N708&gt;0),M708/N708-1,C708/C707-1))</f>
        <v>1.6679686112984982E-2</v>
      </c>
      <c r="P708" s="146">
        <f t="shared" ref="P708:P771" si="159">IF(AND(M708&gt;0,N708&gt;0),1-M708/N708,1-C708/C707)</f>
        <v>-1.6679686112984982E-2</v>
      </c>
      <c r="Q708" s="86">
        <f t="shared" si="148"/>
        <v>8.9999999999999993E-3</v>
      </c>
      <c r="R708" s="39">
        <f>(SUM(C689:C707)+Q708*SUM(C689:C707))/(19-Q708)*(1-J$2305)</f>
        <v>4444.4221178452963</v>
      </c>
      <c r="S708" s="39">
        <f>(SUM(C689:C707)+Q708*SUM(C689:C707))/(19-Q708)*(1+J$2305)</f>
        <v>4444.4221178452963</v>
      </c>
      <c r="T708" s="17">
        <f>IF(AND(K708="no",R708&lt;E708, R708&gt;F708,J$2308="yes"),MAX(R708*(1-J$2306),F708)/D708-1,IF(AND(K708="yes",S708&gt;F708, S708&lt;E708,J$2307="yes"),1-MIN(S708*(1+J$2306),E708)/D708,0))</f>
        <v>0</v>
      </c>
      <c r="U708" s="6">
        <f t="shared" si="149"/>
        <v>0</v>
      </c>
      <c r="V708" s="66">
        <f t="shared" si="150"/>
        <v>2.4591151225660548</v>
      </c>
      <c r="W708" s="6">
        <f t="shared" si="151"/>
        <v>1.6679686112984982E-2</v>
      </c>
      <c r="X708" s="17">
        <f>V708/MAX(V$240:V708)-1</f>
        <v>-3.8531872358488317E-2</v>
      </c>
      <c r="Y708" s="14"/>
      <c r="Z708" s="66">
        <f t="shared" si="152"/>
        <v>6.2134968054675621</v>
      </c>
      <c r="AA708" s="6">
        <f t="shared" si="153"/>
        <v>1.6679686112984982E-2</v>
      </c>
      <c r="AB708" s="17">
        <f>Z708/MAX(Z$240:Z708)-1</f>
        <v>-6.574343629151802E-2</v>
      </c>
      <c r="AC708" s="14"/>
    </row>
    <row r="709" spans="1:29" x14ac:dyDescent="0.25">
      <c r="A709" s="18" t="s">
        <v>249</v>
      </c>
      <c r="B709" s="72">
        <v>40155</v>
      </c>
      <c r="C709" s="23">
        <v>4571.76</v>
      </c>
      <c r="D709" s="23">
        <v>4581.24</v>
      </c>
      <c r="E709" s="23">
        <v>4598.1000000000004</v>
      </c>
      <c r="F709" s="23">
        <v>4520.92</v>
      </c>
      <c r="G709" s="20">
        <f t="shared" si="144"/>
        <v>4431.0694999999996</v>
      </c>
      <c r="H709" s="20">
        <f t="shared" si="156"/>
        <v>3991.5418333333323</v>
      </c>
      <c r="I709" s="112">
        <f t="shared" si="145"/>
        <v>3.1750912505434714E-2</v>
      </c>
      <c r="J709" s="38" t="str">
        <f t="shared" si="157"/>
        <v>N</v>
      </c>
      <c r="K709" s="17" t="str">
        <f>IF(OR(AND(J708="N",OR(I708&lt;R$2308,AND(I708&gt;R$2306, I708&lt;R$2305))), AND(J708="X", OR(I708&lt;R$2314, AND(I708&lt;R$2311,I708&gt;R$2312)))),"no","yes")</f>
        <v>no</v>
      </c>
      <c r="O709" s="146">
        <f t="shared" si="158"/>
        <v>-2.0693087461035597E-3</v>
      </c>
      <c r="P709" s="146">
        <f t="shared" si="159"/>
        <v>2.0693087461035597E-3</v>
      </c>
      <c r="Q709" s="86">
        <f t="shared" si="148"/>
        <v>8.9999999999999993E-3</v>
      </c>
      <c r="R709" s="39">
        <f>(SUM(C690:C708)+Q709*SUM(C690:C708))/(19-Q709)*(1-J$2305)</f>
        <v>4465.5930003685962</v>
      </c>
      <c r="S709" s="39">
        <f>(SUM(C690:C708)+Q709*SUM(C690:C708))/(19-Q709)*(1+J$2305)</f>
        <v>4465.5930003685962</v>
      </c>
      <c r="T709" s="17">
        <f>IF(AND(K709="no",R709&lt;E709, R709&gt;F709,J$2308="yes"),MAX(R709*(1-J$2306),F709)/D709-1,IF(AND(K709="yes",S709&gt;F709, S709&lt;E709,J$2307="yes"),1-MIN(S709*(1+J$2306),E709)/D709,0))</f>
        <v>0</v>
      </c>
      <c r="U709" s="6">
        <f t="shared" si="149"/>
        <v>0</v>
      </c>
      <c r="V709" s="66">
        <f t="shared" si="150"/>
        <v>2.4540264541352532</v>
      </c>
      <c r="W709" s="6">
        <f t="shared" si="151"/>
        <v>-2.0693087461035597E-3</v>
      </c>
      <c r="X709" s="17">
        <f>V709/MAX(V$240:V709)-1</f>
        <v>-4.0521446764116731E-2</v>
      </c>
      <c r="Z709" s="66">
        <f t="shared" si="152"/>
        <v>6.2006391621841219</v>
      </c>
      <c r="AA709" s="6">
        <f t="shared" si="153"/>
        <v>-2.0693087461034487E-3</v>
      </c>
      <c r="AB709" s="17">
        <f>Z709/MAX(Z$240:Z709)-1</f>
        <v>-6.7676701569904574E-2</v>
      </c>
    </row>
    <row r="710" spans="1:29" x14ac:dyDescent="0.25">
      <c r="A710" s="18" t="s">
        <v>249</v>
      </c>
      <c r="B710" s="72">
        <v>40156</v>
      </c>
      <c r="C710" s="23">
        <v>4498.1499999999996</v>
      </c>
      <c r="D710" s="23">
        <v>4571.76</v>
      </c>
      <c r="E710" s="23">
        <v>4566.24</v>
      </c>
      <c r="F710" s="23">
        <v>4474.1000000000004</v>
      </c>
      <c r="G710" s="20">
        <f t="shared" si="144"/>
        <v>4445.9994999999999</v>
      </c>
      <c r="H710" s="20">
        <f t="shared" si="156"/>
        <v>4006.6308333333322</v>
      </c>
      <c r="I710" s="112">
        <f t="shared" si="145"/>
        <v>1.1729758404156243E-2</v>
      </c>
      <c r="J710" s="38" t="str">
        <f t="shared" si="157"/>
        <v>N</v>
      </c>
      <c r="K710" s="17" t="str">
        <f>IF(OR(AND(J709="N",OR(I709&lt;R$2308,AND(I709&gt;R$2306, I709&lt;R$2305))), AND(J709="X", OR(I709&lt;R$2314, AND(I709&lt;R$2311,I709&gt;R$2312)))),"no","yes")</f>
        <v>no</v>
      </c>
      <c r="O710" s="146">
        <f t="shared" si="158"/>
        <v>-1.6101020176037317E-2</v>
      </c>
      <c r="P710" s="146">
        <f t="shared" si="159"/>
        <v>1.6101020176037317E-2</v>
      </c>
      <c r="Q710" s="86">
        <f t="shared" si="148"/>
        <v>8.9999999999999993E-3</v>
      </c>
      <c r="R710" s="39">
        <f>(SUM(C691:C709)+Q710*SUM(C691:C709))/(19-Q710)*(1-J$2305)</f>
        <v>4485.368677794746</v>
      </c>
      <c r="S710" s="39">
        <f>(SUM(C691:C709)+Q710*SUM(C691:C709))/(19-Q710)*(1+J$2305)</f>
        <v>4485.368677794746</v>
      </c>
      <c r="T710" s="17">
        <f>IF(AND(K710="no",R710&lt;E710, R710&gt;F710,J$2308="yes"),MAX(R710*(1-J$2306),F710)/D710-1,IF(AND(K710="yes",S710&gt;F710, S710&lt;E710,J$2307="yes"),1-MIN(S710*(1+J$2306),E710)/D710,0))</f>
        <v>-1.8896731719349691E-2</v>
      </c>
      <c r="U710" s="6">
        <f t="shared" si="149"/>
        <v>-2.7957115433123736E-3</v>
      </c>
      <c r="V710" s="66">
        <f t="shared" si="150"/>
        <v>2.4076533745992723</v>
      </c>
      <c r="W710" s="6">
        <f t="shared" si="151"/>
        <v>-1.8896731719349691E-2</v>
      </c>
      <c r="X710" s="17">
        <f>V710/MAX(V$240:V710)-1</f>
        <v>-5.8652455575085027E-2</v>
      </c>
      <c r="Z710" s="66">
        <f t="shared" si="152"/>
        <v>6.0834673474478356</v>
      </c>
      <c r="AA710" s="6">
        <f t="shared" si="153"/>
        <v>-1.8896731719349691E-2</v>
      </c>
      <c r="AB710" s="17">
        <f>Z710/MAX(Z$240:Z710)-1</f>
        <v>-8.5294564816037255E-2</v>
      </c>
    </row>
    <row r="711" spans="1:29" x14ac:dyDescent="0.25">
      <c r="A711" s="18" t="s">
        <v>249</v>
      </c>
      <c r="B711" s="72">
        <v>40157</v>
      </c>
      <c r="C711" s="23">
        <v>4536.5600000000004</v>
      </c>
      <c r="D711" s="23">
        <v>4498.1499999999996</v>
      </c>
      <c r="E711" s="23">
        <v>4553.82</v>
      </c>
      <c r="F711" s="23">
        <v>4485.82</v>
      </c>
      <c r="G711" s="20">
        <f t="shared" si="144"/>
        <v>4462.1649999999991</v>
      </c>
      <c r="H711" s="20">
        <f t="shared" si="156"/>
        <v>4022.0166666666655</v>
      </c>
      <c r="I711" s="112">
        <f t="shared" si="145"/>
        <v>1.6672400056923387E-2</v>
      </c>
      <c r="J711" s="38" t="str">
        <f t="shared" si="157"/>
        <v>N</v>
      </c>
      <c r="K711" s="17" t="str">
        <f>IF(OR(AND(J710="N",OR(I710&lt;R$2308,AND(I710&gt;R$2306, I710&lt;R$2305))), AND(J710="X", OR(I710&lt;R$2314, AND(I710&lt;R$2311,I710&gt;R$2312)))),"no","yes")</f>
        <v>no</v>
      </c>
      <c r="O711" s="146">
        <f t="shared" si="158"/>
        <v>8.5390660604915958E-3</v>
      </c>
      <c r="P711" s="146">
        <f t="shared" si="159"/>
        <v>-8.5390660604915958E-3</v>
      </c>
      <c r="Q711" s="86">
        <f t="shared" si="148"/>
        <v>8.9999999999999993E-3</v>
      </c>
      <c r="R711" s="39">
        <f>(SUM(C692:C710)+Q711*SUM(C692:C710))/(19-Q711)*(1-J$2305)</f>
        <v>4500.5055373598016</v>
      </c>
      <c r="S711" s="39">
        <f>(SUM(C692:C710)+Q711*SUM(C692:C710))/(19-Q711)*(1+J$2305)</f>
        <v>4500.5055373598016</v>
      </c>
      <c r="T711" s="17">
        <f>IF(AND(K711="no",R711&lt;E711, R711&gt;F711,J$2308="yes"),MAX(R711*(1-J$2306),F711)/D711-1,IF(AND(K711="yes",S711&gt;F711, S711&lt;E711,J$2307="yes"),1-MIN(S711*(1+J$2306),E711)/D711,0))</f>
        <v>5.2366803236925108E-4</v>
      </c>
      <c r="U711" s="6">
        <f t="shared" si="149"/>
        <v>-8.0153980281223447E-3</v>
      </c>
      <c r="V711" s="66">
        <f t="shared" si="150"/>
        <v>2.4089141857045759</v>
      </c>
      <c r="W711" s="6">
        <f t="shared" si="151"/>
        <v>5.2366803236925108E-4</v>
      </c>
      <c r="X711" s="17">
        <f>V711/MAX(V$240:V711)-1</f>
        <v>-5.8159501958720328E-2</v>
      </c>
      <c r="Z711" s="66">
        <f t="shared" si="152"/>
        <v>6.0866530648236559</v>
      </c>
      <c r="AA711" s="6">
        <f t="shared" si="153"/>
        <v>5.2366803236925108E-4</v>
      </c>
      <c r="AB711" s="17">
        <f>Z711/MAX(Z$240:Z711)-1</f>
        <v>-8.481556282059699E-2</v>
      </c>
    </row>
    <row r="712" spans="1:29" x14ac:dyDescent="0.25">
      <c r="A712" s="18" t="s">
        <v>249</v>
      </c>
      <c r="B712" s="72">
        <v>40158</v>
      </c>
      <c r="C712" s="23">
        <v>4534.76</v>
      </c>
      <c r="D712" s="23">
        <v>4536.5600000000004</v>
      </c>
      <c r="E712" s="23">
        <v>4576.22</v>
      </c>
      <c r="F712" s="23">
        <v>4517.53</v>
      </c>
      <c r="G712" s="20">
        <f t="shared" si="144"/>
        <v>4475.5524999999998</v>
      </c>
      <c r="H712" s="20">
        <f t="shared" si="156"/>
        <v>4037.9013333333328</v>
      </c>
      <c r="I712" s="112">
        <f t="shared" si="145"/>
        <v>1.3229092944390786E-2</v>
      </c>
      <c r="J712" s="38" t="str">
        <f t="shared" si="157"/>
        <v>N</v>
      </c>
      <c r="K712" s="17" t="str">
        <f>IF(OR(AND(J711="N",OR(I711&lt;R$2308,AND(I711&gt;R$2306, I711&lt;R$2305))), AND(J711="X", OR(I711&lt;R$2314, AND(I711&lt;R$2311,I711&gt;R$2312)))),"no","yes")</f>
        <v>no</v>
      </c>
      <c r="O712" s="146">
        <f t="shared" si="158"/>
        <v>-3.9677641208324399E-4</v>
      </c>
      <c r="P712" s="146">
        <f t="shared" si="159"/>
        <v>3.9677641208324399E-4</v>
      </c>
      <c r="Q712" s="86">
        <f t="shared" si="148"/>
        <v>8.9999999999999993E-3</v>
      </c>
      <c r="R712" s="39">
        <f>(SUM(C693:C711)+Q712*SUM(C693:C711))/(19-Q712)*(1-J$2305)</f>
        <v>4514.8268448212302</v>
      </c>
      <c r="S712" s="39">
        <f>(SUM(C693:C711)+Q712*SUM(C693:C711))/(19-Q712)*(1+J$2305)</f>
        <v>4514.8268448212302</v>
      </c>
      <c r="T712" s="17">
        <f>IF(AND(K712="no",R712&lt;E712, R712&gt;F712,J$2308="yes"),MAX(R712*(1-J$2306),F712)/D712-1,IF(AND(K712="yes",S712&gt;F712, S712&lt;E712,J$2307="yes"),1-MIN(S712*(1+J$2306),E712)/D712,0))</f>
        <v>0</v>
      </c>
      <c r="U712" s="6">
        <f t="shared" si="149"/>
        <v>0</v>
      </c>
      <c r="V712" s="66">
        <f t="shared" si="150"/>
        <v>2.4079583853769555</v>
      </c>
      <c r="W712" s="6">
        <f t="shared" si="151"/>
        <v>-3.9677641208335501E-4</v>
      </c>
      <c r="X712" s="17">
        <f>V712/MAX(V$240:V712)-1</f>
        <v>-5.8533202052287958E-2</v>
      </c>
      <c r="Z712" s="66">
        <f t="shared" si="152"/>
        <v>6.0842380244589993</v>
      </c>
      <c r="AA712" s="6">
        <f t="shared" si="153"/>
        <v>-3.9677641208335501E-4</v>
      </c>
      <c r="AB712" s="17">
        <f>Z712/MAX(Z$240:Z712)-1</f>
        <v>-8.5178686417975547E-2</v>
      </c>
    </row>
    <row r="713" spans="1:29" x14ac:dyDescent="0.25">
      <c r="A713" s="18" t="s">
        <v>249</v>
      </c>
      <c r="B713" s="72">
        <v>40161</v>
      </c>
      <c r="C713" s="23">
        <v>4513.59</v>
      </c>
      <c r="D713" s="23">
        <v>4534.76</v>
      </c>
      <c r="E713" s="23">
        <v>4533.8</v>
      </c>
      <c r="F713" s="23">
        <v>4417.7299999999996</v>
      </c>
      <c r="G713" s="20">
        <f t="shared" si="144"/>
        <v>4482.9834999999994</v>
      </c>
      <c r="H713" s="20">
        <f t="shared" si="156"/>
        <v>4052.4308333333324</v>
      </c>
      <c r="I713" s="112">
        <f t="shared" si="145"/>
        <v>6.8272613539623883E-3</v>
      </c>
      <c r="J713" s="38" t="str">
        <f t="shared" si="157"/>
        <v>N</v>
      </c>
      <c r="K713" s="17" t="str">
        <f>IF(OR(AND(J712="N",OR(I712&lt;R$2308,AND(I712&gt;R$2306, I712&lt;R$2305))), AND(J712="X", OR(I712&lt;R$2314, AND(I712&lt;R$2311,I712&gt;R$2312)))),"no","yes")</f>
        <v>no</v>
      </c>
      <c r="O713" s="146">
        <f t="shared" si="158"/>
        <v>-4.6683837733418887E-3</v>
      </c>
      <c r="P713" s="146">
        <f t="shared" si="159"/>
        <v>4.6683837733418887E-3</v>
      </c>
      <c r="Q713" s="86">
        <f t="shared" si="148"/>
        <v>8.9999999999999993E-3</v>
      </c>
      <c r="R713" s="39">
        <f>(SUM(C694:C712)+Q713*SUM(C694:C712))/(19-Q713)*(1-J$2305)</f>
        <v>4523.84786056553</v>
      </c>
      <c r="S713" s="39">
        <f>(SUM(C694:C712)+Q713*SUM(C694:C712))/(19-Q713)*(1+J$2305)</f>
        <v>4523.84786056553</v>
      </c>
      <c r="T713" s="17">
        <f>IF(AND(K713="no",R713&lt;E713, R713&gt;F713,J$2308="yes"),MAX(R713*(1-J$2306),F713)/D713-1,IF(AND(K713="yes",S713&gt;F713, S713&lt;E713,J$2307="yes"),1-MIN(S713*(1+J$2306),E713)/D713,0))</f>
        <v>-2.4063322942052823E-3</v>
      </c>
      <c r="U713" s="6">
        <f t="shared" si="149"/>
        <v>2.2620514791366064E-3</v>
      </c>
      <c r="V713" s="66">
        <f t="shared" si="150"/>
        <v>2.4021640373511204</v>
      </c>
      <c r="W713" s="6">
        <f t="shared" si="151"/>
        <v>-2.4063322942053933E-3</v>
      </c>
      <c r="X713" s="17">
        <f>V713/MAX(V$240:V713)-1</f>
        <v>-6.0798684012111637E-2</v>
      </c>
      <c r="Z713" s="66">
        <f t="shared" si="152"/>
        <v>6.0695973260151117</v>
      </c>
      <c r="AA713" s="6">
        <f t="shared" si="153"/>
        <v>-2.4063322942052823E-3</v>
      </c>
      <c r="AB713" s="17">
        <f>Z713/MAX(Z$240:Z713)-1</f>
        <v>-8.738005048827524E-2</v>
      </c>
    </row>
    <row r="714" spans="1:29" x14ac:dyDescent="0.25">
      <c r="A714" s="18" t="s">
        <v>249</v>
      </c>
      <c r="B714" s="72">
        <v>40162</v>
      </c>
      <c r="C714" s="23">
        <v>4523.49</v>
      </c>
      <c r="D714" s="23">
        <v>4513.59</v>
      </c>
      <c r="E714" s="23">
        <v>4545.3500000000004</v>
      </c>
      <c r="F714" s="23">
        <v>4492.24</v>
      </c>
      <c r="G714" s="20">
        <f t="shared" si="144"/>
        <v>4489.7804999999989</v>
      </c>
      <c r="H714" s="20">
        <f t="shared" si="156"/>
        <v>4065.5459999999998</v>
      </c>
      <c r="I714" s="112">
        <f t="shared" si="145"/>
        <v>7.5080507833291676E-3</v>
      </c>
      <c r="J714" s="38" t="str">
        <f t="shared" si="157"/>
        <v>N</v>
      </c>
      <c r="K714" s="17" t="str">
        <f>IF(OR(AND(J713="N",OR(I713&lt;R$2308,AND(I713&gt;R$2306, I713&lt;R$2305))), AND(J713="X", OR(I713&lt;R$2314, AND(I713&lt;R$2311,I713&gt;R$2312)))),"no","yes")</f>
        <v>yes</v>
      </c>
      <c r="O714" s="146">
        <f t="shared" si="158"/>
        <v>2.1933760044663408E-3</v>
      </c>
      <c r="P714" s="146">
        <f t="shared" si="159"/>
        <v>-2.1933760044663408E-3</v>
      </c>
      <c r="Q714" s="86">
        <f t="shared" si="148"/>
        <v>8.9999999999999993E-3</v>
      </c>
      <c r="R714" s="39">
        <f>(SUM(C695:C713)+Q714*SUM(C695:C713))/(19-Q714)*(1-J$2305)</f>
        <v>4530.544419988415</v>
      </c>
      <c r="S714" s="39">
        <f>(SUM(C695:C713)+Q714*SUM(C695:C713))/(19-Q714)*(1+J$2305)</f>
        <v>4530.544419988415</v>
      </c>
      <c r="T714" s="17">
        <f>IF(AND(K714="no",R714&lt;E714, R714&gt;F714,J$2308="yes"),MAX(R714*(1-J$2306),F714)/D714-1,IF(AND(K714="yes",S714&gt;F714, S714&lt;E714,J$2307="yes"),1-MIN(S714*(1+J$2306),E714)/D714,0))</f>
        <v>-3.7563048456805692E-3</v>
      </c>
      <c r="U714" s="6">
        <f t="shared" si="149"/>
        <v>-1.5629288412142284E-3</v>
      </c>
      <c r="V714" s="66">
        <f t="shared" si="150"/>
        <v>2.4021640373511204</v>
      </c>
      <c r="W714" s="6">
        <f t="shared" si="151"/>
        <v>0</v>
      </c>
      <c r="X714" s="17">
        <f>V714/MAX(V$240:V714)-1</f>
        <v>-6.0798684012111637E-2</v>
      </c>
      <c r="Z714" s="66">
        <f t="shared" si="152"/>
        <v>6.0467980681680711</v>
      </c>
      <c r="AA714" s="6">
        <f t="shared" si="153"/>
        <v>-3.7563048456805692E-3</v>
      </c>
      <c r="AB714" s="17">
        <f>Z714/MAX(Z$240:Z714)-1</f>
        <v>-9.0808129226890966E-2</v>
      </c>
    </row>
    <row r="715" spans="1:29" x14ac:dyDescent="0.25">
      <c r="A715" s="18" t="s">
        <v>249</v>
      </c>
      <c r="B715" s="72">
        <v>40163</v>
      </c>
      <c r="C715" s="23">
        <v>4506.04</v>
      </c>
      <c r="D715" s="23">
        <v>4523.49</v>
      </c>
      <c r="E715" s="23">
        <v>4543.1000000000004</v>
      </c>
      <c r="F715" s="23">
        <v>4491.0200000000004</v>
      </c>
      <c r="G715" s="20">
        <f t="shared" si="144"/>
        <v>4494.7434999999996</v>
      </c>
      <c r="H715" s="20">
        <f t="shared" si="156"/>
        <v>4077.7264999999998</v>
      </c>
      <c r="I715" s="112">
        <f t="shared" si="145"/>
        <v>2.5132691109071015E-3</v>
      </c>
      <c r="J715" s="38" t="str">
        <f t="shared" si="157"/>
        <v>N</v>
      </c>
      <c r="K715" s="17" t="str">
        <f>IF(OR(AND(J714="N",OR(I714&lt;R$2308,AND(I714&gt;R$2306, I714&lt;R$2305))), AND(J714="X", OR(I714&lt;R$2314, AND(I714&lt;R$2311,I714&gt;R$2312)))),"no","yes")</f>
        <v>yes</v>
      </c>
      <c r="O715" s="146">
        <f t="shared" si="158"/>
        <v>-3.8576408923198802E-3</v>
      </c>
      <c r="P715" s="146">
        <f t="shared" si="159"/>
        <v>3.8576408923198802E-3</v>
      </c>
      <c r="Q715" s="86">
        <f t="shared" si="148"/>
        <v>8.9999999999999993E-3</v>
      </c>
      <c r="R715" s="39">
        <f>(SUM(C696:C714)+Q715*SUM(C696:C714))/(19-Q715)*(1-J$2305)</f>
        <v>4536.7452724974992</v>
      </c>
      <c r="S715" s="39">
        <f>(SUM(C696:C714)+Q715*SUM(C696:C714))/(19-Q715)*(1+J$2305)</f>
        <v>4536.7452724974992</v>
      </c>
      <c r="T715" s="17">
        <f>IF(AND(K715="no",R715&lt;E715, R715&gt;F715,J$2308="yes"),MAX(R715*(1-J$2306),F715)/D715-1,IF(AND(K715="yes",S715&gt;F715, S715&lt;E715,J$2307="yes"),1-MIN(S715*(1+J$2306),E715)/D715,0))</f>
        <v>-2.9303198409855735E-3</v>
      </c>
      <c r="U715" s="6">
        <f t="shared" si="149"/>
        <v>-6.7879607333054537E-3</v>
      </c>
      <c r="V715" s="66">
        <f t="shared" si="150"/>
        <v>2.4021640373511204</v>
      </c>
      <c r="W715" s="6">
        <f t="shared" si="151"/>
        <v>0</v>
      </c>
      <c r="X715" s="17">
        <f>V715/MAX(V$240:V715)-1</f>
        <v>-6.0798684012111637E-2</v>
      </c>
      <c r="Z715" s="66">
        <f t="shared" si="152"/>
        <v>6.0290790158144851</v>
      </c>
      <c r="AA715" s="6">
        <f t="shared" si="153"/>
        <v>-2.9303198409855735E-3</v>
      </c>
      <c r="AB715" s="17">
        <f>Z715/MAX(Z$240:Z715)-1</f>
        <v>-9.3472352205080211E-2</v>
      </c>
    </row>
    <row r="716" spans="1:29" x14ac:dyDescent="0.25">
      <c r="A716" s="18" t="s">
        <v>249</v>
      </c>
      <c r="B716" s="72">
        <v>40164</v>
      </c>
      <c r="C716" s="23">
        <v>4364.93</v>
      </c>
      <c r="D716" s="23">
        <v>4506.04</v>
      </c>
      <c r="E716" s="23">
        <v>4518.9399999999996</v>
      </c>
      <c r="F716" s="23">
        <v>4362.84</v>
      </c>
      <c r="G716" s="20">
        <f t="shared" si="144"/>
        <v>4489.183</v>
      </c>
      <c r="H716" s="20">
        <f t="shared" si="156"/>
        <v>4087.4576666666667</v>
      </c>
      <c r="I716" s="112">
        <f t="shared" si="145"/>
        <v>-2.7678310284967145E-2</v>
      </c>
      <c r="J716" s="38" t="str">
        <f t="shared" si="157"/>
        <v>N</v>
      </c>
      <c r="K716" s="17" t="str">
        <f>IF(OR(AND(J715="N",OR(I715&lt;R$2308,AND(I715&gt;R$2306, I715&lt;R$2305))), AND(J715="X", OR(I715&lt;R$2314, AND(I715&lt;R$2311,I715&gt;R$2312)))),"no","yes")</f>
        <v>yes</v>
      </c>
      <c r="O716" s="146">
        <f t="shared" si="158"/>
        <v>-3.1315745088814073E-2</v>
      </c>
      <c r="P716" s="146">
        <f t="shared" si="159"/>
        <v>3.1315745088814073E-2</v>
      </c>
      <c r="Q716" s="86">
        <f t="shared" si="148"/>
        <v>8.9999999999999993E-3</v>
      </c>
      <c r="R716" s="39">
        <f>(SUM(C697:C715)+Q716*SUM(C697:C715))/(19-Q716)*(1-J$2305)</f>
        <v>4538.3338723605921</v>
      </c>
      <c r="S716" s="39">
        <f>(SUM(C697:C715)+Q716*SUM(C697:C715))/(19-Q716)*(1+J$2305)</f>
        <v>4538.3338723605921</v>
      </c>
      <c r="T716" s="17">
        <f>IF(AND(K716="no",R716&lt;E716, R716&gt;F716,J$2308="yes"),MAX(R716*(1-J$2306),F716)/D716-1,IF(AND(K716="yes",S716&gt;F716, S716&lt;E716,J$2307="yes"),1-MIN(S716*(1+J$2306),E716)/D716,0))</f>
        <v>0</v>
      </c>
      <c r="U716" s="6">
        <f t="shared" si="149"/>
        <v>0</v>
      </c>
      <c r="V716" s="66">
        <f t="shared" si="150"/>
        <v>2.4021640373511204</v>
      </c>
      <c r="W716" s="6">
        <f t="shared" si="151"/>
        <v>0</v>
      </c>
      <c r="X716" s="17">
        <f>V716/MAX(V$240:V716)-1</f>
        <v>-6.0798684012111637E-2</v>
      </c>
      <c r="Z716" s="66">
        <f t="shared" si="152"/>
        <v>6.2178841173940489</v>
      </c>
      <c r="AA716" s="6">
        <f t="shared" si="153"/>
        <v>3.1315745088813962E-2</v>
      </c>
      <c r="AB716" s="17">
        <f>Z716/MAX(Z$240:Z716)-1</f>
        <v>-6.5083763470772382E-2</v>
      </c>
    </row>
    <row r="717" spans="1:29" x14ac:dyDescent="0.25">
      <c r="A717" s="18" t="s">
        <v>249</v>
      </c>
      <c r="B717" s="72">
        <v>40165</v>
      </c>
      <c r="C717" s="23">
        <v>4203.4799999999996</v>
      </c>
      <c r="D717" s="23">
        <v>4364.93</v>
      </c>
      <c r="E717" s="23">
        <v>4318.99</v>
      </c>
      <c r="F717" s="23">
        <v>4194.96</v>
      </c>
      <c r="G717" s="20">
        <f t="shared" si="144"/>
        <v>4473.9424999999992</v>
      </c>
      <c r="H717" s="20">
        <f t="shared" si="156"/>
        <v>4093.0378333333333</v>
      </c>
      <c r="I717" s="112">
        <f t="shared" si="145"/>
        <v>-6.0452833267302775E-2</v>
      </c>
      <c r="J717" s="38" t="str">
        <f t="shared" si="157"/>
        <v>N</v>
      </c>
      <c r="K717" s="17" t="str">
        <f>IF(OR(AND(J716="N",OR(I716&lt;R$2308,AND(I716&gt;R$2306, I716&lt;R$2305))), AND(J716="X", OR(I716&lt;R$2314, AND(I716&lt;R$2311,I716&gt;R$2312)))),"no","yes")</f>
        <v>yes</v>
      </c>
      <c r="O717" s="146">
        <f t="shared" si="158"/>
        <v>-3.698799293459476E-2</v>
      </c>
      <c r="P717" s="146">
        <f t="shared" si="159"/>
        <v>3.698799293459476E-2</v>
      </c>
      <c r="Q717" s="86">
        <f t="shared" si="148"/>
        <v>8.9999999999999993E-3</v>
      </c>
      <c r="R717" s="39">
        <f>(SUM(C698:C716)+Q717*SUM(C698:C716))/(19-Q717)*(1-J$2305)</f>
        <v>4530.7170938865775</v>
      </c>
      <c r="S717" s="39">
        <f>(SUM(C698:C716)+Q717*SUM(C698:C716))/(19-Q717)*(1+J$2305)</f>
        <v>4530.7170938865775</v>
      </c>
      <c r="T717" s="17">
        <f>IF(AND(K717="no",R717&lt;E717, R717&gt;F717,J$2308="yes"),MAX(R717*(1-J$2306),F717)/D717-1,IF(AND(K717="yes",S717&gt;F717, S717&lt;E717,J$2307="yes"),1-MIN(S717*(1+J$2306),E717)/D717,0))</f>
        <v>0</v>
      </c>
      <c r="U717" s="6">
        <f t="shared" si="149"/>
        <v>0</v>
      </c>
      <c r="V717" s="66">
        <f t="shared" si="150"/>
        <v>2.4021640373511204</v>
      </c>
      <c r="W717" s="6">
        <f t="shared" si="151"/>
        <v>0</v>
      </c>
      <c r="X717" s="17">
        <f>V717/MAX(V$240:V717)-1</f>
        <v>-6.0798684012111637E-2</v>
      </c>
      <c r="Z717" s="66">
        <f t="shared" si="152"/>
        <v>6.4478711711963497</v>
      </c>
      <c r="AA717" s="6">
        <f t="shared" si="153"/>
        <v>3.6987992934594871E-2</v>
      </c>
      <c r="AB717" s="17">
        <f>Z717/MAX(Z$240:Z717)-1</f>
        <v>-3.0503088319591254E-2</v>
      </c>
    </row>
    <row r="718" spans="1:29" x14ac:dyDescent="0.25">
      <c r="A718" s="18" t="s">
        <v>249</v>
      </c>
      <c r="B718" s="72">
        <v>40168</v>
      </c>
      <c r="C718" s="23">
        <v>4256.3900000000003</v>
      </c>
      <c r="D718" s="23">
        <v>4203.4799999999996</v>
      </c>
      <c r="E718" s="23">
        <v>4257.0200000000004</v>
      </c>
      <c r="F718" s="23">
        <v>4185.1099999999997</v>
      </c>
      <c r="G718" s="20">
        <f t="shared" si="144"/>
        <v>4457.1949999999997</v>
      </c>
      <c r="H718" s="20">
        <f t="shared" si="156"/>
        <v>4101.6488333333336</v>
      </c>
      <c r="I718" s="112">
        <f t="shared" si="145"/>
        <v>-4.5051876796953993E-2</v>
      </c>
      <c r="J718" s="38" t="str">
        <f t="shared" si="157"/>
        <v>N</v>
      </c>
      <c r="K718" s="17" t="str">
        <f>IF(OR(AND(J717="N",OR(I717&lt;R$2308,AND(I717&gt;R$2306, I717&lt;R$2305))), AND(J717="X", OR(I717&lt;R$2314, AND(I717&lt;R$2311,I717&gt;R$2312)))),"no","yes")</f>
        <v>yes</v>
      </c>
      <c r="O718" s="146">
        <f t="shared" si="158"/>
        <v>1.2587189661899423E-2</v>
      </c>
      <c r="P718" s="146">
        <f t="shared" si="159"/>
        <v>-1.2587189661899423E-2</v>
      </c>
      <c r="Q718" s="86">
        <f t="shared" si="148"/>
        <v>8.9999999999999993E-3</v>
      </c>
      <c r="R718" s="39">
        <f>(SUM(C699:C717)+Q718*SUM(C699:C717))/(19-Q718)*(1-J$2305)</f>
        <v>4510.109925227739</v>
      </c>
      <c r="S718" s="39">
        <f>(SUM(C699:C717)+Q718*SUM(C699:C717))/(19-Q718)*(1+J$2305)</f>
        <v>4510.109925227739</v>
      </c>
      <c r="T718" s="17">
        <f>IF(AND(K718="no",R718&lt;E718, R718&gt;F718,J$2308="yes"),MAX(R718*(1-J$2306),F718)/D718-1,IF(AND(K718="yes",S718&gt;F718, S718&lt;E718,J$2307="yes"),1-MIN(S718*(1+J$2306),E718)/D718,0))</f>
        <v>0</v>
      </c>
      <c r="U718" s="6">
        <f t="shared" si="149"/>
        <v>0</v>
      </c>
      <c r="V718" s="66">
        <f t="shared" si="150"/>
        <v>2.4021640373511204</v>
      </c>
      <c r="W718" s="6">
        <f t="shared" si="151"/>
        <v>0</v>
      </c>
      <c r="X718" s="17">
        <f>V718/MAX(V$240:V718)-1</f>
        <v>-6.0798684012111637E-2</v>
      </c>
      <c r="Z718" s="66">
        <f t="shared" si="152"/>
        <v>6.3667105938490076</v>
      </c>
      <c r="AA718" s="6">
        <f t="shared" si="153"/>
        <v>-1.2587189661899423E-2</v>
      </c>
      <c r="AB718" s="17">
        <f>Z718/MAX(Z$240:Z718)-1</f>
        <v>-4.270632982353828E-2</v>
      </c>
    </row>
    <row r="719" spans="1:29" x14ac:dyDescent="0.25">
      <c r="A719" s="18" t="s">
        <v>249</v>
      </c>
      <c r="B719" s="72">
        <v>40169</v>
      </c>
      <c r="C719" s="23">
        <v>4136.82</v>
      </c>
      <c r="D719" s="23">
        <v>4256.3900000000003</v>
      </c>
      <c r="E719" s="23">
        <v>4263.34</v>
      </c>
      <c r="F719" s="23">
        <v>4124.08</v>
      </c>
      <c r="G719" s="20">
        <f t="shared" si="144"/>
        <v>4446.6530000000002</v>
      </c>
      <c r="H719" s="20">
        <f t="shared" si="156"/>
        <v>4107.190333333333</v>
      </c>
      <c r="I719" s="112">
        <f t="shared" si="145"/>
        <v>-6.9677800359056685E-2</v>
      </c>
      <c r="J719" s="38" t="str">
        <f t="shared" si="157"/>
        <v>N</v>
      </c>
      <c r="K719" s="17" t="str">
        <f>IF(OR(AND(J718="N",OR(I718&lt;R$2308,AND(I718&gt;R$2306, I718&lt;R$2305))), AND(J718="X", OR(I718&lt;R$2314, AND(I718&lt;R$2311,I718&gt;R$2312)))),"no","yes")</f>
        <v>yes</v>
      </c>
      <c r="O719" s="146">
        <f t="shared" si="158"/>
        <v>-2.8091880678227432E-2</v>
      </c>
      <c r="P719" s="146">
        <f t="shared" si="159"/>
        <v>2.8091880678227432E-2</v>
      </c>
      <c r="Q719" s="86">
        <f t="shared" si="148"/>
        <v>8.9999999999999993E-3</v>
      </c>
      <c r="R719" s="39">
        <f>(SUM(C700:C718)+Q719*SUM(C700:C718))/(19-Q719)*(1-J$2305)</f>
        <v>4505.26071086304</v>
      </c>
      <c r="S719" s="39">
        <f>(SUM(C700:C718)+Q719*SUM(C700:C718))/(19-Q719)*(1+J$2305)</f>
        <v>4505.26071086304</v>
      </c>
      <c r="T719" s="17">
        <f>IF(AND(K719="no",R719&lt;E719, R719&gt;F719,J$2308="yes"),MAX(R719*(1-J$2306),F719)/D719-1,IF(AND(K719="yes",S719&gt;F719, S719&lt;E719,J$2307="yes"),1-MIN(S719*(1+J$2306),E719)/D719,0))</f>
        <v>0</v>
      </c>
      <c r="U719" s="6">
        <f t="shared" si="149"/>
        <v>0</v>
      </c>
      <c r="V719" s="66">
        <f t="shared" si="150"/>
        <v>2.4021640373511204</v>
      </c>
      <c r="W719" s="6">
        <f t="shared" si="151"/>
        <v>0</v>
      </c>
      <c r="X719" s="17">
        <f>V719/MAX(V$240:V719)-1</f>
        <v>-6.0798684012111637E-2</v>
      </c>
      <c r="Z719" s="66">
        <f t="shared" si="152"/>
        <v>6.5455634681642207</v>
      </c>
      <c r="AA719" s="6">
        <f t="shared" si="153"/>
        <v>2.8091880678227543E-2</v>
      </c>
      <c r="AB719" s="17">
        <f>Z719/MAX(Z$240:Z719)-1</f>
        <v>-1.5814150266918681E-2</v>
      </c>
    </row>
    <row r="720" spans="1:29" x14ac:dyDescent="0.25">
      <c r="A720" s="18" t="s">
        <v>249</v>
      </c>
      <c r="B720" s="72">
        <v>40170</v>
      </c>
      <c r="C720" s="23">
        <v>4210.17</v>
      </c>
      <c r="D720" s="23">
        <v>4136.82</v>
      </c>
      <c r="E720" s="23">
        <v>4210.67</v>
      </c>
      <c r="F720" s="23">
        <v>4129.8900000000003</v>
      </c>
      <c r="G720" s="20">
        <f t="shared" si="144"/>
        <v>4431.5575000000008</v>
      </c>
      <c r="H720" s="20">
        <f t="shared" si="156"/>
        <v>4115.5565000000006</v>
      </c>
      <c r="I720" s="112">
        <f t="shared" si="145"/>
        <v>-4.9957041062877017E-2</v>
      </c>
      <c r="J720" s="38" t="str">
        <f t="shared" si="157"/>
        <v>N</v>
      </c>
      <c r="K720" s="17" t="str">
        <f>IF(OR(AND(J719="N",OR(I719&lt;R$2308,AND(I719&gt;R$2306, I719&lt;R$2305))), AND(J719="X", OR(I719&lt;R$2314, AND(I719&lt;R$2311,I719&gt;R$2312)))),"no","yes")</f>
        <v>yes</v>
      </c>
      <c r="O720" s="146">
        <f t="shared" si="158"/>
        <v>1.7731010776393497E-2</v>
      </c>
      <c r="P720" s="146">
        <f t="shared" si="159"/>
        <v>-1.7731010776393497E-2</v>
      </c>
      <c r="Q720" s="86">
        <f t="shared" si="148"/>
        <v>8.9999999999999993E-3</v>
      </c>
      <c r="R720" s="39">
        <f>(SUM(C701:C719)+Q720*SUM(C701:C719))/(19-Q720)*(1-J$2305)</f>
        <v>4485.3229856247699</v>
      </c>
      <c r="S720" s="39">
        <f>(SUM(C701:C719)+Q720*SUM(C701:C719))/(19-Q720)*(1+J$2305)</f>
        <v>4485.3229856247699</v>
      </c>
      <c r="T720" s="17">
        <f>IF(AND(K720="no",R720&lt;E720, R720&gt;F720,J$2308="yes"),MAX(R720*(1-J$2306),F720)/D720-1,IF(AND(K720="yes",S720&gt;F720, S720&lt;E720,J$2307="yes"),1-MIN(S720*(1+J$2306),E720)/D720,0))</f>
        <v>0</v>
      </c>
      <c r="U720" s="6">
        <f t="shared" si="149"/>
        <v>0</v>
      </c>
      <c r="V720" s="66">
        <f t="shared" si="150"/>
        <v>2.4021640373511204</v>
      </c>
      <c r="W720" s="6">
        <f t="shared" si="151"/>
        <v>0</v>
      </c>
      <c r="X720" s="17">
        <f>V720/MAX(V$240:V720)-1</f>
        <v>-6.0798684012111637E-2</v>
      </c>
      <c r="Y720" s="6">
        <f t="shared" ref="Y720" si="160">V720/V700-1</f>
        <v>-4.430050660718976E-2</v>
      </c>
      <c r="Z720" s="66">
        <f t="shared" si="152"/>
        <v>6.4295040117726332</v>
      </c>
      <c r="AA720" s="6">
        <f t="shared" si="153"/>
        <v>-1.7731010776393497E-2</v>
      </c>
      <c r="AB720" s="17">
        <f>Z720/MAX(Z$240:Z720)-1</f>
        <v>-3.3264760174509966E-2</v>
      </c>
      <c r="AC720" s="6">
        <f t="shared" ref="AC720" si="161">Z720/Z700-1</f>
        <v>-1.6282916965043803E-2</v>
      </c>
    </row>
    <row r="721" spans="1:29" x14ac:dyDescent="0.25">
      <c r="A721" s="18" t="s">
        <v>249</v>
      </c>
      <c r="B721" s="72">
        <v>40171</v>
      </c>
      <c r="C721" s="23">
        <v>4345.3</v>
      </c>
      <c r="D721" s="23">
        <v>4210.17</v>
      </c>
      <c r="E721" s="23">
        <v>4350.5200000000004</v>
      </c>
      <c r="F721" s="23">
        <v>4209.9799999999996</v>
      </c>
      <c r="G721" s="20">
        <f t="shared" si="144"/>
        <v>4432.402</v>
      </c>
      <c r="H721" s="20">
        <f t="shared" si="156"/>
        <v>4128.0496666666677</v>
      </c>
      <c r="I721" s="112">
        <f t="shared" si="145"/>
        <v>-1.965119589784492E-2</v>
      </c>
      <c r="J721" s="38" t="str">
        <f t="shared" si="157"/>
        <v>N</v>
      </c>
      <c r="K721" s="17" t="str">
        <f>IF(OR(AND(J720="N",OR(I720&lt;R$2308,AND(I720&gt;R$2306, I720&lt;R$2305))), AND(J720="X", OR(I720&lt;R$2314, AND(I720&lt;R$2311,I720&gt;R$2312)))),"no","yes")</f>
        <v>yes</v>
      </c>
      <c r="O721" s="146">
        <f t="shared" si="158"/>
        <v>3.2096091131712079E-2</v>
      </c>
      <c r="P721" s="146">
        <f t="shared" si="159"/>
        <v>-3.2096091131712079E-2</v>
      </c>
      <c r="Q721" s="86">
        <f t="shared" si="148"/>
        <v>8.9999999999999993E-3</v>
      </c>
      <c r="R721" s="39">
        <f>(SUM(C702:C720)+Q721*SUM(C702:C720))/(19-Q721)*(1-J$2305)</f>
        <v>4479.0408435574755</v>
      </c>
      <c r="S721" s="39">
        <f>(SUM(C702:C720)+Q721*SUM(C702:C720))/(19-Q721)*(1+J$2305)</f>
        <v>4479.0408435574755</v>
      </c>
      <c r="T721" s="17">
        <f>IF(AND(K721="no",R721&lt;E721, R721&gt;F721,J$2308="yes"),MAX(R721*(1-J$2306),F721)/D721-1,IF(AND(K721="yes",S721&gt;F721, S721&lt;E721,J$2307="yes"),1-MIN(S721*(1+J$2306),E721)/D721,0))</f>
        <v>0</v>
      </c>
      <c r="U721" s="6">
        <f t="shared" si="149"/>
        <v>0</v>
      </c>
      <c r="V721" s="66">
        <f t="shared" si="150"/>
        <v>2.4021640373511204</v>
      </c>
      <c r="W721" s="6">
        <f t="shared" si="151"/>
        <v>0</v>
      </c>
      <c r="X721" s="17">
        <f>V721/MAX(V$240:V721)-1</f>
        <v>-6.0798684012111637E-2</v>
      </c>
      <c r="Z721" s="66">
        <f t="shared" si="152"/>
        <v>6.2231420650790703</v>
      </c>
      <c r="AA721" s="6">
        <f t="shared" si="153"/>
        <v>-3.2096091131712079E-2</v>
      </c>
      <c r="AB721" s="17">
        <f>Z721/MAX(Z$240:Z721)-1</f>
        <v>-6.429318253218641E-2</v>
      </c>
    </row>
    <row r="722" spans="1:29" x14ac:dyDescent="0.25">
      <c r="A722" s="18" t="s">
        <v>249</v>
      </c>
      <c r="B722" s="72">
        <v>40172</v>
      </c>
      <c r="C722" s="23">
        <v>4376.1899999999996</v>
      </c>
      <c r="D722" s="23">
        <v>4345.3</v>
      </c>
      <c r="E722" s="23">
        <v>4398.46</v>
      </c>
      <c r="F722" s="23">
        <v>4324.8599999999997</v>
      </c>
      <c r="G722" s="20">
        <f t="shared" si="144"/>
        <v>4440.4445000000005</v>
      </c>
      <c r="H722" s="20">
        <f t="shared" si="156"/>
        <v>4141.5083333333341</v>
      </c>
      <c r="I722" s="112">
        <f t="shared" si="145"/>
        <v>-1.4470285576140163E-2</v>
      </c>
      <c r="J722" s="38" t="str">
        <f t="shared" si="157"/>
        <v>N</v>
      </c>
      <c r="K722" s="17" t="str">
        <f>IF(OR(AND(J721="N",OR(I721&lt;R$2308,AND(I721&gt;R$2306, I721&lt;R$2305))), AND(J721="X", OR(I721&lt;R$2314, AND(I721&lt;R$2311,I721&gt;R$2312)))),"no","yes")</f>
        <v>yes</v>
      </c>
      <c r="O722" s="146">
        <f t="shared" si="158"/>
        <v>7.108830230363683E-3</v>
      </c>
      <c r="P722" s="146">
        <f t="shared" si="159"/>
        <v>-7.108830230363683E-3</v>
      </c>
      <c r="Q722" s="86">
        <f t="shared" si="148"/>
        <v>8.9999999999999993E-3</v>
      </c>
      <c r="R722" s="39">
        <f>(SUM(C703:C721)+Q722*SUM(C703:C721))/(19-Q722)*(1-J$2305)</f>
        <v>4485.9456742667589</v>
      </c>
      <c r="S722" s="39">
        <f>(SUM(C703:C721)+Q722*SUM(C703:C721))/(19-Q722)*(1+J$2305)</f>
        <v>4485.9456742667589</v>
      </c>
      <c r="T722" s="17">
        <f>IF(AND(K722="no",R722&lt;E722, R722&gt;F722,J$2308="yes"),MAX(R722*(1-J$2306),F722)/D722-1,IF(AND(K722="yes",S722&gt;F722, S722&lt;E722,J$2307="yes"),1-MIN(S722*(1+J$2306),E722)/D722,0))</f>
        <v>0</v>
      </c>
      <c r="U722" s="6">
        <f t="shared" si="149"/>
        <v>0</v>
      </c>
      <c r="V722" s="66">
        <f t="shared" si="150"/>
        <v>2.4021640373511204</v>
      </c>
      <c r="W722" s="6">
        <f t="shared" si="151"/>
        <v>0</v>
      </c>
      <c r="X722" s="17">
        <f>V722/MAX(V$240:V722)-1</f>
        <v>-6.0798684012111637E-2</v>
      </c>
      <c r="Z722" s="66">
        <f t="shared" si="152"/>
        <v>6.1789028046389882</v>
      </c>
      <c r="AA722" s="6">
        <f t="shared" si="153"/>
        <v>-7.108830230363683E-3</v>
      </c>
      <c r="AB722" s="17">
        <f>Z722/MAX(Z$240:Z722)-1</f>
        <v>-7.0944963442959086E-2</v>
      </c>
    </row>
    <row r="723" spans="1:29" x14ac:dyDescent="0.25">
      <c r="A723" s="18" t="s">
        <v>249</v>
      </c>
      <c r="B723" s="72">
        <v>40175</v>
      </c>
      <c r="C723" s="23">
        <v>4447.21</v>
      </c>
      <c r="D723" s="23">
        <v>4376.1899999999996</v>
      </c>
      <c r="E723" s="23">
        <v>4447.76</v>
      </c>
      <c r="F723" s="23">
        <v>4388.2700000000004</v>
      </c>
      <c r="G723" s="20">
        <f t="shared" si="144"/>
        <v>4442.5385000000006</v>
      </c>
      <c r="H723" s="20">
        <f t="shared" si="156"/>
        <v>4156.6816666666664</v>
      </c>
      <c r="I723" s="112">
        <f t="shared" si="145"/>
        <v>1.0515384391152072E-3</v>
      </c>
      <c r="J723" s="38" t="str">
        <f t="shared" si="157"/>
        <v>N</v>
      </c>
      <c r="K723" s="17" t="str">
        <f>IF(OR(AND(J722="N",OR(I722&lt;R$2308,AND(I722&gt;R$2306, I722&lt;R$2305))), AND(J722="X", OR(I722&lt;R$2314, AND(I722&lt;R$2311,I722&gt;R$2312)))),"no","yes")</f>
        <v>yes</v>
      </c>
      <c r="O723" s="146">
        <f t="shared" si="158"/>
        <v>1.6228728642952106E-2</v>
      </c>
      <c r="P723" s="146">
        <f t="shared" si="159"/>
        <v>-1.6228728642952106E-2</v>
      </c>
      <c r="Q723" s="86">
        <f t="shared" si="148"/>
        <v>8.9999999999999993E-3</v>
      </c>
      <c r="R723" s="39">
        <f>(SUM(C704:C722)+Q723*SUM(C704:C722))/(19-Q723)*(1-J$2305)</f>
        <v>4484.3974535306197</v>
      </c>
      <c r="S723" s="39">
        <f>(SUM(C704:C722)+Q723*SUM(C704:C722))/(19-Q723)*(1+J$2305)</f>
        <v>4484.3974535306197</v>
      </c>
      <c r="T723" s="17">
        <f>IF(AND(K723="no",R723&lt;E723, R723&gt;F723,J$2308="yes"),MAX(R723*(1-J$2306),F723)/D723-1,IF(AND(K723="yes",S723&gt;F723, S723&lt;E723,J$2307="yes"),1-MIN(S723*(1+J$2306),E723)/D723,0))</f>
        <v>0</v>
      </c>
      <c r="U723" s="6">
        <f t="shared" si="149"/>
        <v>0</v>
      </c>
      <c r="V723" s="66">
        <f t="shared" si="150"/>
        <v>2.4021640373511204</v>
      </c>
      <c r="W723" s="6">
        <f t="shared" si="151"/>
        <v>0</v>
      </c>
      <c r="X723" s="17">
        <f>V723/MAX(V$240:V723)-1</f>
        <v>-6.0798684012111637E-2</v>
      </c>
      <c r="Z723" s="66">
        <f t="shared" si="152"/>
        <v>6.0786270677113263</v>
      </c>
      <c r="AA723" s="6">
        <f t="shared" si="153"/>
        <v>-1.6228728642952106E-2</v>
      </c>
      <c r="AB723" s="17">
        <f>Z723/MAX(Z$240:Z723)-1</f>
        <v>-8.6022345525611166E-2</v>
      </c>
    </row>
    <row r="724" spans="1:29" x14ac:dyDescent="0.25">
      <c r="A724" s="18" t="s">
        <v>249</v>
      </c>
      <c r="B724" s="72">
        <v>40176</v>
      </c>
      <c r="C724" s="23">
        <v>4463.6000000000004</v>
      </c>
      <c r="D724" s="23">
        <v>4447.21</v>
      </c>
      <c r="E724" s="23">
        <v>4465.46</v>
      </c>
      <c r="F724" s="23">
        <v>4393.8999999999996</v>
      </c>
      <c r="G724" s="20">
        <f t="shared" si="144"/>
        <v>4439.4540000000015</v>
      </c>
      <c r="H724" s="20">
        <f t="shared" si="156"/>
        <v>4173.8306666666667</v>
      </c>
      <c r="I724" s="112">
        <f t="shared" si="145"/>
        <v>5.4389571330164532E-3</v>
      </c>
      <c r="J724" s="38" t="str">
        <f t="shared" si="157"/>
        <v>N</v>
      </c>
      <c r="K724" s="17" t="str">
        <f>IF(OR(AND(J723="N",OR(I723&lt;R$2308,AND(I723&gt;R$2306, I723&lt;R$2305))), AND(J723="X", OR(I723&lt;R$2314, AND(I723&lt;R$2311,I723&gt;R$2312)))),"no","yes")</f>
        <v>yes</v>
      </c>
      <c r="O724" s="146">
        <f t="shared" si="158"/>
        <v>3.6854567245532266E-3</v>
      </c>
      <c r="P724" s="146">
        <f t="shared" si="159"/>
        <v>-3.6854567245532266E-3</v>
      </c>
      <c r="Q724" s="86">
        <f t="shared" si="148"/>
        <v>8.9999999999999993E-3</v>
      </c>
      <c r="R724" s="39">
        <f>(SUM(C705:C723)+Q724*SUM(C705:C723))/(19-Q724)*(1-J$2305)</f>
        <v>4480.2490295403095</v>
      </c>
      <c r="S724" s="39">
        <f>(SUM(C705:C723)+Q724*SUM(C705:C723))/(19-Q724)*(1+J$2305)</f>
        <v>4480.2490295403095</v>
      </c>
      <c r="T724" s="17">
        <f>IF(AND(K724="no",R724&lt;E724, R724&gt;F724,J$2308="yes"),MAX(R724*(1-J$2306),F724)/D724-1,IF(AND(K724="yes",S724&gt;F724, S724&lt;E724,J$2307="yes"),1-MIN(S724*(1+J$2306),E724)/D724,0))</f>
        <v>0</v>
      </c>
      <c r="U724" s="6">
        <f t="shared" si="149"/>
        <v>0</v>
      </c>
      <c r="V724" s="66">
        <f t="shared" si="150"/>
        <v>2.4021640373511204</v>
      </c>
      <c r="W724" s="6">
        <f t="shared" si="151"/>
        <v>0</v>
      </c>
      <c r="X724" s="17">
        <f>V724/MAX(V$240:V724)-1</f>
        <v>-6.0798684012111637E-2</v>
      </c>
      <c r="Z724" s="66">
        <f t="shared" si="152"/>
        <v>6.0562245507085786</v>
      </c>
      <c r="AA724" s="6">
        <f t="shared" si="153"/>
        <v>-3.6854567245532266E-3</v>
      </c>
      <c r="AB724" s="17">
        <f>Z724/MAX(Z$240:Z724)-1</f>
        <v>-8.9390770618385185E-2</v>
      </c>
    </row>
    <row r="725" spans="1:29" x14ac:dyDescent="0.25">
      <c r="A725" s="18" t="s">
        <v>249</v>
      </c>
      <c r="B725" s="72">
        <v>40177</v>
      </c>
      <c r="C725" s="23">
        <v>4446.07</v>
      </c>
      <c r="D725" s="23">
        <v>4463.6000000000004</v>
      </c>
      <c r="E725" s="23">
        <v>4470.3100000000004</v>
      </c>
      <c r="F725" s="23">
        <v>4408.38</v>
      </c>
      <c r="G725" s="20">
        <f t="shared" si="144"/>
        <v>4432.1885000000011</v>
      </c>
      <c r="H725" s="20">
        <f t="shared" si="156"/>
        <v>4191.7306666666673</v>
      </c>
      <c r="I725" s="112">
        <f t="shared" si="145"/>
        <v>3.131974192884357E-3</v>
      </c>
      <c r="J725" s="38" t="str">
        <f t="shared" si="157"/>
        <v>N</v>
      </c>
      <c r="K725" s="17" t="str">
        <f>IF(OR(AND(J724="N",OR(I724&lt;R$2308,AND(I724&gt;R$2306, I724&lt;R$2305))), AND(J724="X", OR(I724&lt;R$2314, AND(I724&lt;R$2311,I724&gt;R$2312)))),"no","yes")</f>
        <v>yes</v>
      </c>
      <c r="O725" s="146">
        <f t="shared" si="158"/>
        <v>-3.9273232368493005E-3</v>
      </c>
      <c r="P725" s="146">
        <f t="shared" si="159"/>
        <v>3.9273232368493005E-3</v>
      </c>
      <c r="Q725" s="86">
        <f t="shared" si="148"/>
        <v>8.9999999999999993E-3</v>
      </c>
      <c r="R725" s="39">
        <f>(SUM(C706:C724)+Q725*SUM(C706:C724))/(19-Q725)*(1-J$2305)</f>
        <v>4473.460023168871</v>
      </c>
      <c r="S725" s="39">
        <f>(SUM(C706:C724)+Q725*SUM(C706:C724))/(19-Q725)*(1+J$2305)</f>
        <v>4473.460023168871</v>
      </c>
      <c r="T725" s="17">
        <f>IF(AND(K725="no",R725&lt;E725, R725&gt;F725,J$2308="yes"),MAX(R725*(1-J$2306),F725)/D725-1,IF(AND(K725="yes",S725&gt;F725, S725&lt;E725,J$2307="yes"),1-MIN(S725*(1+J$2306),E725)/D725,0))</f>
        <v>0</v>
      </c>
      <c r="U725" s="6">
        <f t="shared" si="149"/>
        <v>0</v>
      </c>
      <c r="V725" s="66">
        <f t="shared" si="150"/>
        <v>2.4021640373511204</v>
      </c>
      <c r="W725" s="6">
        <f t="shared" si="151"/>
        <v>0</v>
      </c>
      <c r="X725" s="17">
        <f>V725/MAX(V$240:V725)-1</f>
        <v>-6.0798684012111637E-2</v>
      </c>
      <c r="Z725" s="66">
        <f t="shared" si="152"/>
        <v>6.0800093021141537</v>
      </c>
      <c r="AA725" s="6">
        <f t="shared" si="153"/>
        <v>3.9273232368493005E-3</v>
      </c>
      <c r="AB725" s="17">
        <f>Z725/MAX(Z$240:Z725)-1</f>
        <v>-8.5814513832145334E-2</v>
      </c>
    </row>
    <row r="726" spans="1:29" x14ac:dyDescent="0.25">
      <c r="A726" s="18" t="s">
        <v>249</v>
      </c>
      <c r="B726" s="72">
        <v>40178</v>
      </c>
      <c r="C726" s="23">
        <v>4485.25</v>
      </c>
      <c r="D726" s="23">
        <v>4446.07</v>
      </c>
      <c r="E726" s="23">
        <v>4487.45</v>
      </c>
      <c r="F726" s="23">
        <v>4432.29</v>
      </c>
      <c r="G726" s="20">
        <f t="shared" si="144"/>
        <v>4425.3540000000012</v>
      </c>
      <c r="H726" s="20">
        <f t="shared" si="156"/>
        <v>4209.8078333333333</v>
      </c>
      <c r="I726" s="112">
        <f t="shared" si="145"/>
        <v>1.3534736430124816E-2</v>
      </c>
      <c r="J726" s="38" t="str">
        <f t="shared" si="157"/>
        <v>N</v>
      </c>
      <c r="K726" s="17" t="str">
        <f>IF(OR(AND(J725="N",OR(I725&lt;R$2308,AND(I725&gt;R$2306, I725&lt;R$2305))), AND(J725="X", OR(I725&lt;R$2314, AND(I725&lt;R$2311,I725&gt;R$2312)))),"no","yes")</f>
        <v>yes</v>
      </c>
      <c r="O726" s="146">
        <f t="shared" si="158"/>
        <v>8.8122769097203069E-3</v>
      </c>
      <c r="P726" s="146">
        <f t="shared" si="159"/>
        <v>-8.8122769097203069E-3</v>
      </c>
      <c r="Q726" s="86">
        <f t="shared" si="148"/>
        <v>8.9999999999999993E-3</v>
      </c>
      <c r="R726" s="39">
        <f>(SUM(C707:C725)+Q726*SUM(C707:C725))/(19-Q726)*(1-J$2305)</f>
        <v>4464.1159744089309</v>
      </c>
      <c r="S726" s="39">
        <f>(SUM(C707:C725)+Q726*SUM(C707:C725))/(19-Q726)*(1+J$2305)</f>
        <v>4464.1159744089309</v>
      </c>
      <c r="T726" s="17">
        <f>IF(AND(K726="no",R726&lt;E726, R726&gt;F726,J$2308="yes"),MAX(R726*(1-J$2306),F726)/D726-1,IF(AND(K726="yes",S726&gt;F726, S726&lt;E726,J$2307="yes"),1-MIN(S726*(1+J$2306),E726)/D726,0))</f>
        <v>-4.0588597140691629E-3</v>
      </c>
      <c r="U726" s="6">
        <f t="shared" si="149"/>
        <v>4.753417195651144E-3</v>
      </c>
      <c r="V726" s="66">
        <f t="shared" si="150"/>
        <v>2.4021640373511204</v>
      </c>
      <c r="W726" s="6">
        <f t="shared" si="151"/>
        <v>0</v>
      </c>
      <c r="X726" s="17">
        <f>V726/MAX(V$240:V726)-1</f>
        <v>-6.0798684012111637E-2</v>
      </c>
      <c r="Z726" s="66">
        <f t="shared" si="152"/>
        <v>6.0553313972966372</v>
      </c>
      <c r="AA726" s="6">
        <f t="shared" si="153"/>
        <v>-4.0588597140690519E-3</v>
      </c>
      <c r="AB726" s="17">
        <f>Z726/MAX(Z$240:Z726)-1</f>
        <v>-8.9525064473138682E-2</v>
      </c>
    </row>
    <row r="727" spans="1:29" x14ac:dyDescent="0.25">
      <c r="A727" s="18" t="s">
        <v>249</v>
      </c>
      <c r="B727" s="72">
        <v>40182</v>
      </c>
      <c r="C727" s="23">
        <v>4510.53</v>
      </c>
      <c r="D727" s="23">
        <v>4485.25</v>
      </c>
      <c r="E727" s="23">
        <v>4542.71</v>
      </c>
      <c r="F727" s="23">
        <v>4487.37</v>
      </c>
      <c r="G727" s="20">
        <f t="shared" si="144"/>
        <v>4425.5765000000001</v>
      </c>
      <c r="H727" s="20">
        <f t="shared" si="156"/>
        <v>4225.3760000000002</v>
      </c>
      <c r="I727" s="112">
        <f t="shared" si="145"/>
        <v>1.9196030166917177E-2</v>
      </c>
      <c r="J727" s="38" t="str">
        <f t="shared" si="157"/>
        <v>N</v>
      </c>
      <c r="K727" s="17" t="str">
        <f>IF(OR(AND(J726="N",OR(I726&lt;R$2308,AND(I726&gt;R$2306, I726&lt;R$2305))), AND(J726="X", OR(I726&lt;R$2314, AND(I726&lt;R$2311,I726&gt;R$2312)))),"no","yes")</f>
        <v>no</v>
      </c>
      <c r="O727" s="146">
        <f t="shared" si="158"/>
        <v>5.6362521598571913E-3</v>
      </c>
      <c r="P727" s="146">
        <f t="shared" si="159"/>
        <v>-5.6362521598571913E-3</v>
      </c>
      <c r="Q727" s="86">
        <f t="shared" si="148"/>
        <v>8.9999999999999993E-3</v>
      </c>
      <c r="R727" s="39">
        <f>(SUM(C708:C726)+Q727*SUM(C708:C726))/(19-Q727)*(1-J$2305)</f>
        <v>4463.0092675477863</v>
      </c>
      <c r="S727" s="39">
        <f>(SUM(C708:C726)+Q727*SUM(C708:C726))/(19-Q727)*(1+J$2305)</f>
        <v>4463.0092675477863</v>
      </c>
      <c r="T727" s="17">
        <f>IF(AND(K727="no",R727&lt;E727, R727&gt;F727,J$2308="yes"),MAX(R727*(1-J$2306),F727)/D727-1,IF(AND(K727="yes",S727&gt;F727, S727&lt;E727,J$2307="yes"),1-MIN(S727*(1+J$2306),E727)/D727,0))</f>
        <v>0</v>
      </c>
      <c r="U727" s="6">
        <f t="shared" si="149"/>
        <v>0</v>
      </c>
      <c r="V727" s="66">
        <f t="shared" si="150"/>
        <v>2.415703239594972</v>
      </c>
      <c r="W727" s="6">
        <f t="shared" si="151"/>
        <v>5.6362521598571913E-3</v>
      </c>
      <c r="X727" s="17">
        <f>V727/MAX(V$240:V727)-1</f>
        <v>-5.550510856633406E-2</v>
      </c>
      <c r="Z727" s="66">
        <f t="shared" si="152"/>
        <v>6.0894607719633012</v>
      </c>
      <c r="AA727" s="6">
        <f t="shared" si="153"/>
        <v>5.6362521598571913E-3</v>
      </c>
      <c r="AB727" s="17">
        <f>Z727/MAX(Z$240:Z727)-1</f>
        <v>-8.4393398151279664E-2</v>
      </c>
    </row>
    <row r="728" spans="1:29" x14ac:dyDescent="0.25">
      <c r="A728" s="18" t="s">
        <v>249</v>
      </c>
      <c r="B728" s="72">
        <v>40183</v>
      </c>
      <c r="C728" s="23">
        <v>4557.4799999999996</v>
      </c>
      <c r="D728" s="23">
        <v>4510.53</v>
      </c>
      <c r="E728" s="23">
        <v>4558.21</v>
      </c>
      <c r="F728" s="23">
        <v>4480.1899999999996</v>
      </c>
      <c r="G728" s="20">
        <f t="shared" si="144"/>
        <v>4424.3885</v>
      </c>
      <c r="H728" s="20">
        <f t="shared" si="156"/>
        <v>4241.3696666666674</v>
      </c>
      <c r="I728" s="112">
        <f t="shared" si="145"/>
        <v>3.0081332143413686E-2</v>
      </c>
      <c r="J728" s="38" t="str">
        <f t="shared" si="157"/>
        <v>N</v>
      </c>
      <c r="K728" s="17" t="str">
        <f>IF(OR(AND(J727="N",OR(I727&lt;R$2308,AND(I727&gt;R$2306, I727&lt;R$2305))), AND(J727="X", OR(I727&lt;R$2314, AND(I727&lt;R$2311,I727&gt;R$2312)))),"no","yes")</f>
        <v>no</v>
      </c>
      <c r="O728" s="146">
        <f t="shared" si="158"/>
        <v>1.0408976328724062E-2</v>
      </c>
      <c r="P728" s="146">
        <f t="shared" si="159"/>
        <v>-1.0408976328724062E-2</v>
      </c>
      <c r="Q728" s="86">
        <f t="shared" si="148"/>
        <v>8.9999999999999993E-3</v>
      </c>
      <c r="R728" s="39">
        <f>(SUM(C709:C727)+Q728*SUM(C709:C727))/(19-Q728)*(1-J$2305)</f>
        <v>4459.2524148280772</v>
      </c>
      <c r="S728" s="39">
        <f>(SUM(C709:C727)+Q728*SUM(C709:C727))/(19-Q728)*(1+J$2305)</f>
        <v>4459.2524148280772</v>
      </c>
      <c r="T728" s="17">
        <f>IF(AND(K728="no",R728&lt;E728, R728&gt;F728,J$2308="yes"),MAX(R728*(1-J$2306),F728)/D728-1,IF(AND(K728="yes",S728&gt;F728, S728&lt;E728,J$2307="yes"),1-MIN(S728*(1+J$2306),E728)/D728,0))</f>
        <v>0</v>
      </c>
      <c r="U728" s="6">
        <f t="shared" si="149"/>
        <v>0</v>
      </c>
      <c r="V728" s="66">
        <f t="shared" si="150"/>
        <v>2.4408482374331379</v>
      </c>
      <c r="W728" s="6">
        <f t="shared" si="151"/>
        <v>1.0408976328724062E-2</v>
      </c>
      <c r="X728" s="17">
        <f>V728/MAX(V$240:V728)-1</f>
        <v>-4.5673883598800313E-2</v>
      </c>
      <c r="Y728" s="14"/>
      <c r="Z728" s="66">
        <f t="shared" si="152"/>
        <v>6.1528458249933609</v>
      </c>
      <c r="AA728" s="6">
        <f t="shared" si="153"/>
        <v>1.0408976328724062E-2</v>
      </c>
      <c r="AB728" s="17">
        <f>Z728/MAX(Z$240:Z728)-1</f>
        <v>-7.4862870706212892E-2</v>
      </c>
      <c r="AC728" s="14"/>
    </row>
    <row r="729" spans="1:29" x14ac:dyDescent="0.25">
      <c r="A729" s="18" t="s">
        <v>249</v>
      </c>
      <c r="B729" s="72">
        <v>40184</v>
      </c>
      <c r="C729" s="23">
        <v>4550.28</v>
      </c>
      <c r="D729" s="23">
        <v>4557.4799999999996</v>
      </c>
      <c r="E729" s="23">
        <v>4595.1000000000004</v>
      </c>
      <c r="F729" s="23">
        <v>4538.72</v>
      </c>
      <c r="G729" s="20">
        <f t="shared" si="144"/>
        <v>4423.3144999999995</v>
      </c>
      <c r="H729" s="20">
        <f t="shared" si="156"/>
        <v>4256.2230000000009</v>
      </c>
      <c r="I729" s="112">
        <f t="shared" si="145"/>
        <v>2.870370171508263E-2</v>
      </c>
      <c r="J729" s="38" t="str">
        <f t="shared" si="157"/>
        <v>N</v>
      </c>
      <c r="K729" s="17" t="str">
        <f>IF(OR(AND(J728="N",OR(I728&lt;R$2308,AND(I728&gt;R$2306, I728&lt;R$2305))), AND(J728="X", OR(I728&lt;R$2314, AND(I728&lt;R$2311,I728&gt;R$2312)))),"no","yes")</f>
        <v>no</v>
      </c>
      <c r="O729" s="146">
        <f t="shared" si="158"/>
        <v>-1.5798204270780491E-3</v>
      </c>
      <c r="P729" s="146">
        <f t="shared" si="159"/>
        <v>1.5798204270780491E-3</v>
      </c>
      <c r="Q729" s="86">
        <f t="shared" si="148"/>
        <v>8.9999999999999993E-3</v>
      </c>
      <c r="R729" s="39">
        <f>(SUM(C710:C728)+Q729*SUM(C710:C728))/(19-Q729)*(1-J$2305)</f>
        <v>4458.4937122847659</v>
      </c>
      <c r="S729" s="39">
        <f>(SUM(C710:C728)+Q729*SUM(C710:C728))/(19-Q729)*(1+J$2305)</f>
        <v>4458.4937122847659</v>
      </c>
      <c r="T729" s="17">
        <f>IF(AND(K729="no",R729&lt;E729, R729&gt;F729,J$2308="yes"),MAX(R729*(1-J$2306),F729)/D729-1,IF(AND(K729="yes",S729&gt;F729, S729&lt;E729,J$2307="yes"),1-MIN(S729*(1+J$2306),E729)/D729,0))</f>
        <v>0</v>
      </c>
      <c r="U729" s="6">
        <f t="shared" si="149"/>
        <v>0</v>
      </c>
      <c r="V729" s="66">
        <f t="shared" si="150"/>
        <v>2.4369921355282438</v>
      </c>
      <c r="W729" s="6">
        <f t="shared" si="151"/>
        <v>-1.5798204270779381E-3</v>
      </c>
      <c r="X729" s="17">
        <f>V729/MAX(V$240:V729)-1</f>
        <v>-4.7181547491584985E-2</v>
      </c>
      <c r="Z729" s="66">
        <f t="shared" si="152"/>
        <v>6.1431254334743741</v>
      </c>
      <c r="AA729" s="6">
        <f t="shared" si="153"/>
        <v>-1.5798204270780491E-3</v>
      </c>
      <c r="AB729" s="17">
        <f>Z729/MAX(Z$240:Z729)-1</f>
        <v>-7.6324421240919538E-2</v>
      </c>
    </row>
    <row r="730" spans="1:29" x14ac:dyDescent="0.25">
      <c r="A730" s="18" t="s">
        <v>249</v>
      </c>
      <c r="B730" s="72">
        <v>40185</v>
      </c>
      <c r="C730" s="23">
        <v>4459.1499999999996</v>
      </c>
      <c r="D730" s="23">
        <v>4550.28</v>
      </c>
      <c r="E730" s="23">
        <v>4554.93</v>
      </c>
      <c r="F730" s="23">
        <v>4436.7700000000004</v>
      </c>
      <c r="G730" s="20">
        <f t="shared" si="144"/>
        <v>4421.3644999999997</v>
      </c>
      <c r="H730" s="20">
        <f t="shared" si="156"/>
        <v>4268.9980000000005</v>
      </c>
      <c r="I730" s="112">
        <f t="shared" si="145"/>
        <v>8.5461173807317437E-3</v>
      </c>
      <c r="J730" s="38" t="str">
        <f t="shared" si="157"/>
        <v>N</v>
      </c>
      <c r="K730" s="17" t="str">
        <f>IF(OR(AND(J729="N",OR(I729&lt;R$2308,AND(I729&gt;R$2306, I729&lt;R$2305))), AND(J729="X", OR(I729&lt;R$2314, AND(I729&lt;R$2311,I729&gt;R$2312)))),"no","yes")</f>
        <v>no</v>
      </c>
      <c r="O730" s="146">
        <f t="shared" si="158"/>
        <v>-2.0027338976942088E-2</v>
      </c>
      <c r="P730" s="146">
        <f t="shared" si="159"/>
        <v>2.0027338976942088E-2</v>
      </c>
      <c r="Q730" s="86">
        <f t="shared" si="148"/>
        <v>8.9999999999999993E-3</v>
      </c>
      <c r="R730" s="39">
        <f>(SUM(C711:C729)+Q730*SUM(C711:C729))/(19-Q730)*(1-J$2305)</f>
        <v>4461.2634016112897</v>
      </c>
      <c r="S730" s="39">
        <f>(SUM(C711:C729)+Q730*SUM(C711:C729))/(19-Q730)*(1+J$2305)</f>
        <v>4461.2634016112897</v>
      </c>
      <c r="T730" s="17">
        <f>IF(AND(K730="no",R730&lt;E730, R730&gt;F730,J$2308="yes"),MAX(R730*(1-J$2306),F730)/D730-1,IF(AND(K730="yes",S730&gt;F730, S730&lt;E730,J$2307="yes"),1-MIN(S730*(1+J$2306),E730)/D730,0))</f>
        <v>-1.9562883688192811E-2</v>
      </c>
      <c r="U730" s="6">
        <f t="shared" si="149"/>
        <v>4.64455288749277E-4</v>
      </c>
      <c r="V730" s="66">
        <f t="shared" si="150"/>
        <v>2.389317541831864</v>
      </c>
      <c r="W730" s="6">
        <f t="shared" si="151"/>
        <v>-1.9562883688192922E-2</v>
      </c>
      <c r="X730" s="17">
        <f>V730/MAX(V$240:V730)-1</f>
        <v>-6.5821424053971067E-2</v>
      </c>
      <c r="Z730" s="66">
        <f t="shared" si="152"/>
        <v>6.0229481851373361</v>
      </c>
      <c r="AA730" s="6">
        <f t="shared" si="153"/>
        <v>-1.9562883688192811E-2</v>
      </c>
      <c r="AB730" s="17">
        <f>Z730/MAX(Z$240:Z730)-1</f>
        <v>-9.4394179153807656E-2</v>
      </c>
    </row>
    <row r="731" spans="1:29" x14ac:dyDescent="0.25">
      <c r="A731" s="18" t="s">
        <v>249</v>
      </c>
      <c r="B731" s="72">
        <v>40186</v>
      </c>
      <c r="C731" s="23">
        <v>4514.45</v>
      </c>
      <c r="D731" s="23">
        <v>4459.1499999999996</v>
      </c>
      <c r="E731" s="23">
        <v>4514.72</v>
      </c>
      <c r="F731" s="23">
        <v>4426.2299999999996</v>
      </c>
      <c r="G731" s="20">
        <f t="shared" si="144"/>
        <v>4420.259</v>
      </c>
      <c r="H731" s="20">
        <f t="shared" si="156"/>
        <v>4282.498833333334</v>
      </c>
      <c r="I731" s="112">
        <f t="shared" si="145"/>
        <v>2.1308932349891618E-2</v>
      </c>
      <c r="J731" s="38" t="str">
        <f t="shared" si="157"/>
        <v>N</v>
      </c>
      <c r="K731" s="17" t="str">
        <f>IF(OR(AND(J730="N",OR(I730&lt;R$2308,AND(I730&gt;R$2306, I730&lt;R$2305))), AND(J730="X", OR(I730&lt;R$2314, AND(I730&lt;R$2311,I730&gt;R$2312)))),"no","yes")</f>
        <v>yes</v>
      </c>
      <c r="O731" s="146">
        <f t="shared" si="158"/>
        <v>1.2401466647230963E-2</v>
      </c>
      <c r="P731" s="146">
        <f t="shared" si="159"/>
        <v>-1.2401466647230963E-2</v>
      </c>
      <c r="Q731" s="86">
        <f t="shared" si="148"/>
        <v>8.9999999999999993E-3</v>
      </c>
      <c r="R731" s="39">
        <f>(SUM(C712:C730)+Q731*SUM(C712:C730))/(19-Q731)*(1-J$2305)</f>
        <v>4457.1505750092156</v>
      </c>
      <c r="S731" s="39">
        <f>(SUM(C712:C730)+Q731*SUM(C712:C730))/(19-Q731)*(1+J$2305)</f>
        <v>4457.1505750092156</v>
      </c>
      <c r="T731" s="17">
        <f>IF(AND(K731="no",R731&lt;E731, R731&gt;F731,J$2308="yes"),MAX(R731*(1-J$2306),F731)/D731-1,IF(AND(K731="yes",S731&gt;F731, S731&lt;E731,J$2307="yes"),1-MIN(S731*(1+J$2306),E731)/D731,0))</f>
        <v>4.4838702236615902E-4</v>
      </c>
      <c r="U731" s="6">
        <f t="shared" si="149"/>
        <v>1.2849853669597122E-2</v>
      </c>
      <c r="V731" s="66">
        <f t="shared" si="150"/>
        <v>2.389317541831864</v>
      </c>
      <c r="W731" s="6">
        <f t="shared" si="151"/>
        <v>0</v>
      </c>
      <c r="X731" s="17">
        <f>V731/MAX(V$240:V731)-1</f>
        <v>-6.5821424053971067E-2</v>
      </c>
      <c r="Z731" s="66">
        <f t="shared" si="152"/>
        <v>6.0256487969399357</v>
      </c>
      <c r="AA731" s="6">
        <f t="shared" si="153"/>
        <v>4.4838702236615902E-4</v>
      </c>
      <c r="AB731" s="17">
        <f>Z731/MAX(Z$240:Z731)-1</f>
        <v>-9.3988117256360915E-2</v>
      </c>
    </row>
    <row r="732" spans="1:29" x14ac:dyDescent="0.25">
      <c r="A732" s="18" t="s">
        <v>249</v>
      </c>
      <c r="B732" s="72">
        <v>40189</v>
      </c>
      <c r="C732" s="23">
        <v>4542.95</v>
      </c>
      <c r="D732" s="23">
        <v>4514.45</v>
      </c>
      <c r="E732" s="23">
        <v>4558.46</v>
      </c>
      <c r="F732" s="23">
        <v>4502.99</v>
      </c>
      <c r="G732" s="20">
        <f t="shared" si="144"/>
        <v>4420.6684999999989</v>
      </c>
      <c r="H732" s="20">
        <f t="shared" si="156"/>
        <v>4296.2663333333339</v>
      </c>
      <c r="I732" s="112">
        <f t="shared" si="145"/>
        <v>2.7661314120251523E-2</v>
      </c>
      <c r="J732" s="38" t="str">
        <f t="shared" si="157"/>
        <v>N</v>
      </c>
      <c r="K732" s="17" t="str">
        <f>IF(OR(AND(J731="N",OR(I731&lt;R$2308,AND(I731&gt;R$2306, I731&lt;R$2305))), AND(J731="X", OR(I731&lt;R$2314, AND(I731&lt;R$2311,I731&gt;R$2312)))),"no","yes")</f>
        <v>no</v>
      </c>
      <c r="O732" s="146">
        <f t="shared" si="158"/>
        <v>6.3130613917532497E-3</v>
      </c>
      <c r="P732" s="146">
        <f t="shared" si="159"/>
        <v>-6.3130613917532497E-3</v>
      </c>
      <c r="Q732" s="86">
        <f t="shared" si="148"/>
        <v>8.9999999999999993E-3</v>
      </c>
      <c r="R732" s="39">
        <f>(SUM(C713:C731)+Q732*SUM(C713:C731))/(19-Q732)*(1-J$2305)</f>
        <v>4456.0714959717752</v>
      </c>
      <c r="S732" s="39">
        <f>(SUM(C713:C731)+Q732*SUM(C713:C731))/(19-Q732)*(1+J$2305)</f>
        <v>4456.0714959717752</v>
      </c>
      <c r="T732" s="17">
        <f>IF(AND(K732="no",R732&lt;E732, R732&gt;F732,J$2308="yes"),MAX(R732*(1-J$2306),F732)/D732-1,IF(AND(K732="yes",S732&gt;F732, S732&lt;E732,J$2307="yes"),1-MIN(S732*(1+J$2306),E732)/D732,0))</f>
        <v>0</v>
      </c>
      <c r="U732" s="6">
        <f t="shared" si="149"/>
        <v>0</v>
      </c>
      <c r="V732" s="66">
        <f t="shared" si="150"/>
        <v>2.4044014501578417</v>
      </c>
      <c r="W732" s="6">
        <f t="shared" si="151"/>
        <v>6.3130613917532497E-3</v>
      </c>
      <c r="X732" s="17">
        <f>V732/MAX(V$240:V732)-1</f>
        <v>-5.9923897353163058E-2</v>
      </c>
      <c r="Z732" s="66">
        <f t="shared" si="152"/>
        <v>6.0636890877201619</v>
      </c>
      <c r="AA732" s="6">
        <f t="shared" si="153"/>
        <v>6.3130613917532497E-3</v>
      </c>
      <c r="AB732" s="17">
        <f>Z732/MAX(Z$240:Z732)-1</f>
        <v>-8.8268408618942251E-2</v>
      </c>
    </row>
    <row r="733" spans="1:29" x14ac:dyDescent="0.25">
      <c r="A733" s="18" t="s">
        <v>249</v>
      </c>
      <c r="B733" s="72">
        <v>40190</v>
      </c>
      <c r="C733" s="23">
        <v>4639.63</v>
      </c>
      <c r="D733" s="23">
        <v>4542.95</v>
      </c>
      <c r="E733" s="23">
        <v>4640.3500000000004</v>
      </c>
      <c r="F733" s="23">
        <v>4524.67</v>
      </c>
      <c r="G733" s="20">
        <f t="shared" si="144"/>
        <v>4426.9704999999994</v>
      </c>
      <c r="H733" s="20">
        <f t="shared" si="156"/>
        <v>4310.123833333334</v>
      </c>
      <c r="I733" s="112">
        <f t="shared" si="145"/>
        <v>4.803725256357616E-2</v>
      </c>
      <c r="J733" s="38" t="str">
        <f t="shared" si="157"/>
        <v>N</v>
      </c>
      <c r="K733" s="17" t="str">
        <f>IF(OR(AND(J732="N",OR(I732&lt;R$2308,AND(I732&gt;R$2306, I732&lt;R$2305))), AND(J732="X", OR(I732&lt;R$2314, AND(I732&lt;R$2311,I732&gt;R$2312)))),"no","yes")</f>
        <v>no</v>
      </c>
      <c r="O733" s="146">
        <f t="shared" si="158"/>
        <v>2.1281326010631929E-2</v>
      </c>
      <c r="P733" s="146">
        <f t="shared" si="159"/>
        <v>-2.1281326010631929E-2</v>
      </c>
      <c r="Q733" s="86">
        <f t="shared" si="148"/>
        <v>8.9999999999999993E-3</v>
      </c>
      <c r="R733" s="39">
        <f>(SUM(C714:C732)+Q733*SUM(C714:C732))/(19-Q733)*(1-J$2305)</f>
        <v>4457.6314054025588</v>
      </c>
      <c r="S733" s="39">
        <f>(SUM(C714:C732)+Q733*SUM(C714:C732))/(19-Q733)*(1+J$2305)</f>
        <v>4457.6314054025588</v>
      </c>
      <c r="T733" s="17">
        <f>IF(AND(K733="no",R733&lt;E733, R733&gt;F733,J$2308="yes"),MAX(R733*(1-J$2306),F733)/D733-1,IF(AND(K733="yes",S733&gt;F733, S733&lt;E733,J$2307="yes"),1-MIN(S733*(1+J$2306),E733)/D733,0))</f>
        <v>0</v>
      </c>
      <c r="U733" s="6">
        <f t="shared" si="149"/>
        <v>0</v>
      </c>
      <c r="V733" s="66">
        <f t="shared" si="150"/>
        <v>2.4555703012790868</v>
      </c>
      <c r="W733" s="6">
        <f t="shared" si="151"/>
        <v>2.1281326010631929E-2</v>
      </c>
      <c r="X733" s="17">
        <f>V733/MAX(V$240:V733)-1</f>
        <v>-3.9917831337931475E-2</v>
      </c>
      <c r="Z733" s="66">
        <f t="shared" si="152"/>
        <v>6.1927324320230461</v>
      </c>
      <c r="AA733" s="6">
        <f t="shared" si="153"/>
        <v>2.1281326010631929E-2</v>
      </c>
      <c r="AB733" s="17">
        <f>Z733/MAX(Z$240:Z733)-1</f>
        <v>-6.8865551388569757E-2</v>
      </c>
    </row>
    <row r="734" spans="1:29" x14ac:dyDescent="0.25">
      <c r="A734" s="18" t="s">
        <v>249</v>
      </c>
      <c r="B734" s="72">
        <v>40191</v>
      </c>
      <c r="C734" s="23">
        <v>4591.0200000000004</v>
      </c>
      <c r="D734" s="23">
        <v>4639.63</v>
      </c>
      <c r="E734" s="23">
        <v>4650.0600000000004</v>
      </c>
      <c r="F734" s="23">
        <v>4526.84</v>
      </c>
      <c r="G734" s="20">
        <f t="shared" si="144"/>
        <v>4430.3469999999998</v>
      </c>
      <c r="H734" s="20">
        <f t="shared" si="156"/>
        <v>4322.2103333333334</v>
      </c>
      <c r="I734" s="112">
        <f t="shared" si="145"/>
        <v>3.6266459489516345E-2</v>
      </c>
      <c r="J734" s="38" t="str">
        <f t="shared" si="157"/>
        <v>N</v>
      </c>
      <c r="K734" s="17" t="str">
        <f>IF(OR(AND(J733="N",OR(I733&lt;R$2308,AND(I733&gt;R$2306, I733&lt;R$2305))), AND(J733="X", OR(I733&lt;R$2314, AND(I733&lt;R$2311,I733&gt;R$2312)))),"no","yes")</f>
        <v>no</v>
      </c>
      <c r="O734" s="146">
        <f t="shared" si="158"/>
        <v>-1.0477128564131077E-2</v>
      </c>
      <c r="P734" s="146">
        <f t="shared" si="159"/>
        <v>1.0477128564131077E-2</v>
      </c>
      <c r="Q734" s="86">
        <f t="shared" si="148"/>
        <v>8.9999999999999993E-3</v>
      </c>
      <c r="R734" s="39">
        <f>(SUM(C715:C733)+Q734*SUM(C715:C733))/(19-Q734)*(1-J$2305)</f>
        <v>4463.8019735664257</v>
      </c>
      <c r="S734" s="39">
        <f>(SUM(C715:C733)+Q734*SUM(C715:C733))/(19-Q734)*(1+J$2305)</f>
        <v>4463.8019735664257</v>
      </c>
      <c r="T734" s="17">
        <f>IF(AND(K734="no",R734&lt;E734, R734&gt;F734,J$2308="yes"),MAX(R734*(1-J$2306),F734)/D734-1,IF(AND(K734="yes",S734&gt;F734, S734&lt;E734,J$2307="yes"),1-MIN(S734*(1+J$2306),E734)/D734,0))</f>
        <v>0</v>
      </c>
      <c r="U734" s="6">
        <f t="shared" si="149"/>
        <v>0</v>
      </c>
      <c r="V734" s="66">
        <f t="shared" si="150"/>
        <v>2.4298429755343238</v>
      </c>
      <c r="W734" s="6">
        <f t="shared" si="151"/>
        <v>-1.0477128564131077E-2</v>
      </c>
      <c r="X734" s="17">
        <f>V734/MAX(V$240:V734)-1</f>
        <v>-4.9976735651133697E-2</v>
      </c>
      <c r="Z734" s="66">
        <f t="shared" si="152"/>
        <v>6.1278503781694766</v>
      </c>
      <c r="AA734" s="6">
        <f t="shared" si="153"/>
        <v>-1.0477128564131077E-2</v>
      </c>
      <c r="AB734" s="17">
        <f>Z734/MAX(Z$240:Z734)-1</f>
        <v>-7.8621166717163016E-2</v>
      </c>
    </row>
    <row r="735" spans="1:29" x14ac:dyDescent="0.25">
      <c r="A735" s="18" t="s">
        <v>249</v>
      </c>
      <c r="B735" s="72">
        <v>40192</v>
      </c>
      <c r="C735" s="23">
        <v>4714.1000000000004</v>
      </c>
      <c r="D735" s="23">
        <v>4591.0200000000004</v>
      </c>
      <c r="E735" s="23">
        <v>4714.87</v>
      </c>
      <c r="F735" s="23">
        <v>4598.3999999999996</v>
      </c>
      <c r="G735" s="20">
        <f t="shared" ref="G735:G798" si="162">AVERAGE(C716:C735)</f>
        <v>4440.75</v>
      </c>
      <c r="H735" s="20">
        <f t="shared" si="156"/>
        <v>4336.7795000000006</v>
      </c>
      <c r="I735" s="112">
        <f t="shared" ref="I735:I798" si="163">$C735/$G735-1</f>
        <v>6.155491752519282E-2</v>
      </c>
      <c r="J735" s="38" t="str">
        <f t="shared" si="157"/>
        <v>N</v>
      </c>
      <c r="K735" s="17" t="str">
        <f>IF(OR(AND(J734="N",OR(I734&lt;R$2308,AND(I734&gt;R$2306, I734&lt;R$2305))), AND(J734="X", OR(I734&lt;R$2314, AND(I734&lt;R$2311,I734&gt;R$2312)))),"no","yes")</f>
        <v>no</v>
      </c>
      <c r="O735" s="146">
        <f t="shared" si="158"/>
        <v>2.6808857290972377E-2</v>
      </c>
      <c r="P735" s="146">
        <f t="shared" si="159"/>
        <v>-2.6808857290972377E-2</v>
      </c>
      <c r="Q735" s="86">
        <f t="shared" si="148"/>
        <v>8.9999999999999993E-3</v>
      </c>
      <c r="R735" s="39">
        <f>(SUM(C716:C734)+Q735*SUM(C716:C734))/(19-Q735)*(1-J$2305)</f>
        <v>4468.3169975251431</v>
      </c>
      <c r="S735" s="39">
        <f>(SUM(C716:C734)+Q735*SUM(C716:C734))/(19-Q735)*(1+J$2305)</f>
        <v>4468.3169975251431</v>
      </c>
      <c r="T735" s="17">
        <f>IF(AND(K735="no",R735&lt;E735, R735&gt;F735,J$2308="yes"),MAX(R735*(1-J$2306),F735)/D735-1,IF(AND(K735="yes",S735&gt;F735, S735&lt;E735,J$2307="yes"),1-MIN(S735*(1+J$2306),E735)/D735,0))</f>
        <v>0</v>
      </c>
      <c r="U735" s="6">
        <f t="shared" si="149"/>
        <v>0</v>
      </c>
      <c r="V735" s="66">
        <f t="shared" si="150"/>
        <v>2.4949842891048952</v>
      </c>
      <c r="W735" s="6">
        <f t="shared" si="151"/>
        <v>2.6808857290972377E-2</v>
      </c>
      <c r="X735" s="17">
        <f>V735/MAX(V$240:V735)-1</f>
        <v>-2.4507697534101203E-2</v>
      </c>
      <c r="Z735" s="66">
        <f t="shared" si="152"/>
        <v>6.2921310444582534</v>
      </c>
      <c r="AA735" s="6">
        <f t="shared" si="153"/>
        <v>2.6808857290972377E-2</v>
      </c>
      <c r="AB735" s="17">
        <f>Z735/MAX(Z$240:Z735)-1</f>
        <v>-5.3920053064760776E-2</v>
      </c>
    </row>
    <row r="736" spans="1:29" x14ac:dyDescent="0.25">
      <c r="A736" s="18" t="s">
        <v>249</v>
      </c>
      <c r="B736" s="72">
        <v>40193</v>
      </c>
      <c r="C736" s="23">
        <v>4747.6499999999996</v>
      </c>
      <c r="D736" s="23">
        <v>4714.1000000000004</v>
      </c>
      <c r="E736" s="23">
        <v>4753.1899999999996</v>
      </c>
      <c r="F736" s="23">
        <v>4712.62</v>
      </c>
      <c r="G736" s="20">
        <f t="shared" si="162"/>
        <v>4459.8860000000004</v>
      </c>
      <c r="H736" s="20">
        <f t="shared" si="156"/>
        <v>4351.6441666666678</v>
      </c>
      <c r="I736" s="112">
        <f t="shared" si="163"/>
        <v>6.4522725468767472E-2</v>
      </c>
      <c r="J736" s="38" t="str">
        <f t="shared" si="157"/>
        <v>N</v>
      </c>
      <c r="K736" s="17" t="str">
        <f>IF(OR(AND(J735="N",OR(I735&lt;R$2308,AND(I735&gt;R$2306, I735&lt;R$2305))), AND(J735="X", OR(I735&lt;R$2314, AND(I735&lt;R$2311,I735&gt;R$2312)))),"no","yes")</f>
        <v>no</v>
      </c>
      <c r="O736" s="146">
        <f t="shared" si="158"/>
        <v>7.1169470312464345E-3</v>
      </c>
      <c r="P736" s="146">
        <f t="shared" si="159"/>
        <v>-7.1169470312464345E-3</v>
      </c>
      <c r="Q736" s="86">
        <f t="shared" si="148"/>
        <v>8.9999999999999993E-3</v>
      </c>
      <c r="R736" s="39">
        <f>(SUM(C717:C735)+Q736*SUM(C717:C735))/(19-Q736)*(1-J$2305)</f>
        <v>4486.8685498393979</v>
      </c>
      <c r="S736" s="39">
        <f>(SUM(C717:C735)+Q736*SUM(C717:C735))/(19-Q736)*(1+J$2305)</f>
        <v>4486.8685498393979</v>
      </c>
      <c r="T736" s="17">
        <f>IF(AND(K736="no",R736&lt;E736, R736&gt;F736,J$2308="yes"),MAX(R736*(1-J$2306),F736)/D736-1,IF(AND(K736="yes",S736&gt;F736, S736&lt;E736,J$2307="yes"),1-MIN(S736*(1+J$2306),E736)/D736,0))</f>
        <v>0</v>
      </c>
      <c r="U736" s="6">
        <f t="shared" si="149"/>
        <v>0</v>
      </c>
      <c r="V736" s="66">
        <f t="shared" si="150"/>
        <v>2.5127409601342467</v>
      </c>
      <c r="W736" s="6">
        <f t="shared" si="151"/>
        <v>7.1169470312464345E-3</v>
      </c>
      <c r="X736" s="17">
        <f>V736/MAX(V$240:V736)-1</f>
        <v>-1.756517048806272E-2</v>
      </c>
      <c r="Z736" s="66">
        <f t="shared" si="152"/>
        <v>6.3369118078153237</v>
      </c>
      <c r="AA736" s="6">
        <f t="shared" si="153"/>
        <v>7.1169470312464345E-3</v>
      </c>
      <c r="AB736" s="17">
        <f>Z736/MAX(Z$240:Z736)-1</f>
        <v>-4.7186852195098328E-2</v>
      </c>
    </row>
    <row r="737" spans="1:29" x14ac:dyDescent="0.25">
      <c r="A737" s="18" t="s">
        <v>249</v>
      </c>
      <c r="B737" s="72">
        <v>40196</v>
      </c>
      <c r="C737" s="23">
        <v>4829.0600000000004</v>
      </c>
      <c r="D737" s="23">
        <v>4747.6499999999996</v>
      </c>
      <c r="E737" s="23">
        <v>4829.3599999999997</v>
      </c>
      <c r="F737" s="23">
        <v>4738.91</v>
      </c>
      <c r="G737" s="20">
        <f t="shared" si="162"/>
        <v>4491.165</v>
      </c>
      <c r="H737" s="20">
        <f t="shared" si="156"/>
        <v>4366.9878333333345</v>
      </c>
      <c r="I737" s="112">
        <f t="shared" si="163"/>
        <v>7.5235490123386706E-2</v>
      </c>
      <c r="J737" s="38" t="str">
        <f t="shared" si="157"/>
        <v>N</v>
      </c>
      <c r="K737" s="17" t="str">
        <f>IF(OR(AND(J736="N",OR(I736&lt;R$2308,AND(I736&gt;R$2306, I736&lt;R$2305))), AND(J736="X", OR(I736&lt;R$2314, AND(I736&lt;R$2311,I736&gt;R$2312)))),"no","yes")</f>
        <v>no</v>
      </c>
      <c r="O737" s="146">
        <f t="shared" si="158"/>
        <v>1.7147430834202337E-2</v>
      </c>
      <c r="P737" s="146">
        <f t="shared" si="159"/>
        <v>-1.7147430834202337E-2</v>
      </c>
      <c r="Q737" s="86">
        <f t="shared" si="148"/>
        <v>8.9999999999999993E-3</v>
      </c>
      <c r="R737" s="39">
        <f>(SUM(C718:C736)+Q737*SUM(C718:C736))/(19-Q737)*(1-J$2305)</f>
        <v>4515.7805360433895</v>
      </c>
      <c r="S737" s="39">
        <f>(SUM(C718:C736)+Q737*SUM(C718:C736))/(19-Q737)*(1+J$2305)</f>
        <v>4515.7805360433895</v>
      </c>
      <c r="T737" s="17">
        <f>IF(AND(K737="no",R737&lt;E737, R737&gt;F737,J$2308="yes"),MAX(R737*(1-J$2306),F737)/D737-1,IF(AND(K737="yes",S737&gt;F737, S737&lt;E737,J$2307="yes"),1-MIN(S737*(1+J$2306),E737)/D737,0))</f>
        <v>0</v>
      </c>
      <c r="U737" s="6">
        <f t="shared" si="149"/>
        <v>0</v>
      </c>
      <c r="V737" s="66">
        <f t="shared" si="150"/>
        <v>2.5558280119524159</v>
      </c>
      <c r="W737" s="6">
        <f t="shared" si="151"/>
        <v>1.7147430834202337E-2</v>
      </c>
      <c r="X737" s="17">
        <f>V737/MAX(V$240:V737)-1</f>
        <v>-7.1893719989546412E-4</v>
      </c>
      <c r="Z737" s="66">
        <f t="shared" si="152"/>
        <v>6.4455735647422774</v>
      </c>
      <c r="AA737" s="6">
        <f t="shared" si="153"/>
        <v>1.7147430834202337E-2</v>
      </c>
      <c r="AB737" s="17">
        <f>Z737/MAX(Z$240:Z737)-1</f>
        <v>-3.0848554645195092E-2</v>
      </c>
    </row>
    <row r="738" spans="1:29" x14ac:dyDescent="0.25">
      <c r="A738" s="18" t="s">
        <v>249</v>
      </c>
      <c r="B738" s="72">
        <v>40197</v>
      </c>
      <c r="C738" s="23">
        <v>4830.0200000000004</v>
      </c>
      <c r="D738" s="23">
        <v>4829.0600000000004</v>
      </c>
      <c r="E738" s="23">
        <v>4852.33</v>
      </c>
      <c r="F738" s="23">
        <v>4791.99</v>
      </c>
      <c r="G738" s="20">
        <f t="shared" si="162"/>
        <v>4519.8464999999997</v>
      </c>
      <c r="H738" s="20">
        <f t="shared" si="156"/>
        <v>4382.2940000000008</v>
      </c>
      <c r="I738" s="112">
        <f t="shared" si="163"/>
        <v>6.8624786262100113E-2</v>
      </c>
      <c r="J738" s="38" t="str">
        <f t="shared" si="157"/>
        <v>N</v>
      </c>
      <c r="K738" s="17" t="str">
        <f>IF(OR(AND(J737="N",OR(I737&lt;R$2308,AND(I737&gt;R$2306, I737&lt;R$2305))), AND(J737="X", OR(I737&lt;R$2314, AND(I737&lt;R$2311,I737&gt;R$2312)))),"no","yes")</f>
        <v>no</v>
      </c>
      <c r="O738" s="146">
        <f t="shared" si="158"/>
        <v>1.9879645314002659E-4</v>
      </c>
      <c r="P738" s="146">
        <f t="shared" si="159"/>
        <v>-1.9879645314002659E-4</v>
      </c>
      <c r="Q738" s="86">
        <f t="shared" si="148"/>
        <v>8.9999999999999993E-3</v>
      </c>
      <c r="R738" s="39">
        <f>(SUM(C719:C737)+Q738*SUM(C719:C737))/(19-Q738)*(1-J$2305)</f>
        <v>4546.2067395081876</v>
      </c>
      <c r="S738" s="39">
        <f>(SUM(C719:C737)+Q738*SUM(C719:C737))/(19-Q738)*(1+J$2305)</f>
        <v>4546.2067395081876</v>
      </c>
      <c r="T738" s="17">
        <f>IF(AND(K738="no",R738&lt;E738, R738&gt;F738,J$2308="yes"),MAX(R738*(1-J$2306),F738)/D738-1,IF(AND(K738="yes",S738&gt;F738, S738&lt;E738,J$2307="yes"),1-MIN(S738*(1+J$2306),E738)/D738,0))</f>
        <v>0</v>
      </c>
      <c r="U738" s="6">
        <f t="shared" si="149"/>
        <v>0</v>
      </c>
      <c r="V738" s="66">
        <f t="shared" si="150"/>
        <v>2.556336101496028</v>
      </c>
      <c r="W738" s="6">
        <f t="shared" si="151"/>
        <v>1.9879645314002659E-4</v>
      </c>
      <c r="X738" s="17">
        <f>V738/MAX(V$240:V738)-1</f>
        <v>-5.2028366892076239E-4</v>
      </c>
      <c r="Z738" s="66">
        <f t="shared" si="152"/>
        <v>6.446854921905401</v>
      </c>
      <c r="AA738" s="6">
        <f t="shared" si="153"/>
        <v>1.9879645314002659E-4</v>
      </c>
      <c r="AB738" s="17">
        <f>Z738/MAX(Z$240:Z738)-1</f>
        <v>-3.0655890775303063E-2</v>
      </c>
    </row>
    <row r="739" spans="1:29" x14ac:dyDescent="0.25">
      <c r="A739" s="18" t="s">
        <v>249</v>
      </c>
      <c r="B739" s="72">
        <v>40198</v>
      </c>
      <c r="C739" s="23">
        <v>4651.07</v>
      </c>
      <c r="D739" s="23">
        <v>4830.0200000000004</v>
      </c>
      <c r="E739" s="23">
        <v>4831.7</v>
      </c>
      <c r="F739" s="23">
        <v>4635.67</v>
      </c>
      <c r="G739" s="20">
        <f t="shared" si="162"/>
        <v>4545.5589999999993</v>
      </c>
      <c r="H739" s="20">
        <f t="shared" si="156"/>
        <v>4396.3455000000004</v>
      </c>
      <c r="I739" s="112">
        <f t="shared" si="163"/>
        <v>2.3211886590846165E-2</v>
      </c>
      <c r="J739" s="38" t="str">
        <f t="shared" si="157"/>
        <v>N</v>
      </c>
      <c r="K739" s="17" t="str">
        <f>IF(OR(AND(J738="N",OR(I738&lt;R$2308,AND(I738&gt;R$2306, I738&lt;R$2305))), AND(J738="X", OR(I738&lt;R$2314, AND(I738&lt;R$2311,I738&gt;R$2312)))),"no","yes")</f>
        <v>no</v>
      </c>
      <c r="O739" s="146">
        <f t="shared" si="158"/>
        <v>-3.7049536026766083E-2</v>
      </c>
      <c r="P739" s="146">
        <f t="shared" si="159"/>
        <v>3.7049536026766083E-2</v>
      </c>
      <c r="Q739" s="86">
        <f t="shared" si="148"/>
        <v>8.9999999999999993E-3</v>
      </c>
      <c r="R739" s="39">
        <f>(SUM(C720:C738)+Q739*SUM(C720:C738))/(19-Q739)*(1-J$2305)</f>
        <v>4583.0367537254488</v>
      </c>
      <c r="S739" s="39">
        <f>(SUM(C720:C738)+Q739*SUM(C720:C738))/(19-Q739)*(1+J$2305)</f>
        <v>4583.0367537254488</v>
      </c>
      <c r="T739" s="17">
        <f>IF(AND(K739="no",R739&lt;E739, R739&gt;F739,J$2308="yes"),MAX(R739*(1-J$2306),F739)/D739-1,IF(AND(K739="yes",S739&gt;F739, S739&lt;E739,J$2307="yes"),1-MIN(S739*(1+J$2306),E739)/D739,0))</f>
        <v>0</v>
      </c>
      <c r="U739" s="6">
        <f t="shared" si="149"/>
        <v>0</v>
      </c>
      <c r="V739" s="66">
        <f t="shared" si="150"/>
        <v>2.461625035007128</v>
      </c>
      <c r="W739" s="6">
        <f t="shared" si="151"/>
        <v>-3.7049536026766083E-2</v>
      </c>
      <c r="X739" s="17">
        <f>V739/MAX(V$240:V739)-1</f>
        <v>-3.755054342715114E-2</v>
      </c>
      <c r="Z739" s="66">
        <f t="shared" si="152"/>
        <v>6.2080019382169329</v>
      </c>
      <c r="AA739" s="6">
        <f t="shared" si="153"/>
        <v>-3.7049536026766083E-2</v>
      </c>
      <c r="AB739" s="17">
        <f>Z739/MAX(Z$240:Z739)-1</f>
        <v>-6.65696402723569E-2</v>
      </c>
    </row>
    <row r="740" spans="1:29" x14ac:dyDescent="0.25">
      <c r="A740" s="18" t="s">
        <v>249</v>
      </c>
      <c r="B740" s="72">
        <v>40199</v>
      </c>
      <c r="C740" s="23">
        <v>4667.21</v>
      </c>
      <c r="D740" s="23">
        <v>4651.07</v>
      </c>
      <c r="E740" s="23">
        <v>4696.16</v>
      </c>
      <c r="F740" s="23">
        <v>4611.76</v>
      </c>
      <c r="G740" s="20">
        <f t="shared" si="162"/>
        <v>4568.411000000001</v>
      </c>
      <c r="H740" s="20">
        <f t="shared" si="156"/>
        <v>4410.0253333333349</v>
      </c>
      <c r="I740" s="112">
        <f t="shared" si="163"/>
        <v>2.1626556804980712E-2</v>
      </c>
      <c r="J740" s="38" t="str">
        <f t="shared" si="157"/>
        <v>N</v>
      </c>
      <c r="K740" s="17" t="str">
        <f>IF(OR(AND(J739="N",OR(I739&lt;R$2308,AND(I739&gt;R$2306, I739&lt;R$2305))), AND(J739="X", OR(I739&lt;R$2314, AND(I739&lt;R$2311,I739&gt;R$2312)))),"no","yes")</f>
        <v>no</v>
      </c>
      <c r="O740" s="146">
        <f t="shared" si="158"/>
        <v>3.4701692298761966E-3</v>
      </c>
      <c r="P740" s="146">
        <f t="shared" si="159"/>
        <v>-3.4701692298761966E-3</v>
      </c>
      <c r="Q740" s="86">
        <f t="shared" si="148"/>
        <v>8.9999999999999993E-3</v>
      </c>
      <c r="R740" s="39">
        <f>(SUM(C721:C739)+Q740*SUM(C721:C739))/(19-Q740)*(1-J$2305)</f>
        <v>4606.4619604022964</v>
      </c>
      <c r="S740" s="39">
        <f>(SUM(C721:C739)+Q740*SUM(C721:C739))/(19-Q740)*(1+J$2305)</f>
        <v>4606.4619604022964</v>
      </c>
      <c r="T740" s="17">
        <f>IF(AND(K740="no",R740&lt;E740, R740&gt;F740,J$2308="yes"),MAX(R740*(1-J$2306),F740)/D740-1,IF(AND(K740="yes",S740&gt;F740, S740&lt;E740,J$2307="yes"),1-MIN(S740*(1+J$2306),E740)/D740,0))</f>
        <v>0</v>
      </c>
      <c r="U740" s="6">
        <f t="shared" si="149"/>
        <v>0</v>
      </c>
      <c r="V740" s="66">
        <f t="shared" si="150"/>
        <v>2.4701672904591025</v>
      </c>
      <c r="W740" s="6">
        <f t="shared" si="151"/>
        <v>3.4701692298761966E-3</v>
      </c>
      <c r="X740" s="17">
        <f>V740/MAX(V$240:V740)-1</f>
        <v>-3.4210680937641014E-2</v>
      </c>
      <c r="Y740" s="6">
        <f t="shared" ref="Y740" si="164">V740/V720-1</f>
        <v>2.8309162925846509E-2</v>
      </c>
      <c r="Z740" s="66">
        <f t="shared" si="152"/>
        <v>6.2295447555219452</v>
      </c>
      <c r="AA740" s="6">
        <f t="shared" si="153"/>
        <v>3.4701692298761966E-3</v>
      </c>
      <c r="AB740" s="17">
        <f>Z740/MAX(Z$240:Z740)-1</f>
        <v>-6.3330478959797709E-2</v>
      </c>
      <c r="AC740" s="6">
        <f t="shared" ref="AC740" si="165">Z740/Z720-1</f>
        <v>-3.1100261526325501E-2</v>
      </c>
    </row>
    <row r="741" spans="1:29" x14ac:dyDescent="0.25">
      <c r="A741" s="18" t="s">
        <v>249</v>
      </c>
      <c r="B741" s="72">
        <v>40200</v>
      </c>
      <c r="C741" s="23">
        <v>4537.88</v>
      </c>
      <c r="D741" s="23">
        <v>4667.21</v>
      </c>
      <c r="E741" s="23">
        <v>4633.3900000000003</v>
      </c>
      <c r="F741" s="23">
        <v>4453.6899999999996</v>
      </c>
      <c r="G741" s="20">
        <f t="shared" si="162"/>
        <v>4578.04</v>
      </c>
      <c r="H741" s="20">
        <f t="shared" si="156"/>
        <v>4422.6983333333337</v>
      </c>
      <c r="I741" s="112">
        <f t="shared" si="163"/>
        <v>-8.7723130422625584E-3</v>
      </c>
      <c r="J741" s="38" t="str">
        <f t="shared" si="157"/>
        <v>N</v>
      </c>
      <c r="K741" s="17" t="str">
        <f>IF(OR(AND(J740="N",OR(I740&lt;R$2308,AND(I740&gt;R$2306, I740&lt;R$2305))), AND(J740="X", OR(I740&lt;R$2314, AND(I740&lt;R$2311,I740&gt;R$2312)))),"no","yes")</f>
        <v>no</v>
      </c>
      <c r="O741" s="146">
        <f t="shared" si="158"/>
        <v>-2.7710345152671456E-2</v>
      </c>
      <c r="P741" s="146">
        <f t="shared" si="159"/>
        <v>2.7710345152671456E-2</v>
      </c>
      <c r="Q741" s="86">
        <f t="shared" si="148"/>
        <v>8.9999999999999993E-3</v>
      </c>
      <c r="R741" s="39">
        <f>(SUM(C722:C740)+Q741*SUM(C722:C740))/(19-Q741)*(1-J$2305)</f>
        <v>4623.5651771891944</v>
      </c>
      <c r="S741" s="39">
        <f>(SUM(C722:C740)+Q741*SUM(C722:C740))/(19-Q741)*(1+J$2305)</f>
        <v>4623.5651771891944</v>
      </c>
      <c r="T741" s="17">
        <f>IF(AND(K741="no",R741&lt;E741, R741&gt;F741,J$2308="yes"),MAX(R741*(1-J$2306),F741)/D741-1,IF(AND(K741="yes",S741&gt;F741, S741&lt;E741,J$2307="yes"),1-MIN(S741*(1+J$2306),E741)/D741,0))</f>
        <v>-9.3513732638569325E-3</v>
      </c>
      <c r="U741" s="6">
        <f t="shared" si="149"/>
        <v>1.8358971888814524E-2</v>
      </c>
      <c r="V741" s="66">
        <f t="shared" si="150"/>
        <v>2.4470678341018495</v>
      </c>
      <c r="W741" s="6">
        <f t="shared" si="151"/>
        <v>-9.3513732638569325E-3</v>
      </c>
      <c r="X741" s="17">
        <f>V741/MAX(V$240:V741)-1</f>
        <v>-4.324213735443927E-2</v>
      </c>
      <c r="Z741" s="66">
        <f t="shared" si="152"/>
        <v>6.1712899572491571</v>
      </c>
      <c r="AA741" s="6">
        <f t="shared" si="153"/>
        <v>-9.3513732638569325E-3</v>
      </c>
      <c r="AB741" s="17">
        <f>Z741/MAX(Z$240:Z741)-1</f>
        <v>-7.2089625275922775E-2</v>
      </c>
    </row>
    <row r="742" spans="1:29" x14ac:dyDescent="0.25">
      <c r="A742" s="18" t="s">
        <v>249</v>
      </c>
      <c r="B742" s="72">
        <v>40203</v>
      </c>
      <c r="C742" s="23">
        <v>4481.16</v>
      </c>
      <c r="D742" s="23">
        <v>4537.88</v>
      </c>
      <c r="E742" s="23">
        <v>4542.79</v>
      </c>
      <c r="F742" s="23">
        <v>4477.1899999999996</v>
      </c>
      <c r="G742" s="20">
        <f t="shared" si="162"/>
        <v>4583.2885000000006</v>
      </c>
      <c r="H742" s="20">
        <f t="shared" si="156"/>
        <v>4433.5896666666677</v>
      </c>
      <c r="I742" s="112">
        <f t="shared" si="163"/>
        <v>-2.2282799784478002E-2</v>
      </c>
      <c r="J742" s="38" t="str">
        <f t="shared" si="157"/>
        <v>N</v>
      </c>
      <c r="K742" s="17" t="str">
        <f>IF(OR(AND(J741="N",OR(I741&lt;R$2308,AND(I741&gt;R$2306, I741&lt;R$2305))), AND(J741="X", OR(I741&lt;R$2314, AND(I741&lt;R$2311,I741&gt;R$2312)))),"no","yes")</f>
        <v>yes</v>
      </c>
      <c r="O742" s="146">
        <f t="shared" si="158"/>
        <v>-1.2499228714730304E-2</v>
      </c>
      <c r="P742" s="146">
        <f t="shared" si="159"/>
        <v>1.2499228714730304E-2</v>
      </c>
      <c r="Q742" s="86">
        <f t="shared" si="148"/>
        <v>8.9999999999999993E-3</v>
      </c>
      <c r="R742" s="39">
        <f>(SUM(C723:C741)+Q742*SUM(C723:C741))/(19-Q742)*(1-J$2305)</f>
        <v>4632.1558364488446</v>
      </c>
      <c r="S742" s="39">
        <f>(SUM(C723:C741)+Q742*SUM(C723:C741))/(19-Q742)*(1+J$2305)</f>
        <v>4632.1558364488446</v>
      </c>
      <c r="T742" s="17">
        <f>IF(AND(K742="no",R742&lt;E742, R742&gt;F742,J$2308="yes"),MAX(R742*(1-J$2306),F742)/D742-1,IF(AND(K742="yes",S742&gt;F742, S742&lt;E742,J$2307="yes"),1-MIN(S742*(1+J$2306),E742)/D742,0))</f>
        <v>0</v>
      </c>
      <c r="U742" s="6">
        <f t="shared" si="149"/>
        <v>0</v>
      </c>
      <c r="V742" s="66">
        <f t="shared" si="150"/>
        <v>2.4470678341018495</v>
      </c>
      <c r="W742" s="6">
        <f t="shared" si="151"/>
        <v>0</v>
      </c>
      <c r="X742" s="17">
        <f>V742/MAX(V$240:V742)-1</f>
        <v>-4.324213735443927E-2</v>
      </c>
      <c r="Z742" s="66">
        <f t="shared" si="152"/>
        <v>6.2484263218897329</v>
      </c>
      <c r="AA742" s="6">
        <f t="shared" si="153"/>
        <v>1.2499228714730304E-2</v>
      </c>
      <c r="AB742" s="17">
        <f>Z742/MAX(Z$240:Z742)-1</f>
        <v>-6.0491461275475333E-2</v>
      </c>
    </row>
    <row r="743" spans="1:29" x14ac:dyDescent="0.25">
      <c r="A743" s="18" t="s">
        <v>249</v>
      </c>
      <c r="B743" s="72">
        <v>40204</v>
      </c>
      <c r="C743" s="23">
        <v>4294.38</v>
      </c>
      <c r="D743" s="23">
        <v>4481.16</v>
      </c>
      <c r="E743" s="23">
        <v>4492.6499999999996</v>
      </c>
      <c r="F743" s="23">
        <v>4254.32</v>
      </c>
      <c r="G743" s="20">
        <f t="shared" si="162"/>
        <v>4575.6470000000008</v>
      </c>
      <c r="H743" s="20">
        <f t="shared" si="156"/>
        <v>4439.2330000000011</v>
      </c>
      <c r="I743" s="112">
        <f t="shared" si="163"/>
        <v>-6.1470432487471305E-2</v>
      </c>
      <c r="J743" s="38" t="str">
        <f t="shared" si="157"/>
        <v>N</v>
      </c>
      <c r="K743" s="17" t="str">
        <f>IF(OR(AND(J742="N",OR(I742&lt;R$2308,AND(I742&gt;R$2306, I742&lt;R$2305))), AND(J742="X", OR(I742&lt;R$2314, AND(I742&lt;R$2311,I742&gt;R$2312)))),"no","yes")</f>
        <v>yes</v>
      </c>
      <c r="O743" s="146">
        <f t="shared" si="158"/>
        <v>-4.1681171839434428E-2</v>
      </c>
      <c r="P743" s="146">
        <f t="shared" si="159"/>
        <v>4.1681171839434428E-2</v>
      </c>
      <c r="Q743" s="86">
        <f t="shared" si="148"/>
        <v>8.9999999999999993E-3</v>
      </c>
      <c r="R743" s="39">
        <f>(SUM(C724:C742)+Q743*SUM(C724:C742))/(19-Q743)*(1-J$2305)</f>
        <v>4633.9596145542637</v>
      </c>
      <c r="S743" s="39">
        <f>(SUM(C724:C742)+Q743*SUM(C724:C742))/(19-Q743)*(1+J$2305)</f>
        <v>4633.9596145542637</v>
      </c>
      <c r="T743" s="17">
        <f>IF(AND(K743="no",R743&lt;E743, R743&gt;F743,J$2308="yes"),MAX(R743*(1-J$2306),F743)/D743-1,IF(AND(K743="yes",S743&gt;F743, S743&lt;E743,J$2307="yes"),1-MIN(S743*(1+J$2306),E743)/D743,0))</f>
        <v>0</v>
      </c>
      <c r="U743" s="6">
        <f t="shared" si="149"/>
        <v>0</v>
      </c>
      <c r="V743" s="66">
        <f t="shared" si="150"/>
        <v>2.4470678341018495</v>
      </c>
      <c r="W743" s="6">
        <f t="shared" si="151"/>
        <v>0</v>
      </c>
      <c r="X743" s="17">
        <f>V743/MAX(V$240:V743)-1</f>
        <v>-4.324213735443927E-2</v>
      </c>
      <c r="Z743" s="66">
        <f t="shared" si="152"/>
        <v>6.5088680531384631</v>
      </c>
      <c r="AA743" s="6">
        <f t="shared" si="153"/>
        <v>4.1681171839434317E-2</v>
      </c>
      <c r="AB743" s="17">
        <f>Z743/MAX(Z$240:Z743)-1</f>
        <v>-2.1331644428282615E-2</v>
      </c>
    </row>
    <row r="744" spans="1:29" x14ac:dyDescent="0.25">
      <c r="A744" s="18" t="s">
        <v>249</v>
      </c>
      <c r="B744" s="72">
        <v>40205</v>
      </c>
      <c r="C744" s="23">
        <v>4267.1099999999997</v>
      </c>
      <c r="D744" s="23">
        <v>4294.38</v>
      </c>
      <c r="E744" s="23">
        <v>4344.13</v>
      </c>
      <c r="F744" s="23">
        <v>4229.5200000000004</v>
      </c>
      <c r="G744" s="20">
        <f t="shared" si="162"/>
        <v>4565.8225000000002</v>
      </c>
      <c r="H744" s="20">
        <f t="shared" si="156"/>
        <v>4442.7979999999998</v>
      </c>
      <c r="I744" s="112">
        <f t="shared" si="163"/>
        <v>-6.5423590163656287E-2</v>
      </c>
      <c r="J744" s="38" t="str">
        <f t="shared" si="157"/>
        <v>N</v>
      </c>
      <c r="K744" s="17" t="str">
        <f>IF(OR(AND(J743="N",OR(I743&lt;R$2308,AND(I743&gt;R$2306, I743&lt;R$2305))), AND(J743="X", OR(I743&lt;R$2314, AND(I743&lt;R$2311,I743&gt;R$2312)))),"no","yes")</f>
        <v>yes</v>
      </c>
      <c r="O744" s="146">
        <f t="shared" si="158"/>
        <v>-6.3501599765275474E-3</v>
      </c>
      <c r="P744" s="146">
        <f t="shared" si="159"/>
        <v>6.3501599765275474E-3</v>
      </c>
      <c r="Q744" s="86">
        <f t="shared" si="148"/>
        <v>8.9999999999999993E-3</v>
      </c>
      <c r="R744" s="39">
        <f>(SUM(C725:C743)+Q744*SUM(C725:C743))/(19-Q744)*(1-J$2305)</f>
        <v>4624.9688831551794</v>
      </c>
      <c r="S744" s="39">
        <f>(SUM(C725:C743)+Q744*SUM(C725:C743))/(19-Q744)*(1+J$2305)</f>
        <v>4624.9688831551794</v>
      </c>
      <c r="T744" s="17">
        <f>IF(AND(K744="no",R744&lt;E744, R744&gt;F744,J$2308="yes"),MAX(R744*(1-J$2306),F744)/D744-1,IF(AND(K744="yes",S744&gt;F744, S744&lt;E744,J$2307="yes"),1-MIN(S744*(1+J$2306),E744)/D744,0))</f>
        <v>0</v>
      </c>
      <c r="U744" s="6">
        <f t="shared" si="149"/>
        <v>0</v>
      </c>
      <c r="V744" s="66">
        <f t="shared" si="150"/>
        <v>2.4470678341018495</v>
      </c>
      <c r="W744" s="6">
        <f t="shared" si="151"/>
        <v>0</v>
      </c>
      <c r="X744" s="17">
        <f>V744/MAX(V$240:V744)-1</f>
        <v>-4.324213735443927E-2</v>
      </c>
      <c r="Z744" s="66">
        <f t="shared" si="152"/>
        <v>6.5502004065420012</v>
      </c>
      <c r="AA744" s="6">
        <f t="shared" si="153"/>
        <v>6.3501599765274364E-3</v>
      </c>
      <c r="AB744" s="17">
        <f>Z744/MAX(Z$240:Z744)-1</f>
        <v>-1.5116943806437244E-2</v>
      </c>
    </row>
    <row r="745" spans="1:29" x14ac:dyDescent="0.25">
      <c r="A745" s="18" t="s">
        <v>249</v>
      </c>
      <c r="B745" s="72">
        <v>40206</v>
      </c>
      <c r="C745" s="23">
        <v>4336.38</v>
      </c>
      <c r="D745" s="23">
        <v>4267.1099999999997</v>
      </c>
      <c r="E745" s="23">
        <v>4340.41</v>
      </c>
      <c r="F745" s="23">
        <v>4249.7700000000004</v>
      </c>
      <c r="G745" s="20">
        <f t="shared" si="162"/>
        <v>4560.3380000000006</v>
      </c>
      <c r="H745" s="20">
        <f t="shared" si="156"/>
        <v>4447.0130000000017</v>
      </c>
      <c r="I745" s="112">
        <f t="shared" si="163"/>
        <v>-4.9109956323412973E-2</v>
      </c>
      <c r="J745" s="38" t="str">
        <f t="shared" si="157"/>
        <v>N</v>
      </c>
      <c r="K745" s="17" t="str">
        <f>IF(OR(AND(J744="N",OR(I744&lt;R$2308,AND(I744&gt;R$2306, I744&lt;R$2305))), AND(J744="X", OR(I744&lt;R$2314, AND(I744&lt;R$2311,I744&gt;R$2312)))),"no","yes")</f>
        <v>yes</v>
      </c>
      <c r="O745" s="146">
        <f t="shared" si="158"/>
        <v>1.6233469491060859E-2</v>
      </c>
      <c r="P745" s="146">
        <f t="shared" si="159"/>
        <v>-1.6233469491060859E-2</v>
      </c>
      <c r="Q745" s="86">
        <f t="shared" si="148"/>
        <v>8.9999999999999993E-3</v>
      </c>
      <c r="R745" s="39">
        <f>(SUM(C726:C744)+Q745*SUM(C726:C744))/(19-Q745)*(1-J$2305)</f>
        <v>4615.4606613659098</v>
      </c>
      <c r="S745" s="39">
        <f>(SUM(C726:C744)+Q745*SUM(C726:C744))/(19-Q745)*(1+J$2305)</f>
        <v>4615.4606613659098</v>
      </c>
      <c r="T745" s="17">
        <f>IF(AND(K745="no",R745&lt;E745, R745&gt;F745,J$2308="yes"),MAX(R745*(1-J$2306),F745)/D745-1,IF(AND(K745="yes",S745&gt;F745, S745&lt;E745,J$2307="yes"),1-MIN(S745*(1+J$2306),E745)/D745,0))</f>
        <v>0</v>
      </c>
      <c r="U745" s="6">
        <f t="shared" si="149"/>
        <v>0</v>
      </c>
      <c r="V745" s="66">
        <f t="shared" si="150"/>
        <v>2.4470678341018495</v>
      </c>
      <c r="W745" s="6">
        <f t="shared" si="151"/>
        <v>0</v>
      </c>
      <c r="X745" s="17">
        <f>V745/MAX(V$240:V745)-1</f>
        <v>-4.324213735443927E-2</v>
      </c>
      <c r="Z745" s="66">
        <f t="shared" si="152"/>
        <v>6.4438679280820672</v>
      </c>
      <c r="AA745" s="6">
        <f t="shared" si="153"/>
        <v>-1.6233469491060859E-2</v>
      </c>
      <c r="AB745" s="17">
        <f>Z745/MAX(Z$240:Z745)-1</f>
        <v>-3.1105012851418201E-2</v>
      </c>
    </row>
    <row r="746" spans="1:29" x14ac:dyDescent="0.25">
      <c r="A746" s="18" t="s">
        <v>249</v>
      </c>
      <c r="B746" s="72">
        <v>40207</v>
      </c>
      <c r="C746" s="23">
        <v>4374.6499999999996</v>
      </c>
      <c r="D746" s="23">
        <v>4336.38</v>
      </c>
      <c r="E746" s="23">
        <v>4418.3999999999996</v>
      </c>
      <c r="F746" s="23">
        <v>4298.6499999999996</v>
      </c>
      <c r="G746" s="20">
        <f t="shared" si="162"/>
        <v>4554.808</v>
      </c>
      <c r="H746" s="20">
        <f t="shared" si="156"/>
        <v>4451.1608333333343</v>
      </c>
      <c r="I746" s="112">
        <f t="shared" si="163"/>
        <v>-3.9553368660106059E-2</v>
      </c>
      <c r="J746" s="38" t="str">
        <f t="shared" si="157"/>
        <v>N</v>
      </c>
      <c r="K746" s="17" t="str">
        <f>IF(OR(AND(J745="N",OR(I745&lt;R$2308,AND(I745&gt;R$2306, I745&lt;R$2305))), AND(J745="X", OR(I745&lt;R$2314, AND(I745&lt;R$2311,I745&gt;R$2312)))),"no","yes")</f>
        <v>yes</v>
      </c>
      <c r="O746" s="146">
        <f t="shared" si="158"/>
        <v>8.8253335731645066E-3</v>
      </c>
      <c r="P746" s="146">
        <f t="shared" si="159"/>
        <v>-8.8253335731645066E-3</v>
      </c>
      <c r="Q746" s="86">
        <f t="shared" si="148"/>
        <v>8.9999999999999993E-3</v>
      </c>
      <c r="R746" s="39">
        <f>(SUM(C727:C745)+Q746*SUM(C727:C745))/(19-Q746)*(1-J$2305)</f>
        <v>4607.5511342214741</v>
      </c>
      <c r="S746" s="39">
        <f>(SUM(C727:C745)+Q746*SUM(C727:C745))/(19-Q746)*(1+J$2305)</f>
        <v>4607.5511342214741</v>
      </c>
      <c r="T746" s="17">
        <f>IF(AND(K746="no",R746&lt;E746, R746&gt;F746,J$2308="yes"),MAX(R746*(1-J$2306),F746)/D746-1,IF(AND(K746="yes",S746&gt;F746, S746&lt;E746,J$2307="yes"),1-MIN(S746*(1+J$2306),E746)/D746,0))</f>
        <v>0</v>
      </c>
      <c r="U746" s="6">
        <f t="shared" si="149"/>
        <v>0</v>
      </c>
      <c r="V746" s="66">
        <f t="shared" si="150"/>
        <v>2.4470678341018495</v>
      </c>
      <c r="W746" s="6">
        <f t="shared" si="151"/>
        <v>0</v>
      </c>
      <c r="X746" s="17">
        <f>V746/MAX(V$240:V746)-1</f>
        <v>-4.324213735443927E-2</v>
      </c>
      <c r="Z746" s="66">
        <f t="shared" si="152"/>
        <v>6.3869986441153266</v>
      </c>
      <c r="AA746" s="6">
        <f t="shared" si="153"/>
        <v>-8.8253335731645066E-3</v>
      </c>
      <c r="AB746" s="17">
        <f>Z746/MAX(Z$240:Z746)-1</f>
        <v>-3.9655834310371341E-2</v>
      </c>
    </row>
    <row r="747" spans="1:29" x14ac:dyDescent="0.25">
      <c r="A747" s="18" t="s">
        <v>249</v>
      </c>
      <c r="B747" s="72">
        <v>40210</v>
      </c>
      <c r="C747" s="23">
        <v>4331.37</v>
      </c>
      <c r="D747" s="23">
        <v>4374.6499999999996</v>
      </c>
      <c r="E747" s="23">
        <v>4372.57</v>
      </c>
      <c r="F747" s="23">
        <v>4269.33</v>
      </c>
      <c r="G747" s="20">
        <f t="shared" si="162"/>
        <v>4545.8499999999995</v>
      </c>
      <c r="H747" s="20">
        <f t="shared" si="156"/>
        <v>4454.2646666666678</v>
      </c>
      <c r="I747" s="112">
        <f t="shared" si="163"/>
        <v>-4.7181495209916657E-2</v>
      </c>
      <c r="J747" s="38" t="str">
        <f t="shared" si="157"/>
        <v>N</v>
      </c>
      <c r="K747" s="17" t="str">
        <f>IF(OR(AND(J746="N",OR(I746&lt;R$2308,AND(I746&gt;R$2306, I746&lt;R$2305))), AND(J746="X", OR(I746&lt;R$2314, AND(I746&lt;R$2311,I746&gt;R$2312)))),"no","yes")</f>
        <v>yes</v>
      </c>
      <c r="O747" s="146">
        <f t="shared" si="158"/>
        <v>-9.8933628976032306E-3</v>
      </c>
      <c r="P747" s="146">
        <f t="shared" si="159"/>
        <v>9.8933628976032306E-3</v>
      </c>
      <c r="Q747" s="86">
        <f t="shared" si="148"/>
        <v>8.9999999999999993E-3</v>
      </c>
      <c r="R747" s="39">
        <f>(SUM(C728:C746)+Q747*SUM(C728:C746))/(19-Q747)*(1-J$2305)</f>
        <v>4600.3317713653832</v>
      </c>
      <c r="S747" s="39">
        <f>(SUM(C728:C746)+Q747*SUM(C728:C746))/(19-Q747)*(1+J$2305)</f>
        <v>4600.3317713653832</v>
      </c>
      <c r="T747" s="17">
        <f>IF(AND(K747="no",R747&lt;E747, R747&gt;F747,J$2308="yes"),MAX(R747*(1-J$2306),F747)/D747-1,IF(AND(K747="yes",S747&gt;F747, S747&lt;E747,J$2307="yes"),1-MIN(S747*(1+J$2306),E747)/D747,0))</f>
        <v>0</v>
      </c>
      <c r="U747" s="6">
        <f t="shared" si="149"/>
        <v>0</v>
      </c>
      <c r="V747" s="66">
        <f t="shared" si="150"/>
        <v>2.4470678341018495</v>
      </c>
      <c r="W747" s="6">
        <f t="shared" si="151"/>
        <v>0</v>
      </c>
      <c r="X747" s="17">
        <f>V747/MAX(V$240:V747)-1</f>
        <v>-4.324213735443927E-2</v>
      </c>
      <c r="Z747" s="66">
        <f t="shared" si="152"/>
        <v>6.4501875395280592</v>
      </c>
      <c r="AA747" s="6">
        <f t="shared" si="153"/>
        <v>9.8933628976032306E-3</v>
      </c>
      <c r="AB747" s="17">
        <f>Z747/MAX(Z$240:Z747)-1</f>
        <v>-3.0154800972607809E-2</v>
      </c>
    </row>
    <row r="748" spans="1:29" x14ac:dyDescent="0.25">
      <c r="A748" s="18" t="s">
        <v>249</v>
      </c>
      <c r="B748" s="72">
        <v>40211</v>
      </c>
      <c r="C748" s="23">
        <v>4301.7700000000004</v>
      </c>
      <c r="D748" s="23">
        <v>4331.37</v>
      </c>
      <c r="E748" s="23">
        <v>4388.3500000000004</v>
      </c>
      <c r="F748" s="23">
        <v>4296.88</v>
      </c>
      <c r="G748" s="20">
        <f t="shared" si="162"/>
        <v>4533.0644999999995</v>
      </c>
      <c r="H748" s="20">
        <f t="shared" si="156"/>
        <v>4456.3576666666668</v>
      </c>
      <c r="I748" s="112">
        <f t="shared" si="163"/>
        <v>-5.1023871378843011E-2</v>
      </c>
      <c r="J748" s="38" t="str">
        <f t="shared" si="157"/>
        <v>N</v>
      </c>
      <c r="K748" s="17" t="str">
        <f>IF(OR(AND(J747="N",OR(I747&lt;R$2308,AND(I747&gt;R$2306, I747&lt;R$2305))), AND(J747="X", OR(I747&lt;R$2314, AND(I747&lt;R$2311,I747&gt;R$2312)))),"no","yes")</f>
        <v>yes</v>
      </c>
      <c r="O748" s="146">
        <f t="shared" si="158"/>
        <v>-6.8338654975214075E-3</v>
      </c>
      <c r="P748" s="146">
        <f t="shared" si="159"/>
        <v>6.8338654975214075E-3</v>
      </c>
      <c r="Q748" s="86">
        <f t="shared" si="148"/>
        <v>8.9999999999999993E-3</v>
      </c>
      <c r="R748" s="39">
        <f>(SUM(C729:C747)+Q748*SUM(C729:C747))/(19-Q748)*(1-J$2305)</f>
        <v>4588.3184497920065</v>
      </c>
      <c r="S748" s="39">
        <f>(SUM(C729:C747)+Q748*SUM(C729:C747))/(19-Q748)*(1+J$2305)</f>
        <v>4588.3184497920065</v>
      </c>
      <c r="T748" s="17">
        <f>IF(AND(K748="no",R748&lt;E748, R748&gt;F748,J$2308="yes"),MAX(R748*(1-J$2306),F748)/D748-1,IF(AND(K748="yes",S748&gt;F748, S748&lt;E748,J$2307="yes"),1-MIN(S748*(1+J$2306),E748)/D748,0))</f>
        <v>0</v>
      </c>
      <c r="U748" s="6">
        <f t="shared" si="149"/>
        <v>0</v>
      </c>
      <c r="V748" s="66">
        <f t="shared" si="150"/>
        <v>2.4470678341018495</v>
      </c>
      <c r="W748" s="6">
        <f t="shared" si="151"/>
        <v>0</v>
      </c>
      <c r="X748" s="17">
        <f>V748/MAX(V$240:V748)-1</f>
        <v>-4.324213735443927E-2</v>
      </c>
      <c r="Y748" s="14"/>
      <c r="Z748" s="66">
        <f t="shared" si="152"/>
        <v>6.4942672536069832</v>
      </c>
      <c r="AA748" s="6">
        <f t="shared" si="153"/>
        <v>6.8338654975215185E-3</v>
      </c>
      <c r="AB748" s="17">
        <f>Z748/MAX(Z$240:Z748)-1</f>
        <v>-2.3527009329037618E-2</v>
      </c>
      <c r="AC748" s="14"/>
    </row>
    <row r="749" spans="1:29" x14ac:dyDescent="0.25">
      <c r="A749" s="18" t="s">
        <v>249</v>
      </c>
      <c r="B749" s="72">
        <v>40212</v>
      </c>
      <c r="C749" s="23">
        <v>4363.08</v>
      </c>
      <c r="D749" s="23">
        <v>4301.7700000000004</v>
      </c>
      <c r="E749" s="23">
        <v>4363.67</v>
      </c>
      <c r="F749" s="23">
        <v>4160.3500000000004</v>
      </c>
      <c r="G749" s="20">
        <f t="shared" si="162"/>
        <v>4523.7044999999989</v>
      </c>
      <c r="H749" s="20">
        <f t="shared" si="156"/>
        <v>4459.3628333333336</v>
      </c>
      <c r="I749" s="112">
        <f t="shared" si="163"/>
        <v>-3.5507292750885711E-2</v>
      </c>
      <c r="J749" s="38" t="str">
        <f t="shared" si="157"/>
        <v>N</v>
      </c>
      <c r="K749" s="17" t="str">
        <f>IF(OR(AND(J748="N",OR(I748&lt;R$2308,AND(I748&gt;R$2306, I748&lt;R$2305))), AND(J748="X", OR(I748&lt;R$2314, AND(I748&lt;R$2311,I748&gt;R$2312)))),"no","yes")</f>
        <v>yes</v>
      </c>
      <c r="O749" s="146">
        <f t="shared" si="158"/>
        <v>1.4252272901619456E-2</v>
      </c>
      <c r="P749" s="146">
        <f t="shared" si="159"/>
        <v>-1.4252272901619456E-2</v>
      </c>
      <c r="Q749" s="86">
        <f t="shared" si="148"/>
        <v>8.9999999999999993E-3</v>
      </c>
      <c r="R749" s="39">
        <f>(SUM(C730:C748)+Q749*SUM(C730:C748))/(19-Q749)*(1-J$2305)</f>
        <v>4575.1150065820639</v>
      </c>
      <c r="S749" s="39">
        <f>(SUM(C730:C748)+Q749*SUM(C730:C748))/(19-Q749)*(1+J$2305)</f>
        <v>4575.1150065820639</v>
      </c>
      <c r="T749" s="17">
        <f>IF(AND(K749="no",R749&lt;E749, R749&gt;F749,J$2308="yes"),MAX(R749*(1-J$2306),F749)/D749-1,IF(AND(K749="yes",S749&gt;F749, S749&lt;E749,J$2307="yes"),1-MIN(S749*(1+J$2306),E749)/D749,0))</f>
        <v>0</v>
      </c>
      <c r="U749" s="6">
        <f t="shared" si="149"/>
        <v>0</v>
      </c>
      <c r="V749" s="66">
        <f t="shared" si="150"/>
        <v>2.4470678341018495</v>
      </c>
      <c r="W749" s="6">
        <f t="shared" si="151"/>
        <v>0</v>
      </c>
      <c r="X749" s="17">
        <f>V749/MAX(V$240:V749)-1</f>
        <v>-4.324213735443927E-2</v>
      </c>
      <c r="Z749" s="66">
        <f t="shared" si="152"/>
        <v>6.4017091844125256</v>
      </c>
      <c r="AA749" s="6">
        <f t="shared" si="153"/>
        <v>-1.4252272901619456E-2</v>
      </c>
      <c r="AB749" s="17">
        <f>Z749/MAX(Z$240:Z749)-1</f>
        <v>-3.7443968873140721E-2</v>
      </c>
    </row>
    <row r="750" spans="1:29" x14ac:dyDescent="0.25">
      <c r="A750" s="18" t="s">
        <v>249</v>
      </c>
      <c r="B750" s="72">
        <v>40213</v>
      </c>
      <c r="C750" s="23">
        <v>4408.4399999999996</v>
      </c>
      <c r="D750" s="23">
        <v>4363.08</v>
      </c>
      <c r="E750" s="23">
        <v>4445.75</v>
      </c>
      <c r="F750" s="23">
        <v>4316.8100000000004</v>
      </c>
      <c r="G750" s="20">
        <f t="shared" si="162"/>
        <v>4521.1689999999999</v>
      </c>
      <c r="H750" s="20">
        <f t="shared" si="156"/>
        <v>4462.8443333333325</v>
      </c>
      <c r="I750" s="112">
        <f t="shared" si="163"/>
        <v>-2.4933595713851897E-2</v>
      </c>
      <c r="J750" s="38" t="str">
        <f t="shared" si="157"/>
        <v>N</v>
      </c>
      <c r="K750" s="17" t="str">
        <f>IF(OR(AND(J749="N",OR(I749&lt;R$2308,AND(I749&gt;R$2306, I749&lt;R$2305))), AND(J749="X", OR(I749&lt;R$2314, AND(I749&lt;R$2311,I749&gt;R$2312)))),"no","yes")</f>
        <v>yes</v>
      </c>
      <c r="O750" s="146">
        <f t="shared" si="158"/>
        <v>1.0396325531505157E-2</v>
      </c>
      <c r="P750" s="146">
        <f t="shared" si="159"/>
        <v>-1.0396325531505157E-2</v>
      </c>
      <c r="Q750" s="86">
        <f t="shared" si="148"/>
        <v>8.9999999999999993E-3</v>
      </c>
      <c r="R750" s="39">
        <f>(SUM(C731:C749)+Q750*SUM(C731:C749))/(19-Q750)*(1-J$2305)</f>
        <v>4570.0107661523871</v>
      </c>
      <c r="S750" s="39">
        <f>(SUM(C731:C749)+Q750*SUM(C731:C749))/(19-Q750)*(1+J$2305)</f>
        <v>4570.0107661523871</v>
      </c>
      <c r="T750" s="17">
        <f>IF(AND(K750="no",R750&lt;E750, R750&gt;F750,J$2308="yes"),MAX(R750*(1-J$2306),F750)/D750-1,IF(AND(K750="yes",S750&gt;F750, S750&lt;E750,J$2307="yes"),1-MIN(S750*(1+J$2306),E750)/D750,0))</f>
        <v>0</v>
      </c>
      <c r="U750" s="6">
        <f t="shared" si="149"/>
        <v>0</v>
      </c>
      <c r="V750" s="66">
        <f t="shared" si="150"/>
        <v>2.4470678341018495</v>
      </c>
      <c r="W750" s="6">
        <f t="shared" si="151"/>
        <v>0</v>
      </c>
      <c r="X750" s="17">
        <f>V750/MAX(V$240:V750)-1</f>
        <v>-4.324213735443927E-2</v>
      </c>
      <c r="Z750" s="66">
        <f t="shared" si="152"/>
        <v>6.3351549317733467</v>
      </c>
      <c r="AA750" s="6">
        <f t="shared" si="153"/>
        <v>-1.0396325531505157E-2</v>
      </c>
      <c r="AB750" s="17">
        <f>Z750/MAX(Z$240:Z750)-1</f>
        <v>-4.74510147150492E-2</v>
      </c>
    </row>
    <row r="751" spans="1:29" x14ac:dyDescent="0.25">
      <c r="A751" s="18" t="s">
        <v>249</v>
      </c>
      <c r="B751" s="72">
        <v>40214</v>
      </c>
      <c r="C751" s="23">
        <v>4311.29</v>
      </c>
      <c r="D751" s="23">
        <v>4408.4399999999996</v>
      </c>
      <c r="E751" s="23">
        <v>4382.34</v>
      </c>
      <c r="F751" s="23">
        <v>4270.71</v>
      </c>
      <c r="G751" s="20">
        <f t="shared" si="162"/>
        <v>4511.0109999999995</v>
      </c>
      <c r="H751" s="20">
        <f t="shared" si="156"/>
        <v>4464.4783333333326</v>
      </c>
      <c r="I751" s="112">
        <f t="shared" si="163"/>
        <v>-4.427411061511477E-2</v>
      </c>
      <c r="J751" s="38" t="str">
        <f t="shared" si="157"/>
        <v>N</v>
      </c>
      <c r="K751" s="17" t="str">
        <f>IF(OR(AND(J750="N",OR(I750&lt;R$2308,AND(I750&gt;R$2306, I750&lt;R$2305))), AND(J750="X", OR(I750&lt;R$2314, AND(I750&lt;R$2311,I750&gt;R$2312)))),"no","yes")</f>
        <v>yes</v>
      </c>
      <c r="O751" s="146">
        <f t="shared" si="158"/>
        <v>-2.2037273956320047E-2</v>
      </c>
      <c r="P751" s="146">
        <f t="shared" si="159"/>
        <v>2.2037273956320047E-2</v>
      </c>
      <c r="Q751" s="86">
        <f t="shared" si="148"/>
        <v>8.9999999999999993E-3</v>
      </c>
      <c r="R751" s="39">
        <f>(SUM(C732:C750)+Q751*SUM(C732:C750))/(19-Q751)*(1-J$2305)</f>
        <v>4564.3784092464848</v>
      </c>
      <c r="S751" s="39">
        <f>(SUM(C732:C750)+Q751*SUM(C732:C750))/(19-Q751)*(1+J$2305)</f>
        <v>4564.3784092464848</v>
      </c>
      <c r="T751" s="17">
        <f>IF(AND(K751="no",R751&lt;E751, R751&gt;F751,J$2308="yes"),MAX(R751*(1-J$2306),F751)/D751-1,IF(AND(K751="yes",S751&gt;F751, S751&lt;E751,J$2307="yes"),1-MIN(S751*(1+J$2306),E751)/D751,0))</f>
        <v>0</v>
      </c>
      <c r="U751" s="6">
        <f t="shared" si="149"/>
        <v>0</v>
      </c>
      <c r="V751" s="66">
        <f t="shared" si="150"/>
        <v>2.4470678341018495</v>
      </c>
      <c r="W751" s="6">
        <f t="shared" si="151"/>
        <v>0</v>
      </c>
      <c r="X751" s="17">
        <f>V751/MAX(V$240:V751)-1</f>
        <v>-4.324213735443927E-2</v>
      </c>
      <c r="Z751" s="66">
        <f t="shared" si="152"/>
        <v>6.4747644765605674</v>
      </c>
      <c r="AA751" s="6">
        <f t="shared" si="153"/>
        <v>2.2037273956319936E-2</v>
      </c>
      <c r="AB751" s="17">
        <f>Z751/MAX(Z$240:Z751)-1</f>
        <v>-2.6459431769510156E-2</v>
      </c>
    </row>
    <row r="752" spans="1:29" x14ac:dyDescent="0.25">
      <c r="A752" s="18" t="s">
        <v>249</v>
      </c>
      <c r="B752" s="72">
        <v>40217</v>
      </c>
      <c r="C752" s="23">
        <v>4310.8900000000003</v>
      </c>
      <c r="D752" s="23">
        <v>4311.29</v>
      </c>
      <c r="E752" s="23">
        <v>4330.2</v>
      </c>
      <c r="F752" s="23">
        <v>4279.66</v>
      </c>
      <c r="G752" s="20">
        <f t="shared" si="162"/>
        <v>4499.4080000000004</v>
      </c>
      <c r="H752" s="20">
        <f t="shared" si="156"/>
        <v>4465.2096666666657</v>
      </c>
      <c r="I752" s="112">
        <f t="shared" si="163"/>
        <v>-4.1898400856290485E-2</v>
      </c>
      <c r="J752" s="38" t="str">
        <f t="shared" si="157"/>
        <v>N</v>
      </c>
      <c r="K752" s="17" t="str">
        <f>IF(OR(AND(J751="N",OR(I751&lt;R$2308,AND(I751&gt;R$2306, I751&lt;R$2305))), AND(J751="X", OR(I751&lt;R$2314, AND(I751&lt;R$2311,I751&gt;R$2312)))),"no","yes")</f>
        <v>yes</v>
      </c>
      <c r="O752" s="146">
        <f t="shared" si="158"/>
        <v>-9.2779655277097639E-5</v>
      </c>
      <c r="P752" s="146">
        <f t="shared" si="159"/>
        <v>9.2779655277097639E-5</v>
      </c>
      <c r="Q752" s="86">
        <f t="shared" si="148"/>
        <v>8.9999999999999993E-3</v>
      </c>
      <c r="R752" s="39">
        <f>(SUM(C733:C751)+Q752*SUM(C733:C751))/(19-Q752)*(1-J$2305)</f>
        <v>4552.0702137854778</v>
      </c>
      <c r="S752" s="39">
        <f>(SUM(C733:C751)+Q752*SUM(C733:C751))/(19-Q752)*(1+J$2305)</f>
        <v>4552.0702137854778</v>
      </c>
      <c r="T752" s="17">
        <f>IF(AND(K752="no",R752&lt;E752, R752&gt;F752,J$2308="yes"),MAX(R752*(1-J$2306),F752)/D752-1,IF(AND(K752="yes",S752&gt;F752, S752&lt;E752,J$2307="yes"),1-MIN(S752*(1+J$2306),E752)/D752,0))</f>
        <v>0</v>
      </c>
      <c r="U752" s="6">
        <f t="shared" si="149"/>
        <v>0</v>
      </c>
      <c r="V752" s="66">
        <f t="shared" si="150"/>
        <v>2.4470678341018495</v>
      </c>
      <c r="W752" s="6">
        <f t="shared" si="151"/>
        <v>0</v>
      </c>
      <c r="X752" s="17">
        <f>V752/MAX(V$240:V752)-1</f>
        <v>-4.324213735443927E-2</v>
      </c>
      <c r="Z752" s="66">
        <f t="shared" si="152"/>
        <v>6.4753652029767039</v>
      </c>
      <c r="AA752" s="6">
        <f t="shared" si="153"/>
        <v>9.2779655277208661E-5</v>
      </c>
      <c r="AB752" s="17">
        <f>Z752/MAX(Z$240:Z752)-1</f>
        <v>-2.6369107011191328E-2</v>
      </c>
    </row>
    <row r="753" spans="1:29" x14ac:dyDescent="0.25">
      <c r="A753" s="18" t="s">
        <v>249</v>
      </c>
      <c r="B753" s="72">
        <v>40218</v>
      </c>
      <c r="C753" s="23">
        <v>4311.8900000000003</v>
      </c>
      <c r="D753" s="23">
        <v>4310.8900000000003</v>
      </c>
      <c r="E753" s="23">
        <v>4334.34</v>
      </c>
      <c r="F753" s="23">
        <v>4284.5200000000004</v>
      </c>
      <c r="G753" s="20">
        <f t="shared" si="162"/>
        <v>4483.0209999999997</v>
      </c>
      <c r="H753" s="20">
        <f t="shared" si="156"/>
        <v>4464.3249999999998</v>
      </c>
      <c r="I753" s="112">
        <f t="shared" si="163"/>
        <v>-3.8173142619675304E-2</v>
      </c>
      <c r="J753" s="38" t="str">
        <f t="shared" si="157"/>
        <v>N</v>
      </c>
      <c r="K753" s="17" t="str">
        <f>IF(OR(AND(J752="N",OR(I752&lt;R$2308,AND(I752&gt;R$2306, I752&lt;R$2305))), AND(J752="X", OR(I752&lt;R$2314, AND(I752&lt;R$2311,I752&gt;R$2312)))),"no","yes")</f>
        <v>yes</v>
      </c>
      <c r="O753" s="146">
        <f t="shared" si="158"/>
        <v>2.3197066035085534E-4</v>
      </c>
      <c r="P753" s="146">
        <f t="shared" si="159"/>
        <v>-2.3197066035085534E-4</v>
      </c>
      <c r="Q753" s="86">
        <f t="shared" ref="Q753:Q816" si="166">IF(J753="N",0.009,0.018)</f>
        <v>8.9999999999999993E-3</v>
      </c>
      <c r="R753" s="39">
        <f>(SUM(C734:C752)+Q753*SUM(C734:C752))/(19-Q753)*(1-J$2305)</f>
        <v>4534.6041161602861</v>
      </c>
      <c r="S753" s="39">
        <f>(SUM(C734:C752)+Q753*SUM(C734:C752))/(19-Q753)*(1+J$2305)</f>
        <v>4534.6041161602861</v>
      </c>
      <c r="T753" s="17">
        <f>IF(AND(K753="no",R753&lt;E753, R753&gt;F753,J$2308="yes"),MAX(R753*(1-J$2306),F753)/D753-1,IF(AND(K753="yes",S753&gt;F753, S753&lt;E753,J$2307="yes"),1-MIN(S753*(1+J$2306),E753)/D753,0))</f>
        <v>0</v>
      </c>
      <c r="U753" s="6">
        <f t="shared" si="149"/>
        <v>0</v>
      </c>
      <c r="V753" s="66">
        <f t="shared" si="150"/>
        <v>2.4470678341018495</v>
      </c>
      <c r="W753" s="6">
        <f t="shared" si="151"/>
        <v>0</v>
      </c>
      <c r="X753" s="17">
        <f>V753/MAX(V$240:V753)-1</f>
        <v>-4.324213735443927E-2</v>
      </c>
      <c r="Z753" s="66">
        <f t="shared" si="152"/>
        <v>6.4738631082345561</v>
      </c>
      <c r="AA753" s="6">
        <f t="shared" si="153"/>
        <v>-2.3197066035085534E-4</v>
      </c>
      <c r="AB753" s="17">
        <f>Z753/MAX(Z$240:Z753)-1</f>
        <v>-2.6594960812376001E-2</v>
      </c>
    </row>
    <row r="754" spans="1:29" x14ac:dyDescent="0.25">
      <c r="A754" s="18" t="s">
        <v>249</v>
      </c>
      <c r="B754" s="72">
        <v>40219</v>
      </c>
      <c r="C754" s="23">
        <v>4366.25</v>
      </c>
      <c r="D754" s="23">
        <v>4311.8900000000003</v>
      </c>
      <c r="E754" s="23">
        <v>4366.5</v>
      </c>
      <c r="F754" s="23">
        <v>4326.0200000000004</v>
      </c>
      <c r="G754" s="20">
        <f t="shared" si="162"/>
        <v>4471.7824999999993</v>
      </c>
      <c r="H754" s="20">
        <f t="shared" si="156"/>
        <v>4463.97</v>
      </c>
      <c r="I754" s="112">
        <f t="shared" si="163"/>
        <v>-2.3599649580452353E-2</v>
      </c>
      <c r="J754" s="38" t="str">
        <f t="shared" si="157"/>
        <v>N</v>
      </c>
      <c r="K754" s="17" t="str">
        <f>IF(OR(AND(J753="N",OR(I753&lt;R$2308,AND(I753&gt;R$2306, I753&lt;R$2305))), AND(J753="X", OR(I753&lt;R$2314, AND(I753&lt;R$2311,I753&gt;R$2312)))),"no","yes")</f>
        <v>yes</v>
      </c>
      <c r="O754" s="146">
        <f t="shared" si="158"/>
        <v>1.2607000642409716E-2</v>
      </c>
      <c r="P754" s="146">
        <f t="shared" si="159"/>
        <v>-1.2607000642409716E-2</v>
      </c>
      <c r="Q754" s="86">
        <f t="shared" si="166"/>
        <v>8.9999999999999993E-3</v>
      </c>
      <c r="R754" s="39">
        <f>(SUM(C735:C753)+Q754*SUM(C735:C753))/(19-Q754)*(1-J$2305)</f>
        <v>4519.7738191775043</v>
      </c>
      <c r="S754" s="39">
        <f>(SUM(C735:C753)+Q754*SUM(C735:C753))/(19-Q754)*(1+J$2305)</f>
        <v>4519.7738191775043</v>
      </c>
      <c r="T754" s="17">
        <f>IF(AND(K754="no",R754&lt;E754, R754&gt;F754,J$2308="yes"),MAX(R754*(1-J$2306),F754)/D754-1,IF(AND(K754="yes",S754&gt;F754, S754&lt;E754,J$2307="yes"),1-MIN(S754*(1+J$2306),E754)/D754,0))</f>
        <v>0</v>
      </c>
      <c r="U754" s="6">
        <f t="shared" ref="U754:U817" si="167">IF(T754=0,0,IF(K754="yes",T754-P754,T754-O754))</f>
        <v>0</v>
      </c>
      <c r="V754" s="66">
        <f t="shared" ref="V754:V817" si="168">IF(K754="yes",V753, IF(T754&lt;&gt;0, V753*(1+T754),V753*(1+O754)))</f>
        <v>2.4470678341018495</v>
      </c>
      <c r="W754" s="6">
        <f t="shared" ref="W754:W817" si="169">V754/V753-1</f>
        <v>0</v>
      </c>
      <c r="X754" s="17">
        <f>V754/MAX(V$240:V754)-1</f>
        <v>-4.324213735443927E-2</v>
      </c>
      <c r="Z754" s="66">
        <f t="shared" ref="Z754:Z817" si="170">IF(T754&lt;&gt;0,Z753*(1+T754),IF(K754="no",Z753*(1+O754),Z753*(1+P754)))</f>
        <v>6.3922471118701703</v>
      </c>
      <c r="AA754" s="6">
        <f t="shared" ref="AA754:AA817" si="171">Z754/Z753-1</f>
        <v>-1.2607000642409716E-2</v>
      </c>
      <c r="AB754" s="17">
        <f>Z754/MAX(Z$240:Z754)-1</f>
        <v>-3.8866678766739216E-2</v>
      </c>
    </row>
    <row r="755" spans="1:29" x14ac:dyDescent="0.25">
      <c r="A755" s="18" t="s">
        <v>249</v>
      </c>
      <c r="B755" s="72">
        <v>40220</v>
      </c>
      <c r="C755" s="23">
        <v>4356.5200000000004</v>
      </c>
      <c r="D755" s="23">
        <v>4366.25</v>
      </c>
      <c r="E755" s="23">
        <v>4385.2</v>
      </c>
      <c r="F755" s="23">
        <v>4352.1099999999997</v>
      </c>
      <c r="G755" s="20">
        <f t="shared" si="162"/>
        <v>4453.9035000000003</v>
      </c>
      <c r="H755" s="20">
        <f t="shared" si="156"/>
        <v>4463.1323333333339</v>
      </c>
      <c r="I755" s="112">
        <f t="shared" si="163"/>
        <v>-2.1864753019458116E-2</v>
      </c>
      <c r="J755" s="38" t="str">
        <f t="shared" si="157"/>
        <v>X</v>
      </c>
      <c r="K755" s="17" t="str">
        <f>IF(OR(AND(J754="N",OR(I754&lt;R$2308,AND(I754&gt;R$2306, I754&lt;R$2305))), AND(J754="X", OR(I754&lt;R$2314, AND(I754&lt;R$2311,I754&gt;R$2312)))),"no","yes")</f>
        <v>yes</v>
      </c>
      <c r="O755" s="146">
        <f t="shared" si="158"/>
        <v>-2.2284569138275589E-3</v>
      </c>
      <c r="P755" s="146">
        <f t="shared" si="159"/>
        <v>2.2284569138275589E-3</v>
      </c>
      <c r="Q755" s="86">
        <f t="shared" si="166"/>
        <v>1.7999999999999999E-2</v>
      </c>
      <c r="R755" s="39">
        <f>(SUM(C736:C754)+Q755*SUM(C736:C754))/(19-Q755)*(1-J$2305)</f>
        <v>4543.5959277209986</v>
      </c>
      <c r="S755" s="39">
        <f>(SUM(C736:C754)+Q755*SUM(C736:C754))/(19-Q755)*(1+J$2305)</f>
        <v>4543.5959277209986</v>
      </c>
      <c r="T755" s="17">
        <f>IF(AND(K755="no",R755&lt;E755, R755&gt;F755,J$2308="yes"),MAX(R755*(1-J$2306),F755)/D755-1,IF(AND(K755="yes",S755&gt;F755, S755&lt;E755,J$2307="yes"),1-MIN(S755*(1+J$2306),E755)/D755,0))</f>
        <v>0</v>
      </c>
      <c r="U755" s="6">
        <f t="shared" si="167"/>
        <v>0</v>
      </c>
      <c r="V755" s="66">
        <f t="shared" si="168"/>
        <v>2.4470678341018495</v>
      </c>
      <c r="W755" s="6">
        <f t="shared" si="169"/>
        <v>0</v>
      </c>
      <c r="X755" s="17">
        <f>V755/MAX(V$240:V755)-1</f>
        <v>-4.324213735443927E-2</v>
      </c>
      <c r="Z755" s="66">
        <f t="shared" si="170"/>
        <v>6.4064919591415119</v>
      </c>
      <c r="AA755" s="6">
        <f t="shared" si="171"/>
        <v>2.2284569138275589E-3</v>
      </c>
      <c r="AB755" s="17">
        <f>Z755/MAX(Z$240:Z755)-1</f>
        <v>-3.6724834571926879E-2</v>
      </c>
    </row>
    <row r="756" spans="1:29" x14ac:dyDescent="0.25">
      <c r="A756" s="18" t="s">
        <v>249</v>
      </c>
      <c r="B756" s="72">
        <v>40221</v>
      </c>
      <c r="C756" s="23">
        <v>4416.22</v>
      </c>
      <c r="D756" s="23">
        <v>4356.5200000000004</v>
      </c>
      <c r="E756" s="23">
        <v>4418.54</v>
      </c>
      <c r="F756" s="23">
        <v>4365.4799999999996</v>
      </c>
      <c r="G756" s="20">
        <f t="shared" si="162"/>
        <v>4437.3320000000003</v>
      </c>
      <c r="H756" s="20">
        <f t="shared" si="156"/>
        <v>4462.1336666666666</v>
      </c>
      <c r="I756" s="112">
        <f t="shared" si="163"/>
        <v>-4.7578139296315936E-3</v>
      </c>
      <c r="J756" s="38" t="str">
        <f t="shared" si="157"/>
        <v>X</v>
      </c>
      <c r="K756" s="17" t="str">
        <f>IF(OR(AND(J755="N",OR(I755&lt;R$2308,AND(I755&gt;R$2306, I755&lt;R$2305))), AND(J755="X", OR(I755&lt;R$2314, AND(I755&lt;R$2311,I755&gt;R$2312)))),"no","yes")</f>
        <v>yes</v>
      </c>
      <c r="O756" s="146">
        <f t="shared" si="158"/>
        <v>1.3703598284869445E-2</v>
      </c>
      <c r="P756" s="146">
        <f t="shared" si="159"/>
        <v>-1.3703598284869445E-2</v>
      </c>
      <c r="Q756" s="86">
        <f t="shared" si="166"/>
        <v>1.7999999999999999E-2</v>
      </c>
      <c r="R756" s="39">
        <f>(SUM(C737:C755)+Q756*SUM(C737:C755))/(19-Q756)*(1-J$2305)</f>
        <v>4522.6197218417446</v>
      </c>
      <c r="S756" s="39">
        <f>(SUM(C737:C755)+Q756*SUM(C737:C755))/(19-Q756)*(1+J$2305)</f>
        <v>4522.6197218417446</v>
      </c>
      <c r="T756" s="17">
        <f>IF(AND(K756="no",R756&lt;E756, R756&gt;F756,J$2308="yes"),MAX(R756*(1-J$2306),F756)/D756-1,IF(AND(K756="yes",S756&gt;F756, S756&lt;E756,J$2307="yes"),1-MIN(S756*(1+J$2306),E756)/D756,0))</f>
        <v>0</v>
      </c>
      <c r="U756" s="6">
        <f t="shared" si="167"/>
        <v>0</v>
      </c>
      <c r="V756" s="66">
        <f t="shared" si="168"/>
        <v>2.4470678341018495</v>
      </c>
      <c r="W756" s="6">
        <f t="shared" si="169"/>
        <v>0</v>
      </c>
      <c r="X756" s="17">
        <f>V756/MAX(V$240:V756)-1</f>
        <v>-4.324213735443927E-2</v>
      </c>
      <c r="Z756" s="66">
        <f t="shared" si="170"/>
        <v>6.3186999669181905</v>
      </c>
      <c r="AA756" s="6">
        <f t="shared" si="171"/>
        <v>-1.3703598284869445E-2</v>
      </c>
      <c r="AB756" s="17">
        <f>Z756/MAX(Z$240:Z756)-1</f>
        <v>-4.9925170476744385E-2</v>
      </c>
    </row>
    <row r="757" spans="1:29" x14ac:dyDescent="0.25">
      <c r="A757" s="18" t="s">
        <v>249</v>
      </c>
      <c r="B757" s="72">
        <v>40231</v>
      </c>
      <c r="C757" s="23">
        <v>4419.55</v>
      </c>
      <c r="D757" s="23">
        <v>4416.22</v>
      </c>
      <c r="E757" s="23">
        <v>4457.22</v>
      </c>
      <c r="F757" s="23">
        <v>4401.0600000000004</v>
      </c>
      <c r="G757" s="20">
        <f t="shared" si="162"/>
        <v>4416.8565000000008</v>
      </c>
      <c r="H757" s="20">
        <f t="shared" si="156"/>
        <v>4460.6546666666663</v>
      </c>
      <c r="I757" s="112">
        <f t="shared" si="163"/>
        <v>6.0982284572741463E-4</v>
      </c>
      <c r="J757" s="38" t="str">
        <f t="shared" si="157"/>
        <v>X</v>
      </c>
      <c r="K757" s="17" t="str">
        <f>IF(OR(AND(J756="N",OR(I756&lt;R$2308,AND(I756&gt;R$2306, I756&lt;R$2305))), AND(J756="X", OR(I756&lt;R$2314, AND(I756&lt;R$2311,I756&gt;R$2312)))),"no","yes")</f>
        <v>yes</v>
      </c>
      <c r="O757" s="146">
        <f t="shared" si="158"/>
        <v>7.5403852163158369E-4</v>
      </c>
      <c r="P757" s="146">
        <f t="shared" si="159"/>
        <v>-7.5403852163158369E-4</v>
      </c>
      <c r="Q757" s="86">
        <f t="shared" si="166"/>
        <v>1.7999999999999999E-2</v>
      </c>
      <c r="R757" s="39">
        <f>(SUM(C738:C756)+Q757*SUM(C738:C756))/(19-Q757)*(1-J$2305)</f>
        <v>4500.4792139922047</v>
      </c>
      <c r="S757" s="39">
        <f>(SUM(C738:C756)+Q757*SUM(C738:C756))/(19-Q757)*(1+J$2305)</f>
        <v>4500.4792139922047</v>
      </c>
      <c r="T757" s="17">
        <f>IF(AND(K757="no",R757&lt;E757, R757&gt;F757,J$2308="yes"),MAX(R757*(1-J$2306),F757)/D757-1,IF(AND(K757="yes",S757&gt;F757, S757&lt;E757,J$2307="yes"),1-MIN(S757*(1+J$2306),E757)/D757,0))</f>
        <v>0</v>
      </c>
      <c r="U757" s="6">
        <f t="shared" si="167"/>
        <v>0</v>
      </c>
      <c r="V757" s="66">
        <f t="shared" si="168"/>
        <v>2.4470678341018495</v>
      </c>
      <c r="W757" s="6">
        <f t="shared" si="169"/>
        <v>0</v>
      </c>
      <c r="X757" s="17">
        <f>V757/MAX(V$240:V757)-1</f>
        <v>-4.324213735443927E-2</v>
      </c>
      <c r="Z757" s="66">
        <f t="shared" si="170"/>
        <v>6.3139354237365017</v>
      </c>
      <c r="AA757" s="6">
        <f t="shared" si="171"/>
        <v>-7.5403852163158369E-4</v>
      </c>
      <c r="AB757" s="17">
        <f>Z757/MAX(Z$240:Z757)-1</f>
        <v>-5.0641563496637509E-2</v>
      </c>
    </row>
    <row r="758" spans="1:29" x14ac:dyDescent="0.25">
      <c r="A758" s="18" t="s">
        <v>249</v>
      </c>
      <c r="B758" s="72">
        <v>40232</v>
      </c>
      <c r="C758" s="23">
        <v>4459.1499999999996</v>
      </c>
      <c r="D758" s="23">
        <v>4419.55</v>
      </c>
      <c r="E758" s="23">
        <v>4459.7299999999996</v>
      </c>
      <c r="F758" s="23">
        <v>4352.4399999999996</v>
      </c>
      <c r="G758" s="20">
        <f t="shared" si="162"/>
        <v>4398.313000000001</v>
      </c>
      <c r="H758" s="20">
        <f t="shared" si="156"/>
        <v>4458.4515000000001</v>
      </c>
      <c r="I758" s="112">
        <f t="shared" si="163"/>
        <v>1.3831894183064852E-2</v>
      </c>
      <c r="J758" s="38" t="str">
        <f t="shared" si="157"/>
        <v>X</v>
      </c>
      <c r="K758" s="17" t="str">
        <f>IF(OR(AND(J757="N",OR(I757&lt;R$2308,AND(I757&gt;R$2306, I757&lt;R$2305))), AND(J757="X", OR(I757&lt;R$2314, AND(I757&lt;R$2311,I757&gt;R$2312)))),"no","yes")</f>
        <v>yes</v>
      </c>
      <c r="O758" s="146">
        <f t="shared" si="158"/>
        <v>8.9601882544600997E-3</v>
      </c>
      <c r="P758" s="146">
        <f t="shared" si="159"/>
        <v>-8.9601882544600997E-3</v>
      </c>
      <c r="Q758" s="86">
        <f t="shared" si="166"/>
        <v>1.7999999999999999E-2</v>
      </c>
      <c r="R758" s="39">
        <f>(SUM(C739:C757)+Q758*SUM(C739:C757))/(19-Q758)*(1-J$2305)</f>
        <v>4478.4658086608388</v>
      </c>
      <c r="S758" s="39">
        <f>(SUM(C739:C757)+Q758*SUM(C739:C757))/(19-Q758)*(1+J$2305)</f>
        <v>4478.4658086608388</v>
      </c>
      <c r="T758" s="17">
        <f>IF(AND(K758="no",R758&lt;E758, R758&gt;F758,J$2308="yes"),MAX(R758*(1-J$2306),F758)/D758-1,IF(AND(K758="yes",S758&gt;F758, S758&lt;E758,J$2307="yes"),1-MIN(S758*(1+J$2306),E758)/D758,0))</f>
        <v>0</v>
      </c>
      <c r="U758" s="6">
        <f t="shared" si="167"/>
        <v>0</v>
      </c>
      <c r="V758" s="66">
        <f t="shared" si="168"/>
        <v>2.4470678341018495</v>
      </c>
      <c r="W758" s="6">
        <f t="shared" si="169"/>
        <v>0</v>
      </c>
      <c r="X758" s="17">
        <f>V758/MAX(V$240:V758)-1</f>
        <v>-4.324213735443927E-2</v>
      </c>
      <c r="Z758" s="66">
        <f t="shared" si="170"/>
        <v>6.2573613737133185</v>
      </c>
      <c r="AA758" s="6">
        <f t="shared" si="171"/>
        <v>-8.9601882544600997E-3</v>
      </c>
      <c r="AB758" s="17">
        <f>Z758/MAX(Z$240:Z758)-1</f>
        <v>-5.9147993808667532E-2</v>
      </c>
    </row>
    <row r="759" spans="1:29" x14ac:dyDescent="0.25">
      <c r="A759" s="18" t="s">
        <v>249</v>
      </c>
      <c r="B759" s="72">
        <v>40233</v>
      </c>
      <c r="C759" s="23">
        <v>4556.28</v>
      </c>
      <c r="D759" s="23">
        <v>4459.1499999999996</v>
      </c>
      <c r="E759" s="23">
        <v>4556.72</v>
      </c>
      <c r="F759" s="23">
        <v>4419.45</v>
      </c>
      <c r="G759" s="20">
        <f t="shared" si="162"/>
        <v>4393.5735000000004</v>
      </c>
      <c r="H759" s="20">
        <f t="shared" si="156"/>
        <v>4461.9285</v>
      </c>
      <c r="I759" s="112">
        <f t="shared" si="163"/>
        <v>3.7032838986305716E-2</v>
      </c>
      <c r="J759" s="38" t="str">
        <f t="shared" si="157"/>
        <v>X</v>
      </c>
      <c r="K759" s="17" t="str">
        <f>IF(OR(AND(J758="N",OR(I758&lt;R$2308,AND(I758&gt;R$2306, I758&lt;R$2305))), AND(J758="X", OR(I758&lt;R$2314, AND(I758&lt;R$2311,I758&gt;R$2312)))),"no","yes")</f>
        <v>yes</v>
      </c>
      <c r="O759" s="146">
        <f t="shared" si="158"/>
        <v>2.1782178217821802E-2</v>
      </c>
      <c r="P759" s="146">
        <f t="shared" si="159"/>
        <v>-2.1782178217821802E-2</v>
      </c>
      <c r="Q759" s="86">
        <f t="shared" si="166"/>
        <v>1.7999999999999999E-2</v>
      </c>
      <c r="R759" s="39">
        <f>(SUM(C740:C758)+Q759*SUM(C740:C758))/(19-Q759)*(1-J$2305)</f>
        <v>4468.1731861763783</v>
      </c>
      <c r="S759" s="39">
        <f>(SUM(C740:C758)+Q759*SUM(C740:C758))/(19-Q759)*(1+J$2305)</f>
        <v>4468.1731861763783</v>
      </c>
      <c r="T759" s="17">
        <f>IF(AND(K759="no",R759&lt;E759, R759&gt;F759,J$2308="yes"),MAX(R759*(1-J$2306),F759)/D759-1,IF(AND(K759="yes",S759&gt;F759, S759&lt;E759,J$2307="yes"),1-MIN(S759*(1+J$2306),E759)/D759,0))</f>
        <v>-2.0235215627144587E-3</v>
      </c>
      <c r="U759" s="6">
        <f t="shared" si="167"/>
        <v>1.9758656655107343E-2</v>
      </c>
      <c r="V759" s="66">
        <f t="shared" si="168"/>
        <v>2.4470678341018495</v>
      </c>
      <c r="W759" s="6">
        <f t="shared" si="169"/>
        <v>0</v>
      </c>
      <c r="X759" s="17">
        <f>V759/MAX(V$240:V759)-1</f>
        <v>-4.324213735443927E-2</v>
      </c>
      <c r="Z759" s="66">
        <f t="shared" si="170"/>
        <v>6.2446994680479131</v>
      </c>
      <c r="AA759" s="6">
        <f t="shared" si="171"/>
        <v>-2.0235215627144587E-3</v>
      </c>
      <c r="AB759" s="17">
        <f>Z759/MAX(Z$240:Z759)-1</f>
        <v>-6.1051828130518793E-2</v>
      </c>
    </row>
    <row r="760" spans="1:29" x14ac:dyDescent="0.25">
      <c r="A760" s="18" t="s">
        <v>249</v>
      </c>
      <c r="B760" s="72">
        <v>40234</v>
      </c>
      <c r="C760" s="23">
        <v>4629.96</v>
      </c>
      <c r="D760" s="23">
        <v>4556.28</v>
      </c>
      <c r="E760" s="23">
        <v>4632.97</v>
      </c>
      <c r="F760" s="23">
        <v>4564.0200000000004</v>
      </c>
      <c r="G760" s="20">
        <f t="shared" si="162"/>
        <v>4391.7110000000011</v>
      </c>
      <c r="H760" s="20">
        <f t="shared" si="156"/>
        <v>4463.8931666666667</v>
      </c>
      <c r="I760" s="112">
        <f t="shared" si="163"/>
        <v>5.4249699035296084E-2</v>
      </c>
      <c r="J760" s="38" t="str">
        <f t="shared" si="157"/>
        <v>X</v>
      </c>
      <c r="K760" s="17" t="str">
        <f>IF(OR(AND(J759="N",OR(I759&lt;R$2308,AND(I759&gt;R$2306, I759&lt;R$2305))), AND(J759="X", OR(I759&lt;R$2314, AND(I759&lt;R$2311,I759&gt;R$2312)))),"no","yes")</f>
        <v>no</v>
      </c>
      <c r="O760" s="146">
        <f t="shared" si="158"/>
        <v>1.6171086939345214E-2</v>
      </c>
      <c r="P760" s="146">
        <f t="shared" si="159"/>
        <v>-1.6171086939345214E-2</v>
      </c>
      <c r="Q760" s="86">
        <f t="shared" si="166"/>
        <v>1.7999999999999999E-2</v>
      </c>
      <c r="R760" s="39">
        <f>(SUM(C741:C759)+Q760*SUM(C741:C759))/(19-Q760)*(1-J$2305)</f>
        <v>4462.2240375092206</v>
      </c>
      <c r="S760" s="39">
        <f>(SUM(C741:C759)+Q760*SUM(C741:C759))/(19-Q760)*(1+J$2305)</f>
        <v>4462.2240375092206</v>
      </c>
      <c r="T760" s="17">
        <f>IF(AND(K760="no",R760&lt;E760, R760&gt;F760,J$2308="yes"),MAX(R760*(1-J$2306),F760)/D760-1,IF(AND(K760="yes",S760&gt;F760, S760&lt;E760,J$2307="yes"),1-MIN(S760*(1+J$2306),E760)/D760,0))</f>
        <v>0</v>
      </c>
      <c r="U760" s="6">
        <f t="shared" si="167"/>
        <v>0</v>
      </c>
      <c r="V760" s="66">
        <f t="shared" si="168"/>
        <v>2.4866395807935855</v>
      </c>
      <c r="W760" s="6">
        <f t="shared" si="169"/>
        <v>1.6171086939345214E-2</v>
      </c>
      <c r="X760" s="17">
        <f>V760/MAX(V$240:V760)-1</f>
        <v>-2.7770322777695866E-2</v>
      </c>
      <c r="Y760" s="6">
        <f t="shared" ref="Y760" si="172">V760/V740-1</f>
        <v>6.6684918054360498E-3</v>
      </c>
      <c r="Z760" s="66">
        <f t="shared" si="170"/>
        <v>6.3456830460557985</v>
      </c>
      <c r="AA760" s="6">
        <f t="shared" si="171"/>
        <v>1.6171086939345214E-2</v>
      </c>
      <c r="AB760" s="17">
        <f>Z760/MAX(Z$240:Z760)-1</f>
        <v>-4.5868015611678192E-2</v>
      </c>
      <c r="AC760" s="6">
        <f t="shared" ref="AC760" si="173">Z760/Z740-1</f>
        <v>1.8643142491416631E-2</v>
      </c>
    </row>
    <row r="761" spans="1:29" x14ac:dyDescent="0.25">
      <c r="A761" s="18" t="s">
        <v>249</v>
      </c>
      <c r="B761" s="72">
        <v>40235</v>
      </c>
      <c r="C761" s="23">
        <v>4634.67</v>
      </c>
      <c r="D761" s="23">
        <v>4629.96</v>
      </c>
      <c r="E761" s="23">
        <v>4656.93</v>
      </c>
      <c r="F761" s="23">
        <v>4602.0200000000004</v>
      </c>
      <c r="G761" s="20">
        <f t="shared" si="162"/>
        <v>4396.5505000000003</v>
      </c>
      <c r="H761" s="20">
        <f t="shared" si="156"/>
        <v>4468.9974999999995</v>
      </c>
      <c r="I761" s="112">
        <f t="shared" si="163"/>
        <v>5.4160528805480501E-2</v>
      </c>
      <c r="J761" s="38" t="str">
        <f t="shared" si="157"/>
        <v>X</v>
      </c>
      <c r="K761" s="17" t="str">
        <f>IF(OR(AND(J760="N",OR(I760&lt;R$2308,AND(I760&gt;R$2306, I760&lt;R$2305))), AND(J760="X", OR(I760&lt;R$2314, AND(I760&lt;R$2311,I760&gt;R$2312)))),"no","yes")</f>
        <v>no</v>
      </c>
      <c r="O761" s="146">
        <f t="shared" si="158"/>
        <v>1.0172874063707482E-3</v>
      </c>
      <c r="P761" s="146">
        <f t="shared" si="159"/>
        <v>-1.0172874063707482E-3</v>
      </c>
      <c r="Q761" s="86">
        <f t="shared" si="166"/>
        <v>1.7999999999999999E-2</v>
      </c>
      <c r="R761" s="39">
        <f>(SUM(C742:C760)+Q761*SUM(C742:C760))/(19-Q761)*(1-J$2305)</f>
        <v>4467.1622653039731</v>
      </c>
      <c r="S761" s="39">
        <f>(SUM(C742:C760)+Q761*SUM(C742:C760))/(19-Q761)*(1+J$2305)</f>
        <v>4467.1622653039731</v>
      </c>
      <c r="T761" s="17">
        <f>IF(AND(K761="no",R761&lt;E761, R761&gt;F761,J$2308="yes"),MAX(R761*(1-J$2306),F761)/D761-1,IF(AND(K761="yes",S761&gt;F761, S761&lt;E761,J$2307="yes"),1-MIN(S761*(1+J$2306),E761)/D761,0))</f>
        <v>0</v>
      </c>
      <c r="U761" s="6">
        <f t="shared" si="167"/>
        <v>0</v>
      </c>
      <c r="V761" s="66">
        <f t="shared" si="168"/>
        <v>2.4891692079233096</v>
      </c>
      <c r="W761" s="6">
        <f t="shared" si="169"/>
        <v>1.0172874063707482E-3</v>
      </c>
      <c r="X761" s="17">
        <f>V761/MAX(V$240:V761)-1</f>
        <v>-2.6781285770957841E-2</v>
      </c>
      <c r="Z761" s="66">
        <f t="shared" si="170"/>
        <v>6.3521384295033716</v>
      </c>
      <c r="AA761" s="6">
        <f t="shared" si="171"/>
        <v>1.0172874063707482E-3</v>
      </c>
      <c r="AB761" s="17">
        <f>Z761/MAX(Z$240:Z761)-1</f>
        <v>-4.4897389159944345E-2</v>
      </c>
    </row>
    <row r="762" spans="1:29" x14ac:dyDescent="0.25">
      <c r="A762" s="18" t="s">
        <v>249</v>
      </c>
      <c r="B762" s="72">
        <v>40238</v>
      </c>
      <c r="C762" s="23">
        <v>4686.2700000000004</v>
      </c>
      <c r="D762" s="23">
        <v>4634.67</v>
      </c>
      <c r="E762" s="23">
        <v>4692.83</v>
      </c>
      <c r="F762" s="23">
        <v>4635.95</v>
      </c>
      <c r="G762" s="20">
        <f t="shared" si="162"/>
        <v>4406.8060000000005</v>
      </c>
      <c r="H762" s="20">
        <f t="shared" si="156"/>
        <v>4476.846333333333</v>
      </c>
      <c r="I762" s="112">
        <f t="shared" si="163"/>
        <v>6.3416451733977031E-2</v>
      </c>
      <c r="J762" s="38" t="str">
        <f t="shared" si="157"/>
        <v>X</v>
      </c>
      <c r="K762" s="17" t="str">
        <f>IF(OR(AND(J761="N",OR(I761&lt;R$2308,AND(I761&gt;R$2306, I761&lt;R$2305))), AND(J761="X", OR(I761&lt;R$2314, AND(I761&lt;R$2311,I761&gt;R$2312)))),"no","yes")</f>
        <v>no</v>
      </c>
      <c r="O762" s="146">
        <f t="shared" si="158"/>
        <v>1.1133478759005611E-2</v>
      </c>
      <c r="P762" s="146">
        <f t="shared" si="159"/>
        <v>-1.1133478759005611E-2</v>
      </c>
      <c r="Q762" s="86">
        <f t="shared" si="166"/>
        <v>1.7999999999999999E-2</v>
      </c>
      <c r="R762" s="39">
        <f>(SUM(C743:C761)+Q762*SUM(C743:C761))/(19-Q762)*(1-J$2305)</f>
        <v>4475.3949689179226</v>
      </c>
      <c r="S762" s="39">
        <f>(SUM(C743:C761)+Q762*SUM(C743:C761))/(19-Q762)*(1+J$2305)</f>
        <v>4475.3949689179226</v>
      </c>
      <c r="T762" s="17">
        <f>IF(AND(K762="no",R762&lt;E762, R762&gt;F762,J$2308="yes"),MAX(R762*(1-J$2306),F762)/D762-1,IF(AND(K762="yes",S762&gt;F762, S762&lt;E762,J$2307="yes"),1-MIN(S762*(1+J$2306),E762)/D762,0))</f>
        <v>0</v>
      </c>
      <c r="U762" s="6">
        <f t="shared" si="167"/>
        <v>0</v>
      </c>
      <c r="V762" s="66">
        <f t="shared" si="168"/>
        <v>2.5168823204272948</v>
      </c>
      <c r="W762" s="6">
        <f t="shared" si="169"/>
        <v>1.1133478759005611E-2</v>
      </c>
      <c r="X762" s="17">
        <f>V762/MAX(V$240:V762)-1</f>
        <v>-1.5945975888221997E-2</v>
      </c>
      <c r="Z762" s="66">
        <f t="shared" si="170"/>
        <v>6.4228598277825109</v>
      </c>
      <c r="AA762" s="6">
        <f t="shared" si="171"/>
        <v>1.1133478759005611E-2</v>
      </c>
      <c r="AB762" s="17">
        <f>Z762/MAX(Z$240:Z762)-1</f>
        <v>-3.4263774529485813E-2</v>
      </c>
    </row>
    <row r="763" spans="1:29" x14ac:dyDescent="0.25">
      <c r="A763" s="18" t="s">
        <v>249</v>
      </c>
      <c r="B763" s="72">
        <v>40239</v>
      </c>
      <c r="C763" s="23">
        <v>4690.29</v>
      </c>
      <c r="D763" s="23">
        <v>4686.2700000000004</v>
      </c>
      <c r="E763" s="23">
        <v>4705.16</v>
      </c>
      <c r="F763" s="23">
        <v>4660.17</v>
      </c>
      <c r="G763" s="20">
        <f t="shared" si="162"/>
        <v>4426.6015000000007</v>
      </c>
      <c r="H763" s="20">
        <f t="shared" si="156"/>
        <v>4481.5956666666652</v>
      </c>
      <c r="I763" s="112">
        <f t="shared" si="163"/>
        <v>5.956906218009439E-2</v>
      </c>
      <c r="J763" s="38" t="str">
        <f t="shared" si="157"/>
        <v>X</v>
      </c>
      <c r="K763" s="17" t="str">
        <f>IF(OR(AND(J762="N",OR(I762&lt;R$2308,AND(I762&gt;R$2306, I762&lt;R$2305))), AND(J762="X", OR(I762&lt;R$2314, AND(I762&lt;R$2311,I762&gt;R$2312)))),"no","yes")</f>
        <v>no</v>
      </c>
      <c r="O763" s="146">
        <f t="shared" si="158"/>
        <v>8.57825093304454E-4</v>
      </c>
      <c r="P763" s="146">
        <f t="shared" si="159"/>
        <v>-8.57825093304454E-4</v>
      </c>
      <c r="Q763" s="86">
        <f t="shared" si="166"/>
        <v>1.7999999999999999E-2</v>
      </c>
      <c r="R763" s="39">
        <f>(SUM(C744:C762)+Q763*SUM(C744:C762))/(19-Q763)*(1-J$2305)</f>
        <v>4496.4119334106008</v>
      </c>
      <c r="S763" s="39">
        <f>(SUM(C744:C762)+Q763*SUM(C744:C762))/(19-Q763)*(1+J$2305)</f>
        <v>4496.4119334106008</v>
      </c>
      <c r="T763" s="17">
        <f>IF(AND(K763="no",R763&lt;E763, R763&gt;F763,J$2308="yes"),MAX(R763*(1-J$2306),F763)/D763-1,IF(AND(K763="yes",S763&gt;F763, S763&lt;E763,J$2307="yes"),1-MIN(S763*(1+J$2306),E763)/D763,0))</f>
        <v>0</v>
      </c>
      <c r="U763" s="6">
        <f t="shared" si="167"/>
        <v>0</v>
      </c>
      <c r="V763" s="66">
        <f t="shared" si="168"/>
        <v>2.5190413652386519</v>
      </c>
      <c r="W763" s="6">
        <f t="shared" si="169"/>
        <v>8.57825093304454E-4</v>
      </c>
      <c r="X763" s="17">
        <f>V763/MAX(V$240:V763)-1</f>
        <v>-1.5101829653171639E-2</v>
      </c>
      <c r="Z763" s="66">
        <f t="shared" si="170"/>
        <v>6.4283695181135601</v>
      </c>
      <c r="AA763" s="6">
        <f t="shared" si="171"/>
        <v>8.57825093304454E-4</v>
      </c>
      <c r="AB763" s="17">
        <f>Z763/MAX(Z$240:Z763)-1</f>
        <v>-3.3435341761763993E-2</v>
      </c>
    </row>
    <row r="764" spans="1:29" x14ac:dyDescent="0.25">
      <c r="A764" s="18" t="s">
        <v>249</v>
      </c>
      <c r="B764" s="72">
        <v>40240</v>
      </c>
      <c r="C764" s="23">
        <v>4758.43</v>
      </c>
      <c r="D764" s="23">
        <v>4690.29</v>
      </c>
      <c r="E764" s="23">
        <v>4761.58</v>
      </c>
      <c r="F764" s="23">
        <v>4680.3100000000004</v>
      </c>
      <c r="G764" s="20">
        <f t="shared" si="162"/>
        <v>4451.1675000000005</v>
      </c>
      <c r="H764" s="20">
        <f t="shared" si="156"/>
        <v>4485.4813333333323</v>
      </c>
      <c r="I764" s="112">
        <f t="shared" si="163"/>
        <v>6.9029642223079613E-2</v>
      </c>
      <c r="J764" s="38" t="str">
        <f t="shared" si="157"/>
        <v>X</v>
      </c>
      <c r="K764" s="17" t="str">
        <f>IF(OR(AND(J763="N",OR(I763&lt;R$2308,AND(I763&gt;R$2306, I763&lt;R$2305))), AND(J763="X", OR(I763&lt;R$2314, AND(I763&lt;R$2311,I763&gt;R$2312)))),"no","yes")</f>
        <v>no</v>
      </c>
      <c r="O764" s="146">
        <f t="shared" si="158"/>
        <v>1.4527886335386597E-2</v>
      </c>
      <c r="P764" s="146">
        <f t="shared" si="159"/>
        <v>-1.4527886335386597E-2</v>
      </c>
      <c r="Q764" s="86">
        <f t="shared" si="166"/>
        <v>1.7999999999999999E-2</v>
      </c>
      <c r="R764" s="39">
        <f>(SUM(C745:C763)+Q764*SUM(C745:C763))/(19-Q764)*(1-J$2305)</f>
        <v>4519.1069729217161</v>
      </c>
      <c r="S764" s="39">
        <f>(SUM(C745:C763)+Q764*SUM(C745:C763))/(19-Q764)*(1+J$2305)</f>
        <v>4519.1069729217161</v>
      </c>
      <c r="T764" s="17">
        <f>IF(AND(K764="no",R764&lt;E764, R764&gt;F764,J$2308="yes"),MAX(R764*(1-J$2306),F764)/D764-1,IF(AND(K764="yes",S764&gt;F764, S764&lt;E764,J$2307="yes"),1-MIN(S764*(1+J$2306),E764)/D764,0))</f>
        <v>0</v>
      </c>
      <c r="U764" s="6">
        <f t="shared" si="167"/>
        <v>0</v>
      </c>
      <c r="V764" s="66">
        <f t="shared" si="168"/>
        <v>2.555637711866976</v>
      </c>
      <c r="W764" s="6">
        <f t="shared" si="169"/>
        <v>1.4527886335386597E-2</v>
      </c>
      <c r="X764" s="17">
        <f>V764/MAX(V$240:V764)-1</f>
        <v>-7.9334098244265849E-4</v>
      </c>
      <c r="Z764" s="66">
        <f t="shared" si="170"/>
        <v>6.5217601397945781</v>
      </c>
      <c r="AA764" s="6">
        <f t="shared" si="171"/>
        <v>1.4527886335386597E-2</v>
      </c>
      <c r="AB764" s="17">
        <f>Z764/MAX(Z$240:Z764)-1</f>
        <v>-1.9393200271077049E-2</v>
      </c>
    </row>
    <row r="765" spans="1:29" x14ac:dyDescent="0.25">
      <c r="A765" s="18" t="s">
        <v>249</v>
      </c>
      <c r="B765" s="72">
        <v>40241</v>
      </c>
      <c r="C765" s="23">
        <v>4586.5200000000004</v>
      </c>
      <c r="D765" s="23">
        <v>4758.43</v>
      </c>
      <c r="E765" s="23">
        <v>4780.0200000000004</v>
      </c>
      <c r="F765" s="23">
        <v>4572.07</v>
      </c>
      <c r="G765" s="20">
        <f t="shared" si="162"/>
        <v>4463.6745000000001</v>
      </c>
      <c r="H765" s="20">
        <f t="shared" ref="H765:H828" si="174">AVERAGE(C706:C765)</f>
        <v>4485.4003333333339</v>
      </c>
      <c r="I765" s="112">
        <f t="shared" si="163"/>
        <v>2.7521159977054843E-2</v>
      </c>
      <c r="J765" s="38" t="str">
        <f t="shared" ref="J765:J828" si="175">IF(G765&gt;H765,"N","X")</f>
        <v>X</v>
      </c>
      <c r="K765" s="17" t="str">
        <f>IF(OR(AND(J764="N",OR(I764&lt;R$2308,AND(I764&gt;R$2306, I764&lt;R$2305))), AND(J764="X", OR(I764&lt;R$2314, AND(I764&lt;R$2311,I764&gt;R$2312)))),"no","yes")</f>
        <v>no</v>
      </c>
      <c r="O765" s="146">
        <f t="shared" si="158"/>
        <v>-3.6127462209173955E-2</v>
      </c>
      <c r="P765" s="146">
        <f t="shared" si="159"/>
        <v>3.6127462209173955E-2</v>
      </c>
      <c r="Q765" s="86">
        <f t="shared" si="166"/>
        <v>1.7999999999999999E-2</v>
      </c>
      <c r="R765" s="39">
        <f>(SUM(C746:C764)+Q765*SUM(C746:C764))/(19-Q765)*(1-J$2305)</f>
        <v>4541.7414108102412</v>
      </c>
      <c r="S765" s="39">
        <f>(SUM(C746:C764)+Q765*SUM(C746:C764))/(19-Q765)*(1+J$2305)</f>
        <v>4541.7414108102412</v>
      </c>
      <c r="T765" s="17">
        <f>IF(AND(K765="no",R765&lt;E765, R765&gt;F765,J$2308="yes"),MAX(R765*(1-J$2306),F765)/D765-1,IF(AND(K765="yes",S765&gt;F765, S765&lt;E765,J$2307="yes"),1-MIN(S765*(1+J$2306),E765)/D765,0))</f>
        <v>0</v>
      </c>
      <c r="U765" s="6">
        <f t="shared" si="167"/>
        <v>0</v>
      </c>
      <c r="V765" s="66">
        <f t="shared" si="168"/>
        <v>2.4633090070111621</v>
      </c>
      <c r="W765" s="6">
        <f t="shared" si="169"/>
        <v>-3.6127462209173955E-2</v>
      </c>
      <c r="X765" s="17">
        <f>V765/MAX(V$240:V765)-1</f>
        <v>-3.6892141795254463E-2</v>
      </c>
      <c r="Z765" s="66">
        <f t="shared" si="170"/>
        <v>6.2861454968068529</v>
      </c>
      <c r="AA765" s="6">
        <f t="shared" si="171"/>
        <v>-3.6127462209173844E-2</v>
      </c>
      <c r="AB765" s="17">
        <f>Z765/MAX(Z$240:Z765)-1</f>
        <v>-5.4820035370342746E-2</v>
      </c>
    </row>
    <row r="766" spans="1:29" x14ac:dyDescent="0.25">
      <c r="A766" s="18" t="s">
        <v>249</v>
      </c>
      <c r="B766" s="72">
        <v>40242</v>
      </c>
      <c r="C766" s="23">
        <v>4604.59</v>
      </c>
      <c r="D766" s="23">
        <v>4586.5200000000004</v>
      </c>
      <c r="E766" s="23">
        <v>4632.04</v>
      </c>
      <c r="F766" s="23">
        <v>4550.1000000000004</v>
      </c>
      <c r="G766" s="20">
        <f t="shared" si="162"/>
        <v>4475.1715000000004</v>
      </c>
      <c r="H766" s="20">
        <f t="shared" si="174"/>
        <v>4485.1111666666666</v>
      </c>
      <c r="I766" s="112">
        <f t="shared" si="163"/>
        <v>2.8919226894432937E-2</v>
      </c>
      <c r="J766" s="38" t="str">
        <f t="shared" si="175"/>
        <v>X</v>
      </c>
      <c r="K766" s="17" t="str">
        <f>IF(OR(AND(J765="N",OR(I765&lt;R$2308,AND(I765&gt;R$2306, I765&lt;R$2305))), AND(J765="X", OR(I765&lt;R$2314, AND(I765&lt;R$2311,I765&gt;R$2312)))),"no","yes")</f>
        <v>no</v>
      </c>
      <c r="O766" s="146">
        <f t="shared" si="158"/>
        <v>3.9398062147335544E-3</v>
      </c>
      <c r="P766" s="146">
        <f t="shared" si="159"/>
        <v>-3.9398062147335544E-3</v>
      </c>
      <c r="Q766" s="86">
        <f t="shared" si="166"/>
        <v>1.7999999999999999E-2</v>
      </c>
      <c r="R766" s="39">
        <f>(SUM(C747:C765)+Q766*SUM(C747:C765))/(19-Q766)*(1-J$2305)</f>
        <v>4553.1039468970612</v>
      </c>
      <c r="S766" s="39">
        <f>(SUM(C747:C765)+Q766*SUM(C747:C765))/(19-Q766)*(1+J$2305)</f>
        <v>4553.1039468970612</v>
      </c>
      <c r="T766" s="17">
        <f>IF(AND(K766="no",R766&lt;E766, R766&gt;F766,J$2308="yes"),MAX(R766*(1-J$2306),F766)/D766-1,IF(AND(K766="yes",S766&gt;F766, S766&lt;E766,J$2307="yes"),1-MIN(S766*(1+J$2306),E766)/D766,0))</f>
        <v>-7.2857096672289678E-3</v>
      </c>
      <c r="U766" s="6">
        <f t="shared" si="167"/>
        <v>-1.1225515881962522E-2</v>
      </c>
      <c r="V766" s="66">
        <f t="shared" si="168"/>
        <v>2.4453620527654087</v>
      </c>
      <c r="W766" s="6">
        <f t="shared" si="169"/>
        <v>-7.2857096672289678E-3</v>
      </c>
      <c r="X766" s="17">
        <f>V766/MAX(V$240:V766)-1</f>
        <v>-4.3909066028360866E-2</v>
      </c>
      <c r="Z766" s="66">
        <f t="shared" si="170"/>
        <v>6.2403464657911591</v>
      </c>
      <c r="AA766" s="6">
        <f t="shared" si="171"/>
        <v>-7.2857096672289678E-3</v>
      </c>
      <c r="AB766" s="17">
        <f>Z766/MAX(Z$240:Z766)-1</f>
        <v>-6.1706342175916196E-2</v>
      </c>
    </row>
    <row r="767" spans="1:29" x14ac:dyDescent="0.25">
      <c r="A767" s="18" t="s">
        <v>249</v>
      </c>
      <c r="B767" s="72">
        <v>40245</v>
      </c>
      <c r="C767" s="23">
        <v>4654.58</v>
      </c>
      <c r="D767" s="23">
        <v>4604.59</v>
      </c>
      <c r="E767" s="23">
        <v>4665.0600000000004</v>
      </c>
      <c r="F767" s="23">
        <v>4612.22</v>
      </c>
      <c r="G767" s="20">
        <f t="shared" si="162"/>
        <v>4491.3320000000003</v>
      </c>
      <c r="H767" s="20">
        <f t="shared" si="174"/>
        <v>4487.586166666666</v>
      </c>
      <c r="I767" s="112">
        <f t="shared" si="163"/>
        <v>3.6347346399687064E-2</v>
      </c>
      <c r="J767" s="38" t="str">
        <f t="shared" si="175"/>
        <v>N</v>
      </c>
      <c r="K767" s="17" t="str">
        <f>IF(OR(AND(J766="N",OR(I766&lt;R$2308,AND(I766&gt;R$2306, I766&lt;R$2305))), AND(J766="X", OR(I766&lt;R$2314, AND(I766&lt;R$2311,I766&gt;R$2312)))),"no","yes")</f>
        <v>no</v>
      </c>
      <c r="O767" s="146">
        <f t="shared" si="158"/>
        <v>1.085655834721444E-2</v>
      </c>
      <c r="P767" s="146">
        <f t="shared" si="159"/>
        <v>-1.085655834721444E-2</v>
      </c>
      <c r="Q767" s="86">
        <f t="shared" si="166"/>
        <v>8.9999999999999993E-3</v>
      </c>
      <c r="R767" s="39">
        <f>(SUM(C748:C766)+Q767*SUM(C748:C766))/(19-Q767)*(1-J$2305)</f>
        <v>4525.2281891422263</v>
      </c>
      <c r="S767" s="39">
        <f>(SUM(C748:C766)+Q767*SUM(C748:C766))/(19-Q767)*(1+J$2305)</f>
        <v>4525.2281891422263</v>
      </c>
      <c r="T767" s="17">
        <f>IF(AND(K767="no",R767&lt;E767, R767&gt;F767,J$2308="yes"),MAX(R767*(1-J$2306),F767)/D767-1,IF(AND(K767="yes",S767&gt;F767, S767&lt;E767,J$2307="yes"),1-MIN(S767*(1+J$2306),E767)/D767,0))</f>
        <v>0</v>
      </c>
      <c r="U767" s="6">
        <f t="shared" si="167"/>
        <v>0</v>
      </c>
      <c r="V767" s="66">
        <f t="shared" si="168"/>
        <v>2.4719102685713206</v>
      </c>
      <c r="W767" s="6">
        <f t="shared" si="169"/>
        <v>1.085655834721444E-2</v>
      </c>
      <c r="X767" s="17">
        <f>V767/MAX(V$240:V767)-1</f>
        <v>-3.352920901845502E-2</v>
      </c>
      <c r="Z767" s="66">
        <f t="shared" si="170"/>
        <v>6.3080951513038546</v>
      </c>
      <c r="AA767" s="6">
        <f t="shared" si="171"/>
        <v>1.085655834721444E-2</v>
      </c>
      <c r="AB767" s="17">
        <f>Z767/MAX(Z$240:Z767)-1</f>
        <v>-5.1519702332927686E-2</v>
      </c>
    </row>
    <row r="768" spans="1:29" x14ac:dyDescent="0.25">
      <c r="A768" s="18" t="s">
        <v>249</v>
      </c>
      <c r="B768" s="72">
        <v>40246</v>
      </c>
      <c r="C768" s="23">
        <v>4660.13</v>
      </c>
      <c r="D768" s="23">
        <v>4654.58</v>
      </c>
      <c r="E768" s="23">
        <v>4674.51</v>
      </c>
      <c r="F768" s="23">
        <v>4607.8599999999997</v>
      </c>
      <c r="G768" s="20">
        <f t="shared" si="162"/>
        <v>4509.25</v>
      </c>
      <c r="H768" s="20">
        <f t="shared" si="174"/>
        <v>4488.9009999999989</v>
      </c>
      <c r="I768" s="112">
        <f t="shared" si="163"/>
        <v>3.3460109774352764E-2</v>
      </c>
      <c r="J768" s="38" t="str">
        <f t="shared" si="175"/>
        <v>N</v>
      </c>
      <c r="K768" s="17" t="str">
        <f>IF(OR(AND(J767="N",OR(I767&lt;R$2308,AND(I767&gt;R$2306, I767&lt;R$2305))), AND(J767="X", OR(I767&lt;R$2314, AND(I767&lt;R$2311,I767&gt;R$2312)))),"no","yes")</f>
        <v>no</v>
      </c>
      <c r="O768" s="146">
        <f t="shared" si="158"/>
        <v>1.1923739628494356E-3</v>
      </c>
      <c r="P768" s="146">
        <f t="shared" si="159"/>
        <v>-1.1923739628494356E-3</v>
      </c>
      <c r="Q768" s="86">
        <f t="shared" si="166"/>
        <v>8.9999999999999993E-3</v>
      </c>
      <c r="R768" s="39">
        <f>(SUM(C749:C767)+Q768*SUM(C749:C767))/(19-Q768)*(1-J$2305)</f>
        <v>4543.9731362224211</v>
      </c>
      <c r="S768" s="39">
        <f>(SUM(C749:C767)+Q768*SUM(C749:C767))/(19-Q768)*(1+J$2305)</f>
        <v>4543.9731362224211</v>
      </c>
      <c r="T768" s="17">
        <f>IF(AND(K768="no",R768&lt;E768, R768&gt;F768,J$2308="yes"),MAX(R768*(1-J$2306),F768)/D768-1,IF(AND(K768="yes",S768&gt;F768, S768&lt;E768,J$2307="yes"),1-MIN(S768*(1+J$2306),E768)/D768,0))</f>
        <v>0</v>
      </c>
      <c r="U768" s="6">
        <f t="shared" si="167"/>
        <v>0</v>
      </c>
      <c r="V768" s="66">
        <f t="shared" si="168"/>
        <v>2.474857710014065</v>
      </c>
      <c r="W768" s="6">
        <f t="shared" si="169"/>
        <v>1.1923739628494356E-3</v>
      </c>
      <c r="X768" s="17">
        <f>V768/MAX(V$240:V768)-1</f>
        <v>-3.2376814411434141E-2</v>
      </c>
      <c r="Y768" s="14"/>
      <c r="Z768" s="66">
        <f t="shared" si="170"/>
        <v>6.3156167597174457</v>
      </c>
      <c r="AA768" s="6">
        <f t="shared" si="171"/>
        <v>1.1923739628494356E-3</v>
      </c>
      <c r="AB768" s="17">
        <f>Z768/MAX(Z$240:Z768)-1</f>
        <v>-5.0388759121713811E-2</v>
      </c>
      <c r="AC768" s="14"/>
    </row>
    <row r="769" spans="1:29" x14ac:dyDescent="0.25">
      <c r="A769" s="18" t="s">
        <v>249</v>
      </c>
      <c r="B769" s="72">
        <v>40247</v>
      </c>
      <c r="C769" s="23">
        <v>4598.99</v>
      </c>
      <c r="D769" s="23">
        <v>4660.13</v>
      </c>
      <c r="E769" s="23">
        <v>4674.0600000000004</v>
      </c>
      <c r="F769" s="23">
        <v>4564.43</v>
      </c>
      <c r="G769" s="20">
        <f t="shared" si="162"/>
        <v>4521.0455000000011</v>
      </c>
      <c r="H769" s="20">
        <f t="shared" si="174"/>
        <v>4489.354833333332</v>
      </c>
      <c r="I769" s="112">
        <f t="shared" si="163"/>
        <v>1.7240370617813694E-2</v>
      </c>
      <c r="J769" s="38" t="str">
        <f t="shared" si="175"/>
        <v>N</v>
      </c>
      <c r="K769" s="17" t="str">
        <f>IF(OR(AND(J768="N",OR(I768&lt;R$2308,AND(I768&gt;R$2306, I768&lt;R$2305))), AND(J768="X", OR(I768&lt;R$2314, AND(I768&lt;R$2311,I768&gt;R$2312)))),"no","yes")</f>
        <v>no</v>
      </c>
      <c r="O769" s="146">
        <f t="shared" si="158"/>
        <v>-1.3119805670657292E-2</v>
      </c>
      <c r="P769" s="146">
        <f t="shared" si="159"/>
        <v>1.3119805670657292E-2</v>
      </c>
      <c r="Q769" s="86">
        <f t="shared" si="166"/>
        <v>8.9999999999999993E-3</v>
      </c>
      <c r="R769" s="39">
        <f>(SUM(C750:C768)+Q769*SUM(C750:C768))/(19-Q769)*(1-J$2305)</f>
        <v>4559.7555305144551</v>
      </c>
      <c r="S769" s="39">
        <f>(SUM(C750:C768)+Q769*SUM(C750:C768))/(19-Q769)*(1+J$2305)</f>
        <v>4559.7555305144551</v>
      </c>
      <c r="T769" s="17">
        <f>IF(AND(K769="no",R769&lt;E769, R769&gt;F769,J$2308="yes"),MAX(R769*(1-J$2306),F769)/D769-1,IF(AND(K769="yes",S769&gt;F769, S769&lt;E769,J$2307="yes"),1-MIN(S769*(1+J$2306),E769)/D769,0))</f>
        <v>0</v>
      </c>
      <c r="U769" s="6">
        <f t="shared" si="167"/>
        <v>0</v>
      </c>
      <c r="V769" s="66">
        <f t="shared" si="168"/>
        <v>2.4423880577961525</v>
      </c>
      <c r="W769" s="6">
        <f t="shared" si="169"/>
        <v>-1.3119805670657292E-2</v>
      </c>
      <c r="X769" s="17">
        <f>V769/MAX(V$240:V769)-1</f>
        <v>-4.5071842568778497E-2</v>
      </c>
      <c r="Z769" s="66">
        <f t="shared" si="170"/>
        <v>6.2327570951396067</v>
      </c>
      <c r="AA769" s="6">
        <f t="shared" si="171"/>
        <v>-1.3119805670657292E-2</v>
      </c>
      <c r="AB769" s="17">
        <f>Z769/MAX(Z$240:Z769)-1</f>
        <v>-6.2847474064708697E-2</v>
      </c>
    </row>
    <row r="770" spans="1:29" x14ac:dyDescent="0.25">
      <c r="A770" s="18" t="s">
        <v>249</v>
      </c>
      <c r="B770" s="72">
        <v>40248</v>
      </c>
      <c r="C770" s="23">
        <v>4562.87</v>
      </c>
      <c r="D770" s="23">
        <v>4598.99</v>
      </c>
      <c r="E770" s="23">
        <v>4608.6400000000003</v>
      </c>
      <c r="F770" s="23">
        <v>4519.03</v>
      </c>
      <c r="G770" s="20">
        <f t="shared" si="162"/>
        <v>4528.7670000000007</v>
      </c>
      <c r="H770" s="20">
        <f t="shared" si="174"/>
        <v>4490.4334999999992</v>
      </c>
      <c r="I770" s="112">
        <f t="shared" si="163"/>
        <v>7.5303057101412385E-3</v>
      </c>
      <c r="J770" s="38" t="str">
        <f t="shared" si="175"/>
        <v>N</v>
      </c>
      <c r="K770" s="17" t="str">
        <f>IF(OR(AND(J769="N",OR(I769&lt;R$2308,AND(I769&gt;R$2306, I769&lt;R$2305))), AND(J769="X", OR(I769&lt;R$2314, AND(I769&lt;R$2311,I769&gt;R$2312)))),"no","yes")</f>
        <v>no</v>
      </c>
      <c r="O770" s="146">
        <f t="shared" si="158"/>
        <v>-7.8538983559433007E-3</v>
      </c>
      <c r="P770" s="146">
        <f t="shared" si="159"/>
        <v>7.8538983559433007E-3</v>
      </c>
      <c r="Q770" s="86">
        <f t="shared" si="166"/>
        <v>8.9999999999999993E-3</v>
      </c>
      <c r="R770" s="39">
        <f>(SUM(C751:C769)+Q770*SUM(C751:C769))/(19-Q770)*(1-J$2305)</f>
        <v>4569.8795339897852</v>
      </c>
      <c r="S770" s="39">
        <f>(SUM(C751:C769)+Q770*SUM(C751:C769))/(19-Q770)*(1+J$2305)</f>
        <v>4569.8795339897852</v>
      </c>
      <c r="T770" s="17">
        <f>IF(AND(K770="no",R770&lt;E770, R770&gt;F770,J$2308="yes"),MAX(R770*(1-J$2306),F770)/D770-1,IF(AND(K770="yes",S770&gt;F770, S770&lt;E770,J$2307="yes"),1-MIN(S770*(1+J$2306),E770)/D770,0))</f>
        <v>-6.3297519695008075E-3</v>
      </c>
      <c r="U770" s="6">
        <f t="shared" si="167"/>
        <v>1.5241463864424931E-3</v>
      </c>
      <c r="V770" s="66">
        <f t="shared" si="168"/>
        <v>2.4269283471770322</v>
      </c>
      <c r="W770" s="6">
        <f t="shared" si="169"/>
        <v>-6.3297519695008075E-3</v>
      </c>
      <c r="X770" s="17">
        <f>V770/MAX(V$240:V770)-1</f>
        <v>-5.1116300954010541E-2</v>
      </c>
      <c r="Z770" s="66">
        <f t="shared" si="170"/>
        <v>6.193305288641227</v>
      </c>
      <c r="AA770" s="6">
        <f t="shared" si="171"/>
        <v>-6.3297519695008075E-3</v>
      </c>
      <c r="AB770" s="17">
        <f>Z770/MAX(Z$240:Z770)-1</f>
        <v>-6.8779417111470176E-2</v>
      </c>
    </row>
    <row r="771" spans="1:29" x14ac:dyDescent="0.25">
      <c r="A771" s="18" t="s">
        <v>249</v>
      </c>
      <c r="B771" s="72">
        <v>40249</v>
      </c>
      <c r="C771" s="23">
        <v>4492.8599999999997</v>
      </c>
      <c r="D771" s="23">
        <v>4562.87</v>
      </c>
      <c r="E771" s="23">
        <v>4576</v>
      </c>
      <c r="F771" s="23">
        <v>4489.53</v>
      </c>
      <c r="G771" s="20">
        <f t="shared" si="162"/>
        <v>4537.8455000000004</v>
      </c>
      <c r="H771" s="20">
        <f t="shared" si="174"/>
        <v>4489.7051666666657</v>
      </c>
      <c r="I771" s="112">
        <f t="shared" si="163"/>
        <v>-9.9134049407368918E-3</v>
      </c>
      <c r="J771" s="38" t="str">
        <f t="shared" si="175"/>
        <v>N</v>
      </c>
      <c r="K771" s="17" t="str">
        <f>IF(OR(AND(J770="N",OR(I770&lt;R$2308,AND(I770&gt;R$2306, I770&lt;R$2305))), AND(J770="X", OR(I770&lt;R$2314, AND(I770&lt;R$2311,I770&gt;R$2312)))),"no","yes")</f>
        <v>yes</v>
      </c>
      <c r="O771" s="146">
        <f t="shared" si="158"/>
        <v>-1.534341324648747E-2</v>
      </c>
      <c r="P771" s="146">
        <f t="shared" si="159"/>
        <v>1.534341324648747E-2</v>
      </c>
      <c r="Q771" s="86">
        <f t="shared" si="166"/>
        <v>8.9999999999999993E-3</v>
      </c>
      <c r="R771" s="39">
        <f>(SUM(C752:C770)+Q771*SUM(C752:C770))/(19-Q771)*(1-J$2305)</f>
        <v>4583.2460876204523</v>
      </c>
      <c r="S771" s="39">
        <f>(SUM(C752:C770)+Q771*SUM(C752:C770))/(19-Q771)*(1+J$2305)</f>
        <v>4583.2460876204523</v>
      </c>
      <c r="T771" s="17">
        <f>IF(AND(K771="no",R771&lt;E771, R771&gt;F771,J$2308="yes"),MAX(R771*(1-J$2306),F771)/D771-1,IF(AND(K771="yes",S771&gt;F771, S771&lt;E771,J$2307="yes"),1-MIN(S771*(1+J$2306),E771)/D771,0))</f>
        <v>0</v>
      </c>
      <c r="U771" s="6">
        <f t="shared" si="167"/>
        <v>0</v>
      </c>
      <c r="V771" s="66">
        <f t="shared" si="168"/>
        <v>2.4269283471770322</v>
      </c>
      <c r="W771" s="6">
        <f t="shared" si="169"/>
        <v>0</v>
      </c>
      <c r="X771" s="17">
        <f>V771/MAX(V$240:V771)-1</f>
        <v>-5.1116300954010541E-2</v>
      </c>
      <c r="Z771" s="66">
        <f t="shared" si="170"/>
        <v>6.2883317310465046</v>
      </c>
      <c r="AA771" s="6">
        <f t="shared" si="171"/>
        <v>1.5343413246487358E-2</v>
      </c>
      <c r="AB771" s="17">
        <f>Z771/MAX(Z$240:Z771)-1</f>
        <v>-5.4491314884576703E-2</v>
      </c>
    </row>
    <row r="772" spans="1:29" x14ac:dyDescent="0.25">
      <c r="A772" s="18" t="s">
        <v>249</v>
      </c>
      <c r="B772" s="72">
        <v>40252</v>
      </c>
      <c r="C772" s="23">
        <v>4454.76</v>
      </c>
      <c r="D772" s="23">
        <v>4492.8599999999997</v>
      </c>
      <c r="E772" s="23">
        <v>4498.1000000000004</v>
      </c>
      <c r="F772" s="23">
        <v>4426.1899999999996</v>
      </c>
      <c r="G772" s="20">
        <f t="shared" si="162"/>
        <v>4545.0389999999998</v>
      </c>
      <c r="H772" s="20">
        <f t="shared" si="174"/>
        <v>4488.3718333333327</v>
      </c>
      <c r="I772" s="112">
        <f t="shared" si="163"/>
        <v>-1.986319589336849E-2</v>
      </c>
      <c r="J772" s="38" t="str">
        <f t="shared" si="175"/>
        <v>N</v>
      </c>
      <c r="K772" s="17" t="str">
        <f>IF(OR(AND(J771="N",OR(I771&lt;R$2308,AND(I771&gt;R$2306, I771&lt;R$2305))), AND(J771="X", OR(I771&lt;R$2314, AND(I771&lt;R$2311,I771&gt;R$2312)))),"no","yes")</f>
        <v>yes</v>
      </c>
      <c r="O772" s="146">
        <f t="shared" ref="O772:O835" si="176">IF(AND(L772&gt;0,L771&gt;0),L772/L771-1,IF(AND(M772&gt;0,N772&gt;0),M772/N772-1,C772/C771-1))</f>
        <v>-8.4801217932451989E-3</v>
      </c>
      <c r="P772" s="146">
        <f t="shared" ref="P772:P835" si="177">IF(AND(M772&gt;0,N772&gt;0),1-M772/N772,1-C772/C771)</f>
        <v>8.4801217932451989E-3</v>
      </c>
      <c r="Q772" s="86">
        <f t="shared" si="166"/>
        <v>8.9999999999999993E-3</v>
      </c>
      <c r="R772" s="39">
        <f>(SUM(C753:C771)+Q772*SUM(C753:C771))/(19-Q772)*(1-J$2305)</f>
        <v>4592.914232004634</v>
      </c>
      <c r="S772" s="39">
        <f>(SUM(C753:C771)+Q772*SUM(C753:C771))/(19-Q772)*(1+J$2305)</f>
        <v>4592.914232004634</v>
      </c>
      <c r="T772" s="17">
        <f>IF(AND(K772="no",R772&lt;E772, R772&gt;F772,J$2308="yes"),MAX(R772*(1-J$2306),F772)/D772-1,IF(AND(K772="yes",S772&gt;F772, S772&lt;E772,J$2307="yes"),1-MIN(S772*(1+J$2306),E772)/D772,0))</f>
        <v>0</v>
      </c>
      <c r="U772" s="6">
        <f t="shared" si="167"/>
        <v>0</v>
      </c>
      <c r="V772" s="66">
        <f t="shared" si="168"/>
        <v>2.4269283471770322</v>
      </c>
      <c r="W772" s="6">
        <f t="shared" si="169"/>
        <v>0</v>
      </c>
      <c r="X772" s="17">
        <f>V772/MAX(V$240:V772)-1</f>
        <v>-5.1116300954010541E-2</v>
      </c>
      <c r="Z772" s="66">
        <f t="shared" si="170"/>
        <v>6.3416575500021084</v>
      </c>
      <c r="AA772" s="6">
        <f t="shared" si="171"/>
        <v>8.4801217932453099E-3</v>
      </c>
      <c r="AB772" s="17">
        <f>Z772/MAX(Z$240:Z772)-1</f>
        <v>-4.647328607822665E-2</v>
      </c>
    </row>
    <row r="773" spans="1:29" x14ac:dyDescent="0.25">
      <c r="A773" s="18" t="s">
        <v>249</v>
      </c>
      <c r="B773" s="72">
        <v>40253</v>
      </c>
      <c r="C773" s="23">
        <v>4491.46</v>
      </c>
      <c r="D773" s="23">
        <v>4454.76</v>
      </c>
      <c r="E773" s="23">
        <v>4492.04</v>
      </c>
      <c r="F773" s="23">
        <v>4426.6099999999997</v>
      </c>
      <c r="G773" s="20">
        <f t="shared" si="162"/>
        <v>4554.0174999999999</v>
      </c>
      <c r="H773" s="20">
        <f t="shared" si="174"/>
        <v>4488.0029999999988</v>
      </c>
      <c r="I773" s="112">
        <f t="shared" si="163"/>
        <v>-1.3736771982101548E-2</v>
      </c>
      <c r="J773" s="38" t="str">
        <f t="shared" si="175"/>
        <v>N</v>
      </c>
      <c r="K773" s="17" t="str">
        <f>IF(OR(AND(J772="N",OR(I772&lt;R$2308,AND(I772&gt;R$2306, I772&lt;R$2305))), AND(J772="X", OR(I772&lt;R$2314, AND(I772&lt;R$2311,I772&gt;R$2312)))),"no","yes")</f>
        <v>yes</v>
      </c>
      <c r="O773" s="146">
        <f t="shared" si="176"/>
        <v>8.2383787229838301E-3</v>
      </c>
      <c r="P773" s="146">
        <f t="shared" si="177"/>
        <v>-8.2383787229838301E-3</v>
      </c>
      <c r="Q773" s="86">
        <f t="shared" si="166"/>
        <v>8.9999999999999993E-3</v>
      </c>
      <c r="R773" s="39">
        <f>(SUM(C754:C772)+Q773*SUM(C754:C772))/(19-Q773)*(1-J$2305)</f>
        <v>4600.5049765678486</v>
      </c>
      <c r="S773" s="39">
        <f>(SUM(C754:C772)+Q773*SUM(C754:C772))/(19-Q773)*(1+J$2305)</f>
        <v>4600.5049765678486</v>
      </c>
      <c r="T773" s="17">
        <f>IF(AND(K773="no",R773&lt;E773, R773&gt;F773,J$2308="yes"),MAX(R773*(1-J$2306),F773)/D773-1,IF(AND(K773="yes",S773&gt;F773, S773&lt;E773,J$2307="yes"),1-MIN(S773*(1+J$2306),E773)/D773,0))</f>
        <v>0</v>
      </c>
      <c r="U773" s="6">
        <f t="shared" si="167"/>
        <v>0</v>
      </c>
      <c r="V773" s="66">
        <f t="shared" si="168"/>
        <v>2.4269283471770322</v>
      </c>
      <c r="W773" s="6">
        <f t="shared" si="169"/>
        <v>0</v>
      </c>
      <c r="X773" s="17">
        <f>V773/MAX(V$240:V773)-1</f>
        <v>-5.1116300954010541E-2</v>
      </c>
      <c r="Z773" s="66">
        <f t="shared" si="170"/>
        <v>6.2894125733737214</v>
      </c>
      <c r="AA773" s="6">
        <f t="shared" si="171"/>
        <v>-8.2383787229838301E-3</v>
      </c>
      <c r="AB773" s="17">
        <f>Z773/MAX(Z$240:Z773)-1</f>
        <v>-5.4328800269996425E-2</v>
      </c>
    </row>
    <row r="774" spans="1:29" x14ac:dyDescent="0.25">
      <c r="A774" s="18" t="s">
        <v>249</v>
      </c>
      <c r="B774" s="72">
        <v>40254</v>
      </c>
      <c r="C774" s="23">
        <v>4616.05</v>
      </c>
      <c r="D774" s="23">
        <v>4491.46</v>
      </c>
      <c r="E774" s="23">
        <v>4616.1099999999997</v>
      </c>
      <c r="F774" s="23">
        <v>4500.25</v>
      </c>
      <c r="G774" s="20">
        <f t="shared" si="162"/>
        <v>4566.5074999999997</v>
      </c>
      <c r="H774" s="20">
        <f t="shared" si="174"/>
        <v>4489.545666666666</v>
      </c>
      <c r="I774" s="112">
        <f t="shared" si="163"/>
        <v>1.0849100762453601E-2</v>
      </c>
      <c r="J774" s="38" t="str">
        <f t="shared" si="175"/>
        <v>N</v>
      </c>
      <c r="K774" s="17" t="str">
        <f>IF(OR(AND(J773="N",OR(I773&lt;R$2308,AND(I773&gt;R$2306, I773&lt;R$2305))), AND(J773="X", OR(I773&lt;R$2314, AND(I773&lt;R$2311,I773&gt;R$2312)))),"no","yes")</f>
        <v>yes</v>
      </c>
      <c r="O774" s="146">
        <f t="shared" si="176"/>
        <v>2.7739309712209392E-2</v>
      </c>
      <c r="P774" s="146">
        <f t="shared" si="177"/>
        <v>-2.7739309712209392E-2</v>
      </c>
      <c r="Q774" s="86">
        <f t="shared" si="166"/>
        <v>8.9999999999999993E-3</v>
      </c>
      <c r="R774" s="39">
        <f>(SUM(C755:C773)+Q774*SUM(C755:C773))/(19-Q774)*(1-J$2305)</f>
        <v>4607.1574377336628</v>
      </c>
      <c r="S774" s="39">
        <f>(SUM(C755:C773)+Q774*SUM(C755:C773))/(19-Q774)*(1+J$2305)</f>
        <v>4607.1574377336628</v>
      </c>
      <c r="T774" s="17">
        <f>IF(AND(K774="no",R774&lt;E774, R774&gt;F774,J$2308="yes"),MAX(R774*(1-J$2306),F774)/D774-1,IF(AND(K774="yes",S774&gt;F774, S774&lt;E774,J$2307="yes"),1-MIN(S774*(1+J$2306),E774)/D774,0))</f>
        <v>-2.5759427387455958E-2</v>
      </c>
      <c r="U774" s="6">
        <f t="shared" si="167"/>
        <v>1.9798823247534347E-3</v>
      </c>
      <c r="V774" s="66">
        <f t="shared" si="168"/>
        <v>2.4269283471770322</v>
      </c>
      <c r="W774" s="6">
        <f t="shared" si="169"/>
        <v>0</v>
      </c>
      <c r="X774" s="17">
        <f>V774/MAX(V$240:V774)-1</f>
        <v>-5.1116300954010541E-2</v>
      </c>
      <c r="Z774" s="66">
        <f t="shared" si="170"/>
        <v>6.1274009068801485</v>
      </c>
      <c r="AA774" s="6">
        <f t="shared" si="171"/>
        <v>-2.5759427387455958E-2</v>
      </c>
      <c r="AB774" s="17">
        <f>Z774/MAX(Z$240:Z774)-1</f>
        <v>-7.8688748871849845E-2</v>
      </c>
    </row>
    <row r="775" spans="1:29" x14ac:dyDescent="0.25">
      <c r="A775" s="18" t="s">
        <v>249</v>
      </c>
      <c r="B775" s="72">
        <v>40255</v>
      </c>
      <c r="C775" s="23">
        <v>4630.95</v>
      </c>
      <c r="D775" s="23">
        <v>4616.05</v>
      </c>
      <c r="E775" s="23">
        <v>4653.68</v>
      </c>
      <c r="F775" s="23">
        <v>4605.91</v>
      </c>
      <c r="G775" s="20">
        <f t="shared" si="162"/>
        <v>4580.2289999999994</v>
      </c>
      <c r="H775" s="20">
        <f t="shared" si="174"/>
        <v>4491.6274999999996</v>
      </c>
      <c r="I775" s="112">
        <f t="shared" si="163"/>
        <v>1.1073900453449026E-2</v>
      </c>
      <c r="J775" s="38" t="str">
        <f t="shared" si="175"/>
        <v>N</v>
      </c>
      <c r="K775" s="17" t="str">
        <f>IF(OR(AND(J774="N",OR(I774&lt;R$2308,AND(I774&gt;R$2306, I774&lt;R$2305))), AND(J774="X", OR(I774&lt;R$2314, AND(I774&lt;R$2311,I774&gt;R$2312)))),"no","yes")</f>
        <v>no</v>
      </c>
      <c r="O775" s="146">
        <f t="shared" si="176"/>
        <v>3.2278679823658507E-3</v>
      </c>
      <c r="P775" s="146">
        <f t="shared" si="177"/>
        <v>-3.2278679823658507E-3</v>
      </c>
      <c r="Q775" s="86">
        <f t="shared" si="166"/>
        <v>8.9999999999999993E-3</v>
      </c>
      <c r="R775" s="39">
        <f>(SUM(C756:C774)+Q775*SUM(C756:C774))/(19-Q775)*(1-J$2305)</f>
        <v>4620.9463782844496</v>
      </c>
      <c r="S775" s="39">
        <f>(SUM(C756:C774)+Q775*SUM(C756:C774))/(19-Q775)*(1+J$2305)</f>
        <v>4620.9463782844496</v>
      </c>
      <c r="T775" s="17">
        <f>IF(AND(K775="no",R775&lt;E775, R775&gt;F775,J$2308="yes"),MAX(R775*(1-J$2306),F775)/D775-1,IF(AND(K775="yes",S775&gt;F775, S775&lt;E775,J$2307="yes"),1-MIN(S775*(1+J$2306),E775)/D775,0))</f>
        <v>1.0607290398607638E-3</v>
      </c>
      <c r="U775" s="6">
        <f t="shared" si="167"/>
        <v>-2.1671389425050869E-3</v>
      </c>
      <c r="V775" s="66">
        <f t="shared" si="168"/>
        <v>2.429502660552544</v>
      </c>
      <c r="W775" s="6">
        <f t="shared" si="169"/>
        <v>1.0607290398607638E-3</v>
      </c>
      <c r="X775" s="17">
        <f>V775/MAX(V$240:V775)-1</f>
        <v>-5.010979245898195E-2</v>
      </c>
      <c r="Z775" s="66">
        <f t="shared" si="170"/>
        <v>6.1339004189609456</v>
      </c>
      <c r="AA775" s="6">
        <f t="shared" si="171"/>
        <v>1.0607290398607638E-3</v>
      </c>
      <c r="AB775" s="17">
        <f>Z775/MAX(Z$240:Z775)-1</f>
        <v>-7.771148727302768E-2</v>
      </c>
    </row>
    <row r="776" spans="1:29" x14ac:dyDescent="0.25">
      <c r="A776" s="18" t="s">
        <v>249</v>
      </c>
      <c r="B776" s="72">
        <v>40256</v>
      </c>
      <c r="C776" s="23">
        <v>4663.8999999999996</v>
      </c>
      <c r="D776" s="23">
        <v>4630.95</v>
      </c>
      <c r="E776" s="23">
        <v>4665.91</v>
      </c>
      <c r="F776" s="23">
        <v>4609.01</v>
      </c>
      <c r="G776" s="20">
        <f t="shared" si="162"/>
        <v>4592.6129999999994</v>
      </c>
      <c r="H776" s="20">
        <f t="shared" si="174"/>
        <v>4496.6103333333322</v>
      </c>
      <c r="I776" s="112">
        <f t="shared" si="163"/>
        <v>1.5522100381634596E-2</v>
      </c>
      <c r="J776" s="38" t="str">
        <f t="shared" si="175"/>
        <v>N</v>
      </c>
      <c r="K776" s="17" t="str">
        <f>IF(OR(AND(J775="N",OR(I775&lt;R$2308,AND(I775&gt;R$2306, I775&lt;R$2305))), AND(J775="X", OR(I775&lt;R$2314, AND(I775&lt;R$2311,I775&gt;R$2312)))),"no","yes")</f>
        <v>no</v>
      </c>
      <c r="O776" s="146">
        <f t="shared" si="176"/>
        <v>7.1151707533010367E-3</v>
      </c>
      <c r="P776" s="146">
        <f t="shared" si="177"/>
        <v>-7.1151707533010367E-3</v>
      </c>
      <c r="Q776" s="86">
        <f t="shared" si="166"/>
        <v>8.9999999999999993E-3</v>
      </c>
      <c r="R776" s="39">
        <f>(SUM(C757:C775)+Q776*SUM(C757:C775))/(19-Q776)*(1-J$2305)</f>
        <v>4632.3550755621081</v>
      </c>
      <c r="S776" s="39">
        <f>(SUM(C757:C775)+Q776*SUM(C757:C775))/(19-Q776)*(1+J$2305)</f>
        <v>4632.3550755621081</v>
      </c>
      <c r="T776" s="17">
        <f>IF(AND(K776="no",R776&lt;E776, R776&gt;F776,J$2308="yes"),MAX(R776*(1-J$2306),F776)/D776-1,IF(AND(K776="yes",S776&gt;F776, S776&lt;E776,J$2307="yes"),1-MIN(S776*(1+J$2306),E776)/D776,0))</f>
        <v>3.0340978894360937E-4</v>
      </c>
      <c r="U776" s="6">
        <f t="shared" si="167"/>
        <v>-6.8117609643574273E-3</v>
      </c>
      <c r="V776" s="66">
        <f t="shared" si="168"/>
        <v>2.4302397954420201</v>
      </c>
      <c r="W776" s="6">
        <f t="shared" si="169"/>
        <v>3.0340978894360937E-4</v>
      </c>
      <c r="X776" s="17">
        <f>V776/MAX(V$240:V776)-1</f>
        <v>-4.9821586471592405E-2</v>
      </c>
      <c r="Z776" s="66">
        <f t="shared" si="170"/>
        <v>6.1357615043924634</v>
      </c>
      <c r="AA776" s="6">
        <f t="shared" si="171"/>
        <v>3.0340978894360937E-4</v>
      </c>
      <c r="AB776" s="17">
        <f>Z776/MAX(Z$240:Z776)-1</f>
        <v>-7.7431655910036201E-2</v>
      </c>
    </row>
    <row r="777" spans="1:29" x14ac:dyDescent="0.25">
      <c r="A777" s="18" t="s">
        <v>249</v>
      </c>
      <c r="B777" s="72">
        <v>40259</v>
      </c>
      <c r="C777" s="23">
        <v>4690.2</v>
      </c>
      <c r="D777" s="23">
        <v>4663.8999999999996</v>
      </c>
      <c r="E777" s="23">
        <v>4695.08</v>
      </c>
      <c r="F777" s="23">
        <v>4649.53</v>
      </c>
      <c r="G777" s="20">
        <f t="shared" si="162"/>
        <v>4606.1455000000005</v>
      </c>
      <c r="H777" s="20">
        <f t="shared" si="174"/>
        <v>4504.7223333333332</v>
      </c>
      <c r="I777" s="112">
        <f t="shared" si="163"/>
        <v>1.8248338008427956E-2</v>
      </c>
      <c r="J777" s="38" t="str">
        <f t="shared" si="175"/>
        <v>N</v>
      </c>
      <c r="K777" s="17" t="str">
        <f>IF(OR(AND(J776="N",OR(I776&lt;R$2308,AND(I776&gt;R$2306, I776&lt;R$2305))), AND(J776="X", OR(I776&lt;R$2314, AND(I776&lt;R$2311,I776&gt;R$2312)))),"no","yes")</f>
        <v>no</v>
      </c>
      <c r="O777" s="146">
        <f t="shared" si="176"/>
        <v>5.6390574411973038E-3</v>
      </c>
      <c r="P777" s="146">
        <f t="shared" si="177"/>
        <v>-5.6390574411973038E-3</v>
      </c>
      <c r="Q777" s="86">
        <f t="shared" si="166"/>
        <v>8.9999999999999993E-3</v>
      </c>
      <c r="R777" s="39">
        <f>(SUM(C758:C776)+Q777*SUM(C758:C776))/(19-Q777)*(1-J$2305)</f>
        <v>4645.3374961824029</v>
      </c>
      <c r="S777" s="39">
        <f>(SUM(C758:C776)+Q777*SUM(C758:C776))/(19-Q777)*(1+J$2305)</f>
        <v>4645.3374961824029</v>
      </c>
      <c r="T777" s="17">
        <f>IF(AND(K777="no",R777&lt;E777, R777&gt;F777,J$2308="yes"),MAX(R777*(1-J$2306),F777)/D777-1,IF(AND(K777="yes",S777&gt;F777, S777&lt;E777,J$2307="yes"),1-MIN(S777*(1+J$2306),E777)/D777,0))</f>
        <v>0</v>
      </c>
      <c r="U777" s="6">
        <f t="shared" si="167"/>
        <v>0</v>
      </c>
      <c r="V777" s="66">
        <f t="shared" si="168"/>
        <v>2.4439440572444013</v>
      </c>
      <c r="W777" s="6">
        <f t="shared" si="169"/>
        <v>5.6390574411973038E-3</v>
      </c>
      <c r="X777" s="17">
        <f>V777/MAX(V$240:V777)-1</f>
        <v>-4.4463475818319997E-2</v>
      </c>
      <c r="Z777" s="66">
        <f t="shared" si="170"/>
        <v>6.1703614159612199</v>
      </c>
      <c r="AA777" s="6">
        <f t="shared" si="171"/>
        <v>5.6390574411973038E-3</v>
      </c>
      <c r="AB777" s="17">
        <f>Z777/MAX(Z$240:Z777)-1</f>
        <v>-7.2229240024282548E-2</v>
      </c>
    </row>
    <row r="778" spans="1:29" x14ac:dyDescent="0.25">
      <c r="A778" s="18" t="s">
        <v>249</v>
      </c>
      <c r="B778" s="72">
        <v>40260</v>
      </c>
      <c r="C778" s="23">
        <v>4658.63</v>
      </c>
      <c r="D778" s="23">
        <v>4690.2</v>
      </c>
      <c r="E778" s="23">
        <v>4697.7299999999996</v>
      </c>
      <c r="F778" s="23">
        <v>4642.9799999999996</v>
      </c>
      <c r="G778" s="20">
        <f t="shared" si="162"/>
        <v>4616.1194999999998</v>
      </c>
      <c r="H778" s="20">
        <f t="shared" si="174"/>
        <v>4511.4263333333329</v>
      </c>
      <c r="I778" s="112">
        <f t="shared" si="163"/>
        <v>9.2091420076971797E-3</v>
      </c>
      <c r="J778" s="38" t="str">
        <f t="shared" si="175"/>
        <v>N</v>
      </c>
      <c r="K778" s="17" t="str">
        <f>IF(OR(AND(J777="N",OR(I777&lt;R$2308,AND(I777&gt;R$2306, I777&lt;R$2305))), AND(J777="X", OR(I777&lt;R$2314, AND(I777&lt;R$2311,I777&gt;R$2312)))),"no","yes")</f>
        <v>no</v>
      </c>
      <c r="O778" s="146">
        <f t="shared" si="176"/>
        <v>-6.7310562449361955E-3</v>
      </c>
      <c r="P778" s="146">
        <f t="shared" si="177"/>
        <v>6.7310562449361955E-3</v>
      </c>
      <c r="Q778" s="86">
        <f t="shared" si="166"/>
        <v>8.9999999999999993E-3</v>
      </c>
      <c r="R778" s="39">
        <f>(SUM(C759:C777)+Q778*SUM(C759:C777))/(19-Q778)*(1-J$2305)</f>
        <v>4657.6132820809862</v>
      </c>
      <c r="S778" s="39">
        <f>(SUM(C759:C777)+Q778*SUM(C759:C777))/(19-Q778)*(1+J$2305)</f>
        <v>4657.6132820809862</v>
      </c>
      <c r="T778" s="17">
        <f>IF(AND(K778="no",R778&lt;E778, R778&gt;F778,J$2308="yes"),MAX(R778*(1-J$2306),F778)/D778-1,IF(AND(K778="yes",S778&gt;F778, S778&lt;E778,J$2307="yes"),1-MIN(S778*(1+J$2306),E778)/D778,0))</f>
        <v>-6.9478312052819735E-3</v>
      </c>
      <c r="U778" s="6">
        <f t="shared" si="167"/>
        <v>-2.1677496034577803E-4</v>
      </c>
      <c r="V778" s="66">
        <f t="shared" si="168"/>
        <v>2.4269639464595154</v>
      </c>
      <c r="W778" s="6">
        <f t="shared" si="169"/>
        <v>-6.9478312052818625E-3</v>
      </c>
      <c r="X778" s="17">
        <f>V778/MAX(V$240:V778)-1</f>
        <v>-5.1102382298816029E-2</v>
      </c>
      <c r="Z778" s="66">
        <f t="shared" si="170"/>
        <v>6.1274907863675363</v>
      </c>
      <c r="AA778" s="6">
        <f t="shared" si="171"/>
        <v>-6.9478312052820845E-3</v>
      </c>
      <c r="AB778" s="17">
        <f>Z778/MAX(Z$240:Z778)-1</f>
        <v>-7.867523466179005E-2</v>
      </c>
    </row>
    <row r="779" spans="1:29" x14ac:dyDescent="0.25">
      <c r="A779" s="18" t="s">
        <v>249</v>
      </c>
      <c r="B779" s="72">
        <v>40261</v>
      </c>
      <c r="C779" s="23">
        <v>4683.0600000000004</v>
      </c>
      <c r="D779" s="23">
        <v>4658.63</v>
      </c>
      <c r="E779" s="23">
        <v>4692.32</v>
      </c>
      <c r="F779" s="23">
        <v>4662.54</v>
      </c>
      <c r="G779" s="20">
        <f t="shared" si="162"/>
        <v>4622.4584999999997</v>
      </c>
      <c r="H779" s="20">
        <f t="shared" si="174"/>
        <v>4520.5303333333322</v>
      </c>
      <c r="I779" s="112">
        <f t="shared" si="163"/>
        <v>1.311023127627875E-2</v>
      </c>
      <c r="J779" s="38" t="str">
        <f t="shared" si="175"/>
        <v>N</v>
      </c>
      <c r="K779" s="17" t="str">
        <f>IF(OR(AND(J778="N",OR(I778&lt;R$2308,AND(I778&gt;R$2306, I778&lt;R$2305))), AND(J778="X", OR(I778&lt;R$2314, AND(I778&lt;R$2311,I778&gt;R$2312)))),"no","yes")</f>
        <v>no</v>
      </c>
      <c r="O779" s="146">
        <f t="shared" si="176"/>
        <v>5.2440309704784305E-3</v>
      </c>
      <c r="P779" s="146">
        <f t="shared" si="177"/>
        <v>-5.2440309704784305E-3</v>
      </c>
      <c r="Q779" s="86">
        <f t="shared" si="166"/>
        <v>8.9999999999999993E-3</v>
      </c>
      <c r="R779" s="39">
        <f>(SUM(C760:C778)+Q779*SUM(C760:C778))/(19-Q779)*(1-J$2305)</f>
        <v>4663.0511816123426</v>
      </c>
      <c r="S779" s="39">
        <f>(SUM(C760:C778)+Q779*SUM(C760:C778))/(19-Q779)*(1+J$2305)</f>
        <v>4663.0511816123426</v>
      </c>
      <c r="T779" s="17">
        <f>IF(AND(K779="no",R779&lt;E779, R779&gt;F779,J$2308="yes"),MAX(R779*(1-J$2306),F779)/D779-1,IF(AND(K779="yes",S779&gt;F779, S779&lt;E779,J$2307="yes"),1-MIN(S779*(1+J$2306),E779)/D779,0))</f>
        <v>9.4903042575666952E-4</v>
      </c>
      <c r="U779" s="6">
        <f t="shared" si="167"/>
        <v>-4.295000544721761E-3</v>
      </c>
      <c r="V779" s="66">
        <f t="shared" si="168"/>
        <v>2.4292672090869201</v>
      </c>
      <c r="W779" s="6">
        <f t="shared" si="169"/>
        <v>9.4903042575666952E-4</v>
      </c>
      <c r="X779" s="17">
        <f>V779/MAX(V$240:V779)-1</f>
        <v>-5.0201849588689562E-2</v>
      </c>
      <c r="Z779" s="66">
        <f t="shared" si="170"/>
        <v>6.1333059615573431</v>
      </c>
      <c r="AA779" s="6">
        <f t="shared" si="171"/>
        <v>9.4903042575666952E-4</v>
      </c>
      <c r="AB779" s="17">
        <f>Z779/MAX(Z$240:Z779)-1</f>
        <v>-7.7800869427480879E-2</v>
      </c>
    </row>
    <row r="780" spans="1:29" x14ac:dyDescent="0.25">
      <c r="A780" s="18" t="s">
        <v>249</v>
      </c>
      <c r="B780" s="72">
        <v>40262</v>
      </c>
      <c r="C780" s="23">
        <v>4620.75</v>
      </c>
      <c r="D780" s="23">
        <v>4683.0600000000004</v>
      </c>
      <c r="E780" s="23">
        <v>4675.22</v>
      </c>
      <c r="F780" s="23">
        <v>4609.17</v>
      </c>
      <c r="G780" s="20">
        <f t="shared" si="162"/>
        <v>4621.9979999999996</v>
      </c>
      <c r="H780" s="20">
        <f t="shared" si="174"/>
        <v>4527.373333333333</v>
      </c>
      <c r="I780" s="112">
        <f t="shared" si="163"/>
        <v>-2.7001309823149189E-4</v>
      </c>
      <c r="J780" s="38" t="str">
        <f t="shared" si="175"/>
        <v>N</v>
      </c>
      <c r="K780" s="17" t="str">
        <f>IF(OR(AND(J779="N",OR(I779&lt;R$2308,AND(I779&gt;R$2306, I779&lt;R$2305))), AND(J779="X", OR(I779&lt;R$2314, AND(I779&lt;R$2311,I779&gt;R$2312)))),"no","yes")</f>
        <v>no</v>
      </c>
      <c r="O780" s="146">
        <f t="shared" si="176"/>
        <v>-1.3305402877605732E-2</v>
      </c>
      <c r="P780" s="146">
        <f t="shared" si="177"/>
        <v>1.3305402877605732E-2</v>
      </c>
      <c r="Q780" s="86">
        <f t="shared" si="166"/>
        <v>8.9999999999999993E-3</v>
      </c>
      <c r="R780" s="39">
        <f>(SUM(C761:C779)+Q780*SUM(C761:C779))/(19-Q780)*(1-J$2305)</f>
        <v>4665.8724074561633</v>
      </c>
      <c r="S780" s="39">
        <f>(SUM(C761:C779)+Q780*SUM(C761:C779))/(19-Q780)*(1+J$2305)</f>
        <v>4665.8724074561633</v>
      </c>
      <c r="T780" s="17">
        <f>IF(AND(K780="no",R780&lt;E780, R780&gt;F780,J$2308="yes"),MAX(R780*(1-J$2306),F780)/D780-1,IF(AND(K780="yes",S780&gt;F780, S780&lt;E780,J$2307="yes"),1-MIN(S780*(1+J$2306),E780)/D780,0))</f>
        <v>-3.6701627875442844E-3</v>
      </c>
      <c r="U780" s="6">
        <f t="shared" si="167"/>
        <v>9.6352400900614477E-3</v>
      </c>
      <c r="V780" s="66">
        <f t="shared" si="168"/>
        <v>2.4203514029751276</v>
      </c>
      <c r="W780" s="6">
        <f t="shared" si="169"/>
        <v>-3.6701627875442844E-3</v>
      </c>
      <c r="X780" s="17">
        <f>V780/MAX(V$240:V780)-1</f>
        <v>-5.3687763416007561E-2</v>
      </c>
      <c r="Y780" s="6">
        <f t="shared" ref="Y780" si="178">V780/V760-1</f>
        <v>-2.6657734530752819E-2</v>
      </c>
      <c r="Z780" s="66">
        <f t="shared" si="170"/>
        <v>6.1107957302526117</v>
      </c>
      <c r="AA780" s="6">
        <f t="shared" si="171"/>
        <v>-3.6701627875442844E-3</v>
      </c>
      <c r="AB780" s="17">
        <f>Z780/MAX(Z$240:Z780)-1</f>
        <v>-8.1185490359213852E-2</v>
      </c>
      <c r="AC780" s="6">
        <f t="shared" ref="AC780" si="179">Z780/Z760-1</f>
        <v>-3.7015292774381869E-2</v>
      </c>
    </row>
    <row r="781" spans="1:29" x14ac:dyDescent="0.25">
      <c r="A781" s="18" t="s">
        <v>249</v>
      </c>
      <c r="B781" s="72">
        <v>40263</v>
      </c>
      <c r="C781" s="23">
        <v>4686.93</v>
      </c>
      <c r="D781" s="23">
        <v>4620.75</v>
      </c>
      <c r="E781" s="23">
        <v>4693.76</v>
      </c>
      <c r="F781" s="23">
        <v>4601.6899999999996</v>
      </c>
      <c r="G781" s="20">
        <f t="shared" si="162"/>
        <v>4624.6109999999999</v>
      </c>
      <c r="H781" s="20">
        <f t="shared" si="174"/>
        <v>4533.0671666666658</v>
      </c>
      <c r="I781" s="112">
        <f t="shared" si="163"/>
        <v>1.347551177817996E-2</v>
      </c>
      <c r="J781" s="38" t="str">
        <f t="shared" si="175"/>
        <v>N</v>
      </c>
      <c r="K781" s="17" t="str">
        <f>IF(OR(AND(J780="N",OR(I780&lt;R$2308,AND(I780&gt;R$2306, I780&lt;R$2305))), AND(J780="X", OR(I780&lt;R$2314, AND(I780&lt;R$2311,I780&gt;R$2312)))),"no","yes")</f>
        <v>yes</v>
      </c>
      <c r="O781" s="146">
        <f t="shared" si="176"/>
        <v>1.432235026781381E-2</v>
      </c>
      <c r="P781" s="146">
        <f t="shared" si="177"/>
        <v>-1.432235026781381E-2</v>
      </c>
      <c r="Q781" s="86">
        <f t="shared" si="166"/>
        <v>8.9999999999999993E-3</v>
      </c>
      <c r="R781" s="39">
        <f>(SUM(C762:C780)+Q781*SUM(C762:C780))/(19-Q781)*(1-J$2305)</f>
        <v>4665.1328318677279</v>
      </c>
      <c r="S781" s="39">
        <f>(SUM(C762:C780)+Q781*SUM(C762:C780))/(19-Q781)*(1+J$2305)</f>
        <v>4665.1328318677279</v>
      </c>
      <c r="T781" s="17">
        <f>IF(AND(K781="no",R781&lt;E781, R781&gt;F781,J$2308="yes"),MAX(R781*(1-J$2306),F781)/D781-1,IF(AND(K781="yes",S781&gt;F781, S781&lt;E781,J$2307="yes"),1-MIN(S781*(1+J$2306),E781)/D781,0))</f>
        <v>-9.605114292642547E-3</v>
      </c>
      <c r="U781" s="6">
        <f t="shared" si="167"/>
        <v>4.7172359751712634E-3</v>
      </c>
      <c r="V781" s="66">
        <f t="shared" si="168"/>
        <v>2.4203514029751276</v>
      </c>
      <c r="W781" s="6">
        <f t="shared" si="169"/>
        <v>0</v>
      </c>
      <c r="X781" s="17">
        <f>V781/MAX(V$240:V781)-1</f>
        <v>-5.3687763416007561E-2</v>
      </c>
      <c r="Z781" s="66">
        <f t="shared" si="170"/>
        <v>6.0521008388445434</v>
      </c>
      <c r="AA781" s="6">
        <f t="shared" si="171"/>
        <v>-9.605114292642547E-3</v>
      </c>
      <c r="AB781" s="17">
        <f>Z781/MAX(Z$240:Z781)-1</f>
        <v>-9.0010808738051895E-2</v>
      </c>
    </row>
    <row r="782" spans="1:29" x14ac:dyDescent="0.25">
      <c r="A782" s="18" t="s">
        <v>249</v>
      </c>
      <c r="B782" s="72">
        <v>40266</v>
      </c>
      <c r="C782" s="23">
        <v>4723.6099999999997</v>
      </c>
      <c r="D782" s="23">
        <v>4686.93</v>
      </c>
      <c r="E782" s="23">
        <v>4723.75</v>
      </c>
      <c r="F782" s="23">
        <v>4682.41</v>
      </c>
      <c r="G782" s="20">
        <f t="shared" si="162"/>
        <v>4626.478000000001</v>
      </c>
      <c r="H782" s="20">
        <f t="shared" si="174"/>
        <v>4538.8574999999983</v>
      </c>
      <c r="I782" s="112">
        <f t="shared" si="163"/>
        <v>2.0994804254985899E-2</v>
      </c>
      <c r="J782" s="38" t="str">
        <f t="shared" si="175"/>
        <v>N</v>
      </c>
      <c r="K782" s="17" t="str">
        <f>IF(OR(AND(J781="N",OR(I781&lt;R$2308,AND(I781&gt;R$2306, I781&lt;R$2305))), AND(J781="X", OR(I781&lt;R$2314, AND(I781&lt;R$2311,I781&gt;R$2312)))),"no","yes")</f>
        <v>no</v>
      </c>
      <c r="O782" s="146">
        <f t="shared" si="176"/>
        <v>7.8260183104930103E-3</v>
      </c>
      <c r="P782" s="146">
        <f t="shared" si="177"/>
        <v>-7.8260183104930103E-3</v>
      </c>
      <c r="Q782" s="86">
        <f t="shared" si="166"/>
        <v>8.9999999999999993E-3</v>
      </c>
      <c r="R782" s="39">
        <f>(SUM(C763:C781)+Q782*SUM(C763:C781))/(19-Q782)*(1-J$2305)</f>
        <v>4665.1678979516619</v>
      </c>
      <c r="S782" s="39">
        <f>(SUM(C763:C781)+Q782*SUM(C763:C781))/(19-Q782)*(1+J$2305)</f>
        <v>4665.1678979516619</v>
      </c>
      <c r="T782" s="17">
        <f>IF(AND(K782="no",R782&lt;E782, R782&gt;F782,J$2308="yes"),MAX(R782*(1-J$2306),F782)/D782-1,IF(AND(K782="yes",S782&gt;F782, S782&lt;E782,J$2307="yes"),1-MIN(S782*(1+J$2306),E782)/D782,0))</f>
        <v>0</v>
      </c>
      <c r="U782" s="6">
        <f t="shared" si="167"/>
        <v>0</v>
      </c>
      <c r="V782" s="66">
        <f t="shared" si="168"/>
        <v>2.4392931173726384</v>
      </c>
      <c r="W782" s="6">
        <f t="shared" si="169"/>
        <v>7.8260183104930103E-3</v>
      </c>
      <c r="X782" s="17">
        <f>V782/MAX(V$240:V782)-1</f>
        <v>-4.6281906525057703E-2</v>
      </c>
      <c r="Z782" s="66">
        <f t="shared" si="170"/>
        <v>6.0994646908262906</v>
      </c>
      <c r="AA782" s="6">
        <f t="shared" si="171"/>
        <v>7.8260183104930103E-3</v>
      </c>
      <c r="AB782" s="17">
        <f>Z782/MAX(Z$240:Z782)-1</f>
        <v>-8.2889216664885246E-2</v>
      </c>
    </row>
    <row r="783" spans="1:29" x14ac:dyDescent="0.25">
      <c r="A783" s="18" t="s">
        <v>249</v>
      </c>
      <c r="B783" s="72">
        <v>40267</v>
      </c>
      <c r="C783" s="23">
        <v>4744.42</v>
      </c>
      <c r="D783" s="23">
        <v>4723.6099999999997</v>
      </c>
      <c r="E783" s="23">
        <v>4748.91</v>
      </c>
      <c r="F783" s="23">
        <v>4708.43</v>
      </c>
      <c r="G783" s="20">
        <f t="shared" si="162"/>
        <v>4629.1845000000003</v>
      </c>
      <c r="H783" s="20">
        <f t="shared" si="174"/>
        <v>4543.8109999999988</v>
      </c>
      <c r="I783" s="112">
        <f t="shared" si="163"/>
        <v>2.4893261437300529E-2</v>
      </c>
      <c r="J783" s="38" t="str">
        <f t="shared" si="175"/>
        <v>N</v>
      </c>
      <c r="K783" s="17" t="str">
        <f>IF(OR(AND(J782="N",OR(I782&lt;R$2308,AND(I782&gt;R$2306, I782&lt;R$2305))), AND(J782="X", OR(I782&lt;R$2314, AND(I782&lt;R$2311,I782&gt;R$2312)))),"no","yes")</f>
        <v>no</v>
      </c>
      <c r="O783" s="146">
        <f t="shared" si="176"/>
        <v>4.4055288222355493E-3</v>
      </c>
      <c r="P783" s="146">
        <f t="shared" si="177"/>
        <v>-4.4055288222355493E-3</v>
      </c>
      <c r="Q783" s="86">
        <f t="shared" si="166"/>
        <v>8.9999999999999993E-3</v>
      </c>
      <c r="R783" s="39">
        <f>(SUM(C764:C782)+Q783*SUM(C764:C782))/(19-Q783)*(1-J$2305)</f>
        <v>4666.9382038860513</v>
      </c>
      <c r="S783" s="39">
        <f>(SUM(C764:C782)+Q783*SUM(C764:C782))/(19-Q783)*(1+J$2305)</f>
        <v>4666.9382038860513</v>
      </c>
      <c r="T783" s="17">
        <f>IF(AND(K783="no",R783&lt;E783, R783&gt;F783,J$2308="yes"),MAX(R783*(1-J$2306),F783)/D783-1,IF(AND(K783="yes",S783&gt;F783, S783&lt;E783,J$2307="yes"),1-MIN(S783*(1+J$2306),E783)/D783,0))</f>
        <v>0</v>
      </c>
      <c r="U783" s="6">
        <f t="shared" si="167"/>
        <v>0</v>
      </c>
      <c r="V783" s="66">
        <f t="shared" si="168"/>
        <v>2.4500394935071044</v>
      </c>
      <c r="W783" s="6">
        <f t="shared" si="169"/>
        <v>4.4055288222355493E-3</v>
      </c>
      <c r="X783" s="17">
        <f>V783/MAX(V$240:V783)-1</f>
        <v>-4.2080273975966254E-2</v>
      </c>
      <c r="Z783" s="66">
        <f t="shared" si="170"/>
        <v>6.1263360583219342</v>
      </c>
      <c r="AA783" s="6">
        <f t="shared" si="171"/>
        <v>4.4055288222355493E-3</v>
      </c>
      <c r="AB783" s="17">
        <f>Z783/MAX(Z$240:Z783)-1</f>
        <v>-7.8848858675719335E-2</v>
      </c>
    </row>
    <row r="784" spans="1:29" x14ac:dyDescent="0.25">
      <c r="A784" s="18" t="s">
        <v>249</v>
      </c>
      <c r="B784" s="72">
        <v>40268</v>
      </c>
      <c r="C784" s="23">
        <v>4756.16</v>
      </c>
      <c r="D784" s="23">
        <v>4744.42</v>
      </c>
      <c r="E784" s="23">
        <v>4757.32</v>
      </c>
      <c r="F784" s="23">
        <v>4726.5200000000004</v>
      </c>
      <c r="G784" s="20">
        <f t="shared" si="162"/>
        <v>4629.070999999999</v>
      </c>
      <c r="H784" s="20">
        <f t="shared" si="174"/>
        <v>4548.686999999999</v>
      </c>
      <c r="I784" s="112">
        <f t="shared" si="163"/>
        <v>2.7454536774225602E-2</v>
      </c>
      <c r="J784" s="38" t="str">
        <f t="shared" si="175"/>
        <v>N</v>
      </c>
      <c r="K784" s="17" t="str">
        <f>IF(OR(AND(J783="N",OR(I783&lt;R$2308,AND(I783&gt;R$2306, I783&lt;R$2305))), AND(J783="X", OR(I783&lt;R$2314, AND(I783&lt;R$2311,I783&gt;R$2312)))),"no","yes")</f>
        <v>no</v>
      </c>
      <c r="O784" s="146">
        <f t="shared" si="176"/>
        <v>2.47448581702292E-3</v>
      </c>
      <c r="P784" s="146">
        <f t="shared" si="177"/>
        <v>-2.47448581702292E-3</v>
      </c>
      <c r="Q784" s="86">
        <f t="shared" si="166"/>
        <v>8.9999999999999993E-3</v>
      </c>
      <c r="R784" s="39">
        <f>(SUM(C765:C783)+Q784*SUM(C765:C783))/(19-Q784)*(1-J$2305)</f>
        <v>4666.1938465588955</v>
      </c>
      <c r="S784" s="39">
        <f>(SUM(C765:C783)+Q784*SUM(C765:C783))/(19-Q784)*(1+J$2305)</f>
        <v>4666.1938465588955</v>
      </c>
      <c r="T784" s="17">
        <f>IF(AND(K784="no",R784&lt;E784, R784&gt;F784,J$2308="yes"),MAX(R784*(1-J$2306),F784)/D784-1,IF(AND(K784="yes",S784&gt;F784, S784&lt;E784,J$2307="yes"),1-MIN(S784*(1+J$2306),E784)/D784,0))</f>
        <v>0</v>
      </c>
      <c r="U784" s="6">
        <f t="shared" si="167"/>
        <v>0</v>
      </c>
      <c r="V784" s="66">
        <f t="shared" si="168"/>
        <v>2.4561020814849339</v>
      </c>
      <c r="W784" s="6">
        <f t="shared" si="169"/>
        <v>2.47448581702292E-3</v>
      </c>
      <c r="X784" s="17">
        <f>V784/MAX(V$240:V784)-1</f>
        <v>-3.9709915200073276E-2</v>
      </c>
      <c r="Z784" s="66">
        <f t="shared" si="170"/>
        <v>6.1414955900085682</v>
      </c>
      <c r="AA784" s="6">
        <f t="shared" si="171"/>
        <v>2.47448581702292E-3</v>
      </c>
      <c r="AB784" s="17">
        <f>Z784/MAX(Z$240:Z784)-1</f>
        <v>-7.6569483241177849E-2</v>
      </c>
    </row>
    <row r="785" spans="1:29" x14ac:dyDescent="0.25">
      <c r="A785" s="18" t="s">
        <v>249</v>
      </c>
      <c r="B785" s="72">
        <v>40269</v>
      </c>
      <c r="C785" s="23">
        <v>4827.21</v>
      </c>
      <c r="D785" s="23">
        <v>4756.16</v>
      </c>
      <c r="E785" s="23">
        <v>4828.1000000000004</v>
      </c>
      <c r="F785" s="23">
        <v>4755.93</v>
      </c>
      <c r="G785" s="20">
        <f t="shared" si="162"/>
        <v>4641.1054999999997</v>
      </c>
      <c r="H785" s="20">
        <f t="shared" si="174"/>
        <v>4555.0393333333323</v>
      </c>
      <c r="I785" s="112">
        <f t="shared" si="163"/>
        <v>4.0099174647074909E-2</v>
      </c>
      <c r="J785" s="38" t="str">
        <f t="shared" si="175"/>
        <v>N</v>
      </c>
      <c r="K785" s="17" t="str">
        <f>IF(OR(AND(J784="N",OR(I784&lt;R$2308,AND(I784&gt;R$2306, I784&lt;R$2305))), AND(J784="X", OR(I784&lt;R$2314, AND(I784&lt;R$2311,I784&gt;R$2312)))),"no","yes")</f>
        <v>no</v>
      </c>
      <c r="O785" s="146">
        <f t="shared" si="176"/>
        <v>1.4938521832739138E-2</v>
      </c>
      <c r="P785" s="146">
        <f t="shared" si="177"/>
        <v>-1.4938521832739138E-2</v>
      </c>
      <c r="Q785" s="86">
        <f t="shared" si="166"/>
        <v>8.9999999999999993E-3</v>
      </c>
      <c r="R785" s="39">
        <f>(SUM(C766:C784)+Q785*SUM(C766:C784))/(19-Q785)*(1-J$2305)</f>
        <v>4675.2068927386654</v>
      </c>
      <c r="S785" s="39">
        <f>(SUM(C766:C784)+Q785*SUM(C766:C784))/(19-Q785)*(1+J$2305)</f>
        <v>4675.2068927386654</v>
      </c>
      <c r="T785" s="17">
        <f>IF(AND(K785="no",R785&lt;E785, R785&gt;F785,J$2308="yes"),MAX(R785*(1-J$2306),F785)/D785-1,IF(AND(K785="yes",S785&gt;F785, S785&lt;E785,J$2307="yes"),1-MIN(S785*(1+J$2306),E785)/D785,0))</f>
        <v>0</v>
      </c>
      <c r="U785" s="6">
        <f t="shared" si="167"/>
        <v>0</v>
      </c>
      <c r="V785" s="66">
        <f t="shared" si="168"/>
        <v>2.4927926160526326</v>
      </c>
      <c r="W785" s="6">
        <f t="shared" si="169"/>
        <v>1.4938521832739138E-2</v>
      </c>
      <c r="X785" s="17">
        <f>V785/MAX(V$240:V785)-1</f>
        <v>-2.5364600802526671E-2</v>
      </c>
      <c r="Z785" s="66">
        <f t="shared" si="170"/>
        <v>6.2332404559655821</v>
      </c>
      <c r="AA785" s="6">
        <f t="shared" si="171"/>
        <v>1.4938521832739138E-2</v>
      </c>
      <c r="AB785" s="17">
        <f>Z785/MAX(Z$240:Z785)-1</f>
        <v>-6.2774796305558711E-2</v>
      </c>
    </row>
    <row r="786" spans="1:29" x14ac:dyDescent="0.25">
      <c r="A786" s="18" t="s">
        <v>249</v>
      </c>
      <c r="B786" s="72">
        <v>40270</v>
      </c>
      <c r="C786" s="23">
        <v>4843.17</v>
      </c>
      <c r="D786" s="23">
        <v>4827.21</v>
      </c>
      <c r="E786" s="23">
        <v>4851.9399999999996</v>
      </c>
      <c r="F786" s="23">
        <v>4820.0600000000004</v>
      </c>
      <c r="G786" s="20">
        <f t="shared" si="162"/>
        <v>4653.0344999999998</v>
      </c>
      <c r="H786" s="20">
        <f t="shared" si="174"/>
        <v>4561.0046666666649</v>
      </c>
      <c r="I786" s="112">
        <f t="shared" si="163"/>
        <v>4.0862688638994671E-2</v>
      </c>
      <c r="J786" s="38" t="str">
        <f t="shared" si="175"/>
        <v>N</v>
      </c>
      <c r="K786" s="17" t="str">
        <f>IF(OR(AND(J785="N",OR(I785&lt;R$2308,AND(I785&gt;R$2306, I785&lt;R$2305))), AND(J785="X", OR(I785&lt;R$2314, AND(I785&lt;R$2311,I785&gt;R$2312)))),"no","yes")</f>
        <v>no</v>
      </c>
      <c r="O786" s="146">
        <f t="shared" si="176"/>
        <v>3.3062576519355957E-3</v>
      </c>
      <c r="P786" s="146">
        <f t="shared" si="177"/>
        <v>-3.3062576519355957E-3</v>
      </c>
      <c r="Q786" s="86">
        <f t="shared" si="166"/>
        <v>8.9999999999999993E-3</v>
      </c>
      <c r="R786" s="39">
        <f>(SUM(C767:C785)+Q786*SUM(C767:C785))/(19-Q786)*(1-J$2305)</f>
        <v>4687.0347891106321</v>
      </c>
      <c r="S786" s="39">
        <f>(SUM(C767:C785)+Q786*SUM(C767:C785))/(19-Q786)*(1+J$2305)</f>
        <v>4687.0347891106321</v>
      </c>
      <c r="T786" s="17">
        <f>IF(AND(K786="no",R786&lt;E786, R786&gt;F786,J$2308="yes"),MAX(R786*(1-J$2306),F786)/D786-1,IF(AND(K786="yes",S786&gt;F786, S786&lt;E786,J$2307="yes"),1-MIN(S786*(1+J$2306),E786)/D786,0))</f>
        <v>0</v>
      </c>
      <c r="U786" s="6">
        <f t="shared" si="167"/>
        <v>0</v>
      </c>
      <c r="V786" s="66">
        <f t="shared" si="168"/>
        <v>2.501034430714145</v>
      </c>
      <c r="W786" s="6">
        <f t="shared" si="169"/>
        <v>3.3062576519355957E-3</v>
      </c>
      <c r="X786" s="17">
        <f>V786/MAX(V$240:V786)-1</f>
        <v>-2.2142205056082775E-2</v>
      </c>
      <c r="Z786" s="66">
        <f t="shared" si="170"/>
        <v>6.2538491549194726</v>
      </c>
      <c r="AA786" s="6">
        <f t="shared" si="171"/>
        <v>3.3062576519355957E-3</v>
      </c>
      <c r="AB786" s="17">
        <f>Z786/MAX(Z$240:Z786)-1</f>
        <v>-5.967608830425708E-2</v>
      </c>
    </row>
    <row r="787" spans="1:29" x14ac:dyDescent="0.25">
      <c r="A787" s="18" t="s">
        <v>249</v>
      </c>
      <c r="B787" s="72">
        <v>40274</v>
      </c>
      <c r="C787" s="23">
        <v>4852.8999999999996</v>
      </c>
      <c r="D787" s="23">
        <v>4843.17</v>
      </c>
      <c r="E787" s="23">
        <v>4862.17</v>
      </c>
      <c r="F787" s="23">
        <v>4814.25</v>
      </c>
      <c r="G787" s="20">
        <f t="shared" si="162"/>
        <v>4662.9504999999999</v>
      </c>
      <c r="H787" s="20">
        <f t="shared" si="174"/>
        <v>4566.7108333333326</v>
      </c>
      <c r="I787" s="112">
        <f t="shared" si="163"/>
        <v>4.0735903158311437E-2</v>
      </c>
      <c r="J787" s="38" t="str">
        <f t="shared" si="175"/>
        <v>N</v>
      </c>
      <c r="K787" s="17" t="str">
        <f>IF(OR(AND(J786="N",OR(I786&lt;R$2308,AND(I786&gt;R$2306, I786&lt;R$2305))), AND(J786="X", OR(I786&lt;R$2314, AND(I786&lt;R$2311,I786&gt;R$2312)))),"no","yes")</f>
        <v>no</v>
      </c>
      <c r="O787" s="146">
        <f t="shared" si="176"/>
        <v>2.0090147568636585E-3</v>
      </c>
      <c r="P787" s="146">
        <f t="shared" si="177"/>
        <v>-2.0090147568636585E-3</v>
      </c>
      <c r="Q787" s="86">
        <f t="shared" si="166"/>
        <v>8.9999999999999993E-3</v>
      </c>
      <c r="R787" s="39">
        <f>(SUM(C768:C786)+Q787*SUM(C768:C786))/(19-Q787)*(1-J$2305)</f>
        <v>4697.0546569427624</v>
      </c>
      <c r="S787" s="39">
        <f>(SUM(C768:C786)+Q787*SUM(C768:C786))/(19-Q787)*(1+J$2305)</f>
        <v>4697.0546569427624</v>
      </c>
      <c r="T787" s="17">
        <f>IF(AND(K787="no",R787&lt;E787, R787&gt;F787,J$2308="yes"),MAX(R787*(1-J$2306),F787)/D787-1,IF(AND(K787="yes",S787&gt;F787, S787&lt;E787,J$2307="yes"),1-MIN(S787*(1+J$2306),E787)/D787,0))</f>
        <v>0</v>
      </c>
      <c r="U787" s="6">
        <f t="shared" si="167"/>
        <v>0</v>
      </c>
      <c r="V787" s="66">
        <f t="shared" si="168"/>
        <v>2.506059045792874</v>
      </c>
      <c r="W787" s="6">
        <f t="shared" si="169"/>
        <v>2.0090147568636585E-3</v>
      </c>
      <c r="X787" s="17">
        <f>V787/MAX(V$240:V787)-1</f>
        <v>-2.0177674315926208E-2</v>
      </c>
      <c r="Z787" s="66">
        <f t="shared" si="170"/>
        <v>6.2664132301589053</v>
      </c>
      <c r="AA787" s="6">
        <f t="shared" si="171"/>
        <v>2.0090147568636585E-3</v>
      </c>
      <c r="AB787" s="17">
        <f>Z787/MAX(Z$240:Z787)-1</f>
        <v>-5.7786963689428483E-2</v>
      </c>
    </row>
    <row r="788" spans="1:29" x14ac:dyDescent="0.25">
      <c r="A788" s="18" t="s">
        <v>249</v>
      </c>
      <c r="B788" s="72">
        <v>40275</v>
      </c>
      <c r="C788" s="23">
        <v>4863.6400000000003</v>
      </c>
      <c r="D788" s="23">
        <v>4852.8999999999996</v>
      </c>
      <c r="E788" s="23">
        <v>4865.75</v>
      </c>
      <c r="F788" s="23">
        <v>4829.0200000000004</v>
      </c>
      <c r="G788" s="20">
        <f t="shared" si="162"/>
        <v>4673.1260000000002</v>
      </c>
      <c r="H788" s="20">
        <f t="shared" si="174"/>
        <v>4571.8135000000002</v>
      </c>
      <c r="I788" s="112">
        <f t="shared" si="163"/>
        <v>4.0767999835656044E-2</v>
      </c>
      <c r="J788" s="38" t="str">
        <f t="shared" si="175"/>
        <v>N</v>
      </c>
      <c r="K788" s="17" t="str">
        <f>IF(OR(AND(J787="N",OR(I787&lt;R$2308,AND(I787&gt;R$2306, I787&lt;R$2305))), AND(J787="X", OR(I787&lt;R$2314, AND(I787&lt;R$2311,I787&gt;R$2312)))),"no","yes")</f>
        <v>no</v>
      </c>
      <c r="O788" s="146">
        <f t="shared" si="176"/>
        <v>2.2131096869915101E-3</v>
      </c>
      <c r="P788" s="146">
        <f t="shared" si="177"/>
        <v>-2.2131096869915101E-3</v>
      </c>
      <c r="Q788" s="86">
        <f t="shared" si="166"/>
        <v>8.9999999999999993E-3</v>
      </c>
      <c r="R788" s="39">
        <f>(SUM(C769:C787)+Q788*SUM(C769:C787))/(19-Q788)*(1-J$2305)</f>
        <v>4707.2966099731457</v>
      </c>
      <c r="S788" s="39">
        <f>(SUM(C769:C787)+Q788*SUM(C769:C787))/(19-Q788)*(1+J$2305)</f>
        <v>4707.2966099731457</v>
      </c>
      <c r="T788" s="17">
        <f>IF(AND(K788="no",R788&lt;E788, R788&gt;F788,J$2308="yes"),MAX(R788*(1-J$2306),F788)/D788-1,IF(AND(K788="yes",S788&gt;F788, S788&lt;E788,J$2307="yes"),1-MIN(S788*(1+J$2306),E788)/D788,0))</f>
        <v>0</v>
      </c>
      <c r="U788" s="6">
        <f t="shared" si="167"/>
        <v>0</v>
      </c>
      <c r="V788" s="66">
        <f t="shared" si="168"/>
        <v>2.5116052293432909</v>
      </c>
      <c r="W788" s="6">
        <f t="shared" si="169"/>
        <v>2.2131096869915101E-3</v>
      </c>
      <c r="X788" s="17">
        <f>V788/MAX(V$240:V788)-1</f>
        <v>-1.8009220035424267E-2</v>
      </c>
      <c r="Y788" s="14"/>
      <c r="Z788" s="66">
        <f t="shared" si="170"/>
        <v>6.2802814899812613</v>
      </c>
      <c r="AA788" s="6">
        <f t="shared" si="171"/>
        <v>2.2131096869915101E-3</v>
      </c>
      <c r="AB788" s="17">
        <f>Z788/MAX(Z$240:Z788)-1</f>
        <v>-5.5701742891559936E-2</v>
      </c>
      <c r="AC788" s="14"/>
    </row>
    <row r="789" spans="1:29" x14ac:dyDescent="0.25">
      <c r="A789" s="18" t="s">
        <v>249</v>
      </c>
      <c r="B789" s="72">
        <v>40276</v>
      </c>
      <c r="C789" s="23">
        <v>4864.92</v>
      </c>
      <c r="D789" s="23">
        <v>4863.6400000000003</v>
      </c>
      <c r="E789" s="23">
        <v>4881.91</v>
      </c>
      <c r="F789" s="23">
        <v>4845.6099999999997</v>
      </c>
      <c r="G789" s="20">
        <f t="shared" si="162"/>
        <v>4686.4224999999988</v>
      </c>
      <c r="H789" s="20">
        <f t="shared" si="174"/>
        <v>4577.057499999999</v>
      </c>
      <c r="I789" s="112">
        <f t="shared" si="163"/>
        <v>3.8088221879269524E-2</v>
      </c>
      <c r="J789" s="38" t="str">
        <f t="shared" si="175"/>
        <v>N</v>
      </c>
      <c r="K789" s="17" t="str">
        <f>IF(OR(AND(J788="N",OR(I788&lt;R$2308,AND(I788&gt;R$2306, I788&lt;R$2305))), AND(J788="X", OR(I788&lt;R$2314, AND(I788&lt;R$2311,I788&gt;R$2312)))),"no","yes")</f>
        <v>no</v>
      </c>
      <c r="O789" s="146">
        <f t="shared" si="176"/>
        <v>2.6317737332526292E-4</v>
      </c>
      <c r="P789" s="146">
        <f t="shared" si="177"/>
        <v>-2.6317737332526292E-4</v>
      </c>
      <c r="Q789" s="86">
        <f t="shared" si="166"/>
        <v>8.9999999999999993E-3</v>
      </c>
      <c r="R789" s="39">
        <f>(SUM(C770:C788)+Q789*SUM(C770:C788))/(19-Q789)*(1-J$2305)</f>
        <v>4721.3575783265751</v>
      </c>
      <c r="S789" s="39">
        <f>(SUM(C770:C788)+Q789*SUM(C770:C788))/(19-Q789)*(1+J$2305)</f>
        <v>4721.3575783265751</v>
      </c>
      <c r="T789" s="17">
        <f>IF(AND(K789="no",R789&lt;E789, R789&gt;F789,J$2308="yes"),MAX(R789*(1-J$2306),F789)/D789-1,IF(AND(K789="yes",S789&gt;F789, S789&lt;E789,J$2307="yes"),1-MIN(S789*(1+J$2306),E789)/D789,0))</f>
        <v>0</v>
      </c>
      <c r="U789" s="6">
        <f t="shared" si="167"/>
        <v>0</v>
      </c>
      <c r="V789" s="66">
        <f t="shared" si="168"/>
        <v>2.5122662270103793</v>
      </c>
      <c r="W789" s="6">
        <f t="shared" si="169"/>
        <v>2.6317737332526292E-4</v>
      </c>
      <c r="X789" s="17">
        <f>V789/MAX(V$240:V789)-1</f>
        <v>-1.7750782281323541E-2</v>
      </c>
      <c r="Z789" s="66">
        <f t="shared" si="170"/>
        <v>6.2819343179675382</v>
      </c>
      <c r="AA789" s="6">
        <f t="shared" si="171"/>
        <v>2.6317737332526292E-4</v>
      </c>
      <c r="AB789" s="17">
        <f>Z789/MAX(Z$240:Z789)-1</f>
        <v>-5.545322495661853E-2</v>
      </c>
    </row>
    <row r="790" spans="1:29" x14ac:dyDescent="0.25">
      <c r="A790" s="18" t="s">
        <v>249</v>
      </c>
      <c r="B790" s="72">
        <v>40277</v>
      </c>
      <c r="C790" s="23">
        <v>4939.18</v>
      </c>
      <c r="D790" s="23">
        <v>4864.92</v>
      </c>
      <c r="E790" s="23">
        <v>4939.41</v>
      </c>
      <c r="F790" s="23">
        <v>4866.24</v>
      </c>
      <c r="G790" s="20">
        <f t="shared" si="162"/>
        <v>4705.2379999999994</v>
      </c>
      <c r="H790" s="20">
        <f t="shared" si="174"/>
        <v>4585.0579999999991</v>
      </c>
      <c r="I790" s="112">
        <f t="shared" si="163"/>
        <v>4.9719482840188123E-2</v>
      </c>
      <c r="J790" s="38" t="str">
        <f t="shared" si="175"/>
        <v>N</v>
      </c>
      <c r="K790" s="17" t="str">
        <f>IF(OR(AND(J789="N",OR(I789&lt;R$2308,AND(I789&gt;R$2306, I789&lt;R$2305))), AND(J789="X", OR(I789&lt;R$2314, AND(I789&lt;R$2311,I789&gt;R$2312)))),"no","yes")</f>
        <v>no</v>
      </c>
      <c r="O790" s="146">
        <f t="shared" si="176"/>
        <v>1.5264382559220024E-2</v>
      </c>
      <c r="P790" s="146">
        <f t="shared" si="177"/>
        <v>-1.5264382559220024E-2</v>
      </c>
      <c r="Q790" s="86">
        <f t="shared" si="166"/>
        <v>8.9999999999999993E-3</v>
      </c>
      <c r="R790" s="39">
        <f>(SUM(C771:C789)+Q790*SUM(C771:C789))/(19-Q790)*(1-J$2305)</f>
        <v>4737.4056247696271</v>
      </c>
      <c r="S790" s="39">
        <f>(SUM(C771:C789)+Q790*SUM(C771:C789))/(19-Q790)*(1+J$2305)</f>
        <v>4737.4056247696271</v>
      </c>
      <c r="T790" s="17">
        <f>IF(AND(K790="no",R790&lt;E790, R790&gt;F790,J$2308="yes"),MAX(R790*(1-J$2306),F790)/D790-1,IF(AND(K790="yes",S790&gt;F790, S790&lt;E790,J$2307="yes"),1-MIN(S790*(1+J$2306),E790)/D790,0))</f>
        <v>0</v>
      </c>
      <c r="U790" s="6">
        <f t="shared" si="167"/>
        <v>0</v>
      </c>
      <c r="V790" s="66">
        <f t="shared" si="168"/>
        <v>2.5506144197900742</v>
      </c>
      <c r="W790" s="6">
        <f t="shared" si="169"/>
        <v>1.5264382559220024E-2</v>
      </c>
      <c r="X790" s="17">
        <f>V790/MAX(V$240:V790)-1</f>
        <v>-2.7573544535710592E-3</v>
      </c>
      <c r="Z790" s="66">
        <f t="shared" si="170"/>
        <v>6.377824166608888</v>
      </c>
      <c r="AA790" s="6">
        <f t="shared" si="171"/>
        <v>1.5264382559220024E-2</v>
      </c>
      <c r="AB790" s="17">
        <f>Z790/MAX(Z$240:Z790)-1</f>
        <v>-4.1035301637278754E-2</v>
      </c>
    </row>
    <row r="791" spans="1:29" x14ac:dyDescent="0.25">
      <c r="A791" s="18" t="s">
        <v>249</v>
      </c>
      <c r="B791" s="72">
        <v>40280</v>
      </c>
      <c r="C791" s="23">
        <v>4976.38</v>
      </c>
      <c r="D791" s="23">
        <v>4939.18</v>
      </c>
      <c r="E791" s="23">
        <v>4976.83</v>
      </c>
      <c r="F791" s="23">
        <v>4932.63</v>
      </c>
      <c r="G791" s="20">
        <f t="shared" si="162"/>
        <v>4729.4139999999998</v>
      </c>
      <c r="H791" s="20">
        <f t="shared" si="174"/>
        <v>4592.7568333333329</v>
      </c>
      <c r="I791" s="112">
        <f t="shared" si="163"/>
        <v>5.2219154423782888E-2</v>
      </c>
      <c r="J791" s="38" t="str">
        <f t="shared" si="175"/>
        <v>N</v>
      </c>
      <c r="K791" s="17" t="str">
        <f>IF(OR(AND(J790="N",OR(I790&lt;R$2308,AND(I790&gt;R$2306, I790&lt;R$2305))), AND(J790="X", OR(I790&lt;R$2314, AND(I790&lt;R$2311,I790&gt;R$2312)))),"no","yes")</f>
        <v>no</v>
      </c>
      <c r="O791" s="146">
        <f t="shared" si="176"/>
        <v>7.531614559501687E-3</v>
      </c>
      <c r="P791" s="146">
        <f t="shared" si="177"/>
        <v>-7.531614559501687E-3</v>
      </c>
      <c r="Q791" s="86">
        <f t="shared" si="166"/>
        <v>8.9999999999999993E-3</v>
      </c>
      <c r="R791" s="39">
        <f>(SUM(C772:C790)+Q791*SUM(C772:C790))/(19-Q791)*(1-J$2305)</f>
        <v>4761.1187983781792</v>
      </c>
      <c r="S791" s="39">
        <f>(SUM(C772:C790)+Q791*SUM(C772:C790))/(19-Q791)*(1+J$2305)</f>
        <v>4761.1187983781792</v>
      </c>
      <c r="T791" s="17">
        <f>IF(AND(K791="no",R791&lt;E791, R791&gt;F791,J$2308="yes"),MAX(R791*(1-J$2306),F791)/D791-1,IF(AND(K791="yes",S791&gt;F791, S791&lt;E791,J$2307="yes"),1-MIN(S791*(1+J$2306),E791)/D791,0))</f>
        <v>0</v>
      </c>
      <c r="U791" s="6">
        <f t="shared" si="167"/>
        <v>0</v>
      </c>
      <c r="V791" s="66">
        <f t="shared" si="168"/>
        <v>2.5698246644898401</v>
      </c>
      <c r="W791" s="6">
        <f t="shared" si="169"/>
        <v>7.531614559501687E-3</v>
      </c>
      <c r="X791" s="17">
        <f>V791/MAX(V$240:V791)-1</f>
        <v>0</v>
      </c>
      <c r="Z791" s="66">
        <f t="shared" si="170"/>
        <v>6.425859479960061</v>
      </c>
      <c r="AA791" s="6">
        <f t="shared" si="171"/>
        <v>7.531614559501687E-3</v>
      </c>
      <c r="AB791" s="17">
        <f>Z791/MAX(Z$240:Z791)-1</f>
        <v>-3.3812749153041999E-2</v>
      </c>
    </row>
    <row r="792" spans="1:29" x14ac:dyDescent="0.25">
      <c r="A792" s="18" t="s">
        <v>249</v>
      </c>
      <c r="B792" s="72">
        <v>40281</v>
      </c>
      <c r="C792" s="23">
        <v>4919.87</v>
      </c>
      <c r="D792" s="23">
        <v>4976.38</v>
      </c>
      <c r="E792" s="23">
        <v>4993.37</v>
      </c>
      <c r="F792" s="23">
        <v>4793.28</v>
      </c>
      <c r="G792" s="20">
        <f t="shared" si="162"/>
        <v>4752.6694999999991</v>
      </c>
      <c r="H792" s="20">
        <f t="shared" si="174"/>
        <v>4599.038833333334</v>
      </c>
      <c r="I792" s="112">
        <f t="shared" si="163"/>
        <v>3.5180333915497464E-2</v>
      </c>
      <c r="J792" s="38" t="str">
        <f t="shared" si="175"/>
        <v>N</v>
      </c>
      <c r="K792" s="17" t="str">
        <f>IF(OR(AND(J791="N",OR(I791&lt;R$2308,AND(I791&gt;R$2306, I791&lt;R$2305))), AND(J791="X", OR(I791&lt;R$2314, AND(I791&lt;R$2311,I791&gt;R$2312)))),"no","yes")</f>
        <v>no</v>
      </c>
      <c r="O792" s="146">
        <f t="shared" si="176"/>
        <v>-1.1355644062551518E-2</v>
      </c>
      <c r="P792" s="146">
        <f t="shared" si="177"/>
        <v>1.1355644062551518E-2</v>
      </c>
      <c r="Q792" s="86">
        <f t="shared" si="166"/>
        <v>8.9999999999999993E-3</v>
      </c>
      <c r="R792" s="39">
        <f>(SUM(C773:C791)+Q792*SUM(C773:C791))/(19-Q792)*(1-J$2305)</f>
        <v>4788.8326933810749</v>
      </c>
      <c r="S792" s="39">
        <f>(SUM(C773:C791)+Q792*SUM(C773:C791))/(19-Q792)*(1+J$2305)</f>
        <v>4788.8326933810749</v>
      </c>
      <c r="T792" s="17">
        <f>IF(AND(K792="no",R792&lt;E792, R792&gt;F792,J$2308="yes"),MAX(R792*(1-J$2306),F792)/D792-1,IF(AND(K792="yes",S792&gt;F792, S792&lt;E792,J$2307="yes"),1-MIN(S792*(1+J$2306),E792)/D792,0))</f>
        <v>0</v>
      </c>
      <c r="U792" s="6">
        <f t="shared" si="167"/>
        <v>0</v>
      </c>
      <c r="V792" s="66">
        <f t="shared" si="168"/>
        <v>2.5406426502967276</v>
      </c>
      <c r="W792" s="6">
        <f t="shared" si="169"/>
        <v>-1.1355644062551518E-2</v>
      </c>
      <c r="X792" s="17">
        <f>V792/MAX(V$240:V792)-1</f>
        <v>-1.1355644062551518E-2</v>
      </c>
      <c r="Z792" s="66">
        <f t="shared" si="170"/>
        <v>6.3528897069096626</v>
      </c>
      <c r="AA792" s="6">
        <f t="shared" si="171"/>
        <v>-1.1355644062551407E-2</v>
      </c>
      <c r="AB792" s="17">
        <f>Z792/MAX(Z$240:Z792)-1</f>
        <v>-4.478442767143509E-2</v>
      </c>
    </row>
    <row r="793" spans="1:29" x14ac:dyDescent="0.25">
      <c r="A793" s="18" t="s">
        <v>249</v>
      </c>
      <c r="B793" s="72">
        <v>40282</v>
      </c>
      <c r="C793" s="23">
        <v>4977.51</v>
      </c>
      <c r="D793" s="23">
        <v>4919.87</v>
      </c>
      <c r="E793" s="23">
        <v>4978.2700000000004</v>
      </c>
      <c r="F793" s="23">
        <v>4896.57</v>
      </c>
      <c r="G793" s="20">
        <f t="shared" si="162"/>
        <v>4776.9719999999998</v>
      </c>
      <c r="H793" s="20">
        <f t="shared" si="174"/>
        <v>4604.6701666666659</v>
      </c>
      <c r="I793" s="112">
        <f t="shared" si="163"/>
        <v>4.1980149768514607E-2</v>
      </c>
      <c r="J793" s="38" t="str">
        <f t="shared" si="175"/>
        <v>N</v>
      </c>
      <c r="K793" s="17" t="str">
        <f>IF(OR(AND(J792="N",OR(I792&lt;R$2308,AND(I792&gt;R$2306, I792&lt;R$2305))), AND(J792="X", OR(I792&lt;R$2314, AND(I792&lt;R$2311,I792&gt;R$2312)))),"no","yes")</f>
        <v>no</v>
      </c>
      <c r="O793" s="146">
        <f t="shared" si="176"/>
        <v>1.1715756717149084E-2</v>
      </c>
      <c r="P793" s="146">
        <f t="shared" si="177"/>
        <v>-1.1715756717149084E-2</v>
      </c>
      <c r="Q793" s="86">
        <f t="shared" si="166"/>
        <v>8.9999999999999993E-3</v>
      </c>
      <c r="R793" s="39">
        <f>(SUM(C774:C792)+Q793*SUM(C774:C792))/(19-Q793)*(1-J$2305)</f>
        <v>4811.594300984676</v>
      </c>
      <c r="S793" s="39">
        <f>(SUM(C774:C792)+Q793*SUM(C774:C792))/(19-Q793)*(1+J$2305)</f>
        <v>4811.594300984676</v>
      </c>
      <c r="T793" s="17">
        <f>IF(AND(K793="no",R793&lt;E793, R793&gt;F793,J$2308="yes"),MAX(R793*(1-J$2306),F793)/D793-1,IF(AND(K793="yes",S793&gt;F793, S793&lt;E793,J$2307="yes"),1-MIN(S793*(1+J$2306),E793)/D793,0))</f>
        <v>0</v>
      </c>
      <c r="U793" s="6">
        <f t="shared" si="167"/>
        <v>0</v>
      </c>
      <c r="V793" s="66">
        <f t="shared" si="168"/>
        <v>2.5704082014928171</v>
      </c>
      <c r="W793" s="6">
        <f t="shared" si="169"/>
        <v>1.1715756717149084E-2</v>
      </c>
      <c r="X793" s="17">
        <f>V793/MAX(V$240:V793)-1</f>
        <v>0</v>
      </c>
      <c r="Z793" s="66">
        <f t="shared" si="170"/>
        <v>6.4273186171666969</v>
      </c>
      <c r="AA793" s="6">
        <f t="shared" si="171"/>
        <v>1.1715756717149084E-2</v>
      </c>
      <c r="AB793" s="17">
        <f>Z793/MAX(Z$240:Z793)-1</f>
        <v>-3.359335441360134E-2</v>
      </c>
    </row>
    <row r="794" spans="1:29" x14ac:dyDescent="0.25">
      <c r="A794" s="18" t="s">
        <v>249</v>
      </c>
      <c r="B794" s="72">
        <v>40283</v>
      </c>
      <c r="C794" s="23">
        <v>4914.75</v>
      </c>
      <c r="D794" s="23">
        <v>4977.51</v>
      </c>
      <c r="E794" s="23">
        <v>4984.3599999999997</v>
      </c>
      <c r="F794" s="23">
        <v>4879.91</v>
      </c>
      <c r="G794" s="20">
        <f t="shared" si="162"/>
        <v>4791.9070000000002</v>
      </c>
      <c r="H794" s="20">
        <f t="shared" si="174"/>
        <v>4610.0656666666664</v>
      </c>
      <c r="I794" s="112">
        <f t="shared" si="163"/>
        <v>2.5635514211774124E-2</v>
      </c>
      <c r="J794" s="38" t="str">
        <f t="shared" si="175"/>
        <v>N</v>
      </c>
      <c r="K794" s="17" t="str">
        <f>IF(OR(AND(J793="N",OR(I793&lt;R$2308,AND(I793&gt;R$2306, I793&lt;R$2305))), AND(J793="X", OR(I793&lt;R$2314, AND(I793&lt;R$2311,I793&gt;R$2312)))),"no","yes")</f>
        <v>no</v>
      </c>
      <c r="O794" s="146">
        <f t="shared" si="176"/>
        <v>-1.2608713995552079E-2</v>
      </c>
      <c r="P794" s="146">
        <f t="shared" si="177"/>
        <v>1.2608713995552079E-2</v>
      </c>
      <c r="Q794" s="86">
        <f t="shared" si="166"/>
        <v>8.9999999999999993E-3</v>
      </c>
      <c r="R794" s="39">
        <f>(SUM(C775:C793)+Q794*SUM(C775:C793))/(19-Q794)*(1-J$2305)</f>
        <v>4830.7988262861354</v>
      </c>
      <c r="S794" s="39">
        <f>(SUM(C775:C793)+Q794*SUM(C775:C793))/(19-Q794)*(1+J$2305)</f>
        <v>4830.7988262861354</v>
      </c>
      <c r="T794" s="17">
        <f>IF(AND(K794="no",R794&lt;E794, R794&gt;F794,J$2308="yes"),MAX(R794*(1-J$2306),F794)/D794-1,IF(AND(K794="yes",S794&gt;F794, S794&lt;E794,J$2307="yes"),1-MIN(S794*(1+J$2306),E794)/D794,0))</f>
        <v>0</v>
      </c>
      <c r="U794" s="6">
        <f t="shared" si="167"/>
        <v>0</v>
      </c>
      <c r="V794" s="66">
        <f t="shared" si="168"/>
        <v>2.5379986596283728</v>
      </c>
      <c r="W794" s="6">
        <f t="shared" si="169"/>
        <v>-1.2608713995552079E-2</v>
      </c>
      <c r="X794" s="17">
        <f>V794/MAX(V$240:V794)-1</f>
        <v>-1.2608713995552079E-2</v>
      </c>
      <c r="Z794" s="66">
        <f t="shared" si="170"/>
        <v>6.3462783949645551</v>
      </c>
      <c r="AA794" s="6">
        <f t="shared" si="171"/>
        <v>-1.2608713995551968E-2</v>
      </c>
      <c r="AB794" s="17">
        <f>Z794/MAX(Z$240:Z794)-1</f>
        <v>-4.5778499411201046E-2</v>
      </c>
    </row>
    <row r="795" spans="1:29" x14ac:dyDescent="0.25">
      <c r="A795" s="18" t="s">
        <v>249</v>
      </c>
      <c r="B795" s="72">
        <v>40284</v>
      </c>
      <c r="C795" s="23">
        <v>4898.67</v>
      </c>
      <c r="D795" s="23">
        <v>4914.75</v>
      </c>
      <c r="E795" s="23">
        <v>4936.88</v>
      </c>
      <c r="F795" s="23">
        <v>4852.41</v>
      </c>
      <c r="G795" s="20">
        <f t="shared" si="162"/>
        <v>4805.2929999999997</v>
      </c>
      <c r="H795" s="20">
        <f t="shared" si="174"/>
        <v>4613.1418333333322</v>
      </c>
      <c r="I795" s="112">
        <f t="shared" si="163"/>
        <v>1.9432113712941179E-2</v>
      </c>
      <c r="J795" s="38" t="str">
        <f t="shared" si="175"/>
        <v>N</v>
      </c>
      <c r="K795" s="17" t="str">
        <f>IF(OR(AND(J794="N",OR(I794&lt;R$2308,AND(I794&gt;R$2306, I794&lt;R$2305))), AND(J794="X", OR(I794&lt;R$2314, AND(I794&lt;R$2311,I794&gt;R$2312)))),"no","yes")</f>
        <v>no</v>
      </c>
      <c r="O795" s="146">
        <f t="shared" si="176"/>
        <v>-3.2717839157637707E-3</v>
      </c>
      <c r="P795" s="146">
        <f t="shared" si="177"/>
        <v>3.2717839157637707E-3</v>
      </c>
      <c r="Q795" s="86">
        <f t="shared" si="166"/>
        <v>8.9999999999999993E-3</v>
      </c>
      <c r="R795" s="39">
        <f>(SUM(C776:C794)+Q795*SUM(C776:C794))/(19-Q795)*(1-J$2305)</f>
        <v>4845.8772423779674</v>
      </c>
      <c r="S795" s="39">
        <f>(SUM(C776:C794)+Q795*SUM(C776:C794))/(19-Q795)*(1+J$2305)</f>
        <v>4845.8772423779674</v>
      </c>
      <c r="T795" s="17">
        <f>IF(AND(K795="no",R795&lt;E795, R795&gt;F795,J$2308="yes"),MAX(R795*(1-J$2306),F795)/D795-1,IF(AND(K795="yes",S795&gt;F795, S795&lt;E795,J$2307="yes"),1-MIN(S795*(1+J$2306),E795)/D795,0))</f>
        <v>0</v>
      </c>
      <c r="U795" s="6">
        <f t="shared" si="167"/>
        <v>0</v>
      </c>
      <c r="V795" s="66">
        <f t="shared" si="168"/>
        <v>2.5296948764355704</v>
      </c>
      <c r="W795" s="6">
        <f t="shared" si="169"/>
        <v>-3.2717839157638817E-3</v>
      </c>
      <c r="X795" s="17">
        <f>V795/MAX(V$240:V795)-1</f>
        <v>-1.583924492366684E-2</v>
      </c>
      <c r="Z795" s="66">
        <f t="shared" si="170"/>
        <v>6.3255147433869512</v>
      </c>
      <c r="AA795" s="6">
        <f t="shared" si="171"/>
        <v>-3.2717839157637707E-3</v>
      </c>
      <c r="AB795" s="17">
        <f>Z795/MAX(Z$240:Z795)-1</f>
        <v>-4.8900505968903385E-2</v>
      </c>
    </row>
    <row r="796" spans="1:29" x14ac:dyDescent="0.25">
      <c r="A796" s="18" t="s">
        <v>249</v>
      </c>
      <c r="B796" s="72">
        <v>40287</v>
      </c>
      <c r="C796" s="23">
        <v>4688.84</v>
      </c>
      <c r="D796" s="23">
        <v>4898.67</v>
      </c>
      <c r="E796" s="23">
        <v>4880.54</v>
      </c>
      <c r="F796" s="23">
        <v>4688.12</v>
      </c>
      <c r="G796" s="20">
        <f t="shared" si="162"/>
        <v>4806.5399999999991</v>
      </c>
      <c r="H796" s="20">
        <f t="shared" si="174"/>
        <v>4612.1616666666669</v>
      </c>
      <c r="I796" s="112">
        <f t="shared" si="163"/>
        <v>-2.4487469156607267E-2</v>
      </c>
      <c r="J796" s="38" t="str">
        <f t="shared" si="175"/>
        <v>N</v>
      </c>
      <c r="K796" s="17" t="str">
        <f>IF(OR(AND(J795="N",OR(I795&lt;R$2308,AND(I795&gt;R$2306, I795&lt;R$2305))), AND(J795="X", OR(I795&lt;R$2314, AND(I795&lt;R$2311,I795&gt;R$2312)))),"no","yes")</f>
        <v>no</v>
      </c>
      <c r="O796" s="146">
        <f t="shared" si="176"/>
        <v>-4.283407537147832E-2</v>
      </c>
      <c r="P796" s="146">
        <f t="shared" si="177"/>
        <v>4.283407537147832E-2</v>
      </c>
      <c r="Q796" s="86">
        <f t="shared" si="166"/>
        <v>8.9999999999999993E-3</v>
      </c>
      <c r="R796" s="39">
        <f>(SUM(C777:C795)+Q796*SUM(C777:C795))/(19-Q796)*(1-J$2305)</f>
        <v>4858.3506734769098</v>
      </c>
      <c r="S796" s="39">
        <f>(SUM(C777:C795)+Q796*SUM(C777:C795))/(19-Q796)*(1+J$2305)</f>
        <v>4858.3506734769098</v>
      </c>
      <c r="T796" s="17">
        <f>IF(AND(K796="no",R796&lt;E796, R796&gt;F796,J$2308="yes"),MAX(R796*(1-J$2306),F796)/D796-1,IF(AND(K796="yes",S796&gt;F796, S796&lt;E796,J$2307="yes"),1-MIN(S796*(1+J$2306),E796)/D796,0))</f>
        <v>-8.2306680227675066E-3</v>
      </c>
      <c r="U796" s="6">
        <f t="shared" si="167"/>
        <v>3.4603407348710813E-2</v>
      </c>
      <c r="V796" s="66">
        <f t="shared" si="168"/>
        <v>2.5088737977087332</v>
      </c>
      <c r="W796" s="6">
        <f t="shared" si="169"/>
        <v>-8.2306680227676177E-3</v>
      </c>
      <c r="X796" s="17">
        <f>V796/MAX(V$240:V796)-1</f>
        <v>-2.3939545379736415E-2</v>
      </c>
      <c r="Z796" s="66">
        <f t="shared" si="170"/>
        <v>6.2734515314610118</v>
      </c>
      <c r="AA796" s="6">
        <f t="shared" si="171"/>
        <v>-8.2306680227675066E-3</v>
      </c>
      <c r="AB796" s="17">
        <f>Z796/MAX(Z$240:Z796)-1</f>
        <v>-5.6728690160895545E-2</v>
      </c>
    </row>
    <row r="797" spans="1:29" x14ac:dyDescent="0.25">
      <c r="A797" s="18" t="s">
        <v>249</v>
      </c>
      <c r="B797" s="72">
        <v>40288</v>
      </c>
      <c r="C797" s="23">
        <v>4749.93</v>
      </c>
      <c r="D797" s="23">
        <v>4688.84</v>
      </c>
      <c r="E797" s="23">
        <v>4750.49</v>
      </c>
      <c r="F797" s="23">
        <v>4607.2</v>
      </c>
      <c r="G797" s="20">
        <f t="shared" si="162"/>
        <v>4809.5264999999981</v>
      </c>
      <c r="H797" s="20">
        <f t="shared" si="174"/>
        <v>4610.8428333333331</v>
      </c>
      <c r="I797" s="112">
        <f t="shared" si="163"/>
        <v>-1.2391344553356332E-2</v>
      </c>
      <c r="J797" s="38" t="str">
        <f t="shared" si="175"/>
        <v>N</v>
      </c>
      <c r="K797" s="17" t="str">
        <f>IF(OR(AND(J796="N",OR(I796&lt;R$2308,AND(I796&gt;R$2306, I796&lt;R$2305))), AND(J796="X", OR(I796&lt;R$2314, AND(I796&lt;R$2311,I796&gt;R$2312)))),"no","yes")</f>
        <v>yes</v>
      </c>
      <c r="O797" s="146">
        <f t="shared" si="176"/>
        <v>1.302880883118207E-2</v>
      </c>
      <c r="P797" s="146">
        <f t="shared" si="177"/>
        <v>-1.302880883118207E-2</v>
      </c>
      <c r="Q797" s="86">
        <f t="shared" si="166"/>
        <v>8.9999999999999993E-3</v>
      </c>
      <c r="R797" s="39">
        <f>(SUM(C778:C796)+Q797*SUM(C778:C796))/(19-Q797)*(1-J$2305)</f>
        <v>4858.2784160918318</v>
      </c>
      <c r="S797" s="39">
        <f>(SUM(C778:C796)+Q797*SUM(C778:C796))/(19-Q797)*(1+J$2305)</f>
        <v>4858.2784160918318</v>
      </c>
      <c r="T797" s="17">
        <f>IF(AND(K797="no",R797&lt;E797, R797&gt;F797,J$2308="yes"),MAX(R797*(1-J$2306),F797)/D797-1,IF(AND(K797="yes",S797&gt;F797, S797&lt;E797,J$2307="yes"),1-MIN(S797*(1+J$2306),E797)/D797,0))</f>
        <v>0</v>
      </c>
      <c r="U797" s="6">
        <f t="shared" si="167"/>
        <v>0</v>
      </c>
      <c r="V797" s="66">
        <f t="shared" si="168"/>
        <v>2.5088737977087332</v>
      </c>
      <c r="W797" s="6">
        <f t="shared" si="169"/>
        <v>0</v>
      </c>
      <c r="X797" s="17">
        <f>V797/MAX(V$240:V797)-1</f>
        <v>-2.3939545379736415E-2</v>
      </c>
      <c r="Z797" s="66">
        <f t="shared" si="170"/>
        <v>6.1917159307459197</v>
      </c>
      <c r="AA797" s="6">
        <f t="shared" si="171"/>
        <v>-1.302880883118207E-2</v>
      </c>
      <c r="AB797" s="17">
        <f>Z797/MAX(Z$240:Z797)-1</f>
        <v>-6.9018391732727946E-2</v>
      </c>
    </row>
    <row r="798" spans="1:29" x14ac:dyDescent="0.25">
      <c r="A798" s="18" t="s">
        <v>249</v>
      </c>
      <c r="B798" s="72">
        <v>40289</v>
      </c>
      <c r="C798" s="23">
        <v>4893.9799999999996</v>
      </c>
      <c r="D798" s="23">
        <v>4749.93</v>
      </c>
      <c r="E798" s="23">
        <v>4896.66</v>
      </c>
      <c r="F798" s="23">
        <v>4747.3900000000003</v>
      </c>
      <c r="G798" s="20">
        <f t="shared" si="162"/>
        <v>4821.2939999999999</v>
      </c>
      <c r="H798" s="20">
        <f t="shared" si="174"/>
        <v>4611.9088333333339</v>
      </c>
      <c r="I798" s="112">
        <f t="shared" si="163"/>
        <v>1.5076035603719617E-2</v>
      </c>
      <c r="J798" s="38" t="str">
        <f t="shared" si="175"/>
        <v>N</v>
      </c>
      <c r="K798" s="17" t="str">
        <f>IF(OR(AND(J797="N",OR(I797&lt;R$2308,AND(I797&gt;R$2306, I797&lt;R$2305))), AND(J797="X", OR(I797&lt;R$2314, AND(I797&lt;R$2311,I797&gt;R$2312)))),"no","yes")</f>
        <v>yes</v>
      </c>
      <c r="O798" s="146">
        <f t="shared" si="176"/>
        <v>3.0326762710187083E-2</v>
      </c>
      <c r="P798" s="146">
        <f t="shared" si="177"/>
        <v>-3.0326762710187083E-2</v>
      </c>
      <c r="Q798" s="86">
        <f t="shared" si="166"/>
        <v>8.9999999999999993E-3</v>
      </c>
      <c r="R798" s="39">
        <f>(SUM(C779:C797)+Q798*SUM(C779:C797))/(19-Q798)*(1-J$2305)</f>
        <v>4863.1292243694379</v>
      </c>
      <c r="S798" s="39">
        <f>(SUM(C779:C797)+Q798*SUM(C779:C797))/(19-Q798)*(1+J$2305)</f>
        <v>4863.1292243694379</v>
      </c>
      <c r="T798" s="17">
        <f>IF(AND(K798="no",R798&lt;E798, R798&gt;F798,J$2308="yes"),MAX(R798*(1-J$2306),F798)/D798-1,IF(AND(K798="yes",S798&gt;F798, S798&lt;E798,J$2307="yes"),1-MIN(S798*(1+J$2306),E798)/D798,0))</f>
        <v>-2.3831766861708958E-2</v>
      </c>
      <c r="U798" s="6">
        <f t="shared" si="167"/>
        <v>6.4949958484781245E-3</v>
      </c>
      <c r="V798" s="66">
        <f t="shared" si="168"/>
        <v>2.5088737977087332</v>
      </c>
      <c r="W798" s="6">
        <f t="shared" si="169"/>
        <v>0</v>
      </c>
      <c r="X798" s="17">
        <f>V798/MAX(V$240:V798)-1</f>
        <v>-2.3939545379736415E-2</v>
      </c>
      <c r="Z798" s="66">
        <f t="shared" si="170"/>
        <v>6.0441564002104533</v>
      </c>
      <c r="AA798" s="6">
        <f t="shared" si="171"/>
        <v>-2.3831766861709069E-2</v>
      </c>
      <c r="AB798" s="17">
        <f>Z798/MAX(Z$240:Z798)-1</f>
        <v>-9.1205328373492489E-2</v>
      </c>
    </row>
    <row r="799" spans="1:29" x14ac:dyDescent="0.25">
      <c r="A799" s="18" t="s">
        <v>249</v>
      </c>
      <c r="B799" s="72">
        <v>40290</v>
      </c>
      <c r="C799" s="23">
        <v>4902.3999999999996</v>
      </c>
      <c r="D799" s="23">
        <v>4893.9799999999996</v>
      </c>
      <c r="E799" s="23">
        <v>4950.49</v>
      </c>
      <c r="F799" s="23">
        <v>4849.5600000000004</v>
      </c>
      <c r="G799" s="20">
        <f t="shared" ref="G799:G862" si="180">AVERAGE(C780:C799)</f>
        <v>4832.2609999999995</v>
      </c>
      <c r="H799" s="20">
        <f t="shared" si="174"/>
        <v>4616.0976666666675</v>
      </c>
      <c r="I799" s="112">
        <f t="shared" ref="I799:I862" si="181">$C799/$G799-1</f>
        <v>1.4514737511074127E-2</v>
      </c>
      <c r="J799" s="38" t="str">
        <f t="shared" si="175"/>
        <v>N</v>
      </c>
      <c r="K799" s="17" t="str">
        <f>IF(OR(AND(J798="N",OR(I798&lt;R$2308,AND(I798&gt;R$2306, I798&lt;R$2305))), AND(J798="X", OR(I798&lt;R$2314, AND(I798&lt;R$2311,I798&gt;R$2312)))),"no","yes")</f>
        <v>no</v>
      </c>
      <c r="O799" s="146">
        <f t="shared" si="176"/>
        <v>1.7204810808379989E-3</v>
      </c>
      <c r="P799" s="146">
        <f t="shared" si="177"/>
        <v>-1.7204810808379989E-3</v>
      </c>
      <c r="Q799" s="86">
        <f t="shared" si="166"/>
        <v>8.9999999999999993E-3</v>
      </c>
      <c r="R799" s="39">
        <f>(SUM(C780:C798)+Q799*SUM(C780:C798))/(19-Q799)*(1-J$2305)</f>
        <v>4874.3354947080188</v>
      </c>
      <c r="S799" s="39">
        <f>(SUM(C780:C798)+Q799*SUM(C780:C798))/(19-Q799)*(1+J$2305)</f>
        <v>4874.3354947080188</v>
      </c>
      <c r="T799" s="17">
        <f>IF(AND(K799="no",R799&lt;E799, R799&gt;F799,J$2308="yes"),MAX(R799*(1-J$2306),F799)/D799-1,IF(AND(K799="yes",S799&gt;F799, S799&lt;E799,J$2307="yes"),1-MIN(S799*(1+J$2306),E799)/D799,0))</f>
        <v>-4.0140142158285874E-3</v>
      </c>
      <c r="U799" s="6">
        <f t="shared" si="167"/>
        <v>-5.7344952966665863E-3</v>
      </c>
      <c r="V799" s="66">
        <f t="shared" si="168"/>
        <v>2.4988031426190105</v>
      </c>
      <c r="W799" s="6">
        <f t="shared" si="169"/>
        <v>-4.0140142158285874E-3</v>
      </c>
      <c r="X799" s="17">
        <f>V799/MAX(V$240:V799)-1</f>
        <v>-2.7857465920090307E-2</v>
      </c>
      <c r="Z799" s="66">
        <f t="shared" si="170"/>
        <v>6.0198950704973173</v>
      </c>
      <c r="AA799" s="6">
        <f t="shared" si="171"/>
        <v>-4.0140142158285874E-3</v>
      </c>
      <c r="AB799" s="17">
        <f>Z799/MAX(Z$240:Z799)-1</f>
        <v>-9.485324310467047E-2</v>
      </c>
    </row>
    <row r="800" spans="1:29" x14ac:dyDescent="0.25">
      <c r="A800" s="18" t="s">
        <v>249</v>
      </c>
      <c r="B800" s="72">
        <v>40291</v>
      </c>
      <c r="C800" s="23">
        <v>4864.16</v>
      </c>
      <c r="D800" s="23">
        <v>4902.3999999999996</v>
      </c>
      <c r="E800" s="23">
        <v>4936.7299999999996</v>
      </c>
      <c r="F800" s="23">
        <v>4840.17</v>
      </c>
      <c r="G800" s="20">
        <f t="shared" si="180"/>
        <v>4844.4314999999997</v>
      </c>
      <c r="H800" s="20">
        <f t="shared" si="174"/>
        <v>4619.3801666666677</v>
      </c>
      <c r="I800" s="112">
        <f t="shared" si="181"/>
        <v>4.0724076705389578E-3</v>
      </c>
      <c r="J800" s="38" t="str">
        <f t="shared" si="175"/>
        <v>N</v>
      </c>
      <c r="K800" s="17" t="str">
        <f>IF(OR(AND(J799="N",OR(I799&lt;R$2308,AND(I799&gt;R$2306, I799&lt;R$2305))), AND(J799="X", OR(I799&lt;R$2314, AND(I799&lt;R$2311,I799&gt;R$2312)))),"no","yes")</f>
        <v>no</v>
      </c>
      <c r="O800" s="146">
        <f t="shared" si="176"/>
        <v>-7.8002610966056984E-3</v>
      </c>
      <c r="P800" s="146">
        <f t="shared" si="177"/>
        <v>7.8002610966056984E-3</v>
      </c>
      <c r="Q800" s="86">
        <f t="shared" si="166"/>
        <v>8.9999999999999993E-3</v>
      </c>
      <c r="R800" s="39">
        <f>(SUM(C781:C799)+Q800*SUM(C781:C799))/(19-Q800)*(1-J$2305)</f>
        <v>4889.2996803749138</v>
      </c>
      <c r="S800" s="39">
        <f>(SUM(C781:C799)+Q800*SUM(C781:C799))/(19-Q800)*(1+J$2305)</f>
        <v>4889.2996803749138</v>
      </c>
      <c r="T800" s="17">
        <f>IF(AND(K800="no",R800&lt;E800, R800&gt;F800,J$2308="yes"),MAX(R800*(1-J$2306),F800)/D800-1,IF(AND(K800="yes",S800&gt;F800, S800&lt;E800,J$2307="yes"),1-MIN(S800*(1+J$2306),E800)/D800,0))</f>
        <v>-2.6722257720883658E-3</v>
      </c>
      <c r="U800" s="6">
        <f t="shared" si="167"/>
        <v>5.1280353245173327E-3</v>
      </c>
      <c r="V800" s="66">
        <f t="shared" si="168"/>
        <v>2.4921257764619287</v>
      </c>
      <c r="W800" s="6">
        <f t="shared" si="169"/>
        <v>-2.6722257720883658E-3</v>
      </c>
      <c r="X800" s="17">
        <f>V800/MAX(V$240:V800)-1</f>
        <v>-3.0455250253801802E-2</v>
      </c>
      <c r="Y800" s="6">
        <f t="shared" ref="Y800" si="182">V800/V780-1</f>
        <v>2.9654525949651456E-2</v>
      </c>
      <c r="Z800" s="66">
        <f t="shared" si="170"/>
        <v>6.0038085517446671</v>
      </c>
      <c r="AA800" s="6">
        <f t="shared" si="171"/>
        <v>-2.6722257720882547E-3</v>
      </c>
      <c r="AB800" s="17">
        <f>Z800/MAX(Z$240:Z800)-1</f>
        <v>-9.7271999595968328E-2</v>
      </c>
      <c r="AC800" s="6">
        <f t="shared" ref="AC800" si="183">Z800/Z780-1</f>
        <v>-1.7507896390364541E-2</v>
      </c>
    </row>
    <row r="801" spans="1:29" x14ac:dyDescent="0.25">
      <c r="A801" s="18" t="s">
        <v>249</v>
      </c>
      <c r="B801" s="72">
        <v>40294</v>
      </c>
      <c r="C801" s="23">
        <v>4866.55</v>
      </c>
      <c r="D801" s="23">
        <v>4864.16</v>
      </c>
      <c r="E801" s="23">
        <v>4904.97</v>
      </c>
      <c r="F801" s="23">
        <v>4847.91</v>
      </c>
      <c r="G801" s="20">
        <f t="shared" si="180"/>
        <v>4853.4125000000004</v>
      </c>
      <c r="H801" s="20">
        <f t="shared" si="174"/>
        <v>4624.8580000000011</v>
      </c>
      <c r="I801" s="112">
        <f t="shared" si="181"/>
        <v>2.7068583187601636E-3</v>
      </c>
      <c r="J801" s="38" t="str">
        <f t="shared" si="175"/>
        <v>N</v>
      </c>
      <c r="K801" s="17" t="str">
        <f>IF(OR(AND(J800="N",OR(I800&lt;R$2308,AND(I800&gt;R$2306, I800&lt;R$2305))), AND(J800="X", OR(I800&lt;R$2314, AND(I800&lt;R$2311,I800&gt;R$2312)))),"no","yes")</f>
        <v>yes</v>
      </c>
      <c r="O801" s="146">
        <f t="shared" si="176"/>
        <v>4.9134896878388901E-4</v>
      </c>
      <c r="P801" s="146">
        <f t="shared" si="177"/>
        <v>-4.9134896878388901E-4</v>
      </c>
      <c r="Q801" s="86">
        <f t="shared" si="166"/>
        <v>8.9999999999999993E-3</v>
      </c>
      <c r="R801" s="39">
        <f>(SUM(C782:C800)+Q801*SUM(C782:C800))/(19-Q801)*(1-J$2305)</f>
        <v>4898.7159865199301</v>
      </c>
      <c r="S801" s="39">
        <f>(SUM(C782:C800)+Q801*SUM(C782:C800))/(19-Q801)*(1+J$2305)</f>
        <v>4898.7159865199301</v>
      </c>
      <c r="T801" s="17">
        <f>IF(AND(K801="no",R801&lt;E801, R801&gt;F801,J$2308="yes"),MAX(R801*(1-J$2306),F801)/D801-1,IF(AND(K801="yes",S801&gt;F801, S801&lt;E801,J$2307="yes"),1-MIN(S801*(1+J$2306),E801)/D801,0))</f>
        <v>-7.1042043271458688E-3</v>
      </c>
      <c r="U801" s="6">
        <f t="shared" si="167"/>
        <v>-6.6128553583619798E-3</v>
      </c>
      <c r="V801" s="66">
        <f t="shared" si="168"/>
        <v>2.4921257764619287</v>
      </c>
      <c r="W801" s="6">
        <f t="shared" si="169"/>
        <v>0</v>
      </c>
      <c r="X801" s="17">
        <f>V801/MAX(V$240:V801)-1</f>
        <v>-3.0455250253801802E-2</v>
      </c>
      <c r="Z801" s="66">
        <f t="shared" si="170"/>
        <v>5.9611562690520072</v>
      </c>
      <c r="AA801" s="6">
        <f t="shared" si="171"/>
        <v>-7.1042043271458688E-3</v>
      </c>
      <c r="AB801" s="17">
        <f>Z801/MAX(Z$240:Z801)-1</f>
        <v>-0.10368516376267445</v>
      </c>
    </row>
    <row r="802" spans="1:29" x14ac:dyDescent="0.25">
      <c r="A802" s="18" t="s">
        <v>249</v>
      </c>
      <c r="B802" s="72">
        <v>40295</v>
      </c>
      <c r="C802" s="23">
        <v>4739.2700000000004</v>
      </c>
      <c r="D802" s="23">
        <v>4866.55</v>
      </c>
      <c r="E802" s="23">
        <v>4852.1899999999996</v>
      </c>
      <c r="F802" s="23">
        <v>4645.16</v>
      </c>
      <c r="G802" s="20">
        <f t="shared" si="180"/>
        <v>4854.1954999999998</v>
      </c>
      <c r="H802" s="20">
        <f t="shared" si="174"/>
        <v>4629.1598333333341</v>
      </c>
      <c r="I802" s="112">
        <f t="shared" si="181"/>
        <v>-2.367549885454745E-2</v>
      </c>
      <c r="J802" s="38" t="str">
        <f t="shared" si="175"/>
        <v>N</v>
      </c>
      <c r="K802" s="17" t="str">
        <f>IF(OR(AND(J801="N",OR(I801&lt;R$2308,AND(I801&gt;R$2306, I801&lt;R$2305))), AND(J801="X", OR(I801&lt;R$2314, AND(I801&lt;R$2311,I801&gt;R$2312)))),"no","yes")</f>
        <v>yes</v>
      </c>
      <c r="O802" s="146">
        <f t="shared" si="176"/>
        <v>-2.6154051638224152E-2</v>
      </c>
      <c r="P802" s="146">
        <f t="shared" si="177"/>
        <v>2.6154051638224152E-2</v>
      </c>
      <c r="Q802" s="86">
        <f t="shared" si="166"/>
        <v>8.9999999999999993E-3</v>
      </c>
      <c r="R802" s="39">
        <f>(SUM(C783:C801)+Q802*SUM(C783:C801))/(19-Q802)*(1-J$2305)</f>
        <v>4906.3104502132583</v>
      </c>
      <c r="S802" s="39">
        <f>(SUM(C783:C801)+Q802*SUM(C783:C801))/(19-Q802)*(1+J$2305)</f>
        <v>4906.3104502132583</v>
      </c>
      <c r="T802" s="17">
        <f>IF(AND(K802="no",R802&lt;E802, R802&gt;F802,J$2308="yes"),MAX(R802*(1-J$2306),F802)/D802-1,IF(AND(K802="yes",S802&gt;F802, S802&lt;E802,J$2307="yes"),1-MIN(S802*(1+J$2306),E802)/D802,0))</f>
        <v>0</v>
      </c>
      <c r="U802" s="6">
        <f t="shared" si="167"/>
        <v>0</v>
      </c>
      <c r="V802" s="66">
        <f t="shared" si="168"/>
        <v>2.4921257764619287</v>
      </c>
      <c r="W802" s="6">
        <f t="shared" si="169"/>
        <v>0</v>
      </c>
      <c r="X802" s="17">
        <f>V802/MAX(V$240:V802)-1</f>
        <v>-3.0455250253801802E-2</v>
      </c>
      <c r="Z802" s="66">
        <f t="shared" si="170"/>
        <v>6.117064657936317</v>
      </c>
      <c r="AA802" s="6">
        <f t="shared" si="171"/>
        <v>2.6154051638224152E-2</v>
      </c>
      <c r="AB802" s="17">
        <f>Z802/MAX(Z$240:Z802)-1</f>
        <v>-8.0242899251616984E-2</v>
      </c>
    </row>
    <row r="803" spans="1:29" x14ac:dyDescent="0.25">
      <c r="A803" s="18" t="s">
        <v>249</v>
      </c>
      <c r="B803" s="72">
        <v>40296</v>
      </c>
      <c r="C803" s="23">
        <v>4714.43</v>
      </c>
      <c r="D803" s="23">
        <v>4739.2700000000004</v>
      </c>
      <c r="E803" s="23">
        <v>4767.8</v>
      </c>
      <c r="F803" s="23">
        <v>4652.87</v>
      </c>
      <c r="G803" s="20">
        <f t="shared" si="180"/>
        <v>4852.6960000000008</v>
      </c>
      <c r="H803" s="20">
        <f t="shared" si="174"/>
        <v>4636.1606666666676</v>
      </c>
      <c r="I803" s="112">
        <f t="shared" si="181"/>
        <v>-2.8492615239034236E-2</v>
      </c>
      <c r="J803" s="38" t="str">
        <f t="shared" si="175"/>
        <v>N</v>
      </c>
      <c r="K803" s="17" t="str">
        <f>IF(OR(AND(J802="N",OR(I802&lt;R$2308,AND(I802&gt;R$2306, I802&lt;R$2305))), AND(J802="X", OR(I802&lt;R$2314, AND(I802&lt;R$2311,I802&gt;R$2312)))),"no","yes")</f>
        <v>yes</v>
      </c>
      <c r="O803" s="146">
        <f t="shared" si="176"/>
        <v>-5.2413135356289553E-3</v>
      </c>
      <c r="P803" s="146">
        <f t="shared" si="177"/>
        <v>5.2413135356289553E-3</v>
      </c>
      <c r="Q803" s="86">
        <f t="shared" si="166"/>
        <v>8.9999999999999993E-3</v>
      </c>
      <c r="R803" s="39">
        <f>(SUM(C784:C802)+Q803*SUM(C784:C802))/(19-Q803)*(1-J$2305)</f>
        <v>4906.0368284977103</v>
      </c>
      <c r="S803" s="39">
        <f>(SUM(C784:C802)+Q803*SUM(C784:C802))/(19-Q803)*(1+J$2305)</f>
        <v>4906.0368284977103</v>
      </c>
      <c r="T803" s="17">
        <f>IF(AND(K803="no",R803&lt;E803, R803&gt;F803,J$2308="yes"),MAX(R803*(1-J$2306),F803)/D803-1,IF(AND(K803="yes",S803&gt;F803, S803&lt;E803,J$2307="yes"),1-MIN(S803*(1+J$2306),E803)/D803,0))</f>
        <v>0</v>
      </c>
      <c r="U803" s="6">
        <f t="shared" si="167"/>
        <v>0</v>
      </c>
      <c r="V803" s="66">
        <f t="shared" si="168"/>
        <v>2.4921257764619287</v>
      </c>
      <c r="W803" s="6">
        <f t="shared" si="169"/>
        <v>0</v>
      </c>
      <c r="X803" s="17">
        <f>V803/MAX(V$240:V803)-1</f>
        <v>-3.0455250253801802E-2</v>
      </c>
      <c r="Z803" s="66">
        <f t="shared" si="170"/>
        <v>6.1491261117262752</v>
      </c>
      <c r="AA803" s="6">
        <f t="shared" si="171"/>
        <v>5.2413135356288443E-3</v>
      </c>
      <c r="AB803" s="17">
        <f>Z803/MAX(Z$240:Z803)-1</f>
        <v>-7.5422163909973805E-2</v>
      </c>
    </row>
    <row r="804" spans="1:29" x14ac:dyDescent="0.25">
      <c r="A804" s="18" t="s">
        <v>249</v>
      </c>
      <c r="B804" s="72">
        <v>40297</v>
      </c>
      <c r="C804" s="23">
        <v>4561.3999999999996</v>
      </c>
      <c r="D804" s="23">
        <v>4714.43</v>
      </c>
      <c r="E804" s="23">
        <v>4758.76</v>
      </c>
      <c r="F804" s="23">
        <v>4560.13</v>
      </c>
      <c r="G804" s="20">
        <f t="shared" si="180"/>
        <v>4842.9580000000005</v>
      </c>
      <c r="H804" s="20">
        <f t="shared" si="174"/>
        <v>4641.0655000000015</v>
      </c>
      <c r="I804" s="112">
        <f t="shared" si="181"/>
        <v>-5.8137609287547187E-2</v>
      </c>
      <c r="J804" s="38" t="str">
        <f t="shared" si="175"/>
        <v>N</v>
      </c>
      <c r="K804" s="17" t="str">
        <f>IF(OR(AND(J803="N",OR(I803&lt;R$2308,AND(I803&gt;R$2306, I803&lt;R$2305))), AND(J803="X", OR(I803&lt;R$2314, AND(I803&lt;R$2311,I803&gt;R$2312)))),"no","yes")</f>
        <v>yes</v>
      </c>
      <c r="O804" s="146">
        <f t="shared" si="176"/>
        <v>-3.2459915620764446E-2</v>
      </c>
      <c r="P804" s="146">
        <f t="shared" si="177"/>
        <v>3.2459915620764446E-2</v>
      </c>
      <c r="Q804" s="86">
        <f t="shared" si="166"/>
        <v>8.9999999999999993E-3</v>
      </c>
      <c r="R804" s="39">
        <f>(SUM(C785:C803)+Q804*SUM(C785:C803))/(19-Q804)*(1-J$2305)</f>
        <v>4903.8196956453057</v>
      </c>
      <c r="S804" s="39">
        <f>(SUM(C785:C803)+Q804*SUM(C785:C803))/(19-Q804)*(1+J$2305)</f>
        <v>4903.8196956453057</v>
      </c>
      <c r="T804" s="17">
        <f>IF(AND(K804="no",R804&lt;E804, R804&gt;F804,J$2308="yes"),MAX(R804*(1-J$2306),F804)/D804-1,IF(AND(K804="yes",S804&gt;F804, S804&lt;E804,J$2307="yes"),1-MIN(S804*(1+J$2306),E804)/D804,0))</f>
        <v>0</v>
      </c>
      <c r="U804" s="6">
        <f t="shared" si="167"/>
        <v>0</v>
      </c>
      <c r="V804" s="66">
        <f t="shared" si="168"/>
        <v>2.4921257764619287</v>
      </c>
      <c r="W804" s="6">
        <f t="shared" si="169"/>
        <v>0</v>
      </c>
      <c r="X804" s="17">
        <f>V804/MAX(V$240:V804)-1</f>
        <v>-3.0455250253801802E-2</v>
      </c>
      <c r="Z804" s="66">
        <f t="shared" si="170"/>
        <v>6.3487262264543487</v>
      </c>
      <c r="AA804" s="6">
        <f t="shared" si="171"/>
        <v>3.2459915620764335E-2</v>
      </c>
      <c r="AB804" s="17">
        <f>Z804/MAX(Z$240:Z804)-1</f>
        <v>-4.5410445365662633E-2</v>
      </c>
    </row>
    <row r="805" spans="1:29" x14ac:dyDescent="0.25">
      <c r="A805" s="18" t="s">
        <v>249</v>
      </c>
      <c r="B805" s="72">
        <v>40298</v>
      </c>
      <c r="C805" s="23">
        <v>4438.68</v>
      </c>
      <c r="D805" s="23">
        <v>4561.3999999999996</v>
      </c>
      <c r="E805" s="23">
        <v>4547.4799999999996</v>
      </c>
      <c r="F805" s="23">
        <v>4350.1499999999996</v>
      </c>
      <c r="G805" s="20">
        <f t="shared" si="180"/>
        <v>4823.5315000000001</v>
      </c>
      <c r="H805" s="20">
        <f t="shared" si="174"/>
        <v>4642.7705000000005</v>
      </c>
      <c r="I805" s="112">
        <f t="shared" si="181"/>
        <v>-7.9786252043756667E-2</v>
      </c>
      <c r="J805" s="38" t="str">
        <f t="shared" si="175"/>
        <v>N</v>
      </c>
      <c r="K805" s="17" t="str">
        <f>IF(OR(AND(J804="N",OR(I804&lt;R$2308,AND(I804&gt;R$2306, I804&lt;R$2305))), AND(J804="X", OR(I804&lt;R$2314, AND(I804&lt;R$2311,I804&gt;R$2312)))),"no","yes")</f>
        <v>yes</v>
      </c>
      <c r="O805" s="146">
        <f t="shared" si="176"/>
        <v>-2.6904020695400432E-2</v>
      </c>
      <c r="P805" s="146">
        <f t="shared" si="177"/>
        <v>2.6904020695400432E-2</v>
      </c>
      <c r="Q805" s="86">
        <f t="shared" si="166"/>
        <v>8.9999999999999993E-3</v>
      </c>
      <c r="R805" s="39">
        <f>(SUM(C786:C804)+Q805*SUM(C786:C804))/(19-Q805)*(1-J$2305)</f>
        <v>4889.6970959928394</v>
      </c>
      <c r="S805" s="39">
        <f>(SUM(C786:C804)+Q805*SUM(C786:C804))/(19-Q805)*(1+J$2305)</f>
        <v>4889.6970959928394</v>
      </c>
      <c r="T805" s="17">
        <f>IF(AND(K805="no",R805&lt;E805, R805&gt;F805,J$2308="yes"),MAX(R805*(1-J$2306),F805)/D805-1,IF(AND(K805="yes",S805&gt;F805, S805&lt;E805,J$2307="yes"),1-MIN(S805*(1+J$2306),E805)/D805,0))</f>
        <v>0</v>
      </c>
      <c r="U805" s="6">
        <f t="shared" si="167"/>
        <v>0</v>
      </c>
      <c r="V805" s="66">
        <f t="shared" si="168"/>
        <v>2.4921257764619287</v>
      </c>
      <c r="W805" s="6">
        <f t="shared" si="169"/>
        <v>0</v>
      </c>
      <c r="X805" s="17">
        <f>V805/MAX(V$240:V805)-1</f>
        <v>-3.0455250253801802E-2</v>
      </c>
      <c r="Z805" s="66">
        <f t="shared" si="170"/>
        <v>6.5195324882403085</v>
      </c>
      <c r="AA805" s="6">
        <f t="shared" si="171"/>
        <v>2.6904020695400543E-2</v>
      </c>
      <c r="AB805" s="17">
        <f>Z805/MAX(Z$240:Z805)-1</f>
        <v>-1.9728148232167286E-2</v>
      </c>
    </row>
    <row r="806" spans="1:29" x14ac:dyDescent="0.25">
      <c r="A806" s="18" t="s">
        <v>249</v>
      </c>
      <c r="B806" s="72">
        <v>40302</v>
      </c>
      <c r="C806" s="23">
        <v>4434.13</v>
      </c>
      <c r="D806" s="23">
        <v>4438.68</v>
      </c>
      <c r="E806" s="23">
        <v>4484.46</v>
      </c>
      <c r="F806" s="23">
        <v>4324.5</v>
      </c>
      <c r="G806" s="20">
        <f t="shared" si="180"/>
        <v>4803.0794999999998</v>
      </c>
      <c r="H806" s="20">
        <f t="shared" si="174"/>
        <v>4643.7618333333348</v>
      </c>
      <c r="I806" s="112">
        <f t="shared" si="181"/>
        <v>-7.6815197416574055E-2</v>
      </c>
      <c r="J806" s="38" t="str">
        <f t="shared" si="175"/>
        <v>N</v>
      </c>
      <c r="K806" s="17" t="str">
        <f>IF(OR(AND(J805="N",OR(I805&lt;R$2308,AND(I805&gt;R$2306, I805&lt;R$2305))), AND(J805="X", OR(I805&lt;R$2314, AND(I805&lt;R$2311,I805&gt;R$2312)))),"no","yes")</f>
        <v>yes</v>
      </c>
      <c r="O806" s="146">
        <f t="shared" si="176"/>
        <v>-1.0250795281480096E-3</v>
      </c>
      <c r="P806" s="146">
        <f t="shared" si="177"/>
        <v>1.0250795281480096E-3</v>
      </c>
      <c r="Q806" s="86">
        <f t="shared" si="166"/>
        <v>8.9999999999999993E-3</v>
      </c>
      <c r="R806" s="39">
        <f>(SUM(C787:C805)+Q806*SUM(C787:C805))/(19-Q806)*(1-J$2305)</f>
        <v>4868.2063682797116</v>
      </c>
      <c r="S806" s="39">
        <f>(SUM(C787:C805)+Q806*SUM(C787:C805))/(19-Q806)*(1+J$2305)</f>
        <v>4868.2063682797116</v>
      </c>
      <c r="T806" s="17">
        <f>IF(AND(K806="no",R806&lt;E806, R806&gt;F806,J$2308="yes"),MAX(R806*(1-J$2306),F806)/D806-1,IF(AND(K806="yes",S806&gt;F806, S806&lt;E806,J$2307="yes"),1-MIN(S806*(1+J$2306),E806)/D806,0))</f>
        <v>0</v>
      </c>
      <c r="U806" s="6">
        <f t="shared" si="167"/>
        <v>0</v>
      </c>
      <c r="V806" s="66">
        <f t="shared" si="168"/>
        <v>2.4921257764619287</v>
      </c>
      <c r="W806" s="6">
        <f t="shared" si="169"/>
        <v>0</v>
      </c>
      <c r="X806" s="17">
        <f>V806/MAX(V$240:V806)-1</f>
        <v>-3.0455250253801802E-2</v>
      </c>
      <c r="Z806" s="66">
        <f t="shared" si="170"/>
        <v>6.526215527527099</v>
      </c>
      <c r="AA806" s="6">
        <f t="shared" si="171"/>
        <v>1.0250795281478986E-3</v>
      </c>
      <c r="AB806" s="17">
        <f>Z806/MAX(Z$240:Z806)-1</f>
        <v>-1.8723291624900384E-2</v>
      </c>
    </row>
    <row r="807" spans="1:29" x14ac:dyDescent="0.25">
      <c r="A807" s="18" t="s">
        <v>249</v>
      </c>
      <c r="B807" s="72">
        <v>40303</v>
      </c>
      <c r="C807" s="23">
        <v>4564.8100000000004</v>
      </c>
      <c r="D807" s="23">
        <v>4434.13</v>
      </c>
      <c r="E807" s="23">
        <v>4565.24</v>
      </c>
      <c r="F807" s="23">
        <v>4377.38</v>
      </c>
      <c r="G807" s="20">
        <f t="shared" si="180"/>
        <v>4788.6750000000002</v>
      </c>
      <c r="H807" s="20">
        <f t="shared" si="174"/>
        <v>4647.6525000000001</v>
      </c>
      <c r="I807" s="112">
        <f t="shared" si="181"/>
        <v>-4.6748839710358259E-2</v>
      </c>
      <c r="J807" s="38" t="str">
        <f t="shared" si="175"/>
        <v>N</v>
      </c>
      <c r="K807" s="17" t="str">
        <f>IF(OR(AND(J806="N",OR(I806&lt;R$2308,AND(I806&gt;R$2306, I806&lt;R$2305))), AND(J806="X", OR(I806&lt;R$2314, AND(I806&lt;R$2311,I806&gt;R$2312)))),"no","yes")</f>
        <v>yes</v>
      </c>
      <c r="O807" s="146">
        <f t="shared" si="176"/>
        <v>2.9471395741667461E-2</v>
      </c>
      <c r="P807" s="146">
        <f t="shared" si="177"/>
        <v>-2.9471395741667461E-2</v>
      </c>
      <c r="Q807" s="86">
        <f t="shared" si="166"/>
        <v>8.9999999999999993E-3</v>
      </c>
      <c r="R807" s="39">
        <f>(SUM(C788:C806)+Q807*SUM(C788:C806))/(19-Q807)*(1-J$2305)</f>
        <v>4845.9569380232742</v>
      </c>
      <c r="S807" s="39">
        <f>(SUM(C788:C806)+Q807*SUM(C788:C806))/(19-Q807)*(1+J$2305)</f>
        <v>4845.9569380232742</v>
      </c>
      <c r="T807" s="17">
        <f>IF(AND(K807="no",R807&lt;E807, R807&gt;F807,J$2308="yes"),MAX(R807*(1-J$2306),F807)/D807-1,IF(AND(K807="yes",S807&gt;F807, S807&lt;E807,J$2307="yes"),1-MIN(S807*(1+J$2306),E807)/D807,0))</f>
        <v>0</v>
      </c>
      <c r="U807" s="6">
        <f t="shared" si="167"/>
        <v>0</v>
      </c>
      <c r="V807" s="66">
        <f t="shared" si="168"/>
        <v>2.4921257764619287</v>
      </c>
      <c r="W807" s="6">
        <f t="shared" si="169"/>
        <v>0</v>
      </c>
      <c r="X807" s="17">
        <f>V807/MAX(V$240:V807)-1</f>
        <v>-3.0455250253801802E-2</v>
      </c>
      <c r="Z807" s="66">
        <f t="shared" si="170"/>
        <v>6.3338788470199328</v>
      </c>
      <c r="AA807" s="6">
        <f t="shared" si="171"/>
        <v>-2.9471395741667461E-2</v>
      </c>
      <c r="AB807" s="17">
        <f>Z807/MAX(Z$240:Z807)-1</f>
        <v>-4.7642885829503823E-2</v>
      </c>
    </row>
    <row r="808" spans="1:29" x14ac:dyDescent="0.25">
      <c r="A808" s="18" t="s">
        <v>249</v>
      </c>
      <c r="B808" s="72">
        <v>40304</v>
      </c>
      <c r="C808" s="23">
        <v>4419.78</v>
      </c>
      <c r="D808" s="23">
        <v>4564.8100000000004</v>
      </c>
      <c r="E808" s="23">
        <v>4583.18</v>
      </c>
      <c r="F808" s="23">
        <v>4418.74</v>
      </c>
      <c r="G808" s="20">
        <f t="shared" si="180"/>
        <v>4766.4819999999991</v>
      </c>
      <c r="H808" s="20">
        <f t="shared" si="174"/>
        <v>4649.619333333334</v>
      </c>
      <c r="I808" s="112">
        <f t="shared" si="181"/>
        <v>-7.2737503257119029E-2</v>
      </c>
      <c r="J808" s="38" t="str">
        <f t="shared" si="175"/>
        <v>N</v>
      </c>
      <c r="K808" s="17" t="str">
        <f>IF(OR(AND(J807="N",OR(I807&lt;R$2308,AND(I807&gt;R$2306, I807&lt;R$2305))), AND(J807="X", OR(I807&lt;R$2314, AND(I807&lt;R$2311,I807&gt;R$2312)))),"no","yes")</f>
        <v>yes</v>
      </c>
      <c r="O808" s="146">
        <f t="shared" si="176"/>
        <v>-3.1771311401789015E-2</v>
      </c>
      <c r="P808" s="146">
        <f t="shared" si="177"/>
        <v>3.1771311401789015E-2</v>
      </c>
      <c r="Q808" s="86">
        <f t="shared" si="166"/>
        <v>8.9999999999999993E-3</v>
      </c>
      <c r="R808" s="39">
        <f>(SUM(C789:C807)+Q808*SUM(C789:C807))/(19-Q808)*(1-J$2305)</f>
        <v>4830.0799715654775</v>
      </c>
      <c r="S808" s="39">
        <f>(SUM(C789:C807)+Q808*SUM(C789:C807))/(19-Q808)*(1+J$2305)</f>
        <v>4830.0799715654775</v>
      </c>
      <c r="T808" s="17">
        <f>IF(AND(K808="no",R808&lt;E808, R808&gt;F808,J$2308="yes"),MAX(R808*(1-J$2306),F808)/D808-1,IF(AND(K808="yes",S808&gt;F808, S808&lt;E808,J$2307="yes"),1-MIN(S808*(1+J$2306),E808)/D808,0))</f>
        <v>0</v>
      </c>
      <c r="U808" s="6">
        <f t="shared" si="167"/>
        <v>0</v>
      </c>
      <c r="V808" s="66">
        <f t="shared" si="168"/>
        <v>2.4921257764619287</v>
      </c>
      <c r="W808" s="6">
        <f t="shared" si="169"/>
        <v>0</v>
      </c>
      <c r="X808" s="17">
        <f>V808/MAX(V$240:V808)-1</f>
        <v>-3.0455250253801802E-2</v>
      </c>
      <c r="Y808" s="14"/>
      <c r="Z808" s="66">
        <f t="shared" si="170"/>
        <v>6.5351144842498075</v>
      </c>
      <c r="AA808" s="6">
        <f t="shared" si="171"/>
        <v>3.1771311401789015E-2</v>
      </c>
      <c r="AB808" s="17">
        <f>Z808/MAX(Z$240:Z808)-1</f>
        <v>-1.738525138948388E-2</v>
      </c>
      <c r="AC808" s="14"/>
    </row>
    <row r="809" spans="1:29" x14ac:dyDescent="0.25">
      <c r="A809" s="18" t="s">
        <v>249</v>
      </c>
      <c r="B809" s="72">
        <v>40305</v>
      </c>
      <c r="C809" s="23">
        <v>4350.76</v>
      </c>
      <c r="D809" s="23">
        <v>4419.78</v>
      </c>
      <c r="E809" s="23">
        <v>4443.53</v>
      </c>
      <c r="F809" s="23">
        <v>4285.47</v>
      </c>
      <c r="G809" s="20">
        <f t="shared" si="180"/>
        <v>4740.7739999999994</v>
      </c>
      <c r="H809" s="20">
        <f t="shared" si="174"/>
        <v>4649.4140000000007</v>
      </c>
      <c r="I809" s="112">
        <f t="shared" si="181"/>
        <v>-8.2268000963555576E-2</v>
      </c>
      <c r="J809" s="38" t="str">
        <f t="shared" si="175"/>
        <v>N</v>
      </c>
      <c r="K809" s="17" t="str">
        <f>IF(OR(AND(J808="N",OR(I808&lt;R$2308,AND(I808&gt;R$2306, I808&lt;R$2305))), AND(J808="X", OR(I808&lt;R$2314, AND(I808&lt;R$2311,I808&gt;R$2312)))),"no","yes")</f>
        <v>yes</v>
      </c>
      <c r="O809" s="146">
        <f t="shared" si="176"/>
        <v>-1.5616161890410707E-2</v>
      </c>
      <c r="P809" s="146">
        <f t="shared" si="177"/>
        <v>1.5616161890410707E-2</v>
      </c>
      <c r="Q809" s="86">
        <f t="shared" si="166"/>
        <v>8.9999999999999993E-3</v>
      </c>
      <c r="R809" s="39">
        <f>(SUM(C790:C808)+Q809*SUM(C790:C808))/(19-Q809)*(1-J$2305)</f>
        <v>4806.4294918645674</v>
      </c>
      <c r="S809" s="39">
        <f>(SUM(C790:C808)+Q809*SUM(C790:C808))/(19-Q809)*(1+J$2305)</f>
        <v>4806.4294918645674</v>
      </c>
      <c r="T809" s="17">
        <f>IF(AND(K809="no",R809&lt;E809, R809&gt;F809,J$2308="yes"),MAX(R809*(1-J$2306),F809)/D809-1,IF(AND(K809="yes",S809&gt;F809, S809&lt;E809,J$2307="yes"),1-MIN(S809*(1+J$2306),E809)/D809,0))</f>
        <v>0</v>
      </c>
      <c r="U809" s="6">
        <f t="shared" si="167"/>
        <v>0</v>
      </c>
      <c r="V809" s="66">
        <f t="shared" si="168"/>
        <v>2.4921257764619287</v>
      </c>
      <c r="W809" s="6">
        <f t="shared" si="169"/>
        <v>0</v>
      </c>
      <c r="X809" s="17">
        <f>V809/MAX(V$240:V809)-1</f>
        <v>-3.0455250253801802E-2</v>
      </c>
      <c r="Z809" s="66">
        <f t="shared" si="170"/>
        <v>6.6371678900082207</v>
      </c>
      <c r="AA809" s="6">
        <f t="shared" si="171"/>
        <v>1.5616161890410707E-2</v>
      </c>
      <c r="AB809" s="17">
        <f>Z809/MAX(Z$240:Z809)-1</f>
        <v>-2.0405803992766813E-3</v>
      </c>
    </row>
    <row r="810" spans="1:29" x14ac:dyDescent="0.25">
      <c r="A810" s="18" t="s">
        <v>249</v>
      </c>
      <c r="B810" s="72">
        <v>40308</v>
      </c>
      <c r="C810" s="23">
        <v>4269.1099999999997</v>
      </c>
      <c r="D810" s="23">
        <v>4350.76</v>
      </c>
      <c r="E810" s="23">
        <v>4391.03</v>
      </c>
      <c r="F810" s="23">
        <v>4175.67</v>
      </c>
      <c r="G810" s="20">
        <f t="shared" si="180"/>
        <v>4707.2705000000005</v>
      </c>
      <c r="H810" s="20">
        <f t="shared" si="174"/>
        <v>4647.0918333333348</v>
      </c>
      <c r="I810" s="112">
        <f t="shared" si="181"/>
        <v>-9.3081648908852954E-2</v>
      </c>
      <c r="J810" s="38" t="str">
        <f t="shared" si="175"/>
        <v>N</v>
      </c>
      <c r="K810" s="17" t="str">
        <f>IF(OR(AND(J809="N",OR(I809&lt;R$2308,AND(I809&gt;R$2306, I809&lt;R$2305))), AND(J809="X", OR(I809&lt;R$2314, AND(I809&lt;R$2311,I809&gt;R$2312)))),"no","yes")</f>
        <v>yes</v>
      </c>
      <c r="O810" s="146">
        <f t="shared" si="176"/>
        <v>-1.8766836138973564E-2</v>
      </c>
      <c r="P810" s="146">
        <f t="shared" si="177"/>
        <v>1.8766836138973564E-2</v>
      </c>
      <c r="Q810" s="86">
        <f t="shared" si="166"/>
        <v>8.9999999999999993E-3</v>
      </c>
      <c r="R810" s="39">
        <f>(SUM(C791:C809)+Q810*SUM(C791:C809))/(19-Q810)*(1-J$2305)</f>
        <v>4775.166484124059</v>
      </c>
      <c r="S810" s="39">
        <f>(SUM(C791:C809)+Q810*SUM(C791:C809))/(19-Q810)*(1+J$2305)</f>
        <v>4775.166484124059</v>
      </c>
      <c r="T810" s="17">
        <f>IF(AND(K810="no",R810&lt;E810, R810&gt;F810,J$2308="yes"),MAX(R810*(1-J$2306),F810)/D810-1,IF(AND(K810="yes",S810&gt;F810, S810&lt;E810,J$2307="yes"),1-MIN(S810*(1+J$2306),E810)/D810,0))</f>
        <v>0</v>
      </c>
      <c r="U810" s="6">
        <f t="shared" si="167"/>
        <v>0</v>
      </c>
      <c r="V810" s="66">
        <f t="shared" si="168"/>
        <v>2.4921257764619287</v>
      </c>
      <c r="W810" s="6">
        <f t="shared" si="169"/>
        <v>0</v>
      </c>
      <c r="X810" s="17">
        <f>V810/MAX(V$240:V810)-1</f>
        <v>-3.0455250253801802E-2</v>
      </c>
      <c r="Z810" s="66">
        <f t="shared" si="170"/>
        <v>6.7617265322268612</v>
      </c>
      <c r="AA810" s="6">
        <f t="shared" si="171"/>
        <v>1.8766836138973453E-2</v>
      </c>
      <c r="AB810" s="17">
        <f>Z810/MAX(Z$240:Z810)-1</f>
        <v>0</v>
      </c>
    </row>
    <row r="811" spans="1:29" x14ac:dyDescent="0.25">
      <c r="A811" s="18" t="s">
        <v>249</v>
      </c>
      <c r="B811" s="72">
        <v>40309</v>
      </c>
      <c r="C811" s="23">
        <v>4144.3500000000004</v>
      </c>
      <c r="D811" s="23">
        <v>4269.1099999999997</v>
      </c>
      <c r="E811" s="23">
        <v>4366.6899999999996</v>
      </c>
      <c r="F811" s="23">
        <v>4134.6000000000004</v>
      </c>
      <c r="G811" s="20">
        <f t="shared" si="180"/>
        <v>4665.6689999999999</v>
      </c>
      <c r="H811" s="20">
        <f t="shared" si="174"/>
        <v>4644.3094999999994</v>
      </c>
      <c r="I811" s="112">
        <f t="shared" si="181"/>
        <v>-0.11173510165423217</v>
      </c>
      <c r="J811" s="38" t="str">
        <f t="shared" si="175"/>
        <v>N</v>
      </c>
      <c r="K811" s="17" t="str">
        <f>IF(OR(AND(J810="N",OR(I810&lt;R$2308,AND(I810&gt;R$2306, I810&lt;R$2305))), AND(J810="X", OR(I810&lt;R$2314, AND(I810&lt;R$2311,I810&gt;R$2312)))),"no","yes")</f>
        <v>yes</v>
      </c>
      <c r="O811" s="146">
        <f t="shared" si="176"/>
        <v>-2.9223889756881283E-2</v>
      </c>
      <c r="P811" s="146">
        <f t="shared" si="177"/>
        <v>2.9223889756881283E-2</v>
      </c>
      <c r="Q811" s="86">
        <f t="shared" si="166"/>
        <v>8.9999999999999993E-3</v>
      </c>
      <c r="R811" s="39">
        <f>(SUM(C792:C810)+Q811*SUM(C792:C810))/(19-Q811)*(1-J$2305)</f>
        <v>4737.5889247538307</v>
      </c>
      <c r="S811" s="39">
        <f>(SUM(C792:C810)+Q811*SUM(C792:C810))/(19-Q811)*(1+J$2305)</f>
        <v>4737.5889247538307</v>
      </c>
      <c r="T811" s="17">
        <f>IF(AND(K811="no",R811&lt;E811, R811&gt;F811,J$2308="yes"),MAX(R811*(1-J$2306),F811)/D811-1,IF(AND(K811="yes",S811&gt;F811, S811&lt;E811,J$2307="yes"),1-MIN(S811*(1+J$2306),E811)/D811,0))</f>
        <v>0</v>
      </c>
      <c r="U811" s="6">
        <f t="shared" si="167"/>
        <v>0</v>
      </c>
      <c r="V811" s="66">
        <f t="shared" si="168"/>
        <v>2.4921257764619287</v>
      </c>
      <c r="W811" s="6">
        <f t="shared" si="169"/>
        <v>0</v>
      </c>
      <c r="X811" s="17">
        <f>V811/MAX(V$240:V811)-1</f>
        <v>-3.0455250253801802E-2</v>
      </c>
      <c r="Z811" s="66">
        <f t="shared" si="170"/>
        <v>6.959330482970838</v>
      </c>
      <c r="AA811" s="6">
        <f t="shared" si="171"/>
        <v>2.9223889756881283E-2</v>
      </c>
      <c r="AB811" s="17">
        <f>Z811/MAX(Z$240:Z811)-1</f>
        <v>0</v>
      </c>
    </row>
    <row r="812" spans="1:29" x14ac:dyDescent="0.25">
      <c r="A812" s="18" t="s">
        <v>249</v>
      </c>
      <c r="B812" s="72">
        <v>40310</v>
      </c>
      <c r="C812" s="23">
        <v>4042.52</v>
      </c>
      <c r="D812" s="23">
        <v>4144.3500000000004</v>
      </c>
      <c r="E812" s="23">
        <v>4154.4799999999996</v>
      </c>
      <c r="F812" s="23">
        <v>3979.13</v>
      </c>
      <c r="G812" s="20">
        <f t="shared" si="180"/>
        <v>4621.8015000000005</v>
      </c>
      <c r="H812" s="20">
        <f t="shared" si="174"/>
        <v>4639.8366666666661</v>
      </c>
      <c r="I812" s="112">
        <f t="shared" si="181"/>
        <v>-0.12533673287353442</v>
      </c>
      <c r="J812" s="38" t="str">
        <f t="shared" si="175"/>
        <v>X</v>
      </c>
      <c r="K812" s="17" t="str">
        <f>IF(OR(AND(J811="N",OR(I811&lt;R$2308,AND(I811&gt;R$2306, I811&lt;R$2305))), AND(J811="X", OR(I811&lt;R$2314, AND(I811&lt;R$2311,I811&gt;R$2312)))),"no","yes")</f>
        <v>yes</v>
      </c>
      <c r="O812" s="146">
        <f t="shared" si="176"/>
        <v>-2.4570801211287741E-2</v>
      </c>
      <c r="P812" s="146">
        <f t="shared" si="177"/>
        <v>2.4570801211287741E-2</v>
      </c>
      <c r="Q812" s="86">
        <f t="shared" si="166"/>
        <v>1.7999999999999999E-2</v>
      </c>
      <c r="R812" s="39">
        <f>(SUM(C793:C811)+Q812*SUM(C793:C811))/(19-Q812)*(1-J$2305)</f>
        <v>4740.5222410704882</v>
      </c>
      <c r="S812" s="39">
        <f>(SUM(C793:C811)+Q812*SUM(C793:C811))/(19-Q812)*(1+J$2305)</f>
        <v>4740.5222410704882</v>
      </c>
      <c r="T812" s="17">
        <f>IF(AND(K812="no",R812&lt;E812, R812&gt;F812,J$2308="yes"),MAX(R812*(1-J$2306),F812)/D812-1,IF(AND(K812="yes",S812&gt;F812, S812&lt;E812,J$2307="yes"),1-MIN(S812*(1+J$2306),E812)/D812,0))</f>
        <v>0</v>
      </c>
      <c r="U812" s="6">
        <f t="shared" si="167"/>
        <v>0</v>
      </c>
      <c r="V812" s="66">
        <f t="shared" si="168"/>
        <v>2.4921257764619287</v>
      </c>
      <c r="W812" s="6">
        <f t="shared" si="169"/>
        <v>0</v>
      </c>
      <c r="X812" s="17">
        <f>V812/MAX(V$240:V812)-1</f>
        <v>-3.0455250253801802E-2</v>
      </c>
      <c r="Z812" s="66">
        <f t="shared" si="170"/>
        <v>7.1303268088315699</v>
      </c>
      <c r="AA812" s="6">
        <f t="shared" si="171"/>
        <v>2.4570801211287741E-2</v>
      </c>
      <c r="AB812" s="17">
        <f>Z812/MAX(Z$240:Z812)-1</f>
        <v>0</v>
      </c>
    </row>
    <row r="813" spans="1:29" x14ac:dyDescent="0.25">
      <c r="A813" s="18" t="s">
        <v>249</v>
      </c>
      <c r="B813" s="72">
        <v>40311</v>
      </c>
      <c r="C813" s="23">
        <v>4157.84</v>
      </c>
      <c r="D813" s="23">
        <v>4042.52</v>
      </c>
      <c r="E813" s="23">
        <v>4158.3500000000004</v>
      </c>
      <c r="F813" s="23">
        <v>3974.1</v>
      </c>
      <c r="G813" s="20">
        <f t="shared" si="180"/>
        <v>4580.8180000000002</v>
      </c>
      <c r="H813" s="20">
        <f t="shared" si="174"/>
        <v>4637.2691666666669</v>
      </c>
      <c r="I813" s="112">
        <f t="shared" si="181"/>
        <v>-9.233678351770358E-2</v>
      </c>
      <c r="J813" s="38" t="str">
        <f t="shared" si="175"/>
        <v>X</v>
      </c>
      <c r="K813" s="17" t="str">
        <f>IF(OR(AND(J812="N",OR(I812&lt;R$2308,AND(I812&gt;R$2306, I812&lt;R$2305))), AND(J812="X", OR(I812&lt;R$2314, AND(I812&lt;R$2311,I812&gt;R$2312)))),"no","yes")</f>
        <v>yes</v>
      </c>
      <c r="O813" s="146">
        <f t="shared" si="176"/>
        <v>2.8526760535507512E-2</v>
      </c>
      <c r="P813" s="146">
        <f t="shared" si="177"/>
        <v>-2.8526760535507512E-2</v>
      </c>
      <c r="Q813" s="86">
        <f t="shared" si="166"/>
        <v>1.7999999999999999E-2</v>
      </c>
      <c r="R813" s="39">
        <f>(SUM(C794:C812)+Q813*SUM(C794:C812))/(19-Q813)*(1-J$2305)</f>
        <v>4690.3789569065439</v>
      </c>
      <c r="S813" s="39">
        <f>(SUM(C794:C812)+Q813*SUM(C794:C812))/(19-Q813)*(1+J$2305)</f>
        <v>4690.3789569065439</v>
      </c>
      <c r="T813" s="17">
        <f>IF(AND(K813="no",R813&lt;E813, R813&gt;F813,J$2308="yes"),MAX(R813*(1-J$2306),F813)/D813-1,IF(AND(K813="yes",S813&gt;F813, S813&lt;E813,J$2307="yes"),1-MIN(S813*(1+J$2306),E813)/D813,0))</f>
        <v>0</v>
      </c>
      <c r="U813" s="6">
        <f t="shared" si="167"/>
        <v>0</v>
      </c>
      <c r="V813" s="66">
        <f t="shared" si="168"/>
        <v>2.4921257764619287</v>
      </c>
      <c r="W813" s="6">
        <f t="shared" si="169"/>
        <v>0</v>
      </c>
      <c r="X813" s="17">
        <f>V813/MAX(V$240:V813)-1</f>
        <v>-3.0455250253801802E-2</v>
      </c>
      <c r="Z813" s="66">
        <f t="shared" si="170"/>
        <v>6.926921683416122</v>
      </c>
      <c r="AA813" s="6">
        <f t="shared" si="171"/>
        <v>-2.8526760535507512E-2</v>
      </c>
      <c r="AB813" s="17">
        <f>Z813/MAX(Z$240:Z813)-1</f>
        <v>-2.8526760535507512E-2</v>
      </c>
    </row>
    <row r="814" spans="1:29" x14ac:dyDescent="0.25">
      <c r="A814" s="18" t="s">
        <v>249</v>
      </c>
      <c r="B814" s="72">
        <v>40312</v>
      </c>
      <c r="C814" s="23">
        <v>4184.84</v>
      </c>
      <c r="D814" s="23">
        <v>4157.84</v>
      </c>
      <c r="E814" s="23">
        <v>4217.6099999999997</v>
      </c>
      <c r="F814" s="23">
        <v>4107.18</v>
      </c>
      <c r="G814" s="20">
        <f t="shared" si="180"/>
        <v>4544.3225000000002</v>
      </c>
      <c r="H814" s="20">
        <f t="shared" si="174"/>
        <v>4634.2456666666676</v>
      </c>
      <c r="I814" s="112">
        <f t="shared" si="181"/>
        <v>-7.9105851312269326E-2</v>
      </c>
      <c r="J814" s="38" t="str">
        <f t="shared" si="175"/>
        <v>X</v>
      </c>
      <c r="K814" s="17" t="str">
        <f>IF(OR(AND(J813="N",OR(I813&lt;R$2308,AND(I813&gt;R$2306, I813&lt;R$2305))), AND(J813="X", OR(I813&lt;R$2314, AND(I813&lt;R$2311,I813&gt;R$2312)))),"no","yes")</f>
        <v>yes</v>
      </c>
      <c r="O814" s="146">
        <f t="shared" si="176"/>
        <v>6.4937563735016912E-3</v>
      </c>
      <c r="P814" s="146">
        <f t="shared" si="177"/>
        <v>-6.4937563735016912E-3</v>
      </c>
      <c r="Q814" s="86">
        <f t="shared" si="166"/>
        <v>1.7999999999999999E-2</v>
      </c>
      <c r="R814" s="39">
        <f>(SUM(C795:C813)+Q814*SUM(C795:C813))/(19-Q814)*(1-J$2305)</f>
        <v>4649.7860594247177</v>
      </c>
      <c r="S814" s="39">
        <f>(SUM(C795:C813)+Q814*SUM(C795:C813))/(19-Q814)*(1+J$2305)</f>
        <v>4649.7860594247177</v>
      </c>
      <c r="T814" s="17">
        <f>IF(AND(K814="no",R814&lt;E814, R814&gt;F814,J$2308="yes"),MAX(R814*(1-J$2306),F814)/D814-1,IF(AND(K814="yes",S814&gt;F814, S814&lt;E814,J$2307="yes"),1-MIN(S814*(1+J$2306),E814)/D814,0))</f>
        <v>0</v>
      </c>
      <c r="U814" s="6">
        <f t="shared" si="167"/>
        <v>0</v>
      </c>
      <c r="V814" s="66">
        <f t="shared" si="168"/>
        <v>2.4921257764619287</v>
      </c>
      <c r="W814" s="6">
        <f t="shared" si="169"/>
        <v>0</v>
      </c>
      <c r="X814" s="17">
        <f>V814/MAX(V$240:V814)-1</f>
        <v>-3.0455250253801802E-2</v>
      </c>
      <c r="Z814" s="66">
        <f t="shared" si="170"/>
        <v>6.8819399415856912</v>
      </c>
      <c r="AA814" s="6">
        <f t="shared" si="171"/>
        <v>-6.4937563735016912E-3</v>
      </c>
      <c r="AB814" s="17">
        <f>Z814/MAX(Z$240:Z814)-1</f>
        <v>-3.4835271075966512E-2</v>
      </c>
    </row>
    <row r="815" spans="1:29" x14ac:dyDescent="0.25">
      <c r="A815" s="18" t="s">
        <v>249</v>
      </c>
      <c r="B815" s="72">
        <v>40315</v>
      </c>
      <c r="C815" s="23">
        <v>3915.75</v>
      </c>
      <c r="D815" s="23">
        <v>4184.84</v>
      </c>
      <c r="E815" s="23">
        <v>4132.38</v>
      </c>
      <c r="F815" s="23">
        <v>3915.75</v>
      </c>
      <c r="G815" s="20">
        <f t="shared" si="180"/>
        <v>4495.1764999999996</v>
      </c>
      <c r="H815" s="20">
        <f t="shared" si="174"/>
        <v>4626.8995000000004</v>
      </c>
      <c r="I815" s="112">
        <f t="shared" si="181"/>
        <v>-0.12889961050472654</v>
      </c>
      <c r="J815" s="38" t="str">
        <f t="shared" si="175"/>
        <v>X</v>
      </c>
      <c r="K815" s="17" t="str">
        <f>IF(OR(AND(J814="N",OR(I814&lt;R$2308,AND(I814&gt;R$2306, I814&lt;R$2305))), AND(J814="X", OR(I814&lt;R$2314, AND(I814&lt;R$2311,I814&gt;R$2312)))),"no","yes")</f>
        <v>yes</v>
      </c>
      <c r="O815" s="146">
        <f t="shared" si="176"/>
        <v>-6.4301144129763621E-2</v>
      </c>
      <c r="P815" s="146">
        <f t="shared" si="177"/>
        <v>6.4301144129763621E-2</v>
      </c>
      <c r="Q815" s="86">
        <f t="shared" si="166"/>
        <v>1.7999999999999999E-2</v>
      </c>
      <c r="R815" s="39">
        <f>(SUM(C796:C814)+Q815*SUM(C796:C814))/(19-Q815)*(1-J$2305)</f>
        <v>4611.5035317669372</v>
      </c>
      <c r="S815" s="39">
        <f>(SUM(C796:C814)+Q815*SUM(C796:C814))/(19-Q815)*(1+J$2305)</f>
        <v>4611.5035317669372</v>
      </c>
      <c r="T815" s="17">
        <f>IF(AND(K815="no",R815&lt;E815, R815&gt;F815,J$2308="yes"),MAX(R815*(1-J$2306),F815)/D815-1,IF(AND(K815="yes",S815&gt;F815, S815&lt;E815,J$2307="yes"),1-MIN(S815*(1+J$2306),E815)/D815,0))</f>
        <v>0</v>
      </c>
      <c r="U815" s="6">
        <f t="shared" si="167"/>
        <v>0</v>
      </c>
      <c r="V815" s="66">
        <f t="shared" si="168"/>
        <v>2.4921257764619287</v>
      </c>
      <c r="W815" s="6">
        <f t="shared" si="169"/>
        <v>0</v>
      </c>
      <c r="X815" s="17">
        <f>V815/MAX(V$240:V815)-1</f>
        <v>-3.0455250253801802E-2</v>
      </c>
      <c r="Z815" s="66">
        <f t="shared" si="170"/>
        <v>7.3244565536619701</v>
      </c>
      <c r="AA815" s="6">
        <f t="shared" si="171"/>
        <v>6.4301144129763621E-2</v>
      </c>
      <c r="AB815" s="17">
        <f>Z815/MAX(Z$240:Z815)-1</f>
        <v>0</v>
      </c>
    </row>
    <row r="816" spans="1:29" x14ac:dyDescent="0.25">
      <c r="A816" s="18" t="s">
        <v>249</v>
      </c>
      <c r="B816" s="72">
        <v>40316</v>
      </c>
      <c r="C816" s="23">
        <v>3972.15</v>
      </c>
      <c r="D816" s="23">
        <v>3915.75</v>
      </c>
      <c r="E816" s="23">
        <v>3983.88</v>
      </c>
      <c r="F816" s="23">
        <v>3818.29</v>
      </c>
      <c r="G816" s="20">
        <f t="shared" si="180"/>
        <v>4459.3419999999996</v>
      </c>
      <c r="H816" s="20">
        <f t="shared" si="174"/>
        <v>4619.4983333333339</v>
      </c>
      <c r="I816" s="112">
        <f t="shared" si="181"/>
        <v>-0.10925199278279163</v>
      </c>
      <c r="J816" s="38" t="str">
        <f t="shared" si="175"/>
        <v>X</v>
      </c>
      <c r="K816" s="17" t="str">
        <f>IF(OR(AND(J815="N",OR(I815&lt;R$2308,AND(I815&gt;R$2306, I815&lt;R$2305))), AND(J815="X", OR(I815&lt;R$2314, AND(I815&lt;R$2311,I815&gt;R$2312)))),"no","yes")</f>
        <v>yes</v>
      </c>
      <c r="O816" s="146">
        <f t="shared" si="176"/>
        <v>1.440337100172373E-2</v>
      </c>
      <c r="P816" s="146">
        <f t="shared" si="177"/>
        <v>-1.440337100172373E-2</v>
      </c>
      <c r="Q816" s="86">
        <f t="shared" si="166"/>
        <v>1.7999999999999999E-2</v>
      </c>
      <c r="R816" s="39">
        <f>(SUM(C797:C815)+Q816*SUM(C797:C815))/(19-Q816)*(1-J$2305)</f>
        <v>4570.0429048572332</v>
      </c>
      <c r="S816" s="39">
        <f>(SUM(C797:C815)+Q816*SUM(C797:C815))/(19-Q816)*(1+J$2305)</f>
        <v>4570.0429048572332</v>
      </c>
      <c r="T816" s="17">
        <f>IF(AND(K816="no",R816&lt;E816, R816&gt;F816,J$2308="yes"),MAX(R816*(1-J$2306),F816)/D816-1,IF(AND(K816="yes",S816&gt;F816, S816&lt;E816,J$2307="yes"),1-MIN(S816*(1+J$2306),E816)/D816,0))</f>
        <v>0</v>
      </c>
      <c r="U816" s="6">
        <f t="shared" si="167"/>
        <v>0</v>
      </c>
      <c r="V816" s="66">
        <f t="shared" si="168"/>
        <v>2.4921257764619287</v>
      </c>
      <c r="W816" s="6">
        <f t="shared" si="169"/>
        <v>0</v>
      </c>
      <c r="X816" s="17">
        <f>V816/MAX(V$240:V816)-1</f>
        <v>-3.0455250253801802E-2</v>
      </c>
      <c r="Z816" s="66">
        <f t="shared" si="170"/>
        <v>7.2189596885335696</v>
      </c>
      <c r="AA816" s="6">
        <f t="shared" si="171"/>
        <v>-1.440337100172373E-2</v>
      </c>
      <c r="AB816" s="17">
        <f>Z816/MAX(Z$240:Z816)-1</f>
        <v>-1.440337100172373E-2</v>
      </c>
    </row>
    <row r="817" spans="1:29" x14ac:dyDescent="0.25">
      <c r="A817" s="18" t="s">
        <v>249</v>
      </c>
      <c r="B817" s="72">
        <v>40317</v>
      </c>
      <c r="C817" s="23">
        <v>3977.38</v>
      </c>
      <c r="D817" s="23">
        <v>3972.15</v>
      </c>
      <c r="E817" s="23">
        <v>4037.85</v>
      </c>
      <c r="F817" s="23">
        <v>3908.64</v>
      </c>
      <c r="G817" s="20">
        <f t="shared" si="180"/>
        <v>4420.7145</v>
      </c>
      <c r="H817" s="20">
        <f t="shared" si="174"/>
        <v>4612.1288333333341</v>
      </c>
      <c r="I817" s="112">
        <f t="shared" si="181"/>
        <v>-0.10028571173279788</v>
      </c>
      <c r="J817" s="38" t="str">
        <f t="shared" si="175"/>
        <v>X</v>
      </c>
      <c r="K817" s="17" t="str">
        <f>IF(OR(AND(J816="N",OR(I816&lt;R$2308,AND(I816&gt;R$2306, I816&lt;R$2305))), AND(J816="X", OR(I816&lt;R$2314, AND(I816&lt;R$2311,I816&gt;R$2312)))),"no","yes")</f>
        <v>yes</v>
      </c>
      <c r="O817" s="146">
        <f t="shared" si="176"/>
        <v>1.3166672960487347E-3</v>
      </c>
      <c r="P817" s="146">
        <f t="shared" si="177"/>
        <v>-1.3166672960487347E-3</v>
      </c>
      <c r="Q817" s="86">
        <f t="shared" ref="Q817:Q880" si="184">IF(J817="N",0.009,0.018)</f>
        <v>1.7999999999999999E-2</v>
      </c>
      <c r="R817" s="39">
        <f>(SUM(C798:C816)+Q817*SUM(C798:C816))/(19-Q817)*(1-J$2305)</f>
        <v>4528.330754398904</v>
      </c>
      <c r="S817" s="39">
        <f>(SUM(C798:C816)+Q817*SUM(C798:C816))/(19-Q817)*(1+J$2305)</f>
        <v>4528.330754398904</v>
      </c>
      <c r="T817" s="17">
        <f>IF(AND(K817="no",R817&lt;E817, R817&gt;F817,J$2308="yes"),MAX(R817*(1-J$2306),F817)/D817-1,IF(AND(K817="yes",S817&gt;F817, S817&lt;E817,J$2307="yes"),1-MIN(S817*(1+J$2306),E817)/D817,0))</f>
        <v>0</v>
      </c>
      <c r="U817" s="6">
        <f t="shared" si="167"/>
        <v>0</v>
      </c>
      <c r="V817" s="66">
        <f t="shared" si="168"/>
        <v>2.4921257764619287</v>
      </c>
      <c r="W817" s="6">
        <f t="shared" si="169"/>
        <v>0</v>
      </c>
      <c r="X817" s="17">
        <f>V817/MAX(V$240:V817)-1</f>
        <v>-3.0455250253801802E-2</v>
      </c>
      <c r="Z817" s="66">
        <f t="shared" si="170"/>
        <v>7.2094547204001831</v>
      </c>
      <c r="AA817" s="6">
        <f t="shared" si="171"/>
        <v>-1.3166672960487347E-3</v>
      </c>
      <c r="AB817" s="17">
        <f>Z817/MAX(Z$240:Z817)-1</f>
        <v>-1.5701073850221681E-2</v>
      </c>
    </row>
    <row r="818" spans="1:29" x14ac:dyDescent="0.25">
      <c r="A818" s="18" t="s">
        <v>249</v>
      </c>
      <c r="B818" s="72">
        <v>40318</v>
      </c>
      <c r="C818" s="23">
        <v>3901.26</v>
      </c>
      <c r="D818" s="23">
        <v>3977.38</v>
      </c>
      <c r="E818" s="23">
        <v>4025.8</v>
      </c>
      <c r="F818" s="23">
        <v>3890.35</v>
      </c>
      <c r="G818" s="20">
        <f t="shared" si="180"/>
        <v>4371.0784999999987</v>
      </c>
      <c r="H818" s="20">
        <f t="shared" si="174"/>
        <v>4602.8306666666667</v>
      </c>
      <c r="I818" s="112">
        <f t="shared" si="181"/>
        <v>-0.10748342771698072</v>
      </c>
      <c r="J818" s="38" t="str">
        <f t="shared" si="175"/>
        <v>X</v>
      </c>
      <c r="K818" s="17" t="str">
        <f>IF(OR(AND(J817="N",OR(I817&lt;R$2308,AND(I817&gt;R$2306, I817&lt;R$2305))), AND(J817="X", OR(I817&lt;R$2314, AND(I817&lt;R$2311,I817&gt;R$2312)))),"no","yes")</f>
        <v>yes</v>
      </c>
      <c r="O818" s="146">
        <f t="shared" si="176"/>
        <v>-1.9138226671829184E-2</v>
      </c>
      <c r="P818" s="146">
        <f t="shared" si="177"/>
        <v>1.9138226671829184E-2</v>
      </c>
      <c r="Q818" s="86">
        <f t="shared" si="184"/>
        <v>1.7999999999999999E-2</v>
      </c>
      <c r="R818" s="39">
        <f>(SUM(C799:C817)+Q818*SUM(C799:C817))/(19-Q818)*(1-J$2305)</f>
        <v>4479.1737214202922</v>
      </c>
      <c r="S818" s="39">
        <f>(SUM(C799:C817)+Q818*SUM(C799:C817))/(19-Q818)*(1+J$2305)</f>
        <v>4479.1737214202922</v>
      </c>
      <c r="T818" s="17">
        <f>IF(AND(K818="no",R818&lt;E818, R818&gt;F818,J$2308="yes"),MAX(R818*(1-J$2306),F818)/D818-1,IF(AND(K818="yes",S818&gt;F818, S818&lt;E818,J$2307="yes"),1-MIN(S818*(1+J$2306),E818)/D818,0))</f>
        <v>0</v>
      </c>
      <c r="U818" s="6">
        <f t="shared" ref="U818:U881" si="185">IF(T818=0,0,IF(K818="yes",T818-P818,T818-O818))</f>
        <v>0</v>
      </c>
      <c r="V818" s="66">
        <f t="shared" ref="V818:V881" si="186">IF(K818="yes",V817, IF(T818&lt;&gt;0, V817*(1+T818),V817*(1+O818)))</f>
        <v>2.4921257764619287</v>
      </c>
      <c r="W818" s="6">
        <f t="shared" ref="W818:W881" si="187">V818/V817-1</f>
        <v>0</v>
      </c>
      <c r="X818" s="17">
        <f>V818/MAX(V$240:V818)-1</f>
        <v>-3.0455250253801802E-2</v>
      </c>
      <c r="Z818" s="66">
        <f t="shared" ref="Z818:Z881" si="188">IF(T818&lt;&gt;0,Z817*(1+T818),IF(K818="no",Z817*(1+O818),Z817*(1+P818)))</f>
        <v>7.347430899019491</v>
      </c>
      <c r="AA818" s="6">
        <f t="shared" ref="AA818:AA881" si="189">Z818/Z817-1</f>
        <v>1.9138226671829184E-2</v>
      </c>
      <c r="AB818" s="17">
        <f>Z818/MAX(Z$240:Z818)-1</f>
        <v>0</v>
      </c>
    </row>
    <row r="819" spans="1:29" x14ac:dyDescent="0.25">
      <c r="A819" s="18" t="s">
        <v>249</v>
      </c>
      <c r="B819" s="72">
        <v>40319</v>
      </c>
      <c r="C819" s="23">
        <v>3982.39</v>
      </c>
      <c r="D819" s="23">
        <v>3901.26</v>
      </c>
      <c r="E819" s="23">
        <v>3982.41</v>
      </c>
      <c r="F819" s="23">
        <v>3768.1</v>
      </c>
      <c r="G819" s="20">
        <f t="shared" si="180"/>
        <v>4325.0779999999995</v>
      </c>
      <c r="H819" s="20">
        <f t="shared" si="174"/>
        <v>4593.2658333333338</v>
      </c>
      <c r="I819" s="112">
        <f t="shared" si="181"/>
        <v>-7.9232790714988233E-2</v>
      </c>
      <c r="J819" s="38" t="str">
        <f t="shared" si="175"/>
        <v>X</v>
      </c>
      <c r="K819" s="17" t="str">
        <f>IF(OR(AND(J818="N",OR(I818&lt;R$2308,AND(I818&gt;R$2306, I818&lt;R$2305))), AND(J818="X", OR(I818&lt;R$2314, AND(I818&lt;R$2311,I818&gt;R$2312)))),"no","yes")</f>
        <v>yes</v>
      </c>
      <c r="O819" s="146">
        <f t="shared" si="176"/>
        <v>2.079584544480495E-2</v>
      </c>
      <c r="P819" s="146">
        <f t="shared" si="177"/>
        <v>-2.079584544480495E-2</v>
      </c>
      <c r="Q819" s="86">
        <f t="shared" si="184"/>
        <v>1.7999999999999999E-2</v>
      </c>
      <c r="R819" s="39">
        <f>(SUM(C800:C818)+Q819*SUM(C800:C818))/(19-Q819)*(1-J$2305)</f>
        <v>4425.4828289958896</v>
      </c>
      <c r="S819" s="39">
        <f>(SUM(C800:C818)+Q819*SUM(C800:C818))/(19-Q819)*(1+J$2305)</f>
        <v>4425.4828289958896</v>
      </c>
      <c r="T819" s="17">
        <f>IF(AND(K819="no",R819&lt;E819, R819&gt;F819,J$2308="yes"),MAX(R819*(1-J$2306),F819)/D819-1,IF(AND(K819="yes",S819&gt;F819, S819&lt;E819,J$2307="yes"),1-MIN(S819*(1+J$2306),E819)/D819,0))</f>
        <v>0</v>
      </c>
      <c r="U819" s="6">
        <f t="shared" si="185"/>
        <v>0</v>
      </c>
      <c r="V819" s="66">
        <f t="shared" si="186"/>
        <v>2.4921257764619287</v>
      </c>
      <c r="W819" s="6">
        <f t="shared" si="187"/>
        <v>0</v>
      </c>
      <c r="X819" s="17">
        <f>V819/MAX(V$240:V819)-1</f>
        <v>-3.0455250253801802E-2</v>
      </c>
      <c r="Z819" s="66">
        <f t="shared" si="188"/>
        <v>7.1946348616270974</v>
      </c>
      <c r="AA819" s="6">
        <f t="shared" si="189"/>
        <v>-2.079584544480495E-2</v>
      </c>
      <c r="AB819" s="17">
        <f>Z819/MAX(Z$240:Z819)-1</f>
        <v>-2.079584544480495E-2</v>
      </c>
    </row>
    <row r="820" spans="1:29" x14ac:dyDescent="0.25">
      <c r="A820" s="18" t="s">
        <v>249</v>
      </c>
      <c r="B820" s="72">
        <v>40322</v>
      </c>
      <c r="C820" s="23">
        <v>4163.4799999999996</v>
      </c>
      <c r="D820" s="23">
        <v>3982.39</v>
      </c>
      <c r="E820" s="23">
        <v>4170.7299999999996</v>
      </c>
      <c r="F820" s="23">
        <v>4016.35</v>
      </c>
      <c r="G820" s="20">
        <f t="shared" si="180"/>
        <v>4290.0439999999999</v>
      </c>
      <c r="H820" s="20">
        <f t="shared" si="174"/>
        <v>4585.4911666666649</v>
      </c>
      <c r="I820" s="112">
        <f t="shared" si="181"/>
        <v>-2.9501795319581858E-2</v>
      </c>
      <c r="J820" s="38" t="str">
        <f t="shared" si="175"/>
        <v>X</v>
      </c>
      <c r="K820" s="17" t="str">
        <f>IF(OR(AND(J819="N",OR(I819&lt;R$2308,AND(I819&gt;R$2306, I819&lt;R$2305))), AND(J819="X", OR(I819&lt;R$2314, AND(I819&lt;R$2311,I819&gt;R$2312)))),"no","yes")</f>
        <v>yes</v>
      </c>
      <c r="O820" s="146">
        <f t="shared" si="176"/>
        <v>4.5472693533280095E-2</v>
      </c>
      <c r="P820" s="146">
        <f t="shared" si="177"/>
        <v>-4.5472693533280095E-2</v>
      </c>
      <c r="Q820" s="86">
        <f t="shared" si="184"/>
        <v>1.7999999999999999E-2</v>
      </c>
      <c r="R820" s="39">
        <f>(SUM(C801:C819)+Q820*SUM(C801:C819))/(19-Q820)*(1-J$2305)</f>
        <v>4378.193720366663</v>
      </c>
      <c r="S820" s="39">
        <f>(SUM(C801:C819)+Q820*SUM(C801:C819))/(19-Q820)*(1+J$2305)</f>
        <v>4378.193720366663</v>
      </c>
      <c r="T820" s="17">
        <f>IF(AND(K820="no",R820&lt;E820, R820&gt;F820,J$2308="yes"),MAX(R820*(1-J$2306),F820)/D820-1,IF(AND(K820="yes",S820&gt;F820, S820&lt;E820,J$2307="yes"),1-MIN(S820*(1+J$2306),E820)/D820,0))</f>
        <v>0</v>
      </c>
      <c r="U820" s="6">
        <f t="shared" si="185"/>
        <v>0</v>
      </c>
      <c r="V820" s="66">
        <f t="shared" si="186"/>
        <v>2.4921257764619287</v>
      </c>
      <c r="W820" s="6">
        <f t="shared" si="187"/>
        <v>0</v>
      </c>
      <c r="X820" s="17">
        <f>V820/MAX(V$240:V820)-1</f>
        <v>-3.0455250253801802E-2</v>
      </c>
      <c r="Y820" s="6">
        <f t="shared" ref="Y820" si="190">V820/V800-1</f>
        <v>0</v>
      </c>
      <c r="Z820" s="66">
        <f t="shared" si="188"/>
        <v>6.8674754354804755</v>
      </c>
      <c r="AA820" s="6">
        <f t="shared" si="189"/>
        <v>-4.5472693533280095E-2</v>
      </c>
      <c r="AB820" s="17">
        <f>Z820/MAX(Z$240:Z820)-1</f>
        <v>-6.5322895871407938E-2</v>
      </c>
      <c r="AC820" s="6">
        <f t="shared" ref="AC820" si="191">Z820/Z800-1</f>
        <v>0.14385316858327069</v>
      </c>
    </row>
    <row r="821" spans="1:29" x14ac:dyDescent="0.25">
      <c r="A821" s="18" t="s">
        <v>249</v>
      </c>
      <c r="B821" s="72">
        <v>40323</v>
      </c>
      <c r="C821" s="23">
        <v>4133.3500000000004</v>
      </c>
      <c r="D821" s="23">
        <v>4163.4799999999996</v>
      </c>
      <c r="E821" s="23">
        <v>4177.79</v>
      </c>
      <c r="F821" s="23">
        <v>4087.1</v>
      </c>
      <c r="G821" s="20">
        <f t="shared" si="180"/>
        <v>4253.384</v>
      </c>
      <c r="H821" s="20">
        <f t="shared" si="174"/>
        <v>4577.1358333333319</v>
      </c>
      <c r="I821" s="112">
        <f t="shared" si="181"/>
        <v>-2.8220823701786579E-2</v>
      </c>
      <c r="J821" s="38" t="str">
        <f t="shared" si="175"/>
        <v>X</v>
      </c>
      <c r="K821" s="17" t="str">
        <f>IF(OR(AND(J820="N",OR(I820&lt;R$2308,AND(I820&gt;R$2306, I820&lt;R$2305))), AND(J820="X", OR(I820&lt;R$2314, AND(I820&lt;R$2311,I820&gt;R$2312)))),"no","yes")</f>
        <v>yes</v>
      </c>
      <c r="O821" s="146">
        <f t="shared" si="176"/>
        <v>-7.236734654663679E-3</v>
      </c>
      <c r="P821" s="146">
        <f t="shared" si="177"/>
        <v>7.236734654663679E-3</v>
      </c>
      <c r="Q821" s="86">
        <f t="shared" si="184"/>
        <v>1.7999999999999999E-2</v>
      </c>
      <c r="R821" s="39">
        <f>(SUM(C802:C820)+Q821*SUM(C802:C820))/(19-Q821)*(1-J$2305)</f>
        <v>4340.4882488673475</v>
      </c>
      <c r="S821" s="39">
        <f>(SUM(C802:C820)+Q821*SUM(C802:C820))/(19-Q821)*(1+J$2305)</f>
        <v>4340.4882488673475</v>
      </c>
      <c r="T821" s="17">
        <f>IF(AND(K821="no",R821&lt;E821, R821&gt;F821,J$2308="yes"),MAX(R821*(1-J$2306),F821)/D821-1,IF(AND(K821="yes",S821&gt;F821, S821&lt;E821,J$2307="yes"),1-MIN(S821*(1+J$2306),E821)/D821,0))</f>
        <v>0</v>
      </c>
      <c r="U821" s="6">
        <f t="shared" si="185"/>
        <v>0</v>
      </c>
      <c r="V821" s="66">
        <f t="shared" si="186"/>
        <v>2.4921257764619287</v>
      </c>
      <c r="W821" s="6">
        <f t="shared" si="187"/>
        <v>0</v>
      </c>
      <c r="X821" s="17">
        <f>V821/MAX(V$240:V821)-1</f>
        <v>-3.0455250253801802E-2</v>
      </c>
      <c r="Z821" s="66">
        <f t="shared" si="188"/>
        <v>6.9171735329544681</v>
      </c>
      <c r="AA821" s="6">
        <f t="shared" si="189"/>
        <v>7.236734654663568E-3</v>
      </c>
      <c r="AB821" s="17">
        <f>Z821/MAX(Z$240:Z821)-1</f>
        <v>-5.8558885681039952E-2</v>
      </c>
    </row>
    <row r="822" spans="1:29" x14ac:dyDescent="0.25">
      <c r="A822" s="18" t="s">
        <v>249</v>
      </c>
      <c r="B822" s="72">
        <v>40324</v>
      </c>
      <c r="C822" s="23">
        <v>4144.66</v>
      </c>
      <c r="D822" s="23">
        <v>4133.3500000000004</v>
      </c>
      <c r="E822" s="23">
        <v>4165.29</v>
      </c>
      <c r="F822" s="23">
        <v>4097.24</v>
      </c>
      <c r="G822" s="20">
        <f t="shared" si="180"/>
        <v>4223.6534999999994</v>
      </c>
      <c r="H822" s="20">
        <f t="shared" si="174"/>
        <v>4568.1089999999986</v>
      </c>
      <c r="I822" s="112">
        <f t="shared" si="181"/>
        <v>-1.8702646890896624E-2</v>
      </c>
      <c r="J822" s="38" t="str">
        <f t="shared" si="175"/>
        <v>X</v>
      </c>
      <c r="K822" s="17" t="str">
        <f>IF(OR(AND(J821="N",OR(I821&lt;R$2308,AND(I821&gt;R$2306, I821&lt;R$2305))), AND(J821="X", OR(I821&lt;R$2314, AND(I821&lt;R$2311,I821&gt;R$2312)))),"no","yes")</f>
        <v>yes</v>
      </c>
      <c r="O822" s="146">
        <f t="shared" si="176"/>
        <v>2.7362792891962862E-3</v>
      </c>
      <c r="P822" s="146">
        <f t="shared" si="177"/>
        <v>-2.7362792891962862E-3</v>
      </c>
      <c r="Q822" s="86">
        <f t="shared" si="184"/>
        <v>1.7999999999999999E-2</v>
      </c>
      <c r="R822" s="39">
        <f>(SUM(C803:C821)+Q822*SUM(C803:C821))/(19-Q822)*(1-J$2305)</f>
        <v>4307.9929080181219</v>
      </c>
      <c r="S822" s="39">
        <f>(SUM(C803:C821)+Q822*SUM(C803:C821))/(19-Q822)*(1+J$2305)</f>
        <v>4307.9929080181219</v>
      </c>
      <c r="T822" s="17">
        <f>IF(AND(K822="no",R822&lt;E822, R822&gt;F822,J$2308="yes"),MAX(R822*(1-J$2306),F822)/D822-1,IF(AND(K822="yes",S822&gt;F822, S822&lt;E822,J$2307="yes"),1-MIN(S822*(1+J$2306),E822)/D822,0))</f>
        <v>0</v>
      </c>
      <c r="U822" s="6">
        <f t="shared" si="185"/>
        <v>0</v>
      </c>
      <c r="V822" s="66">
        <f t="shared" si="186"/>
        <v>2.4921257764619287</v>
      </c>
      <c r="W822" s="6">
        <f t="shared" si="187"/>
        <v>0</v>
      </c>
      <c r="X822" s="17">
        <f>V822/MAX(V$240:V822)-1</f>
        <v>-3.0455250253801802E-2</v>
      </c>
      <c r="Z822" s="66">
        <f t="shared" si="188"/>
        <v>6.898246214276468</v>
      </c>
      <c r="AA822" s="6">
        <f t="shared" si="189"/>
        <v>-2.7362792891962862E-3</v>
      </c>
      <c r="AB822" s="17">
        <f>Z822/MAX(Z$240:Z822)-1</f>
        <v>-6.1134931504148837E-2</v>
      </c>
    </row>
    <row r="823" spans="1:29" x14ac:dyDescent="0.25">
      <c r="A823" s="18" t="s">
        <v>249</v>
      </c>
      <c r="B823" s="72">
        <v>40325</v>
      </c>
      <c r="C823" s="23">
        <v>4218.6400000000003</v>
      </c>
      <c r="D823" s="23">
        <v>4144.66</v>
      </c>
      <c r="E823" s="23">
        <v>4228.4399999999996</v>
      </c>
      <c r="F823" s="23">
        <v>4083.62</v>
      </c>
      <c r="G823" s="20">
        <f t="shared" si="180"/>
        <v>4198.8639999999996</v>
      </c>
      <c r="H823" s="20">
        <f t="shared" si="174"/>
        <v>4560.2481666666663</v>
      </c>
      <c r="I823" s="112">
        <f t="shared" si="181"/>
        <v>4.7098453295941756E-3</v>
      </c>
      <c r="J823" s="38" t="str">
        <f t="shared" si="175"/>
        <v>X</v>
      </c>
      <c r="K823" s="17" t="str">
        <f>IF(OR(AND(J822="N",OR(I822&lt;R$2308,AND(I822&gt;R$2306, I822&lt;R$2305))), AND(J822="X", OR(I822&lt;R$2314, AND(I822&lt;R$2311,I822&gt;R$2312)))),"no","yes")</f>
        <v>yes</v>
      </c>
      <c r="O823" s="146">
        <f t="shared" si="176"/>
        <v>1.7849473780720437E-2</v>
      </c>
      <c r="P823" s="146">
        <f t="shared" si="177"/>
        <v>-1.7849473780720437E-2</v>
      </c>
      <c r="Q823" s="86">
        <f t="shared" si="184"/>
        <v>1.7999999999999999E-2</v>
      </c>
      <c r="R823" s="39">
        <f>(SUM(C804:C822)+Q823*SUM(C804:C822))/(19-Q823)*(1-J$2305)</f>
        <v>4277.4362827942259</v>
      </c>
      <c r="S823" s="39">
        <f>(SUM(C804:C822)+Q823*SUM(C804:C822))/(19-Q823)*(1+J$2305)</f>
        <v>4277.4362827942259</v>
      </c>
      <c r="T823" s="17">
        <f>IF(AND(K823="no",R823&lt;E823, R823&gt;F823,J$2308="yes"),MAX(R823*(1-J$2306),F823)/D823-1,IF(AND(K823="yes",S823&gt;F823, S823&lt;E823,J$2307="yes"),1-MIN(S823*(1+J$2306),E823)/D823,0))</f>
        <v>0</v>
      </c>
      <c r="U823" s="6">
        <f t="shared" si="185"/>
        <v>0</v>
      </c>
      <c r="V823" s="66">
        <f t="shared" si="186"/>
        <v>2.4921257764619287</v>
      </c>
      <c r="W823" s="6">
        <f t="shared" si="187"/>
        <v>0</v>
      </c>
      <c r="X823" s="17">
        <f>V823/MAX(V$240:V823)-1</f>
        <v>-3.0455250253801802E-2</v>
      </c>
      <c r="Z823" s="66">
        <f t="shared" si="188"/>
        <v>6.7751161493417857</v>
      </c>
      <c r="AA823" s="6">
        <f t="shared" si="189"/>
        <v>-1.7849473780720548E-2</v>
      </c>
      <c r="AB823" s="17">
        <f>Z823/MAX(Z$240:Z823)-1</f>
        <v>-7.789317892789982E-2</v>
      </c>
    </row>
    <row r="824" spans="1:29" x14ac:dyDescent="0.25">
      <c r="A824" s="18" t="s">
        <v>249</v>
      </c>
      <c r="B824" s="72">
        <v>40326</v>
      </c>
      <c r="C824" s="23">
        <v>4235.32</v>
      </c>
      <c r="D824" s="23">
        <v>4218.6400000000003</v>
      </c>
      <c r="E824" s="23">
        <v>4270.17</v>
      </c>
      <c r="F824" s="23">
        <v>4203.49</v>
      </c>
      <c r="G824" s="20">
        <f t="shared" si="180"/>
        <v>4182.5600000000004</v>
      </c>
      <c r="H824" s="20">
        <f t="shared" si="174"/>
        <v>4551.5296666666663</v>
      </c>
      <c r="I824" s="112">
        <f t="shared" si="181"/>
        <v>1.26142840748249E-2</v>
      </c>
      <c r="J824" s="38" t="str">
        <f t="shared" si="175"/>
        <v>X</v>
      </c>
      <c r="K824" s="17" t="str">
        <f>IF(OR(AND(J823="N",OR(I823&lt;R$2308,AND(I823&gt;R$2306, I823&lt;R$2305))), AND(J823="X", OR(I823&lt;R$2314, AND(I823&lt;R$2311,I823&gt;R$2312)))),"no","yes")</f>
        <v>yes</v>
      </c>
      <c r="O824" s="146">
        <f t="shared" si="176"/>
        <v>3.9538808715604556E-3</v>
      </c>
      <c r="P824" s="146">
        <f t="shared" si="177"/>
        <v>-3.9538808715604556E-3</v>
      </c>
      <c r="Q824" s="86">
        <f t="shared" si="184"/>
        <v>1.7999999999999999E-2</v>
      </c>
      <c r="R824" s="39">
        <f>(SUM(C805:C823)+Q824*SUM(C805:C823))/(19-Q824)*(1-J$2305)</f>
        <v>4259.0541481403434</v>
      </c>
      <c r="S824" s="39">
        <f>(SUM(C805:C823)+Q824*SUM(C805:C823))/(19-Q824)*(1+J$2305)</f>
        <v>4259.0541481403434</v>
      </c>
      <c r="T824" s="17">
        <f>IF(AND(K824="no",R824&lt;E824, R824&gt;F824,J$2308="yes"),MAX(R824*(1-J$2306),F824)/D824-1,IF(AND(K824="yes",S824&gt;F824, S824&lt;E824,J$2307="yes"),1-MIN(S824*(1+J$2306),E824)/D824,0))</f>
        <v>-9.5798997165776889E-3</v>
      </c>
      <c r="U824" s="6">
        <f t="shared" si="185"/>
        <v>-5.6260188450172333E-3</v>
      </c>
      <c r="V824" s="66">
        <f t="shared" si="186"/>
        <v>2.4921257764619287</v>
      </c>
      <c r="W824" s="6">
        <f t="shared" si="187"/>
        <v>0</v>
      </c>
      <c r="X824" s="17">
        <f>V824/MAX(V$240:V824)-1</f>
        <v>-3.0455250253801802E-2</v>
      </c>
      <c r="Z824" s="66">
        <f t="shared" si="188"/>
        <v>6.710211216062925</v>
      </c>
      <c r="AA824" s="6">
        <f t="shared" si="189"/>
        <v>-9.5798997165777999E-3</v>
      </c>
      <c r="AB824" s="17">
        <f>Z824/MAX(Z$240:Z824)-1</f>
        <v>-8.6726869801742823E-2</v>
      </c>
    </row>
    <row r="825" spans="1:29" x14ac:dyDescent="0.25">
      <c r="A825" s="18" t="s">
        <v>249</v>
      </c>
      <c r="B825" s="72">
        <v>40329</v>
      </c>
      <c r="C825" s="23">
        <v>4104.3599999999997</v>
      </c>
      <c r="D825" s="23">
        <v>4235.32</v>
      </c>
      <c r="E825" s="23">
        <v>4259.16</v>
      </c>
      <c r="F825" s="23">
        <v>4104.3599999999997</v>
      </c>
      <c r="G825" s="20">
        <f t="shared" si="180"/>
        <v>4165.844000000001</v>
      </c>
      <c r="H825" s="20">
        <f t="shared" si="174"/>
        <v>4543.4936666666663</v>
      </c>
      <c r="I825" s="112">
        <f t="shared" si="181"/>
        <v>-1.4759074031577057E-2</v>
      </c>
      <c r="J825" s="38" t="str">
        <f t="shared" si="175"/>
        <v>X</v>
      </c>
      <c r="K825" s="17" t="str">
        <f>IF(OR(AND(J824="N",OR(I824&lt;R$2308,AND(I824&gt;R$2306, I824&lt;R$2305))), AND(J824="X", OR(I824&lt;R$2314, AND(I824&lt;R$2311,I824&gt;R$2312)))),"no","yes")</f>
        <v>yes</v>
      </c>
      <c r="O825" s="146">
        <f t="shared" si="176"/>
        <v>-3.092092214992026E-2</v>
      </c>
      <c r="P825" s="146">
        <f t="shared" si="177"/>
        <v>3.092092214992026E-2</v>
      </c>
      <c r="Q825" s="86">
        <f t="shared" si="184"/>
        <v>1.7999999999999999E-2</v>
      </c>
      <c r="R825" s="39">
        <f>(SUM(C806:C824)+Q825*SUM(C806:C824))/(19-Q825)*(1-J$2305)</f>
        <v>4248.1480012643569</v>
      </c>
      <c r="S825" s="39">
        <f>(SUM(C806:C824)+Q825*SUM(C806:C824))/(19-Q825)*(1+J$2305)</f>
        <v>4248.1480012643569</v>
      </c>
      <c r="T825" s="17">
        <f>IF(AND(K825="no",R825&lt;E825, R825&gt;F825,J$2308="yes"),MAX(R825*(1-J$2306),F825)/D825-1,IF(AND(K825="yes",S825&gt;F825, S825&lt;E825,J$2307="yes"),1-MIN(S825*(1+J$2306),E825)/D825,0))</f>
        <v>-3.0288151224364679E-3</v>
      </c>
      <c r="U825" s="6">
        <f t="shared" si="185"/>
        <v>-3.3949737272356728E-2</v>
      </c>
      <c r="V825" s="66">
        <f t="shared" si="186"/>
        <v>2.4921257764619287</v>
      </c>
      <c r="W825" s="6">
        <f t="shared" si="187"/>
        <v>0</v>
      </c>
      <c r="X825" s="17">
        <f>V825/MAX(V$240:V825)-1</f>
        <v>-3.0455250253801802E-2</v>
      </c>
      <c r="Z825" s="66">
        <f t="shared" si="188"/>
        <v>6.6898872268569711</v>
      </c>
      <c r="AA825" s="6">
        <f t="shared" si="189"/>
        <v>-3.0288151224364679E-3</v>
      </c>
      <c r="AB825" s="17">
        <f>Z825/MAX(Z$240:Z825)-1</f>
        <v>-8.9493005269402182E-2</v>
      </c>
    </row>
    <row r="826" spans="1:29" x14ac:dyDescent="0.25">
      <c r="A826" s="18" t="s">
        <v>249</v>
      </c>
      <c r="B826" s="72">
        <v>40330</v>
      </c>
      <c r="C826" s="23">
        <v>4025.79</v>
      </c>
      <c r="D826" s="23">
        <v>4104.3599999999997</v>
      </c>
      <c r="E826" s="23">
        <v>4091.44</v>
      </c>
      <c r="F826" s="23">
        <v>3933.39</v>
      </c>
      <c r="G826" s="20">
        <f t="shared" si="180"/>
        <v>4145.4269999999988</v>
      </c>
      <c r="H826" s="20">
        <f t="shared" si="174"/>
        <v>4533.8469999999988</v>
      </c>
      <c r="I826" s="112">
        <f t="shared" si="181"/>
        <v>-2.8859994398646727E-2</v>
      </c>
      <c r="J826" s="38" t="str">
        <f t="shared" si="175"/>
        <v>X</v>
      </c>
      <c r="K826" s="17" t="str">
        <f>IF(OR(AND(J825="N",OR(I825&lt;R$2308,AND(I825&gt;R$2306, I825&lt;R$2305))), AND(J825="X", OR(I825&lt;R$2314, AND(I825&lt;R$2311,I825&gt;R$2312)))),"no","yes")</f>
        <v>yes</v>
      </c>
      <c r="O826" s="146">
        <f t="shared" si="176"/>
        <v>-1.9143057626523907E-2</v>
      </c>
      <c r="P826" s="146">
        <f t="shared" si="177"/>
        <v>1.9143057626523907E-2</v>
      </c>
      <c r="Q826" s="86">
        <f t="shared" si="184"/>
        <v>1.7999999999999999E-2</v>
      </c>
      <c r="R826" s="39">
        <f>(SUM(C807:C825)+Q826*SUM(C807:C825))/(19-Q826)*(1-J$2305)</f>
        <v>4230.462517121483</v>
      </c>
      <c r="S826" s="39">
        <f>(SUM(C807:C825)+Q826*SUM(C807:C825))/(19-Q826)*(1+J$2305)</f>
        <v>4230.462517121483</v>
      </c>
      <c r="T826" s="17">
        <f>IF(AND(K826="no",R826&lt;E826, R826&gt;F826,J$2308="yes"),MAX(R826*(1-J$2306),F826)/D826-1,IF(AND(K826="yes",S826&gt;F826, S826&lt;E826,J$2307="yes"),1-MIN(S826*(1+J$2306),E826)/D826,0))</f>
        <v>0</v>
      </c>
      <c r="U826" s="6">
        <f t="shared" si="185"/>
        <v>0</v>
      </c>
      <c r="V826" s="66">
        <f t="shared" si="186"/>
        <v>2.4921257764619287</v>
      </c>
      <c r="W826" s="6">
        <f t="shared" si="187"/>
        <v>0</v>
      </c>
      <c r="X826" s="17">
        <f>V826/MAX(V$240:V826)-1</f>
        <v>-3.0455250253801802E-2</v>
      </c>
      <c r="Z826" s="66">
        <f t="shared" si="188"/>
        <v>6.8179521235556404</v>
      </c>
      <c r="AA826" s="6">
        <f t="shared" si="189"/>
        <v>1.9143057626523907E-2</v>
      </c>
      <c r="AB826" s="17">
        <f>Z826/MAX(Z$240:Z826)-1</f>
        <v>-7.2063117399921217E-2</v>
      </c>
    </row>
    <row r="827" spans="1:29" x14ac:dyDescent="0.25">
      <c r="A827" s="18" t="s">
        <v>249</v>
      </c>
      <c r="B827" s="72">
        <v>40331</v>
      </c>
      <c r="C827" s="23">
        <v>4083.62</v>
      </c>
      <c r="D827" s="23">
        <v>4025.79</v>
      </c>
      <c r="E827" s="23">
        <v>4084.05</v>
      </c>
      <c r="F827" s="23">
        <v>3960.34</v>
      </c>
      <c r="G827" s="20">
        <f t="shared" si="180"/>
        <v>4121.3674999999985</v>
      </c>
      <c r="H827" s="20">
        <f t="shared" si="174"/>
        <v>4524.3310000000001</v>
      </c>
      <c r="I827" s="112">
        <f t="shared" si="181"/>
        <v>-9.158974539397069E-3</v>
      </c>
      <c r="J827" s="38" t="str">
        <f t="shared" si="175"/>
        <v>X</v>
      </c>
      <c r="K827" s="17" t="str">
        <f>IF(OR(AND(J826="N",OR(I826&lt;R$2308,AND(I826&gt;R$2306, I826&lt;R$2305))), AND(J826="X", OR(I826&lt;R$2314, AND(I826&lt;R$2311,I826&gt;R$2312)))),"no","yes")</f>
        <v>yes</v>
      </c>
      <c r="O827" s="146">
        <f t="shared" si="176"/>
        <v>1.4364882420593306E-2</v>
      </c>
      <c r="P827" s="146">
        <f t="shared" si="177"/>
        <v>-1.4364882420593306E-2</v>
      </c>
      <c r="Q827" s="86">
        <f t="shared" si="184"/>
        <v>1.7999999999999999E-2</v>
      </c>
      <c r="R827" s="39">
        <f>(SUM(C808:C826)+Q827*SUM(C808:C826))/(19-Q827)*(1-J$2305)</f>
        <v>4201.5550068485927</v>
      </c>
      <c r="S827" s="39">
        <f>(SUM(C808:C826)+Q827*SUM(C808:C826))/(19-Q827)*(1+J$2305)</f>
        <v>4201.5550068485927</v>
      </c>
      <c r="T827" s="17">
        <f>IF(AND(K827="no",R827&lt;E827, R827&gt;F827,J$2308="yes"),MAX(R827*(1-J$2306),F827)/D827-1,IF(AND(K827="yes",S827&gt;F827, S827&lt;E827,J$2307="yes"),1-MIN(S827*(1+J$2306),E827)/D827,0))</f>
        <v>0</v>
      </c>
      <c r="U827" s="6">
        <f t="shared" si="185"/>
        <v>0</v>
      </c>
      <c r="V827" s="66">
        <f t="shared" si="186"/>
        <v>2.4921257764619287</v>
      </c>
      <c r="W827" s="6">
        <f t="shared" si="187"/>
        <v>0</v>
      </c>
      <c r="X827" s="17">
        <f>V827/MAX(V$240:V827)-1</f>
        <v>-3.0455250253801802E-2</v>
      </c>
      <c r="Z827" s="66">
        <f t="shared" si="188"/>
        <v>6.7200130429515292</v>
      </c>
      <c r="AA827" s="6">
        <f t="shared" si="189"/>
        <v>-1.4364882420593306E-2</v>
      </c>
      <c r="AB827" s="17">
        <f>Z827/MAX(Z$240:Z827)-1</f>
        <v>-8.5392821612203296E-2</v>
      </c>
    </row>
    <row r="828" spans="1:29" x14ac:dyDescent="0.25">
      <c r="A828" s="18" t="s">
        <v>249</v>
      </c>
      <c r="B828" s="72">
        <v>40332</v>
      </c>
      <c r="C828" s="23">
        <v>4053.99</v>
      </c>
      <c r="D828" s="23">
        <v>4083.62</v>
      </c>
      <c r="E828" s="23">
        <v>4146.66</v>
      </c>
      <c r="F828" s="23">
        <v>4053.55</v>
      </c>
      <c r="G828" s="20">
        <f t="shared" si="180"/>
        <v>4103.0779999999995</v>
      </c>
      <c r="H828" s="20">
        <f t="shared" si="174"/>
        <v>4514.228666666666</v>
      </c>
      <c r="I828" s="112">
        <f t="shared" si="181"/>
        <v>-1.1963701396853765E-2</v>
      </c>
      <c r="J828" s="38" t="str">
        <f t="shared" si="175"/>
        <v>X</v>
      </c>
      <c r="K828" s="17" t="str">
        <f>IF(OR(AND(J827="N",OR(I827&lt;R$2308,AND(I827&gt;R$2306, I827&lt;R$2305))), AND(J827="X", OR(I827&lt;R$2314, AND(I827&lt;R$2311,I827&gt;R$2312)))),"no","yes")</f>
        <v>yes</v>
      </c>
      <c r="O828" s="146">
        <f t="shared" si="176"/>
        <v>-7.2558171426332363E-3</v>
      </c>
      <c r="P828" s="146">
        <f t="shared" si="177"/>
        <v>7.2558171426332363E-3</v>
      </c>
      <c r="Q828" s="86">
        <f t="shared" si="184"/>
        <v>1.7999999999999999E-2</v>
      </c>
      <c r="R828" s="39">
        <f>(SUM(C809:C827)+Q828*SUM(C809:C827))/(19-Q828)*(1-J$2305)</f>
        <v>4183.5268285744378</v>
      </c>
      <c r="S828" s="39">
        <f>(SUM(C809:C827)+Q828*SUM(C809:C827))/(19-Q828)*(1+J$2305)</f>
        <v>4183.5268285744378</v>
      </c>
      <c r="T828" s="17">
        <f>IF(AND(K828="no",R828&lt;E828, R828&gt;F828,J$2308="yes"),MAX(R828*(1-J$2306),F828)/D828-1,IF(AND(K828="yes",S828&gt;F828, S828&lt;E828,J$2307="yes"),1-MIN(S828*(1+J$2306),E828)/D828,0))</f>
        <v>0</v>
      </c>
      <c r="U828" s="6">
        <f t="shared" si="185"/>
        <v>0</v>
      </c>
      <c r="V828" s="66">
        <f t="shared" si="186"/>
        <v>2.4921257764619287</v>
      </c>
      <c r="W828" s="6">
        <f t="shared" si="187"/>
        <v>0</v>
      </c>
      <c r="X828" s="17">
        <f>V828/MAX(V$240:V828)-1</f>
        <v>-3.0455250253801802E-2</v>
      </c>
      <c r="Y828" s="14"/>
      <c r="Z828" s="66">
        <f t="shared" si="188"/>
        <v>6.7687722287872969</v>
      </c>
      <c r="AA828" s="6">
        <f t="shared" si="189"/>
        <v>7.2558171426333473E-3</v>
      </c>
      <c r="AB828" s="17">
        <f>Z828/MAX(Z$240:Z828)-1</f>
        <v>-7.8756599168481545E-2</v>
      </c>
      <c r="AC828" s="14"/>
    </row>
    <row r="829" spans="1:29" x14ac:dyDescent="0.25">
      <c r="A829" s="18" t="s">
        <v>249</v>
      </c>
      <c r="B829" s="72">
        <v>40333</v>
      </c>
      <c r="C829" s="23">
        <v>4089.03</v>
      </c>
      <c r="D829" s="23">
        <v>4053.99</v>
      </c>
      <c r="E829" s="23">
        <v>4095.49</v>
      </c>
      <c r="F829" s="23">
        <v>4013.97</v>
      </c>
      <c r="G829" s="20">
        <f t="shared" si="180"/>
        <v>4089.9914999999992</v>
      </c>
      <c r="H829" s="20">
        <f t="shared" ref="H829:H892" si="192">AVERAGE(C770:C829)</f>
        <v>4505.7293333333337</v>
      </c>
      <c r="I829" s="112">
        <f t="shared" si="181"/>
        <v>-2.3508606313704661E-4</v>
      </c>
      <c r="J829" s="38" t="str">
        <f t="shared" ref="J829:J892" si="193">IF(G829&gt;H829,"N","X")</f>
        <v>X</v>
      </c>
      <c r="K829" s="17" t="str">
        <f>IF(OR(AND(J828="N",OR(I828&lt;R$2308,AND(I828&gt;R$2306, I828&lt;R$2305))), AND(J828="X", OR(I828&lt;R$2314, AND(I828&lt;R$2311,I828&gt;R$2312)))),"no","yes")</f>
        <v>yes</v>
      </c>
      <c r="O829" s="146">
        <f t="shared" si="176"/>
        <v>8.6433365647178295E-3</v>
      </c>
      <c r="P829" s="146">
        <f t="shared" si="177"/>
        <v>-8.6433365647178295E-3</v>
      </c>
      <c r="Q829" s="86">
        <f t="shared" si="184"/>
        <v>1.7999999999999999E-2</v>
      </c>
      <c r="R829" s="39">
        <f>(SUM(C810:C828)+Q829*SUM(C810:C828))/(19-Q829)*(1-J$2305)</f>
        <v>4167.6111263302073</v>
      </c>
      <c r="S829" s="39">
        <f>(SUM(C810:C828)+Q829*SUM(C810:C828))/(19-Q829)*(1+J$2305)</f>
        <v>4167.6111263302073</v>
      </c>
      <c r="T829" s="17">
        <f>IF(AND(K829="no",R829&lt;E829, R829&gt;F829,J$2308="yes"),MAX(R829*(1-J$2306),F829)/D829-1,IF(AND(K829="yes",S829&gt;F829, S829&lt;E829,J$2307="yes"),1-MIN(S829*(1+J$2306),E829)/D829,0))</f>
        <v>0</v>
      </c>
      <c r="U829" s="6">
        <f t="shared" si="185"/>
        <v>0</v>
      </c>
      <c r="V829" s="66">
        <f t="shared" si="186"/>
        <v>2.4921257764619287</v>
      </c>
      <c r="W829" s="6">
        <f t="shared" si="187"/>
        <v>0</v>
      </c>
      <c r="X829" s="17">
        <f>V829/MAX(V$240:V829)-1</f>
        <v>-3.0455250253801802E-2</v>
      </c>
      <c r="Z829" s="66">
        <f t="shared" si="188"/>
        <v>6.7102674522839729</v>
      </c>
      <c r="AA829" s="6">
        <f t="shared" si="189"/>
        <v>-8.6433365647178295E-3</v>
      </c>
      <c r="AB829" s="17">
        <f>Z829/MAX(Z$240:Z829)-1</f>
        <v>-8.6719215939893624E-2</v>
      </c>
    </row>
    <row r="830" spans="1:29" x14ac:dyDescent="0.25">
      <c r="A830" s="18" t="s">
        <v>249</v>
      </c>
      <c r="B830" s="72">
        <v>40336</v>
      </c>
      <c r="C830" s="23">
        <v>4072.57</v>
      </c>
      <c r="D830" s="23">
        <v>4089.03</v>
      </c>
      <c r="E830" s="23">
        <v>4082.38</v>
      </c>
      <c r="F830" s="23">
        <v>3985.15</v>
      </c>
      <c r="G830" s="20">
        <f t="shared" si="180"/>
        <v>4080.1645000000003</v>
      </c>
      <c r="H830" s="20">
        <f t="shared" si="192"/>
        <v>4497.5576666666657</v>
      </c>
      <c r="I830" s="112">
        <f t="shared" si="181"/>
        <v>-1.8613220128748109E-3</v>
      </c>
      <c r="J830" s="38" t="str">
        <f t="shared" si="193"/>
        <v>X</v>
      </c>
      <c r="K830" s="17" t="str">
        <f>IF(OR(AND(J829="N",OR(I829&lt;R$2308,AND(I829&gt;R$2306, I829&lt;R$2305))), AND(J829="X", OR(I829&lt;R$2314, AND(I829&lt;R$2311,I829&gt;R$2312)))),"no","yes")</f>
        <v>yes</v>
      </c>
      <c r="O830" s="146">
        <f t="shared" si="176"/>
        <v>-4.0254045580492281E-3</v>
      </c>
      <c r="P830" s="146">
        <f t="shared" si="177"/>
        <v>4.0254045580492281E-3</v>
      </c>
      <c r="Q830" s="86">
        <f t="shared" si="184"/>
        <v>1.7999999999999999E-2</v>
      </c>
      <c r="R830" s="39">
        <f>(SUM(C811:C829)+Q830*SUM(C811:C829))/(19-Q830)*(1-J$2305)</f>
        <v>4157.9534801390791</v>
      </c>
      <c r="S830" s="39">
        <f>(SUM(C811:C829)+Q830*SUM(C811:C829))/(19-Q830)*(1+J$2305)</f>
        <v>4157.9534801390791</v>
      </c>
      <c r="T830" s="17">
        <f>IF(AND(K830="no",R830&lt;E830, R830&gt;F830,J$2308="yes"),MAX(R830*(1-J$2306),F830)/D830-1,IF(AND(K830="yes",S830&gt;F830, S830&lt;E830,J$2307="yes"),1-MIN(S830*(1+J$2306),E830)/D830,0))</f>
        <v>0</v>
      </c>
      <c r="U830" s="6">
        <f t="shared" si="185"/>
        <v>0</v>
      </c>
      <c r="V830" s="66">
        <f t="shared" si="186"/>
        <v>2.4921257764619287</v>
      </c>
      <c r="W830" s="6">
        <f t="shared" si="187"/>
        <v>0</v>
      </c>
      <c r="X830" s="17">
        <f>V830/MAX(V$240:V830)-1</f>
        <v>-3.0455250253801802E-2</v>
      </c>
      <c r="Z830" s="66">
        <f t="shared" si="188"/>
        <v>6.7372789934721258</v>
      </c>
      <c r="AA830" s="6">
        <f t="shared" si="189"/>
        <v>4.0254045580492281E-3</v>
      </c>
      <c r="AB830" s="17">
        <f>Z830/MAX(Z$240:Z830)-1</f>
        <v>-8.3042891308959366E-2</v>
      </c>
    </row>
    <row r="831" spans="1:29" x14ac:dyDescent="0.25">
      <c r="A831" s="18" t="s">
        <v>249</v>
      </c>
      <c r="B831" s="72">
        <v>40337</v>
      </c>
      <c r="C831" s="23">
        <v>4109.32</v>
      </c>
      <c r="D831" s="23">
        <v>4072.57</v>
      </c>
      <c r="E831" s="23">
        <v>4122.3900000000003</v>
      </c>
      <c r="F831" s="23">
        <v>4047.82</v>
      </c>
      <c r="G831" s="20">
        <f t="shared" si="180"/>
        <v>4078.4130000000005</v>
      </c>
      <c r="H831" s="20">
        <f t="shared" si="192"/>
        <v>4491.1653333333334</v>
      </c>
      <c r="I831" s="112">
        <f t="shared" si="181"/>
        <v>7.5781927921472203E-3</v>
      </c>
      <c r="J831" s="38" t="str">
        <f t="shared" si="193"/>
        <v>X</v>
      </c>
      <c r="K831" s="17" t="str">
        <f>IF(OR(AND(J830="N",OR(I830&lt;R$2308,AND(I830&gt;R$2306, I830&lt;R$2305))), AND(J830="X", OR(I830&lt;R$2314, AND(I830&lt;R$2311,I830&gt;R$2312)))),"no","yes")</f>
        <v>yes</v>
      </c>
      <c r="O831" s="146">
        <f t="shared" si="176"/>
        <v>9.0237859631632222E-3</v>
      </c>
      <c r="P831" s="146">
        <f t="shared" si="177"/>
        <v>-9.0237859631632222E-3</v>
      </c>
      <c r="Q831" s="86">
        <f t="shared" si="184"/>
        <v>1.7999999999999999E-2</v>
      </c>
      <c r="R831" s="39">
        <f>(SUM(C812:C830)+Q831*SUM(C812:C830))/(19-Q831)*(1-J$2305)</f>
        <v>4154.1039363607633</v>
      </c>
      <c r="S831" s="39">
        <f>(SUM(C812:C830)+Q831*SUM(C812:C830))/(19-Q831)*(1+J$2305)</f>
        <v>4154.1039363607633</v>
      </c>
      <c r="T831" s="17">
        <f>IF(AND(K831="no",R831&lt;E831, R831&gt;F831,J$2308="yes"),MAX(R831*(1-J$2306),F831)/D831-1,IF(AND(K831="yes",S831&gt;F831, S831&lt;E831,J$2307="yes"),1-MIN(S831*(1+J$2306),E831)/D831,0))</f>
        <v>0</v>
      </c>
      <c r="U831" s="6">
        <f t="shared" si="185"/>
        <v>0</v>
      </c>
      <c r="V831" s="66">
        <f t="shared" si="186"/>
        <v>2.4921257764619287</v>
      </c>
      <c r="W831" s="6">
        <f t="shared" si="187"/>
        <v>0</v>
      </c>
      <c r="X831" s="17">
        <f>V831/MAX(V$240:V831)-1</f>
        <v>-3.0455250253801802E-2</v>
      </c>
      <c r="Z831" s="66">
        <f t="shared" si="188"/>
        <v>6.6764832298609171</v>
      </c>
      <c r="AA831" s="6">
        <f t="shared" si="189"/>
        <v>-9.0237859631633333E-3</v>
      </c>
      <c r="AB831" s="17">
        <f>Z831/MAX(Z$240:Z831)-1</f>
        <v>-9.1317315995188331E-2</v>
      </c>
    </row>
    <row r="832" spans="1:29" x14ac:dyDescent="0.25">
      <c r="A832" s="18" t="s">
        <v>249</v>
      </c>
      <c r="B832" s="72">
        <v>40338</v>
      </c>
      <c r="C832" s="23">
        <v>4211.88</v>
      </c>
      <c r="D832" s="23">
        <v>4109.32</v>
      </c>
      <c r="E832" s="23">
        <v>4212.17</v>
      </c>
      <c r="F832" s="23">
        <v>4110.43</v>
      </c>
      <c r="G832" s="20">
        <f t="shared" si="180"/>
        <v>4086.8810000000012</v>
      </c>
      <c r="H832" s="20">
        <f t="shared" si="192"/>
        <v>4487.1173333333318</v>
      </c>
      <c r="I832" s="112">
        <f t="shared" si="181"/>
        <v>3.0585426881770905E-2</v>
      </c>
      <c r="J832" s="38" t="str">
        <f t="shared" si="193"/>
        <v>X</v>
      </c>
      <c r="K832" s="17" t="str">
        <f>IF(OR(AND(J831="N",OR(I831&lt;R$2308,AND(I831&gt;R$2306, I831&lt;R$2305))), AND(J831="X", OR(I831&lt;R$2314, AND(I831&lt;R$2311,I831&gt;R$2312)))),"no","yes")</f>
        <v>yes</v>
      </c>
      <c r="O832" s="146">
        <f t="shared" si="176"/>
        <v>2.4957900577224468E-2</v>
      </c>
      <c r="P832" s="146">
        <f t="shared" si="177"/>
        <v>-2.4957900577224468E-2</v>
      </c>
      <c r="Q832" s="86">
        <f t="shared" si="184"/>
        <v>1.7999999999999999E-2</v>
      </c>
      <c r="R832" s="39">
        <f>(SUM(C813:C831)+Q832*SUM(C813:C831))/(19-Q832)*(1-J$2305)</f>
        <v>4157.6864039616485</v>
      </c>
      <c r="S832" s="39">
        <f>(SUM(C813:C831)+Q832*SUM(C813:C831))/(19-Q832)*(1+J$2305)</f>
        <v>4157.6864039616485</v>
      </c>
      <c r="T832" s="17">
        <f>IF(AND(K832="no",R832&lt;E832, R832&gt;F832,J$2308="yes"),MAX(R832*(1-J$2306),F832)/D832-1,IF(AND(K832="yes",S832&gt;F832, S832&lt;E832,J$2307="yes"),1-MIN(S832*(1+J$2306),E832)/D832,0))</f>
        <v>-1.1769928835342336E-2</v>
      </c>
      <c r="U832" s="6">
        <f t="shared" si="185"/>
        <v>1.3187971741882132E-2</v>
      </c>
      <c r="V832" s="66">
        <f t="shared" si="186"/>
        <v>2.4921257764619287</v>
      </c>
      <c r="W832" s="6">
        <f t="shared" si="187"/>
        <v>0</v>
      </c>
      <c r="X832" s="17">
        <f>V832/MAX(V$240:V832)-1</f>
        <v>-3.0455250253801802E-2</v>
      </c>
      <c r="Z832" s="66">
        <f t="shared" si="188"/>
        <v>6.5979014973750978</v>
      </c>
      <c r="AA832" s="6">
        <f t="shared" si="189"/>
        <v>-1.1769928835342336E-2</v>
      </c>
      <c r="AB832" s="17">
        <f>Z832/MAX(Z$240:Z832)-1</f>
        <v>-0.10201244651983288</v>
      </c>
    </row>
    <row r="833" spans="1:29" x14ac:dyDescent="0.25">
      <c r="A833" s="18" t="s">
        <v>249</v>
      </c>
      <c r="B833" s="72">
        <v>40339</v>
      </c>
      <c r="C833" s="23">
        <v>4223.57</v>
      </c>
      <c r="D833" s="23">
        <v>4211.88</v>
      </c>
      <c r="E833" s="23">
        <v>4261.16</v>
      </c>
      <c r="F833" s="23">
        <v>4176.43</v>
      </c>
      <c r="G833" s="20">
        <f t="shared" si="180"/>
        <v>4090.1675000000005</v>
      </c>
      <c r="H833" s="20">
        <f t="shared" si="192"/>
        <v>4482.6524999999992</v>
      </c>
      <c r="I833" s="112">
        <f t="shared" si="181"/>
        <v>3.2615412449489956E-2</v>
      </c>
      <c r="J833" s="38" t="str">
        <f t="shared" si="193"/>
        <v>X</v>
      </c>
      <c r="K833" s="17" t="str">
        <f>IF(OR(AND(J832="N",OR(I832&lt;R$2308,AND(I832&gt;R$2306, I832&lt;R$2305))), AND(J832="X", OR(I832&lt;R$2314, AND(I832&lt;R$2311,I832&gt;R$2312)))),"no","yes")</f>
        <v>no</v>
      </c>
      <c r="O833" s="146">
        <f t="shared" si="176"/>
        <v>2.7754826823176426E-3</v>
      </c>
      <c r="P833" s="146">
        <f t="shared" si="177"/>
        <v>-2.7754826823176426E-3</v>
      </c>
      <c r="Q833" s="86">
        <f t="shared" si="184"/>
        <v>1.7999999999999999E-2</v>
      </c>
      <c r="R833" s="39">
        <f>(SUM(C814:C832)+Q833*SUM(C814:C832))/(19-Q833)*(1-J$2305)</f>
        <v>4160.5845558950587</v>
      </c>
      <c r="S833" s="39">
        <f>(SUM(C814:C832)+Q833*SUM(C814:C832))/(19-Q833)*(1+J$2305)</f>
        <v>4160.5845558950587</v>
      </c>
      <c r="T833" s="17">
        <f>IF(AND(K833="no",R833&lt;E833, R833&gt;F833,J$2308="yes"),MAX(R833*(1-J$2306),F833)/D833-1,IF(AND(K833="yes",S833&gt;F833, S833&lt;E833,J$2307="yes"),1-MIN(S833*(1+J$2306),E833)/D833,0))</f>
        <v>0</v>
      </c>
      <c r="U833" s="6">
        <f t="shared" si="185"/>
        <v>0</v>
      </c>
      <c r="V833" s="66">
        <f t="shared" si="186"/>
        <v>2.4990426283966563</v>
      </c>
      <c r="W833" s="6">
        <f t="shared" si="187"/>
        <v>2.7754826823176426E-3</v>
      </c>
      <c r="X833" s="17">
        <f>V833/MAX(V$240:V833)-1</f>
        <v>-2.7764295591149235E-2</v>
      </c>
      <c r="Z833" s="66">
        <f t="shared" si="188"/>
        <v>6.6162138587207</v>
      </c>
      <c r="AA833" s="6">
        <f t="shared" si="189"/>
        <v>2.7754826823176426E-3</v>
      </c>
      <c r="AB833" s="17">
        <f>Z833/MAX(Z$240:Z833)-1</f>
        <v>-9.9520097616211833E-2</v>
      </c>
    </row>
    <row r="834" spans="1:29" x14ac:dyDescent="0.25">
      <c r="A834" s="18" t="s">
        <v>249</v>
      </c>
      <c r="B834" s="72">
        <v>40340</v>
      </c>
      <c r="C834" s="23">
        <v>4198</v>
      </c>
      <c r="D834" s="23">
        <v>4223.57</v>
      </c>
      <c r="E834" s="23">
        <v>4252.1000000000004</v>
      </c>
      <c r="F834" s="23">
        <v>4193.08</v>
      </c>
      <c r="G834" s="20">
        <f t="shared" si="180"/>
        <v>4090.8255000000004</v>
      </c>
      <c r="H834" s="20">
        <f t="shared" si="192"/>
        <v>4475.6849999999995</v>
      </c>
      <c r="I834" s="112">
        <f t="shared" si="181"/>
        <v>2.6198746438830023E-2</v>
      </c>
      <c r="J834" s="38" t="str">
        <f t="shared" si="193"/>
        <v>X</v>
      </c>
      <c r="K834" s="17" t="str">
        <f>IF(OR(AND(J833="N",OR(I833&lt;R$2308,AND(I833&gt;R$2306, I833&lt;R$2305))), AND(J833="X", OR(I833&lt;R$2314, AND(I833&lt;R$2311,I833&gt;R$2312)))),"no","yes")</f>
        <v>no</v>
      </c>
      <c r="O834" s="146">
        <f t="shared" si="176"/>
        <v>-6.054120092717663E-3</v>
      </c>
      <c r="P834" s="146">
        <f t="shared" si="177"/>
        <v>6.054120092717663E-3</v>
      </c>
      <c r="Q834" s="86">
        <f t="shared" si="184"/>
        <v>1.7999999999999999E-2</v>
      </c>
      <c r="R834" s="39">
        <f>(SUM(C815:C833)+Q834*SUM(C815:C833))/(19-Q834)*(1-J$2305)</f>
        <v>4162.66163628701</v>
      </c>
      <c r="S834" s="39">
        <f>(SUM(C815:C833)+Q834*SUM(C815:C833))/(19-Q834)*(1+J$2305)</f>
        <v>4162.66163628701</v>
      </c>
      <c r="T834" s="17">
        <f>IF(AND(K834="no",R834&lt;E834, R834&gt;F834,J$2308="yes"),MAX(R834*(1-J$2306),F834)/D834-1,IF(AND(K834="yes",S834&gt;F834, S834&lt;E834,J$2307="yes"),1-MIN(S834*(1+J$2306),E834)/D834,0))</f>
        <v>0</v>
      </c>
      <c r="U834" s="6">
        <f t="shared" si="185"/>
        <v>0</v>
      </c>
      <c r="V834" s="66">
        <f t="shared" si="186"/>
        <v>2.4839131242075223</v>
      </c>
      <c r="W834" s="6">
        <f t="shared" si="187"/>
        <v>-6.054120092717552E-3</v>
      </c>
      <c r="X834" s="17">
        <f>V834/MAX(V$240:V834)-1</f>
        <v>-3.365032730406825E-2</v>
      </c>
      <c r="Z834" s="66">
        <f t="shared" si="188"/>
        <v>6.576158505460902</v>
      </c>
      <c r="AA834" s="6">
        <f t="shared" si="189"/>
        <v>-6.054120092717663E-3</v>
      </c>
      <c r="AB834" s="17">
        <f>Z834/MAX(Z$240:Z834)-1</f>
        <v>-0.10497171108632197</v>
      </c>
    </row>
    <row r="835" spans="1:29" x14ac:dyDescent="0.25">
      <c r="A835" s="18" t="s">
        <v>249</v>
      </c>
      <c r="B835" s="72">
        <v>40346</v>
      </c>
      <c r="C835" s="23">
        <v>4145.24</v>
      </c>
      <c r="D835" s="23">
        <v>4198</v>
      </c>
      <c r="E835" s="23">
        <v>4237.1000000000004</v>
      </c>
      <c r="F835" s="23">
        <v>4144.07</v>
      </c>
      <c r="G835" s="20">
        <f t="shared" si="180"/>
        <v>4102.3000000000011</v>
      </c>
      <c r="H835" s="20">
        <f t="shared" si="192"/>
        <v>4467.5898333333334</v>
      </c>
      <c r="I835" s="112">
        <f t="shared" si="181"/>
        <v>1.0467298832361971E-2</v>
      </c>
      <c r="J835" s="38" t="str">
        <f t="shared" si="193"/>
        <v>X</v>
      </c>
      <c r="K835" s="17" t="str">
        <f>IF(OR(AND(J834="N",OR(I834&lt;R$2308,AND(I834&gt;R$2306, I834&lt;R$2305))), AND(J834="X", OR(I834&lt;R$2314, AND(I834&lt;R$2311,I834&gt;R$2312)))),"no","yes")</f>
        <v>no</v>
      </c>
      <c r="O835" s="146">
        <f t="shared" si="176"/>
        <v>-1.2567889471176819E-2</v>
      </c>
      <c r="P835" s="146">
        <f t="shared" si="177"/>
        <v>1.2567889471176819E-2</v>
      </c>
      <c r="Q835" s="86">
        <f t="shared" si="184"/>
        <v>1.7999999999999999E-2</v>
      </c>
      <c r="R835" s="39">
        <f>(SUM(C816:C834)+Q835*SUM(C816:C834))/(19-Q835)*(1-J$2305)</f>
        <v>4177.798634495839</v>
      </c>
      <c r="S835" s="39">
        <f>(SUM(C816:C834)+Q835*SUM(C816:C834))/(19-Q835)*(1+J$2305)</f>
        <v>4177.798634495839</v>
      </c>
      <c r="T835" s="17">
        <f>IF(AND(K835="no",R835&lt;E835, R835&gt;F835,J$2308="yes"),MAX(R835*(1-J$2306),F835)/D835-1,IF(AND(K835="yes",S835&gt;F835, S835&lt;E835,J$2307="yes"),1-MIN(S835*(1+J$2306),E835)/D835,0))</f>
        <v>-4.8121404250026645E-3</v>
      </c>
      <c r="U835" s="6">
        <f t="shared" si="185"/>
        <v>7.7557490461741541E-3</v>
      </c>
      <c r="V835" s="66">
        <f t="shared" si="186"/>
        <v>2.4719601854503286</v>
      </c>
      <c r="W835" s="6">
        <f t="shared" si="187"/>
        <v>-4.8121404250026645E-3</v>
      </c>
      <c r="X835" s="17">
        <f>V835/MAX(V$240:V835)-1</f>
        <v>-3.8300537628736531E-2</v>
      </c>
      <c r="Z835" s="66">
        <f t="shared" si="188"/>
        <v>6.5445131072755487</v>
      </c>
      <c r="AA835" s="6">
        <f t="shared" si="189"/>
        <v>-4.8121404250026645E-3</v>
      </c>
      <c r="AB835" s="17">
        <f>Z835/MAX(Z$240:Z835)-1</f>
        <v>-0.10927871289692448</v>
      </c>
    </row>
    <row r="836" spans="1:29" x14ac:dyDescent="0.25">
      <c r="A836" s="18" t="s">
        <v>249</v>
      </c>
      <c r="B836" s="72">
        <v>40347</v>
      </c>
      <c r="C836" s="23">
        <v>3972.29</v>
      </c>
      <c r="D836" s="23">
        <v>4145.24</v>
      </c>
      <c r="E836" s="23">
        <v>4131.68</v>
      </c>
      <c r="F836" s="23">
        <v>3945.73</v>
      </c>
      <c r="G836" s="20">
        <f t="shared" si="180"/>
        <v>4102.3069999999989</v>
      </c>
      <c r="H836" s="20">
        <f t="shared" si="192"/>
        <v>4456.0630000000001</v>
      </c>
      <c r="I836" s="112">
        <f t="shared" si="181"/>
        <v>-3.1693629950171665E-2</v>
      </c>
      <c r="J836" s="38" t="str">
        <f t="shared" si="193"/>
        <v>X</v>
      </c>
      <c r="K836" s="17" t="str">
        <f>IF(OR(AND(J835="N",OR(I835&lt;R$2308,AND(I835&gt;R$2306, I835&lt;R$2305))), AND(J835="X", OR(I835&lt;R$2314, AND(I835&lt;R$2311,I835&gt;R$2312)))),"no","yes")</f>
        <v>yes</v>
      </c>
      <c r="O836" s="146">
        <f t="shared" ref="O836:O899" si="194">IF(AND(L836&gt;0,L835&gt;0),L836/L835-1,IF(AND(M836&gt;0,N836&gt;0),M836/N836-1,C836/C835-1))</f>
        <v>-4.1722554062008421E-2</v>
      </c>
      <c r="P836" s="146">
        <f t="shared" ref="P836:P899" si="195">IF(AND(M836&gt;0,N836&gt;0),1-M836/N836,1-C836/C835)</f>
        <v>4.1722554062008421E-2</v>
      </c>
      <c r="Q836" s="86">
        <f t="shared" si="184"/>
        <v>1.7999999999999999E-2</v>
      </c>
      <c r="R836" s="39">
        <f>(SUM(C817:C835)+Q836*SUM(C817:C835))/(19-Q836)*(1-J$2305)</f>
        <v>4187.0814087029812</v>
      </c>
      <c r="S836" s="39">
        <f>(SUM(C817:C835)+Q836*SUM(C817:C835))/(19-Q836)*(1+J$2305)</f>
        <v>4187.0814087029812</v>
      </c>
      <c r="T836" s="17">
        <f>IF(AND(K836="no",R836&lt;E836, R836&gt;F836,J$2308="yes"),MAX(R836*(1-J$2306),F836)/D836-1,IF(AND(K836="yes",S836&gt;F836, S836&lt;E836,J$2307="yes"),1-MIN(S836*(1+J$2306),E836)/D836,0))</f>
        <v>0</v>
      </c>
      <c r="U836" s="6">
        <f t="shared" si="185"/>
        <v>0</v>
      </c>
      <c r="V836" s="66">
        <f t="shared" si="186"/>
        <v>2.4719601854503286</v>
      </c>
      <c r="W836" s="6">
        <f t="shared" si="187"/>
        <v>0</v>
      </c>
      <c r="X836" s="17">
        <f>V836/MAX(V$240:V836)-1</f>
        <v>-3.8300537628736531E-2</v>
      </c>
      <c r="Z836" s="66">
        <f t="shared" si="188"/>
        <v>6.817566909203375</v>
      </c>
      <c r="AA836" s="6">
        <f t="shared" si="189"/>
        <v>4.172255406200831E-2</v>
      </c>
      <c r="AB836" s="17">
        <f>Z836/MAX(Z$240:Z836)-1</f>
        <v>-7.2115545841584638E-2</v>
      </c>
    </row>
    <row r="837" spans="1:29" x14ac:dyDescent="0.25">
      <c r="A837" s="18" t="s">
        <v>249</v>
      </c>
      <c r="B837" s="72">
        <v>40350</v>
      </c>
      <c r="C837" s="23">
        <v>4087.02</v>
      </c>
      <c r="D837" s="23">
        <v>3972.29</v>
      </c>
      <c r="E837" s="23">
        <v>4087.45</v>
      </c>
      <c r="F837" s="23">
        <v>3924.42</v>
      </c>
      <c r="G837" s="20">
        <f t="shared" si="180"/>
        <v>4107.7889999999998</v>
      </c>
      <c r="H837" s="20">
        <f t="shared" si="192"/>
        <v>4446.01</v>
      </c>
      <c r="I837" s="112">
        <f t="shared" si="181"/>
        <v>-5.0560045805663201E-3</v>
      </c>
      <c r="J837" s="38" t="str">
        <f t="shared" si="193"/>
        <v>X</v>
      </c>
      <c r="K837" s="17" t="str">
        <f>IF(OR(AND(J836="N",OR(I836&lt;R$2308,AND(I836&gt;R$2306, I836&lt;R$2305))), AND(J836="X", OR(I836&lt;R$2314, AND(I836&lt;R$2311,I836&gt;R$2312)))),"no","yes")</f>
        <v>yes</v>
      </c>
      <c r="O837" s="146">
        <f t="shared" si="194"/>
        <v>2.8882584101362241E-2</v>
      </c>
      <c r="P837" s="146">
        <f t="shared" si="195"/>
        <v>-2.8882584101362241E-2</v>
      </c>
      <c r="Q837" s="86">
        <f t="shared" si="184"/>
        <v>1.7999999999999999E-2</v>
      </c>
      <c r="R837" s="39">
        <f>(SUM(C818:C836)+Q837*SUM(C818:C836))/(19-Q837)*(1-J$2305)</f>
        <v>4186.808433252555</v>
      </c>
      <c r="S837" s="39">
        <f>(SUM(C818:C836)+Q837*SUM(C818:C836))/(19-Q837)*(1+J$2305)</f>
        <v>4186.808433252555</v>
      </c>
      <c r="T837" s="17">
        <f>IF(AND(K837="no",R837&lt;E837, R837&gt;F837,J$2308="yes"),MAX(R837*(1-J$2306),F837)/D837-1,IF(AND(K837="yes",S837&gt;F837, S837&lt;E837,J$2307="yes"),1-MIN(S837*(1+J$2306),E837)/D837,0))</f>
        <v>0</v>
      </c>
      <c r="U837" s="6">
        <f t="shared" si="185"/>
        <v>0</v>
      </c>
      <c r="V837" s="66">
        <f t="shared" si="186"/>
        <v>2.4719601854503286</v>
      </c>
      <c r="W837" s="6">
        <f t="shared" si="187"/>
        <v>0</v>
      </c>
      <c r="X837" s="17">
        <f>V837/MAX(V$240:V837)-1</f>
        <v>-3.8300537628736531E-2</v>
      </c>
      <c r="Z837" s="66">
        <f t="shared" si="188"/>
        <v>6.6206579595816439</v>
      </c>
      <c r="AA837" s="6">
        <f t="shared" si="189"/>
        <v>-2.8882584101362352E-2</v>
      </c>
      <c r="AB837" s="17">
        <f>Z837/MAX(Z$240:Z837)-1</f>
        <v>-9.8915246625161823E-2</v>
      </c>
    </row>
    <row r="838" spans="1:29" x14ac:dyDescent="0.25">
      <c r="A838" s="18" t="s">
        <v>249</v>
      </c>
      <c r="B838" s="72">
        <v>40351</v>
      </c>
      <c r="C838" s="23">
        <v>4119.72</v>
      </c>
      <c r="D838" s="23">
        <v>4087.02</v>
      </c>
      <c r="E838" s="23">
        <v>4136.59</v>
      </c>
      <c r="F838" s="23">
        <v>4069.23</v>
      </c>
      <c r="G838" s="20">
        <f t="shared" si="180"/>
        <v>4118.7120000000004</v>
      </c>
      <c r="H838" s="20">
        <f t="shared" si="192"/>
        <v>4437.0281666666669</v>
      </c>
      <c r="I838" s="112">
        <f t="shared" si="181"/>
        <v>2.4473670409586035E-4</v>
      </c>
      <c r="J838" s="38" t="str">
        <f t="shared" si="193"/>
        <v>X</v>
      </c>
      <c r="K838" s="17" t="str">
        <f>IF(OR(AND(J837="N",OR(I837&lt;R$2308,AND(I837&gt;R$2306, I837&lt;R$2305))), AND(J837="X", OR(I837&lt;R$2314, AND(I837&lt;R$2311,I837&gt;R$2312)))),"no","yes")</f>
        <v>yes</v>
      </c>
      <c r="O838" s="146">
        <f t="shared" si="194"/>
        <v>8.0009395598750199E-3</v>
      </c>
      <c r="P838" s="146">
        <f t="shared" si="195"/>
        <v>-8.0009395598750199E-3</v>
      </c>
      <c r="Q838" s="86">
        <f t="shared" si="184"/>
        <v>1.7999999999999999E-2</v>
      </c>
      <c r="R838" s="39">
        <f>(SUM(C819:C837)+Q838*SUM(C819:C837))/(19-Q838)*(1-J$2305)</f>
        <v>4196.7706964492681</v>
      </c>
      <c r="S838" s="39">
        <f>(SUM(C819:C837)+Q838*SUM(C819:C837))/(19-Q838)*(1+J$2305)</f>
        <v>4196.7706964492681</v>
      </c>
      <c r="T838" s="17">
        <f>IF(AND(K838="no",R838&lt;E838, R838&gt;F838,J$2308="yes"),MAX(R838*(1-J$2306),F838)/D838-1,IF(AND(K838="yes",S838&gt;F838, S838&lt;E838,J$2307="yes"),1-MIN(S838*(1+J$2306),E838)/D838,0))</f>
        <v>0</v>
      </c>
      <c r="U838" s="6">
        <f t="shared" si="185"/>
        <v>0</v>
      </c>
      <c r="V838" s="66">
        <f t="shared" si="186"/>
        <v>2.4719601854503286</v>
      </c>
      <c r="W838" s="6">
        <f t="shared" si="187"/>
        <v>0</v>
      </c>
      <c r="X838" s="17">
        <f>V838/MAX(V$240:V838)-1</f>
        <v>-3.8300537628736531E-2</v>
      </c>
      <c r="Z838" s="66">
        <f t="shared" si="188"/>
        <v>6.5676864754004258</v>
      </c>
      <c r="AA838" s="6">
        <f t="shared" si="189"/>
        <v>-8.0009395598750199E-3</v>
      </c>
      <c r="AB838" s="17">
        <f>Z838/MAX(Z$240:Z838)-1</f>
        <v>-0.10612477127523878</v>
      </c>
    </row>
    <row r="839" spans="1:29" x14ac:dyDescent="0.25">
      <c r="A839" s="18" t="s">
        <v>249</v>
      </c>
      <c r="B839" s="72">
        <v>40352</v>
      </c>
      <c r="C839" s="23">
        <v>4094.57</v>
      </c>
      <c r="D839" s="23">
        <v>4119.72</v>
      </c>
      <c r="E839" s="23">
        <v>4138.78</v>
      </c>
      <c r="F839" s="23">
        <v>4039.93</v>
      </c>
      <c r="G839" s="20">
        <f t="shared" si="180"/>
        <v>4124.3209999999999</v>
      </c>
      <c r="H839" s="20">
        <f t="shared" si="192"/>
        <v>4427.22</v>
      </c>
      <c r="I839" s="112">
        <f t="shared" si="181"/>
        <v>-7.2135510305817441E-3</v>
      </c>
      <c r="J839" s="38" t="str">
        <f t="shared" si="193"/>
        <v>X</v>
      </c>
      <c r="K839" s="17" t="str">
        <f>IF(OR(AND(J838="N",OR(I838&lt;R$2308,AND(I838&gt;R$2306, I838&lt;R$2305))), AND(J838="X", OR(I838&lt;R$2314, AND(I838&lt;R$2311,I838&gt;R$2312)))),"no","yes")</f>
        <v>yes</v>
      </c>
      <c r="O839" s="146">
        <f t="shared" si="194"/>
        <v>-6.104783820259696E-3</v>
      </c>
      <c r="P839" s="146">
        <f t="shared" si="195"/>
        <v>6.104783820259696E-3</v>
      </c>
      <c r="Q839" s="86">
        <f t="shared" si="184"/>
        <v>1.7999999999999999E-2</v>
      </c>
      <c r="R839" s="39">
        <f>(SUM(C820:C838)+Q839*SUM(C820:C838))/(19-Q839)*(1-J$2305)</f>
        <v>4204.1356706353381</v>
      </c>
      <c r="S839" s="39">
        <f>(SUM(C820:C838)+Q839*SUM(C820:C838))/(19-Q839)*(1+J$2305)</f>
        <v>4204.1356706353381</v>
      </c>
      <c r="T839" s="17">
        <f>IF(AND(K839="no",R839&lt;E839, R839&gt;F839,J$2308="yes"),MAX(R839*(1-J$2306),F839)/D839-1,IF(AND(K839="yes",S839&gt;F839, S839&lt;E839,J$2307="yes"),1-MIN(S839*(1+J$2306),E839)/D839,0))</f>
        <v>0</v>
      </c>
      <c r="U839" s="6">
        <f t="shared" si="185"/>
        <v>0</v>
      </c>
      <c r="V839" s="66">
        <f t="shared" si="186"/>
        <v>2.4719601854503286</v>
      </c>
      <c r="W839" s="6">
        <f t="shared" si="187"/>
        <v>0</v>
      </c>
      <c r="X839" s="17">
        <f>V839/MAX(V$240:V839)-1</f>
        <v>-3.8300537628736531E-2</v>
      </c>
      <c r="Z839" s="66">
        <f t="shared" si="188"/>
        <v>6.6077807815319884</v>
      </c>
      <c r="AA839" s="6">
        <f t="shared" si="189"/>
        <v>6.104783820259696E-3</v>
      </c>
      <c r="AB839" s="17">
        <f>Z839/MAX(Z$240:Z839)-1</f>
        <v>-0.10066785624158892</v>
      </c>
    </row>
    <row r="840" spans="1:29" x14ac:dyDescent="0.25">
      <c r="A840" s="18" t="s">
        <v>249</v>
      </c>
      <c r="B840" s="72">
        <v>40353</v>
      </c>
      <c r="C840" s="23">
        <v>4095.29</v>
      </c>
      <c r="D840" s="23">
        <v>4094.57</v>
      </c>
      <c r="E840" s="23">
        <v>4120.84</v>
      </c>
      <c r="F840" s="23">
        <v>4070.49</v>
      </c>
      <c r="G840" s="20">
        <f t="shared" si="180"/>
        <v>4120.9115000000002</v>
      </c>
      <c r="H840" s="20">
        <f t="shared" si="192"/>
        <v>4418.4623333333338</v>
      </c>
      <c r="I840" s="112">
        <f t="shared" si="181"/>
        <v>-6.217435147539585E-3</v>
      </c>
      <c r="J840" s="38" t="str">
        <f t="shared" si="193"/>
        <v>X</v>
      </c>
      <c r="K840" s="17" t="str">
        <f>IF(OR(AND(J839="N",OR(I839&lt;R$2308,AND(I839&gt;R$2306, I839&lt;R$2305))), AND(J839="X", OR(I839&lt;R$2314, AND(I839&lt;R$2311,I839&gt;R$2312)))),"no","yes")</f>
        <v>yes</v>
      </c>
      <c r="O840" s="146">
        <f t="shared" si="194"/>
        <v>1.7584264037484587E-4</v>
      </c>
      <c r="P840" s="146">
        <f t="shared" si="195"/>
        <v>-1.7584264037484587E-4</v>
      </c>
      <c r="Q840" s="86">
        <f t="shared" si="184"/>
        <v>1.7999999999999999E-2</v>
      </c>
      <c r="R840" s="39">
        <f>(SUM(C821:C839)+Q840*SUM(C821:C839))/(19-Q840)*(1-J$2305)</f>
        <v>4200.4400442524502</v>
      </c>
      <c r="S840" s="39">
        <f>(SUM(C821:C839)+Q840*SUM(C821:C839))/(19-Q840)*(1+J$2305)</f>
        <v>4200.4400442524502</v>
      </c>
      <c r="T840" s="17">
        <f>IF(AND(K840="no",R840&lt;E840, R840&gt;F840,J$2308="yes"),MAX(R840*(1-J$2306),F840)/D840-1,IF(AND(K840="yes",S840&gt;F840, S840&lt;E840,J$2307="yes"),1-MIN(S840*(1+J$2306),E840)/D840,0))</f>
        <v>0</v>
      </c>
      <c r="U840" s="6">
        <f t="shared" si="185"/>
        <v>0</v>
      </c>
      <c r="V840" s="66">
        <f t="shared" si="186"/>
        <v>2.4719601854503286</v>
      </c>
      <c r="W840" s="6">
        <f t="shared" si="187"/>
        <v>0</v>
      </c>
      <c r="X840" s="17">
        <f>V840/MAX(V$240:V840)-1</f>
        <v>-3.8300537628736531E-2</v>
      </c>
      <c r="Y840" s="6">
        <f t="shared" ref="Y840" si="196">V840/V820-1</f>
        <v>-8.0917228183519097E-3</v>
      </c>
      <c r="Z840" s="66">
        <f t="shared" si="188"/>
        <v>6.6066188519123461</v>
      </c>
      <c r="AA840" s="6">
        <f t="shared" si="189"/>
        <v>-1.7584264037473485E-4</v>
      </c>
      <c r="AB840" s="17">
        <f>Z840/MAX(Z$240:Z840)-1</f>
        <v>-0.10082599718032126</v>
      </c>
      <c r="AC840" s="6">
        <f t="shared" ref="AC840" si="197">Z840/Z820-1</f>
        <v>-3.7984348982222249E-2</v>
      </c>
    </row>
    <row r="841" spans="1:29" x14ac:dyDescent="0.25">
      <c r="A841" s="18" t="s">
        <v>249</v>
      </c>
      <c r="B841" s="72">
        <v>40354</v>
      </c>
      <c r="C841" s="23">
        <v>4028.43</v>
      </c>
      <c r="D841" s="23">
        <v>4095.29</v>
      </c>
      <c r="E841" s="23">
        <v>4080.02</v>
      </c>
      <c r="F841" s="23">
        <v>3992.37</v>
      </c>
      <c r="G841" s="20">
        <f t="shared" si="180"/>
        <v>4115.6654999999992</v>
      </c>
      <c r="H841" s="20">
        <f t="shared" si="192"/>
        <v>4407.4873333333344</v>
      </c>
      <c r="I841" s="112">
        <f t="shared" si="181"/>
        <v>-2.1195964540849932E-2</v>
      </c>
      <c r="J841" s="38" t="str">
        <f t="shared" si="193"/>
        <v>X</v>
      </c>
      <c r="K841" s="17" t="str">
        <f>IF(OR(AND(J840="N",OR(I840&lt;R$2308,AND(I840&gt;R$2306, I840&lt;R$2305))), AND(J840="X", OR(I840&lt;R$2314, AND(I840&lt;R$2311,I840&gt;R$2312)))),"no","yes")</f>
        <v>yes</v>
      </c>
      <c r="O841" s="146">
        <f t="shared" si="194"/>
        <v>-1.632607214629489E-2</v>
      </c>
      <c r="P841" s="146">
        <f t="shared" si="195"/>
        <v>1.632607214629489E-2</v>
      </c>
      <c r="Q841" s="86">
        <f t="shared" si="184"/>
        <v>1.7999999999999999E-2</v>
      </c>
      <c r="R841" s="39">
        <f>(SUM(C822:C840)+Q841*SUM(C822:C840))/(19-Q841)*(1-J$2305)</f>
        <v>4198.3988957960173</v>
      </c>
      <c r="S841" s="39">
        <f>(SUM(C822:C840)+Q841*SUM(C822:C840))/(19-Q841)*(1+J$2305)</f>
        <v>4198.3988957960173</v>
      </c>
      <c r="T841" s="17">
        <f>IF(AND(K841="no",R841&lt;E841, R841&gt;F841,J$2308="yes"),MAX(R841*(1-J$2306),F841)/D841-1,IF(AND(K841="yes",S841&gt;F841, S841&lt;E841,J$2307="yes"),1-MIN(S841*(1+J$2306),E841)/D841,0))</f>
        <v>0</v>
      </c>
      <c r="U841" s="6">
        <f t="shared" si="185"/>
        <v>0</v>
      </c>
      <c r="V841" s="66">
        <f t="shared" si="186"/>
        <v>2.4719601854503286</v>
      </c>
      <c r="W841" s="6">
        <f t="shared" si="187"/>
        <v>0</v>
      </c>
      <c r="X841" s="17">
        <f>V841/MAX(V$240:V841)-1</f>
        <v>-3.8300537628736531E-2</v>
      </c>
      <c r="Z841" s="66">
        <f t="shared" si="188"/>
        <v>6.7144789879317397</v>
      </c>
      <c r="AA841" s="6">
        <f t="shared" si="189"/>
        <v>1.6326072146295001E-2</v>
      </c>
      <c r="AB841" s="17">
        <f>Z841/MAX(Z$240:Z841)-1</f>
        <v>-8.6146017538214381E-2</v>
      </c>
    </row>
    <row r="842" spans="1:29" x14ac:dyDescent="0.25">
      <c r="A842" s="18" t="s">
        <v>249</v>
      </c>
      <c r="B842" s="72">
        <v>40357</v>
      </c>
      <c r="C842" s="23">
        <v>3961.38</v>
      </c>
      <c r="D842" s="23">
        <v>4028.43</v>
      </c>
      <c r="E842" s="23">
        <v>4036.43</v>
      </c>
      <c r="F842" s="23">
        <v>3944.47</v>
      </c>
      <c r="G842" s="20">
        <f t="shared" si="180"/>
        <v>4106.5014999999994</v>
      </c>
      <c r="H842" s="20">
        <f t="shared" si="192"/>
        <v>4394.7835000000005</v>
      </c>
      <c r="I842" s="112">
        <f t="shared" si="181"/>
        <v>-3.5339448920206018E-2</v>
      </c>
      <c r="J842" s="38" t="str">
        <f t="shared" si="193"/>
        <v>X</v>
      </c>
      <c r="K842" s="17" t="str">
        <f>IF(OR(AND(J841="N",OR(I841&lt;R$2308,AND(I841&gt;R$2306, I841&lt;R$2305))), AND(J841="X", OR(I841&lt;R$2314, AND(I841&lt;R$2311,I841&gt;R$2312)))),"no","yes")</f>
        <v>yes</v>
      </c>
      <c r="O842" s="146">
        <f t="shared" si="194"/>
        <v>-1.6644201338983144E-2</v>
      </c>
      <c r="P842" s="146">
        <f t="shared" si="195"/>
        <v>1.6644201338983144E-2</v>
      </c>
      <c r="Q842" s="86">
        <f t="shared" si="184"/>
        <v>1.7999999999999999E-2</v>
      </c>
      <c r="R842" s="39">
        <f>(SUM(C823:C841)+Q842*SUM(C823:C841))/(19-Q842)*(1-J$2305)</f>
        <v>4192.1655094299849</v>
      </c>
      <c r="S842" s="39">
        <f>(SUM(C823:C841)+Q842*SUM(C823:C841))/(19-Q842)*(1+J$2305)</f>
        <v>4192.1655094299849</v>
      </c>
      <c r="T842" s="17">
        <f>IF(AND(K842="no",R842&lt;E842, R842&gt;F842,J$2308="yes"),MAX(R842*(1-J$2306),F842)/D842-1,IF(AND(K842="yes",S842&gt;F842, S842&lt;E842,J$2307="yes"),1-MIN(S842*(1+J$2306),E842)/D842,0))</f>
        <v>0</v>
      </c>
      <c r="U842" s="6">
        <f t="shared" si="185"/>
        <v>0</v>
      </c>
      <c r="V842" s="66">
        <f t="shared" si="186"/>
        <v>2.4719601854503286</v>
      </c>
      <c r="W842" s="6">
        <f t="shared" si="187"/>
        <v>0</v>
      </c>
      <c r="X842" s="17">
        <f>V842/MAX(V$240:V842)-1</f>
        <v>-3.8300537628736531E-2</v>
      </c>
      <c r="Z842" s="66">
        <f t="shared" si="188"/>
        <v>6.8262361280932478</v>
      </c>
      <c r="AA842" s="6">
        <f t="shared" si="189"/>
        <v>1.6644201338983144E-2</v>
      </c>
      <c r="AB842" s="17">
        <f>Z842/MAX(Z$240:Z842)-1</f>
        <v>-7.0935647859688755E-2</v>
      </c>
    </row>
    <row r="843" spans="1:29" x14ac:dyDescent="0.25">
      <c r="A843" s="18" t="s">
        <v>249</v>
      </c>
      <c r="B843" s="72">
        <v>40358</v>
      </c>
      <c r="C843" s="23">
        <v>3736.98</v>
      </c>
      <c r="D843" s="23">
        <v>3961.38</v>
      </c>
      <c r="E843" s="23">
        <v>3973.93</v>
      </c>
      <c r="F843" s="23">
        <v>3735.12</v>
      </c>
      <c r="G843" s="20">
        <f t="shared" si="180"/>
        <v>4082.4184999999989</v>
      </c>
      <c r="H843" s="20">
        <f t="shared" si="192"/>
        <v>4377.9928333333346</v>
      </c>
      <c r="I843" s="112">
        <f t="shared" si="181"/>
        <v>-8.4616141142805135E-2</v>
      </c>
      <c r="J843" s="38" t="str">
        <f t="shared" si="193"/>
        <v>X</v>
      </c>
      <c r="K843" s="17" t="str">
        <f>IF(OR(AND(J842="N",OR(I842&lt;R$2308,AND(I842&gt;R$2306, I842&lt;R$2305))), AND(J842="X", OR(I842&lt;R$2314, AND(I842&lt;R$2311,I842&gt;R$2312)))),"no","yes")</f>
        <v>yes</v>
      </c>
      <c r="O843" s="146">
        <f t="shared" si="194"/>
        <v>-5.6646926071217574E-2</v>
      </c>
      <c r="P843" s="146">
        <f t="shared" si="195"/>
        <v>5.6646926071217574E-2</v>
      </c>
      <c r="Q843" s="86">
        <f t="shared" si="184"/>
        <v>1.7999999999999999E-2</v>
      </c>
      <c r="R843" s="39">
        <f>(SUM(C824:C842)+Q843*SUM(C824:C842))/(19-Q843)*(1-J$2305)</f>
        <v>4178.3687187862179</v>
      </c>
      <c r="S843" s="39">
        <f>(SUM(C824:C842)+Q843*SUM(C824:C842))/(19-Q843)*(1+J$2305)</f>
        <v>4178.3687187862179</v>
      </c>
      <c r="T843" s="17">
        <f>IF(AND(K843="no",R843&lt;E843, R843&gt;F843,J$2308="yes"),MAX(R843*(1-J$2306),F843)/D843-1,IF(AND(K843="yes",S843&gt;F843, S843&lt;E843,J$2307="yes"),1-MIN(S843*(1+J$2306),E843)/D843,0))</f>
        <v>0</v>
      </c>
      <c r="U843" s="6">
        <f t="shared" si="185"/>
        <v>0</v>
      </c>
      <c r="V843" s="66">
        <f t="shared" si="186"/>
        <v>2.4719601854503286</v>
      </c>
      <c r="W843" s="6">
        <f t="shared" si="187"/>
        <v>0</v>
      </c>
      <c r="X843" s="17">
        <f>V843/MAX(V$240:V843)-1</f>
        <v>-3.8300537628736531E-2</v>
      </c>
      <c r="Z843" s="66">
        <f t="shared" si="188"/>
        <v>7.2129214213860209</v>
      </c>
      <c r="AA843" s="6">
        <f t="shared" si="189"/>
        <v>5.6646926071217685E-2</v>
      </c>
      <c r="AB843" s="17">
        <f>Z843/MAX(Z$240:Z843)-1</f>
        <v>-1.8307008188592877E-2</v>
      </c>
    </row>
    <row r="844" spans="1:29" x14ac:dyDescent="0.25">
      <c r="A844" s="18" t="s">
        <v>249</v>
      </c>
      <c r="B844" s="72">
        <v>40359</v>
      </c>
      <c r="C844" s="23">
        <v>3664.46</v>
      </c>
      <c r="D844" s="23">
        <v>3736.98</v>
      </c>
      <c r="E844" s="23">
        <v>3701.33</v>
      </c>
      <c r="F844" s="23">
        <v>3620.27</v>
      </c>
      <c r="G844" s="20">
        <f t="shared" si="180"/>
        <v>4053.8754999999996</v>
      </c>
      <c r="H844" s="20">
        <f t="shared" si="192"/>
        <v>4359.797833333334</v>
      </c>
      <c r="I844" s="112">
        <f t="shared" si="181"/>
        <v>-9.6060054138317641E-2</v>
      </c>
      <c r="J844" s="38" t="str">
        <f t="shared" si="193"/>
        <v>X</v>
      </c>
      <c r="K844" s="17" t="str">
        <f>IF(OR(AND(J843="N",OR(I843&lt;R$2308,AND(I843&gt;R$2306, I843&lt;R$2305))), AND(J843="X", OR(I843&lt;R$2314, AND(I843&lt;R$2311,I843&gt;R$2312)))),"no","yes")</f>
        <v>yes</v>
      </c>
      <c r="O844" s="146">
        <f t="shared" si="194"/>
        <v>-1.9406044453007532E-2</v>
      </c>
      <c r="P844" s="146">
        <f t="shared" si="195"/>
        <v>1.9406044453007532E-2</v>
      </c>
      <c r="Q844" s="86">
        <f t="shared" si="184"/>
        <v>1.7999999999999999E-2</v>
      </c>
      <c r="R844" s="39">
        <f>(SUM(C825:C843)+Q844*SUM(C825:C843))/(19-Q844)*(1-J$2305)</f>
        <v>4151.6428669265615</v>
      </c>
      <c r="S844" s="39">
        <f>(SUM(C825:C843)+Q844*SUM(C825:C843))/(19-Q844)*(1+J$2305)</f>
        <v>4151.6428669265615</v>
      </c>
      <c r="T844" s="17">
        <f>IF(AND(K844="no",R844&lt;E844, R844&gt;F844,J$2308="yes"),MAX(R844*(1-J$2306),F844)/D844-1,IF(AND(K844="yes",S844&gt;F844, S844&lt;E844,J$2307="yes"),1-MIN(S844*(1+J$2306),E844)/D844,0))</f>
        <v>0</v>
      </c>
      <c r="U844" s="6">
        <f t="shared" si="185"/>
        <v>0</v>
      </c>
      <c r="V844" s="66">
        <f t="shared" si="186"/>
        <v>2.4719601854503286</v>
      </c>
      <c r="W844" s="6">
        <f t="shared" si="187"/>
        <v>0</v>
      </c>
      <c r="X844" s="17">
        <f>V844/MAX(V$240:V844)-1</f>
        <v>-3.8300537628736531E-2</v>
      </c>
      <c r="Z844" s="66">
        <f t="shared" si="188"/>
        <v>7.352895695125488</v>
      </c>
      <c r="AA844" s="6">
        <f t="shared" si="189"/>
        <v>1.9406044453007532E-2</v>
      </c>
      <c r="AB844" s="17">
        <f>Z844/MAX(Z$240:Z844)-1</f>
        <v>0</v>
      </c>
    </row>
    <row r="845" spans="1:29" x14ac:dyDescent="0.25">
      <c r="A845" s="18" t="s">
        <v>249</v>
      </c>
      <c r="B845" s="72">
        <v>40360</v>
      </c>
      <c r="C845" s="23">
        <v>3606.59</v>
      </c>
      <c r="D845" s="23">
        <v>3664.46</v>
      </c>
      <c r="E845" s="23">
        <v>3692.9</v>
      </c>
      <c r="F845" s="23">
        <v>3604.36</v>
      </c>
      <c r="G845" s="20">
        <f t="shared" si="180"/>
        <v>4028.9870000000001</v>
      </c>
      <c r="H845" s="20">
        <f t="shared" si="192"/>
        <v>4339.4541666666682</v>
      </c>
      <c r="I845" s="112">
        <f t="shared" si="181"/>
        <v>-0.10483950432205413</v>
      </c>
      <c r="J845" s="38" t="str">
        <f t="shared" si="193"/>
        <v>X</v>
      </c>
      <c r="K845" s="17" t="str">
        <f>IF(OR(AND(J844="N",OR(I844&lt;R$2308,AND(I844&gt;R$2306, I844&lt;R$2305))), AND(J844="X", OR(I844&lt;R$2314, AND(I844&lt;R$2311,I844&gt;R$2312)))),"no","yes")</f>
        <v>yes</v>
      </c>
      <c r="O845" s="146">
        <f t="shared" si="194"/>
        <v>-1.5792231324669892E-2</v>
      </c>
      <c r="P845" s="146">
        <f t="shared" si="195"/>
        <v>1.5792231324669892E-2</v>
      </c>
      <c r="Q845" s="86">
        <f t="shared" si="184"/>
        <v>1.7999999999999999E-2</v>
      </c>
      <c r="R845" s="39">
        <f>(SUM(C826:C844)+Q845*SUM(C826:C844))/(19-Q845)*(1-J$2305)</f>
        <v>4128.0511379201353</v>
      </c>
      <c r="S845" s="39">
        <f>(SUM(C826:C844)+Q845*SUM(C826:C844))/(19-Q845)*(1+J$2305)</f>
        <v>4128.0511379201353</v>
      </c>
      <c r="T845" s="17">
        <f>IF(AND(K845="no",R845&lt;E845, R845&gt;F845,J$2308="yes"),MAX(R845*(1-J$2306),F845)/D845-1,IF(AND(K845="yes",S845&gt;F845, S845&lt;E845,J$2307="yes"),1-MIN(S845*(1+J$2306),E845)/D845,0))</f>
        <v>0</v>
      </c>
      <c r="U845" s="6">
        <f t="shared" si="185"/>
        <v>0</v>
      </c>
      <c r="V845" s="66">
        <f t="shared" si="186"/>
        <v>2.4719601854503286</v>
      </c>
      <c r="W845" s="6">
        <f t="shared" si="187"/>
        <v>0</v>
      </c>
      <c r="X845" s="17">
        <f>V845/MAX(V$240:V845)-1</f>
        <v>-3.8300537628736531E-2</v>
      </c>
      <c r="Z845" s="66">
        <f t="shared" si="188"/>
        <v>7.4690143248490788</v>
      </c>
      <c r="AA845" s="6">
        <f t="shared" si="189"/>
        <v>1.5792231324669892E-2</v>
      </c>
      <c r="AB845" s="17">
        <f>Z845/MAX(Z$240:Z845)-1</f>
        <v>0</v>
      </c>
    </row>
    <row r="846" spans="1:29" x14ac:dyDescent="0.25">
      <c r="A846" s="18" t="s">
        <v>249</v>
      </c>
      <c r="B846" s="72">
        <v>40361</v>
      </c>
      <c r="C846" s="23">
        <v>3585.58</v>
      </c>
      <c r="D846" s="23">
        <v>3606.59</v>
      </c>
      <c r="E846" s="23">
        <v>3609</v>
      </c>
      <c r="F846" s="23">
        <v>3430.36</v>
      </c>
      <c r="G846" s="20">
        <f t="shared" si="180"/>
        <v>4006.9764999999998</v>
      </c>
      <c r="H846" s="20">
        <f t="shared" si="192"/>
        <v>4318.494333333334</v>
      </c>
      <c r="I846" s="112">
        <f t="shared" si="181"/>
        <v>-0.10516570286848448</v>
      </c>
      <c r="J846" s="38" t="str">
        <f t="shared" si="193"/>
        <v>X</v>
      </c>
      <c r="K846" s="17" t="str">
        <f>IF(OR(AND(J845="N",OR(I845&lt;R$2308,AND(I845&gt;R$2306, I845&lt;R$2305))), AND(J845="X", OR(I845&lt;R$2314, AND(I845&lt;R$2311,I845&gt;R$2312)))),"no","yes")</f>
        <v>yes</v>
      </c>
      <c r="O846" s="146">
        <f t="shared" si="194"/>
        <v>-5.8254473061812861E-3</v>
      </c>
      <c r="P846" s="146">
        <f t="shared" si="195"/>
        <v>5.8254473061812861E-3</v>
      </c>
      <c r="Q846" s="86">
        <f t="shared" si="184"/>
        <v>1.7999999999999999E-2</v>
      </c>
      <c r="R846" s="39">
        <f>(SUM(C827:C845)+Q846*SUM(C827:C845))/(19-Q846)*(1-J$2305)</f>
        <v>4105.5695448319457</v>
      </c>
      <c r="S846" s="39">
        <f>(SUM(C827:C845)+Q846*SUM(C827:C845))/(19-Q846)*(1+J$2305)</f>
        <v>4105.5695448319457</v>
      </c>
      <c r="T846" s="17">
        <f>IF(AND(K846="no",R846&lt;E846, R846&gt;F846,J$2308="yes"),MAX(R846*(1-J$2306),F846)/D846-1,IF(AND(K846="yes",S846&gt;F846, S846&lt;E846,J$2307="yes"),1-MIN(S846*(1+J$2306),E846)/D846,0))</f>
        <v>0</v>
      </c>
      <c r="U846" s="6">
        <f t="shared" si="185"/>
        <v>0</v>
      </c>
      <c r="V846" s="66">
        <f t="shared" si="186"/>
        <v>2.4719601854503286</v>
      </c>
      <c r="W846" s="6">
        <f t="shared" si="187"/>
        <v>0</v>
      </c>
      <c r="X846" s="17">
        <f>V846/MAX(V$240:V846)-1</f>
        <v>-3.8300537628736531E-2</v>
      </c>
      <c r="Z846" s="66">
        <f t="shared" si="188"/>
        <v>7.5125246742275991</v>
      </c>
      <c r="AA846" s="6">
        <f t="shared" si="189"/>
        <v>5.8254473061811751E-3</v>
      </c>
      <c r="AB846" s="17">
        <f>Z846/MAX(Z$240:Z846)-1</f>
        <v>0</v>
      </c>
    </row>
    <row r="847" spans="1:29" x14ac:dyDescent="0.25">
      <c r="A847" s="18" t="s">
        <v>249</v>
      </c>
      <c r="B847" s="72">
        <v>40364</v>
      </c>
      <c r="C847" s="23">
        <v>3563.88</v>
      </c>
      <c r="D847" s="23">
        <v>3585.58</v>
      </c>
      <c r="E847" s="23">
        <v>3586.58</v>
      </c>
      <c r="F847" s="23">
        <v>3498.9</v>
      </c>
      <c r="G847" s="20">
        <f t="shared" si="180"/>
        <v>3980.9895000000006</v>
      </c>
      <c r="H847" s="20">
        <f t="shared" si="192"/>
        <v>4297.0106666666679</v>
      </c>
      <c r="I847" s="112">
        <f t="shared" si="181"/>
        <v>-0.10477533286636409</v>
      </c>
      <c r="J847" s="38" t="str">
        <f t="shared" si="193"/>
        <v>X</v>
      </c>
      <c r="K847" s="17" t="str">
        <f>IF(OR(AND(J846="N",OR(I846&lt;R$2308,AND(I846&gt;R$2306, I846&lt;R$2305))), AND(J846="X", OR(I846&lt;R$2314, AND(I846&lt;R$2311,I846&gt;R$2312)))),"no","yes")</f>
        <v>yes</v>
      </c>
      <c r="O847" s="146">
        <f t="shared" si="194"/>
        <v>-6.0520194780202541E-3</v>
      </c>
      <c r="P847" s="146">
        <f t="shared" si="195"/>
        <v>6.0520194780202541E-3</v>
      </c>
      <c r="Q847" s="86">
        <f t="shared" si="184"/>
        <v>1.7999999999999999E-2</v>
      </c>
      <c r="R847" s="39">
        <f>(SUM(C828:C846)+Q847*SUM(C828:C846))/(19-Q847)*(1-J$2305)</f>
        <v>4078.8597818986414</v>
      </c>
      <c r="S847" s="39">
        <f>(SUM(C828:C846)+Q847*SUM(C828:C846))/(19-Q847)*(1+J$2305)</f>
        <v>4078.8597818986414</v>
      </c>
      <c r="T847" s="17">
        <f>IF(AND(K847="no",R847&lt;E847, R847&gt;F847,J$2308="yes"),MAX(R847*(1-J$2306),F847)/D847-1,IF(AND(K847="yes",S847&gt;F847, S847&lt;E847,J$2307="yes"),1-MIN(S847*(1+J$2306),E847)/D847,0))</f>
        <v>0</v>
      </c>
      <c r="U847" s="6">
        <f t="shared" si="185"/>
        <v>0</v>
      </c>
      <c r="V847" s="66">
        <f t="shared" si="186"/>
        <v>2.4719601854503286</v>
      </c>
      <c r="W847" s="6">
        <f t="shared" si="187"/>
        <v>0</v>
      </c>
      <c r="X847" s="17">
        <f>V847/MAX(V$240:V847)-1</f>
        <v>-3.8300537628736531E-2</v>
      </c>
      <c r="Z847" s="66">
        <f t="shared" si="188"/>
        <v>7.5579906198851319</v>
      </c>
      <c r="AA847" s="6">
        <f t="shared" si="189"/>
        <v>6.0520194780202541E-3</v>
      </c>
      <c r="AB847" s="17">
        <f>Z847/MAX(Z$240:Z847)-1</f>
        <v>0</v>
      </c>
    </row>
    <row r="848" spans="1:29" x14ac:dyDescent="0.25">
      <c r="A848" s="18" t="s">
        <v>249</v>
      </c>
      <c r="B848" s="72">
        <v>40365</v>
      </c>
      <c r="C848" s="23">
        <v>3665.33</v>
      </c>
      <c r="D848" s="23">
        <v>3563.88</v>
      </c>
      <c r="E848" s="23">
        <v>3665.38</v>
      </c>
      <c r="F848" s="23">
        <v>3554.07</v>
      </c>
      <c r="G848" s="20">
        <f t="shared" si="180"/>
        <v>3961.5565000000001</v>
      </c>
      <c r="H848" s="20">
        <f t="shared" si="192"/>
        <v>4277.038833333334</v>
      </c>
      <c r="I848" s="112">
        <f t="shared" si="181"/>
        <v>-7.4775280877604544E-2</v>
      </c>
      <c r="J848" s="38" t="str">
        <f t="shared" si="193"/>
        <v>X</v>
      </c>
      <c r="K848" s="17" t="str">
        <f>IF(OR(AND(J847="N",OR(I847&lt;R$2308,AND(I847&gt;R$2306, I847&lt;R$2305))), AND(J847="X", OR(I847&lt;R$2314, AND(I847&lt;R$2311,I847&gt;R$2312)))),"no","yes")</f>
        <v>yes</v>
      </c>
      <c r="O848" s="146">
        <f t="shared" si="194"/>
        <v>2.846616608864494E-2</v>
      </c>
      <c r="P848" s="146">
        <f t="shared" si="195"/>
        <v>-2.846616608864494E-2</v>
      </c>
      <c r="Q848" s="86">
        <f t="shared" si="184"/>
        <v>1.7999999999999999E-2</v>
      </c>
      <c r="R848" s="39">
        <f>(SUM(C829:C847)+Q848*SUM(C829:C847))/(19-Q848)*(1-J$2305)</f>
        <v>4052.5753029185548</v>
      </c>
      <c r="S848" s="39">
        <f>(SUM(C829:C847)+Q848*SUM(C829:C847))/(19-Q848)*(1+J$2305)</f>
        <v>4052.5753029185548</v>
      </c>
      <c r="T848" s="17">
        <f>IF(AND(K848="no",R848&lt;E848, R848&gt;F848,J$2308="yes"),MAX(R848*(1-J$2306),F848)/D848-1,IF(AND(K848="yes",S848&gt;F848, S848&lt;E848,J$2307="yes"),1-MIN(S848*(1+J$2306),E848)/D848,0))</f>
        <v>0</v>
      </c>
      <c r="U848" s="6">
        <f t="shared" si="185"/>
        <v>0</v>
      </c>
      <c r="V848" s="66">
        <f t="shared" si="186"/>
        <v>2.4719601854503286</v>
      </c>
      <c r="W848" s="6">
        <f t="shared" si="187"/>
        <v>0</v>
      </c>
      <c r="X848" s="17">
        <f>V848/MAX(V$240:V848)-1</f>
        <v>-3.8300537628736531E-2</v>
      </c>
      <c r="Y848" s="14"/>
      <c r="Z848" s="66">
        <f t="shared" si="188"/>
        <v>7.3428436036030611</v>
      </c>
      <c r="AA848" s="6">
        <f t="shared" si="189"/>
        <v>-2.846616608864494E-2</v>
      </c>
      <c r="AB848" s="17">
        <f>Z848/MAX(Z$240:Z848)-1</f>
        <v>-2.846616608864494E-2</v>
      </c>
      <c r="AC848" s="14"/>
    </row>
    <row r="849" spans="1:29" x14ac:dyDescent="0.25">
      <c r="A849" s="18" t="s">
        <v>249</v>
      </c>
      <c r="B849" s="72">
        <v>40366</v>
      </c>
      <c r="C849" s="23">
        <v>3718.66</v>
      </c>
      <c r="D849" s="23">
        <v>3665.33</v>
      </c>
      <c r="E849" s="23">
        <v>3718.93</v>
      </c>
      <c r="F849" s="23">
        <v>3656.3</v>
      </c>
      <c r="G849" s="20">
        <f t="shared" si="180"/>
        <v>3943.0380000000005</v>
      </c>
      <c r="H849" s="20">
        <f t="shared" si="192"/>
        <v>4257.9345000000003</v>
      </c>
      <c r="I849" s="112">
        <f t="shared" si="181"/>
        <v>-5.690485356722419E-2</v>
      </c>
      <c r="J849" s="38" t="str">
        <f t="shared" si="193"/>
        <v>X</v>
      </c>
      <c r="K849" s="17" t="str">
        <f>IF(OR(AND(J848="N",OR(I848&lt;R$2308,AND(I848&gt;R$2306, I848&lt;R$2305))), AND(J848="X", OR(I848&lt;R$2314, AND(I848&lt;R$2311,I848&gt;R$2312)))),"no","yes")</f>
        <v>yes</v>
      </c>
      <c r="O849" s="146">
        <f t="shared" si="194"/>
        <v>1.454984953605809E-2</v>
      </c>
      <c r="P849" s="146">
        <f t="shared" si="195"/>
        <v>-1.454984953605809E-2</v>
      </c>
      <c r="Q849" s="86">
        <f t="shared" si="184"/>
        <v>1.7999999999999999E-2</v>
      </c>
      <c r="R849" s="39">
        <f>(SUM(C830:C848)+Q849*SUM(C830:C848))/(19-Q849)*(1-J$2305)</f>
        <v>4029.8523759350965</v>
      </c>
      <c r="S849" s="39">
        <f>(SUM(C830:C848)+Q849*SUM(C830:C848))/(19-Q849)*(1+J$2305)</f>
        <v>4029.8523759350965</v>
      </c>
      <c r="T849" s="17">
        <f>IF(AND(K849="no",R849&lt;E849, R849&gt;F849,J$2308="yes"),MAX(R849*(1-J$2306),F849)/D849-1,IF(AND(K849="yes",S849&gt;F849, S849&lt;E849,J$2307="yes"),1-MIN(S849*(1+J$2306),E849)/D849,0))</f>
        <v>0</v>
      </c>
      <c r="U849" s="6">
        <f t="shared" si="185"/>
        <v>0</v>
      </c>
      <c r="V849" s="66">
        <f t="shared" si="186"/>
        <v>2.4719601854503286</v>
      </c>
      <c r="W849" s="6">
        <f t="shared" si="187"/>
        <v>0</v>
      </c>
      <c r="X849" s="17">
        <f>V849/MAX(V$240:V849)-1</f>
        <v>-3.8300537628736531E-2</v>
      </c>
      <c r="Z849" s="66">
        <f t="shared" si="188"/>
        <v>7.2360063340038296</v>
      </c>
      <c r="AA849" s="6">
        <f t="shared" si="189"/>
        <v>-1.454984953605809E-2</v>
      </c>
      <c r="AB849" s="17">
        <f>Z849/MAX(Z$240:Z849)-1</f>
        <v>-4.2601837191244885E-2</v>
      </c>
    </row>
    <row r="850" spans="1:29" x14ac:dyDescent="0.25">
      <c r="A850" s="18" t="s">
        <v>249</v>
      </c>
      <c r="B850" s="72">
        <v>40367</v>
      </c>
      <c r="C850" s="23">
        <v>3698.34</v>
      </c>
      <c r="D850" s="23">
        <v>3718.66</v>
      </c>
      <c r="E850" s="23">
        <v>3736.51</v>
      </c>
      <c r="F850" s="23">
        <v>3663.73</v>
      </c>
      <c r="G850" s="20">
        <f t="shared" si="180"/>
        <v>3924.3265000000006</v>
      </c>
      <c r="H850" s="20">
        <f t="shared" si="192"/>
        <v>4237.2538333333332</v>
      </c>
      <c r="I850" s="112">
        <f t="shared" si="181"/>
        <v>-5.7586059671640544E-2</v>
      </c>
      <c r="J850" s="38" t="str">
        <f t="shared" si="193"/>
        <v>X</v>
      </c>
      <c r="K850" s="17" t="str">
        <f>IF(OR(AND(J849="N",OR(I849&lt;R$2308,AND(I849&gt;R$2306, I849&lt;R$2305))), AND(J849="X", OR(I849&lt;R$2314, AND(I849&lt;R$2311,I849&gt;R$2312)))),"no","yes")</f>
        <v>yes</v>
      </c>
      <c r="O850" s="146">
        <f t="shared" si="194"/>
        <v>-5.4643339267369528E-3</v>
      </c>
      <c r="P850" s="146">
        <f t="shared" si="195"/>
        <v>5.4643339267369528E-3</v>
      </c>
      <c r="Q850" s="86">
        <f t="shared" si="184"/>
        <v>1.7999999999999999E-2</v>
      </c>
      <c r="R850" s="39">
        <f>(SUM(C831:C849)+Q850*SUM(C831:C849))/(19-Q850)*(1-J$2305)</f>
        <v>4010.8722695184924</v>
      </c>
      <c r="S850" s="39">
        <f>(SUM(C831:C849)+Q850*SUM(C831:C849))/(19-Q850)*(1+J$2305)</f>
        <v>4010.8722695184924</v>
      </c>
      <c r="T850" s="17">
        <f>IF(AND(K850="no",R850&lt;E850, R850&gt;F850,J$2308="yes"),MAX(R850*(1-J$2306),F850)/D850-1,IF(AND(K850="yes",S850&gt;F850, S850&lt;E850,J$2307="yes"),1-MIN(S850*(1+J$2306),E850)/D850,0))</f>
        <v>0</v>
      </c>
      <c r="U850" s="6">
        <f t="shared" si="185"/>
        <v>0</v>
      </c>
      <c r="V850" s="66">
        <f t="shared" si="186"/>
        <v>2.4719601854503286</v>
      </c>
      <c r="W850" s="6">
        <f t="shared" si="187"/>
        <v>0</v>
      </c>
      <c r="X850" s="17">
        <f>V850/MAX(V$240:V850)-1</f>
        <v>-3.8300537628736531E-2</v>
      </c>
      <c r="Z850" s="66">
        <f t="shared" si="188"/>
        <v>7.2755462889088092</v>
      </c>
      <c r="AA850" s="6">
        <f t="shared" si="189"/>
        <v>5.4643339267368418E-3</v>
      </c>
      <c r="AB850" s="17">
        <f>Z850/MAX(Z$240:Z850)-1</f>
        <v>-3.7370293928813525E-2</v>
      </c>
    </row>
    <row r="851" spans="1:29" x14ac:dyDescent="0.25">
      <c r="A851" s="18" t="s">
        <v>249</v>
      </c>
      <c r="B851" s="72">
        <v>40368</v>
      </c>
      <c r="C851" s="23">
        <v>3807.6</v>
      </c>
      <c r="D851" s="23">
        <v>3698.34</v>
      </c>
      <c r="E851" s="23">
        <v>3817.67</v>
      </c>
      <c r="F851" s="23">
        <v>3677.34</v>
      </c>
      <c r="G851" s="20">
        <f t="shared" si="180"/>
        <v>3909.2405000000008</v>
      </c>
      <c r="H851" s="20">
        <f t="shared" si="192"/>
        <v>4217.774166666667</v>
      </c>
      <c r="I851" s="112">
        <f t="shared" si="181"/>
        <v>-2.6000063183628908E-2</v>
      </c>
      <c r="J851" s="38" t="str">
        <f t="shared" si="193"/>
        <v>X</v>
      </c>
      <c r="K851" s="17" t="str">
        <f>IF(OR(AND(J850="N",OR(I850&lt;R$2308,AND(I850&gt;R$2306, I850&lt;R$2305))), AND(J850="X", OR(I850&lt;R$2314, AND(I850&lt;R$2311,I850&gt;R$2312)))),"no","yes")</f>
        <v>yes</v>
      </c>
      <c r="O851" s="146">
        <f t="shared" si="194"/>
        <v>2.9542984149645513E-2</v>
      </c>
      <c r="P851" s="146">
        <f t="shared" si="195"/>
        <v>-2.9542984149645513E-2</v>
      </c>
      <c r="Q851" s="86">
        <f t="shared" si="184"/>
        <v>1.7999999999999999E-2</v>
      </c>
      <c r="R851" s="39">
        <f>(SUM(C832:C850)+Q851*SUM(C832:C850))/(19-Q851)*(1-J$2305)</f>
        <v>3988.8315130123283</v>
      </c>
      <c r="S851" s="39">
        <f>(SUM(C832:C850)+Q851*SUM(C832:C850))/(19-Q851)*(1+J$2305)</f>
        <v>3988.8315130123283</v>
      </c>
      <c r="T851" s="17">
        <f>IF(AND(K851="no",R851&lt;E851, R851&gt;F851,J$2308="yes"),MAX(R851*(1-J$2306),F851)/D851-1,IF(AND(K851="yes",S851&gt;F851, S851&lt;E851,J$2307="yes"),1-MIN(S851*(1+J$2306),E851)/D851,0))</f>
        <v>0</v>
      </c>
      <c r="U851" s="6">
        <f t="shared" si="185"/>
        <v>0</v>
      </c>
      <c r="V851" s="66">
        <f t="shared" si="186"/>
        <v>2.4719601854503286</v>
      </c>
      <c r="W851" s="6">
        <f t="shared" si="187"/>
        <v>0</v>
      </c>
      <c r="X851" s="17">
        <f>V851/MAX(V$240:V851)-1</f>
        <v>-3.8300537628736531E-2</v>
      </c>
      <c r="Z851" s="66">
        <f t="shared" si="188"/>
        <v>7.0606049402155637</v>
      </c>
      <c r="AA851" s="6">
        <f t="shared" si="189"/>
        <v>-2.9542984149645513E-2</v>
      </c>
      <c r="AB851" s="17">
        <f>Z851/MAX(Z$240:Z851)-1</f>
        <v>-6.5809248077252525E-2</v>
      </c>
    </row>
    <row r="852" spans="1:29" x14ac:dyDescent="0.25">
      <c r="A852" s="18" t="s">
        <v>249</v>
      </c>
      <c r="B852" s="72">
        <v>40371</v>
      </c>
      <c r="C852" s="23">
        <v>3849.52</v>
      </c>
      <c r="D852" s="23">
        <v>3807.6</v>
      </c>
      <c r="E852" s="23">
        <v>3866.78</v>
      </c>
      <c r="F852" s="23">
        <v>3799.43</v>
      </c>
      <c r="G852" s="20">
        <f t="shared" si="180"/>
        <v>3891.1224999999999</v>
      </c>
      <c r="H852" s="20">
        <f t="shared" si="192"/>
        <v>4199.9350000000004</v>
      </c>
      <c r="I852" s="112">
        <f t="shared" si="181"/>
        <v>-1.0691644891673291E-2</v>
      </c>
      <c r="J852" s="38" t="str">
        <f t="shared" si="193"/>
        <v>X</v>
      </c>
      <c r="K852" s="17" t="str">
        <f>IF(OR(AND(J851="N",OR(I851&lt;R$2308,AND(I851&gt;R$2306, I851&lt;R$2305))), AND(J851="X", OR(I851&lt;R$2314, AND(I851&lt;R$2311,I851&gt;R$2312)))),"no","yes")</f>
        <v>yes</v>
      </c>
      <c r="O852" s="146">
        <f t="shared" si="194"/>
        <v>1.1009559827713122E-2</v>
      </c>
      <c r="P852" s="146">
        <f t="shared" si="195"/>
        <v>-1.1009559827713122E-2</v>
      </c>
      <c r="Q852" s="86">
        <f t="shared" si="184"/>
        <v>1.7999999999999999E-2</v>
      </c>
      <c r="R852" s="39">
        <f>(SUM(C833:C851)+Q852*SUM(C833:C851))/(19-Q852)*(1-J$2305)</f>
        <v>3967.1500758613424</v>
      </c>
      <c r="S852" s="39">
        <f>(SUM(C833:C851)+Q852*SUM(C833:C851))/(19-Q852)*(1+J$2305)</f>
        <v>3967.1500758613424</v>
      </c>
      <c r="T852" s="17">
        <f>IF(AND(K852="no",R852&lt;E852, R852&gt;F852,J$2308="yes"),MAX(R852*(1-J$2306),F852)/D852-1,IF(AND(K852="yes",S852&gt;F852, S852&lt;E852,J$2307="yes"),1-MIN(S852*(1+J$2306),E852)/D852,0))</f>
        <v>0</v>
      </c>
      <c r="U852" s="6">
        <f t="shared" si="185"/>
        <v>0</v>
      </c>
      <c r="V852" s="66">
        <f t="shared" si="186"/>
        <v>2.4719601854503286</v>
      </c>
      <c r="W852" s="6">
        <f t="shared" si="187"/>
        <v>0</v>
      </c>
      <c r="X852" s="17">
        <f>V852/MAX(V$240:V852)-1</f>
        <v>-3.8300537628736531E-2</v>
      </c>
      <c r="Z852" s="66">
        <f t="shared" si="188"/>
        <v>6.982870787706414</v>
      </c>
      <c r="AA852" s="6">
        <f t="shared" si="189"/>
        <v>-1.1009559827713122E-2</v>
      </c>
      <c r="AB852" s="17">
        <f>Z852/MAX(Z$240:Z852)-1</f>
        <v>-7.6094277051042214E-2</v>
      </c>
    </row>
    <row r="853" spans="1:29" x14ac:dyDescent="0.25">
      <c r="A853" s="18" t="s">
        <v>249</v>
      </c>
      <c r="B853" s="72">
        <v>40372</v>
      </c>
      <c r="C853" s="23">
        <v>3788.75</v>
      </c>
      <c r="D853" s="23">
        <v>3849.52</v>
      </c>
      <c r="E853" s="23">
        <v>3816.46</v>
      </c>
      <c r="F853" s="23">
        <v>3747.4</v>
      </c>
      <c r="G853" s="20">
        <f t="shared" si="180"/>
        <v>3869.3815000000004</v>
      </c>
      <c r="H853" s="20">
        <f t="shared" si="192"/>
        <v>4180.1223333333337</v>
      </c>
      <c r="I853" s="112">
        <f t="shared" si="181"/>
        <v>-2.083834328561307E-2</v>
      </c>
      <c r="J853" s="38" t="str">
        <f t="shared" si="193"/>
        <v>X</v>
      </c>
      <c r="K853" s="17" t="str">
        <f>IF(OR(AND(J852="N",OR(I852&lt;R$2308,AND(I852&gt;R$2306, I852&lt;R$2305))), AND(J852="X", OR(I852&lt;R$2314, AND(I852&lt;R$2311,I852&gt;R$2312)))),"no","yes")</f>
        <v>yes</v>
      </c>
      <c r="O853" s="146">
        <f t="shared" si="194"/>
        <v>-1.5786383756935973E-2</v>
      </c>
      <c r="P853" s="146">
        <f t="shared" si="195"/>
        <v>1.5786383756935973E-2</v>
      </c>
      <c r="Q853" s="86">
        <f t="shared" si="184"/>
        <v>1.7999999999999999E-2</v>
      </c>
      <c r="R853" s="39">
        <f>(SUM(C834:C852)+Q853*SUM(C834:C852))/(19-Q853)*(1-J$2305)</f>
        <v>3947.0898661890219</v>
      </c>
      <c r="S853" s="39">
        <f>(SUM(C834:C852)+Q853*SUM(C834:C852))/(19-Q853)*(1+J$2305)</f>
        <v>3947.0898661890219</v>
      </c>
      <c r="T853" s="17">
        <f>IF(AND(K853="no",R853&lt;E853, R853&gt;F853,J$2308="yes"),MAX(R853*(1-J$2306),F853)/D853-1,IF(AND(K853="yes",S853&gt;F853, S853&lt;E853,J$2307="yes"),1-MIN(S853*(1+J$2306),E853)/D853,0))</f>
        <v>0</v>
      </c>
      <c r="U853" s="6">
        <f t="shared" si="185"/>
        <v>0</v>
      </c>
      <c r="V853" s="66">
        <f t="shared" si="186"/>
        <v>2.4719601854503286</v>
      </c>
      <c r="W853" s="6">
        <f t="shared" si="187"/>
        <v>0</v>
      </c>
      <c r="X853" s="17">
        <f>V853/MAX(V$240:V853)-1</f>
        <v>-3.8300537628736531E-2</v>
      </c>
      <c r="Z853" s="66">
        <f t="shared" si="188"/>
        <v>7.0931050656862444</v>
      </c>
      <c r="AA853" s="6">
        <f t="shared" si="189"/>
        <v>1.5786383756935862E-2</v>
      </c>
      <c r="AB853" s="17">
        <f>Z853/MAX(Z$240:Z853)-1</f>
        <v>-6.1509146753340738E-2</v>
      </c>
    </row>
    <row r="854" spans="1:29" x14ac:dyDescent="0.25">
      <c r="A854" s="18" t="s">
        <v>249</v>
      </c>
      <c r="B854" s="72">
        <v>40373</v>
      </c>
      <c r="C854" s="23">
        <v>3824.05</v>
      </c>
      <c r="D854" s="23">
        <v>3788.75</v>
      </c>
      <c r="E854" s="23">
        <v>3862.39</v>
      </c>
      <c r="F854" s="23">
        <v>3795.18</v>
      </c>
      <c r="G854" s="20">
        <f t="shared" si="180"/>
        <v>3850.6840000000002</v>
      </c>
      <c r="H854" s="20">
        <f t="shared" si="192"/>
        <v>4161.9439999999995</v>
      </c>
      <c r="I854" s="112">
        <f t="shared" si="181"/>
        <v>-6.9166932420318128E-3</v>
      </c>
      <c r="J854" s="38" t="str">
        <f t="shared" si="193"/>
        <v>X</v>
      </c>
      <c r="K854" s="17" t="str">
        <f>IF(OR(AND(J853="N",OR(I853&lt;R$2308,AND(I853&gt;R$2306, I853&lt;R$2305))), AND(J853="X", OR(I853&lt;R$2314, AND(I853&lt;R$2311,I853&gt;R$2312)))),"no","yes")</f>
        <v>yes</v>
      </c>
      <c r="O854" s="146">
        <f t="shared" si="194"/>
        <v>9.3170570768723593E-3</v>
      </c>
      <c r="P854" s="146">
        <f t="shared" si="195"/>
        <v>-9.3170570768723593E-3</v>
      </c>
      <c r="Q854" s="86">
        <f t="shared" si="184"/>
        <v>1.7999999999999999E-2</v>
      </c>
      <c r="R854" s="39">
        <f>(SUM(C835:C853)+Q854*SUM(C835:C853))/(19-Q854)*(1-J$2305)</f>
        <v>3925.1418891581502</v>
      </c>
      <c r="S854" s="39">
        <f>(SUM(C835:C853)+Q854*SUM(C835:C853))/(19-Q854)*(1+J$2305)</f>
        <v>3925.1418891581502</v>
      </c>
      <c r="T854" s="17">
        <f>IF(AND(K854="no",R854&lt;E854, R854&gt;F854,J$2308="yes"),MAX(R854*(1-J$2306),F854)/D854-1,IF(AND(K854="yes",S854&gt;F854, S854&lt;E854,J$2307="yes"),1-MIN(S854*(1+J$2306),E854)/D854,0))</f>
        <v>0</v>
      </c>
      <c r="U854" s="6">
        <f t="shared" si="185"/>
        <v>0</v>
      </c>
      <c r="V854" s="66">
        <f t="shared" si="186"/>
        <v>2.4719601854503286</v>
      </c>
      <c r="W854" s="6">
        <f t="shared" si="187"/>
        <v>0</v>
      </c>
      <c r="X854" s="17">
        <f>V854/MAX(V$240:V854)-1</f>
        <v>-3.8300537628736531E-2</v>
      </c>
      <c r="Z854" s="66">
        <f t="shared" si="188"/>
        <v>7.0270182009369933</v>
      </c>
      <c r="AA854" s="6">
        <f t="shared" si="189"/>
        <v>-9.3170570768723593E-3</v>
      </c>
      <c r="AB854" s="17">
        <f>Z854/MAX(Z$240:Z854)-1</f>
        <v>-7.0253119599162472E-2</v>
      </c>
    </row>
    <row r="855" spans="1:29" x14ac:dyDescent="0.25">
      <c r="A855" s="18" t="s">
        <v>249</v>
      </c>
      <c r="B855" s="72">
        <v>40374</v>
      </c>
      <c r="C855" s="23">
        <v>3735.4</v>
      </c>
      <c r="D855" s="23">
        <v>3824.05</v>
      </c>
      <c r="E855" s="23">
        <v>3850.2</v>
      </c>
      <c r="F855" s="23">
        <v>3735.28</v>
      </c>
      <c r="G855" s="20">
        <f t="shared" si="180"/>
        <v>3830.1919999999991</v>
      </c>
      <c r="H855" s="20">
        <f t="shared" si="192"/>
        <v>4142.5561666666663</v>
      </c>
      <c r="I855" s="112">
        <f t="shared" si="181"/>
        <v>-2.4748628789365901E-2</v>
      </c>
      <c r="J855" s="38" t="str">
        <f t="shared" si="193"/>
        <v>X</v>
      </c>
      <c r="K855" s="17" t="str">
        <f>IF(OR(AND(J854="N",OR(I854&lt;R$2308,AND(I854&gt;R$2306, I854&lt;R$2305))), AND(J854="X", OR(I854&lt;R$2314, AND(I854&lt;R$2311,I854&gt;R$2312)))),"no","yes")</f>
        <v>yes</v>
      </c>
      <c r="O855" s="146">
        <f t="shared" si="194"/>
        <v>-2.3182228265843818E-2</v>
      </c>
      <c r="P855" s="146">
        <f t="shared" si="195"/>
        <v>2.3182228265843818E-2</v>
      </c>
      <c r="Q855" s="86">
        <f t="shared" si="184"/>
        <v>1.7999999999999999E-2</v>
      </c>
      <c r="R855" s="39">
        <f>(SUM(C836:C854)+Q855*SUM(C836:C854))/(19-Q855)*(1-J$2305)</f>
        <v>3907.9165483089237</v>
      </c>
      <c r="S855" s="39">
        <f>(SUM(C836:C854)+Q855*SUM(C836:C854))/(19-Q855)*(1+J$2305)</f>
        <v>3907.9165483089237</v>
      </c>
      <c r="T855" s="17">
        <f>IF(AND(K855="no",R855&lt;E855, R855&gt;F855,J$2308="yes"),MAX(R855*(1-J$2306),F855)/D855-1,IF(AND(K855="yes",S855&gt;F855, S855&lt;E855,J$2307="yes"),1-MIN(S855*(1+J$2306),E855)/D855,0))</f>
        <v>0</v>
      </c>
      <c r="U855" s="6">
        <f t="shared" si="185"/>
        <v>0</v>
      </c>
      <c r="V855" s="66">
        <f t="shared" si="186"/>
        <v>2.4719601854503286</v>
      </c>
      <c r="W855" s="6">
        <f t="shared" si="187"/>
        <v>0</v>
      </c>
      <c r="X855" s="17">
        <f>V855/MAX(V$240:V855)-1</f>
        <v>-3.8300537628736531E-2</v>
      </c>
      <c r="Z855" s="66">
        <f t="shared" si="188"/>
        <v>7.1899201408993534</v>
      </c>
      <c r="AA855" s="6">
        <f t="shared" si="189"/>
        <v>2.3182228265843818E-2</v>
      </c>
      <c r="AB855" s="17">
        <f>Z855/MAX(Z$240:Z855)-1</f>
        <v>-4.8699515188254217E-2</v>
      </c>
    </row>
    <row r="856" spans="1:29" x14ac:dyDescent="0.25">
      <c r="A856" s="18" t="s">
        <v>249</v>
      </c>
      <c r="B856" s="72">
        <v>40375</v>
      </c>
      <c r="C856" s="23">
        <v>3757.43</v>
      </c>
      <c r="D856" s="23">
        <v>3735.4</v>
      </c>
      <c r="E856" s="23">
        <v>3764.84</v>
      </c>
      <c r="F856" s="23">
        <v>3672.02</v>
      </c>
      <c r="G856" s="20">
        <f t="shared" si="180"/>
        <v>3819.4489999999992</v>
      </c>
      <c r="H856" s="20">
        <f t="shared" si="192"/>
        <v>4127.032666666666</v>
      </c>
      <c r="I856" s="112">
        <f t="shared" si="181"/>
        <v>-1.6237682451054947E-2</v>
      </c>
      <c r="J856" s="38" t="str">
        <f t="shared" si="193"/>
        <v>X</v>
      </c>
      <c r="K856" s="17" t="str">
        <f>IF(OR(AND(J855="N",OR(I855&lt;R$2308,AND(I855&gt;R$2306, I855&lt;R$2305))), AND(J855="X", OR(I855&lt;R$2314, AND(I855&lt;R$2311,I855&gt;R$2312)))),"no","yes")</f>
        <v>yes</v>
      </c>
      <c r="O856" s="146">
        <f t="shared" si="194"/>
        <v>5.897628098731067E-3</v>
      </c>
      <c r="P856" s="146">
        <f t="shared" si="195"/>
        <v>-5.897628098731067E-3</v>
      </c>
      <c r="Q856" s="86">
        <f t="shared" si="184"/>
        <v>1.7999999999999999E-2</v>
      </c>
      <c r="R856" s="39">
        <f>(SUM(C837:C855)+Q856*SUM(C837:C855))/(19-Q856)*(1-J$2305)</f>
        <v>3895.2121957644076</v>
      </c>
      <c r="S856" s="39">
        <f>(SUM(C837:C855)+Q856*SUM(C837:C855))/(19-Q856)*(1+J$2305)</f>
        <v>3895.2121957644076</v>
      </c>
      <c r="T856" s="17">
        <f>IF(AND(K856="no",R856&lt;E856, R856&gt;F856,J$2308="yes"),MAX(R856*(1-J$2306),F856)/D856-1,IF(AND(K856="yes",S856&gt;F856, S856&lt;E856,J$2307="yes"),1-MIN(S856*(1+J$2306),E856)/D856,0))</f>
        <v>0</v>
      </c>
      <c r="U856" s="6">
        <f t="shared" si="185"/>
        <v>0</v>
      </c>
      <c r="V856" s="66">
        <f t="shared" si="186"/>
        <v>2.4719601854503286</v>
      </c>
      <c r="W856" s="6">
        <f t="shared" si="187"/>
        <v>0</v>
      </c>
      <c r="X856" s="17">
        <f>V856/MAX(V$240:V856)-1</f>
        <v>-3.8300537628736531E-2</v>
      </c>
      <c r="Z856" s="66">
        <f t="shared" si="188"/>
        <v>7.1475166658487526</v>
      </c>
      <c r="AA856" s="6">
        <f t="shared" si="189"/>
        <v>-5.897628098731067E-3</v>
      </c>
      <c r="AB856" s="17">
        <f>Z856/MAX(Z$240:Z856)-1</f>
        <v>-5.4309931657816501E-2</v>
      </c>
    </row>
    <row r="857" spans="1:29" x14ac:dyDescent="0.25">
      <c r="A857" s="18" t="s">
        <v>249</v>
      </c>
      <c r="B857" s="72">
        <v>40378</v>
      </c>
      <c r="C857" s="23">
        <v>3842.31</v>
      </c>
      <c r="D857" s="23">
        <v>3757.43</v>
      </c>
      <c r="E857" s="23">
        <v>3848.63</v>
      </c>
      <c r="F857" s="23">
        <v>3701.93</v>
      </c>
      <c r="G857" s="20">
        <f t="shared" si="180"/>
        <v>3807.2134999999989</v>
      </c>
      <c r="H857" s="20">
        <f t="shared" si="192"/>
        <v>4111.9056666666656</v>
      </c>
      <c r="I857" s="112">
        <f t="shared" si="181"/>
        <v>9.2184218195279222E-3</v>
      </c>
      <c r="J857" s="38" t="str">
        <f t="shared" si="193"/>
        <v>X</v>
      </c>
      <c r="K857" s="17" t="str">
        <f>IF(OR(AND(J856="N",OR(I856&lt;R$2308,AND(I856&gt;R$2306, I856&lt;R$2305))), AND(J856="X", OR(I856&lt;R$2314, AND(I856&lt;R$2311,I856&gt;R$2312)))),"no","yes")</f>
        <v>yes</v>
      </c>
      <c r="O857" s="146">
        <f t="shared" si="194"/>
        <v>2.2589908527903324E-2</v>
      </c>
      <c r="P857" s="146">
        <f t="shared" si="195"/>
        <v>-2.2589908527903324E-2</v>
      </c>
      <c r="Q857" s="86">
        <f t="shared" si="184"/>
        <v>1.7999999999999999E-2</v>
      </c>
      <c r="R857" s="39">
        <f>(SUM(C838:C856)+Q857*SUM(C838:C856))/(19-Q857)*(1-J$2305)</f>
        <v>3877.5363649773462</v>
      </c>
      <c r="S857" s="39">
        <f>(SUM(C838:C856)+Q857*SUM(C838:C856))/(19-Q857)*(1+J$2305)</f>
        <v>3877.5363649773462</v>
      </c>
      <c r="T857" s="17">
        <f>IF(AND(K857="no",R857&lt;E857, R857&gt;F857,J$2308="yes"),MAX(R857*(1-J$2306),F857)/D857-1,IF(AND(K857="yes",S857&gt;F857, S857&lt;E857,J$2307="yes"),1-MIN(S857*(1+J$2306),E857)/D857,0))</f>
        <v>0</v>
      </c>
      <c r="U857" s="6">
        <f t="shared" si="185"/>
        <v>0</v>
      </c>
      <c r="V857" s="66">
        <f t="shared" si="186"/>
        <v>2.4719601854503286</v>
      </c>
      <c r="W857" s="6">
        <f t="shared" si="187"/>
        <v>0</v>
      </c>
      <c r="X857" s="17">
        <f>V857/MAX(V$240:V857)-1</f>
        <v>-3.8300537628736531E-2</v>
      </c>
      <c r="Z857" s="66">
        <f t="shared" si="188"/>
        <v>6.9860549181655651</v>
      </c>
      <c r="AA857" s="6">
        <f t="shared" si="189"/>
        <v>-2.2589908527903213E-2</v>
      </c>
      <c r="AB857" s="17">
        <f>Z857/MAX(Z$240:Z857)-1</f>
        <v>-7.567298379741294E-2</v>
      </c>
    </row>
    <row r="858" spans="1:29" x14ac:dyDescent="0.25">
      <c r="A858" s="18" t="s">
        <v>249</v>
      </c>
      <c r="B858" s="72">
        <v>40379</v>
      </c>
      <c r="C858" s="23">
        <v>3951.36</v>
      </c>
      <c r="D858" s="23">
        <v>3842.31</v>
      </c>
      <c r="E858" s="23">
        <v>3951.54</v>
      </c>
      <c r="F858" s="23">
        <v>3848.74</v>
      </c>
      <c r="G858" s="20">
        <f t="shared" si="180"/>
        <v>3798.7954999999993</v>
      </c>
      <c r="H858" s="20">
        <f t="shared" si="192"/>
        <v>4096.1953333333322</v>
      </c>
      <c r="I858" s="112">
        <f t="shared" si="181"/>
        <v>4.0161282701319578E-2</v>
      </c>
      <c r="J858" s="38" t="str">
        <f t="shared" si="193"/>
        <v>X</v>
      </c>
      <c r="K858" s="17" t="str">
        <f>IF(OR(AND(J857="N",OR(I857&lt;R$2308,AND(I857&gt;R$2306, I857&lt;R$2305))), AND(J857="X", OR(I857&lt;R$2314, AND(I857&lt;R$2311,I857&gt;R$2312)))),"no","yes")</f>
        <v>yes</v>
      </c>
      <c r="O858" s="146">
        <f t="shared" si="194"/>
        <v>2.8381364335516857E-2</v>
      </c>
      <c r="P858" s="146">
        <f t="shared" si="195"/>
        <v>-2.8381364335516857E-2</v>
      </c>
      <c r="Q858" s="86">
        <f t="shared" si="184"/>
        <v>1.7999999999999999E-2</v>
      </c>
      <c r="R858" s="39">
        <f>(SUM(C839:C857)+Q858*SUM(C839:C857))/(19-Q858)*(1-J$2305)</f>
        <v>3862.6589347803178</v>
      </c>
      <c r="S858" s="39">
        <f>(SUM(C839:C857)+Q858*SUM(C839:C857))/(19-Q858)*(1+J$2305)</f>
        <v>3862.6589347803178</v>
      </c>
      <c r="T858" s="17">
        <f>IF(AND(K858="no",R858&lt;E858, R858&gt;F858,J$2308="yes"),MAX(R858*(1-J$2306),F858)/D858-1,IF(AND(K858="yes",S858&gt;F858, S858&lt;E858,J$2307="yes"),1-MIN(S858*(1+J$2306),E858)/D858,0))</f>
        <v>-5.296015881154359E-3</v>
      </c>
      <c r="U858" s="6">
        <f t="shared" si="185"/>
        <v>2.3085348454362498E-2</v>
      </c>
      <c r="V858" s="66">
        <f t="shared" si="186"/>
        <v>2.4719601854503286</v>
      </c>
      <c r="W858" s="6">
        <f t="shared" si="187"/>
        <v>0</v>
      </c>
      <c r="X858" s="17">
        <f>V858/MAX(V$240:V858)-1</f>
        <v>-3.8300537628736531E-2</v>
      </c>
      <c r="Z858" s="66">
        <f t="shared" si="188"/>
        <v>6.949056660372344</v>
      </c>
      <c r="AA858" s="6">
        <f t="shared" si="189"/>
        <v>-5.296015881154359E-3</v>
      </c>
      <c r="AB858" s="17">
        <f>Z858/MAX(Z$240:Z858)-1</f>
        <v>-8.0568234354601809E-2</v>
      </c>
    </row>
    <row r="859" spans="1:29" x14ac:dyDescent="0.25">
      <c r="A859" s="18" t="s">
        <v>249</v>
      </c>
      <c r="B859" s="72">
        <v>40380</v>
      </c>
      <c r="C859" s="23">
        <v>3959.43</v>
      </c>
      <c r="D859" s="23">
        <v>3951.36</v>
      </c>
      <c r="E859" s="23">
        <v>4001.43</v>
      </c>
      <c r="F859" s="23">
        <v>3937.48</v>
      </c>
      <c r="G859" s="20">
        <f t="shared" si="180"/>
        <v>3792.0384999999997</v>
      </c>
      <c r="H859" s="20">
        <f t="shared" si="192"/>
        <v>4080.4791666666652</v>
      </c>
      <c r="I859" s="112">
        <f t="shared" si="181"/>
        <v>4.4142879878461105E-2</v>
      </c>
      <c r="J859" s="38" t="str">
        <f t="shared" si="193"/>
        <v>X</v>
      </c>
      <c r="K859" s="17" t="str">
        <f>IF(OR(AND(J858="N",OR(I858&lt;R$2308,AND(I858&gt;R$2306, I858&lt;R$2305))), AND(J858="X", OR(I858&lt;R$2314, AND(I858&lt;R$2311,I858&gt;R$2312)))),"no","yes")</f>
        <v>no</v>
      </c>
      <c r="O859" s="146">
        <f t="shared" si="194"/>
        <v>2.0423347910591971E-3</v>
      </c>
      <c r="P859" s="146">
        <f t="shared" si="195"/>
        <v>-2.0423347910591971E-3</v>
      </c>
      <c r="Q859" s="86">
        <f t="shared" si="184"/>
        <v>1.7999999999999999E-2</v>
      </c>
      <c r="R859" s="39">
        <f>(SUM(C840:C858)+Q859*SUM(C840:C858))/(19-Q859)*(1-J$2305)</f>
        <v>3854.978617637762</v>
      </c>
      <c r="S859" s="39">
        <f>(SUM(C840:C858)+Q859*SUM(C840:C858))/(19-Q859)*(1+J$2305)</f>
        <v>3854.978617637762</v>
      </c>
      <c r="T859" s="17">
        <f>IF(AND(K859="no",R859&lt;E859, R859&gt;F859,J$2308="yes"),MAX(R859*(1-J$2306),F859)/D859-1,IF(AND(K859="yes",S859&gt;F859, S859&lt;E859,J$2307="yes"),1-MIN(S859*(1+J$2306),E859)/D859,0))</f>
        <v>0</v>
      </c>
      <c r="U859" s="6">
        <f t="shared" si="185"/>
        <v>0</v>
      </c>
      <c r="V859" s="66">
        <f t="shared" si="186"/>
        <v>2.4770087557391869</v>
      </c>
      <c r="W859" s="6">
        <f t="shared" si="187"/>
        <v>2.0423347910591971E-3</v>
      </c>
      <c r="X859" s="17">
        <f>V859/MAX(V$240:V859)-1</f>
        <v>-3.6336425358192703E-2</v>
      </c>
      <c r="Z859" s="66">
        <f t="shared" si="188"/>
        <v>6.9632489605548642</v>
      </c>
      <c r="AA859" s="6">
        <f t="shared" si="189"/>
        <v>2.0423347910591971E-3</v>
      </c>
      <c r="AB859" s="17">
        <f>Z859/MAX(Z$240:Z859)-1</f>
        <v>-7.8690446871619302E-2</v>
      </c>
    </row>
    <row r="860" spans="1:29" x14ac:dyDescent="0.25">
      <c r="A860" s="18" t="s">
        <v>249</v>
      </c>
      <c r="B860" s="72">
        <v>40381</v>
      </c>
      <c r="C860" s="23">
        <v>4017.86</v>
      </c>
      <c r="D860" s="23">
        <v>3959.43</v>
      </c>
      <c r="E860" s="23">
        <v>4018.06</v>
      </c>
      <c r="F860" s="23">
        <v>3940.46</v>
      </c>
      <c r="G860" s="20">
        <f t="shared" si="180"/>
        <v>3788.166999999999</v>
      </c>
      <c r="H860" s="20">
        <f t="shared" si="192"/>
        <v>4066.3741666666656</v>
      </c>
      <c r="I860" s="112">
        <f t="shared" si="181"/>
        <v>6.0634338454456094E-2</v>
      </c>
      <c r="J860" s="38" t="str">
        <f t="shared" si="193"/>
        <v>X</v>
      </c>
      <c r="K860" s="17" t="str">
        <f>IF(OR(AND(J859="N",OR(I859&lt;R$2308,AND(I859&gt;R$2306, I859&lt;R$2305))), AND(J859="X", OR(I859&lt;R$2314, AND(I859&lt;R$2311,I859&gt;R$2312)))),"no","yes")</f>
        <v>no</v>
      </c>
      <c r="O860" s="146">
        <f t="shared" si="194"/>
        <v>1.4757174643825088E-2</v>
      </c>
      <c r="P860" s="146">
        <f t="shared" si="195"/>
        <v>-1.4757174643825088E-2</v>
      </c>
      <c r="Q860" s="86">
        <f t="shared" si="184"/>
        <v>1.7999999999999999E-2</v>
      </c>
      <c r="R860" s="39">
        <f>(SUM(C841:C859)+Q860*SUM(C841:C859))/(19-Q860)*(1-J$2305)</f>
        <v>3847.6924791908118</v>
      </c>
      <c r="S860" s="39">
        <f>(SUM(C841:C859)+Q860*SUM(C841:C859))/(19-Q860)*(1+J$2305)</f>
        <v>3847.6924791908118</v>
      </c>
      <c r="T860" s="17">
        <f>IF(AND(K860="no",R860&lt;E860, R860&gt;F860,J$2308="yes"),MAX(R860*(1-J$2306),F860)/D860-1,IF(AND(K860="yes",S860&gt;F860, S860&lt;E860,J$2307="yes"),1-MIN(S860*(1+J$2306),E860)/D860,0))</f>
        <v>0</v>
      </c>
      <c r="U860" s="6">
        <f t="shared" si="185"/>
        <v>0</v>
      </c>
      <c r="V860" s="66">
        <f t="shared" si="186"/>
        <v>2.5135624065419138</v>
      </c>
      <c r="W860" s="6">
        <f t="shared" si="187"/>
        <v>1.4757174643825088E-2</v>
      </c>
      <c r="X860" s="17">
        <f>V860/MAX(V$240:V860)-1</f>
        <v>-2.2115473689310883E-2</v>
      </c>
      <c r="Y860" s="6">
        <f t="shared" ref="Y860" si="198">V860/V840-1</f>
        <v>1.6829648526077046E-2</v>
      </c>
      <c r="Z860" s="66">
        <f t="shared" si="188"/>
        <v>7.0660068415542057</v>
      </c>
      <c r="AA860" s="6">
        <f t="shared" si="189"/>
        <v>1.4757174643825088E-2</v>
      </c>
      <c r="AB860" s="17">
        <f>Z860/MAX(Z$240:Z860)-1</f>
        <v>-6.5094520895079278E-2</v>
      </c>
      <c r="AC860" s="6">
        <f t="shared" ref="AC860" si="199">Z860/Z840-1</f>
        <v>6.9534507732179174E-2</v>
      </c>
    </row>
    <row r="861" spans="1:29" x14ac:dyDescent="0.25">
      <c r="A861" s="18" t="s">
        <v>249</v>
      </c>
      <c r="B861" s="72">
        <v>40382</v>
      </c>
      <c r="C861" s="23">
        <v>4015.47</v>
      </c>
      <c r="D861" s="23">
        <v>4017.86</v>
      </c>
      <c r="E861" s="23">
        <v>4028.51</v>
      </c>
      <c r="F861" s="23">
        <v>3965.7</v>
      </c>
      <c r="G861" s="20">
        <f t="shared" si="180"/>
        <v>3787.5189999999993</v>
      </c>
      <c r="H861" s="20">
        <f t="shared" si="192"/>
        <v>4052.1894999999986</v>
      </c>
      <c r="I861" s="112">
        <f t="shared" si="181"/>
        <v>6.0184780591199916E-2</v>
      </c>
      <c r="J861" s="38" t="str">
        <f t="shared" si="193"/>
        <v>X</v>
      </c>
      <c r="K861" s="17" t="str">
        <f>IF(OR(AND(J860="N",OR(I860&lt;R$2308,AND(I860&gt;R$2306, I860&lt;R$2305))), AND(J860="X", OR(I860&lt;R$2314, AND(I860&lt;R$2311,I860&gt;R$2312)))),"no","yes")</f>
        <v>no</v>
      </c>
      <c r="O861" s="146">
        <f t="shared" si="194"/>
        <v>-5.9484402144438508E-4</v>
      </c>
      <c r="P861" s="146">
        <f t="shared" si="195"/>
        <v>5.9484402144438508E-4</v>
      </c>
      <c r="Q861" s="86">
        <f t="shared" si="184"/>
        <v>1.7999999999999999E-2</v>
      </c>
      <c r="R861" s="39">
        <f>(SUM(C842:C860)+Q861*SUM(C842:C860))/(19-Q861)*(1-J$2305)</f>
        <v>3847.125612685702</v>
      </c>
      <c r="S861" s="39">
        <f>(SUM(C842:C860)+Q861*SUM(C842:C860))/(19-Q861)*(1+J$2305)</f>
        <v>3847.125612685702</v>
      </c>
      <c r="T861" s="17">
        <f>IF(AND(K861="no",R861&lt;E861, R861&gt;F861,J$2308="yes"),MAX(R861*(1-J$2306),F861)/D861-1,IF(AND(K861="yes",S861&gt;F861, S861&lt;E861,J$2307="yes"),1-MIN(S861*(1+J$2306),E861)/D861,0))</f>
        <v>0</v>
      </c>
      <c r="U861" s="6">
        <f t="shared" si="185"/>
        <v>0</v>
      </c>
      <c r="V861" s="66">
        <f t="shared" si="186"/>
        <v>2.5120672289718549</v>
      </c>
      <c r="W861" s="6">
        <f t="shared" si="187"/>
        <v>-5.9484402144438508E-4</v>
      </c>
      <c r="X861" s="17">
        <f>V861/MAX(V$240:V861)-1</f>
        <v>-2.2697162453449771E-2</v>
      </c>
      <c r="Z861" s="66">
        <f t="shared" si="188"/>
        <v>7.0618036696290218</v>
      </c>
      <c r="AA861" s="6">
        <f t="shared" si="189"/>
        <v>-5.9484402144438508E-4</v>
      </c>
      <c r="AB861" s="17">
        <f>Z861/MAX(Z$240:Z861)-1</f>
        <v>-6.5650643829940458E-2</v>
      </c>
    </row>
    <row r="862" spans="1:29" x14ac:dyDescent="0.25">
      <c r="A862" s="18" t="s">
        <v>249</v>
      </c>
      <c r="B862" s="72">
        <v>40385</v>
      </c>
      <c r="C862" s="23">
        <v>4071.09</v>
      </c>
      <c r="D862" s="23">
        <v>4015.47</v>
      </c>
      <c r="E862" s="23">
        <v>4071.47</v>
      </c>
      <c r="F862" s="23">
        <v>4011.75</v>
      </c>
      <c r="G862" s="20">
        <f t="shared" si="180"/>
        <v>3793.0045</v>
      </c>
      <c r="H862" s="20">
        <f t="shared" si="192"/>
        <v>4041.0531666666652</v>
      </c>
      <c r="I862" s="112">
        <f t="shared" si="181"/>
        <v>7.3315362531207073E-2</v>
      </c>
      <c r="J862" s="38" t="str">
        <f t="shared" si="193"/>
        <v>X</v>
      </c>
      <c r="K862" s="17" t="str">
        <f>IF(OR(AND(J861="N",OR(I861&lt;R$2308,AND(I861&gt;R$2306, I861&lt;R$2305))), AND(J861="X", OR(I861&lt;R$2314, AND(I861&lt;R$2311,I861&gt;R$2312)))),"no","yes")</f>
        <v>no</v>
      </c>
      <c r="O862" s="146">
        <f t="shared" si="194"/>
        <v>1.3851429596037468E-2</v>
      </c>
      <c r="P862" s="146">
        <f t="shared" si="195"/>
        <v>-1.3851429596037468E-2</v>
      </c>
      <c r="Q862" s="86">
        <f t="shared" si="184"/>
        <v>1.7999999999999999E-2</v>
      </c>
      <c r="R862" s="39">
        <f>(SUM(C843:C861)+Q862*SUM(C843:C861))/(19-Q862)*(1-J$2305)</f>
        <v>3850.0264461068386</v>
      </c>
      <c r="S862" s="39">
        <f>(SUM(C843:C861)+Q862*SUM(C843:C861))/(19-Q862)*(1+J$2305)</f>
        <v>3850.0264461068386</v>
      </c>
      <c r="T862" s="17">
        <f>IF(AND(K862="no",R862&lt;E862, R862&gt;F862,J$2308="yes"),MAX(R862*(1-J$2306),F862)/D862-1,IF(AND(K862="yes",S862&gt;F862, S862&lt;E862,J$2307="yes"),1-MIN(S862*(1+J$2306),E862)/D862,0))</f>
        <v>0</v>
      </c>
      <c r="U862" s="6">
        <f t="shared" si="185"/>
        <v>0</v>
      </c>
      <c r="V862" s="66">
        <f t="shared" si="186"/>
        <v>2.5468629513344716</v>
      </c>
      <c r="W862" s="6">
        <f t="shared" si="187"/>
        <v>1.3851429596037468E-2</v>
      </c>
      <c r="X862" s="17">
        <f>V862/MAX(V$240:V862)-1</f>
        <v>-9.1601210051660553E-3</v>
      </c>
      <c r="Z862" s="66">
        <f t="shared" si="188"/>
        <v>7.1596197459799269</v>
      </c>
      <c r="AA862" s="6">
        <f t="shared" si="189"/>
        <v>1.3851429596037468E-2</v>
      </c>
      <c r="AB862" s="17">
        <f>Z862/MAX(Z$240:Z862)-1</f>
        <v>-5.2708569504848035E-2</v>
      </c>
    </row>
    <row r="863" spans="1:29" x14ac:dyDescent="0.25">
      <c r="A863" s="18" t="s">
        <v>249</v>
      </c>
      <c r="B863" s="72">
        <v>40386</v>
      </c>
      <c r="C863" s="23">
        <v>4068.86</v>
      </c>
      <c r="D863" s="23">
        <v>4071.09</v>
      </c>
      <c r="E863" s="23">
        <v>4091.31</v>
      </c>
      <c r="F863" s="23">
        <v>4041.9</v>
      </c>
      <c r="G863" s="20">
        <f t="shared" ref="G863:G926" si="200">AVERAGE(C844:C863)</f>
        <v>3809.5985000000001</v>
      </c>
      <c r="H863" s="20">
        <f t="shared" si="192"/>
        <v>4030.2936666666651</v>
      </c>
      <c r="I863" s="112">
        <f t="shared" ref="I863:I926" si="201">$C863/$G863-1</f>
        <v>6.8054809450392328E-2</v>
      </c>
      <c r="J863" s="38" t="str">
        <f t="shared" si="193"/>
        <v>X</v>
      </c>
      <c r="K863" s="17" t="str">
        <f>IF(OR(AND(J862="N",OR(I862&lt;R$2308,AND(I862&gt;R$2306, I862&lt;R$2305))), AND(J862="X", OR(I862&lt;R$2314, AND(I862&lt;R$2311,I862&gt;R$2312)))),"no","yes")</f>
        <v>no</v>
      </c>
      <c r="O863" s="146">
        <f t="shared" si="194"/>
        <v>-5.4776484921725821E-4</v>
      </c>
      <c r="P863" s="146">
        <f t="shared" si="195"/>
        <v>5.4776484921725821E-4</v>
      </c>
      <c r="Q863" s="86">
        <f t="shared" si="184"/>
        <v>1.7999999999999999E-2</v>
      </c>
      <c r="R863" s="39">
        <f>(SUM(C844:C862)+Q863*SUM(C844:C862))/(19-Q863)*(1-J$2305)</f>
        <v>3867.9446833842585</v>
      </c>
      <c r="S863" s="39">
        <f>(SUM(C844:C862)+Q863*SUM(C844:C862))/(19-Q863)*(1+J$2305)</f>
        <v>3867.9446833842585</v>
      </c>
      <c r="T863" s="17">
        <f>IF(AND(K863="no",R863&lt;E863, R863&gt;F863,J$2308="yes"),MAX(R863*(1-J$2306),F863)/D863-1,IF(AND(K863="yes",S863&gt;F863, S863&lt;E863,J$2307="yes"),1-MIN(S863*(1+J$2306),E863)/D863,0))</f>
        <v>0</v>
      </c>
      <c r="U863" s="6">
        <f t="shared" si="185"/>
        <v>0</v>
      </c>
      <c r="V863" s="66">
        <f t="shared" si="186"/>
        <v>2.5454678693339567</v>
      </c>
      <c r="W863" s="6">
        <f t="shared" si="187"/>
        <v>-5.4776484921725821E-4</v>
      </c>
      <c r="X863" s="17">
        <f>V863/MAX(V$240:V863)-1</f>
        <v>-9.7028682620822204E-3</v>
      </c>
      <c r="Z863" s="66">
        <f t="shared" si="188"/>
        <v>7.1556979579493172</v>
      </c>
      <c r="AA863" s="6">
        <f t="shared" si="189"/>
        <v>-5.4776484921725821E-4</v>
      </c>
      <c r="AB863" s="17">
        <f>Z863/MAX(Z$240:Z863)-1</f>
        <v>-5.3227462452438035E-2</v>
      </c>
    </row>
    <row r="864" spans="1:29" x14ac:dyDescent="0.25">
      <c r="A864" s="18" t="s">
        <v>249</v>
      </c>
      <c r="B864" s="72">
        <v>40387</v>
      </c>
      <c r="C864" s="23">
        <v>4162.32</v>
      </c>
      <c r="D864" s="23">
        <v>4068.86</v>
      </c>
      <c r="E864" s="23">
        <v>4162.66</v>
      </c>
      <c r="F864" s="23">
        <v>4050.19</v>
      </c>
      <c r="G864" s="20">
        <f t="shared" si="200"/>
        <v>3834.491500000001</v>
      </c>
      <c r="H864" s="20">
        <f t="shared" si="192"/>
        <v>4023.6423333333319</v>
      </c>
      <c r="I864" s="112">
        <f t="shared" si="201"/>
        <v>8.5494647725780304E-2</v>
      </c>
      <c r="J864" s="38" t="str">
        <f t="shared" si="193"/>
        <v>X</v>
      </c>
      <c r="K864" s="17" t="str">
        <f>IF(OR(AND(J863="N",OR(I863&lt;R$2308,AND(I863&gt;R$2306, I863&lt;R$2305))), AND(J863="X", OR(I863&lt;R$2314, AND(I863&lt;R$2311,I863&gt;R$2312)))),"no","yes")</f>
        <v>no</v>
      </c>
      <c r="O864" s="146">
        <f t="shared" si="194"/>
        <v>2.2969578702634053E-2</v>
      </c>
      <c r="P864" s="146">
        <f t="shared" si="195"/>
        <v>-2.2969578702634053E-2</v>
      </c>
      <c r="Q864" s="86">
        <f t="shared" si="184"/>
        <v>1.7999999999999999E-2</v>
      </c>
      <c r="R864" s="39">
        <f>(SUM(C845:C863)+Q864*SUM(C845:C863))/(19-Q864)*(1-J$2305)</f>
        <v>3889.6325561057852</v>
      </c>
      <c r="S864" s="39">
        <f>(SUM(C845:C863)+Q864*SUM(C845:C863))/(19-Q864)*(1+J$2305)</f>
        <v>3889.6325561057852</v>
      </c>
      <c r="T864" s="17">
        <f>IF(AND(K864="no",R864&lt;E864, R864&gt;F864,J$2308="yes"),MAX(R864*(1-J$2306),F864)/D864-1,IF(AND(K864="yes",S864&gt;F864, S864&lt;E864,J$2307="yes"),1-MIN(S864*(1+J$2306),E864)/D864,0))</f>
        <v>0</v>
      </c>
      <c r="U864" s="6">
        <f t="shared" si="185"/>
        <v>0</v>
      </c>
      <c r="V864" s="66">
        <f t="shared" si="186"/>
        <v>2.6039361938936492</v>
      </c>
      <c r="W864" s="6">
        <f t="shared" si="187"/>
        <v>2.2969578702634053E-2</v>
      </c>
      <c r="X864" s="17">
        <f>V864/MAX(V$240:V864)-1</f>
        <v>0</v>
      </c>
      <c r="Z864" s="66">
        <f t="shared" si="188"/>
        <v>7.3200613253667122</v>
      </c>
      <c r="AA864" s="6">
        <f t="shared" si="189"/>
        <v>2.2969578702634053E-2</v>
      </c>
      <c r="AB864" s="17">
        <f>Z864/MAX(Z$240:Z864)-1</f>
        <v>-3.1480496137746727E-2</v>
      </c>
    </row>
    <row r="865" spans="1:29" x14ac:dyDescent="0.25">
      <c r="A865" s="18" t="s">
        <v>249</v>
      </c>
      <c r="B865" s="72">
        <v>40388</v>
      </c>
      <c r="C865" s="23">
        <v>4194.04</v>
      </c>
      <c r="D865" s="23">
        <v>4162.32</v>
      </c>
      <c r="E865" s="23">
        <v>4196.03</v>
      </c>
      <c r="F865" s="23">
        <v>4139.9399999999996</v>
      </c>
      <c r="G865" s="20">
        <f t="shared" si="200"/>
        <v>3863.8639999999991</v>
      </c>
      <c r="H865" s="20">
        <f t="shared" si="192"/>
        <v>4019.5649999999991</v>
      </c>
      <c r="I865" s="112">
        <f t="shared" si="201"/>
        <v>8.5452282999608942E-2</v>
      </c>
      <c r="J865" s="38" t="str">
        <f t="shared" si="193"/>
        <v>X</v>
      </c>
      <c r="K865" s="17" t="str">
        <f>IF(OR(AND(J864="N",OR(I864&lt;R$2308,AND(I864&gt;R$2306, I864&lt;R$2305))), AND(J864="X", OR(I864&lt;R$2314, AND(I864&lt;R$2311,I864&gt;R$2312)))),"no","yes")</f>
        <v>yes</v>
      </c>
      <c r="O865" s="146">
        <f t="shared" si="194"/>
        <v>7.6207499663649703E-3</v>
      </c>
      <c r="P865" s="146">
        <f t="shared" si="195"/>
        <v>-7.6207499663649703E-3</v>
      </c>
      <c r="Q865" s="86">
        <f t="shared" si="184"/>
        <v>1.7999999999999999E-2</v>
      </c>
      <c r="R865" s="39">
        <f>(SUM(C846:C864)+Q865*SUM(C846:C864))/(19-Q865)*(1-J$2305)</f>
        <v>3919.4362195764406</v>
      </c>
      <c r="S865" s="39">
        <f>(SUM(C846:C864)+Q865*SUM(C846:C864))/(19-Q865)*(1+J$2305)</f>
        <v>3919.4362195764406</v>
      </c>
      <c r="T865" s="17">
        <f>IF(AND(K865="no",R865&lt;E865, R865&gt;F865,J$2308="yes"),MAX(R865*(1-J$2306),F865)/D865-1,IF(AND(K865="yes",S865&gt;F865, S865&lt;E865,J$2307="yes"),1-MIN(S865*(1+J$2306),E865)/D865,0))</f>
        <v>0</v>
      </c>
      <c r="U865" s="6">
        <f t="shared" si="185"/>
        <v>0</v>
      </c>
      <c r="V865" s="66">
        <f t="shared" si="186"/>
        <v>2.6039361938936492</v>
      </c>
      <c r="W865" s="6">
        <f t="shared" si="187"/>
        <v>0</v>
      </c>
      <c r="X865" s="17">
        <f>V865/MAX(V$240:V865)-1</f>
        <v>0</v>
      </c>
      <c r="Z865" s="66">
        <f t="shared" si="188"/>
        <v>7.2642769682676347</v>
      </c>
      <c r="AA865" s="6">
        <f t="shared" si="189"/>
        <v>-7.6207499663648592E-3</v>
      </c>
      <c r="AB865" s="17">
        <f>Z865/MAX(Z$240:Z865)-1</f>
        <v>-3.8861341114228787E-2</v>
      </c>
    </row>
    <row r="866" spans="1:29" x14ac:dyDescent="0.25">
      <c r="A866" s="18" t="s">
        <v>249</v>
      </c>
      <c r="B866" s="72">
        <v>40389</v>
      </c>
      <c r="C866" s="23">
        <v>4191.13</v>
      </c>
      <c r="D866" s="23">
        <v>4194.04</v>
      </c>
      <c r="E866" s="23">
        <v>4203.6400000000003</v>
      </c>
      <c r="F866" s="23">
        <v>4137.2299999999996</v>
      </c>
      <c r="G866" s="20">
        <f t="shared" si="200"/>
        <v>3894.1415000000002</v>
      </c>
      <c r="H866" s="20">
        <f t="shared" si="192"/>
        <v>4015.5149999999985</v>
      </c>
      <c r="I866" s="112">
        <f t="shared" si="201"/>
        <v>7.6265461848266103E-2</v>
      </c>
      <c r="J866" s="38" t="str">
        <f t="shared" si="193"/>
        <v>X</v>
      </c>
      <c r="K866" s="17" t="str">
        <f>IF(OR(AND(J865="N",OR(I865&lt;R$2308,AND(I865&gt;R$2306, I865&lt;R$2305))), AND(J865="X", OR(I865&lt;R$2314, AND(I865&lt;R$2311,I865&gt;R$2312)))),"no","yes")</f>
        <v>yes</v>
      </c>
      <c r="O866" s="146">
        <f t="shared" si="194"/>
        <v>-6.9384173732245369E-4</v>
      </c>
      <c r="P866" s="146">
        <f t="shared" si="195"/>
        <v>6.9384173732245369E-4</v>
      </c>
      <c r="Q866" s="86">
        <f t="shared" si="184"/>
        <v>1.7999999999999999E-2</v>
      </c>
      <c r="R866" s="39">
        <f>(SUM(C847:C865)+Q866*SUM(C847:C865))/(19-Q866)*(1-J$2305)</f>
        <v>3952.0677800021072</v>
      </c>
      <c r="S866" s="39">
        <f>(SUM(C847:C865)+Q866*SUM(C847:C865))/(19-Q866)*(1+J$2305)</f>
        <v>3952.0677800021072</v>
      </c>
      <c r="T866" s="17">
        <f>IF(AND(K866="no",R866&lt;E866, R866&gt;F866,J$2308="yes"),MAX(R866*(1-J$2306),F866)/D866-1,IF(AND(K866="yes",S866&gt;F866, S866&lt;E866,J$2307="yes"),1-MIN(S866*(1+J$2306),E866)/D866,0))</f>
        <v>0</v>
      </c>
      <c r="U866" s="6">
        <f t="shared" si="185"/>
        <v>0</v>
      </c>
      <c r="V866" s="66">
        <f t="shared" si="186"/>
        <v>2.6039361938936492</v>
      </c>
      <c r="W866" s="6">
        <f t="shared" si="187"/>
        <v>0</v>
      </c>
      <c r="X866" s="17">
        <f>V866/MAX(V$240:V866)-1</f>
        <v>0</v>
      </c>
      <c r="Z866" s="66">
        <f t="shared" si="188"/>
        <v>7.2693172268196902</v>
      </c>
      <c r="AA866" s="6">
        <f t="shared" si="189"/>
        <v>6.9384173732256471E-4</v>
      </c>
      <c r="AB866" s="17">
        <f>Z866/MAX(Z$240:Z866)-1</f>
        <v>-3.8194462997339529E-2</v>
      </c>
    </row>
    <row r="867" spans="1:29" x14ac:dyDescent="0.25">
      <c r="A867" s="18" t="s">
        <v>249</v>
      </c>
      <c r="B867" s="72">
        <v>40392</v>
      </c>
      <c r="C867" s="23">
        <v>4267.8999999999996</v>
      </c>
      <c r="D867" s="23">
        <v>4191.13</v>
      </c>
      <c r="E867" s="23">
        <v>4268.3999999999996</v>
      </c>
      <c r="F867" s="23">
        <v>4192.5200000000004</v>
      </c>
      <c r="G867" s="20">
        <f t="shared" si="200"/>
        <v>3929.3424999999997</v>
      </c>
      <c r="H867" s="20">
        <f t="shared" si="192"/>
        <v>4010.5664999999985</v>
      </c>
      <c r="I867" s="112">
        <f t="shared" si="201"/>
        <v>8.616136160184551E-2</v>
      </c>
      <c r="J867" s="38" t="str">
        <f t="shared" si="193"/>
        <v>X</v>
      </c>
      <c r="K867" s="17" t="str">
        <f>IF(OR(AND(J866="N",OR(I866&lt;R$2308,AND(I866&gt;R$2306, I866&lt;R$2305))), AND(J866="X", OR(I866&lt;R$2314, AND(I866&lt;R$2311,I866&gt;R$2312)))),"no","yes")</f>
        <v>no</v>
      </c>
      <c r="O867" s="146">
        <f t="shared" si="194"/>
        <v>1.8317255728168558E-2</v>
      </c>
      <c r="P867" s="146">
        <f t="shared" si="195"/>
        <v>-1.8317255728168558E-2</v>
      </c>
      <c r="Q867" s="86">
        <f t="shared" si="184"/>
        <v>1.7999999999999999E-2</v>
      </c>
      <c r="R867" s="39">
        <f>(SUM(C848:C866)+Q867*SUM(C848:C866))/(19-Q867)*(1-J$2305)</f>
        <v>3985.7070435149089</v>
      </c>
      <c r="S867" s="39">
        <f>(SUM(C848:C866)+Q867*SUM(C848:C866))/(19-Q867)*(1+J$2305)</f>
        <v>3985.7070435149089</v>
      </c>
      <c r="T867" s="17">
        <f>IF(AND(K867="no",R867&lt;E867, R867&gt;F867,J$2308="yes"),MAX(R867*(1-J$2306),F867)/D867-1,IF(AND(K867="yes",S867&gt;F867, S867&lt;E867,J$2307="yes"),1-MIN(S867*(1+J$2306),E867)/D867,0))</f>
        <v>0</v>
      </c>
      <c r="U867" s="6">
        <f t="shared" si="185"/>
        <v>0</v>
      </c>
      <c r="V867" s="66">
        <f t="shared" si="186"/>
        <v>2.6516331590570332</v>
      </c>
      <c r="W867" s="6">
        <f t="shared" si="187"/>
        <v>1.8317255728168558E-2</v>
      </c>
      <c r="X867" s="17">
        <f>V867/MAX(V$240:V867)-1</f>
        <v>0</v>
      </c>
      <c r="Z867" s="66">
        <f t="shared" si="188"/>
        <v>7.4024711694325278</v>
      </c>
      <c r="AA867" s="6">
        <f t="shared" si="189"/>
        <v>1.8317255728168558E-2</v>
      </c>
      <c r="AB867" s="17">
        <f>Z867/MAX(Z$240:Z867)-1</f>
        <v>-2.0576825015293232E-2</v>
      </c>
    </row>
    <row r="868" spans="1:29" x14ac:dyDescent="0.25">
      <c r="A868" s="18" t="s">
        <v>249</v>
      </c>
      <c r="B868" s="72">
        <v>40393</v>
      </c>
      <c r="C868" s="23">
        <v>4193.6400000000003</v>
      </c>
      <c r="D868" s="23">
        <v>4267.8999999999996</v>
      </c>
      <c r="E868" s="23">
        <v>4289.46</v>
      </c>
      <c r="F868" s="23">
        <v>4193.3</v>
      </c>
      <c r="G868" s="20">
        <f t="shared" si="200"/>
        <v>3955.7580000000003</v>
      </c>
      <c r="H868" s="20">
        <f t="shared" si="192"/>
        <v>4006.7974999999988</v>
      </c>
      <c r="I868" s="112">
        <f t="shared" si="201"/>
        <v>6.0135630137131857E-2</v>
      </c>
      <c r="J868" s="38" t="str">
        <f t="shared" si="193"/>
        <v>X</v>
      </c>
      <c r="K868" s="17" t="str">
        <f>IF(OR(AND(J867="N",OR(I867&lt;R$2308,AND(I867&gt;R$2306, I867&lt;R$2305))), AND(J867="X", OR(I867&lt;R$2314, AND(I867&lt;R$2311,I867&gt;R$2312)))),"no","yes")</f>
        <v>yes</v>
      </c>
      <c r="O868" s="146">
        <f t="shared" si="194"/>
        <v>-1.7399657911384869E-2</v>
      </c>
      <c r="P868" s="146">
        <f t="shared" si="195"/>
        <v>1.7399657911384869E-2</v>
      </c>
      <c r="Q868" s="86">
        <f t="shared" si="184"/>
        <v>1.7999999999999999E-2</v>
      </c>
      <c r="R868" s="39">
        <f>(SUM(C849:C867)+Q868*SUM(C849:C867))/(19-Q868)*(1-J$2305)</f>
        <v>4018.0227246865456</v>
      </c>
      <c r="S868" s="39">
        <f>(SUM(C849:C867)+Q868*SUM(C849:C867))/(19-Q868)*(1+J$2305)</f>
        <v>4018.0227246865456</v>
      </c>
      <c r="T868" s="17">
        <f>IF(AND(K868="no",R868&lt;E868, R868&gt;F868,J$2308="yes"),MAX(R868*(1-J$2306),F868)/D868-1,IF(AND(K868="yes",S868&gt;F868, S868&lt;E868,J$2307="yes"),1-MIN(S868*(1+J$2306),E868)/D868,0))</f>
        <v>0</v>
      </c>
      <c r="U868" s="6">
        <f t="shared" si="185"/>
        <v>0</v>
      </c>
      <c r="V868" s="66">
        <f t="shared" si="186"/>
        <v>2.6516331590570332</v>
      </c>
      <c r="W868" s="6">
        <f t="shared" si="187"/>
        <v>0</v>
      </c>
      <c r="X868" s="17">
        <f>V868/MAX(V$240:V868)-1</f>
        <v>0</v>
      </c>
      <c r="Y868" s="14"/>
      <c r="Z868" s="66">
        <f t="shared" si="188"/>
        <v>7.531271635479543</v>
      </c>
      <c r="AA868" s="6">
        <f t="shared" si="189"/>
        <v>1.7399657911384869E-2</v>
      </c>
      <c r="AB868" s="17">
        <f>Z868/MAX(Z$240:Z868)-1</f>
        <v>-3.535196820076858E-3</v>
      </c>
      <c r="AC868" s="14"/>
    </row>
    <row r="869" spans="1:29" x14ac:dyDescent="0.25">
      <c r="A869" s="18" t="s">
        <v>249</v>
      </c>
      <c r="B869" s="72">
        <v>40394</v>
      </c>
      <c r="C869" s="23">
        <v>4248.01</v>
      </c>
      <c r="D869" s="23">
        <v>4193.6400000000003</v>
      </c>
      <c r="E869" s="23">
        <v>4248.2299999999996</v>
      </c>
      <c r="F869" s="23">
        <v>4137.6499999999996</v>
      </c>
      <c r="G869" s="20">
        <f t="shared" si="200"/>
        <v>3982.2254999999996</v>
      </c>
      <c r="H869" s="20">
        <f t="shared" si="192"/>
        <v>4005.0849999999991</v>
      </c>
      <c r="I869" s="112">
        <f t="shared" si="201"/>
        <v>6.6742704550508458E-2</v>
      </c>
      <c r="J869" s="38" t="str">
        <f t="shared" si="193"/>
        <v>X</v>
      </c>
      <c r="K869" s="17" t="str">
        <f>IF(OR(AND(J868="N",OR(I868&lt;R$2308,AND(I868&gt;R$2306, I868&lt;R$2305))), AND(J868="X", OR(I868&lt;R$2314, AND(I868&lt;R$2311,I868&gt;R$2312)))),"no","yes")</f>
        <v>no</v>
      </c>
      <c r="O869" s="146">
        <f t="shared" si="194"/>
        <v>1.2964870613595858E-2</v>
      </c>
      <c r="P869" s="146">
        <f t="shared" si="195"/>
        <v>-1.2964870613595858E-2</v>
      </c>
      <c r="Q869" s="86">
        <f t="shared" si="184"/>
        <v>1.7999999999999999E-2</v>
      </c>
      <c r="R869" s="39">
        <f>(SUM(C850:C868)+Q869*SUM(C850:C868))/(19-Q869)*(1-J$2305)</f>
        <v>4043.4957854809822</v>
      </c>
      <c r="S869" s="39">
        <f>(SUM(C850:C868)+Q869*SUM(C850:C868))/(19-Q869)*(1+J$2305)</f>
        <v>4043.4957854809822</v>
      </c>
      <c r="T869" s="17">
        <f>IF(AND(K869="no",R869&lt;E869, R869&gt;F869,J$2308="yes"),MAX(R869*(1-J$2306),F869)/D869-1,IF(AND(K869="yes",S869&gt;F869, S869&lt;E869,J$2307="yes"),1-MIN(S869*(1+J$2306),E869)/D869,0))</f>
        <v>0</v>
      </c>
      <c r="U869" s="6">
        <f t="shared" si="185"/>
        <v>0</v>
      </c>
      <c r="V869" s="66">
        <f t="shared" si="186"/>
        <v>2.686011239878928</v>
      </c>
      <c r="W869" s="6">
        <f t="shared" si="187"/>
        <v>1.2964870613595858E-2</v>
      </c>
      <c r="X869" s="17">
        <f>V869/MAX(V$240:V869)-1</f>
        <v>0</v>
      </c>
      <c r="Z869" s="66">
        <f t="shared" si="188"/>
        <v>7.6289135977893796</v>
      </c>
      <c r="AA869" s="6">
        <f t="shared" si="189"/>
        <v>1.2964870613595858E-2</v>
      </c>
      <c r="AB869" s="17">
        <f>Z869/MAX(Z$240:Z869)-1</f>
        <v>0</v>
      </c>
    </row>
    <row r="870" spans="1:29" x14ac:dyDescent="0.25">
      <c r="A870" s="18" t="s">
        <v>249</v>
      </c>
      <c r="B870" s="72">
        <v>40395</v>
      </c>
      <c r="C870" s="23">
        <v>4267.96</v>
      </c>
      <c r="D870" s="23">
        <v>4248.01</v>
      </c>
      <c r="E870" s="23">
        <v>4306.6499999999996</v>
      </c>
      <c r="F870" s="23">
        <v>4231.47</v>
      </c>
      <c r="G870" s="20">
        <f t="shared" si="200"/>
        <v>4010.7065000000002</v>
      </c>
      <c r="H870" s="20">
        <f t="shared" si="192"/>
        <v>4005.0658333333326</v>
      </c>
      <c r="I870" s="112">
        <f t="shared" si="201"/>
        <v>6.4141691744334706E-2</v>
      </c>
      <c r="J870" s="38" t="str">
        <f t="shared" si="193"/>
        <v>N</v>
      </c>
      <c r="K870" s="17" t="str">
        <f>IF(OR(AND(J869="N",OR(I869&lt;R$2308,AND(I869&gt;R$2306, I869&lt;R$2305))), AND(J869="X", OR(I869&lt;R$2314, AND(I869&lt;R$2311,I869&gt;R$2312)))),"no","yes")</f>
        <v>no</v>
      </c>
      <c r="O870" s="146">
        <f t="shared" si="194"/>
        <v>4.6963166282565361E-3</v>
      </c>
      <c r="P870" s="146">
        <f t="shared" si="195"/>
        <v>-4.6963166282565361E-3</v>
      </c>
      <c r="Q870" s="86">
        <f t="shared" si="184"/>
        <v>8.9999999999999993E-3</v>
      </c>
      <c r="R870" s="39">
        <f>(SUM(C851:C869)+Q870*SUM(C851:C869))/(19-Q870)*(1-J$2305)</f>
        <v>4035.0526844294668</v>
      </c>
      <c r="S870" s="39">
        <f>(SUM(C851:C869)+Q870*SUM(C851:C869))/(19-Q870)*(1+J$2305)</f>
        <v>4035.0526844294668</v>
      </c>
      <c r="T870" s="17">
        <f>IF(AND(K870="no",R870&lt;E870, R870&gt;F870,J$2308="yes"),MAX(R870*(1-J$2306),F870)/D870-1,IF(AND(K870="yes",S870&gt;F870, S870&lt;E870,J$2307="yes"),1-MIN(S870*(1+J$2306),E870)/D870,0))</f>
        <v>0</v>
      </c>
      <c r="U870" s="6">
        <f t="shared" si="185"/>
        <v>0</v>
      </c>
      <c r="V870" s="66">
        <f t="shared" si="186"/>
        <v>2.6986255991284556</v>
      </c>
      <c r="W870" s="6">
        <f t="shared" si="187"/>
        <v>4.6963166282565361E-3</v>
      </c>
      <c r="X870" s="17">
        <f>V870/MAX(V$240:V870)-1</f>
        <v>0</v>
      </c>
      <c r="Z870" s="66">
        <f t="shared" si="188"/>
        <v>7.6647413915742106</v>
      </c>
      <c r="AA870" s="6">
        <f t="shared" si="189"/>
        <v>4.6963166282565361E-3</v>
      </c>
      <c r="AB870" s="17">
        <f>Z870/MAX(Z$240:Z870)-1</f>
        <v>0</v>
      </c>
    </row>
    <row r="871" spans="1:29" x14ac:dyDescent="0.25">
      <c r="A871" s="18" t="s">
        <v>249</v>
      </c>
      <c r="B871" s="72">
        <v>40396</v>
      </c>
      <c r="C871" s="23">
        <v>4356.01</v>
      </c>
      <c r="D871" s="23">
        <v>4267.96</v>
      </c>
      <c r="E871" s="23">
        <v>4356.21</v>
      </c>
      <c r="F871" s="23">
        <v>4228.67</v>
      </c>
      <c r="G871" s="20">
        <f t="shared" si="200"/>
        <v>4038.1269999999995</v>
      </c>
      <c r="H871" s="20">
        <f t="shared" si="192"/>
        <v>4008.5934999999995</v>
      </c>
      <c r="I871" s="112">
        <f t="shared" si="201"/>
        <v>7.8720406762838424E-2</v>
      </c>
      <c r="J871" s="38" t="str">
        <f t="shared" si="193"/>
        <v>N</v>
      </c>
      <c r="K871" s="17" t="str">
        <f>IF(OR(AND(J870="N",OR(I870&lt;R$2308,AND(I870&gt;R$2306, I870&lt;R$2305))), AND(J870="X", OR(I870&lt;R$2314, AND(I870&lt;R$2311,I870&gt;R$2312)))),"no","yes")</f>
        <v>no</v>
      </c>
      <c r="O871" s="146">
        <f t="shared" si="194"/>
        <v>2.0630465140254461E-2</v>
      </c>
      <c r="P871" s="146">
        <f t="shared" si="195"/>
        <v>-2.0630465140254461E-2</v>
      </c>
      <c r="Q871" s="86">
        <f t="shared" si="184"/>
        <v>8.9999999999999993E-3</v>
      </c>
      <c r="R871" s="39">
        <f>(SUM(C852:C870)+Q871*SUM(C852:C870))/(19-Q871)*(1-J$2305)</f>
        <v>4059.511809278079</v>
      </c>
      <c r="S871" s="39">
        <f>(SUM(C852:C870)+Q871*SUM(C852:C870))/(19-Q871)*(1+J$2305)</f>
        <v>4059.511809278079</v>
      </c>
      <c r="T871" s="17">
        <f>IF(AND(K871="no",R871&lt;E871, R871&gt;F871,J$2308="yes"),MAX(R871*(1-J$2306),F871)/D871-1,IF(AND(K871="yes",S871&gt;F871, S871&lt;E871,J$2307="yes"),1-MIN(S871*(1+J$2306),E871)/D871,0))</f>
        <v>0</v>
      </c>
      <c r="U871" s="6">
        <f t="shared" si="185"/>
        <v>0</v>
      </c>
      <c r="V871" s="66">
        <f t="shared" si="186"/>
        <v>2.7542995004778734</v>
      </c>
      <c r="W871" s="6">
        <f t="shared" si="187"/>
        <v>2.0630465140254461E-2</v>
      </c>
      <c r="X871" s="17">
        <f>V871/MAX(V$240:V871)-1</f>
        <v>0</v>
      </c>
      <c r="Z871" s="66">
        <f t="shared" si="188"/>
        <v>7.8228685716621476</v>
      </c>
      <c r="AA871" s="6">
        <f t="shared" si="189"/>
        <v>2.0630465140254461E-2</v>
      </c>
      <c r="AB871" s="17">
        <f>Z871/MAX(Z$240:Z871)-1</f>
        <v>0</v>
      </c>
    </row>
    <row r="872" spans="1:29" x14ac:dyDescent="0.25">
      <c r="A872" s="18" t="s">
        <v>249</v>
      </c>
      <c r="B872" s="72">
        <v>40399</v>
      </c>
      <c r="C872" s="23">
        <v>4413.57</v>
      </c>
      <c r="D872" s="23">
        <v>4356.01</v>
      </c>
      <c r="E872" s="23">
        <v>4414.53</v>
      </c>
      <c r="F872" s="23">
        <v>4352.92</v>
      </c>
      <c r="G872" s="20">
        <f t="shared" si="200"/>
        <v>4066.3294999999998</v>
      </c>
      <c r="H872" s="20">
        <f t="shared" si="192"/>
        <v>4014.7776666666664</v>
      </c>
      <c r="I872" s="112">
        <f t="shared" si="201"/>
        <v>8.5394088206575569E-2</v>
      </c>
      <c r="J872" s="38" t="str">
        <f t="shared" si="193"/>
        <v>N</v>
      </c>
      <c r="K872" s="17" t="str">
        <f>IF(OR(AND(J871="N",OR(I871&lt;R$2308,AND(I871&gt;R$2306, I871&lt;R$2305))), AND(J871="X", OR(I871&lt;R$2314, AND(I871&lt;R$2311,I871&gt;R$2312)))),"no","yes")</f>
        <v>no</v>
      </c>
      <c r="O872" s="146">
        <f t="shared" si="194"/>
        <v>1.3213927424408967E-2</v>
      </c>
      <c r="P872" s="146">
        <f t="shared" si="195"/>
        <v>-1.3213927424408967E-2</v>
      </c>
      <c r="Q872" s="86">
        <f t="shared" si="184"/>
        <v>8.9999999999999993E-3</v>
      </c>
      <c r="R872" s="39">
        <f>(SUM(C853:C871)+Q872*SUM(C853:C871))/(19-Q872)*(1-J$2305)</f>
        <v>4086.4218408719926</v>
      </c>
      <c r="S872" s="39">
        <f>(SUM(C853:C871)+Q872*SUM(C853:C871))/(19-Q872)*(1+J$2305)</f>
        <v>4086.4218408719926</v>
      </c>
      <c r="T872" s="17">
        <f>IF(AND(K872="no",R872&lt;E872, R872&gt;F872,J$2308="yes"),MAX(R872*(1-J$2306),F872)/D872-1,IF(AND(K872="yes",S872&gt;F872, S872&lt;E872,J$2307="yes"),1-MIN(S872*(1+J$2306),E872)/D872,0))</f>
        <v>0</v>
      </c>
      <c r="U872" s="6">
        <f t="shared" si="185"/>
        <v>0</v>
      </c>
      <c r="V872" s="66">
        <f t="shared" si="186"/>
        <v>2.7906946141822737</v>
      </c>
      <c r="W872" s="6">
        <f t="shared" si="187"/>
        <v>1.3213927424408967E-2</v>
      </c>
      <c r="X872" s="17">
        <f>V872/MAX(V$240:V872)-1</f>
        <v>0</v>
      </c>
      <c r="Z872" s="66">
        <f t="shared" si="188"/>
        <v>7.9262393892187806</v>
      </c>
      <c r="AA872" s="6">
        <f t="shared" si="189"/>
        <v>1.3213927424408967E-2</v>
      </c>
      <c r="AB872" s="17">
        <f>Z872/MAX(Z$240:Z872)-1</f>
        <v>0</v>
      </c>
    </row>
    <row r="873" spans="1:29" x14ac:dyDescent="0.25">
      <c r="A873" s="18" t="s">
        <v>249</v>
      </c>
      <c r="B873" s="72">
        <v>40400</v>
      </c>
      <c r="C873" s="23">
        <v>4246.46</v>
      </c>
      <c r="D873" s="23">
        <v>4413.57</v>
      </c>
      <c r="E873" s="23">
        <v>4417.2</v>
      </c>
      <c r="F873" s="23">
        <v>4246.46</v>
      </c>
      <c r="G873" s="20">
        <f t="shared" si="200"/>
        <v>4089.2150000000001</v>
      </c>
      <c r="H873" s="20">
        <f t="shared" si="192"/>
        <v>4016.2546666666658</v>
      </c>
      <c r="I873" s="112">
        <f t="shared" si="201"/>
        <v>3.8453590725848308E-2</v>
      </c>
      <c r="J873" s="38" t="str">
        <f t="shared" si="193"/>
        <v>N</v>
      </c>
      <c r="K873" s="17" t="str">
        <f>IF(OR(AND(J872="N",OR(I872&lt;R$2308,AND(I872&gt;R$2306, I872&lt;R$2305))), AND(J872="X", OR(I872&lt;R$2314, AND(I872&lt;R$2311,I872&gt;R$2312)))),"no","yes")</f>
        <v>no</v>
      </c>
      <c r="O873" s="146">
        <f t="shared" si="194"/>
        <v>-3.7862773219864976E-2</v>
      </c>
      <c r="P873" s="146">
        <f t="shared" si="195"/>
        <v>3.7862773219864976E-2</v>
      </c>
      <c r="Q873" s="86">
        <f t="shared" si="184"/>
        <v>8.9999999999999993E-3</v>
      </c>
      <c r="R873" s="39">
        <f>(SUM(C854:C872)+Q873*SUM(C854:C872))/(19-Q873)*(1-J$2305)</f>
        <v>4119.6187962719177</v>
      </c>
      <c r="S873" s="39">
        <f>(SUM(C854:C872)+Q873*SUM(C854:C872))/(19-Q873)*(1+J$2305)</f>
        <v>4119.6187962719177</v>
      </c>
      <c r="T873" s="17">
        <f>IF(AND(K873="no",R873&lt;E873, R873&gt;F873,J$2308="yes"),MAX(R873*(1-J$2306),F873)/D873-1,IF(AND(K873="yes",S873&gt;F873, S873&lt;E873,J$2307="yes"),1-MIN(S873*(1+J$2306),E873)/D873,0))</f>
        <v>0</v>
      </c>
      <c r="U873" s="6">
        <f t="shared" si="185"/>
        <v>0</v>
      </c>
      <c r="V873" s="66">
        <f t="shared" si="186"/>
        <v>2.6850311768795918</v>
      </c>
      <c r="W873" s="6">
        <f t="shared" si="187"/>
        <v>-3.7862773219864976E-2</v>
      </c>
      <c r="X873" s="17">
        <f>V873/MAX(V$240:V873)-1</f>
        <v>-3.7862773219864976E-2</v>
      </c>
      <c r="Z873" s="66">
        <f t="shared" si="188"/>
        <v>7.6261299847384292</v>
      </c>
      <c r="AA873" s="6">
        <f t="shared" si="189"/>
        <v>-3.7862773219864976E-2</v>
      </c>
      <c r="AB873" s="17">
        <f>Z873/MAX(Z$240:Z873)-1</f>
        <v>-3.7862773219864976E-2</v>
      </c>
    </row>
    <row r="874" spans="1:29" x14ac:dyDescent="0.25">
      <c r="A874" s="18" t="s">
        <v>249</v>
      </c>
      <c r="B874" s="72">
        <v>40401</v>
      </c>
      <c r="C874" s="23">
        <v>4297.8999999999996</v>
      </c>
      <c r="D874" s="23">
        <v>4246.46</v>
      </c>
      <c r="E874" s="23">
        <v>4309.79</v>
      </c>
      <c r="F874" s="23">
        <v>4230.3500000000004</v>
      </c>
      <c r="G874" s="20">
        <f t="shared" si="200"/>
        <v>4112.9075000000003</v>
      </c>
      <c r="H874" s="20">
        <f t="shared" si="192"/>
        <v>4018.1389999999988</v>
      </c>
      <c r="I874" s="112">
        <f t="shared" si="201"/>
        <v>4.4978521885065348E-2</v>
      </c>
      <c r="J874" s="38" t="str">
        <f t="shared" si="193"/>
        <v>N</v>
      </c>
      <c r="K874" s="17" t="str">
        <f>IF(OR(AND(J873="N",OR(I873&lt;R$2308,AND(I873&gt;R$2306, I873&lt;R$2305))), AND(J873="X", OR(I873&lt;R$2314, AND(I873&lt;R$2311,I873&gt;R$2312)))),"no","yes")</f>
        <v>no</v>
      </c>
      <c r="O874" s="146">
        <f t="shared" si="194"/>
        <v>1.2113619344112481E-2</v>
      </c>
      <c r="P874" s="146">
        <f t="shared" si="195"/>
        <v>-1.2113619344112481E-2</v>
      </c>
      <c r="Q874" s="86">
        <f t="shared" si="184"/>
        <v>8.9999999999999993E-3</v>
      </c>
      <c r="R874" s="39">
        <f>(SUM(C855:C873)+Q874*SUM(C855:C873))/(19-Q874)*(1-J$2305)</f>
        <v>4142.0616212942987</v>
      </c>
      <c r="S874" s="39">
        <f>(SUM(C855:C873)+Q874*SUM(C855:C873))/(19-Q874)*(1+J$2305)</f>
        <v>4142.0616212942987</v>
      </c>
      <c r="T874" s="17">
        <f>IF(AND(K874="no",R874&lt;E874, R874&gt;F874,J$2308="yes"),MAX(R874*(1-J$2306),F874)/D874-1,IF(AND(K874="yes",S874&gt;F874, S874&lt;E874,J$2307="yes"),1-MIN(S874*(1+J$2306),E874)/D874,0))</f>
        <v>0</v>
      </c>
      <c r="U874" s="6">
        <f t="shared" si="185"/>
        <v>0</v>
      </c>
      <c r="V874" s="66">
        <f t="shared" si="186"/>
        <v>2.7175566224833854</v>
      </c>
      <c r="W874" s="6">
        <f t="shared" si="187"/>
        <v>1.2113619344112481E-2</v>
      </c>
      <c r="X874" s="17">
        <f>V874/MAX(V$240:V874)-1</f>
        <v>-2.6207809097850365E-2</v>
      </c>
      <c r="Z874" s="66">
        <f t="shared" si="188"/>
        <v>7.718510020442273</v>
      </c>
      <c r="AA874" s="6">
        <f t="shared" si="189"/>
        <v>1.2113619344112481E-2</v>
      </c>
      <c r="AB874" s="17">
        <f>Z874/MAX(Z$240:Z874)-1</f>
        <v>-2.6207809097850365E-2</v>
      </c>
    </row>
    <row r="875" spans="1:29" x14ac:dyDescent="0.25">
      <c r="A875" s="18" t="s">
        <v>249</v>
      </c>
      <c r="B875" s="72">
        <v>40402</v>
      </c>
      <c r="C875" s="23">
        <v>4241.59</v>
      </c>
      <c r="D875" s="23">
        <v>4297.8999999999996</v>
      </c>
      <c r="E875" s="23">
        <v>4317.95</v>
      </c>
      <c r="F875" s="23">
        <v>4228.53</v>
      </c>
      <c r="G875" s="20">
        <f t="shared" si="200"/>
        <v>4138.2170000000006</v>
      </c>
      <c r="H875" s="20">
        <f t="shared" si="192"/>
        <v>4023.5696666666659</v>
      </c>
      <c r="I875" s="112">
        <f t="shared" si="201"/>
        <v>2.4980082001499593E-2</v>
      </c>
      <c r="J875" s="38" t="str">
        <f t="shared" si="193"/>
        <v>N</v>
      </c>
      <c r="K875" s="17" t="str">
        <f>IF(OR(AND(J874="N",OR(I874&lt;R$2308,AND(I874&gt;R$2306, I874&lt;R$2305))), AND(J874="X", OR(I874&lt;R$2314, AND(I874&lt;R$2311,I874&gt;R$2312)))),"no","yes")</f>
        <v>no</v>
      </c>
      <c r="O875" s="146">
        <f t="shared" si="194"/>
        <v>-1.3101747364992034E-2</v>
      </c>
      <c r="P875" s="146">
        <f t="shared" si="195"/>
        <v>1.3101747364992034E-2</v>
      </c>
      <c r="Q875" s="86">
        <f t="shared" si="184"/>
        <v>8.9999999999999993E-3</v>
      </c>
      <c r="R875" s="39">
        <f>(SUM(C856:C874)+Q875*SUM(C856:C874))/(19-Q875)*(1-J$2305)</f>
        <v>4171.9474882839249</v>
      </c>
      <c r="S875" s="39">
        <f>(SUM(C856:C874)+Q875*SUM(C856:C874))/(19-Q875)*(1+J$2305)</f>
        <v>4171.9474882839249</v>
      </c>
      <c r="T875" s="17">
        <f>IF(AND(K875="no",R875&lt;E875, R875&gt;F875,J$2308="yes"),MAX(R875*(1-J$2306),F875)/D875-1,IF(AND(K875="yes",S875&gt;F875, S875&lt;E875,J$2307="yes"),1-MIN(S875*(1+J$2306),E875)/D875,0))</f>
        <v>0</v>
      </c>
      <c r="U875" s="6">
        <f t="shared" si="185"/>
        <v>0</v>
      </c>
      <c r="V875" s="66">
        <f t="shared" si="186"/>
        <v>2.681951882165547</v>
      </c>
      <c r="W875" s="6">
        <f t="shared" si="187"/>
        <v>-1.3101747364992034E-2</v>
      </c>
      <c r="X875" s="17">
        <f>V875/MAX(V$240:V875)-1</f>
        <v>-3.8966188369052523E-2</v>
      </c>
      <c r="Z875" s="66">
        <f t="shared" si="188"/>
        <v>7.6173840521202791</v>
      </c>
      <c r="AA875" s="6">
        <f t="shared" si="189"/>
        <v>-1.3101747364992034E-2</v>
      </c>
      <c r="AB875" s="17">
        <f>Z875/MAX(Z$240:Z875)-1</f>
        <v>-3.8966188369052301E-2</v>
      </c>
    </row>
    <row r="876" spans="1:29" x14ac:dyDescent="0.25">
      <c r="A876" s="18" t="s">
        <v>249</v>
      </c>
      <c r="B876" s="72">
        <v>40403</v>
      </c>
      <c r="C876" s="23">
        <v>4323.05</v>
      </c>
      <c r="D876" s="23">
        <v>4241.59</v>
      </c>
      <c r="E876" s="23">
        <v>4323.25</v>
      </c>
      <c r="F876" s="23">
        <v>4212.21</v>
      </c>
      <c r="G876" s="20">
        <f t="shared" si="200"/>
        <v>4166.4979999999996</v>
      </c>
      <c r="H876" s="20">
        <f t="shared" si="192"/>
        <v>4029.4179999999988</v>
      </c>
      <c r="I876" s="112">
        <f t="shared" si="201"/>
        <v>3.7574000995560519E-2</v>
      </c>
      <c r="J876" s="38" t="str">
        <f t="shared" si="193"/>
        <v>N</v>
      </c>
      <c r="K876" s="17" t="str">
        <f>IF(OR(AND(J875="N",OR(I875&lt;R$2308,AND(I875&gt;R$2306, I875&lt;R$2305))), AND(J875="X", OR(I875&lt;R$2314, AND(I875&lt;R$2311,I875&gt;R$2312)))),"no","yes")</f>
        <v>no</v>
      </c>
      <c r="O876" s="146">
        <f t="shared" si="194"/>
        <v>1.920506225259877E-2</v>
      </c>
      <c r="P876" s="146">
        <f t="shared" si="195"/>
        <v>-1.920506225259877E-2</v>
      </c>
      <c r="Q876" s="86">
        <f t="shared" si="184"/>
        <v>8.9999999999999993E-3</v>
      </c>
      <c r="R876" s="39">
        <f>(SUM(C857:C875)+Q876*SUM(C857:C875))/(19-Q876)*(1-J$2305)</f>
        <v>4197.6711173713857</v>
      </c>
      <c r="S876" s="39">
        <f>(SUM(C857:C875)+Q876*SUM(C857:C875))/(19-Q876)*(1+J$2305)</f>
        <v>4197.6711173713857</v>
      </c>
      <c r="T876" s="17">
        <f>IF(AND(K876="no",R876&lt;E876, R876&gt;F876,J$2308="yes"),MAX(R876*(1-J$2306),F876)/D876-1,IF(AND(K876="yes",S876&gt;F876, S876&lt;E876,J$2307="yes"),1-MIN(S876*(1+J$2306),E876)/D876,0))</f>
        <v>0</v>
      </c>
      <c r="U876" s="6">
        <f t="shared" si="185"/>
        <v>0</v>
      </c>
      <c r="V876" s="66">
        <f t="shared" si="186"/>
        <v>2.733458935021011</v>
      </c>
      <c r="W876" s="6">
        <f t="shared" si="187"/>
        <v>1.920506225259877E-2</v>
      </c>
      <c r="X876" s="17">
        <f>V876/MAX(V$240:V876)-1</f>
        <v>-2.0509474189827737E-2</v>
      </c>
      <c r="Z876" s="66">
        <f t="shared" si="188"/>
        <v>7.7636763870432022</v>
      </c>
      <c r="AA876" s="6">
        <f t="shared" si="189"/>
        <v>1.920506225259877E-2</v>
      </c>
      <c r="AB876" s="17">
        <f>Z876/MAX(Z$240:Z876)-1</f>
        <v>-2.0509474189827737E-2</v>
      </c>
    </row>
    <row r="877" spans="1:29" x14ac:dyDescent="0.25">
      <c r="A877" s="18" t="s">
        <v>249</v>
      </c>
      <c r="B877" s="72">
        <v>40406</v>
      </c>
      <c r="C877" s="23">
        <v>4423.3100000000004</v>
      </c>
      <c r="D877" s="23">
        <v>4323.05</v>
      </c>
      <c r="E877" s="23">
        <v>4429.8999999999996</v>
      </c>
      <c r="F877" s="23">
        <v>4315.0200000000004</v>
      </c>
      <c r="G877" s="20">
        <f t="shared" si="200"/>
        <v>4195.5479999999998</v>
      </c>
      <c r="H877" s="20">
        <f t="shared" si="192"/>
        <v>4036.8501666666657</v>
      </c>
      <c r="I877" s="112">
        <f t="shared" si="201"/>
        <v>5.4286591405938056E-2</v>
      </c>
      <c r="J877" s="38" t="str">
        <f t="shared" si="193"/>
        <v>N</v>
      </c>
      <c r="K877" s="17" t="str">
        <f>IF(OR(AND(J876="N",OR(I876&lt;R$2308,AND(I876&gt;R$2306, I876&lt;R$2305))), AND(J876="X", OR(I876&lt;R$2314, AND(I876&lt;R$2311,I876&gt;R$2312)))),"no","yes")</f>
        <v>no</v>
      </c>
      <c r="O877" s="146">
        <f t="shared" si="194"/>
        <v>2.3191959380530092E-2</v>
      </c>
      <c r="P877" s="146">
        <f t="shared" si="195"/>
        <v>-2.3191959380530092E-2</v>
      </c>
      <c r="Q877" s="86">
        <f t="shared" si="184"/>
        <v>8.9999999999999993E-3</v>
      </c>
      <c r="R877" s="39">
        <f>(SUM(C858:C876)+Q877*SUM(C858:C876))/(19-Q877)*(1-J$2305)</f>
        <v>4223.2130403875517</v>
      </c>
      <c r="S877" s="39">
        <f>(SUM(C858:C876)+Q877*SUM(C858:C876))/(19-Q877)*(1+J$2305)</f>
        <v>4223.2130403875517</v>
      </c>
      <c r="T877" s="17">
        <f>IF(AND(K877="no",R877&lt;E877, R877&gt;F877,J$2308="yes"),MAX(R877*(1-J$2306),F877)/D877-1,IF(AND(K877="yes",S877&gt;F877, S877&lt;E877,J$2307="yes"),1-MIN(S877*(1+J$2306),E877)/D877,0))</f>
        <v>0</v>
      </c>
      <c r="U877" s="6">
        <f t="shared" si="185"/>
        <v>0</v>
      </c>
      <c r="V877" s="66">
        <f t="shared" si="186"/>
        <v>2.7968532036103655</v>
      </c>
      <c r="W877" s="6">
        <f t="shared" si="187"/>
        <v>2.3191959380530092E-2</v>
      </c>
      <c r="X877" s="17">
        <f>V877/MAX(V$240:V877)-1</f>
        <v>0</v>
      </c>
      <c r="Z877" s="66">
        <f t="shared" si="188"/>
        <v>7.9437312544550887</v>
      </c>
      <c r="AA877" s="6">
        <f t="shared" si="189"/>
        <v>2.3191959380530092E-2</v>
      </c>
      <c r="AB877" s="17">
        <f>Z877/MAX(Z$240:Z877)-1</f>
        <v>0</v>
      </c>
    </row>
    <row r="878" spans="1:29" x14ac:dyDescent="0.25">
      <c r="A878" s="18" t="s">
        <v>249</v>
      </c>
      <c r="B878" s="72">
        <v>40407</v>
      </c>
      <c r="C878" s="23">
        <v>4457.76</v>
      </c>
      <c r="D878" s="23">
        <v>4423.3100000000004</v>
      </c>
      <c r="E878" s="23">
        <v>4470.46</v>
      </c>
      <c r="F878" s="23">
        <v>4414.21</v>
      </c>
      <c r="G878" s="20">
        <f t="shared" si="200"/>
        <v>4220.8679999999995</v>
      </c>
      <c r="H878" s="20">
        <f t="shared" si="192"/>
        <v>4046.1251666666658</v>
      </c>
      <c r="I878" s="112">
        <f t="shared" si="201"/>
        <v>5.6124001034858484E-2</v>
      </c>
      <c r="J878" s="38" t="str">
        <f t="shared" si="193"/>
        <v>N</v>
      </c>
      <c r="K878" s="17" t="str">
        <f>IF(OR(AND(J877="N",OR(I877&lt;R$2308,AND(I877&gt;R$2306, I877&lt;R$2305))), AND(J877="X", OR(I877&lt;R$2314, AND(I877&lt;R$2311,I877&gt;R$2312)))),"no","yes")</f>
        <v>no</v>
      </c>
      <c r="O878" s="146">
        <f t="shared" si="194"/>
        <v>7.788285243403692E-3</v>
      </c>
      <c r="P878" s="146">
        <f t="shared" si="195"/>
        <v>-7.788285243403692E-3</v>
      </c>
      <c r="Q878" s="86">
        <f t="shared" si="184"/>
        <v>8.9999999999999993E-3</v>
      </c>
      <c r="R878" s="39">
        <f>(SUM(C859:C877)+Q878*SUM(C859:C877))/(19-Q878)*(1-J$2305)</f>
        <v>4248.2879469222262</v>
      </c>
      <c r="S878" s="39">
        <f>(SUM(C859:C877)+Q878*SUM(C859:C877))/(19-Q878)*(1+J$2305)</f>
        <v>4248.2879469222262</v>
      </c>
      <c r="T878" s="17">
        <f>IF(AND(K878="no",R878&lt;E878, R878&gt;F878,J$2308="yes"),MAX(R878*(1-J$2306),F878)/D878-1,IF(AND(K878="yes",S878&gt;F878, S878&lt;E878,J$2307="yes"),1-MIN(S878*(1+J$2306),E878)/D878,0))</f>
        <v>0</v>
      </c>
      <c r="U878" s="6">
        <f t="shared" si="185"/>
        <v>0</v>
      </c>
      <c r="V878" s="66">
        <f t="shared" si="186"/>
        <v>2.8186358941440104</v>
      </c>
      <c r="W878" s="6">
        <f t="shared" si="187"/>
        <v>7.788285243403692E-3</v>
      </c>
      <c r="X878" s="17">
        <f>V878/MAX(V$240:V878)-1</f>
        <v>0</v>
      </c>
      <c r="Z878" s="66">
        <f t="shared" si="188"/>
        <v>8.0055992993617267</v>
      </c>
      <c r="AA878" s="6">
        <f t="shared" si="189"/>
        <v>7.788285243403692E-3</v>
      </c>
      <c r="AB878" s="17">
        <f>Z878/MAX(Z$240:Z878)-1</f>
        <v>0</v>
      </c>
    </row>
    <row r="879" spans="1:29" x14ac:dyDescent="0.25">
      <c r="A879" s="18" t="s">
        <v>249</v>
      </c>
      <c r="B879" s="72">
        <v>40408</v>
      </c>
      <c r="C879" s="23">
        <v>4457.13</v>
      </c>
      <c r="D879" s="23">
        <v>4457.76</v>
      </c>
      <c r="E879" s="23">
        <v>4475.92</v>
      </c>
      <c r="F879" s="23">
        <v>4409.59</v>
      </c>
      <c r="G879" s="20">
        <f t="shared" si="200"/>
        <v>4245.7529999999997</v>
      </c>
      <c r="H879" s="20">
        <f t="shared" si="192"/>
        <v>4054.037499999999</v>
      </c>
      <c r="I879" s="112">
        <f t="shared" si="201"/>
        <v>4.9785515078244247E-2</v>
      </c>
      <c r="J879" s="38" t="str">
        <f t="shared" si="193"/>
        <v>N</v>
      </c>
      <c r="K879" s="17" t="str">
        <f>IF(OR(AND(J878="N",OR(I878&lt;R$2308,AND(I878&gt;R$2306, I878&lt;R$2305))), AND(J878="X", OR(I878&lt;R$2314, AND(I878&lt;R$2311,I878&gt;R$2312)))),"no","yes")</f>
        <v>no</v>
      </c>
      <c r="O879" s="146">
        <f t="shared" si="194"/>
        <v>-1.4132658554977251E-4</v>
      </c>
      <c r="P879" s="146">
        <f t="shared" si="195"/>
        <v>1.4132658554977251E-4</v>
      </c>
      <c r="Q879" s="86">
        <f t="shared" si="184"/>
        <v>8.9999999999999993E-3</v>
      </c>
      <c r="R879" s="39">
        <f>(SUM(C860:C878)+Q879*SUM(C860:C878))/(19-Q879)*(1-J$2305)</f>
        <v>4274.7644342056756</v>
      </c>
      <c r="S879" s="39">
        <f>(SUM(C860:C878)+Q879*SUM(C860:C878))/(19-Q879)*(1+J$2305)</f>
        <v>4274.7644342056756</v>
      </c>
      <c r="T879" s="17">
        <f>IF(AND(K879="no",R879&lt;E879, R879&gt;F879,J$2308="yes"),MAX(R879*(1-J$2306),F879)/D879-1,IF(AND(K879="yes",S879&gt;F879, S879&lt;E879,J$2307="yes"),1-MIN(S879*(1+J$2306),E879)/D879,0))</f>
        <v>0</v>
      </c>
      <c r="U879" s="6">
        <f t="shared" si="185"/>
        <v>0</v>
      </c>
      <c r="V879" s="66">
        <f t="shared" si="186"/>
        <v>2.8182375459571829</v>
      </c>
      <c r="W879" s="6">
        <f t="shared" si="187"/>
        <v>-1.4132658554977251E-4</v>
      </c>
      <c r="X879" s="17">
        <f>V879/MAX(V$240:V879)-1</f>
        <v>-1.4132658554977251E-4</v>
      </c>
      <c r="Z879" s="66">
        <f t="shared" si="188"/>
        <v>8.0044678953474691</v>
      </c>
      <c r="AA879" s="6">
        <f t="shared" si="189"/>
        <v>-1.4132658554966149E-4</v>
      </c>
      <c r="AB879" s="17">
        <f>Z879/MAX(Z$240:Z879)-1</f>
        <v>-1.4132658554966149E-4</v>
      </c>
    </row>
    <row r="880" spans="1:29" x14ac:dyDescent="0.25">
      <c r="A880" s="18" t="s">
        <v>249</v>
      </c>
      <c r="B880" s="72">
        <v>40409</v>
      </c>
      <c r="C880" s="23">
        <v>4461.49</v>
      </c>
      <c r="D880" s="23">
        <v>4457.13</v>
      </c>
      <c r="E880" s="23">
        <v>4491.74</v>
      </c>
      <c r="F880" s="23">
        <v>4423.99</v>
      </c>
      <c r="G880" s="20">
        <f t="shared" si="200"/>
        <v>4267.9345000000003</v>
      </c>
      <c r="H880" s="20">
        <f t="shared" si="192"/>
        <v>4059.0043333333324</v>
      </c>
      <c r="I880" s="112">
        <f t="shared" si="201"/>
        <v>4.5351094305688067E-2</v>
      </c>
      <c r="J880" s="38" t="str">
        <f t="shared" si="193"/>
        <v>N</v>
      </c>
      <c r="K880" s="17" t="str">
        <f>IF(OR(AND(J879="N",OR(I879&lt;R$2308,AND(I879&gt;R$2306, I879&lt;R$2305))), AND(J879="X", OR(I879&lt;R$2314, AND(I879&lt;R$2311,I879&gt;R$2312)))),"no","yes")</f>
        <v>no</v>
      </c>
      <c r="O880" s="146">
        <f t="shared" si="194"/>
        <v>9.782079499587315E-4</v>
      </c>
      <c r="P880" s="146">
        <f t="shared" si="195"/>
        <v>-9.782079499587315E-4</v>
      </c>
      <c r="Q880" s="86">
        <f t="shared" si="184"/>
        <v>8.9999999999999993E-3</v>
      </c>
      <c r="R880" s="39">
        <f>(SUM(C861:C879)+Q880*SUM(C861:C879))/(19-Q880)*(1-J$2305)</f>
        <v>4298.1030382812914</v>
      </c>
      <c r="S880" s="39">
        <f>(SUM(C861:C879)+Q880*SUM(C861:C879))/(19-Q880)*(1+J$2305)</f>
        <v>4298.1030382812914</v>
      </c>
      <c r="T880" s="17">
        <f>IF(AND(K880="no",R880&lt;E880, R880&gt;F880,J$2308="yes"),MAX(R880*(1-J$2306),F880)/D880-1,IF(AND(K880="yes",S880&gt;F880, S880&lt;E880,J$2307="yes"),1-MIN(S880*(1+J$2306),E880)/D880,0))</f>
        <v>0</v>
      </c>
      <c r="U880" s="6">
        <f t="shared" si="185"/>
        <v>0</v>
      </c>
      <c r="V880" s="66">
        <f t="shared" si="186"/>
        <v>2.8209943683295102</v>
      </c>
      <c r="W880" s="6">
        <f t="shared" si="187"/>
        <v>9.782079499587315E-4</v>
      </c>
      <c r="X880" s="17">
        <f>V880/MAX(V$240:V880)-1</f>
        <v>0</v>
      </c>
      <c r="Y880" s="6">
        <f t="shared" ref="Y880" si="202">V880/V860-1</f>
        <v>0.1223092615434811</v>
      </c>
      <c r="Z880" s="66">
        <f t="shared" si="188"/>
        <v>8.0122979294778869</v>
      </c>
      <c r="AA880" s="6">
        <f t="shared" si="189"/>
        <v>9.782079499587315E-4</v>
      </c>
      <c r="AB880" s="17">
        <f>Z880/MAX(Z$240:Z880)-1</f>
        <v>0</v>
      </c>
      <c r="AC880" s="6">
        <f t="shared" ref="AC880" si="203">Z880/Z860-1</f>
        <v>0.13392162067529778</v>
      </c>
    </row>
    <row r="881" spans="1:29" x14ac:dyDescent="0.25">
      <c r="A881" s="18" t="s">
        <v>249</v>
      </c>
      <c r="B881" s="72">
        <v>40410</v>
      </c>
      <c r="C881" s="23">
        <v>4366.6000000000004</v>
      </c>
      <c r="D881" s="23">
        <v>4461.49</v>
      </c>
      <c r="E881" s="23">
        <v>4444.8500000000004</v>
      </c>
      <c r="F881" s="23">
        <v>4350.1499999999996</v>
      </c>
      <c r="G881" s="20">
        <f t="shared" si="200"/>
        <v>4285.4910000000009</v>
      </c>
      <c r="H881" s="20">
        <f t="shared" si="192"/>
        <v>4062.8918333333331</v>
      </c>
      <c r="I881" s="112">
        <f t="shared" si="201"/>
        <v>1.8926419399784011E-2</v>
      </c>
      <c r="J881" s="38" t="str">
        <f t="shared" si="193"/>
        <v>N</v>
      </c>
      <c r="K881" s="17" t="str">
        <f>IF(OR(AND(J880="N",OR(I880&lt;R$2308,AND(I880&gt;R$2306, I880&lt;R$2305))), AND(J880="X", OR(I880&lt;R$2314, AND(I880&lt;R$2311,I880&gt;R$2312)))),"no","yes")</f>
        <v>no</v>
      </c>
      <c r="O881" s="146">
        <f t="shared" si="194"/>
        <v>-2.1268679297723248E-2</v>
      </c>
      <c r="P881" s="146">
        <f t="shared" si="195"/>
        <v>2.1268679297723248E-2</v>
      </c>
      <c r="Q881" s="86">
        <f t="shared" ref="Q881:Q944" si="204">IF(J881="N",0.009,0.018)</f>
        <v>8.9999999999999993E-3</v>
      </c>
      <c r="R881" s="39">
        <f>(SUM(C862:C880)+Q881*SUM(C862:C880))/(19-Q881)*(1-J$2305)</f>
        <v>4321.8002727607827</v>
      </c>
      <c r="S881" s="39">
        <f>(SUM(C862:C880)+Q881*SUM(C862:C880))/(19-Q881)*(1+J$2305)</f>
        <v>4321.8002727607827</v>
      </c>
      <c r="T881" s="17">
        <f>IF(AND(K881="no",R881&lt;E881, R881&gt;F881,J$2308="yes"),MAX(R881*(1-J$2306),F881)/D881-1,IF(AND(K881="yes",S881&gt;F881, S881&lt;E881,J$2307="yes"),1-MIN(S881*(1+J$2306),E881)/D881,0))</f>
        <v>0</v>
      </c>
      <c r="U881" s="6">
        <f t="shared" si="185"/>
        <v>0</v>
      </c>
      <c r="V881" s="66">
        <f t="shared" si="186"/>
        <v>2.7609955438088267</v>
      </c>
      <c r="W881" s="6">
        <f t="shared" si="187"/>
        <v>-2.1268679297723136E-2</v>
      </c>
      <c r="X881" s="17">
        <f>V881/MAX(V$240:V881)-1</f>
        <v>-2.1268679297723136E-2</v>
      </c>
      <c r="Z881" s="66">
        <f t="shared" si="188"/>
        <v>7.8418869343780093</v>
      </c>
      <c r="AA881" s="6">
        <f t="shared" si="189"/>
        <v>-2.1268679297723248E-2</v>
      </c>
      <c r="AB881" s="17">
        <f>Z881/MAX(Z$240:Z881)-1</f>
        <v>-2.1268679297723248E-2</v>
      </c>
    </row>
    <row r="882" spans="1:29" x14ac:dyDescent="0.25">
      <c r="A882" s="18" t="s">
        <v>249</v>
      </c>
      <c r="B882" s="72">
        <v>40413</v>
      </c>
      <c r="C882" s="23">
        <v>4404.72</v>
      </c>
      <c r="D882" s="23">
        <v>4366.6000000000004</v>
      </c>
      <c r="E882" s="23">
        <v>4416.83</v>
      </c>
      <c r="F882" s="23">
        <v>4362.72</v>
      </c>
      <c r="G882" s="20">
        <f t="shared" si="200"/>
        <v>4302.1725000000006</v>
      </c>
      <c r="H882" s="20">
        <f t="shared" si="192"/>
        <v>4067.2261666666664</v>
      </c>
      <c r="I882" s="112">
        <f t="shared" si="201"/>
        <v>2.3836212983091576E-2</v>
      </c>
      <c r="J882" s="38" t="str">
        <f t="shared" si="193"/>
        <v>N</v>
      </c>
      <c r="K882" s="17" t="str">
        <f>IF(OR(AND(J881="N",OR(I881&lt;R$2308,AND(I881&gt;R$2306, I881&lt;R$2305))), AND(J881="X", OR(I881&lt;R$2314, AND(I881&lt;R$2311,I881&gt;R$2312)))),"no","yes")</f>
        <v>no</v>
      </c>
      <c r="O882" s="146">
        <f t="shared" si="194"/>
        <v>8.7299042733477439E-3</v>
      </c>
      <c r="P882" s="146">
        <f t="shared" si="195"/>
        <v>-8.7299042733477439E-3</v>
      </c>
      <c r="Q882" s="86">
        <f t="shared" si="204"/>
        <v>8.9999999999999993E-3</v>
      </c>
      <c r="R882" s="39">
        <f>(SUM(C863:C881)+Q882*SUM(C863:C881))/(19-Q882)*(1-J$2305)</f>
        <v>4337.5008461903008</v>
      </c>
      <c r="S882" s="39">
        <f>(SUM(C863:C881)+Q882*SUM(C863:C881))/(19-Q882)*(1+J$2305)</f>
        <v>4337.5008461903008</v>
      </c>
      <c r="T882" s="17">
        <f>IF(AND(K882="no",R882&lt;E882, R882&gt;F882,J$2308="yes"),MAX(R882*(1-J$2306),F882)/D882-1,IF(AND(K882="yes",S882&gt;F882, S882&lt;E882,J$2307="yes"),1-MIN(S882*(1+J$2306),E882)/D882,0))</f>
        <v>0</v>
      </c>
      <c r="U882" s="6">
        <f t="shared" ref="U882:U945" si="205">IF(T882=0,0,IF(K882="yes",T882-P882,T882-O882))</f>
        <v>0</v>
      </c>
      <c r="V882" s="66">
        <f t="shared" ref="V882:V945" si="206">IF(K882="yes",V881, IF(T882&lt;&gt;0, V881*(1+T882),V881*(1+O882)))</f>
        <v>2.7850987706054173</v>
      </c>
      <c r="W882" s="6">
        <f t="shared" ref="W882:W945" si="207">V882/V881-1</f>
        <v>8.7299042733477439E-3</v>
      </c>
      <c r="X882" s="17">
        <f>V882/MAX(V$240:V882)-1</f>
        <v>-1.2724448558665169E-2</v>
      </c>
      <c r="Z882" s="66">
        <f t="shared" ref="Z882:Z945" si="208">IF(T882&lt;&gt;0,Z881*(1+T882),IF(K882="no",Z881*(1+O882),Z881*(1+P882)))</f>
        <v>7.9103458566375453</v>
      </c>
      <c r="AA882" s="6">
        <f t="shared" ref="AA882:AA945" si="209">Z882/Z881-1</f>
        <v>8.7299042733477439E-3</v>
      </c>
      <c r="AB882" s="17">
        <f>Z882/MAX(Z$240:Z882)-1</f>
        <v>-1.272444855866528E-2</v>
      </c>
    </row>
    <row r="883" spans="1:29" x14ac:dyDescent="0.25">
      <c r="A883" s="18" t="s">
        <v>249</v>
      </c>
      <c r="B883" s="72">
        <v>40414</v>
      </c>
      <c r="C883" s="23">
        <v>4456.5</v>
      </c>
      <c r="D883" s="23">
        <v>4404.72</v>
      </c>
      <c r="E883" s="23">
        <v>4476.26</v>
      </c>
      <c r="F883" s="23">
        <v>4370.57</v>
      </c>
      <c r="G883" s="20">
        <f t="shared" si="200"/>
        <v>4321.5545000000002</v>
      </c>
      <c r="H883" s="20">
        <f t="shared" si="192"/>
        <v>4071.1904999999992</v>
      </c>
      <c r="I883" s="112">
        <f t="shared" si="201"/>
        <v>3.1226147905805579E-2</v>
      </c>
      <c r="J883" s="38" t="str">
        <f t="shared" si="193"/>
        <v>N</v>
      </c>
      <c r="K883" s="17" t="str">
        <f>IF(OR(AND(J882="N",OR(I882&lt;R$2308,AND(I882&gt;R$2306, I882&lt;R$2305))), AND(J882="X", OR(I882&lt;R$2314, AND(I882&lt;R$2311,I882&gt;R$2312)))),"no","yes")</f>
        <v>no</v>
      </c>
      <c r="O883" s="146">
        <f t="shared" si="194"/>
        <v>1.1755571296245826E-2</v>
      </c>
      <c r="P883" s="146">
        <f t="shared" si="195"/>
        <v>-1.1755571296245826E-2</v>
      </c>
      <c r="Q883" s="86">
        <f t="shared" si="204"/>
        <v>8.9999999999999993E-3</v>
      </c>
      <c r="R883" s="39">
        <f>(SUM(C864:C882)+Q883*SUM(C864:C882))/(19-Q883)*(1-J$2305)</f>
        <v>4355.345232478543</v>
      </c>
      <c r="S883" s="39">
        <f>(SUM(C864:C882)+Q883*SUM(C864:C882))/(19-Q883)*(1+J$2305)</f>
        <v>4355.345232478543</v>
      </c>
      <c r="T883" s="17">
        <f>IF(AND(K883="no",R883&lt;E883, R883&gt;F883,J$2308="yes"),MAX(R883*(1-J$2306),F883)/D883-1,IF(AND(K883="yes",S883&gt;F883, S883&lt;E883,J$2307="yes"),1-MIN(S883*(1+J$2306),E883)/D883,0))</f>
        <v>0</v>
      </c>
      <c r="U883" s="6">
        <f t="shared" si="205"/>
        <v>0</v>
      </c>
      <c r="V883" s="66">
        <f t="shared" si="206"/>
        <v>2.8178391977703559</v>
      </c>
      <c r="W883" s="6">
        <f t="shared" si="207"/>
        <v>1.1755571296245826E-2</v>
      </c>
      <c r="X883" s="17">
        <f>V883/MAX(V$240:V883)-1</f>
        <v>-1.1184604246561314E-3</v>
      </c>
      <c r="Z883" s="66">
        <f t="shared" si="208"/>
        <v>8.0033364913332115</v>
      </c>
      <c r="AA883" s="6">
        <f t="shared" si="209"/>
        <v>1.1755571296245826E-2</v>
      </c>
      <c r="AB883" s="17">
        <f>Z883/MAX(Z$240:Z883)-1</f>
        <v>-1.1184604246561314E-3</v>
      </c>
    </row>
    <row r="884" spans="1:29" x14ac:dyDescent="0.25">
      <c r="A884" s="18" t="s">
        <v>249</v>
      </c>
      <c r="B884" s="72">
        <v>40415</v>
      </c>
      <c r="C884" s="23">
        <v>4368.3</v>
      </c>
      <c r="D884" s="23">
        <v>4456.5</v>
      </c>
      <c r="E884" s="23">
        <v>4457.84</v>
      </c>
      <c r="F884" s="23">
        <v>4364.0600000000004</v>
      </c>
      <c r="G884" s="20">
        <f t="shared" si="200"/>
        <v>4331.8535000000011</v>
      </c>
      <c r="H884" s="20">
        <f t="shared" si="192"/>
        <v>4073.406833333333</v>
      </c>
      <c r="I884" s="112">
        <f t="shared" si="201"/>
        <v>8.4136040150015745E-3</v>
      </c>
      <c r="J884" s="38" t="str">
        <f t="shared" si="193"/>
        <v>N</v>
      </c>
      <c r="K884" s="17" t="str">
        <f>IF(OR(AND(J883="N",OR(I883&lt;R$2308,AND(I883&gt;R$2306, I883&lt;R$2305))), AND(J883="X", OR(I883&lt;R$2314, AND(I883&lt;R$2311,I883&gt;R$2312)))),"no","yes")</f>
        <v>no</v>
      </c>
      <c r="O884" s="146">
        <f t="shared" si="194"/>
        <v>-1.9791316055200237E-2</v>
      </c>
      <c r="P884" s="146">
        <f t="shared" si="195"/>
        <v>1.9791316055200237E-2</v>
      </c>
      <c r="Q884" s="86">
        <f t="shared" si="204"/>
        <v>8.9999999999999993E-3</v>
      </c>
      <c r="R884" s="39">
        <f>(SUM(C865:C883)+Q884*SUM(C865:C883))/(19-Q884)*(1-J$2305)</f>
        <v>4370.9751424358919</v>
      </c>
      <c r="S884" s="39">
        <f>(SUM(C865:C883)+Q884*SUM(C865:C883))/(19-Q884)*(1+J$2305)</f>
        <v>4370.9751424358919</v>
      </c>
      <c r="T884" s="17">
        <f>IF(AND(K884="no",R884&lt;E884, R884&gt;F884,J$2308="yes"),MAX(R884*(1-J$2306),F884)/D884-1,IF(AND(K884="yes",S884&gt;F884, S884&lt;E884,J$2307="yes"),1-MIN(S884*(1+J$2306),E884)/D884,0))</f>
        <v>-1.9191037263347477E-2</v>
      </c>
      <c r="U884" s="6">
        <f t="shared" si="205"/>
        <v>6.0027879185275967E-4</v>
      </c>
      <c r="V884" s="66">
        <f t="shared" si="206"/>
        <v>2.7637619407238239</v>
      </c>
      <c r="W884" s="6">
        <f t="shared" si="207"/>
        <v>-1.9191037263347477E-2</v>
      </c>
      <c r="X884" s="17">
        <f>V884/MAX(V$240:V884)-1</f>
        <v>-2.028803327231643E-2</v>
      </c>
      <c r="Z884" s="66">
        <f t="shared" si="208"/>
        <v>7.8497441624969273</v>
      </c>
      <c r="AA884" s="6">
        <f t="shared" si="209"/>
        <v>-1.9191037263347477E-2</v>
      </c>
      <c r="AB884" s="17">
        <f>Z884/MAX(Z$240:Z884)-1</f>
        <v>-2.028803327231643E-2</v>
      </c>
    </row>
    <row r="885" spans="1:29" x14ac:dyDescent="0.25">
      <c r="A885" s="18" t="s">
        <v>249</v>
      </c>
      <c r="B885" s="72">
        <v>40416</v>
      </c>
      <c r="C885" s="23">
        <v>4399.28</v>
      </c>
      <c r="D885" s="23">
        <v>4368.3</v>
      </c>
      <c r="E885" s="23">
        <v>4415.84</v>
      </c>
      <c r="F885" s="23">
        <v>4355.03</v>
      </c>
      <c r="G885" s="20">
        <f t="shared" si="200"/>
        <v>4342.1154999999999</v>
      </c>
      <c r="H885" s="20">
        <f t="shared" si="192"/>
        <v>4078.3221666666664</v>
      </c>
      <c r="I885" s="112">
        <f t="shared" si="201"/>
        <v>1.3165126537974414E-2</v>
      </c>
      <c r="J885" s="38" t="str">
        <f t="shared" si="193"/>
        <v>N</v>
      </c>
      <c r="K885" s="17" t="str">
        <f>IF(OR(AND(J884="N",OR(I884&lt;R$2308,AND(I884&gt;R$2306, I884&lt;R$2305))), AND(J884="X", OR(I884&lt;R$2314, AND(I884&lt;R$2311,I884&gt;R$2312)))),"no","yes")</f>
        <v>yes</v>
      </c>
      <c r="O885" s="146">
        <f t="shared" si="194"/>
        <v>7.0920037543207304E-3</v>
      </c>
      <c r="P885" s="146">
        <f t="shared" si="195"/>
        <v>-7.0920037543207304E-3</v>
      </c>
      <c r="Q885" s="86">
        <f t="shared" si="204"/>
        <v>8.9999999999999993E-3</v>
      </c>
      <c r="R885" s="39">
        <f>(SUM(C866:C884)+Q885*SUM(C866:C884))/(19-Q885)*(1-J$2305)</f>
        <v>4380.2336512032016</v>
      </c>
      <c r="S885" s="39">
        <f>(SUM(C866:C884)+Q885*SUM(C866:C884))/(19-Q885)*(1+J$2305)</f>
        <v>4380.2336512032016</v>
      </c>
      <c r="T885" s="17">
        <f>IF(AND(K885="no",R885&lt;E885, R885&gt;F885,J$2308="yes"),MAX(R885*(1-J$2306),F885)/D885-1,IF(AND(K885="yes",S885&gt;F885, S885&lt;E885,J$2307="yes"),1-MIN(S885*(1+J$2306),E885)/D885,0))</f>
        <v>-2.7318753755927183E-3</v>
      </c>
      <c r="U885" s="6">
        <f t="shared" si="205"/>
        <v>4.3601283787280121E-3</v>
      </c>
      <c r="V885" s="66">
        <f t="shared" si="206"/>
        <v>2.7637619407238239</v>
      </c>
      <c r="W885" s="6">
        <f t="shared" si="207"/>
        <v>0</v>
      </c>
      <c r="X885" s="17">
        <f>V885/MAX(V$240:V885)-1</f>
        <v>-2.028803327231643E-2</v>
      </c>
      <c r="Z885" s="66">
        <f t="shared" si="208"/>
        <v>7.8282996397146993</v>
      </c>
      <c r="AA885" s="6">
        <f t="shared" si="209"/>
        <v>-2.7318753755927183E-3</v>
      </c>
      <c r="AB885" s="17">
        <f>Z885/MAX(Z$240:Z885)-1</f>
        <v>-2.2964484269393348E-2</v>
      </c>
    </row>
    <row r="886" spans="1:29" x14ac:dyDescent="0.25">
      <c r="A886" s="18" t="s">
        <v>249</v>
      </c>
      <c r="B886" s="72">
        <v>40417</v>
      </c>
      <c r="C886" s="23">
        <v>4431.4399999999996</v>
      </c>
      <c r="D886" s="23">
        <v>4399.28</v>
      </c>
      <c r="E886" s="23">
        <v>4437.79</v>
      </c>
      <c r="F886" s="23">
        <v>4375.3900000000003</v>
      </c>
      <c r="G886" s="20">
        <f t="shared" si="200"/>
        <v>4354.1310000000003</v>
      </c>
      <c r="H886" s="20">
        <f t="shared" si="192"/>
        <v>4085.0829999999996</v>
      </c>
      <c r="I886" s="112">
        <f t="shared" si="201"/>
        <v>1.7755322474220403E-2</v>
      </c>
      <c r="J886" s="38" t="str">
        <f t="shared" si="193"/>
        <v>N</v>
      </c>
      <c r="K886" s="17" t="str">
        <f>IF(OR(AND(J885="N",OR(I885&lt;R$2308,AND(I885&gt;R$2306, I885&lt;R$2305))), AND(J885="X", OR(I885&lt;R$2314, AND(I885&lt;R$2311,I885&gt;R$2312)))),"no","yes")</f>
        <v>no</v>
      </c>
      <c r="O886" s="146">
        <f t="shared" si="194"/>
        <v>7.3102871378951662E-3</v>
      </c>
      <c r="P886" s="146">
        <f t="shared" si="195"/>
        <v>-7.3102871378951662E-3</v>
      </c>
      <c r="Q886" s="86">
        <f t="shared" si="204"/>
        <v>8.9999999999999993E-3</v>
      </c>
      <c r="R886" s="39">
        <f>(SUM(C867:C885)+Q886*SUM(C867:C885))/(19-Q886)*(1-J$2305)</f>
        <v>4391.2927502501198</v>
      </c>
      <c r="S886" s="39">
        <f>(SUM(C867:C885)+Q886*SUM(C867:C885))/(19-Q886)*(1+J$2305)</f>
        <v>4391.2927502501198</v>
      </c>
      <c r="T886" s="17">
        <f>IF(AND(K886="no",R886&lt;E886, R886&gt;F886,J$2308="yes"),MAX(R886*(1-J$2306),F886)/D886-1,IF(AND(K886="yes",S886&gt;F886, S886&lt;E886,J$2307="yes"),1-MIN(S886*(1+J$2306),E886)/D886,0))</f>
        <v>-1.8155811291574731E-3</v>
      </c>
      <c r="U886" s="6">
        <f t="shared" si="205"/>
        <v>-9.1258682670526392E-3</v>
      </c>
      <c r="V886" s="66">
        <f t="shared" si="206"/>
        <v>2.7587441066987619</v>
      </c>
      <c r="W886" s="6">
        <f t="shared" si="207"/>
        <v>-1.8155811291574731E-3</v>
      </c>
      <c r="X886" s="17">
        <f>V886/MAX(V$240:V886)-1</f>
        <v>-2.2066779831117045E-2</v>
      </c>
      <c r="Z886" s="66">
        <f t="shared" si="208"/>
        <v>7.814086726615443</v>
      </c>
      <c r="AA886" s="6">
        <f t="shared" si="209"/>
        <v>-1.8155811291574731E-3</v>
      </c>
      <c r="AB886" s="17">
        <f>Z886/MAX(Z$240:Z886)-1</f>
        <v>-2.4738371514270496E-2</v>
      </c>
    </row>
    <row r="887" spans="1:29" x14ac:dyDescent="0.25">
      <c r="A887" s="18" t="s">
        <v>249</v>
      </c>
      <c r="B887" s="72">
        <v>40420</v>
      </c>
      <c r="C887" s="23">
        <v>4553.0200000000004</v>
      </c>
      <c r="D887" s="23">
        <v>4431.4399999999996</v>
      </c>
      <c r="E887" s="23">
        <v>4553.3999999999996</v>
      </c>
      <c r="F887" s="23">
        <v>4453.05</v>
      </c>
      <c r="G887" s="20">
        <f t="shared" si="200"/>
        <v>4368.3870000000006</v>
      </c>
      <c r="H887" s="20">
        <f t="shared" si="192"/>
        <v>4092.9063333333329</v>
      </c>
      <c r="I887" s="112">
        <f t="shared" si="201"/>
        <v>4.2265715011055471E-2</v>
      </c>
      <c r="J887" s="38" t="str">
        <f t="shared" si="193"/>
        <v>N</v>
      </c>
      <c r="K887" s="17" t="str">
        <f>IF(OR(AND(J886="N",OR(I886&lt;R$2308,AND(I886&gt;R$2306, I886&lt;R$2305))), AND(J886="X", OR(I886&lt;R$2314, AND(I886&lt;R$2311,I886&gt;R$2312)))),"no","yes")</f>
        <v>no</v>
      </c>
      <c r="O887" s="146">
        <f t="shared" si="194"/>
        <v>2.7435777083747226E-2</v>
      </c>
      <c r="P887" s="146">
        <f t="shared" si="195"/>
        <v>-2.7435777083747226E-2</v>
      </c>
      <c r="Q887" s="86">
        <f t="shared" si="204"/>
        <v>8.9999999999999993E-3</v>
      </c>
      <c r="R887" s="39">
        <f>(SUM(C868:C886)+Q887*SUM(C868:C886))/(19-Q887)*(1-J$2305)</f>
        <v>4399.9817008056443</v>
      </c>
      <c r="S887" s="39">
        <f>(SUM(C868:C886)+Q887*SUM(C868:C886))/(19-Q887)*(1+J$2305)</f>
        <v>4399.9817008056443</v>
      </c>
      <c r="T887" s="17">
        <f>IF(AND(K887="no",R887&lt;E887, R887&gt;F887,J$2308="yes"),MAX(R887*(1-J$2306),F887)/D887-1,IF(AND(K887="yes",S887&gt;F887, S887&lt;E887,J$2307="yes"),1-MIN(S887*(1+J$2306),E887)/D887,0))</f>
        <v>0</v>
      </c>
      <c r="U887" s="6">
        <f t="shared" si="205"/>
        <v>0</v>
      </c>
      <c r="V887" s="66">
        <f t="shared" si="206"/>
        <v>2.8344323950412504</v>
      </c>
      <c r="W887" s="6">
        <f t="shared" si="207"/>
        <v>2.7435777083747226E-2</v>
      </c>
      <c r="X887" s="17">
        <f>V887/MAX(V$240:V887)-1</f>
        <v>0</v>
      </c>
      <c r="Z887" s="66">
        <f t="shared" si="208"/>
        <v>8.0284722681599323</v>
      </c>
      <c r="AA887" s="6">
        <f t="shared" si="209"/>
        <v>2.7435777083747226E-2</v>
      </c>
      <c r="AB887" s="17">
        <f>Z887/MAX(Z$240:Z887)-1</f>
        <v>0</v>
      </c>
    </row>
    <row r="888" spans="1:29" x14ac:dyDescent="0.25">
      <c r="A888" s="18" t="s">
        <v>249</v>
      </c>
      <c r="B888" s="72">
        <v>40421</v>
      </c>
      <c r="C888" s="23">
        <v>4589.29</v>
      </c>
      <c r="D888" s="23">
        <v>4553.0200000000004</v>
      </c>
      <c r="E888" s="23">
        <v>4605.18</v>
      </c>
      <c r="F888" s="23">
        <v>4529.7299999999996</v>
      </c>
      <c r="G888" s="20">
        <f t="shared" si="200"/>
        <v>4388.1695</v>
      </c>
      <c r="H888" s="20">
        <f t="shared" si="192"/>
        <v>4101.8279999999995</v>
      </c>
      <c r="I888" s="112">
        <f t="shared" si="201"/>
        <v>4.5832436509118502E-2</v>
      </c>
      <c r="J888" s="38" t="str">
        <f t="shared" si="193"/>
        <v>N</v>
      </c>
      <c r="K888" s="17" t="str">
        <f>IF(OR(AND(J887="N",OR(I887&lt;R$2308,AND(I887&gt;R$2306, I887&lt;R$2305))), AND(J887="X", OR(I887&lt;R$2314, AND(I887&lt;R$2311,I887&gt;R$2312)))),"no","yes")</f>
        <v>no</v>
      </c>
      <c r="O888" s="146">
        <f t="shared" si="194"/>
        <v>7.9661411546620986E-3</v>
      </c>
      <c r="P888" s="146">
        <f t="shared" si="195"/>
        <v>-7.9661411546620986E-3</v>
      </c>
      <c r="Q888" s="86">
        <f t="shared" si="204"/>
        <v>8.9999999999999993E-3</v>
      </c>
      <c r="R888" s="39">
        <f>(SUM(C869:C887)+Q888*SUM(C869:C887))/(19-Q888)*(1-J$2305)</f>
        <v>4419.0757148122802</v>
      </c>
      <c r="S888" s="39">
        <f>(SUM(C869:C887)+Q888*SUM(C869:C887))/(19-Q888)*(1+J$2305)</f>
        <v>4419.0757148122802</v>
      </c>
      <c r="T888" s="17">
        <f>IF(AND(K888="no",R888&lt;E888, R888&gt;F888,J$2308="yes"),MAX(R888*(1-J$2306),F888)/D888-1,IF(AND(K888="yes",S888&gt;F888, S888&lt;E888,J$2307="yes"),1-MIN(S888*(1+J$2306),E888)/D888,0))</f>
        <v>0</v>
      </c>
      <c r="U888" s="6">
        <f t="shared" si="205"/>
        <v>0</v>
      </c>
      <c r="V888" s="66">
        <f t="shared" si="206"/>
        <v>2.8570118835934961</v>
      </c>
      <c r="W888" s="6">
        <f t="shared" si="207"/>
        <v>7.9661411546620986E-3</v>
      </c>
      <c r="X888" s="17">
        <f>V888/MAX(V$240:V888)-1</f>
        <v>0</v>
      </c>
      <c r="Y888" s="14"/>
      <c r="Z888" s="66">
        <f t="shared" si="208"/>
        <v>8.0924282115043837</v>
      </c>
      <c r="AA888" s="6">
        <f t="shared" si="209"/>
        <v>7.9661411546620986E-3</v>
      </c>
      <c r="AB888" s="17">
        <f>Z888/MAX(Z$240:Z888)-1</f>
        <v>0</v>
      </c>
      <c r="AC888" s="14"/>
    </row>
    <row r="889" spans="1:29" x14ac:dyDescent="0.25">
      <c r="A889" s="18" t="s">
        <v>249</v>
      </c>
      <c r="B889" s="72">
        <v>40422</v>
      </c>
      <c r="C889" s="23">
        <v>4530.2299999999996</v>
      </c>
      <c r="D889" s="23">
        <v>4589.29</v>
      </c>
      <c r="E889" s="23">
        <v>4613.09</v>
      </c>
      <c r="F889" s="23">
        <v>4473.57</v>
      </c>
      <c r="G889" s="20">
        <f t="shared" si="200"/>
        <v>4402.2804999999989</v>
      </c>
      <c r="H889" s="20">
        <f t="shared" si="192"/>
        <v>4109.181333333333</v>
      </c>
      <c r="I889" s="112">
        <f t="shared" si="201"/>
        <v>2.9064367888416154E-2</v>
      </c>
      <c r="J889" s="38" t="str">
        <f t="shared" si="193"/>
        <v>N</v>
      </c>
      <c r="K889" s="17" t="str">
        <f>IF(OR(AND(J888="N",OR(I888&lt;R$2308,AND(I888&gt;R$2306, I888&lt;R$2305))), AND(J888="X", OR(I888&lt;R$2314, AND(I888&lt;R$2311,I888&gt;R$2312)))),"no","yes")</f>
        <v>no</v>
      </c>
      <c r="O889" s="146">
        <f t="shared" si="194"/>
        <v>-1.286909304053574E-2</v>
      </c>
      <c r="P889" s="146">
        <f t="shared" si="195"/>
        <v>1.286909304053574E-2</v>
      </c>
      <c r="Q889" s="86">
        <f t="shared" si="204"/>
        <v>8.9999999999999993E-3</v>
      </c>
      <c r="R889" s="39">
        <f>(SUM(C870:C888)+Q889*SUM(C870:C888))/(19-Q889)*(1-J$2305)</f>
        <v>4437.2080680322251</v>
      </c>
      <c r="S889" s="39">
        <f>(SUM(C870:C888)+Q889*SUM(C870:C888))/(19-Q889)*(1+J$2305)</f>
        <v>4437.2080680322251</v>
      </c>
      <c r="T889" s="17">
        <f>IF(AND(K889="no",R889&lt;E889, R889&gt;F889,J$2308="yes"),MAX(R889*(1-J$2306),F889)/D889-1,IF(AND(K889="yes",S889&gt;F889, S889&lt;E889,J$2307="yes"),1-MIN(S889*(1+J$2306),E889)/D889,0))</f>
        <v>0</v>
      </c>
      <c r="U889" s="6">
        <f t="shared" si="205"/>
        <v>0</v>
      </c>
      <c r="V889" s="66">
        <f t="shared" si="206"/>
        <v>2.820244731845615</v>
      </c>
      <c r="W889" s="6">
        <f t="shared" si="207"/>
        <v>-1.2869093040535851E-2</v>
      </c>
      <c r="X889" s="17">
        <f>V889/MAX(V$240:V889)-1</f>
        <v>-1.2869093040535851E-2</v>
      </c>
      <c r="Z889" s="66">
        <f t="shared" si="208"/>
        <v>7.9882859999266778</v>
      </c>
      <c r="AA889" s="6">
        <f t="shared" si="209"/>
        <v>-1.286909304053574E-2</v>
      </c>
      <c r="AB889" s="17">
        <f>Z889/MAX(Z$240:Z889)-1</f>
        <v>-1.286909304053574E-2</v>
      </c>
    </row>
    <row r="890" spans="1:29" x14ac:dyDescent="0.25">
      <c r="A890" s="18" t="s">
        <v>249</v>
      </c>
      <c r="B890" s="72">
        <v>40423</v>
      </c>
      <c r="C890" s="23">
        <v>4625.3999999999996</v>
      </c>
      <c r="D890" s="23">
        <v>4530.2299999999996</v>
      </c>
      <c r="E890" s="23">
        <v>4631</v>
      </c>
      <c r="F890" s="23">
        <v>4545.79</v>
      </c>
      <c r="G890" s="20">
        <f t="shared" si="200"/>
        <v>4420.1524999999992</v>
      </c>
      <c r="H890" s="20">
        <f t="shared" si="192"/>
        <v>4118.3951666666671</v>
      </c>
      <c r="I890" s="112">
        <f t="shared" si="201"/>
        <v>4.6434483878101673E-2</v>
      </c>
      <c r="J890" s="38" t="str">
        <f t="shared" si="193"/>
        <v>N</v>
      </c>
      <c r="K890" s="17" t="str">
        <f>IF(OR(AND(J889="N",OR(I889&lt;R$2308,AND(I889&gt;R$2306, I889&lt;R$2305))), AND(J889="X", OR(I889&lt;R$2314, AND(I889&lt;R$2311,I889&gt;R$2312)))),"no","yes")</f>
        <v>no</v>
      </c>
      <c r="O890" s="146">
        <f t="shared" si="194"/>
        <v>2.1007763402741242E-2</v>
      </c>
      <c r="P890" s="146">
        <f t="shared" si="195"/>
        <v>-2.1007763402741242E-2</v>
      </c>
      <c r="Q890" s="86">
        <f t="shared" si="204"/>
        <v>8.9999999999999993E-3</v>
      </c>
      <c r="R890" s="39">
        <f>(SUM(C871:C889)+Q890*SUM(C871:C889))/(19-Q890)*(1-J$2305)</f>
        <v>4451.1425859617711</v>
      </c>
      <c r="S890" s="39">
        <f>(SUM(C871:C889)+Q890*SUM(C871:C889))/(19-Q890)*(1+J$2305)</f>
        <v>4451.1425859617711</v>
      </c>
      <c r="T890" s="17">
        <f>IF(AND(K890="no",R890&lt;E890, R890&gt;F890,J$2308="yes"),MAX(R890*(1-J$2306),F890)/D890-1,IF(AND(K890="yes",S890&gt;F890, S890&lt;E890,J$2307="yes"),1-MIN(S890*(1+J$2306),E890)/D890,0))</f>
        <v>0</v>
      </c>
      <c r="U890" s="6">
        <f t="shared" si="205"/>
        <v>0</v>
      </c>
      <c r="V890" s="66">
        <f t="shared" si="206"/>
        <v>2.8794917659100552</v>
      </c>
      <c r="W890" s="6">
        <f t="shared" si="207"/>
        <v>2.1007763402741242E-2</v>
      </c>
      <c r="X890" s="17">
        <f>V890/MAX(V$240:V890)-1</f>
        <v>0</v>
      </c>
      <c r="Z890" s="66">
        <f t="shared" si="208"/>
        <v>8.1561020222065679</v>
      </c>
      <c r="AA890" s="6">
        <f t="shared" si="209"/>
        <v>2.1007763402741242E-2</v>
      </c>
      <c r="AB890" s="17">
        <f>Z890/MAX(Z$240:Z890)-1</f>
        <v>0</v>
      </c>
    </row>
    <row r="891" spans="1:29" x14ac:dyDescent="0.25">
      <c r="A891" s="18" t="s">
        <v>249</v>
      </c>
      <c r="B891" s="72">
        <v>40424</v>
      </c>
      <c r="C891" s="23">
        <v>4662.96</v>
      </c>
      <c r="D891" s="23">
        <v>4625.3999999999996</v>
      </c>
      <c r="E891" s="23">
        <v>4671.34</v>
      </c>
      <c r="F891" s="23">
        <v>4596.12</v>
      </c>
      <c r="G891" s="20">
        <f t="shared" si="200"/>
        <v>4435.4999999999991</v>
      </c>
      <c r="H891" s="20">
        <f t="shared" si="192"/>
        <v>4127.6225000000004</v>
      </c>
      <c r="I891" s="112">
        <f t="shared" si="201"/>
        <v>5.1281704430165886E-2</v>
      </c>
      <c r="J891" s="38" t="str">
        <f t="shared" si="193"/>
        <v>N</v>
      </c>
      <c r="K891" s="17" t="str">
        <f>IF(OR(AND(J890="N",OR(I890&lt;R$2308,AND(I890&gt;R$2306, I890&lt;R$2305))), AND(J890="X", OR(I890&lt;R$2314, AND(I890&lt;R$2311,I890&gt;R$2312)))),"no","yes")</f>
        <v>no</v>
      </c>
      <c r="O891" s="146">
        <f t="shared" si="194"/>
        <v>8.1203787780517178E-3</v>
      </c>
      <c r="P891" s="146">
        <f t="shared" si="195"/>
        <v>-8.1203787780517178E-3</v>
      </c>
      <c r="Q891" s="86">
        <f t="shared" si="204"/>
        <v>8.9999999999999993E-3</v>
      </c>
      <c r="R891" s="39">
        <f>(SUM(C872:C890)+Q891*SUM(C872:C890))/(19-Q891)*(1-J$2305)</f>
        <v>4465.4553925543669</v>
      </c>
      <c r="S891" s="39">
        <f>(SUM(C872:C890)+Q891*SUM(C872:C890))/(19-Q891)*(1+J$2305)</f>
        <v>4465.4553925543669</v>
      </c>
      <c r="T891" s="17">
        <f>IF(AND(K891="no",R891&lt;E891, R891&gt;F891,J$2308="yes"),MAX(R891*(1-J$2306),F891)/D891-1,IF(AND(K891="yes",S891&gt;F891, S891&lt;E891,J$2307="yes"),1-MIN(S891*(1+J$2306),E891)/D891,0))</f>
        <v>0</v>
      </c>
      <c r="U891" s="6">
        <f t="shared" si="205"/>
        <v>0</v>
      </c>
      <c r="V891" s="66">
        <f t="shared" si="206"/>
        <v>2.9028743297375259</v>
      </c>
      <c r="W891" s="6">
        <f t="shared" si="207"/>
        <v>8.1203787780517178E-3</v>
      </c>
      <c r="X891" s="17">
        <f>V891/MAX(V$240:V891)-1</f>
        <v>0</v>
      </c>
      <c r="Z891" s="66">
        <f t="shared" si="208"/>
        <v>8.2223326599793189</v>
      </c>
      <c r="AA891" s="6">
        <f t="shared" si="209"/>
        <v>8.1203787780517178E-3</v>
      </c>
      <c r="AB891" s="17">
        <f>Z891/MAX(Z$240:Z891)-1</f>
        <v>0</v>
      </c>
    </row>
    <row r="892" spans="1:29" x14ac:dyDescent="0.25">
      <c r="A892" s="18" t="s">
        <v>249</v>
      </c>
      <c r="B892" s="72">
        <v>40427</v>
      </c>
      <c r="C892" s="23">
        <v>4651.96</v>
      </c>
      <c r="D892" s="23">
        <v>4662.96</v>
      </c>
      <c r="E892" s="23">
        <v>4692.1099999999997</v>
      </c>
      <c r="F892" s="23">
        <v>4616.07</v>
      </c>
      <c r="G892" s="20">
        <f t="shared" si="200"/>
        <v>4447.4195</v>
      </c>
      <c r="H892" s="20">
        <f t="shared" si="192"/>
        <v>4134.9571666666652</v>
      </c>
      <c r="I892" s="112">
        <f t="shared" si="201"/>
        <v>4.599082681541522E-2</v>
      </c>
      <c r="J892" s="38" t="str">
        <f t="shared" si="193"/>
        <v>N</v>
      </c>
      <c r="K892" s="17" t="str">
        <f>IF(OR(AND(J891="N",OR(I891&lt;R$2308,AND(I891&gt;R$2306, I891&lt;R$2305))), AND(J891="X", OR(I891&lt;R$2314, AND(I891&lt;R$2311,I891&gt;R$2312)))),"no","yes")</f>
        <v>no</v>
      </c>
      <c r="O892" s="146">
        <f t="shared" si="194"/>
        <v>-2.3590165903203397E-3</v>
      </c>
      <c r="P892" s="146">
        <f t="shared" si="195"/>
        <v>2.3590165903203397E-3</v>
      </c>
      <c r="Q892" s="86">
        <f t="shared" si="204"/>
        <v>8.9999999999999993E-3</v>
      </c>
      <c r="R892" s="39">
        <f>(SUM(C873:C891)+Q892*SUM(C873:C891))/(19-Q892)*(1-J$2305)</f>
        <v>4478.7055905428888</v>
      </c>
      <c r="S892" s="39">
        <f>(SUM(C873:C891)+Q892*SUM(C873:C891))/(19-Q892)*(1+J$2305)</f>
        <v>4478.7055905428888</v>
      </c>
      <c r="T892" s="17">
        <f>IF(AND(K892="no",R892&lt;E892, R892&gt;F892,J$2308="yes"),MAX(R892*(1-J$2306),F892)/D892-1,IF(AND(K892="yes",S892&gt;F892, S892&lt;E892,J$2307="yes"),1-MIN(S892*(1+J$2306),E892)/D892,0))</f>
        <v>0</v>
      </c>
      <c r="U892" s="6">
        <f t="shared" si="205"/>
        <v>0</v>
      </c>
      <c r="V892" s="66">
        <f t="shared" si="206"/>
        <v>2.8960264010340602</v>
      </c>
      <c r="W892" s="6">
        <f t="shared" si="207"/>
        <v>-2.3590165903203397E-3</v>
      </c>
      <c r="X892" s="17">
        <f>V892/MAX(V$240:V892)-1</f>
        <v>-2.3590165903203397E-3</v>
      </c>
      <c r="Z892" s="66">
        <f t="shared" si="208"/>
        <v>8.2029360408232943</v>
      </c>
      <c r="AA892" s="6">
        <f t="shared" si="209"/>
        <v>-2.3590165903204507E-3</v>
      </c>
      <c r="AB892" s="17">
        <f>Z892/MAX(Z$240:Z892)-1</f>
        <v>-2.3590165903204507E-3</v>
      </c>
    </row>
    <row r="893" spans="1:29" x14ac:dyDescent="0.25">
      <c r="A893" s="18" t="s">
        <v>249</v>
      </c>
      <c r="B893" s="72">
        <v>40428</v>
      </c>
      <c r="C893" s="23">
        <v>4679.9399999999996</v>
      </c>
      <c r="D893" s="23">
        <v>4651.96</v>
      </c>
      <c r="E893" s="23">
        <v>4680.33</v>
      </c>
      <c r="F893" s="23">
        <v>4613.3900000000003</v>
      </c>
      <c r="G893" s="20">
        <f t="shared" si="200"/>
        <v>4469.0935000000009</v>
      </c>
      <c r="H893" s="20">
        <f t="shared" ref="H893:H956" si="210">AVERAGE(C834:C893)</f>
        <v>4142.5633333333335</v>
      </c>
      <c r="I893" s="112">
        <f t="shared" si="201"/>
        <v>4.7178807066801998E-2</v>
      </c>
      <c r="J893" s="38" t="str">
        <f t="shared" ref="J893:J956" si="211">IF(G893&gt;H893,"N","X")</f>
        <v>N</v>
      </c>
      <c r="K893" s="17" t="str">
        <f>IF(OR(AND(J892="N",OR(I892&lt;R$2308,AND(I892&gt;R$2306, I892&lt;R$2305))), AND(J892="X", OR(I892&lt;R$2314, AND(I892&lt;R$2311,I892&gt;R$2312)))),"no","yes")</f>
        <v>no</v>
      </c>
      <c r="O893" s="146">
        <f t="shared" si="194"/>
        <v>6.0146690857185714E-3</v>
      </c>
      <c r="P893" s="146">
        <f t="shared" si="195"/>
        <v>-6.0146690857185714E-3</v>
      </c>
      <c r="Q893" s="86">
        <f t="shared" si="204"/>
        <v>8.9999999999999993E-3</v>
      </c>
      <c r="R893" s="39">
        <f>(SUM(C874:C892)+Q893*SUM(C874:C892))/(19-Q893)*(1-J$2305)</f>
        <v>4500.2499799905227</v>
      </c>
      <c r="S893" s="39">
        <f>(SUM(C874:C892)+Q893*SUM(C874:C892))/(19-Q893)*(1+J$2305)</f>
        <v>4500.2499799905227</v>
      </c>
      <c r="T893" s="17">
        <f>IF(AND(K893="no",R893&lt;E893, R893&gt;F893,J$2308="yes"),MAX(R893*(1-J$2306),F893)/D893-1,IF(AND(K893="yes",S893&gt;F893, S893&lt;E893,J$2307="yes"),1-MIN(S893*(1+J$2306),E893)/D893,0))</f>
        <v>0</v>
      </c>
      <c r="U893" s="6">
        <f t="shared" si="205"/>
        <v>0</v>
      </c>
      <c r="V893" s="66">
        <f t="shared" si="206"/>
        <v>2.9134450414997843</v>
      </c>
      <c r="W893" s="6">
        <f t="shared" si="207"/>
        <v>6.0146690857185714E-3</v>
      </c>
      <c r="X893" s="17">
        <f>V893/MAX(V$240:V893)-1</f>
        <v>0</v>
      </c>
      <c r="Z893" s="66">
        <f t="shared" si="208"/>
        <v>8.2522739866401604</v>
      </c>
      <c r="AA893" s="6">
        <f t="shared" si="209"/>
        <v>6.0146690857185714E-3</v>
      </c>
      <c r="AB893" s="17">
        <f>Z893/MAX(Z$240:Z893)-1</f>
        <v>0</v>
      </c>
    </row>
    <row r="894" spans="1:29" x14ac:dyDescent="0.25">
      <c r="A894" s="18" t="s">
        <v>249</v>
      </c>
      <c r="B894" s="72">
        <v>40429</v>
      </c>
      <c r="C894" s="23">
        <v>4720.38</v>
      </c>
      <c r="D894" s="23">
        <v>4679.9399999999996</v>
      </c>
      <c r="E894" s="23">
        <v>4723.83</v>
      </c>
      <c r="F894" s="23">
        <v>4644.3500000000004</v>
      </c>
      <c r="G894" s="20">
        <f t="shared" si="200"/>
        <v>4490.2175000000007</v>
      </c>
      <c r="H894" s="20">
        <f t="shared" si="210"/>
        <v>4151.2696666666661</v>
      </c>
      <c r="I894" s="112">
        <f t="shared" si="201"/>
        <v>5.1258652838086283E-2</v>
      </c>
      <c r="J894" s="38" t="str">
        <f t="shared" si="211"/>
        <v>N</v>
      </c>
      <c r="K894" s="17" t="str">
        <f>IF(OR(AND(J893="N",OR(I893&lt;R$2308,AND(I893&gt;R$2306, I893&lt;R$2305))), AND(J893="X", OR(I893&lt;R$2314, AND(I893&lt;R$2311,I893&gt;R$2312)))),"no","yes")</f>
        <v>no</v>
      </c>
      <c r="O894" s="146">
        <f t="shared" si="194"/>
        <v>8.6411364248260014E-3</v>
      </c>
      <c r="P894" s="146">
        <f t="shared" si="195"/>
        <v>-8.6411364248260014E-3</v>
      </c>
      <c r="Q894" s="86">
        <f t="shared" si="204"/>
        <v>8.9999999999999993E-3</v>
      </c>
      <c r="R894" s="39">
        <f>(SUM(C875:C893)+Q894*SUM(C875:C893))/(19-Q894)*(1-J$2305)</f>
        <v>4520.5479295455752</v>
      </c>
      <c r="S894" s="39">
        <f>(SUM(C875:C893)+Q894*SUM(C875:C893))/(19-Q894)*(1+J$2305)</f>
        <v>4520.5479295455752</v>
      </c>
      <c r="T894" s="17">
        <f>IF(AND(K894="no",R894&lt;E894, R894&gt;F894,J$2308="yes"),MAX(R894*(1-J$2306),F894)/D894-1,IF(AND(K894="yes",S894&gt;F894, S894&lt;E894,J$2307="yes"),1-MIN(S894*(1+J$2306),E894)/D894,0))</f>
        <v>0</v>
      </c>
      <c r="U894" s="6">
        <f t="shared" si="205"/>
        <v>0</v>
      </c>
      <c r="V894" s="66">
        <f t="shared" si="206"/>
        <v>2.9386205175696167</v>
      </c>
      <c r="W894" s="6">
        <f t="shared" si="207"/>
        <v>8.6411364248260014E-3</v>
      </c>
      <c r="X894" s="17">
        <f>V894/MAX(V$240:V894)-1</f>
        <v>0</v>
      </c>
      <c r="Z894" s="66">
        <f t="shared" si="208"/>
        <v>8.3235830119737599</v>
      </c>
      <c r="AA894" s="6">
        <f t="shared" si="209"/>
        <v>8.6411364248260014E-3</v>
      </c>
      <c r="AB894" s="17">
        <f>Z894/MAX(Z$240:Z894)-1</f>
        <v>0</v>
      </c>
    </row>
    <row r="895" spans="1:29" x14ac:dyDescent="0.25">
      <c r="A895" s="18" t="s">
        <v>249</v>
      </c>
      <c r="B895" s="72">
        <v>40430</v>
      </c>
      <c r="C895" s="23">
        <v>4658.01</v>
      </c>
      <c r="D895" s="23">
        <v>4720.38</v>
      </c>
      <c r="E895" s="23">
        <v>4746.03</v>
      </c>
      <c r="F895" s="23">
        <v>4649.04</v>
      </c>
      <c r="G895" s="20">
        <f t="shared" si="200"/>
        <v>4511.0385000000006</v>
      </c>
      <c r="H895" s="20">
        <f t="shared" si="210"/>
        <v>4159.8158333333322</v>
      </c>
      <c r="I895" s="112">
        <f t="shared" si="201"/>
        <v>3.2580413578824352E-2</v>
      </c>
      <c r="J895" s="38" t="str">
        <f t="shared" si="211"/>
        <v>N</v>
      </c>
      <c r="K895" s="17" t="str">
        <f>IF(OR(AND(J894="N",OR(I894&lt;R$2308,AND(I894&gt;R$2306, I894&lt;R$2305))), AND(J894="X", OR(I894&lt;R$2314, AND(I894&lt;R$2311,I894&gt;R$2312)))),"no","yes")</f>
        <v>no</v>
      </c>
      <c r="O895" s="146">
        <f t="shared" si="194"/>
        <v>-1.3212919298870029E-2</v>
      </c>
      <c r="P895" s="146">
        <f t="shared" si="195"/>
        <v>1.3212919298870029E-2</v>
      </c>
      <c r="Q895" s="86">
        <f t="shared" si="204"/>
        <v>8.9999999999999993E-3</v>
      </c>
      <c r="R895" s="39">
        <f>(SUM(C876:C894)+Q895*SUM(C876:C894))/(19-Q895)*(1-J$2305)</f>
        <v>4545.9862482228436</v>
      </c>
      <c r="S895" s="39">
        <f>(SUM(C876:C894)+Q895*SUM(C876:C894))/(19-Q895)*(1+J$2305)</f>
        <v>4545.9862482228436</v>
      </c>
      <c r="T895" s="17">
        <f>IF(AND(K895="no",R895&lt;E895, R895&gt;F895,J$2308="yes"),MAX(R895*(1-J$2306),F895)/D895-1,IF(AND(K895="yes",S895&gt;F895, S895&lt;E895,J$2307="yes"),1-MIN(S895*(1+J$2306),E895)/D895,0))</f>
        <v>0</v>
      </c>
      <c r="U895" s="6">
        <f t="shared" si="205"/>
        <v>0</v>
      </c>
      <c r="V895" s="66">
        <f t="shared" si="206"/>
        <v>2.8997927618209656</v>
      </c>
      <c r="W895" s="6">
        <f t="shared" si="207"/>
        <v>-1.3212919298870029E-2</v>
      </c>
      <c r="X895" s="17">
        <f>V895/MAX(V$240:V895)-1</f>
        <v>-1.3212919298870029E-2</v>
      </c>
      <c r="Z895" s="66">
        <f t="shared" si="208"/>
        <v>8.2136041813591056</v>
      </c>
      <c r="AA895" s="6">
        <f t="shared" si="209"/>
        <v>-1.3212919298869918E-2</v>
      </c>
      <c r="AB895" s="17">
        <f>Z895/MAX(Z$240:Z895)-1</f>
        <v>-1.3212919298869918E-2</v>
      </c>
    </row>
    <row r="896" spans="1:29" x14ac:dyDescent="0.25">
      <c r="A896" s="18" t="s">
        <v>249</v>
      </c>
      <c r="B896" s="72">
        <v>40431</v>
      </c>
      <c r="C896" s="23">
        <v>4705.3100000000004</v>
      </c>
      <c r="D896" s="23">
        <v>4658.01</v>
      </c>
      <c r="E896" s="23">
        <v>4712.5600000000004</v>
      </c>
      <c r="F896" s="23">
        <v>4593.45</v>
      </c>
      <c r="G896" s="20">
        <f t="shared" si="200"/>
        <v>4530.1515000000009</v>
      </c>
      <c r="H896" s="20">
        <f t="shared" si="210"/>
        <v>4172.0328333333327</v>
      </c>
      <c r="I896" s="112">
        <f t="shared" si="201"/>
        <v>3.8665042438426056E-2</v>
      </c>
      <c r="J896" s="38" t="str">
        <f t="shared" si="211"/>
        <v>N</v>
      </c>
      <c r="K896" s="17" t="str">
        <f>IF(OR(AND(J895="N",OR(I895&lt;R$2308,AND(I895&gt;R$2306, I895&lt;R$2305))), AND(J895="X", OR(I895&lt;R$2314, AND(I895&lt;R$2311,I895&gt;R$2312)))),"no","yes")</f>
        <v>no</v>
      </c>
      <c r="O896" s="146">
        <f t="shared" si="194"/>
        <v>1.0154550977778065E-2</v>
      </c>
      <c r="P896" s="146">
        <f t="shared" si="195"/>
        <v>-1.0154550977778065E-2</v>
      </c>
      <c r="Q896" s="86">
        <f t="shared" si="204"/>
        <v>8.9999999999999993E-3</v>
      </c>
      <c r="R896" s="39">
        <f>(SUM(C877:C895)+Q896*SUM(C877:C895))/(19-Q896)*(1-J$2305)</f>
        <v>4563.7828171239016</v>
      </c>
      <c r="S896" s="39">
        <f>(SUM(C877:C895)+Q896*SUM(C877:C895))/(19-Q896)*(1+J$2305)</f>
        <v>4563.7828171239016</v>
      </c>
      <c r="T896" s="17">
        <f>IF(AND(K896="no",R896&lt;E896, R896&gt;F896,J$2308="yes"),MAX(R896*(1-J$2306),F896)/D896-1,IF(AND(K896="yes",S896&gt;F896, S896&lt;E896,J$2307="yes"),1-MIN(S896*(1+J$2306),E896)/D896,0))</f>
        <v>0</v>
      </c>
      <c r="U896" s="6">
        <f t="shared" si="205"/>
        <v>0</v>
      </c>
      <c r="V896" s="66">
        <f t="shared" si="206"/>
        <v>2.9292388552458686</v>
      </c>
      <c r="W896" s="6">
        <f t="shared" si="207"/>
        <v>1.0154550977778065E-2</v>
      </c>
      <c r="X896" s="17">
        <f>V896/MAX(V$240:V896)-1</f>
        <v>-3.1925395836776005E-3</v>
      </c>
      <c r="Z896" s="66">
        <f t="shared" si="208"/>
        <v>8.2970096437300072</v>
      </c>
      <c r="AA896" s="6">
        <f t="shared" si="209"/>
        <v>1.0154550977778065E-2</v>
      </c>
      <c r="AB896" s="17">
        <f>Z896/MAX(Z$240:Z896)-1</f>
        <v>-3.1925395836776005E-3</v>
      </c>
    </row>
    <row r="897" spans="1:29" x14ac:dyDescent="0.25">
      <c r="A897" s="18" t="s">
        <v>249</v>
      </c>
      <c r="B897" s="72">
        <v>40434</v>
      </c>
      <c r="C897" s="23">
        <v>4789.6899999999996</v>
      </c>
      <c r="D897" s="23">
        <v>4705.3100000000004</v>
      </c>
      <c r="E897" s="23">
        <v>4791.4799999999996</v>
      </c>
      <c r="F897" s="23">
        <v>4707.3599999999997</v>
      </c>
      <c r="G897" s="20">
        <f t="shared" si="200"/>
        <v>4548.4705000000013</v>
      </c>
      <c r="H897" s="20">
        <f t="shared" si="210"/>
        <v>4183.7439999999997</v>
      </c>
      <c r="I897" s="112">
        <f t="shared" si="201"/>
        <v>5.3033102006487365E-2</v>
      </c>
      <c r="J897" s="38" t="str">
        <f t="shared" si="211"/>
        <v>N</v>
      </c>
      <c r="K897" s="17" t="str">
        <f>IF(OR(AND(J896="N",OR(I896&lt;R$2308,AND(I896&gt;R$2306, I896&lt;R$2305))), AND(J896="X", OR(I896&lt;R$2314, AND(I896&lt;R$2311,I896&gt;R$2312)))),"no","yes")</f>
        <v>no</v>
      </c>
      <c r="O897" s="146">
        <f t="shared" si="194"/>
        <v>1.7932931092744075E-2</v>
      </c>
      <c r="P897" s="146">
        <f t="shared" si="195"/>
        <v>-1.7932931092744075E-2</v>
      </c>
      <c r="Q897" s="86">
        <f t="shared" si="204"/>
        <v>8.9999999999999993E-3</v>
      </c>
      <c r="R897" s="39">
        <f>(SUM(C878:C896)+Q897*SUM(C878:C896))/(19-Q897)*(1-J$2305)</f>
        <v>4578.7655984413677</v>
      </c>
      <c r="S897" s="39">
        <f>(SUM(C878:C896)+Q897*SUM(C878:C896))/(19-Q897)*(1+J$2305)</f>
        <v>4578.7655984413677</v>
      </c>
      <c r="T897" s="17">
        <f>IF(AND(K897="no",R897&lt;E897, R897&gt;F897,J$2308="yes"),MAX(R897*(1-J$2306),F897)/D897-1,IF(AND(K897="yes",S897&gt;F897, S897&lt;E897,J$2307="yes"),1-MIN(S897*(1+J$2306),E897)/D897,0))</f>
        <v>0</v>
      </c>
      <c r="U897" s="6">
        <f t="shared" si="205"/>
        <v>0</v>
      </c>
      <c r="V897" s="66">
        <f t="shared" si="206"/>
        <v>2.9817686937911811</v>
      </c>
      <c r="W897" s="6">
        <f t="shared" si="207"/>
        <v>1.7932931092744075E-2</v>
      </c>
      <c r="X897" s="17">
        <f>V897/MAX(V$240:V897)-1</f>
        <v>0</v>
      </c>
      <c r="Z897" s="66">
        <f t="shared" si="208"/>
        <v>8.4457993459468508</v>
      </c>
      <c r="AA897" s="6">
        <f t="shared" si="209"/>
        <v>1.7932931092744075E-2</v>
      </c>
      <c r="AB897" s="17">
        <f>Z897/MAX(Z$240:Z897)-1</f>
        <v>0</v>
      </c>
    </row>
    <row r="898" spans="1:29" x14ac:dyDescent="0.25">
      <c r="A898" s="18" t="s">
        <v>249</v>
      </c>
      <c r="B898" s="72">
        <v>40435</v>
      </c>
      <c r="C898" s="23">
        <v>4805.42</v>
      </c>
      <c r="D898" s="23">
        <v>4789.6899999999996</v>
      </c>
      <c r="E898" s="23">
        <v>4821.55</v>
      </c>
      <c r="F898" s="23">
        <v>4770.3599999999997</v>
      </c>
      <c r="G898" s="20">
        <f t="shared" si="200"/>
        <v>4565.8534999999993</v>
      </c>
      <c r="H898" s="20">
        <f t="shared" si="210"/>
        <v>4195.1723333333321</v>
      </c>
      <c r="I898" s="112">
        <f t="shared" si="201"/>
        <v>5.2469160475692167E-2</v>
      </c>
      <c r="J898" s="38" t="str">
        <f t="shared" si="211"/>
        <v>N</v>
      </c>
      <c r="K898" s="17" t="str">
        <f>IF(OR(AND(J897="N",OR(I897&lt;R$2308,AND(I897&gt;R$2306, I897&lt;R$2305))), AND(J897="X", OR(I897&lt;R$2314, AND(I897&lt;R$2311,I897&gt;R$2312)))),"no","yes")</f>
        <v>no</v>
      </c>
      <c r="O898" s="146">
        <f t="shared" si="194"/>
        <v>3.2841373867620316E-3</v>
      </c>
      <c r="P898" s="146">
        <f t="shared" si="195"/>
        <v>-3.2841373867620316E-3</v>
      </c>
      <c r="Q898" s="86">
        <f t="shared" si="204"/>
        <v>8.9999999999999993E-3</v>
      </c>
      <c r="R898" s="39">
        <f>(SUM(C879:C897)+Q898*SUM(C879:C897))/(19-Q898)*(1-J$2305)</f>
        <v>4596.4011821389076</v>
      </c>
      <c r="S898" s="39">
        <f>(SUM(C879:C897)+Q898*SUM(C879:C897))/(19-Q898)*(1+J$2305)</f>
        <v>4596.4011821389076</v>
      </c>
      <c r="T898" s="17">
        <f>IF(AND(K898="no",R898&lt;E898, R898&gt;F898,J$2308="yes"),MAX(R898*(1-J$2306),F898)/D898-1,IF(AND(K898="yes",S898&gt;F898, S898&lt;E898,J$2307="yes"),1-MIN(S898*(1+J$2306),E898)/D898,0))</f>
        <v>0</v>
      </c>
      <c r="U898" s="6">
        <f t="shared" si="205"/>
        <v>0</v>
      </c>
      <c r="V898" s="66">
        <f t="shared" si="206"/>
        <v>2.9915612318371374</v>
      </c>
      <c r="W898" s="6">
        <f t="shared" si="207"/>
        <v>3.2841373867620316E-3</v>
      </c>
      <c r="X898" s="17">
        <f>V898/MAX(V$240:V898)-1</f>
        <v>0</v>
      </c>
      <c r="Z898" s="66">
        <f t="shared" si="208"/>
        <v>8.4735365113399652</v>
      </c>
      <c r="AA898" s="6">
        <f t="shared" si="209"/>
        <v>3.2841373867620316E-3</v>
      </c>
      <c r="AB898" s="17">
        <f>Z898/MAX(Z$240:Z898)-1</f>
        <v>0</v>
      </c>
    </row>
    <row r="899" spans="1:29" x14ac:dyDescent="0.25">
      <c r="A899" s="18" t="s">
        <v>249</v>
      </c>
      <c r="B899" s="72">
        <v>40436</v>
      </c>
      <c r="C899" s="23">
        <v>4730.1400000000003</v>
      </c>
      <c r="D899" s="23">
        <v>4805.42</v>
      </c>
      <c r="E899" s="23">
        <v>4802.6099999999997</v>
      </c>
      <c r="F899" s="23">
        <v>4712.53</v>
      </c>
      <c r="G899" s="20">
        <f t="shared" si="200"/>
        <v>4579.503999999999</v>
      </c>
      <c r="H899" s="20">
        <f t="shared" si="210"/>
        <v>4205.7651666666661</v>
      </c>
      <c r="I899" s="112">
        <f t="shared" si="201"/>
        <v>3.2893518599394378E-2</v>
      </c>
      <c r="J899" s="38" t="str">
        <f t="shared" si="211"/>
        <v>N</v>
      </c>
      <c r="K899" s="17" t="str">
        <f>IF(OR(AND(J898="N",OR(I898&lt;R$2308,AND(I898&gt;R$2306, I898&lt;R$2305))), AND(J898="X", OR(I898&lt;R$2314, AND(I898&lt;R$2311,I898&gt;R$2312)))),"no","yes")</f>
        <v>no</v>
      </c>
      <c r="O899" s="146">
        <f t="shared" si="194"/>
        <v>-1.5665644210079432E-2</v>
      </c>
      <c r="P899" s="146">
        <f t="shared" si="195"/>
        <v>1.5665644210079432E-2</v>
      </c>
      <c r="Q899" s="86">
        <f t="shared" si="204"/>
        <v>8.9999999999999993E-3</v>
      </c>
      <c r="R899" s="39">
        <f>(SUM(C880:C898)+Q899*SUM(C880:C898))/(19-Q899)*(1-J$2305)</f>
        <v>4614.9059796745823</v>
      </c>
      <c r="S899" s="39">
        <f>(SUM(C880:C898)+Q899*SUM(C880:C898))/(19-Q899)*(1+J$2305)</f>
        <v>4614.9059796745823</v>
      </c>
      <c r="T899" s="17">
        <f>IF(AND(K899="no",R899&lt;E899, R899&gt;F899,J$2308="yes"),MAX(R899*(1-J$2306),F899)/D899-1,IF(AND(K899="yes",S899&gt;F899, S899&lt;E899,J$2307="yes"),1-MIN(S899*(1+J$2306),E899)/D899,0))</f>
        <v>0</v>
      </c>
      <c r="U899" s="6">
        <f t="shared" si="205"/>
        <v>0</v>
      </c>
      <c r="V899" s="66">
        <f t="shared" si="206"/>
        <v>2.9446964979465098</v>
      </c>
      <c r="W899" s="6">
        <f t="shared" si="207"/>
        <v>-1.5665644210079432E-2</v>
      </c>
      <c r="X899" s="17">
        <f>V899/MAX(V$240:V899)-1</f>
        <v>-1.5665644210079432E-2</v>
      </c>
      <c r="Z899" s="66">
        <f t="shared" si="208"/>
        <v>8.3407931031521958</v>
      </c>
      <c r="AA899" s="6">
        <f t="shared" si="209"/>
        <v>-1.5665644210079432E-2</v>
      </c>
      <c r="AB899" s="17">
        <f>Z899/MAX(Z$240:Z899)-1</f>
        <v>-1.5665644210079432E-2</v>
      </c>
    </row>
    <row r="900" spans="1:29" x14ac:dyDescent="0.25">
      <c r="A900" s="18" t="s">
        <v>249</v>
      </c>
      <c r="B900" s="72">
        <v>40437</v>
      </c>
      <c r="C900" s="23">
        <v>4610.92</v>
      </c>
      <c r="D900" s="23">
        <v>4730.1400000000003</v>
      </c>
      <c r="E900" s="23">
        <v>4739.43</v>
      </c>
      <c r="F900" s="23">
        <v>4558.3999999999996</v>
      </c>
      <c r="G900" s="20">
        <f t="shared" si="200"/>
        <v>4586.9754999999986</v>
      </c>
      <c r="H900" s="20">
        <f t="shared" si="210"/>
        <v>4214.3590000000004</v>
      </c>
      <c r="I900" s="112">
        <f t="shared" si="201"/>
        <v>5.2201063642047796E-3</v>
      </c>
      <c r="J900" s="38" t="str">
        <f t="shared" si="211"/>
        <v>N</v>
      </c>
      <c r="K900" s="17" t="str">
        <f>IF(OR(AND(J899="N",OR(I899&lt;R$2308,AND(I899&gt;R$2306, I899&lt;R$2305))), AND(J899="X", OR(I899&lt;R$2314, AND(I899&lt;R$2311,I899&gt;R$2312)))),"no","yes")</f>
        <v>no</v>
      </c>
      <c r="O900" s="146">
        <f t="shared" ref="O900:O963" si="212">IF(AND(L900&gt;0,L899&gt;0),L900/L899-1,IF(AND(M900&gt;0,N900&gt;0),M900/N900-1,C900/C899-1))</f>
        <v>-2.5204327990292041E-2</v>
      </c>
      <c r="P900" s="146">
        <f t="shared" ref="P900:P963" si="213">IF(AND(M900&gt;0,N900&gt;0),1-M900/N900,1-C900/C899)</f>
        <v>2.5204327990292041E-2</v>
      </c>
      <c r="Q900" s="86">
        <f t="shared" si="204"/>
        <v>8.9999999999999993E-3</v>
      </c>
      <c r="R900" s="39">
        <f>(SUM(C881:C899)+Q900*SUM(C881:C899))/(19-Q900)*(1-J$2305)</f>
        <v>4629.1794697488276</v>
      </c>
      <c r="S900" s="39">
        <f>(SUM(C881:C899)+Q900*SUM(C881:C899))/(19-Q900)*(1+J$2305)</f>
        <v>4629.1794697488276</v>
      </c>
      <c r="T900" s="17">
        <f>IF(AND(K900="no",R900&lt;E900, R900&gt;F900,J$2308="yes"),MAX(R900*(1-J$2306),F900)/D900-1,IF(AND(K900="yes",S900&gt;F900, S900&lt;E900,J$2307="yes"),1-MIN(S900*(1+J$2306),E900)/D900,0))</f>
        <v>-2.1344089234393238E-2</v>
      </c>
      <c r="U900" s="6">
        <f t="shared" si="205"/>
        <v>3.8602387558988038E-3</v>
      </c>
      <c r="V900" s="66">
        <f t="shared" si="206"/>
        <v>2.8818446331261343</v>
      </c>
      <c r="W900" s="6">
        <f t="shared" si="207"/>
        <v>-2.1344089234393238E-2</v>
      </c>
      <c r="X900" s="17">
        <f>V900/MAX(V$240:V900)-1</f>
        <v>-3.6675364536538524E-2</v>
      </c>
      <c r="Y900" s="6">
        <f t="shared" ref="Y900" si="214">V900/V880-1</f>
        <v>2.1570502046998952E-2</v>
      </c>
      <c r="Z900" s="66">
        <f t="shared" si="208"/>
        <v>8.1627664708729029</v>
      </c>
      <c r="AA900" s="6">
        <f t="shared" si="209"/>
        <v>-2.1344089234393349E-2</v>
      </c>
      <c r="AB900" s="17">
        <f>Z900/MAX(Z$240:Z900)-1</f>
        <v>-3.6675364536538524E-2</v>
      </c>
      <c r="AC900" s="6">
        <f t="shared" ref="AC900" si="215">Z900/Z880-1</f>
        <v>1.8779698748024654E-2</v>
      </c>
    </row>
    <row r="901" spans="1:29" x14ac:dyDescent="0.25">
      <c r="A901" s="18" t="s">
        <v>249</v>
      </c>
      <c r="B901" s="72">
        <v>40438</v>
      </c>
      <c r="C901" s="23">
        <v>4603.49</v>
      </c>
      <c r="D901" s="23">
        <v>4610.92</v>
      </c>
      <c r="E901" s="23">
        <v>4646.2</v>
      </c>
      <c r="F901" s="23">
        <v>4575.79</v>
      </c>
      <c r="G901" s="20">
        <f t="shared" si="200"/>
        <v>4598.8200000000006</v>
      </c>
      <c r="H901" s="20">
        <f t="shared" si="210"/>
        <v>4223.9433333333336</v>
      </c>
      <c r="I901" s="112">
        <f t="shared" si="201"/>
        <v>1.0154778834567946E-3</v>
      </c>
      <c r="J901" s="38" t="str">
        <f t="shared" si="211"/>
        <v>N</v>
      </c>
      <c r="K901" s="17" t="str">
        <f>IF(OR(AND(J900="N",OR(I900&lt;R$2308,AND(I900&gt;R$2306, I900&lt;R$2305))), AND(J900="X", OR(I900&lt;R$2314, AND(I900&lt;R$2311,I900&gt;R$2312)))),"no","yes")</f>
        <v>yes</v>
      </c>
      <c r="O901" s="146">
        <f t="shared" si="212"/>
        <v>-1.6113920866118736E-3</v>
      </c>
      <c r="P901" s="146">
        <f t="shared" si="213"/>
        <v>1.6113920866118736E-3</v>
      </c>
      <c r="Q901" s="86">
        <f t="shared" si="204"/>
        <v>8.9999999999999993E-3</v>
      </c>
      <c r="R901" s="39">
        <f>(SUM(C882:C900)+Q901*SUM(C882:C900))/(19-Q901)*(1-J$2305)</f>
        <v>4642.1602964562171</v>
      </c>
      <c r="S901" s="39">
        <f>(SUM(C882:C900)+Q901*SUM(C882:C900))/(19-Q901)*(1+J$2305)</f>
        <v>4642.1602964562171</v>
      </c>
      <c r="T901" s="17">
        <f>IF(AND(K901="no",R901&lt;E901, R901&gt;F901,J$2308="yes"),MAX(R901*(1-J$2306),F901)/D901-1,IF(AND(K901="yes",S901&gt;F901, S901&lt;E901,J$2307="yes"),1-MIN(S901*(1+J$2306),E901)/D901,0))</f>
        <v>-6.7752848577327107E-3</v>
      </c>
      <c r="U901" s="6">
        <f t="shared" si="205"/>
        <v>-8.3866769443445843E-3</v>
      </c>
      <c r="V901" s="66">
        <f t="shared" si="206"/>
        <v>2.8818446331261343</v>
      </c>
      <c r="W901" s="6">
        <f t="shared" si="207"/>
        <v>0</v>
      </c>
      <c r="X901" s="17">
        <f>V901/MAX(V$240:V901)-1</f>
        <v>-3.6675364536538524E-2</v>
      </c>
      <c r="Z901" s="66">
        <f t="shared" si="208"/>
        <v>8.1074614028055887</v>
      </c>
      <c r="AA901" s="6">
        <f t="shared" si="209"/>
        <v>-6.7752848577328217E-3</v>
      </c>
      <c r="AB901" s="17">
        <f>Z901/MAX(Z$240:Z901)-1</f>
        <v>-4.3202163352275114E-2</v>
      </c>
    </row>
    <row r="902" spans="1:29" x14ac:dyDescent="0.25">
      <c r="A902" s="18" t="s">
        <v>249</v>
      </c>
      <c r="B902" s="72">
        <v>40441</v>
      </c>
      <c r="C902" s="23">
        <v>4553.12</v>
      </c>
      <c r="D902" s="23">
        <v>4603.49</v>
      </c>
      <c r="E902" s="23">
        <v>4622.51</v>
      </c>
      <c r="F902" s="23">
        <v>4531.4799999999996</v>
      </c>
      <c r="G902" s="20">
        <f t="shared" si="200"/>
        <v>4606.24</v>
      </c>
      <c r="H902" s="20">
        <f t="shared" si="210"/>
        <v>4233.8056666666662</v>
      </c>
      <c r="I902" s="112">
        <f t="shared" si="201"/>
        <v>-1.1532182430789462E-2</v>
      </c>
      <c r="J902" s="38" t="str">
        <f t="shared" si="211"/>
        <v>N</v>
      </c>
      <c r="K902" s="17" t="str">
        <f>IF(OR(AND(J901="N",OR(I901&lt;R$2308,AND(I901&gt;R$2306, I901&lt;R$2305))), AND(J901="X", OR(I901&lt;R$2314, AND(I901&lt;R$2311,I901&gt;R$2312)))),"no","yes")</f>
        <v>yes</v>
      </c>
      <c r="O902" s="146">
        <f t="shared" si="212"/>
        <v>-1.0941698580859249E-2</v>
      </c>
      <c r="P902" s="146">
        <f t="shared" si="213"/>
        <v>1.0941698580859249E-2</v>
      </c>
      <c r="Q902" s="86">
        <f t="shared" si="204"/>
        <v>8.9999999999999993E-3</v>
      </c>
      <c r="R902" s="39">
        <f>(SUM(C883:C901)+Q902*SUM(C883:C901))/(19-Q902)*(1-J$2305)</f>
        <v>4652.7210320678214</v>
      </c>
      <c r="S902" s="39">
        <f>(SUM(C883:C901)+Q902*SUM(C883:C901))/(19-Q902)*(1+J$2305)</f>
        <v>4652.7210320678214</v>
      </c>
      <c r="T902" s="17">
        <f>IF(AND(K902="no",R902&lt;E902, R902&gt;F902,J$2308="yes"),MAX(R902*(1-J$2306),F902)/D902-1,IF(AND(K902="yes",S902&gt;F902, S902&lt;E902,J$2307="yes"),1-MIN(S902*(1+J$2306),E902)/D902,0))</f>
        <v>0</v>
      </c>
      <c r="U902" s="6">
        <f t="shared" si="205"/>
        <v>0</v>
      </c>
      <c r="V902" s="66">
        <f t="shared" si="206"/>
        <v>2.8818446331261343</v>
      </c>
      <c r="W902" s="6">
        <f t="shared" si="207"/>
        <v>0</v>
      </c>
      <c r="X902" s="17">
        <f>V902/MAX(V$240:V902)-1</f>
        <v>-3.6675364536538524E-2</v>
      </c>
      <c r="Z902" s="66">
        <f t="shared" si="208"/>
        <v>8.1961708017310375</v>
      </c>
      <c r="AA902" s="6">
        <f t="shared" si="209"/>
        <v>1.0941698580859249E-2</v>
      </c>
      <c r="AB902" s="17">
        <f>Z902/MAX(Z$240:Z902)-1</f>
        <v>-3.2733169820857499E-2</v>
      </c>
    </row>
    <row r="903" spans="1:29" x14ac:dyDescent="0.25">
      <c r="A903" s="18" t="s">
        <v>249</v>
      </c>
      <c r="B903" s="72">
        <v>40442</v>
      </c>
      <c r="C903" s="23">
        <v>4546.72</v>
      </c>
      <c r="D903" s="23">
        <v>4553.12</v>
      </c>
      <c r="E903" s="23">
        <v>4576.04</v>
      </c>
      <c r="F903" s="23">
        <v>4516.6099999999997</v>
      </c>
      <c r="G903" s="20">
        <f t="shared" si="200"/>
        <v>4610.7510000000002</v>
      </c>
      <c r="H903" s="20">
        <f t="shared" si="210"/>
        <v>4247.3013333333338</v>
      </c>
      <c r="I903" s="112">
        <f t="shared" si="201"/>
        <v>-1.3887325513782911E-2</v>
      </c>
      <c r="J903" s="38" t="str">
        <f t="shared" si="211"/>
        <v>N</v>
      </c>
      <c r="K903" s="17" t="str">
        <f>IF(OR(AND(J902="N",OR(I902&lt;R$2308,AND(I902&gt;R$2306, I902&lt;R$2305))), AND(J902="X", OR(I902&lt;R$2314, AND(I902&lt;R$2311,I902&gt;R$2312)))),"no","yes")</f>
        <v>yes</v>
      </c>
      <c r="O903" s="146">
        <f t="shared" si="212"/>
        <v>-1.4056295463329427E-3</v>
      </c>
      <c r="P903" s="146">
        <f t="shared" si="213"/>
        <v>1.4056295463329427E-3</v>
      </c>
      <c r="Q903" s="86">
        <f t="shared" si="204"/>
        <v>8.9999999999999993E-3</v>
      </c>
      <c r="R903" s="39">
        <f>(SUM(C884:C902)+Q903*SUM(C884:C902))/(19-Q903)*(1-J$2305)</f>
        <v>4657.8544942341114</v>
      </c>
      <c r="S903" s="39">
        <f>(SUM(C884:C902)+Q903*SUM(C884:C902))/(19-Q903)*(1+J$2305)</f>
        <v>4657.8544942341114</v>
      </c>
      <c r="T903" s="17">
        <f>IF(AND(K903="no",R903&lt;E903, R903&gt;F903,J$2308="yes"),MAX(R903*(1-J$2306),F903)/D903-1,IF(AND(K903="yes",S903&gt;F903, S903&lt;E903,J$2307="yes"),1-MIN(S903*(1+J$2306),E903)/D903,0))</f>
        <v>0</v>
      </c>
      <c r="U903" s="6">
        <f t="shared" si="205"/>
        <v>0</v>
      </c>
      <c r="V903" s="66">
        <f t="shared" si="206"/>
        <v>2.8818446331261343</v>
      </c>
      <c r="W903" s="6">
        <f t="shared" si="207"/>
        <v>0</v>
      </c>
      <c r="X903" s="17">
        <f>V903/MAX(V$240:V903)-1</f>
        <v>-3.6675364536538524E-2</v>
      </c>
      <c r="Z903" s="66">
        <f t="shared" si="208"/>
        <v>8.2076915815767428</v>
      </c>
      <c r="AA903" s="6">
        <f t="shared" si="209"/>
        <v>1.4056295463329427E-3</v>
      </c>
      <c r="AB903" s="17">
        <f>Z903/MAX(Z$240:Z903)-1</f>
        <v>-3.1373550985169807E-2</v>
      </c>
    </row>
    <row r="904" spans="1:29" x14ac:dyDescent="0.25">
      <c r="A904" s="18" t="s">
        <v>249</v>
      </c>
      <c r="B904" s="72">
        <v>40448</v>
      </c>
      <c r="C904" s="23">
        <v>4673.6000000000004</v>
      </c>
      <c r="D904" s="23">
        <v>4546.72</v>
      </c>
      <c r="E904" s="23">
        <v>4673.76</v>
      </c>
      <c r="F904" s="23">
        <v>4570.6099999999997</v>
      </c>
      <c r="G904" s="20">
        <f t="shared" si="200"/>
        <v>4626.0160000000005</v>
      </c>
      <c r="H904" s="20">
        <f t="shared" si="210"/>
        <v>4264.1203333333342</v>
      </c>
      <c r="I904" s="112">
        <f t="shared" si="201"/>
        <v>1.0286172810470173E-2</v>
      </c>
      <c r="J904" s="38" t="str">
        <f t="shared" si="211"/>
        <v>N</v>
      </c>
      <c r="K904" s="17" t="str">
        <f>IF(OR(AND(J903="N",OR(I903&lt;R$2308,AND(I903&gt;R$2306, I903&lt;R$2305))), AND(J903="X", OR(I903&lt;R$2314, AND(I903&lt;R$2311,I903&gt;R$2312)))),"no","yes")</f>
        <v>yes</v>
      </c>
      <c r="O904" s="146">
        <f t="shared" si="212"/>
        <v>2.79058310166449E-2</v>
      </c>
      <c r="P904" s="146">
        <f t="shared" si="213"/>
        <v>-2.79058310166449E-2</v>
      </c>
      <c r="Q904" s="86">
        <f t="shared" si="204"/>
        <v>8.9999999999999993E-3</v>
      </c>
      <c r="R904" s="39">
        <f>(SUM(C885:C903)+Q904*SUM(C885:C903))/(19-Q904)*(1-J$2305)</f>
        <v>4667.3340255910698</v>
      </c>
      <c r="S904" s="39">
        <f>(SUM(C885:C903)+Q904*SUM(C885:C903))/(19-Q904)*(1+J$2305)</f>
        <v>4667.3340255910698</v>
      </c>
      <c r="T904" s="17">
        <f>IF(AND(K904="no",R904&lt;E904, R904&gt;F904,J$2308="yes"),MAX(R904*(1-J$2306),F904)/D904-1,IF(AND(K904="yes",S904&gt;F904, S904&lt;E904,J$2307="yes"),1-MIN(S904*(1+J$2306),E904)/D904,0))</f>
        <v>-2.6527700318266678E-2</v>
      </c>
      <c r="U904" s="6">
        <f t="shared" si="205"/>
        <v>1.3781306983782216E-3</v>
      </c>
      <c r="V904" s="66">
        <f t="shared" si="206"/>
        <v>2.8818446331261343</v>
      </c>
      <c r="W904" s="6">
        <f t="shared" si="207"/>
        <v>0</v>
      </c>
      <c r="X904" s="17">
        <f>V904/MAX(V$240:V904)-1</f>
        <v>-3.6675364536538524E-2</v>
      </c>
      <c r="Z904" s="66">
        <f t="shared" si="208"/>
        <v>7.9899603989959145</v>
      </c>
      <c r="AA904" s="6">
        <f t="shared" si="209"/>
        <v>-2.6527700318266678E-2</v>
      </c>
      <c r="AB904" s="17">
        <f>Z904/MAX(Z$240:Z904)-1</f>
        <v>-5.7068983144982099E-2</v>
      </c>
    </row>
    <row r="905" spans="1:29" x14ac:dyDescent="0.25">
      <c r="A905" s="18" t="s">
        <v>249</v>
      </c>
      <c r="B905" s="72">
        <v>40449</v>
      </c>
      <c r="C905" s="23">
        <v>4654.3500000000004</v>
      </c>
      <c r="D905" s="23">
        <v>4673.6000000000004</v>
      </c>
      <c r="E905" s="23">
        <v>4695.04</v>
      </c>
      <c r="F905" s="23">
        <v>4643.17</v>
      </c>
      <c r="G905" s="20">
        <f t="shared" si="200"/>
        <v>4638.7695000000003</v>
      </c>
      <c r="H905" s="20">
        <f t="shared" si="210"/>
        <v>4281.5830000000005</v>
      </c>
      <c r="I905" s="112">
        <f t="shared" si="201"/>
        <v>3.3587571014253026E-3</v>
      </c>
      <c r="J905" s="38" t="str">
        <f t="shared" si="211"/>
        <v>N</v>
      </c>
      <c r="K905" s="17" t="str">
        <f>IF(OR(AND(J904="N",OR(I904&lt;R$2308,AND(I904&gt;R$2306, I904&lt;R$2305))), AND(J904="X", OR(I904&lt;R$2314, AND(I904&lt;R$2311,I904&gt;R$2312)))),"no","yes")</f>
        <v>no</v>
      </c>
      <c r="O905" s="146">
        <f t="shared" si="212"/>
        <v>-4.1188805203696832E-3</v>
      </c>
      <c r="P905" s="146">
        <f t="shared" si="213"/>
        <v>4.1188805203696832E-3</v>
      </c>
      <c r="Q905" s="86">
        <f t="shared" si="204"/>
        <v>8.9999999999999993E-3</v>
      </c>
      <c r="R905" s="39">
        <f>(SUM(C886:C904)+Q905*SUM(C886:C904))/(19-Q905)*(1-J$2305)</f>
        <v>4681.908765204571</v>
      </c>
      <c r="S905" s="39">
        <f>(SUM(C886:C904)+Q905*SUM(C886:C904))/(19-Q905)*(1+J$2305)</f>
        <v>4681.908765204571</v>
      </c>
      <c r="T905" s="17">
        <f>IF(AND(K905="no",R905&lt;E905, R905&gt;F905,J$2308="yes"),MAX(R905*(1-J$2306),F905)/D905-1,IF(AND(K905="yes",S905&gt;F905, S905&lt;E905,J$2307="yes"),1-MIN(S905*(1+J$2306),E905)/D905,0))</f>
        <v>1.77780837139907E-3</v>
      </c>
      <c r="U905" s="6">
        <f t="shared" si="205"/>
        <v>5.8966888917687532E-3</v>
      </c>
      <c r="V905" s="66">
        <f t="shared" si="206"/>
        <v>2.8869680006399774</v>
      </c>
      <c r="W905" s="6">
        <f t="shared" si="207"/>
        <v>1.77780837139907E-3</v>
      </c>
      <c r="X905" s="17">
        <f>V905/MAX(V$240:V905)-1</f>
        <v>-3.4962757935236621E-2</v>
      </c>
      <c r="Z905" s="66">
        <f t="shared" si="208"/>
        <v>8.0041650174803962</v>
      </c>
      <c r="AA905" s="6">
        <f t="shared" si="209"/>
        <v>1.77780837139907E-3</v>
      </c>
      <c r="AB905" s="17">
        <f>Z905/MAX(Z$240:Z905)-1</f>
        <v>-5.5392632489565385E-2</v>
      </c>
    </row>
    <row r="906" spans="1:29" x14ac:dyDescent="0.25">
      <c r="A906" s="18" t="s">
        <v>249</v>
      </c>
      <c r="B906" s="72">
        <v>40450</v>
      </c>
      <c r="C906" s="23">
        <v>4590.32</v>
      </c>
      <c r="D906" s="23">
        <v>4654.3500000000004</v>
      </c>
      <c r="E906" s="23">
        <v>4659.5600000000004</v>
      </c>
      <c r="F906" s="23">
        <v>4577.3999999999996</v>
      </c>
      <c r="G906" s="20">
        <f t="shared" si="200"/>
        <v>4646.7135000000007</v>
      </c>
      <c r="H906" s="20">
        <f t="shared" si="210"/>
        <v>4298.3286666666663</v>
      </c>
      <c r="I906" s="112">
        <f t="shared" si="201"/>
        <v>-1.2136211970030231E-2</v>
      </c>
      <c r="J906" s="38" t="str">
        <f t="shared" si="211"/>
        <v>N</v>
      </c>
      <c r="K906" s="17" t="str">
        <f>IF(OR(AND(J905="N",OR(I905&lt;R$2308,AND(I905&gt;R$2306, I905&lt;R$2305))), AND(J905="X", OR(I905&lt;R$2314, AND(I905&lt;R$2311,I905&gt;R$2312)))),"no","yes")</f>
        <v>yes</v>
      </c>
      <c r="O906" s="146">
        <f t="shared" si="212"/>
        <v>-1.3757022999989377E-2</v>
      </c>
      <c r="P906" s="146">
        <f t="shared" si="213"/>
        <v>1.3757022999989377E-2</v>
      </c>
      <c r="Q906" s="86">
        <f t="shared" si="204"/>
        <v>8.9999999999999993E-3</v>
      </c>
      <c r="R906" s="39">
        <f>(SUM(C887:C905)+Q906*SUM(C887:C905))/(19-Q906)*(1-J$2305)</f>
        <v>4693.7520694012956</v>
      </c>
      <c r="S906" s="39">
        <f>(SUM(C887:C905)+Q906*SUM(C887:C905))/(19-Q906)*(1+J$2305)</f>
        <v>4693.7520694012956</v>
      </c>
      <c r="T906" s="17">
        <f>IF(AND(K906="no",R906&lt;E906, R906&gt;F906,J$2308="yes"),MAX(R906*(1-J$2306),F906)/D906-1,IF(AND(K906="yes",S906&gt;F906, S906&lt;E906,J$2307="yes"),1-MIN(S906*(1+J$2306),E906)/D906,0))</f>
        <v>0</v>
      </c>
      <c r="U906" s="6">
        <f t="shared" si="205"/>
        <v>0</v>
      </c>
      <c r="V906" s="66">
        <f t="shared" si="206"/>
        <v>2.8869680006399774</v>
      </c>
      <c r="W906" s="6">
        <f t="shared" si="207"/>
        <v>0</v>
      </c>
      <c r="X906" s="17">
        <f>V906/MAX(V$240:V906)-1</f>
        <v>-3.4962757935236621E-2</v>
      </c>
      <c r="Z906" s="66">
        <f t="shared" si="208"/>
        <v>8.1142784997215855</v>
      </c>
      <c r="AA906" s="6">
        <f t="shared" si="209"/>
        <v>1.3757022999989488E-2</v>
      </c>
      <c r="AB906" s="17">
        <f>Z906/MAX(Z$240:Z906)-1</f>
        <v>-4.2397647208764822E-2</v>
      </c>
    </row>
    <row r="907" spans="1:29" x14ac:dyDescent="0.25">
      <c r="A907" s="18" t="s">
        <v>249</v>
      </c>
      <c r="B907" s="72">
        <v>40451</v>
      </c>
      <c r="C907" s="23">
        <v>4660.6099999999997</v>
      </c>
      <c r="D907" s="23">
        <v>4590.32</v>
      </c>
      <c r="E907" s="23">
        <v>4660.6099999999997</v>
      </c>
      <c r="F907" s="23">
        <v>4553.96</v>
      </c>
      <c r="G907" s="20">
        <f t="shared" si="200"/>
        <v>4652.0929999999998</v>
      </c>
      <c r="H907" s="20">
        <f t="shared" si="210"/>
        <v>4316.6075000000001</v>
      </c>
      <c r="I907" s="112">
        <f t="shared" si="201"/>
        <v>1.8307888513835469E-3</v>
      </c>
      <c r="J907" s="38" t="str">
        <f t="shared" si="211"/>
        <v>N</v>
      </c>
      <c r="K907" s="17" t="str">
        <f>IF(OR(AND(J906="N",OR(I906&lt;R$2308,AND(I906&gt;R$2306, I906&lt;R$2305))), AND(J906="X", OR(I906&lt;R$2314, AND(I906&lt;R$2311,I906&gt;R$2312)))),"no","yes")</f>
        <v>yes</v>
      </c>
      <c r="O907" s="146">
        <f t="shared" si="212"/>
        <v>1.5312657941058516E-2</v>
      </c>
      <c r="P907" s="146">
        <f t="shared" si="213"/>
        <v>-1.5312657941058516E-2</v>
      </c>
      <c r="Q907" s="86">
        <f t="shared" si="204"/>
        <v>8.9999999999999993E-3</v>
      </c>
      <c r="R907" s="39">
        <f>(SUM(C888:C906)+Q907*SUM(C888:C906))/(19-Q907)*(1-J$2305)</f>
        <v>4695.7338344478958</v>
      </c>
      <c r="S907" s="39">
        <f>(SUM(C888:C906)+Q907*SUM(C888:C906))/(19-Q907)*(1+J$2305)</f>
        <v>4695.7338344478958</v>
      </c>
      <c r="T907" s="17">
        <f>IF(AND(K907="no",R907&lt;E907, R907&gt;F907,J$2308="yes"),MAX(R907*(1-J$2306),F907)/D907-1,IF(AND(K907="yes",S907&gt;F907, S907&lt;E907,J$2307="yes"),1-MIN(S907*(1+J$2306),E907)/D907,0))</f>
        <v>0</v>
      </c>
      <c r="U907" s="6">
        <f t="shared" si="205"/>
        <v>0</v>
      </c>
      <c r="V907" s="66">
        <f t="shared" si="206"/>
        <v>2.8869680006399774</v>
      </c>
      <c r="W907" s="6">
        <f t="shared" si="207"/>
        <v>0</v>
      </c>
      <c r="X907" s="17">
        <f>V907/MAX(V$240:V907)-1</f>
        <v>-3.4962757935236621E-2</v>
      </c>
      <c r="Z907" s="66">
        <f t="shared" si="208"/>
        <v>7.990027328616863</v>
      </c>
      <c r="AA907" s="6">
        <f t="shared" si="209"/>
        <v>-1.5312657941058516E-2</v>
      </c>
      <c r="AB907" s="17">
        <f>Z907/MAX(Z$240:Z907)-1</f>
        <v>-5.7061084480609869E-2</v>
      </c>
    </row>
    <row r="908" spans="1:29" x14ac:dyDescent="0.25">
      <c r="A908" s="18" t="s">
        <v>249</v>
      </c>
      <c r="B908" s="72">
        <v>40459</v>
      </c>
      <c r="C908" s="23">
        <v>4767.97</v>
      </c>
      <c r="D908" s="23">
        <v>4660.6099999999997</v>
      </c>
      <c r="E908" s="23">
        <v>4787.45</v>
      </c>
      <c r="F908" s="23">
        <v>4691.6400000000003</v>
      </c>
      <c r="G908" s="20">
        <f t="shared" si="200"/>
        <v>4661.027</v>
      </c>
      <c r="H908" s="20">
        <f t="shared" si="210"/>
        <v>4334.9848333333339</v>
      </c>
      <c r="I908" s="112">
        <f t="shared" si="201"/>
        <v>2.2944085069663833E-2</v>
      </c>
      <c r="J908" s="38" t="str">
        <f t="shared" si="211"/>
        <v>N</v>
      </c>
      <c r="K908" s="17" t="str">
        <f>IF(OR(AND(J907="N",OR(I907&lt;R$2308,AND(I907&gt;R$2306, I907&lt;R$2305))), AND(J907="X", OR(I907&lt;R$2314, AND(I907&lt;R$2311,I907&gt;R$2312)))),"no","yes")</f>
        <v>yes</v>
      </c>
      <c r="O908" s="146">
        <f t="shared" si="212"/>
        <v>2.3035611218274132E-2</v>
      </c>
      <c r="P908" s="146">
        <f t="shared" si="213"/>
        <v>-2.3035611218274132E-2</v>
      </c>
      <c r="Q908" s="86">
        <f t="shared" si="204"/>
        <v>8.9999999999999993E-3</v>
      </c>
      <c r="R908" s="39">
        <f>(SUM(C889:C907)+Q908*SUM(C889:C907))/(19-Q908)*(1-J$2305)</f>
        <v>4699.5230967300304</v>
      </c>
      <c r="S908" s="39">
        <f>(SUM(C889:C907)+Q908*SUM(C889:C907))/(19-Q908)*(1+J$2305)</f>
        <v>4699.5230967300304</v>
      </c>
      <c r="T908" s="17">
        <f>IF(AND(K908="no",R908&lt;E908, R908&gt;F908,J$2308="yes"),MAX(R908*(1-J$2306),F908)/D908-1,IF(AND(K908="yes",S908&gt;F908, S908&lt;E908,J$2307="yes"),1-MIN(S908*(1+J$2306),E908)/D908,0))</f>
        <v>-8.3493570004851136E-3</v>
      </c>
      <c r="U908" s="6">
        <f t="shared" si="205"/>
        <v>1.4686254217789019E-2</v>
      </c>
      <c r="V908" s="66">
        <f t="shared" si="206"/>
        <v>2.8869680006399774</v>
      </c>
      <c r="W908" s="6">
        <f t="shared" si="207"/>
        <v>0</v>
      </c>
      <c r="X908" s="17">
        <f>V908/MAX(V$240:V908)-1</f>
        <v>-3.4962757935236621E-2</v>
      </c>
      <c r="Y908" s="14"/>
      <c r="Z908" s="66">
        <f t="shared" si="208"/>
        <v>7.9233157380066084</v>
      </c>
      <c r="AA908" s="6">
        <f t="shared" si="209"/>
        <v>-8.3493570004851136E-3</v>
      </c>
      <c r="AB908" s="17">
        <f>Z908/MAX(Z$240:Z908)-1</f>
        <v>-6.493401811593158E-2</v>
      </c>
      <c r="AC908" s="14"/>
    </row>
    <row r="909" spans="1:29" x14ac:dyDescent="0.25">
      <c r="A909" s="18" t="s">
        <v>249</v>
      </c>
      <c r="B909" s="72">
        <v>40462</v>
      </c>
      <c r="C909" s="23">
        <v>4789.1499999999996</v>
      </c>
      <c r="D909" s="23">
        <v>4767.97</v>
      </c>
      <c r="E909" s="23">
        <v>4825.3599999999997</v>
      </c>
      <c r="F909" s="23">
        <v>4746.54</v>
      </c>
      <c r="G909" s="20">
        <f t="shared" si="200"/>
        <v>4673.973</v>
      </c>
      <c r="H909" s="20">
        <f t="shared" si="210"/>
        <v>4352.8263333333334</v>
      </c>
      <c r="I909" s="112">
        <f t="shared" si="201"/>
        <v>2.4642204822321379E-2</v>
      </c>
      <c r="J909" s="38" t="str">
        <f t="shared" si="211"/>
        <v>N</v>
      </c>
      <c r="K909" s="17" t="str">
        <f>IF(OR(AND(J908="N",OR(I908&lt;R$2308,AND(I908&gt;R$2306, I908&lt;R$2305))), AND(J908="X", OR(I908&lt;R$2314, AND(I908&lt;R$2311,I908&gt;R$2312)))),"no","yes")</f>
        <v>no</v>
      </c>
      <c r="O909" s="146">
        <f t="shared" si="212"/>
        <v>4.4421420436788761E-3</v>
      </c>
      <c r="P909" s="146">
        <f t="shared" si="213"/>
        <v>-4.4421420436788761E-3</v>
      </c>
      <c r="Q909" s="86">
        <f t="shared" si="204"/>
        <v>8.9999999999999993E-3</v>
      </c>
      <c r="R909" s="39">
        <f>(SUM(C890:C908)+Q909*SUM(C890:C908))/(19-Q909)*(1-J$2305)</f>
        <v>4712.1543252066776</v>
      </c>
      <c r="S909" s="39">
        <f>(SUM(C890:C908)+Q909*SUM(C890:C908))/(19-Q909)*(1+J$2305)</f>
        <v>4712.1543252066776</v>
      </c>
      <c r="T909" s="17">
        <f>IF(AND(K909="no",R909&lt;E909, R909&gt;F909,J$2308="yes"),MAX(R909*(1-J$2306),F909)/D909-1,IF(AND(K909="yes",S909&gt;F909, S909&lt;E909,J$2307="yes"),1-MIN(S909*(1+J$2306),E909)/D909,0))</f>
        <v>0</v>
      </c>
      <c r="U909" s="6">
        <f t="shared" si="205"/>
        <v>0</v>
      </c>
      <c r="V909" s="66">
        <f t="shared" si="206"/>
        <v>2.8997923225743758</v>
      </c>
      <c r="W909" s="6">
        <f t="shared" si="207"/>
        <v>4.4421420436788761E-3</v>
      </c>
      <c r="X909" s="17">
        <f>V909/MAX(V$240:V909)-1</f>
        <v>-3.0675925428544804E-2</v>
      </c>
      <c r="Z909" s="66">
        <f t="shared" si="208"/>
        <v>7.9585122319717501</v>
      </c>
      <c r="AA909" s="6">
        <f t="shared" si="209"/>
        <v>4.4421420436788761E-3</v>
      </c>
      <c r="AB909" s="17">
        <f>Z909/MAX(Z$240:Z909)-1</f>
        <v>-6.0780322204190496E-2</v>
      </c>
    </row>
    <row r="910" spans="1:29" x14ac:dyDescent="0.25">
      <c r="A910" s="18" t="s">
        <v>249</v>
      </c>
      <c r="B910" s="72">
        <v>40463</v>
      </c>
      <c r="C910" s="23">
        <v>4806.03</v>
      </c>
      <c r="D910" s="23">
        <v>4789.1499999999996</v>
      </c>
      <c r="E910" s="23">
        <v>4808.13</v>
      </c>
      <c r="F910" s="23">
        <v>4748.74</v>
      </c>
      <c r="G910" s="20">
        <f t="shared" si="200"/>
        <v>4683.0044999999991</v>
      </c>
      <c r="H910" s="20">
        <f t="shared" si="210"/>
        <v>4371.2878333333338</v>
      </c>
      <c r="I910" s="112">
        <f t="shared" si="201"/>
        <v>2.6270634589396824E-2</v>
      </c>
      <c r="J910" s="38" t="str">
        <f t="shared" si="211"/>
        <v>N</v>
      </c>
      <c r="K910" s="17" t="str">
        <f>IF(OR(AND(J909="N",OR(I909&lt;R$2308,AND(I909&gt;R$2306, I909&lt;R$2305))), AND(J909="X", OR(I909&lt;R$2314, AND(I909&lt;R$2311,I909&gt;R$2312)))),"no","yes")</f>
        <v>no</v>
      </c>
      <c r="O910" s="146">
        <f t="shared" si="212"/>
        <v>3.5246338076695416E-3</v>
      </c>
      <c r="P910" s="146">
        <f t="shared" si="213"/>
        <v>-3.5246338076695416E-3</v>
      </c>
      <c r="Q910" s="86">
        <f t="shared" si="204"/>
        <v>8.9999999999999993E-3</v>
      </c>
      <c r="R910" s="39">
        <f>(SUM(C891:C909)+Q910*SUM(C891:C909))/(19-Q910)*(1-J$2305)</f>
        <v>4720.8544331525445</v>
      </c>
      <c r="S910" s="39">
        <f>(SUM(C891:C909)+Q910*SUM(C891:C909))/(19-Q910)*(1+J$2305)</f>
        <v>4720.8544331525445</v>
      </c>
      <c r="T910" s="17">
        <f>IF(AND(K910="no",R910&lt;E910, R910&gt;F910,J$2308="yes"),MAX(R910*(1-J$2306),F910)/D910-1,IF(AND(K910="yes",S910&gt;F910, S910&lt;E910,J$2307="yes"),1-MIN(S910*(1+J$2306),E910)/D910,0))</f>
        <v>0</v>
      </c>
      <c r="U910" s="6">
        <f t="shared" si="205"/>
        <v>0</v>
      </c>
      <c r="V910" s="66">
        <f t="shared" si="206"/>
        <v>2.9100130286297419</v>
      </c>
      <c r="W910" s="6">
        <f t="shared" si="207"/>
        <v>3.5246338076695416E-3</v>
      </c>
      <c r="X910" s="17">
        <f>V910/MAX(V$240:V910)-1</f>
        <v>-2.7259413024722345E-2</v>
      </c>
      <c r="Z910" s="66">
        <f t="shared" si="208"/>
        <v>7.9865630732433095</v>
      </c>
      <c r="AA910" s="6">
        <f t="shared" si="209"/>
        <v>3.5246338076695416E-3</v>
      </c>
      <c r="AB910" s="17">
        <f>Z910/MAX(Z$240:Z910)-1</f>
        <v>-5.7469916775002794E-2</v>
      </c>
    </row>
    <row r="911" spans="1:29" x14ac:dyDescent="0.25">
      <c r="A911" s="18" t="s">
        <v>249</v>
      </c>
      <c r="B911" s="72">
        <v>40464</v>
      </c>
      <c r="C911" s="23">
        <v>4836.74</v>
      </c>
      <c r="D911" s="23">
        <v>4806.03</v>
      </c>
      <c r="E911" s="23">
        <v>4838.8599999999997</v>
      </c>
      <c r="F911" s="23">
        <v>4765.9399999999996</v>
      </c>
      <c r="G911" s="20">
        <f t="shared" si="200"/>
        <v>4691.6934999999994</v>
      </c>
      <c r="H911" s="20">
        <f t="shared" si="210"/>
        <v>4388.4401666666672</v>
      </c>
      <c r="I911" s="112">
        <f t="shared" si="201"/>
        <v>3.0915595829096754E-2</v>
      </c>
      <c r="J911" s="38" t="str">
        <f t="shared" si="211"/>
        <v>N</v>
      </c>
      <c r="K911" s="17" t="str">
        <f>IF(OR(AND(J910="N",OR(I910&lt;R$2308,AND(I910&gt;R$2306, I910&lt;R$2305))), AND(J910="X", OR(I910&lt;R$2314, AND(I910&lt;R$2311,I910&gt;R$2312)))),"no","yes")</f>
        <v>no</v>
      </c>
      <c r="O911" s="146">
        <f t="shared" si="212"/>
        <v>6.389889368147994E-3</v>
      </c>
      <c r="P911" s="146">
        <f t="shared" si="213"/>
        <v>-6.389889368147994E-3</v>
      </c>
      <c r="Q911" s="86">
        <f t="shared" si="204"/>
        <v>8.9999999999999993E-3</v>
      </c>
      <c r="R911" s="39">
        <f>(SUM(C892:C910)+Q911*SUM(C892:C910))/(19-Q911)*(1-J$2305)</f>
        <v>4728.4558038018004</v>
      </c>
      <c r="S911" s="39">
        <f>(SUM(C892:C910)+Q911*SUM(C892:C910))/(19-Q911)*(1+J$2305)</f>
        <v>4728.4558038018004</v>
      </c>
      <c r="T911" s="17">
        <f>IF(AND(K911="no",R911&lt;E911, R911&gt;F911,J$2308="yes"),MAX(R911*(1-J$2306),F911)/D911-1,IF(AND(K911="yes",S911&gt;F911, S911&lt;E911,J$2307="yes"),1-MIN(S911*(1+J$2306),E911)/D911,0))</f>
        <v>0</v>
      </c>
      <c r="U911" s="6">
        <f t="shared" si="205"/>
        <v>0</v>
      </c>
      <c r="V911" s="66">
        <f t="shared" si="206"/>
        <v>2.928607689942555</v>
      </c>
      <c r="W911" s="6">
        <f t="shared" si="207"/>
        <v>6.389889368147994E-3</v>
      </c>
      <c r="X911" s="17">
        <f>V911/MAX(V$240:V911)-1</f>
        <v>-2.1043708290042984E-2</v>
      </c>
      <c r="Z911" s="66">
        <f t="shared" si="208"/>
        <v>8.0375963277130698</v>
      </c>
      <c r="AA911" s="6">
        <f t="shared" si="209"/>
        <v>6.389889368147994E-3</v>
      </c>
      <c r="AB911" s="17">
        <f>Z911/MAX(Z$240:Z911)-1</f>
        <v>-5.1447253817043848E-2</v>
      </c>
    </row>
    <row r="912" spans="1:29" x14ac:dyDescent="0.25">
      <c r="A912" s="18" t="s">
        <v>249</v>
      </c>
      <c r="B912" s="72">
        <v>40465</v>
      </c>
      <c r="C912" s="23">
        <v>4679.55</v>
      </c>
      <c r="D912" s="23">
        <v>4836.74</v>
      </c>
      <c r="E912" s="23">
        <v>4848.8599999999997</v>
      </c>
      <c r="F912" s="23">
        <v>4675.38</v>
      </c>
      <c r="G912" s="20">
        <f t="shared" si="200"/>
        <v>4693.0729999999994</v>
      </c>
      <c r="H912" s="20">
        <f t="shared" si="210"/>
        <v>4402.2740000000003</v>
      </c>
      <c r="I912" s="112">
        <f t="shared" si="201"/>
        <v>-2.8814808548682791E-3</v>
      </c>
      <c r="J912" s="38" t="str">
        <f t="shared" si="211"/>
        <v>N</v>
      </c>
      <c r="K912" s="17" t="str">
        <f>IF(OR(AND(J911="N",OR(I911&lt;R$2308,AND(I911&gt;R$2306, I911&lt;R$2305))), AND(J911="X", OR(I911&lt;R$2314, AND(I911&lt;R$2311,I911&gt;R$2312)))),"no","yes")</f>
        <v>no</v>
      </c>
      <c r="O912" s="146">
        <f t="shared" si="212"/>
        <v>-3.2499162659146319E-2</v>
      </c>
      <c r="P912" s="146">
        <f t="shared" si="213"/>
        <v>3.2499162659146319E-2</v>
      </c>
      <c r="Q912" s="86">
        <f t="shared" si="204"/>
        <v>8.9999999999999993E-3</v>
      </c>
      <c r="R912" s="39">
        <f>(SUM(C893:C911)+Q912*SUM(C893:C911))/(19-Q912)*(1-J$2305)</f>
        <v>4738.2732446948548</v>
      </c>
      <c r="S912" s="39">
        <f>(SUM(C893:C911)+Q912*SUM(C893:C911))/(19-Q912)*(1+J$2305)</f>
        <v>4738.2732446948548</v>
      </c>
      <c r="T912" s="17">
        <f>IF(AND(K912="no",R912&lt;E912, R912&gt;F912,J$2308="yes"),MAX(R912*(1-J$2306),F912)/D912-1,IF(AND(K912="yes",S912&gt;F912, S912&lt;E912,J$2307="yes"),1-MIN(S912*(1+J$2306),E912)/D912,0))</f>
        <v>-2.0358083193461884E-2</v>
      </c>
      <c r="U912" s="6">
        <f t="shared" si="205"/>
        <v>1.2141079465684435E-2</v>
      </c>
      <c r="V912" s="66">
        <f t="shared" si="206"/>
        <v>2.8689868509496921</v>
      </c>
      <c r="W912" s="6">
        <f t="shared" si="207"/>
        <v>-2.0358083193461995E-2</v>
      </c>
      <c r="X912" s="17">
        <f>V912/MAX(V$240:V912)-1</f>
        <v>-4.0973381919437335E-2</v>
      </c>
      <c r="Z912" s="66">
        <f t="shared" si="208"/>
        <v>7.8739662729980235</v>
      </c>
      <c r="AA912" s="6">
        <f t="shared" si="209"/>
        <v>-2.0358083193461884E-2</v>
      </c>
      <c r="AB912" s="17">
        <f>Z912/MAX(Z$240:Z912)-1</f>
        <v>-7.0757969537223131E-2</v>
      </c>
    </row>
    <row r="913" spans="1:29" x14ac:dyDescent="0.25">
      <c r="A913" s="18" t="s">
        <v>249</v>
      </c>
      <c r="B913" s="72">
        <v>40466</v>
      </c>
      <c r="C913" s="23">
        <v>4691.45</v>
      </c>
      <c r="D913" s="23">
        <v>4679.55</v>
      </c>
      <c r="E913" s="23">
        <v>4719.93</v>
      </c>
      <c r="F913" s="23">
        <v>4638.24</v>
      </c>
      <c r="G913" s="20">
        <f t="shared" si="200"/>
        <v>4693.6484999999993</v>
      </c>
      <c r="H913" s="20">
        <f t="shared" si="210"/>
        <v>4417.3190000000004</v>
      </c>
      <c r="I913" s="112">
        <f t="shared" si="201"/>
        <v>-4.6839894380656943E-4</v>
      </c>
      <c r="J913" s="38" t="str">
        <f t="shared" si="211"/>
        <v>N</v>
      </c>
      <c r="K913" s="17" t="str">
        <f>IF(OR(AND(J912="N",OR(I912&lt;R$2308,AND(I912&gt;R$2306, I912&lt;R$2305))), AND(J912="X", OR(I912&lt;R$2314, AND(I912&lt;R$2311,I912&gt;R$2312)))),"no","yes")</f>
        <v>yes</v>
      </c>
      <c r="O913" s="146">
        <f t="shared" si="212"/>
        <v>2.5429795600002691E-3</v>
      </c>
      <c r="P913" s="146">
        <f t="shared" si="213"/>
        <v>-2.5429795600002691E-3</v>
      </c>
      <c r="Q913" s="86">
        <f t="shared" si="204"/>
        <v>8.9999999999999993E-3</v>
      </c>
      <c r="R913" s="39">
        <f>(SUM(C894:C912)+Q913*SUM(C894:C912))/(19-Q913)*(1-J$2305)</f>
        <v>4738.2525238270755</v>
      </c>
      <c r="S913" s="39">
        <f>(SUM(C894:C912)+Q913*SUM(C894:C912))/(19-Q913)*(1+J$2305)</f>
        <v>4738.2525238270755</v>
      </c>
      <c r="T913" s="17">
        <f>IF(AND(K913="no",R913&lt;E913, R913&gt;F913,J$2308="yes"),MAX(R913*(1-J$2306),F913)/D913-1,IF(AND(K913="yes",S913&gt;F913, S913&lt;E913,J$2307="yes"),1-MIN(S913*(1+J$2306),E913)/D913,0))</f>
        <v>0</v>
      </c>
      <c r="U913" s="6">
        <f t="shared" si="205"/>
        <v>0</v>
      </c>
      <c r="V913" s="66">
        <f t="shared" si="206"/>
        <v>2.8689868509496921</v>
      </c>
      <c r="W913" s="6">
        <f t="shared" si="207"/>
        <v>0</v>
      </c>
      <c r="X913" s="17">
        <f>V913/MAX(V$240:V913)-1</f>
        <v>-4.0973381919437335E-2</v>
      </c>
      <c r="Z913" s="66">
        <f t="shared" si="208"/>
        <v>7.8539429377096583</v>
      </c>
      <c r="AA913" s="6">
        <f t="shared" si="209"/>
        <v>-2.5429795600002691E-3</v>
      </c>
      <c r="AB913" s="17">
        <f>Z913/MAX(Z$240:Z913)-1</f>
        <v>-7.312101302698315E-2</v>
      </c>
    </row>
    <row r="914" spans="1:29" x14ac:dyDescent="0.25">
      <c r="A914" s="18" t="s">
        <v>249</v>
      </c>
      <c r="B914" s="72">
        <v>40469</v>
      </c>
      <c r="C914" s="23">
        <v>4636.6400000000003</v>
      </c>
      <c r="D914" s="23">
        <v>4691.45</v>
      </c>
      <c r="E914" s="23">
        <v>4701.16</v>
      </c>
      <c r="F914" s="23">
        <v>4545.07</v>
      </c>
      <c r="G914" s="20">
        <f t="shared" si="200"/>
        <v>4689.4614999999994</v>
      </c>
      <c r="H914" s="20">
        <f t="shared" si="210"/>
        <v>4430.8621666666677</v>
      </c>
      <c r="I914" s="112">
        <f t="shared" si="201"/>
        <v>-1.1263873261354029E-2</v>
      </c>
      <c r="J914" s="38" t="str">
        <f t="shared" si="211"/>
        <v>N</v>
      </c>
      <c r="K914" s="17" t="str">
        <f>IF(OR(AND(J913="N",OR(I913&lt;R$2308,AND(I913&gt;R$2306, I913&lt;R$2305))), AND(J913="X", OR(I913&lt;R$2314, AND(I913&lt;R$2311,I913&gt;R$2312)))),"no","yes")</f>
        <v>yes</v>
      </c>
      <c r="O914" s="146">
        <f t="shared" si="212"/>
        <v>-1.1682955163115794E-2</v>
      </c>
      <c r="P914" s="146">
        <f t="shared" si="213"/>
        <v>1.1682955163115794E-2</v>
      </c>
      <c r="Q914" s="86">
        <f t="shared" si="204"/>
        <v>8.9999999999999993E-3</v>
      </c>
      <c r="R914" s="39">
        <f>(SUM(C895:C913)+Q914*SUM(C895:C913))/(19-Q914)*(1-J$2305)</f>
        <v>4736.7154604812804</v>
      </c>
      <c r="S914" s="39">
        <f>(SUM(C895:C913)+Q914*SUM(C895:C913))/(19-Q914)*(1+J$2305)</f>
        <v>4736.7154604812804</v>
      </c>
      <c r="T914" s="17">
        <f>IF(AND(K914="no",R914&lt;E914, R914&gt;F914,J$2308="yes"),MAX(R914*(1-J$2306),F914)/D914-1,IF(AND(K914="yes",S914&gt;F914, S914&lt;E914,J$2307="yes"),1-MIN(S914*(1+J$2306),E914)/D914,0))</f>
        <v>0</v>
      </c>
      <c r="U914" s="6">
        <f t="shared" si="205"/>
        <v>0</v>
      </c>
      <c r="V914" s="66">
        <f t="shared" si="206"/>
        <v>2.8689868509496921</v>
      </c>
      <c r="W914" s="6">
        <f t="shared" si="207"/>
        <v>0</v>
      </c>
      <c r="X914" s="17">
        <f>V914/MAX(V$240:V914)-1</f>
        <v>-4.0973381919437335E-2</v>
      </c>
      <c r="Z914" s="66">
        <f t="shared" si="208"/>
        <v>7.9457002009045894</v>
      </c>
      <c r="AA914" s="6">
        <f t="shared" si="209"/>
        <v>1.1682955163115682E-2</v>
      </c>
      <c r="AB914" s="17">
        <f>Z914/MAX(Z$240:Z914)-1</f>
        <v>-6.2292327380543244E-2</v>
      </c>
    </row>
    <row r="915" spans="1:29" x14ac:dyDescent="0.25">
      <c r="A915" s="18" t="s">
        <v>249</v>
      </c>
      <c r="B915" s="72">
        <v>40470</v>
      </c>
      <c r="C915" s="23">
        <v>4778.6099999999997</v>
      </c>
      <c r="D915" s="23">
        <v>4636.6400000000003</v>
      </c>
      <c r="E915" s="23">
        <v>4779.1099999999997</v>
      </c>
      <c r="F915" s="23">
        <v>4637.05</v>
      </c>
      <c r="G915" s="20">
        <f t="shared" si="200"/>
        <v>4695.491500000001</v>
      </c>
      <c r="H915" s="20">
        <f t="shared" si="210"/>
        <v>4448.2490000000007</v>
      </c>
      <c r="I915" s="112">
        <f t="shared" si="201"/>
        <v>1.7701767748913744E-2</v>
      </c>
      <c r="J915" s="38" t="str">
        <f t="shared" si="211"/>
        <v>N</v>
      </c>
      <c r="K915" s="17" t="str">
        <f>IF(OR(AND(J914="N",OR(I914&lt;R$2308,AND(I914&gt;R$2306, I914&lt;R$2305))), AND(J914="X", OR(I914&lt;R$2314, AND(I914&lt;R$2311,I914&gt;R$2312)))),"no","yes")</f>
        <v>yes</v>
      </c>
      <c r="O915" s="146">
        <f t="shared" si="212"/>
        <v>3.0619155250353636E-2</v>
      </c>
      <c r="P915" s="146">
        <f t="shared" si="213"/>
        <v>-3.0619155250353636E-2</v>
      </c>
      <c r="Q915" s="86">
        <f t="shared" si="204"/>
        <v>8.9999999999999993E-3</v>
      </c>
      <c r="R915" s="39">
        <f>(SUM(C896:C914)+Q915*SUM(C896:C914))/(19-Q915)*(1-J$2305)</f>
        <v>4735.5800631878274</v>
      </c>
      <c r="S915" s="39">
        <f>(SUM(C896:C914)+Q915*SUM(C896:C914))/(19-Q915)*(1+J$2305)</f>
        <v>4735.5800631878274</v>
      </c>
      <c r="T915" s="17">
        <f>IF(AND(K915="no",R915&lt;E915, R915&gt;F915,J$2308="yes"),MAX(R915*(1-J$2306),F915)/D915-1,IF(AND(K915="yes",S915&gt;F915, S915&lt;E915,J$2307="yes"),1-MIN(S915*(1+J$2306),E915)/D915,0))</f>
        <v>-2.1338741672380701E-2</v>
      </c>
      <c r="U915" s="6">
        <f t="shared" si="205"/>
        <v>9.2804135779729346E-3</v>
      </c>
      <c r="V915" s="66">
        <f t="shared" si="206"/>
        <v>2.8689868509496921</v>
      </c>
      <c r="W915" s="6">
        <f t="shared" si="207"/>
        <v>0</v>
      </c>
      <c r="X915" s="17">
        <f>V915/MAX(V$240:V915)-1</f>
        <v>-4.0973381919437335E-2</v>
      </c>
      <c r="Z915" s="66">
        <f t="shared" si="208"/>
        <v>7.7761489569113031</v>
      </c>
      <c r="AA915" s="6">
        <f t="shared" si="209"/>
        <v>-2.1338741672380701E-2</v>
      </c>
      <c r="AB915" s="17">
        <f>Z915/MAX(Z$240:Z915)-1</f>
        <v>-8.2301829170779217E-2</v>
      </c>
    </row>
    <row r="916" spans="1:29" x14ac:dyDescent="0.25">
      <c r="A916" s="18" t="s">
        <v>249</v>
      </c>
      <c r="B916" s="72">
        <v>40471</v>
      </c>
      <c r="C916" s="23">
        <v>4794.1899999999996</v>
      </c>
      <c r="D916" s="23">
        <v>4778.6099999999997</v>
      </c>
      <c r="E916" s="23">
        <v>4828.8999999999996</v>
      </c>
      <c r="F916" s="23">
        <v>4661.1899999999996</v>
      </c>
      <c r="G916" s="20">
        <f t="shared" si="200"/>
        <v>4699.9355000000005</v>
      </c>
      <c r="H916" s="20">
        <f t="shared" si="210"/>
        <v>4465.5283333333346</v>
      </c>
      <c r="I916" s="112">
        <f t="shared" si="201"/>
        <v>2.0054424151139782E-2</v>
      </c>
      <c r="J916" s="38" t="str">
        <f t="shared" si="211"/>
        <v>N</v>
      </c>
      <c r="K916" s="17" t="str">
        <f>IF(OR(AND(J915="N",OR(I915&lt;R$2308,AND(I915&gt;R$2306, I915&lt;R$2305))), AND(J915="X", OR(I915&lt;R$2314, AND(I915&lt;R$2311,I915&gt;R$2312)))),"no","yes")</f>
        <v>no</v>
      </c>
      <c r="O916" s="146">
        <f t="shared" si="212"/>
        <v>3.2603623229348067E-3</v>
      </c>
      <c r="P916" s="146">
        <f t="shared" si="213"/>
        <v>-3.2603623229348067E-3</v>
      </c>
      <c r="Q916" s="86">
        <f t="shared" si="204"/>
        <v>8.9999999999999993E-3</v>
      </c>
      <c r="R916" s="39">
        <f>(SUM(C897:C915)+Q916*SUM(C897:C915))/(19-Q916)*(1-J$2305)</f>
        <v>4739.474523721763</v>
      </c>
      <c r="S916" s="39">
        <f>(SUM(C897:C915)+Q916*SUM(C897:C915))/(19-Q916)*(1+J$2305)</f>
        <v>4739.474523721763</v>
      </c>
      <c r="T916" s="17">
        <f>IF(AND(K916="no",R916&lt;E916, R916&gt;F916,J$2308="yes"),MAX(R916*(1-J$2306),F916)/D916-1,IF(AND(K916="yes",S916&gt;F916, S916&lt;E916,J$2307="yes"),1-MIN(S916*(1+J$2306),E916)/D916,0))</f>
        <v>-8.1897196628802904E-3</v>
      </c>
      <c r="U916" s="6">
        <f t="shared" si="205"/>
        <v>-1.1450081985815097E-2</v>
      </c>
      <c r="V916" s="66">
        <f t="shared" si="206"/>
        <v>2.8454906529239246</v>
      </c>
      <c r="W916" s="6">
        <f t="shared" si="207"/>
        <v>-8.1897196628801794E-3</v>
      </c>
      <c r="X916" s="17">
        <f>V916/MAX(V$240:V916)-1</f>
        <v>-4.8827541070757152E-2</v>
      </c>
      <c r="Z916" s="66">
        <f t="shared" si="208"/>
        <v>7.7124644768974004</v>
      </c>
      <c r="AA916" s="6">
        <f t="shared" si="209"/>
        <v>-8.1897196628802904E-3</v>
      </c>
      <c r="AB916" s="17">
        <f>Z916/MAX(Z$240:Z916)-1</f>
        <v>-8.9817519925008527E-2</v>
      </c>
    </row>
    <row r="917" spans="1:29" x14ac:dyDescent="0.25">
      <c r="A917" s="18" t="s">
        <v>249</v>
      </c>
      <c r="B917" s="72">
        <v>40472</v>
      </c>
      <c r="C917" s="23">
        <v>4833.8</v>
      </c>
      <c r="D917" s="23">
        <v>4794.1899999999996</v>
      </c>
      <c r="E917" s="23">
        <v>4844.54</v>
      </c>
      <c r="F917" s="23">
        <v>4771.6099999999997</v>
      </c>
      <c r="G917" s="20">
        <f t="shared" si="200"/>
        <v>4702.1410000000005</v>
      </c>
      <c r="H917" s="20">
        <f t="shared" si="210"/>
        <v>4482.0531666666666</v>
      </c>
      <c r="I917" s="112">
        <f t="shared" si="201"/>
        <v>2.7999798389712227E-2</v>
      </c>
      <c r="J917" s="38" t="str">
        <f t="shared" si="211"/>
        <v>N</v>
      </c>
      <c r="K917" s="17" t="str">
        <f>IF(OR(AND(J916="N",OR(I916&lt;R$2308,AND(I916&gt;R$2306, I916&lt;R$2305))), AND(J916="X", OR(I916&lt;R$2314, AND(I916&lt;R$2311,I916&gt;R$2312)))),"no","yes")</f>
        <v>no</v>
      </c>
      <c r="O917" s="146">
        <f t="shared" si="212"/>
        <v>8.2620838973841426E-3</v>
      </c>
      <c r="P917" s="146">
        <f t="shared" si="213"/>
        <v>-8.2620838973841426E-3</v>
      </c>
      <c r="Q917" s="86">
        <f t="shared" si="204"/>
        <v>8.9999999999999993E-3</v>
      </c>
      <c r="R917" s="39">
        <f>(SUM(C898:C916)+Q917*SUM(C898:C916))/(19-Q917)*(1-J$2305)</f>
        <v>4739.71361065768</v>
      </c>
      <c r="S917" s="39">
        <f>(SUM(C898:C916)+Q917*SUM(C898:C916))/(19-Q917)*(1+J$2305)</f>
        <v>4739.71361065768</v>
      </c>
      <c r="T917" s="17">
        <f>IF(AND(K917="no",R917&lt;E917, R917&gt;F917,J$2308="yes"),MAX(R917*(1-J$2306),F917)/D917-1,IF(AND(K917="yes",S917&gt;F917, S917&lt;E917,J$2307="yes"),1-MIN(S917*(1+J$2306),E917)/D917,0))</f>
        <v>0</v>
      </c>
      <c r="U917" s="6">
        <f t="shared" si="205"/>
        <v>0</v>
      </c>
      <c r="V917" s="66">
        <f t="shared" si="206"/>
        <v>2.8690003354276046</v>
      </c>
      <c r="W917" s="6">
        <f t="shared" si="207"/>
        <v>8.2620838973841426E-3</v>
      </c>
      <c r="X917" s="17">
        <f>V917/MAX(V$240:V917)-1</f>
        <v>-4.0968874414202605E-2</v>
      </c>
      <c r="Z917" s="66">
        <f t="shared" si="208"/>
        <v>7.7761855054611217</v>
      </c>
      <c r="AA917" s="6">
        <f t="shared" si="209"/>
        <v>8.2620838973841426E-3</v>
      </c>
      <c r="AB917" s="17">
        <f>Z917/MAX(Z$240:Z917)-1</f>
        <v>-8.2297515912699737E-2</v>
      </c>
    </row>
    <row r="918" spans="1:29" x14ac:dyDescent="0.25">
      <c r="A918" s="18" t="s">
        <v>249</v>
      </c>
      <c r="B918" s="72">
        <v>40473</v>
      </c>
      <c r="C918" s="23">
        <v>4877.93</v>
      </c>
      <c r="D918" s="23">
        <v>4833.8</v>
      </c>
      <c r="E918" s="23">
        <v>4892.62</v>
      </c>
      <c r="F918" s="23">
        <v>4826.83</v>
      </c>
      <c r="G918" s="20">
        <f t="shared" si="200"/>
        <v>4705.7665000000006</v>
      </c>
      <c r="H918" s="20">
        <f t="shared" si="210"/>
        <v>4497.4960000000001</v>
      </c>
      <c r="I918" s="112">
        <f t="shared" si="201"/>
        <v>3.6585644442834075E-2</v>
      </c>
      <c r="J918" s="38" t="str">
        <f t="shared" si="211"/>
        <v>N</v>
      </c>
      <c r="K918" s="17" t="str">
        <f>IF(OR(AND(J917="N",OR(I917&lt;R$2308,AND(I917&gt;R$2306, I917&lt;R$2305))), AND(J917="X", OR(I917&lt;R$2314, AND(I917&lt;R$2311,I917&gt;R$2312)))),"no","yes")</f>
        <v>no</v>
      </c>
      <c r="O918" s="146">
        <f t="shared" si="212"/>
        <v>9.1294633621581411E-3</v>
      </c>
      <c r="P918" s="146">
        <f t="shared" si="213"/>
        <v>-9.1294633621581411E-3</v>
      </c>
      <c r="Q918" s="86">
        <f t="shared" si="204"/>
        <v>8.9999999999999993E-3</v>
      </c>
      <c r="R918" s="39">
        <f>(SUM(C899:C917)+Q918*SUM(C899:C917))/(19-Q918)*(1-J$2305)</f>
        <v>4741.2214522668637</v>
      </c>
      <c r="S918" s="39">
        <f>(SUM(C899:C917)+Q918*SUM(C899:C917))/(19-Q918)*(1+J$2305)</f>
        <v>4741.2214522668637</v>
      </c>
      <c r="T918" s="17">
        <f>IF(AND(K918="no",R918&lt;E918, R918&gt;F918,J$2308="yes"),MAX(R918*(1-J$2306),F918)/D918-1,IF(AND(K918="yes",S918&gt;F918, S918&lt;E918,J$2307="yes"),1-MIN(S918*(1+J$2306),E918)/D918,0))</f>
        <v>0</v>
      </c>
      <c r="U918" s="6">
        <f t="shared" si="205"/>
        <v>0</v>
      </c>
      <c r="V918" s="66">
        <f t="shared" si="206"/>
        <v>2.8951927688759103</v>
      </c>
      <c r="W918" s="6">
        <f t="shared" si="207"/>
        <v>9.1294633621581411E-3</v>
      </c>
      <c r="X918" s="17">
        <f>V918/MAX(V$240:V918)-1</f>
        <v>-3.2213434889997727E-2</v>
      </c>
      <c r="Z918" s="66">
        <f t="shared" si="208"/>
        <v>7.8471779061305744</v>
      </c>
      <c r="AA918" s="6">
        <f t="shared" si="209"/>
        <v>9.1294633621581411E-3</v>
      </c>
      <c r="AB918" s="17">
        <f>Z918/MAX(Z$240:Z918)-1</f>
        <v>-7.3919384706863211E-2</v>
      </c>
    </row>
    <row r="919" spans="1:29" x14ac:dyDescent="0.25">
      <c r="A919" s="18" t="s">
        <v>249</v>
      </c>
      <c r="B919" s="72">
        <v>40476</v>
      </c>
      <c r="C919" s="23">
        <v>4998.5</v>
      </c>
      <c r="D919" s="23">
        <v>4877.93</v>
      </c>
      <c r="E919" s="23">
        <v>4998.8900000000003</v>
      </c>
      <c r="F919" s="23">
        <v>4894.8100000000004</v>
      </c>
      <c r="G919" s="20">
        <f t="shared" si="200"/>
        <v>4719.1845000000003</v>
      </c>
      <c r="H919" s="20">
        <f t="shared" si="210"/>
        <v>4514.8138333333336</v>
      </c>
      <c r="I919" s="112">
        <f t="shared" si="201"/>
        <v>5.9187238812129506E-2</v>
      </c>
      <c r="J919" s="38" t="str">
        <f t="shared" si="211"/>
        <v>N</v>
      </c>
      <c r="K919" s="17" t="str">
        <f>IF(OR(AND(J918="N",OR(I918&lt;R$2308,AND(I918&gt;R$2306, I918&lt;R$2305))), AND(J918="X", OR(I918&lt;R$2314, AND(I918&lt;R$2311,I918&gt;R$2312)))),"no","yes")</f>
        <v>no</v>
      </c>
      <c r="O919" s="146">
        <f t="shared" si="212"/>
        <v>2.4717451869952889E-2</v>
      </c>
      <c r="P919" s="146">
        <f t="shared" si="213"/>
        <v>-2.4717451869952889E-2</v>
      </c>
      <c r="Q919" s="86">
        <f t="shared" si="204"/>
        <v>8.9999999999999993E-3</v>
      </c>
      <c r="R919" s="39">
        <f>(SUM(C900:C918)+Q919*SUM(C900:C918))/(19-Q919)*(1-J$2305)</f>
        <v>4749.0735985466799</v>
      </c>
      <c r="S919" s="39">
        <f>(SUM(C900:C918)+Q919*SUM(C900:C918))/(19-Q919)*(1+J$2305)</f>
        <v>4749.0735985466799</v>
      </c>
      <c r="T919" s="17">
        <f>IF(AND(K919="no",R919&lt;E919, R919&gt;F919,J$2308="yes"),MAX(R919*(1-J$2306),F919)/D919-1,IF(AND(K919="yes",S919&gt;F919, S919&lt;E919,J$2307="yes"),1-MIN(S919*(1+J$2306),E919)/D919,0))</f>
        <v>0</v>
      </c>
      <c r="U919" s="6">
        <f t="shared" si="205"/>
        <v>0</v>
      </c>
      <c r="V919" s="66">
        <f t="shared" si="206"/>
        <v>2.9667545567948364</v>
      </c>
      <c r="W919" s="6">
        <f t="shared" si="207"/>
        <v>2.4717451869952889E-2</v>
      </c>
      <c r="X919" s="17">
        <f>V919/MAX(V$240:V919)-1</f>
        <v>-8.29221704650418E-3</v>
      </c>
      <c r="Z919" s="66">
        <f t="shared" si="208"/>
        <v>8.0411401483403147</v>
      </c>
      <c r="AA919" s="6">
        <f t="shared" si="209"/>
        <v>2.4717451869952889E-2</v>
      </c>
      <c r="AB919" s="17">
        <f>Z919/MAX(Z$240:Z919)-1</f>
        <v>-5.1029031670658753E-2</v>
      </c>
    </row>
    <row r="920" spans="1:29" x14ac:dyDescent="0.25">
      <c r="A920" s="18" t="s">
        <v>249</v>
      </c>
      <c r="B920" s="72">
        <v>40477</v>
      </c>
      <c r="C920" s="23">
        <v>5046.1499999999996</v>
      </c>
      <c r="D920" s="23">
        <v>4998.5</v>
      </c>
      <c r="E920" s="23">
        <v>5046.6499999999996</v>
      </c>
      <c r="F920" s="23">
        <v>4983.84</v>
      </c>
      <c r="G920" s="20">
        <f t="shared" si="200"/>
        <v>4740.945999999999</v>
      </c>
      <c r="H920" s="20">
        <f t="shared" si="210"/>
        <v>4531.9520000000002</v>
      </c>
      <c r="I920" s="112">
        <f t="shared" si="201"/>
        <v>6.4376181462518334E-2</v>
      </c>
      <c r="J920" s="38" t="str">
        <f t="shared" si="211"/>
        <v>N</v>
      </c>
      <c r="K920" s="17" t="str">
        <f>IF(OR(AND(J919="N",OR(I919&lt;R$2308,AND(I919&gt;R$2306, I919&lt;R$2305))), AND(J919="X", OR(I919&lt;R$2314, AND(I919&lt;R$2311,I919&gt;R$2312)))),"no","yes")</f>
        <v>no</v>
      </c>
      <c r="O920" s="146">
        <f t="shared" si="212"/>
        <v>9.5328598579573764E-3</v>
      </c>
      <c r="P920" s="146">
        <f t="shared" si="213"/>
        <v>-9.5328598579573764E-3</v>
      </c>
      <c r="Q920" s="86">
        <f t="shared" si="204"/>
        <v>8.9999999999999993E-3</v>
      </c>
      <c r="R920" s="39">
        <f>(SUM(C901:C919)+Q920*SUM(C901:C919))/(19-Q920)*(1-J$2305)</f>
        <v>4769.6658906850616</v>
      </c>
      <c r="S920" s="39">
        <f>(SUM(C901:C919)+Q920*SUM(C901:C919))/(19-Q920)*(1+J$2305)</f>
        <v>4769.6658906850616</v>
      </c>
      <c r="T920" s="17">
        <f>IF(AND(K920="no",R920&lt;E920, R920&gt;F920,J$2308="yes"),MAX(R920*(1-J$2306),F920)/D920-1,IF(AND(K920="yes",S920&gt;F920, S920&lt;E920,J$2307="yes"),1-MIN(S920*(1+J$2306),E920)/D920,0))</f>
        <v>0</v>
      </c>
      <c r="U920" s="6">
        <f t="shared" si="205"/>
        <v>0</v>
      </c>
      <c r="V920" s="66">
        <f t="shared" si="206"/>
        <v>2.9950362122177179</v>
      </c>
      <c r="W920" s="6">
        <f t="shared" si="207"/>
        <v>9.5328598579573764E-3</v>
      </c>
      <c r="X920" s="17">
        <f>V920/MAX(V$240:V920)-1</f>
        <v>0</v>
      </c>
      <c r="Y920" s="6">
        <f t="shared" ref="Y920" si="216">V920/V900-1</f>
        <v>3.9277474500350573E-2</v>
      </c>
      <c r="Z920" s="66">
        <f t="shared" si="208"/>
        <v>8.1177952104726376</v>
      </c>
      <c r="AA920" s="6">
        <f t="shared" si="209"/>
        <v>9.5328598579573764E-3</v>
      </c>
      <c r="AB920" s="17">
        <f>Z920/MAX(Z$240:Z920)-1</f>
        <v>-4.1982624420305092E-2</v>
      </c>
      <c r="AC920" s="6">
        <f t="shared" ref="AC920" si="217">Z920/Z900-1</f>
        <v>-5.5093160585611978E-3</v>
      </c>
    </row>
    <row r="921" spans="1:29" x14ac:dyDescent="0.25">
      <c r="A921" s="18" t="s">
        <v>249</v>
      </c>
      <c r="B921" s="72">
        <v>40478</v>
      </c>
      <c r="C921" s="23">
        <v>4994.7700000000004</v>
      </c>
      <c r="D921" s="23">
        <v>5046.1499999999996</v>
      </c>
      <c r="E921" s="23">
        <v>5088.8500000000004</v>
      </c>
      <c r="F921" s="23">
        <v>4976.71</v>
      </c>
      <c r="G921" s="20">
        <f t="shared" si="200"/>
        <v>4760.51</v>
      </c>
      <c r="H921" s="20">
        <f t="shared" si="210"/>
        <v>4548.2736666666669</v>
      </c>
      <c r="I921" s="112">
        <f t="shared" si="201"/>
        <v>4.9209013320001382E-2</v>
      </c>
      <c r="J921" s="38" t="str">
        <f t="shared" si="211"/>
        <v>N</v>
      </c>
      <c r="K921" s="17" t="str">
        <f>IF(OR(AND(J920="N",OR(I920&lt;R$2308,AND(I920&gt;R$2306, I920&lt;R$2305))), AND(J920="X", OR(I920&lt;R$2314, AND(I920&lt;R$2311,I920&gt;R$2312)))),"no","yes")</f>
        <v>no</v>
      </c>
      <c r="O921" s="146">
        <f t="shared" si="212"/>
        <v>-1.0182019955807697E-2</v>
      </c>
      <c r="P921" s="146">
        <f t="shared" si="213"/>
        <v>1.0182019955807697E-2</v>
      </c>
      <c r="Q921" s="86">
        <f t="shared" si="204"/>
        <v>8.9999999999999993E-3</v>
      </c>
      <c r="R921" s="39">
        <f>(SUM(C902:C920)+Q921*SUM(C902:C920))/(19-Q921)*(1-J$2305)</f>
        <v>4793.1846069190669</v>
      </c>
      <c r="S921" s="39">
        <f>(SUM(C902:C920)+Q921*SUM(C902:C920))/(19-Q921)*(1+J$2305)</f>
        <v>4793.1846069190669</v>
      </c>
      <c r="T921" s="17">
        <f>IF(AND(K921="no",R921&lt;E921, R921&gt;F921,J$2308="yes"),MAX(R921*(1-J$2306),F921)/D921-1,IF(AND(K921="yes",S921&gt;F921, S921&lt;E921,J$2307="yes"),1-MIN(S921*(1+J$2306),E921)/D921,0))</f>
        <v>0</v>
      </c>
      <c r="U921" s="6">
        <f t="shared" si="205"/>
        <v>0</v>
      </c>
      <c r="V921" s="66">
        <f t="shared" si="206"/>
        <v>2.9645406937365504</v>
      </c>
      <c r="W921" s="6">
        <f t="shared" si="207"/>
        <v>-1.0182019955807697E-2</v>
      </c>
      <c r="X921" s="17">
        <f>V921/MAX(V$240:V921)-1</f>
        <v>-1.0182019955807697E-2</v>
      </c>
      <c r="Z921" s="66">
        <f t="shared" si="208"/>
        <v>8.0351396576424445</v>
      </c>
      <c r="AA921" s="6">
        <f t="shared" si="209"/>
        <v>-1.0182019955807808E-2</v>
      </c>
      <c r="AB921" s="17">
        <f>Z921/MAX(Z$240:Z921)-1</f>
        <v>-5.1737176456468026E-2</v>
      </c>
    </row>
    <row r="922" spans="1:29" x14ac:dyDescent="0.25">
      <c r="A922" s="18" t="s">
        <v>249</v>
      </c>
      <c r="B922" s="72">
        <v>40479</v>
      </c>
      <c r="C922" s="23">
        <v>4999.59</v>
      </c>
      <c r="D922" s="23">
        <v>4994.7700000000004</v>
      </c>
      <c r="E922" s="23">
        <v>5020.07</v>
      </c>
      <c r="F922" s="23">
        <v>4952.71</v>
      </c>
      <c r="G922" s="20">
        <f t="shared" si="200"/>
        <v>4782.8334999999997</v>
      </c>
      <c r="H922" s="20">
        <f t="shared" si="210"/>
        <v>4563.7486666666682</v>
      </c>
      <c r="I922" s="112">
        <f t="shared" si="201"/>
        <v>4.531968340524517E-2</v>
      </c>
      <c r="J922" s="38" t="str">
        <f t="shared" si="211"/>
        <v>N</v>
      </c>
      <c r="K922" s="17" t="str">
        <f>IF(OR(AND(J921="N",OR(I921&lt;R$2308,AND(I921&gt;R$2306, I921&lt;R$2305))), AND(J921="X", OR(I921&lt;R$2314, AND(I921&lt;R$2311,I921&gt;R$2312)))),"no","yes")</f>
        <v>no</v>
      </c>
      <c r="O922" s="146">
        <f t="shared" si="212"/>
        <v>9.6500939983212852E-4</v>
      </c>
      <c r="P922" s="146">
        <f t="shared" si="213"/>
        <v>-9.6500939983212852E-4</v>
      </c>
      <c r="Q922" s="86">
        <f t="shared" si="204"/>
        <v>8.9999999999999993E-3</v>
      </c>
      <c r="R922" s="39">
        <f>(SUM(C903:C921)+Q922*SUM(C903:C921))/(19-Q922)*(1-J$2305)</f>
        <v>4816.6496614185671</v>
      </c>
      <c r="S922" s="39">
        <f>(SUM(C903:C921)+Q922*SUM(C903:C921))/(19-Q922)*(1+J$2305)</f>
        <v>4816.6496614185671</v>
      </c>
      <c r="T922" s="17">
        <f>IF(AND(K922="no",R922&lt;E922, R922&gt;F922,J$2308="yes"),MAX(R922*(1-J$2306),F922)/D922-1,IF(AND(K922="yes",S922&gt;F922, S922&lt;E922,J$2307="yes"),1-MIN(S922*(1+J$2306),E922)/D922,0))</f>
        <v>0</v>
      </c>
      <c r="U922" s="6">
        <f t="shared" si="205"/>
        <v>0</v>
      </c>
      <c r="V922" s="66">
        <f t="shared" si="206"/>
        <v>2.9674015033721912</v>
      </c>
      <c r="W922" s="6">
        <f t="shared" si="207"/>
        <v>9.6500939983212852E-4</v>
      </c>
      <c r="X922" s="17">
        <f>V922/MAX(V$240:V922)-1</f>
        <v>-9.2268363009421206E-3</v>
      </c>
      <c r="Z922" s="66">
        <f t="shared" si="208"/>
        <v>8.0428936429410331</v>
      </c>
      <c r="AA922" s="6">
        <f t="shared" si="209"/>
        <v>9.6500939983212852E-4</v>
      </c>
      <c r="AB922" s="17">
        <f>Z922/MAX(Z$240:Z922)-1</f>
        <v>-5.0822093918237221E-2</v>
      </c>
    </row>
    <row r="923" spans="1:29" x14ac:dyDescent="0.25">
      <c r="A923" s="18" t="s">
        <v>249</v>
      </c>
      <c r="B923" s="72">
        <v>40480</v>
      </c>
      <c r="C923" s="23">
        <v>5055.49</v>
      </c>
      <c r="D923" s="23">
        <v>4999.59</v>
      </c>
      <c r="E923" s="23">
        <v>5068.7</v>
      </c>
      <c r="F923" s="23">
        <v>4992.8100000000004</v>
      </c>
      <c r="G923" s="20">
        <f t="shared" si="200"/>
        <v>4808.2719999999999</v>
      </c>
      <c r="H923" s="20">
        <f t="shared" si="210"/>
        <v>4580.192500000001</v>
      </c>
      <c r="I923" s="112">
        <f t="shared" si="201"/>
        <v>5.1415144567528603E-2</v>
      </c>
      <c r="J923" s="38" t="str">
        <f t="shared" si="211"/>
        <v>N</v>
      </c>
      <c r="K923" s="17" t="str">
        <f>IF(OR(AND(J922="N",OR(I922&lt;R$2308,AND(I922&gt;R$2306, I922&lt;R$2305))), AND(J922="X", OR(I922&lt;R$2314, AND(I922&lt;R$2311,I922&gt;R$2312)))),"no","yes")</f>
        <v>no</v>
      </c>
      <c r="O923" s="146">
        <f t="shared" si="212"/>
        <v>1.118091683518041E-2</v>
      </c>
      <c r="P923" s="146">
        <f t="shared" si="213"/>
        <v>-1.118091683518041E-2</v>
      </c>
      <c r="Q923" s="86">
        <f t="shared" si="204"/>
        <v>8.9999999999999993E-3</v>
      </c>
      <c r="R923" s="39">
        <f>(SUM(C904:C922)+Q923*SUM(C904:C922))/(19-Q923)*(1-J$2305)</f>
        <v>4840.7108393449525</v>
      </c>
      <c r="S923" s="39">
        <f>(SUM(C904:C922)+Q923*SUM(C904:C922))/(19-Q923)*(1+J$2305)</f>
        <v>4840.7108393449525</v>
      </c>
      <c r="T923" s="17">
        <f>IF(AND(K923="no",R923&lt;E923, R923&gt;F923,J$2308="yes"),MAX(R923*(1-J$2306),F923)/D923-1,IF(AND(K923="yes",S923&gt;F923, S923&lt;E923,J$2307="yes"),1-MIN(S923*(1+J$2306),E923)/D923,0))</f>
        <v>0</v>
      </c>
      <c r="U923" s="6">
        <f t="shared" si="205"/>
        <v>0</v>
      </c>
      <c r="V923" s="66">
        <f t="shared" si="206"/>
        <v>3.0005797727979848</v>
      </c>
      <c r="W923" s="6">
        <f t="shared" si="207"/>
        <v>1.118091683518041E-2</v>
      </c>
      <c r="X923" s="17">
        <f>V923/MAX(V$240:V923)-1</f>
        <v>0</v>
      </c>
      <c r="Z923" s="66">
        <f t="shared" si="208"/>
        <v>8.1328205678769585</v>
      </c>
      <c r="AA923" s="6">
        <f t="shared" si="209"/>
        <v>1.118091683518041E-2</v>
      </c>
      <c r="AB923" s="17">
        <f>Z923/MAX(Z$240:Z923)-1</f>
        <v>-4.020941468854633E-2</v>
      </c>
    </row>
    <row r="924" spans="1:29" x14ac:dyDescent="0.25">
      <c r="A924" s="18" t="s">
        <v>249</v>
      </c>
      <c r="B924" s="72">
        <v>40483</v>
      </c>
      <c r="C924" s="23">
        <v>5199.5200000000004</v>
      </c>
      <c r="D924" s="23">
        <v>5055.49</v>
      </c>
      <c r="E924" s="23">
        <v>5199.8100000000004</v>
      </c>
      <c r="F924" s="23">
        <v>5072.76</v>
      </c>
      <c r="G924" s="20">
        <f t="shared" si="200"/>
        <v>4834.5680000000002</v>
      </c>
      <c r="H924" s="20">
        <f t="shared" si="210"/>
        <v>4597.4791666666679</v>
      </c>
      <c r="I924" s="112">
        <f t="shared" si="201"/>
        <v>7.5488027058467244E-2</v>
      </c>
      <c r="J924" s="38" t="str">
        <f t="shared" si="211"/>
        <v>N</v>
      </c>
      <c r="K924" s="17" t="str">
        <f>IF(OR(AND(J923="N",OR(I923&lt;R$2308,AND(I923&gt;R$2306, I923&lt;R$2305))), AND(J923="X", OR(I923&lt;R$2314, AND(I923&lt;R$2311,I923&gt;R$2312)))),"no","yes")</f>
        <v>no</v>
      </c>
      <c r="O924" s="146">
        <f t="shared" si="212"/>
        <v>2.8489819977885578E-2</v>
      </c>
      <c r="P924" s="146">
        <f t="shared" si="213"/>
        <v>-2.8489819977885578E-2</v>
      </c>
      <c r="Q924" s="86">
        <f t="shared" si="204"/>
        <v>8.9999999999999993E-3</v>
      </c>
      <c r="R924" s="39">
        <f>(SUM(C905:C923)+Q924*SUM(C905:C923))/(19-Q924)*(1-J$2305)</f>
        <v>4861.0008193354743</v>
      </c>
      <c r="S924" s="39">
        <f>(SUM(C905:C923)+Q924*SUM(C905:C923))/(19-Q924)*(1+J$2305)</f>
        <v>4861.0008193354743</v>
      </c>
      <c r="T924" s="17">
        <f>IF(AND(K924="no",R924&lt;E924, R924&gt;F924,J$2308="yes"),MAX(R924*(1-J$2306),F924)/D924-1,IF(AND(K924="yes",S924&gt;F924, S924&lt;E924,J$2307="yes"),1-MIN(S924*(1+J$2306),E924)/D924,0))</f>
        <v>0</v>
      </c>
      <c r="U924" s="6">
        <f t="shared" si="205"/>
        <v>0</v>
      </c>
      <c r="V924" s="66">
        <f t="shared" si="206"/>
        <v>3.0860657503542841</v>
      </c>
      <c r="W924" s="6">
        <f t="shared" si="207"/>
        <v>2.8489819977885578E-2</v>
      </c>
      <c r="X924" s="17">
        <f>V924/MAX(V$240:V924)-1</f>
        <v>0</v>
      </c>
      <c r="Z924" s="66">
        <f t="shared" si="208"/>
        <v>8.3645231617682185</v>
      </c>
      <c r="AA924" s="6">
        <f t="shared" si="209"/>
        <v>2.8489819977885578E-2</v>
      </c>
      <c r="AB924" s="17">
        <f>Z924/MAX(Z$240:Z924)-1</f>
        <v>-1.28651536965535E-2</v>
      </c>
    </row>
    <row r="925" spans="1:29" x14ac:dyDescent="0.25">
      <c r="A925" s="18" t="s">
        <v>249</v>
      </c>
      <c r="B925" s="72">
        <v>40484</v>
      </c>
      <c r="C925" s="23">
        <v>5173.07</v>
      </c>
      <c r="D925" s="23">
        <v>5199.5200000000004</v>
      </c>
      <c r="E925" s="23">
        <v>5272.45</v>
      </c>
      <c r="F925" s="23">
        <v>5171.5</v>
      </c>
      <c r="G925" s="20">
        <f t="shared" si="200"/>
        <v>4860.5040000000008</v>
      </c>
      <c r="H925" s="20">
        <f t="shared" si="210"/>
        <v>4613.7963333333337</v>
      </c>
      <c r="I925" s="112">
        <f t="shared" si="201"/>
        <v>6.4307322861991034E-2</v>
      </c>
      <c r="J925" s="38" t="str">
        <f t="shared" si="211"/>
        <v>N</v>
      </c>
      <c r="K925" s="17" t="str">
        <f>IF(OR(AND(J924="N",OR(I924&lt;R$2308,AND(I924&gt;R$2306, I924&lt;R$2305))), AND(J924="X", OR(I924&lt;R$2314, AND(I924&lt;R$2311,I924&gt;R$2312)))),"no","yes")</f>
        <v>no</v>
      </c>
      <c r="O925" s="146">
        <f t="shared" si="212"/>
        <v>-5.0870080315107424E-3</v>
      </c>
      <c r="P925" s="146">
        <f t="shared" si="213"/>
        <v>5.0870080315107424E-3</v>
      </c>
      <c r="Q925" s="86">
        <f t="shared" si="204"/>
        <v>8.9999999999999993E-3</v>
      </c>
      <c r="R925" s="39">
        <f>(SUM(C906:C924)+Q925*SUM(C906:C924))/(19-Q925)*(1-J$2305)</f>
        <v>4889.9659359696707</v>
      </c>
      <c r="S925" s="39">
        <f>(SUM(C906:C924)+Q925*SUM(C906:C924))/(19-Q925)*(1+J$2305)</f>
        <v>4889.9659359696707</v>
      </c>
      <c r="T925" s="17">
        <f>IF(AND(K925="no",R925&lt;E925, R925&gt;F925,J$2308="yes"),MAX(R925*(1-J$2306),F925)/D925-1,IF(AND(K925="yes",S925&gt;F925, S925&lt;E925,J$2307="yes"),1-MIN(S925*(1+J$2306),E925)/D925,0))</f>
        <v>0</v>
      </c>
      <c r="U925" s="6">
        <f t="shared" si="205"/>
        <v>0</v>
      </c>
      <c r="V925" s="66">
        <f t="shared" si="206"/>
        <v>3.0703669090964616</v>
      </c>
      <c r="W925" s="6">
        <f t="shared" si="207"/>
        <v>-5.0870080315107424E-3</v>
      </c>
      <c r="X925" s="17">
        <f>V925/MAX(V$240:V925)-1</f>
        <v>-5.0870080315107424E-3</v>
      </c>
      <c r="Z925" s="66">
        <f t="shared" si="208"/>
        <v>8.3219727652645457</v>
      </c>
      <c r="AA925" s="6">
        <f t="shared" si="209"/>
        <v>-5.0870080315107424E-3</v>
      </c>
      <c r="AB925" s="17">
        <f>Z925/MAX(Z$240:Z925)-1</f>
        <v>-1.7886716587883322E-2</v>
      </c>
    </row>
    <row r="926" spans="1:29" x14ac:dyDescent="0.25">
      <c r="A926" s="18" t="s">
        <v>249</v>
      </c>
      <c r="B926" s="72">
        <v>40485</v>
      </c>
      <c r="C926" s="23">
        <v>5098.54</v>
      </c>
      <c r="D926" s="23">
        <v>5173.07</v>
      </c>
      <c r="E926" s="23">
        <v>5197.96</v>
      </c>
      <c r="F926" s="23">
        <v>5096.46</v>
      </c>
      <c r="G926" s="20">
        <f t="shared" si="200"/>
        <v>4885.915</v>
      </c>
      <c r="H926" s="20">
        <f t="shared" si="210"/>
        <v>4628.9198333333334</v>
      </c>
      <c r="I926" s="112">
        <f t="shared" si="201"/>
        <v>4.3517949043321513E-2</v>
      </c>
      <c r="J926" s="38" t="str">
        <f t="shared" si="211"/>
        <v>N</v>
      </c>
      <c r="K926" s="17" t="str">
        <f>IF(OR(AND(J925="N",OR(I925&lt;R$2308,AND(I925&gt;R$2306, I925&lt;R$2305))), AND(J925="X", OR(I925&lt;R$2314, AND(I925&lt;R$2311,I925&gt;R$2312)))),"no","yes")</f>
        <v>no</v>
      </c>
      <c r="O926" s="146">
        <f t="shared" si="212"/>
        <v>-1.4407305526505487E-2</v>
      </c>
      <c r="P926" s="146">
        <f t="shared" si="213"/>
        <v>1.4407305526505487E-2</v>
      </c>
      <c r="Q926" s="86">
        <f t="shared" si="204"/>
        <v>8.9999999999999993E-3</v>
      </c>
      <c r="R926" s="39">
        <f>(SUM(C907:C925)+Q926*SUM(C907:C925))/(19-Q926)*(1-J$2305)</f>
        <v>4920.9276941709231</v>
      </c>
      <c r="S926" s="39">
        <f>(SUM(C907:C925)+Q926*SUM(C907:C925))/(19-Q926)*(1+J$2305)</f>
        <v>4920.9276941709231</v>
      </c>
      <c r="T926" s="17">
        <f>IF(AND(K926="no",R926&lt;E926, R926&gt;F926,J$2308="yes"),MAX(R926*(1-J$2306),F926)/D926-1,IF(AND(K926="yes",S926&gt;F926, S926&lt;E926,J$2307="yes"),1-MIN(S926*(1+J$2306),E926)/D926,0))</f>
        <v>0</v>
      </c>
      <c r="U926" s="6">
        <f t="shared" si="205"/>
        <v>0</v>
      </c>
      <c r="V926" s="66">
        <f t="shared" si="206"/>
        <v>3.0261311949586367</v>
      </c>
      <c r="W926" s="6">
        <f t="shared" si="207"/>
        <v>-1.4407305526505487E-2</v>
      </c>
      <c r="X926" s="17">
        <f>V926/MAX(V$240:V926)-1</f>
        <v>-1.9421023479090471E-2</v>
      </c>
      <c r="Z926" s="66">
        <f t="shared" si="208"/>
        <v>8.202075561052121</v>
      </c>
      <c r="AA926" s="6">
        <f t="shared" si="209"/>
        <v>-1.4407305526505598E-2</v>
      </c>
      <c r="AB926" s="17">
        <f>Z926/MAX(Z$240:Z926)-1</f>
        <v>-3.2036322723641208E-2</v>
      </c>
    </row>
    <row r="927" spans="1:29" x14ac:dyDescent="0.25">
      <c r="A927" s="18" t="s">
        <v>249</v>
      </c>
      <c r="B927" s="72">
        <v>40486</v>
      </c>
      <c r="C927" s="23">
        <v>5228.3</v>
      </c>
      <c r="D927" s="23">
        <v>5098.54</v>
      </c>
      <c r="E927" s="23">
        <v>5228.92</v>
      </c>
      <c r="F927" s="23">
        <v>5104.7700000000004</v>
      </c>
      <c r="G927" s="20">
        <f t="shared" ref="G927:G990" si="218">AVERAGE(C908:C927)</f>
        <v>4914.299500000001</v>
      </c>
      <c r="H927" s="20">
        <f t="shared" si="210"/>
        <v>4644.9264999999996</v>
      </c>
      <c r="I927" s="112">
        <f t="shared" ref="I927:I990" si="219">$C927/$G927-1</f>
        <v>6.3895271340299598E-2</v>
      </c>
      <c r="J927" s="38" t="str">
        <f t="shared" si="211"/>
        <v>N</v>
      </c>
      <c r="K927" s="17" t="str">
        <f>IF(OR(AND(J926="N",OR(I926&lt;R$2308,AND(I926&gt;R$2306, I926&lt;R$2305))), AND(J926="X", OR(I926&lt;R$2314, AND(I926&lt;R$2311,I926&gt;R$2312)))),"no","yes")</f>
        <v>no</v>
      </c>
      <c r="O927" s="146">
        <f t="shared" si="212"/>
        <v>2.5450423062288507E-2</v>
      </c>
      <c r="P927" s="146">
        <f t="shared" si="213"/>
        <v>-2.5450423062288507E-2</v>
      </c>
      <c r="Q927" s="86">
        <f t="shared" si="204"/>
        <v>8.9999999999999993E-3</v>
      </c>
      <c r="R927" s="39">
        <f>(SUM(C908:C926)+Q927*SUM(C908:C926))/(19-Q927)*(1-J$2305)</f>
        <v>4944.195103470066</v>
      </c>
      <c r="S927" s="39">
        <f>(SUM(C908:C926)+Q927*SUM(C908:C926))/(19-Q927)*(1+J$2305)</f>
        <v>4944.195103470066</v>
      </c>
      <c r="T927" s="17">
        <f>IF(AND(K927="no",R927&lt;E927, R927&gt;F927,J$2308="yes"),MAX(R927*(1-J$2306),F927)/D927-1,IF(AND(K927="yes",S927&gt;F927, S927&lt;E927,J$2307="yes"),1-MIN(S927*(1+J$2306),E927)/D927,0))</f>
        <v>0</v>
      </c>
      <c r="U927" s="6">
        <f t="shared" si="205"/>
        <v>0</v>
      </c>
      <c r="V927" s="66">
        <f t="shared" si="206"/>
        <v>3.1031475141123228</v>
      </c>
      <c r="W927" s="6">
        <f t="shared" si="207"/>
        <v>2.5450423062288507E-2</v>
      </c>
      <c r="X927" s="17">
        <f>V927/MAX(V$240:V927)-1</f>
        <v>0</v>
      </c>
      <c r="Z927" s="66">
        <f t="shared" si="208"/>
        <v>8.4108218540697557</v>
      </c>
      <c r="AA927" s="6">
        <f t="shared" si="209"/>
        <v>2.5450423062288507E-2</v>
      </c>
      <c r="AB927" s="17">
        <f>Z927/MAX(Z$240:Z927)-1</f>
        <v>-7.4012376280293557E-3</v>
      </c>
    </row>
    <row r="928" spans="1:29" x14ac:dyDescent="0.25">
      <c r="A928" s="18" t="s">
        <v>249</v>
      </c>
      <c r="B928" s="72">
        <v>40487</v>
      </c>
      <c r="C928" s="23">
        <v>5311.77</v>
      </c>
      <c r="D928" s="23">
        <v>5228.3</v>
      </c>
      <c r="E928" s="23">
        <v>5313.48</v>
      </c>
      <c r="F928" s="23">
        <v>5244.38</v>
      </c>
      <c r="G928" s="20">
        <f t="shared" si="218"/>
        <v>4941.4895000000015</v>
      </c>
      <c r="H928" s="20">
        <f t="shared" si="210"/>
        <v>4663.561999999999</v>
      </c>
      <c r="I928" s="112">
        <f t="shared" si="219"/>
        <v>7.4932973145040327E-2</v>
      </c>
      <c r="J928" s="38" t="str">
        <f t="shared" si="211"/>
        <v>N</v>
      </c>
      <c r="K928" s="17" t="str">
        <f>IF(OR(AND(J927="N",OR(I927&lt;R$2308,AND(I927&gt;R$2306, I927&lt;R$2305))), AND(J927="X", OR(I927&lt;R$2314, AND(I927&lt;R$2311,I927&gt;R$2312)))),"no","yes")</f>
        <v>no</v>
      </c>
      <c r="O928" s="146">
        <f t="shared" si="212"/>
        <v>1.5965036436317748E-2</v>
      </c>
      <c r="P928" s="146">
        <f t="shared" si="213"/>
        <v>-1.5965036436317748E-2</v>
      </c>
      <c r="Q928" s="86">
        <f t="shared" si="204"/>
        <v>8.9999999999999993E-3</v>
      </c>
      <c r="R928" s="39">
        <f>(SUM(C909:C927)+Q928*SUM(C909:C927))/(19-Q928)*(1-J$2305)</f>
        <v>4968.652634405772</v>
      </c>
      <c r="S928" s="39">
        <f>(SUM(C909:C927)+Q928*SUM(C909:C927))/(19-Q928)*(1+J$2305)</f>
        <v>4968.652634405772</v>
      </c>
      <c r="T928" s="17">
        <f>IF(AND(K928="no",R928&lt;E928, R928&gt;F928,J$2308="yes"),MAX(R928*(1-J$2306),F928)/D928-1,IF(AND(K928="yes",S928&gt;F928, S928&lt;E928,J$2307="yes"),1-MIN(S928*(1+J$2306),E928)/D928,0))</f>
        <v>0</v>
      </c>
      <c r="U928" s="6">
        <f t="shared" si="205"/>
        <v>0</v>
      </c>
      <c r="V928" s="66">
        <f t="shared" si="206"/>
        <v>3.1526893772423947</v>
      </c>
      <c r="W928" s="6">
        <f t="shared" si="207"/>
        <v>1.5965036436317748E-2</v>
      </c>
      <c r="X928" s="17">
        <f>V928/MAX(V$240:V928)-1</f>
        <v>0</v>
      </c>
      <c r="Y928" s="14"/>
      <c r="Z928" s="66">
        <f t="shared" si="208"/>
        <v>8.5451009314293565</v>
      </c>
      <c r="AA928" s="6">
        <f t="shared" si="209"/>
        <v>1.5965036436317748E-2</v>
      </c>
      <c r="AB928" s="17">
        <f>Z928/MAX(Z$240:Z928)-1</f>
        <v>0</v>
      </c>
      <c r="AC928" s="14"/>
    </row>
    <row r="929" spans="1:29" x14ac:dyDescent="0.25">
      <c r="A929" s="18" t="s">
        <v>249</v>
      </c>
      <c r="B929" s="72">
        <v>40490</v>
      </c>
      <c r="C929" s="23">
        <v>5431.09</v>
      </c>
      <c r="D929" s="23">
        <v>5311.77</v>
      </c>
      <c r="E929" s="23">
        <v>5431.39</v>
      </c>
      <c r="F929" s="23">
        <v>5330.51</v>
      </c>
      <c r="G929" s="20">
        <f t="shared" si="218"/>
        <v>4973.5864999999994</v>
      </c>
      <c r="H929" s="20">
        <f t="shared" si="210"/>
        <v>4683.28</v>
      </c>
      <c r="I929" s="112">
        <f t="shared" si="219"/>
        <v>9.198663781156724E-2</v>
      </c>
      <c r="J929" s="38" t="str">
        <f t="shared" si="211"/>
        <v>N</v>
      </c>
      <c r="K929" s="17" t="str">
        <f>IF(OR(AND(J928="N",OR(I928&lt;R$2308,AND(I928&gt;R$2306, I928&lt;R$2305))), AND(J928="X", OR(I928&lt;R$2314, AND(I928&lt;R$2311,I928&gt;R$2312)))),"no","yes")</f>
        <v>no</v>
      </c>
      <c r="O929" s="146">
        <f t="shared" si="212"/>
        <v>2.2463322018837273E-2</v>
      </c>
      <c r="P929" s="146">
        <f t="shared" si="213"/>
        <v>-2.2463322018837273E-2</v>
      </c>
      <c r="Q929" s="86">
        <f t="shared" si="204"/>
        <v>8.9999999999999993E-3</v>
      </c>
      <c r="R929" s="39">
        <f>(SUM(C910:C928)+Q929*SUM(C910:C928))/(19-Q929)*(1-J$2305)</f>
        <v>4996.4196598388708</v>
      </c>
      <c r="S929" s="39">
        <f>(SUM(C910:C928)+Q929*SUM(C910:C928))/(19-Q929)*(1+J$2305)</f>
        <v>4996.4196598388708</v>
      </c>
      <c r="T929" s="17">
        <f>IF(AND(K929="no",R929&lt;E929, R929&gt;F929,J$2308="yes"),MAX(R929*(1-J$2306),F929)/D929-1,IF(AND(K929="yes",S929&gt;F929, S929&lt;E929,J$2307="yes"),1-MIN(S929*(1+J$2306),E929)/D929,0))</f>
        <v>0</v>
      </c>
      <c r="U929" s="6">
        <f t="shared" si="205"/>
        <v>0</v>
      </c>
      <c r="V929" s="66">
        <f t="shared" si="206"/>
        <v>3.223509253948758</v>
      </c>
      <c r="W929" s="6">
        <f t="shared" si="207"/>
        <v>2.2463322018837273E-2</v>
      </c>
      <c r="X929" s="17">
        <f>V929/MAX(V$240:V929)-1</f>
        <v>0</v>
      </c>
      <c r="Z929" s="66">
        <f t="shared" si="208"/>
        <v>8.7370522853355208</v>
      </c>
      <c r="AA929" s="6">
        <f t="shared" si="209"/>
        <v>2.2463322018837273E-2</v>
      </c>
      <c r="AB929" s="17">
        <f>Z929/MAX(Z$240:Z929)-1</f>
        <v>0</v>
      </c>
    </row>
    <row r="930" spans="1:29" x14ac:dyDescent="0.25">
      <c r="A930" s="18" t="s">
        <v>249</v>
      </c>
      <c r="B930" s="72">
        <v>40491</v>
      </c>
      <c r="C930" s="23">
        <v>5467.84</v>
      </c>
      <c r="D930" s="23">
        <v>5431.09</v>
      </c>
      <c r="E930" s="23">
        <v>5468.36</v>
      </c>
      <c r="F930" s="23">
        <v>5398.7</v>
      </c>
      <c r="G930" s="20">
        <f t="shared" si="218"/>
        <v>5006.6769999999997</v>
      </c>
      <c r="H930" s="20">
        <f t="shared" si="210"/>
        <v>4703.2780000000002</v>
      </c>
      <c r="I930" s="112">
        <f t="shared" si="219"/>
        <v>9.2109596844374142E-2</v>
      </c>
      <c r="J930" s="38" t="str">
        <f t="shared" si="211"/>
        <v>N</v>
      </c>
      <c r="K930" s="17" t="str">
        <f>IF(OR(AND(J929="N",OR(I929&lt;R$2308,AND(I929&gt;R$2306, I929&lt;R$2305))), AND(J929="X", OR(I929&lt;R$2314, AND(I929&lt;R$2311,I929&gt;R$2312)))),"no","yes")</f>
        <v>no</v>
      </c>
      <c r="O930" s="146">
        <f t="shared" si="212"/>
        <v>6.7665974970032572E-3</v>
      </c>
      <c r="P930" s="146">
        <f t="shared" si="213"/>
        <v>-6.7665974970032572E-3</v>
      </c>
      <c r="Q930" s="86">
        <f t="shared" si="204"/>
        <v>8.9999999999999993E-3</v>
      </c>
      <c r="R930" s="39">
        <f>(SUM(C911:C929)+Q930*SUM(C911:C929))/(19-Q930)*(1-J$2305)</f>
        <v>5029.6293665420462</v>
      </c>
      <c r="S930" s="39">
        <f>(SUM(C911:C929)+Q930*SUM(C911:C929))/(19-Q930)*(1+J$2305)</f>
        <v>5029.6293665420462</v>
      </c>
      <c r="T930" s="17">
        <f>IF(AND(K930="no",R930&lt;E930, R930&gt;F930,J$2308="yes"),MAX(R930*(1-J$2306),F930)/D930-1,IF(AND(K930="yes",S930&gt;F930, S930&lt;E930,J$2307="yes"),1-MIN(S930*(1+J$2306),E930)/D930,0))</f>
        <v>0</v>
      </c>
      <c r="U930" s="6">
        <f t="shared" si="205"/>
        <v>0</v>
      </c>
      <c r="V930" s="66">
        <f t="shared" si="206"/>
        <v>3.2453214435980944</v>
      </c>
      <c r="W930" s="6">
        <f t="shared" si="207"/>
        <v>6.7665974970032572E-3</v>
      </c>
      <c r="X930" s="17">
        <f>V930/MAX(V$240:V930)-1</f>
        <v>0</v>
      </c>
      <c r="Z930" s="66">
        <f t="shared" si="208"/>
        <v>8.7961724014606588</v>
      </c>
      <c r="AA930" s="6">
        <f t="shared" si="209"/>
        <v>6.7665974970032572E-3</v>
      </c>
      <c r="AB930" s="17">
        <f>Z930/MAX(Z$240:Z930)-1</f>
        <v>0</v>
      </c>
    </row>
    <row r="931" spans="1:29" x14ac:dyDescent="0.25">
      <c r="A931" s="18" t="s">
        <v>249</v>
      </c>
      <c r="B931" s="72">
        <v>40492</v>
      </c>
      <c r="C931" s="23">
        <v>5484.74</v>
      </c>
      <c r="D931" s="23">
        <v>5467.84</v>
      </c>
      <c r="E931" s="23">
        <v>5504.88</v>
      </c>
      <c r="F931" s="23">
        <v>5432.63</v>
      </c>
      <c r="G931" s="20">
        <f t="shared" si="218"/>
        <v>5039.0769999999993</v>
      </c>
      <c r="H931" s="20">
        <f t="shared" si="210"/>
        <v>4722.0901666666659</v>
      </c>
      <c r="I931" s="112">
        <f t="shared" si="219"/>
        <v>8.8441395120574695E-2</v>
      </c>
      <c r="J931" s="38" t="str">
        <f t="shared" si="211"/>
        <v>N</v>
      </c>
      <c r="K931" s="17" t="str">
        <f>IF(OR(AND(J930="N",OR(I930&lt;R$2308,AND(I930&gt;R$2306, I930&lt;R$2305))), AND(J930="X", OR(I930&lt;R$2314, AND(I930&lt;R$2311,I930&gt;R$2312)))),"no","yes")</f>
        <v>no</v>
      </c>
      <c r="O931" s="146">
        <f t="shared" si="212"/>
        <v>3.0908000234095567E-3</v>
      </c>
      <c r="P931" s="146">
        <f t="shared" si="213"/>
        <v>-3.0908000234095567E-3</v>
      </c>
      <c r="Q931" s="86">
        <f t="shared" si="204"/>
        <v>8.9999999999999993E-3</v>
      </c>
      <c r="R931" s="39">
        <f>(SUM(C912:C930)+Q931*SUM(C912:C930))/(19-Q931)*(1-J$2305)</f>
        <v>5063.159981043651</v>
      </c>
      <c r="S931" s="39">
        <f>(SUM(C912:C930)+Q931*SUM(C912:C930))/(19-Q931)*(1+J$2305)</f>
        <v>5063.159981043651</v>
      </c>
      <c r="T931" s="17">
        <f>IF(AND(K931="no",R931&lt;E931, R931&gt;F931,J$2308="yes"),MAX(R931*(1-J$2306),F931)/D931-1,IF(AND(K931="yes",S931&gt;F931, S931&lt;E931,J$2307="yes"),1-MIN(S931*(1+J$2306),E931)/D931,0))</f>
        <v>0</v>
      </c>
      <c r="U931" s="6">
        <f t="shared" si="205"/>
        <v>0</v>
      </c>
      <c r="V931" s="66">
        <f t="shared" si="206"/>
        <v>3.2553520831919389</v>
      </c>
      <c r="W931" s="6">
        <f t="shared" si="207"/>
        <v>3.0908000234095567E-3</v>
      </c>
      <c r="X931" s="17">
        <f>V931/MAX(V$240:V931)-1</f>
        <v>0</v>
      </c>
      <c r="Z931" s="66">
        <f t="shared" si="208"/>
        <v>8.8233596113250083</v>
      </c>
      <c r="AA931" s="6">
        <f t="shared" si="209"/>
        <v>3.0908000234095567E-3</v>
      </c>
      <c r="AB931" s="17">
        <f>Z931/MAX(Z$240:Z931)-1</f>
        <v>0</v>
      </c>
    </row>
    <row r="932" spans="1:29" x14ac:dyDescent="0.25">
      <c r="A932" s="18" t="s">
        <v>249</v>
      </c>
      <c r="B932" s="72">
        <v>40493</v>
      </c>
      <c r="C932" s="23">
        <v>5440.1</v>
      </c>
      <c r="D932" s="23">
        <v>5484.74</v>
      </c>
      <c r="E932" s="23">
        <v>5581.35</v>
      </c>
      <c r="F932" s="23">
        <v>5440.1</v>
      </c>
      <c r="G932" s="20">
        <f t="shared" si="218"/>
        <v>5077.1044999999995</v>
      </c>
      <c r="H932" s="20">
        <f t="shared" si="210"/>
        <v>4739.1989999999987</v>
      </c>
      <c r="I932" s="112">
        <f t="shared" si="219"/>
        <v>7.14965587176708E-2</v>
      </c>
      <c r="J932" s="38" t="str">
        <f t="shared" si="211"/>
        <v>N</v>
      </c>
      <c r="K932" s="17" t="str">
        <f>IF(OR(AND(J931="N",OR(I931&lt;R$2308,AND(I931&gt;R$2306, I931&lt;R$2305))), AND(J931="X", OR(I931&lt;R$2314, AND(I931&lt;R$2311,I931&gt;R$2312)))),"no","yes")</f>
        <v>no</v>
      </c>
      <c r="O932" s="146">
        <f t="shared" si="212"/>
        <v>-8.1389455106348763E-3</v>
      </c>
      <c r="P932" s="146">
        <f t="shared" si="213"/>
        <v>8.1389455106348763E-3</v>
      </c>
      <c r="Q932" s="86">
        <f t="shared" si="204"/>
        <v>8.9999999999999993E-3</v>
      </c>
      <c r="R932" s="39">
        <f>(SUM(C913:C931)+Q932*SUM(C913:C931))/(19-Q932)*(1-J$2305)</f>
        <v>5105.9400721394341</v>
      </c>
      <c r="S932" s="39">
        <f>(SUM(C913:C931)+Q932*SUM(C913:C931))/(19-Q932)*(1+J$2305)</f>
        <v>5105.9400721394341</v>
      </c>
      <c r="T932" s="17">
        <f>IF(AND(K932="no",R932&lt;E932, R932&gt;F932,J$2308="yes"),MAX(R932*(1-J$2306),F932)/D932-1,IF(AND(K932="yes",S932&gt;F932, S932&lt;E932,J$2307="yes"),1-MIN(S932*(1+J$2306),E932)/D932,0))</f>
        <v>0</v>
      </c>
      <c r="U932" s="6">
        <f t="shared" si="205"/>
        <v>0</v>
      </c>
      <c r="V932" s="66">
        <f t="shared" si="206"/>
        <v>3.2288569499689079</v>
      </c>
      <c r="W932" s="6">
        <f t="shared" si="207"/>
        <v>-8.1389455106348763E-3</v>
      </c>
      <c r="X932" s="17">
        <f>V932/MAX(V$240:V932)-1</f>
        <v>-8.1389455106348763E-3</v>
      </c>
      <c r="Z932" s="66">
        <f t="shared" si="208"/>
        <v>8.7515467682276977</v>
      </c>
      <c r="AA932" s="6">
        <f t="shared" si="209"/>
        <v>-8.1389455106348763E-3</v>
      </c>
      <c r="AB932" s="17">
        <f>Z932/MAX(Z$240:Z932)-1</f>
        <v>-8.1389455106348763E-3</v>
      </c>
    </row>
    <row r="933" spans="1:29" x14ac:dyDescent="0.25">
      <c r="A933" s="18" t="s">
        <v>249</v>
      </c>
      <c r="B933" s="72">
        <v>40494</v>
      </c>
      <c r="C933" s="23">
        <v>5111.1899999999996</v>
      </c>
      <c r="D933" s="23">
        <v>5440.1</v>
      </c>
      <c r="E933" s="23">
        <v>5445.71</v>
      </c>
      <c r="F933" s="23">
        <v>5094.8</v>
      </c>
      <c r="G933" s="20">
        <f t="shared" si="218"/>
        <v>5098.0915000000005</v>
      </c>
      <c r="H933" s="20">
        <f t="shared" si="210"/>
        <v>4753.6111666666657</v>
      </c>
      <c r="I933" s="112">
        <f t="shared" si="219"/>
        <v>2.569294803751454E-3</v>
      </c>
      <c r="J933" s="38" t="str">
        <f t="shared" si="211"/>
        <v>N</v>
      </c>
      <c r="K933" s="17" t="str">
        <f>IF(OR(AND(J932="N",OR(I932&lt;R$2308,AND(I932&gt;R$2306, I932&lt;R$2305))), AND(J932="X", OR(I932&lt;R$2314, AND(I932&lt;R$2311,I932&gt;R$2312)))),"no","yes")</f>
        <v>no</v>
      </c>
      <c r="O933" s="146">
        <f t="shared" si="212"/>
        <v>-6.0460285656513846E-2</v>
      </c>
      <c r="P933" s="146">
        <f t="shared" si="213"/>
        <v>6.0460285656513846E-2</v>
      </c>
      <c r="Q933" s="86">
        <f t="shared" si="204"/>
        <v>8.9999999999999993E-3</v>
      </c>
      <c r="R933" s="39">
        <f>(SUM(C914:C932)+Q933*SUM(C914:C932))/(19-Q933)*(1-J$2305)</f>
        <v>5145.7161687114949</v>
      </c>
      <c r="S933" s="39">
        <f>(SUM(C914:C932)+Q933*SUM(C914:C932))/(19-Q933)*(1+J$2305)</f>
        <v>5145.7161687114949</v>
      </c>
      <c r="T933" s="17">
        <f>IF(AND(K933="no",R933&lt;E933, R933&gt;F933,J$2308="yes"),MAX(R933*(1-J$2306),F933)/D933-1,IF(AND(K933="yes",S933&gt;F933, S933&lt;E933,J$2307="yes"),1-MIN(S933*(1+J$2306),E933)/D933,0))</f>
        <v>-5.4113680132443442E-2</v>
      </c>
      <c r="U933" s="6">
        <f t="shared" si="205"/>
        <v>6.3466055240704033E-3</v>
      </c>
      <c r="V933" s="66">
        <f t="shared" si="206"/>
        <v>3.0541316177848734</v>
      </c>
      <c r="W933" s="6">
        <f t="shared" si="207"/>
        <v>-5.4113680132443442E-2</v>
      </c>
      <c r="X933" s="17">
        <f>V933/MAX(V$240:V933)-1</f>
        <v>-6.1812197349100484E-2</v>
      </c>
      <c r="Z933" s="66">
        <f t="shared" si="208"/>
        <v>8.2779683657477054</v>
      </c>
      <c r="AA933" s="6">
        <f t="shared" si="209"/>
        <v>-5.4113680132443331E-2</v>
      </c>
      <c r="AB933" s="17">
        <f>Z933/MAX(Z$240:Z933)-1</f>
        <v>-6.1812197349100373E-2</v>
      </c>
    </row>
    <row r="934" spans="1:29" x14ac:dyDescent="0.25">
      <c r="A934" s="18" t="s">
        <v>249</v>
      </c>
      <c r="B934" s="72">
        <v>40497</v>
      </c>
      <c r="C934" s="23">
        <v>5255.27</v>
      </c>
      <c r="D934" s="23">
        <v>5111.1899999999996</v>
      </c>
      <c r="E934" s="23">
        <v>5255.85</v>
      </c>
      <c r="F934" s="23">
        <v>5083.8500000000004</v>
      </c>
      <c r="G934" s="20">
        <f t="shared" si="218"/>
        <v>5129.0230000000001</v>
      </c>
      <c r="H934" s="20">
        <f t="shared" si="210"/>
        <v>4769.5673333333316</v>
      </c>
      <c r="I934" s="112">
        <f t="shared" si="219"/>
        <v>2.4614239398029758E-2</v>
      </c>
      <c r="J934" s="38" t="str">
        <f t="shared" si="211"/>
        <v>N</v>
      </c>
      <c r="K934" s="17" t="str">
        <f>IF(OR(AND(J933="N",OR(I933&lt;R$2308,AND(I933&gt;R$2306, I933&lt;R$2305))), AND(J933="X", OR(I933&lt;R$2314, AND(I933&lt;R$2311,I933&gt;R$2312)))),"no","yes")</f>
        <v>yes</v>
      </c>
      <c r="O934" s="146">
        <f t="shared" si="212"/>
        <v>2.8189130124296025E-2</v>
      </c>
      <c r="P934" s="146">
        <f t="shared" si="213"/>
        <v>-2.8189130124296025E-2</v>
      </c>
      <c r="Q934" s="86">
        <f t="shared" si="204"/>
        <v>8.9999999999999993E-3</v>
      </c>
      <c r="R934" s="39">
        <f>(SUM(C915:C933)+Q934*SUM(C915:C933))/(19-Q934)*(1-J$2305)</f>
        <v>5170.929214364699</v>
      </c>
      <c r="S934" s="39">
        <f>(SUM(C915:C933)+Q934*SUM(C915:C933))/(19-Q934)*(1+J$2305)</f>
        <v>5170.929214364699</v>
      </c>
      <c r="T934" s="17">
        <f>IF(AND(K934="no",R934&lt;E934, R934&gt;F934,J$2308="yes"),MAX(R934*(1-J$2306),F934)/D934-1,IF(AND(K934="yes",S934&gt;F934, S934&lt;E934,J$2307="yes"),1-MIN(S934*(1+J$2306),E934)/D934,0))</f>
        <v>-1.1687926757702138E-2</v>
      </c>
      <c r="U934" s="6">
        <f t="shared" si="205"/>
        <v>1.6501203366593886E-2</v>
      </c>
      <c r="V934" s="66">
        <f t="shared" si="206"/>
        <v>3.0541316177848734</v>
      </c>
      <c r="W934" s="6">
        <f t="shared" si="207"/>
        <v>0</v>
      </c>
      <c r="X934" s="17">
        <f>V934/MAX(V$240:V934)-1</f>
        <v>-6.1812197349100484E-2</v>
      </c>
      <c r="Z934" s="66">
        <f t="shared" si="208"/>
        <v>8.1812160777862708</v>
      </c>
      <c r="AA934" s="6">
        <f t="shared" si="209"/>
        <v>-1.1687926757702138E-2</v>
      </c>
      <c r="AB934" s="17">
        <f>Z934/MAX(Z$240:Z934)-1</f>
        <v>-7.2777667671453661E-2</v>
      </c>
    </row>
    <row r="935" spans="1:29" x14ac:dyDescent="0.25">
      <c r="A935" s="18" t="s">
        <v>249</v>
      </c>
      <c r="B935" s="72">
        <v>40498</v>
      </c>
      <c r="C935" s="23">
        <v>5068.46</v>
      </c>
      <c r="D935" s="23">
        <v>5255.27</v>
      </c>
      <c r="E935" s="23">
        <v>5288.97</v>
      </c>
      <c r="F935" s="23">
        <v>5017.25</v>
      </c>
      <c r="G935" s="20">
        <f t="shared" si="218"/>
        <v>5143.5155000000013</v>
      </c>
      <c r="H935" s="20">
        <f t="shared" si="210"/>
        <v>4783.3484999999991</v>
      </c>
      <c r="I935" s="112">
        <f t="shared" si="219"/>
        <v>-1.459225698843547E-2</v>
      </c>
      <c r="J935" s="38" t="str">
        <f t="shared" si="211"/>
        <v>N</v>
      </c>
      <c r="K935" s="17" t="str">
        <f>IF(OR(AND(J934="N",OR(I934&lt;R$2308,AND(I934&gt;R$2306, I934&lt;R$2305))), AND(J934="X", OR(I934&lt;R$2314, AND(I934&lt;R$2311,I934&gt;R$2312)))),"no","yes")</f>
        <v>no</v>
      </c>
      <c r="O935" s="146">
        <f t="shared" si="212"/>
        <v>-3.5547174550498939E-2</v>
      </c>
      <c r="P935" s="146">
        <f t="shared" si="213"/>
        <v>3.5547174550498939E-2</v>
      </c>
      <c r="Q935" s="86">
        <f t="shared" si="204"/>
        <v>8.9999999999999993E-3</v>
      </c>
      <c r="R935" s="39">
        <f>(SUM(C916:C934)+Q935*SUM(C916:C934))/(19-Q935)*(1-J$2305)</f>
        <v>5196.2543652256345</v>
      </c>
      <c r="S935" s="39">
        <f>(SUM(C916:C934)+Q935*SUM(C916:C934))/(19-Q935)*(1+J$2305)</f>
        <v>5196.2543652256345</v>
      </c>
      <c r="T935" s="17">
        <f>IF(AND(K935="no",R935&lt;E935, R935&gt;F935,J$2308="yes"),MAX(R935*(1-J$2306),F935)/D935-1,IF(AND(K935="yes",S935&gt;F935, S935&lt;E935,J$2307="yes"),1-MIN(S935*(1+J$2306),E935)/D935,0))</f>
        <v>-1.1229800709452786E-2</v>
      </c>
      <c r="U935" s="6">
        <f t="shared" si="205"/>
        <v>2.4317373841046153E-2</v>
      </c>
      <c r="V935" s="66">
        <f t="shared" si="206"/>
        <v>3.0198343283767106</v>
      </c>
      <c r="W935" s="6">
        <f t="shared" si="207"/>
        <v>-1.1229800709452786E-2</v>
      </c>
      <c r="X935" s="17">
        <f>V935/MAX(V$240:V935)-1</f>
        <v>-7.2347859400909487E-2</v>
      </c>
      <c r="Z935" s="66">
        <f t="shared" si="208"/>
        <v>8.0893426516717604</v>
      </c>
      <c r="AA935" s="6">
        <f t="shared" si="209"/>
        <v>-1.1229800709452786E-2</v>
      </c>
      <c r="AB935" s="17">
        <f>Z935/MAX(Z$240:Z935)-1</f>
        <v>-8.3190189676857096E-2</v>
      </c>
    </row>
    <row r="936" spans="1:29" x14ac:dyDescent="0.25">
      <c r="A936" s="18" t="s">
        <v>249</v>
      </c>
      <c r="B936" s="72">
        <v>40499</v>
      </c>
      <c r="C936" s="23">
        <v>4855.8500000000004</v>
      </c>
      <c r="D936" s="23">
        <v>5068.46</v>
      </c>
      <c r="E936" s="23">
        <v>5039.09</v>
      </c>
      <c r="F936" s="23">
        <v>4830.51</v>
      </c>
      <c r="G936" s="20">
        <f t="shared" si="218"/>
        <v>5146.5985000000019</v>
      </c>
      <c r="H936" s="20">
        <f t="shared" si="210"/>
        <v>4792.2284999999983</v>
      </c>
      <c r="I936" s="112">
        <f t="shared" si="219"/>
        <v>-5.6493332440834765E-2</v>
      </c>
      <c r="J936" s="38" t="str">
        <f t="shared" si="211"/>
        <v>N</v>
      </c>
      <c r="K936" s="17" t="str">
        <f>IF(OR(AND(J935="N",OR(I935&lt;R$2308,AND(I935&gt;R$2306, I935&lt;R$2305))), AND(J935="X", OR(I935&lt;R$2314, AND(I935&lt;R$2311,I935&gt;R$2312)))),"no","yes")</f>
        <v>yes</v>
      </c>
      <c r="O936" s="146">
        <f t="shared" si="212"/>
        <v>-4.1947652738701602E-2</v>
      </c>
      <c r="P936" s="146">
        <f t="shared" si="213"/>
        <v>4.1947652738701602E-2</v>
      </c>
      <c r="Q936" s="86">
        <f t="shared" si="204"/>
        <v>8.9999999999999993E-3</v>
      </c>
      <c r="R936" s="39">
        <f>(SUM(C917:C935)+Q936*SUM(C917:C935))/(19-Q936)*(1-J$2305)</f>
        <v>5210.8264483176254</v>
      </c>
      <c r="S936" s="39">
        <f>(SUM(C917:C935)+Q936*SUM(C917:C935))/(19-Q936)*(1+J$2305)</f>
        <v>5210.8264483176254</v>
      </c>
      <c r="T936" s="17">
        <f>IF(AND(K936="no",R936&lt;E936, R936&gt;F936,J$2308="yes"),MAX(R936*(1-J$2306),F936)/D936-1,IF(AND(K936="yes",S936&gt;F936, S936&lt;E936,J$2307="yes"),1-MIN(S936*(1+J$2306),E936)/D936,0))</f>
        <v>0</v>
      </c>
      <c r="U936" s="6">
        <f t="shared" si="205"/>
        <v>0</v>
      </c>
      <c r="V936" s="66">
        <f t="shared" si="206"/>
        <v>3.0198343283767106</v>
      </c>
      <c r="W936" s="6">
        <f t="shared" si="207"/>
        <v>0</v>
      </c>
      <c r="X936" s="17">
        <f>V936/MAX(V$240:V936)-1</f>
        <v>-7.2347859400909487E-2</v>
      </c>
      <c r="Z936" s="66">
        <f t="shared" si="208"/>
        <v>8.4286715881084557</v>
      </c>
      <c r="AA936" s="6">
        <f t="shared" si="209"/>
        <v>4.1947652738701713E-2</v>
      </c>
      <c r="AB936" s="17">
        <f>Z936/MAX(Z$240:Z936)-1</f>
        <v>-4.4732170125986959E-2</v>
      </c>
    </row>
    <row r="937" spans="1:29" x14ac:dyDescent="0.25">
      <c r="A937" s="18" t="s">
        <v>249</v>
      </c>
      <c r="B937" s="72">
        <v>40500</v>
      </c>
      <c r="C937" s="23">
        <v>4932.3999999999996</v>
      </c>
      <c r="D937" s="23">
        <v>4855.8500000000004</v>
      </c>
      <c r="E937" s="23">
        <v>4941.2</v>
      </c>
      <c r="F937" s="23">
        <v>4814.42</v>
      </c>
      <c r="G937" s="20">
        <f t="shared" si="218"/>
        <v>5151.5285000000013</v>
      </c>
      <c r="H937" s="20">
        <f t="shared" si="210"/>
        <v>4800.7133333333322</v>
      </c>
      <c r="I937" s="112">
        <f t="shared" si="219"/>
        <v>-4.2536598603696296E-2</v>
      </c>
      <c r="J937" s="38" t="str">
        <f t="shared" si="211"/>
        <v>N</v>
      </c>
      <c r="K937" s="17" t="str">
        <f>IF(OR(AND(J936="N",OR(I936&lt;R$2308,AND(I936&gt;R$2306, I936&lt;R$2305))), AND(J936="X", OR(I936&lt;R$2314, AND(I936&lt;R$2311,I936&gt;R$2312)))),"no","yes")</f>
        <v>yes</v>
      </c>
      <c r="O937" s="146">
        <f t="shared" si="212"/>
        <v>1.5764490254023267E-2</v>
      </c>
      <c r="P937" s="146">
        <f t="shared" si="213"/>
        <v>-1.5764490254023267E-2</v>
      </c>
      <c r="Q937" s="86">
        <f t="shared" si="204"/>
        <v>8.9999999999999993E-3</v>
      </c>
      <c r="R937" s="39">
        <f>(SUM(C918:C936)+Q937*SUM(C918:C936))/(19-Q937)*(1-J$2305)</f>
        <v>5211.9979743036192</v>
      </c>
      <c r="S937" s="39">
        <f>(SUM(C918:C936)+Q937*SUM(C918:C936))/(19-Q937)*(1+J$2305)</f>
        <v>5211.9979743036192</v>
      </c>
      <c r="T937" s="17">
        <f>IF(AND(K937="no",R937&lt;E937, R937&gt;F937,J$2308="yes"),MAX(R937*(1-J$2306),F937)/D937-1,IF(AND(K937="yes",S937&gt;F937, S937&lt;E937,J$2307="yes"),1-MIN(S937*(1+J$2306),E937)/D937,0))</f>
        <v>0</v>
      </c>
      <c r="U937" s="6">
        <f t="shared" si="205"/>
        <v>0</v>
      </c>
      <c r="V937" s="66">
        <f t="shared" si="206"/>
        <v>3.0198343283767106</v>
      </c>
      <c r="W937" s="6">
        <f t="shared" si="207"/>
        <v>0</v>
      </c>
      <c r="X937" s="17">
        <f>V937/MAX(V$240:V937)-1</f>
        <v>-7.2347859400909487E-2</v>
      </c>
      <c r="Z937" s="66">
        <f t="shared" si="208"/>
        <v>8.2957978770033574</v>
      </c>
      <c r="AA937" s="6">
        <f t="shared" si="209"/>
        <v>-1.5764490254023267E-2</v>
      </c>
      <c r="AB937" s="17">
        <f>Z937/MAX(Z$240:Z937)-1</f>
        <v>-5.9791480520017815E-2</v>
      </c>
    </row>
    <row r="938" spans="1:29" x14ac:dyDescent="0.25">
      <c r="A938" s="18" t="s">
        <v>249</v>
      </c>
      <c r="B938" s="72">
        <v>40501</v>
      </c>
      <c r="C938" s="23">
        <v>5081.03</v>
      </c>
      <c r="D938" s="23">
        <v>4932.3999999999996</v>
      </c>
      <c r="E938" s="23">
        <v>5081.03</v>
      </c>
      <c r="F938" s="23">
        <v>4919.28</v>
      </c>
      <c r="G938" s="20">
        <f t="shared" si="218"/>
        <v>5161.683500000001</v>
      </c>
      <c r="H938" s="20">
        <f t="shared" si="210"/>
        <v>4811.1011666666654</v>
      </c>
      <c r="I938" s="112">
        <f t="shared" si="219"/>
        <v>-1.5625425309397811E-2</v>
      </c>
      <c r="J938" s="38" t="str">
        <f t="shared" si="211"/>
        <v>N</v>
      </c>
      <c r="K938" s="17" t="str">
        <f>IF(OR(AND(J937="N",OR(I937&lt;R$2308,AND(I937&gt;R$2306, I937&lt;R$2305))), AND(J937="X", OR(I937&lt;R$2314, AND(I937&lt;R$2311,I937&gt;R$2312)))),"no","yes")</f>
        <v>yes</v>
      </c>
      <c r="O938" s="146">
        <f t="shared" si="212"/>
        <v>3.0133403616900534E-2</v>
      </c>
      <c r="P938" s="146">
        <f t="shared" si="213"/>
        <v>-3.0133403616900534E-2</v>
      </c>
      <c r="Q938" s="86">
        <f t="shared" si="204"/>
        <v>8.9999999999999993E-3</v>
      </c>
      <c r="R938" s="39">
        <f>(SUM(C919:C937)+Q938*SUM(C919:C937))/(19-Q938)*(1-J$2305)</f>
        <v>5214.8919888368182</v>
      </c>
      <c r="S938" s="39">
        <f>(SUM(C919:C937)+Q938*SUM(C919:C937))/(19-Q938)*(1+J$2305)</f>
        <v>5214.8919888368182</v>
      </c>
      <c r="T938" s="17">
        <f>IF(AND(K938="no",R938&lt;E938, R938&gt;F938,J$2308="yes"),MAX(R938*(1-J$2306),F938)/D938-1,IF(AND(K938="yes",S938&gt;F938, S938&lt;E938,J$2307="yes"),1-MIN(S938*(1+J$2306),E938)/D938,0))</f>
        <v>0</v>
      </c>
      <c r="U938" s="6">
        <f t="shared" si="205"/>
        <v>0</v>
      </c>
      <c r="V938" s="66">
        <f t="shared" si="206"/>
        <v>3.0198343283767106</v>
      </c>
      <c r="W938" s="6">
        <f t="shared" si="207"/>
        <v>0</v>
      </c>
      <c r="X938" s="17">
        <f>V938/MAX(V$240:V938)-1</f>
        <v>-7.2347859400909487E-2</v>
      </c>
      <c r="Z938" s="66">
        <f t="shared" si="208"/>
        <v>8.045817251251389</v>
      </c>
      <c r="AA938" s="6">
        <f t="shared" si="209"/>
        <v>-3.0133403616900534E-2</v>
      </c>
      <c r="AB938" s="17">
        <f>Z938/MAX(Z$240:Z938)-1</f>
        <v>-8.8123163321556564E-2</v>
      </c>
    </row>
    <row r="939" spans="1:29" x14ac:dyDescent="0.25">
      <c r="A939" s="18" t="s">
        <v>249</v>
      </c>
      <c r="B939" s="72">
        <v>40504</v>
      </c>
      <c r="C939" s="23">
        <v>5150.67</v>
      </c>
      <c r="D939" s="23">
        <v>5081.03</v>
      </c>
      <c r="E939" s="23">
        <v>5190.6099999999997</v>
      </c>
      <c r="F939" s="23">
        <v>5036.32</v>
      </c>
      <c r="G939" s="20">
        <f t="shared" si="218"/>
        <v>5169.2919999999995</v>
      </c>
      <c r="H939" s="20">
        <f t="shared" si="210"/>
        <v>4822.6601666666656</v>
      </c>
      <c r="I939" s="112">
        <f t="shared" si="219"/>
        <v>-3.6024275664828798E-3</v>
      </c>
      <c r="J939" s="38" t="str">
        <f t="shared" si="211"/>
        <v>N</v>
      </c>
      <c r="K939" s="17" t="str">
        <f>IF(OR(AND(J938="N",OR(I938&lt;R$2308,AND(I938&gt;R$2306, I938&lt;R$2305))), AND(J938="X", OR(I938&lt;R$2314, AND(I938&lt;R$2311,I938&gt;R$2312)))),"no","yes")</f>
        <v>yes</v>
      </c>
      <c r="O939" s="146">
        <f t="shared" si="212"/>
        <v>1.3705882468712183E-2</v>
      </c>
      <c r="P939" s="146">
        <f t="shared" si="213"/>
        <v>-1.3705882468712183E-2</v>
      </c>
      <c r="Q939" s="86">
        <f t="shared" si="204"/>
        <v>8.9999999999999993E-3</v>
      </c>
      <c r="R939" s="39">
        <f>(SUM(C920:C938)+Q939*SUM(C920:C938))/(19-Q939)*(1-J$2305)</f>
        <v>5219.2768432415351</v>
      </c>
      <c r="S939" s="39">
        <f>(SUM(C920:C938)+Q939*SUM(C920:C938))/(19-Q939)*(1+J$2305)</f>
        <v>5219.2768432415351</v>
      </c>
      <c r="T939" s="17">
        <f>IF(AND(K939="no",R939&lt;E939, R939&gt;F939,J$2308="yes"),MAX(R939*(1-J$2306),F939)/D939-1,IF(AND(K939="yes",S939&gt;F939, S939&lt;E939,J$2307="yes"),1-MIN(S939*(1+J$2306),E939)/D939,0))</f>
        <v>0</v>
      </c>
      <c r="U939" s="6">
        <f t="shared" si="205"/>
        <v>0</v>
      </c>
      <c r="V939" s="66">
        <f t="shared" si="206"/>
        <v>3.0198343283767106</v>
      </c>
      <c r="W939" s="6">
        <f t="shared" si="207"/>
        <v>0</v>
      </c>
      <c r="X939" s="17">
        <f>V939/MAX(V$240:V939)-1</f>
        <v>-7.2347859400909487E-2</v>
      </c>
      <c r="Z939" s="66">
        <f t="shared" si="208"/>
        <v>7.9355422256410009</v>
      </c>
      <c r="AA939" s="6">
        <f t="shared" si="209"/>
        <v>-1.3705882468712183E-2</v>
      </c>
      <c r="AB939" s="17">
        <f>Z939/MAX(Z$240:Z939)-1</f>
        <v>-0.10062124007101225</v>
      </c>
    </row>
    <row r="940" spans="1:29" x14ac:dyDescent="0.25">
      <c r="A940" s="18" t="s">
        <v>249</v>
      </c>
      <c r="B940" s="72">
        <v>40505</v>
      </c>
      <c r="C940" s="23">
        <v>5063.24</v>
      </c>
      <c r="D940" s="23">
        <v>5150.67</v>
      </c>
      <c r="E940" s="23">
        <v>5129.37</v>
      </c>
      <c r="F940" s="23">
        <v>4970.49</v>
      </c>
      <c r="G940" s="20">
        <f t="shared" si="218"/>
        <v>5170.1465000000007</v>
      </c>
      <c r="H940" s="20">
        <f t="shared" si="210"/>
        <v>4832.6893333333319</v>
      </c>
      <c r="I940" s="112">
        <f t="shared" si="219"/>
        <v>-2.0677653911741367E-2</v>
      </c>
      <c r="J940" s="38" t="str">
        <f t="shared" si="211"/>
        <v>N</v>
      </c>
      <c r="K940" s="17" t="str">
        <f>IF(OR(AND(J939="N",OR(I939&lt;R$2308,AND(I939&gt;R$2306, I939&lt;R$2305))), AND(J939="X", OR(I939&lt;R$2314, AND(I939&lt;R$2311,I939&gt;R$2312)))),"no","yes")</f>
        <v>yes</v>
      </c>
      <c r="O940" s="146">
        <f t="shared" si="212"/>
        <v>-1.6974490697326816E-2</v>
      </c>
      <c r="P940" s="146">
        <f t="shared" si="213"/>
        <v>1.6974490697326816E-2</v>
      </c>
      <c r="Q940" s="86">
        <f t="shared" si="204"/>
        <v>8.9999999999999993E-3</v>
      </c>
      <c r="R940" s="39">
        <f>(SUM(C921:C939)+Q940*SUM(C921:C939))/(19-Q940)*(1-J$2305)</f>
        <v>5224.8300358064344</v>
      </c>
      <c r="S940" s="39">
        <f>(SUM(C921:C939)+Q940*SUM(C921:C939))/(19-Q940)*(1+J$2305)</f>
        <v>5224.8300358064344</v>
      </c>
      <c r="T940" s="17">
        <f>IF(AND(K940="no",R940&lt;E940, R940&gt;F940,J$2308="yes"),MAX(R940*(1-J$2306),F940)/D940-1,IF(AND(K940="yes",S940&gt;F940, S940&lt;E940,J$2307="yes"),1-MIN(S940*(1+J$2306),E940)/D940,0))</f>
        <v>0</v>
      </c>
      <c r="U940" s="6">
        <f t="shared" si="205"/>
        <v>0</v>
      </c>
      <c r="V940" s="66">
        <f t="shared" si="206"/>
        <v>3.0198343283767106</v>
      </c>
      <c r="W940" s="6">
        <f t="shared" si="207"/>
        <v>0</v>
      </c>
      <c r="X940" s="17">
        <f>V940/MAX(V$240:V940)-1</f>
        <v>-7.2347859400909487E-2</v>
      </c>
      <c r="Y940" s="6">
        <f t="shared" ref="Y940" si="220">V940/V920-1</f>
        <v>8.2797383410033731E-3</v>
      </c>
      <c r="Z940" s="66">
        <f t="shared" si="208"/>
        <v>8.0702440133283879</v>
      </c>
      <c r="AA940" s="6">
        <f t="shared" si="209"/>
        <v>1.6974490697326816E-2</v>
      </c>
      <c r="AB940" s="17">
        <f>Z940/MAX(Z$240:Z940)-1</f>
        <v>-8.5354743677224398E-2</v>
      </c>
      <c r="AC940" s="6">
        <f t="shared" ref="AC940" si="221">Z940/Z920-1</f>
        <v>-5.8576492645323608E-3</v>
      </c>
    </row>
    <row r="941" spans="1:29" x14ac:dyDescent="0.25">
      <c r="A941" s="18" t="s">
        <v>249</v>
      </c>
      <c r="B941" s="72">
        <v>40506</v>
      </c>
      <c r="C941" s="23">
        <v>5206.1499999999996</v>
      </c>
      <c r="D941" s="23">
        <v>5063.24</v>
      </c>
      <c r="E941" s="23">
        <v>5206.42</v>
      </c>
      <c r="F941" s="23">
        <v>5017.93</v>
      </c>
      <c r="G941" s="20">
        <f t="shared" si="218"/>
        <v>5180.7155000000002</v>
      </c>
      <c r="H941" s="20">
        <f t="shared" si="210"/>
        <v>4846.6818333333331</v>
      </c>
      <c r="I941" s="112">
        <f t="shared" si="219"/>
        <v>4.9094570045391528E-3</v>
      </c>
      <c r="J941" s="38" t="str">
        <f t="shared" si="211"/>
        <v>N</v>
      </c>
      <c r="K941" s="17" t="str">
        <f>IF(OR(AND(J940="N",OR(I940&lt;R$2308,AND(I940&gt;R$2306, I940&lt;R$2305))), AND(J940="X", OR(I940&lt;R$2314, AND(I940&lt;R$2311,I940&gt;R$2312)))),"no","yes")</f>
        <v>yes</v>
      </c>
      <c r="O941" s="146">
        <f t="shared" si="212"/>
        <v>2.8225010072601808E-2</v>
      </c>
      <c r="P941" s="146">
        <f t="shared" si="213"/>
        <v>-2.8225010072601808E-2</v>
      </c>
      <c r="Q941" s="86">
        <f t="shared" si="204"/>
        <v>8.9999999999999993E-3</v>
      </c>
      <c r="R941" s="39">
        <f>(SUM(C922:C940)+Q941*SUM(C922:C940))/(19-Q941)*(1-J$2305)</f>
        <v>5228.4678763624879</v>
      </c>
      <c r="S941" s="39">
        <f>(SUM(C922:C940)+Q941*SUM(C922:C940))/(19-Q941)*(1+J$2305)</f>
        <v>5228.4678763624879</v>
      </c>
      <c r="T941" s="17">
        <f>IF(AND(K941="no",R941&lt;E941, R941&gt;F941,J$2308="yes"),MAX(R941*(1-J$2306),F941)/D941-1,IF(AND(K941="yes",S941&gt;F941, S941&lt;E941,J$2307="yes"),1-MIN(S941*(1+J$2306),E941)/D941,0))</f>
        <v>0</v>
      </c>
      <c r="U941" s="6">
        <f t="shared" si="205"/>
        <v>0</v>
      </c>
      <c r="V941" s="66">
        <f t="shared" si="206"/>
        <v>3.0198343283767106</v>
      </c>
      <c r="W941" s="6">
        <f t="shared" si="207"/>
        <v>0</v>
      </c>
      <c r="X941" s="17">
        <f>V941/MAX(V$240:V941)-1</f>
        <v>-7.2347859400909487E-2</v>
      </c>
      <c r="Z941" s="66">
        <f t="shared" si="208"/>
        <v>7.8424612947638401</v>
      </c>
      <c r="AA941" s="6">
        <f t="shared" si="209"/>
        <v>-2.8225010072601808E-2</v>
      </c>
      <c r="AB941" s="17">
        <f>Z941/MAX(Z$240:Z941)-1</f>
        <v>-0.11117061524979222</v>
      </c>
    </row>
    <row r="942" spans="1:29" x14ac:dyDescent="0.25">
      <c r="A942" s="18" t="s">
        <v>249</v>
      </c>
      <c r="B942" s="72">
        <v>40507</v>
      </c>
      <c r="C942" s="23">
        <v>5259.81</v>
      </c>
      <c r="D942" s="23">
        <v>5206.1499999999996</v>
      </c>
      <c r="E942" s="23">
        <v>5278.32</v>
      </c>
      <c r="F942" s="23">
        <v>5226.9799999999996</v>
      </c>
      <c r="G942" s="20">
        <f t="shared" si="218"/>
        <v>5193.7264999999998</v>
      </c>
      <c r="H942" s="20">
        <f t="shared" si="210"/>
        <v>4860.9333333333325</v>
      </c>
      <c r="I942" s="112">
        <f t="shared" si="219"/>
        <v>1.2723715813684144E-2</v>
      </c>
      <c r="J942" s="38" t="str">
        <f t="shared" si="211"/>
        <v>N</v>
      </c>
      <c r="K942" s="17" t="str">
        <f>IF(OR(AND(J941="N",OR(I941&lt;R$2308,AND(I941&gt;R$2306, I941&lt;R$2305))), AND(J941="X", OR(I941&lt;R$2314, AND(I941&lt;R$2311,I941&gt;R$2312)))),"no","yes")</f>
        <v>yes</v>
      </c>
      <c r="O942" s="146">
        <f t="shared" si="212"/>
        <v>1.0307040711466486E-2</v>
      </c>
      <c r="P942" s="146">
        <f t="shared" si="213"/>
        <v>-1.0307040711466486E-2</v>
      </c>
      <c r="Q942" s="86">
        <f t="shared" si="204"/>
        <v>8.9999999999999993E-3</v>
      </c>
      <c r="R942" s="39">
        <f>(SUM(C923:C941)+Q942*SUM(C923:C941))/(19-Q942)*(1-J$2305)</f>
        <v>5239.4424980253807</v>
      </c>
      <c r="S942" s="39">
        <f>(SUM(C923:C941)+Q942*SUM(C923:C941))/(19-Q942)*(1+J$2305)</f>
        <v>5239.4424980253807</v>
      </c>
      <c r="T942" s="17">
        <f>IF(AND(K942="no",R942&lt;E942, R942&gt;F942,J$2308="yes"),MAX(R942*(1-J$2306),F942)/D942-1,IF(AND(K942="yes",S942&gt;F942, S942&lt;E942,J$2307="yes"),1-MIN(S942*(1+J$2306),E942)/D942,0))</f>
        <v>-6.3948403379427976E-3</v>
      </c>
      <c r="U942" s="6">
        <f t="shared" si="205"/>
        <v>3.9122003735236888E-3</v>
      </c>
      <c r="V942" s="66">
        <f t="shared" si="206"/>
        <v>3.0198343283767106</v>
      </c>
      <c r="W942" s="6">
        <f t="shared" si="207"/>
        <v>0</v>
      </c>
      <c r="X942" s="17">
        <f>V942/MAX(V$240:V942)-1</f>
        <v>-7.2347859400909487E-2</v>
      </c>
      <c r="Z942" s="66">
        <f t="shared" si="208"/>
        <v>7.7923100069273294</v>
      </c>
      <c r="AA942" s="6">
        <f t="shared" si="209"/>
        <v>-6.3948403379427976E-3</v>
      </c>
      <c r="AB942" s="17">
        <f>Z942/MAX(Z$240:Z942)-1</f>
        <v>-0.11685453725294159</v>
      </c>
    </row>
    <row r="943" spans="1:29" x14ac:dyDescent="0.25">
      <c r="A943" s="18" t="s">
        <v>249</v>
      </c>
      <c r="B943" s="72">
        <v>40508</v>
      </c>
      <c r="C943" s="23">
        <v>5227.6499999999996</v>
      </c>
      <c r="D943" s="23">
        <v>5259.81</v>
      </c>
      <c r="E943" s="23">
        <v>5256.4</v>
      </c>
      <c r="F943" s="23">
        <v>5169.03</v>
      </c>
      <c r="G943" s="20">
        <f t="shared" si="218"/>
        <v>5202.334499999999</v>
      </c>
      <c r="H943" s="20">
        <f t="shared" si="210"/>
        <v>4873.7858333333324</v>
      </c>
      <c r="I943" s="112">
        <f t="shared" si="219"/>
        <v>4.8661807501999554E-3</v>
      </c>
      <c r="J943" s="38" t="str">
        <f t="shared" si="211"/>
        <v>N</v>
      </c>
      <c r="K943" s="17" t="str">
        <f>IF(OR(AND(J942="N",OR(I942&lt;R$2308,AND(I942&gt;R$2306, I942&lt;R$2305))), AND(J942="X", OR(I942&lt;R$2314, AND(I942&lt;R$2311,I942&gt;R$2312)))),"no","yes")</f>
        <v>no</v>
      </c>
      <c r="O943" s="146">
        <f t="shared" si="212"/>
        <v>-6.114289299423481E-3</v>
      </c>
      <c r="P943" s="146">
        <f t="shared" si="213"/>
        <v>6.114289299423481E-3</v>
      </c>
      <c r="Q943" s="86">
        <f t="shared" si="204"/>
        <v>8.9999999999999993E-3</v>
      </c>
      <c r="R943" s="39">
        <f>(SUM(C924:C942)+Q943*SUM(C924:C942))/(19-Q943)*(1-J$2305)</f>
        <v>5250.2981075246171</v>
      </c>
      <c r="S943" s="39">
        <f>(SUM(C924:C942)+Q943*SUM(C924:C942))/(19-Q943)*(1+J$2305)</f>
        <v>5250.2981075246171</v>
      </c>
      <c r="T943" s="17">
        <f>IF(AND(K943="no",R943&lt;E943, R943&gt;F943,J$2308="yes"),MAX(R943*(1-J$2306),F943)/D943-1,IF(AND(K943="yes",S943&gt;F943, S943&lt;E943,J$2307="yes"),1-MIN(S943*(1+J$2306),E943)/D943,0))</f>
        <v>-1.8084098998600862E-3</v>
      </c>
      <c r="U943" s="6">
        <f t="shared" si="205"/>
        <v>4.3058793995633948E-3</v>
      </c>
      <c r="V943" s="66">
        <f t="shared" si="206"/>
        <v>3.0143732300813371</v>
      </c>
      <c r="W943" s="6">
        <f t="shared" si="207"/>
        <v>-1.8084098998599751E-3</v>
      </c>
      <c r="X943" s="17">
        <f>V943/MAX(V$240:V943)-1</f>
        <v>-7.4025434715595195E-2</v>
      </c>
      <c r="Z943" s="66">
        <f t="shared" si="208"/>
        <v>7.7782183163680232</v>
      </c>
      <c r="AA943" s="6">
        <f t="shared" si="209"/>
        <v>-1.8084098998600862E-3</v>
      </c>
      <c r="AB943" s="17">
        <f>Z943/MAX(Z$240:Z943)-1</f>
        <v>-0.11845162625078998</v>
      </c>
    </row>
    <row r="944" spans="1:29" x14ac:dyDescent="0.25">
      <c r="A944" s="18" t="s">
        <v>249</v>
      </c>
      <c r="B944" s="72">
        <v>40511</v>
      </c>
      <c r="C944" s="23">
        <v>5248.75</v>
      </c>
      <c r="D944" s="23">
        <v>5227.6499999999996</v>
      </c>
      <c r="E944" s="23">
        <v>5273.79</v>
      </c>
      <c r="F944" s="23">
        <v>5180.66</v>
      </c>
      <c r="G944" s="20">
        <f t="shared" si="218"/>
        <v>5204.7959999999994</v>
      </c>
      <c r="H944" s="20">
        <f t="shared" si="210"/>
        <v>4888.46</v>
      </c>
      <c r="I944" s="112">
        <f t="shared" si="219"/>
        <v>8.4449035082259094E-3</v>
      </c>
      <c r="J944" s="38" t="str">
        <f t="shared" si="211"/>
        <v>N</v>
      </c>
      <c r="K944" s="17" t="str">
        <f>IF(OR(AND(J943="N",OR(I943&lt;R$2308,AND(I943&gt;R$2306, I943&lt;R$2305))), AND(J943="X", OR(I943&lt;R$2314, AND(I943&lt;R$2311,I943&gt;R$2312)))),"no","yes")</f>
        <v>yes</v>
      </c>
      <c r="O944" s="146">
        <f t="shared" si="212"/>
        <v>4.0362304285865847E-3</v>
      </c>
      <c r="P944" s="146">
        <f t="shared" si="213"/>
        <v>-4.0362304285865847E-3</v>
      </c>
      <c r="Q944" s="86">
        <f t="shared" si="204"/>
        <v>8.9999999999999993E-3</v>
      </c>
      <c r="R944" s="39">
        <f>(SUM(C925:C943)+Q944*SUM(C925:C943))/(19-Q944)*(1-J$2305)</f>
        <v>5251.7926665262485</v>
      </c>
      <c r="S944" s="39">
        <f>(SUM(C925:C943)+Q944*SUM(C925:C943))/(19-Q944)*(1+J$2305)</f>
        <v>5251.7926665262485</v>
      </c>
      <c r="T944" s="17">
        <f>IF(AND(K944="no",R944&lt;E944, R944&gt;F944,J$2308="yes"),MAX(R944*(1-J$2306),F944)/D944-1,IF(AND(K944="yes",S944&gt;F944, S944&lt;E944,J$2307="yes"),1-MIN(S944*(1+J$2306),E944)/D944,0))</f>
        <v>-4.618263756420049E-3</v>
      </c>
      <c r="U944" s="6">
        <f t="shared" si="205"/>
        <v>-5.820333278334644E-4</v>
      </c>
      <c r="V944" s="66">
        <f t="shared" si="206"/>
        <v>3.0143732300813371</v>
      </c>
      <c r="W944" s="6">
        <f t="shared" si="207"/>
        <v>0</v>
      </c>
      <c r="X944" s="17">
        <f>V944/MAX(V$240:V944)-1</f>
        <v>-7.4025434715595195E-2</v>
      </c>
      <c r="Z944" s="66">
        <f t="shared" si="208"/>
        <v>7.7422964526280182</v>
      </c>
      <c r="AA944" s="6">
        <f t="shared" si="209"/>
        <v>-4.618263756420049E-3</v>
      </c>
      <c r="AB944" s="17">
        <f>Z944/MAX(Z$240:Z944)-1</f>
        <v>-0.12252284915480693</v>
      </c>
    </row>
    <row r="945" spans="1:29" x14ac:dyDescent="0.25">
      <c r="A945" s="18" t="s">
        <v>249</v>
      </c>
      <c r="B945" s="72">
        <v>40512</v>
      </c>
      <c r="C945" s="23">
        <v>5110.88</v>
      </c>
      <c r="D945" s="23">
        <v>5248.75</v>
      </c>
      <c r="E945" s="23">
        <v>5257.1</v>
      </c>
      <c r="F945" s="23">
        <v>4960.71</v>
      </c>
      <c r="G945" s="20">
        <f t="shared" si="218"/>
        <v>5201.6864999999998</v>
      </c>
      <c r="H945" s="20">
        <f t="shared" si="210"/>
        <v>4900.3199999999988</v>
      </c>
      <c r="I945" s="112">
        <f t="shared" si="219"/>
        <v>-1.7457126645367693E-2</v>
      </c>
      <c r="J945" s="38" t="str">
        <f t="shared" si="211"/>
        <v>N</v>
      </c>
      <c r="K945" s="17" t="str">
        <f>IF(OR(AND(J944="N",OR(I944&lt;R$2308,AND(I944&gt;R$2306, I944&lt;R$2305))), AND(J944="X", OR(I944&lt;R$2314, AND(I944&lt;R$2311,I944&gt;R$2312)))),"no","yes")</f>
        <v>yes</v>
      </c>
      <c r="O945" s="146">
        <f t="shared" si="212"/>
        <v>-2.626720647773273E-2</v>
      </c>
      <c r="P945" s="146">
        <f t="shared" si="213"/>
        <v>2.626720647773273E-2</v>
      </c>
      <c r="Q945" s="86">
        <f t="shared" ref="Q945:Q1008" si="222">IF(J945="N",0.009,0.018)</f>
        <v>8.9999999999999993E-3</v>
      </c>
      <c r="R945" s="39">
        <f>(SUM(C926:C944)+Q945*SUM(C926:C944))/(19-Q945)*(1-J$2305)</f>
        <v>5255.8135774840712</v>
      </c>
      <c r="S945" s="39">
        <f>(SUM(C926:C944)+Q945*SUM(C926:C944))/(19-Q945)*(1+J$2305)</f>
        <v>5255.8135774840712</v>
      </c>
      <c r="T945" s="17">
        <f>IF(AND(K945="no",R945&lt;E945, R945&gt;F945,J$2308="yes"),MAX(R945*(1-J$2306),F945)/D945-1,IF(AND(K945="yes",S945&gt;F945, S945&lt;E945,J$2307="yes"),1-MIN(S945*(1+J$2306),E945)/D945,0))</f>
        <v>-1.34576375023987E-3</v>
      </c>
      <c r="U945" s="6">
        <f t="shared" si="205"/>
        <v>-2.76129702279726E-2</v>
      </c>
      <c r="V945" s="66">
        <f t="shared" si="206"/>
        <v>3.0143732300813371</v>
      </c>
      <c r="W945" s="6">
        <f t="shared" si="207"/>
        <v>0</v>
      </c>
      <c r="X945" s="17">
        <f>V945/MAX(V$240:V945)-1</f>
        <v>-7.4025434715595195E-2</v>
      </c>
      <c r="Z945" s="66">
        <f t="shared" si="208"/>
        <v>7.7318771507184607</v>
      </c>
      <c r="AA945" s="6">
        <f t="shared" si="209"/>
        <v>-1.34576375023987E-3</v>
      </c>
      <c r="AB945" s="17">
        <f>Z945/MAX(Z$240:Z945)-1</f>
        <v>-0.12370372609607816</v>
      </c>
    </row>
    <row r="946" spans="1:29" x14ac:dyDescent="0.25">
      <c r="A946" s="18" t="s">
        <v>249</v>
      </c>
      <c r="B946" s="72">
        <v>40513</v>
      </c>
      <c r="C946" s="23">
        <v>5116.84</v>
      </c>
      <c r="D946" s="23">
        <v>5110.88</v>
      </c>
      <c r="E946" s="23">
        <v>5139.96</v>
      </c>
      <c r="F946" s="23">
        <v>5071.3500000000004</v>
      </c>
      <c r="G946" s="20">
        <f t="shared" si="218"/>
        <v>5202.6014999999998</v>
      </c>
      <c r="H946" s="20">
        <f t="shared" si="210"/>
        <v>4911.7433333333338</v>
      </c>
      <c r="I946" s="112">
        <f t="shared" si="219"/>
        <v>-1.6484349224133221E-2</v>
      </c>
      <c r="J946" s="38" t="str">
        <f t="shared" si="211"/>
        <v>N</v>
      </c>
      <c r="K946" s="17" t="str">
        <f>IF(OR(AND(J945="N",OR(I945&lt;R$2308,AND(I945&gt;R$2306, I945&lt;R$2305))), AND(J945="X", OR(I945&lt;R$2314, AND(I945&lt;R$2311,I945&gt;R$2312)))),"no","yes")</f>
        <v>yes</v>
      </c>
      <c r="O946" s="146">
        <f t="shared" si="212"/>
        <v>1.1661396863162921E-3</v>
      </c>
      <c r="P946" s="146">
        <f t="shared" si="213"/>
        <v>-1.1661396863162921E-3</v>
      </c>
      <c r="Q946" s="86">
        <f t="shared" si="222"/>
        <v>8.9999999999999993E-3</v>
      </c>
      <c r="R946" s="39">
        <f>(SUM(C927:C945)+Q946*SUM(C927:C945))/(19-Q946)*(1-J$2305)</f>
        <v>5256.4692069927869</v>
      </c>
      <c r="S946" s="39">
        <f>(SUM(C927:C945)+Q946*SUM(C927:C945))/(19-Q946)*(1+J$2305)</f>
        <v>5256.4692069927869</v>
      </c>
      <c r="T946" s="17">
        <f>IF(AND(K946="no",R946&lt;E946, R946&gt;F946,J$2308="yes"),MAX(R946*(1-J$2306),F946)/D946-1,IF(AND(K946="yes",S946&gt;F946, S946&lt;E946,J$2307="yes"),1-MIN(S946*(1+J$2306),E946)/D946,0))</f>
        <v>0</v>
      </c>
      <c r="U946" s="6">
        <f t="shared" ref="U946:U1009" si="223">IF(T946=0,0,IF(K946="yes",T946-P946,T946-O946))</f>
        <v>0</v>
      </c>
      <c r="V946" s="66">
        <f t="shared" ref="V946:V1009" si="224">IF(K946="yes",V945, IF(T946&lt;&gt;0, V945*(1+T946),V945*(1+O946)))</f>
        <v>3.0143732300813371</v>
      </c>
      <c r="W946" s="6">
        <f t="shared" ref="W946:W1009" si="225">V946/V945-1</f>
        <v>0</v>
      </c>
      <c r="X946" s="17">
        <f>V946/MAX(V$240:V946)-1</f>
        <v>-7.4025434715595195E-2</v>
      </c>
      <c r="Z946" s="66">
        <f t="shared" ref="Z946:Z1009" si="226">IF(T946&lt;&gt;0,Z945*(1+T946),IF(K946="no",Z945*(1+O946),Z945*(1+P946)))</f>
        <v>7.7228607019232856</v>
      </c>
      <c r="AA946" s="6">
        <f t="shared" ref="AA946:AA1009" si="227">Z946/Z945-1</f>
        <v>-1.1661396863162921E-3</v>
      </c>
      <c r="AB946" s="17">
        <f>Z946/MAX(Z$240:Z946)-1</f>
        <v>-0.12472560995804871</v>
      </c>
    </row>
    <row r="947" spans="1:29" x14ac:dyDescent="0.25">
      <c r="A947" s="18" t="s">
        <v>249</v>
      </c>
      <c r="B947" s="72">
        <v>40514</v>
      </c>
      <c r="C947" s="23">
        <v>5138.49</v>
      </c>
      <c r="D947" s="23">
        <v>5116.84</v>
      </c>
      <c r="E947" s="23">
        <v>5192.63</v>
      </c>
      <c r="F947" s="23">
        <v>5135.67</v>
      </c>
      <c r="G947" s="20">
        <f t="shared" si="218"/>
        <v>5198.110999999999</v>
      </c>
      <c r="H947" s="20">
        <f t="shared" si="210"/>
        <v>4921.501166666666</v>
      </c>
      <c r="I947" s="112">
        <f t="shared" si="219"/>
        <v>-1.1469743527985354E-2</v>
      </c>
      <c r="J947" s="38" t="str">
        <f t="shared" si="211"/>
        <v>N</v>
      </c>
      <c r="K947" s="17" t="str">
        <f>IF(OR(AND(J946="N",OR(I946&lt;R$2308,AND(I946&gt;R$2306, I946&lt;R$2305))), AND(J946="X", OR(I946&lt;R$2314, AND(I946&lt;R$2311,I946&gt;R$2312)))),"no","yes")</f>
        <v>yes</v>
      </c>
      <c r="O947" s="146">
        <f t="shared" si="212"/>
        <v>4.2311270237098686E-3</v>
      </c>
      <c r="P947" s="146">
        <f t="shared" si="213"/>
        <v>-4.2311270237098686E-3</v>
      </c>
      <c r="Q947" s="86">
        <f t="shared" si="222"/>
        <v>8.9999999999999993E-3</v>
      </c>
      <c r="R947" s="39">
        <f>(SUM(C928:C946)+Q947*SUM(C928:C946))/(19-Q947)*(1-J$2305)</f>
        <v>5250.5472892422722</v>
      </c>
      <c r="S947" s="39">
        <f>(SUM(C928:C946)+Q947*SUM(C928:C946))/(19-Q947)*(1+J$2305)</f>
        <v>5250.5472892422722</v>
      </c>
      <c r="T947" s="17">
        <f>IF(AND(K947="no",R947&lt;E947, R947&gt;F947,J$2308="yes"),MAX(R947*(1-J$2306),F947)/D947-1,IF(AND(K947="yes",S947&gt;F947, S947&lt;E947,J$2307="yes"),1-MIN(S947*(1+J$2306),E947)/D947,0))</f>
        <v>0</v>
      </c>
      <c r="U947" s="6">
        <f t="shared" si="223"/>
        <v>0</v>
      </c>
      <c r="V947" s="66">
        <f t="shared" si="224"/>
        <v>3.0143732300813371</v>
      </c>
      <c r="W947" s="6">
        <f t="shared" si="225"/>
        <v>0</v>
      </c>
      <c r="X947" s="17">
        <f>V947/MAX(V$240:V947)-1</f>
        <v>-7.4025434715595195E-2</v>
      </c>
      <c r="Z947" s="66">
        <f t="shared" si="226"/>
        <v>7.6901842973070309</v>
      </c>
      <c r="AA947" s="6">
        <f t="shared" si="227"/>
        <v>-4.2311270237098686E-3</v>
      </c>
      <c r="AB947" s="17">
        <f>Z947/MAX(Z$240:Z947)-1</f>
        <v>-0.12842900708291638</v>
      </c>
    </row>
    <row r="948" spans="1:29" x14ac:dyDescent="0.25">
      <c r="A948" s="18" t="s">
        <v>249</v>
      </c>
      <c r="B948" s="72">
        <v>40515</v>
      </c>
      <c r="C948" s="23">
        <v>5100.37</v>
      </c>
      <c r="D948" s="23">
        <v>5138.49</v>
      </c>
      <c r="E948" s="23">
        <v>5145.8100000000004</v>
      </c>
      <c r="F948" s="23">
        <v>5052.43</v>
      </c>
      <c r="G948" s="20">
        <f t="shared" si="218"/>
        <v>5187.5409999999993</v>
      </c>
      <c r="H948" s="20">
        <f t="shared" si="210"/>
        <v>4930.019166666666</v>
      </c>
      <c r="I948" s="112">
        <f t="shared" si="219"/>
        <v>-1.6803915381102374E-2</v>
      </c>
      <c r="J948" s="38" t="str">
        <f t="shared" si="211"/>
        <v>N</v>
      </c>
      <c r="K948" s="17" t="str">
        <f>IF(OR(AND(J947="N",OR(I947&lt;R$2308,AND(I947&gt;R$2306, I947&lt;R$2305))), AND(J947="X", OR(I947&lt;R$2314, AND(I947&lt;R$2311,I947&gt;R$2312)))),"no","yes")</f>
        <v>yes</v>
      </c>
      <c r="O948" s="146">
        <f t="shared" si="212"/>
        <v>-7.4185217836367778E-3</v>
      </c>
      <c r="P948" s="146">
        <f t="shared" si="213"/>
        <v>7.4185217836367778E-3</v>
      </c>
      <c r="Q948" s="86">
        <f t="shared" si="222"/>
        <v>8.9999999999999993E-3</v>
      </c>
      <c r="R948" s="39">
        <f>(SUM(C929:C947)+Q948*SUM(C929:C947))/(19-Q948)*(1-J$2305)</f>
        <v>5241.3408482965615</v>
      </c>
      <c r="S948" s="39">
        <f>(SUM(C929:C947)+Q948*SUM(C929:C947))/(19-Q948)*(1+J$2305)</f>
        <v>5241.3408482965615</v>
      </c>
      <c r="T948" s="17">
        <f>IF(AND(K948="no",R948&lt;E948, R948&gt;F948,J$2308="yes"),MAX(R948*(1-J$2306),F948)/D948-1,IF(AND(K948="yes",S948&gt;F948, S948&lt;E948,J$2307="yes"),1-MIN(S948*(1+J$2306),E948)/D948,0))</f>
        <v>0</v>
      </c>
      <c r="U948" s="6">
        <f t="shared" si="223"/>
        <v>0</v>
      </c>
      <c r="V948" s="66">
        <f t="shared" si="224"/>
        <v>3.0143732300813371</v>
      </c>
      <c r="W948" s="6">
        <f t="shared" si="225"/>
        <v>0</v>
      </c>
      <c r="X948" s="17">
        <f>V948/MAX(V$240:V948)-1</f>
        <v>-7.4025434715595195E-2</v>
      </c>
      <c r="Y948" s="14"/>
      <c r="Z948" s="66">
        <f t="shared" si="226"/>
        <v>7.7472340970367837</v>
      </c>
      <c r="AA948" s="6">
        <f t="shared" si="227"/>
        <v>7.4185217836366668E-3</v>
      </c>
      <c r="AB948" s="17">
        <f>Z948/MAX(Z$240:Z948)-1</f>
        <v>-0.12196323868597514</v>
      </c>
      <c r="AC948" s="14"/>
    </row>
    <row r="949" spans="1:29" x14ac:dyDescent="0.25">
      <c r="A949" s="18" t="s">
        <v>249</v>
      </c>
      <c r="B949" s="72">
        <v>40518</v>
      </c>
      <c r="C949" s="23">
        <v>5016.53</v>
      </c>
      <c r="D949" s="23">
        <v>5100.37</v>
      </c>
      <c r="E949" s="23">
        <v>5114.07</v>
      </c>
      <c r="F949" s="23">
        <v>4989.28</v>
      </c>
      <c r="G949" s="20">
        <f t="shared" si="218"/>
        <v>5166.8130000000001</v>
      </c>
      <c r="H949" s="20">
        <f t="shared" si="210"/>
        <v>4938.1241666666656</v>
      </c>
      <c r="I949" s="112">
        <f t="shared" si="219"/>
        <v>-2.9086208461579721E-2</v>
      </c>
      <c r="J949" s="38" t="str">
        <f t="shared" si="211"/>
        <v>N</v>
      </c>
      <c r="K949" s="17" t="str">
        <f>IF(OR(AND(J948="N",OR(I948&lt;R$2308,AND(I948&gt;R$2306, I948&lt;R$2305))), AND(J948="X", OR(I948&lt;R$2314, AND(I948&lt;R$2311,I948&gt;R$2312)))),"no","yes")</f>
        <v>yes</v>
      </c>
      <c r="O949" s="146">
        <f t="shared" si="212"/>
        <v>-1.6438023123812595E-2</v>
      </c>
      <c r="P949" s="146">
        <f t="shared" si="213"/>
        <v>1.6438023123812595E-2</v>
      </c>
      <c r="Q949" s="86">
        <f t="shared" si="222"/>
        <v>8.9999999999999993E-3</v>
      </c>
      <c r="R949" s="39">
        <f>(SUM(C930:C948)+Q949*SUM(C930:C948))/(19-Q949)*(1-J$2305)</f>
        <v>5223.7695524195669</v>
      </c>
      <c r="S949" s="39">
        <f>(SUM(C930:C948)+Q949*SUM(C930:C948))/(19-Q949)*(1+J$2305)</f>
        <v>5223.7695524195669</v>
      </c>
      <c r="T949" s="17">
        <f>IF(AND(K949="no",R949&lt;E949, R949&gt;F949,J$2308="yes"),MAX(R949*(1-J$2306),F949)/D949-1,IF(AND(K949="yes",S949&gt;F949, S949&lt;E949,J$2307="yes"),1-MIN(S949*(1+J$2306),E949)/D949,0))</f>
        <v>0</v>
      </c>
      <c r="U949" s="6">
        <f t="shared" si="223"/>
        <v>0</v>
      </c>
      <c r="V949" s="66">
        <f t="shared" si="224"/>
        <v>3.0143732300813371</v>
      </c>
      <c r="W949" s="6">
        <f t="shared" si="225"/>
        <v>0</v>
      </c>
      <c r="X949" s="17">
        <f>V949/MAX(V$240:V949)-1</f>
        <v>-7.4025434715595195E-2</v>
      </c>
      <c r="Z949" s="66">
        <f t="shared" si="226"/>
        <v>7.8745833102694638</v>
      </c>
      <c r="AA949" s="6">
        <f t="shared" si="227"/>
        <v>1.6438023123812595E-2</v>
      </c>
      <c r="AB949" s="17">
        <f>Z949/MAX(Z$240:Z949)-1</f>
        <v>-0.10753005009993766</v>
      </c>
    </row>
    <row r="950" spans="1:29" x14ac:dyDescent="0.25">
      <c r="A950" s="18" t="s">
        <v>249</v>
      </c>
      <c r="B950" s="72">
        <v>40519</v>
      </c>
      <c r="C950" s="23">
        <v>5084.58</v>
      </c>
      <c r="D950" s="23">
        <v>5016.53</v>
      </c>
      <c r="E950" s="23">
        <v>5088.75</v>
      </c>
      <c r="F950" s="23">
        <v>4931.88</v>
      </c>
      <c r="G950" s="20">
        <f t="shared" si="218"/>
        <v>5147.6499999999996</v>
      </c>
      <c r="H950" s="20">
        <f t="shared" si="210"/>
        <v>4945.7771666666667</v>
      </c>
      <c r="I950" s="112">
        <f t="shared" si="219"/>
        <v>-1.225219274814715E-2</v>
      </c>
      <c r="J950" s="38" t="str">
        <f t="shared" si="211"/>
        <v>N</v>
      </c>
      <c r="K950" s="17" t="str">
        <f>IF(OR(AND(J949="N",OR(I949&lt;R$2308,AND(I949&gt;R$2306, I949&lt;R$2305))), AND(J949="X", OR(I949&lt;R$2314, AND(I949&lt;R$2311,I949&gt;R$2312)))),"no","yes")</f>
        <v>yes</v>
      </c>
      <c r="O950" s="146">
        <f t="shared" si="212"/>
        <v>1.3565153602191238E-2</v>
      </c>
      <c r="P950" s="146">
        <f t="shared" si="213"/>
        <v>-1.3565153602191238E-2</v>
      </c>
      <c r="Q950" s="86">
        <f t="shared" si="222"/>
        <v>8.9999999999999993E-3</v>
      </c>
      <c r="R950" s="39">
        <f>(SUM(C931:C949)+Q950*SUM(C931:C949))/(19-Q950)*(1-J$2305)</f>
        <v>5199.7912579642989</v>
      </c>
      <c r="S950" s="39">
        <f>(SUM(C931:C949)+Q950*SUM(C931:C949))/(19-Q950)*(1+J$2305)</f>
        <v>5199.7912579642989</v>
      </c>
      <c r="T950" s="17">
        <f>IF(AND(K950="no",R950&lt;E950, R950&gt;F950,J$2308="yes"),MAX(R950*(1-J$2306),F950)/D950-1,IF(AND(K950="yes",S950&gt;F950, S950&lt;E950,J$2307="yes"),1-MIN(S950*(1+J$2306),E950)/D950,0))</f>
        <v>0</v>
      </c>
      <c r="U950" s="6">
        <f t="shared" si="223"/>
        <v>0</v>
      </c>
      <c r="V950" s="66">
        <f t="shared" si="224"/>
        <v>3.0143732300813371</v>
      </c>
      <c r="W950" s="6">
        <f t="shared" si="225"/>
        <v>0</v>
      </c>
      <c r="X950" s="17">
        <f>V950/MAX(V$240:V950)-1</f>
        <v>-7.4025434715595195E-2</v>
      </c>
      <c r="Z950" s="66">
        <f t="shared" si="226"/>
        <v>7.7677633781124067</v>
      </c>
      <c r="AA950" s="6">
        <f t="shared" si="227"/>
        <v>-1.3565153602191238E-2</v>
      </c>
      <c r="AB950" s="17">
        <f>Z950/MAX(Z$240:Z950)-1</f>
        <v>-0.11963654205567198</v>
      </c>
    </row>
    <row r="951" spans="1:29" x14ac:dyDescent="0.25">
      <c r="A951" s="18" t="s">
        <v>249</v>
      </c>
      <c r="B951" s="72">
        <v>40520</v>
      </c>
      <c r="C951" s="23">
        <v>5069.97</v>
      </c>
      <c r="D951" s="23">
        <v>5084.58</v>
      </c>
      <c r="E951" s="23">
        <v>5133.25</v>
      </c>
      <c r="F951" s="23">
        <v>5059.58</v>
      </c>
      <c r="G951" s="20">
        <f t="shared" si="218"/>
        <v>5126.9115000000002</v>
      </c>
      <c r="H951" s="20">
        <f t="shared" si="210"/>
        <v>4952.5606666666663</v>
      </c>
      <c r="I951" s="112">
        <f t="shared" si="219"/>
        <v>-1.1106394171227607E-2</v>
      </c>
      <c r="J951" s="38" t="str">
        <f t="shared" si="211"/>
        <v>N</v>
      </c>
      <c r="K951" s="17" t="str">
        <f>IF(OR(AND(J950="N",OR(I950&lt;R$2308,AND(I950&gt;R$2306, I950&lt;R$2305))), AND(J950="X", OR(I950&lt;R$2314, AND(I950&lt;R$2311,I950&gt;R$2312)))),"no","yes")</f>
        <v>yes</v>
      </c>
      <c r="O951" s="146">
        <f t="shared" si="212"/>
        <v>-2.8733936726336173E-3</v>
      </c>
      <c r="P951" s="146">
        <f t="shared" si="213"/>
        <v>2.8733936726336173E-3</v>
      </c>
      <c r="Q951" s="86">
        <f t="shared" si="222"/>
        <v>8.9999999999999993E-3</v>
      </c>
      <c r="R951" s="39">
        <f>(SUM(C932:C950)+Q951*SUM(C932:C950))/(19-Q951)*(1-J$2305)</f>
        <v>5178.5305850139548</v>
      </c>
      <c r="S951" s="39">
        <f>(SUM(C932:C950)+Q951*SUM(C932:C950))/(19-Q951)*(1+J$2305)</f>
        <v>5178.5305850139548</v>
      </c>
      <c r="T951" s="17">
        <f>IF(AND(K951="no",R951&lt;E951, R951&gt;F951,J$2308="yes"),MAX(R951*(1-J$2306),F951)/D951-1,IF(AND(K951="yes",S951&gt;F951, S951&lt;E951,J$2307="yes"),1-MIN(S951*(1+J$2306),E951)/D951,0))</f>
        <v>0</v>
      </c>
      <c r="U951" s="6">
        <f t="shared" si="223"/>
        <v>0</v>
      </c>
      <c r="V951" s="66">
        <f t="shared" si="224"/>
        <v>3.0143732300813371</v>
      </c>
      <c r="W951" s="6">
        <f t="shared" si="225"/>
        <v>0</v>
      </c>
      <c r="X951" s="17">
        <f>V951/MAX(V$240:V951)-1</f>
        <v>-7.4025434715595195E-2</v>
      </c>
      <c r="Z951" s="66">
        <f t="shared" si="226"/>
        <v>7.7900832202535906</v>
      </c>
      <c r="AA951" s="6">
        <f t="shared" si="227"/>
        <v>2.8733936726337284E-3</v>
      </c>
      <c r="AB951" s="17">
        <f>Z951/MAX(Z$240:Z951)-1</f>
        <v>-0.11710691126599682</v>
      </c>
    </row>
    <row r="952" spans="1:29" x14ac:dyDescent="0.25">
      <c r="A952" s="18" t="s">
        <v>249</v>
      </c>
      <c r="B952" s="72">
        <v>40521</v>
      </c>
      <c r="C952" s="23">
        <v>4964.8999999999996</v>
      </c>
      <c r="D952" s="23">
        <v>5069.97</v>
      </c>
      <c r="E952" s="23">
        <v>5047.04</v>
      </c>
      <c r="F952" s="23">
        <v>4964.25</v>
      </c>
      <c r="G952" s="20">
        <f t="shared" si="218"/>
        <v>5103.151499999999</v>
      </c>
      <c r="H952" s="20">
        <f t="shared" si="210"/>
        <v>4957.7763333333323</v>
      </c>
      <c r="I952" s="112">
        <f t="shared" si="219"/>
        <v>-2.7091396365559461E-2</v>
      </c>
      <c r="J952" s="38" t="str">
        <f t="shared" si="211"/>
        <v>N</v>
      </c>
      <c r="K952" s="17" t="str">
        <f>IF(OR(AND(J951="N",OR(I951&lt;R$2308,AND(I951&gt;R$2306, I951&lt;R$2305))), AND(J951="X", OR(I951&lt;R$2314, AND(I951&lt;R$2311,I951&gt;R$2312)))),"no","yes")</f>
        <v>yes</v>
      </c>
      <c r="O952" s="146">
        <f t="shared" si="212"/>
        <v>-2.0723988504863122E-2</v>
      </c>
      <c r="P952" s="146">
        <f t="shared" si="213"/>
        <v>2.0723988504863122E-2</v>
      </c>
      <c r="Q952" s="86">
        <f t="shared" si="222"/>
        <v>8.9999999999999993E-3</v>
      </c>
      <c r="R952" s="39">
        <f>(SUM(C933:C951)+Q952*SUM(C933:C951))/(19-Q952)*(1-J$2305)</f>
        <v>5158.8654188826285</v>
      </c>
      <c r="S952" s="39">
        <f>(SUM(C933:C951)+Q952*SUM(C933:C951))/(19-Q952)*(1+J$2305)</f>
        <v>5158.8654188826285</v>
      </c>
      <c r="T952" s="17">
        <f>IF(AND(K952="no",R952&lt;E952, R952&gt;F952,J$2308="yes"),MAX(R952*(1-J$2306),F952)/D952-1,IF(AND(K952="yes",S952&gt;F952, S952&lt;E952,J$2307="yes"),1-MIN(S952*(1+J$2306),E952)/D952,0))</f>
        <v>0</v>
      </c>
      <c r="U952" s="6">
        <f t="shared" si="223"/>
        <v>0</v>
      </c>
      <c r="V952" s="66">
        <f t="shared" si="224"/>
        <v>3.0143732300813371</v>
      </c>
      <c r="W952" s="6">
        <f t="shared" si="225"/>
        <v>0</v>
      </c>
      <c r="X952" s="17">
        <f>V952/MAX(V$240:V952)-1</f>
        <v>-7.4025434715595195E-2</v>
      </c>
      <c r="Z952" s="66">
        <f t="shared" si="226"/>
        <v>7.9515248153620535</v>
      </c>
      <c r="AA952" s="6">
        <f t="shared" si="227"/>
        <v>2.0723988504863122E-2</v>
      </c>
      <c r="AB952" s="17">
        <f>Z952/MAX(Z$240:Z952)-1</f>
        <v>-9.8809845044050215E-2</v>
      </c>
    </row>
    <row r="953" spans="1:29" x14ac:dyDescent="0.25">
      <c r="A953" s="18" t="s">
        <v>249</v>
      </c>
      <c r="B953" s="72">
        <v>40522</v>
      </c>
      <c r="C953" s="23">
        <v>5039.17</v>
      </c>
      <c r="D953" s="23">
        <v>4964.8999999999996</v>
      </c>
      <c r="E953" s="23">
        <v>5045.95</v>
      </c>
      <c r="F953" s="23">
        <v>4935.28</v>
      </c>
      <c r="G953" s="20">
        <f t="shared" si="218"/>
        <v>5099.5504999999994</v>
      </c>
      <c r="H953" s="20">
        <f t="shared" si="210"/>
        <v>4963.7634999999991</v>
      </c>
      <c r="I953" s="112">
        <f t="shared" si="219"/>
        <v>-1.1840357302079774E-2</v>
      </c>
      <c r="J953" s="38" t="str">
        <f t="shared" si="211"/>
        <v>N</v>
      </c>
      <c r="K953" s="17" t="str">
        <f>IF(OR(AND(J952="N",OR(I952&lt;R$2308,AND(I952&gt;R$2306, I952&lt;R$2305))), AND(J952="X", OR(I952&lt;R$2314, AND(I952&lt;R$2311,I952&gt;R$2312)))),"no","yes")</f>
        <v>yes</v>
      </c>
      <c r="O953" s="146">
        <f t="shared" si="212"/>
        <v>1.4959012266108074E-2</v>
      </c>
      <c r="P953" s="146">
        <f t="shared" si="213"/>
        <v>-1.4959012266108074E-2</v>
      </c>
      <c r="Q953" s="86">
        <f t="shared" si="222"/>
        <v>8.9999999999999993E-3</v>
      </c>
      <c r="R953" s="39">
        <f>(SUM(C934:C952)+Q953*SUM(C934:C952))/(19-Q953)*(1-J$2305)</f>
        <v>5151.0929682481174</v>
      </c>
      <c r="S953" s="39">
        <f>(SUM(C934:C952)+Q953*SUM(C934:C952))/(19-Q953)*(1+J$2305)</f>
        <v>5151.0929682481174</v>
      </c>
      <c r="T953" s="17">
        <f>IF(AND(K953="no",R953&lt;E953, R953&gt;F953,J$2308="yes"),MAX(R953*(1-J$2306),F953)/D953-1,IF(AND(K953="yes",S953&gt;F953, S953&lt;E953,J$2307="yes"),1-MIN(S953*(1+J$2306),E953)/D953,0))</f>
        <v>0</v>
      </c>
      <c r="U953" s="6">
        <f t="shared" si="223"/>
        <v>0</v>
      </c>
      <c r="V953" s="66">
        <f t="shared" si="224"/>
        <v>3.0143732300813371</v>
      </c>
      <c r="W953" s="6">
        <f t="shared" si="225"/>
        <v>0</v>
      </c>
      <c r="X953" s="17">
        <f>V953/MAX(V$240:V953)-1</f>
        <v>-7.4025434715595195E-2</v>
      </c>
      <c r="Z953" s="66">
        <f t="shared" si="226"/>
        <v>7.8325778581147896</v>
      </c>
      <c r="AA953" s="6">
        <f t="shared" si="227"/>
        <v>-1.4959012266108074E-2</v>
      </c>
      <c r="AB953" s="17">
        <f>Z953/MAX(Z$240:Z953)-1</f>
        <v>-0.11229075962613211</v>
      </c>
    </row>
    <row r="954" spans="1:29" x14ac:dyDescent="0.25">
      <c r="A954" s="18" t="s">
        <v>249</v>
      </c>
      <c r="B954" s="72">
        <v>40525</v>
      </c>
      <c r="C954" s="23">
        <v>5179.0200000000004</v>
      </c>
      <c r="D954" s="23">
        <v>5039.17</v>
      </c>
      <c r="E954" s="23">
        <v>5179.5200000000004</v>
      </c>
      <c r="F954" s="23">
        <v>5063.01</v>
      </c>
      <c r="G954" s="20">
        <f t="shared" si="218"/>
        <v>5095.7379999999994</v>
      </c>
      <c r="H954" s="20">
        <f t="shared" si="210"/>
        <v>4971.4075000000003</v>
      </c>
      <c r="I954" s="112">
        <f t="shared" si="219"/>
        <v>1.6343461928380432E-2</v>
      </c>
      <c r="J954" s="38" t="str">
        <f t="shared" si="211"/>
        <v>N</v>
      </c>
      <c r="K954" s="17" t="str">
        <f>IF(OR(AND(J953="N",OR(I953&lt;R$2308,AND(I953&gt;R$2306, I953&lt;R$2305))), AND(J953="X", OR(I953&lt;R$2314, AND(I953&lt;R$2311,I953&gt;R$2312)))),"no","yes")</f>
        <v>yes</v>
      </c>
      <c r="O954" s="146">
        <f t="shared" si="212"/>
        <v>2.7752586239400578E-2</v>
      </c>
      <c r="P954" s="146">
        <f t="shared" si="213"/>
        <v>-2.7752586239400578E-2</v>
      </c>
      <c r="Q954" s="86">
        <f t="shared" si="222"/>
        <v>8.9999999999999993E-3</v>
      </c>
      <c r="R954" s="39">
        <f>(SUM(C935:C953)+Q954*SUM(C935:C953))/(19-Q954)*(1-J$2305)</f>
        <v>5139.6114822810805</v>
      </c>
      <c r="S954" s="39">
        <f>(SUM(C935:C953)+Q954*SUM(C935:C953))/(19-Q954)*(1+J$2305)</f>
        <v>5139.6114822810805</v>
      </c>
      <c r="T954" s="17">
        <f>IF(AND(K954="no",R954&lt;E954, R954&gt;F954,J$2308="yes"),MAX(R954*(1-J$2306),F954)/D954-1,IF(AND(K954="yes",S954&gt;F954, S954&lt;E954,J$2307="yes"),1-MIN(S954*(1+J$2306),E954)/D954,0))</f>
        <v>-1.9932148008715789E-2</v>
      </c>
      <c r="U954" s="6">
        <f t="shared" si="223"/>
        <v>7.8204382306847897E-3</v>
      </c>
      <c r="V954" s="66">
        <f t="shared" si="224"/>
        <v>3.0143732300813371</v>
      </c>
      <c r="W954" s="6">
        <f t="shared" si="225"/>
        <v>0</v>
      </c>
      <c r="X954" s="17">
        <f>V954/MAX(V$240:V954)-1</f>
        <v>-7.4025434715595195E-2</v>
      </c>
      <c r="Z954" s="66">
        <f t="shared" si="226"/>
        <v>7.6764577569570553</v>
      </c>
      <c r="AA954" s="6">
        <f t="shared" si="227"/>
        <v>-1.9932148008715789E-2</v>
      </c>
      <c r="AB954" s="17">
        <f>Z954/MAX(Z$240:Z954)-1</f>
        <v>-0.12998471159396874</v>
      </c>
    </row>
    <row r="955" spans="1:29" x14ac:dyDescent="0.25">
      <c r="A955" s="18" t="s">
        <v>249</v>
      </c>
      <c r="B955" s="72">
        <v>40526</v>
      </c>
      <c r="C955" s="23">
        <v>5244.04</v>
      </c>
      <c r="D955" s="23">
        <v>5179.0200000000004</v>
      </c>
      <c r="E955" s="23">
        <v>5244.53</v>
      </c>
      <c r="F955" s="23">
        <v>5181.2</v>
      </c>
      <c r="G955" s="20">
        <f t="shared" si="218"/>
        <v>5104.5169999999989</v>
      </c>
      <c r="H955" s="20">
        <f t="shared" si="210"/>
        <v>4981.1746666666668</v>
      </c>
      <c r="I955" s="112">
        <f t="shared" si="219"/>
        <v>2.733324230284695E-2</v>
      </c>
      <c r="J955" s="38" t="str">
        <f t="shared" si="211"/>
        <v>N</v>
      </c>
      <c r="K955" s="17" t="str">
        <f>IF(OR(AND(J954="N",OR(I954&lt;R$2308,AND(I954&gt;R$2306, I954&lt;R$2305))), AND(J954="X", OR(I954&lt;R$2314, AND(I954&lt;R$2311,I954&gt;R$2312)))),"no","yes")</f>
        <v>no</v>
      </c>
      <c r="O955" s="146">
        <f t="shared" si="212"/>
        <v>1.2554498727558316E-2</v>
      </c>
      <c r="P955" s="146">
        <f t="shared" si="213"/>
        <v>-1.2554498727558316E-2</v>
      </c>
      <c r="Q955" s="86">
        <f t="shared" si="222"/>
        <v>8.9999999999999993E-3</v>
      </c>
      <c r="R955" s="39">
        <f>(SUM(C936:C954)+Q955*SUM(C936:C954))/(19-Q955)*(1-J$2305)</f>
        <v>5145.48558264441</v>
      </c>
      <c r="S955" s="39">
        <f>(SUM(C936:C954)+Q955*SUM(C936:C954))/(19-Q955)*(1+J$2305)</f>
        <v>5145.48558264441</v>
      </c>
      <c r="T955" s="17">
        <f>IF(AND(K955="no",R955&lt;E955, R955&gt;F955,J$2308="yes"),MAX(R955*(1-J$2306),F955)/D955-1,IF(AND(K955="yes",S955&gt;F955, S955&lt;E955,J$2307="yes"),1-MIN(S955*(1+J$2306),E955)/D955,0))</f>
        <v>0</v>
      </c>
      <c r="U955" s="6">
        <f t="shared" si="223"/>
        <v>0</v>
      </c>
      <c r="V955" s="66">
        <f t="shared" si="224"/>
        <v>3.0522171749627791</v>
      </c>
      <c r="W955" s="6">
        <f t="shared" si="225"/>
        <v>1.2554498727558316E-2</v>
      </c>
      <c r="X955" s="17">
        <f>V955/MAX(V$240:V955)-1</f>
        <v>-6.2400288213980803E-2</v>
      </c>
      <c r="Z955" s="66">
        <f t="shared" si="226"/>
        <v>7.7728318360989279</v>
      </c>
      <c r="AA955" s="6">
        <f t="shared" si="227"/>
        <v>1.2554498727558316E-2</v>
      </c>
      <c r="AB955" s="17">
        <f>Z955/MAX(Z$240:Z955)-1</f>
        <v>-0.11906210576271892</v>
      </c>
    </row>
    <row r="956" spans="1:29" x14ac:dyDescent="0.25">
      <c r="A956" s="18" t="s">
        <v>249</v>
      </c>
      <c r="B956" s="72">
        <v>40527</v>
      </c>
      <c r="C956" s="23">
        <v>5230.68</v>
      </c>
      <c r="D956" s="23">
        <v>5244.04</v>
      </c>
      <c r="E956" s="23">
        <v>5276.14</v>
      </c>
      <c r="F956" s="23">
        <v>5211.7</v>
      </c>
      <c r="G956" s="20">
        <f t="shared" si="218"/>
        <v>5123.258499999999</v>
      </c>
      <c r="H956" s="20">
        <f t="shared" si="210"/>
        <v>4989.930833333332</v>
      </c>
      <c r="I956" s="112">
        <f t="shared" si="219"/>
        <v>2.0967417513678255E-2</v>
      </c>
      <c r="J956" s="38" t="str">
        <f t="shared" si="211"/>
        <v>N</v>
      </c>
      <c r="K956" s="17" t="str">
        <f>IF(OR(AND(J955="N",OR(I955&lt;R$2308,AND(I955&gt;R$2306, I955&lt;R$2305))), AND(J955="X", OR(I955&lt;R$2314, AND(I955&lt;R$2311,I955&gt;R$2312)))),"no","yes")</f>
        <v>no</v>
      </c>
      <c r="O956" s="146">
        <f t="shared" si="212"/>
        <v>-2.5476540987482421E-3</v>
      </c>
      <c r="P956" s="146">
        <f t="shared" si="213"/>
        <v>2.5476540987482421E-3</v>
      </c>
      <c r="Q956" s="86">
        <f t="shared" si="222"/>
        <v>8.9999999999999993E-3</v>
      </c>
      <c r="R956" s="39">
        <f>(SUM(C937:C955)+Q956*SUM(C937:C955))/(19-Q956)*(1-J$2305)</f>
        <v>5166.1102843452154</v>
      </c>
      <c r="S956" s="39">
        <f>(SUM(C937:C955)+Q956*SUM(C937:C955))/(19-Q956)*(1+J$2305)</f>
        <v>5166.1102843452154</v>
      </c>
      <c r="T956" s="17">
        <f>IF(AND(K956="no",R956&lt;E956, R956&gt;F956,J$2308="yes"),MAX(R956*(1-J$2306),F956)/D956-1,IF(AND(K956="yes",S956&gt;F956, S956&lt;E956,J$2307="yes"),1-MIN(S956*(1+J$2306),E956)/D956,0))</f>
        <v>0</v>
      </c>
      <c r="U956" s="6">
        <f t="shared" si="223"/>
        <v>0</v>
      </c>
      <c r="V956" s="66">
        <f t="shared" si="224"/>
        <v>3.0444411813667154</v>
      </c>
      <c r="W956" s="6">
        <f t="shared" si="225"/>
        <v>-2.5476540987482421E-3</v>
      </c>
      <c r="X956" s="17">
        <f>V956/MAX(V$240:V956)-1</f>
        <v>-6.4788967962697619E-2</v>
      </c>
      <c r="Z956" s="66">
        <f t="shared" si="226"/>
        <v>7.7530293492128095</v>
      </c>
      <c r="AA956" s="6">
        <f t="shared" si="227"/>
        <v>-2.5476540987482421E-3</v>
      </c>
      <c r="AB956" s="17">
        <f>Z956/MAX(Z$240:Z956)-1</f>
        <v>-0.12130643079971515</v>
      </c>
    </row>
    <row r="957" spans="1:29" x14ac:dyDescent="0.25">
      <c r="A957" s="18" t="s">
        <v>249</v>
      </c>
      <c r="B957" s="72">
        <v>40528</v>
      </c>
      <c r="C957" s="23">
        <v>5216.8500000000004</v>
      </c>
      <c r="D957" s="23">
        <v>5230.68</v>
      </c>
      <c r="E957" s="23">
        <v>5250.39</v>
      </c>
      <c r="F957" s="23">
        <v>5200.88</v>
      </c>
      <c r="G957" s="20">
        <f t="shared" si="218"/>
        <v>5137.4809999999998</v>
      </c>
      <c r="H957" s="20">
        <f t="shared" ref="H957:H1020" si="228">AVERAGE(C898:C957)</f>
        <v>4997.0501666666651</v>
      </c>
      <c r="I957" s="112">
        <f t="shared" si="219"/>
        <v>1.5449010906317895E-2</v>
      </c>
      <c r="J957" s="38" t="str">
        <f t="shared" ref="J957:J1020" si="229">IF(G957&gt;H957,"N","X")</f>
        <v>N</v>
      </c>
      <c r="K957" s="17" t="str">
        <f>IF(OR(AND(J956="N",OR(I956&lt;R$2308,AND(I956&gt;R$2306, I956&lt;R$2305))), AND(J956="X", OR(I956&lt;R$2314, AND(I956&lt;R$2311,I956&gt;R$2312)))),"no","yes")</f>
        <v>no</v>
      </c>
      <c r="O957" s="146">
        <f t="shared" si="212"/>
        <v>-2.6440156920324309E-3</v>
      </c>
      <c r="P957" s="146">
        <f t="shared" si="213"/>
        <v>2.6440156920324309E-3</v>
      </c>
      <c r="Q957" s="86">
        <f t="shared" si="222"/>
        <v>8.9999999999999993E-3</v>
      </c>
      <c r="R957" s="39">
        <f>(SUM(C938:C956)+Q957*SUM(C938:C956))/(19-Q957)*(1-J$2305)</f>
        <v>5181.9580290663998</v>
      </c>
      <c r="S957" s="39">
        <f>(SUM(C938:C956)+Q957*SUM(C938:C956))/(19-Q957)*(1+J$2305)</f>
        <v>5181.9580290663998</v>
      </c>
      <c r="T957" s="17">
        <f>IF(AND(K957="no",R957&lt;E957, R957&gt;F957,J$2308="yes"),MAX(R957*(1-J$2306),F957)/D957-1,IF(AND(K957="yes",S957&gt;F957, S957&lt;E957,J$2307="yes"),1-MIN(S957*(1+J$2306),E957)/D957,0))</f>
        <v>0</v>
      </c>
      <c r="U957" s="6">
        <f t="shared" si="223"/>
        <v>0</v>
      </c>
      <c r="V957" s="66">
        <f t="shared" si="224"/>
        <v>3.0363916311097121</v>
      </c>
      <c r="W957" s="6">
        <f t="shared" si="225"/>
        <v>-2.6440156920324309E-3</v>
      </c>
      <c r="X957" s="17">
        <f>V957/MAX(V$240:V957)-1</f>
        <v>-6.7261680606766072E-2</v>
      </c>
      <c r="Z957" s="66">
        <f t="shared" si="226"/>
        <v>7.7325302179527027</v>
      </c>
      <c r="AA957" s="6">
        <f t="shared" si="227"/>
        <v>-2.6440156920324309E-3</v>
      </c>
      <c r="AB957" s="17">
        <f>Z957/MAX(Z$240:Z957)-1</f>
        <v>-0.12362971038516868</v>
      </c>
    </row>
    <row r="958" spans="1:29" x14ac:dyDescent="0.25">
      <c r="A958" s="18" t="s">
        <v>249</v>
      </c>
      <c r="B958" s="72">
        <v>40529</v>
      </c>
      <c r="C958" s="23">
        <v>5228.34</v>
      </c>
      <c r="D958" s="23">
        <v>5216.8500000000004</v>
      </c>
      <c r="E958" s="23">
        <v>5230.33</v>
      </c>
      <c r="F958" s="23">
        <v>5187.3999999999996</v>
      </c>
      <c r="G958" s="20">
        <f t="shared" si="218"/>
        <v>5144.8464999999997</v>
      </c>
      <c r="H958" s="20">
        <f t="shared" si="228"/>
        <v>5004.0988333333325</v>
      </c>
      <c r="I958" s="112">
        <f t="shared" si="219"/>
        <v>1.6228569695908357E-2</v>
      </c>
      <c r="J958" s="38" t="str">
        <f t="shared" si="229"/>
        <v>N</v>
      </c>
      <c r="K958" s="17" t="str">
        <f>IF(OR(AND(J957="N",OR(I957&lt;R$2308,AND(I957&gt;R$2306, I957&lt;R$2305))), AND(J957="X", OR(I957&lt;R$2314, AND(I957&lt;R$2311,I957&gt;R$2312)))),"no","yes")</f>
        <v>no</v>
      </c>
      <c r="O958" s="146">
        <f t="shared" si="212"/>
        <v>2.2024785071450559E-3</v>
      </c>
      <c r="P958" s="146">
        <f t="shared" si="213"/>
        <v>-2.2024785071450559E-3</v>
      </c>
      <c r="Q958" s="86">
        <f t="shared" si="222"/>
        <v>8.9999999999999993E-3</v>
      </c>
      <c r="R958" s="39">
        <f>(SUM(C939:C957)+Q958*SUM(C939:C957))/(19-Q958)*(1-J$2305)</f>
        <v>5189.1742040966774</v>
      </c>
      <c r="S958" s="39">
        <f>(SUM(C939:C957)+Q958*SUM(C939:C957))/(19-Q958)*(1+J$2305)</f>
        <v>5189.1742040966774</v>
      </c>
      <c r="T958" s="17">
        <f>IF(AND(K958="no",R958&lt;E958, R958&gt;F958,J$2308="yes"),MAX(R958*(1-J$2306),F958)/D958-1,IF(AND(K958="yes",S958&gt;F958, S958&lt;E958,J$2307="yes"),1-MIN(S958*(1+J$2306),E958)/D958,0))</f>
        <v>-5.3050779499742573E-3</v>
      </c>
      <c r="U958" s="6">
        <f t="shared" si="223"/>
        <v>-7.5075564571193132E-3</v>
      </c>
      <c r="V958" s="66">
        <f t="shared" si="224"/>
        <v>3.0202833368200257</v>
      </c>
      <c r="W958" s="6">
        <f t="shared" si="225"/>
        <v>-5.3050779499742573E-3</v>
      </c>
      <c r="X958" s="17">
        <f>V958/MAX(V$240:V958)-1</f>
        <v>-7.2209930098075192E-2</v>
      </c>
      <c r="Z958" s="66">
        <f t="shared" si="226"/>
        <v>7.6915085423959324</v>
      </c>
      <c r="AA958" s="6">
        <f t="shared" si="227"/>
        <v>-5.3050779499742573E-3</v>
      </c>
      <c r="AB958" s="17">
        <f>Z958/MAX(Z$240:Z958)-1</f>
        <v>-0.12827892308461686</v>
      </c>
    </row>
    <row r="959" spans="1:29" x14ac:dyDescent="0.25">
      <c r="A959" s="18" t="s">
        <v>249</v>
      </c>
      <c r="B959" s="72">
        <v>40532</v>
      </c>
      <c r="C959" s="23">
        <v>5163.53</v>
      </c>
      <c r="D959" s="23">
        <v>5228.34</v>
      </c>
      <c r="E959" s="23">
        <v>5264.21</v>
      </c>
      <c r="F959" s="23">
        <v>5043.66</v>
      </c>
      <c r="G959" s="20">
        <f t="shared" si="218"/>
        <v>5145.4895000000006</v>
      </c>
      <c r="H959" s="20">
        <f t="shared" si="228"/>
        <v>5011.3219999999992</v>
      </c>
      <c r="I959" s="112">
        <f t="shared" si="219"/>
        <v>3.5060804224746889E-3</v>
      </c>
      <c r="J959" s="38" t="str">
        <f t="shared" si="229"/>
        <v>N</v>
      </c>
      <c r="K959" s="17" t="str">
        <f>IF(OR(AND(J958="N",OR(I958&lt;R$2308,AND(I958&gt;R$2306, I958&lt;R$2305))), AND(J958="X", OR(I958&lt;R$2314, AND(I958&lt;R$2311,I958&gt;R$2312)))),"no","yes")</f>
        <v>no</v>
      </c>
      <c r="O959" s="146">
        <f t="shared" si="212"/>
        <v>-1.2395903862411517E-2</v>
      </c>
      <c r="P959" s="146">
        <f t="shared" si="213"/>
        <v>1.2395903862411517E-2</v>
      </c>
      <c r="Q959" s="86">
        <f t="shared" si="222"/>
        <v>8.9999999999999993E-3</v>
      </c>
      <c r="R959" s="39">
        <f>(SUM(C940:C958)+Q959*SUM(C940:C958))/(19-Q959)*(1-J$2305)</f>
        <v>5193.300844610606</v>
      </c>
      <c r="S959" s="39">
        <f>(SUM(C940:C958)+Q959*SUM(C940:C958))/(19-Q959)*(1+J$2305)</f>
        <v>5193.300844610606</v>
      </c>
      <c r="T959" s="17">
        <f>IF(AND(K959="no",R959&lt;E959, R959&gt;F959,J$2308="yes"),MAX(R959*(1-J$2306),F959)/D959-1,IF(AND(K959="yes",S959&gt;F959, S959&lt;E959,J$2307="yes"),1-MIN(S959*(1+J$2306),E959)/D959,0))</f>
        <v>-6.7017744426326464E-3</v>
      </c>
      <c r="U959" s="6">
        <f t="shared" si="223"/>
        <v>5.6941294197788705E-3</v>
      </c>
      <c r="V959" s="66">
        <f t="shared" si="224"/>
        <v>3.000042079143816</v>
      </c>
      <c r="W959" s="6">
        <f t="shared" si="225"/>
        <v>-6.7017744426326464E-3</v>
      </c>
      <c r="X959" s="17">
        <f>V959/MAX(V$240:V959)-1</f>
        <v>-7.8427769876672215E-2</v>
      </c>
      <c r="Z959" s="66">
        <f t="shared" si="226"/>
        <v>7.6399617870212131</v>
      </c>
      <c r="AA959" s="6">
        <f t="shared" si="227"/>
        <v>-6.7017744426325354E-3</v>
      </c>
      <c r="AB959" s="17">
        <f>Z959/MAX(Z$240:Z959)-1</f>
        <v>-0.13412100111899261</v>
      </c>
    </row>
    <row r="960" spans="1:29" x14ac:dyDescent="0.25">
      <c r="A960" s="18" t="s">
        <v>249</v>
      </c>
      <c r="B960" s="72">
        <v>40533</v>
      </c>
      <c r="C960" s="23">
        <v>5222.79</v>
      </c>
      <c r="D960" s="23">
        <v>5163.53</v>
      </c>
      <c r="E960" s="23">
        <v>5223.3999999999996</v>
      </c>
      <c r="F960" s="23">
        <v>5123.2700000000004</v>
      </c>
      <c r="G960" s="20">
        <f t="shared" si="218"/>
        <v>5153.4670000000006</v>
      </c>
      <c r="H960" s="20">
        <f t="shared" si="228"/>
        <v>5021.519833333331</v>
      </c>
      <c r="I960" s="112">
        <f t="shared" si="219"/>
        <v>1.3451720948246981E-2</v>
      </c>
      <c r="J960" s="38" t="str">
        <f t="shared" si="229"/>
        <v>N</v>
      </c>
      <c r="K960" s="17" t="str">
        <f>IF(OR(AND(J959="N",OR(I959&lt;R$2308,AND(I959&gt;R$2306, I959&lt;R$2305))), AND(J959="X", OR(I959&lt;R$2314, AND(I959&lt;R$2311,I959&gt;R$2312)))),"no","yes")</f>
        <v>yes</v>
      </c>
      <c r="O960" s="146">
        <f t="shared" si="212"/>
        <v>1.1476644853424034E-2</v>
      </c>
      <c r="P960" s="146">
        <f t="shared" si="213"/>
        <v>-1.1476644853424034E-2</v>
      </c>
      <c r="Q960" s="86">
        <f t="shared" si="222"/>
        <v>8.9999999999999993E-3</v>
      </c>
      <c r="R960" s="39">
        <f>(SUM(C941:C959)+Q960*SUM(C941:C959))/(19-Q960)*(1-J$2305)</f>
        <v>5198.629295455743</v>
      </c>
      <c r="S960" s="39">
        <f>(SUM(C941:C959)+Q960*SUM(C941:C959))/(19-Q960)*(1+J$2305)</f>
        <v>5198.629295455743</v>
      </c>
      <c r="T960" s="17">
        <f>IF(AND(K960="no",R960&lt;E960, R960&gt;F960,J$2308="yes"),MAX(R960*(1-J$2306),F960)/D960-1,IF(AND(K960="yes",S960&gt;F960, S960&lt;E960,J$2307="yes"),1-MIN(S960*(1+J$2306),E960)/D960,0))</f>
        <v>-6.7975387875627291E-3</v>
      </c>
      <c r="U960" s="6">
        <f t="shared" si="223"/>
        <v>4.6791060658613048E-3</v>
      </c>
      <c r="V960" s="66">
        <f t="shared" si="224"/>
        <v>3.000042079143816</v>
      </c>
      <c r="W960" s="6">
        <f t="shared" si="225"/>
        <v>0</v>
      </c>
      <c r="X960" s="17">
        <f>V960/MAX(V$240:V960)-1</f>
        <v>-7.8427769876672215E-2</v>
      </c>
      <c r="Y960" s="6">
        <f t="shared" ref="Y960" si="230">V960/V940-1</f>
        <v>-6.5540844565250556E-3</v>
      </c>
      <c r="Z960" s="66">
        <f t="shared" si="226"/>
        <v>7.5880288504384392</v>
      </c>
      <c r="AA960" s="6">
        <f t="shared" si="227"/>
        <v>-6.7975387875627291E-3</v>
      </c>
      <c r="AB960" s="17">
        <f>Z960/MAX(Z$240:Z960)-1</f>
        <v>-0.14000684719922218</v>
      </c>
      <c r="AC960" s="6">
        <f t="shared" ref="AC960" si="231">Z960/Z940-1</f>
        <v>-5.9752240712120708E-2</v>
      </c>
    </row>
    <row r="961" spans="1:29" x14ac:dyDescent="0.25">
      <c r="A961" s="18" t="s">
        <v>249</v>
      </c>
      <c r="B961" s="72">
        <v>40534</v>
      </c>
      <c r="C961" s="23">
        <v>5174.54</v>
      </c>
      <c r="D961" s="23">
        <v>5222.79</v>
      </c>
      <c r="E961" s="23">
        <v>5226.18</v>
      </c>
      <c r="F961" s="23">
        <v>5157.32</v>
      </c>
      <c r="G961" s="20">
        <f t="shared" si="218"/>
        <v>5151.8864999999987</v>
      </c>
      <c r="H961" s="20">
        <f t="shared" si="228"/>
        <v>5031.0373333333309</v>
      </c>
      <c r="I961" s="112">
        <f t="shared" si="219"/>
        <v>4.3971271494434028E-3</v>
      </c>
      <c r="J961" s="38" t="str">
        <f t="shared" si="229"/>
        <v>N</v>
      </c>
      <c r="K961" s="17" t="str">
        <f>IF(OR(AND(J960="N",OR(I960&lt;R$2308,AND(I960&gt;R$2306, I960&lt;R$2305))), AND(J960="X", OR(I960&lt;R$2314, AND(I960&lt;R$2311,I960&gt;R$2312)))),"no","yes")</f>
        <v>no</v>
      </c>
      <c r="O961" s="146">
        <f t="shared" si="212"/>
        <v>-9.2383572764748179E-3</v>
      </c>
      <c r="P961" s="146">
        <f t="shared" si="213"/>
        <v>9.2383572764748179E-3</v>
      </c>
      <c r="Q961" s="86">
        <f t="shared" si="222"/>
        <v>8.9999999999999993E-3</v>
      </c>
      <c r="R961" s="39">
        <f>(SUM(C942:C960)+Q961*SUM(C942:C960))/(19-Q961)*(1-J$2305)</f>
        <v>5199.5133858143327</v>
      </c>
      <c r="S961" s="39">
        <f>(SUM(C942:C960)+Q961*SUM(C942:C960))/(19-Q961)*(1+J$2305)</f>
        <v>5199.5133858143327</v>
      </c>
      <c r="T961" s="17">
        <f>IF(AND(K961="no",R961&lt;E961, R961&gt;F961,J$2308="yes"),MAX(R961*(1-J$2306),F961)/D961-1,IF(AND(K961="yes",S961&gt;F961, S961&lt;E961,J$2307="yes"),1-MIN(S961*(1+J$2306),E961)/D961,0))</f>
        <v>-4.456739441116242E-3</v>
      </c>
      <c r="U961" s="6">
        <f t="shared" si="223"/>
        <v>4.7816178353585759E-3</v>
      </c>
      <c r="V961" s="66">
        <f t="shared" si="224"/>
        <v>2.9866716732846874</v>
      </c>
      <c r="W961" s="6">
        <f t="shared" si="225"/>
        <v>-4.456739441116242E-3</v>
      </c>
      <c r="X961" s="17">
        <f>V961/MAX(V$240:V961)-1</f>
        <v>-8.2534977182500358E-2</v>
      </c>
      <c r="Z961" s="66">
        <f t="shared" si="226"/>
        <v>7.5542109829803623</v>
      </c>
      <c r="AA961" s="6">
        <f t="shared" si="227"/>
        <v>-4.456739441116242E-3</v>
      </c>
      <c r="AB961" s="17">
        <f>Z961/MAX(Z$240:Z961)-1</f>
        <v>-0.1438396126023993</v>
      </c>
    </row>
    <row r="962" spans="1:29" x14ac:dyDescent="0.25">
      <c r="A962" s="18" t="s">
        <v>249</v>
      </c>
      <c r="B962" s="72">
        <v>40535</v>
      </c>
      <c r="C962" s="23">
        <v>5069.5200000000004</v>
      </c>
      <c r="D962" s="23">
        <v>5174.54</v>
      </c>
      <c r="E962" s="23">
        <v>5170.18</v>
      </c>
      <c r="F962" s="23">
        <v>5060.53</v>
      </c>
      <c r="G962" s="20">
        <f t="shared" si="218"/>
        <v>5142.3719999999994</v>
      </c>
      <c r="H962" s="20">
        <f t="shared" si="228"/>
        <v>5039.6439999999993</v>
      </c>
      <c r="I962" s="112">
        <f t="shared" si="219"/>
        <v>-1.4167003087291019E-2</v>
      </c>
      <c r="J962" s="38" t="str">
        <f t="shared" si="229"/>
        <v>N</v>
      </c>
      <c r="K962" s="17" t="str">
        <f>IF(OR(AND(J961="N",OR(I961&lt;R$2308,AND(I961&gt;R$2306, I961&lt;R$2305))), AND(J961="X", OR(I961&lt;R$2314, AND(I961&lt;R$2311,I961&gt;R$2312)))),"no","yes")</f>
        <v>yes</v>
      </c>
      <c r="O962" s="146">
        <f t="shared" si="212"/>
        <v>-2.029552385332789E-2</v>
      </c>
      <c r="P962" s="146">
        <f t="shared" si="213"/>
        <v>2.029552385332789E-2</v>
      </c>
      <c r="Q962" s="86">
        <f t="shared" si="222"/>
        <v>8.9999999999999993E-3</v>
      </c>
      <c r="R962" s="39">
        <f>(SUM(C943:C961)+Q962*SUM(C943:C961))/(19-Q962)*(1-J$2305)</f>
        <v>5194.9829540308556</v>
      </c>
      <c r="S962" s="39">
        <f>(SUM(C943:C961)+Q962*SUM(C943:C961))/(19-Q962)*(1+J$2305)</f>
        <v>5194.9829540308556</v>
      </c>
      <c r="T962" s="17">
        <f>IF(AND(K962="no",R962&lt;E962, R962&gt;F962,J$2308="yes"),MAX(R962*(1-J$2306),F962)/D962-1,IF(AND(K962="yes",S962&gt;F962, S962&lt;E962,J$2307="yes"),1-MIN(S962*(1+J$2306),E962)/D962,0))</f>
        <v>0</v>
      </c>
      <c r="U962" s="6">
        <f t="shared" si="223"/>
        <v>0</v>
      </c>
      <c r="V962" s="66">
        <f t="shared" si="224"/>
        <v>2.9866716732846874</v>
      </c>
      <c r="W962" s="6">
        <f t="shared" si="225"/>
        <v>0</v>
      </c>
      <c r="X962" s="17">
        <f>V962/MAX(V$240:V962)-1</f>
        <v>-8.2534977182500358E-2</v>
      </c>
      <c r="Z962" s="66">
        <f t="shared" si="226"/>
        <v>7.707527652178511</v>
      </c>
      <c r="AA962" s="6">
        <f t="shared" si="227"/>
        <v>2.0295523853327779E-2</v>
      </c>
      <c r="AB962" s="17">
        <f>Z962/MAX(Z$240:Z962)-1</f>
        <v>-0.12646338903769694</v>
      </c>
    </row>
    <row r="963" spans="1:29" x14ac:dyDescent="0.25">
      <c r="A963" s="18" t="s">
        <v>249</v>
      </c>
      <c r="B963" s="72">
        <v>40536</v>
      </c>
      <c r="C963" s="23">
        <v>4991.54</v>
      </c>
      <c r="D963" s="23">
        <v>5069.5200000000004</v>
      </c>
      <c r="E963" s="23">
        <v>5046.9399999999996</v>
      </c>
      <c r="F963" s="23">
        <v>4947.22</v>
      </c>
      <c r="G963" s="20">
        <f t="shared" si="218"/>
        <v>5130.566499999999</v>
      </c>
      <c r="H963" s="20">
        <f t="shared" si="228"/>
        <v>5047.0576666666657</v>
      </c>
      <c r="I963" s="112">
        <f t="shared" si="219"/>
        <v>-2.7097689894478361E-2</v>
      </c>
      <c r="J963" s="38" t="str">
        <f t="shared" si="229"/>
        <v>N</v>
      </c>
      <c r="K963" s="17" t="str">
        <f>IF(OR(AND(J962="N",OR(I962&lt;R$2308,AND(I962&gt;R$2306, I962&lt;R$2305))), AND(J962="X", OR(I962&lt;R$2314, AND(I962&lt;R$2311,I962&gt;R$2312)))),"no","yes")</f>
        <v>yes</v>
      </c>
      <c r="O963" s="146">
        <f t="shared" si="212"/>
        <v>-1.5382126907478533E-2</v>
      </c>
      <c r="P963" s="146">
        <f t="shared" si="213"/>
        <v>1.5382126907478533E-2</v>
      </c>
      <c r="Q963" s="86">
        <f t="shared" si="222"/>
        <v>8.9999999999999993E-3</v>
      </c>
      <c r="R963" s="39">
        <f>(SUM(C944:C962)+Q963*SUM(C944:C962))/(19-Q963)*(1-J$2305)</f>
        <v>5186.5814391027325</v>
      </c>
      <c r="S963" s="39">
        <f>(SUM(C944:C962)+Q963*SUM(C944:C962))/(19-Q963)*(1+J$2305)</f>
        <v>5186.5814391027325</v>
      </c>
      <c r="T963" s="17">
        <f>IF(AND(K963="no",R963&lt;E963, R963&gt;F963,J$2308="yes"),MAX(R963*(1-J$2306),F963)/D963-1,IF(AND(K963="yes",S963&gt;F963, S963&lt;E963,J$2307="yes"),1-MIN(S963*(1+J$2306),E963)/D963,0))</f>
        <v>0</v>
      </c>
      <c r="U963" s="6">
        <f t="shared" si="223"/>
        <v>0</v>
      </c>
      <c r="V963" s="66">
        <f t="shared" si="224"/>
        <v>2.9866716732846874</v>
      </c>
      <c r="W963" s="6">
        <f t="shared" si="225"/>
        <v>0</v>
      </c>
      <c r="X963" s="17">
        <f>V963/MAX(V$240:V963)-1</f>
        <v>-8.2534977182500358E-2</v>
      </c>
      <c r="Z963" s="66">
        <f t="shared" si="226"/>
        <v>7.8260858206672212</v>
      </c>
      <c r="AA963" s="6">
        <f t="shared" si="227"/>
        <v>1.5382126907478533E-2</v>
      </c>
      <c r="AB963" s="17">
        <f>Z963/MAX(Z$240:Z963)-1</f>
        <v>-0.1130265380295461</v>
      </c>
    </row>
    <row r="964" spans="1:29" x14ac:dyDescent="0.25">
      <c r="A964" s="18" t="s">
        <v>249</v>
      </c>
      <c r="B964" s="72">
        <v>40539</v>
      </c>
      <c r="C964" s="23">
        <v>4849.63</v>
      </c>
      <c r="D964" s="23">
        <v>4991.54</v>
      </c>
      <c r="E964" s="23">
        <v>5048.6000000000004</v>
      </c>
      <c r="F964" s="23">
        <v>4832.53</v>
      </c>
      <c r="G964" s="20">
        <f t="shared" si="218"/>
        <v>5110.6104999999998</v>
      </c>
      <c r="H964" s="20">
        <f t="shared" si="228"/>
        <v>5049.9914999999992</v>
      </c>
      <c r="I964" s="112">
        <f t="shared" si="219"/>
        <v>-5.1066403906147695E-2</v>
      </c>
      <c r="J964" s="38" t="str">
        <f t="shared" si="229"/>
        <v>N</v>
      </c>
      <c r="K964" s="17" t="str">
        <f>IF(OR(AND(J963="N",OR(I963&lt;R$2308,AND(I963&gt;R$2306, I963&lt;R$2305))), AND(J963="X", OR(I963&lt;R$2314, AND(I963&lt;R$2311,I963&gt;R$2312)))),"no","yes")</f>
        <v>yes</v>
      </c>
      <c r="O964" s="146">
        <f t="shared" ref="O964:O1027" si="232">IF(AND(L964&gt;0,L963&gt;0),L964/L963-1,IF(AND(M964&gt;0,N964&gt;0),M964/N964-1,C964/C963-1))</f>
        <v>-2.8430103735520462E-2</v>
      </c>
      <c r="P964" s="146">
        <f t="shared" ref="P964:P1027" si="233">IF(AND(M964&gt;0,N964&gt;0),1-M964/N964,1-C964/C963)</f>
        <v>2.8430103735520462E-2</v>
      </c>
      <c r="Q964" s="86">
        <f t="shared" si="222"/>
        <v>8.9999999999999993E-3</v>
      </c>
      <c r="R964" s="39">
        <f>(SUM(C945:C963)+Q964*SUM(C945:C963))/(19-Q964)*(1-J$2305)</f>
        <v>5172.9157611500177</v>
      </c>
      <c r="S964" s="39">
        <f>(SUM(C945:C963)+Q964*SUM(C945:C963))/(19-Q964)*(1+J$2305)</f>
        <v>5172.9157611500177</v>
      </c>
      <c r="T964" s="17">
        <f>IF(AND(K964="no",R964&lt;E964, R964&gt;F964,J$2308="yes"),MAX(R964*(1-J$2306),F964)/D964-1,IF(AND(K964="yes",S964&gt;F964, S964&lt;E964,J$2307="yes"),1-MIN(S964*(1+J$2306),E964)/D964,0))</f>
        <v>0</v>
      </c>
      <c r="U964" s="6">
        <f t="shared" si="223"/>
        <v>0</v>
      </c>
      <c r="V964" s="66">
        <f t="shared" si="224"/>
        <v>2.9866716732846874</v>
      </c>
      <c r="W964" s="6">
        <f t="shared" si="225"/>
        <v>0</v>
      </c>
      <c r="X964" s="17">
        <f>V964/MAX(V$240:V964)-1</f>
        <v>-8.2534977182500358E-2</v>
      </c>
      <c r="Z964" s="66">
        <f t="shared" si="226"/>
        <v>8.048582252391876</v>
      </c>
      <c r="AA964" s="6">
        <f t="shared" si="227"/>
        <v>2.8430103735520351E-2</v>
      </c>
      <c r="AB964" s="17">
        <f>Z964/MAX(Z$240:Z964)-1</f>
        <v>-8.7809790495072426E-2</v>
      </c>
    </row>
    <row r="965" spans="1:29" x14ac:dyDescent="0.25">
      <c r="A965" s="18" t="s">
        <v>249</v>
      </c>
      <c r="B965" s="72">
        <v>40540</v>
      </c>
      <c r="C965" s="23">
        <v>4730.5</v>
      </c>
      <c r="D965" s="23">
        <v>4849.63</v>
      </c>
      <c r="E965" s="23">
        <v>4827.3500000000004</v>
      </c>
      <c r="F965" s="23">
        <v>4700.5600000000004</v>
      </c>
      <c r="G965" s="20">
        <f t="shared" si="218"/>
        <v>5091.5914999999995</v>
      </c>
      <c r="H965" s="20">
        <f t="shared" si="228"/>
        <v>5051.2606666666661</v>
      </c>
      <c r="I965" s="112">
        <f t="shared" si="219"/>
        <v>-7.0919181163689116E-2</v>
      </c>
      <c r="J965" s="38" t="str">
        <f t="shared" si="229"/>
        <v>N</v>
      </c>
      <c r="K965" s="17" t="str">
        <f>IF(OR(AND(J964="N",OR(I964&lt;R$2308,AND(I964&gt;R$2306, I964&lt;R$2305))), AND(J964="X", OR(I964&lt;R$2314, AND(I964&lt;R$2311,I964&gt;R$2312)))),"no","yes")</f>
        <v>yes</v>
      </c>
      <c r="O965" s="146">
        <f t="shared" si="232"/>
        <v>-2.4564760610603309E-2</v>
      </c>
      <c r="P965" s="146">
        <f t="shared" si="233"/>
        <v>2.4564760610603309E-2</v>
      </c>
      <c r="Q965" s="86">
        <f t="shared" si="222"/>
        <v>8.9999999999999993E-3</v>
      </c>
      <c r="R965" s="39">
        <f>(SUM(C946:C964)+Q965*SUM(C946:C964))/(19-Q965)*(1-J$2305)</f>
        <v>5159.0354362592798</v>
      </c>
      <c r="S965" s="39">
        <f>(SUM(C946:C964)+Q965*SUM(C946:C964))/(19-Q965)*(1+J$2305)</f>
        <v>5159.0354362592798</v>
      </c>
      <c r="T965" s="17">
        <f>IF(AND(K965="no",R965&lt;E965, R965&gt;F965,J$2308="yes"),MAX(R965*(1-J$2306),F965)/D965-1,IF(AND(K965="yes",S965&gt;F965, S965&lt;E965,J$2307="yes"),1-MIN(S965*(1+J$2306),E965)/D965,0))</f>
        <v>0</v>
      </c>
      <c r="U965" s="6">
        <f t="shared" si="223"/>
        <v>0</v>
      </c>
      <c r="V965" s="66">
        <f t="shared" si="224"/>
        <v>2.9866716732846874</v>
      </c>
      <c r="W965" s="6">
        <f t="shared" si="225"/>
        <v>0</v>
      </c>
      <c r="X965" s="17">
        <f>V965/MAX(V$240:V965)-1</f>
        <v>-8.2534977182500358E-2</v>
      </c>
      <c r="Z965" s="66">
        <f t="shared" si="226"/>
        <v>8.2462937486766315</v>
      </c>
      <c r="AA965" s="6">
        <f t="shared" si="227"/>
        <v>2.4564760610603198E-2</v>
      </c>
      <c r="AB965" s="17">
        <f>Z965/MAX(Z$240:Z965)-1</f>
        <v>-6.540205636724794E-2</v>
      </c>
    </row>
    <row r="966" spans="1:29" x14ac:dyDescent="0.25">
      <c r="A966" s="18" t="s">
        <v>249</v>
      </c>
      <c r="B966" s="72">
        <v>40541</v>
      </c>
      <c r="C966" s="23">
        <v>4812.53</v>
      </c>
      <c r="D966" s="23">
        <v>4730.5</v>
      </c>
      <c r="E966" s="23">
        <v>4813.24</v>
      </c>
      <c r="F966" s="23">
        <v>4723.29</v>
      </c>
      <c r="G966" s="20">
        <f t="shared" si="218"/>
        <v>5076.3759999999993</v>
      </c>
      <c r="H966" s="20">
        <f t="shared" si="228"/>
        <v>5054.9641666666666</v>
      </c>
      <c r="I966" s="112">
        <f t="shared" si="219"/>
        <v>-5.1975267395480529E-2</v>
      </c>
      <c r="J966" s="38" t="str">
        <f t="shared" si="229"/>
        <v>N</v>
      </c>
      <c r="K966" s="17" t="str">
        <f>IF(OR(AND(J965="N",OR(I965&lt;R$2308,AND(I965&gt;R$2306, I965&lt;R$2305))), AND(J965="X", OR(I965&lt;R$2314, AND(I965&lt;R$2311,I965&gt;R$2312)))),"no","yes")</f>
        <v>yes</v>
      </c>
      <c r="O966" s="146">
        <f t="shared" si="232"/>
        <v>1.7340661663671764E-2</v>
      </c>
      <c r="P966" s="146">
        <f t="shared" si="233"/>
        <v>-1.7340661663671764E-2</v>
      </c>
      <c r="Q966" s="86">
        <f t="shared" si="222"/>
        <v>8.9999999999999993E-3</v>
      </c>
      <c r="R966" s="39">
        <f>(SUM(C947:C965)+Q966*SUM(C947:C965))/(19-Q966)*(1-J$2305)</f>
        <v>5138.5090258543514</v>
      </c>
      <c r="S966" s="39">
        <f>(SUM(C947:C965)+Q966*SUM(C947:C965))/(19-Q966)*(1+J$2305)</f>
        <v>5138.5090258543514</v>
      </c>
      <c r="T966" s="17">
        <f>IF(AND(K966="no",R966&lt;E966, R966&gt;F966,J$2308="yes"),MAX(R966*(1-J$2306),F966)/D966-1,IF(AND(K966="yes",S966&gt;F966, S966&lt;E966,J$2307="yes"),1-MIN(S966*(1+J$2306),E966)/D966,0))</f>
        <v>0</v>
      </c>
      <c r="U966" s="6">
        <f t="shared" si="223"/>
        <v>0</v>
      </c>
      <c r="V966" s="66">
        <f t="shared" si="224"/>
        <v>2.9866716732846874</v>
      </c>
      <c r="W966" s="6">
        <f t="shared" si="225"/>
        <v>0</v>
      </c>
      <c r="X966" s="17">
        <f>V966/MAX(V$240:V966)-1</f>
        <v>-8.2534977182500358E-2</v>
      </c>
      <c r="Z966" s="66">
        <f t="shared" si="226"/>
        <v>8.1032975588015788</v>
      </c>
      <c r="AA966" s="6">
        <f t="shared" si="227"/>
        <v>-1.7340661663671764E-2</v>
      </c>
      <c r="AB966" s="17">
        <f>Z966/MAX(Z$240:Z966)-1</f>
        <v>-8.160860309934681E-2</v>
      </c>
    </row>
    <row r="967" spans="1:29" x14ac:dyDescent="0.25">
      <c r="A967" s="18" t="s">
        <v>249</v>
      </c>
      <c r="B967" s="72">
        <v>40542</v>
      </c>
      <c r="C967" s="23">
        <v>4828.49</v>
      </c>
      <c r="D967" s="23">
        <v>4812.53</v>
      </c>
      <c r="E967" s="23">
        <v>4846.6499999999996</v>
      </c>
      <c r="F967" s="23">
        <v>4777.84</v>
      </c>
      <c r="G967" s="20">
        <f t="shared" si="218"/>
        <v>5060.8759999999993</v>
      </c>
      <c r="H967" s="20">
        <f t="shared" si="228"/>
        <v>5057.7621666666664</v>
      </c>
      <c r="I967" s="112">
        <f t="shared" si="219"/>
        <v>-4.5918137492402367E-2</v>
      </c>
      <c r="J967" s="38" t="str">
        <f t="shared" si="229"/>
        <v>N</v>
      </c>
      <c r="K967" s="17" t="str">
        <f>IF(OR(AND(J966="N",OR(I966&lt;R$2308,AND(I966&gt;R$2306, I966&lt;R$2305))), AND(J966="X", OR(I966&lt;R$2314, AND(I966&lt;R$2311,I966&gt;R$2312)))),"no","yes")</f>
        <v>yes</v>
      </c>
      <c r="O967" s="146">
        <f t="shared" si="232"/>
        <v>3.3163429630569397E-3</v>
      </c>
      <c r="P967" s="146">
        <f t="shared" si="233"/>
        <v>-3.3163429630569397E-3</v>
      </c>
      <c r="Q967" s="86">
        <f t="shared" si="222"/>
        <v>8.9999999999999993E-3</v>
      </c>
      <c r="R967" s="39">
        <f>(SUM(C948:C966)+Q967*SUM(C948:C966))/(19-Q967)*(1-J$2305)</f>
        <v>5121.1906308251264</v>
      </c>
      <c r="S967" s="39">
        <f>(SUM(C948:C966)+Q967*SUM(C948:C966))/(19-Q967)*(1+J$2305)</f>
        <v>5121.1906308251264</v>
      </c>
      <c r="T967" s="17">
        <f>IF(AND(K967="no",R967&lt;E967, R967&gt;F967,J$2308="yes"),MAX(R967*(1-J$2306),F967)/D967-1,IF(AND(K967="yes",S967&gt;F967, S967&lt;E967,J$2307="yes"),1-MIN(S967*(1+J$2306),E967)/D967,0))</f>
        <v>0</v>
      </c>
      <c r="U967" s="6">
        <f t="shared" si="223"/>
        <v>0</v>
      </c>
      <c r="V967" s="66">
        <f t="shared" si="224"/>
        <v>2.9866716732846874</v>
      </c>
      <c r="W967" s="6">
        <f t="shared" si="225"/>
        <v>0</v>
      </c>
      <c r="X967" s="17">
        <f>V967/MAX(V$240:V967)-1</f>
        <v>-8.2534977182500358E-2</v>
      </c>
      <c r="Z967" s="66">
        <f t="shared" si="226"/>
        <v>8.0764242449648904</v>
      </c>
      <c r="AA967" s="6">
        <f t="shared" si="227"/>
        <v>-3.3163429630569397E-3</v>
      </c>
      <c r="AB967" s="17">
        <f>Z967/MAX(Z$240:Z967)-1</f>
        <v>-8.4654303945790321E-2</v>
      </c>
    </row>
    <row r="968" spans="1:29" x14ac:dyDescent="0.25">
      <c r="A968" s="18" t="s">
        <v>249</v>
      </c>
      <c r="B968" s="72">
        <v>40543</v>
      </c>
      <c r="C968" s="23">
        <v>4936.72</v>
      </c>
      <c r="D968" s="23">
        <v>4828.49</v>
      </c>
      <c r="E968" s="23">
        <v>4936.72</v>
      </c>
      <c r="F968" s="23">
        <v>4833.8900000000003</v>
      </c>
      <c r="G968" s="20">
        <f t="shared" si="218"/>
        <v>5052.6935000000003</v>
      </c>
      <c r="H968" s="20">
        <f t="shared" si="228"/>
        <v>5060.5746666666664</v>
      </c>
      <c r="I968" s="112">
        <f t="shared" si="219"/>
        <v>-2.2952807250231966E-2</v>
      </c>
      <c r="J968" s="38" t="str">
        <f t="shared" si="229"/>
        <v>X</v>
      </c>
      <c r="K968" s="17" t="str">
        <f>IF(OR(AND(J967="N",OR(I967&lt;R$2308,AND(I967&gt;R$2306, I967&lt;R$2305))), AND(J967="X", OR(I967&lt;R$2314, AND(I967&lt;R$2311,I967&gt;R$2312)))),"no","yes")</f>
        <v>yes</v>
      </c>
      <c r="O968" s="146">
        <f t="shared" si="232"/>
        <v>2.2414875043750726E-2</v>
      </c>
      <c r="P968" s="146">
        <f t="shared" si="233"/>
        <v>-2.2414875043750726E-2</v>
      </c>
      <c r="Q968" s="86">
        <f t="shared" si="222"/>
        <v>1.7999999999999999E-2</v>
      </c>
      <c r="R968" s="39">
        <f>(SUM(C949:C967)+Q968*SUM(C949:C967))/(19-Q968)*(1-J$2305)</f>
        <v>5154.7391581498268</v>
      </c>
      <c r="S968" s="39">
        <f>(SUM(C949:C967)+Q968*SUM(C949:C967))/(19-Q968)*(1+J$2305)</f>
        <v>5154.7391581498268</v>
      </c>
      <c r="T968" s="17">
        <f>IF(AND(K968="no",R968&lt;E968, R968&gt;F968,J$2308="yes"),MAX(R968*(1-J$2306),F968)/D968-1,IF(AND(K968="yes",S968&gt;F968, S968&lt;E968,J$2307="yes"),1-MIN(S968*(1+J$2306),E968)/D968,0))</f>
        <v>0</v>
      </c>
      <c r="U968" s="6">
        <f t="shared" si="223"/>
        <v>0</v>
      </c>
      <c r="V968" s="66">
        <f t="shared" si="224"/>
        <v>2.9866716732846874</v>
      </c>
      <c r="W968" s="6">
        <f t="shared" si="225"/>
        <v>0</v>
      </c>
      <c r="X968" s="17">
        <f>V968/MAX(V$240:V968)-1</f>
        <v>-8.2534977182500358E-2</v>
      </c>
      <c r="Y968" s="14"/>
      <c r="Z968" s="66">
        <f t="shared" si="226"/>
        <v>7.8953922047136835</v>
      </c>
      <c r="AA968" s="6">
        <f t="shared" si="227"/>
        <v>-2.2414875043750726E-2</v>
      </c>
      <c r="AB968" s="17">
        <f>Z968/MAX(Z$240:Z968)-1</f>
        <v>-0.10517166334468053</v>
      </c>
      <c r="AC968" s="14"/>
    </row>
    <row r="969" spans="1:29" x14ac:dyDescent="0.25">
      <c r="A969" s="18" t="s">
        <v>249</v>
      </c>
      <c r="B969" s="72">
        <v>40547</v>
      </c>
      <c r="C969" s="23">
        <v>5011.5</v>
      </c>
      <c r="D969" s="23">
        <v>4936.72</v>
      </c>
      <c r="E969" s="23">
        <v>5012.0600000000004</v>
      </c>
      <c r="F969" s="23">
        <v>4938.9399999999996</v>
      </c>
      <c r="G969" s="20">
        <f t="shared" si="218"/>
        <v>5052.4420000000009</v>
      </c>
      <c r="H969" s="20">
        <f t="shared" si="228"/>
        <v>5064.2804999999989</v>
      </c>
      <c r="I969" s="112">
        <f t="shared" si="219"/>
        <v>-8.1034082132958041E-3</v>
      </c>
      <c r="J969" s="38" t="str">
        <f t="shared" si="229"/>
        <v>X</v>
      </c>
      <c r="K969" s="17" t="str">
        <f>IF(OR(AND(J968="N",OR(I968&lt;R$2308,AND(I968&gt;R$2306, I968&lt;R$2305))), AND(J968="X", OR(I968&lt;R$2314, AND(I968&lt;R$2311,I968&gt;R$2312)))),"no","yes")</f>
        <v>yes</v>
      </c>
      <c r="O969" s="146">
        <f t="shared" si="232"/>
        <v>1.514770941029675E-2</v>
      </c>
      <c r="P969" s="146">
        <f t="shared" si="233"/>
        <v>-1.514770941029675E-2</v>
      </c>
      <c r="Q969" s="86">
        <f t="shared" si="222"/>
        <v>1.7999999999999999E-2</v>
      </c>
      <c r="R969" s="39">
        <f>(SUM(C950:C968)+Q969*SUM(C950:C968))/(19-Q969)*(1-J$2305)</f>
        <v>5150.4589674428416</v>
      </c>
      <c r="S969" s="39">
        <f>(SUM(C950:C968)+Q969*SUM(C950:C968))/(19-Q969)*(1+J$2305)</f>
        <v>5150.4589674428416</v>
      </c>
      <c r="T969" s="17">
        <f>IF(AND(K969="no",R969&lt;E969, R969&gt;F969,J$2308="yes"),MAX(R969*(1-J$2306),F969)/D969-1,IF(AND(K969="yes",S969&gt;F969, S969&lt;E969,J$2307="yes"),1-MIN(S969*(1+J$2306),E969)/D969,0))</f>
        <v>0</v>
      </c>
      <c r="U969" s="6">
        <f t="shared" si="223"/>
        <v>0</v>
      </c>
      <c r="V969" s="66">
        <f t="shared" si="224"/>
        <v>2.9866716732846874</v>
      </c>
      <c r="W969" s="6">
        <f t="shared" si="225"/>
        <v>0</v>
      </c>
      <c r="X969" s="17">
        <f>V969/MAX(V$240:V969)-1</f>
        <v>-8.2534977182500358E-2</v>
      </c>
      <c r="Z969" s="66">
        <f t="shared" si="226"/>
        <v>7.7757950979163581</v>
      </c>
      <c r="AA969" s="6">
        <f t="shared" si="227"/>
        <v>-1.514770941029675E-2</v>
      </c>
      <c r="AB969" s="17">
        <f>Z969/MAX(Z$240:Z969)-1</f>
        <v>-0.11872626296043454</v>
      </c>
    </row>
    <row r="970" spans="1:29" x14ac:dyDescent="0.25">
      <c r="A970" s="18" t="s">
        <v>249</v>
      </c>
      <c r="B970" s="72">
        <v>40548</v>
      </c>
      <c r="C970" s="23">
        <v>5028.7700000000004</v>
      </c>
      <c r="D970" s="23">
        <v>5011.5</v>
      </c>
      <c r="E970" s="23">
        <v>5038.87</v>
      </c>
      <c r="F970" s="23">
        <v>4964.87</v>
      </c>
      <c r="G970" s="20">
        <f t="shared" si="218"/>
        <v>5049.6515000000009</v>
      </c>
      <c r="H970" s="20">
        <f t="shared" si="228"/>
        <v>5067.9928333333337</v>
      </c>
      <c r="I970" s="112">
        <f t="shared" si="219"/>
        <v>-4.1352358672673839E-3</v>
      </c>
      <c r="J970" s="38" t="str">
        <f t="shared" si="229"/>
        <v>X</v>
      </c>
      <c r="K970" s="17" t="str">
        <f>IF(OR(AND(J969="N",OR(I969&lt;R$2308,AND(I969&gt;R$2306, I969&lt;R$2305))), AND(J969="X", OR(I969&lt;R$2314, AND(I969&lt;R$2311,I969&gt;R$2312)))),"no","yes")</f>
        <v>yes</v>
      </c>
      <c r="O970" s="146">
        <f t="shared" si="232"/>
        <v>3.4460740297317383E-3</v>
      </c>
      <c r="P970" s="146">
        <f t="shared" si="233"/>
        <v>-3.4460740297317383E-3</v>
      </c>
      <c r="Q970" s="86">
        <f t="shared" si="222"/>
        <v>1.7999999999999999E-2</v>
      </c>
      <c r="R970" s="39">
        <f>(SUM(C951:C969)+Q970*SUM(C951:C969))/(19-Q970)*(1-J$2305)</f>
        <v>5146.5397049836693</v>
      </c>
      <c r="S970" s="39">
        <f>(SUM(C951:C969)+Q970*SUM(C951:C969))/(19-Q970)*(1+J$2305)</f>
        <v>5146.5397049836693</v>
      </c>
      <c r="T970" s="17">
        <f>IF(AND(K970="no",R970&lt;E970, R970&gt;F970,J$2308="yes"),MAX(R970*(1-J$2306),F970)/D970-1,IF(AND(K970="yes",S970&gt;F970, S970&lt;E970,J$2307="yes"),1-MIN(S970*(1+J$2306),E970)/D970,0))</f>
        <v>0</v>
      </c>
      <c r="U970" s="6">
        <f t="shared" si="223"/>
        <v>0</v>
      </c>
      <c r="V970" s="66">
        <f t="shared" si="224"/>
        <v>2.9866716732846874</v>
      </c>
      <c r="W970" s="6">
        <f t="shared" si="225"/>
        <v>0</v>
      </c>
      <c r="X970" s="17">
        <f>V970/MAX(V$240:V970)-1</f>
        <v>-8.2534977182500358E-2</v>
      </c>
      <c r="Z970" s="66">
        <f t="shared" si="226"/>
        <v>7.7489991323689136</v>
      </c>
      <c r="AA970" s="6">
        <f t="shared" si="227"/>
        <v>-3.4460740297317383E-3</v>
      </c>
      <c r="AB970" s="17">
        <f>Z970/MAX(Z$240:Z970)-1</f>
        <v>-0.1217631974987311</v>
      </c>
    </row>
    <row r="971" spans="1:29" x14ac:dyDescent="0.25">
      <c r="A971" s="18" t="s">
        <v>249</v>
      </c>
      <c r="B971" s="72">
        <v>40549</v>
      </c>
      <c r="C971" s="23">
        <v>5001.28</v>
      </c>
      <c r="D971" s="23">
        <v>5028.7700000000004</v>
      </c>
      <c r="E971" s="23">
        <v>5047.26</v>
      </c>
      <c r="F971" s="23">
        <v>4992.17</v>
      </c>
      <c r="G971" s="20">
        <f t="shared" si="218"/>
        <v>5046.2170000000006</v>
      </c>
      <c r="H971" s="20">
        <f t="shared" si="228"/>
        <v>5070.7351666666664</v>
      </c>
      <c r="I971" s="112">
        <f t="shared" si="219"/>
        <v>-8.9050867213995577E-3</v>
      </c>
      <c r="J971" s="38" t="str">
        <f t="shared" si="229"/>
        <v>X</v>
      </c>
      <c r="K971" s="17" t="str">
        <f>IF(OR(AND(J970="N",OR(I970&lt;R$2308,AND(I970&gt;R$2306, I970&lt;R$2305))), AND(J970="X", OR(I970&lt;R$2314, AND(I970&lt;R$2311,I970&gt;R$2312)))),"no","yes")</f>
        <v>yes</v>
      </c>
      <c r="O971" s="146">
        <f t="shared" si="232"/>
        <v>-5.4665454972091521E-3</v>
      </c>
      <c r="P971" s="146">
        <f t="shared" si="233"/>
        <v>5.4665454972091521E-3</v>
      </c>
      <c r="Q971" s="86">
        <f t="shared" si="222"/>
        <v>1.7999999999999999E-2</v>
      </c>
      <c r="R971" s="39">
        <f>(SUM(C952:C970)+Q971*SUM(C952:C970))/(19-Q971)*(1-J$2305)</f>
        <v>5144.3301590980936</v>
      </c>
      <c r="S971" s="39">
        <f>(SUM(C952:C970)+Q971*SUM(C952:C970))/(19-Q971)*(1+J$2305)</f>
        <v>5144.3301590980936</v>
      </c>
      <c r="T971" s="17">
        <f>IF(AND(K971="no",R971&lt;E971, R971&gt;F971,J$2308="yes"),MAX(R971*(1-J$2306),F971)/D971-1,IF(AND(K971="yes",S971&gt;F971, S971&lt;E971,J$2307="yes"),1-MIN(S971*(1+J$2306),E971)/D971,0))</f>
        <v>0</v>
      </c>
      <c r="U971" s="6">
        <f t="shared" si="223"/>
        <v>0</v>
      </c>
      <c r="V971" s="66">
        <f t="shared" si="224"/>
        <v>2.9866716732846874</v>
      </c>
      <c r="W971" s="6">
        <f t="shared" si="225"/>
        <v>0</v>
      </c>
      <c r="X971" s="17">
        <f>V971/MAX(V$240:V971)-1</f>
        <v>-8.2534977182500358E-2</v>
      </c>
      <c r="Z971" s="66">
        <f t="shared" si="226"/>
        <v>7.7913593886838424</v>
      </c>
      <c r="AA971" s="6">
        <f t="shared" si="227"/>
        <v>5.4665454972091521E-3</v>
      </c>
      <c r="AB971" s="17">
        <f>Z971/MAX(Z$240:Z971)-1</f>
        <v>-0.11696227606053444</v>
      </c>
    </row>
    <row r="972" spans="1:29" x14ac:dyDescent="0.25">
      <c r="A972" s="18" t="s">
        <v>249</v>
      </c>
      <c r="B972" s="72">
        <v>40550</v>
      </c>
      <c r="C972" s="23">
        <v>4975.1400000000003</v>
      </c>
      <c r="D972" s="23">
        <v>5001.28</v>
      </c>
      <c r="E972" s="23">
        <v>5028.2700000000004</v>
      </c>
      <c r="F972" s="23">
        <v>4945.78</v>
      </c>
      <c r="G972" s="20">
        <f t="shared" si="218"/>
        <v>5046.7290000000012</v>
      </c>
      <c r="H972" s="20">
        <f t="shared" si="228"/>
        <v>5075.6616666666669</v>
      </c>
      <c r="I972" s="112">
        <f t="shared" si="219"/>
        <v>-1.4185227698971126E-2</v>
      </c>
      <c r="J972" s="38" t="str">
        <f t="shared" si="229"/>
        <v>X</v>
      </c>
      <c r="K972" s="17" t="str">
        <f>IF(OR(AND(J971="N",OR(I971&lt;R$2308,AND(I971&gt;R$2306, I971&lt;R$2305))), AND(J971="X", OR(I971&lt;R$2314, AND(I971&lt;R$2311,I971&gt;R$2312)))),"no","yes")</f>
        <v>yes</v>
      </c>
      <c r="O972" s="146">
        <f t="shared" si="232"/>
        <v>-5.2266619745343634E-3</v>
      </c>
      <c r="P972" s="146">
        <f t="shared" si="233"/>
        <v>5.2266619745343634E-3</v>
      </c>
      <c r="Q972" s="86">
        <f t="shared" si="222"/>
        <v>1.7999999999999999E-2</v>
      </c>
      <c r="R972" s="39">
        <f>(SUM(C953:C971)+Q972*SUM(C953:C971))/(19-Q972)*(1-J$2305)</f>
        <v>5146.2812095669597</v>
      </c>
      <c r="S972" s="39">
        <f>(SUM(C953:C971)+Q972*SUM(C953:C971))/(19-Q972)*(1+J$2305)</f>
        <v>5146.2812095669597</v>
      </c>
      <c r="T972" s="17">
        <f>IF(AND(K972="no",R972&lt;E972, R972&gt;F972,J$2308="yes"),MAX(R972*(1-J$2306),F972)/D972-1,IF(AND(K972="yes",S972&gt;F972, S972&lt;E972,J$2307="yes"),1-MIN(S972*(1+J$2306),E972)/D972,0))</f>
        <v>0</v>
      </c>
      <c r="U972" s="6">
        <f t="shared" si="223"/>
        <v>0</v>
      </c>
      <c r="V972" s="66">
        <f t="shared" si="224"/>
        <v>2.9866716732846874</v>
      </c>
      <c r="W972" s="6">
        <f t="shared" si="225"/>
        <v>0</v>
      </c>
      <c r="X972" s="17">
        <f>V972/MAX(V$240:V972)-1</f>
        <v>-8.2534977182500358E-2</v>
      </c>
      <c r="Z972" s="66">
        <f t="shared" si="226"/>
        <v>7.8320821905306071</v>
      </c>
      <c r="AA972" s="6">
        <f t="shared" si="227"/>
        <v>5.2266619745342524E-3</v>
      </c>
      <c r="AB972" s="17">
        <f>Z972/MAX(Z$240:Z972)-1</f>
        <v>-0.11234693636674076</v>
      </c>
    </row>
    <row r="973" spans="1:29" x14ac:dyDescent="0.25">
      <c r="A973" s="18" t="s">
        <v>249</v>
      </c>
      <c r="B973" s="72">
        <v>40553</v>
      </c>
      <c r="C973" s="23">
        <v>4830.5600000000004</v>
      </c>
      <c r="D973" s="23">
        <v>4975.1400000000003</v>
      </c>
      <c r="E973" s="23">
        <v>4970.42</v>
      </c>
      <c r="F973" s="23">
        <v>4816.58</v>
      </c>
      <c r="G973" s="20">
        <f t="shared" si="218"/>
        <v>5036.2984999999999</v>
      </c>
      <c r="H973" s="20">
        <f t="shared" si="228"/>
        <v>5077.9801666666663</v>
      </c>
      <c r="I973" s="112">
        <f t="shared" si="219"/>
        <v>-4.085113302954535E-2</v>
      </c>
      <c r="J973" s="38" t="str">
        <f t="shared" si="229"/>
        <v>X</v>
      </c>
      <c r="K973" s="17" t="str">
        <f>IF(OR(AND(J972="N",OR(I972&lt;R$2308,AND(I972&gt;R$2306, I972&lt;R$2305))), AND(J972="X", OR(I972&lt;R$2314, AND(I972&lt;R$2311,I972&gt;R$2312)))),"no","yes")</f>
        <v>yes</v>
      </c>
      <c r="O973" s="146">
        <f t="shared" si="232"/>
        <v>-2.9060488750065283E-2</v>
      </c>
      <c r="P973" s="146">
        <f t="shared" si="233"/>
        <v>2.9060488750065283E-2</v>
      </c>
      <c r="Q973" s="86">
        <f t="shared" si="222"/>
        <v>1.7999999999999999E-2</v>
      </c>
      <c r="R973" s="39">
        <f>(SUM(C954:C972)+Q973*SUM(C954:C972))/(19-Q973)*(1-J$2305)</f>
        <v>5142.8472963860504</v>
      </c>
      <c r="S973" s="39">
        <f>(SUM(C954:C972)+Q973*SUM(C954:C972))/(19-Q973)*(1+J$2305)</f>
        <v>5142.8472963860504</v>
      </c>
      <c r="T973" s="17">
        <f>IF(AND(K973="no",R973&lt;E973, R973&gt;F973,J$2308="yes"),MAX(R973*(1-J$2306),F973)/D973-1,IF(AND(K973="yes",S973&gt;F973, S973&lt;E973,J$2307="yes"),1-MIN(S973*(1+J$2306),E973)/D973,0))</f>
        <v>0</v>
      </c>
      <c r="U973" s="6">
        <f t="shared" si="223"/>
        <v>0</v>
      </c>
      <c r="V973" s="66">
        <f t="shared" si="224"/>
        <v>2.9866716732846874</v>
      </c>
      <c r="W973" s="6">
        <f t="shared" si="225"/>
        <v>0</v>
      </c>
      <c r="X973" s="17">
        <f>V973/MAX(V$240:V973)-1</f>
        <v>-8.2534977182500358E-2</v>
      </c>
      <c r="Z973" s="66">
        <f t="shared" si="226"/>
        <v>8.0596863269181078</v>
      </c>
      <c r="AA973" s="6">
        <f t="shared" si="227"/>
        <v>2.9060488750065172E-2</v>
      </c>
      <c r="AB973" s="17">
        <f>Z973/MAX(Z$240:Z973)-1</f>
        <v>-8.6551304497065495E-2</v>
      </c>
    </row>
    <row r="974" spans="1:29" x14ac:dyDescent="0.25">
      <c r="A974" s="18" t="s">
        <v>249</v>
      </c>
      <c r="B974" s="72">
        <v>40554</v>
      </c>
      <c r="C974" s="23">
        <v>4804.82</v>
      </c>
      <c r="D974" s="23">
        <v>4830.5600000000004</v>
      </c>
      <c r="E974" s="23">
        <v>4815.5</v>
      </c>
      <c r="F974" s="23">
        <v>4747.49</v>
      </c>
      <c r="G974" s="20">
        <f t="shared" si="218"/>
        <v>5017.5885000000007</v>
      </c>
      <c r="H974" s="20">
        <f t="shared" si="228"/>
        <v>5080.7831666666671</v>
      </c>
      <c r="I974" s="112">
        <f t="shared" si="219"/>
        <v>-4.2404533572253045E-2</v>
      </c>
      <c r="J974" s="38" t="str">
        <f t="shared" si="229"/>
        <v>X</v>
      </c>
      <c r="K974" s="17" t="str">
        <f>IF(OR(AND(J973="N",OR(I973&lt;R$2308,AND(I973&gt;R$2306, I973&lt;R$2305))), AND(J973="X", OR(I973&lt;R$2314, AND(I973&lt;R$2311,I973&gt;R$2312)))),"no","yes")</f>
        <v>yes</v>
      </c>
      <c r="O974" s="146">
        <f t="shared" si="232"/>
        <v>-5.3285747408169382E-3</v>
      </c>
      <c r="P974" s="146">
        <f t="shared" si="233"/>
        <v>5.3285747408169382E-3</v>
      </c>
      <c r="Q974" s="86">
        <f t="shared" si="222"/>
        <v>1.7999999999999999E-2</v>
      </c>
      <c r="R974" s="39">
        <f>(SUM(C955:C973)+Q974*SUM(C955:C973))/(19-Q974)*(1-J$2305)</f>
        <v>5124.1594721314941</v>
      </c>
      <c r="S974" s="39">
        <f>(SUM(C955:C973)+Q974*SUM(C955:C973))/(19-Q974)*(1+J$2305)</f>
        <v>5124.1594721314941</v>
      </c>
      <c r="T974" s="17">
        <f>IF(AND(K974="no",R974&lt;E974, R974&gt;F974,J$2308="yes"),MAX(R974*(1-J$2306),F974)/D974-1,IF(AND(K974="yes",S974&gt;F974, S974&lt;E974,J$2307="yes"),1-MIN(S974*(1+J$2306),E974)/D974,0))</f>
        <v>0</v>
      </c>
      <c r="U974" s="6">
        <f t="shared" si="223"/>
        <v>0</v>
      </c>
      <c r="V974" s="66">
        <f t="shared" si="224"/>
        <v>2.9866716732846874</v>
      </c>
      <c r="W974" s="6">
        <f t="shared" si="225"/>
        <v>0</v>
      </c>
      <c r="X974" s="17">
        <f>V974/MAX(V$240:V974)-1</f>
        <v>-8.2534977182500358E-2</v>
      </c>
      <c r="Z974" s="66">
        <f t="shared" si="226"/>
        <v>8.1026329678986322</v>
      </c>
      <c r="AA974" s="6">
        <f t="shared" si="227"/>
        <v>5.3285747408169382E-3</v>
      </c>
      <c r="AB974" s="17">
        <f>Z974/MAX(Z$240:Z974)-1</f>
        <v>-8.1683924851176259E-2</v>
      </c>
    </row>
    <row r="975" spans="1:29" x14ac:dyDescent="0.25">
      <c r="A975" s="18" t="s">
        <v>249</v>
      </c>
      <c r="B975" s="72">
        <v>40555</v>
      </c>
      <c r="C975" s="23">
        <v>4833.58</v>
      </c>
      <c r="D975" s="23">
        <v>4804.82</v>
      </c>
      <c r="E975" s="23">
        <v>4846.95</v>
      </c>
      <c r="F975" s="23">
        <v>4764.47</v>
      </c>
      <c r="G975" s="20">
        <f t="shared" si="218"/>
        <v>4997.0655000000006</v>
      </c>
      <c r="H975" s="20">
        <f t="shared" si="228"/>
        <v>5081.6993333333348</v>
      </c>
      <c r="I975" s="112">
        <f t="shared" si="219"/>
        <v>-3.2716301197172726E-2</v>
      </c>
      <c r="J975" s="38" t="str">
        <f t="shared" si="229"/>
        <v>X</v>
      </c>
      <c r="K975" s="17" t="str">
        <f>IF(OR(AND(J974="N",OR(I974&lt;R$2308,AND(I974&gt;R$2306, I974&lt;R$2305))), AND(J974="X", OR(I974&lt;R$2314, AND(I974&lt;R$2311,I974&gt;R$2312)))),"no","yes")</f>
        <v>yes</v>
      </c>
      <c r="O975" s="146">
        <f t="shared" si="232"/>
        <v>5.9856560703628325E-3</v>
      </c>
      <c r="P975" s="146">
        <f t="shared" si="233"/>
        <v>-5.9856560703628325E-3</v>
      </c>
      <c r="Q975" s="86">
        <f t="shared" si="222"/>
        <v>1.7999999999999999E-2</v>
      </c>
      <c r="R975" s="39">
        <f>(SUM(C956:C974)+Q975*SUM(C956:C974))/(19-Q975)*(1-J$2305)</f>
        <v>5100.6042113581298</v>
      </c>
      <c r="S975" s="39">
        <f>(SUM(C956:C974)+Q975*SUM(C956:C974))/(19-Q975)*(1+J$2305)</f>
        <v>5100.6042113581298</v>
      </c>
      <c r="T975" s="17">
        <f>IF(AND(K975="no",R975&lt;E975, R975&gt;F975,J$2308="yes"),MAX(R975*(1-J$2306),F975)/D975-1,IF(AND(K975="yes",S975&gt;F975, S975&lt;E975,J$2307="yes"),1-MIN(S975*(1+J$2306),E975)/D975,0))</f>
        <v>0</v>
      </c>
      <c r="U975" s="6">
        <f t="shared" si="223"/>
        <v>0</v>
      </c>
      <c r="V975" s="66">
        <f t="shared" si="224"/>
        <v>2.9866716732846874</v>
      </c>
      <c r="W975" s="6">
        <f t="shared" si="225"/>
        <v>0</v>
      </c>
      <c r="X975" s="17">
        <f>V975/MAX(V$240:V975)-1</f>
        <v>-8.2534977182500358E-2</v>
      </c>
      <c r="Z975" s="66">
        <f t="shared" si="226"/>
        <v>8.0541333936884083</v>
      </c>
      <c r="AA975" s="6">
        <f t="shared" si="227"/>
        <v>-5.9856560703627215E-3</v>
      </c>
      <c r="AB975" s="17">
        <f>Z975/MAX(Z$240:Z975)-1</f>
        <v>-8.7180649040902614E-2</v>
      </c>
    </row>
    <row r="976" spans="1:29" x14ac:dyDescent="0.25">
      <c r="A976" s="18" t="s">
        <v>249</v>
      </c>
      <c r="B976" s="72">
        <v>40556</v>
      </c>
      <c r="C976" s="23">
        <v>4826.76</v>
      </c>
      <c r="D976" s="23">
        <v>4833.58</v>
      </c>
      <c r="E976" s="23">
        <v>4859.53</v>
      </c>
      <c r="F976" s="23">
        <v>4810.8999999999996</v>
      </c>
      <c r="G976" s="20">
        <f t="shared" si="218"/>
        <v>4976.8694999999989</v>
      </c>
      <c r="H976" s="20">
        <f t="shared" si="228"/>
        <v>5082.2421666666678</v>
      </c>
      <c r="I976" s="112">
        <f t="shared" si="219"/>
        <v>-3.0161429790352856E-2</v>
      </c>
      <c r="J976" s="38" t="str">
        <f t="shared" si="229"/>
        <v>X</v>
      </c>
      <c r="K976" s="17" t="str">
        <f>IF(OR(AND(J975="N",OR(I975&lt;R$2308,AND(I975&gt;R$2306, I975&lt;R$2305))), AND(J975="X", OR(I975&lt;R$2314, AND(I975&lt;R$2311,I975&gt;R$2312)))),"no","yes")</f>
        <v>yes</v>
      </c>
      <c r="O976" s="146">
        <f t="shared" si="232"/>
        <v>-1.4109624750184846E-3</v>
      </c>
      <c r="P976" s="146">
        <f t="shared" si="233"/>
        <v>1.4109624750184846E-3</v>
      </c>
      <c r="Q976" s="86">
        <f t="shared" si="222"/>
        <v>1.7999999999999999E-2</v>
      </c>
      <c r="R976" s="39">
        <f>(SUM(C957:C975)+Q976*SUM(C957:C975))/(19-Q976)*(1-J$2305)</f>
        <v>5079.3078358444836</v>
      </c>
      <c r="S976" s="39">
        <f>(SUM(C957:C975)+Q976*SUM(C957:C975))/(19-Q976)*(1+J$2305)</f>
        <v>5079.3078358444836</v>
      </c>
      <c r="T976" s="17">
        <f>IF(AND(K976="no",R976&lt;E976, R976&gt;F976,J$2308="yes"),MAX(R976*(1-J$2306),F976)/D976-1,IF(AND(K976="yes",S976&gt;F976, S976&lt;E976,J$2307="yes"),1-MIN(S976*(1+J$2306),E976)/D976,0))</f>
        <v>0</v>
      </c>
      <c r="U976" s="6">
        <f t="shared" si="223"/>
        <v>0</v>
      </c>
      <c r="V976" s="66">
        <f t="shared" si="224"/>
        <v>2.9866716732846874</v>
      </c>
      <c r="W976" s="6">
        <f t="shared" si="225"/>
        <v>0</v>
      </c>
      <c r="X976" s="17">
        <f>V976/MAX(V$240:V976)-1</f>
        <v>-8.2534977182500358E-2</v>
      </c>
      <c r="Z976" s="66">
        <f t="shared" si="226"/>
        <v>8.0654974736756966</v>
      </c>
      <c r="AA976" s="6">
        <f t="shared" si="227"/>
        <v>1.4109624750184846E-3</v>
      </c>
      <c r="AB976" s="17">
        <f>Z976/MAX(Z$240:Z976)-1</f>
        <v>-8.5892695190228463E-2</v>
      </c>
    </row>
    <row r="977" spans="1:29" x14ac:dyDescent="0.25">
      <c r="A977" s="18" t="s">
        <v>249</v>
      </c>
      <c r="B977" s="72">
        <v>40557</v>
      </c>
      <c r="C977" s="23">
        <v>4723.43</v>
      </c>
      <c r="D977" s="23">
        <v>4826.76</v>
      </c>
      <c r="E977" s="23">
        <v>4816.66</v>
      </c>
      <c r="F977" s="23">
        <v>4719.1499999999996</v>
      </c>
      <c r="G977" s="20">
        <f t="shared" si="218"/>
        <v>4952.1984999999986</v>
      </c>
      <c r="H977" s="20">
        <f t="shared" si="228"/>
        <v>5080.4026666666678</v>
      </c>
      <c r="I977" s="112">
        <f t="shared" si="219"/>
        <v>-4.619534132163694E-2</v>
      </c>
      <c r="J977" s="38" t="str">
        <f t="shared" si="229"/>
        <v>X</v>
      </c>
      <c r="K977" s="17" t="str">
        <f>IF(OR(AND(J976="N",OR(I976&lt;R$2308,AND(I976&gt;R$2306, I976&lt;R$2305))), AND(J976="X", OR(I976&lt;R$2314, AND(I976&lt;R$2311,I976&gt;R$2312)))),"no","yes")</f>
        <v>yes</v>
      </c>
      <c r="O977" s="146">
        <f t="shared" si="232"/>
        <v>-2.1407735209540091E-2</v>
      </c>
      <c r="P977" s="146">
        <f t="shared" si="233"/>
        <v>2.1407735209540091E-2</v>
      </c>
      <c r="Q977" s="86">
        <f t="shared" si="222"/>
        <v>1.7999999999999999E-2</v>
      </c>
      <c r="R977" s="39">
        <f>(SUM(C958:C976)+Q977*SUM(C958:C976))/(19-Q977)*(1-J$2305)</f>
        <v>5058.3874049099131</v>
      </c>
      <c r="S977" s="39">
        <f>(SUM(C958:C976)+Q977*SUM(C958:C976))/(19-Q977)*(1+J$2305)</f>
        <v>5058.3874049099131</v>
      </c>
      <c r="T977" s="17">
        <f>IF(AND(K977="no",R977&lt;E977, R977&gt;F977,J$2308="yes"),MAX(R977*(1-J$2306),F977)/D977-1,IF(AND(K977="yes",S977&gt;F977, S977&lt;E977,J$2307="yes"),1-MIN(S977*(1+J$2306),E977)/D977,0))</f>
        <v>0</v>
      </c>
      <c r="U977" s="6">
        <f t="shared" si="223"/>
        <v>0</v>
      </c>
      <c r="V977" s="66">
        <f t="shared" si="224"/>
        <v>2.9866716732846874</v>
      </c>
      <c r="W977" s="6">
        <f t="shared" si="225"/>
        <v>0</v>
      </c>
      <c r="X977" s="17">
        <f>V977/MAX(V$240:V977)-1</f>
        <v>-8.2534977182500358E-2</v>
      </c>
      <c r="Z977" s="66">
        <f t="shared" si="226"/>
        <v>8.2381615079253603</v>
      </c>
      <c r="AA977" s="6">
        <f t="shared" si="227"/>
        <v>2.1407735209540091E-2</v>
      </c>
      <c r="AB977" s="17">
        <f>Z977/MAX(Z$240:Z977)-1</f>
        <v>-6.6323728055754594E-2</v>
      </c>
    </row>
    <row r="978" spans="1:29" x14ac:dyDescent="0.25">
      <c r="A978" s="18" t="s">
        <v>249</v>
      </c>
      <c r="B978" s="72">
        <v>40560</v>
      </c>
      <c r="C978" s="23">
        <v>4519.91</v>
      </c>
      <c r="D978" s="23">
        <v>4723.43</v>
      </c>
      <c r="E978" s="23">
        <v>4691.57</v>
      </c>
      <c r="F978" s="23">
        <v>4507.57</v>
      </c>
      <c r="G978" s="20">
        <f t="shared" si="218"/>
        <v>4916.7769999999991</v>
      </c>
      <c r="H978" s="20">
        <f t="shared" si="228"/>
        <v>5074.4356666666672</v>
      </c>
      <c r="I978" s="112">
        <f t="shared" si="219"/>
        <v>-8.0716900522435631E-2</v>
      </c>
      <c r="J978" s="38" t="str">
        <f t="shared" si="229"/>
        <v>X</v>
      </c>
      <c r="K978" s="17" t="str">
        <f>IF(OR(AND(J977="N",OR(I977&lt;R$2308,AND(I977&gt;R$2306, I977&lt;R$2305))), AND(J977="X", OR(I977&lt;R$2314, AND(I977&lt;R$2311,I977&gt;R$2312)))),"no","yes")</f>
        <v>yes</v>
      </c>
      <c r="O978" s="146">
        <f t="shared" si="232"/>
        <v>-4.3087332722195559E-2</v>
      </c>
      <c r="P978" s="146">
        <f t="shared" si="233"/>
        <v>4.3087332722195559E-2</v>
      </c>
      <c r="Q978" s="86">
        <f t="shared" si="222"/>
        <v>1.7999999999999999E-2</v>
      </c>
      <c r="R978" s="39">
        <f>(SUM(C959:C977)+Q978*SUM(C959:C977))/(19-Q978)*(1-J$2305)</f>
        <v>5031.3092055631641</v>
      </c>
      <c r="S978" s="39">
        <f>(SUM(C959:C977)+Q978*SUM(C959:C977))/(19-Q978)*(1+J$2305)</f>
        <v>5031.3092055631641</v>
      </c>
      <c r="T978" s="17">
        <f>IF(AND(K978="no",R978&lt;E978, R978&gt;F978,J$2308="yes"),MAX(R978*(1-J$2306),F978)/D978-1,IF(AND(K978="yes",S978&gt;F978, S978&lt;E978,J$2307="yes"),1-MIN(S978*(1+J$2306),E978)/D978,0))</f>
        <v>0</v>
      </c>
      <c r="U978" s="6">
        <f t="shared" si="223"/>
        <v>0</v>
      </c>
      <c r="V978" s="66">
        <f t="shared" si="224"/>
        <v>2.9866716732846874</v>
      </c>
      <c r="W978" s="6">
        <f t="shared" si="225"/>
        <v>0</v>
      </c>
      <c r="X978" s="17">
        <f>V978/MAX(V$240:V978)-1</f>
        <v>-8.2534977182500358E-2</v>
      </c>
      <c r="Z978" s="66">
        <f t="shared" si="226"/>
        <v>8.5931219138365229</v>
      </c>
      <c r="AA978" s="6">
        <f t="shared" si="227"/>
        <v>4.3087332722195448E-2</v>
      </c>
      <c r="AB978" s="17">
        <f>Z978/MAX(Z$240:Z978)-1</f>
        <v>-2.6094107871673877E-2</v>
      </c>
    </row>
    <row r="979" spans="1:29" x14ac:dyDescent="0.25">
      <c r="A979" s="18" t="s">
        <v>249</v>
      </c>
      <c r="B979" s="72">
        <v>40561</v>
      </c>
      <c r="C979" s="23">
        <v>4536.96</v>
      </c>
      <c r="D979" s="23">
        <v>4519.91</v>
      </c>
      <c r="E979" s="23">
        <v>4550.29</v>
      </c>
      <c r="F979" s="23">
        <v>4483.5</v>
      </c>
      <c r="G979" s="20">
        <f t="shared" si="218"/>
        <v>4885.4484999999995</v>
      </c>
      <c r="H979" s="20">
        <f t="shared" si="228"/>
        <v>5066.7433333333329</v>
      </c>
      <c r="I979" s="112">
        <f t="shared" si="219"/>
        <v>-7.1331936054591427E-2</v>
      </c>
      <c r="J979" s="38" t="str">
        <f t="shared" si="229"/>
        <v>X</v>
      </c>
      <c r="K979" s="17" t="str">
        <f>IF(OR(AND(J978="N",OR(I978&lt;R$2308,AND(I978&gt;R$2306, I978&lt;R$2305))), AND(J978="X", OR(I978&lt;R$2314, AND(I978&lt;R$2311,I978&gt;R$2312)))),"no","yes")</f>
        <v>yes</v>
      </c>
      <c r="O979" s="146">
        <f t="shared" si="232"/>
        <v>3.7721990039625286E-3</v>
      </c>
      <c r="P979" s="146">
        <f t="shared" si="233"/>
        <v>-3.7721990039625286E-3</v>
      </c>
      <c r="Q979" s="86">
        <f t="shared" si="222"/>
        <v>1.7999999999999999E-2</v>
      </c>
      <c r="R979" s="39">
        <f>(SUM(C960:C978)+Q979*SUM(C960:C978))/(19-Q979)*(1-J$2305)</f>
        <v>4996.7920229691272</v>
      </c>
      <c r="S979" s="39">
        <f>(SUM(C960:C978)+Q979*SUM(C960:C978))/(19-Q979)*(1+J$2305)</f>
        <v>4996.7920229691272</v>
      </c>
      <c r="T979" s="17">
        <f>IF(AND(K979="no",R979&lt;E979, R979&gt;F979,J$2308="yes"),MAX(R979*(1-J$2306),F979)/D979-1,IF(AND(K979="yes",S979&gt;F979, S979&lt;E979,J$2307="yes"),1-MIN(S979*(1+J$2306),E979)/D979,0))</f>
        <v>0</v>
      </c>
      <c r="U979" s="6">
        <f t="shared" si="223"/>
        <v>0</v>
      </c>
      <c r="V979" s="66">
        <f t="shared" si="224"/>
        <v>2.9866716732846874</v>
      </c>
      <c r="W979" s="6">
        <f t="shared" si="225"/>
        <v>0</v>
      </c>
      <c r="X979" s="17">
        <f>V979/MAX(V$240:V979)-1</f>
        <v>-8.2534977182500358E-2</v>
      </c>
      <c r="Z979" s="66">
        <f t="shared" si="226"/>
        <v>8.5607069479122195</v>
      </c>
      <c r="AA979" s="6">
        <f t="shared" si="227"/>
        <v>-3.7721990039626396E-3</v>
      </c>
      <c r="AB979" s="17">
        <f>Z979/MAX(Z$240:Z979)-1</f>
        <v>-2.9767874707913644E-2</v>
      </c>
    </row>
    <row r="980" spans="1:29" x14ac:dyDescent="0.25">
      <c r="A980" s="18" t="s">
        <v>249</v>
      </c>
      <c r="B980" s="72">
        <v>40562</v>
      </c>
      <c r="C980" s="23">
        <v>4646.09</v>
      </c>
      <c r="D980" s="23">
        <v>4536.96</v>
      </c>
      <c r="E980" s="23">
        <v>4646.09</v>
      </c>
      <c r="F980" s="23">
        <v>4530.6099999999997</v>
      </c>
      <c r="G980" s="20">
        <f t="shared" si="218"/>
        <v>4856.6135000000004</v>
      </c>
      <c r="H980" s="20">
        <f t="shared" si="228"/>
        <v>5060.0756666666675</v>
      </c>
      <c r="I980" s="112">
        <f t="shared" si="219"/>
        <v>-4.3347797801904564E-2</v>
      </c>
      <c r="J980" s="38" t="str">
        <f t="shared" si="229"/>
        <v>X</v>
      </c>
      <c r="K980" s="17" t="str">
        <f>IF(OR(AND(J979="N",OR(I979&lt;R$2308,AND(I979&gt;R$2306, I979&lt;R$2305))), AND(J979="X", OR(I979&lt;R$2314, AND(I979&lt;R$2311,I979&gt;R$2312)))),"no","yes")</f>
        <v>yes</v>
      </c>
      <c r="O980" s="146">
        <f t="shared" si="232"/>
        <v>2.4053551276625784E-2</v>
      </c>
      <c r="P980" s="146">
        <f t="shared" si="233"/>
        <v>-2.4053551276625784E-2</v>
      </c>
      <c r="Q980" s="86">
        <f t="shared" si="222"/>
        <v>1.7999999999999999E-2</v>
      </c>
      <c r="R980" s="39">
        <f>(SUM(C961:C979)+Q980*SUM(C961:C979))/(19-Q980)*(1-J$2305)</f>
        <v>4960.011128437468</v>
      </c>
      <c r="S980" s="39">
        <f>(SUM(C961:C979)+Q980*SUM(C961:C979))/(19-Q980)*(1+J$2305)</f>
        <v>4960.011128437468</v>
      </c>
      <c r="T980" s="17">
        <f>IF(AND(K980="no",R980&lt;E980, R980&gt;F980,J$2308="yes"),MAX(R980*(1-J$2306),F980)/D980-1,IF(AND(K980="yes",S980&gt;F980, S980&lt;E980,J$2307="yes"),1-MIN(S980*(1+J$2306),E980)/D980,0))</f>
        <v>0</v>
      </c>
      <c r="U980" s="6">
        <f t="shared" si="223"/>
        <v>0</v>
      </c>
      <c r="V980" s="66">
        <f t="shared" si="224"/>
        <v>2.9866716732846874</v>
      </c>
      <c r="W980" s="6">
        <f t="shared" si="225"/>
        <v>0</v>
      </c>
      <c r="X980" s="17">
        <f>V980/MAX(V$240:V980)-1</f>
        <v>-8.2534977182500358E-2</v>
      </c>
      <c r="Y980" s="6">
        <f t="shared" ref="Y980" si="234">V980/V960-1</f>
        <v>-4.456739441116242E-3</v>
      </c>
      <c r="Z980" s="66">
        <f t="shared" si="226"/>
        <v>8.3547915443764467</v>
      </c>
      <c r="AA980" s="6">
        <f t="shared" si="227"/>
        <v>-2.4053551276625784E-2</v>
      </c>
      <c r="AB980" s="17">
        <f>Z980/MAX(Z$240:Z980)-1</f>
        <v>-5.3105402883856456E-2</v>
      </c>
      <c r="AC980" s="6">
        <f t="shared" ref="AC980" si="235">Z980/Z960-1</f>
        <v>0.10104899560229041</v>
      </c>
    </row>
    <row r="981" spans="1:29" x14ac:dyDescent="0.25">
      <c r="A981" s="18" t="s">
        <v>249</v>
      </c>
      <c r="B981" s="72">
        <v>40563</v>
      </c>
      <c r="C981" s="23">
        <v>4477.3599999999997</v>
      </c>
      <c r="D981" s="23">
        <v>4646.09</v>
      </c>
      <c r="E981" s="23">
        <v>4637.7700000000004</v>
      </c>
      <c r="F981" s="23">
        <v>4476.5600000000004</v>
      </c>
      <c r="G981" s="20">
        <f t="shared" si="218"/>
        <v>4821.7545</v>
      </c>
      <c r="H981" s="20">
        <f t="shared" si="228"/>
        <v>5051.4521666666669</v>
      </c>
      <c r="I981" s="112">
        <f t="shared" si="219"/>
        <v>-7.1425142030769107E-2</v>
      </c>
      <c r="J981" s="38" t="str">
        <f t="shared" si="229"/>
        <v>X</v>
      </c>
      <c r="K981" s="17" t="str">
        <f>IF(OR(AND(J980="N",OR(I980&lt;R$2308,AND(I980&gt;R$2306, I980&lt;R$2305))), AND(J980="X", OR(I980&lt;R$2314, AND(I980&lt;R$2311,I980&gt;R$2312)))),"no","yes")</f>
        <v>yes</v>
      </c>
      <c r="O981" s="146">
        <f t="shared" si="232"/>
        <v>-3.6316558654696851E-2</v>
      </c>
      <c r="P981" s="146">
        <f t="shared" si="233"/>
        <v>3.6316558654696851E-2</v>
      </c>
      <c r="Q981" s="86">
        <f t="shared" si="222"/>
        <v>1.7999999999999999E-2</v>
      </c>
      <c r="R981" s="39">
        <f>(SUM(C962:C980)+Q981*SUM(C962:C980))/(19-Q981)*(1-J$2305)</f>
        <v>4931.6704846696875</v>
      </c>
      <c r="S981" s="39">
        <f>(SUM(C962:C980)+Q981*SUM(C962:C980))/(19-Q981)*(1+J$2305)</f>
        <v>4931.6704846696875</v>
      </c>
      <c r="T981" s="17">
        <f>IF(AND(K981="no",R981&lt;E981, R981&gt;F981,J$2308="yes"),MAX(R981*(1-J$2306),F981)/D981-1,IF(AND(K981="yes",S981&gt;F981, S981&lt;E981,J$2307="yes"),1-MIN(S981*(1+J$2306),E981)/D981,0))</f>
        <v>0</v>
      </c>
      <c r="U981" s="6">
        <f t="shared" si="223"/>
        <v>0</v>
      </c>
      <c r="V981" s="66">
        <f t="shared" si="224"/>
        <v>2.9866716732846874</v>
      </c>
      <c r="W981" s="6">
        <f t="shared" si="225"/>
        <v>0</v>
      </c>
      <c r="X981" s="17">
        <f>V981/MAX(V$240:V981)-1</f>
        <v>-8.2534977182500358E-2</v>
      </c>
      <c r="Z981" s="66">
        <f t="shared" si="226"/>
        <v>8.6582088215455606</v>
      </c>
      <c r="AA981" s="6">
        <f t="shared" si="227"/>
        <v>3.6316558654696962E-2</v>
      </c>
      <c r="AB981" s="17">
        <f>Z981/MAX(Z$240:Z981)-1</f>
        <v>-1.8717449707872369E-2</v>
      </c>
    </row>
    <row r="982" spans="1:29" x14ac:dyDescent="0.25">
      <c r="A982" s="18" t="s">
        <v>249</v>
      </c>
      <c r="B982" s="72">
        <v>40564</v>
      </c>
      <c r="C982" s="23">
        <v>4506.32</v>
      </c>
      <c r="D982" s="23">
        <v>4477.3599999999997</v>
      </c>
      <c r="E982" s="23">
        <v>4549.59</v>
      </c>
      <c r="F982" s="23">
        <v>4445.2299999999996</v>
      </c>
      <c r="G982" s="20">
        <f t="shared" si="218"/>
        <v>4793.5945000000011</v>
      </c>
      <c r="H982" s="20">
        <f t="shared" si="228"/>
        <v>5043.2310000000007</v>
      </c>
      <c r="I982" s="112">
        <f t="shared" si="219"/>
        <v>-5.9928827939034313E-2</v>
      </c>
      <c r="J982" s="38" t="str">
        <f t="shared" si="229"/>
        <v>X</v>
      </c>
      <c r="K982" s="17" t="str">
        <f>IF(OR(AND(J981="N",OR(I981&lt;R$2308,AND(I981&gt;R$2306, I981&lt;R$2305))), AND(J981="X", OR(I981&lt;R$2314, AND(I981&lt;R$2311,I981&gt;R$2312)))),"no","yes")</f>
        <v>yes</v>
      </c>
      <c r="O982" s="146">
        <f t="shared" si="232"/>
        <v>6.4680972716064655E-3</v>
      </c>
      <c r="P982" s="146">
        <f t="shared" si="233"/>
        <v>-6.4680972716064655E-3</v>
      </c>
      <c r="Q982" s="86">
        <f t="shared" si="222"/>
        <v>1.7999999999999999E-2</v>
      </c>
      <c r="R982" s="39">
        <f>(SUM(C963:C981)+Q982*SUM(C963:C981))/(19-Q982)*(1-J$2305)</f>
        <v>4899.9130892424409</v>
      </c>
      <c r="S982" s="39">
        <f>(SUM(C963:C981)+Q982*SUM(C963:C981))/(19-Q982)*(1+J$2305)</f>
        <v>4899.9130892424409</v>
      </c>
      <c r="T982" s="17">
        <f>IF(AND(K982="no",R982&lt;E982, R982&gt;F982,J$2308="yes"),MAX(R982*(1-J$2306),F982)/D982-1,IF(AND(K982="yes",S982&gt;F982, S982&lt;E982,J$2307="yes"),1-MIN(S982*(1+J$2306),E982)/D982,0))</f>
        <v>0</v>
      </c>
      <c r="U982" s="6">
        <f t="shared" si="223"/>
        <v>0</v>
      </c>
      <c r="V982" s="66">
        <f t="shared" si="224"/>
        <v>2.9866716732846874</v>
      </c>
      <c r="W982" s="6">
        <f t="shared" si="225"/>
        <v>0</v>
      </c>
      <c r="X982" s="17">
        <f>V982/MAX(V$240:V982)-1</f>
        <v>-8.2534977182500358E-2</v>
      </c>
      <c r="Z982" s="66">
        <f t="shared" si="226"/>
        <v>8.6022066846899232</v>
      </c>
      <c r="AA982" s="6">
        <f t="shared" si="227"/>
        <v>-6.4680972716063545E-3</v>
      </c>
      <c r="AB982" s="17">
        <f>Z982/MAX(Z$240:Z982)-1</f>
        <v>-2.506448069409184E-2</v>
      </c>
    </row>
    <row r="983" spans="1:29" x14ac:dyDescent="0.25">
      <c r="A983" s="18" t="s">
        <v>249</v>
      </c>
      <c r="B983" s="72">
        <v>40567</v>
      </c>
      <c r="C983" s="23">
        <v>4398.5</v>
      </c>
      <c r="D983" s="23">
        <v>4506.32</v>
      </c>
      <c r="E983" s="23">
        <v>4521.13</v>
      </c>
      <c r="F983" s="23">
        <v>4397.0200000000004</v>
      </c>
      <c r="G983" s="20">
        <f t="shared" si="218"/>
        <v>4763.9425000000001</v>
      </c>
      <c r="H983" s="20">
        <f t="shared" si="228"/>
        <v>5032.2811666666666</v>
      </c>
      <c r="I983" s="112">
        <f t="shared" si="219"/>
        <v>-7.6710098830957807E-2</v>
      </c>
      <c r="J983" s="38" t="str">
        <f t="shared" si="229"/>
        <v>X</v>
      </c>
      <c r="K983" s="17" t="str">
        <f>IF(OR(AND(J982="N",OR(I982&lt;R$2308,AND(I982&gt;R$2306, I982&lt;R$2305))), AND(J982="X", OR(I982&lt;R$2314, AND(I982&lt;R$2311,I982&gt;R$2312)))),"no","yes")</f>
        <v>yes</v>
      </c>
      <c r="O983" s="146">
        <f t="shared" si="232"/>
        <v>-2.3926396705071906E-2</v>
      </c>
      <c r="P983" s="146">
        <f t="shared" si="233"/>
        <v>2.3926396705071906E-2</v>
      </c>
      <c r="Q983" s="86">
        <f t="shared" si="222"/>
        <v>1.7999999999999999E-2</v>
      </c>
      <c r="R983" s="39">
        <f>(SUM(C964:C982)+Q983*SUM(C964:C982))/(19-Q983)*(1-J$2305)</f>
        <v>4873.8908597618802</v>
      </c>
      <c r="S983" s="39">
        <f>(SUM(C964:C982)+Q983*SUM(C964:C982))/(19-Q983)*(1+J$2305)</f>
        <v>4873.8908597618802</v>
      </c>
      <c r="T983" s="17">
        <f>IF(AND(K983="no",R983&lt;E983, R983&gt;F983,J$2308="yes"),MAX(R983*(1-J$2306),F983)/D983-1,IF(AND(K983="yes",S983&gt;F983, S983&lt;E983,J$2307="yes"),1-MIN(S983*(1+J$2306),E983)/D983,0))</f>
        <v>0</v>
      </c>
      <c r="U983" s="6">
        <f t="shared" si="223"/>
        <v>0</v>
      </c>
      <c r="V983" s="66">
        <f t="shared" si="224"/>
        <v>2.9866716732846874</v>
      </c>
      <c r="W983" s="6">
        <f t="shared" si="225"/>
        <v>0</v>
      </c>
      <c r="X983" s="17">
        <f>V983/MAX(V$240:V983)-1</f>
        <v>-8.2534977182500358E-2</v>
      </c>
      <c r="Z983" s="66">
        <f t="shared" si="226"/>
        <v>8.8080264943668354</v>
      </c>
      <c r="AA983" s="6">
        <f t="shared" si="227"/>
        <v>2.3926396705071795E-2</v>
      </c>
      <c r="AB983" s="17">
        <f>Z983/MAX(Z$240:Z983)-1</f>
        <v>-1.7377866973133926E-3</v>
      </c>
    </row>
    <row r="984" spans="1:29" x14ac:dyDescent="0.25">
      <c r="A984" s="18" t="s">
        <v>249</v>
      </c>
      <c r="B984" s="72">
        <v>40568</v>
      </c>
      <c r="C984" s="23">
        <v>4341.91</v>
      </c>
      <c r="D984" s="23">
        <v>4398.5</v>
      </c>
      <c r="E984" s="23">
        <v>4392.21</v>
      </c>
      <c r="F984" s="23">
        <v>4307.91</v>
      </c>
      <c r="G984" s="20">
        <f t="shared" si="218"/>
        <v>4738.5565000000006</v>
      </c>
      <c r="H984" s="20">
        <f t="shared" si="228"/>
        <v>5017.987666666666</v>
      </c>
      <c r="I984" s="112">
        <f t="shared" si="219"/>
        <v>-8.3706187738818882E-2</v>
      </c>
      <c r="J984" s="38" t="str">
        <f t="shared" si="229"/>
        <v>X</v>
      </c>
      <c r="K984" s="17" t="str">
        <f>IF(OR(AND(J983="N",OR(I983&lt;R$2308,AND(I983&gt;R$2306, I983&lt;R$2305))), AND(J983="X", OR(I983&lt;R$2314, AND(I983&lt;R$2311,I983&gt;R$2312)))),"no","yes")</f>
        <v>yes</v>
      </c>
      <c r="O984" s="146">
        <f t="shared" si="232"/>
        <v>-1.2865749687393513E-2</v>
      </c>
      <c r="P984" s="146">
        <f t="shared" si="233"/>
        <v>1.2865749687393513E-2</v>
      </c>
      <c r="Q984" s="86">
        <f t="shared" si="222"/>
        <v>1.7999999999999999E-2</v>
      </c>
      <c r="R984" s="39">
        <f>(SUM(C965:C983)+Q984*SUM(C965:C983))/(19-Q984)*(1-J$2305)</f>
        <v>4849.6968686123701</v>
      </c>
      <c r="S984" s="39">
        <f>(SUM(C965:C983)+Q984*SUM(C965:C983))/(19-Q984)*(1+J$2305)</f>
        <v>4849.6968686123701</v>
      </c>
      <c r="T984" s="17">
        <f>IF(AND(K984="no",R984&lt;E984, R984&gt;F984,J$2308="yes"),MAX(R984*(1-J$2306),F984)/D984-1,IF(AND(K984="yes",S984&gt;F984, S984&lt;E984,J$2307="yes"),1-MIN(S984*(1+J$2306),E984)/D984,0))</f>
        <v>0</v>
      </c>
      <c r="U984" s="6">
        <f t="shared" si="223"/>
        <v>0</v>
      </c>
      <c r="V984" s="66">
        <f t="shared" si="224"/>
        <v>2.9866716732846874</v>
      </c>
      <c r="W984" s="6">
        <f t="shared" si="225"/>
        <v>0</v>
      </c>
      <c r="X984" s="17">
        <f>V984/MAX(V$240:V984)-1</f>
        <v>-8.2534977182500358E-2</v>
      </c>
      <c r="Z984" s="66">
        <f t="shared" si="226"/>
        <v>8.9213483584832911</v>
      </c>
      <c r="AA984" s="6">
        <f t="shared" si="227"/>
        <v>1.2865749687393624E-2</v>
      </c>
      <c r="AB984" s="17">
        <f>Z984/MAX(Z$240:Z984)-1</f>
        <v>0</v>
      </c>
    </row>
    <row r="985" spans="1:29" x14ac:dyDescent="0.25">
      <c r="A985" s="18" t="s">
        <v>249</v>
      </c>
      <c r="B985" s="72">
        <v>40569</v>
      </c>
      <c r="C985" s="23">
        <v>4424.8900000000003</v>
      </c>
      <c r="D985" s="23">
        <v>4341.91</v>
      </c>
      <c r="E985" s="23">
        <v>4426.25</v>
      </c>
      <c r="F985" s="23">
        <v>4339.8599999999997</v>
      </c>
      <c r="G985" s="20">
        <f t="shared" si="218"/>
        <v>4723.2759999999998</v>
      </c>
      <c r="H985" s="20">
        <f t="shared" si="228"/>
        <v>5005.518</v>
      </c>
      <c r="I985" s="112">
        <f t="shared" si="219"/>
        <v>-6.3173526171242056E-2</v>
      </c>
      <c r="J985" s="38" t="str">
        <f t="shared" si="229"/>
        <v>X</v>
      </c>
      <c r="K985" s="17" t="str">
        <f>IF(OR(AND(J984="N",OR(I984&lt;R$2308,AND(I984&gt;R$2306, I984&lt;R$2305))), AND(J984="X", OR(I984&lt;R$2314, AND(I984&lt;R$2311,I984&gt;R$2312)))),"no","yes")</f>
        <v>yes</v>
      </c>
      <c r="O985" s="146">
        <f t="shared" si="232"/>
        <v>1.9111404888632055E-2</v>
      </c>
      <c r="P985" s="146">
        <f t="shared" si="233"/>
        <v>-1.9111404888632055E-2</v>
      </c>
      <c r="Q985" s="86">
        <f t="shared" si="222"/>
        <v>1.7999999999999999E-2</v>
      </c>
      <c r="R985" s="39">
        <f>(SUM(C966:C984)+Q985*SUM(C966:C984))/(19-Q985)*(1-J$2305)</f>
        <v>4828.8568823095566</v>
      </c>
      <c r="S985" s="39">
        <f>(SUM(C966:C984)+Q985*SUM(C966:C984))/(19-Q985)*(1+J$2305)</f>
        <v>4828.8568823095566</v>
      </c>
      <c r="T985" s="17">
        <f>IF(AND(K985="no",R985&lt;E985, R985&gt;F985,J$2308="yes"),MAX(R985*(1-J$2306),F985)/D985-1,IF(AND(K985="yes",S985&gt;F985, S985&lt;E985,J$2307="yes"),1-MIN(S985*(1+J$2306),E985)/D985,0))</f>
        <v>0</v>
      </c>
      <c r="U985" s="6">
        <f t="shared" si="223"/>
        <v>0</v>
      </c>
      <c r="V985" s="66">
        <f t="shared" si="224"/>
        <v>2.9866716732846874</v>
      </c>
      <c r="W985" s="6">
        <f t="shared" si="225"/>
        <v>0</v>
      </c>
      <c r="X985" s="17">
        <f>V985/MAX(V$240:V985)-1</f>
        <v>-8.2534977182500358E-2</v>
      </c>
      <c r="Z985" s="66">
        <f t="shared" si="226"/>
        <v>8.7508488578517838</v>
      </c>
      <c r="AA985" s="6">
        <f t="shared" si="227"/>
        <v>-1.9111404888632055E-2</v>
      </c>
      <c r="AB985" s="17">
        <f>Z985/MAX(Z$240:Z985)-1</f>
        <v>-1.9111404888632055E-2</v>
      </c>
    </row>
    <row r="986" spans="1:29" x14ac:dyDescent="0.25">
      <c r="A986" s="18" t="s">
        <v>249</v>
      </c>
      <c r="B986" s="72">
        <v>40570</v>
      </c>
      <c r="C986" s="23">
        <v>4502.8100000000004</v>
      </c>
      <c r="D986" s="23">
        <v>4424.8900000000003</v>
      </c>
      <c r="E986" s="23">
        <v>4514.43</v>
      </c>
      <c r="F986" s="23">
        <v>4369.87</v>
      </c>
      <c r="G986" s="20">
        <f t="shared" si="218"/>
        <v>4707.79</v>
      </c>
      <c r="H986" s="20">
        <f t="shared" si="228"/>
        <v>4995.5891666666676</v>
      </c>
      <c r="I986" s="112">
        <f t="shared" si="219"/>
        <v>-4.3540599729384621E-2</v>
      </c>
      <c r="J986" s="38" t="str">
        <f t="shared" si="229"/>
        <v>X</v>
      </c>
      <c r="K986" s="17" t="str">
        <f>IF(OR(AND(J985="N",OR(I985&lt;R$2308,AND(I985&gt;R$2306, I985&lt;R$2305))), AND(J985="X", OR(I985&lt;R$2314, AND(I985&lt;R$2311,I985&gt;R$2312)))),"no","yes")</f>
        <v>yes</v>
      </c>
      <c r="O986" s="146">
        <f t="shared" si="232"/>
        <v>1.760947729774065E-2</v>
      </c>
      <c r="P986" s="146">
        <f t="shared" si="233"/>
        <v>-1.760947729774065E-2</v>
      </c>
      <c r="Q986" s="86">
        <f t="shared" si="222"/>
        <v>1.7999999999999999E-2</v>
      </c>
      <c r="R986" s="39">
        <f>(SUM(C967:C985)+Q986*SUM(C967:C985))/(19-Q986)*(1-J$2305)</f>
        <v>4808.0678442735225</v>
      </c>
      <c r="S986" s="39">
        <f>(SUM(C967:C985)+Q986*SUM(C967:C985))/(19-Q986)*(1+J$2305)</f>
        <v>4808.0678442735225</v>
      </c>
      <c r="T986" s="17">
        <f>IF(AND(K986="no",R986&lt;E986, R986&gt;F986,J$2308="yes"),MAX(R986*(1-J$2306),F986)/D986-1,IF(AND(K986="yes",S986&gt;F986, S986&lt;E986,J$2307="yes"),1-MIN(S986*(1+J$2306),E986)/D986,0))</f>
        <v>0</v>
      </c>
      <c r="U986" s="6">
        <f t="shared" si="223"/>
        <v>0</v>
      </c>
      <c r="V986" s="66">
        <f t="shared" si="224"/>
        <v>2.9866716732846874</v>
      </c>
      <c r="W986" s="6">
        <f t="shared" si="225"/>
        <v>0</v>
      </c>
      <c r="X986" s="17">
        <f>V986/MAX(V$240:V986)-1</f>
        <v>-8.2534977182500358E-2</v>
      </c>
      <c r="Z986" s="66">
        <f t="shared" si="226"/>
        <v>8.5967509835534823</v>
      </c>
      <c r="AA986" s="6">
        <f t="shared" si="227"/>
        <v>-1.7609477297740761E-2</v>
      </c>
      <c r="AB986" s="17">
        <f>Z986/MAX(Z$240:Z986)-1</f>
        <v>-3.6384340335858467E-2</v>
      </c>
    </row>
    <row r="987" spans="1:29" x14ac:dyDescent="0.25">
      <c r="A987" s="18" t="s">
        <v>249</v>
      </c>
      <c r="B987" s="72">
        <v>40571</v>
      </c>
      <c r="C987" s="23">
        <v>4548.21</v>
      </c>
      <c r="D987" s="23">
        <v>4502.8100000000004</v>
      </c>
      <c r="E987" s="23">
        <v>4559.3599999999997</v>
      </c>
      <c r="F987" s="23">
        <v>4493.84</v>
      </c>
      <c r="G987" s="20">
        <f t="shared" si="218"/>
        <v>4693.7760000000007</v>
      </c>
      <c r="H987" s="20">
        <f t="shared" si="228"/>
        <v>4984.2543333333333</v>
      </c>
      <c r="I987" s="112">
        <f t="shared" si="219"/>
        <v>-3.1012557906470284E-2</v>
      </c>
      <c r="J987" s="38" t="str">
        <f t="shared" si="229"/>
        <v>X</v>
      </c>
      <c r="K987" s="17" t="str">
        <f>IF(OR(AND(J986="N",OR(I986&lt;R$2308,AND(I986&gt;R$2306, I986&lt;R$2305))), AND(J986="X", OR(I986&lt;R$2314, AND(I986&lt;R$2311,I986&gt;R$2312)))),"no","yes")</f>
        <v>yes</v>
      </c>
      <c r="O987" s="146">
        <f t="shared" si="232"/>
        <v>1.0082592869785634E-2</v>
      </c>
      <c r="P987" s="146">
        <f t="shared" si="233"/>
        <v>-1.0082592869785634E-2</v>
      </c>
      <c r="Q987" s="86">
        <f t="shared" si="222"/>
        <v>1.7999999999999999E-2</v>
      </c>
      <c r="R987" s="39">
        <f>(SUM(C968:C986)+Q987*SUM(C968:C986))/(19-Q987)*(1-J$2305)</f>
        <v>4790.6017058265734</v>
      </c>
      <c r="S987" s="39">
        <f>(SUM(C968:C986)+Q987*SUM(C968:C986))/(19-Q987)*(1+J$2305)</f>
        <v>4790.6017058265734</v>
      </c>
      <c r="T987" s="17">
        <f>IF(AND(K987="no",R987&lt;E987, R987&gt;F987,J$2308="yes"),MAX(R987*(1-J$2306),F987)/D987-1,IF(AND(K987="yes",S987&gt;F987, S987&lt;E987,J$2307="yes"),1-MIN(S987*(1+J$2306),E987)/D987,0))</f>
        <v>0</v>
      </c>
      <c r="U987" s="6">
        <f t="shared" si="223"/>
        <v>0</v>
      </c>
      <c r="V987" s="66">
        <f t="shared" si="224"/>
        <v>2.9866716732846874</v>
      </c>
      <c r="W987" s="6">
        <f t="shared" si="225"/>
        <v>0</v>
      </c>
      <c r="X987" s="17">
        <f>V987/MAX(V$240:V987)-1</f>
        <v>-8.2534977182500358E-2</v>
      </c>
      <c r="Z987" s="66">
        <f t="shared" si="226"/>
        <v>8.5100734433833836</v>
      </c>
      <c r="AA987" s="6">
        <f t="shared" si="227"/>
        <v>-1.0082592869785634E-2</v>
      </c>
      <c r="AB987" s="17">
        <f>Z987/MAX(Z$240:Z987)-1</f>
        <v>-4.6100084715201994E-2</v>
      </c>
    </row>
    <row r="988" spans="1:29" x14ac:dyDescent="0.25">
      <c r="A988" s="18" t="s">
        <v>249</v>
      </c>
      <c r="B988" s="72">
        <v>40574</v>
      </c>
      <c r="C988" s="23">
        <v>4610.8599999999997</v>
      </c>
      <c r="D988" s="23">
        <v>4548.21</v>
      </c>
      <c r="E988" s="23">
        <v>4611</v>
      </c>
      <c r="F988" s="23">
        <v>4536.1899999999996</v>
      </c>
      <c r="G988" s="20">
        <f t="shared" si="218"/>
        <v>4677.4830000000011</v>
      </c>
      <c r="H988" s="20">
        <f t="shared" si="228"/>
        <v>4972.5724999999993</v>
      </c>
      <c r="I988" s="112">
        <f t="shared" si="219"/>
        <v>-1.424334412332473E-2</v>
      </c>
      <c r="J988" s="38" t="str">
        <f t="shared" si="229"/>
        <v>X</v>
      </c>
      <c r="K988" s="17" t="str">
        <f>IF(OR(AND(J987="N",OR(I987&lt;R$2308,AND(I987&gt;R$2306, I987&lt;R$2305))), AND(J987="X", OR(I987&lt;R$2314, AND(I987&lt;R$2311,I987&gt;R$2312)))),"no","yes")</f>
        <v>yes</v>
      </c>
      <c r="O988" s="146">
        <f t="shared" si="232"/>
        <v>1.3774649807286821E-2</v>
      </c>
      <c r="P988" s="146">
        <f t="shared" si="233"/>
        <v>-1.3774649807286821E-2</v>
      </c>
      <c r="Q988" s="86">
        <f t="shared" si="222"/>
        <v>1.7999999999999999E-2</v>
      </c>
      <c r="R988" s="39">
        <f>(SUM(C969:C987)+Q988*SUM(C969:C987))/(19-Q988)*(1-J$2305)</f>
        <v>4769.7660099041213</v>
      </c>
      <c r="S988" s="39">
        <f>(SUM(C969:C987)+Q988*SUM(C969:C987))/(19-Q988)*(1+J$2305)</f>
        <v>4769.7660099041213</v>
      </c>
      <c r="T988" s="17">
        <f>IF(AND(K988="no",R988&lt;E988, R988&gt;F988,J$2308="yes"),MAX(R988*(1-J$2306),F988)/D988-1,IF(AND(K988="yes",S988&gt;F988, S988&lt;E988,J$2307="yes"),1-MIN(S988*(1+J$2306),E988)/D988,0))</f>
        <v>0</v>
      </c>
      <c r="U988" s="6">
        <f t="shared" si="223"/>
        <v>0</v>
      </c>
      <c r="V988" s="66">
        <f t="shared" si="224"/>
        <v>2.9866716732846874</v>
      </c>
      <c r="W988" s="6">
        <f t="shared" si="225"/>
        <v>0</v>
      </c>
      <c r="X988" s="17">
        <f>V988/MAX(V$240:V988)-1</f>
        <v>-8.2534977182500358E-2</v>
      </c>
      <c r="Y988" s="14"/>
      <c r="Z988" s="66">
        <f t="shared" si="226"/>
        <v>8.3928501618664857</v>
      </c>
      <c r="AA988" s="6">
        <f t="shared" si="227"/>
        <v>-1.3774649807286821E-2</v>
      </c>
      <c r="AB988" s="17">
        <f>Z988/MAX(Z$240:Z988)-1</f>
        <v>-5.9239721999450601E-2</v>
      </c>
      <c r="AC988" s="14"/>
    </row>
    <row r="989" spans="1:29" x14ac:dyDescent="0.25">
      <c r="A989" s="18" t="s">
        <v>249</v>
      </c>
      <c r="B989" s="72">
        <v>40575</v>
      </c>
      <c r="C989" s="23">
        <v>4630.58</v>
      </c>
      <c r="D989" s="23">
        <v>4610.8599999999997</v>
      </c>
      <c r="E989" s="23">
        <v>4638.6099999999997</v>
      </c>
      <c r="F989" s="23">
        <v>4604.91</v>
      </c>
      <c r="G989" s="20">
        <f t="shared" si="218"/>
        <v>4658.4370000000008</v>
      </c>
      <c r="H989" s="20">
        <f t="shared" si="228"/>
        <v>4959.2306666666664</v>
      </c>
      <c r="I989" s="112">
        <f t="shared" si="219"/>
        <v>-5.9799027012710226E-3</v>
      </c>
      <c r="J989" s="38" t="str">
        <f t="shared" si="229"/>
        <v>X</v>
      </c>
      <c r="K989" s="17" t="str">
        <f>IF(OR(AND(J988="N",OR(I988&lt;R$2308,AND(I988&gt;R$2306, I988&lt;R$2305))), AND(J988="X", OR(I988&lt;R$2314, AND(I988&lt;R$2311,I988&gt;R$2312)))),"no","yes")</f>
        <v>yes</v>
      </c>
      <c r="O989" s="146">
        <f t="shared" si="232"/>
        <v>4.2768594145128347E-3</v>
      </c>
      <c r="P989" s="146">
        <f t="shared" si="233"/>
        <v>-4.2768594145128347E-3</v>
      </c>
      <c r="Q989" s="86">
        <f t="shared" si="222"/>
        <v>1.7999999999999999E-2</v>
      </c>
      <c r="R989" s="39">
        <f>(SUM(C970:C988)+Q989*SUM(C970:C988))/(19-Q989)*(1-J$2305)</f>
        <v>4748.2797850595307</v>
      </c>
      <c r="S989" s="39">
        <f>(SUM(C970:C988)+Q989*SUM(C970:C988))/(19-Q989)*(1+J$2305)</f>
        <v>4748.2797850595307</v>
      </c>
      <c r="T989" s="17">
        <f>IF(AND(K989="no",R989&lt;E989, R989&gt;F989,J$2308="yes"),MAX(R989*(1-J$2306),F989)/D989-1,IF(AND(K989="yes",S989&gt;F989, S989&lt;E989,J$2307="yes"),1-MIN(S989*(1+J$2306),E989)/D989,0))</f>
        <v>0</v>
      </c>
      <c r="U989" s="6">
        <f t="shared" si="223"/>
        <v>0</v>
      </c>
      <c r="V989" s="66">
        <f t="shared" si="224"/>
        <v>2.9866716732846874</v>
      </c>
      <c r="W989" s="6">
        <f t="shared" si="225"/>
        <v>0</v>
      </c>
      <c r="X989" s="17">
        <f>V989/MAX(V$240:V989)-1</f>
        <v>-8.2534977182500358E-2</v>
      </c>
      <c r="Z989" s="66">
        <f t="shared" si="226"/>
        <v>8.3569551216371121</v>
      </c>
      <c r="AA989" s="6">
        <f t="shared" si="227"/>
        <v>-4.2768594145127237E-3</v>
      </c>
      <c r="AB989" s="17">
        <f>Z989/MAX(Z$240:Z989)-1</f>
        <v>-6.3263221451216878E-2</v>
      </c>
    </row>
    <row r="990" spans="1:29" x14ac:dyDescent="0.25">
      <c r="A990" s="18" t="s">
        <v>249</v>
      </c>
      <c r="B990" s="72">
        <v>40583</v>
      </c>
      <c r="C990" s="23">
        <v>4609.72</v>
      </c>
      <c r="D990" s="23">
        <v>4630.58</v>
      </c>
      <c r="E990" s="23">
        <v>4654.59</v>
      </c>
      <c r="F990" s="23">
        <v>4584.8999999999996</v>
      </c>
      <c r="G990" s="20">
        <f t="shared" si="218"/>
        <v>4637.4845000000005</v>
      </c>
      <c r="H990" s="20">
        <f t="shared" si="228"/>
        <v>4944.9286666666658</v>
      </c>
      <c r="I990" s="112">
        <f t="shared" si="219"/>
        <v>-5.9869741882695449E-3</v>
      </c>
      <c r="J990" s="38" t="str">
        <f t="shared" si="229"/>
        <v>X</v>
      </c>
      <c r="K990" s="17" t="str">
        <f>IF(OR(AND(J989="N",OR(I989&lt;R$2308,AND(I989&gt;R$2306, I989&lt;R$2305))), AND(J989="X", OR(I989&lt;R$2314, AND(I989&lt;R$2311,I989&gt;R$2312)))),"no","yes")</f>
        <v>yes</v>
      </c>
      <c r="O990" s="146">
        <f t="shared" si="232"/>
        <v>-4.5048352474202913E-3</v>
      </c>
      <c r="P990" s="146">
        <f t="shared" si="233"/>
        <v>4.5048352474202913E-3</v>
      </c>
      <c r="Q990" s="86">
        <f t="shared" si="222"/>
        <v>1.7999999999999999E-2</v>
      </c>
      <c r="R990" s="39">
        <f>(SUM(C971:C989)+Q990*SUM(C971:C989))/(19-Q990)*(1-J$2305)</f>
        <v>4726.9249531134756</v>
      </c>
      <c r="S990" s="39">
        <f>(SUM(C971:C989)+Q990*SUM(C971:C989))/(19-Q990)*(1+J$2305)</f>
        <v>4726.9249531134756</v>
      </c>
      <c r="T990" s="17">
        <f>IF(AND(K990="no",R990&lt;E990, R990&gt;F990,J$2308="yes"),MAX(R990*(1-J$2306),F990)/D990-1,IF(AND(K990="yes",S990&gt;F990, S990&lt;E990,J$2307="yes"),1-MIN(S990*(1+J$2306),E990)/D990,0))</f>
        <v>0</v>
      </c>
      <c r="U990" s="6">
        <f t="shared" si="223"/>
        <v>0</v>
      </c>
      <c r="V990" s="66">
        <f t="shared" si="224"/>
        <v>2.9866716732846874</v>
      </c>
      <c r="W990" s="6">
        <f t="shared" si="225"/>
        <v>0</v>
      </c>
      <c r="X990" s="17">
        <f>V990/MAX(V$240:V990)-1</f>
        <v>-8.2534977182500358E-2</v>
      </c>
      <c r="Z990" s="66">
        <f t="shared" si="226"/>
        <v>8.3946018276301739</v>
      </c>
      <c r="AA990" s="6">
        <f t="shared" si="227"/>
        <v>4.5048352474204023E-3</v>
      </c>
      <c r="AB990" s="17">
        <f>Z990/MAX(Z$240:Z990)-1</f>
        <v>-5.9043376593655217E-2</v>
      </c>
    </row>
    <row r="991" spans="1:29" x14ac:dyDescent="0.25">
      <c r="A991" s="18" t="s">
        <v>249</v>
      </c>
      <c r="B991" s="72">
        <v>40584</v>
      </c>
      <c r="C991" s="23">
        <v>4733.97</v>
      </c>
      <c r="D991" s="23">
        <v>4609.72</v>
      </c>
      <c r="E991" s="23">
        <v>4734.0600000000004</v>
      </c>
      <c r="F991" s="23">
        <v>4602.33</v>
      </c>
      <c r="G991" s="20">
        <f t="shared" ref="G991:G1054" si="236">AVERAGE(C972:C991)</f>
        <v>4624.1190000000006</v>
      </c>
      <c r="H991" s="20">
        <f t="shared" si="228"/>
        <v>4932.4158333333326</v>
      </c>
      <c r="I991" s="112">
        <f t="shared" ref="I991:I1054" si="237">$C991/$G991-1</f>
        <v>2.3756092782214244E-2</v>
      </c>
      <c r="J991" s="38" t="str">
        <f t="shared" si="229"/>
        <v>X</v>
      </c>
      <c r="K991" s="17" t="str">
        <f>IF(OR(AND(J990="N",OR(I990&lt;R$2308,AND(I990&gt;R$2306, I990&lt;R$2305))), AND(J990="X", OR(I990&lt;R$2314, AND(I990&lt;R$2311,I990&gt;R$2312)))),"no","yes")</f>
        <v>yes</v>
      </c>
      <c r="O991" s="146">
        <f t="shared" si="232"/>
        <v>2.6953914771396192E-2</v>
      </c>
      <c r="P991" s="146">
        <f t="shared" si="233"/>
        <v>-2.6953914771396192E-2</v>
      </c>
      <c r="Q991" s="86">
        <f t="shared" si="222"/>
        <v>1.7999999999999999E-2</v>
      </c>
      <c r="R991" s="39">
        <f>(SUM(C972:C990)+Q991*SUM(C972:C990))/(19-Q991)*(1-J$2305)</f>
        <v>4705.9256864397857</v>
      </c>
      <c r="S991" s="39">
        <f>(SUM(C972:C990)+Q991*SUM(C972:C990))/(19-Q991)*(1+J$2305)</f>
        <v>4705.9256864397857</v>
      </c>
      <c r="T991" s="17">
        <f>IF(AND(K991="no",R991&lt;E991, R991&gt;F991,J$2308="yes"),MAX(R991*(1-J$2306),F991)/D991-1,IF(AND(K991="yes",S991&gt;F991, S991&lt;E991,J$2307="yes"),1-MIN(S991*(1+J$2306),E991)/D991,0))</f>
        <v>-2.0870180062950716E-2</v>
      </c>
      <c r="U991" s="6">
        <f t="shared" si="223"/>
        <v>6.0837347084454763E-3</v>
      </c>
      <c r="V991" s="66">
        <f t="shared" si="224"/>
        <v>2.9866716732846874</v>
      </c>
      <c r="W991" s="6">
        <f t="shared" si="225"/>
        <v>0</v>
      </c>
      <c r="X991" s="17">
        <f>V991/MAX(V$240:V991)-1</f>
        <v>-8.2534977182500358E-2</v>
      </c>
      <c r="Z991" s="66">
        <f t="shared" si="226"/>
        <v>8.2194049759307575</v>
      </c>
      <c r="AA991" s="6">
        <f t="shared" si="227"/>
        <v>-2.0870180062950716E-2</v>
      </c>
      <c r="AB991" s="17">
        <f>Z991/MAX(Z$240:Z991)-1</f>
        <v>-7.8681310755571721E-2</v>
      </c>
    </row>
    <row r="992" spans="1:29" x14ac:dyDescent="0.25">
      <c r="A992" s="18" t="s">
        <v>249</v>
      </c>
      <c r="B992" s="72">
        <v>40585</v>
      </c>
      <c r="C992" s="23">
        <v>4786.8100000000004</v>
      </c>
      <c r="D992" s="23">
        <v>4733.97</v>
      </c>
      <c r="E992" s="23">
        <v>4803.1000000000004</v>
      </c>
      <c r="F992" s="23">
        <v>4729.3900000000003</v>
      </c>
      <c r="G992" s="20">
        <f t="shared" si="236"/>
        <v>4614.7025000000003</v>
      </c>
      <c r="H992" s="20">
        <f t="shared" si="228"/>
        <v>4921.527666666665</v>
      </c>
      <c r="I992" s="112">
        <f t="shared" si="237"/>
        <v>3.7295470293047028E-2</v>
      </c>
      <c r="J992" s="38" t="str">
        <f t="shared" si="229"/>
        <v>X</v>
      </c>
      <c r="K992" s="17" t="str">
        <f>IF(OR(AND(J991="N",OR(I991&lt;R$2308,AND(I991&gt;R$2306, I991&lt;R$2305))), AND(J991="X", OR(I991&lt;R$2314, AND(I991&lt;R$2311,I991&gt;R$2312)))),"no","yes")</f>
        <v>no</v>
      </c>
      <c r="O992" s="146">
        <f t="shared" si="232"/>
        <v>1.1161878930369351E-2</v>
      </c>
      <c r="P992" s="146">
        <f t="shared" si="233"/>
        <v>-1.1161878930369351E-2</v>
      </c>
      <c r="Q992" s="86">
        <f t="shared" si="222"/>
        <v>1.7999999999999999E-2</v>
      </c>
      <c r="R992" s="39">
        <f>(SUM(C973:C991)+Q992*SUM(C973:C991))/(19-Q992)*(1-J$2305)</f>
        <v>4692.9917985459915</v>
      </c>
      <c r="S992" s="39">
        <f>(SUM(C973:C991)+Q992*SUM(C973:C991))/(19-Q992)*(1+J$2305)</f>
        <v>4692.9917985459915</v>
      </c>
      <c r="T992" s="17">
        <f>IF(AND(K992="no",R992&lt;E992, R992&gt;F992,J$2308="yes"),MAX(R992*(1-J$2306),F992)/D992-1,IF(AND(K992="yes",S992&gt;F992, S992&lt;E992,J$2307="yes"),1-MIN(S992*(1+J$2306),E992)/D992,0))</f>
        <v>0</v>
      </c>
      <c r="U992" s="6">
        <f t="shared" si="223"/>
        <v>0</v>
      </c>
      <c r="V992" s="66">
        <f t="shared" si="224"/>
        <v>3.0200085409066548</v>
      </c>
      <c r="W992" s="6">
        <f t="shared" si="225"/>
        <v>1.1161878930369351E-2</v>
      </c>
      <c r="X992" s="17">
        <f>V992/MAX(V$240:V992)-1</f>
        <v>-7.2294343674962791E-2</v>
      </c>
      <c r="Z992" s="66">
        <f t="shared" si="226"/>
        <v>8.3111489791517723</v>
      </c>
      <c r="AA992" s="6">
        <f t="shared" si="227"/>
        <v>1.1161878930369351E-2</v>
      </c>
      <c r="AB992" s="17">
        <f>Z992/MAX(Z$240:Z992)-1</f>
        <v>-6.8397663089938776E-2</v>
      </c>
    </row>
    <row r="993" spans="1:29" x14ac:dyDescent="0.25">
      <c r="A993" s="18" t="s">
        <v>249</v>
      </c>
      <c r="B993" s="72">
        <v>40588</v>
      </c>
      <c r="C993" s="23">
        <v>4872.5</v>
      </c>
      <c r="D993" s="23">
        <v>4786.8100000000004</v>
      </c>
      <c r="E993" s="23">
        <v>4884.99</v>
      </c>
      <c r="F993" s="23">
        <v>4792.8500000000004</v>
      </c>
      <c r="G993" s="20">
        <f t="shared" si="236"/>
        <v>4616.7994999999992</v>
      </c>
      <c r="H993" s="20">
        <f t="shared" si="228"/>
        <v>4917.5494999999992</v>
      </c>
      <c r="I993" s="112">
        <f t="shared" si="237"/>
        <v>5.5384796329145614E-2</v>
      </c>
      <c r="J993" s="38" t="str">
        <f t="shared" si="229"/>
        <v>X</v>
      </c>
      <c r="K993" s="17" t="str">
        <f>IF(OR(AND(J992="N",OR(I992&lt;R$2308,AND(I992&gt;R$2306, I992&lt;R$2305))), AND(J992="X", OR(I992&lt;R$2314, AND(I992&lt;R$2311,I992&gt;R$2312)))),"no","yes")</f>
        <v>no</v>
      </c>
      <c r="O993" s="146">
        <f t="shared" si="232"/>
        <v>1.7901274544007251E-2</v>
      </c>
      <c r="P993" s="146">
        <f t="shared" si="233"/>
        <v>-1.7901274544007251E-2</v>
      </c>
      <c r="Q993" s="86">
        <f t="shared" si="222"/>
        <v>1.7999999999999999E-2</v>
      </c>
      <c r="R993" s="39">
        <f>(SUM(C974:C992)+Q993*SUM(C974:C992))/(19-Q993)*(1-J$2305)</f>
        <v>4690.6454967864292</v>
      </c>
      <c r="S993" s="39">
        <f>(SUM(C974:C992)+Q993*SUM(C974:C992))/(19-Q993)*(1+J$2305)</f>
        <v>4690.6454967864292</v>
      </c>
      <c r="T993" s="17">
        <f>IF(AND(K993="no",R993&lt;E993, R993&gt;F993,J$2308="yes"),MAX(R993*(1-J$2306),F993)/D993-1,IF(AND(K993="yes",S993&gt;F993, S993&lt;E993,J$2307="yes"),1-MIN(S993*(1+J$2306),E993)/D993,0))</f>
        <v>0</v>
      </c>
      <c r="U993" s="6">
        <f t="shared" si="223"/>
        <v>0</v>
      </c>
      <c r="V993" s="66">
        <f t="shared" si="224"/>
        <v>3.0740705429226716</v>
      </c>
      <c r="W993" s="6">
        <f t="shared" si="225"/>
        <v>1.7901274544007251E-2</v>
      </c>
      <c r="X993" s="17">
        <f>V993/MAX(V$240:V993)-1</f>
        <v>-5.568723002505982E-2</v>
      </c>
      <c r="Z993" s="66">
        <f t="shared" si="226"/>
        <v>8.4599291388037141</v>
      </c>
      <c r="AA993" s="6">
        <f t="shared" si="227"/>
        <v>1.7901274544007251E-2</v>
      </c>
      <c r="AB993" s="17">
        <f>Z993/MAX(Z$240:Z993)-1</f>
        <v>-5.172079389107298E-2</v>
      </c>
    </row>
    <row r="994" spans="1:29" x14ac:dyDescent="0.25">
      <c r="A994" s="18" t="s">
        <v>249</v>
      </c>
      <c r="B994" s="72">
        <v>40589</v>
      </c>
      <c r="C994" s="23">
        <v>4869.6899999999996</v>
      </c>
      <c r="D994" s="23">
        <v>4872.5</v>
      </c>
      <c r="E994" s="23">
        <v>4932.33</v>
      </c>
      <c r="F994" s="23">
        <v>4862.7700000000004</v>
      </c>
      <c r="G994" s="20">
        <f t="shared" si="236"/>
        <v>4620.0429999999997</v>
      </c>
      <c r="H994" s="20">
        <f t="shared" si="228"/>
        <v>4911.1231666666663</v>
      </c>
      <c r="I994" s="112">
        <f t="shared" si="237"/>
        <v>5.40356442569907E-2</v>
      </c>
      <c r="J994" s="38" t="str">
        <f t="shared" si="229"/>
        <v>X</v>
      </c>
      <c r="K994" s="17" t="str">
        <f>IF(OR(AND(J993="N",OR(I993&lt;R$2308,AND(I993&gt;R$2306, I993&lt;R$2305))), AND(J993="X", OR(I993&lt;R$2314, AND(I993&lt;R$2311,I993&gt;R$2312)))),"no","yes")</f>
        <v>no</v>
      </c>
      <c r="O994" s="146">
        <f t="shared" si="232"/>
        <v>-5.7670600307857534E-4</v>
      </c>
      <c r="P994" s="146">
        <f t="shared" si="233"/>
        <v>5.7670600307857534E-4</v>
      </c>
      <c r="Q994" s="86">
        <f t="shared" si="222"/>
        <v>1.7999999999999999E-2</v>
      </c>
      <c r="R994" s="39">
        <f>(SUM(C975:C993)+Q994*SUM(C975:C993))/(19-Q994)*(1-J$2305)</f>
        <v>4694.2751585712776</v>
      </c>
      <c r="S994" s="39">
        <f>(SUM(C975:C993)+Q994*SUM(C975:C993))/(19-Q994)*(1+J$2305)</f>
        <v>4694.2751585712776</v>
      </c>
      <c r="T994" s="17">
        <f>IF(AND(K994="no",R994&lt;E994, R994&gt;F994,J$2308="yes"),MAX(R994*(1-J$2306),F994)/D994-1,IF(AND(K994="yes",S994&gt;F994, S994&lt;E994,J$2307="yes"),1-MIN(S994*(1+J$2306),E994)/D994,0))</f>
        <v>0</v>
      </c>
      <c r="U994" s="6">
        <f t="shared" si="223"/>
        <v>0</v>
      </c>
      <c r="V994" s="66">
        <f t="shared" si="224"/>
        <v>3.0722977079866811</v>
      </c>
      <c r="W994" s="6">
        <f t="shared" si="225"/>
        <v>-5.7670600307857534E-4</v>
      </c>
      <c r="X994" s="17">
        <f>V994/MAX(V$240:V994)-1</f>
        <v>-5.6231820868288152E-2</v>
      </c>
      <c r="Z994" s="66">
        <f t="shared" si="226"/>
        <v>8.4550502468837472</v>
      </c>
      <c r="AA994" s="6">
        <f t="shared" si="227"/>
        <v>-5.7670600307846431E-4</v>
      </c>
      <c r="AB994" s="17">
        <f>Z994/MAX(Z$240:Z994)-1</f>
        <v>-5.2267672201830595E-2</v>
      </c>
    </row>
    <row r="995" spans="1:29" x14ac:dyDescent="0.25">
      <c r="A995" s="18" t="s">
        <v>249</v>
      </c>
      <c r="B995" s="72">
        <v>40590</v>
      </c>
      <c r="C995" s="23">
        <v>4952.67</v>
      </c>
      <c r="D995" s="23">
        <v>4869.6899999999996</v>
      </c>
      <c r="E995" s="23">
        <v>4952.95</v>
      </c>
      <c r="F995" s="23">
        <v>4855.95</v>
      </c>
      <c r="G995" s="20">
        <f t="shared" si="236"/>
        <v>4625.9974999999995</v>
      </c>
      <c r="H995" s="20">
        <f t="shared" si="228"/>
        <v>4909.1933333333309</v>
      </c>
      <c r="I995" s="112">
        <f t="shared" si="237"/>
        <v>7.0616661595688468E-2</v>
      </c>
      <c r="J995" s="38" t="str">
        <f t="shared" si="229"/>
        <v>X</v>
      </c>
      <c r="K995" s="17" t="str">
        <f>IF(OR(AND(J994="N",OR(I994&lt;R$2308,AND(I994&gt;R$2306, I994&lt;R$2305))), AND(J994="X", OR(I994&lt;R$2314, AND(I994&lt;R$2311,I994&gt;R$2312)))),"no","yes")</f>
        <v>no</v>
      </c>
      <c r="O995" s="146">
        <f t="shared" si="232"/>
        <v>1.7040099061747416E-2</v>
      </c>
      <c r="P995" s="146">
        <f t="shared" si="233"/>
        <v>-1.7040099061747416E-2</v>
      </c>
      <c r="Q995" s="86">
        <f t="shared" si="222"/>
        <v>1.7999999999999999E-2</v>
      </c>
      <c r="R995" s="39">
        <f>(SUM(C976:C994)+Q995*SUM(C976:C994))/(19-Q995)*(1-J$2305)</f>
        <v>4696.211729006427</v>
      </c>
      <c r="S995" s="39">
        <f>(SUM(C976:C994)+Q995*SUM(C976:C994))/(19-Q995)*(1+J$2305)</f>
        <v>4696.211729006427</v>
      </c>
      <c r="T995" s="17">
        <f>IF(AND(K995="no",R995&lt;E995, R995&gt;F995,J$2308="yes"),MAX(R995*(1-J$2306),F995)/D995-1,IF(AND(K995="yes",S995&gt;F995, S995&lt;E995,J$2307="yes"),1-MIN(S995*(1+J$2306),E995)/D995,0))</f>
        <v>0</v>
      </c>
      <c r="U995" s="6">
        <f t="shared" si="223"/>
        <v>0</v>
      </c>
      <c r="V995" s="66">
        <f t="shared" si="224"/>
        <v>3.1246499652779538</v>
      </c>
      <c r="W995" s="6">
        <f t="shared" si="225"/>
        <v>1.7040099061747416E-2</v>
      </c>
      <c r="X995" s="17">
        <f>V995/MAX(V$240:V995)-1</f>
        <v>-4.0149917604558771E-2</v>
      </c>
      <c r="Z995" s="66">
        <f t="shared" si="226"/>
        <v>8.5991251406626983</v>
      </c>
      <c r="AA995" s="6">
        <f t="shared" si="227"/>
        <v>1.7040099061747416E-2</v>
      </c>
      <c r="AB995" s="17">
        <f>Z995/MAX(Z$240:Z995)-1</f>
        <v>-3.611821945212923E-2</v>
      </c>
    </row>
    <row r="996" spans="1:29" x14ac:dyDescent="0.25">
      <c r="A996" s="18" t="s">
        <v>249</v>
      </c>
      <c r="B996" s="72">
        <v>40591</v>
      </c>
      <c r="C996" s="23">
        <v>4987.4799999999996</v>
      </c>
      <c r="D996" s="23">
        <v>4952.67</v>
      </c>
      <c r="E996" s="23">
        <v>4990.75</v>
      </c>
      <c r="F996" s="23">
        <v>4917.95</v>
      </c>
      <c r="G996" s="20">
        <f t="shared" si="236"/>
        <v>4634.0334999999995</v>
      </c>
      <c r="H996" s="20">
        <f t="shared" si="228"/>
        <v>4911.3871666666646</v>
      </c>
      <c r="I996" s="112">
        <f t="shared" si="237"/>
        <v>7.6271891431082706E-2</v>
      </c>
      <c r="J996" s="38" t="str">
        <f t="shared" si="229"/>
        <v>X</v>
      </c>
      <c r="K996" s="17" t="str">
        <f>IF(OR(AND(J995="N",OR(I995&lt;R$2308,AND(I995&gt;R$2306, I995&lt;R$2305))), AND(J995="X", OR(I995&lt;R$2314, AND(I995&lt;R$2311,I995&gt;R$2312)))),"no","yes")</f>
        <v>no</v>
      </c>
      <c r="O996" s="146">
        <f t="shared" si="232"/>
        <v>7.0285320847138788E-3</v>
      </c>
      <c r="P996" s="146">
        <f t="shared" si="233"/>
        <v>-7.0285320847138788E-3</v>
      </c>
      <c r="Q996" s="86">
        <f t="shared" si="222"/>
        <v>1.7999999999999999E-2</v>
      </c>
      <c r="R996" s="39">
        <f>(SUM(C977:C995)+Q996*SUM(C977:C995))/(19-Q996)*(1-J$2305)</f>
        <v>4702.9642513960589</v>
      </c>
      <c r="S996" s="39">
        <f>(SUM(C977:C995)+Q996*SUM(C977:C995))/(19-Q996)*(1+J$2305)</f>
        <v>4702.9642513960589</v>
      </c>
      <c r="T996" s="17">
        <f>IF(AND(K996="no",R996&lt;E996, R996&gt;F996,J$2308="yes"),MAX(R996*(1-J$2306),F996)/D996-1,IF(AND(K996="yes",S996&gt;F996, S996&lt;E996,J$2307="yes"),1-MIN(S996*(1+J$2306),E996)/D996,0))</f>
        <v>0</v>
      </c>
      <c r="U996" s="6">
        <f t="shared" si="223"/>
        <v>0</v>
      </c>
      <c r="V996" s="66">
        <f t="shared" si="224"/>
        <v>3.1466116678124099</v>
      </c>
      <c r="W996" s="6">
        <f t="shared" si="225"/>
        <v>7.0285320847138788E-3</v>
      </c>
      <c r="X996" s="17">
        <f>V996/MAX(V$240:V996)-1</f>
        <v>-3.3403580503927222E-2</v>
      </c>
      <c r="Z996" s="66">
        <f t="shared" si="226"/>
        <v>8.6595643676143155</v>
      </c>
      <c r="AA996" s="6">
        <f t="shared" si="227"/>
        <v>7.0285320847138788E-3</v>
      </c>
      <c r="AB996" s="17">
        <f>Z996/MAX(Z$240:Z996)-1</f>
        <v>-2.9343545431677498E-2</v>
      </c>
    </row>
    <row r="997" spans="1:29" x14ac:dyDescent="0.25">
      <c r="A997" s="18" t="s">
        <v>249</v>
      </c>
      <c r="B997" s="72">
        <v>40592</v>
      </c>
      <c r="C997" s="23">
        <v>4941.43</v>
      </c>
      <c r="D997" s="23">
        <v>4987.4799999999996</v>
      </c>
      <c r="E997" s="23">
        <v>4984.18</v>
      </c>
      <c r="F997" s="23">
        <v>4915.67</v>
      </c>
      <c r="G997" s="20">
        <f t="shared" si="236"/>
        <v>4644.933500000001</v>
      </c>
      <c r="H997" s="20">
        <f t="shared" si="228"/>
        <v>4911.5376666666652</v>
      </c>
      <c r="I997" s="112">
        <f t="shared" si="237"/>
        <v>6.3832237856580543E-2</v>
      </c>
      <c r="J997" s="38" t="str">
        <f t="shared" si="229"/>
        <v>X</v>
      </c>
      <c r="K997" s="17" t="str">
        <f>IF(OR(AND(J996="N",OR(I996&lt;R$2308,AND(I996&gt;R$2306, I996&lt;R$2305))), AND(J996="X", OR(I996&lt;R$2314, AND(I996&lt;R$2311,I996&gt;R$2312)))),"no","yes")</f>
        <v>no</v>
      </c>
      <c r="O997" s="146">
        <f t="shared" si="232"/>
        <v>-9.2331197318082925E-3</v>
      </c>
      <c r="P997" s="146">
        <f t="shared" si="233"/>
        <v>9.2331197318082925E-3</v>
      </c>
      <c r="Q997" s="86">
        <f t="shared" si="222"/>
        <v>1.7999999999999999E-2</v>
      </c>
      <c r="R997" s="39">
        <f>(SUM(C978:C996)+Q997*SUM(C978:C996))/(19-Q997)*(1-J$2305)</f>
        <v>4717.1251880729114</v>
      </c>
      <c r="S997" s="39">
        <f>(SUM(C978:C996)+Q997*SUM(C978:C996))/(19-Q997)*(1+J$2305)</f>
        <v>4717.1251880729114</v>
      </c>
      <c r="T997" s="17">
        <f>IF(AND(K997="no",R997&lt;E997, R997&gt;F997,J$2308="yes"),MAX(R997*(1-J$2306),F997)/D997-1,IF(AND(K997="yes",S997&gt;F997, S997&lt;E997,J$2307="yes"),1-MIN(S997*(1+J$2306),E997)/D997,0))</f>
        <v>0</v>
      </c>
      <c r="U997" s="6">
        <f t="shared" si="223"/>
        <v>0</v>
      </c>
      <c r="V997" s="66">
        <f t="shared" si="224"/>
        <v>3.1175586255339929</v>
      </c>
      <c r="W997" s="6">
        <f t="shared" si="225"/>
        <v>-9.2331197318082925E-3</v>
      </c>
      <c r="X997" s="17">
        <f>V997/MAX(V$240:V997)-1</f>
        <v>-4.2328280977471655E-2</v>
      </c>
      <c r="Z997" s="66">
        <f t="shared" si="226"/>
        <v>8.5796095729828323</v>
      </c>
      <c r="AA997" s="6">
        <f t="shared" si="227"/>
        <v>-9.2331197318081815E-3</v>
      </c>
      <c r="AB997" s="17">
        <f>Z997/MAX(Z$240:Z997)-1</f>
        <v>-3.8305732695159245E-2</v>
      </c>
    </row>
    <row r="998" spans="1:29" x14ac:dyDescent="0.25">
      <c r="A998" s="18" t="s">
        <v>249</v>
      </c>
      <c r="B998" s="72">
        <v>40595</v>
      </c>
      <c r="C998" s="23">
        <v>5042.97</v>
      </c>
      <c r="D998" s="23">
        <v>4941.43</v>
      </c>
      <c r="E998" s="23">
        <v>5043.25</v>
      </c>
      <c r="F998" s="23">
        <v>4905.3599999999997</v>
      </c>
      <c r="G998" s="20">
        <f t="shared" si="236"/>
        <v>4671.0864999999994</v>
      </c>
      <c r="H998" s="20">
        <f t="shared" si="228"/>
        <v>4910.9033333333318</v>
      </c>
      <c r="I998" s="112">
        <f t="shared" si="237"/>
        <v>7.9613918517672744E-2</v>
      </c>
      <c r="J998" s="38" t="str">
        <f t="shared" si="229"/>
        <v>X</v>
      </c>
      <c r="K998" s="17" t="str">
        <f>IF(OR(AND(J997="N",OR(I997&lt;R$2308,AND(I997&gt;R$2306, I997&lt;R$2305))), AND(J997="X", OR(I997&lt;R$2314, AND(I997&lt;R$2311,I997&gt;R$2312)))),"no","yes")</f>
        <v>no</v>
      </c>
      <c r="O998" s="146">
        <f t="shared" si="232"/>
        <v>2.0548707560362089E-2</v>
      </c>
      <c r="P998" s="146">
        <f t="shared" si="233"/>
        <v>-2.0548707560362089E-2</v>
      </c>
      <c r="Q998" s="86">
        <f t="shared" si="222"/>
        <v>1.7999999999999999E-2</v>
      </c>
      <c r="R998" s="39">
        <f>(SUM(C979:C997)+Q998*SUM(C979:C997))/(19-Q998)*(1-J$2305)</f>
        <v>4739.7312021915486</v>
      </c>
      <c r="S998" s="39">
        <f>(SUM(C979:C997)+Q998*SUM(C979:C997))/(19-Q998)*(1+J$2305)</f>
        <v>4739.7312021915486</v>
      </c>
      <c r="T998" s="17">
        <f>IF(AND(K998="no",R998&lt;E998, R998&gt;F998,J$2308="yes"),MAX(R998*(1-J$2306),F998)/D998-1,IF(AND(K998="yes",S998&gt;F998, S998&lt;E998,J$2307="yes"),1-MIN(S998*(1+J$2306),E998)/D998,0))</f>
        <v>0</v>
      </c>
      <c r="U998" s="6">
        <f t="shared" si="223"/>
        <v>0</v>
      </c>
      <c r="V998" s="66">
        <f t="shared" si="224"/>
        <v>3.1816204260323753</v>
      </c>
      <c r="W998" s="6">
        <f t="shared" si="225"/>
        <v>2.0548707560362089E-2</v>
      </c>
      <c r="X998" s="17">
        <f>V998/MAX(V$240:V998)-1</f>
        <v>-2.2649364884448464E-2</v>
      </c>
      <c r="Z998" s="66">
        <f t="shared" si="226"/>
        <v>8.7559094610801402</v>
      </c>
      <c r="AA998" s="6">
        <f t="shared" si="227"/>
        <v>2.0548707560362089E-2</v>
      </c>
      <c r="AB998" s="17">
        <f>Z998/MAX(Z$240:Z998)-1</f>
        <v>-1.8544158433835278E-2</v>
      </c>
    </row>
    <row r="999" spans="1:29" x14ac:dyDescent="0.25">
      <c r="A999" s="18" t="s">
        <v>249</v>
      </c>
      <c r="B999" s="72">
        <v>40596</v>
      </c>
      <c r="C999" s="23">
        <v>4909.75</v>
      </c>
      <c r="D999" s="23">
        <v>5042.97</v>
      </c>
      <c r="E999" s="23">
        <v>5058.75</v>
      </c>
      <c r="F999" s="23">
        <v>4908.25</v>
      </c>
      <c r="G999" s="20">
        <f t="shared" si="236"/>
        <v>4689.7259999999997</v>
      </c>
      <c r="H999" s="20">
        <f t="shared" si="228"/>
        <v>4906.8879999999972</v>
      </c>
      <c r="I999" s="112">
        <f t="shared" si="237"/>
        <v>4.6916173780728432E-2</v>
      </c>
      <c r="J999" s="38" t="str">
        <f t="shared" si="229"/>
        <v>X</v>
      </c>
      <c r="K999" s="17" t="str">
        <f>IF(OR(AND(J998="N",OR(I998&lt;R$2308,AND(I998&gt;R$2306, I998&lt;R$2305))), AND(J998="X", OR(I998&lt;R$2314, AND(I998&lt;R$2311,I998&gt;R$2312)))),"no","yes")</f>
        <v>no</v>
      </c>
      <c r="O999" s="146">
        <f t="shared" si="232"/>
        <v>-2.6416972538008454E-2</v>
      </c>
      <c r="P999" s="146">
        <f t="shared" si="233"/>
        <v>2.6416972538008454E-2</v>
      </c>
      <c r="Q999" s="86">
        <f t="shared" si="222"/>
        <v>1.7999999999999999E-2</v>
      </c>
      <c r="R999" s="39">
        <f>(SUM(C980:C998)+Q999*SUM(C980:C998))/(19-Q999)*(1-J$2305)</f>
        <v>4766.8683942682537</v>
      </c>
      <c r="S999" s="39">
        <f>(SUM(C980:C998)+Q999*SUM(C980:C998))/(19-Q999)*(1+J$2305)</f>
        <v>4766.8683942682537</v>
      </c>
      <c r="T999" s="17">
        <f>IF(AND(K999="no",R999&lt;E999, R999&gt;F999,J$2308="yes"),MAX(R999*(1-J$2306),F999)/D999-1,IF(AND(K999="yes",S999&gt;F999, S999&lt;E999,J$2307="yes"),1-MIN(S999*(1+J$2306),E999)/D999,0))</f>
        <v>0</v>
      </c>
      <c r="U999" s="6">
        <f t="shared" si="223"/>
        <v>0</v>
      </c>
      <c r="V999" s="66">
        <f t="shared" si="224"/>
        <v>3.0975716466115113</v>
      </c>
      <c r="W999" s="6">
        <f t="shared" si="225"/>
        <v>-2.6416972538008454E-2</v>
      </c>
      <c r="X999" s="17">
        <f>V999/MAX(V$240:V999)-1</f>
        <v>-4.8468009772301146E-2</v>
      </c>
      <c r="Z999" s="66">
        <f t="shared" si="226"/>
        <v>8.5246048413014979</v>
      </c>
      <c r="AA999" s="6">
        <f t="shared" si="227"/>
        <v>-2.6416972538008454E-2</v>
      </c>
      <c r="AB999" s="17">
        <f>Z999/MAX(Z$240:Z999)-1</f>
        <v>-4.4471250447756683E-2</v>
      </c>
    </row>
    <row r="1000" spans="1:29" x14ac:dyDescent="0.25">
      <c r="A1000" s="18" t="s">
        <v>249</v>
      </c>
      <c r="B1000" s="72">
        <v>40597</v>
      </c>
      <c r="C1000" s="23">
        <v>4979.0600000000004</v>
      </c>
      <c r="D1000" s="23">
        <v>4909.75</v>
      </c>
      <c r="E1000" s="23">
        <v>4983.2299999999996</v>
      </c>
      <c r="F1000" s="23">
        <v>4891.25</v>
      </c>
      <c r="G1000" s="20">
        <f t="shared" si="236"/>
        <v>4706.3744999999999</v>
      </c>
      <c r="H1000" s="20">
        <f t="shared" si="228"/>
        <v>4905.4849999999979</v>
      </c>
      <c r="I1000" s="112">
        <f t="shared" si="237"/>
        <v>5.7939609353229393E-2</v>
      </c>
      <c r="J1000" s="38" t="str">
        <f t="shared" si="229"/>
        <v>X</v>
      </c>
      <c r="K1000" s="17" t="str">
        <f>IF(OR(AND(J999="N",OR(I999&lt;R$2308,AND(I999&gt;R$2306, I999&lt;R$2305))), AND(J999="X", OR(I999&lt;R$2314, AND(I999&lt;R$2311,I999&gt;R$2312)))),"no","yes")</f>
        <v>no</v>
      </c>
      <c r="O1000" s="146">
        <f t="shared" si="232"/>
        <v>1.4116808391466007E-2</v>
      </c>
      <c r="P1000" s="146">
        <f t="shared" si="233"/>
        <v>-1.4116808391466007E-2</v>
      </c>
      <c r="Q1000" s="86">
        <f t="shared" si="222"/>
        <v>1.7999999999999999E-2</v>
      </c>
      <c r="R1000" s="39">
        <f>(SUM(C981:C999)+Q1000*SUM(C981:C999))/(19-Q1000)*(1-J$2305)</f>
        <v>4781.0084153408498</v>
      </c>
      <c r="S1000" s="39">
        <f>(SUM(C981:C999)+Q1000*SUM(C981:C999))/(19-Q1000)*(1+J$2305)</f>
        <v>4781.0084153408498</v>
      </c>
      <c r="T1000" s="17">
        <f>IF(AND(K1000="no",R1000&lt;E1000, R1000&gt;F1000,J$2308="yes"),MAX(R1000*(1-J$2306),F1000)/D1000-1,IF(AND(K1000="yes",S1000&gt;F1000, S1000&lt;E1000,J$2307="yes"),1-MIN(S1000*(1+J$2306),E1000)/D1000,0))</f>
        <v>0</v>
      </c>
      <c r="U1000" s="6">
        <f t="shared" si="223"/>
        <v>0</v>
      </c>
      <c r="V1000" s="66">
        <f t="shared" si="224"/>
        <v>3.141299472025564</v>
      </c>
      <c r="W1000" s="6">
        <f t="shared" si="225"/>
        <v>1.4116808391466007E-2</v>
      </c>
      <c r="X1000" s="17">
        <f>V1000/MAX(V$240:V1000)-1</f>
        <v>-3.5035414987906299E-2</v>
      </c>
      <c r="Y1000" s="6">
        <f t="shared" ref="Y1000" si="238">V1000/V980-1</f>
        <v>5.1772613683652713E-2</v>
      </c>
      <c r="Z1000" s="66">
        <f t="shared" si="226"/>
        <v>8.6449450544591144</v>
      </c>
      <c r="AA1000" s="6">
        <f t="shared" si="227"/>
        <v>1.4116808391466007E-2</v>
      </c>
      <c r="AB1000" s="17">
        <f>Z1000/MAX(Z$240:Z1000)-1</f>
        <v>-3.0982234177790557E-2</v>
      </c>
      <c r="AC1000" s="6">
        <f t="shared" ref="AC1000" si="239">Z1000/Z980-1</f>
        <v>3.4728994558573811E-2</v>
      </c>
    </row>
    <row r="1001" spans="1:29" x14ac:dyDescent="0.25">
      <c r="A1001" s="18" t="s">
        <v>249</v>
      </c>
      <c r="B1001" s="72">
        <v>40598</v>
      </c>
      <c r="C1001" s="23">
        <v>5027.7299999999996</v>
      </c>
      <c r="D1001" s="23">
        <v>4979.0600000000004</v>
      </c>
      <c r="E1001" s="23">
        <v>5033.1000000000004</v>
      </c>
      <c r="F1001" s="23">
        <v>4963.76</v>
      </c>
      <c r="G1001" s="20">
        <f t="shared" si="236"/>
        <v>4733.893</v>
      </c>
      <c r="H1001" s="20">
        <f t="shared" si="228"/>
        <v>4902.5113333333311</v>
      </c>
      <c r="I1001" s="112">
        <f t="shared" si="237"/>
        <v>6.2070900208348601E-2</v>
      </c>
      <c r="J1001" s="38" t="str">
        <f t="shared" si="229"/>
        <v>X</v>
      </c>
      <c r="K1001" s="17" t="str">
        <f>IF(OR(AND(J1000="N",OR(I1000&lt;R$2308,AND(I1000&gt;R$2306, I1000&lt;R$2305))), AND(J1000="X", OR(I1000&lt;R$2314, AND(I1000&lt;R$2311,I1000&gt;R$2312)))),"no","yes")</f>
        <v>no</v>
      </c>
      <c r="O1001" s="146">
        <f t="shared" si="232"/>
        <v>9.7749374379900722E-3</v>
      </c>
      <c r="P1001" s="146">
        <f t="shared" si="233"/>
        <v>-9.7749374379900722E-3</v>
      </c>
      <c r="Q1001" s="86">
        <f t="shared" si="222"/>
        <v>1.7999999999999999E-2</v>
      </c>
      <c r="R1001" s="39">
        <f>(SUM(C982:C1000)+Q1001*SUM(C982:C1000))/(19-Q1001)*(1-J$2305)</f>
        <v>4807.9144631756408</v>
      </c>
      <c r="S1001" s="39">
        <f>(SUM(C982:C1000)+Q1001*SUM(C982:C1000))/(19-Q1001)*(1+J$2305)</f>
        <v>4807.9144631756408</v>
      </c>
      <c r="T1001" s="17">
        <f>IF(AND(K1001="no",R1001&lt;E1001, R1001&gt;F1001,J$2308="yes"),MAX(R1001*(1-J$2306),F1001)/D1001-1,IF(AND(K1001="yes",S1001&gt;F1001, S1001&lt;E1001,J$2307="yes"),1-MIN(S1001*(1+J$2306),E1001)/D1001,0))</f>
        <v>0</v>
      </c>
      <c r="U1001" s="6">
        <f t="shared" si="223"/>
        <v>0</v>
      </c>
      <c r="V1001" s="66">
        <f t="shared" si="224"/>
        <v>3.1720054778386051</v>
      </c>
      <c r="W1001" s="6">
        <f t="shared" si="225"/>
        <v>9.7749374379900722E-3</v>
      </c>
      <c r="X1001" s="17">
        <f>V1001/MAX(V$240:V1001)-1</f>
        <v>-2.5602946539537097E-2</v>
      </c>
      <c r="Z1001" s="66">
        <f t="shared" si="226"/>
        <v>8.7294488515213136</v>
      </c>
      <c r="AA1001" s="6">
        <f t="shared" si="227"/>
        <v>9.7749374379900722E-3</v>
      </c>
      <c r="AB1001" s="17">
        <f>Z1001/MAX(Z$240:Z1001)-1</f>
        <v>-2.1510146140577557E-2</v>
      </c>
    </row>
    <row r="1002" spans="1:29" x14ac:dyDescent="0.25">
      <c r="A1002" s="18" t="s">
        <v>249</v>
      </c>
      <c r="B1002" s="72">
        <v>40599</v>
      </c>
      <c r="C1002" s="23">
        <v>5032.8</v>
      </c>
      <c r="D1002" s="23">
        <v>5027.7299999999996</v>
      </c>
      <c r="E1002" s="23">
        <v>5039.79</v>
      </c>
      <c r="F1002" s="23">
        <v>4964.3500000000004</v>
      </c>
      <c r="G1002" s="20">
        <f t="shared" si="236"/>
        <v>4760.2169999999996</v>
      </c>
      <c r="H1002" s="20">
        <f t="shared" si="228"/>
        <v>4898.7278333333315</v>
      </c>
      <c r="I1002" s="112">
        <f t="shared" si="237"/>
        <v>5.7262725627844402E-2</v>
      </c>
      <c r="J1002" s="38" t="str">
        <f t="shared" si="229"/>
        <v>X</v>
      </c>
      <c r="K1002" s="17" t="str">
        <f>IF(OR(AND(J1001="N",OR(I1001&lt;R$2308,AND(I1001&gt;R$2306, I1001&lt;R$2305))), AND(J1001="X", OR(I1001&lt;R$2314, AND(I1001&lt;R$2311,I1001&gt;R$2312)))),"no","yes")</f>
        <v>no</v>
      </c>
      <c r="O1002" s="146">
        <f t="shared" si="232"/>
        <v>1.0084073727110177E-3</v>
      </c>
      <c r="P1002" s="146">
        <f t="shared" si="233"/>
        <v>-1.0084073727110177E-3</v>
      </c>
      <c r="Q1002" s="86">
        <f t="shared" si="222"/>
        <v>1.7999999999999999E-2</v>
      </c>
      <c r="R1002" s="39">
        <f>(SUM(C983:C1001)+Q1002*SUM(C983:C1001))/(19-Q1002)*(1-J$2305)</f>
        <v>4835.8775534717097</v>
      </c>
      <c r="S1002" s="39">
        <f>(SUM(C983:C1001)+Q1002*SUM(C983:C1001))/(19-Q1002)*(1+J$2305)</f>
        <v>4835.8775534717097</v>
      </c>
      <c r="T1002" s="17">
        <f>IF(AND(K1002="no",R1002&lt;E1002, R1002&gt;F1002,J$2308="yes"),MAX(R1002*(1-J$2306),F1002)/D1002-1,IF(AND(K1002="yes",S1002&gt;F1002, S1002&lt;E1002,J$2307="yes"),1-MIN(S1002*(1+J$2306),E1002)/D1002,0))</f>
        <v>0</v>
      </c>
      <c r="U1002" s="6">
        <f t="shared" si="223"/>
        <v>0</v>
      </c>
      <c r="V1002" s="66">
        <f t="shared" si="224"/>
        <v>3.1752041515487375</v>
      </c>
      <c r="W1002" s="6">
        <f t="shared" si="225"/>
        <v>1.0084073727110177E-3</v>
      </c>
      <c r="X1002" s="17">
        <f>V1002/MAX(V$240:V1002)-1</f>
        <v>-2.4620357366879619E-2</v>
      </c>
      <c r="Z1002" s="66">
        <f t="shared" si="226"/>
        <v>8.7382516921028905</v>
      </c>
      <c r="AA1002" s="6">
        <f t="shared" si="227"/>
        <v>1.0084073727110177E-3</v>
      </c>
      <c r="AB1002" s="17">
        <f>Z1002/MAX(Z$240:Z1002)-1</f>
        <v>-2.0523429757822953E-2</v>
      </c>
    </row>
    <row r="1003" spans="1:29" x14ac:dyDescent="0.25">
      <c r="A1003" s="18" t="s">
        <v>249</v>
      </c>
      <c r="B1003" s="72">
        <v>40602</v>
      </c>
      <c r="C1003" s="23">
        <v>5095.21</v>
      </c>
      <c r="D1003" s="23">
        <v>5032.8</v>
      </c>
      <c r="E1003" s="23">
        <v>5095.57</v>
      </c>
      <c r="F1003" s="23">
        <v>5007.6499999999996</v>
      </c>
      <c r="G1003" s="20">
        <f t="shared" si="236"/>
        <v>4795.0524999999998</v>
      </c>
      <c r="H1003" s="20">
        <f t="shared" si="228"/>
        <v>4896.5204999999996</v>
      </c>
      <c r="I1003" s="112">
        <f t="shared" si="237"/>
        <v>6.2597333397288235E-2</v>
      </c>
      <c r="J1003" s="38" t="str">
        <f t="shared" si="229"/>
        <v>X</v>
      </c>
      <c r="K1003" s="17" t="str">
        <f>IF(OR(AND(J1002="N",OR(I1002&lt;R$2308,AND(I1002&gt;R$2306, I1002&lt;R$2305))), AND(J1002="X", OR(I1002&lt;R$2314, AND(I1002&lt;R$2311,I1002&gt;R$2312)))),"no","yes")</f>
        <v>no</v>
      </c>
      <c r="O1003" s="146">
        <f t="shared" si="232"/>
        <v>1.2400651724685963E-2</v>
      </c>
      <c r="P1003" s="146">
        <f t="shared" si="233"/>
        <v>-1.2400651724685963E-2</v>
      </c>
      <c r="Q1003" s="86">
        <f t="shared" si="222"/>
        <v>1.7999999999999999E-2</v>
      </c>
      <c r="R1003" s="39">
        <f>(SUM(C984:C1002)+Q1003*SUM(C984:C1002))/(19-Q1003)*(1-J$2305)</f>
        <v>4869.8949067537669</v>
      </c>
      <c r="S1003" s="39">
        <f>(SUM(C984:C1002)+Q1003*SUM(C984:C1002))/(19-Q1003)*(1+J$2305)</f>
        <v>4869.8949067537669</v>
      </c>
      <c r="T1003" s="17">
        <f>IF(AND(K1003="no",R1003&lt;E1003, R1003&gt;F1003,J$2308="yes"),MAX(R1003*(1-J$2306),F1003)/D1003-1,IF(AND(K1003="yes",S1003&gt;F1003, S1003&lt;E1003,J$2307="yes"),1-MIN(S1003*(1+J$2306),E1003)/D1003,0))</f>
        <v>0</v>
      </c>
      <c r="U1003" s="6">
        <f t="shared" si="223"/>
        <v>0</v>
      </c>
      <c r="V1003" s="66">
        <f t="shared" si="224"/>
        <v>3.2145787523868705</v>
      </c>
      <c r="W1003" s="6">
        <f t="shared" si="225"/>
        <v>1.2400651724685963E-2</v>
      </c>
      <c r="X1003" s="17">
        <f>V1003/MAX(V$240:V1003)-1</f>
        <v>-1.2525014119237565E-2</v>
      </c>
      <c r="Z1003" s="66">
        <f t="shared" si="226"/>
        <v>8.8466117080193065</v>
      </c>
      <c r="AA1003" s="6">
        <f t="shared" si="227"/>
        <v>1.2400651724685963E-2</v>
      </c>
      <c r="AB1003" s="17">
        <f>Z1003/MAX(Z$240:Z1003)-1</f>
        <v>-8.3772819377597729E-3</v>
      </c>
    </row>
    <row r="1004" spans="1:29" x14ac:dyDescent="0.25">
      <c r="A1004" s="18" t="s">
        <v>249</v>
      </c>
      <c r="B1004" s="72">
        <v>40603</v>
      </c>
      <c r="C1004" s="23">
        <v>5122.4399999999996</v>
      </c>
      <c r="D1004" s="23">
        <v>5095.21</v>
      </c>
      <c r="E1004" s="23">
        <v>5143.7700000000004</v>
      </c>
      <c r="F1004" s="23">
        <v>5082.04</v>
      </c>
      <c r="G1004" s="20">
        <f t="shared" si="236"/>
        <v>4834.0789999999997</v>
      </c>
      <c r="H1004" s="20">
        <f t="shared" si="228"/>
        <v>4894.4153333333334</v>
      </c>
      <c r="I1004" s="112">
        <f t="shared" si="237"/>
        <v>5.9651693735249145E-2</v>
      </c>
      <c r="J1004" s="38" t="str">
        <f t="shared" si="229"/>
        <v>X</v>
      </c>
      <c r="K1004" s="17" t="str">
        <f>IF(OR(AND(J1003="N",OR(I1003&lt;R$2308,AND(I1003&gt;R$2306, I1003&lt;R$2305))), AND(J1003="X", OR(I1003&lt;R$2314, AND(I1003&lt;R$2311,I1003&gt;R$2312)))),"no","yes")</f>
        <v>no</v>
      </c>
      <c r="O1004" s="146">
        <f t="shared" si="232"/>
        <v>5.344235075688708E-3</v>
      </c>
      <c r="P1004" s="146">
        <f t="shared" si="233"/>
        <v>-5.344235075688708E-3</v>
      </c>
      <c r="Q1004" s="86">
        <f t="shared" si="222"/>
        <v>1.7999999999999999E-2</v>
      </c>
      <c r="R1004" s="39">
        <f>(SUM(C985:C1003)+Q1004*SUM(C985:C1003))/(19-Q1004)*(1-J$2305)</f>
        <v>4910.2942008218315</v>
      </c>
      <c r="S1004" s="39">
        <f>(SUM(C985:C1003)+Q1004*SUM(C985:C1003))/(19-Q1004)*(1+J$2305)</f>
        <v>4910.2942008218315</v>
      </c>
      <c r="T1004" s="17">
        <f>IF(AND(K1004="no",R1004&lt;E1004, R1004&gt;F1004,J$2308="yes"),MAX(R1004*(1-J$2306),F1004)/D1004-1,IF(AND(K1004="yes",S1004&gt;F1004, S1004&lt;E1004,J$2307="yes"),1-MIN(S1004*(1+J$2306),E1004)/D1004,0))</f>
        <v>0</v>
      </c>
      <c r="U1004" s="6">
        <f t="shared" si="223"/>
        <v>0</v>
      </c>
      <c r="V1004" s="66">
        <f t="shared" si="224"/>
        <v>3.2317582169089403</v>
      </c>
      <c r="W1004" s="6">
        <f t="shared" si="225"/>
        <v>5.344235075688708E-3</v>
      </c>
      <c r="X1004" s="17">
        <f>V1004/MAX(V$240:V1004)-1</f>
        <v>-7.2477156633282691E-3</v>
      </c>
      <c r="Z1004" s="66">
        <f t="shared" si="226"/>
        <v>8.8938900806103014</v>
      </c>
      <c r="AA1004" s="6">
        <f t="shared" si="227"/>
        <v>5.344235075688708E-3</v>
      </c>
      <c r="AB1004" s="17">
        <f>Z1004/MAX(Z$240:Z1004)-1</f>
        <v>-3.0778170260418181E-3</v>
      </c>
    </row>
    <row r="1005" spans="1:29" x14ac:dyDescent="0.25">
      <c r="A1005" s="18" t="s">
        <v>249</v>
      </c>
      <c r="B1005" s="72">
        <v>40604</v>
      </c>
      <c r="C1005" s="23">
        <v>5108.74</v>
      </c>
      <c r="D1005" s="23">
        <v>5122.4399999999996</v>
      </c>
      <c r="E1005" s="23">
        <v>5120.41</v>
      </c>
      <c r="F1005" s="23">
        <v>5024.8599999999997</v>
      </c>
      <c r="G1005" s="20">
        <f t="shared" si="236"/>
        <v>4868.2715000000007</v>
      </c>
      <c r="H1005" s="20">
        <f t="shared" si="228"/>
        <v>4894.3796666666658</v>
      </c>
      <c r="I1005" s="112">
        <f t="shared" si="237"/>
        <v>4.9395047092176236E-2</v>
      </c>
      <c r="J1005" s="38" t="str">
        <f t="shared" si="229"/>
        <v>X</v>
      </c>
      <c r="K1005" s="17" t="str">
        <f>IF(OR(AND(J1004="N",OR(I1004&lt;R$2308,AND(I1004&gt;R$2306, I1004&lt;R$2305))), AND(J1004="X", OR(I1004&lt;R$2314, AND(I1004&lt;R$2311,I1004&gt;R$2312)))),"no","yes")</f>
        <v>no</v>
      </c>
      <c r="O1005" s="146">
        <f t="shared" si="232"/>
        <v>-2.674506680410027E-3</v>
      </c>
      <c r="P1005" s="146">
        <f t="shared" si="233"/>
        <v>2.674506680410027E-3</v>
      </c>
      <c r="Q1005" s="86">
        <f t="shared" si="222"/>
        <v>1.7999999999999999E-2</v>
      </c>
      <c r="R1005" s="39">
        <f>(SUM(C986:C1004)+Q1005*SUM(C986:C1004))/(19-Q1005)*(1-J$2305)</f>
        <v>4947.7036360762841</v>
      </c>
      <c r="S1005" s="39">
        <f>(SUM(C986:C1004)+Q1005*SUM(C986:C1004))/(19-Q1005)*(1+J$2305)</f>
        <v>4947.7036360762841</v>
      </c>
      <c r="T1005" s="17">
        <f>IF(AND(K1005="no",R1005&lt;E1005, R1005&gt;F1005,J$2308="yes"),MAX(R1005*(1-J$2306),F1005)/D1005-1,IF(AND(K1005="yes",S1005&gt;F1005, S1005&lt;E1005,J$2307="yes"),1-MIN(S1005*(1+J$2306),E1005)/D1005,0))</f>
        <v>0</v>
      </c>
      <c r="U1005" s="6">
        <f t="shared" si="223"/>
        <v>0</v>
      </c>
      <c r="V1005" s="66">
        <f t="shared" si="224"/>
        <v>3.2231148579683473</v>
      </c>
      <c r="W1005" s="6">
        <f t="shared" si="225"/>
        <v>-2.674506680410027E-3</v>
      </c>
      <c r="X1005" s="17">
        <f>V1005/MAX(V$240:V1005)-1</f>
        <v>-9.9028382797790027E-3</v>
      </c>
      <c r="Z1005" s="66">
        <f t="shared" si="226"/>
        <v>8.8701033121748765</v>
      </c>
      <c r="AA1005" s="6">
        <f t="shared" si="227"/>
        <v>-2.674506680410027E-3</v>
      </c>
      <c r="AB1005" s="17">
        <f>Z1005/MAX(Z$240:Z1005)-1</f>
        <v>-5.7440920642546356E-3</v>
      </c>
    </row>
    <row r="1006" spans="1:29" x14ac:dyDescent="0.25">
      <c r="A1006" s="18" t="s">
        <v>249</v>
      </c>
      <c r="B1006" s="72">
        <v>40605</v>
      </c>
      <c r="C1006" s="23">
        <v>5009.05</v>
      </c>
      <c r="D1006" s="23">
        <v>5108.74</v>
      </c>
      <c r="E1006" s="23">
        <v>5124.6099999999997</v>
      </c>
      <c r="F1006" s="23">
        <v>5000.54</v>
      </c>
      <c r="G1006" s="20">
        <f t="shared" si="236"/>
        <v>4893.5835000000015</v>
      </c>
      <c r="H1006" s="20">
        <f t="shared" si="228"/>
        <v>4892.5831666666663</v>
      </c>
      <c r="I1006" s="112">
        <f t="shared" si="237"/>
        <v>2.3595489889975063E-2</v>
      </c>
      <c r="J1006" s="38" t="str">
        <f t="shared" si="229"/>
        <v>N</v>
      </c>
      <c r="K1006" s="17" t="str">
        <f>IF(OR(AND(J1005="N",OR(I1005&lt;R$2308,AND(I1005&gt;R$2306, I1005&lt;R$2305))), AND(J1005="X", OR(I1005&lt;R$2314, AND(I1005&lt;R$2311,I1005&gt;R$2312)))),"no","yes")</f>
        <v>no</v>
      </c>
      <c r="O1006" s="146">
        <f t="shared" si="232"/>
        <v>-1.9513617839232333E-2</v>
      </c>
      <c r="P1006" s="146">
        <f t="shared" si="233"/>
        <v>1.9513617839232333E-2</v>
      </c>
      <c r="Q1006" s="86">
        <f t="shared" si="222"/>
        <v>8.9999999999999993E-3</v>
      </c>
      <c r="R1006" s="39">
        <f>(SUM(C987:C1005)+Q1006*SUM(C987:C1005))/(19-Q1006)*(1-J$2305)</f>
        <v>4933.8309504502149</v>
      </c>
      <c r="S1006" s="39">
        <f>(SUM(C987:C1005)+Q1006*SUM(C987:C1005))/(19-Q1006)*(1+J$2305)</f>
        <v>4933.8309504502149</v>
      </c>
      <c r="T1006" s="17">
        <f>IF(AND(K1006="no",R1006&lt;E1006, R1006&gt;F1006,J$2308="yes"),MAX(R1006*(1-J$2306),F1006)/D1006-1,IF(AND(K1006="yes",S1006&gt;F1006, S1006&lt;E1006,J$2307="yes"),1-MIN(S1006*(1+J$2306),E1006)/D1006,0))</f>
        <v>0</v>
      </c>
      <c r="U1006" s="6">
        <f t="shared" si="223"/>
        <v>0</v>
      </c>
      <c r="V1006" s="66">
        <f t="shared" si="224"/>
        <v>3.1602202263780015</v>
      </c>
      <c r="W1006" s="6">
        <f t="shared" si="225"/>
        <v>-1.9513617839232333E-2</v>
      </c>
      <c r="X1006" s="17">
        <f>V1006/MAX(V$240:V1006)-1</f>
        <v>-2.9223215917296042E-2</v>
      </c>
      <c r="Z1006" s="66">
        <f t="shared" si="226"/>
        <v>8.6970155059465863</v>
      </c>
      <c r="AA1006" s="6">
        <f t="shared" si="227"/>
        <v>-1.9513617839232444E-2</v>
      </c>
      <c r="AB1006" s="17">
        <f>Z1006/MAX(Z$240:Z1006)-1</f>
        <v>-2.5145621886111802E-2</v>
      </c>
    </row>
    <row r="1007" spans="1:29" x14ac:dyDescent="0.25">
      <c r="A1007" s="18" t="s">
        <v>249</v>
      </c>
      <c r="B1007" s="72">
        <v>40606</v>
      </c>
      <c r="C1007" s="23">
        <v>5067.62</v>
      </c>
      <c r="D1007" s="23">
        <v>5009.05</v>
      </c>
      <c r="E1007" s="23">
        <v>5067.92</v>
      </c>
      <c r="F1007" s="23">
        <v>4989.6499999999996</v>
      </c>
      <c r="G1007" s="20">
        <f t="shared" si="236"/>
        <v>4919.554000000001</v>
      </c>
      <c r="H1007" s="20">
        <f t="shared" si="228"/>
        <v>4891.4019999999991</v>
      </c>
      <c r="I1007" s="112">
        <f t="shared" si="237"/>
        <v>3.0097443792668876E-2</v>
      </c>
      <c r="J1007" s="38" t="str">
        <f t="shared" si="229"/>
        <v>N</v>
      </c>
      <c r="K1007" s="17" t="str">
        <f>IF(OR(AND(J1006="N",OR(I1006&lt;R$2308,AND(I1006&gt;R$2306, I1006&lt;R$2305))), AND(J1006="X", OR(I1006&lt;R$2314, AND(I1006&lt;R$2311,I1006&gt;R$2312)))),"no","yes")</f>
        <v>no</v>
      </c>
      <c r="O1007" s="146">
        <f t="shared" si="232"/>
        <v>1.1692835966899962E-2</v>
      </c>
      <c r="P1007" s="146">
        <f t="shared" si="233"/>
        <v>-1.1692835966899962E-2</v>
      </c>
      <c r="Q1007" s="86">
        <f t="shared" si="222"/>
        <v>8.9999999999999993E-3</v>
      </c>
      <c r="R1007" s="39">
        <f>(SUM(C988:C1006)+Q1007*SUM(C988:C1006))/(19-Q1007)*(1-J$2305)</f>
        <v>4958.315577905325</v>
      </c>
      <c r="S1007" s="39">
        <f>(SUM(C988:C1006)+Q1007*SUM(C988:C1006))/(19-Q1007)*(1+J$2305)</f>
        <v>4958.315577905325</v>
      </c>
      <c r="T1007" s="17">
        <f>IF(AND(K1007="no",R1007&lt;E1007, R1007&gt;F1007,J$2308="yes"),MAX(R1007*(1-J$2306),F1007)/D1007-1,IF(AND(K1007="yes",S1007&gt;F1007, S1007&lt;E1007,J$2307="yes"),1-MIN(S1007*(1+J$2306),E1007)/D1007,0))</f>
        <v>0</v>
      </c>
      <c r="U1007" s="6">
        <f t="shared" si="223"/>
        <v>0</v>
      </c>
      <c r="V1007" s="66">
        <f t="shared" si="224"/>
        <v>3.1971721631043191</v>
      </c>
      <c r="W1007" s="6">
        <f t="shared" si="225"/>
        <v>1.1692835966899962E-2</v>
      </c>
      <c r="X1007" s="17">
        <f>V1007/MAX(V$240:V1007)-1</f>
        <v>-1.7872082220542262E-2</v>
      </c>
      <c r="Z1007" s="66">
        <f t="shared" si="226"/>
        <v>8.7987082816592057</v>
      </c>
      <c r="AA1007" s="6">
        <f t="shared" si="227"/>
        <v>1.1692835966899962E-2</v>
      </c>
      <c r="AB1007" s="17">
        <f>Z1007/MAX(Z$240:Z1007)-1</f>
        <v>-1.3746809551211769E-2</v>
      </c>
    </row>
    <row r="1008" spans="1:29" x14ac:dyDescent="0.25">
      <c r="A1008" s="18" t="s">
        <v>249</v>
      </c>
      <c r="B1008" s="72">
        <v>40609</v>
      </c>
      <c r="C1008" s="23">
        <v>5138.25</v>
      </c>
      <c r="D1008" s="23">
        <v>5067.62</v>
      </c>
      <c r="E1008" s="23">
        <v>5138.6499999999996</v>
      </c>
      <c r="F1008" s="23">
        <v>5085.46</v>
      </c>
      <c r="G1008" s="20">
        <f t="shared" si="236"/>
        <v>4945.9235000000008</v>
      </c>
      <c r="H1008" s="20">
        <f t="shared" si="228"/>
        <v>4892.0333333333338</v>
      </c>
      <c r="I1008" s="112">
        <f t="shared" si="237"/>
        <v>3.8885862266167193E-2</v>
      </c>
      <c r="J1008" s="38" t="str">
        <f t="shared" si="229"/>
        <v>N</v>
      </c>
      <c r="K1008" s="17" t="str">
        <f>IF(OR(AND(J1007="N",OR(I1007&lt;R$2308,AND(I1007&gt;R$2306, I1007&lt;R$2305))), AND(J1007="X", OR(I1007&lt;R$2314, AND(I1007&lt;R$2311,I1007&gt;R$2312)))),"no","yes")</f>
        <v>no</v>
      </c>
      <c r="O1008" s="146">
        <f t="shared" si="232"/>
        <v>1.3937509126572323E-2</v>
      </c>
      <c r="P1008" s="146">
        <f t="shared" si="233"/>
        <v>-1.3937509126572323E-2</v>
      </c>
      <c r="Q1008" s="86">
        <f t="shared" si="222"/>
        <v>8.9999999999999993E-3</v>
      </c>
      <c r="R1008" s="39">
        <f>(SUM(C989:C1007)+Q1008*SUM(C989:C1007))/(19-Q1008)*(1-J$2305)</f>
        <v>4982.5834332052036</v>
      </c>
      <c r="S1008" s="39">
        <f>(SUM(C989:C1007)+Q1008*SUM(C989:C1007))/(19-Q1008)*(1+J$2305)</f>
        <v>4982.5834332052036</v>
      </c>
      <c r="T1008" s="17">
        <f>IF(AND(K1008="no",R1008&lt;E1008, R1008&gt;F1008,J$2308="yes"),MAX(R1008*(1-J$2306),F1008)/D1008-1,IF(AND(K1008="yes",S1008&gt;F1008, S1008&lt;E1008,J$2307="yes"),1-MIN(S1008*(1+J$2306),E1008)/D1008,0))</f>
        <v>0</v>
      </c>
      <c r="U1008" s="6">
        <f t="shared" si="223"/>
        <v>0</v>
      </c>
      <c r="V1008" s="66">
        <f t="shared" si="224"/>
        <v>3.2417327793068087</v>
      </c>
      <c r="W1008" s="6">
        <f t="shared" si="225"/>
        <v>1.3937509126572323E-2</v>
      </c>
      <c r="X1008" s="17">
        <f>V1008/MAX(V$240:V1008)-1</f>
        <v>-4.1836654030295017E-3</v>
      </c>
      <c r="Y1008" s="14"/>
      <c r="Z1008" s="66">
        <f t="shared" si="226"/>
        <v>8.9213403586368791</v>
      </c>
      <c r="AA1008" s="6">
        <f t="shared" si="227"/>
        <v>1.3937509126572323E-2</v>
      </c>
      <c r="AB1008" s="17">
        <f>Z1008/MAX(Z$240:Z1008)-1</f>
        <v>-8.9670822056575616E-7</v>
      </c>
      <c r="AC1008" s="14"/>
    </row>
    <row r="1009" spans="1:29" x14ac:dyDescent="0.25">
      <c r="A1009" s="18" t="s">
        <v>249</v>
      </c>
      <c r="B1009" s="72">
        <v>40610</v>
      </c>
      <c r="C1009" s="23">
        <v>5165.7299999999996</v>
      </c>
      <c r="D1009" s="23">
        <v>5138.25</v>
      </c>
      <c r="E1009" s="23">
        <v>5166.3599999999997</v>
      </c>
      <c r="F1009" s="23">
        <v>5113.09</v>
      </c>
      <c r="G1009" s="20">
        <f t="shared" si="236"/>
        <v>4972.6810000000005</v>
      </c>
      <c r="H1009" s="20">
        <f t="shared" si="228"/>
        <v>4894.5199999999995</v>
      </c>
      <c r="I1009" s="112">
        <f t="shared" si="237"/>
        <v>3.8821915180161204E-2</v>
      </c>
      <c r="J1009" s="38" t="str">
        <f t="shared" si="229"/>
        <v>N</v>
      </c>
      <c r="K1009" s="17" t="str">
        <f>IF(OR(AND(J1008="N",OR(I1008&lt;R$2308,AND(I1008&gt;R$2306, I1008&lt;R$2305))), AND(J1008="X", OR(I1008&lt;R$2314, AND(I1008&lt;R$2311,I1008&gt;R$2312)))),"no","yes")</f>
        <v>no</v>
      </c>
      <c r="O1009" s="146">
        <f t="shared" si="232"/>
        <v>5.3481243614070806E-3</v>
      </c>
      <c r="P1009" s="146">
        <f t="shared" si="233"/>
        <v>-5.3481243614070806E-3</v>
      </c>
      <c r="Q1009" s="86">
        <f t="shared" ref="Q1009:Q1072" si="240">IF(J1009="N",0.009,0.018)</f>
        <v>8.9999999999999993E-3</v>
      </c>
      <c r="R1009" s="39">
        <f>(SUM(C990:C1008)+Q1009*SUM(C990:C1008))/(19-Q1009)*(1-J$2305)</f>
        <v>5009.5561587067568</v>
      </c>
      <c r="S1009" s="39">
        <f>(SUM(C990:C1008)+Q1009*SUM(C990:C1008))/(19-Q1009)*(1+J$2305)</f>
        <v>5009.5561587067568</v>
      </c>
      <c r="T1009" s="17">
        <f>IF(AND(K1009="no",R1009&lt;E1009, R1009&gt;F1009,J$2308="yes"),MAX(R1009*(1-J$2306),F1009)/D1009-1,IF(AND(K1009="yes",S1009&gt;F1009, S1009&lt;E1009,J$2307="yes"),1-MIN(S1009*(1+J$2306),E1009)/D1009,0))</f>
        <v>0</v>
      </c>
      <c r="U1009" s="6">
        <f t="shared" si="223"/>
        <v>0</v>
      </c>
      <c r="V1009" s="66">
        <f t="shared" si="224"/>
        <v>3.2590699693569913</v>
      </c>
      <c r="W1009" s="6">
        <f t="shared" si="225"/>
        <v>5.3481243614070806E-3</v>
      </c>
      <c r="X1009" s="17">
        <f>V1009/MAX(V$240:V1009)-1</f>
        <v>0</v>
      </c>
      <c r="Z1009" s="66">
        <f t="shared" si="226"/>
        <v>8.9690527963453093</v>
      </c>
      <c r="AA1009" s="6">
        <f t="shared" si="227"/>
        <v>5.3481243614070806E-3</v>
      </c>
      <c r="AB1009" s="17">
        <f>Z1009/MAX(Z$240:Z1009)-1</f>
        <v>0</v>
      </c>
    </row>
    <row r="1010" spans="1:29" x14ac:dyDescent="0.25">
      <c r="A1010" s="18" t="s">
        <v>249</v>
      </c>
      <c r="B1010" s="72">
        <v>40611</v>
      </c>
      <c r="C1010" s="23">
        <v>5181.37</v>
      </c>
      <c r="D1010" s="23">
        <v>5165.7299999999996</v>
      </c>
      <c r="E1010" s="23">
        <v>5186.03</v>
      </c>
      <c r="F1010" s="23">
        <v>5147.87</v>
      </c>
      <c r="G1010" s="20">
        <f t="shared" si="236"/>
        <v>5001.2634999999991</v>
      </c>
      <c r="H1010" s="20">
        <f t="shared" si="228"/>
        <v>4896.1331666666656</v>
      </c>
      <c r="I1010" s="112">
        <f t="shared" si="237"/>
        <v>3.6012199717131654E-2</v>
      </c>
      <c r="J1010" s="38" t="str">
        <f t="shared" si="229"/>
        <v>N</v>
      </c>
      <c r="K1010" s="17" t="str">
        <f>IF(OR(AND(J1009="N",OR(I1009&lt;R$2308,AND(I1009&gt;R$2306, I1009&lt;R$2305))), AND(J1009="X", OR(I1009&lt;R$2314, AND(I1009&lt;R$2311,I1009&gt;R$2312)))),"no","yes")</f>
        <v>no</v>
      </c>
      <c r="O1010" s="146">
        <f t="shared" si="232"/>
        <v>3.027645657051492E-3</v>
      </c>
      <c r="P1010" s="146">
        <f t="shared" si="233"/>
        <v>-3.027645657051492E-3</v>
      </c>
      <c r="Q1010" s="86">
        <f t="shared" si="240"/>
        <v>8.9999999999999993E-3</v>
      </c>
      <c r="R1010" s="39">
        <f>(SUM(C991:C1009)+Q1010*SUM(C991:C1009))/(19-Q1010)*(1-J$2305)</f>
        <v>5039.0972092043603</v>
      </c>
      <c r="S1010" s="39">
        <f>(SUM(C991:C1009)+Q1010*SUM(C991:C1009))/(19-Q1010)*(1+J$2305)</f>
        <v>5039.0972092043603</v>
      </c>
      <c r="T1010" s="17">
        <f>IF(AND(K1010="no",R1010&lt;E1010, R1010&gt;F1010,J$2308="yes"),MAX(R1010*(1-J$2306),F1010)/D1010-1,IF(AND(K1010="yes",S1010&gt;F1010, S1010&lt;E1010,J$2307="yes"),1-MIN(S1010*(1+J$2306),E1010)/D1010,0))</f>
        <v>0</v>
      </c>
      <c r="U1010" s="6">
        <f t="shared" ref="U1010:U1073" si="241">IF(T1010=0,0,IF(K1010="yes",T1010-P1010,T1010-O1010))</f>
        <v>0</v>
      </c>
      <c r="V1010" s="66">
        <f t="shared" ref="V1010:V1073" si="242">IF(K1010="yes",V1009, IF(T1010&lt;&gt;0, V1009*(1+T1010),V1009*(1+O1010)))</f>
        <v>3.2689372783957418</v>
      </c>
      <c r="W1010" s="6">
        <f t="shared" ref="W1010:W1073" si="243">V1010/V1009-1</f>
        <v>3.027645657051492E-3</v>
      </c>
      <c r="X1010" s="17">
        <f>V1010/MAX(V$240:V1010)-1</f>
        <v>0</v>
      </c>
      <c r="Z1010" s="66">
        <f t="shared" ref="Z1010:Z1073" si="244">IF(T1010&lt;&gt;0,Z1009*(1+T1010),IF(K1010="no",Z1009*(1+O1010),Z1009*(1+P1010)))</f>
        <v>8.9962079100920302</v>
      </c>
      <c r="AA1010" s="6">
        <f t="shared" ref="AA1010:AA1073" si="245">Z1010/Z1009-1</f>
        <v>3.027645657051492E-3</v>
      </c>
      <c r="AB1010" s="17">
        <f>Z1010/MAX(Z$240:Z1010)-1</f>
        <v>0</v>
      </c>
    </row>
    <row r="1011" spans="1:29" x14ac:dyDescent="0.25">
      <c r="A1011" s="18" t="s">
        <v>249</v>
      </c>
      <c r="B1011" s="72">
        <v>40612</v>
      </c>
      <c r="C1011" s="23">
        <v>5143.41</v>
      </c>
      <c r="D1011" s="23">
        <v>5181.37</v>
      </c>
      <c r="E1011" s="23">
        <v>5174.03</v>
      </c>
      <c r="F1011" s="23">
        <v>5139.78</v>
      </c>
      <c r="G1011" s="20">
        <f t="shared" si="236"/>
        <v>5021.7354999999998</v>
      </c>
      <c r="H1011" s="20">
        <f t="shared" si="228"/>
        <v>4897.3571666666658</v>
      </c>
      <c r="I1011" s="112">
        <f t="shared" si="237"/>
        <v>2.4229571629170943E-2</v>
      </c>
      <c r="J1011" s="38" t="str">
        <f t="shared" si="229"/>
        <v>N</v>
      </c>
      <c r="K1011" s="17" t="str">
        <f>IF(OR(AND(J1010="N",OR(I1010&lt;R$2308,AND(I1010&gt;R$2306, I1010&lt;R$2305))), AND(J1010="X", OR(I1010&lt;R$2314, AND(I1010&lt;R$2311,I1010&gt;R$2312)))),"no","yes")</f>
        <v>no</v>
      </c>
      <c r="O1011" s="146">
        <f t="shared" si="232"/>
        <v>-7.3262476912476782E-3</v>
      </c>
      <c r="P1011" s="146">
        <f t="shared" si="233"/>
        <v>7.3262476912476782E-3</v>
      </c>
      <c r="Q1011" s="86">
        <f t="shared" si="240"/>
        <v>8.9999999999999993E-3</v>
      </c>
      <c r="R1011" s="39">
        <f>(SUM(C992:C1010)+Q1011*SUM(C992:C1010))/(19-Q1011)*(1-J$2305)</f>
        <v>5062.867763677531</v>
      </c>
      <c r="S1011" s="39">
        <f>(SUM(C992:C1010)+Q1011*SUM(C992:C1010))/(19-Q1011)*(1+J$2305)</f>
        <v>5062.867763677531</v>
      </c>
      <c r="T1011" s="17">
        <f>IF(AND(K1011="no",R1011&lt;E1011, R1011&gt;F1011,J$2308="yes"),MAX(R1011*(1-J$2306),F1011)/D1011-1,IF(AND(K1011="yes",S1011&gt;F1011, S1011&lt;E1011,J$2307="yes"),1-MIN(S1011*(1+J$2306),E1011)/D1011,0))</f>
        <v>0</v>
      </c>
      <c r="U1011" s="6">
        <f t="shared" si="241"/>
        <v>0</v>
      </c>
      <c r="V1011" s="66">
        <f t="shared" si="242"/>
        <v>3.2449882342070615</v>
      </c>
      <c r="W1011" s="6">
        <f t="shared" si="243"/>
        <v>-7.3262476912476782E-3</v>
      </c>
      <c r="X1011" s="17">
        <f>V1011/MAX(V$240:V1011)-1</f>
        <v>-7.3262476912476782E-3</v>
      </c>
      <c r="Z1011" s="66">
        <f t="shared" si="244"/>
        <v>8.9302994626607344</v>
      </c>
      <c r="AA1011" s="6">
        <f t="shared" si="245"/>
        <v>-7.3262476912476782E-3</v>
      </c>
      <c r="AB1011" s="17">
        <f>Z1011/MAX(Z$240:Z1011)-1</f>
        <v>-7.3262476912476782E-3</v>
      </c>
    </row>
    <row r="1012" spans="1:29" x14ac:dyDescent="0.25">
      <c r="A1012" s="18" t="s">
        <v>249</v>
      </c>
      <c r="B1012" s="72">
        <v>40613</v>
      </c>
      <c r="C1012" s="23">
        <v>5139.75</v>
      </c>
      <c r="D1012" s="23">
        <v>5143.41</v>
      </c>
      <c r="E1012" s="23">
        <v>5200.7</v>
      </c>
      <c r="F1012" s="23">
        <v>5113.4799999999996</v>
      </c>
      <c r="G1012" s="20">
        <f t="shared" si="236"/>
        <v>5039.3824999999997</v>
      </c>
      <c r="H1012" s="20">
        <f t="shared" si="228"/>
        <v>4900.2713333333322</v>
      </c>
      <c r="I1012" s="112">
        <f t="shared" si="237"/>
        <v>1.9916626689877148E-2</v>
      </c>
      <c r="J1012" s="38" t="str">
        <f t="shared" si="229"/>
        <v>N</v>
      </c>
      <c r="K1012" s="17" t="str">
        <f>IF(OR(AND(J1011="N",OR(I1011&lt;R$2308,AND(I1011&gt;R$2306, I1011&lt;R$2305))), AND(J1011="X", OR(I1011&lt;R$2314, AND(I1011&lt;R$2311,I1011&gt;R$2312)))),"no","yes")</f>
        <v>no</v>
      </c>
      <c r="O1012" s="146">
        <f t="shared" si="232"/>
        <v>-7.1159017072330855E-4</v>
      </c>
      <c r="P1012" s="146">
        <f t="shared" si="233"/>
        <v>7.1159017072330855E-4</v>
      </c>
      <c r="Q1012" s="86">
        <f t="shared" si="240"/>
        <v>8.9999999999999993E-3</v>
      </c>
      <c r="R1012" s="39">
        <f>(SUM(C993:C1011)+Q1012*SUM(C993:C1011))/(19-Q1012)*(1-J$2305)</f>
        <v>5081.8140750881994</v>
      </c>
      <c r="S1012" s="39">
        <f>(SUM(C993:C1011)+Q1012*SUM(C993:C1011))/(19-Q1012)*(1+J$2305)</f>
        <v>5081.8140750881994</v>
      </c>
      <c r="T1012" s="17">
        <f>IF(AND(K1012="no",R1012&lt;E1012, R1012&gt;F1012,J$2308="yes"),MAX(R1012*(1-J$2306),F1012)/D1012-1,IF(AND(K1012="yes",S1012&gt;F1012, S1012&lt;E1012,J$2307="yes"),1-MIN(S1012*(1+J$2306),E1012)/D1012,0))</f>
        <v>0</v>
      </c>
      <c r="U1012" s="6">
        <f t="shared" si="241"/>
        <v>0</v>
      </c>
      <c r="V1012" s="66">
        <f t="shared" si="242"/>
        <v>3.2426791324754869</v>
      </c>
      <c r="W1012" s="6">
        <f t="shared" si="243"/>
        <v>-7.1159017072330855E-4</v>
      </c>
      <c r="X1012" s="17">
        <f>V1012/MAX(V$240:V1012)-1</f>
        <v>-8.0326245761256354E-3</v>
      </c>
      <c r="Z1012" s="66">
        <f t="shared" si="244"/>
        <v>8.923944749341489</v>
      </c>
      <c r="AA1012" s="6">
        <f t="shared" si="245"/>
        <v>-7.1159017072330855E-4</v>
      </c>
      <c r="AB1012" s="17">
        <f>Z1012/MAX(Z$240:Z1012)-1</f>
        <v>-8.0326245761256354E-3</v>
      </c>
    </row>
    <row r="1013" spans="1:29" x14ac:dyDescent="0.25">
      <c r="A1013" s="18" t="s">
        <v>249</v>
      </c>
      <c r="B1013" s="72">
        <v>40616</v>
      </c>
      <c r="C1013" s="23">
        <v>5190.04</v>
      </c>
      <c r="D1013" s="23">
        <v>5139.75</v>
      </c>
      <c r="E1013" s="23">
        <v>5190.7299999999996</v>
      </c>
      <c r="F1013" s="23">
        <v>5111.01</v>
      </c>
      <c r="G1013" s="20">
        <f t="shared" si="236"/>
        <v>5055.2594999999992</v>
      </c>
      <c r="H1013" s="20">
        <f t="shared" si="228"/>
        <v>4902.7858333333315</v>
      </c>
      <c r="I1013" s="112">
        <f t="shared" si="237"/>
        <v>2.6661440426549943E-2</v>
      </c>
      <c r="J1013" s="38" t="str">
        <f t="shared" si="229"/>
        <v>N</v>
      </c>
      <c r="K1013" s="17" t="str">
        <f>IF(OR(AND(J1012="N",OR(I1012&lt;R$2308,AND(I1012&gt;R$2306, I1012&lt;R$2305))), AND(J1012="X", OR(I1012&lt;R$2314, AND(I1012&lt;R$2311,I1012&gt;R$2312)))),"no","yes")</f>
        <v>no</v>
      </c>
      <c r="O1013" s="146">
        <f t="shared" si="232"/>
        <v>9.7845225935113689E-3</v>
      </c>
      <c r="P1013" s="146">
        <f t="shared" si="233"/>
        <v>-9.7845225935113689E-3</v>
      </c>
      <c r="Q1013" s="86">
        <f t="shared" si="240"/>
        <v>8.9999999999999993E-3</v>
      </c>
      <c r="R1013" s="39">
        <f>(SUM(C994:C1012)+Q1013*SUM(C994:C1012))/(19-Q1013)*(1-J$2305)</f>
        <v>5096.0131825601602</v>
      </c>
      <c r="S1013" s="39">
        <f>(SUM(C994:C1012)+Q1013*SUM(C994:C1012))/(19-Q1013)*(1+J$2305)</f>
        <v>5096.0131825601602</v>
      </c>
      <c r="T1013" s="17">
        <f>IF(AND(K1013="no",R1013&lt;E1013, R1013&gt;F1013,J$2308="yes"),MAX(R1013*(1-J$2306),F1013)/D1013-1,IF(AND(K1013="yes",S1013&gt;F1013, S1013&lt;E1013,J$2307="yes"),1-MIN(S1013*(1+J$2306),E1013)/D1013,0))</f>
        <v>0</v>
      </c>
      <c r="U1013" s="6">
        <f t="shared" si="241"/>
        <v>0</v>
      </c>
      <c r="V1013" s="66">
        <f t="shared" si="242"/>
        <v>3.2744071997107009</v>
      </c>
      <c r="W1013" s="6">
        <f t="shared" si="243"/>
        <v>9.7845225935113689E-3</v>
      </c>
      <c r="X1013" s="17">
        <f>V1013/MAX(V$240:V1013)-1</f>
        <v>0</v>
      </c>
      <c r="Z1013" s="66">
        <f t="shared" si="244"/>
        <v>9.0112612883646683</v>
      </c>
      <c r="AA1013" s="6">
        <f t="shared" si="245"/>
        <v>9.7845225935113689E-3</v>
      </c>
      <c r="AB1013" s="17">
        <f>Z1013/MAX(Z$240:Z1013)-1</f>
        <v>0</v>
      </c>
    </row>
    <row r="1014" spans="1:29" x14ac:dyDescent="0.25">
      <c r="A1014" s="18" t="s">
        <v>249</v>
      </c>
      <c r="B1014" s="72">
        <v>40617</v>
      </c>
      <c r="C1014" s="23">
        <v>5131.33</v>
      </c>
      <c r="D1014" s="23">
        <v>5190.04</v>
      </c>
      <c r="E1014" s="23">
        <v>5178.09</v>
      </c>
      <c r="F1014" s="23">
        <v>5016.88</v>
      </c>
      <c r="G1014" s="20">
        <f t="shared" si="236"/>
        <v>5068.3415000000005</v>
      </c>
      <c r="H1014" s="20">
        <f t="shared" si="228"/>
        <v>4901.9909999999982</v>
      </c>
      <c r="I1014" s="112">
        <f t="shared" si="237"/>
        <v>1.2427832654922533E-2</v>
      </c>
      <c r="J1014" s="38" t="str">
        <f t="shared" si="229"/>
        <v>N</v>
      </c>
      <c r="K1014" s="17" t="str">
        <f>IF(OR(AND(J1013="N",OR(I1013&lt;R$2308,AND(I1013&gt;R$2306, I1013&lt;R$2305))), AND(J1013="X", OR(I1013&lt;R$2314, AND(I1013&lt;R$2311,I1013&gt;R$2312)))),"no","yes")</f>
        <v>no</v>
      </c>
      <c r="O1014" s="146">
        <f t="shared" si="232"/>
        <v>-1.1312051544882129E-2</v>
      </c>
      <c r="P1014" s="146">
        <f t="shared" si="233"/>
        <v>1.1312051544882129E-2</v>
      </c>
      <c r="Q1014" s="86">
        <f t="shared" si="240"/>
        <v>8.9999999999999993E-3</v>
      </c>
      <c r="R1014" s="39">
        <f>(SUM(C995:C1013)+Q1014*SUM(C995:C1013))/(19-Q1014)*(1-J$2305)</f>
        <v>5113.0335158759417</v>
      </c>
      <c r="S1014" s="39">
        <f>(SUM(C995:C1013)+Q1014*SUM(C995:C1013))/(19-Q1014)*(1+J$2305)</f>
        <v>5113.0335158759417</v>
      </c>
      <c r="T1014" s="17">
        <f>IF(AND(K1014="no",R1014&lt;E1014, R1014&gt;F1014,J$2308="yes"),MAX(R1014*(1-J$2306),F1014)/D1014-1,IF(AND(K1014="yes",S1014&gt;F1014, S1014&lt;E1014,J$2307="yes"),1-MIN(S1014*(1+J$2306),E1014)/D1014,0))</f>
        <v>-1.4837358502835851E-2</v>
      </c>
      <c r="U1014" s="6">
        <f t="shared" si="241"/>
        <v>-3.5253069579537222E-3</v>
      </c>
      <c r="V1014" s="66">
        <f t="shared" si="242"/>
        <v>3.2258236462043266</v>
      </c>
      <c r="W1014" s="6">
        <f t="shared" si="243"/>
        <v>-1.4837358502835851E-2</v>
      </c>
      <c r="X1014" s="17">
        <f>V1014/MAX(V$240:V1014)-1</f>
        <v>-1.4837358502835851E-2</v>
      </c>
      <c r="Z1014" s="66">
        <f t="shared" si="244"/>
        <v>8.877557974066475</v>
      </c>
      <c r="AA1014" s="6">
        <f t="shared" si="245"/>
        <v>-1.4837358502835851E-2</v>
      </c>
      <c r="AB1014" s="17">
        <f>Z1014/MAX(Z$240:Z1014)-1</f>
        <v>-1.4837358502835851E-2</v>
      </c>
    </row>
    <row r="1015" spans="1:29" x14ac:dyDescent="0.25">
      <c r="A1015" s="18" t="s">
        <v>249</v>
      </c>
      <c r="B1015" s="72">
        <v>40618</v>
      </c>
      <c r="C1015" s="23">
        <v>5199.3599999999997</v>
      </c>
      <c r="D1015" s="23">
        <v>5131.33</v>
      </c>
      <c r="E1015" s="23">
        <v>5200.0600000000004</v>
      </c>
      <c r="F1015" s="23">
        <v>5119.1899999999996</v>
      </c>
      <c r="G1015" s="20">
        <f t="shared" si="236"/>
        <v>5080.6760000000004</v>
      </c>
      <c r="H1015" s="20">
        <f t="shared" si="228"/>
        <v>4901.2463333333317</v>
      </c>
      <c r="I1015" s="112">
        <f t="shared" si="237"/>
        <v>2.3359883606039578E-2</v>
      </c>
      <c r="J1015" s="38" t="str">
        <f t="shared" si="229"/>
        <v>N</v>
      </c>
      <c r="K1015" s="17" t="str">
        <f>IF(OR(AND(J1014="N",OR(I1014&lt;R$2308,AND(I1014&gt;R$2306, I1014&lt;R$2305))), AND(J1014="X", OR(I1014&lt;R$2314, AND(I1014&lt;R$2311,I1014&gt;R$2312)))),"no","yes")</f>
        <v>no</v>
      </c>
      <c r="O1015" s="146">
        <f t="shared" si="232"/>
        <v>1.3257771377011451E-2</v>
      </c>
      <c r="P1015" s="146">
        <f t="shared" si="233"/>
        <v>-1.3257771377011451E-2</v>
      </c>
      <c r="Q1015" s="86">
        <f t="shared" si="240"/>
        <v>8.9999999999999993E-3</v>
      </c>
      <c r="R1015" s="39">
        <f>(SUM(C996:C1014)+Q1015*SUM(C996:C1014))/(19-Q1015)*(1-J$2305)</f>
        <v>5122.5257985361495</v>
      </c>
      <c r="S1015" s="39">
        <f>(SUM(C996:C1014)+Q1015*SUM(C996:C1014))/(19-Q1015)*(1+J$2305)</f>
        <v>5122.5257985361495</v>
      </c>
      <c r="T1015" s="17">
        <f>IF(AND(K1015="no",R1015&lt;E1015, R1015&gt;F1015,J$2308="yes"),MAX(R1015*(1-J$2306),F1015)/D1015-1,IF(AND(K1015="yes",S1015&gt;F1015, S1015&lt;E1015,J$2307="yes"),1-MIN(S1015*(1+J$2306),E1015)/D1015,0))</f>
        <v>-1.7157737786988037E-3</v>
      </c>
      <c r="U1015" s="6">
        <f t="shared" si="241"/>
        <v>-1.4973545155710255E-2</v>
      </c>
      <c r="V1015" s="66">
        <f t="shared" si="242"/>
        <v>3.2202888625774628</v>
      </c>
      <c r="W1015" s="6">
        <f t="shared" si="243"/>
        <v>-1.7157737786986926E-3</v>
      </c>
      <c r="X1015" s="17">
        <f>V1015/MAX(V$240:V1015)-1</f>
        <v>-1.6527674730870245E-2</v>
      </c>
      <c r="Z1015" s="66">
        <f t="shared" si="244"/>
        <v>8.8623260928756924</v>
      </c>
      <c r="AA1015" s="6">
        <f t="shared" si="245"/>
        <v>-1.7157737786989147E-3</v>
      </c>
      <c r="AB1015" s="17">
        <f>Z1015/MAX(Z$240:Z1015)-1</f>
        <v>-1.6527674730870467E-2</v>
      </c>
    </row>
    <row r="1016" spans="1:29" x14ac:dyDescent="0.25">
      <c r="A1016" s="18" t="s">
        <v>249</v>
      </c>
      <c r="B1016" s="72">
        <v>40619</v>
      </c>
      <c r="C1016" s="23">
        <v>5104.13</v>
      </c>
      <c r="D1016" s="23">
        <v>5199.3599999999997</v>
      </c>
      <c r="E1016" s="23">
        <v>5185.42</v>
      </c>
      <c r="F1016" s="23">
        <v>5080.53</v>
      </c>
      <c r="G1016" s="20">
        <f t="shared" si="236"/>
        <v>5086.5085000000008</v>
      </c>
      <c r="H1016" s="20">
        <f t="shared" si="228"/>
        <v>4899.1371666666655</v>
      </c>
      <c r="I1016" s="112">
        <f t="shared" si="237"/>
        <v>3.4643606709787722E-3</v>
      </c>
      <c r="J1016" s="38" t="str">
        <f t="shared" si="229"/>
        <v>N</v>
      </c>
      <c r="K1016" s="17" t="str">
        <f>IF(OR(AND(J1015="N",OR(I1015&lt;R$2308,AND(I1015&gt;R$2306, I1015&lt;R$2305))), AND(J1015="X", OR(I1015&lt;R$2314, AND(I1015&lt;R$2311,I1015&gt;R$2312)))),"no","yes")</f>
        <v>no</v>
      </c>
      <c r="O1016" s="146">
        <f t="shared" si="232"/>
        <v>-1.8315715780403696E-2</v>
      </c>
      <c r="P1016" s="146">
        <f t="shared" si="233"/>
        <v>1.8315715780403696E-2</v>
      </c>
      <c r="Q1016" s="86">
        <f t="shared" si="240"/>
        <v>8.9999999999999993E-3</v>
      </c>
      <c r="R1016" s="39">
        <f>(SUM(C997:C1015)+Q1016*SUM(C997:C1015))/(19-Q1016)*(1-J$2305)</f>
        <v>5133.7830740877262</v>
      </c>
      <c r="S1016" s="39">
        <f>(SUM(C997:C1015)+Q1016*SUM(C997:C1015))/(19-Q1016)*(1+J$2305)</f>
        <v>5133.7830740877262</v>
      </c>
      <c r="T1016" s="17">
        <f>IF(AND(K1016="no",R1016&lt;E1016, R1016&gt;F1016,J$2308="yes"),MAX(R1016*(1-J$2306),F1016)/D1016-1,IF(AND(K1016="yes",S1016&gt;F1016, S1016&lt;E1016,J$2307="yes"),1-MIN(S1016*(1+J$2306),E1016)/D1016,0))</f>
        <v>-1.2612499598464666E-2</v>
      </c>
      <c r="U1016" s="6">
        <f t="shared" si="241"/>
        <v>5.7032161819390303E-3</v>
      </c>
      <c r="V1016" s="66">
        <f t="shared" si="242"/>
        <v>3.1796729705912643</v>
      </c>
      <c r="W1016" s="6">
        <f t="shared" si="243"/>
        <v>-1.2612499598464666E-2</v>
      </c>
      <c r="X1016" s="17">
        <f>V1016/MAX(V$240:V1016)-1</f>
        <v>-2.8931719038428283E-2</v>
      </c>
      <c r="Z1016" s="66">
        <f t="shared" si="244"/>
        <v>8.7505500085878349</v>
      </c>
      <c r="AA1016" s="6">
        <f t="shared" si="245"/>
        <v>-1.2612499598464666E-2</v>
      </c>
      <c r="AB1016" s="17">
        <f>Z1016/MAX(Z$240:Z1016)-1</f>
        <v>-2.8931719038428505E-2</v>
      </c>
    </row>
    <row r="1017" spans="1:29" x14ac:dyDescent="0.25">
      <c r="A1017" s="18" t="s">
        <v>249</v>
      </c>
      <c r="B1017" s="72">
        <v>40620</v>
      </c>
      <c r="C1017" s="23">
        <v>5126.93</v>
      </c>
      <c r="D1017" s="23">
        <v>5104.13</v>
      </c>
      <c r="E1017" s="23">
        <v>5160.8</v>
      </c>
      <c r="F1017" s="23">
        <v>5105.0600000000004</v>
      </c>
      <c r="G1017" s="20">
        <f t="shared" si="236"/>
        <v>5095.7835000000005</v>
      </c>
      <c r="H1017" s="20">
        <f t="shared" si="228"/>
        <v>4897.6384999999991</v>
      </c>
      <c r="I1017" s="112">
        <f t="shared" si="237"/>
        <v>6.112210222431802E-3</v>
      </c>
      <c r="J1017" s="38" t="str">
        <f t="shared" si="229"/>
        <v>N</v>
      </c>
      <c r="K1017" s="17" t="str">
        <f>IF(OR(AND(J1016="N",OR(I1016&lt;R$2308,AND(I1016&gt;R$2306, I1016&lt;R$2305))), AND(J1016="X", OR(I1016&lt;R$2314, AND(I1016&lt;R$2311,I1016&gt;R$2312)))),"no","yes")</f>
        <v>yes</v>
      </c>
      <c r="O1017" s="146">
        <f t="shared" si="232"/>
        <v>4.4669708647704365E-3</v>
      </c>
      <c r="P1017" s="146">
        <f t="shared" si="233"/>
        <v>-4.4669708647704365E-3</v>
      </c>
      <c r="Q1017" s="86">
        <f t="shared" si="240"/>
        <v>8.9999999999999993E-3</v>
      </c>
      <c r="R1017" s="39">
        <f>(SUM(C998:C1016)+Q1017*SUM(C998:C1016))/(19-Q1017)*(1-J$2305)</f>
        <v>5142.4273950818815</v>
      </c>
      <c r="S1017" s="39">
        <f>(SUM(C998:C1016)+Q1017*SUM(C998:C1016))/(19-Q1017)*(1+J$2305)</f>
        <v>5142.4273950818815</v>
      </c>
      <c r="T1017" s="17">
        <f>IF(AND(K1017="no",R1017&lt;E1017, R1017&gt;F1017,J$2308="yes"),MAX(R1017*(1-J$2306),F1017)/D1017-1,IF(AND(K1017="yes",S1017&gt;F1017, S1017&lt;E1017,J$2307="yes"),1-MIN(S1017*(1+J$2306),E1017)/D1017,0))</f>
        <v>-7.5032170187439018E-3</v>
      </c>
      <c r="U1017" s="6">
        <f t="shared" si="241"/>
        <v>-3.0362461539734653E-3</v>
      </c>
      <c r="V1017" s="66">
        <f t="shared" si="242"/>
        <v>3.1796729705912643</v>
      </c>
      <c r="W1017" s="6">
        <f t="shared" si="243"/>
        <v>0</v>
      </c>
      <c r="X1017" s="17">
        <f>V1017/MAX(V$240:V1017)-1</f>
        <v>-2.8931719038428283E-2</v>
      </c>
      <c r="Z1017" s="66">
        <f t="shared" si="244"/>
        <v>8.6848927328400283</v>
      </c>
      <c r="AA1017" s="6">
        <f t="shared" si="245"/>
        <v>-7.5032170187440128E-3</v>
      </c>
      <c r="AB1017" s="17">
        <f>Z1017/MAX(Z$240:Z1017)-1</f>
        <v>-3.6217855090501794E-2</v>
      </c>
    </row>
    <row r="1018" spans="1:29" x14ac:dyDescent="0.25">
      <c r="A1018" s="18" t="s">
        <v>249</v>
      </c>
      <c r="B1018" s="72">
        <v>40623</v>
      </c>
      <c r="C1018" s="23">
        <v>5086.1099999999997</v>
      </c>
      <c r="D1018" s="23">
        <v>5126.93</v>
      </c>
      <c r="E1018" s="23">
        <v>5130.93</v>
      </c>
      <c r="F1018" s="23">
        <v>5062.79</v>
      </c>
      <c r="G1018" s="20">
        <f t="shared" si="236"/>
        <v>5097.9405000000006</v>
      </c>
      <c r="H1018" s="20">
        <f t="shared" si="228"/>
        <v>4895.2679999999982</v>
      </c>
      <c r="I1018" s="112">
        <f t="shared" si="237"/>
        <v>-2.3206430126049282E-3</v>
      </c>
      <c r="J1018" s="38" t="str">
        <f t="shared" si="229"/>
        <v>N</v>
      </c>
      <c r="K1018" s="17" t="str">
        <f>IF(OR(AND(J1017="N",OR(I1017&lt;R$2308,AND(I1017&gt;R$2306, I1017&lt;R$2305))), AND(J1017="X", OR(I1017&lt;R$2314, AND(I1017&lt;R$2311,I1017&gt;R$2312)))),"no","yes")</f>
        <v>yes</v>
      </c>
      <c r="O1018" s="146">
        <f t="shared" si="232"/>
        <v>-7.9618797213928394E-3</v>
      </c>
      <c r="P1018" s="146">
        <f t="shared" si="233"/>
        <v>7.9618797213928394E-3</v>
      </c>
      <c r="Q1018" s="86">
        <f t="shared" si="240"/>
        <v>8.9999999999999993E-3</v>
      </c>
      <c r="R1018" s="39">
        <f>(SUM(C999:C1017)+Q1018*SUM(C999:C1017))/(19-Q1018)*(1-J$2305)</f>
        <v>5146.8882260017917</v>
      </c>
      <c r="S1018" s="39">
        <f>(SUM(C999:C1017)+Q1018*SUM(C999:C1017))/(19-Q1018)*(1+J$2305)</f>
        <v>5146.8882260017917</v>
      </c>
      <c r="T1018" s="17">
        <f>IF(AND(K1018="no",R1018&lt;E1018, R1018&gt;F1018,J$2308="yes"),MAX(R1018*(1-J$2306),F1018)/D1018-1,IF(AND(K1018="yes",S1018&gt;F1018, S1018&lt;E1018,J$2307="yes"),1-MIN(S1018*(1+J$2306),E1018)/D1018,0))</f>
        <v>0</v>
      </c>
      <c r="U1018" s="6">
        <f t="shared" si="241"/>
        <v>0</v>
      </c>
      <c r="V1018" s="66">
        <f t="shared" si="242"/>
        <v>3.1796729705912643</v>
      </c>
      <c r="W1018" s="6">
        <f t="shared" si="243"/>
        <v>0</v>
      </c>
      <c r="X1018" s="17">
        <f>V1018/MAX(V$240:V1018)-1</f>
        <v>-2.8931719038428283E-2</v>
      </c>
      <c r="Z1018" s="66">
        <f t="shared" si="244"/>
        <v>8.7540408041721012</v>
      </c>
      <c r="AA1018" s="6">
        <f t="shared" si="245"/>
        <v>7.9618797213929504E-3</v>
      </c>
      <c r="AB1018" s="17">
        <f>Z1018/MAX(Z$240:Z1018)-1</f>
        <v>-2.8544337575106216E-2</v>
      </c>
    </row>
    <row r="1019" spans="1:29" x14ac:dyDescent="0.25">
      <c r="A1019" s="18" t="s">
        <v>249</v>
      </c>
      <c r="B1019" s="72">
        <v>40624</v>
      </c>
      <c r="C1019" s="23">
        <v>5085.8100000000004</v>
      </c>
      <c r="D1019" s="23">
        <v>5086.1099999999997</v>
      </c>
      <c r="E1019" s="23">
        <v>5102.43</v>
      </c>
      <c r="F1019" s="23">
        <v>5020.75</v>
      </c>
      <c r="G1019" s="20">
        <f t="shared" si="236"/>
        <v>5106.7435000000005</v>
      </c>
      <c r="H1019" s="20">
        <f t="shared" si="228"/>
        <v>4893.9726666666656</v>
      </c>
      <c r="I1019" s="112">
        <f t="shared" si="237"/>
        <v>-4.0991876721436782E-3</v>
      </c>
      <c r="J1019" s="38" t="str">
        <f t="shared" si="229"/>
        <v>N</v>
      </c>
      <c r="K1019" s="17" t="str">
        <f>IF(OR(AND(J1018="N",OR(I1018&lt;R$2308,AND(I1018&gt;R$2306, I1018&lt;R$2305))), AND(J1018="X", OR(I1018&lt;R$2314, AND(I1018&lt;R$2311,I1018&gt;R$2312)))),"no","yes")</f>
        <v>yes</v>
      </c>
      <c r="O1019" s="146">
        <f t="shared" si="232"/>
        <v>-5.8984174545861912E-5</v>
      </c>
      <c r="P1019" s="146">
        <f t="shared" si="233"/>
        <v>5.8984174545861912E-5</v>
      </c>
      <c r="Q1019" s="86">
        <f t="shared" si="240"/>
        <v>8.9999999999999993E-3</v>
      </c>
      <c r="R1019" s="39">
        <f>(SUM(C1000:C1018)+Q1019*SUM(C1000:C1018))/(19-Q1019)*(1-J$2305)</f>
        <v>5156.2583086725299</v>
      </c>
      <c r="S1019" s="39">
        <f>(SUM(C1000:C1018)+Q1019*SUM(C1000:C1018))/(19-Q1019)*(1+J$2305)</f>
        <v>5156.2583086725299</v>
      </c>
      <c r="T1019" s="17">
        <f>IF(AND(K1019="no",R1019&lt;E1019, R1019&gt;F1019,J$2308="yes"),MAX(R1019*(1-J$2306),F1019)/D1019-1,IF(AND(K1019="yes",S1019&gt;F1019, S1019&lt;E1019,J$2307="yes"),1-MIN(S1019*(1+J$2306),E1019)/D1019,0))</f>
        <v>0</v>
      </c>
      <c r="U1019" s="6">
        <f t="shared" si="241"/>
        <v>0</v>
      </c>
      <c r="V1019" s="66">
        <f t="shared" si="242"/>
        <v>3.1796729705912643</v>
      </c>
      <c r="W1019" s="6">
        <f t="shared" si="243"/>
        <v>0</v>
      </c>
      <c r="X1019" s="17">
        <f>V1019/MAX(V$240:V1019)-1</f>
        <v>-2.8931719038428283E-2</v>
      </c>
      <c r="Z1019" s="66">
        <f t="shared" si="244"/>
        <v>8.7545571540428764</v>
      </c>
      <c r="AA1019" s="6">
        <f t="shared" si="245"/>
        <v>5.8984174545972934E-5</v>
      </c>
      <c r="AB1019" s="17">
        <f>Z1019/MAX(Z$240:Z1019)-1</f>
        <v>-2.8487037064750087E-2</v>
      </c>
    </row>
    <row r="1020" spans="1:29" x14ac:dyDescent="0.25">
      <c r="A1020" s="18" t="s">
        <v>249</v>
      </c>
      <c r="B1020" s="72">
        <v>40625</v>
      </c>
      <c r="C1020" s="23">
        <v>5155.34</v>
      </c>
      <c r="D1020" s="23">
        <v>5085.8100000000004</v>
      </c>
      <c r="E1020" s="23">
        <v>5155.59</v>
      </c>
      <c r="F1020" s="23">
        <v>5076.72</v>
      </c>
      <c r="G1020" s="20">
        <f t="shared" si="236"/>
        <v>5115.557499999999</v>
      </c>
      <c r="H1020" s="20">
        <f t="shared" si="228"/>
        <v>4892.8484999999991</v>
      </c>
      <c r="I1020" s="112">
        <f t="shared" si="237"/>
        <v>7.7767672438442403E-3</v>
      </c>
      <c r="J1020" s="38" t="str">
        <f t="shared" si="229"/>
        <v>N</v>
      </c>
      <c r="K1020" s="17" t="str">
        <f>IF(OR(AND(J1019="N",OR(I1019&lt;R$2308,AND(I1019&gt;R$2306, I1019&lt;R$2305))), AND(J1019="X", OR(I1019&lt;R$2314, AND(I1019&lt;R$2311,I1019&gt;R$2312)))),"no","yes")</f>
        <v>yes</v>
      </c>
      <c r="O1020" s="146">
        <f t="shared" si="232"/>
        <v>1.3671371915191521E-2</v>
      </c>
      <c r="P1020" s="146">
        <f t="shared" si="233"/>
        <v>-1.3671371915191521E-2</v>
      </c>
      <c r="Q1020" s="86">
        <f t="shared" si="240"/>
        <v>8.9999999999999993E-3</v>
      </c>
      <c r="R1020" s="39">
        <f>(SUM(C1001:C1019)+Q1020*SUM(C1001:C1019))/(19-Q1020)*(1-J$2305)</f>
        <v>5161.9299820967817</v>
      </c>
      <c r="S1020" s="39">
        <f>(SUM(C1001:C1019)+Q1020*SUM(C1001:C1019))/(19-Q1020)*(1+J$2305)</f>
        <v>5161.9299820967817</v>
      </c>
      <c r="T1020" s="17">
        <f>IF(AND(K1020="no",R1020&lt;E1020, R1020&gt;F1020,J$2308="yes"),MAX(R1020*(1-J$2306),F1020)/D1020-1,IF(AND(K1020="yes",S1020&gt;F1020, S1020&lt;E1020,J$2307="yes"),1-MIN(S1020*(1+J$2306),E1020)/D1020,0))</f>
        <v>0</v>
      </c>
      <c r="U1020" s="6">
        <f t="shared" si="241"/>
        <v>0</v>
      </c>
      <c r="V1020" s="66">
        <f t="shared" si="242"/>
        <v>3.1796729705912643</v>
      </c>
      <c r="W1020" s="6">
        <f t="shared" si="243"/>
        <v>0</v>
      </c>
      <c r="X1020" s="17">
        <f>V1020/MAX(V$240:V1020)-1</f>
        <v>-2.8931719038428283E-2</v>
      </c>
      <c r="Y1020" s="6">
        <f t="shared" ref="Y1020" si="246">V1020/V1000-1</f>
        <v>1.2215803971391548E-2</v>
      </c>
      <c r="Z1020" s="66">
        <f t="shared" si="244"/>
        <v>8.6348703472371557</v>
      </c>
      <c r="AA1020" s="6">
        <f t="shared" si="245"/>
        <v>-1.3671371915191521E-2</v>
      </c>
      <c r="AB1020" s="17">
        <f>Z1020/MAX(Z$240:Z1020)-1</f>
        <v>-4.1768952101467582E-2</v>
      </c>
      <c r="AC1020" s="6">
        <f t="shared" ref="AC1020" si="247">Z1020/Z1000-1</f>
        <v>-1.1653870740060412E-3</v>
      </c>
    </row>
    <row r="1021" spans="1:29" x14ac:dyDescent="0.25">
      <c r="A1021" s="18" t="s">
        <v>249</v>
      </c>
      <c r="B1021" s="72">
        <v>40626</v>
      </c>
      <c r="C1021" s="23">
        <v>5169.26</v>
      </c>
      <c r="D1021" s="23">
        <v>5155.34</v>
      </c>
      <c r="E1021" s="23">
        <v>5185.5</v>
      </c>
      <c r="F1021" s="23">
        <v>5149.66</v>
      </c>
      <c r="G1021" s="20">
        <f t="shared" si="236"/>
        <v>5122.634</v>
      </c>
      <c r="H1021" s="20">
        <f t="shared" ref="H1021:H1084" si="248">AVERAGE(C962:C1021)</f>
        <v>4892.7605000000003</v>
      </c>
      <c r="I1021" s="112">
        <f t="shared" si="237"/>
        <v>9.1019580942148792E-3</v>
      </c>
      <c r="J1021" s="38" t="str">
        <f t="shared" ref="J1021:J1084" si="249">IF(G1021&gt;H1021,"N","X")</f>
        <v>N</v>
      </c>
      <c r="K1021" s="17" t="str">
        <f>IF(OR(AND(J1020="N",OR(I1020&lt;R$2308,AND(I1020&gt;R$2306, I1020&lt;R$2305))), AND(J1020="X", OR(I1020&lt;R$2314, AND(I1020&lt;R$2311,I1020&gt;R$2312)))),"no","yes")</f>
        <v>yes</v>
      </c>
      <c r="O1021" s="146">
        <f t="shared" si="232"/>
        <v>2.700112892651152E-3</v>
      </c>
      <c r="P1021" s="146">
        <f t="shared" si="233"/>
        <v>-2.700112892651152E-3</v>
      </c>
      <c r="Q1021" s="86">
        <f t="shared" si="240"/>
        <v>8.9999999999999993E-3</v>
      </c>
      <c r="R1021" s="39">
        <f>(SUM(C1002:C1020)+Q1021*SUM(C1002:C1020))/(19-Q1021)*(1-J$2305)</f>
        <v>5168.7099562950871</v>
      </c>
      <c r="S1021" s="39">
        <f>(SUM(C1002:C1020)+Q1021*SUM(C1002:C1020))/(19-Q1021)*(1+J$2305)</f>
        <v>5168.7099562950871</v>
      </c>
      <c r="T1021" s="17">
        <f>IF(AND(K1021="no",R1021&lt;E1021, R1021&gt;F1021,J$2308="yes"),MAX(R1021*(1-J$2306),F1021)/D1021-1,IF(AND(K1021="yes",S1021&gt;F1021, S1021&lt;E1021,J$2307="yes"),1-MIN(S1021*(1+J$2306),E1021)/D1021,0))</f>
        <v>-2.5934189200105262E-3</v>
      </c>
      <c r="U1021" s="6">
        <f t="shared" si="241"/>
        <v>1.0669397264062574E-4</v>
      </c>
      <c r="V1021" s="66">
        <f t="shared" si="242"/>
        <v>3.1796729705912643</v>
      </c>
      <c r="W1021" s="6">
        <f t="shared" si="243"/>
        <v>0</v>
      </c>
      <c r="X1021" s="17">
        <f>V1021/MAX(V$240:V1021)-1</f>
        <v>-2.8931719038428283E-2</v>
      </c>
      <c r="Z1021" s="66">
        <f t="shared" si="244"/>
        <v>8.6124765111067934</v>
      </c>
      <c r="AA1021" s="6">
        <f t="shared" si="245"/>
        <v>-2.5934189200105262E-3</v>
      </c>
      <c r="AB1021" s="17">
        <f>Z1021/MAX(Z$240:Z1021)-1</f>
        <v>-4.4254046630829103E-2</v>
      </c>
    </row>
    <row r="1022" spans="1:29" x14ac:dyDescent="0.25">
      <c r="A1022" s="18" t="s">
        <v>249</v>
      </c>
      <c r="B1022" s="72">
        <v>40627</v>
      </c>
      <c r="C1022" s="23">
        <v>5212.3500000000004</v>
      </c>
      <c r="D1022" s="23">
        <v>5169.26</v>
      </c>
      <c r="E1022" s="23">
        <v>5218.0600000000004</v>
      </c>
      <c r="F1022" s="23">
        <v>5164.78</v>
      </c>
      <c r="G1022" s="20">
        <f t="shared" si="236"/>
        <v>5131.6114999999991</v>
      </c>
      <c r="H1022" s="20">
        <f t="shared" si="248"/>
        <v>4895.1409999999996</v>
      </c>
      <c r="I1022" s="112">
        <f t="shared" si="237"/>
        <v>1.5733556603028331E-2</v>
      </c>
      <c r="J1022" s="38" t="str">
        <f t="shared" si="249"/>
        <v>N</v>
      </c>
      <c r="K1022" s="17" t="str">
        <f>IF(OR(AND(J1021="N",OR(I1021&lt;R$2308,AND(I1021&gt;R$2306, I1021&lt;R$2305))), AND(J1021="X", OR(I1021&lt;R$2314, AND(I1021&lt;R$2311,I1021&gt;R$2312)))),"no","yes")</f>
        <v>no</v>
      </c>
      <c r="O1022" s="146">
        <f t="shared" si="232"/>
        <v>8.3358159581836677E-3</v>
      </c>
      <c r="P1022" s="146">
        <f t="shared" si="233"/>
        <v>-8.3358159581836677E-3</v>
      </c>
      <c r="Q1022" s="86">
        <f t="shared" si="240"/>
        <v>8.9999999999999993E-3</v>
      </c>
      <c r="R1022" s="39">
        <f>(SUM(C1003:C1021)+Q1022*SUM(C1003:C1021))/(19-Q1022)*(1-J$2305)</f>
        <v>5175.9601348006936</v>
      </c>
      <c r="S1022" s="39">
        <f>(SUM(C1003:C1021)+Q1022*SUM(C1003:C1021))/(19-Q1022)*(1+J$2305)</f>
        <v>5175.9601348006936</v>
      </c>
      <c r="T1022" s="17">
        <f>IF(AND(K1022="no",R1022&lt;E1022, R1022&gt;F1022,J$2308="yes"),MAX(R1022*(1-J$2306),F1022)/D1022-1,IF(AND(K1022="yes",S1022&gt;F1022, S1022&lt;E1022,J$2307="yes"),1-MIN(S1022*(1+J$2306),E1022)/D1022,0))</f>
        <v>1.2961497004781997E-3</v>
      </c>
      <c r="U1022" s="6">
        <f t="shared" si="241"/>
        <v>-7.0396662577054681E-3</v>
      </c>
      <c r="V1022" s="66">
        <f t="shared" si="242"/>
        <v>3.1837943027597149</v>
      </c>
      <c r="W1022" s="6">
        <f t="shared" si="243"/>
        <v>1.2961497004781997E-3</v>
      </c>
      <c r="X1022" s="17">
        <f>V1022/MAX(V$240:V1022)-1</f>
        <v>-2.7673069176916032E-2</v>
      </c>
      <c r="Z1022" s="66">
        <f t="shared" si="244"/>
        <v>8.6236395699570405</v>
      </c>
      <c r="AA1022" s="6">
        <f t="shared" si="245"/>
        <v>1.2961497004781997E-3</v>
      </c>
      <c r="AB1022" s="17">
        <f>Z1022/MAX(Z$240:Z1022)-1</f>
        <v>-4.3015256799636359E-2</v>
      </c>
    </row>
    <row r="1023" spans="1:29" x14ac:dyDescent="0.25">
      <c r="A1023" s="18" t="s">
        <v>249</v>
      </c>
      <c r="B1023" s="72">
        <v>40630</v>
      </c>
      <c r="C1023" s="23">
        <v>5199.55</v>
      </c>
      <c r="D1023" s="23">
        <v>5212.3500000000004</v>
      </c>
      <c r="E1023" s="23">
        <v>5231.7299999999996</v>
      </c>
      <c r="F1023" s="23">
        <v>5187.45</v>
      </c>
      <c r="G1023" s="20">
        <f t="shared" si="236"/>
        <v>5136.8284999999996</v>
      </c>
      <c r="H1023" s="20">
        <f t="shared" si="248"/>
        <v>4898.6078333333326</v>
      </c>
      <c r="I1023" s="112">
        <f t="shared" si="237"/>
        <v>1.2210160413181015E-2</v>
      </c>
      <c r="J1023" s="38" t="str">
        <f t="shared" si="249"/>
        <v>N</v>
      </c>
      <c r="K1023" s="17" t="str">
        <f>IF(OR(AND(J1022="N",OR(I1022&lt;R$2308,AND(I1022&gt;R$2306, I1022&lt;R$2305))), AND(J1022="X", OR(I1022&lt;R$2314, AND(I1022&lt;R$2311,I1022&gt;R$2312)))),"no","yes")</f>
        <v>no</v>
      </c>
      <c r="O1023" s="146">
        <f t="shared" si="232"/>
        <v>-2.4557061594099316E-3</v>
      </c>
      <c r="P1023" s="146">
        <f t="shared" si="233"/>
        <v>2.4557061594099316E-3</v>
      </c>
      <c r="Q1023" s="86">
        <f t="shared" si="240"/>
        <v>8.9999999999999993E-3</v>
      </c>
      <c r="R1023" s="39">
        <f>(SUM(C1004:C1022)+Q1023*SUM(C1004:C1022))/(19-Q1023)*(1-J$2305)</f>
        <v>5182.1838333947653</v>
      </c>
      <c r="S1023" s="39">
        <f>(SUM(C1004:C1022)+Q1023*SUM(C1004:C1022))/(19-Q1023)*(1+J$2305)</f>
        <v>5182.1838333947653</v>
      </c>
      <c r="T1023" s="17">
        <f>IF(AND(K1023="no",R1023&lt;E1023, R1023&gt;F1023,J$2308="yes"),MAX(R1023*(1-J$2306),F1023)/D1023-1,IF(AND(K1023="yes",S1023&gt;F1023, S1023&lt;E1023,J$2307="yes"),1-MIN(S1023*(1+J$2306),E1023)/D1023,0))</f>
        <v>0</v>
      </c>
      <c r="U1023" s="6">
        <f t="shared" si="241"/>
        <v>0</v>
      </c>
      <c r="V1023" s="66">
        <f t="shared" si="242"/>
        <v>3.1759758394801336</v>
      </c>
      <c r="W1023" s="6">
        <f t="shared" si="243"/>
        <v>-2.4557061594099316E-3</v>
      </c>
      <c r="X1023" s="17">
        <f>V1023/MAX(V$240:V1023)-1</f>
        <v>-3.0060818409898382E-2</v>
      </c>
      <c r="Z1023" s="66">
        <f t="shared" si="244"/>
        <v>8.6024624451485661</v>
      </c>
      <c r="AA1023" s="6">
        <f t="shared" si="245"/>
        <v>-2.4557061594099316E-3</v>
      </c>
      <c r="AB1023" s="17">
        <f>Z1023/MAX(Z$240:Z1023)-1</f>
        <v>-4.5365330127974723E-2</v>
      </c>
    </row>
    <row r="1024" spans="1:29" x14ac:dyDescent="0.25">
      <c r="A1024" s="18" t="s">
        <v>249</v>
      </c>
      <c r="B1024" s="72">
        <v>40631</v>
      </c>
      <c r="C1024" s="23">
        <v>5111.1499999999996</v>
      </c>
      <c r="D1024" s="23">
        <v>5199.55</v>
      </c>
      <c r="E1024" s="23">
        <v>5191.54</v>
      </c>
      <c r="F1024" s="23">
        <v>5105.03</v>
      </c>
      <c r="G1024" s="20">
        <f t="shared" si="236"/>
        <v>5136.2639999999992</v>
      </c>
      <c r="H1024" s="20">
        <f t="shared" si="248"/>
        <v>4902.9664999999995</v>
      </c>
      <c r="I1024" s="112">
        <f t="shared" si="237"/>
        <v>-4.8895461759752568E-3</v>
      </c>
      <c r="J1024" s="38" t="str">
        <f t="shared" si="249"/>
        <v>N</v>
      </c>
      <c r="K1024" s="17" t="str">
        <f>IF(OR(AND(J1023="N",OR(I1023&lt;R$2308,AND(I1023&gt;R$2306, I1023&lt;R$2305))), AND(J1023="X", OR(I1023&lt;R$2314, AND(I1023&lt;R$2311,I1023&gt;R$2312)))),"no","yes")</f>
        <v>no</v>
      </c>
      <c r="O1024" s="146">
        <f t="shared" si="232"/>
        <v>-1.700147128116869E-2</v>
      </c>
      <c r="P1024" s="146">
        <f t="shared" si="233"/>
        <v>1.700147128116869E-2</v>
      </c>
      <c r="Q1024" s="86">
        <f t="shared" si="240"/>
        <v>8.9999999999999993E-3</v>
      </c>
      <c r="R1024" s="39">
        <f>(SUM(C1005:C1023)+Q1024*SUM(C1005:C1023))/(19-Q1024)*(1-J$2305)</f>
        <v>5186.2807208677796</v>
      </c>
      <c r="S1024" s="39">
        <f>(SUM(C1005:C1023)+Q1024*SUM(C1005:C1023))/(19-Q1024)*(1+J$2305)</f>
        <v>5186.2807208677796</v>
      </c>
      <c r="T1024" s="17">
        <f>IF(AND(K1024="no",R1024&lt;E1024, R1024&gt;F1024,J$2308="yes"),MAX(R1024*(1-J$2306),F1024)/D1024-1,IF(AND(K1024="yes",S1024&gt;F1024, S1024&lt;E1024,J$2307="yes"),1-MIN(S1024*(1+J$2306),E1024)/D1024,0))</f>
        <v>-2.552005295116011E-3</v>
      </c>
      <c r="U1024" s="6">
        <f t="shared" si="241"/>
        <v>1.4449465986052679E-2</v>
      </c>
      <c r="V1024" s="66">
        <f t="shared" si="242"/>
        <v>3.1678707323206199</v>
      </c>
      <c r="W1024" s="6">
        <f t="shared" si="243"/>
        <v>-2.552005295116011E-3</v>
      </c>
      <c r="X1024" s="17">
        <f>V1024/MAX(V$240:V1024)-1</f>
        <v>-3.2536108337256842E-2</v>
      </c>
      <c r="Z1024" s="66">
        <f t="shared" si="244"/>
        <v>8.5805089154375107</v>
      </c>
      <c r="AA1024" s="6">
        <f t="shared" si="245"/>
        <v>-2.552005295116011E-3</v>
      </c>
      <c r="AB1024" s="17">
        <f>Z1024/MAX(Z$240:Z1024)-1</f>
        <v>-4.7801562860389391E-2</v>
      </c>
    </row>
    <row r="1025" spans="1:29" x14ac:dyDescent="0.25">
      <c r="A1025" s="18" t="s">
        <v>249</v>
      </c>
      <c r="B1025" s="72">
        <v>40632</v>
      </c>
      <c r="C1025" s="23">
        <v>5064.54</v>
      </c>
      <c r="D1025" s="23">
        <v>5111.1499999999996</v>
      </c>
      <c r="E1025" s="23">
        <v>5117.22</v>
      </c>
      <c r="F1025" s="23">
        <v>5036.29</v>
      </c>
      <c r="G1025" s="20">
        <f t="shared" si="236"/>
        <v>5134.0539999999992</v>
      </c>
      <c r="H1025" s="20">
        <f t="shared" si="248"/>
        <v>4908.533833333333</v>
      </c>
      <c r="I1025" s="112">
        <f t="shared" si="237"/>
        <v>-1.3539787466200992E-2</v>
      </c>
      <c r="J1025" s="38" t="str">
        <f t="shared" si="249"/>
        <v>N</v>
      </c>
      <c r="K1025" s="17" t="str">
        <f>IF(OR(AND(J1024="N",OR(I1024&lt;R$2308,AND(I1024&gt;R$2306, I1024&lt;R$2305))), AND(J1024="X", OR(I1024&lt;R$2314, AND(I1024&lt;R$2311,I1024&gt;R$2312)))),"no","yes")</f>
        <v>yes</v>
      </c>
      <c r="O1025" s="146">
        <f t="shared" si="232"/>
        <v>-9.1192784402727156E-3</v>
      </c>
      <c r="P1025" s="146">
        <f t="shared" si="233"/>
        <v>9.1192784402727156E-3</v>
      </c>
      <c r="Q1025" s="86">
        <f t="shared" si="240"/>
        <v>8.9999999999999993E-3</v>
      </c>
      <c r="R1025" s="39">
        <f>(SUM(C1006:C1024)+Q1025*SUM(C1006:C1024))/(19-Q1025)*(1-J$2305)</f>
        <v>5186.40876520457</v>
      </c>
      <c r="S1025" s="39">
        <f>(SUM(C1006:C1024)+Q1025*SUM(C1006:C1024))/(19-Q1025)*(1+J$2305)</f>
        <v>5186.40876520457</v>
      </c>
      <c r="T1025" s="17">
        <f>IF(AND(K1025="no",R1025&lt;E1025, R1025&gt;F1025,J$2308="yes"),MAX(R1025*(1-J$2306),F1025)/D1025-1,IF(AND(K1025="yes",S1025&gt;F1025, S1025&lt;E1025,J$2307="yes"),1-MIN(S1025*(1+J$2306),E1025)/D1025,0))</f>
        <v>0</v>
      </c>
      <c r="U1025" s="6">
        <f t="shared" si="241"/>
        <v>0</v>
      </c>
      <c r="V1025" s="66">
        <f t="shared" si="242"/>
        <v>3.1678707323206199</v>
      </c>
      <c r="W1025" s="6">
        <f t="shared" si="243"/>
        <v>0</v>
      </c>
      <c r="X1025" s="17">
        <f>V1025/MAX(V$240:V1025)-1</f>
        <v>-3.2536108337256842E-2</v>
      </c>
      <c r="Z1025" s="66">
        <f t="shared" si="244"/>
        <v>8.658756965396627</v>
      </c>
      <c r="AA1025" s="6">
        <f t="shared" si="245"/>
        <v>9.1192784402727156E-3</v>
      </c>
      <c r="AB1025" s="17">
        <f>Z1025/MAX(Z$240:Z1025)-1</f>
        <v>-3.9118200181720852E-2</v>
      </c>
    </row>
    <row r="1026" spans="1:29" x14ac:dyDescent="0.25">
      <c r="A1026" s="18" t="s">
        <v>249</v>
      </c>
      <c r="B1026" s="72">
        <v>40633</v>
      </c>
      <c r="C1026" s="23">
        <v>5000.3999999999996</v>
      </c>
      <c r="D1026" s="23">
        <v>5064.54</v>
      </c>
      <c r="E1026" s="23">
        <v>5079.2299999999996</v>
      </c>
      <c r="F1026" s="23">
        <v>4985.0200000000004</v>
      </c>
      <c r="G1026" s="20">
        <f t="shared" si="236"/>
        <v>5133.6214999999993</v>
      </c>
      <c r="H1026" s="20">
        <f t="shared" si="248"/>
        <v>4911.6649999999991</v>
      </c>
      <c r="I1026" s="112">
        <f t="shared" si="237"/>
        <v>-2.5950783477122319E-2</v>
      </c>
      <c r="J1026" s="38" t="str">
        <f t="shared" si="249"/>
        <v>N</v>
      </c>
      <c r="K1026" s="17" t="str">
        <f>IF(OR(AND(J1025="N",OR(I1025&lt;R$2308,AND(I1025&gt;R$2306, I1025&lt;R$2305))), AND(J1025="X", OR(I1025&lt;R$2314, AND(I1025&lt;R$2311,I1025&gt;R$2312)))),"no","yes")</f>
        <v>yes</v>
      </c>
      <c r="O1026" s="146">
        <f t="shared" si="232"/>
        <v>-1.2664526294589473E-2</v>
      </c>
      <c r="P1026" s="146">
        <f t="shared" si="233"/>
        <v>1.2664526294589473E-2</v>
      </c>
      <c r="Q1026" s="86">
        <f t="shared" si="240"/>
        <v>8.9999999999999993E-3</v>
      </c>
      <c r="R1026" s="39">
        <f>(SUM(C1007:C1025)+Q1026*SUM(C1007:C1025))/(19-Q1026)*(1-J$2305)</f>
        <v>5189.356972776578</v>
      </c>
      <c r="S1026" s="39">
        <f>(SUM(C1007:C1025)+Q1026*SUM(C1007:C1025))/(19-Q1026)*(1+J$2305)</f>
        <v>5189.356972776578</v>
      </c>
      <c r="T1026" s="17">
        <f>IF(AND(K1026="no",R1026&lt;E1026, R1026&gt;F1026,J$2308="yes"),MAX(R1026*(1-J$2306),F1026)/D1026-1,IF(AND(K1026="yes",S1026&gt;F1026, S1026&lt;E1026,J$2307="yes"),1-MIN(S1026*(1+J$2306),E1026)/D1026,0))</f>
        <v>0</v>
      </c>
      <c r="U1026" s="6">
        <f t="shared" si="241"/>
        <v>0</v>
      </c>
      <c r="V1026" s="66">
        <f t="shared" si="242"/>
        <v>3.1678707323206199</v>
      </c>
      <c r="W1026" s="6">
        <f t="shared" si="243"/>
        <v>0</v>
      </c>
      <c r="X1026" s="17">
        <f>V1026/MAX(V$240:V1026)-1</f>
        <v>-3.2536108337256842E-2</v>
      </c>
      <c r="Z1026" s="66">
        <f t="shared" si="244"/>
        <v>8.7684160206633521</v>
      </c>
      <c r="AA1026" s="6">
        <f t="shared" si="245"/>
        <v>1.2664526294589473E-2</v>
      </c>
      <c r="AB1026" s="17">
        <f>Z1026/MAX(Z$240:Z1026)-1</f>
        <v>-2.6949087361929913E-2</v>
      </c>
    </row>
    <row r="1027" spans="1:29" x14ac:dyDescent="0.25">
      <c r="A1027" s="18" t="s">
        <v>249</v>
      </c>
      <c r="B1027" s="72">
        <v>40634</v>
      </c>
      <c r="C1027" s="23">
        <v>5065.08</v>
      </c>
      <c r="D1027" s="23">
        <v>5000.3999999999996</v>
      </c>
      <c r="E1027" s="23">
        <v>5065.08</v>
      </c>
      <c r="F1027" s="23">
        <v>4991.79</v>
      </c>
      <c r="G1027" s="20">
        <f t="shared" si="236"/>
        <v>5133.4944999999989</v>
      </c>
      <c r="H1027" s="20">
        <f t="shared" si="248"/>
        <v>4915.6081666666669</v>
      </c>
      <c r="I1027" s="112">
        <f t="shared" si="237"/>
        <v>-1.3327081581561817E-2</v>
      </c>
      <c r="J1027" s="38" t="str">
        <f t="shared" si="249"/>
        <v>N</v>
      </c>
      <c r="K1027" s="17" t="str">
        <f>IF(OR(AND(J1026="N",OR(I1026&lt;R$2308,AND(I1026&gt;R$2306, I1026&lt;R$2305))), AND(J1026="X", OR(I1026&lt;R$2314, AND(I1026&lt;R$2311,I1026&gt;R$2312)))),"no","yes")</f>
        <v>yes</v>
      </c>
      <c r="O1027" s="146">
        <f t="shared" si="232"/>
        <v>1.2934965202783921E-2</v>
      </c>
      <c r="P1027" s="146">
        <f t="shared" si="233"/>
        <v>-1.2934965202783921E-2</v>
      </c>
      <c r="Q1027" s="86">
        <f t="shared" si="240"/>
        <v>8.9999999999999993E-3</v>
      </c>
      <c r="R1027" s="39">
        <f>(SUM(C1008:C1026)+Q1027*SUM(C1008:C1026))/(19-Q1027)*(1-J$2305)</f>
        <v>5185.7855452582789</v>
      </c>
      <c r="S1027" s="39">
        <f>(SUM(C1008:C1026)+Q1027*SUM(C1008:C1026))/(19-Q1027)*(1+J$2305)</f>
        <v>5185.7855452582789</v>
      </c>
      <c r="T1027" s="17">
        <f>IF(AND(K1027="no",R1027&lt;E1027, R1027&gt;F1027,J$2308="yes"),MAX(R1027*(1-J$2306),F1027)/D1027-1,IF(AND(K1027="yes",S1027&gt;F1027, S1027&lt;E1027,J$2307="yes"),1-MIN(S1027*(1+J$2306),E1027)/D1027,0))</f>
        <v>0</v>
      </c>
      <c r="U1027" s="6">
        <f t="shared" si="241"/>
        <v>0</v>
      </c>
      <c r="V1027" s="66">
        <f t="shared" si="242"/>
        <v>3.1678707323206199</v>
      </c>
      <c r="W1027" s="6">
        <f t="shared" si="243"/>
        <v>0</v>
      </c>
      <c r="X1027" s="17">
        <f>V1027/MAX(V$240:V1027)-1</f>
        <v>-3.2536108337256842E-2</v>
      </c>
      <c r="Z1027" s="66">
        <f t="shared" si="244"/>
        <v>8.6549968645525386</v>
      </c>
      <c r="AA1027" s="6">
        <f t="shared" si="245"/>
        <v>-1.2934965202783921E-2</v>
      </c>
      <c r="AB1027" s="17">
        <f>Z1027/MAX(Z$240:Z1027)-1</f>
        <v>-3.9535467057440488E-2</v>
      </c>
    </row>
    <row r="1028" spans="1:29" x14ac:dyDescent="0.25">
      <c r="A1028" s="18" t="s">
        <v>249</v>
      </c>
      <c r="B1028" s="72">
        <v>40639</v>
      </c>
      <c r="C1028" s="23">
        <v>5057.84</v>
      </c>
      <c r="D1028" s="23">
        <v>5065.08</v>
      </c>
      <c r="E1028" s="23">
        <v>5070.34</v>
      </c>
      <c r="F1028" s="23">
        <v>5019.49</v>
      </c>
      <c r="G1028" s="20">
        <f t="shared" si="236"/>
        <v>5129.4739999999993</v>
      </c>
      <c r="H1028" s="20">
        <f t="shared" si="248"/>
        <v>4917.6268333333328</v>
      </c>
      <c r="I1028" s="112">
        <f t="shared" si="237"/>
        <v>-1.3965174596849317E-2</v>
      </c>
      <c r="J1028" s="38" t="str">
        <f t="shared" si="249"/>
        <v>N</v>
      </c>
      <c r="K1028" s="17" t="str">
        <f>IF(OR(AND(J1027="N",OR(I1027&lt;R$2308,AND(I1027&gt;R$2306, I1027&lt;R$2305))), AND(J1027="X", OR(I1027&lt;R$2314, AND(I1027&lt;R$2311,I1027&gt;R$2312)))),"no","yes")</f>
        <v>yes</v>
      </c>
      <c r="O1028" s="146">
        <f t="shared" ref="O1028:O1091" si="250">IF(AND(L1028&gt;0,L1027&gt;0),L1028/L1027-1,IF(AND(M1028&gt;0,N1028&gt;0),M1028/N1028-1,C1028/C1027-1))</f>
        <v>-1.4293949947483675E-3</v>
      </c>
      <c r="P1028" s="146">
        <f t="shared" ref="P1028:P1091" si="251">IF(AND(M1028&gt;0,N1028&gt;0),1-M1028/N1028,1-C1028/C1027)</f>
        <v>1.4293949947483675E-3</v>
      </c>
      <c r="Q1028" s="86">
        <f t="shared" si="240"/>
        <v>8.9999999999999993E-3</v>
      </c>
      <c r="R1028" s="39">
        <f>(SUM(C1009:C1027)+Q1028*SUM(C1009:C1027))/(19-Q1028)*(1-J$2305)</f>
        <v>5181.8979916802682</v>
      </c>
      <c r="S1028" s="39">
        <f>(SUM(C1009:C1027)+Q1028*SUM(C1009:C1027))/(19-Q1028)*(1+J$2305)</f>
        <v>5181.8979916802682</v>
      </c>
      <c r="T1028" s="17">
        <f>IF(AND(K1028="no",R1028&lt;E1028, R1028&gt;F1028,J$2308="yes"),MAX(R1028*(1-J$2306),F1028)/D1028-1,IF(AND(K1028="yes",S1028&gt;F1028, S1028&lt;E1028,J$2307="yes"),1-MIN(S1028*(1+J$2306),E1028)/D1028,0))</f>
        <v>0</v>
      </c>
      <c r="U1028" s="6">
        <f t="shared" si="241"/>
        <v>0</v>
      </c>
      <c r="V1028" s="66">
        <f t="shared" si="242"/>
        <v>3.1678707323206199</v>
      </c>
      <c r="W1028" s="6">
        <f t="shared" si="243"/>
        <v>0</v>
      </c>
      <c r="X1028" s="17">
        <f>V1028/MAX(V$240:V1028)-1</f>
        <v>-3.2536108337256842E-2</v>
      </c>
      <c r="Y1028" s="14"/>
      <c r="Z1028" s="66">
        <f t="shared" si="244"/>
        <v>8.6673682737502933</v>
      </c>
      <c r="AA1028" s="6">
        <f t="shared" si="245"/>
        <v>1.4293949947483675E-3</v>
      </c>
      <c r="AB1028" s="17">
        <f>Z1028/MAX(Z$240:Z1028)-1</f>
        <v>-3.8162583861419019E-2</v>
      </c>
      <c r="AC1028" s="14"/>
    </row>
    <row r="1029" spans="1:29" x14ac:dyDescent="0.25">
      <c r="A1029" s="18" t="s">
        <v>249</v>
      </c>
      <c r="B1029" s="72">
        <v>40640</v>
      </c>
      <c r="C1029" s="23">
        <v>5089.75</v>
      </c>
      <c r="D1029" s="23">
        <v>5057.84</v>
      </c>
      <c r="E1029" s="23">
        <v>5090.0200000000004</v>
      </c>
      <c r="F1029" s="23">
        <v>5045.1899999999996</v>
      </c>
      <c r="G1029" s="20">
        <f t="shared" si="236"/>
        <v>5125.6749999999993</v>
      </c>
      <c r="H1029" s="20">
        <f t="shared" si="248"/>
        <v>4918.9310000000005</v>
      </c>
      <c r="I1029" s="112">
        <f t="shared" si="237"/>
        <v>-7.0088329829728346E-3</v>
      </c>
      <c r="J1029" s="38" t="str">
        <f t="shared" si="249"/>
        <v>N</v>
      </c>
      <c r="K1029" s="17" t="str">
        <f>IF(OR(AND(J1028="N",OR(I1028&lt;R$2308,AND(I1028&gt;R$2306, I1028&lt;R$2305))), AND(J1028="X", OR(I1028&lt;R$2314, AND(I1028&lt;R$2311,I1028&gt;R$2312)))),"no","yes")</f>
        <v>yes</v>
      </c>
      <c r="O1029" s="146">
        <f t="shared" si="250"/>
        <v>6.309017288012253E-3</v>
      </c>
      <c r="P1029" s="146">
        <f t="shared" si="251"/>
        <v>-6.309017288012253E-3</v>
      </c>
      <c r="Q1029" s="86">
        <f t="shared" si="240"/>
        <v>8.9999999999999993E-3</v>
      </c>
      <c r="R1029" s="39">
        <f>(SUM(C1010:C1028)+Q1029*SUM(C1010:C1028))/(19-Q1029)*(1-J$2305)</f>
        <v>5176.1657495655827</v>
      </c>
      <c r="S1029" s="39">
        <f>(SUM(C1010:C1028)+Q1029*SUM(C1010:C1028))/(19-Q1029)*(1+J$2305)</f>
        <v>5176.1657495655827</v>
      </c>
      <c r="T1029" s="17">
        <f>IF(AND(K1029="no",R1029&lt;E1029, R1029&gt;F1029,J$2308="yes"),MAX(R1029*(1-J$2306),F1029)/D1029-1,IF(AND(K1029="yes",S1029&gt;F1029, S1029&lt;E1029,J$2307="yes"),1-MIN(S1029*(1+J$2306),E1029)/D1029,0))</f>
        <v>0</v>
      </c>
      <c r="U1029" s="6">
        <f t="shared" si="241"/>
        <v>0</v>
      </c>
      <c r="V1029" s="66">
        <f t="shared" si="242"/>
        <v>3.1678707323206199</v>
      </c>
      <c r="W1029" s="6">
        <f t="shared" si="243"/>
        <v>0</v>
      </c>
      <c r="X1029" s="17">
        <f>V1029/MAX(V$240:V1029)-1</f>
        <v>-3.2536108337256842E-2</v>
      </c>
      <c r="Z1029" s="66">
        <f t="shared" si="244"/>
        <v>8.6126856974696331</v>
      </c>
      <c r="AA1029" s="6">
        <f t="shared" si="245"/>
        <v>-6.3090172880123641E-3</v>
      </c>
      <c r="AB1029" s="17">
        <f>Z1029/MAX(Z$240:Z1029)-1</f>
        <v>-4.4230832748094362E-2</v>
      </c>
    </row>
    <row r="1030" spans="1:29" x14ac:dyDescent="0.25">
      <c r="A1030" s="18" t="s">
        <v>249</v>
      </c>
      <c r="B1030" s="72">
        <v>40641</v>
      </c>
      <c r="C1030" s="23">
        <v>5148.8</v>
      </c>
      <c r="D1030" s="23">
        <v>5089.75</v>
      </c>
      <c r="E1030" s="23">
        <v>5149.05</v>
      </c>
      <c r="F1030" s="23">
        <v>5079.6499999999996</v>
      </c>
      <c r="G1030" s="20">
        <f t="shared" si="236"/>
        <v>5124.0464999999986</v>
      </c>
      <c r="H1030" s="20">
        <f t="shared" si="248"/>
        <v>4920.9314999999997</v>
      </c>
      <c r="I1030" s="112">
        <f t="shared" si="237"/>
        <v>4.8308499932625537E-3</v>
      </c>
      <c r="J1030" s="38" t="str">
        <f t="shared" si="249"/>
        <v>N</v>
      </c>
      <c r="K1030" s="17" t="str">
        <f>IF(OR(AND(J1029="N",OR(I1029&lt;R$2308,AND(I1029&gt;R$2306, I1029&lt;R$2305))), AND(J1029="X", OR(I1029&lt;R$2314, AND(I1029&lt;R$2311,I1029&gt;R$2312)))),"no","yes")</f>
        <v>yes</v>
      </c>
      <c r="O1030" s="146">
        <f t="shared" si="250"/>
        <v>1.160174861240737E-2</v>
      </c>
      <c r="P1030" s="146">
        <f t="shared" si="251"/>
        <v>-1.160174861240737E-2</v>
      </c>
      <c r="Q1030" s="86">
        <f t="shared" si="240"/>
        <v>8.9999999999999993E-3</v>
      </c>
      <c r="R1030" s="39">
        <f>(SUM(C1011:C1029)+Q1030*SUM(C1011:C1029))/(19-Q1030)*(1-J$2305)</f>
        <v>5171.2979395503125</v>
      </c>
      <c r="S1030" s="39">
        <f>(SUM(C1011:C1029)+Q1030*SUM(C1011:C1029))/(19-Q1030)*(1+J$2305)</f>
        <v>5171.2979395503125</v>
      </c>
      <c r="T1030" s="17">
        <f>IF(AND(K1030="no",R1030&lt;E1030, R1030&gt;F1030,J$2308="yes"),MAX(R1030*(1-J$2306),F1030)/D1030-1,IF(AND(K1030="yes",S1030&gt;F1030, S1030&lt;E1030,J$2307="yes"),1-MIN(S1030*(1+J$2306),E1030)/D1030,0))</f>
        <v>0</v>
      </c>
      <c r="U1030" s="6">
        <f t="shared" si="241"/>
        <v>0</v>
      </c>
      <c r="V1030" s="66">
        <f t="shared" si="242"/>
        <v>3.1678707323206199</v>
      </c>
      <c r="W1030" s="6">
        <f t="shared" si="243"/>
        <v>0</v>
      </c>
      <c r="X1030" s="17">
        <f>V1030/MAX(V$240:V1030)-1</f>
        <v>-3.2536108337256842E-2</v>
      </c>
      <c r="Z1030" s="66">
        <f t="shared" si="244"/>
        <v>8.5127634831299144</v>
      </c>
      <c r="AA1030" s="6">
        <f t="shared" si="245"/>
        <v>-1.160174861240737E-2</v>
      </c>
      <c r="AB1030" s="17">
        <f>Z1030/MAX(Z$240:Z1030)-1</f>
        <v>-5.531942635804088E-2</v>
      </c>
    </row>
    <row r="1031" spans="1:29" x14ac:dyDescent="0.25">
      <c r="A1031" s="18" t="s">
        <v>249</v>
      </c>
      <c r="B1031" s="72">
        <v>40644</v>
      </c>
      <c r="C1031" s="23">
        <v>5107.1400000000003</v>
      </c>
      <c r="D1031" s="23">
        <v>5148.8</v>
      </c>
      <c r="E1031" s="23">
        <v>5162.49</v>
      </c>
      <c r="F1031" s="23">
        <v>5102.71</v>
      </c>
      <c r="G1031" s="20">
        <f t="shared" si="236"/>
        <v>5122.2329999999993</v>
      </c>
      <c r="H1031" s="20">
        <f t="shared" si="248"/>
        <v>4922.6958333333332</v>
      </c>
      <c r="I1031" s="112">
        <f t="shared" si="237"/>
        <v>-2.9465664681788128E-3</v>
      </c>
      <c r="J1031" s="38" t="str">
        <f t="shared" si="249"/>
        <v>N</v>
      </c>
      <c r="K1031" s="17" t="str">
        <f>IF(OR(AND(J1030="N",OR(I1030&lt;R$2308,AND(I1030&gt;R$2306, I1030&lt;R$2305))), AND(J1030="X", OR(I1030&lt;R$2314, AND(I1030&lt;R$2311,I1030&gt;R$2312)))),"no","yes")</f>
        <v>yes</v>
      </c>
      <c r="O1031" s="146">
        <f t="shared" si="250"/>
        <v>-8.0912057178371688E-3</v>
      </c>
      <c r="P1031" s="146">
        <f t="shared" si="251"/>
        <v>8.0912057178371688E-3</v>
      </c>
      <c r="Q1031" s="86">
        <f t="shared" si="240"/>
        <v>8.9999999999999993E-3</v>
      </c>
      <c r="R1031" s="39">
        <f>(SUM(C1012:C1030)+Q1031*SUM(C1012:C1030))/(19-Q1031)*(1-J$2305)</f>
        <v>5171.5843125691108</v>
      </c>
      <c r="S1031" s="39">
        <f>(SUM(C1012:C1030)+Q1031*SUM(C1012:C1030))/(19-Q1031)*(1+J$2305)</f>
        <v>5171.5843125691108</v>
      </c>
      <c r="T1031" s="17">
        <f>IF(AND(K1031="no",R1031&lt;E1031, R1031&gt;F1031,J$2308="yes"),MAX(R1031*(1-J$2306),F1031)/D1031-1,IF(AND(K1031="yes",S1031&gt;F1031, S1031&lt;E1031,J$2307="yes"),1-MIN(S1031*(1+J$2306),E1031)/D1031,0))</f>
        <v>0</v>
      </c>
      <c r="U1031" s="6">
        <f t="shared" si="241"/>
        <v>0</v>
      </c>
      <c r="V1031" s="66">
        <f t="shared" si="242"/>
        <v>3.1678707323206199</v>
      </c>
      <c r="W1031" s="6">
        <f t="shared" si="243"/>
        <v>0</v>
      </c>
      <c r="X1031" s="17">
        <f>V1031/MAX(V$240:V1031)-1</f>
        <v>-3.2536108337256842E-2</v>
      </c>
      <c r="Z1031" s="66">
        <f t="shared" si="244"/>
        <v>8.581642003699212</v>
      </c>
      <c r="AA1031" s="6">
        <f t="shared" si="245"/>
        <v>8.0912057178372798E-3</v>
      </c>
      <c r="AB1031" s="17">
        <f>Z1031/MAX(Z$240:Z1031)-1</f>
        <v>-4.7675821499059245E-2</v>
      </c>
    </row>
    <row r="1032" spans="1:29" x14ac:dyDescent="0.25">
      <c r="A1032" s="18" t="s">
        <v>249</v>
      </c>
      <c r="B1032" s="72">
        <v>40645</v>
      </c>
      <c r="C1032" s="23">
        <v>5114.46</v>
      </c>
      <c r="D1032" s="23">
        <v>5107.1400000000003</v>
      </c>
      <c r="E1032" s="23">
        <v>5139.03</v>
      </c>
      <c r="F1032" s="23">
        <v>5083.3900000000003</v>
      </c>
      <c r="G1032" s="20">
        <f t="shared" si="236"/>
        <v>5120.9685000000009</v>
      </c>
      <c r="H1032" s="20">
        <f t="shared" si="248"/>
        <v>4925.0178333333333</v>
      </c>
      <c r="I1032" s="112">
        <f t="shared" si="237"/>
        <v>-1.2709509929617058E-3</v>
      </c>
      <c r="J1032" s="38" t="str">
        <f t="shared" si="249"/>
        <v>N</v>
      </c>
      <c r="K1032" s="17" t="str">
        <f>IF(OR(AND(J1031="N",OR(I1031&lt;R$2308,AND(I1031&gt;R$2306, I1031&lt;R$2305))), AND(J1031="X", OR(I1031&lt;R$2314, AND(I1031&lt;R$2311,I1031&gt;R$2312)))),"no","yes")</f>
        <v>yes</v>
      </c>
      <c r="O1032" s="146">
        <f t="shared" si="250"/>
        <v>1.4332875151257252E-3</v>
      </c>
      <c r="P1032" s="146">
        <f t="shared" si="251"/>
        <v>-1.4332875151257252E-3</v>
      </c>
      <c r="Q1032" s="86">
        <f t="shared" si="240"/>
        <v>8.9999999999999993E-3</v>
      </c>
      <c r="R1032" s="39">
        <f>(SUM(C1013:C1031)+Q1032*SUM(C1013:C1031))/(19-Q1032)*(1-J$2305)</f>
        <v>5169.8517292401666</v>
      </c>
      <c r="S1032" s="39">
        <f>(SUM(C1013:C1031)+Q1032*SUM(C1013:C1031))/(19-Q1032)*(1+J$2305)</f>
        <v>5169.8517292401666</v>
      </c>
      <c r="T1032" s="17">
        <f>IF(AND(K1032="no",R1032&lt;E1032, R1032&gt;F1032,J$2308="yes"),MAX(R1032*(1-J$2306),F1032)/D1032-1,IF(AND(K1032="yes",S1032&gt;F1032, S1032&lt;E1032,J$2307="yes"),1-MIN(S1032*(1+J$2306),E1032)/D1032,0))</f>
        <v>0</v>
      </c>
      <c r="U1032" s="6">
        <f t="shared" si="241"/>
        <v>0</v>
      </c>
      <c r="V1032" s="66">
        <f t="shared" si="242"/>
        <v>3.1678707323206199</v>
      </c>
      <c r="W1032" s="6">
        <f t="shared" si="243"/>
        <v>0</v>
      </c>
      <c r="X1032" s="17">
        <f>V1032/MAX(V$240:V1032)-1</f>
        <v>-3.2536108337256842E-2</v>
      </c>
      <c r="Z1032" s="66">
        <f t="shared" si="244"/>
        <v>8.5693420433560323</v>
      </c>
      <c r="AA1032" s="6">
        <f t="shared" si="245"/>
        <v>-1.4332875151256141E-3</v>
      </c>
      <c r="AB1032" s="17">
        <f>Z1032/MAX(Z$240:Z1032)-1</f>
        <v>-4.9040775854456875E-2</v>
      </c>
    </row>
    <row r="1033" spans="1:29" x14ac:dyDescent="0.25">
      <c r="A1033" s="18" t="s">
        <v>249</v>
      </c>
      <c r="B1033" s="72">
        <v>40646</v>
      </c>
      <c r="C1033" s="23">
        <v>5165.21</v>
      </c>
      <c r="D1033" s="23">
        <v>5114.46</v>
      </c>
      <c r="E1033" s="23">
        <v>5165.49</v>
      </c>
      <c r="F1033" s="23">
        <v>5069.3900000000003</v>
      </c>
      <c r="G1033" s="20">
        <f t="shared" si="236"/>
        <v>5119.7270000000008</v>
      </c>
      <c r="H1033" s="20">
        <f t="shared" si="248"/>
        <v>4930.5953333333327</v>
      </c>
      <c r="I1033" s="112">
        <f t="shared" si="237"/>
        <v>8.8838721283379662E-3</v>
      </c>
      <c r="J1033" s="38" t="str">
        <f t="shared" si="249"/>
        <v>N</v>
      </c>
      <c r="K1033" s="17" t="str">
        <f>IF(OR(AND(J1032="N",OR(I1032&lt;R$2308,AND(I1032&gt;R$2306, I1032&lt;R$2305))), AND(J1032="X", OR(I1032&lt;R$2314, AND(I1032&lt;R$2311,I1032&gt;R$2312)))),"no","yes")</f>
        <v>yes</v>
      </c>
      <c r="O1033" s="146">
        <f t="shared" si="250"/>
        <v>9.9228462046823118E-3</v>
      </c>
      <c r="P1033" s="146">
        <f t="shared" si="251"/>
        <v>-9.9228462046823118E-3</v>
      </c>
      <c r="Q1033" s="86">
        <f t="shared" si="240"/>
        <v>8.9999999999999993E-3</v>
      </c>
      <c r="R1033" s="39">
        <f>(SUM(C1014:C1032)+Q1033*SUM(C1014:C1032))/(19-Q1033)*(1-J$2305)</f>
        <v>5165.8361313253654</v>
      </c>
      <c r="S1033" s="39">
        <f>(SUM(C1014:C1032)+Q1033*SUM(C1014:C1032))/(19-Q1033)*(1+J$2305)</f>
        <v>5165.8361313253654</v>
      </c>
      <c r="T1033" s="17">
        <f>IF(AND(K1033="no",R1033&lt;E1033, R1033&gt;F1033,J$2308="yes"),MAX(R1033*(1-J$2306),F1033)/D1033-1,IF(AND(K1033="yes",S1033&gt;F1033, S1033&lt;E1033,J$2307="yes"),1-MIN(S1033*(1+J$2306),E1033)/D1033,0))</f>
        <v>0</v>
      </c>
      <c r="U1033" s="6">
        <f t="shared" si="241"/>
        <v>0</v>
      </c>
      <c r="V1033" s="66">
        <f t="shared" si="242"/>
        <v>3.1678707323206199</v>
      </c>
      <c r="W1033" s="6">
        <f t="shared" si="243"/>
        <v>0</v>
      </c>
      <c r="X1033" s="17">
        <f>V1033/MAX(V$240:V1033)-1</f>
        <v>-3.2536108337256842E-2</v>
      </c>
      <c r="Z1033" s="66">
        <f t="shared" si="244"/>
        <v>8.4843097801844927</v>
      </c>
      <c r="AA1033" s="6">
        <f t="shared" si="245"/>
        <v>-9.9228462046823118E-3</v>
      </c>
      <c r="AB1033" s="17">
        <f>Z1033/MAX(Z$240:Z1033)-1</f>
        <v>-5.8476997982577106E-2</v>
      </c>
    </row>
    <row r="1034" spans="1:29" x14ac:dyDescent="0.25">
      <c r="A1034" s="18" t="s">
        <v>249</v>
      </c>
      <c r="B1034" s="72">
        <v>40647</v>
      </c>
      <c r="C1034" s="23">
        <v>5150.87</v>
      </c>
      <c r="D1034" s="23">
        <v>5165.21</v>
      </c>
      <c r="E1034" s="23">
        <v>5175.24</v>
      </c>
      <c r="F1034" s="23">
        <v>5140</v>
      </c>
      <c r="G1034" s="20">
        <f t="shared" si="236"/>
        <v>5120.7040000000006</v>
      </c>
      <c r="H1034" s="20">
        <f t="shared" si="248"/>
        <v>4936.3628333333327</v>
      </c>
      <c r="I1034" s="112">
        <f t="shared" si="237"/>
        <v>5.8909868643060026E-3</v>
      </c>
      <c r="J1034" s="38" t="str">
        <f t="shared" si="249"/>
        <v>N</v>
      </c>
      <c r="K1034" s="17" t="str">
        <f>IF(OR(AND(J1033="N",OR(I1033&lt;R$2308,AND(I1033&gt;R$2306, I1033&lt;R$2305))), AND(J1033="X", OR(I1033&lt;R$2314, AND(I1033&lt;R$2311,I1033&gt;R$2312)))),"no","yes")</f>
        <v>yes</v>
      </c>
      <c r="O1034" s="146">
        <f t="shared" si="250"/>
        <v>-2.7762665990347379E-3</v>
      </c>
      <c r="P1034" s="146">
        <f t="shared" si="251"/>
        <v>2.7762665990347379E-3</v>
      </c>
      <c r="Q1034" s="86">
        <f t="shared" si="240"/>
        <v>8.9999999999999993E-3</v>
      </c>
      <c r="R1034" s="39">
        <f>(SUM(C1015:C1033)+Q1034*SUM(C1015:C1033))/(19-Q1034)*(1-J$2305)</f>
        <v>5167.63619030067</v>
      </c>
      <c r="S1034" s="39">
        <f>(SUM(C1015:C1033)+Q1034*SUM(C1015:C1033))/(19-Q1034)*(1+J$2305)</f>
        <v>5167.63619030067</v>
      </c>
      <c r="T1034" s="17">
        <f>IF(AND(K1034="no",R1034&lt;E1034, R1034&gt;F1034,J$2308="yes"),MAX(R1034*(1-J$2306),F1034)/D1034-1,IF(AND(K1034="yes",S1034&gt;F1034, S1034&lt;E1034,J$2307="yes"),1-MIN(S1034*(1+J$2306),E1034)/D1034,0))</f>
        <v>-4.6971764955738848E-4</v>
      </c>
      <c r="U1034" s="6">
        <f t="shared" si="241"/>
        <v>-3.2459842485921264E-3</v>
      </c>
      <c r="V1034" s="66">
        <f t="shared" si="242"/>
        <v>3.1678707323206199</v>
      </c>
      <c r="W1034" s="6">
        <f t="shared" si="243"/>
        <v>0</v>
      </c>
      <c r="X1034" s="17">
        <f>V1034/MAX(V$240:V1034)-1</f>
        <v>-3.2536108337256842E-2</v>
      </c>
      <c r="Z1034" s="66">
        <f t="shared" si="244"/>
        <v>8.4803245501364284</v>
      </c>
      <c r="AA1034" s="6">
        <f t="shared" si="245"/>
        <v>-4.6971764955727746E-4</v>
      </c>
      <c r="AB1034" s="17">
        <f>Z1034/MAX(Z$240:Z1034)-1</f>
        <v>-5.8919247954088871E-2</v>
      </c>
    </row>
    <row r="1035" spans="1:29" x14ac:dyDescent="0.25">
      <c r="A1035" s="18" t="s">
        <v>249</v>
      </c>
      <c r="B1035" s="72">
        <v>40648</v>
      </c>
      <c r="C1035" s="23">
        <v>5162.42</v>
      </c>
      <c r="D1035" s="23">
        <v>5150.87</v>
      </c>
      <c r="E1035" s="23">
        <v>5162.42</v>
      </c>
      <c r="F1035" s="23">
        <v>5103.09</v>
      </c>
      <c r="G1035" s="20">
        <f t="shared" si="236"/>
        <v>5118.8570000000009</v>
      </c>
      <c r="H1035" s="20">
        <f t="shared" si="248"/>
        <v>4941.843499999999</v>
      </c>
      <c r="I1035" s="112">
        <f t="shared" si="237"/>
        <v>8.5102982951075212E-3</v>
      </c>
      <c r="J1035" s="38" t="str">
        <f t="shared" si="249"/>
        <v>N</v>
      </c>
      <c r="K1035" s="17" t="str">
        <f>IF(OR(AND(J1034="N",OR(I1034&lt;R$2308,AND(I1034&gt;R$2306, I1034&lt;R$2305))), AND(J1034="X", OR(I1034&lt;R$2314, AND(I1034&lt;R$2311,I1034&gt;R$2312)))),"no","yes")</f>
        <v>yes</v>
      </c>
      <c r="O1035" s="146">
        <f t="shared" si="250"/>
        <v>2.2423396435942156E-3</v>
      </c>
      <c r="P1035" s="146">
        <f t="shared" si="251"/>
        <v>-2.2423396435942156E-3</v>
      </c>
      <c r="Q1035" s="86">
        <f t="shared" si="240"/>
        <v>8.9999999999999993E-3</v>
      </c>
      <c r="R1035" s="39">
        <f>(SUM(C1016:C1034)+Q1035*SUM(C1016:C1034))/(19-Q1035)*(1-J$2305)</f>
        <v>5165.0598957400889</v>
      </c>
      <c r="S1035" s="39">
        <f>(SUM(C1016:C1034)+Q1035*SUM(C1016:C1034))/(19-Q1035)*(1+J$2305)</f>
        <v>5165.0598957400889</v>
      </c>
      <c r="T1035" s="17">
        <f>IF(AND(K1035="no",R1035&lt;E1035, R1035&gt;F1035,J$2308="yes"),MAX(R1035*(1-J$2306),F1035)/D1035-1,IF(AND(K1035="yes",S1035&gt;F1035, S1035&lt;E1035,J$2307="yes"),1-MIN(S1035*(1+J$2306),E1035)/D1035,0))</f>
        <v>0</v>
      </c>
      <c r="U1035" s="6">
        <f t="shared" si="241"/>
        <v>0</v>
      </c>
      <c r="V1035" s="66">
        <f t="shared" si="242"/>
        <v>3.1678707323206199</v>
      </c>
      <c r="W1035" s="6">
        <f t="shared" si="243"/>
        <v>0</v>
      </c>
      <c r="X1035" s="17">
        <f>V1035/MAX(V$240:V1035)-1</f>
        <v>-3.2536108337256842E-2</v>
      </c>
      <c r="Z1035" s="66">
        <f t="shared" si="244"/>
        <v>8.4613087822071122</v>
      </c>
      <c r="AA1035" s="6">
        <f t="shared" si="245"/>
        <v>-2.2423396435942156E-3</v>
      </c>
      <c r="AB1035" s="17">
        <f>Z1035/MAX(Z$240:Z1035)-1</f>
        <v>-6.1029470632224858E-2</v>
      </c>
    </row>
    <row r="1036" spans="1:29" x14ac:dyDescent="0.25">
      <c r="A1036" s="18" t="s">
        <v>249</v>
      </c>
      <c r="B1036" s="72">
        <v>40651</v>
      </c>
      <c r="C1036" s="23">
        <v>5178.8900000000003</v>
      </c>
      <c r="D1036" s="23">
        <v>5162.42</v>
      </c>
      <c r="E1036" s="23">
        <v>5179.45</v>
      </c>
      <c r="F1036" s="23">
        <v>5140.41</v>
      </c>
      <c r="G1036" s="20">
        <f t="shared" si="236"/>
        <v>5122.5950000000012</v>
      </c>
      <c r="H1036" s="20">
        <f t="shared" si="248"/>
        <v>4947.712333333332</v>
      </c>
      <c r="I1036" s="112">
        <f t="shared" si="237"/>
        <v>1.0989547289996349E-2</v>
      </c>
      <c r="J1036" s="38" t="str">
        <f t="shared" si="249"/>
        <v>N</v>
      </c>
      <c r="K1036" s="17" t="str">
        <f>IF(OR(AND(J1035="N",OR(I1035&lt;R$2308,AND(I1035&gt;R$2306, I1035&lt;R$2305))), AND(J1035="X", OR(I1035&lt;R$2314, AND(I1035&lt;R$2311,I1035&gt;R$2312)))),"no","yes")</f>
        <v>yes</v>
      </c>
      <c r="O1036" s="146">
        <f t="shared" si="250"/>
        <v>3.1903642090338469E-3</v>
      </c>
      <c r="P1036" s="146">
        <f t="shared" si="251"/>
        <v>-3.1903642090338469E-3</v>
      </c>
      <c r="Q1036" s="86">
        <f t="shared" si="240"/>
        <v>8.9999999999999993E-3</v>
      </c>
      <c r="R1036" s="39">
        <f>(SUM(C1017:C1035)+Q1036*SUM(C1017:C1035))/(19-Q1036)*(1-J$2305)</f>
        <v>5168.1568685166667</v>
      </c>
      <c r="S1036" s="39">
        <f>(SUM(C1017:C1035)+Q1036*SUM(C1017:C1035))/(19-Q1036)*(1+J$2305)</f>
        <v>5168.1568685166667</v>
      </c>
      <c r="T1036" s="17">
        <f>IF(AND(K1036="no",R1036&lt;E1036, R1036&gt;F1036,J$2308="yes"),MAX(R1036*(1-J$2306),F1036)/D1036-1,IF(AND(K1036="yes",S1036&gt;F1036, S1036&lt;E1036,J$2307="yes"),1-MIN(S1036*(1+J$2306),E1036)/D1036,0))</f>
        <v>-1.1112750447788144E-3</v>
      </c>
      <c r="U1036" s="6">
        <f t="shared" si="241"/>
        <v>2.0790891642550324E-3</v>
      </c>
      <c r="V1036" s="66">
        <f t="shared" si="242"/>
        <v>3.1678707323206199</v>
      </c>
      <c r="W1036" s="6">
        <f t="shared" si="243"/>
        <v>0</v>
      </c>
      <c r="X1036" s="17">
        <f>V1036/MAX(V$240:V1036)-1</f>
        <v>-3.2536108337256842E-2</v>
      </c>
      <c r="Z1036" s="66">
        <f t="shared" si="244"/>
        <v>8.4519059409112778</v>
      </c>
      <c r="AA1036" s="6">
        <f t="shared" si="245"/>
        <v>-1.1112750447788144E-3</v>
      </c>
      <c r="AB1036" s="17">
        <f>Z1036/MAX(Z$240:Z1036)-1</f>
        <v>-6.2072925149293967E-2</v>
      </c>
    </row>
    <row r="1037" spans="1:29" x14ac:dyDescent="0.25">
      <c r="A1037" s="18" t="s">
        <v>249</v>
      </c>
      <c r="B1037" s="72">
        <v>40652</v>
      </c>
      <c r="C1037" s="23">
        <v>5116.1400000000003</v>
      </c>
      <c r="D1037" s="23">
        <v>5178.8900000000003</v>
      </c>
      <c r="E1037" s="23">
        <v>5153.5600000000004</v>
      </c>
      <c r="F1037" s="23">
        <v>5095.6000000000004</v>
      </c>
      <c r="G1037" s="20">
        <f t="shared" si="236"/>
        <v>5122.0555000000004</v>
      </c>
      <c r="H1037" s="20">
        <f t="shared" si="248"/>
        <v>4954.2575000000006</v>
      </c>
      <c r="I1037" s="112">
        <f t="shared" si="237"/>
        <v>-1.1549074390154734E-3</v>
      </c>
      <c r="J1037" s="38" t="str">
        <f t="shared" si="249"/>
        <v>N</v>
      </c>
      <c r="K1037" s="17" t="str">
        <f>IF(OR(AND(J1036="N",OR(I1036&lt;R$2308,AND(I1036&gt;R$2306, I1036&lt;R$2305))), AND(J1036="X", OR(I1036&lt;R$2314, AND(I1036&lt;R$2311,I1036&gt;R$2312)))),"no","yes")</f>
        <v>no</v>
      </c>
      <c r="O1037" s="146">
        <f t="shared" si="250"/>
        <v>-1.2116496005900923E-2</v>
      </c>
      <c r="P1037" s="146">
        <f t="shared" si="251"/>
        <v>1.2116496005900923E-2</v>
      </c>
      <c r="Q1037" s="86">
        <f t="shared" si="240"/>
        <v>8.9999999999999993E-3</v>
      </c>
      <c r="R1037" s="39">
        <f>(SUM(C1018:C1036)+Q1037*SUM(C1018:C1036))/(19-Q1037)*(1-J$2305)</f>
        <v>5170.9175256700555</v>
      </c>
      <c r="S1037" s="39">
        <f>(SUM(C1018:C1036)+Q1037*SUM(C1018:C1036))/(19-Q1037)*(1+J$2305)</f>
        <v>5170.9175256700555</v>
      </c>
      <c r="T1037" s="17">
        <f>IF(AND(K1037="no",R1037&lt;E1037, R1037&gt;F1037,J$2308="yes"),MAX(R1037*(1-J$2306),F1037)/D1037-1,IF(AND(K1037="yes",S1037&gt;F1037, S1037&lt;E1037,J$2307="yes"),1-MIN(S1037*(1+J$2306),E1037)/D1037,0))</f>
        <v>0</v>
      </c>
      <c r="U1037" s="6">
        <f t="shared" si="241"/>
        <v>0</v>
      </c>
      <c r="V1037" s="66">
        <f t="shared" si="242"/>
        <v>3.1294872392452469</v>
      </c>
      <c r="W1037" s="6">
        <f t="shared" si="243"/>
        <v>-1.2116496005900812E-2</v>
      </c>
      <c r="X1037" s="17">
        <f>V1037/MAX(V$240:V1037)-1</f>
        <v>-4.4258380716441725E-2</v>
      </c>
      <c r="Z1037" s="66">
        <f t="shared" si="244"/>
        <v>8.3494984563359758</v>
      </c>
      <c r="AA1037" s="6">
        <f t="shared" si="245"/>
        <v>-1.2116496005900923E-2</v>
      </c>
      <c r="AB1037" s="17">
        <f>Z1037/MAX(Z$240:Z1037)-1</f>
        <v>-7.3437314805548937E-2</v>
      </c>
    </row>
    <row r="1038" spans="1:29" x14ac:dyDescent="0.25">
      <c r="A1038" s="18" t="s">
        <v>249</v>
      </c>
      <c r="B1038" s="72">
        <v>40653</v>
      </c>
      <c r="C1038" s="23">
        <v>5152.3999999999996</v>
      </c>
      <c r="D1038" s="23">
        <v>5116.1400000000003</v>
      </c>
      <c r="E1038" s="23">
        <v>5154.74</v>
      </c>
      <c r="F1038" s="23">
        <v>5116.1099999999997</v>
      </c>
      <c r="G1038" s="20">
        <f t="shared" si="236"/>
        <v>5125.3700000000008</v>
      </c>
      <c r="H1038" s="20">
        <f t="shared" si="248"/>
        <v>4964.799</v>
      </c>
      <c r="I1038" s="112">
        <f t="shared" si="237"/>
        <v>5.2737656013124301E-3</v>
      </c>
      <c r="J1038" s="38" t="str">
        <f t="shared" si="249"/>
        <v>N</v>
      </c>
      <c r="K1038" s="17" t="str">
        <f>IF(OR(AND(J1037="N",OR(I1037&lt;R$2308,AND(I1037&gt;R$2306, I1037&lt;R$2305))), AND(J1037="X", OR(I1037&lt;R$2314, AND(I1037&lt;R$2311,I1037&gt;R$2312)))),"no","yes")</f>
        <v>yes</v>
      </c>
      <c r="O1038" s="146">
        <f t="shared" si="250"/>
        <v>7.0873744659059046E-3</v>
      </c>
      <c r="P1038" s="146">
        <f t="shared" si="251"/>
        <v>-7.0873744659059046E-3</v>
      </c>
      <c r="Q1038" s="86">
        <f t="shared" si="240"/>
        <v>8.9999999999999993E-3</v>
      </c>
      <c r="R1038" s="39">
        <f>(SUM(C1019:C1037)+Q1038*SUM(C1019:C1037))/(19-Q1038)*(1-J$2305)</f>
        <v>5172.5130324890752</v>
      </c>
      <c r="S1038" s="39">
        <f>(SUM(C1019:C1037)+Q1038*SUM(C1019:C1037))/(19-Q1038)*(1+J$2305)</f>
        <v>5172.5130324890752</v>
      </c>
      <c r="T1038" s="17">
        <f>IF(AND(K1038="no",R1038&lt;E1038, R1038&gt;F1038,J$2308="yes"),MAX(R1038*(1-J$2306),F1038)/D1038-1,IF(AND(K1038="yes",S1038&gt;F1038, S1038&lt;E1038,J$2307="yes"),1-MIN(S1038*(1+J$2306),E1038)/D1038,0))</f>
        <v>0</v>
      </c>
      <c r="U1038" s="6">
        <f t="shared" si="241"/>
        <v>0</v>
      </c>
      <c r="V1038" s="66">
        <f t="shared" si="242"/>
        <v>3.1294872392452469</v>
      </c>
      <c r="W1038" s="6">
        <f t="shared" si="243"/>
        <v>0</v>
      </c>
      <c r="X1038" s="17">
        <f>V1038/MAX(V$240:V1038)-1</f>
        <v>-4.4258380716441725E-2</v>
      </c>
      <c r="Z1038" s="66">
        <f t="shared" si="244"/>
        <v>8.2903224341734187</v>
      </c>
      <c r="AA1038" s="6">
        <f t="shared" si="245"/>
        <v>-7.0873744659060156E-3</v>
      </c>
      <c r="AB1038" s="17">
        <f>Z1038/MAX(Z$240:Z1038)-1</f>
        <v>-8.0004211521657376E-2</v>
      </c>
    </row>
    <row r="1039" spans="1:29" x14ac:dyDescent="0.25">
      <c r="A1039" s="18" t="s">
        <v>249</v>
      </c>
      <c r="B1039" s="72">
        <v>40654</v>
      </c>
      <c r="C1039" s="23">
        <v>5188.1099999999997</v>
      </c>
      <c r="D1039" s="23">
        <v>5152.3999999999996</v>
      </c>
      <c r="E1039" s="23">
        <v>5191.01</v>
      </c>
      <c r="F1039" s="23">
        <v>5159.96</v>
      </c>
      <c r="G1039" s="20">
        <f t="shared" si="236"/>
        <v>5130.4850000000006</v>
      </c>
      <c r="H1039" s="20">
        <f t="shared" si="248"/>
        <v>4975.6515000000009</v>
      </c>
      <c r="I1039" s="112">
        <f t="shared" si="237"/>
        <v>1.1231881586243553E-2</v>
      </c>
      <c r="J1039" s="38" t="str">
        <f t="shared" si="249"/>
        <v>N</v>
      </c>
      <c r="K1039" s="17" t="str">
        <f>IF(OR(AND(J1038="N",OR(I1038&lt;R$2308,AND(I1038&gt;R$2306, I1038&lt;R$2305))), AND(J1038="X", OR(I1038&lt;R$2314, AND(I1038&lt;R$2311,I1038&gt;R$2312)))),"no","yes")</f>
        <v>yes</v>
      </c>
      <c r="O1039" s="146">
        <f t="shared" si="250"/>
        <v>6.9307507181119998E-3</v>
      </c>
      <c r="P1039" s="146">
        <f t="shared" si="251"/>
        <v>-6.9307507181119998E-3</v>
      </c>
      <c r="Q1039" s="86">
        <f t="shared" si="240"/>
        <v>8.9999999999999993E-3</v>
      </c>
      <c r="R1039" s="39">
        <f>(SUM(C1020:C1038)+Q1039*SUM(C1020:C1038))/(19-Q1039)*(1-J$2305)</f>
        <v>5176.0509878363437</v>
      </c>
      <c r="S1039" s="39">
        <f>(SUM(C1020:C1038)+Q1039*SUM(C1020:C1038))/(19-Q1039)*(1+J$2305)</f>
        <v>5176.0509878363437</v>
      </c>
      <c r="T1039" s="17">
        <f>IF(AND(K1039="no",R1039&lt;E1039, R1039&gt;F1039,J$2308="yes"),MAX(R1039*(1-J$2306),F1039)/D1039-1,IF(AND(K1039="yes",S1039&gt;F1039, S1039&lt;E1039,J$2307="yes"),1-MIN(S1039*(1+J$2306),E1039)/D1039,0))</f>
        <v>-4.5902856603416975E-3</v>
      </c>
      <c r="U1039" s="6">
        <f t="shared" si="241"/>
        <v>2.3404650577703023E-3</v>
      </c>
      <c r="V1039" s="66">
        <f t="shared" si="242"/>
        <v>3.1294872392452469</v>
      </c>
      <c r="W1039" s="6">
        <f t="shared" si="243"/>
        <v>0</v>
      </c>
      <c r="X1039" s="17">
        <f>V1039/MAX(V$240:V1039)-1</f>
        <v>-4.4258380716441725E-2</v>
      </c>
      <c r="Z1039" s="66">
        <f t="shared" si="244"/>
        <v>8.2522674859842233</v>
      </c>
      <c r="AA1039" s="6">
        <f t="shared" si="245"/>
        <v>-4.5902856603416975E-3</v>
      </c>
      <c r="AB1039" s="17">
        <f>Z1039/MAX(Z$240:Z1039)-1</f>
        <v>-8.4227254997084278E-2</v>
      </c>
    </row>
    <row r="1040" spans="1:29" x14ac:dyDescent="0.25">
      <c r="A1040" s="18" t="s">
        <v>249</v>
      </c>
      <c r="B1040" s="72">
        <v>40655</v>
      </c>
      <c r="C1040" s="23">
        <v>5165.12</v>
      </c>
      <c r="D1040" s="23">
        <v>5188.1099999999997</v>
      </c>
      <c r="E1040" s="23">
        <v>5193.21</v>
      </c>
      <c r="F1040" s="23">
        <v>5150.42</v>
      </c>
      <c r="G1040" s="20">
        <f t="shared" si="236"/>
        <v>5130.9739999999993</v>
      </c>
      <c r="H1040" s="20">
        <f t="shared" si="248"/>
        <v>4984.3019999999997</v>
      </c>
      <c r="I1040" s="112">
        <f t="shared" si="237"/>
        <v>6.6548768323519969E-3</v>
      </c>
      <c r="J1040" s="38" t="str">
        <f t="shared" si="249"/>
        <v>N</v>
      </c>
      <c r="K1040" s="17" t="str">
        <f>IF(OR(AND(J1039="N",OR(I1039&lt;R$2308,AND(I1039&gt;R$2306, I1039&lt;R$2305))), AND(J1039="X", OR(I1039&lt;R$2314, AND(I1039&lt;R$2311,I1039&gt;R$2312)))),"no","yes")</f>
        <v>no</v>
      </c>
      <c r="O1040" s="146">
        <f t="shared" si="250"/>
        <v>-4.4312861523753133E-3</v>
      </c>
      <c r="P1040" s="146">
        <f t="shared" si="251"/>
        <v>4.4312861523753133E-3</v>
      </c>
      <c r="Q1040" s="86">
        <f t="shared" si="240"/>
        <v>8.9999999999999993E-3</v>
      </c>
      <c r="R1040" s="39">
        <f>(SUM(C1021:C1039)+Q1040*SUM(C1021:C1039))/(19-Q1040)*(1-J$2305)</f>
        <v>5177.7920720341208</v>
      </c>
      <c r="S1040" s="39">
        <f>(SUM(C1021:C1039)+Q1040*SUM(C1021:C1039))/(19-Q1040)*(1+J$2305)</f>
        <v>5177.7920720341208</v>
      </c>
      <c r="T1040" s="17">
        <f>IF(AND(K1040="no",R1040&lt;E1040, R1040&gt;F1040,J$2308="yes"),MAX(R1040*(1-J$2306),F1040)/D1040-1,IF(AND(K1040="yes",S1040&gt;F1040, S1040&lt;E1040,J$2307="yes"),1-MIN(S1040*(1+J$2306),E1040)/D1040,0))</f>
        <v>-1.9887643025839896E-3</v>
      </c>
      <c r="U1040" s="6">
        <f t="shared" si="241"/>
        <v>2.4425218497913237E-3</v>
      </c>
      <c r="V1040" s="66">
        <f t="shared" si="242"/>
        <v>3.1232634267384438</v>
      </c>
      <c r="W1040" s="6">
        <f t="shared" si="243"/>
        <v>-1.9887643025839896E-3</v>
      </c>
      <c r="X1040" s="17">
        <f>V1040/MAX(V$240:V1040)-1</f>
        <v>-4.6159125531366696E-2</v>
      </c>
      <c r="Y1040" s="6">
        <f t="shared" ref="Y1040" si="252">V1040/V1020-1</f>
        <v>-1.7740674709176507E-2</v>
      </c>
      <c r="Z1040" s="66">
        <f t="shared" si="244"/>
        <v>8.2358556709927235</v>
      </c>
      <c r="AA1040" s="6">
        <f t="shared" si="245"/>
        <v>-1.9887643025839896E-3</v>
      </c>
      <c r="AB1040" s="17">
        <f>Z1040/MAX(Z$240:Z1040)-1</f>
        <v>-8.6048511141625372E-2</v>
      </c>
      <c r="AC1040" s="6">
        <f t="shared" ref="AC1040" si="253">Z1040/Z1020-1</f>
        <v>-4.6209689340859894E-2</v>
      </c>
    </row>
    <row r="1041" spans="1:29" x14ac:dyDescent="0.25">
      <c r="A1041" s="18" t="s">
        <v>249</v>
      </c>
      <c r="B1041" s="72">
        <v>40658</v>
      </c>
      <c r="C1041" s="23">
        <v>5054.7700000000004</v>
      </c>
      <c r="D1041" s="23">
        <v>5165.12</v>
      </c>
      <c r="E1041" s="23">
        <v>5152.07</v>
      </c>
      <c r="F1041" s="23">
        <v>5054.7700000000004</v>
      </c>
      <c r="G1041" s="20">
        <f t="shared" si="236"/>
        <v>5125.2494999999999</v>
      </c>
      <c r="H1041" s="20">
        <f t="shared" si="248"/>
        <v>4993.9254999999994</v>
      </c>
      <c r="I1041" s="112">
        <f t="shared" si="237"/>
        <v>-1.3751428101207441E-2</v>
      </c>
      <c r="J1041" s="38" t="str">
        <f t="shared" si="249"/>
        <v>N</v>
      </c>
      <c r="K1041" s="17" t="str">
        <f>IF(OR(AND(J1040="N",OR(I1040&lt;R$2308,AND(I1040&gt;R$2306, I1040&lt;R$2305))), AND(J1040="X", OR(I1040&lt;R$2314, AND(I1040&lt;R$2311,I1040&gt;R$2312)))),"no","yes")</f>
        <v>yes</v>
      </c>
      <c r="O1041" s="146">
        <f t="shared" si="250"/>
        <v>-2.1364460070627533E-2</v>
      </c>
      <c r="P1041" s="146">
        <f t="shared" si="251"/>
        <v>2.1364460070627533E-2</v>
      </c>
      <c r="Q1041" s="86">
        <f t="shared" si="240"/>
        <v>8.9999999999999993E-3</v>
      </c>
      <c r="R1041" s="39">
        <f>(SUM(C1022:C1040)+Q1041*SUM(C1022:C1040))/(19-Q1041)*(1-J$2305)</f>
        <v>5177.572112053077</v>
      </c>
      <c r="S1041" s="39">
        <f>(SUM(C1022:C1040)+Q1041*SUM(C1022:C1040))/(19-Q1041)*(1+J$2305)</f>
        <v>5177.572112053077</v>
      </c>
      <c r="T1041" s="17">
        <f>IF(AND(K1041="no",R1041&lt;E1041, R1041&gt;F1041,J$2308="yes"),MAX(R1041*(1-J$2306),F1041)/D1041-1,IF(AND(K1041="yes",S1041&gt;F1041, S1041&lt;E1041,J$2307="yes"),1-MIN(S1041*(1+J$2306),E1041)/D1041,0))</f>
        <v>0</v>
      </c>
      <c r="U1041" s="6">
        <f t="shared" si="241"/>
        <v>0</v>
      </c>
      <c r="V1041" s="66">
        <f t="shared" si="242"/>
        <v>3.1232634267384438</v>
      </c>
      <c r="W1041" s="6">
        <f t="shared" si="243"/>
        <v>0</v>
      </c>
      <c r="X1041" s="17">
        <f>V1041/MAX(V$240:V1041)-1</f>
        <v>-4.6159125531366696E-2</v>
      </c>
      <c r="Z1041" s="66">
        <f t="shared" si="244"/>
        <v>8.411810280623099</v>
      </c>
      <c r="AA1041" s="6">
        <f t="shared" si="245"/>
        <v>2.1364460070627533E-2</v>
      </c>
      <c r="AB1041" s="17">
        <f>Z1041/MAX(Z$240:Z1041)-1</f>
        <v>-6.6522431051420083E-2</v>
      </c>
    </row>
    <row r="1042" spans="1:29" x14ac:dyDescent="0.25">
      <c r="A1042" s="18" t="s">
        <v>249</v>
      </c>
      <c r="B1042" s="72">
        <v>40659</v>
      </c>
      <c r="C1042" s="23">
        <v>4970.57</v>
      </c>
      <c r="D1042" s="23">
        <v>5054.7700000000004</v>
      </c>
      <c r="E1042" s="23">
        <v>5047.34</v>
      </c>
      <c r="F1042" s="23">
        <v>4943.0600000000004</v>
      </c>
      <c r="G1042" s="20">
        <f t="shared" si="236"/>
        <v>5113.1605</v>
      </c>
      <c r="H1042" s="20">
        <f t="shared" si="248"/>
        <v>5001.6629999999996</v>
      </c>
      <c r="I1042" s="112">
        <f t="shared" si="237"/>
        <v>-2.7886959542928524E-2</v>
      </c>
      <c r="J1042" s="38" t="str">
        <f t="shared" si="249"/>
        <v>N</v>
      </c>
      <c r="K1042" s="17" t="str">
        <f>IF(OR(AND(J1041="N",OR(I1041&lt;R$2308,AND(I1041&gt;R$2306, I1041&lt;R$2305))), AND(J1041="X", OR(I1041&lt;R$2314, AND(I1041&lt;R$2311,I1041&gt;R$2312)))),"no","yes")</f>
        <v>yes</v>
      </c>
      <c r="O1042" s="146">
        <f t="shared" si="250"/>
        <v>-1.6657533379362599E-2</v>
      </c>
      <c r="P1042" s="146">
        <f t="shared" si="251"/>
        <v>1.6657533379362599E-2</v>
      </c>
      <c r="Q1042" s="86">
        <f t="shared" si="240"/>
        <v>8.9999999999999993E-3</v>
      </c>
      <c r="R1042" s="39">
        <f>(SUM(C1023:C1041)+Q1042*SUM(C1023:C1041))/(19-Q1042)*(1-J$2305)</f>
        <v>5169.1998188615662</v>
      </c>
      <c r="S1042" s="39">
        <f>(SUM(C1023:C1041)+Q1042*SUM(C1023:C1041))/(19-Q1042)*(1+J$2305)</f>
        <v>5169.1998188615662</v>
      </c>
      <c r="T1042" s="17">
        <f>IF(AND(K1042="no",R1042&lt;E1042, R1042&gt;F1042,J$2308="yes"),MAX(R1042*(1-J$2306),F1042)/D1042-1,IF(AND(K1042="yes",S1042&gt;F1042, S1042&lt;E1042,J$2307="yes"),1-MIN(S1042*(1+J$2306),E1042)/D1042,0))</f>
        <v>0</v>
      </c>
      <c r="U1042" s="6">
        <f t="shared" si="241"/>
        <v>0</v>
      </c>
      <c r="V1042" s="66">
        <f t="shared" si="242"/>
        <v>3.1232634267384438</v>
      </c>
      <c r="W1042" s="6">
        <f t="shared" si="243"/>
        <v>0</v>
      </c>
      <c r="X1042" s="17">
        <f>V1042/MAX(V$240:V1042)-1</f>
        <v>-4.6159125531366696E-2</v>
      </c>
      <c r="Z1042" s="66">
        <f t="shared" si="244"/>
        <v>8.5519302911534432</v>
      </c>
      <c r="AA1042" s="6">
        <f t="shared" si="245"/>
        <v>1.6657533379362599E-2</v>
      </c>
      <c r="AB1042" s="17">
        <f>Z1042/MAX(Z$240:Z1042)-1</f>
        <v>-5.0972997287772936E-2</v>
      </c>
    </row>
    <row r="1043" spans="1:29" x14ac:dyDescent="0.25">
      <c r="A1043" s="18" t="s">
        <v>249</v>
      </c>
      <c r="B1043" s="72">
        <v>40660</v>
      </c>
      <c r="C1043" s="23">
        <v>4913.5</v>
      </c>
      <c r="D1043" s="23">
        <v>4970.57</v>
      </c>
      <c r="E1043" s="23">
        <v>5003.8599999999997</v>
      </c>
      <c r="F1043" s="23">
        <v>4872.51</v>
      </c>
      <c r="G1043" s="20">
        <f t="shared" si="236"/>
        <v>5098.8580000000002</v>
      </c>
      <c r="H1043" s="20">
        <f t="shared" si="248"/>
        <v>5010.2463333333326</v>
      </c>
      <c r="I1043" s="112">
        <f t="shared" si="237"/>
        <v>-3.6352846068668732E-2</v>
      </c>
      <c r="J1043" s="38" t="str">
        <f t="shared" si="249"/>
        <v>N</v>
      </c>
      <c r="K1043" s="17" t="str">
        <f>IF(OR(AND(J1042="N",OR(I1042&lt;R$2308,AND(I1042&gt;R$2306, I1042&lt;R$2305))), AND(J1042="X", OR(I1042&lt;R$2314, AND(I1042&lt;R$2311,I1042&gt;R$2312)))),"no","yes")</f>
        <v>yes</v>
      </c>
      <c r="O1043" s="146">
        <f t="shared" si="250"/>
        <v>-1.1481580583313278E-2</v>
      </c>
      <c r="P1043" s="146">
        <f t="shared" si="251"/>
        <v>1.1481580583313278E-2</v>
      </c>
      <c r="Q1043" s="86">
        <f t="shared" si="240"/>
        <v>8.9999999999999993E-3</v>
      </c>
      <c r="R1043" s="39">
        <f>(SUM(C1024:C1042)+Q1043*SUM(C1024:C1042))/(19-Q1043)*(1-J$2305)</f>
        <v>5157.0340129535043</v>
      </c>
      <c r="S1043" s="39">
        <f>(SUM(C1024:C1042)+Q1043*SUM(C1024:C1042))/(19-Q1043)*(1+J$2305)</f>
        <v>5157.0340129535043</v>
      </c>
      <c r="T1043" s="17">
        <f>IF(AND(K1043="no",R1043&lt;E1043, R1043&gt;F1043,J$2308="yes"),MAX(R1043*(1-J$2306),F1043)/D1043-1,IF(AND(K1043="yes",S1043&gt;F1043, S1043&lt;E1043,J$2307="yes"),1-MIN(S1043*(1+J$2306),E1043)/D1043,0))</f>
        <v>0</v>
      </c>
      <c r="U1043" s="6">
        <f t="shared" si="241"/>
        <v>0</v>
      </c>
      <c r="V1043" s="66">
        <f t="shared" si="242"/>
        <v>3.1232634267384438</v>
      </c>
      <c r="W1043" s="6">
        <f t="shared" si="243"/>
        <v>0</v>
      </c>
      <c r="X1043" s="17">
        <f>V1043/MAX(V$240:V1043)-1</f>
        <v>-4.6159125531366696E-2</v>
      </c>
      <c r="Z1043" s="66">
        <f t="shared" si="244"/>
        <v>8.6501199679341987</v>
      </c>
      <c r="AA1043" s="6">
        <f t="shared" si="245"/>
        <v>1.1481580583313278E-2</v>
      </c>
      <c r="AB1043" s="17">
        <f>Z1043/MAX(Z$240:Z1043)-1</f>
        <v>-4.0076667280392275E-2</v>
      </c>
    </row>
    <row r="1044" spans="1:29" x14ac:dyDescent="0.25">
      <c r="A1044" s="18" t="s">
        <v>249</v>
      </c>
      <c r="B1044" s="72">
        <v>40661</v>
      </c>
      <c r="C1044" s="23">
        <v>4755.42</v>
      </c>
      <c r="D1044" s="23">
        <v>4913.5</v>
      </c>
      <c r="E1044" s="23">
        <v>4937.1099999999997</v>
      </c>
      <c r="F1044" s="23">
        <v>4752.41</v>
      </c>
      <c r="G1044" s="20">
        <f t="shared" si="236"/>
        <v>5081.0715</v>
      </c>
      <c r="H1044" s="20">
        <f t="shared" si="248"/>
        <v>5017.1381666666666</v>
      </c>
      <c r="I1044" s="112">
        <f t="shared" si="237"/>
        <v>-6.4091107554774651E-2</v>
      </c>
      <c r="J1044" s="38" t="str">
        <f t="shared" si="249"/>
        <v>N</v>
      </c>
      <c r="K1044" s="17" t="str">
        <f>IF(OR(AND(J1043="N",OR(I1043&lt;R$2308,AND(I1043&gt;R$2306, I1043&lt;R$2305))), AND(J1043="X", OR(I1043&lt;R$2314, AND(I1043&lt;R$2311,I1043&gt;R$2312)))),"no","yes")</f>
        <v>yes</v>
      </c>
      <c r="O1044" s="146">
        <f t="shared" si="250"/>
        <v>-3.2172585733184045E-2</v>
      </c>
      <c r="P1044" s="146">
        <f t="shared" si="251"/>
        <v>3.2172585733184045E-2</v>
      </c>
      <c r="Q1044" s="86">
        <f t="shared" si="240"/>
        <v>8.9999999999999993E-3</v>
      </c>
      <c r="R1044" s="39">
        <f>(SUM(C1025:C1043)+Q1044*SUM(C1025:C1043))/(19-Q1044)*(1-J$2305)</f>
        <v>5146.5327834237278</v>
      </c>
      <c r="S1044" s="39">
        <f>(SUM(C1025:C1043)+Q1044*SUM(C1025:C1043))/(19-Q1044)*(1+J$2305)</f>
        <v>5146.5327834237278</v>
      </c>
      <c r="T1044" s="17">
        <f>IF(AND(K1044="no",R1044&lt;E1044, R1044&gt;F1044,J$2308="yes"),MAX(R1044*(1-J$2306),F1044)/D1044-1,IF(AND(K1044="yes",S1044&gt;F1044, S1044&lt;E1044,J$2307="yes"),1-MIN(S1044*(1+J$2306),E1044)/D1044,0))</f>
        <v>0</v>
      </c>
      <c r="U1044" s="6">
        <f t="shared" si="241"/>
        <v>0</v>
      </c>
      <c r="V1044" s="66">
        <f t="shared" si="242"/>
        <v>3.1232634267384438</v>
      </c>
      <c r="W1044" s="6">
        <f t="shared" si="243"/>
        <v>0</v>
      </c>
      <c r="X1044" s="17">
        <f>V1044/MAX(V$240:V1044)-1</f>
        <v>-4.6159125531366696E-2</v>
      </c>
      <c r="Z1044" s="66">
        <f t="shared" si="244"/>
        <v>8.9284166942048895</v>
      </c>
      <c r="AA1044" s="6">
        <f t="shared" si="245"/>
        <v>3.2172585733184045E-2</v>
      </c>
      <c r="AB1044" s="17">
        <f>Z1044/MAX(Z$240:Z1044)-1</f>
        <v>-9.1934515611868939E-3</v>
      </c>
    </row>
    <row r="1045" spans="1:29" x14ac:dyDescent="0.25">
      <c r="A1045" s="18" t="s">
        <v>249</v>
      </c>
      <c r="B1045" s="72">
        <v>40662</v>
      </c>
      <c r="C1045" s="23">
        <v>4836.87</v>
      </c>
      <c r="D1045" s="23">
        <v>4755.42</v>
      </c>
      <c r="E1045" s="23">
        <v>4837</v>
      </c>
      <c r="F1045" s="23">
        <v>4738.45</v>
      </c>
      <c r="G1045" s="20">
        <f t="shared" si="236"/>
        <v>5069.6880000000001</v>
      </c>
      <c r="H1045" s="20">
        <f t="shared" si="248"/>
        <v>5024.0044999999991</v>
      </c>
      <c r="I1045" s="112">
        <f t="shared" si="237"/>
        <v>-4.5923536122933095E-2</v>
      </c>
      <c r="J1045" s="38" t="str">
        <f t="shared" si="249"/>
        <v>N</v>
      </c>
      <c r="K1045" s="17" t="str">
        <f>IF(OR(AND(J1044="N",OR(I1044&lt;R$2308,AND(I1044&gt;R$2306, I1044&lt;R$2305))), AND(J1044="X", OR(I1044&lt;R$2314, AND(I1044&lt;R$2311,I1044&gt;R$2312)))),"no","yes")</f>
        <v>yes</v>
      </c>
      <c r="O1045" s="146">
        <f t="shared" si="250"/>
        <v>1.7127824671637759E-2</v>
      </c>
      <c r="P1045" s="146">
        <f t="shared" si="251"/>
        <v>-1.7127824671637759E-2</v>
      </c>
      <c r="Q1045" s="86">
        <f t="shared" si="240"/>
        <v>8.9999999999999993E-3</v>
      </c>
      <c r="R1045" s="39">
        <f>(SUM(C1026:C1044)+Q1045*SUM(C1026:C1044))/(19-Q1045)*(1-J$2305)</f>
        <v>5130.1091048391345</v>
      </c>
      <c r="S1045" s="39">
        <f>(SUM(C1026:C1044)+Q1045*SUM(C1026:C1044))/(19-Q1045)*(1+J$2305)</f>
        <v>5130.1091048391345</v>
      </c>
      <c r="T1045" s="17">
        <f>IF(AND(K1045="no",R1045&lt;E1045, R1045&gt;F1045,J$2308="yes"),MAX(R1045*(1-J$2306),F1045)/D1045-1,IF(AND(K1045="yes",S1045&gt;F1045, S1045&lt;E1045,J$2307="yes"),1-MIN(S1045*(1+J$2306),E1045)/D1045,0))</f>
        <v>0</v>
      </c>
      <c r="U1045" s="6">
        <f t="shared" si="241"/>
        <v>0</v>
      </c>
      <c r="V1045" s="66">
        <f t="shared" si="242"/>
        <v>3.1232634267384438</v>
      </c>
      <c r="W1045" s="6">
        <f t="shared" si="243"/>
        <v>0</v>
      </c>
      <c r="X1045" s="17">
        <f>V1045/MAX(V$240:V1045)-1</f>
        <v>-4.6159125531366696E-2</v>
      </c>
      <c r="Z1045" s="66">
        <f t="shared" si="244"/>
        <v>8.7754923384712242</v>
      </c>
      <c r="AA1045" s="6">
        <f t="shared" si="245"/>
        <v>-1.7127824671637759E-2</v>
      </c>
      <c r="AB1045" s="17">
        <f>Z1045/MAX(Z$240:Z1045)-1</f>
        <v>-2.6163812406357456E-2</v>
      </c>
    </row>
    <row r="1046" spans="1:29" x14ac:dyDescent="0.25">
      <c r="A1046" s="18" t="s">
        <v>249</v>
      </c>
      <c r="B1046" s="72">
        <v>40666</v>
      </c>
      <c r="C1046" s="23">
        <v>4920.57</v>
      </c>
      <c r="D1046" s="23">
        <v>4836.87</v>
      </c>
      <c r="E1046" s="23">
        <v>4920.71</v>
      </c>
      <c r="F1046" s="23">
        <v>4816.0200000000004</v>
      </c>
      <c r="G1046" s="20">
        <f t="shared" si="236"/>
        <v>5065.6965</v>
      </c>
      <c r="H1046" s="20">
        <f t="shared" si="248"/>
        <v>5030.9671666666663</v>
      </c>
      <c r="I1046" s="112">
        <f t="shared" si="237"/>
        <v>-2.864887385179915E-2</v>
      </c>
      <c r="J1046" s="38" t="str">
        <f t="shared" si="249"/>
        <v>N</v>
      </c>
      <c r="K1046" s="17" t="str">
        <f>IF(OR(AND(J1045="N",OR(I1045&lt;R$2308,AND(I1045&gt;R$2306, I1045&lt;R$2305))), AND(J1045="X", OR(I1045&lt;R$2314, AND(I1045&lt;R$2311,I1045&gt;R$2312)))),"no","yes")</f>
        <v>yes</v>
      </c>
      <c r="O1046" s="146">
        <f t="shared" si="250"/>
        <v>1.7304579201012249E-2</v>
      </c>
      <c r="P1046" s="146">
        <f t="shared" si="251"/>
        <v>-1.7304579201012249E-2</v>
      </c>
      <c r="Q1046" s="86">
        <f t="shared" si="240"/>
        <v>8.9999999999999993E-3</v>
      </c>
      <c r="R1046" s="39">
        <f>(SUM(C1027:C1045)+Q1046*SUM(C1027:C1045))/(19-Q1046)*(1-J$2305)</f>
        <v>5121.4206855879102</v>
      </c>
      <c r="S1046" s="39">
        <f>(SUM(C1027:C1045)+Q1046*SUM(C1027:C1045))/(19-Q1046)*(1+J$2305)</f>
        <v>5121.4206855879102</v>
      </c>
      <c r="T1046" s="17">
        <f>IF(AND(K1046="no",R1046&lt;E1046, R1046&gt;F1046,J$2308="yes"),MAX(R1046*(1-J$2306),F1046)/D1046-1,IF(AND(K1046="yes",S1046&gt;F1046, S1046&lt;E1046,J$2307="yes"),1-MIN(S1046*(1+J$2306),E1046)/D1046,0))</f>
        <v>0</v>
      </c>
      <c r="U1046" s="6">
        <f t="shared" si="241"/>
        <v>0</v>
      </c>
      <c r="V1046" s="66">
        <f t="shared" si="242"/>
        <v>3.1232634267384438</v>
      </c>
      <c r="W1046" s="6">
        <f t="shared" si="243"/>
        <v>0</v>
      </c>
      <c r="X1046" s="17">
        <f>V1046/MAX(V$240:V1046)-1</f>
        <v>-4.6159125531366696E-2</v>
      </c>
      <c r="Z1046" s="66">
        <f t="shared" si="244"/>
        <v>8.6236361362722729</v>
      </c>
      <c r="AA1046" s="6">
        <f t="shared" si="245"/>
        <v>-1.7304579201012249E-2</v>
      </c>
      <c r="AB1046" s="17">
        <f>Z1046/MAX(Z$240:Z1046)-1</f>
        <v>-4.301563784338347E-2</v>
      </c>
    </row>
    <row r="1047" spans="1:29" x14ac:dyDescent="0.25">
      <c r="A1047" s="18" t="s">
        <v>249</v>
      </c>
      <c r="B1047" s="72">
        <v>40667</v>
      </c>
      <c r="C1047" s="23">
        <v>4814.78</v>
      </c>
      <c r="D1047" s="23">
        <v>4920.57</v>
      </c>
      <c r="E1047" s="23">
        <v>4900.4399999999996</v>
      </c>
      <c r="F1047" s="23">
        <v>4798.41</v>
      </c>
      <c r="G1047" s="20">
        <f t="shared" si="236"/>
        <v>5053.1814999999988</v>
      </c>
      <c r="H1047" s="20">
        <f t="shared" si="248"/>
        <v>5035.41</v>
      </c>
      <c r="I1047" s="112">
        <f t="shared" si="237"/>
        <v>-4.7178495369699092E-2</v>
      </c>
      <c r="J1047" s="38" t="str">
        <f t="shared" si="249"/>
        <v>N</v>
      </c>
      <c r="K1047" s="17" t="str">
        <f>IF(OR(AND(J1046="N",OR(I1046&lt;R$2308,AND(I1046&gt;R$2306, I1046&lt;R$2305))), AND(J1046="X", OR(I1046&lt;R$2314, AND(I1046&lt;R$2311,I1046&gt;R$2312)))),"no","yes")</f>
        <v>yes</v>
      </c>
      <c r="O1047" s="146">
        <f t="shared" si="250"/>
        <v>-2.1499541719760096E-2</v>
      </c>
      <c r="P1047" s="146">
        <f t="shared" si="251"/>
        <v>2.1499541719760096E-2</v>
      </c>
      <c r="Q1047" s="86">
        <f t="shared" si="240"/>
        <v>8.9999999999999993E-3</v>
      </c>
      <c r="R1047" s="39">
        <f>(SUM(C1028:C1046)+Q1047*SUM(C1028:C1046))/(19-Q1047)*(1-J$2305)</f>
        <v>5113.7428071191607</v>
      </c>
      <c r="S1047" s="39">
        <f>(SUM(C1028:C1046)+Q1047*SUM(C1028:C1046))/(19-Q1047)*(1+J$2305)</f>
        <v>5113.7428071191607</v>
      </c>
      <c r="T1047" s="17">
        <f>IF(AND(K1047="no",R1047&lt;E1047, R1047&gt;F1047,J$2308="yes"),MAX(R1047*(1-J$2306),F1047)/D1047-1,IF(AND(K1047="yes",S1047&gt;F1047, S1047&lt;E1047,J$2307="yes"),1-MIN(S1047*(1+J$2306),E1047)/D1047,0))</f>
        <v>0</v>
      </c>
      <c r="U1047" s="6">
        <f t="shared" si="241"/>
        <v>0</v>
      </c>
      <c r="V1047" s="66">
        <f t="shared" si="242"/>
        <v>3.1232634267384438</v>
      </c>
      <c r="W1047" s="6">
        <f t="shared" si="243"/>
        <v>0</v>
      </c>
      <c r="X1047" s="17">
        <f>V1047/MAX(V$240:V1047)-1</f>
        <v>-4.6159125531366696E-2</v>
      </c>
      <c r="Z1047" s="66">
        <f t="shared" si="244"/>
        <v>8.8090403611600898</v>
      </c>
      <c r="AA1047" s="6">
        <f t="shared" si="245"/>
        <v>2.1499541719760096E-2</v>
      </c>
      <c r="AB1047" s="17">
        <f>Z1047/MAX(Z$240:Z1047)-1</f>
        <v>-2.2440912624039244E-2</v>
      </c>
    </row>
    <row r="1048" spans="1:29" x14ac:dyDescent="0.25">
      <c r="A1048" s="18" t="s">
        <v>249</v>
      </c>
      <c r="B1048" s="72">
        <v>40668</v>
      </c>
      <c r="C1048" s="23">
        <v>4827.21</v>
      </c>
      <c r="D1048" s="23">
        <v>4814.78</v>
      </c>
      <c r="E1048" s="23">
        <v>4842.37</v>
      </c>
      <c r="F1048" s="23">
        <v>4784.7</v>
      </c>
      <c r="G1048" s="20">
        <f t="shared" si="236"/>
        <v>5041.6499999999996</v>
      </c>
      <c r="H1048" s="20">
        <f t="shared" si="248"/>
        <v>5039.0158333333338</v>
      </c>
      <c r="I1048" s="112">
        <f t="shared" si="237"/>
        <v>-4.2533694326262195E-2</v>
      </c>
      <c r="J1048" s="38" t="str">
        <f t="shared" si="249"/>
        <v>N</v>
      </c>
      <c r="K1048" s="17" t="str">
        <f>IF(OR(AND(J1047="N",OR(I1047&lt;R$2308,AND(I1047&gt;R$2306, I1047&lt;R$2305))), AND(J1047="X", OR(I1047&lt;R$2314, AND(I1047&lt;R$2311,I1047&gt;R$2312)))),"no","yes")</f>
        <v>yes</v>
      </c>
      <c r="O1048" s="146">
        <f t="shared" si="250"/>
        <v>2.5816340518154401E-3</v>
      </c>
      <c r="P1048" s="146">
        <f t="shared" si="251"/>
        <v>-2.5816340518154401E-3</v>
      </c>
      <c r="Q1048" s="86">
        <f t="shared" si="240"/>
        <v>8.9999999999999993E-3</v>
      </c>
      <c r="R1048" s="39">
        <f>(SUM(C1029:C1047)+Q1048*SUM(C1029:C1047))/(19-Q1048)*(1-J$2305)</f>
        <v>5100.8289247538296</v>
      </c>
      <c r="S1048" s="39">
        <f>(SUM(C1029:C1047)+Q1048*SUM(C1029:C1047))/(19-Q1048)*(1+J$2305)</f>
        <v>5100.8289247538296</v>
      </c>
      <c r="T1048" s="17">
        <f>IF(AND(K1048="no",R1048&lt;E1048, R1048&gt;F1048,J$2308="yes"),MAX(R1048*(1-J$2306),F1048)/D1048-1,IF(AND(K1048="yes",S1048&gt;F1048, S1048&lt;E1048,J$2307="yes"),1-MIN(S1048*(1+J$2306),E1048)/D1048,0))</f>
        <v>0</v>
      </c>
      <c r="U1048" s="6">
        <f t="shared" si="241"/>
        <v>0</v>
      </c>
      <c r="V1048" s="66">
        <f t="shared" si="242"/>
        <v>3.1232634267384438</v>
      </c>
      <c r="W1048" s="6">
        <f t="shared" si="243"/>
        <v>0</v>
      </c>
      <c r="X1048" s="17">
        <f>V1048/MAX(V$240:V1048)-1</f>
        <v>-4.6159125531366696E-2</v>
      </c>
      <c r="Y1048" s="14"/>
      <c r="Z1048" s="66">
        <f t="shared" si="244"/>
        <v>8.7862986425999026</v>
      </c>
      <c r="AA1048" s="6">
        <f t="shared" si="245"/>
        <v>-2.5816340518154401E-3</v>
      </c>
      <c r="AB1048" s="17">
        <f>Z1048/MAX(Z$240:Z1048)-1</f>
        <v>-2.4964612451670587E-2</v>
      </c>
      <c r="AC1048" s="14"/>
    </row>
    <row r="1049" spans="1:29" x14ac:dyDescent="0.25">
      <c r="A1049" s="18" t="s">
        <v>249</v>
      </c>
      <c r="B1049" s="72">
        <v>40669</v>
      </c>
      <c r="C1049" s="23">
        <v>4849.97</v>
      </c>
      <c r="D1049" s="23">
        <v>4827.21</v>
      </c>
      <c r="E1049" s="23">
        <v>4874.9799999999996</v>
      </c>
      <c r="F1049" s="23">
        <v>4764.84</v>
      </c>
      <c r="G1049" s="20">
        <f t="shared" si="236"/>
        <v>5029.6609999999991</v>
      </c>
      <c r="H1049" s="20">
        <f t="shared" si="248"/>
        <v>5042.672333333333</v>
      </c>
      <c r="I1049" s="112">
        <f t="shared" si="237"/>
        <v>-3.5726264652826245E-2</v>
      </c>
      <c r="J1049" s="38" t="str">
        <f t="shared" si="249"/>
        <v>X</v>
      </c>
      <c r="K1049" s="17" t="str">
        <f>IF(OR(AND(J1048="N",OR(I1048&lt;R$2308,AND(I1048&gt;R$2306, I1048&lt;R$2305))), AND(J1048="X", OR(I1048&lt;R$2314, AND(I1048&lt;R$2311,I1048&gt;R$2312)))),"no","yes")</f>
        <v>yes</v>
      </c>
      <c r="O1049" s="146">
        <f t="shared" si="250"/>
        <v>4.7149388570209005E-3</v>
      </c>
      <c r="P1049" s="146">
        <f t="shared" si="251"/>
        <v>-4.7149388570209005E-3</v>
      </c>
      <c r="Q1049" s="86">
        <f t="shared" si="240"/>
        <v>1.7999999999999999E-2</v>
      </c>
      <c r="R1049" s="39">
        <f>(SUM(C1030:C1048)+Q1049*SUM(C1030:C1048))/(19-Q1049)*(1-J$2305)</f>
        <v>5134.6869929406803</v>
      </c>
      <c r="S1049" s="39">
        <f>(SUM(C1030:C1048)+Q1049*SUM(C1030:C1048))/(19-Q1049)*(1+J$2305)</f>
        <v>5134.6869929406803</v>
      </c>
      <c r="T1049" s="17">
        <f>IF(AND(K1049="no",R1049&lt;E1049, R1049&gt;F1049,J$2308="yes"),MAX(R1049*(1-J$2306),F1049)/D1049-1,IF(AND(K1049="yes",S1049&gt;F1049, S1049&lt;E1049,J$2307="yes"),1-MIN(S1049*(1+J$2306),E1049)/D1049,0))</f>
        <v>0</v>
      </c>
      <c r="U1049" s="6">
        <f t="shared" si="241"/>
        <v>0</v>
      </c>
      <c r="V1049" s="66">
        <f t="shared" si="242"/>
        <v>3.1232634267384438</v>
      </c>
      <c r="W1049" s="6">
        <f t="shared" si="243"/>
        <v>0</v>
      </c>
      <c r="X1049" s="17">
        <f>V1049/MAX(V$240:V1049)-1</f>
        <v>-4.6159125531366696E-2</v>
      </c>
      <c r="Z1049" s="66">
        <f t="shared" si="244"/>
        <v>8.7448717817205175</v>
      </c>
      <c r="AA1049" s="6">
        <f t="shared" si="245"/>
        <v>-4.7149388570210116E-3</v>
      </c>
      <c r="AB1049" s="17">
        <f>Z1049/MAX(Z$240:Z1049)-1</f>
        <v>-2.9561844687392758E-2</v>
      </c>
    </row>
    <row r="1050" spans="1:29" x14ac:dyDescent="0.25">
      <c r="A1050" s="18" t="s">
        <v>249</v>
      </c>
      <c r="B1050" s="72">
        <v>40672</v>
      </c>
      <c r="C1050" s="23">
        <v>4889.92</v>
      </c>
      <c r="D1050" s="23">
        <v>4849.97</v>
      </c>
      <c r="E1050" s="23">
        <v>4897.76</v>
      </c>
      <c r="F1050" s="23">
        <v>4855.84</v>
      </c>
      <c r="G1050" s="20">
        <f t="shared" si="236"/>
        <v>5016.7169999999996</v>
      </c>
      <c r="H1050" s="20">
        <f t="shared" si="248"/>
        <v>5047.3423333333321</v>
      </c>
      <c r="I1050" s="112">
        <f t="shared" si="237"/>
        <v>-2.5274895913004358E-2</v>
      </c>
      <c r="J1050" s="38" t="str">
        <f t="shared" si="249"/>
        <v>X</v>
      </c>
      <c r="K1050" s="17" t="str">
        <f>IF(OR(AND(J1049="N",OR(I1049&lt;R$2308,AND(I1049&gt;R$2306, I1049&lt;R$2305))), AND(J1049="X", OR(I1049&lt;R$2314, AND(I1049&lt;R$2311,I1049&gt;R$2312)))),"no","yes")</f>
        <v>yes</v>
      </c>
      <c r="O1050" s="146">
        <f t="shared" si="250"/>
        <v>8.2371643535938954E-3</v>
      </c>
      <c r="P1050" s="146">
        <f t="shared" si="251"/>
        <v>-8.2371643535938954E-3</v>
      </c>
      <c r="Q1050" s="86">
        <f t="shared" si="240"/>
        <v>1.7999999999999999E-2</v>
      </c>
      <c r="R1050" s="39">
        <f>(SUM(C1031:C1049)+Q1050*SUM(C1031:C1049))/(19-Q1050)*(1-J$2305)</f>
        <v>5118.6608134021708</v>
      </c>
      <c r="S1050" s="39">
        <f>(SUM(C1031:C1049)+Q1050*SUM(C1031:C1049))/(19-Q1050)*(1+J$2305)</f>
        <v>5118.6608134021708</v>
      </c>
      <c r="T1050" s="17">
        <f>IF(AND(K1050="no",R1050&lt;E1050, R1050&gt;F1050,J$2308="yes"),MAX(R1050*(1-J$2306),F1050)/D1050-1,IF(AND(K1050="yes",S1050&gt;F1050, S1050&lt;E1050,J$2307="yes"),1-MIN(S1050*(1+J$2306),E1050)/D1050,0))</f>
        <v>0</v>
      </c>
      <c r="U1050" s="6">
        <f t="shared" si="241"/>
        <v>0</v>
      </c>
      <c r="V1050" s="66">
        <f t="shared" si="242"/>
        <v>3.1232634267384438</v>
      </c>
      <c r="W1050" s="6">
        <f t="shared" si="243"/>
        <v>0</v>
      </c>
      <c r="X1050" s="17">
        <f>V1050/MAX(V$240:V1050)-1</f>
        <v>-4.6159125531366696E-2</v>
      </c>
      <c r="Z1050" s="66">
        <f t="shared" si="244"/>
        <v>8.6728388356033808</v>
      </c>
      <c r="AA1050" s="6">
        <f t="shared" si="245"/>
        <v>-8.2371643535937844E-3</v>
      </c>
      <c r="AB1050" s="17">
        <f>Z1050/MAX(Z$240:Z1050)-1</f>
        <v>-3.7555503267701074E-2</v>
      </c>
    </row>
    <row r="1051" spans="1:29" x14ac:dyDescent="0.25">
      <c r="A1051" s="18" t="s">
        <v>249</v>
      </c>
      <c r="B1051" s="72">
        <v>40673</v>
      </c>
      <c r="C1051" s="23">
        <v>4918.67</v>
      </c>
      <c r="D1051" s="23">
        <v>4889.92</v>
      </c>
      <c r="E1051" s="23">
        <v>4918.87</v>
      </c>
      <c r="F1051" s="23">
        <v>4871.45</v>
      </c>
      <c r="G1051" s="20">
        <f t="shared" si="236"/>
        <v>5007.2935000000007</v>
      </c>
      <c r="H1051" s="20">
        <f t="shared" si="248"/>
        <v>5050.420666666666</v>
      </c>
      <c r="I1051" s="112">
        <f t="shared" si="237"/>
        <v>-1.7698882639893276E-2</v>
      </c>
      <c r="J1051" s="38" t="str">
        <f t="shared" si="249"/>
        <v>X</v>
      </c>
      <c r="K1051" s="17" t="str">
        <f>IF(OR(AND(J1050="N",OR(I1050&lt;R$2308,AND(I1050&gt;R$2306, I1050&lt;R$2305))), AND(J1050="X", OR(I1050&lt;R$2314, AND(I1050&lt;R$2311,I1050&gt;R$2312)))),"no","yes")</f>
        <v>yes</v>
      </c>
      <c r="O1051" s="146">
        <f t="shared" si="250"/>
        <v>5.8794417904588503E-3</v>
      </c>
      <c r="P1051" s="146">
        <f t="shared" si="251"/>
        <v>-5.8794417904588503E-3</v>
      </c>
      <c r="Q1051" s="86">
        <f t="shared" si="240"/>
        <v>1.7999999999999999E-2</v>
      </c>
      <c r="R1051" s="39">
        <f>(SUM(C1032:C1050)+Q1051*SUM(C1032:C1050))/(19-Q1051)*(1-J$2305)</f>
        <v>5107.0113581287551</v>
      </c>
      <c r="S1051" s="39">
        <f>(SUM(C1032:C1050)+Q1051*SUM(C1032:C1050))/(19-Q1051)*(1+J$2305)</f>
        <v>5107.0113581287551</v>
      </c>
      <c r="T1051" s="17">
        <f>IF(AND(K1051="no",R1051&lt;E1051, R1051&gt;F1051,J$2308="yes"),MAX(R1051*(1-J$2306),F1051)/D1051-1,IF(AND(K1051="yes",S1051&gt;F1051, S1051&lt;E1051,J$2307="yes"),1-MIN(S1051*(1+J$2306),E1051)/D1051,0))</f>
        <v>0</v>
      </c>
      <c r="U1051" s="6">
        <f t="shared" si="241"/>
        <v>0</v>
      </c>
      <c r="V1051" s="66">
        <f t="shared" si="242"/>
        <v>3.1232634267384438</v>
      </c>
      <c r="W1051" s="6">
        <f t="shared" si="243"/>
        <v>0</v>
      </c>
      <c r="X1051" s="17">
        <f>V1051/MAX(V$240:V1051)-1</f>
        <v>-4.6159125531366696E-2</v>
      </c>
      <c r="Z1051" s="66">
        <f t="shared" si="244"/>
        <v>8.621847384511419</v>
      </c>
      <c r="AA1051" s="6">
        <f t="shared" si="245"/>
        <v>-5.8794417904589613E-3</v>
      </c>
      <c r="AB1051" s="17">
        <f>Z1051/MAX(Z$240:Z1051)-1</f>
        <v>-4.32141396627862E-2</v>
      </c>
    </row>
    <row r="1052" spans="1:29" x14ac:dyDescent="0.25">
      <c r="A1052" s="18" t="s">
        <v>249</v>
      </c>
      <c r="B1052" s="72">
        <v>40674</v>
      </c>
      <c r="C1052" s="23">
        <v>4929.49</v>
      </c>
      <c r="D1052" s="23">
        <v>4918.67</v>
      </c>
      <c r="E1052" s="23">
        <v>4949.0200000000004</v>
      </c>
      <c r="F1052" s="23">
        <v>4880.3100000000004</v>
      </c>
      <c r="G1052" s="20">
        <f t="shared" si="236"/>
        <v>4998.045000000001</v>
      </c>
      <c r="H1052" s="20">
        <f t="shared" si="248"/>
        <v>5052.7986666666657</v>
      </c>
      <c r="I1052" s="112">
        <f t="shared" si="237"/>
        <v>-1.3716363097971529E-2</v>
      </c>
      <c r="J1052" s="38" t="str">
        <f t="shared" si="249"/>
        <v>X</v>
      </c>
      <c r="K1052" s="17" t="str">
        <f>IF(OR(AND(J1051="N",OR(I1051&lt;R$2308,AND(I1051&gt;R$2306, I1051&lt;R$2305))), AND(J1051="X", OR(I1051&lt;R$2314, AND(I1051&lt;R$2311,I1051&gt;R$2312)))),"no","yes")</f>
        <v>yes</v>
      </c>
      <c r="O1052" s="146">
        <f t="shared" si="250"/>
        <v>2.1997816482910437E-3</v>
      </c>
      <c r="P1052" s="146">
        <f t="shared" si="251"/>
        <v>-2.1997816482910437E-3</v>
      </c>
      <c r="Q1052" s="86">
        <f t="shared" si="240"/>
        <v>1.7999999999999999E-2</v>
      </c>
      <c r="R1052" s="39">
        <f>(SUM(C1033:C1051)+Q1052*SUM(C1033:C1051))/(19-Q1052)*(1-J$2305)</f>
        <v>5096.5111884943644</v>
      </c>
      <c r="S1052" s="39">
        <f>(SUM(C1033:C1051)+Q1052*SUM(C1033:C1051))/(19-Q1052)*(1+J$2305)</f>
        <v>5096.5111884943644</v>
      </c>
      <c r="T1052" s="17">
        <f>IF(AND(K1052="no",R1052&lt;E1052, R1052&gt;F1052,J$2308="yes"),MAX(R1052*(1-J$2306),F1052)/D1052-1,IF(AND(K1052="yes",S1052&gt;F1052, S1052&lt;E1052,J$2307="yes"),1-MIN(S1052*(1+J$2306),E1052)/D1052,0))</f>
        <v>0</v>
      </c>
      <c r="U1052" s="6">
        <f t="shared" si="241"/>
        <v>0</v>
      </c>
      <c r="V1052" s="66">
        <f t="shared" si="242"/>
        <v>3.1232634267384438</v>
      </c>
      <c r="W1052" s="6">
        <f t="shared" si="243"/>
        <v>0</v>
      </c>
      <c r="X1052" s="17">
        <f>V1052/MAX(V$240:V1052)-1</f>
        <v>-4.6159125531366696E-2</v>
      </c>
      <c r="Z1052" s="66">
        <f t="shared" si="244"/>
        <v>8.6028812028606048</v>
      </c>
      <c r="AA1052" s="6">
        <f t="shared" si="245"/>
        <v>-2.1997816482910437E-3</v>
      </c>
      <c r="AB1052" s="17">
        <f>Z1052/MAX(Z$240:Z1052)-1</f>
        <v>-4.5318859639700282E-2</v>
      </c>
    </row>
    <row r="1053" spans="1:29" x14ac:dyDescent="0.25">
      <c r="A1053" s="18" t="s">
        <v>249</v>
      </c>
      <c r="B1053" s="72">
        <v>40675</v>
      </c>
      <c r="C1053" s="23">
        <v>4863.79</v>
      </c>
      <c r="D1053" s="23">
        <v>4929.49</v>
      </c>
      <c r="E1053" s="23">
        <v>4940.82</v>
      </c>
      <c r="F1053" s="23">
        <v>4863.12</v>
      </c>
      <c r="G1053" s="20">
        <f t="shared" si="236"/>
        <v>4982.9740000000002</v>
      </c>
      <c r="H1053" s="20">
        <f t="shared" si="248"/>
        <v>5052.6534999999994</v>
      </c>
      <c r="I1053" s="112">
        <f t="shared" si="237"/>
        <v>-2.3918246412684474E-2</v>
      </c>
      <c r="J1053" s="38" t="str">
        <f t="shared" si="249"/>
        <v>X</v>
      </c>
      <c r="K1053" s="17" t="str">
        <f>IF(OR(AND(J1052="N",OR(I1052&lt;R$2308,AND(I1052&gt;R$2306, I1052&lt;R$2305))), AND(J1052="X", OR(I1052&lt;R$2314, AND(I1052&lt;R$2311,I1052&gt;R$2312)))),"no","yes")</f>
        <v>yes</v>
      </c>
      <c r="O1053" s="146">
        <f t="shared" si="250"/>
        <v>-1.3327950761640617E-2</v>
      </c>
      <c r="P1053" s="146">
        <f t="shared" si="251"/>
        <v>1.3327950761640617E-2</v>
      </c>
      <c r="Q1053" s="86">
        <f t="shared" si="240"/>
        <v>1.7999999999999999E-2</v>
      </c>
      <c r="R1053" s="39">
        <f>(SUM(C1034:C1052)+Q1053*SUM(C1034:C1052))/(19-Q1053)*(1-J$2305)</f>
        <v>5083.869582762617</v>
      </c>
      <c r="S1053" s="39">
        <f>(SUM(C1034:C1052)+Q1053*SUM(C1034:C1052))/(19-Q1053)*(1+J$2305)</f>
        <v>5083.869582762617</v>
      </c>
      <c r="T1053" s="17">
        <f>IF(AND(K1053="no",R1053&lt;E1053, R1053&gt;F1053,J$2308="yes"),MAX(R1053*(1-J$2306),F1053)/D1053-1,IF(AND(K1053="yes",S1053&gt;F1053, S1053&lt;E1053,J$2307="yes"),1-MIN(S1053*(1+J$2306),E1053)/D1053,0))</f>
        <v>0</v>
      </c>
      <c r="U1053" s="6">
        <f t="shared" si="241"/>
        <v>0</v>
      </c>
      <c r="V1053" s="66">
        <f t="shared" si="242"/>
        <v>3.1232634267384438</v>
      </c>
      <c r="W1053" s="6">
        <f t="shared" si="243"/>
        <v>0</v>
      </c>
      <c r="X1053" s="17">
        <f>V1053/MAX(V$240:V1053)-1</f>
        <v>-4.6159125531366696E-2</v>
      </c>
      <c r="Z1053" s="66">
        <f t="shared" si="244"/>
        <v>8.7175399799405753</v>
      </c>
      <c r="AA1053" s="6">
        <f t="shared" si="245"/>
        <v>1.3327950761640617E-2</v>
      </c>
      <c r="AB1053" s="17">
        <f>Z1053/MAX(Z$240:Z1053)-1</f>
        <v>-3.2594916407911234E-2</v>
      </c>
    </row>
    <row r="1054" spans="1:29" x14ac:dyDescent="0.25">
      <c r="A1054" s="18" t="s">
        <v>249</v>
      </c>
      <c r="B1054" s="72">
        <v>40676</v>
      </c>
      <c r="C1054" s="23">
        <v>4902.5600000000004</v>
      </c>
      <c r="D1054" s="23">
        <v>4863.79</v>
      </c>
      <c r="E1054" s="23">
        <v>4903.1099999999997</v>
      </c>
      <c r="F1054" s="23">
        <v>4817.83</v>
      </c>
      <c r="G1054" s="20">
        <f t="shared" si="236"/>
        <v>4970.5585000000001</v>
      </c>
      <c r="H1054" s="20">
        <f t="shared" si="248"/>
        <v>5053.2013333333325</v>
      </c>
      <c r="I1054" s="112">
        <f t="shared" si="237"/>
        <v>-1.3680253436308965E-2</v>
      </c>
      <c r="J1054" s="38" t="str">
        <f t="shared" si="249"/>
        <v>X</v>
      </c>
      <c r="K1054" s="17" t="str">
        <f>IF(OR(AND(J1053="N",OR(I1053&lt;R$2308,AND(I1053&gt;R$2306, I1053&lt;R$2305))), AND(J1053="X", OR(I1053&lt;R$2314, AND(I1053&lt;R$2311,I1053&gt;R$2312)))),"no","yes")</f>
        <v>yes</v>
      </c>
      <c r="O1054" s="146">
        <f t="shared" si="250"/>
        <v>7.9711500702128735E-3</v>
      </c>
      <c r="P1054" s="146">
        <f t="shared" si="251"/>
        <v>-7.9711500702128735E-3</v>
      </c>
      <c r="Q1054" s="86">
        <f t="shared" si="240"/>
        <v>1.7999999999999999E-2</v>
      </c>
      <c r="R1054" s="39">
        <f>(SUM(C1035:C1053)+Q1054*SUM(C1035:C1053))/(19-Q1054)*(1-J$2305)</f>
        <v>5068.4735528395331</v>
      </c>
      <c r="S1054" s="39">
        <f>(SUM(C1035:C1053)+Q1054*SUM(C1035:C1053))/(19-Q1054)*(1+J$2305)</f>
        <v>5068.4735528395331</v>
      </c>
      <c r="T1054" s="17">
        <f>IF(AND(K1054="no",R1054&lt;E1054, R1054&gt;F1054,J$2308="yes"),MAX(R1054*(1-J$2306),F1054)/D1054-1,IF(AND(K1054="yes",S1054&gt;F1054, S1054&lt;E1054,J$2307="yes"),1-MIN(S1054*(1+J$2306),E1054)/D1054,0))</f>
        <v>0</v>
      </c>
      <c r="U1054" s="6">
        <f t="shared" si="241"/>
        <v>0</v>
      </c>
      <c r="V1054" s="66">
        <f t="shared" si="242"/>
        <v>3.1232634267384438</v>
      </c>
      <c r="W1054" s="6">
        <f t="shared" si="243"/>
        <v>0</v>
      </c>
      <c r="X1054" s="17">
        <f>V1054/MAX(V$240:V1054)-1</f>
        <v>-4.6159125531366696E-2</v>
      </c>
      <c r="Z1054" s="66">
        <f t="shared" si="244"/>
        <v>8.6480511605173884</v>
      </c>
      <c r="AA1054" s="6">
        <f t="shared" si="245"/>
        <v>-7.9711500702128735E-3</v>
      </c>
      <c r="AB1054" s="17">
        <f>Z1054/MAX(Z$240:Z1054)-1</f>
        <v>-4.0306247507910675E-2</v>
      </c>
    </row>
    <row r="1055" spans="1:29" x14ac:dyDescent="0.25">
      <c r="A1055" s="18" t="s">
        <v>249</v>
      </c>
      <c r="B1055" s="72">
        <v>40679</v>
      </c>
      <c r="C1055" s="23">
        <v>4900.71</v>
      </c>
      <c r="D1055" s="23">
        <v>4902.5600000000004</v>
      </c>
      <c r="E1055" s="23">
        <v>4931.13</v>
      </c>
      <c r="F1055" s="23">
        <v>4892.24</v>
      </c>
      <c r="G1055" s="20">
        <f t="shared" ref="G1055:G1118" si="254">AVERAGE(C1036:C1055)</f>
        <v>4957.473</v>
      </c>
      <c r="H1055" s="20">
        <f t="shared" si="248"/>
        <v>5052.3353333333325</v>
      </c>
      <c r="I1055" s="112">
        <f t="shared" ref="I1055:I1118" si="255">$C1055/$G1055-1</f>
        <v>-1.1449986717022909E-2</v>
      </c>
      <c r="J1055" s="38" t="str">
        <f t="shared" si="249"/>
        <v>X</v>
      </c>
      <c r="K1055" s="17" t="str">
        <f>IF(OR(AND(J1054="N",OR(I1054&lt;R$2308,AND(I1054&gt;R$2306, I1054&lt;R$2305))), AND(J1054="X", OR(I1054&lt;R$2314, AND(I1054&lt;R$2311,I1054&gt;R$2312)))),"no","yes")</f>
        <v>yes</v>
      </c>
      <c r="O1055" s="146">
        <f t="shared" si="250"/>
        <v>-3.7735387226267569E-4</v>
      </c>
      <c r="P1055" s="146">
        <f t="shared" si="251"/>
        <v>3.7735387226267569E-4</v>
      </c>
      <c r="Q1055" s="86">
        <f t="shared" si="240"/>
        <v>1.7999999999999999E-2</v>
      </c>
      <c r="R1055" s="39">
        <f>(SUM(C1036:C1054)+Q1055*SUM(C1036:C1054))/(19-Q1055)*(1-J$2305)</f>
        <v>5054.537324834052</v>
      </c>
      <c r="S1055" s="39">
        <f>(SUM(C1036:C1054)+Q1055*SUM(C1036:C1054))/(19-Q1055)*(1+J$2305)</f>
        <v>5054.537324834052</v>
      </c>
      <c r="T1055" s="17">
        <f>IF(AND(K1055="no",R1055&lt;E1055, R1055&gt;F1055,J$2308="yes"),MAX(R1055*(1-J$2306),F1055)/D1055-1,IF(AND(K1055="yes",S1055&gt;F1055, S1055&lt;E1055,J$2307="yes"),1-MIN(S1055*(1+J$2306),E1055)/D1055,0))</f>
        <v>0</v>
      </c>
      <c r="U1055" s="6">
        <f t="shared" si="241"/>
        <v>0</v>
      </c>
      <c r="V1055" s="66">
        <f t="shared" si="242"/>
        <v>3.1232634267384438</v>
      </c>
      <c r="W1055" s="6">
        <f t="shared" si="243"/>
        <v>0</v>
      </c>
      <c r="X1055" s="17">
        <f>V1055/MAX(V$240:V1055)-1</f>
        <v>-4.6159125531366696E-2</v>
      </c>
      <c r="Z1055" s="66">
        <f t="shared" si="244"/>
        <v>8.6513145361103359</v>
      </c>
      <c r="AA1055" s="6">
        <f t="shared" si="245"/>
        <v>3.7735387226267569E-4</v>
      </c>
      <c r="AB1055" s="17">
        <f>Z1055/MAX(Z$240:Z1055)-1</f>
        <v>-3.9944103354221383E-2</v>
      </c>
    </row>
    <row r="1056" spans="1:29" x14ac:dyDescent="0.25">
      <c r="A1056" s="18" t="s">
        <v>249</v>
      </c>
      <c r="B1056" s="72">
        <v>40680</v>
      </c>
      <c r="C1056" s="23">
        <v>4873.95</v>
      </c>
      <c r="D1056" s="23">
        <v>4900.71</v>
      </c>
      <c r="E1056" s="23">
        <v>4912.71</v>
      </c>
      <c r="F1056" s="23">
        <v>4823.0600000000004</v>
      </c>
      <c r="G1056" s="20">
        <f t="shared" si="254"/>
        <v>4942.2260000000006</v>
      </c>
      <c r="H1056" s="20">
        <f t="shared" si="248"/>
        <v>5050.4431666666651</v>
      </c>
      <c r="I1056" s="112">
        <f t="shared" si="255"/>
        <v>-1.3814827569601396E-2</v>
      </c>
      <c r="J1056" s="38" t="str">
        <f t="shared" si="249"/>
        <v>X</v>
      </c>
      <c r="K1056" s="17" t="str">
        <f>IF(OR(AND(J1055="N",OR(I1055&lt;R$2308,AND(I1055&gt;R$2306, I1055&lt;R$2305))), AND(J1055="X", OR(I1055&lt;R$2314, AND(I1055&lt;R$2311,I1055&gt;R$2312)))),"no","yes")</f>
        <v>yes</v>
      </c>
      <c r="O1056" s="146">
        <f t="shared" si="250"/>
        <v>-5.460433284156796E-3</v>
      </c>
      <c r="P1056" s="146">
        <f t="shared" si="251"/>
        <v>5.460433284156796E-3</v>
      </c>
      <c r="Q1056" s="86">
        <f t="shared" si="240"/>
        <v>1.7999999999999999E-2</v>
      </c>
      <c r="R1056" s="39">
        <f>(SUM(C1037:C1055)+Q1056*SUM(C1037:C1055))/(19-Q1056)*(1-J$2305)</f>
        <v>5039.6185997260573</v>
      </c>
      <c r="S1056" s="39">
        <f>(SUM(C1037:C1055)+Q1056*SUM(C1037:C1055))/(19-Q1056)*(1+J$2305)</f>
        <v>5039.6185997260573</v>
      </c>
      <c r="T1056" s="17">
        <f>IF(AND(K1056="no",R1056&lt;E1056, R1056&gt;F1056,J$2308="yes"),MAX(R1056*(1-J$2306),F1056)/D1056-1,IF(AND(K1056="yes",S1056&gt;F1056, S1056&lt;E1056,J$2307="yes"),1-MIN(S1056*(1+J$2306),E1056)/D1056,0))</f>
        <v>0</v>
      </c>
      <c r="U1056" s="6">
        <f t="shared" si="241"/>
        <v>0</v>
      </c>
      <c r="V1056" s="66">
        <f t="shared" si="242"/>
        <v>3.1232634267384438</v>
      </c>
      <c r="W1056" s="6">
        <f t="shared" si="243"/>
        <v>0</v>
      </c>
      <c r="X1056" s="17">
        <f>V1056/MAX(V$240:V1056)-1</f>
        <v>-4.6159125531366696E-2</v>
      </c>
      <c r="Z1056" s="66">
        <f t="shared" si="244"/>
        <v>8.6985544619550215</v>
      </c>
      <c r="AA1056" s="6">
        <f t="shared" si="245"/>
        <v>5.460433284156796E-3</v>
      </c>
      <c r="AB1056" s="17">
        <f>Z1056/MAX(Z$240:Z1056)-1</f>
        <v>-3.4701782181525864E-2</v>
      </c>
    </row>
    <row r="1057" spans="1:29" x14ac:dyDescent="0.25">
      <c r="A1057" s="18" t="s">
        <v>249</v>
      </c>
      <c r="B1057" s="72">
        <v>40681</v>
      </c>
      <c r="C1057" s="23">
        <v>4906.1899999999996</v>
      </c>
      <c r="D1057" s="23">
        <v>4873.95</v>
      </c>
      <c r="E1057" s="23">
        <v>4907.75</v>
      </c>
      <c r="F1057" s="23">
        <v>4850.45</v>
      </c>
      <c r="G1057" s="20">
        <f t="shared" si="254"/>
        <v>4931.7285000000002</v>
      </c>
      <c r="H1057" s="20">
        <f t="shared" si="248"/>
        <v>5049.8558333333322</v>
      </c>
      <c r="I1057" s="112">
        <f t="shared" si="255"/>
        <v>-5.1784075299361465E-3</v>
      </c>
      <c r="J1057" s="38" t="str">
        <f t="shared" si="249"/>
        <v>X</v>
      </c>
      <c r="K1057" s="17" t="str">
        <f>IF(OR(AND(J1056="N",OR(I1056&lt;R$2308,AND(I1056&gt;R$2306, I1056&lt;R$2305))), AND(J1056="X", OR(I1056&lt;R$2314, AND(I1056&lt;R$2311,I1056&gt;R$2312)))),"no","yes")</f>
        <v>yes</v>
      </c>
      <c r="O1057" s="146">
        <f t="shared" si="250"/>
        <v>6.6147580504518633E-3</v>
      </c>
      <c r="P1057" s="146">
        <f t="shared" si="251"/>
        <v>-6.6147580504518633E-3</v>
      </c>
      <c r="Q1057" s="86">
        <f t="shared" si="240"/>
        <v>1.7999999999999999E-2</v>
      </c>
      <c r="R1057" s="39">
        <f>(SUM(C1038:C1056)+Q1057*SUM(C1038:C1056))/(19-Q1057)*(1-J$2305)</f>
        <v>5026.6300094826674</v>
      </c>
      <c r="S1057" s="39">
        <f>(SUM(C1038:C1056)+Q1057*SUM(C1038:C1056))/(19-Q1057)*(1+J$2305)</f>
        <v>5026.6300094826674</v>
      </c>
      <c r="T1057" s="17">
        <f>IF(AND(K1057="no",R1057&lt;E1057, R1057&gt;F1057,J$2308="yes"),MAX(R1057*(1-J$2306),F1057)/D1057-1,IF(AND(K1057="yes",S1057&gt;F1057, S1057&lt;E1057,J$2307="yes"),1-MIN(S1057*(1+J$2306),E1057)/D1057,0))</f>
        <v>0</v>
      </c>
      <c r="U1057" s="6">
        <f t="shared" si="241"/>
        <v>0</v>
      </c>
      <c r="V1057" s="66">
        <f t="shared" si="242"/>
        <v>3.1232634267384438</v>
      </c>
      <c r="W1057" s="6">
        <f t="shared" si="243"/>
        <v>0</v>
      </c>
      <c r="X1057" s="17">
        <f>V1057/MAX(V$240:V1057)-1</f>
        <v>-4.6159125531366696E-2</v>
      </c>
      <c r="Z1057" s="66">
        <f t="shared" si="244"/>
        <v>8.6410156288005098</v>
      </c>
      <c r="AA1057" s="6">
        <f t="shared" si="245"/>
        <v>-6.6147580504519743E-3</v>
      </c>
      <c r="AB1057" s="17">
        <f>Z1057/MAX(Z$240:Z1057)-1</f>
        <v>-4.1086996338927539E-2</v>
      </c>
    </row>
    <row r="1058" spans="1:29" x14ac:dyDescent="0.25">
      <c r="A1058" s="18" t="s">
        <v>249</v>
      </c>
      <c r="B1058" s="72">
        <v>40682</v>
      </c>
      <c r="C1058" s="23">
        <v>4879.8900000000003</v>
      </c>
      <c r="D1058" s="23">
        <v>4906.1899999999996</v>
      </c>
      <c r="E1058" s="23">
        <v>4929.21</v>
      </c>
      <c r="F1058" s="23">
        <v>4875.8</v>
      </c>
      <c r="G1058" s="20">
        <f t="shared" si="254"/>
        <v>4918.1030000000001</v>
      </c>
      <c r="H1058" s="20">
        <f t="shared" si="248"/>
        <v>5047.1378333333332</v>
      </c>
      <c r="I1058" s="112">
        <f t="shared" si="255"/>
        <v>-7.7698657388833858E-3</v>
      </c>
      <c r="J1058" s="38" t="str">
        <f t="shared" si="249"/>
        <v>X</v>
      </c>
      <c r="K1058" s="17" t="str">
        <f>IF(OR(AND(J1057="N",OR(I1057&lt;R$2308,AND(I1057&gt;R$2306, I1057&lt;R$2305))), AND(J1057="X", OR(I1057&lt;R$2314, AND(I1057&lt;R$2311,I1057&gt;R$2312)))),"no","yes")</f>
        <v>yes</v>
      </c>
      <c r="O1058" s="146">
        <f t="shared" si="250"/>
        <v>-5.3605751102178134E-3</v>
      </c>
      <c r="P1058" s="146">
        <f t="shared" si="251"/>
        <v>5.3605751102178134E-3</v>
      </c>
      <c r="Q1058" s="86">
        <f t="shared" si="240"/>
        <v>1.7999999999999999E-2</v>
      </c>
      <c r="R1058" s="39">
        <f>(SUM(C1039:C1057)+Q1058*SUM(C1039:C1057))/(19-Q1058)*(1-J$2305)</f>
        <v>5013.4258276261717</v>
      </c>
      <c r="S1058" s="39">
        <f>(SUM(C1039:C1057)+Q1058*SUM(C1039:C1057))/(19-Q1058)*(1+J$2305)</f>
        <v>5013.4258276261717</v>
      </c>
      <c r="T1058" s="17">
        <f>IF(AND(K1058="no",R1058&lt;E1058, R1058&gt;F1058,J$2308="yes"),MAX(R1058*(1-J$2306),F1058)/D1058-1,IF(AND(K1058="yes",S1058&gt;F1058, S1058&lt;E1058,J$2307="yes"),1-MIN(S1058*(1+J$2306),E1058)/D1058,0))</f>
        <v>0</v>
      </c>
      <c r="U1058" s="6">
        <f t="shared" si="241"/>
        <v>0</v>
      </c>
      <c r="V1058" s="66">
        <f t="shared" si="242"/>
        <v>3.1232634267384438</v>
      </c>
      <c r="W1058" s="6">
        <f t="shared" si="243"/>
        <v>0</v>
      </c>
      <c r="X1058" s="17">
        <f>V1058/MAX(V$240:V1058)-1</f>
        <v>-4.6159125531366696E-2</v>
      </c>
      <c r="Z1058" s="66">
        <f t="shared" si="244"/>
        <v>8.6873364421072594</v>
      </c>
      <c r="AA1058" s="6">
        <f t="shared" si="245"/>
        <v>5.3605751102177024E-3</v>
      </c>
      <c r="AB1058" s="17">
        <f>Z1058/MAX(Z$240:Z1058)-1</f>
        <v>-3.5946671158637922E-2</v>
      </c>
    </row>
    <row r="1059" spans="1:29" x14ac:dyDescent="0.25">
      <c r="A1059" s="18" t="s">
        <v>249</v>
      </c>
      <c r="B1059" s="72">
        <v>40683</v>
      </c>
      <c r="C1059" s="23">
        <v>4863.1899999999996</v>
      </c>
      <c r="D1059" s="23">
        <v>4879.8900000000003</v>
      </c>
      <c r="E1059" s="23">
        <v>4886.59</v>
      </c>
      <c r="F1059" s="23">
        <v>4837.9799999999996</v>
      </c>
      <c r="G1059" s="20">
        <f t="shared" si="254"/>
        <v>4901.8569999999991</v>
      </c>
      <c r="H1059" s="20">
        <f t="shared" si="248"/>
        <v>5046.3618333333334</v>
      </c>
      <c r="I1059" s="112">
        <f t="shared" si="255"/>
        <v>-7.8882350097114751E-3</v>
      </c>
      <c r="J1059" s="38" t="str">
        <f t="shared" si="249"/>
        <v>X</v>
      </c>
      <c r="K1059" s="17" t="str">
        <f>IF(OR(AND(J1058="N",OR(I1058&lt;R$2308,AND(I1058&gt;R$2306, I1058&lt;R$2305))), AND(J1058="X", OR(I1058&lt;R$2314, AND(I1058&lt;R$2311,I1058&gt;R$2312)))),"no","yes")</f>
        <v>yes</v>
      </c>
      <c r="O1059" s="146">
        <f t="shared" si="250"/>
        <v>-3.4222082874820758E-3</v>
      </c>
      <c r="P1059" s="146">
        <f t="shared" si="251"/>
        <v>3.4222082874820758E-3</v>
      </c>
      <c r="Q1059" s="86">
        <f t="shared" si="240"/>
        <v>1.7999999999999999E-2</v>
      </c>
      <c r="R1059" s="39">
        <f>(SUM(C1040:C1058)+Q1059*SUM(C1040:C1058))/(19-Q1059)*(1-J$2305)</f>
        <v>4996.8960646928663</v>
      </c>
      <c r="S1059" s="39">
        <f>(SUM(C1040:C1058)+Q1059*SUM(C1040:C1058))/(19-Q1059)*(1+J$2305)</f>
        <v>4996.8960646928663</v>
      </c>
      <c r="T1059" s="17">
        <f>IF(AND(K1059="no",R1059&lt;E1059, R1059&gt;F1059,J$2308="yes"),MAX(R1059*(1-J$2306),F1059)/D1059-1,IF(AND(K1059="yes",S1059&gt;F1059, S1059&lt;E1059,J$2307="yes"),1-MIN(S1059*(1+J$2306),E1059)/D1059,0))</f>
        <v>0</v>
      </c>
      <c r="U1059" s="6">
        <f t="shared" si="241"/>
        <v>0</v>
      </c>
      <c r="V1059" s="66">
        <f t="shared" si="242"/>
        <v>3.1232634267384438</v>
      </c>
      <c r="W1059" s="6">
        <f t="shared" si="243"/>
        <v>0</v>
      </c>
      <c r="X1059" s="17">
        <f>V1059/MAX(V$240:V1059)-1</f>
        <v>-4.6159125531366696E-2</v>
      </c>
      <c r="Z1059" s="66">
        <f t="shared" si="244"/>
        <v>8.7170663168755826</v>
      </c>
      <c r="AA1059" s="6">
        <f t="shared" si="245"/>
        <v>3.4222082874819648E-3</v>
      </c>
      <c r="AB1059" s="17">
        <f>Z1059/MAX(Z$240:Z1059)-1</f>
        <v>-3.264747986710248E-2</v>
      </c>
    </row>
    <row r="1060" spans="1:29" x14ac:dyDescent="0.25">
      <c r="A1060" s="18" t="s">
        <v>249</v>
      </c>
      <c r="B1060" s="72">
        <v>40686</v>
      </c>
      <c r="C1060" s="23">
        <v>4679.53</v>
      </c>
      <c r="D1060" s="23">
        <v>4863.1899999999996</v>
      </c>
      <c r="E1060" s="23">
        <v>4853.92</v>
      </c>
      <c r="F1060" s="23">
        <v>4677.46</v>
      </c>
      <c r="G1060" s="20">
        <f t="shared" si="254"/>
        <v>4877.5775000000003</v>
      </c>
      <c r="H1060" s="20">
        <f t="shared" si="248"/>
        <v>5041.3696666666674</v>
      </c>
      <c r="I1060" s="112">
        <f t="shared" si="255"/>
        <v>-4.0603660321132939E-2</v>
      </c>
      <c r="J1060" s="38" t="str">
        <f t="shared" si="249"/>
        <v>X</v>
      </c>
      <c r="K1060" s="17" t="str">
        <f>IF(OR(AND(J1059="N",OR(I1059&lt;R$2308,AND(I1059&gt;R$2306, I1059&lt;R$2305))), AND(J1059="X", OR(I1059&lt;R$2314, AND(I1059&lt;R$2311,I1059&gt;R$2312)))),"no","yes")</f>
        <v>yes</v>
      </c>
      <c r="O1060" s="146">
        <f t="shared" si="250"/>
        <v>-3.776533509897817E-2</v>
      </c>
      <c r="P1060" s="146">
        <f t="shared" si="251"/>
        <v>3.776533509897817E-2</v>
      </c>
      <c r="Q1060" s="86">
        <f t="shared" si="240"/>
        <v>1.7999999999999999E-2</v>
      </c>
      <c r="R1060" s="39">
        <f>(SUM(C1041:C1059)+Q1060*SUM(C1041:C1059))/(19-Q1060)*(1-J$2305)</f>
        <v>4980.7036329153943</v>
      </c>
      <c r="S1060" s="39">
        <f>(SUM(C1041:C1059)+Q1060*SUM(C1041:C1059))/(19-Q1060)*(1+J$2305)</f>
        <v>4980.7036329153943</v>
      </c>
      <c r="T1060" s="17">
        <f>IF(AND(K1060="no",R1060&lt;E1060, R1060&gt;F1060,J$2308="yes"),MAX(R1060*(1-J$2306),F1060)/D1060-1,IF(AND(K1060="yes",S1060&gt;F1060, S1060&lt;E1060,J$2307="yes"),1-MIN(S1060*(1+J$2306),E1060)/D1060,0))</f>
        <v>0</v>
      </c>
      <c r="U1060" s="6">
        <f t="shared" si="241"/>
        <v>0</v>
      </c>
      <c r="V1060" s="66">
        <f t="shared" si="242"/>
        <v>3.1232634267384438</v>
      </c>
      <c r="W1060" s="6">
        <f t="shared" si="243"/>
        <v>0</v>
      </c>
      <c r="X1060" s="17">
        <f>V1060/MAX(V$240:V1060)-1</f>
        <v>-4.6159125531366696E-2</v>
      </c>
      <c r="Y1060" s="6">
        <f t="shared" ref="Y1060" si="256">V1060/V1040-1</f>
        <v>0</v>
      </c>
      <c r="Z1060" s="66">
        <f t="shared" si="244"/>
        <v>9.046269247412404</v>
      </c>
      <c r="AA1060" s="6">
        <f t="shared" si="245"/>
        <v>3.776533509897817E-2</v>
      </c>
      <c r="AB1060" s="17">
        <f>Z1060/MAX(Z$240:Z1060)-1</f>
        <v>0</v>
      </c>
      <c r="AC1060" s="6">
        <f t="shared" ref="AC1060" si="257">Z1060/Z1040-1</f>
        <v>9.8400653046169184E-2</v>
      </c>
    </row>
    <row r="1061" spans="1:29" x14ac:dyDescent="0.25">
      <c r="A1061" s="18" t="s">
        <v>249</v>
      </c>
      <c r="B1061" s="72">
        <v>40687</v>
      </c>
      <c r="C1061" s="23">
        <v>4672.08</v>
      </c>
      <c r="D1061" s="23">
        <v>4679.53</v>
      </c>
      <c r="E1061" s="23">
        <v>4676.84</v>
      </c>
      <c r="F1061" s="23">
        <v>4590.13</v>
      </c>
      <c r="G1061" s="20">
        <f t="shared" si="254"/>
        <v>4858.4430000000002</v>
      </c>
      <c r="H1061" s="20">
        <f t="shared" si="248"/>
        <v>5035.4421666666685</v>
      </c>
      <c r="I1061" s="112">
        <f t="shared" si="255"/>
        <v>-3.8358585250459876E-2</v>
      </c>
      <c r="J1061" s="38" t="str">
        <f t="shared" si="249"/>
        <v>X</v>
      </c>
      <c r="K1061" s="17" t="str">
        <f>IF(OR(AND(J1060="N",OR(I1060&lt;R$2308,AND(I1060&gt;R$2306, I1060&lt;R$2305))), AND(J1060="X", OR(I1060&lt;R$2314, AND(I1060&lt;R$2311,I1060&gt;R$2312)))),"no","yes")</f>
        <v>yes</v>
      </c>
      <c r="O1061" s="146">
        <f t="shared" si="250"/>
        <v>-1.5920402262620259E-3</v>
      </c>
      <c r="P1061" s="146">
        <f t="shared" si="251"/>
        <v>1.5920402262620259E-3</v>
      </c>
      <c r="Q1061" s="86">
        <f t="shared" si="240"/>
        <v>1.7999999999999999E-2</v>
      </c>
      <c r="R1061" s="39">
        <f>(SUM(C1042:C1060)+Q1061*SUM(C1042:C1060))/(19-Q1061)*(1-J$2305)</f>
        <v>4960.5796038352119</v>
      </c>
      <c r="S1061" s="39">
        <f>(SUM(C1042:C1060)+Q1061*SUM(C1042:C1060))/(19-Q1061)*(1+J$2305)</f>
        <v>4960.5796038352119</v>
      </c>
      <c r="T1061" s="17">
        <f>IF(AND(K1061="no",R1061&lt;E1061, R1061&gt;F1061,J$2308="yes"),MAX(R1061*(1-J$2306),F1061)/D1061-1,IF(AND(K1061="yes",S1061&gt;F1061, S1061&lt;E1061,J$2307="yes"),1-MIN(S1061*(1+J$2306),E1061)/D1061,0))</f>
        <v>0</v>
      </c>
      <c r="U1061" s="6">
        <f t="shared" si="241"/>
        <v>0</v>
      </c>
      <c r="V1061" s="66">
        <f t="shared" si="242"/>
        <v>3.1232634267384438</v>
      </c>
      <c r="W1061" s="6">
        <f t="shared" si="243"/>
        <v>0</v>
      </c>
      <c r="X1061" s="17">
        <f>V1061/MAX(V$240:V1061)-1</f>
        <v>-4.6159125531366696E-2</v>
      </c>
      <c r="Z1061" s="66">
        <f t="shared" si="244"/>
        <v>9.0606712719518807</v>
      </c>
      <c r="AA1061" s="6">
        <f t="shared" si="245"/>
        <v>1.5920402262619149E-3</v>
      </c>
      <c r="AB1061" s="17">
        <f>Z1061/MAX(Z$240:Z1061)-1</f>
        <v>0</v>
      </c>
    </row>
    <row r="1062" spans="1:29" x14ac:dyDescent="0.25">
      <c r="A1062" s="18" t="s">
        <v>249</v>
      </c>
      <c r="B1062" s="72">
        <v>40688</v>
      </c>
      <c r="C1062" s="23">
        <v>4618.75</v>
      </c>
      <c r="D1062" s="23">
        <v>4672.08</v>
      </c>
      <c r="E1062" s="23">
        <v>4689.6899999999996</v>
      </c>
      <c r="F1062" s="23">
        <v>4613.68</v>
      </c>
      <c r="G1062" s="20">
        <f t="shared" si="254"/>
        <v>4840.8519999999999</v>
      </c>
      <c r="H1062" s="20">
        <f t="shared" si="248"/>
        <v>5028.5413333333354</v>
      </c>
      <c r="I1062" s="112">
        <f t="shared" si="255"/>
        <v>-4.5880766443592957E-2</v>
      </c>
      <c r="J1062" s="38" t="str">
        <f t="shared" si="249"/>
        <v>X</v>
      </c>
      <c r="K1062" s="17" t="str">
        <f>IF(OR(AND(J1061="N",OR(I1061&lt;R$2308,AND(I1061&gt;R$2306, I1061&lt;R$2305))), AND(J1061="X", OR(I1061&lt;R$2314, AND(I1061&lt;R$2311,I1061&gt;R$2312)))),"no","yes")</f>
        <v>yes</v>
      </c>
      <c r="O1062" s="146">
        <f t="shared" si="250"/>
        <v>-1.141461618807893E-2</v>
      </c>
      <c r="P1062" s="146">
        <f t="shared" si="251"/>
        <v>1.141461618807893E-2</v>
      </c>
      <c r="Q1062" s="86">
        <f t="shared" si="240"/>
        <v>1.7999999999999999E-2</v>
      </c>
      <c r="R1062" s="39">
        <f>(SUM(C1043:C1061)+Q1062*SUM(C1043:C1061))/(19-Q1062)*(1-J$2305)</f>
        <v>4944.5716584132333</v>
      </c>
      <c r="S1062" s="39">
        <f>(SUM(C1043:C1061)+Q1062*SUM(C1043:C1061))/(19-Q1062)*(1+J$2305)</f>
        <v>4944.5716584132333</v>
      </c>
      <c r="T1062" s="17">
        <f>IF(AND(K1062="no",R1062&lt;E1062, R1062&gt;F1062,J$2308="yes"),MAX(R1062*(1-J$2306),F1062)/D1062-1,IF(AND(K1062="yes",S1062&gt;F1062, S1062&lt;E1062,J$2307="yes"),1-MIN(S1062*(1+J$2306),E1062)/D1062,0))</f>
        <v>0</v>
      </c>
      <c r="U1062" s="6">
        <f t="shared" si="241"/>
        <v>0</v>
      </c>
      <c r="V1062" s="66">
        <f t="shared" si="242"/>
        <v>3.1232634267384438</v>
      </c>
      <c r="W1062" s="6">
        <f t="shared" si="243"/>
        <v>0</v>
      </c>
      <c r="X1062" s="17">
        <f>V1062/MAX(V$240:V1062)-1</f>
        <v>-4.6159125531366696E-2</v>
      </c>
      <c r="Z1062" s="66">
        <f t="shared" si="244"/>
        <v>9.1640953569275645</v>
      </c>
      <c r="AA1062" s="6">
        <f t="shared" si="245"/>
        <v>1.1414616188079041E-2</v>
      </c>
      <c r="AB1062" s="17">
        <f>Z1062/MAX(Z$240:Z1062)-1</f>
        <v>0</v>
      </c>
    </row>
    <row r="1063" spans="1:29" x14ac:dyDescent="0.25">
      <c r="A1063" s="18" t="s">
        <v>249</v>
      </c>
      <c r="B1063" s="72">
        <v>40689</v>
      </c>
      <c r="C1063" s="23">
        <v>4572.9399999999996</v>
      </c>
      <c r="D1063" s="23">
        <v>4618.75</v>
      </c>
      <c r="E1063" s="23">
        <v>4662.29</v>
      </c>
      <c r="F1063" s="23">
        <v>4572.32</v>
      </c>
      <c r="G1063" s="20">
        <f t="shared" si="254"/>
        <v>4823.8239999999996</v>
      </c>
      <c r="H1063" s="20">
        <f t="shared" si="248"/>
        <v>5019.8368333333347</v>
      </c>
      <c r="I1063" s="112">
        <f t="shared" si="255"/>
        <v>-5.200936020883018E-2</v>
      </c>
      <c r="J1063" s="38" t="str">
        <f t="shared" si="249"/>
        <v>X</v>
      </c>
      <c r="K1063" s="17" t="str">
        <f>IF(OR(AND(J1062="N",OR(I1062&lt;R$2308,AND(I1062&gt;R$2306, I1062&lt;R$2305))), AND(J1062="X", OR(I1062&lt;R$2314, AND(I1062&lt;R$2311,I1062&gt;R$2312)))),"no","yes")</f>
        <v>yes</v>
      </c>
      <c r="O1063" s="146">
        <f t="shared" si="250"/>
        <v>-9.9182679296346832E-3</v>
      </c>
      <c r="P1063" s="146">
        <f t="shared" si="251"/>
        <v>9.9182679296346832E-3</v>
      </c>
      <c r="Q1063" s="86">
        <f t="shared" si="240"/>
        <v>1.7999999999999999E-2</v>
      </c>
      <c r="R1063" s="39">
        <f>(SUM(C1044:C1062)+Q1063*SUM(C1044:C1062))/(19-Q1063)*(1-J$2305)</f>
        <v>4928.7642882731006</v>
      </c>
      <c r="S1063" s="39">
        <f>(SUM(C1044:C1062)+Q1063*SUM(C1044:C1062))/(19-Q1063)*(1+J$2305)</f>
        <v>4928.7642882731006</v>
      </c>
      <c r="T1063" s="17">
        <f>IF(AND(K1063="no",R1063&lt;E1063, R1063&gt;F1063,J$2308="yes"),MAX(R1063*(1-J$2306),F1063)/D1063-1,IF(AND(K1063="yes",S1063&gt;F1063, S1063&lt;E1063,J$2307="yes"),1-MIN(S1063*(1+J$2306),E1063)/D1063,0))</f>
        <v>0</v>
      </c>
      <c r="U1063" s="6">
        <f t="shared" si="241"/>
        <v>0</v>
      </c>
      <c r="V1063" s="66">
        <f t="shared" si="242"/>
        <v>3.1232634267384438</v>
      </c>
      <c r="W1063" s="6">
        <f t="shared" si="243"/>
        <v>0</v>
      </c>
      <c r="X1063" s="17">
        <f>V1063/MAX(V$240:V1063)-1</f>
        <v>-4.6159125531366696E-2</v>
      </c>
      <c r="Z1063" s="66">
        <f t="shared" si="244"/>
        <v>9.2549873100102946</v>
      </c>
      <c r="AA1063" s="6">
        <f t="shared" si="245"/>
        <v>9.9182679296347942E-3</v>
      </c>
      <c r="AB1063" s="17">
        <f>Z1063/MAX(Z$240:Z1063)-1</f>
        <v>0</v>
      </c>
    </row>
    <row r="1064" spans="1:29" x14ac:dyDescent="0.25">
      <c r="A1064" s="18" t="s">
        <v>249</v>
      </c>
      <c r="B1064" s="72">
        <v>40690</v>
      </c>
      <c r="C1064" s="23">
        <v>4428.8900000000003</v>
      </c>
      <c r="D1064" s="23">
        <v>4572.9399999999996</v>
      </c>
      <c r="E1064" s="23">
        <v>4567.2299999999996</v>
      </c>
      <c r="F1064" s="23">
        <v>4425.76</v>
      </c>
      <c r="G1064" s="20">
        <f t="shared" si="254"/>
        <v>4807.4974999999995</v>
      </c>
      <c r="H1064" s="20">
        <f t="shared" si="248"/>
        <v>5008.2776666666678</v>
      </c>
      <c r="I1064" s="112">
        <f t="shared" si="255"/>
        <v>-7.8753551093890151E-2</v>
      </c>
      <c r="J1064" s="38" t="str">
        <f t="shared" si="249"/>
        <v>X</v>
      </c>
      <c r="K1064" s="17" t="str">
        <f>IF(OR(AND(J1063="N",OR(I1063&lt;R$2308,AND(I1063&gt;R$2306, I1063&lt;R$2305))), AND(J1063="X", OR(I1063&lt;R$2314, AND(I1063&lt;R$2311,I1063&gt;R$2312)))),"no","yes")</f>
        <v>yes</v>
      </c>
      <c r="O1064" s="146">
        <f t="shared" si="250"/>
        <v>-3.1500522639702044E-2</v>
      </c>
      <c r="P1064" s="146">
        <f t="shared" si="251"/>
        <v>3.1500522639702044E-2</v>
      </c>
      <c r="Q1064" s="86">
        <f t="shared" si="240"/>
        <v>1.7999999999999999E-2</v>
      </c>
      <c r="R1064" s="39">
        <f>(SUM(C1045:C1063)+Q1064*SUM(C1045:C1063))/(19-Q1064)*(1-J$2305)</f>
        <v>4918.9779306711625</v>
      </c>
      <c r="S1064" s="39">
        <f>(SUM(C1045:C1063)+Q1064*SUM(C1045:C1063))/(19-Q1064)*(1+J$2305)</f>
        <v>4918.9779306711625</v>
      </c>
      <c r="T1064" s="17">
        <f>IF(AND(K1064="no",R1064&lt;E1064, R1064&gt;F1064,J$2308="yes"),MAX(R1064*(1-J$2306),F1064)/D1064-1,IF(AND(K1064="yes",S1064&gt;F1064, S1064&lt;E1064,J$2307="yes"),1-MIN(S1064*(1+J$2306),E1064)/D1064,0))</f>
        <v>0</v>
      </c>
      <c r="U1064" s="6">
        <f t="shared" si="241"/>
        <v>0</v>
      </c>
      <c r="V1064" s="66">
        <f t="shared" si="242"/>
        <v>3.1232634267384438</v>
      </c>
      <c r="W1064" s="6">
        <f t="shared" si="243"/>
        <v>0</v>
      </c>
      <c r="X1064" s="17">
        <f>V1064/MAX(V$240:V1064)-1</f>
        <v>-4.6159125531366696E-2</v>
      </c>
      <c r="Z1064" s="66">
        <f t="shared" si="244"/>
        <v>9.5465242472994287</v>
      </c>
      <c r="AA1064" s="6">
        <f t="shared" si="245"/>
        <v>3.1500522639702044E-2</v>
      </c>
      <c r="AB1064" s="17">
        <f>Z1064/MAX(Z$240:Z1064)-1</f>
        <v>0</v>
      </c>
    </row>
    <row r="1065" spans="1:29" x14ac:dyDescent="0.25">
      <c r="A1065" s="18" t="s">
        <v>249</v>
      </c>
      <c r="B1065" s="72">
        <v>40693</v>
      </c>
      <c r="C1065" s="23">
        <v>4345.05</v>
      </c>
      <c r="D1065" s="23">
        <v>4428.8900000000003</v>
      </c>
      <c r="E1065" s="23">
        <v>4427</v>
      </c>
      <c r="F1065" s="23">
        <v>4339.08</v>
      </c>
      <c r="G1065" s="20">
        <f t="shared" si="254"/>
        <v>4782.9064999999991</v>
      </c>
      <c r="H1065" s="20">
        <f t="shared" si="248"/>
        <v>4995.5495000000019</v>
      </c>
      <c r="I1065" s="112">
        <f t="shared" si="255"/>
        <v>-9.154611322634032E-2</v>
      </c>
      <c r="J1065" s="38" t="str">
        <f t="shared" si="249"/>
        <v>X</v>
      </c>
      <c r="K1065" s="17" t="str">
        <f>IF(OR(AND(J1064="N",OR(I1064&lt;R$2308,AND(I1064&gt;R$2306, I1064&lt;R$2305))), AND(J1064="X", OR(I1064&lt;R$2314, AND(I1064&lt;R$2311,I1064&gt;R$2312)))),"no","yes")</f>
        <v>yes</v>
      </c>
      <c r="O1065" s="146">
        <f t="shared" si="250"/>
        <v>-1.8930251146449861E-2</v>
      </c>
      <c r="P1065" s="146">
        <f t="shared" si="251"/>
        <v>1.8930251146449861E-2</v>
      </c>
      <c r="Q1065" s="86">
        <f t="shared" si="240"/>
        <v>1.7999999999999999E-2</v>
      </c>
      <c r="R1065" s="39">
        <f>(SUM(C1046:C1064)+Q1065*SUM(C1046:C1064))/(19-Q1065)*(1-J$2305)</f>
        <v>4897.0980634285106</v>
      </c>
      <c r="S1065" s="39">
        <f>(SUM(C1046:C1064)+Q1065*SUM(C1046:C1064))/(19-Q1065)*(1+J$2305)</f>
        <v>4897.0980634285106</v>
      </c>
      <c r="T1065" s="17">
        <f>IF(AND(K1065="no",R1065&lt;E1065, R1065&gt;F1065,J$2308="yes"),MAX(R1065*(1-J$2306),F1065)/D1065-1,IF(AND(K1065="yes",S1065&gt;F1065, S1065&lt;E1065,J$2307="yes"),1-MIN(S1065*(1+J$2306),E1065)/D1065,0))</f>
        <v>0</v>
      </c>
      <c r="U1065" s="6">
        <f t="shared" si="241"/>
        <v>0</v>
      </c>
      <c r="V1065" s="66">
        <f t="shared" si="242"/>
        <v>3.1232634267384438</v>
      </c>
      <c r="W1065" s="6">
        <f t="shared" si="243"/>
        <v>0</v>
      </c>
      <c r="X1065" s="17">
        <f>V1065/MAX(V$240:V1065)-1</f>
        <v>-4.6159125531366696E-2</v>
      </c>
      <c r="Z1065" s="66">
        <f t="shared" si="244"/>
        <v>9.7272423488764819</v>
      </c>
      <c r="AA1065" s="6">
        <f t="shared" si="245"/>
        <v>1.8930251146449972E-2</v>
      </c>
      <c r="AB1065" s="17">
        <f>Z1065/MAX(Z$240:Z1065)-1</f>
        <v>0</v>
      </c>
    </row>
    <row r="1066" spans="1:29" x14ac:dyDescent="0.25">
      <c r="A1066" s="18" t="s">
        <v>249</v>
      </c>
      <c r="B1066" s="72">
        <v>40694</v>
      </c>
      <c r="C1066" s="23">
        <v>4444.28</v>
      </c>
      <c r="D1066" s="23">
        <v>4345.05</v>
      </c>
      <c r="E1066" s="23">
        <v>4444.59</v>
      </c>
      <c r="F1066" s="23">
        <v>4339.63</v>
      </c>
      <c r="G1066" s="20">
        <f t="shared" si="254"/>
        <v>4759.0919999999996</v>
      </c>
      <c r="H1066" s="20">
        <f t="shared" si="248"/>
        <v>4986.1366666666681</v>
      </c>
      <c r="I1066" s="112">
        <f t="shared" si="255"/>
        <v>-6.6149593241735971E-2</v>
      </c>
      <c r="J1066" s="38" t="str">
        <f t="shared" si="249"/>
        <v>X</v>
      </c>
      <c r="K1066" s="17" t="str">
        <f>IF(OR(AND(J1065="N",OR(I1065&lt;R$2308,AND(I1065&gt;R$2306, I1065&lt;R$2305))), AND(J1065="X", OR(I1065&lt;R$2314, AND(I1065&lt;R$2311,I1065&gt;R$2312)))),"no","yes")</f>
        <v>yes</v>
      </c>
      <c r="O1066" s="146">
        <f t="shared" si="250"/>
        <v>2.2837481732085774E-2</v>
      </c>
      <c r="P1066" s="146">
        <f t="shared" si="251"/>
        <v>-2.2837481732085774E-2</v>
      </c>
      <c r="Q1066" s="86">
        <f t="shared" si="240"/>
        <v>1.7999999999999999E-2</v>
      </c>
      <c r="R1066" s="39">
        <f>(SUM(C1047:C1065)+Q1066*SUM(C1047:C1065))/(19-Q1066)*(1-J$2305)</f>
        <v>4866.2330671162154</v>
      </c>
      <c r="S1066" s="39">
        <f>(SUM(C1047:C1065)+Q1066*SUM(C1047:C1065))/(19-Q1066)*(1+J$2305)</f>
        <v>4866.2330671162154</v>
      </c>
      <c r="T1066" s="17">
        <f>IF(AND(K1066="no",R1066&lt;E1066, R1066&gt;F1066,J$2308="yes"),MAX(R1066*(1-J$2306),F1066)/D1066-1,IF(AND(K1066="yes",S1066&gt;F1066, S1066&lt;E1066,J$2307="yes"),1-MIN(S1066*(1+J$2306),E1066)/D1066,0))</f>
        <v>0</v>
      </c>
      <c r="U1066" s="6">
        <f t="shared" si="241"/>
        <v>0</v>
      </c>
      <c r="V1066" s="66">
        <f t="shared" si="242"/>
        <v>3.1232634267384438</v>
      </c>
      <c r="W1066" s="6">
        <f t="shared" si="243"/>
        <v>0</v>
      </c>
      <c r="X1066" s="17">
        <f>V1066/MAX(V$240:V1066)-1</f>
        <v>-4.6159125531366696E-2</v>
      </c>
      <c r="Z1066" s="66">
        <f t="shared" si="244"/>
        <v>9.5050966294304438</v>
      </c>
      <c r="AA1066" s="6">
        <f t="shared" si="245"/>
        <v>-2.2837481732085774E-2</v>
      </c>
      <c r="AB1066" s="17">
        <f>Z1066/MAX(Z$240:Z1066)-1</f>
        <v>-2.2837481732085774E-2</v>
      </c>
    </row>
    <row r="1067" spans="1:29" x14ac:dyDescent="0.25">
      <c r="A1067" s="18" t="s">
        <v>249</v>
      </c>
      <c r="B1067" s="72">
        <v>40695</v>
      </c>
      <c r="C1067" s="23">
        <v>4490.8900000000003</v>
      </c>
      <c r="D1067" s="23">
        <v>4444.28</v>
      </c>
      <c r="E1067" s="23">
        <v>4494</v>
      </c>
      <c r="F1067" s="23">
        <v>4424.2</v>
      </c>
      <c r="G1067" s="20">
        <f t="shared" si="254"/>
        <v>4742.8975</v>
      </c>
      <c r="H1067" s="20">
        <f t="shared" si="248"/>
        <v>4976.5245000000023</v>
      </c>
      <c r="I1067" s="112">
        <f t="shared" si="255"/>
        <v>-5.3133659329555383E-2</v>
      </c>
      <c r="J1067" s="38" t="str">
        <f t="shared" si="249"/>
        <v>X</v>
      </c>
      <c r="K1067" s="17" t="str">
        <f>IF(OR(AND(J1066="N",OR(I1066&lt;R$2308,AND(I1066&gt;R$2306, I1066&lt;R$2305))), AND(J1066="X", OR(I1066&lt;R$2314, AND(I1066&lt;R$2311,I1066&gt;R$2312)))),"no","yes")</f>
        <v>yes</v>
      </c>
      <c r="O1067" s="146">
        <f t="shared" si="250"/>
        <v>1.0487638042607772E-2</v>
      </c>
      <c r="P1067" s="146">
        <f t="shared" si="251"/>
        <v>-1.0487638042607772E-2</v>
      </c>
      <c r="Q1067" s="86">
        <f t="shared" si="240"/>
        <v>1.7999999999999999E-2</v>
      </c>
      <c r="R1067" s="39">
        <f>(SUM(C1048:C1066)+Q1067*SUM(C1048:C1066))/(19-Q1067)*(1-J$2305)</f>
        <v>4846.3632430723846</v>
      </c>
      <c r="S1067" s="39">
        <f>(SUM(C1048:C1066)+Q1067*SUM(C1048:C1066))/(19-Q1067)*(1+J$2305)</f>
        <v>4846.3632430723846</v>
      </c>
      <c r="T1067" s="17">
        <f>IF(AND(K1067="no",R1067&lt;E1067, R1067&gt;F1067,J$2308="yes"),MAX(R1067*(1-J$2306),F1067)/D1067-1,IF(AND(K1067="yes",S1067&gt;F1067, S1067&lt;E1067,J$2307="yes"),1-MIN(S1067*(1+J$2306),E1067)/D1067,0))</f>
        <v>0</v>
      </c>
      <c r="U1067" s="6">
        <f t="shared" si="241"/>
        <v>0</v>
      </c>
      <c r="V1067" s="66">
        <f t="shared" si="242"/>
        <v>3.1232634267384438</v>
      </c>
      <c r="W1067" s="6">
        <f t="shared" si="243"/>
        <v>0</v>
      </c>
      <c r="X1067" s="17">
        <f>V1067/MAX(V$240:V1067)-1</f>
        <v>-4.6159125531366696E-2</v>
      </c>
      <c r="Z1067" s="66">
        <f t="shared" si="244"/>
        <v>9.4054106164209657</v>
      </c>
      <c r="AA1067" s="6">
        <f t="shared" si="245"/>
        <v>-1.0487638042607772E-2</v>
      </c>
      <c r="AB1067" s="17">
        <f>Z1067/MAX(Z$240:Z1067)-1</f>
        <v>-3.308560853248288E-2</v>
      </c>
    </row>
    <row r="1068" spans="1:29" x14ac:dyDescent="0.25">
      <c r="A1068" s="18" t="s">
        <v>249</v>
      </c>
      <c r="B1068" s="72">
        <v>40696</v>
      </c>
      <c r="C1068" s="23">
        <v>4430</v>
      </c>
      <c r="D1068" s="23">
        <v>4490.8900000000003</v>
      </c>
      <c r="E1068" s="23">
        <v>4452.53</v>
      </c>
      <c r="F1068" s="23">
        <v>4363.8999999999996</v>
      </c>
      <c r="G1068" s="20">
        <f t="shared" si="254"/>
        <v>4723.0370000000003</v>
      </c>
      <c r="H1068" s="20">
        <f t="shared" si="248"/>
        <v>4964.7203333333346</v>
      </c>
      <c r="I1068" s="112">
        <f t="shared" si="255"/>
        <v>-6.2044188940294176E-2</v>
      </c>
      <c r="J1068" s="38" t="str">
        <f t="shared" si="249"/>
        <v>X</v>
      </c>
      <c r="K1068" s="17" t="str">
        <f>IF(OR(AND(J1067="N",OR(I1067&lt;R$2308,AND(I1067&gt;R$2306, I1067&lt;R$2305))), AND(J1067="X", OR(I1067&lt;R$2314, AND(I1067&lt;R$2311,I1067&gt;R$2312)))),"no","yes")</f>
        <v>yes</v>
      </c>
      <c r="O1068" s="146">
        <f t="shared" si="250"/>
        <v>-1.3558559661893343E-2</v>
      </c>
      <c r="P1068" s="146">
        <f t="shared" si="251"/>
        <v>1.3558559661893343E-2</v>
      </c>
      <c r="Q1068" s="86">
        <f t="shared" si="240"/>
        <v>1.7999999999999999E-2</v>
      </c>
      <c r="R1068" s="39">
        <f>(SUM(C1049:C1067)+Q1068*SUM(C1049:C1067))/(19-Q1068)*(1-J$2305)</f>
        <v>4828.3264840375105</v>
      </c>
      <c r="S1068" s="39">
        <f>(SUM(C1049:C1067)+Q1068*SUM(C1049:C1067))/(19-Q1068)*(1+J$2305)</f>
        <v>4828.3264840375105</v>
      </c>
      <c r="T1068" s="17">
        <f>IF(AND(K1068="no",R1068&lt;E1068, R1068&gt;F1068,J$2308="yes"),MAX(R1068*(1-J$2306),F1068)/D1068-1,IF(AND(K1068="yes",S1068&gt;F1068, S1068&lt;E1068,J$2307="yes"),1-MIN(S1068*(1+J$2306),E1068)/D1068,0))</f>
        <v>0</v>
      </c>
      <c r="U1068" s="6">
        <f t="shared" si="241"/>
        <v>0</v>
      </c>
      <c r="V1068" s="66">
        <f t="shared" si="242"/>
        <v>3.1232634267384438</v>
      </c>
      <c r="W1068" s="6">
        <f t="shared" si="243"/>
        <v>0</v>
      </c>
      <c r="X1068" s="17">
        <f>V1068/MAX(V$240:V1068)-1</f>
        <v>-4.6159125531366696E-2</v>
      </c>
      <c r="Y1068" s="14"/>
      <c r="Z1068" s="66">
        <f t="shared" si="244"/>
        <v>9.5329344374083149</v>
      </c>
      <c r="AA1068" s="6">
        <f t="shared" si="245"/>
        <v>1.3558559661893455E-2</v>
      </c>
      <c r="AB1068" s="17">
        <f>Z1068/MAX(Z$240:Z1068)-1</f>
        <v>-1.9975642067827204E-2</v>
      </c>
      <c r="AC1068" s="14"/>
    </row>
    <row r="1069" spans="1:29" x14ac:dyDescent="0.25">
      <c r="A1069" s="18" t="s">
        <v>249</v>
      </c>
      <c r="B1069" s="72">
        <v>40697</v>
      </c>
      <c r="C1069" s="23">
        <v>4506.2</v>
      </c>
      <c r="D1069" s="23">
        <v>4430</v>
      </c>
      <c r="E1069" s="23">
        <v>4514.3100000000004</v>
      </c>
      <c r="F1069" s="23">
        <v>4424.2</v>
      </c>
      <c r="G1069" s="20">
        <f t="shared" si="254"/>
        <v>4705.8485000000001</v>
      </c>
      <c r="H1069" s="20">
        <f t="shared" si="248"/>
        <v>4953.7281666666686</v>
      </c>
      <c r="I1069" s="112">
        <f t="shared" si="255"/>
        <v>-4.2425611449242395E-2</v>
      </c>
      <c r="J1069" s="38" t="str">
        <f t="shared" si="249"/>
        <v>X</v>
      </c>
      <c r="K1069" s="17" t="str">
        <f>IF(OR(AND(J1068="N",OR(I1068&lt;R$2308,AND(I1068&gt;R$2306, I1068&lt;R$2305))), AND(J1068="X", OR(I1068&lt;R$2314, AND(I1068&lt;R$2311,I1068&gt;R$2312)))),"no","yes")</f>
        <v>yes</v>
      </c>
      <c r="O1069" s="146">
        <f t="shared" si="250"/>
        <v>1.7200902934537243E-2</v>
      </c>
      <c r="P1069" s="146">
        <f t="shared" si="251"/>
        <v>-1.7200902934537243E-2</v>
      </c>
      <c r="Q1069" s="86">
        <f t="shared" si="240"/>
        <v>1.7999999999999999E-2</v>
      </c>
      <c r="R1069" s="39">
        <f>(SUM(C1050:C1068)+Q1069*SUM(C1050:C1068))/(19-Q1069)*(1-J$2305)</f>
        <v>4805.8035960383522</v>
      </c>
      <c r="S1069" s="39">
        <f>(SUM(C1050:C1068)+Q1069*SUM(C1050:C1068))/(19-Q1069)*(1+J$2305)</f>
        <v>4805.8035960383522</v>
      </c>
      <c r="T1069" s="17">
        <f>IF(AND(K1069="no",R1069&lt;E1069, R1069&gt;F1069,J$2308="yes"),MAX(R1069*(1-J$2306),F1069)/D1069-1,IF(AND(K1069="yes",S1069&gt;F1069, S1069&lt;E1069,J$2307="yes"),1-MIN(S1069*(1+J$2306),E1069)/D1069,0))</f>
        <v>0</v>
      </c>
      <c r="U1069" s="6">
        <f t="shared" si="241"/>
        <v>0</v>
      </c>
      <c r="V1069" s="66">
        <f t="shared" si="242"/>
        <v>3.1232634267384438</v>
      </c>
      <c r="W1069" s="6">
        <f t="shared" si="243"/>
        <v>0</v>
      </c>
      <c r="X1069" s="17">
        <f>V1069/MAX(V$240:V1069)-1</f>
        <v>-4.6159125531366696E-2</v>
      </c>
      <c r="Z1069" s="66">
        <f t="shared" si="244"/>
        <v>9.3689593574691479</v>
      </c>
      <c r="AA1069" s="6">
        <f t="shared" si="245"/>
        <v>-1.7200902934537132E-2</v>
      </c>
      <c r="AB1069" s="17">
        <f>Z1069/MAX(Z$240:Z1069)-1</f>
        <v>-3.6832945922100624E-2</v>
      </c>
    </row>
    <row r="1070" spans="1:29" x14ac:dyDescent="0.25">
      <c r="A1070" s="18" t="s">
        <v>249</v>
      </c>
      <c r="B1070" s="72">
        <v>40701</v>
      </c>
      <c r="C1070" s="23">
        <v>4547.3</v>
      </c>
      <c r="D1070" s="23">
        <v>4506.2</v>
      </c>
      <c r="E1070" s="23">
        <v>4548.22</v>
      </c>
      <c r="F1070" s="23">
        <v>4490.62</v>
      </c>
      <c r="G1070" s="20">
        <f t="shared" si="254"/>
        <v>4688.7175000000007</v>
      </c>
      <c r="H1070" s="20">
        <f t="shared" si="248"/>
        <v>4943.1603333333342</v>
      </c>
      <c r="I1070" s="112">
        <f t="shared" si="255"/>
        <v>-3.016123278913696E-2</v>
      </c>
      <c r="J1070" s="38" t="str">
        <f t="shared" si="249"/>
        <v>X</v>
      </c>
      <c r="K1070" s="17" t="str">
        <f>IF(OR(AND(J1069="N",OR(I1069&lt;R$2308,AND(I1069&gt;R$2306, I1069&lt;R$2305))), AND(J1069="X", OR(I1069&lt;R$2314, AND(I1069&lt;R$2311,I1069&gt;R$2312)))),"no","yes")</f>
        <v>yes</v>
      </c>
      <c r="O1070" s="146">
        <f t="shared" si="250"/>
        <v>9.1207669433226446E-3</v>
      </c>
      <c r="P1070" s="146">
        <f t="shared" si="251"/>
        <v>-9.1207669433226446E-3</v>
      </c>
      <c r="Q1070" s="86">
        <f t="shared" si="240"/>
        <v>1.7999999999999999E-2</v>
      </c>
      <c r="R1070" s="39">
        <f>(SUM(C1051:C1069)+Q1070*SUM(C1051:C1069))/(19-Q1070)*(1-J$2305)</f>
        <v>4785.2247866399748</v>
      </c>
      <c r="S1070" s="39">
        <f>(SUM(C1051:C1069)+Q1070*SUM(C1051:C1069))/(19-Q1070)*(1+J$2305)</f>
        <v>4785.2247866399748</v>
      </c>
      <c r="T1070" s="17">
        <f>IF(AND(K1070="no",R1070&lt;E1070, R1070&gt;F1070,J$2308="yes"),MAX(R1070*(1-J$2306),F1070)/D1070-1,IF(AND(K1070="yes",S1070&gt;F1070, S1070&lt;E1070,J$2307="yes"),1-MIN(S1070*(1+J$2306),E1070)/D1070,0))</f>
        <v>0</v>
      </c>
      <c r="U1070" s="6">
        <f t="shared" si="241"/>
        <v>0</v>
      </c>
      <c r="V1070" s="66">
        <f t="shared" si="242"/>
        <v>3.1232634267384438</v>
      </c>
      <c r="W1070" s="6">
        <f t="shared" si="243"/>
        <v>0</v>
      </c>
      <c r="X1070" s="17">
        <f>V1070/MAX(V$240:V1070)-1</f>
        <v>-4.6159125531366696E-2</v>
      </c>
      <c r="Z1070" s="66">
        <f t="shared" si="244"/>
        <v>9.2835072626682091</v>
      </c>
      <c r="AA1070" s="6">
        <f t="shared" si="245"/>
        <v>-9.1207669433227556E-3</v>
      </c>
      <c r="AB1070" s="17">
        <f>Z1070/MAX(Z$240:Z1070)-1</f>
        <v>-4.5617768149831761E-2</v>
      </c>
    </row>
    <row r="1071" spans="1:29" x14ac:dyDescent="0.25">
      <c r="A1071" s="18" t="s">
        <v>249</v>
      </c>
      <c r="B1071" s="72">
        <v>40702</v>
      </c>
      <c r="C1071" s="23">
        <v>4562.97</v>
      </c>
      <c r="D1071" s="23">
        <v>4547.3</v>
      </c>
      <c r="E1071" s="23">
        <v>4568.29</v>
      </c>
      <c r="F1071" s="23">
        <v>4486.6499999999996</v>
      </c>
      <c r="G1071" s="20">
        <f t="shared" si="254"/>
        <v>4670.9325000000008</v>
      </c>
      <c r="H1071" s="20">
        <f t="shared" si="248"/>
        <v>4933.4863333333333</v>
      </c>
      <c r="I1071" s="112">
        <f t="shared" si="255"/>
        <v>-2.3113693036668881E-2</v>
      </c>
      <c r="J1071" s="38" t="str">
        <f t="shared" si="249"/>
        <v>X</v>
      </c>
      <c r="K1071" s="17" t="str">
        <f>IF(OR(AND(J1070="N",OR(I1070&lt;R$2308,AND(I1070&gt;R$2306, I1070&lt;R$2305))), AND(J1070="X", OR(I1070&lt;R$2314, AND(I1070&lt;R$2311,I1070&gt;R$2312)))),"no","yes")</f>
        <v>yes</v>
      </c>
      <c r="O1071" s="146">
        <f t="shared" si="250"/>
        <v>3.4460009236250144E-3</v>
      </c>
      <c r="P1071" s="146">
        <f t="shared" si="251"/>
        <v>-3.4460009236250144E-3</v>
      </c>
      <c r="Q1071" s="86">
        <f t="shared" si="240"/>
        <v>1.7999999999999999E-2</v>
      </c>
      <c r="R1071" s="39">
        <f>(SUM(C1052:C1070)+Q1071*SUM(C1052:C1070))/(19-Q1071)*(1-J$2305)</f>
        <v>4765.3083047097252</v>
      </c>
      <c r="S1071" s="39">
        <f>(SUM(C1052:C1070)+Q1071*SUM(C1052:C1070))/(19-Q1071)*(1+J$2305)</f>
        <v>4765.3083047097252</v>
      </c>
      <c r="T1071" s="17">
        <f>IF(AND(K1071="no",R1071&lt;E1071, R1071&gt;F1071,J$2308="yes"),MAX(R1071*(1-J$2306),F1071)/D1071-1,IF(AND(K1071="yes",S1071&gt;F1071, S1071&lt;E1071,J$2307="yes"),1-MIN(S1071*(1+J$2306),E1071)/D1071,0))</f>
        <v>0</v>
      </c>
      <c r="U1071" s="6">
        <f t="shared" si="241"/>
        <v>0</v>
      </c>
      <c r="V1071" s="66">
        <f t="shared" si="242"/>
        <v>3.1232634267384438</v>
      </c>
      <c r="W1071" s="6">
        <f t="shared" si="243"/>
        <v>0</v>
      </c>
      <c r="X1071" s="17">
        <f>V1071/MAX(V$240:V1071)-1</f>
        <v>-4.6159125531366696E-2</v>
      </c>
      <c r="Z1071" s="66">
        <f t="shared" si="244"/>
        <v>9.2515162880665756</v>
      </c>
      <c r="AA1071" s="6">
        <f t="shared" si="245"/>
        <v>-3.4460009236249034E-3</v>
      </c>
      <c r="AB1071" s="17">
        <f>Z1071/MAX(Z$240:Z1071)-1</f>
        <v>-4.8906570202278732E-2</v>
      </c>
    </row>
    <row r="1072" spans="1:29" x14ac:dyDescent="0.25">
      <c r="A1072" s="18" t="s">
        <v>249</v>
      </c>
      <c r="B1072" s="72">
        <v>40703</v>
      </c>
      <c r="C1072" s="23">
        <v>4456.7299999999996</v>
      </c>
      <c r="D1072" s="23">
        <v>4562.97</v>
      </c>
      <c r="E1072" s="23">
        <v>4553.71</v>
      </c>
      <c r="F1072" s="23">
        <v>4456.59</v>
      </c>
      <c r="G1072" s="20">
        <f t="shared" si="254"/>
        <v>4647.2945</v>
      </c>
      <c r="H1072" s="20">
        <f t="shared" si="248"/>
        <v>4922.1026666666676</v>
      </c>
      <c r="I1072" s="112">
        <f t="shared" si="255"/>
        <v>-4.1005471032662166E-2</v>
      </c>
      <c r="J1072" s="38" t="str">
        <f t="shared" si="249"/>
        <v>X</v>
      </c>
      <c r="K1072" s="17" t="str">
        <f>IF(OR(AND(J1071="N",OR(I1071&lt;R$2308,AND(I1071&gt;R$2306, I1071&lt;R$2305))), AND(J1071="X", OR(I1071&lt;R$2314, AND(I1071&lt;R$2311,I1071&gt;R$2312)))),"no","yes")</f>
        <v>yes</v>
      </c>
      <c r="O1072" s="146">
        <f t="shared" si="250"/>
        <v>-2.3283080975768145E-2</v>
      </c>
      <c r="P1072" s="146">
        <f t="shared" si="251"/>
        <v>2.3283080975768145E-2</v>
      </c>
      <c r="Q1072" s="86">
        <f t="shared" si="240"/>
        <v>1.7999999999999999E-2</v>
      </c>
      <c r="R1072" s="39">
        <f>(SUM(C1053:C1071)+Q1072*SUM(C1053:C1071))/(19-Q1072)*(1-J$2305)</f>
        <v>4745.6519270888211</v>
      </c>
      <c r="S1072" s="39">
        <f>(SUM(C1053:C1071)+Q1072*SUM(C1053:C1071))/(19-Q1072)*(1+J$2305)</f>
        <v>4745.6519270888211</v>
      </c>
      <c r="T1072" s="17">
        <f>IF(AND(K1072="no",R1072&lt;E1072, R1072&gt;F1072,J$2308="yes"),MAX(R1072*(1-J$2306),F1072)/D1072-1,IF(AND(K1072="yes",S1072&gt;F1072, S1072&lt;E1072,J$2307="yes"),1-MIN(S1072*(1+J$2306),E1072)/D1072,0))</f>
        <v>0</v>
      </c>
      <c r="U1072" s="6">
        <f t="shared" si="241"/>
        <v>0</v>
      </c>
      <c r="V1072" s="66">
        <f t="shared" si="242"/>
        <v>3.1232634267384438</v>
      </c>
      <c r="W1072" s="6">
        <f t="shared" si="243"/>
        <v>0</v>
      </c>
      <c r="X1072" s="17">
        <f>V1072/MAX(V$240:V1072)-1</f>
        <v>-4.6159125531366696E-2</v>
      </c>
      <c r="Z1072" s="66">
        <f t="shared" si="244"/>
        <v>9.466920090950266</v>
      </c>
      <c r="AA1072" s="6">
        <f t="shared" si="245"/>
        <v>2.3283080975768033E-2</v>
      </c>
      <c r="AB1072" s="17">
        <f>Z1072/MAX(Z$240:Z1072)-1</f>
        <v>-2.6762184860777527E-2</v>
      </c>
    </row>
    <row r="1073" spans="1:29" x14ac:dyDescent="0.25">
      <c r="A1073" s="18" t="s">
        <v>249</v>
      </c>
      <c r="B1073" s="72">
        <v>40704</v>
      </c>
      <c r="C1073" s="23">
        <v>4469.05</v>
      </c>
      <c r="D1073" s="23">
        <v>4456.7299999999996</v>
      </c>
      <c r="E1073" s="23">
        <v>4469.58</v>
      </c>
      <c r="F1073" s="23">
        <v>4383.2</v>
      </c>
      <c r="G1073" s="20">
        <f t="shared" si="254"/>
        <v>4627.5575000000008</v>
      </c>
      <c r="H1073" s="20">
        <f t="shared" si="248"/>
        <v>4910.086166666666</v>
      </c>
      <c r="I1073" s="112">
        <f t="shared" si="255"/>
        <v>-3.4252950935779958E-2</v>
      </c>
      <c r="J1073" s="38" t="str">
        <f t="shared" si="249"/>
        <v>X</v>
      </c>
      <c r="K1073" s="17" t="str">
        <f>IF(OR(AND(J1072="N",OR(I1072&lt;R$2308,AND(I1072&gt;R$2306, I1072&lt;R$2305))), AND(J1072="X", OR(I1072&lt;R$2314, AND(I1072&lt;R$2311,I1072&gt;R$2312)))),"no","yes")</f>
        <v>yes</v>
      </c>
      <c r="O1073" s="146">
        <f t="shared" si="250"/>
        <v>2.7643586216801186E-3</v>
      </c>
      <c r="P1073" s="146">
        <f t="shared" si="251"/>
        <v>-2.7643586216801186E-3</v>
      </c>
      <c r="Q1073" s="86">
        <f t="shared" ref="Q1073:Q1136" si="258">IF(J1073="N",0.009,0.018)</f>
        <v>1.7999999999999999E-2</v>
      </c>
      <c r="R1073" s="39">
        <f>(SUM(C1054:C1072)+Q1073*SUM(C1054:C1072))/(19-Q1073)*(1-J$2305)</f>
        <v>4723.8213992203137</v>
      </c>
      <c r="S1073" s="39">
        <f>(SUM(C1054:C1072)+Q1073*SUM(C1054:C1072))/(19-Q1073)*(1+J$2305)</f>
        <v>4723.8213992203137</v>
      </c>
      <c r="T1073" s="17">
        <f>IF(AND(K1073="no",R1073&lt;E1073, R1073&gt;F1073,J$2308="yes"),MAX(R1073*(1-J$2306),F1073)/D1073-1,IF(AND(K1073="yes",S1073&gt;F1073, S1073&lt;E1073,J$2307="yes"),1-MIN(S1073*(1+J$2306),E1073)/D1073,0))</f>
        <v>0</v>
      </c>
      <c r="U1073" s="6">
        <f t="shared" si="241"/>
        <v>0</v>
      </c>
      <c r="V1073" s="66">
        <f t="shared" si="242"/>
        <v>3.1232634267384438</v>
      </c>
      <c r="W1073" s="6">
        <f t="shared" si="243"/>
        <v>0</v>
      </c>
      <c r="X1073" s="17">
        <f>V1073/MAX(V$240:V1073)-1</f>
        <v>-4.6159125531366696E-2</v>
      </c>
      <c r="Z1073" s="66">
        <f t="shared" si="244"/>
        <v>9.4407501287760915</v>
      </c>
      <c r="AA1073" s="6">
        <f t="shared" si="245"/>
        <v>-2.7643586216800076E-3</v>
      </c>
      <c r="AB1073" s="17">
        <f>Z1073/MAX(Z$240:Z1073)-1</f>
        <v>-2.9452563206002647E-2</v>
      </c>
    </row>
    <row r="1074" spans="1:29" x14ac:dyDescent="0.25">
      <c r="A1074" s="18" t="s">
        <v>249</v>
      </c>
      <c r="B1074" s="72">
        <v>40707</v>
      </c>
      <c r="C1074" s="23">
        <v>4468.79</v>
      </c>
      <c r="D1074" s="23">
        <v>4469.05</v>
      </c>
      <c r="E1074" s="23">
        <v>4475.6899999999996</v>
      </c>
      <c r="F1074" s="23">
        <v>4408.0600000000004</v>
      </c>
      <c r="G1074" s="20">
        <f t="shared" si="254"/>
        <v>4605.8689999999997</v>
      </c>
      <c r="H1074" s="20">
        <f t="shared" si="248"/>
        <v>4899.0438333333323</v>
      </c>
      <c r="I1074" s="112">
        <f t="shared" si="255"/>
        <v>-2.9761810420574242E-2</v>
      </c>
      <c r="J1074" s="38" t="str">
        <f t="shared" si="249"/>
        <v>X</v>
      </c>
      <c r="K1074" s="17" t="str">
        <f>IF(OR(AND(J1073="N",OR(I1073&lt;R$2308,AND(I1073&gt;R$2306, I1073&lt;R$2305))), AND(J1073="X", OR(I1073&lt;R$2314, AND(I1073&lt;R$2311,I1073&gt;R$2312)))),"no","yes")</f>
        <v>yes</v>
      </c>
      <c r="O1074" s="146">
        <f t="shared" si="250"/>
        <v>-5.8177912531820475E-5</v>
      </c>
      <c r="P1074" s="146">
        <f t="shared" si="251"/>
        <v>5.8177912531820475E-5</v>
      </c>
      <c r="Q1074" s="86">
        <f t="shared" si="258"/>
        <v>1.7999999999999999E-2</v>
      </c>
      <c r="R1074" s="39">
        <f>(SUM(C1055:C1073)+Q1074*SUM(C1055:C1073))/(19-Q1074)*(1-J$2305)</f>
        <v>4700.5723643451693</v>
      </c>
      <c r="S1074" s="39">
        <f>(SUM(C1055:C1073)+Q1074*SUM(C1055:C1073))/(19-Q1074)*(1+J$2305)</f>
        <v>4700.5723643451693</v>
      </c>
      <c r="T1074" s="17">
        <f>IF(AND(K1074="no",R1074&lt;E1074, R1074&gt;F1074,J$2308="yes"),MAX(R1074*(1-J$2306),F1074)/D1074-1,IF(AND(K1074="yes",S1074&gt;F1074, S1074&lt;E1074,J$2307="yes"),1-MIN(S1074*(1+J$2306),E1074)/D1074,0))</f>
        <v>0</v>
      </c>
      <c r="U1074" s="6">
        <f t="shared" ref="U1074:U1137" si="259">IF(T1074=0,0,IF(K1074="yes",T1074-P1074,T1074-O1074))</f>
        <v>0</v>
      </c>
      <c r="V1074" s="66">
        <f t="shared" ref="V1074:V1137" si="260">IF(K1074="yes",V1073, IF(T1074&lt;&gt;0, V1073*(1+T1074),V1073*(1+O1074)))</f>
        <v>3.1232634267384438</v>
      </c>
      <c r="W1074" s="6">
        <f t="shared" ref="W1074:W1137" si="261">V1074/V1073-1</f>
        <v>0</v>
      </c>
      <c r="X1074" s="17">
        <f>V1074/MAX(V$240:V1074)-1</f>
        <v>-4.6159125531366696E-2</v>
      </c>
      <c r="Z1074" s="66">
        <f t="shared" ref="Z1074:Z1137" si="262">IF(T1074&lt;&gt;0,Z1073*(1+T1074),IF(K1074="no",Z1073*(1+O1074),Z1073*(1+P1074)))</f>
        <v>9.4412993719113185</v>
      </c>
      <c r="AA1074" s="6">
        <f t="shared" ref="AA1074:AA1137" si="263">Z1074/Z1073-1</f>
        <v>5.8177912531931497E-5</v>
      </c>
      <c r="AB1074" s="17">
        <f>Z1074/MAX(Z$240:Z1074)-1</f>
        <v>-2.9396098782116797E-2</v>
      </c>
    </row>
    <row r="1075" spans="1:29" x14ac:dyDescent="0.25">
      <c r="A1075" s="18" t="s">
        <v>249</v>
      </c>
      <c r="B1075" s="72">
        <v>40708</v>
      </c>
      <c r="C1075" s="23">
        <v>4540.9399999999996</v>
      </c>
      <c r="D1075" s="23">
        <v>4468.79</v>
      </c>
      <c r="E1075" s="23">
        <v>4546.7299999999996</v>
      </c>
      <c r="F1075" s="23">
        <v>4461.53</v>
      </c>
      <c r="G1075" s="20">
        <f t="shared" si="254"/>
        <v>4587.8804999999993</v>
      </c>
      <c r="H1075" s="20">
        <f t="shared" si="248"/>
        <v>4888.0701666666664</v>
      </c>
      <c r="I1075" s="112">
        <f t="shared" si="255"/>
        <v>-1.0231412958554564E-2</v>
      </c>
      <c r="J1075" s="38" t="str">
        <f t="shared" si="249"/>
        <v>X</v>
      </c>
      <c r="K1075" s="17" t="str">
        <f>IF(OR(AND(J1074="N",OR(I1074&lt;R$2308,AND(I1074&gt;R$2306, I1074&lt;R$2305))), AND(J1074="X", OR(I1074&lt;R$2314, AND(I1074&lt;R$2311,I1074&gt;R$2312)))),"no","yes")</f>
        <v>yes</v>
      </c>
      <c r="O1075" s="146">
        <f t="shared" si="250"/>
        <v>1.614531002799402E-2</v>
      </c>
      <c r="P1075" s="146">
        <f t="shared" si="251"/>
        <v>-1.614531002799402E-2</v>
      </c>
      <c r="Q1075" s="86">
        <f t="shared" si="258"/>
        <v>1.7999999999999999E-2</v>
      </c>
      <c r="R1075" s="39">
        <f>(SUM(C1056:C1074)+Q1075*SUM(C1056:C1074))/(19-Q1075)*(1-J$2305)</f>
        <v>4677.408600779685</v>
      </c>
      <c r="S1075" s="39">
        <f>(SUM(C1056:C1074)+Q1075*SUM(C1056:C1074))/(19-Q1075)*(1+J$2305)</f>
        <v>4677.408600779685</v>
      </c>
      <c r="T1075" s="17">
        <f>IF(AND(K1075="no",R1075&lt;E1075, R1075&gt;F1075,J$2308="yes"),MAX(R1075*(1-J$2306),F1075)/D1075-1,IF(AND(K1075="yes",S1075&gt;F1075, S1075&lt;E1075,J$2307="yes"),1-MIN(S1075*(1+J$2306),E1075)/D1075,0))</f>
        <v>0</v>
      </c>
      <c r="U1075" s="6">
        <f t="shared" si="259"/>
        <v>0</v>
      </c>
      <c r="V1075" s="66">
        <f t="shared" si="260"/>
        <v>3.1232634267384438</v>
      </c>
      <c r="W1075" s="6">
        <f t="shared" si="261"/>
        <v>0</v>
      </c>
      <c r="X1075" s="17">
        <f>V1075/MAX(V$240:V1075)-1</f>
        <v>-4.6159125531366696E-2</v>
      </c>
      <c r="Z1075" s="66">
        <f t="shared" si="262"/>
        <v>9.2888666664847044</v>
      </c>
      <c r="AA1075" s="6">
        <f t="shared" si="263"/>
        <v>-1.6145310027994131E-2</v>
      </c>
      <c r="AB1075" s="17">
        <f>Z1075/MAX(Z$240:Z1075)-1</f>
        <v>-4.5066799681660163E-2</v>
      </c>
    </row>
    <row r="1076" spans="1:29" x14ac:dyDescent="0.25">
      <c r="A1076" s="18" t="s">
        <v>249</v>
      </c>
      <c r="B1076" s="72">
        <v>40709</v>
      </c>
      <c r="C1076" s="23">
        <v>4499.6899999999996</v>
      </c>
      <c r="D1076" s="23">
        <v>4540.9399999999996</v>
      </c>
      <c r="E1076" s="23">
        <v>4562.04</v>
      </c>
      <c r="F1076" s="23">
        <v>4498.78</v>
      </c>
      <c r="G1076" s="20">
        <f t="shared" si="254"/>
        <v>4569.1674999999996</v>
      </c>
      <c r="H1076" s="20">
        <f t="shared" si="248"/>
        <v>4877.9961666666668</v>
      </c>
      <c r="I1076" s="112">
        <f t="shared" si="255"/>
        <v>-1.5205724018653277E-2</v>
      </c>
      <c r="J1076" s="38" t="str">
        <f t="shared" si="249"/>
        <v>X</v>
      </c>
      <c r="K1076" s="17" t="str">
        <f>IF(OR(AND(J1075="N",OR(I1075&lt;R$2308,AND(I1075&gt;R$2306, I1075&lt;R$2305))), AND(J1075="X", OR(I1075&lt;R$2314, AND(I1075&lt;R$2311,I1075&gt;R$2312)))),"no","yes")</f>
        <v>yes</v>
      </c>
      <c r="O1076" s="146">
        <f t="shared" si="250"/>
        <v>-9.0840222508995483E-3</v>
      </c>
      <c r="P1076" s="146">
        <f t="shared" si="251"/>
        <v>9.0840222508995483E-3</v>
      </c>
      <c r="Q1076" s="86">
        <f t="shared" si="258"/>
        <v>1.7999999999999999E-2</v>
      </c>
      <c r="R1076" s="39">
        <f>(SUM(C1057:C1075)+Q1076*SUM(C1057:C1075))/(19-Q1076)*(1-J$2305)</f>
        <v>4659.5493562322199</v>
      </c>
      <c r="S1076" s="39">
        <f>(SUM(C1057:C1075)+Q1076*SUM(C1057:C1075))/(19-Q1076)*(1+J$2305)</f>
        <v>4659.5493562322199</v>
      </c>
      <c r="T1076" s="17">
        <f>IF(AND(K1076="no",R1076&lt;E1076, R1076&gt;F1076,J$2308="yes"),MAX(R1076*(1-J$2306),F1076)/D1076-1,IF(AND(K1076="yes",S1076&gt;F1076, S1076&lt;E1076,J$2307="yes"),1-MIN(S1076*(1+J$2306),E1076)/D1076,0))</f>
        <v>0</v>
      </c>
      <c r="U1076" s="6">
        <f t="shared" si="259"/>
        <v>0</v>
      </c>
      <c r="V1076" s="66">
        <f t="shared" si="260"/>
        <v>3.1232634267384438</v>
      </c>
      <c r="W1076" s="6">
        <f t="shared" si="261"/>
        <v>0</v>
      </c>
      <c r="X1076" s="17">
        <f>V1076/MAX(V$240:V1076)-1</f>
        <v>-4.6159125531366696E-2</v>
      </c>
      <c r="Z1076" s="66">
        <f t="shared" si="262"/>
        <v>9.3732469379686894</v>
      </c>
      <c r="AA1076" s="6">
        <f t="shared" si="263"/>
        <v>9.0840222508994373E-3</v>
      </c>
      <c r="AB1076" s="17">
        <f>Z1076/MAX(Z$240:Z1076)-1</f>
        <v>-3.6392165241845742E-2</v>
      </c>
    </row>
    <row r="1077" spans="1:29" x14ac:dyDescent="0.25">
      <c r="A1077" s="18" t="s">
        <v>249</v>
      </c>
      <c r="B1077" s="72">
        <v>40710</v>
      </c>
      <c r="C1077" s="23">
        <v>4402.1400000000003</v>
      </c>
      <c r="D1077" s="23">
        <v>4499.6899999999996</v>
      </c>
      <c r="E1077" s="23">
        <v>4466.78</v>
      </c>
      <c r="F1077" s="23">
        <v>4396.21</v>
      </c>
      <c r="G1077" s="20">
        <f t="shared" si="254"/>
        <v>4543.9650000000001</v>
      </c>
      <c r="H1077" s="20">
        <f t="shared" si="248"/>
        <v>4865.9163333333336</v>
      </c>
      <c r="I1077" s="112">
        <f t="shared" si="255"/>
        <v>-3.1211728083292867E-2</v>
      </c>
      <c r="J1077" s="38" t="str">
        <f t="shared" si="249"/>
        <v>X</v>
      </c>
      <c r="K1077" s="17" t="str">
        <f>IF(OR(AND(J1076="N",OR(I1076&lt;R$2308,AND(I1076&gt;R$2306, I1076&lt;R$2305))), AND(J1076="X", OR(I1076&lt;R$2314, AND(I1076&lt;R$2311,I1076&gt;R$2312)))),"no","yes")</f>
        <v>yes</v>
      </c>
      <c r="O1077" s="146">
        <f t="shared" si="250"/>
        <v>-2.1679271238685183E-2</v>
      </c>
      <c r="P1077" s="146">
        <f t="shared" si="251"/>
        <v>2.1679271238685183E-2</v>
      </c>
      <c r="Q1077" s="86">
        <f t="shared" si="258"/>
        <v>1.7999999999999999E-2</v>
      </c>
      <c r="R1077" s="39">
        <f>(SUM(C1058:C1076)+Q1077*SUM(C1058:C1076))/(19-Q1077)*(1-J$2305)</f>
        <v>4637.7488610262353</v>
      </c>
      <c r="S1077" s="39">
        <f>(SUM(C1058:C1076)+Q1077*SUM(C1058:C1076))/(19-Q1077)*(1+J$2305)</f>
        <v>4637.7488610262353</v>
      </c>
      <c r="T1077" s="17">
        <f>IF(AND(K1077="no",R1077&lt;E1077, R1077&gt;F1077,J$2308="yes"),MAX(R1077*(1-J$2306),F1077)/D1077-1,IF(AND(K1077="yes",S1077&gt;F1077, S1077&lt;E1077,J$2307="yes"),1-MIN(S1077*(1+J$2306),E1077)/D1077,0))</f>
        <v>0</v>
      </c>
      <c r="U1077" s="6">
        <f t="shared" si="259"/>
        <v>0</v>
      </c>
      <c r="V1077" s="66">
        <f t="shared" si="260"/>
        <v>3.1232634267384438</v>
      </c>
      <c r="W1077" s="6">
        <f t="shared" si="261"/>
        <v>0</v>
      </c>
      <c r="X1077" s="17">
        <f>V1077/MAX(V$240:V1077)-1</f>
        <v>-4.6159125531366696E-2</v>
      </c>
      <c r="Z1077" s="66">
        <f t="shared" si="262"/>
        <v>9.5764521007240866</v>
      </c>
      <c r="AA1077" s="6">
        <f t="shared" si="263"/>
        <v>2.1679271238685072E-2</v>
      </c>
      <c r="AB1077" s="17">
        <f>Z1077/MAX(Z$240:Z1077)-1</f>
        <v>-1.5501849624401709E-2</v>
      </c>
    </row>
    <row r="1078" spans="1:29" x14ac:dyDescent="0.25">
      <c r="A1078" s="18" t="s">
        <v>249</v>
      </c>
      <c r="B1078" s="72">
        <v>40711</v>
      </c>
      <c r="C1078" s="23">
        <v>4337.37</v>
      </c>
      <c r="D1078" s="23">
        <v>4402.1400000000003</v>
      </c>
      <c r="E1078" s="23">
        <v>4415.16</v>
      </c>
      <c r="F1078" s="23">
        <v>4332.49</v>
      </c>
      <c r="G1078" s="20">
        <f t="shared" si="254"/>
        <v>4516.8389999999999</v>
      </c>
      <c r="H1078" s="20">
        <f t="shared" si="248"/>
        <v>4853.4373333333342</v>
      </c>
      <c r="I1078" s="112">
        <f t="shared" si="255"/>
        <v>-3.9733317924327216E-2</v>
      </c>
      <c r="J1078" s="38" t="str">
        <f t="shared" si="249"/>
        <v>X</v>
      </c>
      <c r="K1078" s="17" t="str">
        <f>IF(OR(AND(J1077="N",OR(I1077&lt;R$2308,AND(I1077&gt;R$2306, I1077&lt;R$2305))), AND(J1077="X", OR(I1077&lt;R$2314, AND(I1077&lt;R$2311,I1077&gt;R$2312)))),"no","yes")</f>
        <v>yes</v>
      </c>
      <c r="O1078" s="146">
        <f t="shared" si="250"/>
        <v>-1.4713298532077701E-2</v>
      </c>
      <c r="P1078" s="146">
        <f t="shared" si="251"/>
        <v>1.4713298532077701E-2</v>
      </c>
      <c r="Q1078" s="86">
        <f t="shared" si="258"/>
        <v>1.7999999999999999E-2</v>
      </c>
      <c r="R1078" s="39">
        <f>(SUM(C1059:C1077)+Q1078*SUM(C1059:C1077))/(19-Q1078)*(1-J$2305)</f>
        <v>4612.1272458118219</v>
      </c>
      <c r="S1078" s="39">
        <f>(SUM(C1059:C1077)+Q1078*SUM(C1059:C1077))/(19-Q1078)*(1+J$2305)</f>
        <v>4612.1272458118219</v>
      </c>
      <c r="T1078" s="17">
        <f>IF(AND(K1078="no",R1078&lt;E1078, R1078&gt;F1078,J$2308="yes"),MAX(R1078*(1-J$2306),F1078)/D1078-1,IF(AND(K1078="yes",S1078&gt;F1078, S1078&lt;E1078,J$2307="yes"),1-MIN(S1078*(1+J$2306),E1078)/D1078,0))</f>
        <v>0</v>
      </c>
      <c r="U1078" s="6">
        <f t="shared" si="259"/>
        <v>0</v>
      </c>
      <c r="V1078" s="66">
        <f t="shared" si="260"/>
        <v>3.1232634267384438</v>
      </c>
      <c r="W1078" s="6">
        <f t="shared" si="261"/>
        <v>0</v>
      </c>
      <c r="X1078" s="17">
        <f>V1078/MAX(V$240:V1078)-1</f>
        <v>-4.6159125531366696E-2</v>
      </c>
      <c r="Z1078" s="66">
        <f t="shared" si="262"/>
        <v>9.7173532993601821</v>
      </c>
      <c r="AA1078" s="6">
        <f t="shared" si="263"/>
        <v>1.4713298532077701E-2</v>
      </c>
      <c r="AB1078" s="17">
        <f>Z1078/MAX(Z$240:Z1078)-1</f>
        <v>-1.016634433647301E-3</v>
      </c>
    </row>
    <row r="1079" spans="1:29" x14ac:dyDescent="0.25">
      <c r="A1079" s="18" t="s">
        <v>249</v>
      </c>
      <c r="B1079" s="72">
        <v>40714</v>
      </c>
      <c r="C1079" s="23">
        <v>4278.75</v>
      </c>
      <c r="D1079" s="23">
        <v>4337.37</v>
      </c>
      <c r="E1079" s="23">
        <v>4333.57</v>
      </c>
      <c r="F1079" s="23">
        <v>4251.1099999999997</v>
      </c>
      <c r="G1079" s="20">
        <f t="shared" si="254"/>
        <v>4487.6170000000002</v>
      </c>
      <c r="H1079" s="20">
        <f t="shared" si="248"/>
        <v>4839.9863333333342</v>
      </c>
      <c r="I1079" s="112">
        <f t="shared" si="255"/>
        <v>-4.6542964785096452E-2</v>
      </c>
      <c r="J1079" s="38" t="str">
        <f t="shared" si="249"/>
        <v>X</v>
      </c>
      <c r="K1079" s="17" t="str">
        <f>IF(OR(AND(J1078="N",OR(I1078&lt;R$2308,AND(I1078&gt;R$2306, I1078&lt;R$2305))), AND(J1078="X", OR(I1078&lt;R$2314, AND(I1078&lt;R$2311,I1078&gt;R$2312)))),"no","yes")</f>
        <v>yes</v>
      </c>
      <c r="O1079" s="146">
        <f t="shared" si="250"/>
        <v>-1.3515102469929929E-2</v>
      </c>
      <c r="P1079" s="146">
        <f t="shared" si="251"/>
        <v>1.3515102469929929E-2</v>
      </c>
      <c r="Q1079" s="86">
        <f t="shared" si="258"/>
        <v>1.7999999999999999E-2</v>
      </c>
      <c r="R1079" s="39">
        <f>(SUM(C1060:C1078)+Q1079*SUM(C1060:C1078))/(19-Q1079)*(1-J$2305)</f>
        <v>4583.9276482983878</v>
      </c>
      <c r="S1079" s="39">
        <f>(SUM(C1060:C1078)+Q1079*SUM(C1060:C1078))/(19-Q1079)*(1+J$2305)</f>
        <v>4583.9276482983878</v>
      </c>
      <c r="T1079" s="17">
        <f>IF(AND(K1079="no",R1079&lt;E1079, R1079&gt;F1079,J$2308="yes"),MAX(R1079*(1-J$2306),F1079)/D1079-1,IF(AND(K1079="yes",S1079&gt;F1079, S1079&lt;E1079,J$2307="yes"),1-MIN(S1079*(1+J$2306),E1079)/D1079,0))</f>
        <v>0</v>
      </c>
      <c r="U1079" s="6">
        <f t="shared" si="259"/>
        <v>0</v>
      </c>
      <c r="V1079" s="66">
        <f t="shared" si="260"/>
        <v>3.1232634267384438</v>
      </c>
      <c r="W1079" s="6">
        <f t="shared" si="261"/>
        <v>0</v>
      </c>
      <c r="X1079" s="17">
        <f>V1079/MAX(V$240:V1079)-1</f>
        <v>-4.6159125531366696E-2</v>
      </c>
      <c r="Z1079" s="66">
        <f t="shared" si="262"/>
        <v>9.8486843249375458</v>
      </c>
      <c r="AA1079" s="6">
        <f t="shared" si="263"/>
        <v>1.3515102469929818E-2</v>
      </c>
      <c r="AB1079" s="17">
        <f>Z1079/MAX(Z$240:Z1079)-1</f>
        <v>0</v>
      </c>
    </row>
    <row r="1080" spans="1:29" x14ac:dyDescent="0.25">
      <c r="A1080" s="18" t="s">
        <v>249</v>
      </c>
      <c r="B1080" s="72">
        <v>40715</v>
      </c>
      <c r="C1080" s="23">
        <v>4338.42</v>
      </c>
      <c r="D1080" s="23">
        <v>4278.75</v>
      </c>
      <c r="E1080" s="23">
        <v>4338.8500000000004</v>
      </c>
      <c r="F1080" s="23">
        <v>4269.92</v>
      </c>
      <c r="G1080" s="20">
        <f t="shared" si="254"/>
        <v>4470.5614999999998</v>
      </c>
      <c r="H1080" s="20">
        <f t="shared" si="248"/>
        <v>4826.3710000000001</v>
      </c>
      <c r="I1080" s="112">
        <f t="shared" si="255"/>
        <v>-2.9558143870741849E-2</v>
      </c>
      <c r="J1080" s="38" t="str">
        <f t="shared" si="249"/>
        <v>X</v>
      </c>
      <c r="K1080" s="17" t="str">
        <f>IF(OR(AND(J1079="N",OR(I1079&lt;R$2308,AND(I1079&gt;R$2306, I1079&lt;R$2305))), AND(J1079="X", OR(I1079&lt;R$2314, AND(I1079&lt;R$2311,I1079&gt;R$2312)))),"no","yes")</f>
        <v>yes</v>
      </c>
      <c r="O1080" s="146">
        <f t="shared" si="250"/>
        <v>1.3945661700262901E-2</v>
      </c>
      <c r="P1080" s="146">
        <f t="shared" si="251"/>
        <v>-1.3945661700262901E-2</v>
      </c>
      <c r="Q1080" s="86">
        <f t="shared" si="258"/>
        <v>1.7999999999999999E-2</v>
      </c>
      <c r="R1080" s="39">
        <f>(SUM(C1061:C1079)+Q1080*SUM(C1061:C1079))/(19-Q1080)*(1-J$2305)</f>
        <v>4562.4339152881685</v>
      </c>
      <c r="S1080" s="39">
        <f>(SUM(C1061:C1079)+Q1080*SUM(C1061:C1079))/(19-Q1080)*(1+J$2305)</f>
        <v>4562.4339152881685</v>
      </c>
      <c r="T1080" s="17">
        <f>IF(AND(K1080="no",R1080&lt;E1080, R1080&gt;F1080,J$2308="yes"),MAX(R1080*(1-J$2306),F1080)/D1080-1,IF(AND(K1080="yes",S1080&gt;F1080, S1080&lt;E1080,J$2307="yes"),1-MIN(S1080*(1+J$2306),E1080)/D1080,0))</f>
        <v>0</v>
      </c>
      <c r="U1080" s="6">
        <f t="shared" si="259"/>
        <v>0</v>
      </c>
      <c r="V1080" s="66">
        <f t="shared" si="260"/>
        <v>3.1232634267384438</v>
      </c>
      <c r="W1080" s="6">
        <f t="shared" si="261"/>
        <v>0</v>
      </c>
      <c r="X1080" s="17">
        <f>V1080/MAX(V$240:V1080)-1</f>
        <v>-4.6159125531366696E-2</v>
      </c>
      <c r="Y1080" s="6">
        <f t="shared" ref="Y1080" si="264">V1080/V1060-1</f>
        <v>0</v>
      </c>
      <c r="Z1080" s="66">
        <f t="shared" si="262"/>
        <v>9.7113379051492839</v>
      </c>
      <c r="AA1080" s="6">
        <f t="shared" si="263"/>
        <v>-1.3945661700263012E-2</v>
      </c>
      <c r="AB1080" s="17">
        <f>Z1080/MAX(Z$240:Z1080)-1</f>
        <v>-1.3945661700263012E-2</v>
      </c>
      <c r="AC1080" s="6">
        <f t="shared" ref="AC1080" si="265">Z1080/Z1060-1</f>
        <v>7.3518556605765006E-2</v>
      </c>
    </row>
    <row r="1081" spans="1:29" x14ac:dyDescent="0.25">
      <c r="A1081" s="18" t="s">
        <v>249</v>
      </c>
      <c r="B1081" s="72">
        <v>40716</v>
      </c>
      <c r="C1081" s="23">
        <v>4321.22</v>
      </c>
      <c r="D1081" s="23">
        <v>4338.42</v>
      </c>
      <c r="E1081" s="23">
        <v>4350.92</v>
      </c>
      <c r="F1081" s="23">
        <v>4300.6400000000003</v>
      </c>
      <c r="G1081" s="20">
        <f t="shared" si="254"/>
        <v>4453.0185000000001</v>
      </c>
      <c r="H1081" s="20">
        <f t="shared" si="248"/>
        <v>4812.2369999999992</v>
      </c>
      <c r="I1081" s="112">
        <f t="shared" si="255"/>
        <v>-2.9597563989460118E-2</v>
      </c>
      <c r="J1081" s="38" t="str">
        <f t="shared" si="249"/>
        <v>X</v>
      </c>
      <c r="K1081" s="17" t="str">
        <f>IF(OR(AND(J1080="N",OR(I1080&lt;R$2308,AND(I1080&gt;R$2306, I1080&lt;R$2305))), AND(J1080="X", OR(I1080&lt;R$2314, AND(I1080&lt;R$2311,I1080&gt;R$2312)))),"no","yes")</f>
        <v>yes</v>
      </c>
      <c r="O1081" s="146">
        <f t="shared" si="250"/>
        <v>-3.9645769658077645E-3</v>
      </c>
      <c r="P1081" s="146">
        <f t="shared" si="251"/>
        <v>3.9645769658077645E-3</v>
      </c>
      <c r="Q1081" s="86">
        <f t="shared" si="258"/>
        <v>1.7999999999999999E-2</v>
      </c>
      <c r="R1081" s="39">
        <f>(SUM(C1062:C1080)+Q1081*SUM(C1062:C1080))/(19-Q1081)*(1-J$2305)</f>
        <v>4544.5398114002737</v>
      </c>
      <c r="S1081" s="39">
        <f>(SUM(C1062:C1080)+Q1081*SUM(C1062:C1080))/(19-Q1081)*(1+J$2305)</f>
        <v>4544.5398114002737</v>
      </c>
      <c r="T1081" s="17">
        <f>IF(AND(K1081="no",R1081&lt;E1081, R1081&gt;F1081,J$2308="yes"),MAX(R1081*(1-J$2306),F1081)/D1081-1,IF(AND(K1081="yes",S1081&gt;F1081, S1081&lt;E1081,J$2307="yes"),1-MIN(S1081*(1+J$2306),E1081)/D1081,0))</f>
        <v>0</v>
      </c>
      <c r="U1081" s="6">
        <f t="shared" si="259"/>
        <v>0</v>
      </c>
      <c r="V1081" s="66">
        <f t="shared" si="260"/>
        <v>3.1232634267384438</v>
      </c>
      <c r="W1081" s="6">
        <f t="shared" si="261"/>
        <v>0</v>
      </c>
      <c r="X1081" s="17">
        <f>V1081/MAX(V$240:V1081)-1</f>
        <v>-4.6159125531366696E-2</v>
      </c>
      <c r="Z1081" s="66">
        <f t="shared" si="262"/>
        <v>9.7498392517152155</v>
      </c>
      <c r="AA1081" s="6">
        <f t="shared" si="263"/>
        <v>3.9645769658078756E-3</v>
      </c>
      <c r="AB1081" s="17">
        <f>Z1081/MAX(Z$240:Z1081)-1</f>
        <v>-1.0036373383604968E-2</v>
      </c>
    </row>
    <row r="1082" spans="1:29" x14ac:dyDescent="0.25">
      <c r="A1082" s="18" t="s">
        <v>249</v>
      </c>
      <c r="B1082" s="72">
        <v>40717</v>
      </c>
      <c r="C1082" s="23">
        <v>4402.9399999999996</v>
      </c>
      <c r="D1082" s="23">
        <v>4321.22</v>
      </c>
      <c r="E1082" s="23">
        <v>4411.8599999999997</v>
      </c>
      <c r="F1082" s="23">
        <v>4276.7299999999996</v>
      </c>
      <c r="G1082" s="20">
        <f t="shared" si="254"/>
        <v>4442.228000000001</v>
      </c>
      <c r="H1082" s="20">
        <f t="shared" si="248"/>
        <v>4798.7468333333336</v>
      </c>
      <c r="I1082" s="112">
        <f t="shared" si="255"/>
        <v>-8.8442106078304716E-3</v>
      </c>
      <c r="J1082" s="38" t="str">
        <f t="shared" si="249"/>
        <v>X</v>
      </c>
      <c r="K1082" s="17" t="str">
        <f>IF(OR(AND(J1081="N",OR(I1081&lt;R$2308,AND(I1081&gt;R$2306, I1081&lt;R$2305))), AND(J1081="X", OR(I1081&lt;R$2314, AND(I1081&lt;R$2311,I1081&gt;R$2312)))),"no","yes")</f>
        <v>yes</v>
      </c>
      <c r="O1082" s="146">
        <f t="shared" si="250"/>
        <v>1.8911325968129278E-2</v>
      </c>
      <c r="P1082" s="146">
        <f t="shared" si="251"/>
        <v>-1.8911325968129278E-2</v>
      </c>
      <c r="Q1082" s="86">
        <f t="shared" si="258"/>
        <v>1.7999999999999999E-2</v>
      </c>
      <c r="R1082" s="39">
        <f>(SUM(C1063:C1081)+Q1082*SUM(C1063:C1081))/(19-Q1082)*(1-J$2305)</f>
        <v>4528.5833505426199</v>
      </c>
      <c r="S1082" s="39">
        <f>(SUM(C1063:C1081)+Q1082*SUM(C1063:C1081))/(19-Q1082)*(1+J$2305)</f>
        <v>4528.5833505426199</v>
      </c>
      <c r="T1082" s="17">
        <f>IF(AND(K1082="no",R1082&lt;E1082, R1082&gt;F1082,J$2308="yes"),MAX(R1082*(1-J$2306),F1082)/D1082-1,IF(AND(K1082="yes",S1082&gt;F1082, S1082&lt;E1082,J$2307="yes"),1-MIN(S1082*(1+J$2306),E1082)/D1082,0))</f>
        <v>0</v>
      </c>
      <c r="U1082" s="6">
        <f t="shared" si="259"/>
        <v>0</v>
      </c>
      <c r="V1082" s="66">
        <f t="shared" si="260"/>
        <v>3.1232634267384438</v>
      </c>
      <c r="W1082" s="6">
        <f t="shared" si="261"/>
        <v>0</v>
      </c>
      <c r="X1082" s="17">
        <f>V1082/MAX(V$240:V1082)-1</f>
        <v>-4.6159125531366696E-2</v>
      </c>
      <c r="Z1082" s="66">
        <f t="shared" si="262"/>
        <v>9.5654568634891675</v>
      </c>
      <c r="AA1082" s="6">
        <f t="shared" si="263"/>
        <v>-1.8911325968129278E-2</v>
      </c>
      <c r="AB1082" s="17">
        <f>Z1082/MAX(Z$240:Z1082)-1</f>
        <v>-2.8757898223139011E-2</v>
      </c>
    </row>
    <row r="1083" spans="1:29" x14ac:dyDescent="0.25">
      <c r="A1083" s="18" t="s">
        <v>249</v>
      </c>
      <c r="B1083" s="72">
        <v>40718</v>
      </c>
      <c r="C1083" s="23">
        <v>4509.18</v>
      </c>
      <c r="D1083" s="23">
        <v>4402.9399999999996</v>
      </c>
      <c r="E1083" s="23">
        <v>4533.71</v>
      </c>
      <c r="F1083" s="23">
        <v>4381.8</v>
      </c>
      <c r="G1083" s="20">
        <f t="shared" si="254"/>
        <v>4439.0400000000009</v>
      </c>
      <c r="H1083" s="20">
        <f t="shared" si="248"/>
        <v>4787.2406666666666</v>
      </c>
      <c r="I1083" s="112">
        <f t="shared" si="255"/>
        <v>1.5800713667819988E-2</v>
      </c>
      <c r="J1083" s="38" t="str">
        <f t="shared" si="249"/>
        <v>X</v>
      </c>
      <c r="K1083" s="17" t="str">
        <f>IF(OR(AND(J1082="N",OR(I1082&lt;R$2308,AND(I1082&gt;R$2306, I1082&lt;R$2305))), AND(J1082="X", OR(I1082&lt;R$2314, AND(I1082&lt;R$2311,I1082&gt;R$2312)))),"no","yes")</f>
        <v>yes</v>
      </c>
      <c r="O1083" s="146">
        <f t="shared" si="250"/>
        <v>2.4129331764684681E-2</v>
      </c>
      <c r="P1083" s="146">
        <f t="shared" si="251"/>
        <v>-2.4129331764684681E-2</v>
      </c>
      <c r="Q1083" s="86">
        <f t="shared" si="258"/>
        <v>1.7999999999999999E-2</v>
      </c>
      <c r="R1083" s="39">
        <f>(SUM(C1064:C1082)+Q1083*SUM(C1064:C1082))/(19-Q1083)*(1-J$2305)</f>
        <v>4519.4662922768948</v>
      </c>
      <c r="S1083" s="39">
        <f>(SUM(C1064:C1082)+Q1083*SUM(C1064:C1082))/(19-Q1083)*(1+J$2305)</f>
        <v>4519.4662922768948</v>
      </c>
      <c r="T1083" s="17">
        <f>IF(AND(K1083="no",R1083&lt;E1083, R1083&gt;F1083,J$2308="yes"),MAX(R1083*(1-J$2306),F1083)/D1083-1,IF(AND(K1083="yes",S1083&gt;F1083, S1083&lt;E1083,J$2307="yes"),1-MIN(S1083*(1+J$2306),E1083)/D1083,0))</f>
        <v>-2.6465564435784961E-2</v>
      </c>
      <c r="U1083" s="6">
        <f t="shared" si="259"/>
        <v>-2.3362326711002801E-3</v>
      </c>
      <c r="V1083" s="66">
        <f t="shared" si="260"/>
        <v>3.1232634267384438</v>
      </c>
      <c r="W1083" s="6">
        <f t="shared" si="261"/>
        <v>0</v>
      </c>
      <c r="X1083" s="17">
        <f>V1083/MAX(V$240:V1083)-1</f>
        <v>-4.6159125531366696E-2</v>
      </c>
      <c r="Z1083" s="66">
        <f t="shared" si="262"/>
        <v>9.3123016485107737</v>
      </c>
      <c r="AA1083" s="6">
        <f t="shared" si="263"/>
        <v>-2.6465564435784961E-2</v>
      </c>
      <c r="AB1083" s="17">
        <f>Z1083/MAX(Z$240:Z1083)-1</f>
        <v>-5.4462368650461723E-2</v>
      </c>
    </row>
    <row r="1084" spans="1:29" x14ac:dyDescent="0.25">
      <c r="A1084" s="18" t="s">
        <v>249</v>
      </c>
      <c r="B1084" s="72">
        <v>40721</v>
      </c>
      <c r="C1084" s="23">
        <v>4568.1899999999996</v>
      </c>
      <c r="D1084" s="23">
        <v>4509.18</v>
      </c>
      <c r="E1084" s="23">
        <v>4578.32</v>
      </c>
      <c r="F1084" s="23">
        <v>4510.72</v>
      </c>
      <c r="G1084" s="20">
        <f t="shared" si="254"/>
        <v>4446.0050000000001</v>
      </c>
      <c r="H1084" s="20">
        <f t="shared" si="248"/>
        <v>4778.1913333333332</v>
      </c>
      <c r="I1084" s="112">
        <f t="shared" si="255"/>
        <v>2.7481975391390634E-2</v>
      </c>
      <c r="J1084" s="38" t="str">
        <f t="shared" si="249"/>
        <v>X</v>
      </c>
      <c r="K1084" s="17" t="str">
        <f>IF(OR(AND(J1083="N",OR(I1083&lt;R$2308,AND(I1083&gt;R$2306, I1083&lt;R$2305))), AND(J1083="X", OR(I1083&lt;R$2314, AND(I1083&lt;R$2311,I1083&gt;R$2312)))),"no","yes")</f>
        <v>yes</v>
      </c>
      <c r="O1084" s="146">
        <f t="shared" si="250"/>
        <v>1.3086636594680012E-2</v>
      </c>
      <c r="P1084" s="146">
        <f t="shared" si="251"/>
        <v>-1.3086636594680012E-2</v>
      </c>
      <c r="Q1084" s="86">
        <f t="shared" si="258"/>
        <v>1.7999999999999999E-2</v>
      </c>
      <c r="R1084" s="39">
        <f>(SUM(C1065:C1083)+Q1084*SUM(C1065:C1083))/(19-Q1084)*(1-J$2305)</f>
        <v>4523.7722252660415</v>
      </c>
      <c r="S1084" s="39">
        <f>(SUM(C1065:C1083)+Q1084*SUM(C1065:C1083))/(19-Q1084)*(1+J$2305)</f>
        <v>4523.7722252660415</v>
      </c>
      <c r="T1084" s="17">
        <f>IF(AND(K1084="no",R1084&lt;E1084, R1084&gt;F1084,J$2308="yes"),MAX(R1084*(1-J$2306),F1084)/D1084-1,IF(AND(K1084="yes",S1084&gt;F1084, S1084&lt;E1084,J$2307="yes"),1-MIN(S1084*(1+J$2306),E1084)/D1084,0))</f>
        <v>-3.2361150510826775E-3</v>
      </c>
      <c r="U1084" s="6">
        <f t="shared" si="259"/>
        <v>9.8505215435973348E-3</v>
      </c>
      <c r="V1084" s="66">
        <f t="shared" si="260"/>
        <v>3.1232634267384438</v>
      </c>
      <c r="W1084" s="6">
        <f t="shared" si="261"/>
        <v>0</v>
      </c>
      <c r="X1084" s="17">
        <f>V1084/MAX(V$240:V1084)-1</f>
        <v>-4.6159125531366696E-2</v>
      </c>
      <c r="Z1084" s="66">
        <f t="shared" si="262"/>
        <v>9.2821659689858063</v>
      </c>
      <c r="AA1084" s="6">
        <f t="shared" si="263"/>
        <v>-3.2361150510826775E-3</v>
      </c>
      <c r="AB1084" s="17">
        <f>Z1084/MAX(Z$240:Z1084)-1</f>
        <v>-5.7522237210636984E-2</v>
      </c>
    </row>
    <row r="1085" spans="1:29" x14ac:dyDescent="0.25">
      <c r="A1085" s="18" t="s">
        <v>249</v>
      </c>
      <c r="B1085" s="72">
        <v>40722</v>
      </c>
      <c r="C1085" s="23">
        <v>4574.4799999999996</v>
      </c>
      <c r="D1085" s="23">
        <v>4568.1899999999996</v>
      </c>
      <c r="E1085" s="23">
        <v>4582.62</v>
      </c>
      <c r="F1085" s="23">
        <v>4529.18</v>
      </c>
      <c r="G1085" s="20">
        <f t="shared" si="254"/>
        <v>4457.4765000000007</v>
      </c>
      <c r="H1085" s="20">
        <f t="shared" ref="H1085:H1148" si="266">AVERAGE(C1026:C1085)</f>
        <v>4770.023666666666</v>
      </c>
      <c r="I1085" s="112">
        <f t="shared" si="255"/>
        <v>2.6248820380768922E-2</v>
      </c>
      <c r="J1085" s="38" t="str">
        <f t="shared" ref="J1085:J1148" si="267">IF(G1085&gt;H1085,"N","X")</f>
        <v>X</v>
      </c>
      <c r="K1085" s="17" t="str">
        <f>IF(OR(AND(J1084="N",OR(I1084&lt;R$2308,AND(I1084&gt;R$2306, I1084&lt;R$2305))), AND(J1084="X", OR(I1084&lt;R$2314, AND(I1084&lt;R$2311,I1084&gt;R$2312)))),"no","yes")</f>
        <v>no</v>
      </c>
      <c r="O1085" s="146">
        <f t="shared" si="250"/>
        <v>1.3769129567728911E-3</v>
      </c>
      <c r="P1085" s="146">
        <f t="shared" si="251"/>
        <v>-1.3769129567728911E-3</v>
      </c>
      <c r="Q1085" s="86">
        <f t="shared" si="258"/>
        <v>1.7999999999999999E-2</v>
      </c>
      <c r="R1085" s="39">
        <f>(SUM(C1066:C1084)+Q1085*SUM(C1066:C1084))/(19-Q1085)*(1-J$2305)</f>
        <v>4535.7391686861247</v>
      </c>
      <c r="S1085" s="39">
        <f>(SUM(C1066:C1084)+Q1085*SUM(C1066:C1084))/(19-Q1085)*(1+J$2305)</f>
        <v>4535.7391686861247</v>
      </c>
      <c r="T1085" s="17">
        <f>IF(AND(K1085="no",R1085&lt;E1085, R1085&gt;F1085,J$2308="yes"),MAX(R1085*(1-J$2306),F1085)/D1085-1,IF(AND(K1085="yes",S1085&gt;F1085, S1085&lt;E1085,J$2307="yes"),1-MIN(S1085*(1+J$2306),E1085)/D1085,0))</f>
        <v>-7.1036518432628926E-3</v>
      </c>
      <c r="U1085" s="6">
        <f t="shared" si="259"/>
        <v>-8.4805648000357836E-3</v>
      </c>
      <c r="V1085" s="66">
        <f t="shared" si="260"/>
        <v>3.1010768507400979</v>
      </c>
      <c r="W1085" s="6">
        <f t="shared" si="261"/>
        <v>-7.1036518432627815E-3</v>
      </c>
      <c r="X1085" s="17">
        <f>V1085/MAX(V$240:V1085)-1</f>
        <v>-5.2934879017465186E-2</v>
      </c>
      <c r="Z1085" s="66">
        <f t="shared" si="262"/>
        <v>9.2162286935907485</v>
      </c>
      <c r="AA1085" s="6">
        <f t="shared" si="263"/>
        <v>-7.1036518432628926E-3</v>
      </c>
      <c r="AB1085" s="17">
        <f>Z1085/MAX(Z$240:Z1085)-1</f>
        <v>-6.4217271107509855E-2</v>
      </c>
    </row>
    <row r="1086" spans="1:29" x14ac:dyDescent="0.25">
      <c r="A1086" s="18" t="s">
        <v>249</v>
      </c>
      <c r="B1086" s="72">
        <v>40723</v>
      </c>
      <c r="C1086" s="23">
        <v>4511.54</v>
      </c>
      <c r="D1086" s="23">
        <v>4574.4799999999996</v>
      </c>
      <c r="E1086" s="23">
        <v>4583.49</v>
      </c>
      <c r="F1086" s="23">
        <v>4511.28</v>
      </c>
      <c r="G1086" s="20">
        <f t="shared" si="254"/>
        <v>4460.8395</v>
      </c>
      <c r="H1086" s="20">
        <f t="shared" si="266"/>
        <v>4761.8760000000002</v>
      </c>
      <c r="I1086" s="112">
        <f t="shared" si="255"/>
        <v>1.1365685763856659E-2</v>
      </c>
      <c r="J1086" s="38" t="str">
        <f t="shared" si="267"/>
        <v>X</v>
      </c>
      <c r="K1086" s="17" t="str">
        <f>IF(OR(AND(J1085="N",OR(I1085&lt;R$2308,AND(I1085&gt;R$2306, I1085&lt;R$2305))), AND(J1085="X", OR(I1085&lt;R$2314, AND(I1085&lt;R$2311,I1085&gt;R$2312)))),"no","yes")</f>
        <v>no</v>
      </c>
      <c r="O1086" s="146">
        <f t="shared" si="250"/>
        <v>-1.3758940906944517E-2</v>
      </c>
      <c r="P1086" s="146">
        <f t="shared" si="251"/>
        <v>1.3758940906944517E-2</v>
      </c>
      <c r="Q1086" s="86">
        <f t="shared" si="258"/>
        <v>1.7999999999999999E-2</v>
      </c>
      <c r="R1086" s="39">
        <f>(SUM(C1067:C1085)+Q1086*SUM(C1067:C1085))/(19-Q1086)*(1-J$2305)</f>
        <v>4542.72176272258</v>
      </c>
      <c r="S1086" s="39">
        <f>(SUM(C1067:C1085)+Q1086*SUM(C1067:C1085))/(19-Q1086)*(1+J$2305)</f>
        <v>4542.72176272258</v>
      </c>
      <c r="T1086" s="17">
        <f>IF(AND(K1086="no",R1086&lt;E1086, R1086&gt;F1086,J$2308="yes"),MAX(R1086*(1-J$2306),F1086)/D1086-1,IF(AND(K1086="yes",S1086&gt;F1086, S1086&lt;E1086,J$2307="yes"),1-MIN(S1086*(1+J$2306),E1086)/D1086,0))</f>
        <v>-6.9424802988360401E-3</v>
      </c>
      <c r="U1086" s="6">
        <f t="shared" si="259"/>
        <v>6.8164606081084766E-3</v>
      </c>
      <c r="V1086" s="66">
        <f t="shared" si="260"/>
        <v>3.0795476857986581</v>
      </c>
      <c r="W1086" s="6">
        <f t="shared" si="261"/>
        <v>-6.9424802988360401E-3</v>
      </c>
      <c r="X1086" s="17">
        <f>V1086/MAX(V$240:V1086)-1</f>
        <v>-5.9509859961601297E-2</v>
      </c>
      <c r="Z1086" s="66">
        <f t="shared" si="262"/>
        <v>9.1522452074559268</v>
      </c>
      <c r="AA1086" s="6">
        <f t="shared" si="263"/>
        <v>-6.9424802988360401E-3</v>
      </c>
      <c r="AB1086" s="17">
        <f>Z1086/MAX(Z$240:Z1086)-1</f>
        <v>-7.0713924266837092E-2</v>
      </c>
    </row>
    <row r="1087" spans="1:29" x14ac:dyDescent="0.25">
      <c r="A1087" s="18" t="s">
        <v>249</v>
      </c>
      <c r="B1087" s="72">
        <v>40724</v>
      </c>
      <c r="C1087" s="23">
        <v>4579.33</v>
      </c>
      <c r="D1087" s="23">
        <v>4511.54</v>
      </c>
      <c r="E1087" s="23">
        <v>4585.26</v>
      </c>
      <c r="F1087" s="23">
        <v>4506.74</v>
      </c>
      <c r="G1087" s="20">
        <f t="shared" si="254"/>
        <v>4465.2614999999996</v>
      </c>
      <c r="H1087" s="20">
        <f t="shared" si="266"/>
        <v>4753.7801666666664</v>
      </c>
      <c r="I1087" s="112">
        <f t="shared" si="255"/>
        <v>2.5545760309894527E-2</v>
      </c>
      <c r="J1087" s="38" t="str">
        <f t="shared" si="267"/>
        <v>X</v>
      </c>
      <c r="K1087" s="17" t="str">
        <f>IF(OR(AND(J1086="N",OR(I1086&lt;R$2308,AND(I1086&gt;R$2306, I1086&lt;R$2305))), AND(J1086="X", OR(I1086&lt;R$2314, AND(I1086&lt;R$2311,I1086&gt;R$2312)))),"no","yes")</f>
        <v>yes</v>
      </c>
      <c r="O1087" s="146">
        <f t="shared" si="250"/>
        <v>1.5025911329612507E-2</v>
      </c>
      <c r="P1087" s="146">
        <f t="shared" si="251"/>
        <v>-1.5025911329612507E-2</v>
      </c>
      <c r="Q1087" s="86">
        <f t="shared" si="258"/>
        <v>1.7999999999999999E-2</v>
      </c>
      <c r="R1087" s="39">
        <f>(SUM(C1068:C1086)+Q1087*SUM(C1068:C1086))/(19-Q1087)*(1-J$2305)</f>
        <v>4543.829217153092</v>
      </c>
      <c r="S1087" s="39">
        <f>(SUM(C1068:C1086)+Q1087*SUM(C1068:C1086))/(19-Q1087)*(1+J$2305)</f>
        <v>4543.829217153092</v>
      </c>
      <c r="T1087" s="17">
        <f>IF(AND(K1087="no",R1087&lt;E1087, R1087&gt;F1087,J$2308="yes"),MAX(R1087*(1-J$2306),F1087)/D1087-1,IF(AND(K1087="yes",S1087&gt;F1087, S1087&lt;E1087,J$2307="yes"),1-MIN(S1087*(1+J$2306),E1087)/D1087,0))</f>
        <v>-7.1570277894226209E-3</v>
      </c>
      <c r="U1087" s="6">
        <f t="shared" si="259"/>
        <v>7.868883540189886E-3</v>
      </c>
      <c r="V1087" s="66">
        <f t="shared" si="260"/>
        <v>3.0795476857986581</v>
      </c>
      <c r="W1087" s="6">
        <f t="shared" si="261"/>
        <v>0</v>
      </c>
      <c r="X1087" s="17">
        <f>V1087/MAX(V$240:V1087)-1</f>
        <v>-5.9509859961601297E-2</v>
      </c>
      <c r="Z1087" s="66">
        <f t="shared" si="262"/>
        <v>9.0867423341705553</v>
      </c>
      <c r="AA1087" s="6">
        <f t="shared" si="263"/>
        <v>-7.1570277894225098E-3</v>
      </c>
      <c r="AB1087" s="17">
        <f>Z1087/MAX(Z$240:Z1087)-1</f>
        <v>-7.7364850535182716E-2</v>
      </c>
    </row>
    <row r="1088" spans="1:29" x14ac:dyDescent="0.25">
      <c r="A1088" s="18" t="s">
        <v>249</v>
      </c>
      <c r="B1088" s="72">
        <v>40725</v>
      </c>
      <c r="C1088" s="23">
        <v>4604.75</v>
      </c>
      <c r="D1088" s="23">
        <v>4579.33</v>
      </c>
      <c r="E1088" s="23">
        <v>4635.25</v>
      </c>
      <c r="F1088" s="23">
        <v>4582.33</v>
      </c>
      <c r="G1088" s="20">
        <f t="shared" si="254"/>
        <v>4473.9989999999998</v>
      </c>
      <c r="H1088" s="20">
        <f t="shared" si="266"/>
        <v>4746.2286666666669</v>
      </c>
      <c r="I1088" s="112">
        <f t="shared" si="255"/>
        <v>2.9224637734608372E-2</v>
      </c>
      <c r="J1088" s="38" t="str">
        <f t="shared" si="267"/>
        <v>X</v>
      </c>
      <c r="K1088" s="17" t="str">
        <f>IF(OR(AND(J1087="N",OR(I1087&lt;R$2308,AND(I1087&gt;R$2306, I1087&lt;R$2305))), AND(J1087="X", OR(I1087&lt;R$2314, AND(I1087&lt;R$2311,I1087&gt;R$2312)))),"no","yes")</f>
        <v>no</v>
      </c>
      <c r="O1088" s="146">
        <f t="shared" si="250"/>
        <v>5.5510303909087622E-3</v>
      </c>
      <c r="P1088" s="146">
        <f t="shared" si="251"/>
        <v>-5.5510303909087622E-3</v>
      </c>
      <c r="Q1088" s="86">
        <f t="shared" si="258"/>
        <v>1.7999999999999999E-2</v>
      </c>
      <c r="R1088" s="39">
        <f>(SUM(C1069:C1087)+Q1088*SUM(C1069:C1087))/(19-Q1088)*(1-J$2305)</f>
        <v>4551.8377483932145</v>
      </c>
      <c r="S1088" s="39">
        <f>(SUM(C1069:C1087)+Q1088*SUM(C1069:C1087))/(19-Q1088)*(1+J$2305)</f>
        <v>4551.8377483932145</v>
      </c>
      <c r="T1088" s="17">
        <f>IF(AND(K1088="no",R1088&lt;E1088, R1088&gt;F1088,J$2308="yes"),MAX(R1088*(1-J$2306),F1088)/D1088-1,IF(AND(K1088="yes",S1088&gt;F1088, S1088&lt;E1088,J$2307="yes"),1-MIN(S1088*(1+J$2306),E1088)/D1088,0))</f>
        <v>0</v>
      </c>
      <c r="U1088" s="6">
        <f t="shared" si="259"/>
        <v>0</v>
      </c>
      <c r="V1088" s="66">
        <f t="shared" si="260"/>
        <v>3.0966423485927792</v>
      </c>
      <c r="W1088" s="6">
        <f t="shared" si="261"/>
        <v>5.5510303909087622E-3</v>
      </c>
      <c r="X1088" s="17">
        <f>V1088/MAX(V$240:V1088)-1</f>
        <v>-5.4289170611898085E-2</v>
      </c>
      <c r="Y1088" s="14"/>
      <c r="Z1088" s="66">
        <f t="shared" si="262"/>
        <v>9.1371831170218929</v>
      </c>
      <c r="AA1088" s="6">
        <f t="shared" si="263"/>
        <v>5.5510303909087622E-3</v>
      </c>
      <c r="AB1088" s="17">
        <f>Z1088/MAX(Z$240:Z1088)-1</f>
        <v>-7.2243274780782962E-2</v>
      </c>
      <c r="AC1088" s="14"/>
    </row>
    <row r="1089" spans="1:29" x14ac:dyDescent="0.25">
      <c r="A1089" s="18" t="s">
        <v>249</v>
      </c>
      <c r="B1089" s="72">
        <v>40728</v>
      </c>
      <c r="C1089" s="23">
        <v>4719.3900000000003</v>
      </c>
      <c r="D1089" s="23">
        <v>4604.75</v>
      </c>
      <c r="E1089" s="23">
        <v>4719.57</v>
      </c>
      <c r="F1089" s="23">
        <v>4617.95</v>
      </c>
      <c r="G1089" s="20">
        <f t="shared" si="254"/>
        <v>4484.6584999999995</v>
      </c>
      <c r="H1089" s="20">
        <f t="shared" si="266"/>
        <v>4740.0560000000005</v>
      </c>
      <c r="I1089" s="112">
        <f t="shared" si="255"/>
        <v>5.2340997647870147E-2</v>
      </c>
      <c r="J1089" s="38" t="str">
        <f t="shared" si="267"/>
        <v>X</v>
      </c>
      <c r="K1089" s="17" t="str">
        <f>IF(OR(AND(J1088="N",OR(I1088&lt;R$2308,AND(I1088&gt;R$2306, I1088&lt;R$2305))), AND(J1088="X", OR(I1088&lt;R$2314, AND(I1088&lt;R$2311,I1088&gt;R$2312)))),"no","yes")</f>
        <v>no</v>
      </c>
      <c r="O1089" s="146">
        <f t="shared" si="250"/>
        <v>2.4896031272056085E-2</v>
      </c>
      <c r="P1089" s="146">
        <f t="shared" si="251"/>
        <v>-2.4896031272056085E-2</v>
      </c>
      <c r="Q1089" s="86">
        <f t="shared" si="258"/>
        <v>1.7999999999999999E-2</v>
      </c>
      <c r="R1089" s="39">
        <f>(SUM(C1070:C1088)+Q1089*SUM(C1070:C1088))/(19-Q1089)*(1-J$2305)</f>
        <v>4557.1229606996103</v>
      </c>
      <c r="S1089" s="39">
        <f>(SUM(C1070:C1088)+Q1089*SUM(C1070:C1088))/(19-Q1089)*(1+J$2305)</f>
        <v>4557.1229606996103</v>
      </c>
      <c r="T1089" s="17">
        <f>IF(AND(K1089="no",R1089&lt;E1089, R1089&gt;F1089,J$2308="yes"),MAX(R1089*(1-J$2306),F1089)/D1089-1,IF(AND(K1089="yes",S1089&gt;F1089, S1089&lt;E1089,J$2307="yes"),1-MIN(S1089*(1+J$2306),E1089)/D1089,0))</f>
        <v>0</v>
      </c>
      <c r="U1089" s="6">
        <f t="shared" si="259"/>
        <v>0</v>
      </c>
      <c r="V1089" s="66">
        <f t="shared" si="260"/>
        <v>3.1737364533417183</v>
      </c>
      <c r="W1089" s="6">
        <f t="shared" si="261"/>
        <v>2.4896031272056085E-2</v>
      </c>
      <c r="X1089" s="17">
        <f>V1089/MAX(V$240:V1089)-1</f>
        <v>-3.0744724229129772E-2</v>
      </c>
      <c r="Z1089" s="66">
        <f t="shared" si="262"/>
        <v>9.3646627136417724</v>
      </c>
      <c r="AA1089" s="6">
        <f t="shared" si="263"/>
        <v>2.4896031272056085E-2</v>
      </c>
      <c r="AB1089" s="17">
        <f>Z1089/MAX(Z$240:Z1089)-1</f>
        <v>-4.9145814336865046E-2</v>
      </c>
    </row>
    <row r="1090" spans="1:29" x14ac:dyDescent="0.25">
      <c r="A1090" s="18" t="s">
        <v>249</v>
      </c>
      <c r="B1090" s="72">
        <v>40729</v>
      </c>
      <c r="C1090" s="23">
        <v>4749.42</v>
      </c>
      <c r="D1090" s="23">
        <v>4719.3900000000003</v>
      </c>
      <c r="E1090" s="23">
        <v>4758.08</v>
      </c>
      <c r="F1090" s="23">
        <v>4711.17</v>
      </c>
      <c r="G1090" s="20">
        <f t="shared" si="254"/>
        <v>4494.7644999999993</v>
      </c>
      <c r="H1090" s="20">
        <f t="shared" si="266"/>
        <v>4733.3996666666671</v>
      </c>
      <c r="I1090" s="112">
        <f t="shared" si="255"/>
        <v>5.6656027251261065E-2</v>
      </c>
      <c r="J1090" s="38" t="str">
        <f t="shared" si="267"/>
        <v>X</v>
      </c>
      <c r="K1090" s="17" t="str">
        <f>IF(OR(AND(J1089="N",OR(I1089&lt;R$2308,AND(I1089&gt;R$2306, I1089&lt;R$2305))), AND(J1089="X", OR(I1089&lt;R$2314, AND(I1089&lt;R$2311,I1089&gt;R$2312)))),"no","yes")</f>
        <v>no</v>
      </c>
      <c r="O1090" s="146">
        <f t="shared" si="250"/>
        <v>6.3631104867365451E-3</v>
      </c>
      <c r="P1090" s="146">
        <f t="shared" si="251"/>
        <v>-6.3631104867365451E-3</v>
      </c>
      <c r="Q1090" s="86">
        <f t="shared" si="258"/>
        <v>1.7999999999999999E-2</v>
      </c>
      <c r="R1090" s="39">
        <f>(SUM(C1071:C1089)+Q1090*SUM(C1071:C1089))/(19-Q1090)*(1-J$2305)</f>
        <v>4566.3521051522494</v>
      </c>
      <c r="S1090" s="39">
        <f>(SUM(C1071:C1089)+Q1090*SUM(C1071:C1089))/(19-Q1090)*(1+J$2305)</f>
        <v>4566.3521051522494</v>
      </c>
      <c r="T1090" s="17">
        <f>IF(AND(K1090="no",R1090&lt;E1090, R1090&gt;F1090,J$2308="yes"),MAX(R1090*(1-J$2306),F1090)/D1090-1,IF(AND(K1090="yes",S1090&gt;F1090, S1090&lt;E1090,J$2307="yes"),1-MIN(S1090*(1+J$2306),E1090)/D1090,0))</f>
        <v>0</v>
      </c>
      <c r="U1090" s="6">
        <f t="shared" si="259"/>
        <v>0</v>
      </c>
      <c r="V1090" s="66">
        <f t="shared" si="260"/>
        <v>3.193931289050115</v>
      </c>
      <c r="W1090" s="6">
        <f t="shared" si="261"/>
        <v>6.3631104867365451E-3</v>
      </c>
      <c r="X1090" s="17">
        <f>V1090/MAX(V$240:V1090)-1</f>
        <v>-2.4577245819547455E-2</v>
      </c>
      <c r="Z1090" s="66">
        <f t="shared" si="262"/>
        <v>9.4242510971596971</v>
      </c>
      <c r="AA1090" s="6">
        <f t="shared" si="263"/>
        <v>6.3631104867365451E-3</v>
      </c>
      <c r="AB1090" s="17">
        <f>Z1090/MAX(Z$240:Z1090)-1</f>
        <v>-4.309542409671463E-2</v>
      </c>
    </row>
    <row r="1091" spans="1:29" x14ac:dyDescent="0.25">
      <c r="A1091" s="18" t="s">
        <v>249</v>
      </c>
      <c r="B1091" s="72">
        <v>40730</v>
      </c>
      <c r="C1091" s="23">
        <v>4760.92</v>
      </c>
      <c r="D1091" s="23">
        <v>4749.42</v>
      </c>
      <c r="E1091" s="23">
        <v>4763.24</v>
      </c>
      <c r="F1091" s="23">
        <v>4705.38</v>
      </c>
      <c r="G1091" s="20">
        <f t="shared" si="254"/>
        <v>4504.6619999999994</v>
      </c>
      <c r="H1091" s="20">
        <f t="shared" si="266"/>
        <v>4727.6293333333342</v>
      </c>
      <c r="I1091" s="112">
        <f t="shared" si="255"/>
        <v>5.6887286992897801E-2</v>
      </c>
      <c r="J1091" s="38" t="str">
        <f t="shared" si="267"/>
        <v>X</v>
      </c>
      <c r="K1091" s="17" t="str">
        <f>IF(OR(AND(J1090="N",OR(I1090&lt;R$2308,AND(I1090&gt;R$2306, I1090&lt;R$2305))), AND(J1090="X", OR(I1090&lt;R$2314, AND(I1090&lt;R$2311,I1090&gt;R$2312)))),"no","yes")</f>
        <v>no</v>
      </c>
      <c r="O1091" s="146">
        <f t="shared" si="250"/>
        <v>2.421348290949199E-3</v>
      </c>
      <c r="P1091" s="146">
        <f t="shared" si="251"/>
        <v>-2.421348290949199E-3</v>
      </c>
      <c r="Q1091" s="86">
        <f t="shared" si="258"/>
        <v>1.7999999999999999E-2</v>
      </c>
      <c r="R1091" s="39">
        <f>(SUM(C1072:C1090)+Q1091*SUM(C1072:C1090))/(19-Q1091)*(1-J$2305)</f>
        <v>4576.3513728795697</v>
      </c>
      <c r="S1091" s="39">
        <f>(SUM(C1072:C1090)+Q1091*SUM(C1072:C1090))/(19-Q1091)*(1+J$2305)</f>
        <v>4576.3513728795697</v>
      </c>
      <c r="T1091" s="17">
        <f>IF(AND(K1091="no",R1091&lt;E1091, R1091&gt;F1091,J$2308="yes"),MAX(R1091*(1-J$2306),F1091)/D1091-1,IF(AND(K1091="yes",S1091&gt;F1091, S1091&lt;E1091,J$2307="yes"),1-MIN(S1091*(1+J$2306),E1091)/D1091,0))</f>
        <v>0</v>
      </c>
      <c r="U1091" s="6">
        <f t="shared" si="259"/>
        <v>0</v>
      </c>
      <c r="V1091" s="66">
        <f t="shared" si="260"/>
        <v>3.2016649091182656</v>
      </c>
      <c r="W1091" s="6">
        <f t="shared" si="261"/>
        <v>2.421348290949199E-3</v>
      </c>
      <c r="X1091" s="17">
        <f>V1091/MAX(V$240:V1091)-1</f>
        <v>-2.2215407600759685E-2</v>
      </c>
      <c r="Z1091" s="66">
        <f t="shared" si="262"/>
        <v>9.4470704914472812</v>
      </c>
      <c r="AA1091" s="6">
        <f t="shared" si="263"/>
        <v>2.421348290949199E-3</v>
      </c>
      <c r="AB1091" s="17">
        <f>Z1091/MAX(Z$240:Z1091)-1</f>
        <v>-4.0778424837249694E-2</v>
      </c>
    </row>
    <row r="1092" spans="1:29" x14ac:dyDescent="0.25">
      <c r="A1092" s="18" t="s">
        <v>249</v>
      </c>
      <c r="B1092" s="72">
        <v>40731</v>
      </c>
      <c r="C1092" s="23">
        <v>4761.45</v>
      </c>
      <c r="D1092" s="23">
        <v>4760.92</v>
      </c>
      <c r="E1092" s="23">
        <v>4813.34</v>
      </c>
      <c r="F1092" s="23">
        <v>4742.37</v>
      </c>
      <c r="G1092" s="20">
        <f t="shared" si="254"/>
        <v>4519.8979999999992</v>
      </c>
      <c r="H1092" s="20">
        <f t="shared" si="266"/>
        <v>4721.7458333333343</v>
      </c>
      <c r="I1092" s="112">
        <f t="shared" si="255"/>
        <v>5.3441913954695552E-2</v>
      </c>
      <c r="J1092" s="38" t="str">
        <f t="shared" si="267"/>
        <v>X</v>
      </c>
      <c r="K1092" s="17" t="str">
        <f>IF(OR(AND(J1091="N",OR(I1091&lt;R$2308,AND(I1091&gt;R$2306, I1091&lt;R$2305))), AND(J1091="X", OR(I1091&lt;R$2314, AND(I1091&lt;R$2311,I1091&gt;R$2312)))),"no","yes")</f>
        <v>no</v>
      </c>
      <c r="O1092" s="146">
        <f t="shared" ref="O1092:O1155" si="268">IF(AND(L1092&gt;0,L1091&gt;0),L1092/L1091-1,IF(AND(M1092&gt;0,N1092&gt;0),M1092/N1092-1,C1092/C1091-1))</f>
        <v>1.1132302160077323E-4</v>
      </c>
      <c r="P1092" s="146">
        <f t="shared" ref="P1092:P1155" si="269">IF(AND(M1092&gt;0,N1092&gt;0),1-M1092/N1092,1-C1092/C1091)</f>
        <v>-1.1132302160077323E-4</v>
      </c>
      <c r="Q1092" s="86">
        <f t="shared" si="258"/>
        <v>1.7999999999999999E-2</v>
      </c>
      <c r="R1092" s="39">
        <f>(SUM(C1073:C1091)+Q1092*SUM(C1073:C1091))/(19-Q1092)*(1-J$2305)</f>
        <v>4592.6650079022229</v>
      </c>
      <c r="S1092" s="39">
        <f>(SUM(C1073:C1091)+Q1092*SUM(C1073:C1091))/(19-Q1092)*(1+J$2305)</f>
        <v>4592.6650079022229</v>
      </c>
      <c r="T1092" s="17">
        <f>IF(AND(K1092="no",R1092&lt;E1092, R1092&gt;F1092,J$2308="yes"),MAX(R1092*(1-J$2306),F1092)/D1092-1,IF(AND(K1092="yes",S1092&gt;F1092, S1092&lt;E1092,J$2307="yes"),1-MIN(S1092*(1+J$2306),E1092)/D1092,0))</f>
        <v>0</v>
      </c>
      <c r="U1092" s="6">
        <f t="shared" si="259"/>
        <v>0</v>
      </c>
      <c r="V1092" s="66">
        <f t="shared" si="260"/>
        <v>3.202021328130102</v>
      </c>
      <c r="W1092" s="6">
        <f t="shared" si="261"/>
        <v>1.1132302160077323E-4</v>
      </c>
      <c r="X1092" s="17">
        <f>V1092/MAX(V$240:V1092)-1</f>
        <v>-2.2106557665459103E-2</v>
      </c>
      <c r="Z1092" s="66">
        <f t="shared" si="262"/>
        <v>9.4481221678796654</v>
      </c>
      <c r="AA1092" s="6">
        <f t="shared" si="263"/>
        <v>1.1132302160077323E-4</v>
      </c>
      <c r="AB1092" s="17">
        <f>Z1092/MAX(Z$240:Z1092)-1</f>
        <v>-4.0671641393117852E-2</v>
      </c>
    </row>
    <row r="1093" spans="1:29" x14ac:dyDescent="0.25">
      <c r="A1093" s="18" t="s">
        <v>249</v>
      </c>
      <c r="B1093" s="72">
        <v>40732</v>
      </c>
      <c r="C1093" s="23">
        <v>4756.6099999999997</v>
      </c>
      <c r="D1093" s="23">
        <v>4761.45</v>
      </c>
      <c r="E1093" s="23">
        <v>4769.55</v>
      </c>
      <c r="F1093" s="23">
        <v>4720.2299999999996</v>
      </c>
      <c r="G1093" s="20">
        <f t="shared" si="254"/>
        <v>4534.2759999999998</v>
      </c>
      <c r="H1093" s="20">
        <f t="shared" si="266"/>
        <v>4714.9358333333339</v>
      </c>
      <c r="I1093" s="112">
        <f t="shared" si="255"/>
        <v>4.9034068503990502E-2</v>
      </c>
      <c r="J1093" s="38" t="str">
        <f t="shared" si="267"/>
        <v>X</v>
      </c>
      <c r="K1093" s="17" t="str">
        <f>IF(OR(AND(J1092="N",OR(I1092&lt;R$2308,AND(I1092&gt;R$2306, I1092&lt;R$2305))), AND(J1092="X", OR(I1092&lt;R$2314, AND(I1092&lt;R$2311,I1092&gt;R$2312)))),"no","yes")</f>
        <v>no</v>
      </c>
      <c r="O1093" s="146">
        <f t="shared" si="268"/>
        <v>-1.0164970754706903E-3</v>
      </c>
      <c r="P1093" s="146">
        <f t="shared" si="269"/>
        <v>1.0164970754706903E-3</v>
      </c>
      <c r="Q1093" s="86">
        <f t="shared" si="258"/>
        <v>1.7999999999999999E-2</v>
      </c>
      <c r="R1093" s="39">
        <f>(SUM(C1074:C1092)+Q1093*SUM(C1074:C1092))/(19-Q1093)*(1-J$2305)</f>
        <v>4608.3463481192712</v>
      </c>
      <c r="S1093" s="39">
        <f>(SUM(C1074:C1092)+Q1093*SUM(C1074:C1092))/(19-Q1093)*(1+J$2305)</f>
        <v>4608.3463481192712</v>
      </c>
      <c r="T1093" s="17">
        <f>IF(AND(K1093="no",R1093&lt;E1093, R1093&gt;F1093,J$2308="yes"),MAX(R1093*(1-J$2306),F1093)/D1093-1,IF(AND(K1093="yes",S1093&gt;F1093, S1093&lt;E1093,J$2307="yes"),1-MIN(S1093*(1+J$2306),E1093)/D1093,0))</f>
        <v>0</v>
      </c>
      <c r="U1093" s="6">
        <f t="shared" si="259"/>
        <v>0</v>
      </c>
      <c r="V1093" s="66">
        <f t="shared" si="260"/>
        <v>3.1987664828144631</v>
      </c>
      <c r="W1093" s="6">
        <f t="shared" si="261"/>
        <v>-1.0164970754706903E-3</v>
      </c>
      <c r="X1093" s="17">
        <f>V1093/MAX(V$240:V1093)-1</f>
        <v>-2.310058348971411E-2</v>
      </c>
      <c r="Z1093" s="66">
        <f t="shared" si="262"/>
        <v>9.4385181793273265</v>
      </c>
      <c r="AA1093" s="6">
        <f t="shared" si="263"/>
        <v>-1.0164970754705793E-3</v>
      </c>
      <c r="AB1093" s="17">
        <f>Z1093/MAX(Z$240:Z1093)-1</f>
        <v>-4.1646795864057728E-2</v>
      </c>
    </row>
    <row r="1094" spans="1:29" x14ac:dyDescent="0.25">
      <c r="A1094" s="18" t="s">
        <v>249</v>
      </c>
      <c r="B1094" s="72">
        <v>40735</v>
      </c>
      <c r="C1094" s="23">
        <v>4799.42</v>
      </c>
      <c r="D1094" s="23">
        <v>4756.6099999999997</v>
      </c>
      <c r="E1094" s="23">
        <v>4802.4399999999996</v>
      </c>
      <c r="F1094" s="23">
        <v>4728.49</v>
      </c>
      <c r="G1094" s="20">
        <f t="shared" si="254"/>
        <v>4550.8075000000008</v>
      </c>
      <c r="H1094" s="20">
        <f t="shared" si="266"/>
        <v>4709.0783333333338</v>
      </c>
      <c r="I1094" s="112">
        <f t="shared" si="255"/>
        <v>5.4630414492372825E-2</v>
      </c>
      <c r="J1094" s="38" t="str">
        <f t="shared" si="267"/>
        <v>X</v>
      </c>
      <c r="K1094" s="17" t="str">
        <f>IF(OR(AND(J1093="N",OR(I1093&lt;R$2308,AND(I1093&gt;R$2306, I1093&lt;R$2305))), AND(J1093="X", OR(I1093&lt;R$2314, AND(I1093&lt;R$2311,I1093&gt;R$2312)))),"no","yes")</f>
        <v>no</v>
      </c>
      <c r="O1094" s="146">
        <f t="shared" si="268"/>
        <v>9.0001072192171794E-3</v>
      </c>
      <c r="P1094" s="146">
        <f t="shared" si="269"/>
        <v>-9.0001072192171794E-3</v>
      </c>
      <c r="Q1094" s="86">
        <f t="shared" si="258"/>
        <v>1.7999999999999999E-2</v>
      </c>
      <c r="R1094" s="39">
        <f>(SUM(C1075:C1093)+Q1094*SUM(C1075:C1093))/(19-Q1094)*(1-J$2305)</f>
        <v>4623.7820640606897</v>
      </c>
      <c r="S1094" s="39">
        <f>(SUM(C1075:C1093)+Q1094*SUM(C1075:C1093))/(19-Q1094)*(1+J$2305)</f>
        <v>4623.7820640606897</v>
      </c>
      <c r="T1094" s="17">
        <f>IF(AND(K1094="no",R1094&lt;E1094, R1094&gt;F1094,J$2308="yes"),MAX(R1094*(1-J$2306),F1094)/D1094-1,IF(AND(K1094="yes",S1094&gt;F1094, S1094&lt;E1094,J$2307="yes"),1-MIN(S1094*(1+J$2306),E1094)/D1094,0))</f>
        <v>0</v>
      </c>
      <c r="U1094" s="6">
        <f t="shared" si="259"/>
        <v>0</v>
      </c>
      <c r="V1094" s="66">
        <f t="shared" si="260"/>
        <v>3.2275557241290316</v>
      </c>
      <c r="W1094" s="6">
        <f t="shared" si="261"/>
        <v>9.0001072192171794E-3</v>
      </c>
      <c r="X1094" s="17">
        <f>V1094/MAX(V$240:V1094)-1</f>
        <v>-1.43083839987308E-2</v>
      </c>
      <c r="Z1094" s="66">
        <f t="shared" si="262"/>
        <v>9.5234658549318034</v>
      </c>
      <c r="AA1094" s="6">
        <f t="shared" si="263"/>
        <v>9.0001072192171794E-3</v>
      </c>
      <c r="AB1094" s="17">
        <f>Z1094/MAX(Z$240:Z1094)-1</f>
        <v>-3.3021514272953856E-2</v>
      </c>
    </row>
    <row r="1095" spans="1:29" x14ac:dyDescent="0.25">
      <c r="A1095" s="18" t="s">
        <v>249</v>
      </c>
      <c r="B1095" s="72">
        <v>40736</v>
      </c>
      <c r="C1095" s="23">
        <v>4731.12</v>
      </c>
      <c r="D1095" s="23">
        <v>4799.42</v>
      </c>
      <c r="E1095" s="23">
        <v>4771.59</v>
      </c>
      <c r="F1095" s="23">
        <v>4727.67</v>
      </c>
      <c r="G1095" s="20">
        <f t="shared" si="254"/>
        <v>4560.3164999999999</v>
      </c>
      <c r="H1095" s="20">
        <f t="shared" si="266"/>
        <v>4701.8900000000003</v>
      </c>
      <c r="I1095" s="112">
        <f t="shared" si="255"/>
        <v>3.7454308270050918E-2</v>
      </c>
      <c r="J1095" s="38" t="str">
        <f t="shared" si="267"/>
        <v>X</v>
      </c>
      <c r="K1095" s="17" t="str">
        <f>IF(OR(AND(J1094="N",OR(I1094&lt;R$2308,AND(I1094&gt;R$2306, I1094&lt;R$2305))), AND(J1094="X", OR(I1094&lt;R$2314, AND(I1094&lt;R$2311,I1094&gt;R$2312)))),"no","yes")</f>
        <v>no</v>
      </c>
      <c r="O1095" s="146">
        <f t="shared" si="268"/>
        <v>-1.4230886232086459E-2</v>
      </c>
      <c r="P1095" s="146">
        <f t="shared" si="269"/>
        <v>1.4230886232086459E-2</v>
      </c>
      <c r="Q1095" s="86">
        <f t="shared" si="258"/>
        <v>1.7999999999999999E-2</v>
      </c>
      <c r="R1095" s="39">
        <f>(SUM(C1076:C1094)+Q1095*SUM(C1076:C1094))/(19-Q1095)*(1-J$2305)</f>
        <v>4637.6442830049527</v>
      </c>
      <c r="S1095" s="39">
        <f>(SUM(C1076:C1094)+Q1095*SUM(C1076:C1094))/(19-Q1095)*(1+J$2305)</f>
        <v>4637.6442830049527</v>
      </c>
      <c r="T1095" s="17">
        <f>IF(AND(K1095="no",R1095&lt;E1095, R1095&gt;F1095,J$2308="yes"),MAX(R1095*(1-J$2306),F1095)/D1095-1,IF(AND(K1095="yes",S1095&gt;F1095, S1095&lt;E1095,J$2307="yes"),1-MIN(S1095*(1+J$2306),E1095)/D1095,0))</f>
        <v>0</v>
      </c>
      <c r="U1095" s="6">
        <f t="shared" si="259"/>
        <v>0</v>
      </c>
      <c r="V1095" s="66">
        <f t="shared" si="260"/>
        <v>3.1816247458112321</v>
      </c>
      <c r="W1095" s="6">
        <f t="shared" si="261"/>
        <v>-1.4230886232086348E-2</v>
      </c>
      <c r="X1095" s="17">
        <f>V1095/MAX(V$240:V1095)-1</f>
        <v>-2.833564924596621E-2</v>
      </c>
      <c r="Z1095" s="66">
        <f t="shared" si="262"/>
        <v>9.3879384958151082</v>
      </c>
      <c r="AA1095" s="6">
        <f t="shared" si="263"/>
        <v>-1.423088623208657E-2</v>
      </c>
      <c r="AB1095" s="17">
        <f>Z1095/MAX(Z$240:Z1095)-1</f>
        <v>-4.6782475092210785E-2</v>
      </c>
    </row>
    <row r="1096" spans="1:29" x14ac:dyDescent="0.25">
      <c r="A1096" s="18" t="s">
        <v>249</v>
      </c>
      <c r="B1096" s="72">
        <v>40737</v>
      </c>
      <c r="C1096" s="23">
        <v>4825.42</v>
      </c>
      <c r="D1096" s="23">
        <v>4731.12</v>
      </c>
      <c r="E1096" s="23">
        <v>4825.5</v>
      </c>
      <c r="F1096" s="23">
        <v>4729.2</v>
      </c>
      <c r="G1096" s="20">
        <f t="shared" si="254"/>
        <v>4576.6030000000001</v>
      </c>
      <c r="H1096" s="20">
        <f t="shared" si="266"/>
        <v>4695.998833333334</v>
      </c>
      <c r="I1096" s="112">
        <f t="shared" si="255"/>
        <v>5.4367180198938048E-2</v>
      </c>
      <c r="J1096" s="38" t="str">
        <f t="shared" si="267"/>
        <v>X</v>
      </c>
      <c r="K1096" s="17" t="str">
        <f>IF(OR(AND(J1095="N",OR(I1095&lt;R$2308,AND(I1095&gt;R$2306, I1095&lt;R$2305))), AND(J1095="X", OR(I1095&lt;R$2314, AND(I1095&lt;R$2311,I1095&gt;R$2312)))),"no","yes")</f>
        <v>no</v>
      </c>
      <c r="O1096" s="146">
        <f t="shared" si="268"/>
        <v>1.9931855459172532E-2</v>
      </c>
      <c r="P1096" s="146">
        <f t="shared" si="269"/>
        <v>-1.9931855459172532E-2</v>
      </c>
      <c r="Q1096" s="86">
        <f t="shared" si="258"/>
        <v>1.7999999999999999E-2</v>
      </c>
      <c r="R1096" s="39">
        <f>(SUM(C1077:C1095)+Q1096*SUM(C1077:C1095))/(19-Q1096)*(1-J$2305)</f>
        <v>4650.0558170898748</v>
      </c>
      <c r="S1096" s="39">
        <f>(SUM(C1077:C1095)+Q1096*SUM(C1077:C1095))/(19-Q1096)*(1+J$2305)</f>
        <v>4650.0558170898748</v>
      </c>
      <c r="T1096" s="17">
        <f>IF(AND(K1096="no",R1096&lt;E1096, R1096&gt;F1096,J$2308="yes"),MAX(R1096*(1-J$2306),F1096)/D1096-1,IF(AND(K1096="yes",S1096&gt;F1096, S1096&lt;E1096,J$2307="yes"),1-MIN(S1096*(1+J$2306),E1096)/D1096,0))</f>
        <v>0</v>
      </c>
      <c r="U1096" s="6">
        <f t="shared" si="259"/>
        <v>0</v>
      </c>
      <c r="V1096" s="66">
        <f t="shared" si="260"/>
        <v>3.245040430370068</v>
      </c>
      <c r="W1096" s="6">
        <f t="shared" si="261"/>
        <v>1.9931855459172532E-2</v>
      </c>
      <c r="X1096" s="17">
        <f>V1096/MAX(V$240:V1096)-1</f>
        <v>-8.9685758519061354E-3</v>
      </c>
      <c r="Z1096" s="66">
        <f t="shared" si="262"/>
        <v>9.5750575289732964</v>
      </c>
      <c r="AA1096" s="6">
        <f t="shared" si="263"/>
        <v>1.9931855459172532E-2</v>
      </c>
      <c r="AB1096" s="17">
        <f>Z1096/MAX(Z$240:Z1096)-1</f>
        <v>-2.77830811645986E-2</v>
      </c>
    </row>
    <row r="1097" spans="1:29" x14ac:dyDescent="0.25">
      <c r="A1097" s="18" t="s">
        <v>249</v>
      </c>
      <c r="B1097" s="72">
        <v>40738</v>
      </c>
      <c r="C1097" s="23">
        <v>4866.17</v>
      </c>
      <c r="D1097" s="23">
        <v>4825.42</v>
      </c>
      <c r="E1097" s="23">
        <v>4866.24</v>
      </c>
      <c r="F1097" s="23">
        <v>4813.49</v>
      </c>
      <c r="G1097" s="20">
        <f t="shared" si="254"/>
        <v>4599.8044999999993</v>
      </c>
      <c r="H1097" s="20">
        <f t="shared" si="266"/>
        <v>4691.832666666668</v>
      </c>
      <c r="I1097" s="112">
        <f t="shared" si="255"/>
        <v>5.790800456845524E-2</v>
      </c>
      <c r="J1097" s="38" t="str">
        <f t="shared" si="267"/>
        <v>X</v>
      </c>
      <c r="K1097" s="17" t="str">
        <f>IF(OR(AND(J1096="N",OR(I1096&lt;R$2308,AND(I1096&gt;R$2306, I1096&lt;R$2305))), AND(J1096="X", OR(I1096&lt;R$2314, AND(I1096&lt;R$2311,I1096&gt;R$2312)))),"no","yes")</f>
        <v>no</v>
      </c>
      <c r="O1097" s="146">
        <f t="shared" si="268"/>
        <v>8.4448607582345847E-3</v>
      </c>
      <c r="P1097" s="146">
        <f t="shared" si="269"/>
        <v>-8.4448607582345847E-3</v>
      </c>
      <c r="Q1097" s="86">
        <f t="shared" si="258"/>
        <v>1.7999999999999999E-2</v>
      </c>
      <c r="R1097" s="39">
        <f>(SUM(C1078:C1096)+Q1097*SUM(C1078:C1096))/(19-Q1097)*(1-J$2305)</f>
        <v>4672.7562195764403</v>
      </c>
      <c r="S1097" s="39">
        <f>(SUM(C1078:C1096)+Q1097*SUM(C1078:C1096))/(19-Q1097)*(1+J$2305)</f>
        <v>4672.7562195764403</v>
      </c>
      <c r="T1097" s="17">
        <f>IF(AND(K1097="no",R1097&lt;E1097, R1097&gt;F1097,J$2308="yes"),MAX(R1097*(1-J$2306),F1097)/D1097-1,IF(AND(K1097="yes",S1097&gt;F1097, S1097&lt;E1097,J$2307="yes"),1-MIN(S1097*(1+J$2306),E1097)/D1097,0))</f>
        <v>0</v>
      </c>
      <c r="U1097" s="6">
        <f t="shared" si="259"/>
        <v>0</v>
      </c>
      <c r="V1097" s="66">
        <f t="shared" si="260"/>
        <v>3.2724443449593847</v>
      </c>
      <c r="W1097" s="6">
        <f t="shared" si="261"/>
        <v>8.4448607582345847E-3</v>
      </c>
      <c r="X1097" s="17">
        <f>V1097/MAX(V$240:V1097)-1</f>
        <v>-5.9945346794054721E-4</v>
      </c>
      <c r="Z1097" s="66">
        <f t="shared" si="262"/>
        <v>9.6559175565575615</v>
      </c>
      <c r="AA1097" s="6">
        <f t="shared" si="263"/>
        <v>8.4448607582345847E-3</v>
      </c>
      <c r="AB1097" s="17">
        <f>Z1097/MAX(Z$240:Z1097)-1</f>
        <v>-1.9572844658233723E-2</v>
      </c>
    </row>
    <row r="1098" spans="1:29" x14ac:dyDescent="0.25">
      <c r="A1098" s="18" t="s">
        <v>249</v>
      </c>
      <c r="B1098" s="72">
        <v>40739</v>
      </c>
      <c r="C1098" s="23">
        <v>4896.04</v>
      </c>
      <c r="D1098" s="23">
        <v>4866.17</v>
      </c>
      <c r="E1098" s="23">
        <v>4896.1000000000004</v>
      </c>
      <c r="F1098" s="23">
        <v>4842.79</v>
      </c>
      <c r="G1098" s="20">
        <f t="shared" si="254"/>
        <v>4627.7379999999985</v>
      </c>
      <c r="H1098" s="20">
        <f t="shared" si="266"/>
        <v>4687.5600000000013</v>
      </c>
      <c r="I1098" s="112">
        <f t="shared" si="255"/>
        <v>5.7976920906067209E-2</v>
      </c>
      <c r="J1098" s="38" t="str">
        <f t="shared" si="267"/>
        <v>X</v>
      </c>
      <c r="K1098" s="17" t="str">
        <f>IF(OR(AND(J1097="N",OR(I1097&lt;R$2308,AND(I1097&gt;R$2306, I1097&lt;R$2305))), AND(J1097="X", OR(I1097&lt;R$2314, AND(I1097&lt;R$2311,I1097&gt;R$2312)))),"no","yes")</f>
        <v>no</v>
      </c>
      <c r="O1098" s="146">
        <f t="shared" si="268"/>
        <v>6.138297675584603E-3</v>
      </c>
      <c r="P1098" s="146">
        <f t="shared" si="269"/>
        <v>-6.138297675584603E-3</v>
      </c>
      <c r="Q1098" s="86">
        <f t="shared" si="258"/>
        <v>1.7999999999999999E-2</v>
      </c>
      <c r="R1098" s="39">
        <f>(SUM(C1079:C1097)+Q1098*SUM(C1079:C1097))/(19-Q1098)*(1-J$2305)</f>
        <v>4701.1156337582961</v>
      </c>
      <c r="S1098" s="39">
        <f>(SUM(C1079:C1097)+Q1098*SUM(C1079:C1097))/(19-Q1098)*(1+J$2305)</f>
        <v>4701.1156337582961</v>
      </c>
      <c r="T1098" s="17">
        <f>IF(AND(K1098="no",R1098&lt;E1098, R1098&gt;F1098,J$2308="yes"),MAX(R1098*(1-J$2306),F1098)/D1098-1,IF(AND(K1098="yes",S1098&gt;F1098, S1098&lt;E1098,J$2307="yes"),1-MIN(S1098*(1+J$2306),E1098)/D1098,0))</f>
        <v>0</v>
      </c>
      <c r="U1098" s="6">
        <f t="shared" si="259"/>
        <v>0</v>
      </c>
      <c r="V1098" s="66">
        <f t="shared" si="260"/>
        <v>3.292531582475529</v>
      </c>
      <c r="W1098" s="6">
        <f t="shared" si="261"/>
        <v>6.138297675584603E-3</v>
      </c>
      <c r="X1098" s="17">
        <f>V1098/MAX(V$240:V1098)-1</f>
        <v>0</v>
      </c>
      <c r="Z1098" s="66">
        <f t="shared" si="262"/>
        <v>9.7151884528506152</v>
      </c>
      <c r="AA1098" s="6">
        <f t="shared" si="263"/>
        <v>6.138297675584603E-3</v>
      </c>
      <c r="AB1098" s="17">
        <f>Z1098/MAX(Z$240:Z1098)-1</f>
        <v>-1.3554690929519331E-2</v>
      </c>
    </row>
    <row r="1099" spans="1:29" x14ac:dyDescent="0.25">
      <c r="A1099" s="18" t="s">
        <v>249</v>
      </c>
      <c r="B1099" s="72">
        <v>40742</v>
      </c>
      <c r="C1099" s="23">
        <v>4895.26</v>
      </c>
      <c r="D1099" s="23">
        <v>4896.04</v>
      </c>
      <c r="E1099" s="23">
        <v>4919.1400000000003</v>
      </c>
      <c r="F1099" s="23">
        <v>4876.4799999999996</v>
      </c>
      <c r="G1099" s="20">
        <f t="shared" si="254"/>
        <v>4658.5634999999984</v>
      </c>
      <c r="H1099" s="20">
        <f t="shared" si="266"/>
        <v>4682.6791666666677</v>
      </c>
      <c r="I1099" s="112">
        <f t="shared" si="255"/>
        <v>5.0808902787308208E-2</v>
      </c>
      <c r="J1099" s="38" t="str">
        <f t="shared" si="267"/>
        <v>X</v>
      </c>
      <c r="K1099" s="17" t="str">
        <f>IF(OR(AND(J1098="N",OR(I1098&lt;R$2308,AND(I1098&gt;R$2306, I1098&lt;R$2305))), AND(J1098="X", OR(I1098&lt;R$2314, AND(I1098&lt;R$2311,I1098&gt;R$2312)))),"no","yes")</f>
        <v>no</v>
      </c>
      <c r="O1099" s="146">
        <f t="shared" si="268"/>
        <v>-1.5931242391808986E-4</v>
      </c>
      <c r="P1099" s="146">
        <f t="shared" si="269"/>
        <v>1.5931242391808986E-4</v>
      </c>
      <c r="Q1099" s="86">
        <f t="shared" si="258"/>
        <v>1.7999999999999999E-2</v>
      </c>
      <c r="R1099" s="39">
        <f>(SUM(C1080:C1098)+Q1099*SUM(C1080:C1098))/(19-Q1099)*(1-J$2305)</f>
        <v>4734.2207449162352</v>
      </c>
      <c r="S1099" s="39">
        <f>(SUM(C1080:C1098)+Q1099*SUM(C1080:C1098))/(19-Q1099)*(1+J$2305)</f>
        <v>4734.2207449162352</v>
      </c>
      <c r="T1099" s="17">
        <f>IF(AND(K1099="no",R1099&lt;E1099, R1099&gt;F1099,J$2308="yes"),MAX(R1099*(1-J$2306),F1099)/D1099-1,IF(AND(K1099="yes",S1099&gt;F1099, S1099&lt;E1099,J$2307="yes"),1-MIN(S1099*(1+J$2306),E1099)/D1099,0))</f>
        <v>0</v>
      </c>
      <c r="U1099" s="6">
        <f t="shared" si="259"/>
        <v>0</v>
      </c>
      <c r="V1099" s="66">
        <f t="shared" si="260"/>
        <v>3.292007041288298</v>
      </c>
      <c r="W1099" s="6">
        <f t="shared" si="261"/>
        <v>-1.5931242391808986E-4</v>
      </c>
      <c r="X1099" s="17">
        <f>V1099/MAX(V$240:V1099)-1</f>
        <v>-1.5931242391808986E-4</v>
      </c>
      <c r="Z1099" s="66">
        <f t="shared" si="262"/>
        <v>9.7136407026293696</v>
      </c>
      <c r="AA1099" s="6">
        <f t="shared" si="263"/>
        <v>-1.5931242391820088E-4</v>
      </c>
      <c r="AB1099" s="17">
        <f>Z1099/MAX(Z$240:Z1099)-1</f>
        <v>-1.3711843922770139E-2</v>
      </c>
    </row>
    <row r="1100" spans="1:29" x14ac:dyDescent="0.25">
      <c r="A1100" s="18" t="s">
        <v>249</v>
      </c>
      <c r="B1100" s="72">
        <v>40743</v>
      </c>
      <c r="C1100" s="23">
        <v>4843.71</v>
      </c>
      <c r="D1100" s="23">
        <v>4895.26</v>
      </c>
      <c r="E1100" s="23">
        <v>4871.93</v>
      </c>
      <c r="F1100" s="23">
        <v>4822.45</v>
      </c>
      <c r="G1100" s="20">
        <f t="shared" si="254"/>
        <v>4683.8279999999995</v>
      </c>
      <c r="H1100" s="20">
        <f t="shared" si="266"/>
        <v>4677.3223333333344</v>
      </c>
      <c r="I1100" s="112">
        <f t="shared" si="255"/>
        <v>3.4134899915197581E-2</v>
      </c>
      <c r="J1100" s="38" t="str">
        <f t="shared" si="267"/>
        <v>N</v>
      </c>
      <c r="K1100" s="17" t="str">
        <f>IF(OR(AND(J1099="N",OR(I1099&lt;R$2308,AND(I1099&gt;R$2306, I1099&lt;R$2305))), AND(J1099="X", OR(I1099&lt;R$2314, AND(I1099&lt;R$2311,I1099&gt;R$2312)))),"no","yes")</f>
        <v>no</v>
      </c>
      <c r="O1100" s="146">
        <f t="shared" si="268"/>
        <v>-1.0530594902007251E-2</v>
      </c>
      <c r="P1100" s="146">
        <f t="shared" si="269"/>
        <v>1.0530594902007251E-2</v>
      </c>
      <c r="Q1100" s="86">
        <f t="shared" si="258"/>
        <v>8.9999999999999993E-3</v>
      </c>
      <c r="R1100" s="39">
        <f>(SUM(C1081:C1099)+Q1100*SUM(C1081:C1099))/(19-Q1100)*(1-J$2305)</f>
        <v>4719.7275367279226</v>
      </c>
      <c r="S1100" s="39">
        <f>(SUM(C1081:C1099)+Q1100*SUM(C1081:C1099))/(19-Q1100)*(1+J$2305)</f>
        <v>4719.7275367279226</v>
      </c>
      <c r="T1100" s="17">
        <f>IF(AND(K1100="no",R1100&lt;E1100, R1100&gt;F1100,J$2308="yes"),MAX(R1100*(1-J$2306),F1100)/D1100-1,IF(AND(K1100="yes",S1100&gt;F1100, S1100&lt;E1100,J$2307="yes"),1-MIN(S1100*(1+J$2306),E1100)/D1100,0))</f>
        <v>0</v>
      </c>
      <c r="U1100" s="6">
        <f t="shared" si="259"/>
        <v>0</v>
      </c>
      <c r="V1100" s="66">
        <f t="shared" si="260"/>
        <v>3.2573402487219356</v>
      </c>
      <c r="W1100" s="6">
        <f t="shared" si="261"/>
        <v>-1.0530594902007251E-2</v>
      </c>
      <c r="X1100" s="17">
        <f>V1100/MAX(V$240:V1100)-1</f>
        <v>-1.0688229671326099E-2</v>
      </c>
      <c r="Y1100" s="6">
        <f t="shared" ref="Y1100" si="270">V1100/V1080-1</f>
        <v>4.2928438515833278E-2</v>
      </c>
      <c r="Z1100" s="66">
        <f t="shared" si="262"/>
        <v>9.6113502873663315</v>
      </c>
      <c r="AA1100" s="6">
        <f t="shared" si="263"/>
        <v>-1.053059490200714E-2</v>
      </c>
      <c r="AB1100" s="17">
        <f>Z1100/MAX(Z$240:Z1100)-1</f>
        <v>-2.4098044951067044E-2</v>
      </c>
      <c r="AC1100" s="6">
        <f t="shared" ref="AC1100" si="271">Z1100/Z1080-1</f>
        <v>-1.0295967328037836E-2</v>
      </c>
    </row>
    <row r="1101" spans="1:29" x14ac:dyDescent="0.25">
      <c r="A1101" s="18" t="s">
        <v>249</v>
      </c>
      <c r="B1101" s="72">
        <v>40744</v>
      </c>
      <c r="C1101" s="23">
        <v>4849.0600000000004</v>
      </c>
      <c r="D1101" s="23">
        <v>4843.71</v>
      </c>
      <c r="E1101" s="23">
        <v>4881.46</v>
      </c>
      <c r="F1101" s="23">
        <v>4801.6099999999997</v>
      </c>
      <c r="G1101" s="20">
        <f t="shared" si="254"/>
        <v>4710.2199999999993</v>
      </c>
      <c r="H1101" s="20">
        <f t="shared" si="266"/>
        <v>4673.8938333333354</v>
      </c>
      <c r="I1101" s="112">
        <f t="shared" si="255"/>
        <v>2.9476330192645062E-2</v>
      </c>
      <c r="J1101" s="38" t="str">
        <f t="shared" si="267"/>
        <v>N</v>
      </c>
      <c r="K1101" s="17" t="str">
        <f>IF(OR(AND(J1100="N",OR(I1100&lt;R$2308,AND(I1100&gt;R$2306, I1100&lt;R$2305))), AND(J1100="X", OR(I1100&lt;R$2314, AND(I1100&lt;R$2311,I1100&gt;R$2312)))),"no","yes")</f>
        <v>no</v>
      </c>
      <c r="O1101" s="146">
        <f t="shared" si="268"/>
        <v>1.1045252502730474E-3</v>
      </c>
      <c r="P1101" s="146">
        <f t="shared" si="269"/>
        <v>-1.1045252502730474E-3</v>
      </c>
      <c r="Q1101" s="86">
        <f t="shared" si="258"/>
        <v>8.9999999999999993E-3</v>
      </c>
      <c r="R1101" s="39">
        <f>(SUM(C1082:C1100)+Q1101*SUM(C1082:C1100))/(19-Q1101)*(1-J$2305)</f>
        <v>4747.4876552050964</v>
      </c>
      <c r="S1101" s="39">
        <f>(SUM(C1082:C1100)+Q1101*SUM(C1082:C1100))/(19-Q1101)*(1+J$2305)</f>
        <v>4747.4876552050964</v>
      </c>
      <c r="T1101" s="17">
        <f>IF(AND(K1101="no",R1101&lt;E1101, R1101&gt;F1101,J$2308="yes"),MAX(R1101*(1-J$2306),F1101)/D1101-1,IF(AND(K1101="yes",S1101&gt;F1101, S1101&lt;E1101,J$2307="yes"),1-MIN(S1101*(1+J$2306),E1101)/D1101,0))</f>
        <v>0</v>
      </c>
      <c r="U1101" s="6">
        <f t="shared" si="259"/>
        <v>0</v>
      </c>
      <c r="V1101" s="66">
        <f t="shared" si="260"/>
        <v>3.2609380632753795</v>
      </c>
      <c r="W1101" s="6">
        <f t="shared" si="261"/>
        <v>1.1045252502730474E-3</v>
      </c>
      <c r="X1101" s="17">
        <f>V1101/MAX(V$240:V1101)-1</f>
        <v>-9.5955098406058648E-3</v>
      </c>
      <c r="Z1101" s="66">
        <f t="shared" si="262"/>
        <v>9.6219662664479468</v>
      </c>
      <c r="AA1101" s="6">
        <f t="shared" si="263"/>
        <v>1.1045252502730474E-3</v>
      </c>
      <c r="AB1101" s="17">
        <f>Z1101/MAX(Z$240:Z1101)-1</f>
        <v>-2.3020136599924634E-2</v>
      </c>
    </row>
    <row r="1102" spans="1:29" x14ac:dyDescent="0.25">
      <c r="A1102" s="18" t="s">
        <v>249</v>
      </c>
      <c r="B1102" s="72">
        <v>40745</v>
      </c>
      <c r="C1102" s="23">
        <v>4784.3900000000003</v>
      </c>
      <c r="D1102" s="23">
        <v>4849.0600000000004</v>
      </c>
      <c r="E1102" s="23">
        <v>4850.55</v>
      </c>
      <c r="F1102" s="23">
        <v>4782.3999999999996</v>
      </c>
      <c r="G1102" s="20">
        <f t="shared" si="254"/>
        <v>4729.2924999999996</v>
      </c>
      <c r="H1102" s="20">
        <f t="shared" si="266"/>
        <v>4670.7908333333353</v>
      </c>
      <c r="I1102" s="112">
        <f t="shared" si="255"/>
        <v>1.1650262697856073E-2</v>
      </c>
      <c r="J1102" s="38" t="str">
        <f t="shared" si="267"/>
        <v>N</v>
      </c>
      <c r="K1102" s="17" t="str">
        <f>IF(OR(AND(J1101="N",OR(I1101&lt;R$2308,AND(I1101&gt;R$2306, I1101&lt;R$2305))), AND(J1101="X", OR(I1101&lt;R$2314, AND(I1101&lt;R$2311,I1101&gt;R$2312)))),"no","yes")</f>
        <v>no</v>
      </c>
      <c r="O1102" s="146">
        <f t="shared" si="268"/>
        <v>-1.3336605445179117E-2</v>
      </c>
      <c r="P1102" s="146">
        <f t="shared" si="269"/>
        <v>1.3336605445179117E-2</v>
      </c>
      <c r="Q1102" s="86">
        <f t="shared" si="258"/>
        <v>8.9999999999999993E-3</v>
      </c>
      <c r="R1102" s="39">
        <f>(SUM(C1083:C1101)+Q1102*SUM(C1083:C1101))/(19-Q1102)*(1-J$2305)</f>
        <v>4771.1902027276083</v>
      </c>
      <c r="S1102" s="39">
        <f>(SUM(C1083:C1101)+Q1102*SUM(C1083:C1101))/(19-Q1102)*(1+J$2305)</f>
        <v>4771.1902027276083</v>
      </c>
      <c r="T1102" s="17">
        <f>IF(AND(K1102="no",R1102&lt;E1102, R1102&gt;F1102,J$2308="yes"),MAX(R1102*(1-J$2306),F1102)/D1102-1,IF(AND(K1102="yes",S1102&gt;F1102, S1102&lt;E1102,J$2307="yes"),1-MIN(S1102*(1+J$2306),E1102)/D1102,0))</f>
        <v>0</v>
      </c>
      <c r="U1102" s="6">
        <f t="shared" si="259"/>
        <v>0</v>
      </c>
      <c r="V1102" s="66">
        <f t="shared" si="260"/>
        <v>3.2174482189443094</v>
      </c>
      <c r="W1102" s="6">
        <f t="shared" si="261"/>
        <v>-1.3336605445179006E-2</v>
      </c>
      <c r="X1102" s="17">
        <f>V1102/MAX(V$240:V1102)-1</f>
        <v>-2.2804143756995465E-2</v>
      </c>
      <c r="Z1102" s="66">
        <f t="shared" si="262"/>
        <v>9.4936418987455067</v>
      </c>
      <c r="AA1102" s="6">
        <f t="shared" si="263"/>
        <v>-1.3336605445179228E-2</v>
      </c>
      <c r="AB1102" s="17">
        <f>Z1102/MAX(Z$240:Z1102)-1</f>
        <v>-3.6049731565976462E-2</v>
      </c>
    </row>
    <row r="1103" spans="1:29" x14ac:dyDescent="0.25">
      <c r="A1103" s="18" t="s">
        <v>249</v>
      </c>
      <c r="B1103" s="72">
        <v>40746</v>
      </c>
      <c r="C1103" s="23">
        <v>4800.9399999999996</v>
      </c>
      <c r="D1103" s="23">
        <v>4784.3900000000003</v>
      </c>
      <c r="E1103" s="23">
        <v>4822.8100000000004</v>
      </c>
      <c r="F1103" s="23">
        <v>4781.41</v>
      </c>
      <c r="G1103" s="20">
        <f t="shared" si="254"/>
        <v>4743.8804999999993</v>
      </c>
      <c r="H1103" s="20">
        <f t="shared" si="266"/>
        <v>4668.9148333333351</v>
      </c>
      <c r="I1103" s="112">
        <f t="shared" si="255"/>
        <v>1.2028022206714617E-2</v>
      </c>
      <c r="J1103" s="38" t="str">
        <f t="shared" si="267"/>
        <v>N</v>
      </c>
      <c r="K1103" s="17" t="str">
        <f>IF(OR(AND(J1102="N",OR(I1102&lt;R$2308,AND(I1102&gt;R$2306, I1102&lt;R$2305))), AND(J1102="X", OR(I1102&lt;R$2314, AND(I1102&lt;R$2311,I1102&gt;R$2312)))),"no","yes")</f>
        <v>no</v>
      </c>
      <c r="O1103" s="146">
        <f t="shared" si="268"/>
        <v>3.4591661632934478E-3</v>
      </c>
      <c r="P1103" s="146">
        <f t="shared" si="269"/>
        <v>-3.4591661632934478E-3</v>
      </c>
      <c r="Q1103" s="86">
        <f t="shared" si="258"/>
        <v>8.9999999999999993E-3</v>
      </c>
      <c r="R1103" s="39">
        <f>(SUM(C1084:C1102)+Q1103*SUM(C1084:C1102))/(19-Q1103)*(1-J$2305)</f>
        <v>4785.8122284239898</v>
      </c>
      <c r="S1103" s="39">
        <f>(SUM(C1084:C1102)+Q1103*SUM(C1084:C1102))/(19-Q1103)*(1+J$2305)</f>
        <v>4785.8122284239898</v>
      </c>
      <c r="T1103" s="17">
        <f>IF(AND(K1103="no",R1103&lt;E1103, R1103&gt;F1103,J$2308="yes"),MAX(R1103*(1-J$2306),F1103)/D1103-1,IF(AND(K1103="yes",S1103&gt;F1103, S1103&lt;E1103,J$2307="yes"),1-MIN(S1103*(1+J$2306),E1103)/D1103,0))</f>
        <v>2.9726431666099451E-4</v>
      </c>
      <c r="U1103" s="6">
        <f t="shared" si="259"/>
        <v>-3.1619018466324533E-3</v>
      </c>
      <c r="V1103" s="66">
        <f t="shared" si="260"/>
        <v>3.218404651490506</v>
      </c>
      <c r="W1103" s="6">
        <f t="shared" si="261"/>
        <v>2.9726431666099451E-4</v>
      </c>
      <c r="X1103" s="17">
        <f>V1103/MAX(V$240:V1103)-1</f>
        <v>-2.2513658298545347E-2</v>
      </c>
      <c r="Z1103" s="66">
        <f t="shared" si="262"/>
        <v>9.4964640197171608</v>
      </c>
      <c r="AA1103" s="6">
        <f t="shared" si="263"/>
        <v>2.9726431666099451E-4</v>
      </c>
      <c r="AB1103" s="17">
        <f>Z1103/MAX(Z$240:Z1103)-1</f>
        <v>-3.5763183548135347E-2</v>
      </c>
    </row>
    <row r="1104" spans="1:29" x14ac:dyDescent="0.25">
      <c r="A1104" s="18" t="s">
        <v>249</v>
      </c>
      <c r="B1104" s="72">
        <v>40749</v>
      </c>
      <c r="C1104" s="23">
        <v>4613.7299999999996</v>
      </c>
      <c r="D1104" s="23">
        <v>4800.9399999999996</v>
      </c>
      <c r="E1104" s="23">
        <v>4784.97</v>
      </c>
      <c r="F1104" s="23">
        <v>4597.74</v>
      </c>
      <c r="G1104" s="20">
        <f t="shared" si="254"/>
        <v>4746.1574999999993</v>
      </c>
      <c r="H1104" s="20">
        <f t="shared" si="266"/>
        <v>4666.5533333333351</v>
      </c>
      <c r="I1104" s="112">
        <f t="shared" si="255"/>
        <v>-2.7902044970062545E-2</v>
      </c>
      <c r="J1104" s="38" t="str">
        <f t="shared" si="267"/>
        <v>N</v>
      </c>
      <c r="K1104" s="17" t="str">
        <f>IF(OR(AND(J1103="N",OR(I1103&lt;R$2308,AND(I1103&gt;R$2306, I1103&lt;R$2305))), AND(J1103="X", OR(I1103&lt;R$2314, AND(I1103&lt;R$2311,I1103&gt;R$2312)))),"no","yes")</f>
        <v>no</v>
      </c>
      <c r="O1104" s="146">
        <f t="shared" si="268"/>
        <v>-3.8994446920811332E-2</v>
      </c>
      <c r="P1104" s="146">
        <f t="shared" si="269"/>
        <v>3.8994446920811332E-2</v>
      </c>
      <c r="Q1104" s="86">
        <f t="shared" si="258"/>
        <v>8.9999999999999993E-3</v>
      </c>
      <c r="R1104" s="39">
        <f>(SUM(C1085:C1103)+Q1104*SUM(C1085:C1103))/(19-Q1104)*(1-J$2305)</f>
        <v>4798.1783360539193</v>
      </c>
      <c r="S1104" s="39">
        <f>(SUM(C1085:C1103)+Q1104*SUM(C1085:C1103))/(19-Q1104)*(1+J$2305)</f>
        <v>4798.1783360539193</v>
      </c>
      <c r="T1104" s="17">
        <f>IF(AND(K1104="no",R1104&lt;E1104, R1104&gt;F1104,J$2308="yes"),MAX(R1104*(1-J$2306),F1104)/D1104-1,IF(AND(K1104="yes",S1104&gt;F1104, S1104&lt;E1104,J$2307="yes"),1-MIN(S1104*(1+J$2306),E1104)/D1104,0))</f>
        <v>0</v>
      </c>
      <c r="U1104" s="6">
        <f t="shared" si="259"/>
        <v>0</v>
      </c>
      <c r="V1104" s="66">
        <f t="shared" si="260"/>
        <v>3.0929047421382672</v>
      </c>
      <c r="W1104" s="6">
        <f t="shared" si="261"/>
        <v>-3.8994446920811332E-2</v>
      </c>
      <c r="X1104" s="17">
        <f>V1104/MAX(V$240:V1104)-1</f>
        <v>-6.0630197565840871E-2</v>
      </c>
      <c r="Z1104" s="66">
        <f t="shared" si="262"/>
        <v>9.1261546575649053</v>
      </c>
      <c r="AA1104" s="6">
        <f t="shared" si="263"/>
        <v>-3.8994446920811332E-2</v>
      </c>
      <c r="AB1104" s="17">
        <f>Z1104/MAX(Z$240:Z1104)-1</f>
        <v>-7.3363064906359687E-2</v>
      </c>
    </row>
    <row r="1105" spans="1:29" x14ac:dyDescent="0.25">
      <c r="A1105" s="18" t="s">
        <v>249</v>
      </c>
      <c r="B1105" s="72">
        <v>40750</v>
      </c>
      <c r="C1105" s="23">
        <v>4633.37</v>
      </c>
      <c r="D1105" s="23">
        <v>4613.7299999999996</v>
      </c>
      <c r="E1105" s="23">
        <v>4634.3100000000004</v>
      </c>
      <c r="F1105" s="23">
        <v>4576.93</v>
      </c>
      <c r="G1105" s="20">
        <f t="shared" si="254"/>
        <v>4749.1019999999999</v>
      </c>
      <c r="H1105" s="20">
        <f t="shared" si="266"/>
        <v>4663.1616666666678</v>
      </c>
      <c r="I1105" s="112">
        <f t="shared" si="255"/>
        <v>-2.4369238647643288E-2</v>
      </c>
      <c r="J1105" s="38" t="str">
        <f t="shared" si="267"/>
        <v>N</v>
      </c>
      <c r="K1105" s="17" t="str">
        <f>IF(OR(AND(J1104="N",OR(I1104&lt;R$2308,AND(I1104&gt;R$2306, I1104&lt;R$2305))), AND(J1104="X", OR(I1104&lt;R$2314, AND(I1104&lt;R$2311,I1104&gt;R$2312)))),"no","yes")</f>
        <v>yes</v>
      </c>
      <c r="O1105" s="146">
        <f t="shared" si="268"/>
        <v>4.2568594174345886E-3</v>
      </c>
      <c r="P1105" s="146">
        <f t="shared" si="269"/>
        <v>-4.2568594174345886E-3</v>
      </c>
      <c r="Q1105" s="86">
        <f t="shared" si="258"/>
        <v>8.9999999999999993E-3</v>
      </c>
      <c r="R1105" s="39">
        <f>(SUM(C1086:C1104)+Q1105*SUM(C1086:C1104))/(19-Q1105)*(1-J$2305)</f>
        <v>4800.263705439419</v>
      </c>
      <c r="S1105" s="39">
        <f>(SUM(C1086:C1104)+Q1105*SUM(C1086:C1104))/(19-Q1105)*(1+J$2305)</f>
        <v>4800.263705439419</v>
      </c>
      <c r="T1105" s="17">
        <f>IF(AND(K1105="no",R1105&lt;E1105, R1105&gt;F1105,J$2308="yes"),MAX(R1105*(1-J$2306),F1105)/D1105-1,IF(AND(K1105="yes",S1105&gt;F1105, S1105&lt;E1105,J$2307="yes"),1-MIN(S1105*(1+J$2306),E1105)/D1105,0))</f>
        <v>0</v>
      </c>
      <c r="U1105" s="6">
        <f t="shared" si="259"/>
        <v>0</v>
      </c>
      <c r="V1105" s="66">
        <f t="shared" si="260"/>
        <v>3.0929047421382672</v>
      </c>
      <c r="W1105" s="6">
        <f t="shared" si="261"/>
        <v>0</v>
      </c>
      <c r="X1105" s="17">
        <f>V1105/MAX(V$240:V1105)-1</f>
        <v>-6.0630197565840871E-2</v>
      </c>
      <c r="Z1105" s="66">
        <f t="shared" si="262"/>
        <v>9.0873059001658856</v>
      </c>
      <c r="AA1105" s="6">
        <f t="shared" si="263"/>
        <v>-4.2568594174345886E-3</v>
      </c>
      <c r="AB1105" s="17">
        <f>Z1105/MAX(Z$240:Z1105)-1</f>
        <v>-7.7307628070055756E-2</v>
      </c>
    </row>
    <row r="1106" spans="1:29" x14ac:dyDescent="0.25">
      <c r="A1106" s="18" t="s">
        <v>249</v>
      </c>
      <c r="B1106" s="72">
        <v>40751</v>
      </c>
      <c r="C1106" s="23">
        <v>4710.38</v>
      </c>
      <c r="D1106" s="23">
        <v>4633.37</v>
      </c>
      <c r="E1106" s="23">
        <v>4716.3</v>
      </c>
      <c r="F1106" s="23">
        <v>4596.43</v>
      </c>
      <c r="G1106" s="20">
        <f t="shared" si="254"/>
        <v>4759.0439999999999</v>
      </c>
      <c r="H1106" s="20">
        <f t="shared" si="266"/>
        <v>4659.6585000000014</v>
      </c>
      <c r="I1106" s="112">
        <f t="shared" si="255"/>
        <v>-1.022558312131594E-2</v>
      </c>
      <c r="J1106" s="38" t="str">
        <f t="shared" si="267"/>
        <v>N</v>
      </c>
      <c r="K1106" s="17" t="str">
        <f>IF(OR(AND(J1105="N",OR(I1105&lt;R$2308,AND(I1105&gt;R$2306, I1105&lt;R$2305))), AND(J1105="X", OR(I1105&lt;R$2314, AND(I1105&lt;R$2311,I1105&gt;R$2312)))),"no","yes")</f>
        <v>yes</v>
      </c>
      <c r="O1106" s="146">
        <f t="shared" si="268"/>
        <v>1.6620731778381748E-2</v>
      </c>
      <c r="P1106" s="146">
        <f t="shared" si="269"/>
        <v>-1.6620731778381748E-2</v>
      </c>
      <c r="Q1106" s="86">
        <f t="shared" si="258"/>
        <v>8.9999999999999993E-3</v>
      </c>
      <c r="R1106" s="39">
        <f>(SUM(C1087:C1105)+Q1106*SUM(C1087:C1105))/(19-Q1106)*(1-J$2305)</f>
        <v>4806.736585751145</v>
      </c>
      <c r="S1106" s="39">
        <f>(SUM(C1087:C1105)+Q1106*SUM(C1087:C1105))/(19-Q1106)*(1+J$2305)</f>
        <v>4806.736585751145</v>
      </c>
      <c r="T1106" s="17">
        <f>IF(AND(K1106="no",R1106&lt;E1106, R1106&gt;F1106,J$2308="yes"),MAX(R1106*(1-J$2306),F1106)/D1106-1,IF(AND(K1106="yes",S1106&gt;F1106, S1106&lt;E1106,J$2307="yes"),1-MIN(S1106*(1+J$2306),E1106)/D1106,0))</f>
        <v>0</v>
      </c>
      <c r="U1106" s="6">
        <f t="shared" si="259"/>
        <v>0</v>
      </c>
      <c r="V1106" s="66">
        <f t="shared" si="260"/>
        <v>3.0929047421382672</v>
      </c>
      <c r="W1106" s="6">
        <f t="shared" si="261"/>
        <v>0</v>
      </c>
      <c r="X1106" s="17">
        <f>V1106/MAX(V$240:V1106)-1</f>
        <v>-6.0630197565840871E-2</v>
      </c>
      <c r="Z1106" s="66">
        <f t="shared" si="262"/>
        <v>8.9362682262111228</v>
      </c>
      <c r="AA1106" s="6">
        <f t="shared" si="263"/>
        <v>-1.6620731778381748E-2</v>
      </c>
      <c r="AB1106" s="17">
        <f>Z1106/MAX(Z$240:Z1106)-1</f>
        <v>-9.2643450497862156E-2</v>
      </c>
    </row>
    <row r="1107" spans="1:29" x14ac:dyDescent="0.25">
      <c r="A1107" s="18" t="s">
        <v>249</v>
      </c>
      <c r="B1107" s="72">
        <v>40752</v>
      </c>
      <c r="C1107" s="23">
        <v>4680.8999999999996</v>
      </c>
      <c r="D1107" s="23">
        <v>4710.38</v>
      </c>
      <c r="E1107" s="23">
        <v>4685.46</v>
      </c>
      <c r="F1107" s="23">
        <v>4633.67</v>
      </c>
      <c r="G1107" s="20">
        <f t="shared" si="254"/>
        <v>4764.1224999999995</v>
      </c>
      <c r="H1107" s="20">
        <f t="shared" si="266"/>
        <v>4657.4271666666691</v>
      </c>
      <c r="I1107" s="112">
        <f t="shared" si="255"/>
        <v>-1.7468589441182458E-2</v>
      </c>
      <c r="J1107" s="38" t="str">
        <f t="shared" si="267"/>
        <v>N</v>
      </c>
      <c r="K1107" s="17" t="str">
        <f>IF(OR(AND(J1106="N",OR(I1106&lt;R$2308,AND(I1106&gt;R$2306, I1106&lt;R$2305))), AND(J1106="X", OR(I1106&lt;R$2314, AND(I1106&lt;R$2311,I1106&gt;R$2312)))),"no","yes")</f>
        <v>yes</v>
      </c>
      <c r="O1107" s="146">
        <f t="shared" si="268"/>
        <v>-6.2585184210192102E-3</v>
      </c>
      <c r="P1107" s="146">
        <f t="shared" si="269"/>
        <v>6.2585184210192102E-3</v>
      </c>
      <c r="Q1107" s="86">
        <f t="shared" si="258"/>
        <v>8.9999999999999993E-3</v>
      </c>
      <c r="R1107" s="39">
        <f>(SUM(C1088:C1106)+Q1107*SUM(C1088:C1106))/(19-Q1107)*(1-J$2305)</f>
        <v>4813.6993286293509</v>
      </c>
      <c r="S1107" s="39">
        <f>(SUM(C1088:C1106)+Q1107*SUM(C1088:C1106))/(19-Q1107)*(1+J$2305)</f>
        <v>4813.6993286293509</v>
      </c>
      <c r="T1107" s="17">
        <f>IF(AND(K1107="no",R1107&lt;E1107, R1107&gt;F1107,J$2308="yes"),MAX(R1107*(1-J$2306),F1107)/D1107-1,IF(AND(K1107="yes",S1107&gt;F1107, S1107&lt;E1107,J$2307="yes"),1-MIN(S1107*(1+J$2306),E1107)/D1107,0))</f>
        <v>0</v>
      </c>
      <c r="U1107" s="6">
        <f t="shared" si="259"/>
        <v>0</v>
      </c>
      <c r="V1107" s="66">
        <f t="shared" si="260"/>
        <v>3.0929047421382672</v>
      </c>
      <c r="W1107" s="6">
        <f t="shared" si="261"/>
        <v>0</v>
      </c>
      <c r="X1107" s="17">
        <f>V1107/MAX(V$240:V1107)-1</f>
        <v>-6.0630197565840871E-2</v>
      </c>
      <c r="Z1107" s="66">
        <f t="shared" si="262"/>
        <v>8.9921960255200339</v>
      </c>
      <c r="AA1107" s="6">
        <f t="shared" si="263"/>
        <v>6.2585184210193212E-3</v>
      </c>
      <c r="AB1107" s="17">
        <f>Z1107/MAX(Z$240:Z1107)-1</f>
        <v>-8.6964742818370633E-2</v>
      </c>
    </row>
    <row r="1108" spans="1:29" x14ac:dyDescent="0.25">
      <c r="A1108" s="18" t="s">
        <v>249</v>
      </c>
      <c r="B1108" s="72">
        <v>40753</v>
      </c>
      <c r="C1108" s="23">
        <v>4628.32</v>
      </c>
      <c r="D1108" s="23">
        <v>4680.8999999999996</v>
      </c>
      <c r="E1108" s="23">
        <v>4694.0600000000004</v>
      </c>
      <c r="F1108" s="23">
        <v>4611.8999999999996</v>
      </c>
      <c r="G1108" s="20">
        <f t="shared" si="254"/>
        <v>4765.3009999999995</v>
      </c>
      <c r="H1108" s="20">
        <f t="shared" si="266"/>
        <v>4654.1123333333362</v>
      </c>
      <c r="I1108" s="112">
        <f t="shared" si="255"/>
        <v>-2.8745508415942589E-2</v>
      </c>
      <c r="J1108" s="38" t="str">
        <f t="shared" si="267"/>
        <v>N</v>
      </c>
      <c r="K1108" s="17" t="str">
        <f>IF(OR(AND(J1107="N",OR(I1107&lt;R$2308,AND(I1107&gt;R$2306, I1107&lt;R$2305))), AND(J1107="X", OR(I1107&lt;R$2314, AND(I1107&lt;R$2311,I1107&gt;R$2312)))),"no","yes")</f>
        <v>yes</v>
      </c>
      <c r="O1108" s="146">
        <f t="shared" si="268"/>
        <v>-1.1232882565318625E-2</v>
      </c>
      <c r="P1108" s="146">
        <f t="shared" si="269"/>
        <v>1.1232882565318625E-2</v>
      </c>
      <c r="Q1108" s="86">
        <f t="shared" si="258"/>
        <v>8.9999999999999993E-3</v>
      </c>
      <c r="R1108" s="39">
        <f>(SUM(C1089:C1107)+Q1108*SUM(C1089:C1107))/(19-Q1108)*(1-J$2305)</f>
        <v>4817.7452108893685</v>
      </c>
      <c r="S1108" s="39">
        <f>(SUM(C1089:C1107)+Q1108*SUM(C1089:C1107))/(19-Q1108)*(1+J$2305)</f>
        <v>4817.7452108893685</v>
      </c>
      <c r="T1108" s="17">
        <f>IF(AND(K1108="no",R1108&lt;E1108, R1108&gt;F1108,J$2308="yes"),MAX(R1108*(1-J$2306),F1108)/D1108-1,IF(AND(K1108="yes",S1108&gt;F1108, S1108&lt;E1108,J$2307="yes"),1-MIN(S1108*(1+J$2306),E1108)/D1108,0))</f>
        <v>0</v>
      </c>
      <c r="U1108" s="6">
        <f t="shared" si="259"/>
        <v>0</v>
      </c>
      <c r="V1108" s="66">
        <f t="shared" si="260"/>
        <v>3.0929047421382672</v>
      </c>
      <c r="W1108" s="6">
        <f t="shared" si="261"/>
        <v>0</v>
      </c>
      <c r="X1108" s="17">
        <f>V1108/MAX(V$240:V1108)-1</f>
        <v>-6.0630197565840871E-2</v>
      </c>
      <c r="Y1108" s="14"/>
      <c r="Z1108" s="66">
        <f t="shared" si="262"/>
        <v>9.0932043074790272</v>
      </c>
      <c r="AA1108" s="6">
        <f t="shared" si="263"/>
        <v>1.1232882565318736E-2</v>
      </c>
      <c r="AB1108" s="17">
        <f>Z1108/MAX(Z$240:Z1108)-1</f>
        <v>-7.6708724996453759E-2</v>
      </c>
      <c r="AC1108" s="14"/>
    </row>
    <row r="1109" spans="1:29" x14ac:dyDescent="0.25">
      <c r="A1109" s="18" t="s">
        <v>249</v>
      </c>
      <c r="B1109" s="72">
        <v>40756</v>
      </c>
      <c r="C1109" s="23">
        <v>4644.46</v>
      </c>
      <c r="D1109" s="23">
        <v>4628.32</v>
      </c>
      <c r="E1109" s="23">
        <v>4665.18</v>
      </c>
      <c r="F1109" s="23">
        <v>4607.5600000000004</v>
      </c>
      <c r="G1109" s="20">
        <f t="shared" si="254"/>
        <v>4761.5544999999993</v>
      </c>
      <c r="H1109" s="20">
        <f t="shared" si="266"/>
        <v>4650.6871666666693</v>
      </c>
      <c r="I1109" s="112">
        <f t="shared" si="255"/>
        <v>-2.4591653839098004E-2</v>
      </c>
      <c r="J1109" s="38" t="str">
        <f t="shared" si="267"/>
        <v>N</v>
      </c>
      <c r="K1109" s="17" t="str">
        <f>IF(OR(AND(J1108="N",OR(I1108&lt;R$2308,AND(I1108&gt;R$2306, I1108&lt;R$2305))), AND(J1108="X", OR(I1108&lt;R$2314, AND(I1108&lt;R$2311,I1108&gt;R$2312)))),"no","yes")</f>
        <v>yes</v>
      </c>
      <c r="O1109" s="146">
        <f t="shared" si="268"/>
        <v>3.4872264666230279E-3</v>
      </c>
      <c r="P1109" s="146">
        <f t="shared" si="269"/>
        <v>-3.4872264666230279E-3</v>
      </c>
      <c r="Q1109" s="86">
        <f t="shared" si="258"/>
        <v>8.9999999999999993E-3</v>
      </c>
      <c r="R1109" s="39">
        <f>(SUM(C1090:C1108)+Q1109*SUM(C1090:C1108))/(19-Q1109)*(1-J$2305)</f>
        <v>4812.9066226107097</v>
      </c>
      <c r="S1109" s="39">
        <f>(SUM(C1090:C1108)+Q1109*SUM(C1090:C1108))/(19-Q1109)*(1+J$2305)</f>
        <v>4812.9066226107097</v>
      </c>
      <c r="T1109" s="17">
        <f>IF(AND(K1109="no",R1109&lt;E1109, R1109&gt;F1109,J$2308="yes"),MAX(R1109*(1-J$2306),F1109)/D1109-1,IF(AND(K1109="yes",S1109&gt;F1109, S1109&lt;E1109,J$2307="yes"),1-MIN(S1109*(1+J$2306),E1109)/D1109,0))</f>
        <v>0</v>
      </c>
      <c r="U1109" s="6">
        <f t="shared" si="259"/>
        <v>0</v>
      </c>
      <c r="V1109" s="66">
        <f t="shared" si="260"/>
        <v>3.0929047421382672</v>
      </c>
      <c r="W1109" s="6">
        <f t="shared" si="261"/>
        <v>0</v>
      </c>
      <c r="X1109" s="17">
        <f>V1109/MAX(V$240:V1109)-1</f>
        <v>-6.0630197565840871E-2</v>
      </c>
      <c r="Z1109" s="66">
        <f t="shared" si="262"/>
        <v>9.0614942447515752</v>
      </c>
      <c r="AA1109" s="6">
        <f t="shared" si="263"/>
        <v>-3.487226466623139E-3</v>
      </c>
      <c r="AB1109" s="17">
        <f>Z1109/MAX(Z$240:Z1109)-1</f>
        <v>-7.9928450767048242E-2</v>
      </c>
    </row>
    <row r="1110" spans="1:29" x14ac:dyDescent="0.25">
      <c r="A1110" s="18" t="s">
        <v>249</v>
      </c>
      <c r="B1110" s="72">
        <v>40757</v>
      </c>
      <c r="C1110" s="23">
        <v>4610.78</v>
      </c>
      <c r="D1110" s="23">
        <v>4644.46</v>
      </c>
      <c r="E1110" s="23">
        <v>4627.38</v>
      </c>
      <c r="F1110" s="23">
        <v>4539.43</v>
      </c>
      <c r="G1110" s="20">
        <f t="shared" si="254"/>
        <v>4754.6224999999995</v>
      </c>
      <c r="H1110" s="20">
        <f t="shared" si="266"/>
        <v>4646.0348333333368</v>
      </c>
      <c r="I1110" s="112">
        <f t="shared" si="255"/>
        <v>-3.0253190447822043E-2</v>
      </c>
      <c r="J1110" s="38" t="str">
        <f t="shared" si="267"/>
        <v>N</v>
      </c>
      <c r="K1110" s="17" t="str">
        <f>IF(OR(AND(J1109="N",OR(I1109&lt;R$2308,AND(I1109&gt;R$2306, I1109&lt;R$2305))), AND(J1109="X", OR(I1109&lt;R$2314, AND(I1109&lt;R$2311,I1109&gt;R$2312)))),"no","yes")</f>
        <v>yes</v>
      </c>
      <c r="O1110" s="146">
        <f t="shared" si="268"/>
        <v>-7.2516503533242016E-3</v>
      </c>
      <c r="P1110" s="146">
        <f t="shared" si="269"/>
        <v>7.2516503533242016E-3</v>
      </c>
      <c r="Q1110" s="86">
        <f t="shared" si="258"/>
        <v>8.9999999999999993E-3</v>
      </c>
      <c r="R1110" s="39">
        <f>(SUM(C1091:C1109)+Q1110*SUM(C1091:C1109))/(19-Q1110)*(1-J$2305)</f>
        <v>4807.3300526565217</v>
      </c>
      <c r="S1110" s="39">
        <f>(SUM(C1091:C1109)+Q1110*SUM(C1091:C1109))/(19-Q1110)*(1+J$2305)</f>
        <v>4807.3300526565217</v>
      </c>
      <c r="T1110" s="17">
        <f>IF(AND(K1110="no",R1110&lt;E1110, R1110&gt;F1110,J$2308="yes"),MAX(R1110*(1-J$2306),F1110)/D1110-1,IF(AND(K1110="yes",S1110&gt;F1110, S1110&lt;E1110,J$2307="yes"),1-MIN(S1110*(1+J$2306),E1110)/D1110,0))</f>
        <v>0</v>
      </c>
      <c r="U1110" s="6">
        <f t="shared" si="259"/>
        <v>0</v>
      </c>
      <c r="V1110" s="66">
        <f t="shared" si="260"/>
        <v>3.0929047421382672</v>
      </c>
      <c r="W1110" s="6">
        <f t="shared" si="261"/>
        <v>0</v>
      </c>
      <c r="X1110" s="17">
        <f>V1110/MAX(V$240:V1110)-1</f>
        <v>-6.0630197565840871E-2</v>
      </c>
      <c r="Z1110" s="66">
        <f t="shared" si="262"/>
        <v>9.1272050326931726</v>
      </c>
      <c r="AA1110" s="6">
        <f t="shared" si="263"/>
        <v>7.2516503533242016E-3</v>
      </c>
      <c r="AB1110" s="17">
        <f>Z1110/MAX(Z$240:Z1110)-1</f>
        <v>-7.325641359196966E-2</v>
      </c>
    </row>
    <row r="1111" spans="1:29" x14ac:dyDescent="0.25">
      <c r="A1111" s="18" t="s">
        <v>249</v>
      </c>
      <c r="B1111" s="72">
        <v>40758</v>
      </c>
      <c r="C1111" s="23">
        <v>4625.17</v>
      </c>
      <c r="D1111" s="23">
        <v>4610.78</v>
      </c>
      <c r="E1111" s="23">
        <v>4638.6400000000003</v>
      </c>
      <c r="F1111" s="23">
        <v>4551.4799999999996</v>
      </c>
      <c r="G1111" s="20">
        <f t="shared" si="254"/>
        <v>4747.8349999999991</v>
      </c>
      <c r="H1111" s="20">
        <f t="shared" si="266"/>
        <v>4641.1431666666695</v>
      </c>
      <c r="I1111" s="112">
        <f t="shared" si="255"/>
        <v>-2.5835986296911972E-2</v>
      </c>
      <c r="J1111" s="38" t="str">
        <f t="shared" si="267"/>
        <v>N</v>
      </c>
      <c r="K1111" s="17" t="str">
        <f>IF(OR(AND(J1110="N",OR(I1110&lt;R$2308,AND(I1110&gt;R$2306, I1110&lt;R$2305))), AND(J1110="X", OR(I1110&lt;R$2314, AND(I1110&lt;R$2311,I1110&gt;R$2312)))),"no","yes")</f>
        <v>yes</v>
      </c>
      <c r="O1111" s="146">
        <f t="shared" si="268"/>
        <v>3.1209469981219318E-3</v>
      </c>
      <c r="P1111" s="146">
        <f t="shared" si="269"/>
        <v>-3.1209469981219318E-3</v>
      </c>
      <c r="Q1111" s="86">
        <f t="shared" si="258"/>
        <v>8.9999999999999993E-3</v>
      </c>
      <c r="R1111" s="39">
        <f>(SUM(C1092:C1110)+Q1111*SUM(C1092:C1110))/(19-Q1111)*(1-J$2305)</f>
        <v>4799.3530498657256</v>
      </c>
      <c r="S1111" s="39">
        <f>(SUM(C1092:C1110)+Q1111*SUM(C1092:C1110))/(19-Q1111)*(1+J$2305)</f>
        <v>4799.3530498657256</v>
      </c>
      <c r="T1111" s="17">
        <f>IF(AND(K1111="no",R1111&lt;E1111, R1111&gt;F1111,J$2308="yes"),MAX(R1111*(1-J$2306),F1111)/D1111-1,IF(AND(K1111="yes",S1111&gt;F1111, S1111&lt;E1111,J$2307="yes"),1-MIN(S1111*(1+J$2306),E1111)/D1111,0))</f>
        <v>0</v>
      </c>
      <c r="U1111" s="6">
        <f t="shared" si="259"/>
        <v>0</v>
      </c>
      <c r="V1111" s="66">
        <f t="shared" si="260"/>
        <v>3.0929047421382672</v>
      </c>
      <c r="W1111" s="6">
        <f t="shared" si="261"/>
        <v>0</v>
      </c>
      <c r="X1111" s="17">
        <f>V1111/MAX(V$240:V1111)-1</f>
        <v>-6.0630197565840871E-2</v>
      </c>
      <c r="Z1111" s="66">
        <f t="shared" si="262"/>
        <v>9.0987195095451447</v>
      </c>
      <c r="AA1111" s="6">
        <f t="shared" si="263"/>
        <v>-3.1209469981220428E-3</v>
      </c>
      <c r="AB1111" s="17">
        <f>Z1111/MAX(Z$240:Z1111)-1</f>
        <v>-7.6148731205998632E-2</v>
      </c>
    </row>
    <row r="1112" spans="1:29" x14ac:dyDescent="0.25">
      <c r="A1112" s="18" t="s">
        <v>249</v>
      </c>
      <c r="B1112" s="72">
        <v>40759</v>
      </c>
      <c r="C1112" s="23">
        <v>4649.42</v>
      </c>
      <c r="D1112" s="23">
        <v>4625.17</v>
      </c>
      <c r="E1112" s="23">
        <v>4671</v>
      </c>
      <c r="F1112" s="23">
        <v>4631.28</v>
      </c>
      <c r="G1112" s="20">
        <f t="shared" si="254"/>
        <v>4742.2335000000003</v>
      </c>
      <c r="H1112" s="20">
        <f t="shared" si="266"/>
        <v>4636.4753333333347</v>
      </c>
      <c r="I1112" s="112">
        <f t="shared" si="255"/>
        <v>-1.9571684945500878E-2</v>
      </c>
      <c r="J1112" s="38" t="str">
        <f t="shared" si="267"/>
        <v>N</v>
      </c>
      <c r="K1112" s="17" t="str">
        <f>IF(OR(AND(J1111="N",OR(I1111&lt;R$2308,AND(I1111&gt;R$2306, I1111&lt;R$2305))), AND(J1111="X", OR(I1111&lt;R$2314, AND(I1111&lt;R$2311,I1111&gt;R$2312)))),"no","yes")</f>
        <v>yes</v>
      </c>
      <c r="O1112" s="146">
        <f t="shared" si="268"/>
        <v>5.243050525710391E-3</v>
      </c>
      <c r="P1112" s="146">
        <f t="shared" si="269"/>
        <v>-5.243050525710391E-3</v>
      </c>
      <c r="Q1112" s="86">
        <f t="shared" si="258"/>
        <v>8.9999999999999993E-3</v>
      </c>
      <c r="R1112" s="39">
        <f>(SUM(C1093:C1111)+Q1112*SUM(C1093:C1111))/(19-Q1112)*(1-J$2305)</f>
        <v>4792.1124348375542</v>
      </c>
      <c r="S1112" s="39">
        <f>(SUM(C1093:C1111)+Q1112*SUM(C1093:C1111))/(19-Q1112)*(1+J$2305)</f>
        <v>4792.1124348375542</v>
      </c>
      <c r="T1112" s="17">
        <f>IF(AND(K1112="no",R1112&lt;E1112, R1112&gt;F1112,J$2308="yes"),MAX(R1112*(1-J$2306),F1112)/D1112-1,IF(AND(K1112="yes",S1112&gt;F1112, S1112&lt;E1112,J$2307="yes"),1-MIN(S1112*(1+J$2306),E1112)/D1112,0))</f>
        <v>0</v>
      </c>
      <c r="U1112" s="6">
        <f t="shared" si="259"/>
        <v>0</v>
      </c>
      <c r="V1112" s="66">
        <f t="shared" si="260"/>
        <v>3.0929047421382672</v>
      </c>
      <c r="W1112" s="6">
        <f t="shared" si="261"/>
        <v>0</v>
      </c>
      <c r="X1112" s="17">
        <f>V1112/MAX(V$240:V1112)-1</f>
        <v>-6.0630197565840871E-2</v>
      </c>
      <c r="Z1112" s="66">
        <f t="shared" si="262"/>
        <v>9.0510144634373333</v>
      </c>
      <c r="AA1112" s="6">
        <f t="shared" si="263"/>
        <v>-5.24305052571028E-3</v>
      </c>
      <c r="AB1112" s="17">
        <f>Z1112/MAX(Z$240:Z1112)-1</f>
        <v>-8.0992530086527181E-2</v>
      </c>
    </row>
    <row r="1113" spans="1:29" x14ac:dyDescent="0.25">
      <c r="A1113" s="18" t="s">
        <v>249</v>
      </c>
      <c r="B1113" s="72">
        <v>40760</v>
      </c>
      <c r="C1113" s="23">
        <v>4559.0200000000004</v>
      </c>
      <c r="D1113" s="23">
        <v>4649.42</v>
      </c>
      <c r="E1113" s="23">
        <v>4589.08</v>
      </c>
      <c r="F1113" s="23">
        <v>4472.62</v>
      </c>
      <c r="G1113" s="20">
        <f t="shared" si="254"/>
        <v>4732.3539999999994</v>
      </c>
      <c r="H1113" s="20">
        <f t="shared" si="266"/>
        <v>4631.3958333333348</v>
      </c>
      <c r="I1113" s="112">
        <f t="shared" si="255"/>
        <v>-3.6627437423320197E-2</v>
      </c>
      <c r="J1113" s="38" t="str">
        <f t="shared" si="267"/>
        <v>N</v>
      </c>
      <c r="K1113" s="17" t="str">
        <f>IF(OR(AND(J1112="N",OR(I1112&lt;R$2308,AND(I1112&gt;R$2306, I1112&lt;R$2305))), AND(J1112="X", OR(I1112&lt;R$2314, AND(I1112&lt;R$2311,I1112&gt;R$2312)))),"no","yes")</f>
        <v>yes</v>
      </c>
      <c r="O1113" s="146">
        <f t="shared" si="268"/>
        <v>-1.9443285399038945E-2</v>
      </c>
      <c r="P1113" s="146">
        <f t="shared" si="269"/>
        <v>1.9443285399038945E-2</v>
      </c>
      <c r="Q1113" s="86">
        <f t="shared" si="258"/>
        <v>8.9999999999999993E-3</v>
      </c>
      <c r="R1113" s="39">
        <f>(SUM(C1094:C1112)+Q1113*SUM(C1094:C1112))/(19-Q1113)*(1-J$2305)</f>
        <v>4786.4173840240101</v>
      </c>
      <c r="S1113" s="39">
        <f>(SUM(C1094:C1112)+Q1113*SUM(C1094:C1112))/(19-Q1113)*(1+J$2305)</f>
        <v>4786.4173840240101</v>
      </c>
      <c r="T1113" s="17">
        <f>IF(AND(K1113="no",R1113&lt;E1113, R1113&gt;F1113,J$2308="yes"),MAX(R1113*(1-J$2306),F1113)/D1113-1,IF(AND(K1113="yes",S1113&gt;F1113, S1113&lt;E1113,J$2307="yes"),1-MIN(S1113*(1+J$2306),E1113)/D1113,0))</f>
        <v>0</v>
      </c>
      <c r="U1113" s="6">
        <f t="shared" si="259"/>
        <v>0</v>
      </c>
      <c r="V1113" s="66">
        <f t="shared" si="260"/>
        <v>3.0929047421382672</v>
      </c>
      <c r="W1113" s="6">
        <f t="shared" si="261"/>
        <v>0</v>
      </c>
      <c r="X1113" s="17">
        <f>V1113/MAX(V$240:V1113)-1</f>
        <v>-6.0630197565840871E-2</v>
      </c>
      <c r="Z1113" s="66">
        <f t="shared" si="262"/>
        <v>9.2269959208007748</v>
      </c>
      <c r="AA1113" s="6">
        <f t="shared" si="263"/>
        <v>1.9443285399038945E-2</v>
      </c>
      <c r="AB1113" s="17">
        <f>Z1113/MAX(Z$240:Z1113)-1</f>
        <v>-6.3124005565150743E-2</v>
      </c>
    </row>
    <row r="1114" spans="1:29" x14ac:dyDescent="0.25">
      <c r="A1114" s="18" t="s">
        <v>249</v>
      </c>
      <c r="B1114" s="72">
        <v>40763</v>
      </c>
      <c r="C1114" s="23">
        <v>4330.7700000000004</v>
      </c>
      <c r="D1114" s="23">
        <v>4559.0200000000004</v>
      </c>
      <c r="E1114" s="23">
        <v>4514.62</v>
      </c>
      <c r="F1114" s="23">
        <v>4242.87</v>
      </c>
      <c r="G1114" s="20">
        <f t="shared" si="254"/>
        <v>4708.9215000000004</v>
      </c>
      <c r="H1114" s="20">
        <f t="shared" si="266"/>
        <v>4621.8660000000027</v>
      </c>
      <c r="I1114" s="112">
        <f t="shared" si="255"/>
        <v>-8.0305331061475527E-2</v>
      </c>
      <c r="J1114" s="38" t="str">
        <f t="shared" si="267"/>
        <v>N</v>
      </c>
      <c r="K1114" s="17" t="str">
        <f>IF(OR(AND(J1113="N",OR(I1113&lt;R$2308,AND(I1113&gt;R$2306, I1113&lt;R$2305))), AND(J1113="X", OR(I1113&lt;R$2314, AND(I1113&lt;R$2311,I1113&gt;R$2312)))),"no","yes")</f>
        <v>yes</v>
      </c>
      <c r="O1114" s="146">
        <f t="shared" si="268"/>
        <v>-5.006558427030372E-2</v>
      </c>
      <c r="P1114" s="146">
        <f t="shared" si="269"/>
        <v>5.006558427030372E-2</v>
      </c>
      <c r="Q1114" s="86">
        <f t="shared" si="258"/>
        <v>8.9999999999999993E-3</v>
      </c>
      <c r="R1114" s="39">
        <f>(SUM(C1095:C1113)+Q1114*SUM(C1095:C1113))/(19-Q1114)*(1-J$2305)</f>
        <v>4773.6448286030227</v>
      </c>
      <c r="S1114" s="39">
        <f>(SUM(C1095:C1113)+Q1114*SUM(C1095:C1113))/(19-Q1114)*(1+J$2305)</f>
        <v>4773.6448286030227</v>
      </c>
      <c r="T1114" s="17">
        <f>IF(AND(K1114="no",R1114&lt;E1114, R1114&gt;F1114,J$2308="yes"),MAX(R1114*(1-J$2306),F1114)/D1114-1,IF(AND(K1114="yes",S1114&gt;F1114, S1114&lt;E1114,J$2307="yes"),1-MIN(S1114*(1+J$2306),E1114)/D1114,0))</f>
        <v>0</v>
      </c>
      <c r="U1114" s="6">
        <f t="shared" si="259"/>
        <v>0</v>
      </c>
      <c r="V1114" s="66">
        <f t="shared" si="260"/>
        <v>3.0929047421382672</v>
      </c>
      <c r="W1114" s="6">
        <f t="shared" si="261"/>
        <v>0</v>
      </c>
      <c r="X1114" s="17">
        <f>V1114/MAX(V$240:V1114)-1</f>
        <v>-6.0630197565840871E-2</v>
      </c>
      <c r="Z1114" s="66">
        <f t="shared" si="262"/>
        <v>9.6889508626353749</v>
      </c>
      <c r="AA1114" s="6">
        <f t="shared" si="263"/>
        <v>5.006558427030372E-2</v>
      </c>
      <c r="AB1114" s="17">
        <f>Z1114/MAX(Z$240:Z1114)-1</f>
        <v>-1.6218761514948277E-2</v>
      </c>
    </row>
    <row r="1115" spans="1:29" x14ac:dyDescent="0.25">
      <c r="A1115" s="18" t="s">
        <v>249</v>
      </c>
      <c r="B1115" s="72">
        <v>40764</v>
      </c>
      <c r="C1115" s="23">
        <v>4317.1099999999997</v>
      </c>
      <c r="D1115" s="23">
        <v>4330.7700000000004</v>
      </c>
      <c r="E1115" s="23">
        <v>4347.3100000000004</v>
      </c>
      <c r="F1115" s="23">
        <v>4113.01</v>
      </c>
      <c r="G1115" s="20">
        <f t="shared" si="254"/>
        <v>4688.2210000000005</v>
      </c>
      <c r="H1115" s="20">
        <f t="shared" si="266"/>
        <v>4612.1393333333353</v>
      </c>
      <c r="I1115" s="112">
        <f t="shared" si="255"/>
        <v>-7.915817108451173E-2</v>
      </c>
      <c r="J1115" s="38" t="str">
        <f t="shared" si="267"/>
        <v>N</v>
      </c>
      <c r="K1115" s="17" t="str">
        <f>IF(OR(AND(J1114="N",OR(I1114&lt;R$2308,AND(I1114&gt;R$2306, I1114&lt;R$2305))), AND(J1114="X", OR(I1114&lt;R$2314, AND(I1114&lt;R$2311,I1114&gt;R$2312)))),"no","yes")</f>
        <v>yes</v>
      </c>
      <c r="O1115" s="146">
        <f t="shared" si="268"/>
        <v>-3.1541735072517785E-3</v>
      </c>
      <c r="P1115" s="146">
        <f t="shared" si="269"/>
        <v>3.1541735072517785E-3</v>
      </c>
      <c r="Q1115" s="86">
        <f t="shared" si="258"/>
        <v>8.9999999999999993E-3</v>
      </c>
      <c r="R1115" s="39">
        <f>(SUM(C1096:C1114)+Q1115*SUM(C1096:C1114))/(19-Q1115)*(1-J$2305)</f>
        <v>4752.3740608709395</v>
      </c>
      <c r="S1115" s="39">
        <f>(SUM(C1096:C1114)+Q1115*SUM(C1096:C1114))/(19-Q1115)*(1+J$2305)</f>
        <v>4752.3740608709395</v>
      </c>
      <c r="T1115" s="17">
        <f>IF(AND(K1115="no",R1115&lt;E1115, R1115&gt;F1115,J$2308="yes"),MAX(R1115*(1-J$2306),F1115)/D1115-1,IF(AND(K1115="yes",S1115&gt;F1115, S1115&lt;E1115,J$2307="yes"),1-MIN(S1115*(1+J$2306),E1115)/D1115,0))</f>
        <v>0</v>
      </c>
      <c r="U1115" s="6">
        <f t="shared" si="259"/>
        <v>0</v>
      </c>
      <c r="V1115" s="66">
        <f t="shared" si="260"/>
        <v>3.0929047421382672</v>
      </c>
      <c r="W1115" s="6">
        <f t="shared" si="261"/>
        <v>0</v>
      </c>
      <c r="X1115" s="17">
        <f>V1115/MAX(V$240:V1115)-1</f>
        <v>-6.0630197565840871E-2</v>
      </c>
      <c r="Z1115" s="66">
        <f t="shared" si="262"/>
        <v>9.719511494759363</v>
      </c>
      <c r="AA1115" s="6">
        <f t="shared" si="263"/>
        <v>3.1541735072517785E-3</v>
      </c>
      <c r="AB1115" s="17">
        <f>Z1115/MAX(Z$240:Z1115)-1</f>
        <v>-1.3115744795587414E-2</v>
      </c>
    </row>
    <row r="1116" spans="1:29" x14ac:dyDescent="0.25">
      <c r="A1116" s="18" t="s">
        <v>249</v>
      </c>
      <c r="B1116" s="72">
        <v>40765</v>
      </c>
      <c r="C1116" s="23">
        <v>4378.7</v>
      </c>
      <c r="D1116" s="23">
        <v>4317.1099999999997</v>
      </c>
      <c r="E1116" s="23">
        <v>4433.09</v>
      </c>
      <c r="F1116" s="23">
        <v>4372.6400000000003</v>
      </c>
      <c r="G1116" s="20">
        <f t="shared" si="254"/>
        <v>4665.8850000000002</v>
      </c>
      <c r="H1116" s="20">
        <f t="shared" si="266"/>
        <v>4603.8851666666696</v>
      </c>
      <c r="I1116" s="112">
        <f t="shared" si="255"/>
        <v>-6.1549952474182379E-2</v>
      </c>
      <c r="J1116" s="38" t="str">
        <f t="shared" si="267"/>
        <v>N</v>
      </c>
      <c r="K1116" s="17" t="str">
        <f>IF(OR(AND(J1115="N",OR(I1115&lt;R$2308,AND(I1115&gt;R$2306, I1115&lt;R$2305))), AND(J1115="X", OR(I1115&lt;R$2314, AND(I1115&lt;R$2311,I1115&gt;R$2312)))),"no","yes")</f>
        <v>yes</v>
      </c>
      <c r="O1116" s="146">
        <f t="shared" si="268"/>
        <v>1.4266488461030624E-2</v>
      </c>
      <c r="P1116" s="146">
        <f t="shared" si="269"/>
        <v>-1.4266488461030624E-2</v>
      </c>
      <c r="Q1116" s="86">
        <f t="shared" si="258"/>
        <v>8.9999999999999993E-3</v>
      </c>
      <c r="R1116" s="39">
        <f>(SUM(C1097:C1115)+Q1116*SUM(C1097:C1115))/(19-Q1116)*(1-J$2305)</f>
        <v>4725.3673318940564</v>
      </c>
      <c r="S1116" s="39">
        <f>(SUM(C1097:C1115)+Q1116*SUM(C1097:C1115))/(19-Q1116)*(1+J$2305)</f>
        <v>4725.3673318940564</v>
      </c>
      <c r="T1116" s="17">
        <f>IF(AND(K1116="no",R1116&lt;E1116, R1116&gt;F1116,J$2308="yes"),MAX(R1116*(1-J$2306),F1116)/D1116-1,IF(AND(K1116="yes",S1116&gt;F1116, S1116&lt;E1116,J$2307="yes"),1-MIN(S1116*(1+J$2306),E1116)/D1116,0))</f>
        <v>0</v>
      </c>
      <c r="U1116" s="6">
        <f t="shared" si="259"/>
        <v>0</v>
      </c>
      <c r="V1116" s="66">
        <f t="shared" si="260"/>
        <v>3.0929047421382672</v>
      </c>
      <c r="W1116" s="6">
        <f t="shared" si="261"/>
        <v>0</v>
      </c>
      <c r="X1116" s="17">
        <f>V1116/MAX(V$240:V1116)-1</f>
        <v>-6.0630197565840871E-2</v>
      </c>
      <c r="Z1116" s="66">
        <f t="shared" si="262"/>
        <v>9.5808481961725249</v>
      </c>
      <c r="AA1116" s="6">
        <f t="shared" si="263"/>
        <v>-1.4266488461030513E-2</v>
      </c>
      <c r="AB1116" s="17">
        <f>Z1116/MAX(Z$240:Z1116)-1</f>
        <v>-2.7195117634833843E-2</v>
      </c>
    </row>
    <row r="1117" spans="1:29" x14ac:dyDescent="0.25">
      <c r="A1117" s="18" t="s">
        <v>249</v>
      </c>
      <c r="B1117" s="72">
        <v>40766</v>
      </c>
      <c r="C1117" s="23">
        <v>4454.3900000000003</v>
      </c>
      <c r="D1117" s="23">
        <v>4378.7</v>
      </c>
      <c r="E1117" s="23">
        <v>4454.4799999999996</v>
      </c>
      <c r="F1117" s="23">
        <v>4270.62</v>
      </c>
      <c r="G1117" s="20">
        <f t="shared" si="254"/>
        <v>4645.2960000000003</v>
      </c>
      <c r="H1117" s="20">
        <f t="shared" si="266"/>
        <v>4596.355166666669</v>
      </c>
      <c r="I1117" s="112">
        <f t="shared" si="255"/>
        <v>-4.1096627642242756E-2</v>
      </c>
      <c r="J1117" s="38" t="str">
        <f t="shared" si="267"/>
        <v>N</v>
      </c>
      <c r="K1117" s="17" t="str">
        <f>IF(OR(AND(J1116="N",OR(I1116&lt;R$2308,AND(I1116&gt;R$2306, I1116&lt;R$2305))), AND(J1116="X", OR(I1116&lt;R$2314, AND(I1116&lt;R$2311,I1116&gt;R$2312)))),"no","yes")</f>
        <v>yes</v>
      </c>
      <c r="O1117" s="146">
        <f t="shared" si="268"/>
        <v>1.7285952451641107E-2</v>
      </c>
      <c r="P1117" s="146">
        <f t="shared" si="269"/>
        <v>-1.7285952451641107E-2</v>
      </c>
      <c r="Q1117" s="86">
        <f t="shared" si="258"/>
        <v>8.9999999999999993E-3</v>
      </c>
      <c r="R1117" s="39">
        <f>(SUM(C1098:C1116)+Q1117*SUM(C1098:C1116))/(19-Q1117)*(1-J$2305)</f>
        <v>4699.4678410826182</v>
      </c>
      <c r="S1117" s="39">
        <f>(SUM(C1098:C1116)+Q1117*SUM(C1098:C1116))/(19-Q1117)*(1+J$2305)</f>
        <v>4699.4678410826182</v>
      </c>
      <c r="T1117" s="17">
        <f>IF(AND(K1117="no",R1117&lt;E1117, R1117&gt;F1117,J$2308="yes"),MAX(R1117*(1-J$2306),F1117)/D1117-1,IF(AND(K1117="yes",S1117&gt;F1117, S1117&lt;E1117,J$2307="yes"),1-MIN(S1117*(1+J$2306),E1117)/D1117,0))</f>
        <v>0</v>
      </c>
      <c r="U1117" s="6">
        <f t="shared" si="259"/>
        <v>0</v>
      </c>
      <c r="V1117" s="66">
        <f t="shared" si="260"/>
        <v>3.0929047421382672</v>
      </c>
      <c r="W1117" s="6">
        <f t="shared" si="261"/>
        <v>0</v>
      </c>
      <c r="X1117" s="17">
        <f>V1117/MAX(V$240:V1117)-1</f>
        <v>-6.0630197565840871E-2</v>
      </c>
      <c r="Z1117" s="66">
        <f t="shared" si="262"/>
        <v>9.4152341098070949</v>
      </c>
      <c r="AA1117" s="6">
        <f t="shared" si="263"/>
        <v>-1.7285952451641107E-2</v>
      </c>
      <c r="AB1117" s="17">
        <f>Z1117/MAX(Z$240:Z1117)-1</f>
        <v>-4.4010976576122518E-2</v>
      </c>
    </row>
    <row r="1118" spans="1:29" x14ac:dyDescent="0.25">
      <c r="A1118" s="18" t="s">
        <v>249</v>
      </c>
      <c r="B1118" s="72">
        <v>40767</v>
      </c>
      <c r="C1118" s="23">
        <v>4505.8900000000003</v>
      </c>
      <c r="D1118" s="23">
        <v>4454.3900000000003</v>
      </c>
      <c r="E1118" s="23">
        <v>4526.5</v>
      </c>
      <c r="F1118" s="23">
        <v>4480.12</v>
      </c>
      <c r="G1118" s="20">
        <f t="shared" si="254"/>
        <v>4625.7885000000006</v>
      </c>
      <c r="H1118" s="20">
        <f t="shared" si="266"/>
        <v>4590.1218333333354</v>
      </c>
      <c r="I1118" s="112">
        <f t="shared" si="255"/>
        <v>-2.5919581061693675E-2</v>
      </c>
      <c r="J1118" s="38" t="str">
        <f t="shared" si="267"/>
        <v>N</v>
      </c>
      <c r="K1118" s="17" t="str">
        <f>IF(OR(AND(J1117="N",OR(I1117&lt;R$2308,AND(I1117&gt;R$2306, I1117&lt;R$2305))), AND(J1117="X", OR(I1117&lt;R$2314, AND(I1117&lt;R$2311,I1117&gt;R$2312)))),"no","yes")</f>
        <v>yes</v>
      </c>
      <c r="O1118" s="146">
        <f t="shared" si="268"/>
        <v>1.1561627967016763E-2</v>
      </c>
      <c r="P1118" s="146">
        <f t="shared" si="269"/>
        <v>-1.1561627967016763E-2</v>
      </c>
      <c r="Q1118" s="86">
        <f t="shared" si="258"/>
        <v>8.9999999999999993E-3</v>
      </c>
      <c r="R1118" s="39">
        <f>(SUM(C1099:C1117)+Q1118*SUM(C1099:C1117))/(19-Q1118)*(1-J$2305)</f>
        <v>4676.002786583118</v>
      </c>
      <c r="S1118" s="39">
        <f>(SUM(C1099:C1117)+Q1118*SUM(C1099:C1117))/(19-Q1118)*(1+J$2305)</f>
        <v>4676.002786583118</v>
      </c>
      <c r="T1118" s="17">
        <f>IF(AND(K1118="no",R1118&lt;E1118, R1118&gt;F1118,J$2308="yes"),MAX(R1118*(1-J$2306),F1118)/D1118-1,IF(AND(K1118="yes",S1118&gt;F1118, S1118&lt;E1118,J$2307="yes"),1-MIN(S1118*(1+J$2306),E1118)/D1118,0))</f>
        <v>0</v>
      </c>
      <c r="U1118" s="6">
        <f t="shared" si="259"/>
        <v>0</v>
      </c>
      <c r="V1118" s="66">
        <f t="shared" si="260"/>
        <v>3.0929047421382672</v>
      </c>
      <c r="W1118" s="6">
        <f t="shared" si="261"/>
        <v>0</v>
      </c>
      <c r="X1118" s="17">
        <f>V1118/MAX(V$240:V1118)-1</f>
        <v>-6.0630197565840871E-2</v>
      </c>
      <c r="Z1118" s="66">
        <f t="shared" si="262"/>
        <v>9.3063786758071387</v>
      </c>
      <c r="AA1118" s="6">
        <f t="shared" si="263"/>
        <v>-1.1561627967016763E-2</v>
      </c>
      <c r="AB1118" s="17">
        <f>Z1118/MAX(Z$240:Z1118)-1</f>
        <v>-5.5063766005501003E-2</v>
      </c>
    </row>
    <row r="1119" spans="1:29" x14ac:dyDescent="0.25">
      <c r="A1119" s="18" t="s">
        <v>249</v>
      </c>
      <c r="B1119" s="72">
        <v>40770</v>
      </c>
      <c r="C1119" s="23">
        <v>4571.72</v>
      </c>
      <c r="D1119" s="23">
        <v>4505.8900000000003</v>
      </c>
      <c r="E1119" s="23">
        <v>4571.72</v>
      </c>
      <c r="F1119" s="23">
        <v>4509.63</v>
      </c>
      <c r="G1119" s="20">
        <f t="shared" ref="G1119:G1182" si="272">AVERAGE(C1100:C1119)</f>
        <v>4609.6115</v>
      </c>
      <c r="H1119" s="20">
        <f t="shared" si="266"/>
        <v>4585.264000000001</v>
      </c>
      <c r="I1119" s="112">
        <f t="shared" ref="I1119:I1182" si="273">$C1119/$G1119-1</f>
        <v>-8.2201070524055009E-3</v>
      </c>
      <c r="J1119" s="38" t="str">
        <f t="shared" si="267"/>
        <v>N</v>
      </c>
      <c r="K1119" s="17" t="str">
        <f>IF(OR(AND(J1118="N",OR(I1118&lt;R$2308,AND(I1118&gt;R$2306, I1118&lt;R$2305))), AND(J1118="X", OR(I1118&lt;R$2314, AND(I1118&lt;R$2311,I1118&gt;R$2312)))),"no","yes")</f>
        <v>yes</v>
      </c>
      <c r="O1119" s="146">
        <f t="shared" si="268"/>
        <v>1.4609766328072871E-2</v>
      </c>
      <c r="P1119" s="146">
        <f t="shared" si="269"/>
        <v>-1.4609766328072871E-2</v>
      </c>
      <c r="Q1119" s="86">
        <f t="shared" si="258"/>
        <v>8.9999999999999993E-3</v>
      </c>
      <c r="R1119" s="39">
        <f>(SUM(C1100:C1118)+Q1119*SUM(C1100:C1118))/(19-Q1119)*(1-J$2305)</f>
        <v>4655.3153909746716</v>
      </c>
      <c r="S1119" s="39">
        <f>(SUM(C1100:C1118)+Q1119*SUM(C1100:C1118))/(19-Q1119)*(1+J$2305)</f>
        <v>4655.3153909746716</v>
      </c>
      <c r="T1119" s="17">
        <f>IF(AND(K1119="no",R1119&lt;E1119, R1119&gt;F1119,J$2308="yes"),MAX(R1119*(1-J$2306),F1119)/D1119-1,IF(AND(K1119="yes",S1119&gt;F1119, S1119&lt;E1119,J$2307="yes"),1-MIN(S1119*(1+J$2306),E1119)/D1119,0))</f>
        <v>0</v>
      </c>
      <c r="U1119" s="6">
        <f t="shared" si="259"/>
        <v>0</v>
      </c>
      <c r="V1119" s="66">
        <f t="shared" si="260"/>
        <v>3.0929047421382672</v>
      </c>
      <c r="W1119" s="6">
        <f t="shared" si="261"/>
        <v>0</v>
      </c>
      <c r="X1119" s="17">
        <f>V1119/MAX(V$240:V1119)-1</f>
        <v>-6.0630197565840871E-2</v>
      </c>
      <c r="Z1119" s="66">
        <f t="shared" si="262"/>
        <v>9.170414657993037</v>
      </c>
      <c r="AA1119" s="6">
        <f t="shared" si="263"/>
        <v>-1.460976632807276E-2</v>
      </c>
      <c r="AB1119" s="17">
        <f>Z1119/MAX(Z$240:Z1119)-1</f>
        <v>-6.8869063579089729E-2</v>
      </c>
    </row>
    <row r="1120" spans="1:29" x14ac:dyDescent="0.25">
      <c r="A1120" s="18" t="s">
        <v>249</v>
      </c>
      <c r="B1120" s="72">
        <v>40771</v>
      </c>
      <c r="C1120" s="23">
        <v>4533.32</v>
      </c>
      <c r="D1120" s="23">
        <v>4571.72</v>
      </c>
      <c r="E1120" s="23">
        <v>4587.1400000000003</v>
      </c>
      <c r="F1120" s="23">
        <v>4520.9399999999996</v>
      </c>
      <c r="G1120" s="20">
        <f t="shared" si="272"/>
        <v>4594.0919999999996</v>
      </c>
      <c r="H1120" s="20">
        <f t="shared" si="266"/>
        <v>4582.8271666666678</v>
      </c>
      <c r="I1120" s="112">
        <f t="shared" si="273"/>
        <v>-1.3228294078568736E-2</v>
      </c>
      <c r="J1120" s="38" t="str">
        <f t="shared" si="267"/>
        <v>N</v>
      </c>
      <c r="K1120" s="17" t="str">
        <f>IF(OR(AND(J1119="N",OR(I1119&lt;R$2308,AND(I1119&gt;R$2306, I1119&lt;R$2305))), AND(J1119="X", OR(I1119&lt;R$2314, AND(I1119&lt;R$2311,I1119&gt;R$2312)))),"no","yes")</f>
        <v>yes</v>
      </c>
      <c r="O1120" s="146">
        <f t="shared" si="268"/>
        <v>-8.3994645341360918E-3</v>
      </c>
      <c r="P1120" s="146">
        <f t="shared" si="269"/>
        <v>8.3994645341360918E-3</v>
      </c>
      <c r="Q1120" s="86">
        <f t="shared" si="258"/>
        <v>8.9999999999999993E-3</v>
      </c>
      <c r="R1120" s="39">
        <f>(SUM(C1101:C1119)+Q1120*SUM(C1101:C1119))/(19-Q1120)*(1-J$2305)</f>
        <v>4640.8644452635453</v>
      </c>
      <c r="S1120" s="39">
        <f>(SUM(C1101:C1119)+Q1120*SUM(C1101:C1119))/(19-Q1120)*(1+J$2305)</f>
        <v>4640.8644452635453</v>
      </c>
      <c r="T1120" s="17">
        <f>IF(AND(K1120="no",R1120&lt;E1120, R1120&gt;F1120,J$2308="yes"),MAX(R1120*(1-J$2306),F1120)/D1120-1,IF(AND(K1120="yes",S1120&gt;F1120, S1120&lt;E1120,J$2307="yes"),1-MIN(S1120*(1+J$2306),E1120)/D1120,0))</f>
        <v>0</v>
      </c>
      <c r="U1120" s="6">
        <f t="shared" si="259"/>
        <v>0</v>
      </c>
      <c r="V1120" s="66">
        <f t="shared" si="260"/>
        <v>3.0929047421382672</v>
      </c>
      <c r="W1120" s="6">
        <f t="shared" si="261"/>
        <v>0</v>
      </c>
      <c r="X1120" s="17">
        <f>V1120/MAX(V$240:V1120)-1</f>
        <v>-6.0630197565840871E-2</v>
      </c>
      <c r="Y1120" s="6">
        <f t="shared" ref="Y1120" si="274">V1120/V1100-1</f>
        <v>-5.0481526038978264E-2</v>
      </c>
      <c r="Z1120" s="66">
        <f t="shared" si="262"/>
        <v>9.2474412306761717</v>
      </c>
      <c r="AA1120" s="6">
        <f t="shared" si="263"/>
        <v>8.3994645341360918E-3</v>
      </c>
      <c r="AB1120" s="17">
        <f>Z1120/MAX(Z$240:Z1120)-1</f>
        <v>-6.104806230198534E-2</v>
      </c>
      <c r="AC1120" s="6">
        <f t="shared" ref="AC1120" si="275">Z1120/Z1100-1</f>
        <v>-3.7862427838937562E-2</v>
      </c>
    </row>
    <row r="1121" spans="1:29" x14ac:dyDescent="0.25">
      <c r="A1121" s="18" t="s">
        <v>249</v>
      </c>
      <c r="B1121" s="72">
        <v>40772</v>
      </c>
      <c r="C1121" s="23">
        <v>4513.4799999999996</v>
      </c>
      <c r="D1121" s="23">
        <v>4533.32</v>
      </c>
      <c r="E1121" s="23">
        <v>4543.88</v>
      </c>
      <c r="F1121" s="23">
        <v>4499.16</v>
      </c>
      <c r="G1121" s="20">
        <f t="shared" si="272"/>
        <v>4577.3130000000001</v>
      </c>
      <c r="H1121" s="20">
        <f t="shared" si="266"/>
        <v>4580.1838333333335</v>
      </c>
      <c r="I1121" s="112">
        <f t="shared" si="273"/>
        <v>-1.3945517817986364E-2</v>
      </c>
      <c r="J1121" s="38" t="str">
        <f t="shared" si="267"/>
        <v>X</v>
      </c>
      <c r="K1121" s="17" t="str">
        <f>IF(OR(AND(J1120="N",OR(I1120&lt;R$2308,AND(I1120&gt;R$2306, I1120&lt;R$2305))), AND(J1120="X", OR(I1120&lt;R$2314, AND(I1120&lt;R$2311,I1120&gt;R$2312)))),"no","yes")</f>
        <v>yes</v>
      </c>
      <c r="O1121" s="146">
        <f t="shared" si="268"/>
        <v>-4.3764834602455505E-3</v>
      </c>
      <c r="P1121" s="146">
        <f t="shared" si="269"/>
        <v>4.3764834602455505E-3</v>
      </c>
      <c r="Q1121" s="86">
        <f t="shared" si="258"/>
        <v>1.7999999999999999E-2</v>
      </c>
      <c r="R1121" s="39">
        <f>(SUM(C1102:C1120)+Q1121*SUM(C1102:C1120))/(19-Q1121)*(1-J$2305)</f>
        <v>4667.5466252238966</v>
      </c>
      <c r="S1121" s="39">
        <f>(SUM(C1102:C1120)+Q1121*SUM(C1102:C1120))/(19-Q1121)*(1+J$2305)</f>
        <v>4667.5466252238966</v>
      </c>
      <c r="T1121" s="17">
        <f>IF(AND(K1121="no",R1121&lt;E1121, R1121&gt;F1121,J$2308="yes"),MAX(R1121*(1-J$2306),F1121)/D1121-1,IF(AND(K1121="yes",S1121&gt;F1121, S1121&lt;E1121,J$2307="yes"),1-MIN(S1121*(1+J$2306),E1121)/D1121,0))</f>
        <v>0</v>
      </c>
      <c r="U1121" s="6">
        <f t="shared" si="259"/>
        <v>0</v>
      </c>
      <c r="V1121" s="66">
        <f t="shared" si="260"/>
        <v>3.0929047421382672</v>
      </c>
      <c r="W1121" s="6">
        <f t="shared" si="261"/>
        <v>0</v>
      </c>
      <c r="X1121" s="17">
        <f>V1121/MAX(V$240:V1121)-1</f>
        <v>-6.0630197565840871E-2</v>
      </c>
      <c r="Z1121" s="66">
        <f t="shared" si="262"/>
        <v>9.2879125042718194</v>
      </c>
      <c r="AA1121" s="6">
        <f t="shared" si="263"/>
        <v>4.3764834602455505E-3</v>
      </c>
      <c r="AB1121" s="17">
        <f>Z1121/MAX(Z$240:Z1121)-1</f>
        <v>-5.6938754676684411E-2</v>
      </c>
    </row>
    <row r="1122" spans="1:29" x14ac:dyDescent="0.25">
      <c r="A1122" s="18" t="s">
        <v>249</v>
      </c>
      <c r="B1122" s="72">
        <v>40773</v>
      </c>
      <c r="C1122" s="23">
        <v>4436.1000000000004</v>
      </c>
      <c r="D1122" s="23">
        <v>4513.4799999999996</v>
      </c>
      <c r="E1122" s="23">
        <v>4516.04</v>
      </c>
      <c r="F1122" s="23">
        <v>4434.99</v>
      </c>
      <c r="G1122" s="20">
        <f t="shared" si="272"/>
        <v>4559.8984999999993</v>
      </c>
      <c r="H1122" s="20">
        <f t="shared" si="266"/>
        <v>4577.1396666666678</v>
      </c>
      <c r="I1122" s="112">
        <f t="shared" si="273"/>
        <v>-2.7149398171910866E-2</v>
      </c>
      <c r="J1122" s="38" t="str">
        <f t="shared" si="267"/>
        <v>X</v>
      </c>
      <c r="K1122" s="17" t="str">
        <f>IF(OR(AND(J1121="N",OR(I1121&lt;R$2308,AND(I1121&gt;R$2306, I1121&lt;R$2305))), AND(J1121="X", OR(I1121&lt;R$2314, AND(I1121&lt;R$2311,I1121&gt;R$2312)))),"no","yes")</f>
        <v>yes</v>
      </c>
      <c r="O1122" s="146">
        <f t="shared" si="268"/>
        <v>-1.7144199154532469E-2</v>
      </c>
      <c r="P1122" s="146">
        <f t="shared" si="269"/>
        <v>1.7144199154532469E-2</v>
      </c>
      <c r="Q1122" s="86">
        <f t="shared" si="258"/>
        <v>1.7999999999999999E-2</v>
      </c>
      <c r="R1122" s="39">
        <f>(SUM(C1103:C1121)+Q1122*SUM(C1103:C1121))/(19-Q1122)*(1-J$2305)</f>
        <v>4653.0177884311443</v>
      </c>
      <c r="S1122" s="39">
        <f>(SUM(C1103:C1121)+Q1122*SUM(C1103:C1121))/(19-Q1122)*(1+J$2305)</f>
        <v>4653.0177884311443</v>
      </c>
      <c r="T1122" s="17">
        <f>IF(AND(K1122="no",R1122&lt;E1122, R1122&gt;F1122,J$2308="yes"),MAX(R1122*(1-J$2306),F1122)/D1122-1,IF(AND(K1122="yes",S1122&gt;F1122, S1122&lt;E1122,J$2307="yes"),1-MIN(S1122*(1+J$2306),E1122)/D1122,0))</f>
        <v>0</v>
      </c>
      <c r="U1122" s="6">
        <f t="shared" si="259"/>
        <v>0</v>
      </c>
      <c r="V1122" s="66">
        <f t="shared" si="260"/>
        <v>3.0929047421382672</v>
      </c>
      <c r="W1122" s="6">
        <f t="shared" si="261"/>
        <v>0</v>
      </c>
      <c r="X1122" s="17">
        <f>V1122/MAX(V$240:V1122)-1</f>
        <v>-6.0630197565840871E-2</v>
      </c>
      <c r="Z1122" s="66">
        <f t="shared" si="262"/>
        <v>9.4471463259749271</v>
      </c>
      <c r="AA1122" s="6">
        <f t="shared" si="263"/>
        <v>1.7144199154532469E-2</v>
      </c>
      <c r="AB1122" s="17">
        <f>Z1122/MAX(Z$240:Z1122)-1</f>
        <v>-4.0770724871940223E-2</v>
      </c>
    </row>
    <row r="1123" spans="1:29" x14ac:dyDescent="0.25">
      <c r="A1123" s="18" t="s">
        <v>249</v>
      </c>
      <c r="B1123" s="72">
        <v>40774</v>
      </c>
      <c r="C1123" s="23">
        <v>4395.0200000000004</v>
      </c>
      <c r="D1123" s="23">
        <v>4436.1000000000004</v>
      </c>
      <c r="E1123" s="23">
        <v>4395.6000000000004</v>
      </c>
      <c r="F1123" s="23">
        <v>4325.04</v>
      </c>
      <c r="G1123" s="20">
        <f t="shared" si="272"/>
        <v>4539.6024999999991</v>
      </c>
      <c r="H1123" s="20">
        <f t="shared" si="266"/>
        <v>4574.1743333333343</v>
      </c>
      <c r="I1123" s="112">
        <f t="shared" si="273"/>
        <v>-3.1849154193566265E-2</v>
      </c>
      <c r="J1123" s="38" t="str">
        <f t="shared" si="267"/>
        <v>X</v>
      </c>
      <c r="K1123" s="17" t="str">
        <f>IF(OR(AND(J1122="N",OR(I1122&lt;R$2308,AND(I1122&gt;R$2306, I1122&lt;R$2305))), AND(J1122="X", OR(I1122&lt;R$2314, AND(I1122&lt;R$2311,I1122&gt;R$2312)))),"no","yes")</f>
        <v>yes</v>
      </c>
      <c r="O1123" s="146">
        <f t="shared" si="268"/>
        <v>-9.2603863754198157E-3</v>
      </c>
      <c r="P1123" s="146">
        <f t="shared" si="269"/>
        <v>9.2603863754198157E-3</v>
      </c>
      <c r="Q1123" s="86">
        <f t="shared" si="258"/>
        <v>1.7999999999999999E-2</v>
      </c>
      <c r="R1123" s="39">
        <f>(SUM(C1104:C1122)+Q1123*SUM(C1104:C1122))/(19-Q1123)*(1-J$2305)</f>
        <v>4633.4515087978079</v>
      </c>
      <c r="S1123" s="39">
        <f>(SUM(C1104:C1122)+Q1123*SUM(C1104:C1122))/(19-Q1123)*(1+J$2305)</f>
        <v>4633.4515087978079</v>
      </c>
      <c r="T1123" s="17">
        <f>IF(AND(K1123="no",R1123&lt;E1123, R1123&gt;F1123,J$2308="yes"),MAX(R1123*(1-J$2306),F1123)/D1123-1,IF(AND(K1123="yes",S1123&gt;F1123, S1123&lt;E1123,J$2307="yes"),1-MIN(S1123*(1+J$2306),E1123)/D1123,0))</f>
        <v>0</v>
      </c>
      <c r="U1123" s="6">
        <f t="shared" si="259"/>
        <v>0</v>
      </c>
      <c r="V1123" s="66">
        <f t="shared" si="260"/>
        <v>3.0929047421382672</v>
      </c>
      <c r="W1123" s="6">
        <f t="shared" si="261"/>
        <v>0</v>
      </c>
      <c r="X1123" s="17">
        <f>V1123/MAX(V$240:V1123)-1</f>
        <v>-6.0630197565840871E-2</v>
      </c>
      <c r="Z1123" s="66">
        <f t="shared" si="262"/>
        <v>9.5346305510985836</v>
      </c>
      <c r="AA1123" s="6">
        <f t="shared" si="263"/>
        <v>9.2603863754199267E-3</v>
      </c>
      <c r="AB1123" s="17">
        <f>Z1123/MAX(Z$240:Z1123)-1</f>
        <v>-3.1887891161640369E-2</v>
      </c>
    </row>
    <row r="1124" spans="1:29" x14ac:dyDescent="0.25">
      <c r="A1124" s="18" t="s">
        <v>249</v>
      </c>
      <c r="B1124" s="72">
        <v>40777</v>
      </c>
      <c r="C1124" s="23">
        <v>4363.96</v>
      </c>
      <c r="D1124" s="23">
        <v>4395.0200000000004</v>
      </c>
      <c r="E1124" s="23">
        <v>4435.3</v>
      </c>
      <c r="F1124" s="23">
        <v>4348.67</v>
      </c>
      <c r="G1124" s="20">
        <f t="shared" si="272"/>
        <v>4527.1140000000005</v>
      </c>
      <c r="H1124" s="20">
        <f t="shared" si="266"/>
        <v>4573.0921666666691</v>
      </c>
      <c r="I1124" s="112">
        <f t="shared" si="273"/>
        <v>-3.6039295674904714E-2</v>
      </c>
      <c r="J1124" s="38" t="str">
        <f t="shared" si="267"/>
        <v>X</v>
      </c>
      <c r="K1124" s="17" t="str">
        <f>IF(OR(AND(J1123="N",OR(I1123&lt;R$2308,AND(I1123&gt;R$2306, I1123&lt;R$2305))), AND(J1123="X", OR(I1123&lt;R$2314, AND(I1123&lt;R$2311,I1123&gt;R$2312)))),"no","yes")</f>
        <v>yes</v>
      </c>
      <c r="O1124" s="146">
        <f t="shared" si="268"/>
        <v>-7.0670895695583713E-3</v>
      </c>
      <c r="P1124" s="146">
        <f t="shared" si="269"/>
        <v>7.0670895695583713E-3</v>
      </c>
      <c r="Q1124" s="86">
        <f t="shared" si="258"/>
        <v>1.7999999999999999E-2</v>
      </c>
      <c r="R1124" s="39">
        <f>(SUM(C1105:C1123)+Q1124*SUM(C1105:C1123))/(19-Q1124)*(1-J$2305)</f>
        <v>4621.7221451901805</v>
      </c>
      <c r="S1124" s="39">
        <f>(SUM(C1105:C1123)+Q1124*SUM(C1105:C1123))/(19-Q1124)*(1+J$2305)</f>
        <v>4621.7221451901805</v>
      </c>
      <c r="T1124" s="17">
        <f>IF(AND(K1124="no",R1124&lt;E1124, R1124&gt;F1124,J$2308="yes"),MAX(R1124*(1-J$2306),F1124)/D1124-1,IF(AND(K1124="yes",S1124&gt;F1124, S1124&lt;E1124,J$2307="yes"),1-MIN(S1124*(1+J$2306),E1124)/D1124,0))</f>
        <v>0</v>
      </c>
      <c r="U1124" s="6">
        <f t="shared" si="259"/>
        <v>0</v>
      </c>
      <c r="V1124" s="66">
        <f t="shared" si="260"/>
        <v>3.0929047421382672</v>
      </c>
      <c r="W1124" s="6">
        <f t="shared" si="261"/>
        <v>0</v>
      </c>
      <c r="X1124" s="17">
        <f>V1124/MAX(V$240:V1124)-1</f>
        <v>-6.0630197565840871E-2</v>
      </c>
      <c r="Z1124" s="66">
        <f t="shared" si="262"/>
        <v>9.6020126392158449</v>
      </c>
      <c r="AA1124" s="6">
        <f t="shared" si="263"/>
        <v>7.0670895695583713E-3</v>
      </c>
      <c r="AB1124" s="17">
        <f>Z1124/MAX(Z$240:Z1124)-1</f>
        <v>-2.5046156175105638E-2</v>
      </c>
    </row>
    <row r="1125" spans="1:29" x14ac:dyDescent="0.25">
      <c r="A1125" s="18" t="s">
        <v>249</v>
      </c>
      <c r="B1125" s="72">
        <v>40778</v>
      </c>
      <c r="C1125" s="23">
        <v>4434.92</v>
      </c>
      <c r="D1125" s="23">
        <v>4363.96</v>
      </c>
      <c r="E1125" s="23">
        <v>4435.21</v>
      </c>
      <c r="F1125" s="23">
        <v>4365.84</v>
      </c>
      <c r="G1125" s="20">
        <f t="shared" si="272"/>
        <v>4517.1915000000008</v>
      </c>
      <c r="H1125" s="20">
        <f t="shared" si="266"/>
        <v>4574.590000000002</v>
      </c>
      <c r="I1125" s="112">
        <f t="shared" si="273"/>
        <v>-1.8212975916562457E-2</v>
      </c>
      <c r="J1125" s="38" t="str">
        <f t="shared" si="267"/>
        <v>X</v>
      </c>
      <c r="K1125" s="17" t="str">
        <f>IF(OR(AND(J1124="N",OR(I1124&lt;R$2308,AND(I1124&gt;R$2306, I1124&lt;R$2305))), AND(J1124="X", OR(I1124&lt;R$2314, AND(I1124&lt;R$2311,I1124&gt;R$2312)))),"no","yes")</f>
        <v>yes</v>
      </c>
      <c r="O1125" s="146">
        <f t="shared" si="268"/>
        <v>1.6260460682499422E-2</v>
      </c>
      <c r="P1125" s="146">
        <f t="shared" si="269"/>
        <v>-1.6260460682499422E-2</v>
      </c>
      <c r="Q1125" s="86">
        <f t="shared" si="258"/>
        <v>1.7999999999999999E-2</v>
      </c>
      <c r="R1125" s="39">
        <f>(SUM(C1106:C1124)+Q1125*SUM(C1106:C1124))/(19-Q1125)*(1-J$2305)</f>
        <v>4607.273753029187</v>
      </c>
      <c r="S1125" s="39">
        <f>(SUM(C1106:C1124)+Q1125*SUM(C1106:C1124))/(19-Q1125)*(1+J$2305)</f>
        <v>4607.273753029187</v>
      </c>
      <c r="T1125" s="17">
        <f>IF(AND(K1125="no",R1125&lt;E1125, R1125&gt;F1125,J$2308="yes"),MAX(R1125*(1-J$2306),F1125)/D1125-1,IF(AND(K1125="yes",S1125&gt;F1125, S1125&lt;E1125,J$2307="yes"),1-MIN(S1125*(1+J$2306),E1125)/D1125,0))</f>
        <v>0</v>
      </c>
      <c r="U1125" s="6">
        <f t="shared" si="259"/>
        <v>0</v>
      </c>
      <c r="V1125" s="66">
        <f t="shared" si="260"/>
        <v>3.0929047421382672</v>
      </c>
      <c r="W1125" s="6">
        <f t="shared" si="261"/>
        <v>0</v>
      </c>
      <c r="X1125" s="17">
        <f>V1125/MAX(V$240:V1125)-1</f>
        <v>-6.0630197565840871E-2</v>
      </c>
      <c r="Z1125" s="66">
        <f t="shared" si="262"/>
        <v>9.4458794902230139</v>
      </c>
      <c r="AA1125" s="6">
        <f t="shared" si="263"/>
        <v>-1.6260460682499311E-2</v>
      </c>
      <c r="AB1125" s="17">
        <f>Z1125/MAX(Z$240:Z1125)-1</f>
        <v>-4.0899354819871947E-2</v>
      </c>
    </row>
    <row r="1126" spans="1:29" x14ac:dyDescent="0.25">
      <c r="A1126" s="18" t="s">
        <v>249</v>
      </c>
      <c r="B1126" s="72">
        <v>40779</v>
      </c>
      <c r="C1126" s="23">
        <v>4427.9799999999996</v>
      </c>
      <c r="D1126" s="23">
        <v>4434.92</v>
      </c>
      <c r="E1126" s="23">
        <v>4474.1000000000004</v>
      </c>
      <c r="F1126" s="23">
        <v>4420.29</v>
      </c>
      <c r="G1126" s="20">
        <f t="shared" si="272"/>
        <v>4503.0715</v>
      </c>
      <c r="H1126" s="20">
        <f t="shared" si="266"/>
        <v>4574.3183333333345</v>
      </c>
      <c r="I1126" s="112">
        <f t="shared" si="273"/>
        <v>-1.6675617964316269E-2</v>
      </c>
      <c r="J1126" s="38" t="str">
        <f t="shared" si="267"/>
        <v>X</v>
      </c>
      <c r="K1126" s="17" t="str">
        <f>IF(OR(AND(J1125="N",OR(I1125&lt;R$2308,AND(I1125&gt;R$2306, I1125&lt;R$2305))), AND(J1125="X", OR(I1125&lt;R$2314, AND(I1125&lt;R$2311,I1125&gt;R$2312)))),"no","yes")</f>
        <v>yes</v>
      </c>
      <c r="O1126" s="146">
        <f t="shared" si="268"/>
        <v>-1.5648534810098758E-3</v>
      </c>
      <c r="P1126" s="146">
        <f t="shared" si="269"/>
        <v>1.5648534810098758E-3</v>
      </c>
      <c r="Q1126" s="86">
        <f t="shared" si="258"/>
        <v>1.7999999999999999E-2</v>
      </c>
      <c r="R1126" s="39">
        <f>(SUM(C1107:C1125)+Q1126*SUM(C1107:C1125))/(19-Q1126)*(1-J$2305)</f>
        <v>4592.5009008534416</v>
      </c>
      <c r="S1126" s="39">
        <f>(SUM(C1107:C1125)+Q1126*SUM(C1107:C1125))/(19-Q1126)*(1+J$2305)</f>
        <v>4592.5009008534416</v>
      </c>
      <c r="T1126" s="17">
        <f>IF(AND(K1126="no",R1126&lt;E1126, R1126&gt;F1126,J$2308="yes"),MAX(R1126*(1-J$2306),F1126)/D1126-1,IF(AND(K1126="yes",S1126&gt;F1126, S1126&lt;E1126,J$2307="yes"),1-MIN(S1126*(1+J$2306),E1126)/D1126,0))</f>
        <v>0</v>
      </c>
      <c r="U1126" s="6">
        <f t="shared" si="259"/>
        <v>0</v>
      </c>
      <c r="V1126" s="66">
        <f t="shared" si="260"/>
        <v>3.0929047421382672</v>
      </c>
      <c r="W1126" s="6">
        <f t="shared" si="261"/>
        <v>0</v>
      </c>
      <c r="X1126" s="17">
        <f>V1126/MAX(V$240:V1126)-1</f>
        <v>-6.0630197565840871E-2</v>
      </c>
      <c r="Z1126" s="66">
        <f t="shared" si="262"/>
        <v>9.4606609076244901</v>
      </c>
      <c r="AA1126" s="6">
        <f t="shared" si="263"/>
        <v>1.5648534810099868E-3</v>
      </c>
      <c r="AB1126" s="17">
        <f>Z1126/MAX(Z$240:Z1126)-1</f>
        <v>-3.939850283662294E-2</v>
      </c>
    </row>
    <row r="1127" spans="1:29" x14ac:dyDescent="0.25">
      <c r="A1127" s="18" t="s">
        <v>249</v>
      </c>
      <c r="B1127" s="72">
        <v>40780</v>
      </c>
      <c r="C1127" s="23">
        <v>4520.17</v>
      </c>
      <c r="D1127" s="23">
        <v>4427.9799999999996</v>
      </c>
      <c r="E1127" s="23">
        <v>4520.17</v>
      </c>
      <c r="F1127" s="23">
        <v>4421.6000000000004</v>
      </c>
      <c r="G1127" s="20">
        <f t="shared" si="272"/>
        <v>4495.0349999999999</v>
      </c>
      <c r="H1127" s="20">
        <f t="shared" si="266"/>
        <v>4574.806333333333</v>
      </c>
      <c r="I1127" s="112">
        <f t="shared" si="273"/>
        <v>5.5917250922408179E-3</v>
      </c>
      <c r="J1127" s="38" t="str">
        <f t="shared" si="267"/>
        <v>X</v>
      </c>
      <c r="K1127" s="17" t="str">
        <f>IF(OR(AND(J1126="N",OR(I1126&lt;R$2308,AND(I1126&gt;R$2306, I1126&lt;R$2305))), AND(J1126="X", OR(I1126&lt;R$2314, AND(I1126&lt;R$2311,I1126&gt;R$2312)))),"no","yes")</f>
        <v>yes</v>
      </c>
      <c r="O1127" s="146">
        <f t="shared" si="268"/>
        <v>2.0819877235217943E-2</v>
      </c>
      <c r="P1127" s="146">
        <f t="shared" si="269"/>
        <v>-2.0819877235217943E-2</v>
      </c>
      <c r="Q1127" s="86">
        <f t="shared" si="258"/>
        <v>1.7999999999999999E-2</v>
      </c>
      <c r="R1127" s="39">
        <f>(SUM(C1108:C1126)+Q1127*SUM(C1108:C1126))/(19-Q1127)*(1-J$2305)</f>
        <v>4578.9368633442209</v>
      </c>
      <c r="S1127" s="39">
        <f>(SUM(C1108:C1126)+Q1127*SUM(C1108:C1126))/(19-Q1127)*(1+J$2305)</f>
        <v>4578.9368633442209</v>
      </c>
      <c r="T1127" s="17">
        <f>IF(AND(K1127="no",R1127&lt;E1127, R1127&gt;F1127,J$2308="yes"),MAX(R1127*(1-J$2306),F1127)/D1127-1,IF(AND(K1127="yes",S1127&gt;F1127, S1127&lt;E1127,J$2307="yes"),1-MIN(S1127*(1+J$2306),E1127)/D1127,0))</f>
        <v>0</v>
      </c>
      <c r="U1127" s="6">
        <f t="shared" si="259"/>
        <v>0</v>
      </c>
      <c r="V1127" s="66">
        <f t="shared" si="260"/>
        <v>3.0929047421382672</v>
      </c>
      <c r="W1127" s="6">
        <f t="shared" si="261"/>
        <v>0</v>
      </c>
      <c r="X1127" s="17">
        <f>V1127/MAX(V$240:V1127)-1</f>
        <v>-6.0630197565840871E-2</v>
      </c>
      <c r="Z1127" s="66">
        <f t="shared" si="262"/>
        <v>9.2636911089637231</v>
      </c>
      <c r="AA1127" s="6">
        <f t="shared" si="263"/>
        <v>-2.0819877235217943E-2</v>
      </c>
      <c r="AB1127" s="17">
        <f>Z1127/MAX(Z$240:Z1127)-1</f>
        <v>-5.9398108079530942E-2</v>
      </c>
    </row>
    <row r="1128" spans="1:29" x14ac:dyDescent="0.25">
      <c r="A1128" s="18" t="s">
        <v>249</v>
      </c>
      <c r="B1128" s="72">
        <v>40781</v>
      </c>
      <c r="C1128" s="23">
        <v>4530.42</v>
      </c>
      <c r="D1128" s="23">
        <v>4520.17</v>
      </c>
      <c r="E1128" s="23">
        <v>4541.46</v>
      </c>
      <c r="F1128" s="23">
        <v>4496.18</v>
      </c>
      <c r="G1128" s="20">
        <f t="shared" si="272"/>
        <v>4490.1399999999994</v>
      </c>
      <c r="H1128" s="20">
        <f t="shared" si="266"/>
        <v>4576.4800000000005</v>
      </c>
      <c r="I1128" s="112">
        <f t="shared" si="273"/>
        <v>8.9707670584882049E-3</v>
      </c>
      <c r="J1128" s="38" t="str">
        <f t="shared" si="267"/>
        <v>X</v>
      </c>
      <c r="K1128" s="17" t="str">
        <f>IF(OR(AND(J1127="N",OR(I1127&lt;R$2308,AND(I1127&gt;R$2306, I1127&lt;R$2305))), AND(J1127="X", OR(I1127&lt;R$2314, AND(I1127&lt;R$2311,I1127&gt;R$2312)))),"no","yes")</f>
        <v>yes</v>
      </c>
      <c r="O1128" s="146">
        <f t="shared" si="268"/>
        <v>2.2676138286834568E-3</v>
      </c>
      <c r="P1128" s="146">
        <f t="shared" si="269"/>
        <v>-2.2676138286834568E-3</v>
      </c>
      <c r="Q1128" s="86">
        <f t="shared" si="258"/>
        <v>1.7999999999999999E-2</v>
      </c>
      <c r="R1128" s="39">
        <f>(SUM(C1109:C1127)+Q1128*SUM(C1109:C1127))/(19-Q1128)*(1-J$2305)</f>
        <v>4573.1368053945835</v>
      </c>
      <c r="S1128" s="39">
        <f>(SUM(C1109:C1127)+Q1128*SUM(C1109:C1127))/(19-Q1128)*(1+J$2305)</f>
        <v>4573.1368053945835</v>
      </c>
      <c r="T1128" s="17">
        <f>IF(AND(K1128="no",R1128&lt;E1128, R1128&gt;F1128,J$2308="yes"),MAX(R1128*(1-J$2306),F1128)/D1128-1,IF(AND(K1128="yes",S1128&gt;F1128, S1128&lt;E1128,J$2307="yes"),1-MIN(S1128*(1+J$2306),E1128)/D1128,0))</f>
        <v>0</v>
      </c>
      <c r="U1128" s="6">
        <f t="shared" si="259"/>
        <v>0</v>
      </c>
      <c r="V1128" s="66">
        <f t="shared" si="260"/>
        <v>3.0929047421382672</v>
      </c>
      <c r="W1128" s="6">
        <f t="shared" si="261"/>
        <v>0</v>
      </c>
      <c r="X1128" s="17">
        <f>V1128/MAX(V$240:V1128)-1</f>
        <v>-6.0630197565840871E-2</v>
      </c>
      <c r="Y1128" s="14"/>
      <c r="Z1128" s="66">
        <f t="shared" si="262"/>
        <v>9.2426846349003853</v>
      </c>
      <c r="AA1128" s="6">
        <f t="shared" si="263"/>
        <v>-2.2676138286834568E-3</v>
      </c>
      <c r="AB1128" s="17">
        <f>Z1128/MAX(Z$240:Z1128)-1</f>
        <v>-6.15310299369356E-2</v>
      </c>
      <c r="AC1128" s="14"/>
    </row>
    <row r="1129" spans="1:29" x14ac:dyDescent="0.25">
      <c r="A1129" s="18" t="s">
        <v>249</v>
      </c>
      <c r="B1129" s="72">
        <v>40784</v>
      </c>
      <c r="C1129" s="23">
        <v>4490.16</v>
      </c>
      <c r="D1129" s="23">
        <v>4530.42</v>
      </c>
      <c r="E1129" s="23">
        <v>4512.6499999999996</v>
      </c>
      <c r="F1129" s="23">
        <v>4481.29</v>
      </c>
      <c r="G1129" s="20">
        <f t="shared" si="272"/>
        <v>4482.4250000000002</v>
      </c>
      <c r="H1129" s="20">
        <f t="shared" si="266"/>
        <v>4576.2126666666672</v>
      </c>
      <c r="I1129" s="112">
        <f t="shared" si="273"/>
        <v>1.725628426576975E-3</v>
      </c>
      <c r="J1129" s="38" t="str">
        <f t="shared" si="267"/>
        <v>X</v>
      </c>
      <c r="K1129" s="17" t="str">
        <f>IF(OR(AND(J1128="N",OR(I1128&lt;R$2308,AND(I1128&gt;R$2306, I1128&lt;R$2305))), AND(J1128="X", OR(I1128&lt;R$2314, AND(I1128&lt;R$2311,I1128&gt;R$2312)))),"no","yes")</f>
        <v>yes</v>
      </c>
      <c r="O1129" s="146">
        <f t="shared" si="268"/>
        <v>-8.8865932959858451E-3</v>
      </c>
      <c r="P1129" s="146">
        <f t="shared" si="269"/>
        <v>8.8865932959858451E-3</v>
      </c>
      <c r="Q1129" s="86">
        <f t="shared" si="258"/>
        <v>1.7999999999999999E-2</v>
      </c>
      <c r="R1129" s="39">
        <f>(SUM(C1110:C1128)+Q1129*SUM(C1110:C1128))/(19-Q1129)*(1-J$2305)</f>
        <v>4567.020868190918</v>
      </c>
      <c r="S1129" s="39">
        <f>(SUM(C1110:C1128)+Q1129*SUM(C1110:C1128))/(19-Q1129)*(1+J$2305)</f>
        <v>4567.020868190918</v>
      </c>
      <c r="T1129" s="17">
        <f>IF(AND(K1129="no",R1129&lt;E1129, R1129&gt;F1129,J$2308="yes"),MAX(R1129*(1-J$2306),F1129)/D1129-1,IF(AND(K1129="yes",S1129&gt;F1129, S1129&lt;E1129,J$2307="yes"),1-MIN(S1129*(1+J$2306),E1129)/D1129,0))</f>
        <v>0</v>
      </c>
      <c r="U1129" s="6">
        <f t="shared" si="259"/>
        <v>0</v>
      </c>
      <c r="V1129" s="66">
        <f t="shared" si="260"/>
        <v>3.0929047421382672</v>
      </c>
      <c r="W1129" s="6">
        <f t="shared" si="261"/>
        <v>0</v>
      </c>
      <c r="X1129" s="17">
        <f>V1129/MAX(V$240:V1129)-1</f>
        <v>-6.0630197565840871E-2</v>
      </c>
      <c r="Z1129" s="66">
        <f t="shared" si="262"/>
        <v>9.3248206142138024</v>
      </c>
      <c r="AA1129" s="6">
        <f t="shared" si="263"/>
        <v>8.8865932959858451E-3</v>
      </c>
      <c r="AB1129" s="17">
        <f>Z1129/MAX(Z$240:Z1129)-1</f>
        <v>-5.319123787908242E-2</v>
      </c>
    </row>
    <row r="1130" spans="1:29" x14ac:dyDescent="0.25">
      <c r="A1130" s="18" t="s">
        <v>249</v>
      </c>
      <c r="B1130" s="72">
        <v>40785</v>
      </c>
      <c r="C1130" s="23">
        <v>4451.7299999999996</v>
      </c>
      <c r="D1130" s="23">
        <v>4490.16</v>
      </c>
      <c r="E1130" s="23">
        <v>4541.5600000000004</v>
      </c>
      <c r="F1130" s="23">
        <v>4450.7299999999996</v>
      </c>
      <c r="G1130" s="20">
        <f t="shared" si="272"/>
        <v>4474.4724999999999</v>
      </c>
      <c r="H1130" s="20">
        <f t="shared" si="266"/>
        <v>4574.6198333333332</v>
      </c>
      <c r="I1130" s="112">
        <f t="shared" si="273"/>
        <v>-5.0827220415368135E-3</v>
      </c>
      <c r="J1130" s="38" t="str">
        <f t="shared" si="267"/>
        <v>X</v>
      </c>
      <c r="K1130" s="17" t="str">
        <f>IF(OR(AND(J1129="N",OR(I1129&lt;R$2308,AND(I1129&gt;R$2306, I1129&lt;R$2305))), AND(J1129="X", OR(I1129&lt;R$2314, AND(I1129&lt;R$2311,I1129&gt;R$2312)))),"no","yes")</f>
        <v>yes</v>
      </c>
      <c r="O1130" s="146">
        <f t="shared" si="268"/>
        <v>-8.5587150569245152E-3</v>
      </c>
      <c r="P1130" s="146">
        <f t="shared" si="269"/>
        <v>8.5587150569245152E-3</v>
      </c>
      <c r="Q1130" s="86">
        <f t="shared" si="258"/>
        <v>1.7999999999999999E-2</v>
      </c>
      <c r="R1130" s="39">
        <f>(SUM(C1111:C1129)+Q1130*SUM(C1111:C1129))/(19-Q1130)*(1-J$2305)</f>
        <v>4560.5520472026137</v>
      </c>
      <c r="S1130" s="39">
        <f>(SUM(C1111:C1129)+Q1130*SUM(C1111:C1129))/(19-Q1130)*(1+J$2305)</f>
        <v>4560.5520472026137</v>
      </c>
      <c r="T1130" s="17">
        <f>IF(AND(K1130="no",R1130&lt;E1130, R1130&gt;F1130,J$2308="yes"),MAX(R1130*(1-J$2306),F1130)/D1130-1,IF(AND(K1130="yes",S1130&gt;F1130, S1130&lt;E1130,J$2307="yes"),1-MIN(S1130*(1+J$2306),E1130)/D1130,0))</f>
        <v>0</v>
      </c>
      <c r="U1130" s="6">
        <f t="shared" si="259"/>
        <v>0</v>
      </c>
      <c r="V1130" s="66">
        <f t="shared" si="260"/>
        <v>3.0929047421382672</v>
      </c>
      <c r="W1130" s="6">
        <f t="shared" si="261"/>
        <v>0</v>
      </c>
      <c r="X1130" s="17">
        <f>V1130/MAX(V$240:V1130)-1</f>
        <v>-6.0630197565840871E-2</v>
      </c>
      <c r="Z1130" s="66">
        <f t="shared" si="262"/>
        <v>9.4046290968077955</v>
      </c>
      <c r="AA1130" s="6">
        <f t="shared" si="263"/>
        <v>8.5587150569246262E-3</v>
      </c>
      <c r="AB1130" s="17">
        <f>Z1130/MAX(Z$240:Z1130)-1</f>
        <v>-4.5087771470689986E-2</v>
      </c>
    </row>
    <row r="1131" spans="1:29" x14ac:dyDescent="0.25">
      <c r="A1131" s="18" t="s">
        <v>249</v>
      </c>
      <c r="B1131" s="72">
        <v>40786</v>
      </c>
      <c r="C1131" s="23">
        <v>4430.54</v>
      </c>
      <c r="D1131" s="23">
        <v>4451.7299999999996</v>
      </c>
      <c r="E1131" s="23">
        <v>4468.1400000000003</v>
      </c>
      <c r="F1131" s="23">
        <v>4386.63</v>
      </c>
      <c r="G1131" s="20">
        <f t="shared" si="272"/>
        <v>4464.7409999999991</v>
      </c>
      <c r="H1131" s="20">
        <f t="shared" si="266"/>
        <v>4572.4126666666671</v>
      </c>
      <c r="I1131" s="112">
        <f t="shared" si="273"/>
        <v>-7.6602427778003079E-3</v>
      </c>
      <c r="J1131" s="38" t="str">
        <f t="shared" si="267"/>
        <v>X</v>
      </c>
      <c r="K1131" s="17" t="str">
        <f>IF(OR(AND(J1130="N",OR(I1130&lt;R$2308,AND(I1130&gt;R$2306, I1130&lt;R$2305))), AND(J1130="X", OR(I1130&lt;R$2314, AND(I1130&lt;R$2311,I1130&gt;R$2312)))),"no","yes")</f>
        <v>yes</v>
      </c>
      <c r="O1131" s="146">
        <f t="shared" si="268"/>
        <v>-4.7599472564597844E-3</v>
      </c>
      <c r="P1131" s="146">
        <f t="shared" si="269"/>
        <v>4.7599472564597844E-3</v>
      </c>
      <c r="Q1131" s="86">
        <f t="shared" si="258"/>
        <v>1.7999999999999999E-2</v>
      </c>
      <c r="R1131" s="39">
        <f>(SUM(C1112:C1130)+Q1131*SUM(C1112:C1130))/(19-Q1131)*(1-J$2305)</f>
        <v>4551.2505025813925</v>
      </c>
      <c r="S1131" s="39">
        <f>(SUM(C1112:C1130)+Q1131*SUM(C1112:C1130))/(19-Q1131)*(1+J$2305)</f>
        <v>4551.2505025813925</v>
      </c>
      <c r="T1131" s="17">
        <f>IF(AND(K1131="no",R1131&lt;E1131, R1131&gt;F1131,J$2308="yes"),MAX(R1131*(1-J$2306),F1131)/D1131-1,IF(AND(K1131="yes",S1131&gt;F1131, S1131&lt;E1131,J$2307="yes"),1-MIN(S1131*(1+J$2306),E1131)/D1131,0))</f>
        <v>0</v>
      </c>
      <c r="U1131" s="6">
        <f t="shared" si="259"/>
        <v>0</v>
      </c>
      <c r="V1131" s="66">
        <f t="shared" si="260"/>
        <v>3.0929047421382672</v>
      </c>
      <c r="W1131" s="6">
        <f t="shared" si="261"/>
        <v>0</v>
      </c>
      <c r="X1131" s="17">
        <f>V1131/MAX(V$240:V1131)-1</f>
        <v>-6.0630197565840871E-2</v>
      </c>
      <c r="Z1131" s="66">
        <f t="shared" si="262"/>
        <v>9.4493946352751692</v>
      </c>
      <c r="AA1131" s="6">
        <f t="shared" si="263"/>
        <v>4.7599472564598955E-3</v>
      </c>
      <c r="AB1131" s="17">
        <f>Z1131/MAX(Z$240:Z1131)-1</f>
        <v>-4.0542439628341809E-2</v>
      </c>
    </row>
    <row r="1132" spans="1:29" x14ac:dyDescent="0.25">
      <c r="A1132" s="18" t="s">
        <v>249</v>
      </c>
      <c r="B1132" s="72">
        <v>40787</v>
      </c>
      <c r="C1132" s="23">
        <v>4395.07</v>
      </c>
      <c r="D1132" s="23">
        <v>4430.54</v>
      </c>
      <c r="E1132" s="23">
        <v>4457.05</v>
      </c>
      <c r="F1132" s="23">
        <v>4379.1000000000004</v>
      </c>
      <c r="G1132" s="20">
        <f t="shared" si="272"/>
        <v>4452.0234999999984</v>
      </c>
      <c r="H1132" s="20">
        <f t="shared" si="266"/>
        <v>4571.3850000000011</v>
      </c>
      <c r="I1132" s="112">
        <f t="shared" si="273"/>
        <v>-1.2792722230688724E-2</v>
      </c>
      <c r="J1132" s="38" t="str">
        <f t="shared" si="267"/>
        <v>X</v>
      </c>
      <c r="K1132" s="17" t="str">
        <f>IF(OR(AND(J1131="N",OR(I1131&lt;R$2308,AND(I1131&gt;R$2306, I1131&lt;R$2305))), AND(J1131="X", OR(I1131&lt;R$2314, AND(I1131&lt;R$2311,I1131&gt;R$2312)))),"no","yes")</f>
        <v>yes</v>
      </c>
      <c r="O1132" s="146">
        <f t="shared" si="268"/>
        <v>-8.0057961332027361E-3</v>
      </c>
      <c r="P1132" s="146">
        <f t="shared" si="269"/>
        <v>8.0057961332027361E-3</v>
      </c>
      <c r="Q1132" s="86">
        <f t="shared" si="258"/>
        <v>1.7999999999999999E-2</v>
      </c>
      <c r="R1132" s="39">
        <f>(SUM(C1113:C1131)+Q1132*SUM(C1113:C1131))/(19-Q1132)*(1-J$2305)</f>
        <v>4539.5120219154978</v>
      </c>
      <c r="S1132" s="39">
        <f>(SUM(C1113:C1131)+Q1132*SUM(C1113:C1131))/(19-Q1132)*(1+J$2305)</f>
        <v>4539.5120219154978</v>
      </c>
      <c r="T1132" s="17">
        <f>IF(AND(K1132="no",R1132&lt;E1132, R1132&gt;F1132,J$2308="yes"),MAX(R1132*(1-J$2306),F1132)/D1132-1,IF(AND(K1132="yes",S1132&gt;F1132, S1132&lt;E1132,J$2307="yes"),1-MIN(S1132*(1+J$2306),E1132)/D1132,0))</f>
        <v>0</v>
      </c>
      <c r="U1132" s="6">
        <f t="shared" si="259"/>
        <v>0</v>
      </c>
      <c r="V1132" s="66">
        <f t="shared" si="260"/>
        <v>3.0929047421382672</v>
      </c>
      <c r="W1132" s="6">
        <f t="shared" si="261"/>
        <v>0</v>
      </c>
      <c r="X1132" s="17">
        <f>V1132/MAX(V$240:V1132)-1</f>
        <v>-6.0630197565840871E-2</v>
      </c>
      <c r="Z1132" s="66">
        <f t="shared" si="262"/>
        <v>9.525044562307361</v>
      </c>
      <c r="AA1132" s="6">
        <f t="shared" si="263"/>
        <v>8.0057961332027361E-3</v>
      </c>
      <c r="AB1132" s="17">
        <f>Z1132/MAX(Z$240:Z1132)-1</f>
        <v>-3.2861218001546288E-2</v>
      </c>
    </row>
    <row r="1133" spans="1:29" x14ac:dyDescent="0.25">
      <c r="A1133" s="18" t="s">
        <v>249</v>
      </c>
      <c r="B1133" s="72">
        <v>40788</v>
      </c>
      <c r="C1133" s="23">
        <v>4344.9799999999996</v>
      </c>
      <c r="D1133" s="23">
        <v>4395.07</v>
      </c>
      <c r="E1133" s="23">
        <v>4399.8500000000004</v>
      </c>
      <c r="F1133" s="23">
        <v>4317.6400000000003</v>
      </c>
      <c r="G1133" s="20">
        <f t="shared" si="272"/>
        <v>4441.3214999999991</v>
      </c>
      <c r="H1133" s="20">
        <f t="shared" si="266"/>
        <v>4569.3171666666685</v>
      </c>
      <c r="I1133" s="112">
        <f t="shared" si="273"/>
        <v>-2.1692079710959766E-2</v>
      </c>
      <c r="J1133" s="38" t="str">
        <f t="shared" si="267"/>
        <v>X</v>
      </c>
      <c r="K1133" s="17" t="str">
        <f>IF(OR(AND(J1132="N",OR(I1132&lt;R$2308,AND(I1132&gt;R$2306, I1132&lt;R$2305))), AND(J1132="X", OR(I1132&lt;R$2314, AND(I1132&lt;R$2311,I1132&gt;R$2312)))),"no","yes")</f>
        <v>yes</v>
      </c>
      <c r="O1133" s="146">
        <f t="shared" si="268"/>
        <v>-1.139686057332423E-2</v>
      </c>
      <c r="P1133" s="146">
        <f t="shared" si="269"/>
        <v>1.139686057332423E-2</v>
      </c>
      <c r="Q1133" s="86">
        <f t="shared" si="258"/>
        <v>1.7999999999999999E-2</v>
      </c>
      <c r="R1133" s="39">
        <f>(SUM(C1114:C1132)+Q1133*SUM(C1114:C1132))/(19-Q1133)*(1-J$2305)</f>
        <v>4530.7194236645237</v>
      </c>
      <c r="S1133" s="39">
        <f>(SUM(C1114:C1132)+Q1133*SUM(C1114:C1132))/(19-Q1133)*(1+J$2305)</f>
        <v>4530.7194236645237</v>
      </c>
      <c r="T1133" s="17">
        <f>IF(AND(K1133="no",R1133&lt;E1133, R1133&gt;F1133,J$2308="yes"),MAX(R1133*(1-J$2306),F1133)/D1133-1,IF(AND(K1133="yes",S1133&gt;F1133, S1133&lt;E1133,J$2307="yes"),1-MIN(S1133*(1+J$2306),E1133)/D1133,0))</f>
        <v>0</v>
      </c>
      <c r="U1133" s="6">
        <f t="shared" si="259"/>
        <v>0</v>
      </c>
      <c r="V1133" s="66">
        <f t="shared" si="260"/>
        <v>3.0929047421382672</v>
      </c>
      <c r="W1133" s="6">
        <f t="shared" si="261"/>
        <v>0</v>
      </c>
      <c r="X1133" s="17">
        <f>V1133/MAX(V$240:V1133)-1</f>
        <v>-6.0630197565840871E-2</v>
      </c>
      <c r="Z1133" s="66">
        <f t="shared" si="262"/>
        <v>9.6336001671386775</v>
      </c>
      <c r="AA1133" s="6">
        <f t="shared" si="263"/>
        <v>1.1396860573324119E-2</v>
      </c>
      <c r="AB1133" s="17">
        <f>Z1133/MAX(Z$240:Z1133)-1</f>
        <v>-2.1838872148055355E-2</v>
      </c>
    </row>
    <row r="1134" spans="1:29" x14ac:dyDescent="0.25">
      <c r="A1134" s="18" t="s">
        <v>249</v>
      </c>
      <c r="B1134" s="72">
        <v>40791</v>
      </c>
      <c r="C1134" s="23">
        <v>4238.07</v>
      </c>
      <c r="D1134" s="23">
        <v>4344.9799999999996</v>
      </c>
      <c r="E1134" s="23">
        <v>4305.4399999999996</v>
      </c>
      <c r="F1134" s="23">
        <v>4237.4399999999996</v>
      </c>
      <c r="G1134" s="20">
        <f t="shared" si="272"/>
        <v>4436.6864999999989</v>
      </c>
      <c r="H1134" s="20">
        <f t="shared" si="266"/>
        <v>4565.471833333334</v>
      </c>
      <c r="I1134" s="112">
        <f t="shared" si="273"/>
        <v>-4.476685472367703E-2</v>
      </c>
      <c r="J1134" s="38" t="str">
        <f t="shared" si="267"/>
        <v>X</v>
      </c>
      <c r="K1134" s="17" t="str">
        <f>IF(OR(AND(J1133="N",OR(I1133&lt;R$2308,AND(I1133&gt;R$2306, I1133&lt;R$2305))), AND(J1133="X", OR(I1133&lt;R$2314, AND(I1133&lt;R$2311,I1133&gt;R$2312)))),"no","yes")</f>
        <v>yes</v>
      </c>
      <c r="O1134" s="146">
        <f t="shared" si="268"/>
        <v>-2.4605406699225285E-2</v>
      </c>
      <c r="P1134" s="146">
        <f t="shared" si="269"/>
        <v>2.4605406699225285E-2</v>
      </c>
      <c r="Q1134" s="86">
        <f t="shared" si="258"/>
        <v>1.7999999999999999E-2</v>
      </c>
      <c r="R1134" s="39">
        <f>(SUM(C1115:C1133)+Q1134*SUM(C1115:C1133))/(19-Q1134)*(1-J$2305)</f>
        <v>4531.4815024760292</v>
      </c>
      <c r="S1134" s="39">
        <f>(SUM(C1115:C1133)+Q1134*SUM(C1115:C1133))/(19-Q1134)*(1+J$2305)</f>
        <v>4531.4815024760292</v>
      </c>
      <c r="T1134" s="17">
        <f>IF(AND(K1134="no",R1134&lt;E1134, R1134&gt;F1134,J$2308="yes"),MAX(R1134*(1-J$2306),F1134)/D1134-1,IF(AND(K1134="yes",S1134&gt;F1134, S1134&lt;E1134,J$2307="yes"),1-MIN(S1134*(1+J$2306),E1134)/D1134,0))</f>
        <v>0</v>
      </c>
      <c r="U1134" s="6">
        <f t="shared" si="259"/>
        <v>0</v>
      </c>
      <c r="V1134" s="66">
        <f t="shared" si="260"/>
        <v>3.0929047421382672</v>
      </c>
      <c r="W1134" s="6">
        <f t="shared" si="261"/>
        <v>0</v>
      </c>
      <c r="X1134" s="17">
        <f>V1134/MAX(V$240:V1134)-1</f>
        <v>-6.0630197565840871E-2</v>
      </c>
      <c r="Z1134" s="66">
        <f t="shared" si="262"/>
        <v>9.8706388172288477</v>
      </c>
      <c r="AA1134" s="6">
        <f t="shared" si="263"/>
        <v>2.4605406699225174E-2</v>
      </c>
      <c r="AB1134" s="17">
        <f>Z1134/MAX(Z$240:Z1134)-1</f>
        <v>0</v>
      </c>
    </row>
    <row r="1135" spans="1:29" x14ac:dyDescent="0.25">
      <c r="A1135" s="18" t="s">
        <v>249</v>
      </c>
      <c r="B1135" s="72">
        <v>40792</v>
      </c>
      <c r="C1135" s="23">
        <v>4204.91</v>
      </c>
      <c r="D1135" s="23">
        <v>4238.07</v>
      </c>
      <c r="E1135" s="23">
        <v>4238.29</v>
      </c>
      <c r="F1135" s="23">
        <v>4185.8</v>
      </c>
      <c r="G1135" s="20">
        <f t="shared" si="272"/>
        <v>4431.0764999999983</v>
      </c>
      <c r="H1135" s="20">
        <f t="shared" si="266"/>
        <v>4559.8713333333344</v>
      </c>
      <c r="I1135" s="112">
        <f t="shared" si="273"/>
        <v>-5.1040982930445566E-2</v>
      </c>
      <c r="J1135" s="38" t="str">
        <f t="shared" si="267"/>
        <v>X</v>
      </c>
      <c r="K1135" s="17" t="str">
        <f>IF(OR(AND(J1134="N",OR(I1134&lt;R$2308,AND(I1134&gt;R$2306, I1134&lt;R$2305))), AND(J1134="X", OR(I1134&lt;R$2314, AND(I1134&lt;R$2311,I1134&gt;R$2312)))),"no","yes")</f>
        <v>yes</v>
      </c>
      <c r="O1135" s="146">
        <f t="shared" si="268"/>
        <v>-7.8243162571641767E-3</v>
      </c>
      <c r="P1135" s="146">
        <f t="shared" si="269"/>
        <v>7.8243162571641767E-3</v>
      </c>
      <c r="Q1135" s="86">
        <f t="shared" si="258"/>
        <v>1.7999999999999999E-2</v>
      </c>
      <c r="R1135" s="39">
        <f>(SUM(C1116:C1134)+Q1135*SUM(C1116:C1134))/(19-Q1135)*(1-J$2305)</f>
        <v>4527.2426066800108</v>
      </c>
      <c r="S1135" s="39">
        <f>(SUM(C1116:C1134)+Q1135*SUM(C1116:C1134))/(19-Q1135)*(1+J$2305)</f>
        <v>4527.2426066800108</v>
      </c>
      <c r="T1135" s="17">
        <f>IF(AND(K1135="no",R1135&lt;E1135, R1135&gt;F1135,J$2308="yes"),MAX(R1135*(1-J$2306),F1135)/D1135-1,IF(AND(K1135="yes",S1135&gt;F1135, S1135&lt;E1135,J$2307="yes"),1-MIN(S1135*(1+J$2306),E1135)/D1135,0))</f>
        <v>0</v>
      </c>
      <c r="U1135" s="6">
        <f t="shared" si="259"/>
        <v>0</v>
      </c>
      <c r="V1135" s="66">
        <f t="shared" si="260"/>
        <v>3.0929047421382672</v>
      </c>
      <c r="W1135" s="6">
        <f t="shared" si="261"/>
        <v>0</v>
      </c>
      <c r="X1135" s="17">
        <f>V1135/MAX(V$240:V1135)-1</f>
        <v>-6.0630197565840871E-2</v>
      </c>
      <c r="Z1135" s="66">
        <f t="shared" si="262"/>
        <v>9.9478698169950874</v>
      </c>
      <c r="AA1135" s="6">
        <f t="shared" si="263"/>
        <v>7.8243162571642877E-3</v>
      </c>
      <c r="AB1135" s="17">
        <f>Z1135/MAX(Z$240:Z1135)-1</f>
        <v>0</v>
      </c>
    </row>
    <row r="1136" spans="1:29" x14ac:dyDescent="0.25">
      <c r="A1136" s="18" t="s">
        <v>249</v>
      </c>
      <c r="B1136" s="72">
        <v>40793</v>
      </c>
      <c r="C1136" s="23">
        <v>4306.3599999999997</v>
      </c>
      <c r="D1136" s="23">
        <v>4204.91</v>
      </c>
      <c r="E1136" s="23">
        <v>4306.46</v>
      </c>
      <c r="F1136" s="23">
        <v>4219.8500000000004</v>
      </c>
      <c r="G1136" s="20">
        <f t="shared" si="272"/>
        <v>4427.459499999999</v>
      </c>
      <c r="H1136" s="20">
        <f t="shared" si="266"/>
        <v>4556.649166666668</v>
      </c>
      <c r="I1136" s="112">
        <f t="shared" si="273"/>
        <v>-2.7351915923793158E-2</v>
      </c>
      <c r="J1136" s="38" t="str">
        <f t="shared" si="267"/>
        <v>X</v>
      </c>
      <c r="K1136" s="17" t="str">
        <f>IF(OR(AND(J1135="N",OR(I1135&lt;R$2308,AND(I1135&gt;R$2306, I1135&lt;R$2305))), AND(J1135="X", OR(I1135&lt;R$2314, AND(I1135&lt;R$2311,I1135&gt;R$2312)))),"no","yes")</f>
        <v>yes</v>
      </c>
      <c r="O1136" s="146">
        <f t="shared" si="268"/>
        <v>2.4126556810966093E-2</v>
      </c>
      <c r="P1136" s="146">
        <f t="shared" si="269"/>
        <v>-2.4126556810966093E-2</v>
      </c>
      <c r="Q1136" s="86">
        <f t="shared" si="258"/>
        <v>1.7999999999999999E-2</v>
      </c>
      <c r="R1136" s="39">
        <f>(SUM(C1117:C1135)+Q1136*SUM(C1117:C1135))/(19-Q1136)*(1-J$2305)</f>
        <v>4517.9222916447152</v>
      </c>
      <c r="S1136" s="39">
        <f>(SUM(C1117:C1135)+Q1136*SUM(C1117:C1135))/(19-Q1136)*(1+J$2305)</f>
        <v>4517.9222916447152</v>
      </c>
      <c r="T1136" s="17">
        <f>IF(AND(K1136="no",R1136&lt;E1136, R1136&gt;F1136,J$2308="yes"),MAX(R1136*(1-J$2306),F1136)/D1136-1,IF(AND(K1136="yes",S1136&gt;F1136, S1136&lt;E1136,J$2307="yes"),1-MIN(S1136*(1+J$2306),E1136)/D1136,0))</f>
        <v>0</v>
      </c>
      <c r="U1136" s="6">
        <f t="shared" si="259"/>
        <v>0</v>
      </c>
      <c r="V1136" s="66">
        <f t="shared" si="260"/>
        <v>3.0929047421382672</v>
      </c>
      <c r="W1136" s="6">
        <f t="shared" si="261"/>
        <v>0</v>
      </c>
      <c r="X1136" s="17">
        <f>V1136/MAX(V$240:V1136)-1</f>
        <v>-6.0630197565840871E-2</v>
      </c>
      <c r="Z1136" s="66">
        <f t="shared" si="262"/>
        <v>9.7078619707072598</v>
      </c>
      <c r="AA1136" s="6">
        <f t="shared" si="263"/>
        <v>-2.4126556810966204E-2</v>
      </c>
      <c r="AB1136" s="17">
        <f>Z1136/MAX(Z$240:Z1136)-1</f>
        <v>-2.4126556810966204E-2</v>
      </c>
    </row>
    <row r="1137" spans="1:29" x14ac:dyDescent="0.25">
      <c r="A1137" s="18" t="s">
        <v>249</v>
      </c>
      <c r="B1137" s="72">
        <v>40794</v>
      </c>
      <c r="C1137" s="23">
        <v>4260.1499999999996</v>
      </c>
      <c r="D1137" s="23">
        <v>4306.3599999999997</v>
      </c>
      <c r="E1137" s="23">
        <v>4328.21</v>
      </c>
      <c r="F1137" s="23">
        <v>4260.1400000000003</v>
      </c>
      <c r="G1137" s="20">
        <f t="shared" si="272"/>
        <v>4417.7474999999995</v>
      </c>
      <c r="H1137" s="20">
        <f t="shared" si="266"/>
        <v>4554.2826666666679</v>
      </c>
      <c r="I1137" s="112">
        <f t="shared" si="273"/>
        <v>-3.5673722864423496E-2</v>
      </c>
      <c r="J1137" s="38" t="str">
        <f t="shared" si="267"/>
        <v>X</v>
      </c>
      <c r="K1137" s="17" t="str">
        <f>IF(OR(AND(J1136="N",OR(I1136&lt;R$2308,AND(I1136&gt;R$2306, I1136&lt;R$2305))), AND(J1136="X", OR(I1136&lt;R$2314, AND(I1136&lt;R$2311,I1136&gt;R$2312)))),"no","yes")</f>
        <v>yes</v>
      </c>
      <c r="O1137" s="146">
        <f t="shared" si="268"/>
        <v>-1.0730640262309743E-2</v>
      </c>
      <c r="P1137" s="146">
        <f t="shared" si="269"/>
        <v>1.0730640262309743E-2</v>
      </c>
      <c r="Q1137" s="86">
        <f t="shared" ref="Q1137:Q1200" si="276">IF(J1137="N",0.009,0.018)</f>
        <v>1.7999999999999999E-2</v>
      </c>
      <c r="R1137" s="39">
        <f>(SUM(C1118:C1136)+Q1137*SUM(C1118:C1136))/(19-Q1137)*(1-J$2305)</f>
        <v>4509.9834790854493</v>
      </c>
      <c r="S1137" s="39">
        <f>(SUM(C1118:C1136)+Q1137*SUM(C1118:C1136))/(19-Q1137)*(1+J$2305)</f>
        <v>4509.9834790854493</v>
      </c>
      <c r="T1137" s="17">
        <f>IF(AND(K1137="no",R1137&lt;E1137, R1137&gt;F1137,J$2308="yes"),MAX(R1137*(1-J$2306),F1137)/D1137-1,IF(AND(K1137="yes",S1137&gt;F1137, S1137&lt;E1137,J$2307="yes"),1-MIN(S1137*(1+J$2306),E1137)/D1137,0))</f>
        <v>0</v>
      </c>
      <c r="U1137" s="6">
        <f t="shared" si="259"/>
        <v>0</v>
      </c>
      <c r="V1137" s="66">
        <f t="shared" si="260"/>
        <v>3.0929047421382672</v>
      </c>
      <c r="W1137" s="6">
        <f t="shared" si="261"/>
        <v>0</v>
      </c>
      <c r="X1137" s="17">
        <f>V1137/MAX(V$240:V1137)-1</f>
        <v>-6.0630197565840871E-2</v>
      </c>
      <c r="Z1137" s="66">
        <f t="shared" si="262"/>
        <v>9.8120335452310758</v>
      </c>
      <c r="AA1137" s="6">
        <f t="shared" si="263"/>
        <v>1.0730640262309743E-2</v>
      </c>
      <c r="AB1137" s="17">
        <f>Z1137/MAX(Z$240:Z1137)-1</f>
        <v>-1.3654809950563229E-2</v>
      </c>
    </row>
    <row r="1138" spans="1:29" x14ac:dyDescent="0.25">
      <c r="A1138" s="18" t="s">
        <v>249</v>
      </c>
      <c r="B1138" s="72">
        <v>40795</v>
      </c>
      <c r="C1138" s="23">
        <v>4233.75</v>
      </c>
      <c r="D1138" s="23">
        <v>4260.1499999999996</v>
      </c>
      <c r="E1138" s="23">
        <v>4295.1000000000004</v>
      </c>
      <c r="F1138" s="23">
        <v>4216.42</v>
      </c>
      <c r="G1138" s="20">
        <f t="shared" si="272"/>
        <v>4404.1404999999995</v>
      </c>
      <c r="H1138" s="20">
        <f t="shared" si="266"/>
        <v>4552.5556666666689</v>
      </c>
      <c r="I1138" s="112">
        <f t="shared" si="273"/>
        <v>-3.8688706684084972E-2</v>
      </c>
      <c r="J1138" s="38" t="str">
        <f t="shared" si="267"/>
        <v>X</v>
      </c>
      <c r="K1138" s="17" t="str">
        <f>IF(OR(AND(J1137="N",OR(I1137&lt;R$2308,AND(I1137&gt;R$2306, I1137&lt;R$2305))), AND(J1137="X", OR(I1137&lt;R$2314, AND(I1137&lt;R$2311,I1137&gt;R$2312)))),"no","yes")</f>
        <v>yes</v>
      </c>
      <c r="O1138" s="146">
        <f t="shared" si="268"/>
        <v>-6.196964895602175E-3</v>
      </c>
      <c r="P1138" s="146">
        <f t="shared" si="269"/>
        <v>6.196964895602175E-3</v>
      </c>
      <c r="Q1138" s="86">
        <f t="shared" si="276"/>
        <v>1.7999999999999999E-2</v>
      </c>
      <c r="R1138" s="39">
        <f>(SUM(C1119:C1137)+Q1138*SUM(C1119:C1137))/(19-Q1138)*(1-J$2305)</f>
        <v>4496.8045032135697</v>
      </c>
      <c r="S1138" s="39">
        <f>(SUM(C1119:C1137)+Q1138*SUM(C1119:C1137))/(19-Q1138)*(1+J$2305)</f>
        <v>4496.8045032135697</v>
      </c>
      <c r="T1138" s="17">
        <f>IF(AND(K1138="no",R1138&lt;E1138, R1138&gt;F1138,J$2308="yes"),MAX(R1138*(1-J$2306),F1138)/D1138-1,IF(AND(K1138="yes",S1138&gt;F1138, S1138&lt;E1138,J$2307="yes"),1-MIN(S1138*(1+J$2306),E1138)/D1138,0))</f>
        <v>0</v>
      </c>
      <c r="U1138" s="6">
        <f t="shared" ref="U1138:U1201" si="277">IF(T1138=0,0,IF(K1138="yes",T1138-P1138,T1138-O1138))</f>
        <v>0</v>
      </c>
      <c r="V1138" s="66">
        <f t="shared" ref="V1138:V1201" si="278">IF(K1138="yes",V1137, IF(T1138&lt;&gt;0, V1137*(1+T1138),V1137*(1+O1138)))</f>
        <v>3.0929047421382672</v>
      </c>
      <c r="W1138" s="6">
        <f t="shared" ref="W1138:W1201" si="279">V1138/V1137-1</f>
        <v>0</v>
      </c>
      <c r="X1138" s="17">
        <f>V1138/MAX(V$240:V1138)-1</f>
        <v>-6.0630197565840871E-2</v>
      </c>
      <c r="Z1138" s="66">
        <f t="shared" ref="Z1138:Z1201" si="280">IF(T1138&lt;&gt;0,Z1137*(1+T1138),IF(K1138="no",Z1137*(1+O1138),Z1137*(1+P1138)))</f>
        <v>9.8728383726653437</v>
      </c>
      <c r="AA1138" s="6">
        <f t="shared" ref="AA1138:AA1201" si="281">Z1138/Z1137-1</f>
        <v>6.196964895602175E-3</v>
      </c>
      <c r="AB1138" s="17">
        <f>Z1138/MAX(Z$240:Z1138)-1</f>
        <v>-7.542463432880786E-3</v>
      </c>
    </row>
    <row r="1139" spans="1:29" x14ac:dyDescent="0.25">
      <c r="A1139" s="18" t="s">
        <v>249</v>
      </c>
      <c r="B1139" s="72">
        <v>40799</v>
      </c>
      <c r="C1139" s="23">
        <v>4164.29</v>
      </c>
      <c r="D1139" s="23">
        <v>4233.75</v>
      </c>
      <c r="E1139" s="23">
        <v>4176.88</v>
      </c>
      <c r="F1139" s="23">
        <v>4136.97</v>
      </c>
      <c r="G1139" s="20">
        <f t="shared" si="272"/>
        <v>4383.7689999999984</v>
      </c>
      <c r="H1139" s="20">
        <f t="shared" si="266"/>
        <v>4550.648000000001</v>
      </c>
      <c r="I1139" s="112">
        <f t="shared" si="273"/>
        <v>-5.0066278583565493E-2</v>
      </c>
      <c r="J1139" s="38" t="str">
        <f t="shared" si="267"/>
        <v>X</v>
      </c>
      <c r="K1139" s="17" t="str">
        <f>IF(OR(AND(J1138="N",OR(I1138&lt;R$2308,AND(I1138&gt;R$2306, I1138&lt;R$2305))), AND(J1138="X", OR(I1138&lt;R$2314, AND(I1138&lt;R$2311,I1138&gt;R$2312)))),"no","yes")</f>
        <v>yes</v>
      </c>
      <c r="O1139" s="146">
        <f t="shared" si="268"/>
        <v>-1.6406259226454112E-2</v>
      </c>
      <c r="P1139" s="146">
        <f t="shared" si="269"/>
        <v>1.6406259226454112E-2</v>
      </c>
      <c r="Q1139" s="86">
        <f t="shared" si="276"/>
        <v>1.7999999999999999E-2</v>
      </c>
      <c r="R1139" s="39">
        <f>(SUM(C1120:C1138)+Q1139*SUM(C1120:C1138))/(19-Q1139)*(1-J$2305)</f>
        <v>4478.6792550837627</v>
      </c>
      <c r="S1139" s="39">
        <f>(SUM(C1120:C1138)+Q1139*SUM(C1120:C1138))/(19-Q1139)*(1+J$2305)</f>
        <v>4478.6792550837627</v>
      </c>
      <c r="T1139" s="17">
        <f>IF(AND(K1139="no",R1139&lt;E1139, R1139&gt;F1139,J$2308="yes"),MAX(R1139*(1-J$2306),F1139)/D1139-1,IF(AND(K1139="yes",S1139&gt;F1139, S1139&lt;E1139,J$2307="yes"),1-MIN(S1139*(1+J$2306),E1139)/D1139,0))</f>
        <v>0</v>
      </c>
      <c r="U1139" s="6">
        <f t="shared" si="277"/>
        <v>0</v>
      </c>
      <c r="V1139" s="66">
        <f t="shared" si="278"/>
        <v>3.0929047421382672</v>
      </c>
      <c r="W1139" s="6">
        <f t="shared" si="279"/>
        <v>0</v>
      </c>
      <c r="X1139" s="17">
        <f>V1139/MAX(V$240:V1139)-1</f>
        <v>-6.0630197565840871E-2</v>
      </c>
      <c r="Z1139" s="66">
        <f t="shared" si="280"/>
        <v>10.034814718308173</v>
      </c>
      <c r="AA1139" s="6">
        <f t="shared" si="281"/>
        <v>1.6406259226454001E-2</v>
      </c>
      <c r="AB1139" s="17">
        <f>Z1139/MAX(Z$240:Z1139)-1</f>
        <v>0</v>
      </c>
    </row>
    <row r="1140" spans="1:29" x14ac:dyDescent="0.25">
      <c r="A1140" s="18" t="s">
        <v>249</v>
      </c>
      <c r="B1140" s="72">
        <v>40800</v>
      </c>
      <c r="C1140" s="23">
        <v>4212.13</v>
      </c>
      <c r="D1140" s="23">
        <v>4164.29</v>
      </c>
      <c r="E1140" s="23">
        <v>4212.29</v>
      </c>
      <c r="F1140" s="23">
        <v>4111.12</v>
      </c>
      <c r="G1140" s="20">
        <f t="shared" si="272"/>
        <v>4367.709499999999</v>
      </c>
      <c r="H1140" s="20">
        <f t="shared" si="266"/>
        <v>4548.5431666666673</v>
      </c>
      <c r="I1140" s="112">
        <f t="shared" si="273"/>
        <v>-3.5620386383297453E-2</v>
      </c>
      <c r="J1140" s="38" t="str">
        <f t="shared" si="267"/>
        <v>X</v>
      </c>
      <c r="K1140" s="17" t="str">
        <f>IF(OR(AND(J1139="N",OR(I1139&lt;R$2308,AND(I1139&gt;R$2306, I1139&lt;R$2305))), AND(J1139="X", OR(I1139&lt;R$2314, AND(I1139&lt;R$2311,I1139&gt;R$2312)))),"no","yes")</f>
        <v>yes</v>
      </c>
      <c r="O1140" s="146">
        <f t="shared" si="268"/>
        <v>1.1488152842381361E-2</v>
      </c>
      <c r="P1140" s="146">
        <f t="shared" si="269"/>
        <v>-1.1488152842381361E-2</v>
      </c>
      <c r="Q1140" s="86">
        <f t="shared" si="276"/>
        <v>1.7999999999999999E-2</v>
      </c>
      <c r="R1140" s="39">
        <f>(SUM(C1121:C1139)+Q1140*SUM(C1121:C1139))/(19-Q1140)*(1-J$2305)</f>
        <v>4458.8882667790531</v>
      </c>
      <c r="S1140" s="39">
        <f>(SUM(C1121:C1139)+Q1140*SUM(C1121:C1139))/(19-Q1140)*(1+J$2305)</f>
        <v>4458.8882667790531</v>
      </c>
      <c r="T1140" s="17">
        <f>IF(AND(K1140="no",R1140&lt;E1140, R1140&gt;F1140,J$2308="yes"),MAX(R1140*(1-J$2306),F1140)/D1140-1,IF(AND(K1140="yes",S1140&gt;F1140, S1140&lt;E1140,J$2307="yes"),1-MIN(S1140*(1+J$2306),E1140)/D1140,0))</f>
        <v>0</v>
      </c>
      <c r="U1140" s="6">
        <f t="shared" si="277"/>
        <v>0</v>
      </c>
      <c r="V1140" s="66">
        <f t="shared" si="278"/>
        <v>3.0929047421382672</v>
      </c>
      <c r="W1140" s="6">
        <f t="shared" si="279"/>
        <v>0</v>
      </c>
      <c r="X1140" s="17">
        <f>V1140/MAX(V$240:V1140)-1</f>
        <v>-6.0630197565840871E-2</v>
      </c>
      <c r="Y1140" s="6">
        <f t="shared" ref="Y1140" si="282">V1140/V1120-1</f>
        <v>0</v>
      </c>
      <c r="Z1140" s="66">
        <f t="shared" si="280"/>
        <v>9.9195332330792709</v>
      </c>
      <c r="AA1140" s="6">
        <f t="shared" si="281"/>
        <v>-1.1488152842381361E-2</v>
      </c>
      <c r="AB1140" s="17">
        <f>Z1140/MAX(Z$240:Z1140)-1</f>
        <v>-1.1488152842381361E-2</v>
      </c>
      <c r="AC1140" s="6">
        <f t="shared" ref="AC1140" si="283">Z1140/Z1120-1</f>
        <v>7.2678699505934086E-2</v>
      </c>
    </row>
    <row r="1141" spans="1:29" x14ac:dyDescent="0.25">
      <c r="A1141" s="18" t="s">
        <v>249</v>
      </c>
      <c r="B1141" s="72">
        <v>40801</v>
      </c>
      <c r="C1141" s="23">
        <v>4215.5</v>
      </c>
      <c r="D1141" s="23">
        <v>4212.13</v>
      </c>
      <c r="E1141" s="23">
        <v>4249.54</v>
      </c>
      <c r="F1141" s="23">
        <v>4206.88</v>
      </c>
      <c r="G1141" s="20">
        <f t="shared" si="272"/>
        <v>4352.8104999999987</v>
      </c>
      <c r="H1141" s="20">
        <f t="shared" si="266"/>
        <v>4546.7811666666676</v>
      </c>
      <c r="I1141" s="112">
        <f t="shared" si="273"/>
        <v>-3.1545251051016021E-2</v>
      </c>
      <c r="J1141" s="38" t="str">
        <f t="shared" si="267"/>
        <v>X</v>
      </c>
      <c r="K1141" s="17" t="str">
        <f>IF(OR(AND(J1140="N",OR(I1140&lt;R$2308,AND(I1140&gt;R$2306, I1140&lt;R$2305))), AND(J1140="X", OR(I1140&lt;R$2314, AND(I1140&lt;R$2311,I1140&gt;R$2312)))),"no","yes")</f>
        <v>yes</v>
      </c>
      <c r="O1141" s="146">
        <f t="shared" si="268"/>
        <v>8.000702732346987E-4</v>
      </c>
      <c r="P1141" s="146">
        <f t="shared" si="269"/>
        <v>-8.000702732346987E-4</v>
      </c>
      <c r="Q1141" s="86">
        <f t="shared" si="276"/>
        <v>1.7999999999999999E-2</v>
      </c>
      <c r="R1141" s="39">
        <f>(SUM(C1122:C1140)+Q1141*SUM(C1122:C1140))/(19-Q1141)*(1-J$2305)</f>
        <v>4442.7269402591919</v>
      </c>
      <c r="S1141" s="39">
        <f>(SUM(C1122:C1140)+Q1141*SUM(C1122:C1140))/(19-Q1141)*(1+J$2305)</f>
        <v>4442.7269402591919</v>
      </c>
      <c r="T1141" s="17">
        <f>IF(AND(K1141="no",R1141&lt;E1141, R1141&gt;F1141,J$2308="yes"),MAX(R1141*(1-J$2306),F1141)/D1141-1,IF(AND(K1141="yes",S1141&gt;F1141, S1141&lt;E1141,J$2307="yes"),1-MIN(S1141*(1+J$2306),E1141)/D1141,0))</f>
        <v>0</v>
      </c>
      <c r="U1141" s="6">
        <f t="shared" si="277"/>
        <v>0</v>
      </c>
      <c r="V1141" s="66">
        <f t="shared" si="278"/>
        <v>3.0929047421382672</v>
      </c>
      <c r="W1141" s="6">
        <f t="shared" si="279"/>
        <v>0</v>
      </c>
      <c r="X1141" s="17">
        <f>V1141/MAX(V$240:V1141)-1</f>
        <v>-6.0630197565840871E-2</v>
      </c>
      <c r="Z1141" s="66">
        <f t="shared" si="280"/>
        <v>9.9115969094151204</v>
      </c>
      <c r="AA1141" s="6">
        <f t="shared" si="281"/>
        <v>-8.000702732346987E-4</v>
      </c>
      <c r="AB1141" s="17">
        <f>Z1141/MAX(Z$240:Z1141)-1</f>
        <v>-1.2279031786032513E-2</v>
      </c>
    </row>
    <row r="1142" spans="1:29" x14ac:dyDescent="0.25">
      <c r="A1142" s="18" t="s">
        <v>249</v>
      </c>
      <c r="B1142" s="72">
        <v>40802</v>
      </c>
      <c r="C1142" s="23">
        <v>4214.82</v>
      </c>
      <c r="D1142" s="23">
        <v>4215.5</v>
      </c>
      <c r="E1142" s="23">
        <v>4249.17</v>
      </c>
      <c r="F1142" s="23">
        <v>4212.29</v>
      </c>
      <c r="G1142" s="20">
        <f t="shared" si="272"/>
        <v>4341.7464999999993</v>
      </c>
      <c r="H1142" s="20">
        <f t="shared" si="266"/>
        <v>4543.6458333333348</v>
      </c>
      <c r="I1142" s="112">
        <f t="shared" si="273"/>
        <v>-2.9233973010630576E-2</v>
      </c>
      <c r="J1142" s="38" t="str">
        <f t="shared" si="267"/>
        <v>X</v>
      </c>
      <c r="K1142" s="17" t="str">
        <f>IF(OR(AND(J1141="N",OR(I1141&lt;R$2308,AND(I1141&gt;R$2306, I1141&lt;R$2305))), AND(J1141="X", OR(I1141&lt;R$2314, AND(I1141&lt;R$2311,I1141&gt;R$2312)))),"no","yes")</f>
        <v>yes</v>
      </c>
      <c r="O1142" s="146">
        <f t="shared" si="268"/>
        <v>-1.6130945320846912E-4</v>
      </c>
      <c r="P1142" s="146">
        <f t="shared" si="269"/>
        <v>1.6130945320846912E-4</v>
      </c>
      <c r="Q1142" s="86">
        <f t="shared" si="276"/>
        <v>1.7999999999999999E-2</v>
      </c>
      <c r="R1142" s="39">
        <f>(SUM(C1123:C1141)+Q1142*SUM(C1123:C1141))/(19-Q1142)*(1-J$2305)</f>
        <v>4430.896216415551</v>
      </c>
      <c r="S1142" s="39">
        <f>(SUM(C1123:C1141)+Q1142*SUM(C1123:C1141))/(19-Q1142)*(1+J$2305)</f>
        <v>4430.896216415551</v>
      </c>
      <c r="T1142" s="17">
        <f>IF(AND(K1142="no",R1142&lt;E1142, R1142&gt;F1142,J$2308="yes"),MAX(R1142*(1-J$2306),F1142)/D1142-1,IF(AND(K1142="yes",S1142&gt;F1142, S1142&lt;E1142,J$2307="yes"),1-MIN(S1142*(1+J$2306),E1142)/D1142,0))</f>
        <v>0</v>
      </c>
      <c r="U1142" s="6">
        <f t="shared" si="277"/>
        <v>0</v>
      </c>
      <c r="V1142" s="66">
        <f t="shared" si="278"/>
        <v>3.0929047421382672</v>
      </c>
      <c r="W1142" s="6">
        <f t="shared" si="279"/>
        <v>0</v>
      </c>
      <c r="X1142" s="17">
        <f>V1142/MAX(V$240:V1142)-1</f>
        <v>-6.0630197565840871E-2</v>
      </c>
      <c r="Z1142" s="66">
        <f t="shared" si="280"/>
        <v>9.9131957436930005</v>
      </c>
      <c r="AA1142" s="6">
        <f t="shared" si="281"/>
        <v>1.6130945320846912E-4</v>
      </c>
      <c r="AB1142" s="17">
        <f>Z1142/MAX(Z$240:Z1142)-1</f>
        <v>-1.2119703056727382E-2</v>
      </c>
    </row>
    <row r="1143" spans="1:29" x14ac:dyDescent="0.25">
      <c r="A1143" s="18" t="s">
        <v>249</v>
      </c>
      <c r="B1143" s="72">
        <v>40805</v>
      </c>
      <c r="C1143" s="23">
        <v>4131.88</v>
      </c>
      <c r="D1143" s="23">
        <v>4214.82</v>
      </c>
      <c r="E1143" s="23">
        <v>4200.4799999999996</v>
      </c>
      <c r="F1143" s="23">
        <v>4131.3100000000004</v>
      </c>
      <c r="G1143" s="20">
        <f t="shared" si="272"/>
        <v>4328.5894999999991</v>
      </c>
      <c r="H1143" s="20">
        <f t="shared" si="266"/>
        <v>4537.3575000000019</v>
      </c>
      <c r="I1143" s="112">
        <f t="shared" si="273"/>
        <v>-4.5444249217903243E-2</v>
      </c>
      <c r="J1143" s="38" t="str">
        <f t="shared" si="267"/>
        <v>X</v>
      </c>
      <c r="K1143" s="17" t="str">
        <f>IF(OR(AND(J1142="N",OR(I1142&lt;R$2308,AND(I1142&gt;R$2306, I1142&lt;R$2305))), AND(J1142="X", OR(I1142&lt;R$2314, AND(I1142&lt;R$2311,I1142&gt;R$2312)))),"no","yes")</f>
        <v>yes</v>
      </c>
      <c r="O1143" s="146">
        <f t="shared" si="268"/>
        <v>-1.9678183172709529E-2</v>
      </c>
      <c r="P1143" s="146">
        <f t="shared" si="269"/>
        <v>1.9678183172709529E-2</v>
      </c>
      <c r="Q1143" s="86">
        <f t="shared" si="276"/>
        <v>1.7999999999999999E-2</v>
      </c>
      <c r="R1143" s="39">
        <f>(SUM(C1124:C1142)+Q1143*SUM(C1124:C1142))/(19-Q1143)*(1-J$2305)</f>
        <v>4421.232134653882</v>
      </c>
      <c r="S1143" s="39">
        <f>(SUM(C1124:C1142)+Q1143*SUM(C1124:C1142))/(19-Q1143)*(1+J$2305)</f>
        <v>4421.232134653882</v>
      </c>
      <c r="T1143" s="17">
        <f>IF(AND(K1143="no",R1143&lt;E1143, R1143&gt;F1143,J$2308="yes"),MAX(R1143*(1-J$2306),F1143)/D1143-1,IF(AND(K1143="yes",S1143&gt;F1143, S1143&lt;E1143,J$2307="yes"),1-MIN(S1143*(1+J$2306),E1143)/D1143,0))</f>
        <v>0</v>
      </c>
      <c r="U1143" s="6">
        <f t="shared" si="277"/>
        <v>0</v>
      </c>
      <c r="V1143" s="66">
        <f t="shared" si="278"/>
        <v>3.0929047421382672</v>
      </c>
      <c r="W1143" s="6">
        <f t="shared" si="279"/>
        <v>0</v>
      </c>
      <c r="X1143" s="17">
        <f>V1143/MAX(V$240:V1143)-1</f>
        <v>-6.0630197565840871E-2</v>
      </c>
      <c r="Z1143" s="66">
        <f t="shared" si="280"/>
        <v>10.108269425364316</v>
      </c>
      <c r="AA1143" s="6">
        <f t="shared" si="281"/>
        <v>1.9678183172709529E-2</v>
      </c>
      <c r="AB1143" s="17">
        <f>Z1143/MAX(Z$240:Z1143)-1</f>
        <v>0</v>
      </c>
    </row>
    <row r="1144" spans="1:29" x14ac:dyDescent="0.25">
      <c r="A1144" s="18" t="s">
        <v>249</v>
      </c>
      <c r="B1144" s="72">
        <v>40806</v>
      </c>
      <c r="C1144" s="23">
        <v>4151.8500000000004</v>
      </c>
      <c r="D1144" s="23">
        <v>4131.88</v>
      </c>
      <c r="E1144" s="23">
        <v>4168.24</v>
      </c>
      <c r="F1144" s="23">
        <v>4101.7</v>
      </c>
      <c r="G1144" s="20">
        <f t="shared" si="272"/>
        <v>4317.9840000000013</v>
      </c>
      <c r="H1144" s="20">
        <f t="shared" si="266"/>
        <v>4530.4185000000007</v>
      </c>
      <c r="I1144" s="112">
        <f t="shared" si="273"/>
        <v>-3.847489939749682E-2</v>
      </c>
      <c r="J1144" s="38" t="str">
        <f t="shared" si="267"/>
        <v>X</v>
      </c>
      <c r="K1144" s="17" t="str">
        <f>IF(OR(AND(J1143="N",OR(I1143&lt;R$2308,AND(I1143&gt;R$2306, I1143&lt;R$2305))), AND(J1143="X", OR(I1143&lt;R$2314, AND(I1143&lt;R$2311,I1143&gt;R$2312)))),"no","yes")</f>
        <v>yes</v>
      </c>
      <c r="O1144" s="146">
        <f t="shared" si="268"/>
        <v>4.8331510111621068E-3</v>
      </c>
      <c r="P1144" s="146">
        <f t="shared" si="269"/>
        <v>-4.8331510111621068E-3</v>
      </c>
      <c r="Q1144" s="86">
        <f t="shared" si="276"/>
        <v>1.7999999999999999E-2</v>
      </c>
      <c r="R1144" s="39">
        <f>(SUM(C1125:C1143)+Q1144*SUM(C1125:C1143))/(19-Q1144)*(1-J$2305)</f>
        <v>4408.7857412285339</v>
      </c>
      <c r="S1144" s="39">
        <f>(SUM(C1125:C1143)+Q1144*SUM(C1125:C1143))/(19-Q1144)*(1+J$2305)</f>
        <v>4408.7857412285339</v>
      </c>
      <c r="T1144" s="17">
        <f>IF(AND(K1144="no",R1144&lt;E1144, R1144&gt;F1144,J$2308="yes"),MAX(R1144*(1-J$2306),F1144)/D1144-1,IF(AND(K1144="yes",S1144&gt;F1144, S1144&lt;E1144,J$2307="yes"),1-MIN(S1144*(1+J$2306),E1144)/D1144,0))</f>
        <v>0</v>
      </c>
      <c r="U1144" s="6">
        <f t="shared" si="277"/>
        <v>0</v>
      </c>
      <c r="V1144" s="66">
        <f t="shared" si="278"/>
        <v>3.0929047421382672</v>
      </c>
      <c r="W1144" s="6">
        <f t="shared" si="279"/>
        <v>0</v>
      </c>
      <c r="X1144" s="17">
        <f>V1144/MAX(V$240:V1144)-1</f>
        <v>-6.0630197565840871E-2</v>
      </c>
      <c r="Z1144" s="66">
        <f t="shared" si="280"/>
        <v>10.059414632770018</v>
      </c>
      <c r="AA1144" s="6">
        <f t="shared" si="281"/>
        <v>-4.8331510111621068E-3</v>
      </c>
      <c r="AB1144" s="17">
        <f>Z1144/MAX(Z$240:Z1144)-1</f>
        <v>-4.8331510111621068E-3</v>
      </c>
    </row>
    <row r="1145" spans="1:29" x14ac:dyDescent="0.25">
      <c r="A1145" s="18" t="s">
        <v>249</v>
      </c>
      <c r="B1145" s="72">
        <v>40807</v>
      </c>
      <c r="C1145" s="23">
        <v>4275.09</v>
      </c>
      <c r="D1145" s="23">
        <v>4151.8500000000004</v>
      </c>
      <c r="E1145" s="23">
        <v>4279.12</v>
      </c>
      <c r="F1145" s="23">
        <v>4140.34</v>
      </c>
      <c r="G1145" s="20">
        <f t="shared" si="272"/>
        <v>4309.9925000000003</v>
      </c>
      <c r="H1145" s="20">
        <f t="shared" si="266"/>
        <v>4525.4286666666685</v>
      </c>
      <c r="I1145" s="112">
        <f t="shared" si="273"/>
        <v>-8.0980419339476972E-3</v>
      </c>
      <c r="J1145" s="38" t="str">
        <f t="shared" si="267"/>
        <v>X</v>
      </c>
      <c r="K1145" s="17" t="str">
        <f>IF(OR(AND(J1144="N",OR(I1144&lt;R$2308,AND(I1144&gt;R$2306, I1144&lt;R$2305))), AND(J1144="X", OR(I1144&lt;R$2314, AND(I1144&lt;R$2311,I1144&gt;R$2312)))),"no","yes")</f>
        <v>yes</v>
      </c>
      <c r="O1145" s="146">
        <f t="shared" si="268"/>
        <v>2.9683153293110331E-2</v>
      </c>
      <c r="P1145" s="146">
        <f t="shared" si="269"/>
        <v>-2.9683153293110331E-2</v>
      </c>
      <c r="Q1145" s="86">
        <f t="shared" si="276"/>
        <v>1.7999999999999999E-2</v>
      </c>
      <c r="R1145" s="39">
        <f>(SUM(C1126:C1144)+Q1145*SUM(C1126:C1144))/(19-Q1145)*(1-J$2305)</f>
        <v>4393.6047666210097</v>
      </c>
      <c r="S1145" s="39">
        <f>(SUM(C1126:C1144)+Q1145*SUM(C1126:C1144))/(19-Q1145)*(1+J$2305)</f>
        <v>4393.6047666210097</v>
      </c>
      <c r="T1145" s="17">
        <f>IF(AND(K1145="no",R1145&lt;E1145, R1145&gt;F1145,J$2308="yes"),MAX(R1145*(1-J$2306),F1145)/D1145-1,IF(AND(K1145="yes",S1145&gt;F1145, S1145&lt;E1145,J$2307="yes"),1-MIN(S1145*(1+J$2306),E1145)/D1145,0))</f>
        <v>0</v>
      </c>
      <c r="U1145" s="6">
        <f t="shared" si="277"/>
        <v>0</v>
      </c>
      <c r="V1145" s="66">
        <f t="shared" si="278"/>
        <v>3.0929047421382672</v>
      </c>
      <c r="W1145" s="6">
        <f t="shared" si="279"/>
        <v>0</v>
      </c>
      <c r="X1145" s="17">
        <f>V1145/MAX(V$240:V1145)-1</f>
        <v>-6.0630197565840871E-2</v>
      </c>
      <c r="Z1145" s="66">
        <f t="shared" si="280"/>
        <v>9.7608194861865485</v>
      </c>
      <c r="AA1145" s="6">
        <f t="shared" si="281"/>
        <v>-2.9683153293110331E-2</v>
      </c>
      <c r="AB1145" s="17">
        <f>Z1145/MAX(Z$240:Z1145)-1</f>
        <v>-3.4372841141919297E-2</v>
      </c>
    </row>
    <row r="1146" spans="1:29" x14ac:dyDescent="0.25">
      <c r="A1146" s="18" t="s">
        <v>249</v>
      </c>
      <c r="B1146" s="72">
        <v>40808</v>
      </c>
      <c r="C1146" s="23">
        <v>4151.8</v>
      </c>
      <c r="D1146" s="23">
        <v>4275.09</v>
      </c>
      <c r="E1146" s="23">
        <v>4258.6099999999997</v>
      </c>
      <c r="F1146" s="23">
        <v>4151.12</v>
      </c>
      <c r="G1146" s="20">
        <f t="shared" si="272"/>
        <v>4296.183500000001</v>
      </c>
      <c r="H1146" s="20">
        <f t="shared" si="266"/>
        <v>4519.4330000000018</v>
      </c>
      <c r="I1146" s="112">
        <f t="shared" si="273"/>
        <v>-3.360738664910401E-2</v>
      </c>
      <c r="J1146" s="38" t="str">
        <f t="shared" si="267"/>
        <v>X</v>
      </c>
      <c r="K1146" s="17" t="str">
        <f>IF(OR(AND(J1145="N",OR(I1145&lt;R$2308,AND(I1145&gt;R$2306, I1145&lt;R$2305))), AND(J1145="X", OR(I1145&lt;R$2314, AND(I1145&lt;R$2311,I1145&gt;R$2312)))),"no","yes")</f>
        <v>yes</v>
      </c>
      <c r="O1146" s="146">
        <f t="shared" si="268"/>
        <v>-2.8839158941683096E-2</v>
      </c>
      <c r="P1146" s="146">
        <f t="shared" si="269"/>
        <v>2.8839158941683096E-2</v>
      </c>
      <c r="Q1146" s="86">
        <f t="shared" si="276"/>
        <v>1.7999999999999999E-2</v>
      </c>
      <c r="R1146" s="39">
        <f>(SUM(C1127:C1145)+Q1146*SUM(C1127:C1145))/(19-Q1146)*(1-J$2305)</f>
        <v>4385.4053134548531</v>
      </c>
      <c r="S1146" s="39">
        <f>(SUM(C1127:C1145)+Q1146*SUM(C1127:C1145))/(19-Q1146)*(1+J$2305)</f>
        <v>4385.4053134548531</v>
      </c>
      <c r="T1146" s="17">
        <f>IF(AND(K1146="no",R1146&lt;E1146, R1146&gt;F1146,J$2308="yes"),MAX(R1146*(1-J$2306),F1146)/D1146-1,IF(AND(K1146="yes",S1146&gt;F1146, S1146&lt;E1146,J$2307="yes"),1-MIN(S1146*(1+J$2306),E1146)/D1146,0))</f>
        <v>0</v>
      </c>
      <c r="U1146" s="6">
        <f t="shared" si="277"/>
        <v>0</v>
      </c>
      <c r="V1146" s="66">
        <f t="shared" si="278"/>
        <v>3.0929047421382672</v>
      </c>
      <c r="W1146" s="6">
        <f t="shared" si="279"/>
        <v>0</v>
      </c>
      <c r="X1146" s="17">
        <f>V1146/MAX(V$240:V1146)-1</f>
        <v>-6.0630197565840871E-2</v>
      </c>
      <c r="Z1146" s="66">
        <f t="shared" si="280"/>
        <v>10.042313310749758</v>
      </c>
      <c r="AA1146" s="6">
        <f t="shared" si="281"/>
        <v>2.8839158941682985E-2</v>
      </c>
      <c r="AB1146" s="17">
        <f>Z1146/MAX(Z$240:Z1146)-1</f>
        <v>-6.5249660292053813E-3</v>
      </c>
    </row>
    <row r="1147" spans="1:29" x14ac:dyDescent="0.25">
      <c r="A1147" s="18" t="s">
        <v>249</v>
      </c>
      <c r="B1147" s="72">
        <v>40809</v>
      </c>
      <c r="C1147" s="23">
        <v>4117.7299999999996</v>
      </c>
      <c r="D1147" s="23">
        <v>4151.8</v>
      </c>
      <c r="E1147" s="23">
        <v>4134.22</v>
      </c>
      <c r="F1147" s="23">
        <v>4061.83</v>
      </c>
      <c r="G1147" s="20">
        <f t="shared" si="272"/>
        <v>4276.0614999999998</v>
      </c>
      <c r="H1147" s="20">
        <f t="shared" si="266"/>
        <v>4511.7396666666691</v>
      </c>
      <c r="I1147" s="112">
        <f t="shared" si="273"/>
        <v>-3.7027414128632197E-2</v>
      </c>
      <c r="J1147" s="38" t="str">
        <f t="shared" si="267"/>
        <v>X</v>
      </c>
      <c r="K1147" s="17" t="str">
        <f>IF(OR(AND(J1146="N",OR(I1146&lt;R$2308,AND(I1146&gt;R$2306, I1146&lt;R$2305))), AND(J1146="X", OR(I1146&lt;R$2314, AND(I1146&lt;R$2311,I1146&gt;R$2312)))),"no","yes")</f>
        <v>yes</v>
      </c>
      <c r="O1147" s="146">
        <f t="shared" si="268"/>
        <v>-8.2060792909101066E-3</v>
      </c>
      <c r="P1147" s="146">
        <f t="shared" si="269"/>
        <v>8.2060792909101066E-3</v>
      </c>
      <c r="Q1147" s="86">
        <f t="shared" si="276"/>
        <v>1.7999999999999999E-2</v>
      </c>
      <c r="R1147" s="39">
        <f>(SUM(C1128:C1146)+Q1147*SUM(C1128:C1146))/(19-Q1147)*(1-J$2305)</f>
        <v>4365.6497207881157</v>
      </c>
      <c r="S1147" s="39">
        <f>(SUM(C1128:C1146)+Q1147*SUM(C1128:C1146))/(19-Q1147)*(1+J$2305)</f>
        <v>4365.6497207881157</v>
      </c>
      <c r="T1147" s="17">
        <f>IF(AND(K1147="no",R1147&lt;E1147, R1147&gt;F1147,J$2308="yes"),MAX(R1147*(1-J$2306),F1147)/D1147-1,IF(AND(K1147="yes",S1147&gt;F1147, S1147&lt;E1147,J$2307="yes"),1-MIN(S1147*(1+J$2306),E1147)/D1147,0))</f>
        <v>0</v>
      </c>
      <c r="U1147" s="6">
        <f t="shared" si="277"/>
        <v>0</v>
      </c>
      <c r="V1147" s="66">
        <f t="shared" si="278"/>
        <v>3.0929047421382672</v>
      </c>
      <c r="W1147" s="6">
        <f t="shared" si="279"/>
        <v>0</v>
      </c>
      <c r="X1147" s="17">
        <f>V1147/MAX(V$240:V1147)-1</f>
        <v>-6.0630197565840871E-2</v>
      </c>
      <c r="Z1147" s="66">
        <f t="shared" si="280"/>
        <v>10.124721330041934</v>
      </c>
      <c r="AA1147" s="6">
        <f t="shared" si="281"/>
        <v>8.2060792909102176E-3</v>
      </c>
      <c r="AB1147" s="17">
        <f>Z1147/MAX(Z$240:Z1147)-1</f>
        <v>0</v>
      </c>
    </row>
    <row r="1148" spans="1:29" x14ac:dyDescent="0.25">
      <c r="A1148" s="18" t="s">
        <v>249</v>
      </c>
      <c r="B1148" s="72">
        <v>40812</v>
      </c>
      <c r="C1148" s="23">
        <v>4051.43</v>
      </c>
      <c r="D1148" s="23">
        <v>4117.7299999999996</v>
      </c>
      <c r="E1148" s="23">
        <v>4138.3500000000004</v>
      </c>
      <c r="F1148" s="23">
        <v>4039.55</v>
      </c>
      <c r="G1148" s="20">
        <f t="shared" si="272"/>
        <v>4252.1119999999992</v>
      </c>
      <c r="H1148" s="20">
        <f t="shared" si="266"/>
        <v>4502.5176666666684</v>
      </c>
      <c r="I1148" s="112">
        <f t="shared" si="273"/>
        <v>-4.7195840561113922E-2</v>
      </c>
      <c r="J1148" s="38" t="str">
        <f t="shared" si="267"/>
        <v>X</v>
      </c>
      <c r="K1148" s="17" t="str">
        <f>IF(OR(AND(J1147="N",OR(I1147&lt;R$2308,AND(I1147&gt;R$2306, I1147&lt;R$2305))), AND(J1147="X", OR(I1147&lt;R$2314, AND(I1147&lt;R$2311,I1147&gt;R$2312)))),"no","yes")</f>
        <v>yes</v>
      </c>
      <c r="O1148" s="146">
        <f t="shared" si="268"/>
        <v>-1.610110424918576E-2</v>
      </c>
      <c r="P1148" s="146">
        <f t="shared" si="269"/>
        <v>1.610110424918576E-2</v>
      </c>
      <c r="Q1148" s="86">
        <f t="shared" si="276"/>
        <v>1.7999999999999999E-2</v>
      </c>
      <c r="R1148" s="39">
        <f>(SUM(C1129:C1147)+Q1148*SUM(C1129:C1147))/(19-Q1148)*(1-J$2305)</f>
        <v>4343.5172574017488</v>
      </c>
      <c r="S1148" s="39">
        <f>(SUM(C1129:C1147)+Q1148*SUM(C1129:C1147))/(19-Q1148)*(1+J$2305)</f>
        <v>4343.5172574017488</v>
      </c>
      <c r="T1148" s="17">
        <f>IF(AND(K1148="no",R1148&lt;E1148, R1148&gt;F1148,J$2308="yes"),MAX(R1148*(1-J$2306),F1148)/D1148-1,IF(AND(K1148="yes",S1148&gt;F1148, S1148&lt;E1148,J$2307="yes"),1-MIN(S1148*(1+J$2306),E1148)/D1148,0))</f>
        <v>0</v>
      </c>
      <c r="U1148" s="6">
        <f t="shared" si="277"/>
        <v>0</v>
      </c>
      <c r="V1148" s="66">
        <f t="shared" si="278"/>
        <v>3.0929047421382672</v>
      </c>
      <c r="W1148" s="6">
        <f t="shared" si="279"/>
        <v>0</v>
      </c>
      <c r="X1148" s="17">
        <f>V1148/MAX(V$240:V1148)-1</f>
        <v>-6.0630197565840871E-2</v>
      </c>
      <c r="Y1148" s="14"/>
      <c r="Z1148" s="66">
        <f t="shared" si="280"/>
        <v>10.287740523670893</v>
      </c>
      <c r="AA1148" s="6">
        <f t="shared" si="281"/>
        <v>1.6101104249185649E-2</v>
      </c>
      <c r="AB1148" s="17">
        <f>Z1148/MAX(Z$240:Z1148)-1</f>
        <v>0</v>
      </c>
      <c r="AC1148" s="14"/>
    </row>
    <row r="1149" spans="1:29" x14ac:dyDescent="0.25">
      <c r="A1149" s="18" t="s">
        <v>249</v>
      </c>
      <c r="B1149" s="72">
        <v>40813</v>
      </c>
      <c r="C1149" s="23">
        <v>4068.23</v>
      </c>
      <c r="D1149" s="23">
        <v>4051.43</v>
      </c>
      <c r="E1149" s="23">
        <v>4098.0200000000004</v>
      </c>
      <c r="F1149" s="23">
        <v>4027.71</v>
      </c>
      <c r="G1149" s="20">
        <f t="shared" si="272"/>
        <v>4231.0154999999995</v>
      </c>
      <c r="H1149" s="20">
        <f t="shared" ref="H1149:H1212" si="284">AVERAGE(C1090:C1149)</f>
        <v>4491.6650000000018</v>
      </c>
      <c r="I1149" s="112">
        <f t="shared" si="273"/>
        <v>-3.8474333171315434E-2</v>
      </c>
      <c r="J1149" s="38" t="str">
        <f t="shared" ref="J1149:J1212" si="285">IF(G1149&gt;H1149,"N","X")</f>
        <v>X</v>
      </c>
      <c r="K1149" s="17" t="str">
        <f>IF(OR(AND(J1148="N",OR(I1148&lt;R$2308,AND(I1148&gt;R$2306, I1148&lt;R$2305))), AND(J1148="X", OR(I1148&lt;R$2314, AND(I1148&lt;R$2311,I1148&gt;R$2312)))),"no","yes")</f>
        <v>yes</v>
      </c>
      <c r="O1149" s="146">
        <f t="shared" si="268"/>
        <v>4.1466840103372427E-3</v>
      </c>
      <c r="P1149" s="146">
        <f t="shared" si="269"/>
        <v>-4.1466840103372427E-3</v>
      </c>
      <c r="Q1149" s="86">
        <f t="shared" si="276"/>
        <v>1.7999999999999999E-2</v>
      </c>
      <c r="R1149" s="39">
        <f>(SUM(C1130:C1148)+Q1149*SUM(C1130:C1148))/(19-Q1149)*(1-J$2305)</f>
        <v>4319.9882752080912</v>
      </c>
      <c r="S1149" s="39">
        <f>(SUM(C1130:C1148)+Q1149*SUM(C1130:C1148))/(19-Q1149)*(1+J$2305)</f>
        <v>4319.9882752080912</v>
      </c>
      <c r="T1149" s="17">
        <f>IF(AND(K1149="no",R1149&lt;E1149, R1149&gt;F1149,J$2308="yes"),MAX(R1149*(1-J$2306),F1149)/D1149-1,IF(AND(K1149="yes",S1149&gt;F1149, S1149&lt;E1149,J$2307="yes"),1-MIN(S1149*(1+J$2306),E1149)/D1149,0))</f>
        <v>0</v>
      </c>
      <c r="U1149" s="6">
        <f t="shared" si="277"/>
        <v>0</v>
      </c>
      <c r="V1149" s="66">
        <f t="shared" si="278"/>
        <v>3.0929047421382672</v>
      </c>
      <c r="W1149" s="6">
        <f t="shared" si="279"/>
        <v>0</v>
      </c>
      <c r="X1149" s="17">
        <f>V1149/MAX(V$240:V1149)-1</f>
        <v>-6.0630197565840871E-2</v>
      </c>
      <c r="Z1149" s="66">
        <f t="shared" si="280"/>
        <v>10.245080514538888</v>
      </c>
      <c r="AA1149" s="6">
        <f t="shared" si="281"/>
        <v>-4.1466840103372427E-3</v>
      </c>
      <c r="AB1149" s="17">
        <f>Z1149/MAX(Z$240:Z1149)-1</f>
        <v>-4.1466840103372427E-3</v>
      </c>
    </row>
    <row r="1150" spans="1:29" x14ac:dyDescent="0.25">
      <c r="A1150" s="18" t="s">
        <v>249</v>
      </c>
      <c r="B1150" s="72">
        <v>40814</v>
      </c>
      <c r="C1150" s="23">
        <v>3999.78</v>
      </c>
      <c r="D1150" s="23">
        <v>4068.23</v>
      </c>
      <c r="E1150" s="23">
        <v>4099.34</v>
      </c>
      <c r="F1150" s="23">
        <v>3987.27</v>
      </c>
      <c r="G1150" s="20">
        <f t="shared" si="272"/>
        <v>4208.4179999999997</v>
      </c>
      <c r="H1150" s="20">
        <f t="shared" si="284"/>
        <v>4479.1710000000021</v>
      </c>
      <c r="I1150" s="112">
        <f t="shared" si="273"/>
        <v>-4.9576349117411711E-2</v>
      </c>
      <c r="J1150" s="38" t="str">
        <f t="shared" si="285"/>
        <v>X</v>
      </c>
      <c r="K1150" s="17" t="str">
        <f>IF(OR(AND(J1149="N",OR(I1149&lt;R$2308,AND(I1149&gt;R$2306, I1149&lt;R$2305))), AND(J1149="X", OR(I1149&lt;R$2314, AND(I1149&lt;R$2311,I1149&gt;R$2312)))),"no","yes")</f>
        <v>yes</v>
      </c>
      <c r="O1150" s="146">
        <f t="shared" si="268"/>
        <v>-1.6825499049955339E-2</v>
      </c>
      <c r="P1150" s="146">
        <f t="shared" si="269"/>
        <v>1.6825499049955339E-2</v>
      </c>
      <c r="Q1150" s="86">
        <f t="shared" si="276"/>
        <v>1.7999999999999999E-2</v>
      </c>
      <c r="R1150" s="39">
        <f>(SUM(C1131:C1149)+Q1150*SUM(C1131:C1149))/(19-Q1150)*(1-J$2305)</f>
        <v>4299.4212643557048</v>
      </c>
      <c r="S1150" s="39">
        <f>(SUM(C1131:C1149)+Q1150*SUM(C1131:C1149))/(19-Q1150)*(1+J$2305)</f>
        <v>4299.4212643557048</v>
      </c>
      <c r="T1150" s="17">
        <f>IF(AND(K1150="no",R1150&lt;E1150, R1150&gt;F1150,J$2308="yes"),MAX(R1150*(1-J$2306),F1150)/D1150-1,IF(AND(K1150="yes",S1150&gt;F1150, S1150&lt;E1150,J$2307="yes"),1-MIN(S1150*(1+J$2306),E1150)/D1150,0))</f>
        <v>0</v>
      </c>
      <c r="U1150" s="6">
        <f t="shared" si="277"/>
        <v>0</v>
      </c>
      <c r="V1150" s="66">
        <f t="shared" si="278"/>
        <v>3.0929047421382672</v>
      </c>
      <c r="W1150" s="6">
        <f t="shared" si="279"/>
        <v>0</v>
      </c>
      <c r="X1150" s="17">
        <f>V1150/MAX(V$240:V1150)-1</f>
        <v>-6.0630197565840871E-2</v>
      </c>
      <c r="Z1150" s="66">
        <f t="shared" si="280"/>
        <v>10.417459107002978</v>
      </c>
      <c r="AA1150" s="6">
        <f t="shared" si="281"/>
        <v>1.682549904995545E-2</v>
      </c>
      <c r="AB1150" s="17">
        <f>Z1150/MAX(Z$240:Z1150)-1</f>
        <v>0</v>
      </c>
    </row>
    <row r="1151" spans="1:29" x14ac:dyDescent="0.25">
      <c r="A1151" s="18" t="s">
        <v>249</v>
      </c>
      <c r="B1151" s="72">
        <v>40815</v>
      </c>
      <c r="C1151" s="23">
        <v>3871.06</v>
      </c>
      <c r="D1151" s="23">
        <v>3999.78</v>
      </c>
      <c r="E1151" s="23">
        <v>3977.14</v>
      </c>
      <c r="F1151" s="23">
        <v>3868.94</v>
      </c>
      <c r="G1151" s="20">
        <f t="shared" si="272"/>
        <v>4180.4439999999986</v>
      </c>
      <c r="H1151" s="20">
        <f t="shared" si="284"/>
        <v>4464.3400000000011</v>
      </c>
      <c r="I1151" s="112">
        <f t="shared" si="273"/>
        <v>-7.4007449926371205E-2</v>
      </c>
      <c r="J1151" s="38" t="str">
        <f t="shared" si="285"/>
        <v>X</v>
      </c>
      <c r="K1151" s="17" t="str">
        <f>IF(OR(AND(J1150="N",OR(I1150&lt;R$2308,AND(I1150&gt;R$2306, I1150&lt;R$2305))), AND(J1150="X", OR(I1150&lt;R$2314, AND(I1150&lt;R$2311,I1150&gt;R$2312)))),"no","yes")</f>
        <v>yes</v>
      </c>
      <c r="O1151" s="146">
        <f t="shared" si="268"/>
        <v>-3.2181769997349896E-2</v>
      </c>
      <c r="P1151" s="146">
        <f t="shared" si="269"/>
        <v>3.2181769997349896E-2</v>
      </c>
      <c r="Q1151" s="86">
        <f t="shared" si="276"/>
        <v>1.7999999999999999E-2</v>
      </c>
      <c r="R1151" s="39">
        <f>(SUM(C1132:C1150)+Q1151*SUM(C1132:C1150))/(19-Q1151)*(1-J$2305)</f>
        <v>4276.3197113054457</v>
      </c>
      <c r="S1151" s="39">
        <f>(SUM(C1132:C1150)+Q1151*SUM(C1132:C1150))/(19-Q1151)*(1+J$2305)</f>
        <v>4276.3197113054457</v>
      </c>
      <c r="T1151" s="17">
        <f>IF(AND(K1151="no",R1151&lt;E1151, R1151&gt;F1151,J$2308="yes"),MAX(R1151*(1-J$2306),F1151)/D1151-1,IF(AND(K1151="yes",S1151&gt;F1151, S1151&lt;E1151,J$2307="yes"),1-MIN(S1151*(1+J$2306),E1151)/D1151,0))</f>
        <v>0</v>
      </c>
      <c r="U1151" s="6">
        <f t="shared" si="277"/>
        <v>0</v>
      </c>
      <c r="V1151" s="66">
        <f t="shared" si="278"/>
        <v>3.0929047421382672</v>
      </c>
      <c r="W1151" s="6">
        <f t="shared" si="279"/>
        <v>0</v>
      </c>
      <c r="X1151" s="17">
        <f>V1151/MAX(V$240:V1151)-1</f>
        <v>-6.0630197565840871E-2</v>
      </c>
      <c r="Z1151" s="66">
        <f t="shared" si="280"/>
        <v>10.752711379941346</v>
      </c>
      <c r="AA1151" s="6">
        <f t="shared" si="281"/>
        <v>3.2181769997349896E-2</v>
      </c>
      <c r="AB1151" s="17">
        <f>Z1151/MAX(Z$240:Z1151)-1</f>
        <v>0</v>
      </c>
    </row>
    <row r="1152" spans="1:29" x14ac:dyDescent="0.25">
      <c r="A1152" s="18" t="s">
        <v>249</v>
      </c>
      <c r="B1152" s="72">
        <v>40816</v>
      </c>
      <c r="C1152" s="23">
        <v>3856.83</v>
      </c>
      <c r="D1152" s="23">
        <v>3871.06</v>
      </c>
      <c r="E1152" s="23">
        <v>3892.38</v>
      </c>
      <c r="F1152" s="23">
        <v>3818.25</v>
      </c>
      <c r="G1152" s="20">
        <f t="shared" si="272"/>
        <v>4153.5319999999992</v>
      </c>
      <c r="H1152" s="20">
        <f t="shared" si="284"/>
        <v>4449.2630000000026</v>
      </c>
      <c r="I1152" s="112">
        <f t="shared" si="273"/>
        <v>-7.1433661760641143E-2</v>
      </c>
      <c r="J1152" s="38" t="str">
        <f t="shared" si="285"/>
        <v>X</v>
      </c>
      <c r="K1152" s="17" t="str">
        <f>IF(OR(AND(J1151="N",OR(I1151&lt;R$2308,AND(I1151&gt;R$2306, I1151&lt;R$2305))), AND(J1151="X", OR(I1151&lt;R$2314, AND(I1151&lt;R$2311,I1151&gt;R$2312)))),"no","yes")</f>
        <v>yes</v>
      </c>
      <c r="O1152" s="146">
        <f t="shared" si="268"/>
        <v>-3.6759957221019768E-3</v>
      </c>
      <c r="P1152" s="146">
        <f t="shared" si="269"/>
        <v>3.6759957221019768E-3</v>
      </c>
      <c r="Q1152" s="86">
        <f t="shared" si="276"/>
        <v>1.7999999999999999E-2</v>
      </c>
      <c r="R1152" s="39">
        <f>(SUM(C1133:C1151)+Q1152*SUM(C1133:C1151))/(19-Q1152)*(1-J$2305)</f>
        <v>4248.2171836476655</v>
      </c>
      <c r="S1152" s="39">
        <f>(SUM(C1133:C1151)+Q1152*SUM(C1133:C1151))/(19-Q1152)*(1+J$2305)</f>
        <v>4248.2171836476655</v>
      </c>
      <c r="T1152" s="17">
        <f>IF(AND(K1152="no",R1152&lt;E1152, R1152&gt;F1152,J$2308="yes"),MAX(R1152*(1-J$2306),F1152)/D1152-1,IF(AND(K1152="yes",S1152&gt;F1152, S1152&lt;E1152,J$2307="yes"),1-MIN(S1152*(1+J$2306),E1152)/D1152,0))</f>
        <v>0</v>
      </c>
      <c r="U1152" s="6">
        <f t="shared" si="277"/>
        <v>0</v>
      </c>
      <c r="V1152" s="66">
        <f t="shared" si="278"/>
        <v>3.0929047421382672</v>
      </c>
      <c r="W1152" s="6">
        <f t="shared" si="279"/>
        <v>0</v>
      </c>
      <c r="X1152" s="17">
        <f>V1152/MAX(V$240:V1152)-1</f>
        <v>-6.0630197565840871E-2</v>
      </c>
      <c r="Z1152" s="66">
        <f t="shared" si="280"/>
        <v>10.792238300975008</v>
      </c>
      <c r="AA1152" s="6">
        <f t="shared" si="281"/>
        <v>3.6759957221019768E-3</v>
      </c>
      <c r="AB1152" s="17">
        <f>Z1152/MAX(Z$240:Z1152)-1</f>
        <v>0</v>
      </c>
    </row>
    <row r="1153" spans="1:29" x14ac:dyDescent="0.25">
      <c r="A1153" s="18" t="s">
        <v>249</v>
      </c>
      <c r="B1153" s="72">
        <v>40826</v>
      </c>
      <c r="C1153" s="23">
        <v>3832.58</v>
      </c>
      <c r="D1153" s="23">
        <v>3856.83</v>
      </c>
      <c r="E1153" s="23">
        <v>3882.78</v>
      </c>
      <c r="F1153" s="23">
        <v>3822.28</v>
      </c>
      <c r="G1153" s="20">
        <f t="shared" si="272"/>
        <v>4127.9120000000003</v>
      </c>
      <c r="H1153" s="20">
        <f t="shared" si="284"/>
        <v>4433.8625000000011</v>
      </c>
      <c r="I1153" s="112">
        <f t="shared" si="273"/>
        <v>-7.154512983803929E-2</v>
      </c>
      <c r="J1153" s="38" t="str">
        <f t="shared" si="285"/>
        <v>X</v>
      </c>
      <c r="K1153" s="17" t="str">
        <f>IF(OR(AND(J1152="N",OR(I1152&lt;R$2308,AND(I1152&gt;R$2306, I1152&lt;R$2305))), AND(J1152="X", OR(I1152&lt;R$2314, AND(I1152&lt;R$2311,I1152&gt;R$2312)))),"no","yes")</f>
        <v>yes</v>
      </c>
      <c r="O1153" s="146">
        <f t="shared" si="268"/>
        <v>-6.2875470269625477E-3</v>
      </c>
      <c r="P1153" s="146">
        <f t="shared" si="269"/>
        <v>6.2875470269625477E-3</v>
      </c>
      <c r="Q1153" s="86">
        <f t="shared" si="276"/>
        <v>1.7999999999999999E-2</v>
      </c>
      <c r="R1153" s="39">
        <f>(SUM(C1134:C1152)+Q1153*SUM(C1134:C1152))/(19-Q1153)*(1-J$2305)</f>
        <v>4222.0378189864086</v>
      </c>
      <c r="S1153" s="39">
        <f>(SUM(C1134:C1152)+Q1153*SUM(C1134:C1152))/(19-Q1153)*(1+J$2305)</f>
        <v>4222.0378189864086</v>
      </c>
      <c r="T1153" s="17">
        <f>IF(AND(K1153="no",R1153&lt;E1153, R1153&gt;F1153,J$2308="yes"),MAX(R1153*(1-J$2306),F1153)/D1153-1,IF(AND(K1153="yes",S1153&gt;F1153, S1153&lt;E1153,J$2307="yes"),1-MIN(S1153*(1+J$2306),E1153)/D1153,0))</f>
        <v>0</v>
      </c>
      <c r="U1153" s="6">
        <f t="shared" si="277"/>
        <v>0</v>
      </c>
      <c r="V1153" s="66">
        <f t="shared" si="278"/>
        <v>3.0929047421382672</v>
      </c>
      <c r="W1153" s="6">
        <f t="shared" si="279"/>
        <v>0</v>
      </c>
      <c r="X1153" s="17">
        <f>V1153/MAX(V$240:V1153)-1</f>
        <v>-6.0630197565840871E-2</v>
      </c>
      <c r="Z1153" s="66">
        <f t="shared" si="280"/>
        <v>10.860095006818575</v>
      </c>
      <c r="AA1153" s="6">
        <f t="shared" si="281"/>
        <v>6.2875470269625477E-3</v>
      </c>
      <c r="AB1153" s="17">
        <f>Z1153/MAX(Z$240:Z1153)-1</f>
        <v>0</v>
      </c>
    </row>
    <row r="1154" spans="1:29" x14ac:dyDescent="0.25">
      <c r="A1154" s="18" t="s">
        <v>249</v>
      </c>
      <c r="B1154" s="72">
        <v>40827</v>
      </c>
      <c r="C1154" s="23">
        <v>3817.93</v>
      </c>
      <c r="D1154" s="23">
        <v>3832.58</v>
      </c>
      <c r="E1154" s="23">
        <v>3942.05</v>
      </c>
      <c r="F1154" s="23">
        <v>3778.52</v>
      </c>
      <c r="G1154" s="20">
        <f t="shared" si="272"/>
        <v>4106.9049999999997</v>
      </c>
      <c r="H1154" s="20">
        <f t="shared" si="284"/>
        <v>4417.5043333333342</v>
      </c>
      <c r="I1154" s="112">
        <f t="shared" si="273"/>
        <v>-7.0363205382155125E-2</v>
      </c>
      <c r="J1154" s="38" t="str">
        <f t="shared" si="285"/>
        <v>X</v>
      </c>
      <c r="K1154" s="17" t="str">
        <f>IF(OR(AND(J1153="N",OR(I1153&lt;R$2308,AND(I1153&gt;R$2306, I1153&lt;R$2305))), AND(J1153="X", OR(I1153&lt;R$2314, AND(I1153&lt;R$2311,I1153&gt;R$2312)))),"no","yes")</f>
        <v>yes</v>
      </c>
      <c r="O1154" s="146">
        <f t="shared" si="268"/>
        <v>-3.8224903328828441E-3</v>
      </c>
      <c r="P1154" s="146">
        <f t="shared" si="269"/>
        <v>3.8224903328828441E-3</v>
      </c>
      <c r="Q1154" s="86">
        <f t="shared" si="276"/>
        <v>1.7999999999999999E-2</v>
      </c>
      <c r="R1154" s="39">
        <f>(SUM(C1135:C1153)+Q1154*SUM(C1135:C1153))/(19-Q1154)*(1-J$2305)</f>
        <v>4200.2914898324725</v>
      </c>
      <c r="S1154" s="39">
        <f>(SUM(C1135:C1153)+Q1154*SUM(C1135:C1153))/(19-Q1154)*(1+J$2305)</f>
        <v>4200.2914898324725</v>
      </c>
      <c r="T1154" s="17">
        <f>IF(AND(K1154="no",R1154&lt;E1154, R1154&gt;F1154,J$2308="yes"),MAX(R1154*(1-J$2306),F1154)/D1154-1,IF(AND(K1154="yes",S1154&gt;F1154, S1154&lt;E1154,J$2307="yes"),1-MIN(S1154*(1+J$2306),E1154)/D1154,0))</f>
        <v>0</v>
      </c>
      <c r="U1154" s="6">
        <f t="shared" si="277"/>
        <v>0</v>
      </c>
      <c r="V1154" s="66">
        <f t="shared" si="278"/>
        <v>3.0929047421382672</v>
      </c>
      <c r="W1154" s="6">
        <f t="shared" si="279"/>
        <v>0</v>
      </c>
      <c r="X1154" s="17">
        <f>V1154/MAX(V$240:V1154)-1</f>
        <v>-6.0630197565840871E-2</v>
      </c>
      <c r="Z1154" s="66">
        <f t="shared" si="280"/>
        <v>10.901607614996328</v>
      </c>
      <c r="AA1154" s="6">
        <f t="shared" si="281"/>
        <v>3.8224903328827331E-3</v>
      </c>
      <c r="AB1154" s="17">
        <f>Z1154/MAX(Z$240:Z1154)-1</f>
        <v>0</v>
      </c>
    </row>
    <row r="1155" spans="1:29" x14ac:dyDescent="0.25">
      <c r="A1155" s="18" t="s">
        <v>249</v>
      </c>
      <c r="B1155" s="72">
        <v>40828</v>
      </c>
      <c r="C1155" s="23">
        <v>3950.66</v>
      </c>
      <c r="D1155" s="23">
        <v>3817.93</v>
      </c>
      <c r="E1155" s="23">
        <v>3953.14</v>
      </c>
      <c r="F1155" s="23">
        <v>3768.11</v>
      </c>
      <c r="G1155" s="20">
        <f t="shared" si="272"/>
        <v>4094.1924999999997</v>
      </c>
      <c r="H1155" s="20">
        <f t="shared" si="284"/>
        <v>4404.4966666666678</v>
      </c>
      <c r="I1155" s="112">
        <f t="shared" si="273"/>
        <v>-3.505758461528119E-2</v>
      </c>
      <c r="J1155" s="38" t="str">
        <f t="shared" si="285"/>
        <v>X</v>
      </c>
      <c r="K1155" s="17" t="str">
        <f>IF(OR(AND(J1154="N",OR(I1154&lt;R$2308,AND(I1154&gt;R$2306, I1154&lt;R$2305))), AND(J1154="X", OR(I1154&lt;R$2314, AND(I1154&lt;R$2311,I1154&gt;R$2312)))),"no","yes")</f>
        <v>yes</v>
      </c>
      <c r="O1155" s="146">
        <f t="shared" si="268"/>
        <v>3.4764911876330906E-2</v>
      </c>
      <c r="P1155" s="146">
        <f t="shared" si="269"/>
        <v>-3.4764911876330906E-2</v>
      </c>
      <c r="Q1155" s="86">
        <f t="shared" si="276"/>
        <v>1.7999999999999999E-2</v>
      </c>
      <c r="R1155" s="39">
        <f>(SUM(C1136:C1154)+Q1155*SUM(C1136:C1154))/(19-Q1155)*(1-J$2305)</f>
        <v>4179.5378474344116</v>
      </c>
      <c r="S1155" s="39">
        <f>(SUM(C1136:C1154)+Q1155*SUM(C1136:C1154))/(19-Q1155)*(1+J$2305)</f>
        <v>4179.5378474344116</v>
      </c>
      <c r="T1155" s="17">
        <f>IF(AND(K1155="no",R1155&lt;E1155, R1155&gt;F1155,J$2308="yes"),MAX(R1155*(1-J$2306),F1155)/D1155-1,IF(AND(K1155="yes",S1155&gt;F1155, S1155&lt;E1155,J$2307="yes"),1-MIN(S1155*(1+J$2306),E1155)/D1155,0))</f>
        <v>0</v>
      </c>
      <c r="U1155" s="6">
        <f t="shared" si="277"/>
        <v>0</v>
      </c>
      <c r="V1155" s="66">
        <f t="shared" si="278"/>
        <v>3.0929047421382672</v>
      </c>
      <c r="W1155" s="6">
        <f t="shared" si="279"/>
        <v>0</v>
      </c>
      <c r="X1155" s="17">
        <f>V1155/MAX(V$240:V1155)-1</f>
        <v>-6.0630197565840871E-2</v>
      </c>
      <c r="Z1155" s="66">
        <f t="shared" si="280"/>
        <v>10.522614186950642</v>
      </c>
      <c r="AA1155" s="6">
        <f t="shared" si="281"/>
        <v>-3.4764911876330906E-2</v>
      </c>
      <c r="AB1155" s="17">
        <f>Z1155/MAX(Z$240:Z1155)-1</f>
        <v>-3.4764911876330906E-2</v>
      </c>
    </row>
    <row r="1156" spans="1:29" x14ac:dyDescent="0.25">
      <c r="A1156" s="18" t="s">
        <v>249</v>
      </c>
      <c r="B1156" s="72">
        <v>40829</v>
      </c>
      <c r="C1156" s="23">
        <v>4001.85</v>
      </c>
      <c r="D1156" s="23">
        <v>3950.66</v>
      </c>
      <c r="E1156" s="23">
        <v>4009.78</v>
      </c>
      <c r="F1156" s="23">
        <v>3929.83</v>
      </c>
      <c r="G1156" s="20">
        <f t="shared" si="272"/>
        <v>4078.9670000000006</v>
      </c>
      <c r="H1156" s="20">
        <f t="shared" si="284"/>
        <v>4390.7705000000014</v>
      </c>
      <c r="I1156" s="112">
        <f t="shared" si="273"/>
        <v>-1.890601223299937E-2</v>
      </c>
      <c r="J1156" s="38" t="str">
        <f t="shared" si="285"/>
        <v>X</v>
      </c>
      <c r="K1156" s="17" t="str">
        <f>IF(OR(AND(J1155="N",OR(I1155&lt;R$2308,AND(I1155&gt;R$2306, I1155&lt;R$2305))), AND(J1155="X", OR(I1155&lt;R$2314, AND(I1155&lt;R$2311,I1155&gt;R$2312)))),"no","yes")</f>
        <v>yes</v>
      </c>
      <c r="O1156" s="146">
        <f t="shared" ref="O1156:O1219" si="286">IF(AND(L1156&gt;0,L1155&gt;0),L1156/L1155-1,IF(AND(M1156&gt;0,N1156&gt;0),M1156/N1156-1,C1156/C1155-1))</f>
        <v>1.2957328648883992E-2</v>
      </c>
      <c r="P1156" s="146">
        <f t="shared" ref="P1156:P1219" si="287">IF(AND(M1156&gt;0,N1156&gt;0),1-M1156/N1156,1-C1156/C1155)</f>
        <v>-1.2957328648883992E-2</v>
      </c>
      <c r="Q1156" s="86">
        <f t="shared" si="276"/>
        <v>1.7999999999999999E-2</v>
      </c>
      <c r="R1156" s="39">
        <f>(SUM(C1137:C1155)+Q1156*SUM(C1137:C1155))/(19-Q1156)*(1-J$2305)</f>
        <v>4160.4617437572442</v>
      </c>
      <c r="S1156" s="39">
        <f>(SUM(C1137:C1155)+Q1156*SUM(C1137:C1155))/(19-Q1156)*(1+J$2305)</f>
        <v>4160.4617437572442</v>
      </c>
      <c r="T1156" s="17">
        <f>IF(AND(K1156="no",R1156&lt;E1156, R1156&gt;F1156,J$2308="yes"),MAX(R1156*(1-J$2306),F1156)/D1156-1,IF(AND(K1156="yes",S1156&gt;F1156, S1156&lt;E1156,J$2307="yes"),1-MIN(S1156*(1+J$2306),E1156)/D1156,0))</f>
        <v>0</v>
      </c>
      <c r="U1156" s="6">
        <f t="shared" si="277"/>
        <v>0</v>
      </c>
      <c r="V1156" s="66">
        <f t="shared" si="278"/>
        <v>3.0929047421382672</v>
      </c>
      <c r="W1156" s="6">
        <f t="shared" si="279"/>
        <v>0</v>
      </c>
      <c r="X1156" s="17">
        <f>V1156/MAX(V$240:V1156)-1</f>
        <v>-6.0630197565840871E-2</v>
      </c>
      <c r="Z1156" s="66">
        <f t="shared" si="280"/>
        <v>10.386269216684914</v>
      </c>
      <c r="AA1156" s="6">
        <f t="shared" si="281"/>
        <v>-1.2957328648883992E-2</v>
      </c>
      <c r="AB1156" s="17">
        <f>Z1156/MAX(Z$240:Z1156)-1</f>
        <v>-4.727178013658373E-2</v>
      </c>
    </row>
    <row r="1157" spans="1:29" x14ac:dyDescent="0.25">
      <c r="A1157" s="18" t="s">
        <v>249</v>
      </c>
      <c r="B1157" s="72">
        <v>40830</v>
      </c>
      <c r="C1157" s="23">
        <v>3985.19</v>
      </c>
      <c r="D1157" s="23">
        <v>4001.85</v>
      </c>
      <c r="E1157" s="23">
        <v>4004.93</v>
      </c>
      <c r="F1157" s="23">
        <v>3948.44</v>
      </c>
      <c r="G1157" s="20">
        <f t="shared" si="272"/>
        <v>4065.2190000000001</v>
      </c>
      <c r="H1157" s="20">
        <f t="shared" si="284"/>
        <v>4376.0875000000005</v>
      </c>
      <c r="I1157" s="112">
        <f t="shared" si="273"/>
        <v>-1.9686270284577478E-2</v>
      </c>
      <c r="J1157" s="38" t="str">
        <f t="shared" si="285"/>
        <v>X</v>
      </c>
      <c r="K1157" s="17" t="str">
        <f>IF(OR(AND(J1156="N",OR(I1156&lt;R$2308,AND(I1156&gt;R$2306, I1156&lt;R$2305))), AND(J1156="X", OR(I1156&lt;R$2314, AND(I1156&lt;R$2311,I1156&gt;R$2312)))),"no","yes")</f>
        <v>yes</v>
      </c>
      <c r="O1157" s="146">
        <f t="shared" si="286"/>
        <v>-4.1630745780076861E-3</v>
      </c>
      <c r="P1157" s="146">
        <f t="shared" si="287"/>
        <v>4.1630745780076861E-3</v>
      </c>
      <c r="Q1157" s="86">
        <f t="shared" si="276"/>
        <v>1.7999999999999999E-2</v>
      </c>
      <c r="R1157" s="39">
        <f>(SUM(C1138:C1156)+Q1157*SUM(C1138:C1156))/(19-Q1157)*(1-J$2305)</f>
        <v>4146.6091781687919</v>
      </c>
      <c r="S1157" s="39">
        <f>(SUM(C1138:C1156)+Q1157*SUM(C1138:C1156))/(19-Q1157)*(1+J$2305)</f>
        <v>4146.6091781687919</v>
      </c>
      <c r="T1157" s="17">
        <f>IF(AND(K1157="no",R1157&lt;E1157, R1157&gt;F1157,J$2308="yes"),MAX(R1157*(1-J$2306),F1157)/D1157-1,IF(AND(K1157="yes",S1157&gt;F1157, S1157&lt;E1157,J$2307="yes"),1-MIN(S1157*(1+J$2306),E1157)/D1157,0))</f>
        <v>0</v>
      </c>
      <c r="U1157" s="6">
        <f t="shared" si="277"/>
        <v>0</v>
      </c>
      <c r="V1157" s="66">
        <f t="shared" si="278"/>
        <v>3.0929047421382672</v>
      </c>
      <c r="W1157" s="6">
        <f t="shared" si="279"/>
        <v>0</v>
      </c>
      <c r="X1157" s="17">
        <f>V1157/MAX(V$240:V1157)-1</f>
        <v>-6.0630197565840871E-2</v>
      </c>
      <c r="Z1157" s="66">
        <f t="shared" si="280"/>
        <v>10.429508030021239</v>
      </c>
      <c r="AA1157" s="6">
        <f t="shared" si="281"/>
        <v>4.1630745780076861E-3</v>
      </c>
      <c r="AB1157" s="17">
        <f>Z1157/MAX(Z$240:Z1157)-1</f>
        <v>-4.3305501504719901E-2</v>
      </c>
    </row>
    <row r="1158" spans="1:29" x14ac:dyDescent="0.25">
      <c r="A1158" s="18" t="s">
        <v>249</v>
      </c>
      <c r="B1158" s="72">
        <v>40833</v>
      </c>
      <c r="C1158" s="23">
        <v>3997.12</v>
      </c>
      <c r="D1158" s="23">
        <v>3985.19</v>
      </c>
      <c r="E1158" s="23">
        <v>4024.24</v>
      </c>
      <c r="F1158" s="23">
        <v>3974.38</v>
      </c>
      <c r="G1158" s="20">
        <f t="shared" si="272"/>
        <v>4053.3874999999998</v>
      </c>
      <c r="H1158" s="20">
        <f t="shared" si="284"/>
        <v>4361.1055000000006</v>
      </c>
      <c r="I1158" s="112">
        <f t="shared" si="273"/>
        <v>-1.3881599032907643E-2</v>
      </c>
      <c r="J1158" s="38" t="str">
        <f t="shared" si="285"/>
        <v>X</v>
      </c>
      <c r="K1158" s="17" t="str">
        <f>IF(OR(AND(J1157="N",OR(I1157&lt;R$2308,AND(I1157&gt;R$2306, I1157&lt;R$2305))), AND(J1157="X", OR(I1157&lt;R$2314, AND(I1157&lt;R$2311,I1157&gt;R$2312)))),"no","yes")</f>
        <v>yes</v>
      </c>
      <c r="O1158" s="146">
        <f t="shared" si="286"/>
        <v>2.9935837438113122E-3</v>
      </c>
      <c r="P1158" s="146">
        <f t="shared" si="287"/>
        <v>-2.9935837438113122E-3</v>
      </c>
      <c r="Q1158" s="86">
        <f t="shared" si="276"/>
        <v>1.7999999999999999E-2</v>
      </c>
      <c r="R1158" s="39">
        <f>(SUM(C1139:C1157)+Q1158*SUM(C1139:C1157))/(19-Q1158)*(1-J$2305)</f>
        <v>4133.2789663892117</v>
      </c>
      <c r="S1158" s="39">
        <f>(SUM(C1139:C1157)+Q1158*SUM(C1139:C1157))/(19-Q1158)*(1+J$2305)</f>
        <v>4133.2789663892117</v>
      </c>
      <c r="T1158" s="17">
        <f>IF(AND(K1158="no",R1158&lt;E1158, R1158&gt;F1158,J$2308="yes"),MAX(R1158*(1-J$2306),F1158)/D1158-1,IF(AND(K1158="yes",S1158&gt;F1158, S1158&lt;E1158,J$2307="yes"),1-MIN(S1158*(1+J$2306),E1158)/D1158,0))</f>
        <v>0</v>
      </c>
      <c r="U1158" s="6">
        <f t="shared" si="277"/>
        <v>0</v>
      </c>
      <c r="V1158" s="66">
        <f t="shared" si="278"/>
        <v>3.0929047421382672</v>
      </c>
      <c r="W1158" s="6">
        <f t="shared" si="279"/>
        <v>0</v>
      </c>
      <c r="X1158" s="17">
        <f>V1158/MAX(V$240:V1158)-1</f>
        <v>-6.0630197565840871E-2</v>
      </c>
      <c r="Z1158" s="66">
        <f t="shared" si="280"/>
        <v>10.398286424326617</v>
      </c>
      <c r="AA1158" s="6">
        <f t="shared" si="281"/>
        <v>-2.9935837438114232E-3</v>
      </c>
      <c r="AB1158" s="17">
        <f>Z1158/MAX(Z$240:Z1158)-1</f>
        <v>-4.6169446603209097E-2</v>
      </c>
    </row>
    <row r="1159" spans="1:29" x14ac:dyDescent="0.25">
      <c r="A1159" s="18" t="s">
        <v>249</v>
      </c>
      <c r="B1159" s="72">
        <v>40834</v>
      </c>
      <c r="C1159" s="23">
        <v>3877.02</v>
      </c>
      <c r="D1159" s="23">
        <v>3997.12</v>
      </c>
      <c r="E1159" s="23">
        <v>3974.89</v>
      </c>
      <c r="F1159" s="23">
        <v>3873.37</v>
      </c>
      <c r="G1159" s="20">
        <f t="shared" si="272"/>
        <v>4039.0240000000003</v>
      </c>
      <c r="H1159" s="20">
        <f t="shared" si="284"/>
        <v>4344.1348333333335</v>
      </c>
      <c r="I1159" s="112">
        <f t="shared" si="273"/>
        <v>-4.010968986567065E-2</v>
      </c>
      <c r="J1159" s="38" t="str">
        <f t="shared" si="285"/>
        <v>X</v>
      </c>
      <c r="K1159" s="17" t="str">
        <f>IF(OR(AND(J1158="N",OR(I1158&lt;R$2308,AND(I1158&gt;R$2306, I1158&lt;R$2305))), AND(J1158="X", OR(I1158&lt;R$2314, AND(I1158&lt;R$2311,I1158&gt;R$2312)))),"no","yes")</f>
        <v>yes</v>
      </c>
      <c r="O1159" s="146">
        <f t="shared" si="286"/>
        <v>-3.0046633576174875E-2</v>
      </c>
      <c r="P1159" s="146">
        <f t="shared" si="287"/>
        <v>3.0046633576174875E-2</v>
      </c>
      <c r="Q1159" s="86">
        <f t="shared" si="276"/>
        <v>1.7999999999999999E-2</v>
      </c>
      <c r="R1159" s="39">
        <f>(SUM(C1140:C1158)+Q1159*SUM(C1140:C1158))/(19-Q1159)*(1-J$2305)</f>
        <v>4124.3136803287325</v>
      </c>
      <c r="S1159" s="39">
        <f>(SUM(C1140:C1158)+Q1159*SUM(C1140:C1158))/(19-Q1159)*(1+J$2305)</f>
        <v>4124.3136803287325</v>
      </c>
      <c r="T1159" s="17">
        <f>IF(AND(K1159="no",R1159&lt;E1159, R1159&gt;F1159,J$2308="yes"),MAX(R1159*(1-J$2306),F1159)/D1159-1,IF(AND(K1159="yes",S1159&gt;F1159, S1159&lt;E1159,J$2307="yes"),1-MIN(S1159*(1+J$2306),E1159)/D1159,0))</f>
        <v>0</v>
      </c>
      <c r="U1159" s="6">
        <f t="shared" si="277"/>
        <v>0</v>
      </c>
      <c r="V1159" s="66">
        <f t="shared" si="278"/>
        <v>3.0929047421382672</v>
      </c>
      <c r="W1159" s="6">
        <f t="shared" si="279"/>
        <v>0</v>
      </c>
      <c r="X1159" s="17">
        <f>V1159/MAX(V$240:V1159)-1</f>
        <v>-6.0630197565840871E-2</v>
      </c>
      <c r="Z1159" s="66">
        <f t="shared" si="280"/>
        <v>10.710719926338472</v>
      </c>
      <c r="AA1159" s="6">
        <f t="shared" si="281"/>
        <v>3.0046633576174875E-2</v>
      </c>
      <c r="AB1159" s="17">
        <f>Z1159/MAX(Z$240:Z1159)-1</f>
        <v>-1.7510049471535671E-2</v>
      </c>
    </row>
    <row r="1160" spans="1:29" x14ac:dyDescent="0.25">
      <c r="A1160" s="18" t="s">
        <v>249</v>
      </c>
      <c r="B1160" s="72">
        <v>40835</v>
      </c>
      <c r="C1160" s="23">
        <v>3854.17</v>
      </c>
      <c r="D1160" s="23">
        <v>3877.02</v>
      </c>
      <c r="E1160" s="23">
        <v>3898.81</v>
      </c>
      <c r="F1160" s="23">
        <v>3837.24</v>
      </c>
      <c r="G1160" s="20">
        <f t="shared" si="272"/>
        <v>4021.1259999999993</v>
      </c>
      <c r="H1160" s="20">
        <f t="shared" si="284"/>
        <v>4327.6424999999999</v>
      </c>
      <c r="I1160" s="112">
        <f t="shared" si="273"/>
        <v>-4.1519713632449995E-2</v>
      </c>
      <c r="J1160" s="38" t="str">
        <f t="shared" si="285"/>
        <v>X</v>
      </c>
      <c r="K1160" s="17" t="str">
        <f>IF(OR(AND(J1159="N",OR(I1159&lt;R$2308,AND(I1159&gt;R$2306, I1159&lt;R$2305))), AND(J1159="X", OR(I1159&lt;R$2314, AND(I1159&lt;R$2311,I1159&gt;R$2312)))),"no","yes")</f>
        <v>yes</v>
      </c>
      <c r="O1160" s="146">
        <f t="shared" si="286"/>
        <v>-5.8937018638025584E-3</v>
      </c>
      <c r="P1160" s="146">
        <f t="shared" si="287"/>
        <v>5.8937018638025584E-3</v>
      </c>
      <c r="Q1160" s="86">
        <f t="shared" si="276"/>
        <v>1.7999999999999999E-2</v>
      </c>
      <c r="R1160" s="39">
        <f>(SUM(C1141:C1159)+Q1160*SUM(C1141:C1159))/(19-Q1160)*(1-J$2305)</f>
        <v>4106.3418132968072</v>
      </c>
      <c r="S1160" s="39">
        <f>(SUM(C1141:C1159)+Q1160*SUM(C1141:C1159))/(19-Q1160)*(1+J$2305)</f>
        <v>4106.3418132968072</v>
      </c>
      <c r="T1160" s="17">
        <f>IF(AND(K1160="no",R1160&lt;E1160, R1160&gt;F1160,J$2308="yes"),MAX(R1160*(1-J$2306),F1160)/D1160-1,IF(AND(K1160="yes",S1160&gt;F1160, S1160&lt;E1160,J$2307="yes"),1-MIN(S1160*(1+J$2306),E1160)/D1160,0))</f>
        <v>0</v>
      </c>
      <c r="U1160" s="6">
        <f t="shared" si="277"/>
        <v>0</v>
      </c>
      <c r="V1160" s="66">
        <f t="shared" si="278"/>
        <v>3.0929047421382672</v>
      </c>
      <c r="W1160" s="6">
        <f t="shared" si="279"/>
        <v>0</v>
      </c>
      <c r="X1160" s="17">
        <f>V1160/MAX(V$240:V1160)-1</f>
        <v>-6.0630197565840871E-2</v>
      </c>
      <c r="Y1160" s="6">
        <f t="shared" ref="Y1160" si="288">V1160/V1140-1</f>
        <v>0</v>
      </c>
      <c r="Z1160" s="66">
        <f t="shared" si="280"/>
        <v>10.773845716331</v>
      </c>
      <c r="AA1160" s="6">
        <f t="shared" si="281"/>
        <v>5.8937018638025584E-3</v>
      </c>
      <c r="AB1160" s="17">
        <f>Z1160/MAX(Z$240:Z1160)-1</f>
        <v>-1.1719546618938814E-2</v>
      </c>
      <c r="AC1160" s="6">
        <f t="shared" ref="AC1160" si="289">Z1160/Z1140-1</f>
        <v>8.612426242021165E-2</v>
      </c>
    </row>
    <row r="1161" spans="1:29" x14ac:dyDescent="0.25">
      <c r="A1161" s="18" t="s">
        <v>249</v>
      </c>
      <c r="B1161" s="72">
        <v>40836</v>
      </c>
      <c r="C1161" s="23">
        <v>3740.47</v>
      </c>
      <c r="D1161" s="23">
        <v>3854.17</v>
      </c>
      <c r="E1161" s="23">
        <v>3841.26</v>
      </c>
      <c r="F1161" s="23">
        <v>3710.95</v>
      </c>
      <c r="G1161" s="20">
        <f t="shared" si="272"/>
        <v>3997.3745000000004</v>
      </c>
      <c r="H1161" s="20">
        <f t="shared" si="284"/>
        <v>4309.1660000000002</v>
      </c>
      <c r="I1161" s="112">
        <f t="shared" si="273"/>
        <v>-6.426830911139314E-2</v>
      </c>
      <c r="J1161" s="38" t="str">
        <f t="shared" si="285"/>
        <v>X</v>
      </c>
      <c r="K1161" s="17" t="str">
        <f>IF(OR(AND(J1160="N",OR(I1160&lt;R$2308,AND(I1160&gt;R$2306, I1160&lt;R$2305))), AND(J1160="X", OR(I1160&lt;R$2314, AND(I1160&lt;R$2311,I1160&gt;R$2312)))),"no","yes")</f>
        <v>yes</v>
      </c>
      <c r="O1161" s="146">
        <f t="shared" si="286"/>
        <v>-2.9500515026581686E-2</v>
      </c>
      <c r="P1161" s="146">
        <f t="shared" si="287"/>
        <v>2.9500515026581686E-2</v>
      </c>
      <c r="Q1161" s="86">
        <f t="shared" si="276"/>
        <v>1.7999999999999999E-2</v>
      </c>
      <c r="R1161" s="39">
        <f>(SUM(C1142:C1160)+Q1161*SUM(C1142:C1160))/(19-Q1161)*(1-J$2305)</f>
        <v>4086.9637741017809</v>
      </c>
      <c r="S1161" s="39">
        <f>(SUM(C1142:C1160)+Q1161*SUM(C1142:C1160))/(19-Q1161)*(1+J$2305)</f>
        <v>4086.9637741017809</v>
      </c>
      <c r="T1161" s="17">
        <f>IF(AND(K1161="no",R1161&lt;E1161, R1161&gt;F1161,J$2308="yes"),MAX(R1161*(1-J$2306),F1161)/D1161-1,IF(AND(K1161="yes",S1161&gt;F1161, S1161&lt;E1161,J$2307="yes"),1-MIN(S1161*(1+J$2306),E1161)/D1161,0))</f>
        <v>0</v>
      </c>
      <c r="U1161" s="6">
        <f t="shared" si="277"/>
        <v>0</v>
      </c>
      <c r="V1161" s="66">
        <f t="shared" si="278"/>
        <v>3.0929047421382672</v>
      </c>
      <c r="W1161" s="6">
        <f t="shared" si="279"/>
        <v>0</v>
      </c>
      <c r="X1161" s="17">
        <f>V1161/MAX(V$240:V1161)-1</f>
        <v>-6.0630197565840871E-2</v>
      </c>
      <c r="Z1161" s="66">
        <f t="shared" si="280"/>
        <v>11.091679713779694</v>
      </c>
      <c r="AA1161" s="6">
        <f t="shared" si="281"/>
        <v>2.9500515026581686E-2</v>
      </c>
      <c r="AB1161" s="17">
        <f>Z1161/MAX(Z$240:Z1161)-1</f>
        <v>0</v>
      </c>
    </row>
    <row r="1162" spans="1:29" x14ac:dyDescent="0.25">
      <c r="A1162" s="18" t="s">
        <v>249</v>
      </c>
      <c r="B1162" s="72">
        <v>40837</v>
      </c>
      <c r="C1162" s="23">
        <v>3671.7</v>
      </c>
      <c r="D1162" s="23">
        <v>3740.47</v>
      </c>
      <c r="E1162" s="23">
        <v>3743.34</v>
      </c>
      <c r="F1162" s="23">
        <v>3669.69</v>
      </c>
      <c r="G1162" s="20">
        <f t="shared" si="272"/>
        <v>3970.2185000000004</v>
      </c>
      <c r="H1162" s="20">
        <f t="shared" si="284"/>
        <v>4290.6211666666668</v>
      </c>
      <c r="I1162" s="112">
        <f t="shared" si="273"/>
        <v>-7.5189438566164668E-2</v>
      </c>
      <c r="J1162" s="38" t="str">
        <f t="shared" si="285"/>
        <v>X</v>
      </c>
      <c r="K1162" s="17" t="str">
        <f>IF(OR(AND(J1161="N",OR(I1161&lt;R$2308,AND(I1161&gt;R$2306, I1161&lt;R$2305))), AND(J1161="X", OR(I1161&lt;R$2314, AND(I1161&lt;R$2311,I1161&gt;R$2312)))),"no","yes")</f>
        <v>yes</v>
      </c>
      <c r="O1162" s="146">
        <f t="shared" si="286"/>
        <v>-1.8385390071301244E-2</v>
      </c>
      <c r="P1162" s="146">
        <f t="shared" si="287"/>
        <v>1.8385390071301244E-2</v>
      </c>
      <c r="Q1162" s="86">
        <f t="shared" si="276"/>
        <v>1.7999999999999999E-2</v>
      </c>
      <c r="R1162" s="39">
        <f>(SUM(C1143:C1161)+Q1162*SUM(C1143:C1161))/(19-Q1162)*(1-J$2305)</f>
        <v>4061.5245000526825</v>
      </c>
      <c r="S1162" s="39">
        <f>(SUM(C1143:C1161)+Q1162*SUM(C1143:C1161))/(19-Q1162)*(1+J$2305)</f>
        <v>4061.5245000526825</v>
      </c>
      <c r="T1162" s="17">
        <f>IF(AND(K1162="no",R1162&lt;E1162, R1162&gt;F1162,J$2308="yes"),MAX(R1162*(1-J$2306),F1162)/D1162-1,IF(AND(K1162="yes",S1162&gt;F1162, S1162&lt;E1162,J$2307="yes"),1-MIN(S1162*(1+J$2306),E1162)/D1162,0))</f>
        <v>0</v>
      </c>
      <c r="U1162" s="6">
        <f t="shared" si="277"/>
        <v>0</v>
      </c>
      <c r="V1162" s="66">
        <f t="shared" si="278"/>
        <v>3.0929047421382672</v>
      </c>
      <c r="W1162" s="6">
        <f t="shared" si="279"/>
        <v>0</v>
      </c>
      <c r="X1162" s="17">
        <f>V1162/MAX(V$240:V1162)-1</f>
        <v>-6.0630197565840871E-2</v>
      </c>
      <c r="Z1162" s="66">
        <f t="shared" si="280"/>
        <v>11.295604571863475</v>
      </c>
      <c r="AA1162" s="6">
        <f t="shared" si="281"/>
        <v>1.8385390071301355E-2</v>
      </c>
      <c r="AB1162" s="17">
        <f>Z1162/MAX(Z$240:Z1162)-1</f>
        <v>0</v>
      </c>
    </row>
    <row r="1163" spans="1:29" x14ac:dyDescent="0.25">
      <c r="A1163" s="18" t="s">
        <v>249</v>
      </c>
      <c r="B1163" s="72">
        <v>40840</v>
      </c>
      <c r="C1163" s="23">
        <v>3736.76</v>
      </c>
      <c r="D1163" s="23">
        <v>3671.7</v>
      </c>
      <c r="E1163" s="23">
        <v>3736.76</v>
      </c>
      <c r="F1163" s="23">
        <v>3605.94</v>
      </c>
      <c r="G1163" s="20">
        <f t="shared" si="272"/>
        <v>3950.4625000000001</v>
      </c>
      <c r="H1163" s="20">
        <f t="shared" si="284"/>
        <v>4272.8848333333335</v>
      </c>
      <c r="I1163" s="112">
        <f t="shared" si="273"/>
        <v>-5.4095564759822357E-2</v>
      </c>
      <c r="J1163" s="38" t="str">
        <f t="shared" si="285"/>
        <v>X</v>
      </c>
      <c r="K1163" s="17" t="str">
        <f>IF(OR(AND(J1162="N",OR(I1162&lt;R$2308,AND(I1162&gt;R$2306, I1162&lt;R$2305))), AND(J1162="X", OR(I1162&lt;R$2314, AND(I1162&lt;R$2311,I1162&gt;R$2312)))),"no","yes")</f>
        <v>yes</v>
      </c>
      <c r="O1163" s="146">
        <f t="shared" si="286"/>
        <v>1.7719312580003921E-2</v>
      </c>
      <c r="P1163" s="146">
        <f t="shared" si="287"/>
        <v>-1.7719312580003921E-2</v>
      </c>
      <c r="Q1163" s="86">
        <f t="shared" si="276"/>
        <v>1.7999999999999999E-2</v>
      </c>
      <c r="R1163" s="39">
        <f>(SUM(C1144:C1162)+Q1163*SUM(C1144:C1162))/(19-Q1163)*(1-J$2305)</f>
        <v>4036.8451596249079</v>
      </c>
      <c r="S1163" s="39">
        <f>(SUM(C1144:C1162)+Q1163*SUM(C1144:C1162))/(19-Q1163)*(1+J$2305)</f>
        <v>4036.8451596249079</v>
      </c>
      <c r="T1163" s="17">
        <f>IF(AND(K1163="no",R1163&lt;E1163, R1163&gt;F1163,J$2308="yes"),MAX(R1163*(1-J$2306),F1163)/D1163-1,IF(AND(K1163="yes",S1163&gt;F1163, S1163&lt;E1163,J$2307="yes"),1-MIN(S1163*(1+J$2306),E1163)/D1163,0))</f>
        <v>0</v>
      </c>
      <c r="U1163" s="6">
        <f t="shared" si="277"/>
        <v>0</v>
      </c>
      <c r="V1163" s="66">
        <f t="shared" si="278"/>
        <v>3.0929047421382672</v>
      </c>
      <c r="W1163" s="6">
        <f t="shared" si="279"/>
        <v>0</v>
      </c>
      <c r="X1163" s="17">
        <f>V1163/MAX(V$240:V1163)-1</f>
        <v>-6.0630197565840871E-2</v>
      </c>
      <c r="Z1163" s="66">
        <f t="shared" si="280"/>
        <v>11.095454223674505</v>
      </c>
      <c r="AA1163" s="6">
        <f t="shared" si="281"/>
        <v>-1.7719312580003921E-2</v>
      </c>
      <c r="AB1163" s="17">
        <f>Z1163/MAX(Z$240:Z1163)-1</f>
        <v>-1.7719312580003921E-2</v>
      </c>
    </row>
    <row r="1164" spans="1:29" x14ac:dyDescent="0.25">
      <c r="A1164" s="18" t="s">
        <v>249</v>
      </c>
      <c r="B1164" s="72">
        <v>40841</v>
      </c>
      <c r="C1164" s="23">
        <v>3842.98</v>
      </c>
      <c r="D1164" s="23">
        <v>3736.76</v>
      </c>
      <c r="E1164" s="23">
        <v>3850.08</v>
      </c>
      <c r="F1164" s="23">
        <v>3726.25</v>
      </c>
      <c r="G1164" s="20">
        <f t="shared" si="272"/>
        <v>3935.0189999999989</v>
      </c>
      <c r="H1164" s="20">
        <f t="shared" si="284"/>
        <v>4260.0389999999998</v>
      </c>
      <c r="I1164" s="112">
        <f t="shared" si="273"/>
        <v>-2.3389721879360392E-2</v>
      </c>
      <c r="J1164" s="38" t="str">
        <f t="shared" si="285"/>
        <v>X</v>
      </c>
      <c r="K1164" s="17" t="str">
        <f>IF(OR(AND(J1163="N",OR(I1163&lt;R$2308,AND(I1163&gt;R$2306, I1163&lt;R$2305))), AND(J1163="X", OR(I1163&lt;R$2314, AND(I1163&lt;R$2311,I1163&gt;R$2312)))),"no","yes")</f>
        <v>yes</v>
      </c>
      <c r="O1164" s="146">
        <f t="shared" si="286"/>
        <v>2.8425694987101124E-2</v>
      </c>
      <c r="P1164" s="146">
        <f t="shared" si="287"/>
        <v>-2.8425694987101124E-2</v>
      </c>
      <c r="Q1164" s="86">
        <f t="shared" si="276"/>
        <v>1.7999999999999999E-2</v>
      </c>
      <c r="R1164" s="39">
        <f>(SUM(C1145:C1163)+Q1164*SUM(C1145:C1163))/(19-Q1164)*(1-J$2305)</f>
        <v>4014.5839848277305</v>
      </c>
      <c r="S1164" s="39">
        <f>(SUM(C1145:C1163)+Q1164*SUM(C1145:C1163))/(19-Q1164)*(1+J$2305)</f>
        <v>4014.5839848277305</v>
      </c>
      <c r="T1164" s="17">
        <f>IF(AND(K1164="no",R1164&lt;E1164, R1164&gt;F1164,J$2308="yes"),MAX(R1164*(1-J$2306),F1164)/D1164-1,IF(AND(K1164="yes",S1164&gt;F1164, S1164&lt;E1164,J$2307="yes"),1-MIN(S1164*(1+J$2306),E1164)/D1164,0))</f>
        <v>0</v>
      </c>
      <c r="U1164" s="6">
        <f t="shared" si="277"/>
        <v>0</v>
      </c>
      <c r="V1164" s="66">
        <f t="shared" si="278"/>
        <v>3.0929047421382672</v>
      </c>
      <c r="W1164" s="6">
        <f t="shared" si="279"/>
        <v>0</v>
      </c>
      <c r="X1164" s="17">
        <f>V1164/MAX(V$240:V1164)-1</f>
        <v>-6.0630197565840871E-2</v>
      </c>
      <c r="Z1164" s="66">
        <f t="shared" si="280"/>
        <v>10.78005822616899</v>
      </c>
      <c r="AA1164" s="6">
        <f t="shared" si="281"/>
        <v>-2.8425694987101235E-2</v>
      </c>
      <c r="AB1164" s="17">
        <f>Z1164/MAX(Z$240:Z1164)-1</f>
        <v>-4.5641323792324773E-2</v>
      </c>
    </row>
    <row r="1165" spans="1:29" x14ac:dyDescent="0.25">
      <c r="A1165" s="18" t="s">
        <v>249</v>
      </c>
      <c r="B1165" s="72">
        <v>40842</v>
      </c>
      <c r="C1165" s="23">
        <v>3884.39</v>
      </c>
      <c r="D1165" s="23">
        <v>3842.98</v>
      </c>
      <c r="E1165" s="23">
        <v>3921.25</v>
      </c>
      <c r="F1165" s="23">
        <v>3808.3</v>
      </c>
      <c r="G1165" s="20">
        <f t="shared" si="272"/>
        <v>3915.4839999999995</v>
      </c>
      <c r="H1165" s="20">
        <f t="shared" si="284"/>
        <v>4247.5560000000005</v>
      </c>
      <c r="I1165" s="112">
        <f t="shared" si="273"/>
        <v>-7.9412915491416936E-3</v>
      </c>
      <c r="J1165" s="38" t="str">
        <f t="shared" si="285"/>
        <v>X</v>
      </c>
      <c r="K1165" s="17" t="str">
        <f>IF(OR(AND(J1164="N",OR(I1164&lt;R$2308,AND(I1164&gt;R$2306, I1164&lt;R$2305))), AND(J1164="X", OR(I1164&lt;R$2314, AND(I1164&lt;R$2311,I1164&gt;R$2312)))),"no","yes")</f>
        <v>yes</v>
      </c>
      <c r="O1165" s="146">
        <f t="shared" si="286"/>
        <v>1.0775491935945514E-2</v>
      </c>
      <c r="P1165" s="146">
        <f t="shared" si="287"/>
        <v>-1.0775491935945514E-2</v>
      </c>
      <c r="Q1165" s="86">
        <f t="shared" si="276"/>
        <v>1.7999999999999999E-2</v>
      </c>
      <c r="R1165" s="39">
        <f>(SUM(C1146:C1164)+Q1165*SUM(C1146:C1164))/(19-Q1165)*(1-J$2305)</f>
        <v>3991.4100316088925</v>
      </c>
      <c r="S1165" s="39">
        <f>(SUM(C1146:C1164)+Q1165*SUM(C1146:C1164))/(19-Q1165)*(1+J$2305)</f>
        <v>3991.4100316088925</v>
      </c>
      <c r="T1165" s="17">
        <f>IF(AND(K1165="no",R1165&lt;E1165, R1165&gt;F1165,J$2308="yes"),MAX(R1165*(1-J$2306),F1165)/D1165-1,IF(AND(K1165="yes",S1165&gt;F1165, S1165&lt;E1165,J$2307="yes"),1-MIN(S1165*(1+J$2306),E1165)/D1165,0))</f>
        <v>0</v>
      </c>
      <c r="U1165" s="6">
        <f t="shared" si="277"/>
        <v>0</v>
      </c>
      <c r="V1165" s="66">
        <f t="shared" si="278"/>
        <v>3.0929047421382672</v>
      </c>
      <c r="W1165" s="6">
        <f t="shared" si="279"/>
        <v>0</v>
      </c>
      <c r="X1165" s="17">
        <f>V1165/MAX(V$240:V1165)-1</f>
        <v>-6.0630197565840871E-2</v>
      </c>
      <c r="Z1165" s="66">
        <f t="shared" si="280"/>
        <v>10.663897795683882</v>
      </c>
      <c r="AA1165" s="6">
        <f t="shared" si="281"/>
        <v>-1.0775491935945625E-2</v>
      </c>
      <c r="AB1165" s="17">
        <f>Z1165/MAX(Z$240:Z1165)-1</f>
        <v>-5.5925008011800337E-2</v>
      </c>
    </row>
    <row r="1166" spans="1:29" x14ac:dyDescent="0.25">
      <c r="A1166" s="18" t="s">
        <v>249</v>
      </c>
      <c r="B1166" s="72">
        <v>40843</v>
      </c>
      <c r="C1166" s="23">
        <v>3888.99</v>
      </c>
      <c r="D1166" s="23">
        <v>3884.39</v>
      </c>
      <c r="E1166" s="23">
        <v>3927.44</v>
      </c>
      <c r="F1166" s="23">
        <v>3872.9</v>
      </c>
      <c r="G1166" s="20">
        <f t="shared" si="272"/>
        <v>3902.3434999999999</v>
      </c>
      <c r="H1166" s="20">
        <f t="shared" si="284"/>
        <v>4233.8661666666667</v>
      </c>
      <c r="I1166" s="112">
        <f t="shared" si="273"/>
        <v>-3.4219181371399898E-3</v>
      </c>
      <c r="J1166" s="38" t="str">
        <f t="shared" si="285"/>
        <v>X</v>
      </c>
      <c r="K1166" s="17" t="str">
        <f>IF(OR(AND(J1165="N",OR(I1165&lt;R$2308,AND(I1165&gt;R$2306, I1165&lt;R$2305))), AND(J1165="X", OR(I1165&lt;R$2314, AND(I1165&lt;R$2311,I1165&gt;R$2312)))),"no","yes")</f>
        <v>yes</v>
      </c>
      <c r="O1166" s="146">
        <f t="shared" si="286"/>
        <v>1.184227124464865E-3</v>
      </c>
      <c r="P1166" s="146">
        <f t="shared" si="287"/>
        <v>-1.184227124464865E-3</v>
      </c>
      <c r="Q1166" s="86">
        <f t="shared" si="276"/>
        <v>1.7999999999999999E-2</v>
      </c>
      <c r="R1166" s="39">
        <f>(SUM(C1147:C1165)+Q1166*SUM(C1147:C1165))/(19-Q1166)*(1-J$2305)</f>
        <v>3977.0688989569057</v>
      </c>
      <c r="S1166" s="39">
        <f>(SUM(C1147:C1165)+Q1166*SUM(C1147:C1165))/(19-Q1166)*(1+J$2305)</f>
        <v>3977.0688989569057</v>
      </c>
      <c r="T1166" s="17">
        <f>IF(AND(K1166="no",R1166&lt;E1166, R1166&gt;F1166,J$2308="yes"),MAX(R1166*(1-J$2306),F1166)/D1166-1,IF(AND(K1166="yes",S1166&gt;F1166, S1166&lt;E1166,J$2307="yes"),1-MIN(S1166*(1+J$2306),E1166)/D1166,0))</f>
        <v>0</v>
      </c>
      <c r="U1166" s="6">
        <f t="shared" si="277"/>
        <v>0</v>
      </c>
      <c r="V1166" s="66">
        <f t="shared" si="278"/>
        <v>3.0929047421382672</v>
      </c>
      <c r="W1166" s="6">
        <f t="shared" si="279"/>
        <v>0</v>
      </c>
      <c r="X1166" s="17">
        <f>V1166/MAX(V$240:V1166)-1</f>
        <v>-6.0630197565840871E-2</v>
      </c>
      <c r="Z1166" s="66">
        <f t="shared" si="280"/>
        <v>10.651269318661711</v>
      </c>
      <c r="AA1166" s="6">
        <f t="shared" si="281"/>
        <v>-1.184227124464865E-3</v>
      </c>
      <c r="AB1166" s="17">
        <f>Z1166/MAX(Z$240:Z1166)-1</f>
        <v>-5.704300722484168E-2</v>
      </c>
    </row>
    <row r="1167" spans="1:29" x14ac:dyDescent="0.25">
      <c r="A1167" s="18" t="s">
        <v>249</v>
      </c>
      <c r="B1167" s="72">
        <v>40844</v>
      </c>
      <c r="C1167" s="23">
        <v>3978.8</v>
      </c>
      <c r="D1167" s="23">
        <v>3888.99</v>
      </c>
      <c r="E1167" s="23">
        <v>3978.8</v>
      </c>
      <c r="F1167" s="23">
        <v>3918.36</v>
      </c>
      <c r="G1167" s="20">
        <f t="shared" si="272"/>
        <v>3895.3970000000008</v>
      </c>
      <c r="H1167" s="20">
        <f t="shared" si="284"/>
        <v>4222.1645000000008</v>
      </c>
      <c r="I1167" s="112">
        <f t="shared" si="273"/>
        <v>2.1410654677815666E-2</v>
      </c>
      <c r="J1167" s="38" t="str">
        <f t="shared" si="285"/>
        <v>X</v>
      </c>
      <c r="K1167" s="17" t="str">
        <f>IF(OR(AND(J1166="N",OR(I1166&lt;R$2308,AND(I1166&gt;R$2306, I1166&lt;R$2305))), AND(J1166="X", OR(I1166&lt;R$2314, AND(I1166&lt;R$2311,I1166&gt;R$2312)))),"no","yes")</f>
        <v>yes</v>
      </c>
      <c r="O1167" s="146">
        <f t="shared" si="286"/>
        <v>2.3093399571611162E-2</v>
      </c>
      <c r="P1167" s="146">
        <f t="shared" si="287"/>
        <v>-2.3093399571611162E-2</v>
      </c>
      <c r="Q1167" s="86">
        <f t="shared" si="276"/>
        <v>1.7999999999999999E-2</v>
      </c>
      <c r="R1167" s="39">
        <f>(SUM(C1148:C1166)+Q1167*SUM(C1148:C1166))/(19-Q1167)*(1-J$2305)</f>
        <v>3964.8016289116017</v>
      </c>
      <c r="S1167" s="39">
        <f>(SUM(C1148:C1166)+Q1167*SUM(C1148:C1166))/(19-Q1167)*(1+J$2305)</f>
        <v>3964.8016289116017</v>
      </c>
      <c r="T1167" s="17">
        <f>IF(AND(K1167="no",R1167&lt;E1167, R1167&gt;F1167,J$2308="yes"),MAX(R1167*(1-J$2306),F1167)/D1167-1,IF(AND(K1167="yes",S1167&gt;F1167, S1167&lt;E1167,J$2307="yes"),1-MIN(S1167*(1+J$2306),E1167)/D1167,0))</f>
        <v>-1.949391202127071E-2</v>
      </c>
      <c r="U1167" s="6">
        <f t="shared" si="277"/>
        <v>3.5994875503404522E-3</v>
      </c>
      <c r="V1167" s="66">
        <f t="shared" si="278"/>
        <v>3.0929047421382672</v>
      </c>
      <c r="W1167" s="6">
        <f t="shared" si="279"/>
        <v>0</v>
      </c>
      <c r="X1167" s="17">
        <f>V1167/MAX(V$240:V1167)-1</f>
        <v>-6.0630197565840871E-2</v>
      </c>
      <c r="Z1167" s="66">
        <f t="shared" si="280"/>
        <v>10.44363441164886</v>
      </c>
      <c r="AA1167" s="6">
        <f t="shared" si="281"/>
        <v>-1.949391202127071E-2</v>
      </c>
      <c r="AB1167" s="17">
        <f>Z1167/MAX(Z$240:Z1167)-1</f>
        <v>-7.5424927881842629E-2</v>
      </c>
    </row>
    <row r="1168" spans="1:29" x14ac:dyDescent="0.25">
      <c r="A1168" s="18" t="s">
        <v>249</v>
      </c>
      <c r="B1168" s="72">
        <v>40847</v>
      </c>
      <c r="C1168" s="23">
        <v>3999.36</v>
      </c>
      <c r="D1168" s="23">
        <v>3978.8</v>
      </c>
      <c r="E1168" s="23">
        <v>4004.39</v>
      </c>
      <c r="F1168" s="23">
        <v>3963.27</v>
      </c>
      <c r="G1168" s="20">
        <f t="shared" si="272"/>
        <v>3892.7935000000007</v>
      </c>
      <c r="H1168" s="20">
        <f t="shared" si="284"/>
        <v>4211.6818333333331</v>
      </c>
      <c r="I1168" s="112">
        <f t="shared" si="273"/>
        <v>2.7375328282889688E-2</v>
      </c>
      <c r="J1168" s="38" t="str">
        <f t="shared" si="285"/>
        <v>X</v>
      </c>
      <c r="K1168" s="17" t="str">
        <f>IF(OR(AND(J1167="N",OR(I1167&lt;R$2308,AND(I1167&gt;R$2306, I1167&lt;R$2305))), AND(J1167="X", OR(I1167&lt;R$2314, AND(I1167&lt;R$2311,I1167&gt;R$2312)))),"no","yes")</f>
        <v>no</v>
      </c>
      <c r="O1168" s="146">
        <f t="shared" si="286"/>
        <v>5.1673871519051229E-3</v>
      </c>
      <c r="P1168" s="146">
        <f t="shared" si="287"/>
        <v>-5.1673871519051229E-3</v>
      </c>
      <c r="Q1168" s="86">
        <f t="shared" si="276"/>
        <v>1.7999999999999999E-2</v>
      </c>
      <c r="R1168" s="39">
        <f>(SUM(C1149:C1167)+Q1168*SUM(C1149:C1167))/(19-Q1168)*(1-J$2305)</f>
        <v>3960.9064998419562</v>
      </c>
      <c r="S1168" s="39">
        <f>(SUM(C1149:C1167)+Q1168*SUM(C1149:C1167))/(19-Q1168)*(1+J$2305)</f>
        <v>3960.9064998419562</v>
      </c>
      <c r="T1168" s="17">
        <f>IF(AND(K1168="no",R1168&lt;E1168, R1168&gt;F1168,J$2308="yes"),MAX(R1168*(1-J$2306),F1168)/D1168-1,IF(AND(K1168="yes",S1168&gt;F1168, S1168&lt;E1168,J$2307="yes"),1-MIN(S1168*(1+J$2306),E1168)/D1168,0))</f>
        <v>0</v>
      </c>
      <c r="U1168" s="6">
        <f t="shared" si="277"/>
        <v>0</v>
      </c>
      <c r="V1168" s="66">
        <f t="shared" si="278"/>
        <v>3.1088869783648589</v>
      </c>
      <c r="W1168" s="6">
        <f t="shared" si="279"/>
        <v>5.1673871519051229E-3</v>
      </c>
      <c r="X1168" s="17">
        <f>V1168/MAX(V$240:V1168)-1</f>
        <v>-5.5776110117854882E-2</v>
      </c>
      <c r="Y1168" s="14"/>
      <c r="Z1168" s="66">
        <f t="shared" si="280"/>
        <v>10.497600713926809</v>
      </c>
      <c r="AA1168" s="6">
        <f t="shared" si="281"/>
        <v>5.1673871519051229E-3</v>
      </c>
      <c r="AB1168" s="17">
        <f>Z1168/MAX(Z$240:Z1168)-1</f>
        <v>-7.0647290533207507E-2</v>
      </c>
      <c r="AC1168" s="14"/>
    </row>
    <row r="1169" spans="1:29" x14ac:dyDescent="0.25">
      <c r="A1169" s="18" t="s">
        <v>249</v>
      </c>
      <c r="B1169" s="72">
        <v>40848</v>
      </c>
      <c r="C1169" s="23">
        <v>3999.83</v>
      </c>
      <c r="D1169" s="23">
        <v>3999.36</v>
      </c>
      <c r="E1169" s="23">
        <v>4020.46</v>
      </c>
      <c r="F1169" s="23">
        <v>3950.74</v>
      </c>
      <c r="G1169" s="20">
        <f t="shared" si="272"/>
        <v>3889.3735000000001</v>
      </c>
      <c r="H1169" s="20">
        <f t="shared" si="284"/>
        <v>4200.9379999999992</v>
      </c>
      <c r="I1169" s="112">
        <f t="shared" si="273"/>
        <v>2.8399561008990215E-2</v>
      </c>
      <c r="J1169" s="38" t="str">
        <f t="shared" si="285"/>
        <v>X</v>
      </c>
      <c r="K1169" s="17" t="str">
        <f>IF(OR(AND(J1168="N",OR(I1168&lt;R$2308,AND(I1168&gt;R$2306, I1168&lt;R$2305))), AND(J1168="X", OR(I1168&lt;R$2314, AND(I1168&lt;R$2311,I1168&gt;R$2312)))),"no","yes")</f>
        <v>no</v>
      </c>
      <c r="O1169" s="146">
        <f t="shared" si="286"/>
        <v>1.1751880300847617E-4</v>
      </c>
      <c r="P1169" s="146">
        <f t="shared" si="287"/>
        <v>-1.1751880300847617E-4</v>
      </c>
      <c r="Q1169" s="86">
        <f t="shared" si="276"/>
        <v>1.7999999999999999E-2</v>
      </c>
      <c r="R1169" s="39">
        <f>(SUM(C1150:C1168)+Q1169*SUM(C1150:C1168))/(19-Q1169)*(1-J$2305)</f>
        <v>3957.2130186492468</v>
      </c>
      <c r="S1169" s="39">
        <f>(SUM(C1150:C1168)+Q1169*SUM(C1150:C1168))/(19-Q1169)*(1+J$2305)</f>
        <v>3957.2130186492468</v>
      </c>
      <c r="T1169" s="17">
        <f>IF(AND(K1169="no",R1169&lt;E1169, R1169&gt;F1169,J$2308="yes"),MAX(R1169*(1-J$2306),F1169)/D1169-1,IF(AND(K1169="yes",S1169&gt;F1169, S1169&lt;E1169,J$2307="yes"),1-MIN(S1169*(1+J$2306),E1169)/D1169,0))</f>
        <v>-1.0538431486726174E-2</v>
      </c>
      <c r="U1169" s="6">
        <f t="shared" si="277"/>
        <v>-1.065595028973465E-2</v>
      </c>
      <c r="V1169" s="66">
        <f t="shared" si="278"/>
        <v>3.0761241859433857</v>
      </c>
      <c r="W1169" s="6">
        <f t="shared" si="279"/>
        <v>-1.0538431486726174E-2</v>
      </c>
      <c r="X1169" s="17">
        <f>V1169/MAX(V$240:V1169)-1</f>
        <v>-6.5726748889507913E-2</v>
      </c>
      <c r="Z1169" s="66">
        <f t="shared" si="280"/>
        <v>10.386972468028084</v>
      </c>
      <c r="AA1169" s="6">
        <f t="shared" si="281"/>
        <v>-1.0538431486726174E-2</v>
      </c>
      <c r="AB1169" s="17">
        <f>Z1169/MAX(Z$240:Z1169)-1</f>
        <v>-8.0441210388926598E-2</v>
      </c>
    </row>
    <row r="1170" spans="1:29" x14ac:dyDescent="0.25">
      <c r="A1170" s="18" t="s">
        <v>249</v>
      </c>
      <c r="B1170" s="72">
        <v>40849</v>
      </c>
      <c r="C1170" s="23">
        <v>4072.78</v>
      </c>
      <c r="D1170" s="23">
        <v>3999.83</v>
      </c>
      <c r="E1170" s="23">
        <v>4073.12</v>
      </c>
      <c r="F1170" s="23">
        <v>3919.69</v>
      </c>
      <c r="G1170" s="20">
        <f t="shared" si="272"/>
        <v>3893.0234999999993</v>
      </c>
      <c r="H1170" s="20">
        <f t="shared" si="284"/>
        <v>4191.971333333333</v>
      </c>
      <c r="I1170" s="112">
        <f t="shared" si="273"/>
        <v>4.6174008453840898E-2</v>
      </c>
      <c r="J1170" s="38" t="str">
        <f t="shared" si="285"/>
        <v>X</v>
      </c>
      <c r="K1170" s="17" t="str">
        <f>IF(OR(AND(J1169="N",OR(I1169&lt;R$2308,AND(I1169&gt;R$2306, I1169&lt;R$2305))), AND(J1169="X", OR(I1169&lt;R$2314, AND(I1169&lt;R$2311,I1169&gt;R$2312)))),"no","yes")</f>
        <v>no</v>
      </c>
      <c r="O1170" s="146">
        <f t="shared" si="286"/>
        <v>1.823827512669296E-2</v>
      </c>
      <c r="P1170" s="146">
        <f t="shared" si="287"/>
        <v>-1.823827512669296E-2</v>
      </c>
      <c r="Q1170" s="86">
        <f t="shared" si="276"/>
        <v>1.7999999999999999E-2</v>
      </c>
      <c r="R1170" s="39">
        <f>(SUM(C1151:C1169)+Q1170*SUM(C1151:C1169))/(19-Q1170)*(1-J$2305)</f>
        <v>3957.215700136971</v>
      </c>
      <c r="S1170" s="39">
        <f>(SUM(C1151:C1169)+Q1170*SUM(C1151:C1169))/(19-Q1170)*(1+J$2305)</f>
        <v>3957.215700136971</v>
      </c>
      <c r="T1170" s="17">
        <f>IF(AND(K1170="no",R1170&lt;E1170, R1170&gt;F1170,J$2308="yes"),MAX(R1170*(1-J$2306),F1170)/D1170-1,IF(AND(K1170="yes",S1170&gt;F1170, S1170&lt;E1170,J$2307="yes"),1-MIN(S1170*(1+J$2306),E1170)/D1170,0))</f>
        <v>-1.0654027761937135E-2</v>
      </c>
      <c r="U1170" s="6">
        <f t="shared" si="277"/>
        <v>-2.8892302888630095E-2</v>
      </c>
      <c r="V1170" s="66">
        <f t="shared" si="278"/>
        <v>3.0433510734671785</v>
      </c>
      <c r="W1170" s="6">
        <f t="shared" si="279"/>
        <v>-1.0654027761937135E-2</v>
      </c>
      <c r="X1170" s="17">
        <f>V1170/MAX(V$240:V1170)-1</f>
        <v>-7.5680522044074383E-2</v>
      </c>
      <c r="Z1170" s="66">
        <f t="shared" si="280"/>
        <v>10.276309374991236</v>
      </c>
      <c r="AA1170" s="6">
        <f t="shared" si="281"/>
        <v>-1.0654027761937135E-2</v>
      </c>
      <c r="AB1170" s="17">
        <f>Z1170/MAX(Z$240:Z1170)-1</f>
        <v>-9.0238215262176347E-2</v>
      </c>
    </row>
    <row r="1171" spans="1:29" x14ac:dyDescent="0.25">
      <c r="A1171" s="18" t="s">
        <v>249</v>
      </c>
      <c r="B1171" s="72">
        <v>40850</v>
      </c>
      <c r="C1171" s="23">
        <v>4097.62</v>
      </c>
      <c r="D1171" s="23">
        <v>4072.78</v>
      </c>
      <c r="E1171" s="23">
        <v>4150.04</v>
      </c>
      <c r="F1171" s="23">
        <v>4085.31</v>
      </c>
      <c r="G1171" s="20">
        <f t="shared" si="272"/>
        <v>3904.3514999999998</v>
      </c>
      <c r="H1171" s="20">
        <f t="shared" si="284"/>
        <v>4183.1788333333325</v>
      </c>
      <c r="I1171" s="112">
        <f t="shared" si="273"/>
        <v>4.9500794177983254E-2</v>
      </c>
      <c r="J1171" s="38" t="str">
        <f t="shared" si="285"/>
        <v>X</v>
      </c>
      <c r="K1171" s="17" t="str">
        <f>IF(OR(AND(J1170="N",OR(I1170&lt;R$2308,AND(I1170&gt;R$2306, I1170&lt;R$2305))), AND(J1170="X", OR(I1170&lt;R$2314, AND(I1170&lt;R$2311,I1170&gt;R$2312)))),"no","yes")</f>
        <v>no</v>
      </c>
      <c r="O1171" s="146">
        <f t="shared" si="286"/>
        <v>6.0990281822244086E-3</v>
      </c>
      <c r="P1171" s="146">
        <f t="shared" si="287"/>
        <v>-6.0990281822244086E-3</v>
      </c>
      <c r="Q1171" s="86">
        <f t="shared" si="276"/>
        <v>1.7999999999999999E-2</v>
      </c>
      <c r="R1171" s="39">
        <f>(SUM(C1152:C1170)+Q1171*SUM(C1152:C1170))/(19-Q1171)*(1-J$2305)</f>
        <v>3968.0338942155731</v>
      </c>
      <c r="S1171" s="39">
        <f>(SUM(C1152:C1170)+Q1171*SUM(C1152:C1170))/(19-Q1171)*(1+J$2305)</f>
        <v>3968.0338942155731</v>
      </c>
      <c r="T1171" s="17">
        <f>IF(AND(K1171="no",R1171&lt;E1171, R1171&gt;F1171,J$2308="yes"),MAX(R1171*(1-J$2306),F1171)/D1171-1,IF(AND(K1171="yes",S1171&gt;F1171, S1171&lt;E1171,J$2307="yes"),1-MIN(S1171*(1+J$2306),E1171)/D1171,0))</f>
        <v>0</v>
      </c>
      <c r="U1171" s="6">
        <f t="shared" si="277"/>
        <v>0</v>
      </c>
      <c r="V1171" s="66">
        <f t="shared" si="278"/>
        <v>3.0619125574326578</v>
      </c>
      <c r="W1171" s="6">
        <f t="shared" si="279"/>
        <v>6.0990281822244086E-3</v>
      </c>
      <c r="X1171" s="17">
        <f>V1171/MAX(V$240:V1171)-1</f>
        <v>-7.0043071498642306E-2</v>
      </c>
      <c r="Z1171" s="66">
        <f t="shared" si="280"/>
        <v>10.338984875478564</v>
      </c>
      <c r="AA1171" s="6">
        <f t="shared" si="281"/>
        <v>6.0990281822244086E-3</v>
      </c>
      <c r="AB1171" s="17">
        <f>Z1171/MAX(Z$240:Z1171)-1</f>
        <v>-8.4689552497949516E-2</v>
      </c>
    </row>
    <row r="1172" spans="1:29" x14ac:dyDescent="0.25">
      <c r="A1172" s="18" t="s">
        <v>249</v>
      </c>
      <c r="B1172" s="72">
        <v>40851</v>
      </c>
      <c r="C1172" s="23">
        <v>4131.13</v>
      </c>
      <c r="D1172" s="23">
        <v>4097.62</v>
      </c>
      <c r="E1172" s="23">
        <v>4140.63</v>
      </c>
      <c r="F1172" s="23">
        <v>4093.92</v>
      </c>
      <c r="G1172" s="20">
        <f t="shared" si="272"/>
        <v>3918.0664999999999</v>
      </c>
      <c r="H1172" s="20">
        <f t="shared" si="284"/>
        <v>4174.5406666666659</v>
      </c>
      <c r="I1172" s="112">
        <f t="shared" si="273"/>
        <v>5.4379755933188001E-2</v>
      </c>
      <c r="J1172" s="38" t="str">
        <f t="shared" si="285"/>
        <v>X</v>
      </c>
      <c r="K1172" s="17" t="str">
        <f>IF(OR(AND(J1171="N",OR(I1171&lt;R$2308,AND(I1171&gt;R$2306, I1171&lt;R$2305))), AND(J1171="X", OR(I1171&lt;R$2314, AND(I1171&lt;R$2311,I1171&gt;R$2312)))),"no","yes")</f>
        <v>no</v>
      </c>
      <c r="O1172" s="146">
        <f t="shared" si="286"/>
        <v>8.1779179133254498E-3</v>
      </c>
      <c r="P1172" s="146">
        <f t="shared" si="287"/>
        <v>-8.1779179133254498E-3</v>
      </c>
      <c r="Q1172" s="86">
        <f t="shared" si="276"/>
        <v>1.7999999999999999E-2</v>
      </c>
      <c r="R1172" s="39">
        <f>(SUM(C1153:C1171)+Q1172*SUM(C1153:C1171))/(19-Q1172)*(1-J$2305)</f>
        <v>3980.9474028026548</v>
      </c>
      <c r="S1172" s="39">
        <f>(SUM(C1153:C1171)+Q1172*SUM(C1153:C1171))/(19-Q1172)*(1+J$2305)</f>
        <v>3980.9474028026548</v>
      </c>
      <c r="T1172" s="17">
        <f>IF(AND(K1172="no",R1172&lt;E1172, R1172&gt;F1172,J$2308="yes"),MAX(R1172*(1-J$2306),F1172)/D1172-1,IF(AND(K1172="yes",S1172&gt;F1172, S1172&lt;E1172,J$2307="yes"),1-MIN(S1172*(1+J$2306),E1172)/D1172,0))</f>
        <v>0</v>
      </c>
      <c r="U1172" s="6">
        <f t="shared" si="277"/>
        <v>0</v>
      </c>
      <c r="V1172" s="66">
        <f t="shared" si="278"/>
        <v>3.0869526269851226</v>
      </c>
      <c r="W1172" s="6">
        <f t="shared" si="279"/>
        <v>8.1779179133254498E-3</v>
      </c>
      <c r="X1172" s="17">
        <f>V1172/MAX(V$240:V1172)-1</f>
        <v>-6.243796007442981E-2</v>
      </c>
      <c r="Z1172" s="66">
        <f t="shared" si="280"/>
        <v>10.423536245097342</v>
      </c>
      <c r="AA1172" s="6">
        <f t="shared" si="281"/>
        <v>8.1779179133254498E-3</v>
      </c>
      <c r="AB1172" s="17">
        <f>Z1172/MAX(Z$240:Z1172)-1</f>
        <v>-7.7204218793068491E-2</v>
      </c>
    </row>
    <row r="1173" spans="1:29" x14ac:dyDescent="0.25">
      <c r="A1173" s="18" t="s">
        <v>249</v>
      </c>
      <c r="B1173" s="72">
        <v>40854</v>
      </c>
      <c r="C1173" s="23">
        <v>4114.7700000000004</v>
      </c>
      <c r="D1173" s="23">
        <v>4131.13</v>
      </c>
      <c r="E1173" s="23">
        <v>4159.97</v>
      </c>
      <c r="F1173" s="23">
        <v>4107.5600000000004</v>
      </c>
      <c r="G1173" s="20">
        <f t="shared" si="272"/>
        <v>3932.1760000000008</v>
      </c>
      <c r="H1173" s="20">
        <f t="shared" si="284"/>
        <v>4167.1364999999987</v>
      </c>
      <c r="I1173" s="112">
        <f t="shared" si="273"/>
        <v>4.6435866553277361E-2</v>
      </c>
      <c r="J1173" s="38" t="str">
        <f t="shared" si="285"/>
        <v>X</v>
      </c>
      <c r="K1173" s="17" t="str">
        <f>IF(OR(AND(J1172="N",OR(I1172&lt;R$2308,AND(I1172&gt;R$2306, I1172&lt;R$2305))), AND(J1172="X", OR(I1172&lt;R$2314, AND(I1172&lt;R$2311,I1172&gt;R$2312)))),"no","yes")</f>
        <v>no</v>
      </c>
      <c r="O1173" s="146">
        <f t="shared" si="286"/>
        <v>-3.9601755451896814E-3</v>
      </c>
      <c r="P1173" s="146">
        <f t="shared" si="287"/>
        <v>3.9601755451896814E-3</v>
      </c>
      <c r="Q1173" s="86">
        <f t="shared" si="276"/>
        <v>1.7999999999999999E-2</v>
      </c>
      <c r="R1173" s="39">
        <f>(SUM(C1154:C1172)+Q1173*SUM(C1154:C1172))/(19-Q1173)*(1-J$2305)</f>
        <v>3996.9585660099051</v>
      </c>
      <c r="S1173" s="39">
        <f>(SUM(C1154:C1172)+Q1173*SUM(C1154:C1172))/(19-Q1173)*(1+J$2305)</f>
        <v>3996.9585660099051</v>
      </c>
      <c r="T1173" s="17">
        <f>IF(AND(K1173="no",R1173&lt;E1173, R1173&gt;F1173,J$2308="yes"),MAX(R1173*(1-J$2306),F1173)/D1173-1,IF(AND(K1173="yes",S1173&gt;F1173, S1173&lt;E1173,J$2307="yes"),1-MIN(S1173*(1+J$2306),E1173)/D1173,0))</f>
        <v>0</v>
      </c>
      <c r="U1173" s="6">
        <f t="shared" si="277"/>
        <v>0</v>
      </c>
      <c r="V1173" s="66">
        <f t="shared" si="278"/>
        <v>3.0747277526825769</v>
      </c>
      <c r="W1173" s="6">
        <f t="shared" si="279"/>
        <v>-3.9601755451897924E-3</v>
      </c>
      <c r="X1173" s="17">
        <f>V1173/MAX(V$240:V1173)-1</f>
        <v>-6.6150870337041257E-2</v>
      </c>
      <c r="Z1173" s="66">
        <f t="shared" si="280"/>
        <v>10.38225721176511</v>
      </c>
      <c r="AA1173" s="6">
        <f t="shared" si="281"/>
        <v>-3.9601755451896814E-3</v>
      </c>
      <c r="AB1173" s="17">
        <f>Z1173/MAX(Z$240:Z1173)-1</f>
        <v>-8.0858652079008442E-2</v>
      </c>
    </row>
    <row r="1174" spans="1:29" x14ac:dyDescent="0.25">
      <c r="A1174" s="18" t="s">
        <v>249</v>
      </c>
      <c r="B1174" s="72">
        <v>40855</v>
      </c>
      <c r="C1174" s="23">
        <v>4057.55</v>
      </c>
      <c r="D1174" s="23">
        <v>4114.7700000000004</v>
      </c>
      <c r="E1174" s="23">
        <v>4125.09</v>
      </c>
      <c r="F1174" s="23">
        <v>4049.81</v>
      </c>
      <c r="G1174" s="20">
        <f t="shared" si="272"/>
        <v>3944.1570000000006</v>
      </c>
      <c r="H1174" s="20">
        <f t="shared" si="284"/>
        <v>4162.582833333332</v>
      </c>
      <c r="I1174" s="112">
        <f t="shared" si="273"/>
        <v>2.8749616204425843E-2</v>
      </c>
      <c r="J1174" s="38" t="str">
        <f t="shared" si="285"/>
        <v>X</v>
      </c>
      <c r="K1174" s="17" t="str">
        <f>IF(OR(AND(J1173="N",OR(I1173&lt;R$2308,AND(I1173&gt;R$2306, I1173&lt;R$2305))), AND(J1173="X", OR(I1173&lt;R$2314, AND(I1173&lt;R$2311,I1173&gt;R$2312)))),"no","yes")</f>
        <v>no</v>
      </c>
      <c r="O1174" s="146">
        <f t="shared" si="286"/>
        <v>-1.390600203656589E-2</v>
      </c>
      <c r="P1174" s="146">
        <f t="shared" si="287"/>
        <v>1.390600203656589E-2</v>
      </c>
      <c r="Q1174" s="86">
        <f t="shared" si="276"/>
        <v>1.7999999999999999E-2</v>
      </c>
      <c r="R1174" s="39">
        <f>(SUM(C1155:C1173)+Q1174*SUM(C1155:C1173))/(19-Q1174)*(1-J$2305)</f>
        <v>4012.8780223369517</v>
      </c>
      <c r="S1174" s="39">
        <f>(SUM(C1155:C1173)+Q1174*SUM(C1155:C1173))/(19-Q1174)*(1+J$2305)</f>
        <v>4012.8780223369517</v>
      </c>
      <c r="T1174" s="17">
        <f>IF(AND(K1174="no",R1174&lt;E1174, R1174&gt;F1174,J$2308="yes"),MAX(R1174*(1-J$2306),F1174)/D1174-1,IF(AND(K1174="yes",S1174&gt;F1174, S1174&lt;E1174,J$2307="yes"),1-MIN(S1174*(1+J$2306),E1174)/D1174,0))</f>
        <v>0</v>
      </c>
      <c r="U1174" s="6">
        <f t="shared" si="277"/>
        <v>0</v>
      </c>
      <c r="V1174" s="66">
        <f t="shared" si="278"/>
        <v>3.0319705822918874</v>
      </c>
      <c r="W1174" s="6">
        <f t="shared" si="279"/>
        <v>-1.390600203656589E-2</v>
      </c>
      <c r="X1174" s="17">
        <f>V1174/MAX(V$240:V1174)-1</f>
        <v>-7.9136978235979649E-2</v>
      </c>
      <c r="Z1174" s="66">
        <f t="shared" si="280"/>
        <v>10.237881521834153</v>
      </c>
      <c r="AA1174" s="6">
        <f t="shared" si="281"/>
        <v>-1.390600203656589E-2</v>
      </c>
      <c r="AB1174" s="17">
        <f>Z1174/MAX(Z$240:Z1174)-1</f>
        <v>-9.3640233535089656E-2</v>
      </c>
    </row>
    <row r="1175" spans="1:29" x14ac:dyDescent="0.25">
      <c r="A1175" s="18" t="s">
        <v>249</v>
      </c>
      <c r="B1175" s="72">
        <v>40856</v>
      </c>
      <c r="C1175" s="23">
        <v>4126</v>
      </c>
      <c r="D1175" s="23">
        <v>4057.55</v>
      </c>
      <c r="E1175" s="23">
        <v>4126</v>
      </c>
      <c r="F1175" s="23">
        <v>4025.72</v>
      </c>
      <c r="G1175" s="20">
        <f t="shared" si="272"/>
        <v>3952.9240000000004</v>
      </c>
      <c r="H1175" s="20">
        <f t="shared" si="284"/>
        <v>4159.3976666666658</v>
      </c>
      <c r="I1175" s="112">
        <f t="shared" si="273"/>
        <v>4.378429739605405E-2</v>
      </c>
      <c r="J1175" s="38" t="str">
        <f t="shared" si="285"/>
        <v>X</v>
      </c>
      <c r="K1175" s="17" t="str">
        <f>IF(OR(AND(J1174="N",OR(I1174&lt;R$2308,AND(I1174&gt;R$2306, I1174&lt;R$2305))), AND(J1174="X", OR(I1174&lt;R$2314, AND(I1174&lt;R$2311,I1174&gt;R$2312)))),"no","yes")</f>
        <v>no</v>
      </c>
      <c r="O1175" s="146">
        <f t="shared" si="286"/>
        <v>1.6869785954578553E-2</v>
      </c>
      <c r="P1175" s="146">
        <f t="shared" si="287"/>
        <v>-1.6869785954578553E-2</v>
      </c>
      <c r="Q1175" s="86">
        <f t="shared" si="276"/>
        <v>1.7999999999999999E-2</v>
      </c>
      <c r="R1175" s="39">
        <f>(SUM(C1156:C1174)+Q1175*SUM(C1156:C1174))/(19-Q1175)*(1-J$2305)</f>
        <v>4018.6105067959124</v>
      </c>
      <c r="S1175" s="39">
        <f>(SUM(C1156:C1174)+Q1175*SUM(C1156:C1174))/(19-Q1175)*(1+J$2305)</f>
        <v>4018.6105067959124</v>
      </c>
      <c r="T1175" s="17">
        <f>IF(AND(K1175="no",R1175&lt;E1175, R1175&gt;F1175,J$2308="yes"),MAX(R1175*(1-J$2306),F1175)/D1175-1,IF(AND(K1175="yes",S1175&gt;F1175, S1175&lt;E1175,J$2307="yes"),1-MIN(S1175*(1+J$2306),E1175)/D1175,0))</f>
        <v>0</v>
      </c>
      <c r="U1175" s="6">
        <f t="shared" si="277"/>
        <v>0</v>
      </c>
      <c r="V1175" s="66">
        <f t="shared" si="278"/>
        <v>3.0831192770357303</v>
      </c>
      <c r="W1175" s="6">
        <f t="shared" si="279"/>
        <v>1.6869785954578553E-2</v>
      </c>
      <c r="X1175" s="17">
        <f>V1175/MAX(V$240:V1175)-1</f>
        <v>-6.3602216165334235E-2</v>
      </c>
      <c r="Z1175" s="66">
        <f t="shared" si="280"/>
        <v>10.410592391735829</v>
      </c>
      <c r="AA1175" s="6">
        <f t="shared" si="281"/>
        <v>1.6869785954578553E-2</v>
      </c>
      <c r="AB1175" s="17">
        <f>Z1175/MAX(Z$240:Z1175)-1</f>
        <v>-7.8350138276984893E-2</v>
      </c>
    </row>
    <row r="1176" spans="1:29" x14ac:dyDescent="0.25">
      <c r="A1176" s="18" t="s">
        <v>249</v>
      </c>
      <c r="B1176" s="72">
        <v>40857</v>
      </c>
      <c r="C1176" s="23">
        <v>4064.37</v>
      </c>
      <c r="D1176" s="23">
        <v>4126</v>
      </c>
      <c r="E1176" s="23">
        <v>4112.37</v>
      </c>
      <c r="F1176" s="23">
        <v>4063.75</v>
      </c>
      <c r="G1176" s="20">
        <f t="shared" si="272"/>
        <v>3956.05</v>
      </c>
      <c r="H1176" s="20">
        <f t="shared" si="284"/>
        <v>4154.158833333332</v>
      </c>
      <c r="I1176" s="112">
        <f t="shared" si="273"/>
        <v>2.7380847057039137E-2</v>
      </c>
      <c r="J1176" s="38" t="str">
        <f t="shared" si="285"/>
        <v>X</v>
      </c>
      <c r="K1176" s="17" t="str">
        <f>IF(OR(AND(J1175="N",OR(I1175&lt;R$2308,AND(I1175&gt;R$2306, I1175&lt;R$2305))), AND(J1175="X", OR(I1175&lt;R$2314, AND(I1175&lt;R$2311,I1175&gt;R$2312)))),"no","yes")</f>
        <v>no</v>
      </c>
      <c r="O1176" s="146">
        <f t="shared" si="286"/>
        <v>-1.493698497333984E-2</v>
      </c>
      <c r="P1176" s="146">
        <f t="shared" si="287"/>
        <v>1.493698497333984E-2</v>
      </c>
      <c r="Q1176" s="86">
        <f t="shared" si="276"/>
        <v>1.7999999999999999E-2</v>
      </c>
      <c r="R1176" s="39">
        <f>(SUM(C1157:C1175)+Q1176*SUM(C1157:C1175))/(19-Q1176)*(1-J$2305)</f>
        <v>4025.2686408176169</v>
      </c>
      <c r="S1176" s="39">
        <f>(SUM(C1157:C1175)+Q1176*SUM(C1157:C1175))/(19-Q1176)*(1+J$2305)</f>
        <v>4025.2686408176169</v>
      </c>
      <c r="T1176" s="17">
        <f>IF(AND(K1176="no",R1176&lt;E1176, R1176&gt;F1176,J$2308="yes"),MAX(R1176*(1-J$2306),F1176)/D1176-1,IF(AND(K1176="yes",S1176&gt;F1176, S1176&lt;E1176,J$2307="yes"),1-MIN(S1176*(1+J$2306),E1176)/D1176,0))</f>
        <v>0</v>
      </c>
      <c r="U1176" s="6">
        <f t="shared" si="277"/>
        <v>0</v>
      </c>
      <c r="V1176" s="66">
        <f t="shared" si="278"/>
        <v>3.0370667707236332</v>
      </c>
      <c r="W1176" s="6">
        <f t="shared" si="279"/>
        <v>-1.493698497333984E-2</v>
      </c>
      <c r="X1176" s="17">
        <f>V1176/MAX(V$240:V1176)-1</f>
        <v>-7.7589175791541454E-2</v>
      </c>
      <c r="Z1176" s="66">
        <f t="shared" si="280"/>
        <v>10.255089529616905</v>
      </c>
      <c r="AA1176" s="6">
        <f t="shared" si="281"/>
        <v>-1.493698497333984E-2</v>
      </c>
      <c r="AB1176" s="17">
        <f>Z1176/MAX(Z$240:Z1176)-1</f>
        <v>-9.2116808412222251E-2</v>
      </c>
    </row>
    <row r="1177" spans="1:29" x14ac:dyDescent="0.25">
      <c r="A1177" s="18" t="s">
        <v>249</v>
      </c>
      <c r="B1177" s="72">
        <v>40858</v>
      </c>
      <c r="C1177" s="23">
        <v>4062.14</v>
      </c>
      <c r="D1177" s="23">
        <v>4064.37</v>
      </c>
      <c r="E1177" s="23">
        <v>4096.57</v>
      </c>
      <c r="F1177" s="23">
        <v>4043.76</v>
      </c>
      <c r="G1177" s="20">
        <f t="shared" si="272"/>
        <v>3959.8975</v>
      </c>
      <c r="H1177" s="20">
        <f t="shared" si="284"/>
        <v>4147.6213333333326</v>
      </c>
      <c r="I1177" s="112">
        <f t="shared" si="273"/>
        <v>2.5819481438597691E-2</v>
      </c>
      <c r="J1177" s="38" t="str">
        <f t="shared" si="285"/>
        <v>X</v>
      </c>
      <c r="K1177" s="17" t="str">
        <f>IF(OR(AND(J1176="N",OR(I1176&lt;R$2308,AND(I1176&gt;R$2306, I1176&lt;R$2305))), AND(J1176="X", OR(I1176&lt;R$2314, AND(I1176&lt;R$2311,I1176&gt;R$2312)))),"no","yes")</f>
        <v>no</v>
      </c>
      <c r="O1177" s="146">
        <f t="shared" si="286"/>
        <v>-5.4867051966234204E-4</v>
      </c>
      <c r="P1177" s="146">
        <f t="shared" si="287"/>
        <v>5.4867051966234204E-4</v>
      </c>
      <c r="Q1177" s="86">
        <f t="shared" si="276"/>
        <v>1.7999999999999999E-2</v>
      </c>
      <c r="R1177" s="39">
        <f>(SUM(C1158:C1176)+Q1177*SUM(C1158:C1176))/(19-Q1177)*(1-J$2305)</f>
        <v>4029.5150447792644</v>
      </c>
      <c r="S1177" s="39">
        <f>(SUM(C1158:C1176)+Q1177*SUM(C1158:C1176))/(19-Q1177)*(1+J$2305)</f>
        <v>4029.5150447792644</v>
      </c>
      <c r="T1177" s="17">
        <f>IF(AND(K1177="no",R1177&lt;E1177, R1177&gt;F1177,J$2308="yes"),MAX(R1177*(1-J$2306),F1177)/D1177-1,IF(AND(K1177="yes",S1177&gt;F1177, S1177&lt;E1177,J$2307="yes"),1-MIN(S1177*(1+J$2306),E1177)/D1177,0))</f>
        <v>0</v>
      </c>
      <c r="U1177" s="6">
        <f t="shared" si="277"/>
        <v>0</v>
      </c>
      <c r="V1177" s="66">
        <f t="shared" si="278"/>
        <v>3.0354004217202912</v>
      </c>
      <c r="W1177" s="6">
        <f t="shared" si="279"/>
        <v>-5.4867051966223102E-4</v>
      </c>
      <c r="X1177" s="17">
        <f>V1177/MAX(V$240:V1177)-1</f>
        <v>-7.8095275417801924E-2</v>
      </c>
      <c r="Z1177" s="66">
        <f t="shared" si="280"/>
        <v>10.249462864315506</v>
      </c>
      <c r="AA1177" s="6">
        <f t="shared" si="281"/>
        <v>-5.4867051966234204E-4</v>
      </c>
      <c r="AB1177" s="17">
        <f>Z1177/MAX(Z$240:Z1177)-1</f>
        <v>-9.2614937154743449E-2</v>
      </c>
    </row>
    <row r="1178" spans="1:29" x14ac:dyDescent="0.25">
      <c r="A1178" s="18" t="s">
        <v>249</v>
      </c>
      <c r="B1178" s="72">
        <v>40861</v>
      </c>
      <c r="C1178" s="23">
        <v>4159.57</v>
      </c>
      <c r="D1178" s="23">
        <v>4062.14</v>
      </c>
      <c r="E1178" s="23">
        <v>4159.7</v>
      </c>
      <c r="F1178" s="23">
        <v>4092.05</v>
      </c>
      <c r="G1178" s="20">
        <f t="shared" si="272"/>
        <v>3968.0199999999995</v>
      </c>
      <c r="H1178" s="20">
        <f t="shared" si="284"/>
        <v>4141.8493333333327</v>
      </c>
      <c r="I1178" s="112">
        <f t="shared" si="273"/>
        <v>4.8273446202388159E-2</v>
      </c>
      <c r="J1178" s="38" t="str">
        <f t="shared" si="285"/>
        <v>X</v>
      </c>
      <c r="K1178" s="17" t="str">
        <f>IF(OR(AND(J1177="N",OR(I1177&lt;R$2308,AND(I1177&gt;R$2306, I1177&lt;R$2305))), AND(J1177="X", OR(I1177&lt;R$2314, AND(I1177&lt;R$2311,I1177&gt;R$2312)))),"no","yes")</f>
        <v>no</v>
      </c>
      <c r="O1178" s="146">
        <f t="shared" si="286"/>
        <v>2.3984894661434497E-2</v>
      </c>
      <c r="P1178" s="146">
        <f t="shared" si="287"/>
        <v>-2.3984894661434497E-2</v>
      </c>
      <c r="Q1178" s="86">
        <f t="shared" si="276"/>
        <v>1.7999999999999999E-2</v>
      </c>
      <c r="R1178" s="39">
        <f>(SUM(C1159:C1177)+Q1178*SUM(C1159:C1177))/(19-Q1178)*(1-J$2305)</f>
        <v>4033.0020514171324</v>
      </c>
      <c r="S1178" s="39">
        <f>(SUM(C1159:C1177)+Q1178*SUM(C1159:C1177))/(19-Q1178)*(1+J$2305)</f>
        <v>4033.0020514171324</v>
      </c>
      <c r="T1178" s="17">
        <f>IF(AND(K1178="no",R1178&lt;E1178, R1178&gt;F1178,J$2308="yes"),MAX(R1178*(1-J$2306),F1178)/D1178-1,IF(AND(K1178="yes",S1178&gt;F1178, S1178&lt;E1178,J$2307="yes"),1-MIN(S1178*(1+J$2306),E1178)/D1178,0))</f>
        <v>0</v>
      </c>
      <c r="U1178" s="6">
        <f t="shared" si="277"/>
        <v>0</v>
      </c>
      <c r="V1178" s="66">
        <f t="shared" si="278"/>
        <v>3.1082041810905263</v>
      </c>
      <c r="W1178" s="6">
        <f t="shared" si="279"/>
        <v>2.3984894661434497E-2</v>
      </c>
      <c r="X1178" s="17">
        <f>V1178/MAX(V$240:V1178)-1</f>
        <v>-5.598348771081918E-2</v>
      </c>
      <c r="Z1178" s="66">
        <f t="shared" si="280"/>
        <v>10.495295151452398</v>
      </c>
      <c r="AA1178" s="6">
        <f t="shared" si="281"/>
        <v>2.3984894661434497E-2</v>
      </c>
      <c r="AB1178" s="17">
        <f>Z1178/MAX(Z$240:Z1178)-1</f>
        <v>-7.085140200504092E-2</v>
      </c>
    </row>
    <row r="1179" spans="1:29" x14ac:dyDescent="0.25">
      <c r="A1179" s="18" t="s">
        <v>249</v>
      </c>
      <c r="B1179" s="72">
        <v>40862</v>
      </c>
      <c r="C1179" s="23">
        <v>4192.67</v>
      </c>
      <c r="D1179" s="23">
        <v>4159.57</v>
      </c>
      <c r="E1179" s="23">
        <v>4192.7700000000004</v>
      </c>
      <c r="F1179" s="23">
        <v>4153.33</v>
      </c>
      <c r="G1179" s="20">
        <f t="shared" si="272"/>
        <v>3983.8025000000002</v>
      </c>
      <c r="H1179" s="20">
        <f t="shared" si="284"/>
        <v>4135.5318333333325</v>
      </c>
      <c r="I1179" s="112">
        <f t="shared" si="273"/>
        <v>5.2429180412432608E-2</v>
      </c>
      <c r="J1179" s="38" t="str">
        <f t="shared" si="285"/>
        <v>X</v>
      </c>
      <c r="K1179" s="17" t="str">
        <f>IF(OR(AND(J1178="N",OR(I1178&lt;R$2308,AND(I1178&gt;R$2306, I1178&lt;R$2305))), AND(J1178="X", OR(I1178&lt;R$2314, AND(I1178&lt;R$2311,I1178&gt;R$2312)))),"no","yes")</f>
        <v>no</v>
      </c>
      <c r="O1179" s="146">
        <f t="shared" si="286"/>
        <v>7.9575533047888669E-3</v>
      </c>
      <c r="P1179" s="146">
        <f t="shared" si="287"/>
        <v>-7.9575533047888669E-3</v>
      </c>
      <c r="Q1179" s="86">
        <f t="shared" si="276"/>
        <v>1.7999999999999999E-2</v>
      </c>
      <c r="R1179" s="39">
        <f>(SUM(C1160:C1178)+Q1179*SUM(C1160:C1178))/(19-Q1179)*(1-J$2305)</f>
        <v>4048.1551385523135</v>
      </c>
      <c r="S1179" s="39">
        <f>(SUM(C1160:C1178)+Q1179*SUM(C1160:C1178))/(19-Q1179)*(1+J$2305)</f>
        <v>4048.1551385523135</v>
      </c>
      <c r="T1179" s="17">
        <f>IF(AND(K1179="no",R1179&lt;E1179, R1179&gt;F1179,J$2308="yes"),MAX(R1179*(1-J$2306),F1179)/D1179-1,IF(AND(K1179="yes",S1179&gt;F1179, S1179&lt;E1179,J$2307="yes"),1-MIN(S1179*(1+J$2306),E1179)/D1179,0))</f>
        <v>0</v>
      </c>
      <c r="U1179" s="6">
        <f t="shared" si="277"/>
        <v>0</v>
      </c>
      <c r="V1179" s="66">
        <f t="shared" si="278"/>
        <v>3.1329378815437217</v>
      </c>
      <c r="W1179" s="6">
        <f t="shared" si="279"/>
        <v>7.9575533047888669E-3</v>
      </c>
      <c r="X1179" s="17">
        <f>V1179/MAX(V$240:V1179)-1</f>
        <v>-4.8471425993677153E-2</v>
      </c>
      <c r="Z1179" s="66">
        <f t="shared" si="280"/>
        <v>10.578812022069572</v>
      </c>
      <c r="AA1179" s="6">
        <f t="shared" si="281"/>
        <v>7.9575533047888669E-3</v>
      </c>
      <c r="AB1179" s="17">
        <f>Z1179/MAX(Z$240:Z1179)-1</f>
        <v>-6.3457652508426166E-2</v>
      </c>
    </row>
    <row r="1180" spans="1:29" x14ac:dyDescent="0.25">
      <c r="A1180" s="18" t="s">
        <v>249</v>
      </c>
      <c r="B1180" s="72">
        <v>40863</v>
      </c>
      <c r="C1180" s="23">
        <v>4088.32</v>
      </c>
      <c r="D1180" s="23">
        <v>4192.67</v>
      </c>
      <c r="E1180" s="23">
        <v>4195.29</v>
      </c>
      <c r="F1180" s="23">
        <v>4070.9</v>
      </c>
      <c r="G1180" s="20">
        <f t="shared" si="272"/>
        <v>3995.5100000000011</v>
      </c>
      <c r="H1180" s="20">
        <f t="shared" si="284"/>
        <v>4128.1151666666665</v>
      </c>
      <c r="I1180" s="112">
        <f t="shared" si="273"/>
        <v>2.3228574074398267E-2</v>
      </c>
      <c r="J1180" s="38" t="str">
        <f t="shared" si="285"/>
        <v>X</v>
      </c>
      <c r="K1180" s="17" t="str">
        <f>IF(OR(AND(J1179="N",OR(I1179&lt;R$2308,AND(I1179&gt;R$2306, I1179&lt;R$2305))), AND(J1179="X", OR(I1179&lt;R$2314, AND(I1179&lt;R$2311,I1179&gt;R$2312)))),"no","yes")</f>
        <v>no</v>
      </c>
      <c r="O1180" s="146">
        <f t="shared" si="286"/>
        <v>-2.4888674758566709E-2</v>
      </c>
      <c r="P1180" s="146">
        <f t="shared" si="287"/>
        <v>2.4888674758566709E-2</v>
      </c>
      <c r="Q1180" s="86">
        <f t="shared" si="276"/>
        <v>1.7999999999999999E-2</v>
      </c>
      <c r="R1180" s="39">
        <f>(SUM(C1161:C1179)+Q1180*SUM(C1161:C1179))/(19-Q1180)*(1-J$2305)</f>
        <v>4066.3088104520084</v>
      </c>
      <c r="S1180" s="39">
        <f>(SUM(C1161:C1179)+Q1180*SUM(C1161:C1179))/(19-Q1180)*(1+J$2305)</f>
        <v>4066.3088104520084</v>
      </c>
      <c r="T1180" s="17">
        <f>IF(AND(K1180="no",R1180&lt;E1180, R1180&gt;F1180,J$2308="yes"),MAX(R1180*(1-J$2306),F1180)/D1180-1,IF(AND(K1180="yes",S1180&gt;F1180, S1180&lt;E1180,J$2307="yes"),1-MIN(S1180*(1+J$2306),E1180)/D1180,0))</f>
        <v>0</v>
      </c>
      <c r="U1180" s="6">
        <f t="shared" si="277"/>
        <v>0</v>
      </c>
      <c r="V1180" s="66">
        <f t="shared" si="278"/>
        <v>3.0549632095711869</v>
      </c>
      <c r="W1180" s="6">
        <f t="shared" si="279"/>
        <v>-2.4888674758566709E-2</v>
      </c>
      <c r="X1180" s="17">
        <f>V1180/MAX(V$240:V1180)-1</f>
        <v>-7.2153711195603321E-2</v>
      </c>
      <c r="Y1180" s="6">
        <f t="shared" ref="Y1180" si="290">V1180/V1160-1</f>
        <v>-1.226728131977628E-2</v>
      </c>
      <c r="Z1180" s="66">
        <f t="shared" si="280"/>
        <v>10.315519410320267</v>
      </c>
      <c r="AA1180" s="6">
        <f t="shared" si="281"/>
        <v>-2.4888674758566709E-2</v>
      </c>
      <c r="AB1180" s="17">
        <f>Z1180/MAX(Z$240:Z1180)-1</f>
        <v>-8.6766950392768605E-2</v>
      </c>
      <c r="AC1180" s="6">
        <f t="shared" ref="AC1180" si="291">Z1180/Z1160-1</f>
        <v>-4.254064129728552E-2</v>
      </c>
    </row>
    <row r="1181" spans="1:29" x14ac:dyDescent="0.25">
      <c r="A1181" s="18" t="s">
        <v>249</v>
      </c>
      <c r="B1181" s="72">
        <v>40864</v>
      </c>
      <c r="C1181" s="23">
        <v>4079.54</v>
      </c>
      <c r="D1181" s="23">
        <v>4088.32</v>
      </c>
      <c r="E1181" s="23">
        <v>4125.8500000000004</v>
      </c>
      <c r="F1181" s="23">
        <v>4066.12</v>
      </c>
      <c r="G1181" s="20">
        <f t="shared" si="272"/>
        <v>4012.4635000000003</v>
      </c>
      <c r="H1181" s="20">
        <f t="shared" si="284"/>
        <v>4120.8828333333331</v>
      </c>
      <c r="I1181" s="112">
        <f t="shared" si="273"/>
        <v>1.6717036802951446E-2</v>
      </c>
      <c r="J1181" s="38" t="str">
        <f t="shared" si="285"/>
        <v>X</v>
      </c>
      <c r="K1181" s="17" t="str">
        <f>IF(OR(AND(J1180="N",OR(I1180&lt;R$2308,AND(I1180&gt;R$2306, I1180&lt;R$2305))), AND(J1180="X", OR(I1180&lt;R$2314, AND(I1180&lt;R$2311,I1180&gt;R$2312)))),"no","yes")</f>
        <v>no</v>
      </c>
      <c r="O1181" s="146">
        <f t="shared" si="286"/>
        <v>-2.1475814026299389E-3</v>
      </c>
      <c r="P1181" s="146">
        <f t="shared" si="287"/>
        <v>2.1475814026299389E-3</v>
      </c>
      <c r="Q1181" s="86">
        <f t="shared" si="276"/>
        <v>1.7999999999999999E-2</v>
      </c>
      <c r="R1181" s="39">
        <f>(SUM(C1162:C1180)+Q1181*SUM(C1162:C1180))/(19-Q1181)*(1-J$2305)</f>
        <v>4084.9639205563171</v>
      </c>
      <c r="S1181" s="39">
        <f>(SUM(C1162:C1180)+Q1181*SUM(C1162:C1180))/(19-Q1181)*(1+J$2305)</f>
        <v>4084.9639205563171</v>
      </c>
      <c r="T1181" s="17">
        <f>IF(AND(K1181="no",R1181&lt;E1181, R1181&gt;F1181,J$2308="yes"),MAX(R1181*(1-J$2306),F1181)/D1181-1,IF(AND(K1181="yes",S1181&gt;F1181, S1181&lt;E1181,J$2307="yes"),1-MIN(S1181*(1+J$2306),E1181)/D1181,0))</f>
        <v>-8.2089451013689363E-4</v>
      </c>
      <c r="U1181" s="6">
        <f t="shared" si="277"/>
        <v>1.3266868924930453E-3</v>
      </c>
      <c r="V1181" s="66">
        <f t="shared" si="278"/>
        <v>3.0524554070437797</v>
      </c>
      <c r="W1181" s="6">
        <f t="shared" si="279"/>
        <v>-8.2089451013689363E-4</v>
      </c>
      <c r="X1181" s="17">
        <f>V1181/MAX(V$240:V1181)-1</f>
        <v>-7.2915375120333747E-2</v>
      </c>
      <c r="Z1181" s="66">
        <f t="shared" si="280"/>
        <v>10.307051457067125</v>
      </c>
      <c r="AA1181" s="6">
        <f t="shared" si="281"/>
        <v>-8.2089451013678261E-4</v>
      </c>
      <c r="AB1181" s="17">
        <f>Z1181/MAX(Z$240:Z1181)-1</f>
        <v>-8.7516618389666623E-2</v>
      </c>
    </row>
    <row r="1182" spans="1:29" x14ac:dyDescent="0.25">
      <c r="A1182" s="18" t="s">
        <v>249</v>
      </c>
      <c r="B1182" s="72">
        <v>40865</v>
      </c>
      <c r="C1182" s="23">
        <v>3963.26</v>
      </c>
      <c r="D1182" s="23">
        <v>4079.54</v>
      </c>
      <c r="E1182" s="23">
        <v>4054.46</v>
      </c>
      <c r="F1182" s="23">
        <v>3955.06</v>
      </c>
      <c r="G1182" s="20">
        <f t="shared" si="272"/>
        <v>4027.0415000000003</v>
      </c>
      <c r="H1182" s="20">
        <f t="shared" si="284"/>
        <v>4113.0021666666671</v>
      </c>
      <c r="I1182" s="112">
        <f t="shared" si="273"/>
        <v>-1.5838302138182603E-2</v>
      </c>
      <c r="J1182" s="38" t="str">
        <f t="shared" si="285"/>
        <v>X</v>
      </c>
      <c r="K1182" s="17" t="str">
        <f>IF(OR(AND(J1181="N",OR(I1181&lt;R$2308,AND(I1181&gt;R$2306, I1181&lt;R$2305))), AND(J1181="X", OR(I1181&lt;R$2314, AND(I1181&lt;R$2311,I1181&gt;R$2312)))),"no","yes")</f>
        <v>yes</v>
      </c>
      <c r="O1182" s="146">
        <f t="shared" si="286"/>
        <v>-2.8503213597611432E-2</v>
      </c>
      <c r="P1182" s="146">
        <f t="shared" si="287"/>
        <v>2.8503213597611432E-2</v>
      </c>
      <c r="Q1182" s="86">
        <f t="shared" si="276"/>
        <v>1.7999999999999999E-2</v>
      </c>
      <c r="R1182" s="39">
        <f>(SUM(C1163:C1181)+Q1182*SUM(C1163:C1181))/(19-Q1182)*(1-J$2305)</f>
        <v>4106.8362796333367</v>
      </c>
      <c r="S1182" s="39">
        <f>(SUM(C1163:C1181)+Q1182*SUM(C1163:C1181))/(19-Q1182)*(1+J$2305)</f>
        <v>4106.8362796333367</v>
      </c>
      <c r="T1182" s="17">
        <f>IF(AND(K1182="no",R1182&lt;E1182, R1182&gt;F1182,J$2308="yes"),MAX(R1182*(1-J$2306),F1182)/D1182-1,IF(AND(K1182="yes",S1182&gt;F1182, S1182&lt;E1182,J$2307="yes"),1-MIN(S1182*(1+J$2306),E1182)/D1182,0))</f>
        <v>0</v>
      </c>
      <c r="U1182" s="6">
        <f t="shared" si="277"/>
        <v>0</v>
      </c>
      <c r="V1182" s="66">
        <f t="shared" si="278"/>
        <v>3.0524554070437797</v>
      </c>
      <c r="W1182" s="6">
        <f t="shared" si="279"/>
        <v>0</v>
      </c>
      <c r="X1182" s="17">
        <f>V1182/MAX(V$240:V1182)-1</f>
        <v>-7.2915375120333747E-2</v>
      </c>
      <c r="Z1182" s="66">
        <f t="shared" si="280"/>
        <v>10.600835546309479</v>
      </c>
      <c r="AA1182" s="6">
        <f t="shared" si="281"/>
        <v>2.8503213597611321E-2</v>
      </c>
      <c r="AB1182" s="17">
        <f>Z1182/MAX(Z$240:Z1182)-1</f>
        <v>-6.1507909659356708E-2</v>
      </c>
    </row>
    <row r="1183" spans="1:29" x14ac:dyDescent="0.25">
      <c r="A1183" s="18" t="s">
        <v>249</v>
      </c>
      <c r="B1183" s="72">
        <v>40868</v>
      </c>
      <c r="C1183" s="23">
        <v>3966.64</v>
      </c>
      <c r="D1183" s="23">
        <v>3963.26</v>
      </c>
      <c r="E1183" s="23">
        <v>3966.81</v>
      </c>
      <c r="F1183" s="23">
        <v>3917.03</v>
      </c>
      <c r="G1183" s="20">
        <f t="shared" ref="G1183:G1246" si="292">AVERAGE(C1164:C1183)</f>
        <v>4038.5354999999995</v>
      </c>
      <c r="H1183" s="20">
        <f t="shared" si="284"/>
        <v>4105.8625000000002</v>
      </c>
      <c r="I1183" s="112">
        <f t="shared" ref="I1183:I1246" si="293">$C1183/$G1183-1</f>
        <v>-1.7802369200419221E-2</v>
      </c>
      <c r="J1183" s="38" t="str">
        <f t="shared" si="285"/>
        <v>X</v>
      </c>
      <c r="K1183" s="17" t="str">
        <f>IF(OR(AND(J1182="N",OR(I1182&lt;R$2308,AND(I1182&gt;R$2306, I1182&lt;R$2305))), AND(J1182="X", OR(I1182&lt;R$2314, AND(I1182&lt;R$2311,I1182&gt;R$2312)))),"no","yes")</f>
        <v>yes</v>
      </c>
      <c r="O1183" s="146">
        <f t="shared" si="286"/>
        <v>8.5283327361818095E-4</v>
      </c>
      <c r="P1183" s="146">
        <f t="shared" si="287"/>
        <v>-8.5283327361818095E-4</v>
      </c>
      <c r="Q1183" s="86">
        <f t="shared" si="276"/>
        <v>1.7999999999999999E-2</v>
      </c>
      <c r="R1183" s="39">
        <f>(SUM(C1164:C1182)+Q1183*SUM(C1164:C1182))/(19-Q1183)*(1-J$2305)</f>
        <v>4118.9834190285528</v>
      </c>
      <c r="S1183" s="39">
        <f>(SUM(C1164:C1182)+Q1183*SUM(C1164:C1182))/(19-Q1183)*(1+J$2305)</f>
        <v>4118.9834190285528</v>
      </c>
      <c r="T1183" s="17">
        <f>IF(AND(K1183="no",R1183&lt;E1183, R1183&gt;F1183,J$2308="yes"),MAX(R1183*(1-J$2306),F1183)/D1183-1,IF(AND(K1183="yes",S1183&gt;F1183, S1183&lt;E1183,J$2307="yes"),1-MIN(S1183*(1+J$2306),E1183)/D1183,0))</f>
        <v>0</v>
      </c>
      <c r="U1183" s="6">
        <f t="shared" si="277"/>
        <v>0</v>
      </c>
      <c r="V1183" s="66">
        <f t="shared" si="278"/>
        <v>3.0524554070437797</v>
      </c>
      <c r="W1183" s="6">
        <f t="shared" si="279"/>
        <v>0</v>
      </c>
      <c r="X1183" s="17">
        <f>V1183/MAX(V$240:V1183)-1</f>
        <v>-7.2915375120333747E-2</v>
      </c>
      <c r="Z1183" s="66">
        <f t="shared" si="280"/>
        <v>10.591794801027433</v>
      </c>
      <c r="AA1183" s="6">
        <f t="shared" si="281"/>
        <v>-8.5283327361806993E-4</v>
      </c>
      <c r="AB1183" s="17">
        <f>Z1183/MAX(Z$240:Z1183)-1</f>
        <v>-6.2308286941026636E-2</v>
      </c>
    </row>
    <row r="1184" spans="1:29" x14ac:dyDescent="0.25">
      <c r="A1184" s="18" t="s">
        <v>249</v>
      </c>
      <c r="B1184" s="72">
        <v>40869</v>
      </c>
      <c r="C1184" s="23">
        <v>3957.93</v>
      </c>
      <c r="D1184" s="23">
        <v>3966.64</v>
      </c>
      <c r="E1184" s="23">
        <v>3960.55</v>
      </c>
      <c r="F1184" s="23">
        <v>3902.13</v>
      </c>
      <c r="G1184" s="20">
        <f t="shared" si="292"/>
        <v>4044.2829999999994</v>
      </c>
      <c r="H1184" s="20">
        <f t="shared" si="284"/>
        <v>4099.0953333333337</v>
      </c>
      <c r="I1184" s="112">
        <f t="shared" si="293"/>
        <v>-2.135186879849893E-2</v>
      </c>
      <c r="J1184" s="38" t="str">
        <f t="shared" si="285"/>
        <v>X</v>
      </c>
      <c r="K1184" s="17" t="str">
        <f>IF(OR(AND(J1183="N",OR(I1183&lt;R$2308,AND(I1183&gt;R$2306, I1183&lt;R$2305))), AND(J1183="X", OR(I1183&lt;R$2314, AND(I1183&lt;R$2311,I1183&gt;R$2312)))),"no","yes")</f>
        <v>yes</v>
      </c>
      <c r="O1184" s="146">
        <f t="shared" si="286"/>
        <v>-2.1958130810963983E-3</v>
      </c>
      <c r="P1184" s="146">
        <f t="shared" si="287"/>
        <v>2.1958130810963983E-3</v>
      </c>
      <c r="Q1184" s="86">
        <f t="shared" si="276"/>
        <v>1.7999999999999999E-2</v>
      </c>
      <c r="R1184" s="39">
        <f>(SUM(C1165:C1183)+Q1184*SUM(C1165:C1183))/(19-Q1184)*(1-J$2305)</f>
        <v>4125.6152744705505</v>
      </c>
      <c r="S1184" s="39">
        <f>(SUM(C1165:C1183)+Q1184*SUM(C1165:C1183))/(19-Q1184)*(1+J$2305)</f>
        <v>4125.6152744705505</v>
      </c>
      <c r="T1184" s="17">
        <f>IF(AND(K1184="no",R1184&lt;E1184, R1184&gt;F1184,J$2308="yes"),MAX(R1184*(1-J$2306),F1184)/D1184-1,IF(AND(K1184="yes",S1184&gt;F1184, S1184&lt;E1184,J$2307="yes"),1-MIN(S1184*(1+J$2306),E1184)/D1184,0))</f>
        <v>0</v>
      </c>
      <c r="U1184" s="6">
        <f t="shared" si="277"/>
        <v>0</v>
      </c>
      <c r="V1184" s="66">
        <f t="shared" si="278"/>
        <v>3.0524554070437797</v>
      </c>
      <c r="W1184" s="6">
        <f t="shared" si="279"/>
        <v>0</v>
      </c>
      <c r="X1184" s="17">
        <f>V1184/MAX(V$240:V1184)-1</f>
        <v>-7.2915375120333747E-2</v>
      </c>
      <c r="Z1184" s="66">
        <f t="shared" si="280"/>
        <v>10.615052402603817</v>
      </c>
      <c r="AA1184" s="6">
        <f t="shared" si="281"/>
        <v>2.1958130810963983E-3</v>
      </c>
      <c r="AB1184" s="17">
        <f>Z1184/MAX(Z$240:Z1184)-1</f>
        <v>-6.0249291211456057E-2</v>
      </c>
    </row>
    <row r="1185" spans="1:29" x14ac:dyDescent="0.25">
      <c r="A1185" s="18" t="s">
        <v>249</v>
      </c>
      <c r="B1185" s="72">
        <v>40870</v>
      </c>
      <c r="C1185" s="23">
        <v>3942.7</v>
      </c>
      <c r="D1185" s="23">
        <v>3957.93</v>
      </c>
      <c r="E1185" s="23">
        <v>3978.47</v>
      </c>
      <c r="F1185" s="23">
        <v>3932.44</v>
      </c>
      <c r="G1185" s="20">
        <f t="shared" si="292"/>
        <v>4047.1984999999995</v>
      </c>
      <c r="H1185" s="20">
        <f t="shared" si="284"/>
        <v>4090.8916666666673</v>
      </c>
      <c r="I1185" s="112">
        <f t="shared" si="293"/>
        <v>-2.5819959164345319E-2</v>
      </c>
      <c r="J1185" s="38" t="str">
        <f t="shared" si="285"/>
        <v>X</v>
      </c>
      <c r="K1185" s="17" t="str">
        <f>IF(OR(AND(J1184="N",OR(I1184&lt;R$2308,AND(I1184&gt;R$2306, I1184&lt;R$2305))), AND(J1184="X", OR(I1184&lt;R$2314, AND(I1184&lt;R$2311,I1184&gt;R$2312)))),"no","yes")</f>
        <v>yes</v>
      </c>
      <c r="O1185" s="146">
        <f t="shared" si="286"/>
        <v>-3.8479710353644947E-3</v>
      </c>
      <c r="P1185" s="146">
        <f t="shared" si="287"/>
        <v>3.8479710353644947E-3</v>
      </c>
      <c r="Q1185" s="86">
        <f t="shared" si="276"/>
        <v>1.7999999999999999E-2</v>
      </c>
      <c r="R1185" s="39">
        <f>(SUM(C1166:C1184)+Q1185*SUM(C1166:C1184))/(19-Q1185)*(1-J$2305)</f>
        <v>4129.5592066167947</v>
      </c>
      <c r="S1185" s="39">
        <f>(SUM(C1166:C1184)+Q1185*SUM(C1166:C1184))/(19-Q1185)*(1+J$2305)</f>
        <v>4129.5592066167947</v>
      </c>
      <c r="T1185" s="17">
        <f>IF(AND(K1185="no",R1185&lt;E1185, R1185&gt;F1185,J$2308="yes"),MAX(R1185*(1-J$2306),F1185)/D1185-1,IF(AND(K1185="yes",S1185&gt;F1185, S1185&lt;E1185,J$2307="yes"),1-MIN(S1185*(1+J$2306),E1185)/D1185,0))</f>
        <v>0</v>
      </c>
      <c r="U1185" s="6">
        <f t="shared" si="277"/>
        <v>0</v>
      </c>
      <c r="V1185" s="66">
        <f t="shared" si="278"/>
        <v>3.0524554070437797</v>
      </c>
      <c r="W1185" s="6">
        <f t="shared" si="279"/>
        <v>0</v>
      </c>
      <c r="X1185" s="17">
        <f>V1185/MAX(V$240:V1185)-1</f>
        <v>-7.2915375120333747E-2</v>
      </c>
      <c r="Z1185" s="66">
        <f t="shared" si="280"/>
        <v>10.655898816787913</v>
      </c>
      <c r="AA1185" s="6">
        <f t="shared" si="281"/>
        <v>3.8479710353644947E-3</v>
      </c>
      <c r="AB1185" s="17">
        <f>Z1185/MAX(Z$240:Z1185)-1</f>
        <v>-5.6633157703574577E-2</v>
      </c>
    </row>
    <row r="1186" spans="1:29" x14ac:dyDescent="0.25">
      <c r="A1186" s="18" t="s">
        <v>249</v>
      </c>
      <c r="B1186" s="72">
        <v>40871</v>
      </c>
      <c r="C1186" s="23">
        <v>3935.27</v>
      </c>
      <c r="D1186" s="23">
        <v>3942.7</v>
      </c>
      <c r="E1186" s="23">
        <v>3957.88</v>
      </c>
      <c r="F1186" s="23">
        <v>3880.58</v>
      </c>
      <c r="G1186" s="20">
        <f t="shared" si="292"/>
        <v>4049.5124999999998</v>
      </c>
      <c r="H1186" s="20">
        <f t="shared" si="284"/>
        <v>4082.679833333334</v>
      </c>
      <c r="I1186" s="112">
        <f t="shared" si="293"/>
        <v>-2.8211420510493523E-2</v>
      </c>
      <c r="J1186" s="38" t="str">
        <f t="shared" si="285"/>
        <v>X</v>
      </c>
      <c r="K1186" s="17" t="str">
        <f>IF(OR(AND(J1185="N",OR(I1185&lt;R$2308,AND(I1185&gt;R$2306, I1185&lt;R$2305))), AND(J1185="X", OR(I1185&lt;R$2314, AND(I1185&lt;R$2311,I1185&gt;R$2312)))),"no","yes")</f>
        <v>yes</v>
      </c>
      <c r="O1186" s="146">
        <f t="shared" si="286"/>
        <v>-1.8844953965556632E-3</v>
      </c>
      <c r="P1186" s="146">
        <f t="shared" si="287"/>
        <v>1.8844953965556632E-3</v>
      </c>
      <c r="Q1186" s="86">
        <f t="shared" si="276"/>
        <v>1.7999999999999999E-2</v>
      </c>
      <c r="R1186" s="39">
        <f>(SUM(C1167:C1185)+Q1186*SUM(C1167:C1185))/(19-Q1186)*(1-J$2305)</f>
        <v>4132.4396607312192</v>
      </c>
      <c r="S1186" s="39">
        <f>(SUM(C1167:C1185)+Q1186*SUM(C1167:C1185))/(19-Q1186)*(1+J$2305)</f>
        <v>4132.4396607312192</v>
      </c>
      <c r="T1186" s="17">
        <f>IF(AND(K1186="no",R1186&lt;E1186, R1186&gt;F1186,J$2308="yes"),MAX(R1186*(1-J$2306),F1186)/D1186-1,IF(AND(K1186="yes",S1186&gt;F1186, S1186&lt;E1186,J$2307="yes"),1-MIN(S1186*(1+J$2306),E1186)/D1186,0))</f>
        <v>0</v>
      </c>
      <c r="U1186" s="6">
        <f t="shared" si="277"/>
        <v>0</v>
      </c>
      <c r="V1186" s="66">
        <f t="shared" si="278"/>
        <v>3.0524554070437797</v>
      </c>
      <c r="W1186" s="6">
        <f t="shared" si="279"/>
        <v>0</v>
      </c>
      <c r="X1186" s="17">
        <f>V1186/MAX(V$240:V1186)-1</f>
        <v>-7.2915375120333747E-2</v>
      </c>
      <c r="Z1186" s="66">
        <f t="shared" si="280"/>
        <v>10.675979809054313</v>
      </c>
      <c r="AA1186" s="6">
        <f t="shared" si="281"/>
        <v>1.8844953965557742E-3</v>
      </c>
      <c r="AB1186" s="17">
        <f>Z1186/MAX(Z$240:Z1186)-1</f>
        <v>-5.4855387232003672E-2</v>
      </c>
    </row>
    <row r="1187" spans="1:29" x14ac:dyDescent="0.25">
      <c r="A1187" s="18" t="s">
        <v>249</v>
      </c>
      <c r="B1187" s="72">
        <v>40872</v>
      </c>
      <c r="C1187" s="23">
        <v>3911.36</v>
      </c>
      <c r="D1187" s="23">
        <v>3935.27</v>
      </c>
      <c r="E1187" s="23">
        <v>3960.85</v>
      </c>
      <c r="F1187" s="23">
        <v>3899.06</v>
      </c>
      <c r="G1187" s="20">
        <f t="shared" si="292"/>
        <v>4046.1405</v>
      </c>
      <c r="H1187" s="20">
        <f t="shared" si="284"/>
        <v>4072.5330000000004</v>
      </c>
      <c r="I1187" s="112">
        <f t="shared" si="293"/>
        <v>-3.33108798372177E-2</v>
      </c>
      <c r="J1187" s="38" t="str">
        <f t="shared" si="285"/>
        <v>X</v>
      </c>
      <c r="K1187" s="17" t="str">
        <f>IF(OR(AND(J1186="N",OR(I1186&lt;R$2308,AND(I1186&gt;R$2306, I1186&lt;R$2305))), AND(J1186="X", OR(I1186&lt;R$2314, AND(I1186&lt;R$2311,I1186&gt;R$2312)))),"no","yes")</f>
        <v>yes</v>
      </c>
      <c r="O1187" s="146">
        <f t="shared" si="286"/>
        <v>-6.0758219893425336E-3</v>
      </c>
      <c r="P1187" s="146">
        <f t="shared" si="287"/>
        <v>6.0758219893425336E-3</v>
      </c>
      <c r="Q1187" s="86">
        <f t="shared" si="276"/>
        <v>1.7999999999999999E-2</v>
      </c>
      <c r="R1187" s="39">
        <f>(SUM(C1168:C1186)+Q1187*SUM(C1168:C1186))/(19-Q1187)*(1-J$2305)</f>
        <v>4130.105157517648</v>
      </c>
      <c r="S1187" s="39">
        <f>(SUM(C1168:C1186)+Q1187*SUM(C1168:C1186))/(19-Q1187)*(1+J$2305)</f>
        <v>4130.105157517648</v>
      </c>
      <c r="T1187" s="17">
        <f>IF(AND(K1187="no",R1187&lt;E1187, R1187&gt;F1187,J$2308="yes"),MAX(R1187*(1-J$2306),F1187)/D1187-1,IF(AND(K1187="yes",S1187&gt;F1187, S1187&lt;E1187,J$2307="yes"),1-MIN(S1187*(1+J$2306),E1187)/D1187,0))</f>
        <v>0</v>
      </c>
      <c r="U1187" s="6">
        <f t="shared" si="277"/>
        <v>0</v>
      </c>
      <c r="V1187" s="66">
        <f t="shared" si="278"/>
        <v>3.0524554070437797</v>
      </c>
      <c r="W1187" s="6">
        <f t="shared" si="279"/>
        <v>0</v>
      </c>
      <c r="X1187" s="17">
        <f>V1187/MAX(V$240:V1187)-1</f>
        <v>-7.2915375120333747E-2</v>
      </c>
      <c r="Z1187" s="66">
        <f t="shared" si="280"/>
        <v>10.74084516193594</v>
      </c>
      <c r="AA1187" s="6">
        <f t="shared" si="281"/>
        <v>6.0758219893424226E-3</v>
      </c>
      <c r="AB1187" s="17">
        <f>Z1187/MAX(Z$240:Z1187)-1</f>
        <v>-4.9112856810639371E-2</v>
      </c>
    </row>
    <row r="1188" spans="1:29" x14ac:dyDescent="0.25">
      <c r="A1188" s="18" t="s">
        <v>249</v>
      </c>
      <c r="B1188" s="72">
        <v>40875</v>
      </c>
      <c r="C1188" s="23">
        <v>3915.3</v>
      </c>
      <c r="D1188" s="23">
        <v>3911.36</v>
      </c>
      <c r="E1188" s="23">
        <v>3932.4</v>
      </c>
      <c r="F1188" s="23">
        <v>3885.69</v>
      </c>
      <c r="G1188" s="20">
        <f t="shared" si="292"/>
        <v>4041.9375000000009</v>
      </c>
      <c r="H1188" s="20">
        <f t="shared" si="284"/>
        <v>4062.2810000000004</v>
      </c>
      <c r="I1188" s="112">
        <f t="shared" si="293"/>
        <v>-3.1330890198079664E-2</v>
      </c>
      <c r="J1188" s="38" t="str">
        <f t="shared" si="285"/>
        <v>X</v>
      </c>
      <c r="K1188" s="17" t="str">
        <f>IF(OR(AND(J1187="N",OR(I1187&lt;R$2308,AND(I1187&gt;R$2306, I1187&lt;R$2305))), AND(J1187="X", OR(I1187&lt;R$2314, AND(I1187&lt;R$2311,I1187&gt;R$2312)))),"no","yes")</f>
        <v>yes</v>
      </c>
      <c r="O1188" s="146">
        <f t="shared" si="286"/>
        <v>1.007322261310728E-3</v>
      </c>
      <c r="P1188" s="146">
        <f t="shared" si="287"/>
        <v>-1.007322261310728E-3</v>
      </c>
      <c r="Q1188" s="86">
        <f t="shared" si="276"/>
        <v>1.7999999999999999E-2</v>
      </c>
      <c r="R1188" s="39">
        <f>(SUM(C1169:C1187)+Q1188*SUM(C1169:C1187))/(19-Q1188)*(1-J$2305)</f>
        <v>4125.3857391212732</v>
      </c>
      <c r="S1188" s="39">
        <f>(SUM(C1169:C1187)+Q1188*SUM(C1169:C1187))/(19-Q1188)*(1+J$2305)</f>
        <v>4125.3857391212732</v>
      </c>
      <c r="T1188" s="17">
        <f>IF(AND(K1188="no",R1188&lt;E1188, R1188&gt;F1188,J$2308="yes"),MAX(R1188*(1-J$2306),F1188)/D1188-1,IF(AND(K1188="yes",S1188&gt;F1188, S1188&lt;E1188,J$2307="yes"),1-MIN(S1188*(1+J$2306),E1188)/D1188,0))</f>
        <v>0</v>
      </c>
      <c r="U1188" s="6">
        <f t="shared" si="277"/>
        <v>0</v>
      </c>
      <c r="V1188" s="66">
        <f t="shared" si="278"/>
        <v>3.0524554070437797</v>
      </c>
      <c r="W1188" s="6">
        <f t="shared" si="279"/>
        <v>0</v>
      </c>
      <c r="X1188" s="17">
        <f>V1188/MAX(V$240:V1188)-1</f>
        <v>-7.2915375120333747E-2</v>
      </c>
      <c r="Y1188" s="14"/>
      <c r="Z1188" s="66">
        <f t="shared" si="280"/>
        <v>10.73002566949903</v>
      </c>
      <c r="AA1188" s="6">
        <f t="shared" si="281"/>
        <v>-1.007322261310839E-3</v>
      </c>
      <c r="AB1188" s="17">
        <f>Z1188/MAX(Z$240:Z1188)-1</f>
        <v>-5.0070706597968306E-2</v>
      </c>
      <c r="AC1188" s="14"/>
    </row>
    <row r="1189" spans="1:29" x14ac:dyDescent="0.25">
      <c r="A1189" s="18" t="s">
        <v>249</v>
      </c>
      <c r="B1189" s="72">
        <v>40876</v>
      </c>
      <c r="C1189" s="23">
        <v>3980.62</v>
      </c>
      <c r="D1189" s="23">
        <v>3915.3</v>
      </c>
      <c r="E1189" s="23">
        <v>3980.62</v>
      </c>
      <c r="F1189" s="23">
        <v>3929.02</v>
      </c>
      <c r="G1189" s="20">
        <f t="shared" si="292"/>
        <v>4040.9769999999999</v>
      </c>
      <c r="H1189" s="20">
        <f t="shared" si="284"/>
        <v>4053.7886666666664</v>
      </c>
      <c r="I1189" s="112">
        <f t="shared" si="293"/>
        <v>-1.4936239429227172E-2</v>
      </c>
      <c r="J1189" s="38" t="str">
        <f t="shared" si="285"/>
        <v>X</v>
      </c>
      <c r="K1189" s="17" t="str">
        <f>IF(OR(AND(J1188="N",OR(I1188&lt;R$2308,AND(I1188&gt;R$2306, I1188&lt;R$2305))), AND(J1188="X", OR(I1188&lt;R$2314, AND(I1188&lt;R$2311,I1188&gt;R$2312)))),"no","yes")</f>
        <v>yes</v>
      </c>
      <c r="O1189" s="146">
        <f t="shared" si="286"/>
        <v>1.6683268204224388E-2</v>
      </c>
      <c r="P1189" s="146">
        <f t="shared" si="287"/>
        <v>-1.6683268204224388E-2</v>
      </c>
      <c r="Q1189" s="86">
        <f t="shared" si="276"/>
        <v>1.7999999999999999E-2</v>
      </c>
      <c r="R1189" s="39">
        <f>(SUM(C1170:C1188)+Q1189*SUM(C1170:C1188))/(19-Q1189)*(1-J$2305)</f>
        <v>4120.8524159730277</v>
      </c>
      <c r="S1189" s="39">
        <f>(SUM(C1170:C1188)+Q1189*SUM(C1170:C1188))/(19-Q1189)*(1+J$2305)</f>
        <v>4120.8524159730277</v>
      </c>
      <c r="T1189" s="17">
        <f>IF(AND(K1189="no",R1189&lt;E1189, R1189&gt;F1189,J$2308="yes"),MAX(R1189*(1-J$2306),F1189)/D1189-1,IF(AND(K1189="yes",S1189&gt;F1189, S1189&lt;E1189,J$2307="yes"),1-MIN(S1189*(1+J$2306),E1189)/D1189,0))</f>
        <v>0</v>
      </c>
      <c r="U1189" s="6">
        <f t="shared" si="277"/>
        <v>0</v>
      </c>
      <c r="V1189" s="66">
        <f t="shared" si="278"/>
        <v>3.0524554070437797</v>
      </c>
      <c r="W1189" s="6">
        <f t="shared" si="279"/>
        <v>0</v>
      </c>
      <c r="X1189" s="17">
        <f>V1189/MAX(V$240:V1189)-1</f>
        <v>-7.2915375120333747E-2</v>
      </c>
      <c r="Z1189" s="66">
        <f t="shared" si="280"/>
        <v>10.551013773416566</v>
      </c>
      <c r="AA1189" s="6">
        <f t="shared" si="281"/>
        <v>-1.6683268204224388E-2</v>
      </c>
      <c r="AB1189" s="17">
        <f>Z1189/MAX(Z$240:Z1189)-1</f>
        <v>-6.5918631774843695E-2</v>
      </c>
    </row>
    <row r="1190" spans="1:29" x14ac:dyDescent="0.25">
      <c r="A1190" s="18" t="s">
        <v>249</v>
      </c>
      <c r="B1190" s="72">
        <v>40877</v>
      </c>
      <c r="C1190" s="23">
        <v>3819.94</v>
      </c>
      <c r="D1190" s="23">
        <v>3980.62</v>
      </c>
      <c r="E1190" s="23">
        <v>3974.73</v>
      </c>
      <c r="F1190" s="23">
        <v>3776.59</v>
      </c>
      <c r="G1190" s="20">
        <f t="shared" si="292"/>
        <v>4028.3349999999991</v>
      </c>
      <c r="H1190" s="20">
        <f t="shared" si="284"/>
        <v>4043.2588333333329</v>
      </c>
      <c r="I1190" s="112">
        <f t="shared" si="293"/>
        <v>-5.1732291380930162E-2</v>
      </c>
      <c r="J1190" s="38" t="str">
        <f t="shared" si="285"/>
        <v>X</v>
      </c>
      <c r="K1190" s="17" t="str">
        <f>IF(OR(AND(J1189="N",OR(I1189&lt;R$2308,AND(I1189&gt;R$2306, I1189&lt;R$2305))), AND(J1189="X", OR(I1189&lt;R$2314, AND(I1189&lt;R$2311,I1189&gt;R$2312)))),"no","yes")</f>
        <v>yes</v>
      </c>
      <c r="O1190" s="146">
        <f t="shared" si="286"/>
        <v>-4.036557119242723E-2</v>
      </c>
      <c r="P1190" s="146">
        <f t="shared" si="287"/>
        <v>4.036557119242723E-2</v>
      </c>
      <c r="Q1190" s="86">
        <f t="shared" si="276"/>
        <v>1.7999999999999999E-2</v>
      </c>
      <c r="R1190" s="39">
        <f>(SUM(C1171:C1189)+Q1190*SUM(C1171:C1189))/(19-Q1190)*(1-J$2305)</f>
        <v>4115.9098977979129</v>
      </c>
      <c r="S1190" s="39">
        <f>(SUM(C1171:C1189)+Q1190*SUM(C1171:C1189))/(19-Q1190)*(1+J$2305)</f>
        <v>4115.9098977979129</v>
      </c>
      <c r="T1190" s="17">
        <f>IF(AND(K1190="no",R1190&lt;E1190, R1190&gt;F1190,J$2308="yes"),MAX(R1190*(1-J$2306),F1190)/D1190-1,IF(AND(K1190="yes",S1190&gt;F1190, S1190&lt;E1190,J$2307="yes"),1-MIN(S1190*(1+J$2306),E1190)/D1190,0))</f>
        <v>0</v>
      </c>
      <c r="U1190" s="6">
        <f t="shared" si="277"/>
        <v>0</v>
      </c>
      <c r="V1190" s="66">
        <f t="shared" si="278"/>
        <v>3.0524554070437797</v>
      </c>
      <c r="W1190" s="6">
        <f t="shared" si="279"/>
        <v>0</v>
      </c>
      <c r="X1190" s="17">
        <f>V1190/MAX(V$240:V1190)-1</f>
        <v>-7.2915375120333747E-2</v>
      </c>
      <c r="Z1190" s="66">
        <f t="shared" si="280"/>
        <v>10.976911471039692</v>
      </c>
      <c r="AA1190" s="6">
        <f t="shared" si="281"/>
        <v>4.0365571192427119E-2</v>
      </c>
      <c r="AB1190" s="17">
        <f>Z1190/MAX(Z$240:Z1190)-1</f>
        <v>-2.8213903806231344E-2</v>
      </c>
    </row>
    <row r="1191" spans="1:29" x14ac:dyDescent="0.25">
      <c r="A1191" s="18" t="s">
        <v>249</v>
      </c>
      <c r="B1191" s="72">
        <v>40878</v>
      </c>
      <c r="C1191" s="23">
        <v>3897.02</v>
      </c>
      <c r="D1191" s="23">
        <v>3819.94</v>
      </c>
      <c r="E1191" s="23">
        <v>3960.34</v>
      </c>
      <c r="F1191" s="23">
        <v>3885.87</v>
      </c>
      <c r="G1191" s="20">
        <f t="shared" si="292"/>
        <v>4018.3049999999994</v>
      </c>
      <c r="H1191" s="20">
        <f t="shared" si="284"/>
        <v>4034.3668333333326</v>
      </c>
      <c r="I1191" s="112">
        <f t="shared" si="293"/>
        <v>-3.0183124476613754E-2</v>
      </c>
      <c r="J1191" s="38" t="str">
        <f t="shared" si="285"/>
        <v>X</v>
      </c>
      <c r="K1191" s="17" t="str">
        <f>IF(OR(AND(J1190="N",OR(I1190&lt;R$2308,AND(I1190&gt;R$2306, I1190&lt;R$2305))), AND(J1190="X", OR(I1190&lt;R$2314, AND(I1190&lt;R$2311,I1190&gt;R$2312)))),"no","yes")</f>
        <v>yes</v>
      </c>
      <c r="O1191" s="146">
        <f t="shared" si="286"/>
        <v>2.0178327408283847E-2</v>
      </c>
      <c r="P1191" s="146">
        <f t="shared" si="287"/>
        <v>-2.0178327408283847E-2</v>
      </c>
      <c r="Q1191" s="86">
        <f t="shared" si="276"/>
        <v>1.7999999999999999E-2</v>
      </c>
      <c r="R1191" s="39">
        <f>(SUM(C1172:C1190)+Q1191*SUM(C1172:C1190))/(19-Q1191)*(1-J$2305)</f>
        <v>4101.0179875671683</v>
      </c>
      <c r="S1191" s="39">
        <f>(SUM(C1172:C1190)+Q1191*SUM(C1172:C1190))/(19-Q1191)*(1+J$2305)</f>
        <v>4101.0179875671683</v>
      </c>
      <c r="T1191" s="17">
        <f>IF(AND(K1191="no",R1191&lt;E1191, R1191&gt;F1191,J$2308="yes"),MAX(R1191*(1-J$2306),F1191)/D1191-1,IF(AND(K1191="yes",S1191&gt;F1191, S1191&lt;E1191,J$2307="yes"),1-MIN(S1191*(1+J$2306),E1191)/D1191,0))</f>
        <v>0</v>
      </c>
      <c r="U1191" s="6">
        <f t="shared" si="277"/>
        <v>0</v>
      </c>
      <c r="V1191" s="66">
        <f t="shared" si="278"/>
        <v>3.0524554070437797</v>
      </c>
      <c r="W1191" s="6">
        <f t="shared" si="279"/>
        <v>0</v>
      </c>
      <c r="X1191" s="17">
        <f>V1191/MAX(V$240:V1191)-1</f>
        <v>-7.2915375120333747E-2</v>
      </c>
      <c r="Z1191" s="66">
        <f t="shared" si="280"/>
        <v>10.755415757445306</v>
      </c>
      <c r="AA1191" s="6">
        <f t="shared" si="281"/>
        <v>-2.0178327408283958E-2</v>
      </c>
      <c r="AB1191" s="17">
        <f>Z1191/MAX(Z$240:Z1191)-1</f>
        <v>-4.7822921826047304E-2</v>
      </c>
    </row>
    <row r="1192" spans="1:29" x14ac:dyDescent="0.25">
      <c r="A1192" s="18" t="s">
        <v>249</v>
      </c>
      <c r="B1192" s="72">
        <v>40879</v>
      </c>
      <c r="C1192" s="23">
        <v>3817.04</v>
      </c>
      <c r="D1192" s="23">
        <v>3897.02</v>
      </c>
      <c r="E1192" s="23">
        <v>3878.01</v>
      </c>
      <c r="F1192" s="23">
        <v>3797.28</v>
      </c>
      <c r="G1192" s="20">
        <f t="shared" si="292"/>
        <v>4002.6004999999996</v>
      </c>
      <c r="H1192" s="20">
        <f t="shared" si="284"/>
        <v>4024.7329999999993</v>
      </c>
      <c r="I1192" s="112">
        <f t="shared" si="293"/>
        <v>-4.6359985214612265E-2</v>
      </c>
      <c r="J1192" s="38" t="str">
        <f t="shared" si="285"/>
        <v>X</v>
      </c>
      <c r="K1192" s="17" t="str">
        <f>IF(OR(AND(J1191="N",OR(I1191&lt;R$2308,AND(I1191&gt;R$2306, I1191&lt;R$2305))), AND(J1191="X", OR(I1191&lt;R$2314, AND(I1191&lt;R$2311,I1191&gt;R$2312)))),"no","yes")</f>
        <v>yes</v>
      </c>
      <c r="O1192" s="146">
        <f t="shared" si="286"/>
        <v>-2.0523374270596473E-2</v>
      </c>
      <c r="P1192" s="146">
        <f t="shared" si="287"/>
        <v>2.0523374270596473E-2</v>
      </c>
      <c r="Q1192" s="86">
        <f t="shared" si="276"/>
        <v>1.7999999999999999E-2</v>
      </c>
      <c r="R1192" s="39">
        <f>(SUM(C1173:C1191)+Q1192*SUM(C1173:C1191))/(19-Q1192)*(1-J$2305)</f>
        <v>4088.4627257401753</v>
      </c>
      <c r="S1192" s="39">
        <f>(SUM(C1173:C1191)+Q1192*SUM(C1173:C1191))/(19-Q1192)*(1+J$2305)</f>
        <v>4088.4627257401753</v>
      </c>
      <c r="T1192" s="17">
        <f>IF(AND(K1192="no",R1192&lt;E1192, R1192&gt;F1192,J$2308="yes"),MAX(R1192*(1-J$2306),F1192)/D1192-1,IF(AND(K1192="yes",S1192&gt;F1192, S1192&lt;E1192,J$2307="yes"),1-MIN(S1192*(1+J$2306),E1192)/D1192,0))</f>
        <v>0</v>
      </c>
      <c r="U1192" s="6">
        <f t="shared" si="277"/>
        <v>0</v>
      </c>
      <c r="V1192" s="66">
        <f t="shared" si="278"/>
        <v>3.0524554070437797</v>
      </c>
      <c r="W1192" s="6">
        <f t="shared" si="279"/>
        <v>0</v>
      </c>
      <c r="X1192" s="17">
        <f>V1192/MAX(V$240:V1192)-1</f>
        <v>-7.2915375120333747E-2</v>
      </c>
      <c r="Z1192" s="66">
        <f t="shared" si="280"/>
        <v>10.976153180471227</v>
      </c>
      <c r="AA1192" s="6">
        <f t="shared" si="281"/>
        <v>2.0523374270596584E-2</v>
      </c>
      <c r="AB1192" s="17">
        <f>Z1192/MAX(Z$240:Z1192)-1</f>
        <v>-2.8281035278800215E-2</v>
      </c>
    </row>
    <row r="1193" spans="1:29" x14ac:dyDescent="0.25">
      <c r="A1193" s="18" t="s">
        <v>249</v>
      </c>
      <c r="B1193" s="72">
        <v>40882</v>
      </c>
      <c r="C1193" s="23">
        <v>3692.23</v>
      </c>
      <c r="D1193" s="23">
        <v>3817.04</v>
      </c>
      <c r="E1193" s="23">
        <v>3807.05</v>
      </c>
      <c r="F1193" s="23">
        <v>3682.06</v>
      </c>
      <c r="G1193" s="20">
        <f t="shared" si="292"/>
        <v>3981.4734999999991</v>
      </c>
      <c r="H1193" s="20">
        <f t="shared" si="284"/>
        <v>4013.8538333333331</v>
      </c>
      <c r="I1193" s="112">
        <f t="shared" si="293"/>
        <v>-7.2647350283757794E-2</v>
      </c>
      <c r="J1193" s="38" t="str">
        <f t="shared" si="285"/>
        <v>X</v>
      </c>
      <c r="K1193" s="17" t="str">
        <f>IF(OR(AND(J1192="N",OR(I1192&lt;R$2308,AND(I1192&gt;R$2306, I1192&lt;R$2305))), AND(J1192="X", OR(I1192&lt;R$2314, AND(I1192&lt;R$2311,I1192&gt;R$2312)))),"no","yes")</f>
        <v>yes</v>
      </c>
      <c r="O1193" s="146">
        <f t="shared" si="286"/>
        <v>-3.2698111625762305E-2</v>
      </c>
      <c r="P1193" s="146">
        <f t="shared" si="287"/>
        <v>3.2698111625762305E-2</v>
      </c>
      <c r="Q1193" s="86">
        <f t="shared" si="276"/>
        <v>1.7999999999999999E-2</v>
      </c>
      <c r="R1193" s="39">
        <f>(SUM(C1174:C1192)+Q1193*SUM(C1174:C1192))/(19-Q1193)*(1-J$2305)</f>
        <v>4072.4955389316192</v>
      </c>
      <c r="S1193" s="39">
        <f>(SUM(C1174:C1192)+Q1193*SUM(C1174:C1192))/(19-Q1193)*(1+J$2305)</f>
        <v>4072.4955389316192</v>
      </c>
      <c r="T1193" s="17">
        <f>IF(AND(K1193="no",R1193&lt;E1193, R1193&gt;F1193,J$2308="yes"),MAX(R1193*(1-J$2306),F1193)/D1193-1,IF(AND(K1193="yes",S1193&gt;F1193, S1193&lt;E1193,J$2307="yes"),1-MIN(S1193*(1+J$2306),E1193)/D1193,0))</f>
        <v>0</v>
      </c>
      <c r="U1193" s="6">
        <f t="shared" si="277"/>
        <v>0</v>
      </c>
      <c r="V1193" s="66">
        <f t="shared" si="278"/>
        <v>3.0524554070437797</v>
      </c>
      <c r="W1193" s="6">
        <f t="shared" si="279"/>
        <v>0</v>
      </c>
      <c r="X1193" s="17">
        <f>V1193/MAX(V$240:V1193)-1</f>
        <v>-7.2915375120333747E-2</v>
      </c>
      <c r="Z1193" s="66">
        <f t="shared" si="280"/>
        <v>11.335052662387742</v>
      </c>
      <c r="AA1193" s="6">
        <f t="shared" si="281"/>
        <v>3.2698111625762305E-2</v>
      </c>
      <c r="AB1193" s="17">
        <f>Z1193/MAX(Z$240:Z1193)-1</f>
        <v>0</v>
      </c>
    </row>
    <row r="1194" spans="1:29" x14ac:dyDescent="0.25">
      <c r="A1194" s="18" t="s">
        <v>249</v>
      </c>
      <c r="B1194" s="72">
        <v>40883</v>
      </c>
      <c r="C1194" s="23">
        <v>3691.8</v>
      </c>
      <c r="D1194" s="23">
        <v>3692.23</v>
      </c>
      <c r="E1194" s="23">
        <v>3704.34</v>
      </c>
      <c r="F1194" s="23">
        <v>3646.07</v>
      </c>
      <c r="G1194" s="20">
        <f t="shared" si="292"/>
        <v>3963.1860000000001</v>
      </c>
      <c r="H1194" s="20">
        <f t="shared" si="284"/>
        <v>4004.7493333333327</v>
      </c>
      <c r="I1194" s="112">
        <f t="shared" si="293"/>
        <v>-6.8476725543540007E-2</v>
      </c>
      <c r="J1194" s="38" t="str">
        <f t="shared" si="285"/>
        <v>X</v>
      </c>
      <c r="K1194" s="17" t="str">
        <f>IF(OR(AND(J1193="N",OR(I1193&lt;R$2308,AND(I1193&gt;R$2306, I1193&lt;R$2305))), AND(J1193="X", OR(I1193&lt;R$2314, AND(I1193&lt;R$2311,I1193&gt;R$2312)))),"no","yes")</f>
        <v>yes</v>
      </c>
      <c r="O1194" s="146">
        <f t="shared" si="286"/>
        <v>-1.164607838622933E-4</v>
      </c>
      <c r="P1194" s="146">
        <f t="shared" si="287"/>
        <v>1.164607838622933E-4</v>
      </c>
      <c r="Q1194" s="86">
        <f t="shared" si="276"/>
        <v>1.7999999999999999E-2</v>
      </c>
      <c r="R1194" s="39">
        <f>(SUM(C1175:C1193)+Q1194*SUM(C1175:C1193))/(19-Q1194)*(1-J$2305)</f>
        <v>4052.9035170161205</v>
      </c>
      <c r="S1194" s="39">
        <f>(SUM(C1175:C1193)+Q1194*SUM(C1175:C1193))/(19-Q1194)*(1+J$2305)</f>
        <v>4052.9035170161205</v>
      </c>
      <c r="T1194" s="17">
        <f>IF(AND(K1194="no",R1194&lt;E1194, R1194&gt;F1194,J$2308="yes"),MAX(R1194*(1-J$2306),F1194)/D1194-1,IF(AND(K1194="yes",S1194&gt;F1194, S1194&lt;E1194,J$2307="yes"),1-MIN(S1194*(1+J$2306),E1194)/D1194,0))</f>
        <v>0</v>
      </c>
      <c r="U1194" s="6">
        <f t="shared" si="277"/>
        <v>0</v>
      </c>
      <c r="V1194" s="66">
        <f t="shared" si="278"/>
        <v>3.0524554070437797</v>
      </c>
      <c r="W1194" s="6">
        <f t="shared" si="279"/>
        <v>0</v>
      </c>
      <c r="X1194" s="17">
        <f>V1194/MAX(V$240:V1194)-1</f>
        <v>-7.2915375120333747E-2</v>
      </c>
      <c r="Z1194" s="66">
        <f t="shared" si="280"/>
        <v>11.336372751505925</v>
      </c>
      <c r="AA1194" s="6">
        <f t="shared" si="281"/>
        <v>1.1646078386240433E-4</v>
      </c>
      <c r="AB1194" s="17">
        <f>Z1194/MAX(Z$240:Z1194)-1</f>
        <v>0</v>
      </c>
    </row>
    <row r="1195" spans="1:29" x14ac:dyDescent="0.25">
      <c r="A1195" s="18" t="s">
        <v>249</v>
      </c>
      <c r="B1195" s="72">
        <v>40884</v>
      </c>
      <c r="C1195" s="23">
        <v>3702.1</v>
      </c>
      <c r="D1195" s="23">
        <v>3691.8</v>
      </c>
      <c r="E1195" s="23">
        <v>3718.71</v>
      </c>
      <c r="F1195" s="23">
        <v>3674.53</v>
      </c>
      <c r="G1195" s="20">
        <f t="shared" si="292"/>
        <v>3941.9910000000004</v>
      </c>
      <c r="H1195" s="20">
        <f t="shared" si="284"/>
        <v>3996.3691666666664</v>
      </c>
      <c r="I1195" s="112">
        <f t="shared" si="293"/>
        <v>-6.0855288609233393E-2</v>
      </c>
      <c r="J1195" s="38" t="str">
        <f t="shared" si="285"/>
        <v>X</v>
      </c>
      <c r="K1195" s="17" t="str">
        <f>IF(OR(AND(J1194="N",OR(I1194&lt;R$2308,AND(I1194&gt;R$2306, I1194&lt;R$2305))), AND(J1194="X", OR(I1194&lt;R$2314, AND(I1194&lt;R$2311,I1194&gt;R$2312)))),"no","yes")</f>
        <v>yes</v>
      </c>
      <c r="O1195" s="146">
        <f t="shared" si="286"/>
        <v>2.7899669537894134E-3</v>
      </c>
      <c r="P1195" s="146">
        <f t="shared" si="287"/>
        <v>-2.7899669537894134E-3</v>
      </c>
      <c r="Q1195" s="86">
        <f t="shared" si="276"/>
        <v>1.7999999999999999E-2</v>
      </c>
      <c r="R1195" s="39">
        <f>(SUM(C1176:C1194)+Q1195*SUM(C1176:C1194))/(19-Q1195)*(1-J$2305)</f>
        <v>4029.6174776103676</v>
      </c>
      <c r="S1195" s="39">
        <f>(SUM(C1176:C1194)+Q1195*SUM(C1176:C1194))/(19-Q1195)*(1+J$2305)</f>
        <v>4029.6174776103676</v>
      </c>
      <c r="T1195" s="17">
        <f>IF(AND(K1195="no",R1195&lt;E1195, R1195&gt;F1195,J$2308="yes"),MAX(R1195*(1-J$2306),F1195)/D1195-1,IF(AND(K1195="yes",S1195&gt;F1195, S1195&lt;E1195,J$2307="yes"),1-MIN(S1195*(1+J$2306),E1195)/D1195,0))</f>
        <v>0</v>
      </c>
      <c r="U1195" s="6">
        <f t="shared" si="277"/>
        <v>0</v>
      </c>
      <c r="V1195" s="66">
        <f t="shared" si="278"/>
        <v>3.0524554070437797</v>
      </c>
      <c r="W1195" s="6">
        <f t="shared" si="279"/>
        <v>0</v>
      </c>
      <c r="X1195" s="17">
        <f>V1195/MAX(V$240:V1195)-1</f>
        <v>-7.2915375120333747E-2</v>
      </c>
      <c r="Z1195" s="66">
        <f t="shared" si="280"/>
        <v>11.304744646153384</v>
      </c>
      <c r="AA1195" s="6">
        <f t="shared" si="281"/>
        <v>-2.7899669537894134E-3</v>
      </c>
      <c r="AB1195" s="17">
        <f>Z1195/MAX(Z$240:Z1195)-1</f>
        <v>-2.7899669537894134E-3</v>
      </c>
    </row>
    <row r="1196" spans="1:29" x14ac:dyDescent="0.25">
      <c r="A1196" s="18" t="s">
        <v>249</v>
      </c>
      <c r="B1196" s="72">
        <v>40885</v>
      </c>
      <c r="C1196" s="23">
        <v>3700.09</v>
      </c>
      <c r="D1196" s="23">
        <v>3702.1</v>
      </c>
      <c r="E1196" s="23">
        <v>3732.22</v>
      </c>
      <c r="F1196" s="23">
        <v>3635.55</v>
      </c>
      <c r="G1196" s="20">
        <f t="shared" si="292"/>
        <v>3923.7770000000005</v>
      </c>
      <c r="H1196" s="20">
        <f t="shared" si="284"/>
        <v>3986.2646666666669</v>
      </c>
      <c r="I1196" s="112">
        <f t="shared" si="293"/>
        <v>-5.7008081753881612E-2</v>
      </c>
      <c r="J1196" s="38" t="str">
        <f t="shared" si="285"/>
        <v>X</v>
      </c>
      <c r="K1196" s="17" t="str">
        <f>IF(OR(AND(J1195="N",OR(I1195&lt;R$2308,AND(I1195&gt;R$2306, I1195&lt;R$2305))), AND(J1195="X", OR(I1195&lt;R$2314, AND(I1195&lt;R$2311,I1195&gt;R$2312)))),"no","yes")</f>
        <v>yes</v>
      </c>
      <c r="O1196" s="146">
        <f t="shared" si="286"/>
        <v>-5.4293509089431424E-4</v>
      </c>
      <c r="P1196" s="146">
        <f t="shared" si="287"/>
        <v>5.4293509089431424E-4</v>
      </c>
      <c r="Q1196" s="86">
        <f t="shared" si="276"/>
        <v>1.7999999999999999E-2</v>
      </c>
      <c r="R1196" s="39">
        <f>(SUM(C1177:C1195)+Q1196*SUM(C1177:C1195))/(19-Q1196)*(1-J$2305)</f>
        <v>4010.1890264461076</v>
      </c>
      <c r="S1196" s="39">
        <f>(SUM(C1177:C1195)+Q1196*SUM(C1177:C1195))/(19-Q1196)*(1+J$2305)</f>
        <v>4010.1890264461076</v>
      </c>
      <c r="T1196" s="17">
        <f>IF(AND(K1196="no",R1196&lt;E1196, R1196&gt;F1196,J$2308="yes"),MAX(R1196*(1-J$2306),F1196)/D1196-1,IF(AND(K1196="yes",S1196&gt;F1196, S1196&lt;E1196,J$2307="yes"),1-MIN(S1196*(1+J$2306),E1196)/D1196,0))</f>
        <v>0</v>
      </c>
      <c r="U1196" s="6">
        <f t="shared" si="277"/>
        <v>0</v>
      </c>
      <c r="V1196" s="66">
        <f t="shared" si="278"/>
        <v>3.0524554070437797</v>
      </c>
      <c r="W1196" s="6">
        <f t="shared" si="279"/>
        <v>0</v>
      </c>
      <c r="X1196" s="17">
        <f>V1196/MAX(V$240:V1196)-1</f>
        <v>-7.2915375120333747E-2</v>
      </c>
      <c r="Z1196" s="66">
        <f t="shared" si="280"/>
        <v>11.310882388715381</v>
      </c>
      <c r="AA1196" s="6">
        <f t="shared" si="281"/>
        <v>5.4293509089431424E-4</v>
      </c>
      <c r="AB1196" s="17">
        <f>Z1196/MAX(Z$240:Z1196)-1</f>
        <v>-2.2485466338567628E-3</v>
      </c>
    </row>
    <row r="1197" spans="1:29" x14ac:dyDescent="0.25">
      <c r="A1197" s="18" t="s">
        <v>249</v>
      </c>
      <c r="B1197" s="72">
        <v>40886</v>
      </c>
      <c r="C1197" s="23">
        <v>3663.84</v>
      </c>
      <c r="D1197" s="23">
        <v>3700.09</v>
      </c>
      <c r="E1197" s="23">
        <v>3706.25</v>
      </c>
      <c r="F1197" s="23">
        <v>3651.7</v>
      </c>
      <c r="G1197" s="20">
        <f t="shared" si="292"/>
        <v>3903.8620000000001</v>
      </c>
      <c r="H1197" s="20">
        <f t="shared" si="284"/>
        <v>3976.3261666666667</v>
      </c>
      <c r="I1197" s="112">
        <f t="shared" si="293"/>
        <v>-6.1483218412945906E-2</v>
      </c>
      <c r="J1197" s="38" t="str">
        <f t="shared" si="285"/>
        <v>X</v>
      </c>
      <c r="K1197" s="17" t="str">
        <f>IF(OR(AND(J1196="N",OR(I1196&lt;R$2308,AND(I1196&gt;R$2306, I1196&lt;R$2305))), AND(J1196="X", OR(I1196&lt;R$2314, AND(I1196&lt;R$2311,I1196&gt;R$2312)))),"no","yes")</f>
        <v>yes</v>
      </c>
      <c r="O1197" s="146">
        <f t="shared" si="286"/>
        <v>-9.7970589904570193E-3</v>
      </c>
      <c r="P1197" s="146">
        <f t="shared" si="287"/>
        <v>9.7970589904570193E-3</v>
      </c>
      <c r="Q1197" s="86">
        <f t="shared" si="276"/>
        <v>1.7999999999999999E-2</v>
      </c>
      <c r="R1197" s="39">
        <f>(SUM(C1178:C1196)+Q1197*SUM(C1178:C1196))/(19-Q1197)*(1-J$2305)</f>
        <v>3990.7723738278378</v>
      </c>
      <c r="S1197" s="39">
        <f>(SUM(C1178:C1196)+Q1197*SUM(C1178:C1196))/(19-Q1197)*(1+J$2305)</f>
        <v>3990.7723738278378</v>
      </c>
      <c r="T1197" s="17">
        <f>IF(AND(K1197="no",R1197&lt;E1197, R1197&gt;F1197,J$2308="yes"),MAX(R1197*(1-J$2306),F1197)/D1197-1,IF(AND(K1197="yes",S1197&gt;F1197, S1197&lt;E1197,J$2307="yes"),1-MIN(S1197*(1+J$2306),E1197)/D1197,0))</f>
        <v>0</v>
      </c>
      <c r="U1197" s="6">
        <f t="shared" si="277"/>
        <v>0</v>
      </c>
      <c r="V1197" s="66">
        <f t="shared" si="278"/>
        <v>3.0524554070437797</v>
      </c>
      <c r="W1197" s="6">
        <f t="shared" si="279"/>
        <v>0</v>
      </c>
      <c r="X1197" s="17">
        <f>V1197/MAX(V$240:V1197)-1</f>
        <v>-7.2915375120333747E-2</v>
      </c>
      <c r="Z1197" s="66">
        <f t="shared" si="280"/>
        <v>11.421695770711747</v>
      </c>
      <c r="AA1197" s="6">
        <f t="shared" si="281"/>
        <v>9.7970589904570193E-3</v>
      </c>
      <c r="AB1197" s="17">
        <f>Z1197/MAX(Z$240:Z1197)-1</f>
        <v>0</v>
      </c>
    </row>
    <row r="1198" spans="1:29" x14ac:dyDescent="0.25">
      <c r="A1198" s="18" t="s">
        <v>249</v>
      </c>
      <c r="B1198" s="72">
        <v>40889</v>
      </c>
      <c r="C1198" s="23">
        <v>3616.09</v>
      </c>
      <c r="D1198" s="23">
        <v>3663.84</v>
      </c>
      <c r="E1198" s="23">
        <v>3675.95</v>
      </c>
      <c r="F1198" s="23">
        <v>3612.64</v>
      </c>
      <c r="G1198" s="20">
        <f t="shared" si="292"/>
        <v>3876.6880000000006</v>
      </c>
      <c r="H1198" s="20">
        <f t="shared" si="284"/>
        <v>3966.0318333333335</v>
      </c>
      <c r="I1198" s="112">
        <f t="shared" si="293"/>
        <v>-6.7221814084600151E-2</v>
      </c>
      <c r="J1198" s="38" t="str">
        <f t="shared" si="285"/>
        <v>X</v>
      </c>
      <c r="K1198" s="17" t="str">
        <f>IF(OR(AND(J1197="N",OR(I1197&lt;R$2308,AND(I1197&gt;R$2306, I1197&lt;R$2305))), AND(J1197="X", OR(I1197&lt;R$2314, AND(I1197&lt;R$2311,I1197&gt;R$2312)))),"no","yes")</f>
        <v>yes</v>
      </c>
      <c r="O1198" s="146">
        <f t="shared" si="286"/>
        <v>-1.3032774356958821E-2</v>
      </c>
      <c r="P1198" s="146">
        <f t="shared" si="287"/>
        <v>1.3032774356958821E-2</v>
      </c>
      <c r="Q1198" s="86">
        <f t="shared" si="276"/>
        <v>1.7999999999999999E-2</v>
      </c>
      <c r="R1198" s="39">
        <f>(SUM(C1179:C1197)+Q1198*SUM(C1179:C1197))/(19-Q1198)*(1-J$2305)</f>
        <v>3964.1864956274376</v>
      </c>
      <c r="S1198" s="39">
        <f>(SUM(C1179:C1197)+Q1198*SUM(C1179:C1197))/(19-Q1198)*(1+J$2305)</f>
        <v>3964.1864956274376</v>
      </c>
      <c r="T1198" s="17">
        <f>IF(AND(K1198="no",R1198&lt;E1198, R1198&gt;F1198,J$2308="yes"),MAX(R1198*(1-J$2306),F1198)/D1198-1,IF(AND(K1198="yes",S1198&gt;F1198, S1198&lt;E1198,J$2307="yes"),1-MIN(S1198*(1+J$2306),E1198)/D1198,0))</f>
        <v>0</v>
      </c>
      <c r="U1198" s="6">
        <f t="shared" si="277"/>
        <v>0</v>
      </c>
      <c r="V1198" s="66">
        <f t="shared" si="278"/>
        <v>3.0524554070437797</v>
      </c>
      <c r="W1198" s="6">
        <f t="shared" si="279"/>
        <v>0</v>
      </c>
      <c r="X1198" s="17">
        <f>V1198/MAX(V$240:V1198)-1</f>
        <v>-7.2915375120333747E-2</v>
      </c>
      <c r="Z1198" s="66">
        <f t="shared" si="280"/>
        <v>11.570552154465265</v>
      </c>
      <c r="AA1198" s="6">
        <f t="shared" si="281"/>
        <v>1.3032774356958932E-2</v>
      </c>
      <c r="AB1198" s="17">
        <f>Z1198/MAX(Z$240:Z1198)-1</f>
        <v>0</v>
      </c>
    </row>
    <row r="1199" spans="1:29" x14ac:dyDescent="0.25">
      <c r="A1199" s="18" t="s">
        <v>249</v>
      </c>
      <c r="B1199" s="72">
        <v>40890</v>
      </c>
      <c r="C1199" s="23">
        <v>3490.4</v>
      </c>
      <c r="D1199" s="23">
        <v>3616.09</v>
      </c>
      <c r="E1199" s="23">
        <v>3597.09</v>
      </c>
      <c r="F1199" s="23">
        <v>3482.23</v>
      </c>
      <c r="G1199" s="20">
        <f t="shared" si="292"/>
        <v>3841.5744999999997</v>
      </c>
      <c r="H1199" s="20">
        <f t="shared" si="284"/>
        <v>3954.8003333333331</v>
      </c>
      <c r="I1199" s="112">
        <f t="shared" si="293"/>
        <v>-9.1414210501449267E-2</v>
      </c>
      <c r="J1199" s="38" t="str">
        <f t="shared" si="285"/>
        <v>X</v>
      </c>
      <c r="K1199" s="17" t="str">
        <f>IF(OR(AND(J1198="N",OR(I1198&lt;R$2308,AND(I1198&gt;R$2306, I1198&lt;R$2305))), AND(J1198="X", OR(I1198&lt;R$2314, AND(I1198&lt;R$2311,I1198&gt;R$2312)))),"no","yes")</f>
        <v>yes</v>
      </c>
      <c r="O1199" s="146">
        <f t="shared" si="286"/>
        <v>-3.4758537536399792E-2</v>
      </c>
      <c r="P1199" s="146">
        <f t="shared" si="287"/>
        <v>3.4758537536399792E-2</v>
      </c>
      <c r="Q1199" s="86">
        <f t="shared" si="276"/>
        <v>1.7999999999999999E-2</v>
      </c>
      <c r="R1199" s="39">
        <f>(SUM(C1180:C1198)+Q1199*SUM(C1180:C1198))/(19-Q1199)*(1-J$2305)</f>
        <v>3933.264651775366</v>
      </c>
      <c r="S1199" s="39">
        <f>(SUM(C1180:C1198)+Q1199*SUM(C1180:C1198))/(19-Q1199)*(1+J$2305)</f>
        <v>3933.264651775366</v>
      </c>
      <c r="T1199" s="17">
        <f>IF(AND(K1199="no",R1199&lt;E1199, R1199&gt;F1199,J$2308="yes"),MAX(R1199*(1-J$2306),F1199)/D1199-1,IF(AND(K1199="yes",S1199&gt;F1199, S1199&lt;E1199,J$2307="yes"),1-MIN(S1199*(1+J$2306),E1199)/D1199,0))</f>
        <v>0</v>
      </c>
      <c r="U1199" s="6">
        <f t="shared" si="277"/>
        <v>0</v>
      </c>
      <c r="V1199" s="66">
        <f t="shared" si="278"/>
        <v>3.0524554070437797</v>
      </c>
      <c r="W1199" s="6">
        <f t="shared" si="279"/>
        <v>0</v>
      </c>
      <c r="X1199" s="17">
        <f>V1199/MAX(V$240:V1199)-1</f>
        <v>-7.2915375120333747E-2</v>
      </c>
      <c r="Z1199" s="66">
        <f t="shared" si="280"/>
        <v>11.972727625843119</v>
      </c>
      <c r="AA1199" s="6">
        <f t="shared" si="281"/>
        <v>3.4758537536399903E-2</v>
      </c>
      <c r="AB1199" s="17">
        <f>Z1199/MAX(Z$240:Z1199)-1</f>
        <v>0</v>
      </c>
    </row>
    <row r="1200" spans="1:29" x14ac:dyDescent="0.25">
      <c r="A1200" s="18" t="s">
        <v>249</v>
      </c>
      <c r="B1200" s="72">
        <v>40891</v>
      </c>
      <c r="C1200" s="23">
        <v>3423.47</v>
      </c>
      <c r="D1200" s="23">
        <v>3490.4</v>
      </c>
      <c r="E1200" s="23">
        <v>3505.88</v>
      </c>
      <c r="F1200" s="23">
        <v>3416.71</v>
      </c>
      <c r="G1200" s="20">
        <f t="shared" si="292"/>
        <v>3808.3319999999999</v>
      </c>
      <c r="H1200" s="20">
        <f t="shared" si="284"/>
        <v>3941.6559999999999</v>
      </c>
      <c r="I1200" s="112">
        <f t="shared" si="293"/>
        <v>-0.10105789096118722</v>
      </c>
      <c r="J1200" s="38" t="str">
        <f t="shared" si="285"/>
        <v>X</v>
      </c>
      <c r="K1200" s="17" t="str">
        <f>IF(OR(AND(J1199="N",OR(I1199&lt;R$2308,AND(I1199&gt;R$2306, I1199&lt;R$2305))), AND(J1199="X", OR(I1199&lt;R$2314, AND(I1199&lt;R$2311,I1199&gt;R$2312)))),"no","yes")</f>
        <v>yes</v>
      </c>
      <c r="O1200" s="146">
        <f t="shared" si="286"/>
        <v>-1.917545267018117E-2</v>
      </c>
      <c r="P1200" s="146">
        <f t="shared" si="287"/>
        <v>1.917545267018117E-2</v>
      </c>
      <c r="Q1200" s="86">
        <f t="shared" si="276"/>
        <v>1.7999999999999999E-2</v>
      </c>
      <c r="R1200" s="39">
        <f>(SUM(C1181:C1199)+Q1200*SUM(C1181:C1199))/(19-Q1200)*(1-J$2305)</f>
        <v>3901.1983489621748</v>
      </c>
      <c r="S1200" s="39">
        <f>(SUM(C1181:C1199)+Q1200*SUM(C1181:C1199))/(19-Q1200)*(1+J$2305)</f>
        <v>3901.1983489621748</v>
      </c>
      <c r="T1200" s="17">
        <f>IF(AND(K1200="no",R1200&lt;E1200, R1200&gt;F1200,J$2308="yes"),MAX(R1200*(1-J$2306),F1200)/D1200-1,IF(AND(K1200="yes",S1200&gt;F1200, S1200&lt;E1200,J$2307="yes"),1-MIN(S1200*(1+J$2306),E1200)/D1200,0))</f>
        <v>0</v>
      </c>
      <c r="U1200" s="6">
        <f t="shared" si="277"/>
        <v>0</v>
      </c>
      <c r="V1200" s="66">
        <f t="shared" si="278"/>
        <v>3.0524554070437797</v>
      </c>
      <c r="W1200" s="6">
        <f t="shared" si="279"/>
        <v>0</v>
      </c>
      <c r="X1200" s="17">
        <f>V1200/MAX(V$240:V1200)-1</f>
        <v>-7.2915375120333747E-2</v>
      </c>
      <c r="Y1200" s="6">
        <f t="shared" ref="Y1200" si="294">V1200/V1180-1</f>
        <v>-8.2089451013689363E-4</v>
      </c>
      <c r="Z1200" s="66">
        <f t="shared" si="280"/>
        <v>12.202310097765443</v>
      </c>
      <c r="AA1200" s="6">
        <f t="shared" si="281"/>
        <v>1.9175452670181059E-2</v>
      </c>
      <c r="AB1200" s="17">
        <f>Z1200/MAX(Z$240:Z1200)-1</f>
        <v>0</v>
      </c>
      <c r="AC1200" s="6">
        <f t="shared" ref="AC1200" si="295">Z1200/Z1180-1</f>
        <v>0.18290796734457371</v>
      </c>
    </row>
    <row r="1201" spans="1:29" x14ac:dyDescent="0.25">
      <c r="A1201" s="18" t="s">
        <v>249</v>
      </c>
      <c r="B1201" s="72">
        <v>40892</v>
      </c>
      <c r="C1201" s="23">
        <v>3329.57</v>
      </c>
      <c r="D1201" s="23">
        <v>3423.47</v>
      </c>
      <c r="E1201" s="23">
        <v>3401.5</v>
      </c>
      <c r="F1201" s="23">
        <v>3324.88</v>
      </c>
      <c r="G1201" s="20">
        <f t="shared" si="292"/>
        <v>3770.8334999999997</v>
      </c>
      <c r="H1201" s="20">
        <f t="shared" si="284"/>
        <v>3926.8905000000004</v>
      </c>
      <c r="I1201" s="112">
        <f t="shared" si="293"/>
        <v>-0.11702014952397122</v>
      </c>
      <c r="J1201" s="38" t="str">
        <f t="shared" si="285"/>
        <v>X</v>
      </c>
      <c r="K1201" s="17" t="str">
        <f>IF(OR(AND(J1200="N",OR(I1200&lt;R$2308,AND(I1200&gt;R$2306, I1200&lt;R$2305))), AND(J1200="X", OR(I1200&lt;R$2314, AND(I1200&lt;R$2311,I1200&gt;R$2312)))),"no","yes")</f>
        <v>yes</v>
      </c>
      <c r="O1201" s="146">
        <f t="shared" si="286"/>
        <v>-2.7428311041136522E-2</v>
      </c>
      <c r="P1201" s="146">
        <f t="shared" si="287"/>
        <v>2.7428311041136522E-2</v>
      </c>
      <c r="Q1201" s="86">
        <f t="shared" ref="Q1201:Q1264" si="296">IF(J1201="N",0.009,0.018)</f>
        <v>1.7999999999999999E-2</v>
      </c>
      <c r="R1201" s="39">
        <f>(SUM(C1182:C1200)+Q1201*SUM(C1182:C1200))/(19-Q1201)*(1-J$2305)</f>
        <v>3866.0134759245602</v>
      </c>
      <c r="S1201" s="39">
        <f>(SUM(C1182:C1200)+Q1201*SUM(C1182:C1200))/(19-Q1201)*(1+J$2305)</f>
        <v>3866.0134759245602</v>
      </c>
      <c r="T1201" s="17">
        <f>IF(AND(K1201="no",R1201&lt;E1201, R1201&gt;F1201,J$2308="yes"),MAX(R1201*(1-J$2306),F1201)/D1201-1,IF(AND(K1201="yes",S1201&gt;F1201, S1201&lt;E1201,J$2307="yes"),1-MIN(S1201*(1+J$2306),E1201)/D1201,0))</f>
        <v>0</v>
      </c>
      <c r="U1201" s="6">
        <f t="shared" si="277"/>
        <v>0</v>
      </c>
      <c r="V1201" s="66">
        <f t="shared" si="278"/>
        <v>3.0524554070437797</v>
      </c>
      <c r="W1201" s="6">
        <f t="shared" si="279"/>
        <v>0</v>
      </c>
      <c r="X1201" s="17">
        <f>V1201/MAX(V$240:V1201)-1</f>
        <v>-7.2915375120333747E-2</v>
      </c>
      <c r="Z1201" s="66">
        <f t="shared" si="280"/>
        <v>12.536998854547353</v>
      </c>
      <c r="AA1201" s="6">
        <f t="shared" si="281"/>
        <v>2.7428311041136411E-2</v>
      </c>
      <c r="AB1201" s="17">
        <f>Z1201/MAX(Z$240:Z1201)-1</f>
        <v>0</v>
      </c>
    </row>
    <row r="1202" spans="1:29" x14ac:dyDescent="0.25">
      <c r="A1202" s="18" t="s">
        <v>249</v>
      </c>
      <c r="B1202" s="72">
        <v>40893</v>
      </c>
      <c r="C1202" s="23">
        <v>3427.21</v>
      </c>
      <c r="D1202" s="23">
        <v>3329.57</v>
      </c>
      <c r="E1202" s="23">
        <v>3427.34</v>
      </c>
      <c r="F1202" s="23">
        <v>3324.59</v>
      </c>
      <c r="G1202" s="20">
        <f t="shared" si="292"/>
        <v>3744.0310000000004</v>
      </c>
      <c r="H1202" s="20">
        <f t="shared" si="284"/>
        <v>3913.7636666666672</v>
      </c>
      <c r="I1202" s="112">
        <f t="shared" si="293"/>
        <v>-8.4620292940950637E-2</v>
      </c>
      <c r="J1202" s="38" t="str">
        <f t="shared" si="285"/>
        <v>X</v>
      </c>
      <c r="K1202" s="17" t="str">
        <f>IF(OR(AND(J1201="N",OR(I1201&lt;R$2308,AND(I1201&gt;R$2306, I1201&lt;R$2305))), AND(J1201="X", OR(I1201&lt;R$2314, AND(I1201&lt;R$2311,I1201&gt;R$2312)))),"no","yes")</f>
        <v>yes</v>
      </c>
      <c r="O1202" s="146">
        <f t="shared" si="286"/>
        <v>2.932510804698496E-2</v>
      </c>
      <c r="P1202" s="146">
        <f t="shared" si="287"/>
        <v>-2.932510804698496E-2</v>
      </c>
      <c r="Q1202" s="86">
        <f t="shared" si="296"/>
        <v>1.7999999999999999E-2</v>
      </c>
      <c r="R1202" s="39">
        <f>(SUM(C1183:C1201)+Q1202*SUM(C1183:C1201))/(19-Q1202)*(1-J$2305)</f>
        <v>3832.0288367927515</v>
      </c>
      <c r="S1202" s="39">
        <f>(SUM(C1183:C1201)+Q1202*SUM(C1183:C1201))/(19-Q1202)*(1+J$2305)</f>
        <v>3832.0288367927515</v>
      </c>
      <c r="T1202" s="17">
        <f>IF(AND(K1202="no",R1202&lt;E1202, R1202&gt;F1202,J$2308="yes"),MAX(R1202*(1-J$2306),F1202)/D1202-1,IF(AND(K1202="yes",S1202&gt;F1202, S1202&lt;E1202,J$2307="yes"),1-MIN(S1202*(1+J$2306),E1202)/D1202,0))</f>
        <v>0</v>
      </c>
      <c r="U1202" s="6">
        <f t="shared" ref="U1202:U1265" si="297">IF(T1202=0,0,IF(K1202="yes",T1202-P1202,T1202-O1202))</f>
        <v>0</v>
      </c>
      <c r="V1202" s="66">
        <f t="shared" ref="V1202:V1265" si="298">IF(K1202="yes",V1201, IF(T1202&lt;&gt;0, V1201*(1+T1202),V1201*(1+O1202)))</f>
        <v>3.0524554070437797</v>
      </c>
      <c r="W1202" s="6">
        <f t="shared" ref="W1202:W1265" si="299">V1202/V1201-1</f>
        <v>0</v>
      </c>
      <c r="X1202" s="17">
        <f>V1202/MAX(V$240:V1202)-1</f>
        <v>-7.2915375120333747E-2</v>
      </c>
      <c r="Z1202" s="66">
        <f t="shared" ref="Z1202:Z1265" si="300">IF(T1202&lt;&gt;0,Z1201*(1+T1202),IF(K1202="no",Z1201*(1+O1202),Z1201*(1+P1202)))</f>
        <v>12.169350008552824</v>
      </c>
      <c r="AA1202" s="6">
        <f t="shared" ref="AA1202:AA1265" si="301">Z1202/Z1201-1</f>
        <v>-2.9325108046985071E-2</v>
      </c>
      <c r="AB1202" s="17">
        <f>Z1202/MAX(Z$240:Z1202)-1</f>
        <v>-2.9325108046985071E-2</v>
      </c>
    </row>
    <row r="1203" spans="1:29" x14ac:dyDescent="0.25">
      <c r="A1203" s="18" t="s">
        <v>249</v>
      </c>
      <c r="B1203" s="72">
        <v>40896</v>
      </c>
      <c r="C1203" s="23">
        <v>3434.85</v>
      </c>
      <c r="D1203" s="23">
        <v>3427.21</v>
      </c>
      <c r="E1203" s="23">
        <v>3436.63</v>
      </c>
      <c r="F1203" s="23">
        <v>3348.26</v>
      </c>
      <c r="G1203" s="20">
        <f t="shared" si="292"/>
        <v>3717.4415000000008</v>
      </c>
      <c r="H1203" s="20">
        <f t="shared" si="284"/>
        <v>3902.1465000000007</v>
      </c>
      <c r="I1203" s="112">
        <f t="shared" si="293"/>
        <v>-7.6017739620112601E-2</v>
      </c>
      <c r="J1203" s="38" t="str">
        <f t="shared" si="285"/>
        <v>X</v>
      </c>
      <c r="K1203" s="17" t="str">
        <f>IF(OR(AND(J1202="N",OR(I1202&lt;R$2308,AND(I1202&gt;R$2306, I1202&lt;R$2305))), AND(J1202="X", OR(I1202&lt;R$2314, AND(I1202&lt;R$2311,I1202&gt;R$2312)))),"no","yes")</f>
        <v>yes</v>
      </c>
      <c r="O1203" s="146">
        <f t="shared" si="286"/>
        <v>2.229218518853493E-3</v>
      </c>
      <c r="P1203" s="146">
        <f t="shared" si="287"/>
        <v>-2.229218518853493E-3</v>
      </c>
      <c r="Q1203" s="86">
        <f t="shared" si="296"/>
        <v>1.7999999999999999E-2</v>
      </c>
      <c r="R1203" s="39">
        <f>(SUM(C1184:C1202)+Q1203*SUM(C1184:C1202))/(19-Q1203)*(1-J$2305)</f>
        <v>3803.099338320515</v>
      </c>
      <c r="S1203" s="39">
        <f>(SUM(C1184:C1202)+Q1203*SUM(C1184:C1202))/(19-Q1203)*(1+J$2305)</f>
        <v>3803.099338320515</v>
      </c>
      <c r="T1203" s="17">
        <f>IF(AND(K1203="no",R1203&lt;E1203, R1203&gt;F1203,J$2308="yes"),MAX(R1203*(1-J$2306),F1203)/D1203-1,IF(AND(K1203="yes",S1203&gt;F1203, S1203&lt;E1203,J$2307="yes"),1-MIN(S1203*(1+J$2306),E1203)/D1203,0))</f>
        <v>0</v>
      </c>
      <c r="U1203" s="6">
        <f t="shared" si="297"/>
        <v>0</v>
      </c>
      <c r="V1203" s="66">
        <f t="shared" si="298"/>
        <v>3.0524554070437797</v>
      </c>
      <c r="W1203" s="6">
        <f t="shared" si="299"/>
        <v>0</v>
      </c>
      <c r="X1203" s="17">
        <f>V1203/MAX(V$240:V1203)-1</f>
        <v>-7.2915375120333747E-2</v>
      </c>
      <c r="Z1203" s="66">
        <f t="shared" si="300"/>
        <v>12.142221868151347</v>
      </c>
      <c r="AA1203" s="6">
        <f t="shared" si="301"/>
        <v>-2.229218518853493E-3</v>
      </c>
      <c r="AB1203" s="17">
        <f>Z1203/MAX(Z$240:Z1203)-1</f>
        <v>-3.1488954491912802E-2</v>
      </c>
    </row>
    <row r="1204" spans="1:29" x14ac:dyDescent="0.25">
      <c r="A1204" s="18" t="s">
        <v>249</v>
      </c>
      <c r="B1204" s="72">
        <v>40897</v>
      </c>
      <c r="C1204" s="23">
        <v>3424.45</v>
      </c>
      <c r="D1204" s="23">
        <v>3434.85</v>
      </c>
      <c r="E1204" s="23">
        <v>3474.09</v>
      </c>
      <c r="F1204" s="23">
        <v>3415.35</v>
      </c>
      <c r="G1204" s="20">
        <f t="shared" si="292"/>
        <v>3690.7675000000004</v>
      </c>
      <c r="H1204" s="20">
        <f t="shared" si="284"/>
        <v>3890.0231666666668</v>
      </c>
      <c r="I1204" s="112">
        <f t="shared" si="293"/>
        <v>-7.2157755805533852E-2</v>
      </c>
      <c r="J1204" s="38" t="str">
        <f t="shared" si="285"/>
        <v>X</v>
      </c>
      <c r="K1204" s="17" t="str">
        <f>IF(OR(AND(J1203="N",OR(I1203&lt;R$2308,AND(I1203&gt;R$2306, I1203&lt;R$2305))), AND(J1203="X", OR(I1203&lt;R$2314, AND(I1203&lt;R$2311,I1203&gt;R$2312)))),"no","yes")</f>
        <v>yes</v>
      </c>
      <c r="O1204" s="146">
        <f t="shared" si="286"/>
        <v>-3.027788695285083E-3</v>
      </c>
      <c r="P1204" s="146">
        <f t="shared" si="287"/>
        <v>3.027788695285083E-3</v>
      </c>
      <c r="Q1204" s="86">
        <f t="shared" si="296"/>
        <v>1.7999999999999999E-2</v>
      </c>
      <c r="R1204" s="39">
        <f>(SUM(C1185:C1203)+Q1204*SUM(C1185:C1203))/(19-Q1204)*(1-J$2305)</f>
        <v>3775.0466863344227</v>
      </c>
      <c r="S1204" s="39">
        <f>(SUM(C1185:C1203)+Q1204*SUM(C1185:C1203))/(19-Q1204)*(1+J$2305)</f>
        <v>3775.0466863344227</v>
      </c>
      <c r="T1204" s="17">
        <f>IF(AND(K1204="no",R1204&lt;E1204, R1204&gt;F1204,J$2308="yes"),MAX(R1204*(1-J$2306),F1204)/D1204-1,IF(AND(K1204="yes",S1204&gt;F1204, S1204&lt;E1204,J$2307="yes"),1-MIN(S1204*(1+J$2306),E1204)/D1204,0))</f>
        <v>0</v>
      </c>
      <c r="U1204" s="6">
        <f t="shared" si="297"/>
        <v>0</v>
      </c>
      <c r="V1204" s="66">
        <f t="shared" si="298"/>
        <v>3.0524554070437797</v>
      </c>
      <c r="W1204" s="6">
        <f t="shared" si="299"/>
        <v>0</v>
      </c>
      <c r="X1204" s="17">
        <f>V1204/MAX(V$240:V1204)-1</f>
        <v>-7.2915375120333747E-2</v>
      </c>
      <c r="Z1204" s="66">
        <f t="shared" si="300"/>
        <v>12.178985950259378</v>
      </c>
      <c r="AA1204" s="6">
        <f t="shared" si="301"/>
        <v>3.027788695284972E-3</v>
      </c>
      <c r="AB1204" s="17">
        <f>Z1204/MAX(Z$240:Z1204)-1</f>
        <v>-2.8556507697064859E-2</v>
      </c>
    </row>
    <row r="1205" spans="1:29" x14ac:dyDescent="0.25">
      <c r="A1205" s="18" t="s">
        <v>249</v>
      </c>
      <c r="B1205" s="72">
        <v>40898</v>
      </c>
      <c r="C1205" s="23">
        <v>3342.4</v>
      </c>
      <c r="D1205" s="23">
        <v>3424.45</v>
      </c>
      <c r="E1205" s="23">
        <v>3463.32</v>
      </c>
      <c r="F1205" s="23">
        <v>3340.33</v>
      </c>
      <c r="G1205" s="20">
        <f t="shared" si="292"/>
        <v>3660.7524999999996</v>
      </c>
      <c r="H1205" s="20">
        <f t="shared" si="284"/>
        <v>3874.4783333333335</v>
      </c>
      <c r="I1205" s="112">
        <f t="shared" si="293"/>
        <v>-8.6963677549902529E-2</v>
      </c>
      <c r="J1205" s="38" t="str">
        <f t="shared" si="285"/>
        <v>X</v>
      </c>
      <c r="K1205" s="17" t="str">
        <f>IF(OR(AND(J1204="N",OR(I1204&lt;R$2308,AND(I1204&gt;R$2306, I1204&lt;R$2305))), AND(J1204="X", OR(I1204&lt;R$2314, AND(I1204&lt;R$2311,I1204&gt;R$2312)))),"no","yes")</f>
        <v>yes</v>
      </c>
      <c r="O1205" s="146">
        <f t="shared" si="286"/>
        <v>-2.3960051979149855E-2</v>
      </c>
      <c r="P1205" s="146">
        <f t="shared" si="287"/>
        <v>2.3960051979149855E-2</v>
      </c>
      <c r="Q1205" s="86">
        <f t="shared" si="296"/>
        <v>1.7999999999999999E-2</v>
      </c>
      <c r="R1205" s="39">
        <f>(SUM(C1186:C1204)+Q1205*SUM(C1186:C1204))/(19-Q1205)*(1-J$2305)</f>
        <v>3747.2530660625853</v>
      </c>
      <c r="S1205" s="39">
        <f>(SUM(C1186:C1204)+Q1205*SUM(C1186:C1204))/(19-Q1205)*(1+J$2305)</f>
        <v>3747.2530660625853</v>
      </c>
      <c r="T1205" s="17">
        <f>IF(AND(K1205="no",R1205&lt;E1205, R1205&gt;F1205,J$2308="yes"),MAX(R1205*(1-J$2306),F1205)/D1205-1,IF(AND(K1205="yes",S1205&gt;F1205, S1205&lt;E1205,J$2307="yes"),1-MIN(S1205*(1+J$2306),E1205)/D1205,0))</f>
        <v>0</v>
      </c>
      <c r="U1205" s="6">
        <f t="shared" si="297"/>
        <v>0</v>
      </c>
      <c r="V1205" s="66">
        <f t="shared" si="298"/>
        <v>3.0524554070437797</v>
      </c>
      <c r="W1205" s="6">
        <f t="shared" si="299"/>
        <v>0</v>
      </c>
      <c r="X1205" s="17">
        <f>V1205/MAX(V$240:V1205)-1</f>
        <v>-7.2915375120333747E-2</v>
      </c>
      <c r="Z1205" s="66">
        <f t="shared" si="300"/>
        <v>12.470795086680928</v>
      </c>
      <c r="AA1205" s="6">
        <f t="shared" si="301"/>
        <v>2.3960051979149855E-2</v>
      </c>
      <c r="AB1205" s="17">
        <f>Z1205/MAX(Z$240:Z1205)-1</f>
        <v>-5.2806711266797368E-3</v>
      </c>
    </row>
    <row r="1206" spans="1:29" x14ac:dyDescent="0.25">
      <c r="A1206" s="18" t="s">
        <v>249</v>
      </c>
      <c r="B1206" s="72">
        <v>40899</v>
      </c>
      <c r="C1206" s="23">
        <v>3298.72</v>
      </c>
      <c r="D1206" s="23">
        <v>3342.4</v>
      </c>
      <c r="E1206" s="23">
        <v>3331.42</v>
      </c>
      <c r="F1206" s="23">
        <v>3196.84</v>
      </c>
      <c r="G1206" s="20">
        <f t="shared" si="292"/>
        <v>3628.9249999999993</v>
      </c>
      <c r="H1206" s="20">
        <f t="shared" si="284"/>
        <v>3860.2603333333336</v>
      </c>
      <c r="I1206" s="112">
        <f t="shared" si="293"/>
        <v>-9.0992511556452493E-2</v>
      </c>
      <c r="J1206" s="38" t="str">
        <f t="shared" si="285"/>
        <v>X</v>
      </c>
      <c r="K1206" s="17" t="str">
        <f>IF(OR(AND(J1205="N",OR(I1205&lt;R$2308,AND(I1205&gt;R$2306, I1205&lt;R$2305))), AND(J1205="X", OR(I1205&lt;R$2314, AND(I1205&lt;R$2311,I1205&gt;R$2312)))),"no","yes")</f>
        <v>yes</v>
      </c>
      <c r="O1206" s="146">
        <f t="shared" si="286"/>
        <v>-1.3068453805648694E-2</v>
      </c>
      <c r="P1206" s="146">
        <f t="shared" si="287"/>
        <v>1.3068453805648694E-2</v>
      </c>
      <c r="Q1206" s="86">
        <f t="shared" si="296"/>
        <v>1.7999999999999999E-2</v>
      </c>
      <c r="R1206" s="39">
        <f>(SUM(C1187:C1205)+Q1206*SUM(C1187:C1205))/(19-Q1206)*(1-J$2305)</f>
        <v>3715.4575935096404</v>
      </c>
      <c r="S1206" s="39">
        <f>(SUM(C1187:C1205)+Q1206*SUM(C1187:C1205))/(19-Q1206)*(1+J$2305)</f>
        <v>3715.4575935096404</v>
      </c>
      <c r="T1206" s="17">
        <f>IF(AND(K1206="no",R1206&lt;E1206, R1206&gt;F1206,J$2308="yes"),MAX(R1206*(1-J$2306),F1206)/D1206-1,IF(AND(K1206="yes",S1206&gt;F1206, S1206&lt;E1206,J$2307="yes"),1-MIN(S1206*(1+J$2306),E1206)/D1206,0))</f>
        <v>0</v>
      </c>
      <c r="U1206" s="6">
        <f t="shared" si="297"/>
        <v>0</v>
      </c>
      <c r="V1206" s="66">
        <f t="shared" si="298"/>
        <v>3.0524554070437797</v>
      </c>
      <c r="W1206" s="6">
        <f t="shared" si="299"/>
        <v>0</v>
      </c>
      <c r="X1206" s="17">
        <f>V1206/MAX(V$240:V1206)-1</f>
        <v>-7.2915375120333747E-2</v>
      </c>
      <c r="Z1206" s="66">
        <f t="shared" si="300"/>
        <v>12.633769096190928</v>
      </c>
      <c r="AA1206" s="6">
        <f t="shared" si="301"/>
        <v>1.3068453805648694E-2</v>
      </c>
      <c r="AB1206" s="17">
        <f>Z1206/MAX(Z$240:Z1206)-1</f>
        <v>0</v>
      </c>
    </row>
    <row r="1207" spans="1:29" x14ac:dyDescent="0.25">
      <c r="A1207" s="18" t="s">
        <v>249</v>
      </c>
      <c r="B1207" s="72">
        <v>40900</v>
      </c>
      <c r="C1207" s="23">
        <v>3327.39</v>
      </c>
      <c r="D1207" s="23">
        <v>3298.72</v>
      </c>
      <c r="E1207" s="23">
        <v>3357.43</v>
      </c>
      <c r="F1207" s="23">
        <v>3271.44</v>
      </c>
      <c r="G1207" s="20">
        <f t="shared" si="292"/>
        <v>3599.7264999999993</v>
      </c>
      <c r="H1207" s="20">
        <f t="shared" si="284"/>
        <v>3847.0880000000006</v>
      </c>
      <c r="I1207" s="112">
        <f t="shared" si="293"/>
        <v>-7.5654775439189526E-2</v>
      </c>
      <c r="J1207" s="38" t="str">
        <f t="shared" si="285"/>
        <v>X</v>
      </c>
      <c r="K1207" s="17" t="str">
        <f>IF(OR(AND(J1206="N",OR(I1206&lt;R$2308,AND(I1206&gt;R$2306, I1206&lt;R$2305))), AND(J1206="X", OR(I1206&lt;R$2314, AND(I1206&lt;R$2311,I1206&gt;R$2312)))),"no","yes")</f>
        <v>yes</v>
      </c>
      <c r="O1207" s="146">
        <f t="shared" si="286"/>
        <v>8.6912499393705378E-3</v>
      </c>
      <c r="P1207" s="146">
        <f t="shared" si="287"/>
        <v>-8.6912499393705378E-3</v>
      </c>
      <c r="Q1207" s="86">
        <f t="shared" si="296"/>
        <v>1.7999999999999999E-2</v>
      </c>
      <c r="R1207" s="39">
        <f>(SUM(C1188:C1206)+Q1207*SUM(C1188:C1206))/(19-Q1207)*(1-J$2305)</f>
        <v>3682.601860710146</v>
      </c>
      <c r="S1207" s="39">
        <f>(SUM(C1188:C1206)+Q1207*SUM(C1188:C1206))/(19-Q1207)*(1+J$2305)</f>
        <v>3682.601860710146</v>
      </c>
      <c r="T1207" s="17">
        <f>IF(AND(K1207="no",R1207&lt;E1207, R1207&gt;F1207,J$2308="yes"),MAX(R1207*(1-J$2306),F1207)/D1207-1,IF(AND(K1207="yes",S1207&gt;F1207, S1207&lt;E1207,J$2307="yes"),1-MIN(S1207*(1+J$2306),E1207)/D1207,0))</f>
        <v>0</v>
      </c>
      <c r="U1207" s="6">
        <f t="shared" si="297"/>
        <v>0</v>
      </c>
      <c r="V1207" s="66">
        <f t="shared" si="298"/>
        <v>3.0524554070437797</v>
      </c>
      <c r="W1207" s="6">
        <f t="shared" si="299"/>
        <v>0</v>
      </c>
      <c r="X1207" s="17">
        <f>V1207/MAX(V$240:V1207)-1</f>
        <v>-7.2915375120333747E-2</v>
      </c>
      <c r="Z1207" s="66">
        <f t="shared" si="300"/>
        <v>12.523965851299637</v>
      </c>
      <c r="AA1207" s="6">
        <f t="shared" si="301"/>
        <v>-8.6912499393705378E-3</v>
      </c>
      <c r="AB1207" s="17">
        <f>Z1207/MAX(Z$240:Z1207)-1</f>
        <v>-8.6912499393705378E-3</v>
      </c>
    </row>
    <row r="1208" spans="1:29" x14ac:dyDescent="0.25">
      <c r="A1208" s="18" t="s">
        <v>249</v>
      </c>
      <c r="B1208" s="72">
        <v>40903</v>
      </c>
      <c r="C1208" s="23">
        <v>3308.07</v>
      </c>
      <c r="D1208" s="23">
        <v>3327.39</v>
      </c>
      <c r="E1208" s="23">
        <v>3357.36</v>
      </c>
      <c r="F1208" s="23">
        <v>3307.29</v>
      </c>
      <c r="G1208" s="20">
        <f t="shared" si="292"/>
        <v>3569.3650000000002</v>
      </c>
      <c r="H1208" s="20">
        <f t="shared" si="284"/>
        <v>3834.6986666666667</v>
      </c>
      <c r="I1208" s="112">
        <f t="shared" si="293"/>
        <v>-7.3204897789942991E-2</v>
      </c>
      <c r="J1208" s="38" t="str">
        <f t="shared" si="285"/>
        <v>X</v>
      </c>
      <c r="K1208" s="17" t="str">
        <f>IF(OR(AND(J1207="N",OR(I1207&lt;R$2308,AND(I1207&gt;R$2306, I1207&lt;R$2305))), AND(J1207="X", OR(I1207&lt;R$2314, AND(I1207&lt;R$2311,I1207&gt;R$2312)))),"no","yes")</f>
        <v>yes</v>
      </c>
      <c r="O1208" s="146">
        <f t="shared" si="286"/>
        <v>-5.8063527269119897E-3</v>
      </c>
      <c r="P1208" s="146">
        <f t="shared" si="287"/>
        <v>5.8063527269119897E-3</v>
      </c>
      <c r="Q1208" s="86">
        <f t="shared" si="296"/>
        <v>1.7999999999999999E-2</v>
      </c>
      <c r="R1208" s="39">
        <f>(SUM(C1189:C1207)+Q1208*SUM(C1189:C1207))/(19-Q1208)*(1-J$2305)</f>
        <v>3651.0723917395426</v>
      </c>
      <c r="S1208" s="39">
        <f>(SUM(C1189:C1207)+Q1208*SUM(C1189:C1207))/(19-Q1208)*(1+J$2305)</f>
        <v>3651.0723917395426</v>
      </c>
      <c r="T1208" s="17">
        <f>IF(AND(K1208="no",R1208&lt;E1208, R1208&gt;F1208,J$2308="yes"),MAX(R1208*(1-J$2306),F1208)/D1208-1,IF(AND(K1208="yes",S1208&gt;F1208, S1208&lt;E1208,J$2307="yes"),1-MIN(S1208*(1+J$2306),E1208)/D1208,0))</f>
        <v>0</v>
      </c>
      <c r="U1208" s="6">
        <f t="shared" si="297"/>
        <v>0</v>
      </c>
      <c r="V1208" s="66">
        <f t="shared" si="298"/>
        <v>3.0524554070437797</v>
      </c>
      <c r="W1208" s="6">
        <f t="shared" si="299"/>
        <v>0</v>
      </c>
      <c r="X1208" s="17">
        <f>V1208/MAX(V$240:V1208)-1</f>
        <v>-7.2915375120333747E-2</v>
      </c>
      <c r="Y1208" s="14"/>
      <c r="Z1208" s="66">
        <f t="shared" si="300"/>
        <v>12.596684414572083</v>
      </c>
      <c r="AA1208" s="6">
        <f t="shared" si="301"/>
        <v>5.8063527269118786E-3</v>
      </c>
      <c r="AB1208" s="17">
        <f>Z1208/MAX(Z$240:Z1208)-1</f>
        <v>-2.9353616752443301E-3</v>
      </c>
      <c r="AC1208" s="14"/>
    </row>
    <row r="1209" spans="1:29" x14ac:dyDescent="0.25">
      <c r="A1209" s="18" t="s">
        <v>249</v>
      </c>
      <c r="B1209" s="72">
        <v>40904</v>
      </c>
      <c r="C1209" s="23">
        <v>3224.15</v>
      </c>
      <c r="D1209" s="23">
        <v>3308.07</v>
      </c>
      <c r="E1209" s="23">
        <v>3297.41</v>
      </c>
      <c r="F1209" s="23">
        <v>3218.54</v>
      </c>
      <c r="G1209" s="20">
        <f t="shared" si="292"/>
        <v>3531.5414999999994</v>
      </c>
      <c r="H1209" s="20">
        <f t="shared" si="284"/>
        <v>3820.630666666666</v>
      </c>
      <c r="I1209" s="112">
        <f t="shared" si="293"/>
        <v>-8.7041735174285595E-2</v>
      </c>
      <c r="J1209" s="38" t="str">
        <f t="shared" si="285"/>
        <v>X</v>
      </c>
      <c r="K1209" s="17" t="str">
        <f>IF(OR(AND(J1208="N",OR(I1208&lt;R$2308,AND(I1208&gt;R$2306, I1208&lt;R$2305))), AND(J1208="X", OR(I1208&lt;R$2314, AND(I1208&lt;R$2311,I1208&gt;R$2312)))),"no","yes")</f>
        <v>yes</v>
      </c>
      <c r="O1209" s="146">
        <f t="shared" si="286"/>
        <v>-2.5368266088686142E-2</v>
      </c>
      <c r="P1209" s="146">
        <f t="shared" si="287"/>
        <v>2.5368266088686142E-2</v>
      </c>
      <c r="Q1209" s="86">
        <f t="shared" si="296"/>
        <v>1.7999999999999999E-2</v>
      </c>
      <c r="R1209" s="39">
        <f>(SUM(C1190:C1208)+Q1209*SUM(C1190:C1208))/(19-Q1209)*(1-J$2305)</f>
        <v>3615.0037003476978</v>
      </c>
      <c r="S1209" s="39">
        <f>(SUM(C1190:C1208)+Q1209*SUM(C1190:C1208))/(19-Q1209)*(1+J$2305)</f>
        <v>3615.0037003476978</v>
      </c>
      <c r="T1209" s="17">
        <f>IF(AND(K1209="no",R1209&lt;E1209, R1209&gt;F1209,J$2308="yes"),MAX(R1209*(1-J$2306),F1209)/D1209-1,IF(AND(K1209="yes",S1209&gt;F1209, S1209&lt;E1209,J$2307="yes"),1-MIN(S1209*(1+J$2306),E1209)/D1209,0))</f>
        <v>0</v>
      </c>
      <c r="U1209" s="6">
        <f t="shared" si="297"/>
        <v>0</v>
      </c>
      <c r="V1209" s="66">
        <f t="shared" si="298"/>
        <v>3.0524554070437797</v>
      </c>
      <c r="W1209" s="6">
        <f t="shared" si="299"/>
        <v>0</v>
      </c>
      <c r="X1209" s="17">
        <f>V1209/MAX(V$240:V1209)-1</f>
        <v>-7.2915375120333747E-2</v>
      </c>
      <c r="Z1209" s="66">
        <f t="shared" si="300"/>
        <v>12.916240456636151</v>
      </c>
      <c r="AA1209" s="6">
        <f t="shared" si="301"/>
        <v>2.5368266088686031E-2</v>
      </c>
      <c r="AB1209" s="17">
        <f>Z1209/MAX(Z$240:Z1209)-1</f>
        <v>0</v>
      </c>
    </row>
    <row r="1210" spans="1:29" x14ac:dyDescent="0.25">
      <c r="A1210" s="18" t="s">
        <v>249</v>
      </c>
      <c r="B1210" s="72">
        <v>40905</v>
      </c>
      <c r="C1210" s="23">
        <v>3207.4</v>
      </c>
      <c r="D1210" s="23">
        <v>3224.15</v>
      </c>
      <c r="E1210" s="23">
        <v>3208.91</v>
      </c>
      <c r="F1210" s="23">
        <v>3128.15</v>
      </c>
      <c r="G1210" s="20">
        <f t="shared" si="292"/>
        <v>3500.9144999999999</v>
      </c>
      <c r="H1210" s="20">
        <f t="shared" si="284"/>
        <v>3807.4243333333329</v>
      </c>
      <c r="I1210" s="112">
        <f t="shared" si="293"/>
        <v>-8.3839379682080106E-2</v>
      </c>
      <c r="J1210" s="38" t="str">
        <f t="shared" si="285"/>
        <v>X</v>
      </c>
      <c r="K1210" s="17" t="str">
        <f>IF(OR(AND(J1209="N",OR(I1209&lt;R$2308,AND(I1209&gt;R$2306, I1209&lt;R$2305))), AND(J1209="X", OR(I1209&lt;R$2314, AND(I1209&lt;R$2311,I1209&gt;R$2312)))),"no","yes")</f>
        <v>yes</v>
      </c>
      <c r="O1210" s="146">
        <f t="shared" si="286"/>
        <v>-5.1951677186234946E-3</v>
      </c>
      <c r="P1210" s="146">
        <f t="shared" si="287"/>
        <v>5.1951677186234946E-3</v>
      </c>
      <c r="Q1210" s="86">
        <f t="shared" si="296"/>
        <v>1.7999999999999999E-2</v>
      </c>
      <c r="R1210" s="39">
        <f>(SUM(C1191:C1209)+Q1210*SUM(C1191:C1209))/(19-Q1210)*(1-J$2305)</f>
        <v>3583.0516289116003</v>
      </c>
      <c r="S1210" s="39">
        <f>(SUM(C1191:C1209)+Q1210*SUM(C1191:C1209))/(19-Q1210)*(1+J$2305)</f>
        <v>3583.0516289116003</v>
      </c>
      <c r="T1210" s="17">
        <f>IF(AND(K1210="no",R1210&lt;E1210, R1210&gt;F1210,J$2308="yes"),MAX(R1210*(1-J$2306),F1210)/D1210-1,IF(AND(K1210="yes",S1210&gt;F1210, S1210&lt;E1210,J$2307="yes"),1-MIN(S1210*(1+J$2306),E1210)/D1210,0))</f>
        <v>0</v>
      </c>
      <c r="U1210" s="6">
        <f t="shared" si="297"/>
        <v>0</v>
      </c>
      <c r="V1210" s="66">
        <f t="shared" si="298"/>
        <v>3.0524554070437797</v>
      </c>
      <c r="W1210" s="6">
        <f t="shared" si="299"/>
        <v>0</v>
      </c>
      <c r="X1210" s="17">
        <f>V1210/MAX(V$240:V1210)-1</f>
        <v>-7.2915375120333747E-2</v>
      </c>
      <c r="Z1210" s="66">
        <f t="shared" si="300"/>
        <v>12.983342492102446</v>
      </c>
      <c r="AA1210" s="6">
        <f t="shared" si="301"/>
        <v>5.1951677186234946E-3</v>
      </c>
      <c r="AB1210" s="17">
        <f>Z1210/MAX(Z$240:Z1210)-1</f>
        <v>0</v>
      </c>
    </row>
    <row r="1211" spans="1:29" x14ac:dyDescent="0.25">
      <c r="A1211" s="18" t="s">
        <v>249</v>
      </c>
      <c r="B1211" s="72">
        <v>40906</v>
      </c>
      <c r="C1211" s="23">
        <v>3207.18</v>
      </c>
      <c r="D1211" s="23">
        <v>3207.4</v>
      </c>
      <c r="E1211" s="23">
        <v>3225</v>
      </c>
      <c r="F1211" s="23">
        <v>3180.06</v>
      </c>
      <c r="G1211" s="20">
        <f t="shared" si="292"/>
        <v>3466.4224999999997</v>
      </c>
      <c r="H1211" s="20">
        <f t="shared" si="284"/>
        <v>3796.3596666666658</v>
      </c>
      <c r="I1211" s="112">
        <f t="shared" si="293"/>
        <v>-7.4786757817317362E-2</v>
      </c>
      <c r="J1211" s="38" t="str">
        <f t="shared" si="285"/>
        <v>X</v>
      </c>
      <c r="K1211" s="17" t="str">
        <f>IF(OR(AND(J1210="N",OR(I1210&lt;R$2308,AND(I1210&gt;R$2306, I1210&lt;R$2305))), AND(J1210="X", OR(I1210&lt;R$2314, AND(I1210&lt;R$2311,I1210&gt;R$2312)))),"no","yes")</f>
        <v>yes</v>
      </c>
      <c r="O1211" s="146">
        <f t="shared" si="286"/>
        <v>-6.8591382428206948E-5</v>
      </c>
      <c r="P1211" s="146">
        <f t="shared" si="287"/>
        <v>6.8591382428206948E-5</v>
      </c>
      <c r="Q1211" s="86">
        <f t="shared" si="296"/>
        <v>1.7999999999999999E-2</v>
      </c>
      <c r="R1211" s="39">
        <f>(SUM(C1192:C1210)+Q1211*SUM(C1192:C1210))/(19-Q1211)*(1-J$2305)</f>
        <v>3546.0674776103683</v>
      </c>
      <c r="S1211" s="39">
        <f>(SUM(C1192:C1210)+Q1211*SUM(C1192:C1210))/(19-Q1211)*(1+J$2305)</f>
        <v>3546.0674776103683</v>
      </c>
      <c r="T1211" s="17">
        <f>IF(AND(K1211="no",R1211&lt;E1211, R1211&gt;F1211,J$2308="yes"),MAX(R1211*(1-J$2306),F1211)/D1211-1,IF(AND(K1211="yes",S1211&gt;F1211, S1211&lt;E1211,J$2307="yes"),1-MIN(S1211*(1+J$2306),E1211)/D1211,0))</f>
        <v>0</v>
      </c>
      <c r="U1211" s="6">
        <f t="shared" si="297"/>
        <v>0</v>
      </c>
      <c r="V1211" s="66">
        <f t="shared" si="298"/>
        <v>3.0524554070437797</v>
      </c>
      <c r="W1211" s="6">
        <f t="shared" si="299"/>
        <v>0</v>
      </c>
      <c r="X1211" s="17">
        <f>V1211/MAX(V$240:V1211)-1</f>
        <v>-7.2915375120333747E-2</v>
      </c>
      <c r="Z1211" s="66">
        <f t="shared" si="300"/>
        <v>12.984233037512517</v>
      </c>
      <c r="AA1211" s="6">
        <f t="shared" si="301"/>
        <v>6.8591382428095926E-5</v>
      </c>
      <c r="AB1211" s="17">
        <f>Z1211/MAX(Z$240:Z1211)-1</f>
        <v>0</v>
      </c>
    </row>
    <row r="1212" spans="1:29" x14ac:dyDescent="0.25">
      <c r="A1212" s="18" t="s">
        <v>249</v>
      </c>
      <c r="B1212" s="72">
        <v>40907</v>
      </c>
      <c r="C1212" s="23">
        <v>3266.77</v>
      </c>
      <c r="D1212" s="23">
        <v>3207.18</v>
      </c>
      <c r="E1212" s="23">
        <v>3267.65</v>
      </c>
      <c r="F1212" s="23">
        <v>3214.2</v>
      </c>
      <c r="G1212" s="20">
        <f t="shared" si="292"/>
        <v>3438.9090000000006</v>
      </c>
      <c r="H1212" s="20">
        <f t="shared" si="284"/>
        <v>3786.5253333333326</v>
      </c>
      <c r="I1212" s="112">
        <f t="shared" si="293"/>
        <v>-5.0056282384907669E-2</v>
      </c>
      <c r="J1212" s="38" t="str">
        <f t="shared" si="285"/>
        <v>X</v>
      </c>
      <c r="K1212" s="17" t="str">
        <f>IF(OR(AND(J1211="N",OR(I1211&lt;R$2308,AND(I1211&gt;R$2306, I1211&lt;R$2305))), AND(J1211="X", OR(I1211&lt;R$2314, AND(I1211&lt;R$2311,I1211&gt;R$2312)))),"no","yes")</f>
        <v>yes</v>
      </c>
      <c r="O1212" s="146">
        <f t="shared" si="286"/>
        <v>1.8580185708316987E-2</v>
      </c>
      <c r="P1212" s="146">
        <f t="shared" si="287"/>
        <v>-1.8580185708316987E-2</v>
      </c>
      <c r="Q1212" s="86">
        <f t="shared" si="296"/>
        <v>1.7999999999999999E-2</v>
      </c>
      <c r="R1212" s="39">
        <f>(SUM(C1193:C1211)+Q1212*SUM(C1193:C1211))/(19-Q1212)*(1-J$2305)</f>
        <v>3513.3608355283955</v>
      </c>
      <c r="S1212" s="39">
        <f>(SUM(C1193:C1211)+Q1212*SUM(C1193:C1211))/(19-Q1212)*(1+J$2305)</f>
        <v>3513.3608355283955</v>
      </c>
      <c r="T1212" s="17">
        <f>IF(AND(K1212="no",R1212&lt;E1212, R1212&gt;F1212,J$2308="yes"),MAX(R1212*(1-J$2306),F1212)/D1212-1,IF(AND(K1212="yes",S1212&gt;F1212, S1212&lt;E1212,J$2307="yes"),1-MIN(S1212*(1+J$2306),E1212)/D1212,0))</f>
        <v>0</v>
      </c>
      <c r="U1212" s="6">
        <f t="shared" si="297"/>
        <v>0</v>
      </c>
      <c r="V1212" s="66">
        <f t="shared" si="298"/>
        <v>3.0524554070437797</v>
      </c>
      <c r="W1212" s="6">
        <f t="shared" si="299"/>
        <v>0</v>
      </c>
      <c r="X1212" s="17">
        <f>V1212/MAX(V$240:V1212)-1</f>
        <v>-7.2915375120333747E-2</v>
      </c>
      <c r="Z1212" s="66">
        <f t="shared" si="300"/>
        <v>12.742983576395471</v>
      </c>
      <c r="AA1212" s="6">
        <f t="shared" si="301"/>
        <v>-1.8580185708316876E-2</v>
      </c>
      <c r="AB1212" s="17">
        <f>Z1212/MAX(Z$240:Z1212)-1</f>
        <v>-1.8580185708316876E-2</v>
      </c>
    </row>
    <row r="1213" spans="1:29" x14ac:dyDescent="0.25">
      <c r="A1213" s="18" t="s">
        <v>249</v>
      </c>
      <c r="B1213" s="72">
        <v>40912</v>
      </c>
      <c r="C1213" s="23">
        <v>3192.23</v>
      </c>
      <c r="D1213" s="23">
        <v>3266.77</v>
      </c>
      <c r="E1213" s="23">
        <v>3300.01</v>
      </c>
      <c r="F1213" s="23">
        <v>3191.99</v>
      </c>
      <c r="G1213" s="20">
        <f t="shared" si="292"/>
        <v>3413.9089999999997</v>
      </c>
      <c r="H1213" s="20">
        <f t="shared" ref="H1213:H1276" si="302">AVERAGE(C1154:C1213)</f>
        <v>3775.8528333333329</v>
      </c>
      <c r="I1213" s="112">
        <f t="shared" si="293"/>
        <v>-6.4934068248450605E-2</v>
      </c>
      <c r="J1213" s="38" t="str">
        <f t="shared" ref="J1213:J1276" si="303">IF(G1213&gt;H1213,"N","X")</f>
        <v>X</v>
      </c>
      <c r="K1213" s="17" t="str">
        <f>IF(OR(AND(J1212="N",OR(I1212&lt;R$2308,AND(I1212&gt;R$2306, I1212&lt;R$2305))), AND(J1212="X", OR(I1212&lt;R$2314, AND(I1212&lt;R$2311,I1212&gt;R$2312)))),"no","yes")</f>
        <v>yes</v>
      </c>
      <c r="O1213" s="146">
        <f t="shared" si="286"/>
        <v>-2.2817645564272904E-2</v>
      </c>
      <c r="P1213" s="146">
        <f t="shared" si="287"/>
        <v>2.2817645564272904E-2</v>
      </c>
      <c r="Q1213" s="86">
        <f t="shared" si="296"/>
        <v>1.7999999999999999E-2</v>
      </c>
      <c r="R1213" s="39">
        <f>(SUM(C1194:C1212)+Q1213*SUM(C1194:C1212))/(19-Q1213)*(1-J$2305)</f>
        <v>3490.5435201770097</v>
      </c>
      <c r="S1213" s="39">
        <f>(SUM(C1194:C1212)+Q1213*SUM(C1194:C1212))/(19-Q1213)*(1+J$2305)</f>
        <v>3490.5435201770097</v>
      </c>
      <c r="T1213" s="17">
        <f>IF(AND(K1213="no",R1213&lt;E1213, R1213&gt;F1213,J$2308="yes"),MAX(R1213*(1-J$2306),F1213)/D1213-1,IF(AND(K1213="yes",S1213&gt;F1213, S1213&lt;E1213,J$2307="yes"),1-MIN(S1213*(1+J$2306),E1213)/D1213,0))</f>
        <v>0</v>
      </c>
      <c r="U1213" s="6">
        <f t="shared" si="297"/>
        <v>0</v>
      </c>
      <c r="V1213" s="66">
        <f t="shared" si="298"/>
        <v>3.0524554070437797</v>
      </c>
      <c r="W1213" s="6">
        <f t="shared" si="299"/>
        <v>0</v>
      </c>
      <c r="X1213" s="17">
        <f>V1213/MAX(V$240:V1213)-1</f>
        <v>-7.2915375120333747E-2</v>
      </c>
      <c r="Z1213" s="66">
        <f t="shared" si="300"/>
        <v>13.033748459073015</v>
      </c>
      <c r="AA1213" s="6">
        <f t="shared" si="301"/>
        <v>2.2817645564273015E-2</v>
      </c>
      <c r="AB1213" s="17">
        <f>Z1213/MAX(Z$240:Z1213)-1</f>
        <v>0</v>
      </c>
    </row>
    <row r="1214" spans="1:29" x14ac:dyDescent="0.25">
      <c r="A1214" s="18" t="s">
        <v>249</v>
      </c>
      <c r="B1214" s="72">
        <v>40913</v>
      </c>
      <c r="C1214" s="23">
        <v>3074.37</v>
      </c>
      <c r="D1214" s="23">
        <v>3192.23</v>
      </c>
      <c r="E1214" s="23">
        <v>3173.01</v>
      </c>
      <c r="F1214" s="23">
        <v>3070.45</v>
      </c>
      <c r="G1214" s="20">
        <f t="shared" si="292"/>
        <v>3383.0374999999999</v>
      </c>
      <c r="H1214" s="20">
        <f t="shared" si="302"/>
        <v>3763.4601666666658</v>
      </c>
      <c r="I1214" s="112">
        <f t="shared" si="293"/>
        <v>-9.1239751259038715E-2</v>
      </c>
      <c r="J1214" s="38" t="str">
        <f t="shared" si="303"/>
        <v>X</v>
      </c>
      <c r="K1214" s="17" t="str">
        <f>IF(OR(AND(J1213="N",OR(I1213&lt;R$2308,AND(I1213&gt;R$2306, I1213&lt;R$2305))), AND(J1213="X", OR(I1213&lt;R$2314, AND(I1213&lt;R$2311,I1213&gt;R$2312)))),"no","yes")</f>
        <v>yes</v>
      </c>
      <c r="O1214" s="146">
        <f t="shared" si="286"/>
        <v>-3.6920898556808246E-2</v>
      </c>
      <c r="P1214" s="146">
        <f t="shared" si="287"/>
        <v>3.6920898556808246E-2</v>
      </c>
      <c r="Q1214" s="86">
        <f t="shared" si="296"/>
        <v>1.7999999999999999E-2</v>
      </c>
      <c r="R1214" s="39">
        <f>(SUM(C1195:C1213)+Q1214*SUM(C1195:C1213))/(19-Q1214)*(1-J$2305)</f>
        <v>3463.7517037193134</v>
      </c>
      <c r="S1214" s="39">
        <f>(SUM(C1195:C1213)+Q1214*SUM(C1195:C1213))/(19-Q1214)*(1+J$2305)</f>
        <v>3463.7517037193134</v>
      </c>
      <c r="T1214" s="17">
        <f>IF(AND(K1214="no",R1214&lt;E1214, R1214&gt;F1214,J$2308="yes"),MAX(R1214*(1-J$2306),F1214)/D1214-1,IF(AND(K1214="yes",S1214&gt;F1214, S1214&lt;E1214,J$2307="yes"),1-MIN(S1214*(1+J$2306),E1214)/D1214,0))</f>
        <v>0</v>
      </c>
      <c r="U1214" s="6">
        <f t="shared" si="297"/>
        <v>0</v>
      </c>
      <c r="V1214" s="66">
        <f t="shared" si="298"/>
        <v>3.0524554070437797</v>
      </c>
      <c r="W1214" s="6">
        <f t="shared" si="299"/>
        <v>0</v>
      </c>
      <c r="X1214" s="17">
        <f>V1214/MAX(V$240:V1214)-1</f>
        <v>-7.2915375120333747E-2</v>
      </c>
      <c r="Z1214" s="66">
        <f t="shared" si="300"/>
        <v>13.514966163745408</v>
      </c>
      <c r="AA1214" s="6">
        <f t="shared" si="301"/>
        <v>3.6920898556808357E-2</v>
      </c>
      <c r="AB1214" s="17">
        <f>Z1214/MAX(Z$240:Z1214)-1</f>
        <v>0</v>
      </c>
    </row>
    <row r="1215" spans="1:29" x14ac:dyDescent="0.25">
      <c r="A1215" s="18" t="s">
        <v>249</v>
      </c>
      <c r="B1215" s="72">
        <v>40914</v>
      </c>
      <c r="C1215" s="23">
        <v>3087.55</v>
      </c>
      <c r="D1215" s="23">
        <v>3074.37</v>
      </c>
      <c r="E1215" s="23">
        <v>3087.55</v>
      </c>
      <c r="F1215" s="23">
        <v>3002.98</v>
      </c>
      <c r="G1215" s="20">
        <f t="shared" si="292"/>
        <v>3352.31</v>
      </c>
      <c r="H1215" s="20">
        <f t="shared" si="302"/>
        <v>3749.0749999999994</v>
      </c>
      <c r="I1215" s="112">
        <f t="shared" si="293"/>
        <v>-7.8978376104835157E-2</v>
      </c>
      <c r="J1215" s="38" t="str">
        <f t="shared" si="303"/>
        <v>X</v>
      </c>
      <c r="K1215" s="17" t="str">
        <f>IF(OR(AND(J1214="N",OR(I1214&lt;R$2308,AND(I1214&gt;R$2306, I1214&lt;R$2305))), AND(J1214="X", OR(I1214&lt;R$2314, AND(I1214&lt;R$2311,I1214&gt;R$2312)))),"no","yes")</f>
        <v>yes</v>
      </c>
      <c r="O1215" s="146">
        <f t="shared" si="286"/>
        <v>4.2870571856998829E-3</v>
      </c>
      <c r="P1215" s="146">
        <f t="shared" si="287"/>
        <v>-4.2870571856998829E-3</v>
      </c>
      <c r="Q1215" s="86">
        <f t="shared" si="296"/>
        <v>1.7999999999999999E-2</v>
      </c>
      <c r="R1215" s="39">
        <f>(SUM(C1196:C1214)+Q1215*SUM(C1196:C1214))/(19-Q1215)*(1-J$2305)</f>
        <v>3430.0866979243497</v>
      </c>
      <c r="S1215" s="39">
        <f>(SUM(C1196:C1214)+Q1215*SUM(C1196:C1214))/(19-Q1215)*(1+J$2305)</f>
        <v>3430.0866979243497</v>
      </c>
      <c r="T1215" s="17">
        <f>IF(AND(K1215="no",R1215&lt;E1215, R1215&gt;F1215,J$2308="yes"),MAX(R1215*(1-J$2306),F1215)/D1215-1,IF(AND(K1215="yes",S1215&gt;F1215, S1215&lt;E1215,J$2307="yes"),1-MIN(S1215*(1+J$2306),E1215)/D1215,0))</f>
        <v>0</v>
      </c>
      <c r="U1215" s="6">
        <f t="shared" si="297"/>
        <v>0</v>
      </c>
      <c r="V1215" s="66">
        <f t="shared" si="298"/>
        <v>3.0524554070437797</v>
      </c>
      <c r="W1215" s="6">
        <f t="shared" si="299"/>
        <v>0</v>
      </c>
      <c r="X1215" s="17">
        <f>V1215/MAX(V$240:V1215)-1</f>
        <v>-7.2915375120333747E-2</v>
      </c>
      <c r="Z1215" s="66">
        <f t="shared" si="300"/>
        <v>13.457026730938631</v>
      </c>
      <c r="AA1215" s="6">
        <f t="shared" si="301"/>
        <v>-4.2870571856999939E-3</v>
      </c>
      <c r="AB1215" s="17">
        <f>Z1215/MAX(Z$240:Z1215)-1</f>
        <v>-4.2870571856999939E-3</v>
      </c>
    </row>
    <row r="1216" spans="1:29" x14ac:dyDescent="0.25">
      <c r="A1216" s="18" t="s">
        <v>249</v>
      </c>
      <c r="B1216" s="72">
        <v>40917</v>
      </c>
      <c r="C1216" s="23">
        <v>3212.9</v>
      </c>
      <c r="D1216" s="23">
        <v>3087.55</v>
      </c>
      <c r="E1216" s="23">
        <v>3213.05</v>
      </c>
      <c r="F1216" s="23">
        <v>3056.19</v>
      </c>
      <c r="G1216" s="20">
        <f t="shared" si="292"/>
        <v>3327.9505000000004</v>
      </c>
      <c r="H1216" s="20">
        <f t="shared" si="302"/>
        <v>3735.9258333333328</v>
      </c>
      <c r="I1216" s="112">
        <f t="shared" si="293"/>
        <v>-3.4570976942115084E-2</v>
      </c>
      <c r="J1216" s="38" t="str">
        <f t="shared" si="303"/>
        <v>X</v>
      </c>
      <c r="K1216" s="17" t="str">
        <f>IF(OR(AND(J1215="N",OR(I1215&lt;R$2308,AND(I1215&gt;R$2306, I1215&lt;R$2305))), AND(J1215="X", OR(I1215&lt;R$2314, AND(I1215&lt;R$2311,I1215&gt;R$2312)))),"no","yes")</f>
        <v>yes</v>
      </c>
      <c r="O1216" s="146">
        <f t="shared" si="286"/>
        <v>4.0598532817282207E-2</v>
      </c>
      <c r="P1216" s="146">
        <f t="shared" si="287"/>
        <v>-4.0598532817282207E-2</v>
      </c>
      <c r="Q1216" s="86">
        <f t="shared" si="296"/>
        <v>1.7999999999999999E-2</v>
      </c>
      <c r="R1216" s="39">
        <f>(SUM(C1197:C1215)+Q1216*SUM(C1197:C1215))/(19-Q1216)*(1-J$2305)</f>
        <v>3397.2363281003059</v>
      </c>
      <c r="S1216" s="39">
        <f>(SUM(C1197:C1215)+Q1216*SUM(C1197:C1215))/(19-Q1216)*(1+J$2305)</f>
        <v>3397.2363281003059</v>
      </c>
      <c r="T1216" s="17">
        <f>IF(AND(K1216="no",R1216&lt;E1216, R1216&gt;F1216,J$2308="yes"),MAX(R1216*(1-J$2306),F1216)/D1216-1,IF(AND(K1216="yes",S1216&gt;F1216, S1216&lt;E1216,J$2307="yes"),1-MIN(S1216*(1+J$2306),E1216)/D1216,0))</f>
        <v>0</v>
      </c>
      <c r="U1216" s="6">
        <f t="shared" si="297"/>
        <v>0</v>
      </c>
      <c r="V1216" s="66">
        <f t="shared" si="298"/>
        <v>3.0524554070437797</v>
      </c>
      <c r="W1216" s="6">
        <f t="shared" si="299"/>
        <v>0</v>
      </c>
      <c r="X1216" s="17">
        <f>V1216/MAX(V$240:V1216)-1</f>
        <v>-7.2915375120333747E-2</v>
      </c>
      <c r="Z1216" s="66">
        <f t="shared" si="300"/>
        <v>12.910691189579575</v>
      </c>
      <c r="AA1216" s="6">
        <f t="shared" si="301"/>
        <v>-4.0598532817282207E-2</v>
      </c>
      <c r="AB1216" s="17">
        <f>Z1216/MAX(Z$240:Z1216)-1</f>
        <v>-4.4711541771139007E-2</v>
      </c>
    </row>
    <row r="1217" spans="1:29" x14ac:dyDescent="0.25">
      <c r="A1217" s="18" t="s">
        <v>249</v>
      </c>
      <c r="B1217" s="72">
        <v>40918</v>
      </c>
      <c r="C1217" s="23">
        <v>3345.39</v>
      </c>
      <c r="D1217" s="23">
        <v>3212.9</v>
      </c>
      <c r="E1217" s="23">
        <v>3345.42</v>
      </c>
      <c r="F1217" s="23">
        <v>3202.97</v>
      </c>
      <c r="G1217" s="20">
        <f t="shared" si="292"/>
        <v>3312.0280000000007</v>
      </c>
      <c r="H1217" s="20">
        <f t="shared" si="302"/>
        <v>3725.2624999999994</v>
      </c>
      <c r="I1217" s="112">
        <f t="shared" si="293"/>
        <v>1.0072982474785608E-2</v>
      </c>
      <c r="J1217" s="38" t="str">
        <f t="shared" si="303"/>
        <v>X</v>
      </c>
      <c r="K1217" s="17" t="str">
        <f>IF(OR(AND(J1216="N",OR(I1216&lt;R$2308,AND(I1216&gt;R$2306, I1216&lt;R$2305))), AND(J1216="X", OR(I1216&lt;R$2314, AND(I1216&lt;R$2311,I1216&gt;R$2312)))),"no","yes")</f>
        <v>yes</v>
      </c>
      <c r="O1217" s="146">
        <f t="shared" si="286"/>
        <v>4.1236888792056892E-2</v>
      </c>
      <c r="P1217" s="146">
        <f t="shared" si="287"/>
        <v>-4.1236888792056892E-2</v>
      </c>
      <c r="Q1217" s="86">
        <f t="shared" si="296"/>
        <v>1.7999999999999999E-2</v>
      </c>
      <c r="R1217" s="39">
        <f>(SUM(C1198:C1216)+Q1217*SUM(C1198:C1216))/(19-Q1217)*(1-J$2305)</f>
        <v>3373.0525266041523</v>
      </c>
      <c r="S1217" s="39">
        <f>(SUM(C1198:C1216)+Q1217*SUM(C1198:C1216))/(19-Q1217)*(1+J$2305)</f>
        <v>3373.0525266041523</v>
      </c>
      <c r="T1217" s="17">
        <f>IF(AND(K1217="no",R1217&lt;E1217, R1217&gt;F1217,J$2308="yes"),MAX(R1217*(1-J$2306),F1217)/D1217-1,IF(AND(K1217="yes",S1217&gt;F1217, S1217&lt;E1217,J$2307="yes"),1-MIN(S1217*(1+J$2306),E1217)/D1217,0))</f>
        <v>0</v>
      </c>
      <c r="U1217" s="6">
        <f t="shared" si="297"/>
        <v>0</v>
      </c>
      <c r="V1217" s="66">
        <f t="shared" si="298"/>
        <v>3.0524554070437797</v>
      </c>
      <c r="W1217" s="6">
        <f t="shared" si="299"/>
        <v>0</v>
      </c>
      <c r="X1217" s="17">
        <f>V1217/MAX(V$240:V1217)-1</f>
        <v>-7.2915375120333747E-2</v>
      </c>
      <c r="Z1217" s="66">
        <f t="shared" si="300"/>
        <v>12.378294452766294</v>
      </c>
      <c r="AA1217" s="6">
        <f t="shared" si="301"/>
        <v>-4.1236888792056892E-2</v>
      </c>
      <c r="AB1217" s="17">
        <f>Z1217/MAX(Z$240:Z1217)-1</f>
        <v>-8.4104665687458002E-2</v>
      </c>
    </row>
    <row r="1218" spans="1:29" x14ac:dyDescent="0.25">
      <c r="A1218" s="18" t="s">
        <v>249</v>
      </c>
      <c r="B1218" s="72">
        <v>40919</v>
      </c>
      <c r="C1218" s="23">
        <v>3346.74</v>
      </c>
      <c r="D1218" s="23">
        <v>3345.39</v>
      </c>
      <c r="E1218" s="23">
        <v>3367.4</v>
      </c>
      <c r="F1218" s="23">
        <v>3315.67</v>
      </c>
      <c r="G1218" s="20">
        <f t="shared" si="292"/>
        <v>3298.560500000001</v>
      </c>
      <c r="H1218" s="20">
        <f t="shared" si="302"/>
        <v>3714.4228333333326</v>
      </c>
      <c r="I1218" s="112">
        <f t="shared" si="293"/>
        <v>1.460621989501143E-2</v>
      </c>
      <c r="J1218" s="38" t="str">
        <f t="shared" si="303"/>
        <v>X</v>
      </c>
      <c r="K1218" s="17" t="str">
        <f>IF(OR(AND(J1217="N",OR(I1217&lt;R$2308,AND(I1217&gt;R$2306, I1217&lt;R$2305))), AND(J1217="X", OR(I1217&lt;R$2314, AND(I1217&lt;R$2311,I1217&gt;R$2312)))),"no","yes")</f>
        <v>yes</v>
      </c>
      <c r="O1218" s="146">
        <f t="shared" si="286"/>
        <v>4.0354039439338685E-4</v>
      </c>
      <c r="P1218" s="146">
        <f t="shared" si="287"/>
        <v>-4.0354039439338685E-4</v>
      </c>
      <c r="Q1218" s="86">
        <f t="shared" si="296"/>
        <v>1.7999999999999999E-2</v>
      </c>
      <c r="R1218" s="39">
        <f>(SUM(C1199:C1217)+Q1218*SUM(C1199:C1217))/(19-Q1218)*(1-J$2305)</f>
        <v>3358.534952059847</v>
      </c>
      <c r="S1218" s="39">
        <f>(SUM(C1199:C1217)+Q1218*SUM(C1199:C1217))/(19-Q1218)*(1+J$2305)</f>
        <v>3358.534952059847</v>
      </c>
      <c r="T1218" s="17">
        <f>IF(AND(K1218="no",R1218&lt;E1218, R1218&gt;F1218,J$2308="yes"),MAX(R1218*(1-J$2306),F1218)/D1218-1,IF(AND(K1218="yes",S1218&gt;F1218, S1218&lt;E1218,J$2307="yes"),1-MIN(S1218*(1+J$2306),E1218)/D1218,0))</f>
        <v>-3.929273435936409E-3</v>
      </c>
      <c r="U1218" s="6">
        <f t="shared" si="297"/>
        <v>-3.5257330415430221E-3</v>
      </c>
      <c r="V1218" s="66">
        <f t="shared" si="298"/>
        <v>3.0524554070437797</v>
      </c>
      <c r="W1218" s="6">
        <f t="shared" si="299"/>
        <v>0</v>
      </c>
      <c r="X1218" s="17">
        <f>V1218/MAX(V$240:V1218)-1</f>
        <v>-7.2915375120333747E-2</v>
      </c>
      <c r="Z1218" s="66">
        <f t="shared" si="300"/>
        <v>12.329656749190841</v>
      </c>
      <c r="AA1218" s="6">
        <f t="shared" si="301"/>
        <v>-3.929273435936409E-3</v>
      </c>
      <c r="AB1218" s="17">
        <f>Z1218/MAX(Z$240:Z1218)-1</f>
        <v>-8.7703468894670289E-2</v>
      </c>
    </row>
    <row r="1219" spans="1:29" x14ac:dyDescent="0.25">
      <c r="A1219" s="18" t="s">
        <v>249</v>
      </c>
      <c r="B1219" s="72">
        <v>40920</v>
      </c>
      <c r="C1219" s="23">
        <v>3345.81</v>
      </c>
      <c r="D1219" s="23">
        <v>3346.74</v>
      </c>
      <c r="E1219" s="23">
        <v>3388.39</v>
      </c>
      <c r="F1219" s="23">
        <v>3323.14</v>
      </c>
      <c r="G1219" s="20">
        <f t="shared" si="292"/>
        <v>3291.3310000000006</v>
      </c>
      <c r="H1219" s="20">
        <f t="shared" si="302"/>
        <v>3705.5693333333329</v>
      </c>
      <c r="I1219" s="112">
        <f t="shared" si="293"/>
        <v>1.6552270190995477E-2</v>
      </c>
      <c r="J1219" s="38" t="str">
        <f t="shared" si="303"/>
        <v>X</v>
      </c>
      <c r="K1219" s="17" t="str">
        <f>IF(OR(AND(J1218="N",OR(I1218&lt;R$2308,AND(I1218&gt;R$2306, I1218&lt;R$2305))), AND(J1218="X", OR(I1218&lt;R$2314, AND(I1218&lt;R$2311,I1218&gt;R$2312)))),"no","yes")</f>
        <v>yes</v>
      </c>
      <c r="O1219" s="146">
        <f t="shared" si="286"/>
        <v>-2.7788235715942022E-4</v>
      </c>
      <c r="P1219" s="146">
        <f t="shared" si="287"/>
        <v>2.7788235715942022E-4</v>
      </c>
      <c r="Q1219" s="86">
        <f t="shared" si="296"/>
        <v>1.7999999999999999E-2</v>
      </c>
      <c r="R1219" s="39">
        <f>(SUM(C1200:C1218)+Q1219*SUM(C1200:C1218))/(19-Q1219)*(1-J$2305)</f>
        <v>3350.8305015277638</v>
      </c>
      <c r="S1219" s="39">
        <f>(SUM(C1200:C1218)+Q1219*SUM(C1200:C1218))/(19-Q1219)*(1+J$2305)</f>
        <v>3350.8305015277638</v>
      </c>
      <c r="T1219" s="17">
        <f>IF(AND(K1219="no",R1219&lt;E1219, R1219&gt;F1219,J$2308="yes"),MAX(R1219*(1-J$2306),F1219)/D1219-1,IF(AND(K1219="yes",S1219&gt;F1219, S1219&lt;E1219,J$2307="yes"),1-MIN(S1219*(1+J$2306),E1219)/D1219,0))</f>
        <v>-1.2222346306447474E-3</v>
      </c>
      <c r="U1219" s="6">
        <f t="shared" si="297"/>
        <v>-1.5001169878041676E-3</v>
      </c>
      <c r="V1219" s="66">
        <f t="shared" si="298"/>
        <v>3.0524554070437797</v>
      </c>
      <c r="W1219" s="6">
        <f t="shared" si="299"/>
        <v>0</v>
      </c>
      <c r="X1219" s="17">
        <f>V1219/MAX(V$240:V1219)-1</f>
        <v>-7.2915375120333747E-2</v>
      </c>
      <c r="Z1219" s="66">
        <f t="shared" si="300"/>
        <v>12.314587015728018</v>
      </c>
      <c r="AA1219" s="6">
        <f t="shared" si="301"/>
        <v>-1.2222346306447474E-3</v>
      </c>
      <c r="AB1219" s="17">
        <f>Z1219/MAX(Z$240:Z1219)-1</f>
        <v>-8.8818509308404292E-2</v>
      </c>
    </row>
    <row r="1220" spans="1:29" x14ac:dyDescent="0.25">
      <c r="A1220" s="18" t="s">
        <v>249</v>
      </c>
      <c r="B1220" s="72">
        <v>40921</v>
      </c>
      <c r="C1220" s="23">
        <v>3233.7</v>
      </c>
      <c r="D1220" s="23">
        <v>3345.81</v>
      </c>
      <c r="E1220" s="23">
        <v>3349.68</v>
      </c>
      <c r="F1220" s="23">
        <v>3210.32</v>
      </c>
      <c r="G1220" s="20">
        <f t="shared" si="292"/>
        <v>3281.8425000000002</v>
      </c>
      <c r="H1220" s="20">
        <f t="shared" si="302"/>
        <v>3695.2281666666668</v>
      </c>
      <c r="I1220" s="112">
        <f t="shared" si="293"/>
        <v>-1.4669351134309561E-2</v>
      </c>
      <c r="J1220" s="38" t="str">
        <f t="shared" si="303"/>
        <v>X</v>
      </c>
      <c r="K1220" s="17" t="str">
        <f>IF(OR(AND(J1219="N",OR(I1219&lt;R$2308,AND(I1219&gt;R$2306, I1219&lt;R$2305))), AND(J1219="X", OR(I1219&lt;R$2314, AND(I1219&lt;R$2311,I1219&gt;R$2312)))),"no","yes")</f>
        <v>yes</v>
      </c>
      <c r="O1220" s="146">
        <f t="shared" ref="O1220:O1283" si="304">IF(AND(L1220&gt;0,L1219&gt;0),L1220/L1219-1,IF(AND(M1220&gt;0,N1220&gt;0),M1220/N1220-1,C1220/C1219-1))</f>
        <v>-3.3507581123853436E-2</v>
      </c>
      <c r="P1220" s="146">
        <f t="shared" ref="P1220:P1283" si="305">IF(AND(M1220&gt;0,N1220&gt;0),1-M1220/N1220,1-C1220/C1219)</f>
        <v>3.3507581123853436E-2</v>
      </c>
      <c r="Q1220" s="86">
        <f t="shared" si="296"/>
        <v>1.7999999999999999E-2</v>
      </c>
      <c r="R1220" s="39">
        <f>(SUM(C1201:C1219)+Q1220*SUM(C1201:C1219))/(19-Q1220)*(1-J$2305)</f>
        <v>3346.6656147929621</v>
      </c>
      <c r="S1220" s="39">
        <f>(SUM(C1201:C1219)+Q1220*SUM(C1201:C1219))/(19-Q1220)*(1+J$2305)</f>
        <v>3346.6656147929621</v>
      </c>
      <c r="T1220" s="17">
        <f>IF(AND(K1220="no",R1220&lt;E1220, R1220&gt;F1220,J$2308="yes"),MAX(R1220*(1-J$2306),F1220)/D1220-1,IF(AND(K1220="yes",S1220&gt;F1220, S1220&lt;E1220,J$2307="yes"),1-MIN(S1220*(1+J$2306),E1220)/D1220,0))</f>
        <v>-2.5572725078903957E-4</v>
      </c>
      <c r="U1220" s="6">
        <f t="shared" si="297"/>
        <v>-3.3763308374642476E-2</v>
      </c>
      <c r="V1220" s="66">
        <f t="shared" si="298"/>
        <v>3.0524554070437797</v>
      </c>
      <c r="W1220" s="6">
        <f t="shared" si="299"/>
        <v>0</v>
      </c>
      <c r="X1220" s="17">
        <f>V1220/MAX(V$240:V1220)-1</f>
        <v>-7.2915375120333747E-2</v>
      </c>
      <c r="Y1220" s="6">
        <f t="shared" ref="Y1220" si="306">V1220/V1200-1</f>
        <v>0</v>
      </c>
      <c r="Z1220" s="66">
        <f t="shared" si="300"/>
        <v>12.311437840245883</v>
      </c>
      <c r="AA1220" s="6">
        <f t="shared" si="301"/>
        <v>-2.5572725078903957E-4</v>
      </c>
      <c r="AB1220" s="17">
        <f>Z1220/MAX(Z$240:Z1220)-1</f>
        <v>-8.905152324598864E-2</v>
      </c>
      <c r="AC1220" s="6">
        <f t="shared" ref="AC1220" si="307">Z1220/Z1200-1</f>
        <v>8.9432035086884909E-3</v>
      </c>
    </row>
    <row r="1221" spans="1:29" x14ac:dyDescent="0.25">
      <c r="A1221" s="18" t="s">
        <v>249</v>
      </c>
      <c r="B1221" s="72">
        <v>40924</v>
      </c>
      <c r="C1221" s="23">
        <v>3130.56</v>
      </c>
      <c r="D1221" s="23">
        <v>3233.7</v>
      </c>
      <c r="E1221" s="23">
        <v>3217.37</v>
      </c>
      <c r="F1221" s="23">
        <v>3130.32</v>
      </c>
      <c r="G1221" s="20">
        <f t="shared" si="292"/>
        <v>3271.8919999999998</v>
      </c>
      <c r="H1221" s="20">
        <f t="shared" si="302"/>
        <v>3685.0629999999996</v>
      </c>
      <c r="I1221" s="112">
        <f t="shared" si="293"/>
        <v>-4.3195802306433051E-2</v>
      </c>
      <c r="J1221" s="38" t="str">
        <f t="shared" si="303"/>
        <v>X</v>
      </c>
      <c r="K1221" s="17" t="str">
        <f>IF(OR(AND(J1220="N",OR(I1220&lt;R$2308,AND(I1220&gt;R$2306, I1220&lt;R$2305))), AND(J1220="X", OR(I1220&lt;R$2314, AND(I1220&lt;R$2311,I1220&gt;R$2312)))),"no","yes")</f>
        <v>yes</v>
      </c>
      <c r="O1221" s="146">
        <f t="shared" si="304"/>
        <v>-3.1895352073476158E-2</v>
      </c>
      <c r="P1221" s="146">
        <f t="shared" si="305"/>
        <v>3.1895352073476158E-2</v>
      </c>
      <c r="Q1221" s="86">
        <f t="shared" si="296"/>
        <v>1.7999999999999999E-2</v>
      </c>
      <c r="R1221" s="39">
        <f>(SUM(C1202:C1220)+Q1221*SUM(C1202:C1220))/(19-Q1221)*(1-J$2305)</f>
        <v>3341.5241302286377</v>
      </c>
      <c r="S1221" s="39">
        <f>(SUM(C1202:C1220)+Q1221*SUM(C1202:C1220))/(19-Q1221)*(1+J$2305)</f>
        <v>3341.5241302286377</v>
      </c>
      <c r="T1221" s="17">
        <f>IF(AND(K1221="no",R1221&lt;E1221, R1221&gt;F1221,J$2308="yes"),MAX(R1221*(1-J$2306),F1221)/D1221-1,IF(AND(K1221="yes",S1221&gt;F1221, S1221&lt;E1221,J$2307="yes"),1-MIN(S1221*(1+J$2306),E1221)/D1221,0))</f>
        <v>0</v>
      </c>
      <c r="U1221" s="6">
        <f t="shared" si="297"/>
        <v>0</v>
      </c>
      <c r="V1221" s="66">
        <f t="shared" si="298"/>
        <v>3.0524554070437797</v>
      </c>
      <c r="W1221" s="6">
        <f t="shared" si="299"/>
        <v>0</v>
      </c>
      <c r="X1221" s="17">
        <f>V1221/MAX(V$240:V1221)-1</f>
        <v>-7.2915375120333747E-2</v>
      </c>
      <c r="Z1221" s="66">
        <f t="shared" si="300"/>
        <v>12.704115484691243</v>
      </c>
      <c r="AA1221" s="6">
        <f t="shared" si="301"/>
        <v>3.1895352073476158E-2</v>
      </c>
      <c r="AB1221" s="17">
        <f>Z1221/MAX(Z$240:Z1221)-1</f>
        <v>-5.9996500859122559E-2</v>
      </c>
    </row>
    <row r="1222" spans="1:29" x14ac:dyDescent="0.25">
      <c r="A1222" s="18" t="s">
        <v>249</v>
      </c>
      <c r="B1222" s="72">
        <v>40925</v>
      </c>
      <c r="C1222" s="23">
        <v>3304.88</v>
      </c>
      <c r="D1222" s="23">
        <v>3130.56</v>
      </c>
      <c r="E1222" s="23">
        <v>3305</v>
      </c>
      <c r="F1222" s="23">
        <v>3110.36</v>
      </c>
      <c r="G1222" s="20">
        <f t="shared" si="292"/>
        <v>3265.7754999999997</v>
      </c>
      <c r="H1222" s="20">
        <f t="shared" si="302"/>
        <v>3678.949333333333</v>
      </c>
      <c r="I1222" s="112">
        <f t="shared" si="293"/>
        <v>1.1974031895334081E-2</v>
      </c>
      <c r="J1222" s="38" t="str">
        <f t="shared" si="303"/>
        <v>X</v>
      </c>
      <c r="K1222" s="17" t="str">
        <f>IF(OR(AND(J1221="N",OR(I1221&lt;R$2308,AND(I1221&gt;R$2306, I1221&lt;R$2305))), AND(J1221="X", OR(I1221&lt;R$2314, AND(I1221&lt;R$2311,I1221&gt;R$2312)))),"no","yes")</f>
        <v>yes</v>
      </c>
      <c r="O1222" s="146">
        <f t="shared" si="304"/>
        <v>5.568332822242672E-2</v>
      </c>
      <c r="P1222" s="146">
        <f t="shared" si="305"/>
        <v>-5.568332822242672E-2</v>
      </c>
      <c r="Q1222" s="86">
        <f t="shared" si="296"/>
        <v>1.7999999999999999E-2</v>
      </c>
      <c r="R1222" s="39">
        <f>(SUM(C1203:C1221)+Q1222*SUM(C1203:C1221))/(19-Q1222)*(1-J$2305)</f>
        <v>3325.6148635549466</v>
      </c>
      <c r="S1222" s="39">
        <f>(SUM(C1203:C1221)+Q1222*SUM(C1203:C1221))/(19-Q1222)*(1+J$2305)</f>
        <v>3325.6148635549466</v>
      </c>
      <c r="T1222" s="17">
        <f>IF(AND(K1222="no",R1222&lt;E1222, R1222&gt;F1222,J$2308="yes"),MAX(R1222*(1-J$2306),F1222)/D1222-1,IF(AND(K1222="yes",S1222&gt;F1222, S1222&lt;E1222,J$2307="yes"),1-MIN(S1222*(1+J$2306),E1222)/D1222,0))</f>
        <v>0</v>
      </c>
      <c r="U1222" s="6">
        <f t="shared" si="297"/>
        <v>0</v>
      </c>
      <c r="V1222" s="66">
        <f t="shared" si="298"/>
        <v>3.0524554070437797</v>
      </c>
      <c r="W1222" s="6">
        <f t="shared" si="299"/>
        <v>0</v>
      </c>
      <c r="X1222" s="17">
        <f>V1222/MAX(V$240:V1222)-1</f>
        <v>-7.2915375120333747E-2</v>
      </c>
      <c r="Z1222" s="66">
        <f t="shared" si="300"/>
        <v>11.996708052381567</v>
      </c>
      <c r="AA1222" s="6">
        <f t="shared" si="301"/>
        <v>-5.568332822242672E-2</v>
      </c>
      <c r="AB1222" s="17">
        <f>Z1222/MAX(Z$240:Z1222)-1</f>
        <v>-0.1123390242320137</v>
      </c>
    </row>
    <row r="1223" spans="1:29" x14ac:dyDescent="0.25">
      <c r="A1223" s="18" t="s">
        <v>249</v>
      </c>
      <c r="B1223" s="72">
        <v>40926</v>
      </c>
      <c r="C1223" s="23">
        <v>3237.85</v>
      </c>
      <c r="D1223" s="23">
        <v>3304.88</v>
      </c>
      <c r="E1223" s="23">
        <v>3342.37</v>
      </c>
      <c r="F1223" s="23">
        <v>3223.99</v>
      </c>
      <c r="G1223" s="20">
        <f t="shared" si="292"/>
        <v>3255.9254999999998</v>
      </c>
      <c r="H1223" s="20">
        <f t="shared" si="302"/>
        <v>3670.6341666666663</v>
      </c>
      <c r="I1223" s="112">
        <f t="shared" si="293"/>
        <v>-5.5515705135145144E-3</v>
      </c>
      <c r="J1223" s="38" t="str">
        <f t="shared" si="303"/>
        <v>X</v>
      </c>
      <c r="K1223" s="17" t="str">
        <f>IF(OR(AND(J1222="N",OR(I1222&lt;R$2308,AND(I1222&gt;R$2306, I1222&lt;R$2305))), AND(J1222="X", OR(I1222&lt;R$2314, AND(I1222&lt;R$2311,I1222&gt;R$2312)))),"no","yes")</f>
        <v>yes</v>
      </c>
      <c r="O1223" s="146">
        <f t="shared" si="304"/>
        <v>-2.0282128246714048E-2</v>
      </c>
      <c r="P1223" s="146">
        <f t="shared" si="305"/>
        <v>2.0282128246714048E-2</v>
      </c>
      <c r="Q1223" s="86">
        <f t="shared" si="296"/>
        <v>1.7999999999999999E-2</v>
      </c>
      <c r="R1223" s="39">
        <f>(SUM(C1204:C1222)+Q1223*SUM(C1204:C1222))/(19-Q1223)*(1-J$2305)</f>
        <v>3318.6446043620272</v>
      </c>
      <c r="S1223" s="39">
        <f>(SUM(C1204:C1222)+Q1223*SUM(C1204:C1222))/(19-Q1223)*(1+J$2305)</f>
        <v>3318.6446043620272</v>
      </c>
      <c r="T1223" s="17">
        <f>IF(AND(K1223="no",R1223&lt;E1223, R1223&gt;F1223,J$2308="yes"),MAX(R1223*(1-J$2306),F1223)/D1223-1,IF(AND(K1223="yes",S1223&gt;F1223, S1223&lt;E1223,J$2307="yes"),1-MIN(S1223*(1+J$2306),E1223)/D1223,0))</f>
        <v>-4.1649331782174226E-3</v>
      </c>
      <c r="U1223" s="6">
        <f t="shared" si="297"/>
        <v>-2.4447061424931471E-2</v>
      </c>
      <c r="V1223" s="66">
        <f t="shared" si="298"/>
        <v>3.0524554070437797</v>
      </c>
      <c r="W1223" s="6">
        <f t="shared" si="299"/>
        <v>0</v>
      </c>
      <c r="X1223" s="17">
        <f>V1223/MAX(V$240:V1223)-1</f>
        <v>-7.2915375120333747E-2</v>
      </c>
      <c r="Z1223" s="66">
        <f t="shared" si="300"/>
        <v>11.946742564984815</v>
      </c>
      <c r="AA1223" s="6">
        <f t="shared" si="301"/>
        <v>-4.1649331782174226E-3</v>
      </c>
      <c r="AB1223" s="17">
        <f>Z1223/MAX(Z$240:Z1223)-1</f>
        <v>-0.1160360728809986</v>
      </c>
    </row>
    <row r="1224" spans="1:29" x14ac:dyDescent="0.25">
      <c r="A1224" s="18" t="s">
        <v>249</v>
      </c>
      <c r="B1224" s="72">
        <v>40927</v>
      </c>
      <c r="C1224" s="23">
        <v>3270.76</v>
      </c>
      <c r="D1224" s="23">
        <v>3237.85</v>
      </c>
      <c r="E1224" s="23">
        <v>3288.2</v>
      </c>
      <c r="F1224" s="23">
        <v>3208.05</v>
      </c>
      <c r="G1224" s="20">
        <f t="shared" si="292"/>
        <v>3248.2409999999995</v>
      </c>
      <c r="H1224" s="20">
        <f t="shared" si="302"/>
        <v>3661.0971666666669</v>
      </c>
      <c r="I1224" s="112">
        <f t="shared" si="293"/>
        <v>6.9326752540839198E-3</v>
      </c>
      <c r="J1224" s="38" t="str">
        <f t="shared" si="303"/>
        <v>X</v>
      </c>
      <c r="K1224" s="17" t="str">
        <f>IF(OR(AND(J1223="N",OR(I1223&lt;R$2308,AND(I1223&gt;R$2306, I1223&lt;R$2305))), AND(J1223="X", OR(I1223&lt;R$2314, AND(I1223&lt;R$2311,I1223&gt;R$2312)))),"no","yes")</f>
        <v>yes</v>
      </c>
      <c r="O1224" s="146">
        <f t="shared" si="304"/>
        <v>1.0164152137992932E-2</v>
      </c>
      <c r="P1224" s="146">
        <f t="shared" si="305"/>
        <v>-1.0164152137992932E-2</v>
      </c>
      <c r="Q1224" s="86">
        <f t="shared" si="296"/>
        <v>1.7999999999999999E-2</v>
      </c>
      <c r="R1224" s="39">
        <f>(SUM(C1205:C1223)+Q1224*SUM(C1205:C1223))/(19-Q1224)*(1-J$2305)</f>
        <v>3308.6372921715306</v>
      </c>
      <c r="S1224" s="39">
        <f>(SUM(C1205:C1223)+Q1224*SUM(C1205:C1223))/(19-Q1224)*(1+J$2305)</f>
        <v>3308.6372921715306</v>
      </c>
      <c r="T1224" s="17">
        <f>IF(AND(K1224="no",R1224&lt;E1224, R1224&gt;F1224,J$2308="yes"),MAX(R1224*(1-J$2306),F1224)/D1224-1,IF(AND(K1224="yes",S1224&gt;F1224, S1224&lt;E1224,J$2307="yes"),1-MIN(S1224*(1+J$2306),E1224)/D1224,0))</f>
        <v>0</v>
      </c>
      <c r="U1224" s="6">
        <f t="shared" si="297"/>
        <v>0</v>
      </c>
      <c r="V1224" s="66">
        <f t="shared" si="298"/>
        <v>3.0524554070437797</v>
      </c>
      <c r="W1224" s="6">
        <f t="shared" si="299"/>
        <v>0</v>
      </c>
      <c r="X1224" s="17">
        <f>V1224/MAX(V$240:V1224)-1</f>
        <v>-7.2915375120333747E-2</v>
      </c>
      <c r="Z1224" s="66">
        <f t="shared" si="300"/>
        <v>11.825314056000874</v>
      </c>
      <c r="AA1224" s="6">
        <f t="shared" si="301"/>
        <v>-1.0164152137992932E-2</v>
      </c>
      <c r="AB1224" s="17">
        <f>Z1224/MAX(Z$240:Z1224)-1</f>
        <v>-0.12502081672073384</v>
      </c>
    </row>
    <row r="1225" spans="1:29" x14ac:dyDescent="0.25">
      <c r="A1225" s="18" t="s">
        <v>249</v>
      </c>
      <c r="B1225" s="72">
        <v>40928</v>
      </c>
      <c r="C1225" s="23">
        <v>3315.6</v>
      </c>
      <c r="D1225" s="23">
        <v>3270.76</v>
      </c>
      <c r="E1225" s="23">
        <v>3323.12</v>
      </c>
      <c r="F1225" s="23">
        <v>3267.03</v>
      </c>
      <c r="G1225" s="20">
        <f t="shared" si="292"/>
        <v>3246.9009999999989</v>
      </c>
      <c r="H1225" s="20">
        <f t="shared" si="302"/>
        <v>3651.6173333333336</v>
      </c>
      <c r="I1225" s="112">
        <f t="shared" si="293"/>
        <v>2.1158329126758302E-2</v>
      </c>
      <c r="J1225" s="38" t="str">
        <f t="shared" si="303"/>
        <v>X</v>
      </c>
      <c r="K1225" s="17" t="str">
        <f>IF(OR(AND(J1224="N",OR(I1224&lt;R$2308,AND(I1224&gt;R$2306, I1224&lt;R$2305))), AND(J1224="X", OR(I1224&lt;R$2314, AND(I1224&lt;R$2311,I1224&gt;R$2312)))),"no","yes")</f>
        <v>yes</v>
      </c>
      <c r="O1225" s="146">
        <f t="shared" si="304"/>
        <v>1.3709351954897198E-2</v>
      </c>
      <c r="P1225" s="146">
        <f t="shared" si="305"/>
        <v>-1.3709351954897198E-2</v>
      </c>
      <c r="Q1225" s="86">
        <f t="shared" si="296"/>
        <v>1.7999999999999999E-2</v>
      </c>
      <c r="R1225" s="39">
        <f>(SUM(C1206:C1224)+Q1225*SUM(C1206:C1224))/(19-Q1225)*(1-J$2305)</f>
        <v>3304.7952565588444</v>
      </c>
      <c r="S1225" s="39">
        <f>(SUM(C1206:C1224)+Q1225*SUM(C1206:C1224))/(19-Q1225)*(1+J$2305)</f>
        <v>3304.7952565588444</v>
      </c>
      <c r="T1225" s="17">
        <f>IF(AND(K1225="no",R1225&lt;E1225, R1225&gt;F1225,J$2308="yes"),MAX(R1225*(1-J$2306),F1225)/D1225-1,IF(AND(K1225="yes",S1225&gt;F1225, S1225&lt;E1225,J$2307="yes"),1-MIN(S1225*(1+J$2306),E1225)/D1225,0))</f>
        <v>-1.0405916838546414E-2</v>
      </c>
      <c r="U1225" s="6">
        <f t="shared" si="297"/>
        <v>3.3034351163507836E-3</v>
      </c>
      <c r="V1225" s="66">
        <f t="shared" si="298"/>
        <v>3.0524554070437797</v>
      </c>
      <c r="W1225" s="6">
        <f t="shared" si="299"/>
        <v>0</v>
      </c>
      <c r="X1225" s="17">
        <f>V1225/MAX(V$240:V1225)-1</f>
        <v>-7.2915375120333747E-2</v>
      </c>
      <c r="Z1225" s="66">
        <f t="shared" si="300"/>
        <v>11.702260821344435</v>
      </c>
      <c r="AA1225" s="6">
        <f t="shared" si="301"/>
        <v>-1.0405916838546414E-2</v>
      </c>
      <c r="AB1225" s="17">
        <f>Z1225/MAX(Z$240:Z1225)-1</f>
        <v>-0.13412577733739717</v>
      </c>
    </row>
    <row r="1226" spans="1:29" x14ac:dyDescent="0.25">
      <c r="A1226" s="18" t="s">
        <v>249</v>
      </c>
      <c r="B1226" s="72">
        <v>40938</v>
      </c>
      <c r="C1226" s="23">
        <v>3292.41</v>
      </c>
      <c r="D1226" s="23">
        <v>3315.6</v>
      </c>
      <c r="E1226" s="23">
        <v>3337.06</v>
      </c>
      <c r="F1226" s="23">
        <v>3290.54</v>
      </c>
      <c r="G1226" s="20">
        <f t="shared" si="292"/>
        <v>3246.5854999999997</v>
      </c>
      <c r="H1226" s="20">
        <f t="shared" si="302"/>
        <v>3641.6743333333338</v>
      </c>
      <c r="I1226" s="112">
        <f t="shared" si="293"/>
        <v>1.4114675248811492E-2</v>
      </c>
      <c r="J1226" s="38" t="str">
        <f t="shared" si="303"/>
        <v>X</v>
      </c>
      <c r="K1226" s="17" t="str">
        <f>IF(OR(AND(J1225="N",OR(I1225&lt;R$2308,AND(I1225&gt;R$2306, I1225&lt;R$2305))), AND(J1225="X", OR(I1225&lt;R$2314, AND(I1225&lt;R$2311,I1225&gt;R$2312)))),"no","yes")</f>
        <v>no</v>
      </c>
      <c r="O1226" s="146">
        <f t="shared" si="304"/>
        <v>-6.9942091929062755E-3</v>
      </c>
      <c r="P1226" s="146">
        <f t="shared" si="305"/>
        <v>6.9942091929062755E-3</v>
      </c>
      <c r="Q1226" s="86">
        <f t="shared" si="296"/>
        <v>1.7999999999999999E-2</v>
      </c>
      <c r="R1226" s="39">
        <f>(SUM(C1207:C1225)+Q1226*SUM(C1207:C1225))/(19-Q1226)*(1-J$2305)</f>
        <v>3305.7005268148769</v>
      </c>
      <c r="S1226" s="39">
        <f>(SUM(C1207:C1225)+Q1226*SUM(C1207:C1225))/(19-Q1226)*(1+J$2305)</f>
        <v>3305.7005268148769</v>
      </c>
      <c r="T1226" s="17">
        <f>IF(AND(K1226="no",R1226&lt;E1226, R1226&gt;F1226,J$2308="yes"),MAX(R1226*(1-J$2306),F1226)/D1226-1,IF(AND(K1226="yes",S1226&gt;F1226, S1226&lt;E1226,J$2307="yes"),1-MIN(S1226*(1+J$2306),E1226)/D1226,0))</f>
        <v>-2.9857260179524392E-3</v>
      </c>
      <c r="U1226" s="6">
        <f t="shared" si="297"/>
        <v>4.0084831749538363E-3</v>
      </c>
      <c r="V1226" s="66">
        <f t="shared" si="298"/>
        <v>3.0433416115163294</v>
      </c>
      <c r="W1226" s="6">
        <f t="shared" si="299"/>
        <v>-2.9857260179524392E-3</v>
      </c>
      <c r="X1226" s="17">
        <f>V1226/MAX(V$240:V1226)-1</f>
        <v>-7.568339580568062E-2</v>
      </c>
      <c r="Z1226" s="66">
        <f t="shared" si="300"/>
        <v>11.667321076741281</v>
      </c>
      <c r="AA1226" s="6">
        <f t="shared" si="301"/>
        <v>-2.9857260179524392E-3</v>
      </c>
      <c r="AB1226" s="17">
        <f>Z1226/MAX(Z$240:Z1226)-1</f>
        <v>-0.13671104053227523</v>
      </c>
    </row>
    <row r="1227" spans="1:29" x14ac:dyDescent="0.25">
      <c r="A1227" s="18" t="s">
        <v>249</v>
      </c>
      <c r="B1227" s="72">
        <v>40939</v>
      </c>
      <c r="C1227" s="23">
        <v>3294.49</v>
      </c>
      <c r="D1227" s="23">
        <v>3292.41</v>
      </c>
      <c r="E1227" s="23">
        <v>3297.19</v>
      </c>
      <c r="F1227" s="23">
        <v>3251.42</v>
      </c>
      <c r="G1227" s="20">
        <f t="shared" si="292"/>
        <v>3244.9404999999997</v>
      </c>
      <c r="H1227" s="20">
        <f t="shared" si="302"/>
        <v>3630.2691666666665</v>
      </c>
      <c r="I1227" s="112">
        <f t="shared" si="293"/>
        <v>1.5269771510448393E-2</v>
      </c>
      <c r="J1227" s="38" t="str">
        <f t="shared" si="303"/>
        <v>X</v>
      </c>
      <c r="K1227" s="17" t="str">
        <f>IF(OR(AND(J1226="N",OR(I1226&lt;R$2308,AND(I1226&gt;R$2306, I1226&lt;R$2305))), AND(J1226="X", OR(I1226&lt;R$2314, AND(I1226&lt;R$2311,I1226&gt;R$2312)))),"no","yes")</f>
        <v>yes</v>
      </c>
      <c r="O1227" s="146">
        <f t="shared" si="304"/>
        <v>6.3175606926235695E-4</v>
      </c>
      <c r="P1227" s="146">
        <f t="shared" si="305"/>
        <v>-6.3175606926235695E-4</v>
      </c>
      <c r="Q1227" s="86">
        <f t="shared" si="296"/>
        <v>1.7999999999999999E-2</v>
      </c>
      <c r="R1227" s="39">
        <f>(SUM(C1208:C1226)+Q1227*SUM(C1208:C1226))/(19-Q1227)*(1-J$2305)</f>
        <v>3303.8245580023176</v>
      </c>
      <c r="S1227" s="39">
        <f>(SUM(C1208:C1226)+Q1227*SUM(C1208:C1226))/(19-Q1227)*(1+J$2305)</f>
        <v>3303.8245580023176</v>
      </c>
      <c r="T1227" s="17">
        <f>IF(AND(K1227="no",R1227&lt;E1227, R1227&gt;F1227,J$2308="yes"),MAX(R1227*(1-J$2306),F1227)/D1227-1,IF(AND(K1227="yes",S1227&gt;F1227, S1227&lt;E1227,J$2307="yes"),1-MIN(S1227*(1+J$2306),E1227)/D1227,0))</f>
        <v>0</v>
      </c>
      <c r="U1227" s="6">
        <f t="shared" si="297"/>
        <v>0</v>
      </c>
      <c r="V1227" s="66">
        <f t="shared" si="298"/>
        <v>3.0433416115163294</v>
      </c>
      <c r="W1227" s="6">
        <f t="shared" si="299"/>
        <v>0</v>
      </c>
      <c r="X1227" s="17">
        <f>V1227/MAX(V$240:V1227)-1</f>
        <v>-7.568339580568062E-2</v>
      </c>
      <c r="Z1227" s="66">
        <f t="shared" si="300"/>
        <v>11.659950175839016</v>
      </c>
      <c r="AA1227" s="6">
        <f t="shared" si="301"/>
        <v>-6.3175606926246797E-4</v>
      </c>
      <c r="AB1227" s="17">
        <f>Z1227/MAX(Z$240:Z1227)-1</f>
        <v>-0.1372564285719462</v>
      </c>
    </row>
    <row r="1228" spans="1:29" x14ac:dyDescent="0.25">
      <c r="A1228" s="18" t="s">
        <v>249</v>
      </c>
      <c r="B1228" s="72">
        <v>40940</v>
      </c>
      <c r="C1228" s="23">
        <v>3266.23</v>
      </c>
      <c r="D1228" s="23">
        <v>3294.49</v>
      </c>
      <c r="E1228" s="23">
        <v>3318.37</v>
      </c>
      <c r="F1228" s="23">
        <v>3255.63</v>
      </c>
      <c r="G1228" s="20">
        <f t="shared" si="292"/>
        <v>3242.8484999999991</v>
      </c>
      <c r="H1228" s="20">
        <f t="shared" si="302"/>
        <v>3618.050333333334</v>
      </c>
      <c r="I1228" s="112">
        <f t="shared" si="293"/>
        <v>7.2101734015637131E-3</v>
      </c>
      <c r="J1228" s="38" t="str">
        <f t="shared" si="303"/>
        <v>X</v>
      </c>
      <c r="K1228" s="17" t="str">
        <f>IF(OR(AND(J1227="N",OR(I1227&lt;R$2308,AND(I1227&gt;R$2306, I1227&lt;R$2305))), AND(J1227="X", OR(I1227&lt;R$2314, AND(I1227&lt;R$2311,I1227&gt;R$2312)))),"no","yes")</f>
        <v>yes</v>
      </c>
      <c r="O1228" s="146">
        <f t="shared" si="304"/>
        <v>-8.5779589557107849E-3</v>
      </c>
      <c r="P1228" s="146">
        <f t="shared" si="305"/>
        <v>8.5779589557107849E-3</v>
      </c>
      <c r="Q1228" s="86">
        <f t="shared" si="296"/>
        <v>1.7999999999999999E-2</v>
      </c>
      <c r="R1228" s="39">
        <f>(SUM(C1209:C1227)+Q1228*SUM(C1209:C1227))/(19-Q1228)*(1-J$2305)</f>
        <v>3303.0962659361494</v>
      </c>
      <c r="S1228" s="39">
        <f>(SUM(C1209:C1227)+Q1228*SUM(C1209:C1227))/(19-Q1228)*(1+J$2305)</f>
        <v>3303.0962659361494</v>
      </c>
      <c r="T1228" s="17">
        <f>IF(AND(K1228="no",R1228&lt;E1228, R1228&gt;F1228,J$2308="yes"),MAX(R1228*(1-J$2306),F1228)/D1228-1,IF(AND(K1228="yes",S1228&gt;F1228, S1228&lt;E1228,J$2307="yes"),1-MIN(S1228*(1+J$2306),E1228)/D1228,0))</f>
        <v>-2.6123211593143125E-3</v>
      </c>
      <c r="U1228" s="6">
        <f t="shared" si="297"/>
        <v>-1.1190280115025097E-2</v>
      </c>
      <c r="V1228" s="66">
        <f t="shared" si="298"/>
        <v>3.0433416115163294</v>
      </c>
      <c r="W1228" s="6">
        <f t="shared" si="299"/>
        <v>0</v>
      </c>
      <c r="X1228" s="17">
        <f>V1228/MAX(V$240:V1228)-1</f>
        <v>-7.568339580568062E-2</v>
      </c>
      <c r="Y1228" s="14"/>
      <c r="Z1228" s="66">
        <f t="shared" si="300"/>
        <v>11.629490641278121</v>
      </c>
      <c r="AA1228" s="6">
        <f t="shared" si="301"/>
        <v>-2.6123211593144235E-3</v>
      </c>
      <c r="AB1228" s="17">
        <f>Z1228/MAX(Z$240:Z1228)-1</f>
        <v>-0.1395101918586501</v>
      </c>
      <c r="AC1228" s="14"/>
    </row>
    <row r="1229" spans="1:29" x14ac:dyDescent="0.25">
      <c r="A1229" s="18" t="s">
        <v>249</v>
      </c>
      <c r="B1229" s="72">
        <v>40941</v>
      </c>
      <c r="C1229" s="23">
        <v>3328.15</v>
      </c>
      <c r="D1229" s="23">
        <v>3266.23</v>
      </c>
      <c r="E1229" s="23">
        <v>3328.25</v>
      </c>
      <c r="F1229" s="23">
        <v>3266.96</v>
      </c>
      <c r="G1229" s="20">
        <f t="shared" si="292"/>
        <v>3248.0484999999999</v>
      </c>
      <c r="H1229" s="20">
        <f t="shared" si="302"/>
        <v>3606.8556666666673</v>
      </c>
      <c r="I1229" s="112">
        <f t="shared" si="293"/>
        <v>2.4661423620983669E-2</v>
      </c>
      <c r="J1229" s="38" t="str">
        <f t="shared" si="303"/>
        <v>X</v>
      </c>
      <c r="K1229" s="17" t="str">
        <f>IF(OR(AND(J1228="N",OR(I1228&lt;R$2308,AND(I1228&gt;R$2306, I1228&lt;R$2305))), AND(J1228="X", OR(I1228&lt;R$2314, AND(I1228&lt;R$2311,I1228&gt;R$2312)))),"no","yes")</f>
        <v>yes</v>
      </c>
      <c r="O1229" s="146">
        <f t="shared" si="304"/>
        <v>1.8957636173815073E-2</v>
      </c>
      <c r="P1229" s="146">
        <f t="shared" si="305"/>
        <v>-1.8957636173815073E-2</v>
      </c>
      <c r="Q1229" s="86">
        <f t="shared" si="296"/>
        <v>1.7999999999999999E-2</v>
      </c>
      <c r="R1229" s="39">
        <f>(SUM(C1210:C1228)+Q1229*SUM(C1210:C1228))/(19-Q1229)*(1-J$2305)</f>
        <v>3305.3530060056896</v>
      </c>
      <c r="S1229" s="39">
        <f>(SUM(C1210:C1228)+Q1229*SUM(C1210:C1228))/(19-Q1229)*(1+J$2305)</f>
        <v>3305.3530060056896</v>
      </c>
      <c r="T1229" s="17">
        <f>IF(AND(K1229="no",R1229&lt;E1229, R1229&gt;F1229,J$2308="yes"),MAX(R1229*(1-J$2306),F1229)/D1229-1,IF(AND(K1229="yes",S1229&gt;F1229, S1229&lt;E1229,J$2307="yes"),1-MIN(S1229*(1+J$2306),E1229)/D1229,0))</f>
        <v>-1.1978031554939372E-2</v>
      </c>
      <c r="U1229" s="6">
        <f t="shared" si="297"/>
        <v>6.979604618875701E-3</v>
      </c>
      <c r="V1229" s="66">
        <f t="shared" si="298"/>
        <v>3.0433416115163294</v>
      </c>
      <c r="W1229" s="6">
        <f t="shared" si="299"/>
        <v>0</v>
      </c>
      <c r="X1229" s="17">
        <f>V1229/MAX(V$240:V1229)-1</f>
        <v>-7.568339580568062E-2</v>
      </c>
      <c r="Z1229" s="66">
        <f t="shared" si="300"/>
        <v>11.490192235409019</v>
      </c>
      <c r="AA1229" s="6">
        <f t="shared" si="301"/>
        <v>-1.1978031554939372E-2</v>
      </c>
      <c r="AB1229" s="17">
        <f>Z1229/MAX(Z$240:Z1229)-1</f>
        <v>-0.14981716593327099</v>
      </c>
    </row>
    <row r="1230" spans="1:29" x14ac:dyDescent="0.25">
      <c r="A1230" s="18" t="s">
        <v>249</v>
      </c>
      <c r="B1230" s="72">
        <v>40942</v>
      </c>
      <c r="C1230" s="23">
        <v>3383.05</v>
      </c>
      <c r="D1230" s="23">
        <v>3328.15</v>
      </c>
      <c r="E1230" s="23">
        <v>3390.33</v>
      </c>
      <c r="F1230" s="23">
        <v>3315.69</v>
      </c>
      <c r="G1230" s="20">
        <f t="shared" si="292"/>
        <v>3256.8310000000001</v>
      </c>
      <c r="H1230" s="20">
        <f t="shared" si="302"/>
        <v>3595.3601666666664</v>
      </c>
      <c r="I1230" s="112">
        <f t="shared" si="293"/>
        <v>3.8755158004821322E-2</v>
      </c>
      <c r="J1230" s="38" t="str">
        <f t="shared" si="303"/>
        <v>X</v>
      </c>
      <c r="K1230" s="17" t="str">
        <f>IF(OR(AND(J1229="N",OR(I1229&lt;R$2308,AND(I1229&gt;R$2306, I1229&lt;R$2305))), AND(J1229="X", OR(I1229&lt;R$2314, AND(I1229&lt;R$2311,I1229&gt;R$2312)))),"no","yes")</f>
        <v>no</v>
      </c>
      <c r="O1230" s="146">
        <f t="shared" si="304"/>
        <v>1.649565073689585E-2</v>
      </c>
      <c r="P1230" s="146">
        <f t="shared" si="305"/>
        <v>-1.649565073689585E-2</v>
      </c>
      <c r="Q1230" s="86">
        <f t="shared" si="296"/>
        <v>1.7999999999999999E-2</v>
      </c>
      <c r="R1230" s="39">
        <f>(SUM(C1211:C1229)+Q1230*SUM(C1211:C1229))/(19-Q1230)*(1-J$2305)</f>
        <v>3311.82879886208</v>
      </c>
      <c r="S1230" s="39">
        <f>(SUM(C1211:C1229)+Q1230*SUM(C1211:C1229))/(19-Q1230)*(1+J$2305)</f>
        <v>3311.82879886208</v>
      </c>
      <c r="T1230" s="17">
        <f>IF(AND(K1230="no",R1230&lt;E1230, R1230&gt;F1230,J$2308="yes"),MAX(R1230*(1-J$2306),F1230)/D1230-1,IF(AND(K1230="yes",S1230&gt;F1230, S1230&lt;E1230,J$2307="yes"),1-MIN(S1230*(1+J$2306),E1230)/D1230,0))</f>
        <v>0</v>
      </c>
      <c r="U1230" s="6">
        <f t="shared" si="297"/>
        <v>0</v>
      </c>
      <c r="V1230" s="66">
        <f t="shared" si="298"/>
        <v>3.0935435118129644</v>
      </c>
      <c r="W1230" s="6">
        <f t="shared" si="299"/>
        <v>1.649565073689585E-2</v>
      </c>
      <c r="X1230" s="17">
        <f>V1230/MAX(V$240:V1230)-1</f>
        <v>-6.0436191932577654E-2</v>
      </c>
      <c r="Z1230" s="66">
        <f t="shared" si="300"/>
        <v>11.679730433424119</v>
      </c>
      <c r="AA1230" s="6">
        <f t="shared" si="301"/>
        <v>1.649565073689585E-2</v>
      </c>
      <c r="AB1230" s="17">
        <f>Z1230/MAX(Z$240:Z1230)-1</f>
        <v>-0.13579284684000192</v>
      </c>
    </row>
    <row r="1231" spans="1:29" x14ac:dyDescent="0.25">
      <c r="A1231" s="18" t="s">
        <v>249</v>
      </c>
      <c r="B1231" s="72">
        <v>40945</v>
      </c>
      <c r="C1231" s="23">
        <v>3412.41</v>
      </c>
      <c r="D1231" s="23">
        <v>3383.05</v>
      </c>
      <c r="E1231" s="23">
        <v>3420</v>
      </c>
      <c r="F1231" s="23">
        <v>3381.76</v>
      </c>
      <c r="G1231" s="20">
        <f t="shared" si="292"/>
        <v>3267.0925000000002</v>
      </c>
      <c r="H1231" s="20">
        <f t="shared" si="302"/>
        <v>3583.94</v>
      </c>
      <c r="I1231" s="112">
        <f t="shared" si="293"/>
        <v>4.4479150804576095E-2</v>
      </c>
      <c r="J1231" s="38" t="str">
        <f t="shared" si="303"/>
        <v>X</v>
      </c>
      <c r="K1231" s="17" t="str">
        <f>IF(OR(AND(J1230="N",OR(I1230&lt;R$2308,AND(I1230&gt;R$2306, I1230&lt;R$2305))), AND(J1230="X", OR(I1230&lt;R$2314, AND(I1230&lt;R$2311,I1230&gt;R$2312)))),"no","yes")</f>
        <v>no</v>
      </c>
      <c r="O1231" s="146">
        <f t="shared" si="304"/>
        <v>8.6785592882161477E-3</v>
      </c>
      <c r="P1231" s="146">
        <f t="shared" si="305"/>
        <v>-8.6785592882161477E-3</v>
      </c>
      <c r="Q1231" s="86">
        <f t="shared" si="296"/>
        <v>1.7999999999999999E-2</v>
      </c>
      <c r="R1231" s="39">
        <f>(SUM(C1212:C1230)+Q1231*SUM(C1212:C1230))/(19-Q1231)*(1-J$2305)</f>
        <v>3321.2606637867457</v>
      </c>
      <c r="S1231" s="39">
        <f>(SUM(C1212:C1230)+Q1231*SUM(C1212:C1230))/(19-Q1231)*(1+J$2305)</f>
        <v>3321.2606637867457</v>
      </c>
      <c r="T1231" s="17">
        <f>IF(AND(K1231="no",R1231&lt;E1231, R1231&gt;F1231,J$2308="yes"),MAX(R1231*(1-J$2306),F1231)/D1231-1,IF(AND(K1231="yes",S1231&gt;F1231, S1231&lt;E1231,J$2307="yes"),1-MIN(S1231*(1+J$2306),E1231)/D1231,0))</f>
        <v>0</v>
      </c>
      <c r="U1231" s="6">
        <f t="shared" si="297"/>
        <v>0</v>
      </c>
      <c r="V1231" s="66">
        <f t="shared" si="298"/>
        <v>3.1203910125909098</v>
      </c>
      <c r="W1231" s="6">
        <f t="shared" si="299"/>
        <v>8.6785592882161477E-3</v>
      </c>
      <c r="X1231" s="17">
        <f>V1231/MAX(V$240:V1231)-1</f>
        <v>-5.2282131719202263E-2</v>
      </c>
      <c r="Z1231" s="66">
        <f t="shared" si="300"/>
        <v>11.781093666460972</v>
      </c>
      <c r="AA1231" s="6">
        <f t="shared" si="301"/>
        <v>8.6785592882161477E-3</v>
      </c>
      <c r="AB1231" s="17">
        <f>Z1231/MAX(Z$240:Z1231)-1</f>
        <v>-0.1282927738240025</v>
      </c>
    </row>
    <row r="1232" spans="1:29" x14ac:dyDescent="0.25">
      <c r="A1232" s="18" t="s">
        <v>249</v>
      </c>
      <c r="B1232" s="72">
        <v>40946</v>
      </c>
      <c r="C1232" s="23">
        <v>3356.84</v>
      </c>
      <c r="D1232" s="23">
        <v>3412.41</v>
      </c>
      <c r="E1232" s="23">
        <v>3397.77</v>
      </c>
      <c r="F1232" s="23">
        <v>3333.64</v>
      </c>
      <c r="G1232" s="20">
        <f t="shared" si="292"/>
        <v>3271.596</v>
      </c>
      <c r="H1232" s="20">
        <f t="shared" si="302"/>
        <v>3571.0351666666666</v>
      </c>
      <c r="I1232" s="112">
        <f t="shared" si="293"/>
        <v>2.6055784393916648E-2</v>
      </c>
      <c r="J1232" s="38" t="str">
        <f t="shared" si="303"/>
        <v>X</v>
      </c>
      <c r="K1232" s="17" t="str">
        <f>IF(OR(AND(J1231="N",OR(I1231&lt;R$2308,AND(I1231&gt;R$2306, I1231&lt;R$2305))), AND(J1231="X", OR(I1231&lt;R$2314, AND(I1231&lt;R$2311,I1231&gt;R$2312)))),"no","yes")</f>
        <v>no</v>
      </c>
      <c r="O1232" s="146">
        <f t="shared" si="304"/>
        <v>-1.6284678570277267E-2</v>
      </c>
      <c r="P1232" s="146">
        <f t="shared" si="305"/>
        <v>1.6284678570277267E-2</v>
      </c>
      <c r="Q1232" s="86">
        <f t="shared" si="296"/>
        <v>1.7999999999999999E-2</v>
      </c>
      <c r="R1232" s="39">
        <f>(SUM(C1213:C1231)+Q1232*SUM(C1213:C1231))/(19-Q1232)*(1-J$2305)</f>
        <v>3329.0713012327469</v>
      </c>
      <c r="S1232" s="39">
        <f>(SUM(C1213:C1231)+Q1232*SUM(C1213:C1231))/(19-Q1232)*(1+J$2305)</f>
        <v>3329.0713012327469</v>
      </c>
      <c r="T1232" s="17">
        <f>IF(AND(K1232="no",R1232&lt;E1232, R1232&gt;F1232,J$2308="yes"),MAX(R1232*(1-J$2306),F1232)/D1232-1,IF(AND(K1232="yes",S1232&gt;F1232, S1232&lt;E1232,J$2307="yes"),1-MIN(S1232*(1+J$2306),E1232)/D1232,0))</f>
        <v>0</v>
      </c>
      <c r="U1232" s="6">
        <f t="shared" si="297"/>
        <v>0</v>
      </c>
      <c r="V1232" s="66">
        <f t="shared" si="298"/>
        <v>3.0695764479372847</v>
      </c>
      <c r="W1232" s="6">
        <f t="shared" si="299"/>
        <v>-1.6284678570277267E-2</v>
      </c>
      <c r="X1232" s="17">
        <f>V1232/MAX(V$240:V1232)-1</f>
        <v>-6.7715412579463563E-2</v>
      </c>
      <c r="Z1232" s="66">
        <f t="shared" si="300"/>
        <v>11.589242342896325</v>
      </c>
      <c r="AA1232" s="6">
        <f t="shared" si="301"/>
        <v>-1.6284678570277267E-2</v>
      </c>
      <c r="AB1232" s="17">
        <f>Z1232/MAX(Z$240:Z1232)-1</f>
        <v>-0.14248824580966657</v>
      </c>
    </row>
    <row r="1233" spans="1:29" x14ac:dyDescent="0.25">
      <c r="A1233" s="18" t="s">
        <v>249</v>
      </c>
      <c r="B1233" s="72">
        <v>40947</v>
      </c>
      <c r="C1233" s="23">
        <v>3445.52</v>
      </c>
      <c r="D1233" s="23">
        <v>3356.84</v>
      </c>
      <c r="E1233" s="23">
        <v>3445.52</v>
      </c>
      <c r="F1233" s="23">
        <v>3341.71</v>
      </c>
      <c r="G1233" s="20">
        <f t="shared" si="292"/>
        <v>3284.2605000000003</v>
      </c>
      <c r="H1233" s="20">
        <f t="shared" si="302"/>
        <v>3559.8809999999994</v>
      </c>
      <c r="I1233" s="112">
        <f t="shared" si="293"/>
        <v>4.9100703187216599E-2</v>
      </c>
      <c r="J1233" s="38" t="str">
        <f t="shared" si="303"/>
        <v>X</v>
      </c>
      <c r="K1233" s="17" t="str">
        <f>IF(OR(AND(J1232="N",OR(I1232&lt;R$2308,AND(I1232&gt;R$2306, I1232&lt;R$2305))), AND(J1232="X", OR(I1232&lt;R$2314, AND(I1232&lt;R$2311,I1232&gt;R$2312)))),"no","yes")</f>
        <v>no</v>
      </c>
      <c r="O1233" s="146">
        <f t="shared" si="304"/>
        <v>2.6417702362936613E-2</v>
      </c>
      <c r="P1233" s="146">
        <f t="shared" si="305"/>
        <v>-2.6417702362936613E-2</v>
      </c>
      <c r="Q1233" s="86">
        <f t="shared" si="296"/>
        <v>1.7999999999999999E-2</v>
      </c>
      <c r="R1233" s="39">
        <f>(SUM(C1214:C1232)+Q1233*SUM(C1214:C1232))/(19-Q1233)*(1-J$2305)</f>
        <v>3337.8992951216946</v>
      </c>
      <c r="S1233" s="39">
        <f>(SUM(C1214:C1232)+Q1233*SUM(C1214:C1232))/(19-Q1233)*(1+J$2305)</f>
        <v>3337.8992951216946</v>
      </c>
      <c r="T1233" s="17">
        <f>IF(AND(K1233="no",R1233&lt;E1233, R1233&gt;F1233,J$2308="yes"),MAX(R1233*(1-J$2306),F1233)/D1233-1,IF(AND(K1233="yes",S1233&gt;F1233, S1233&lt;E1233,J$2307="yes"),1-MIN(S1233*(1+J$2306),E1233)/D1233,0))</f>
        <v>0</v>
      </c>
      <c r="U1233" s="6">
        <f t="shared" si="297"/>
        <v>0</v>
      </c>
      <c r="V1233" s="66">
        <f t="shared" si="298"/>
        <v>3.150667604919172</v>
      </c>
      <c r="W1233" s="6">
        <f t="shared" si="299"/>
        <v>2.6417702362936613E-2</v>
      </c>
      <c r="X1233" s="17">
        <f>V1233/MAX(V$240:V1233)-1</f>
        <v>-4.3086595831434593E-2</v>
      </c>
      <c r="Z1233" s="66">
        <f t="shared" si="300"/>
        <v>11.895403497722903</v>
      </c>
      <c r="AA1233" s="6">
        <f t="shared" si="301"/>
        <v>2.6417702362936613E-2</v>
      </c>
      <c r="AB1233" s="17">
        <f>Z1233/MAX(Z$240:Z1233)-1</f>
        <v>-0.11983475551474665</v>
      </c>
    </row>
    <row r="1234" spans="1:29" x14ac:dyDescent="0.25">
      <c r="A1234" s="18" t="s">
        <v>249</v>
      </c>
      <c r="B1234" s="72">
        <v>40948</v>
      </c>
      <c r="C1234" s="23">
        <v>3469.85</v>
      </c>
      <c r="D1234" s="23">
        <v>3445.52</v>
      </c>
      <c r="E1234" s="23">
        <v>3501.4</v>
      </c>
      <c r="F1234" s="23">
        <v>3434.81</v>
      </c>
      <c r="G1234" s="20">
        <f t="shared" si="292"/>
        <v>3304.0344999999993</v>
      </c>
      <c r="H1234" s="20">
        <f t="shared" si="302"/>
        <v>3550.0860000000002</v>
      </c>
      <c r="I1234" s="112">
        <f t="shared" si="293"/>
        <v>5.0185765312075414E-2</v>
      </c>
      <c r="J1234" s="38" t="str">
        <f t="shared" si="303"/>
        <v>X</v>
      </c>
      <c r="K1234" s="17" t="str">
        <f>IF(OR(AND(J1233="N",OR(I1233&lt;R$2308,AND(I1233&gt;R$2306, I1233&lt;R$2305))), AND(J1233="X", OR(I1233&lt;R$2314, AND(I1233&lt;R$2311,I1233&gt;R$2312)))),"no","yes")</f>
        <v>no</v>
      </c>
      <c r="O1234" s="146">
        <f t="shared" si="304"/>
        <v>7.0613434256656671E-3</v>
      </c>
      <c r="P1234" s="146">
        <f t="shared" si="305"/>
        <v>-7.0613434256656671E-3</v>
      </c>
      <c r="Q1234" s="86">
        <f t="shared" si="296"/>
        <v>1.7999999999999999E-2</v>
      </c>
      <c r="R1234" s="39">
        <f>(SUM(C1215:C1233)+Q1234*SUM(C1215:C1233))/(19-Q1234)*(1-J$2305)</f>
        <v>3357.8039785059527</v>
      </c>
      <c r="S1234" s="39">
        <f>(SUM(C1215:C1233)+Q1234*SUM(C1215:C1233))/(19-Q1234)*(1+J$2305)</f>
        <v>3357.8039785059527</v>
      </c>
      <c r="T1234" s="17">
        <f>IF(AND(K1234="no",R1234&lt;E1234, R1234&gt;F1234,J$2308="yes"),MAX(R1234*(1-J$2306),F1234)/D1234-1,IF(AND(K1234="yes",S1234&gt;F1234, S1234&lt;E1234,J$2307="yes"),1-MIN(S1234*(1+J$2306),E1234)/D1234,0))</f>
        <v>0</v>
      </c>
      <c r="U1234" s="6">
        <f t="shared" si="297"/>
        <v>0</v>
      </c>
      <c r="V1234" s="66">
        <f t="shared" si="298"/>
        <v>3.1729155508976259</v>
      </c>
      <c r="W1234" s="6">
        <f t="shared" si="299"/>
        <v>7.0613434256656671E-3</v>
      </c>
      <c r="X1234" s="17">
        <f>V1234/MAX(V$240:V1234)-1</f>
        <v>-3.6329501655977592E-2</v>
      </c>
      <c r="Z1234" s="66">
        <f t="shared" si="300"/>
        <v>11.979401027007189</v>
      </c>
      <c r="AA1234" s="6">
        <f t="shared" si="301"/>
        <v>7.0613434256656671E-3</v>
      </c>
      <c r="AB1234" s="17">
        <f>Z1234/MAX(Z$240:Z1234)-1</f>
        <v>-0.11361960645210134</v>
      </c>
    </row>
    <row r="1235" spans="1:29" x14ac:dyDescent="0.25">
      <c r="A1235" s="18" t="s">
        <v>249</v>
      </c>
      <c r="B1235" s="72">
        <v>40949</v>
      </c>
      <c r="C1235" s="23">
        <v>3488.23</v>
      </c>
      <c r="D1235" s="23">
        <v>3469.85</v>
      </c>
      <c r="E1235" s="23">
        <v>3506.34</v>
      </c>
      <c r="F1235" s="23">
        <v>3459.13</v>
      </c>
      <c r="G1235" s="20">
        <f t="shared" si="292"/>
        <v>3324.0684999999989</v>
      </c>
      <c r="H1235" s="20">
        <f t="shared" si="302"/>
        <v>3539.4565000000002</v>
      </c>
      <c r="I1235" s="112">
        <f t="shared" si="293"/>
        <v>4.9385715125906948E-2</v>
      </c>
      <c r="J1235" s="38" t="str">
        <f t="shared" si="303"/>
        <v>X</v>
      </c>
      <c r="K1235" s="17" t="str">
        <f>IF(OR(AND(J1234="N",OR(I1234&lt;R$2308,AND(I1234&gt;R$2306, I1234&lt;R$2305))), AND(J1234="X", OR(I1234&lt;R$2314, AND(I1234&lt;R$2311,I1234&gt;R$2312)))),"no","yes")</f>
        <v>no</v>
      </c>
      <c r="O1235" s="146">
        <f t="shared" si="304"/>
        <v>5.2970589506751153E-3</v>
      </c>
      <c r="P1235" s="146">
        <f t="shared" si="305"/>
        <v>-5.2970589506751153E-3</v>
      </c>
      <c r="Q1235" s="86">
        <f t="shared" si="296"/>
        <v>1.7999999999999999E-2</v>
      </c>
      <c r="R1235" s="39">
        <f>(SUM(C1216:C1234)+Q1235*SUM(C1216:C1234))/(19-Q1235)*(1-J$2305)</f>
        <v>3378.3066336529337</v>
      </c>
      <c r="S1235" s="39">
        <f>(SUM(C1216:C1234)+Q1235*SUM(C1216:C1234))/(19-Q1235)*(1+J$2305)</f>
        <v>3378.3066336529337</v>
      </c>
      <c r="T1235" s="17">
        <f>IF(AND(K1235="no",R1235&lt;E1235, R1235&gt;F1235,J$2308="yes"),MAX(R1235*(1-J$2306),F1235)/D1235-1,IF(AND(K1235="yes",S1235&gt;F1235, S1235&lt;E1235,J$2307="yes"),1-MIN(S1235*(1+J$2306),E1235)/D1235,0))</f>
        <v>0</v>
      </c>
      <c r="U1235" s="6">
        <f t="shared" si="297"/>
        <v>0</v>
      </c>
      <c r="V1235" s="66">
        <f t="shared" si="298"/>
        <v>3.1897226716162446</v>
      </c>
      <c r="W1235" s="6">
        <f t="shared" si="299"/>
        <v>5.2970589506751153E-3</v>
      </c>
      <c r="X1235" s="17">
        <f>V1235/MAX(V$240:V1235)-1</f>
        <v>-3.1224882217222749E-2</v>
      </c>
      <c r="Z1235" s="66">
        <f t="shared" si="300"/>
        <v>12.042856620441023</v>
      </c>
      <c r="AA1235" s="6">
        <f t="shared" si="301"/>
        <v>5.2970589506751153E-3</v>
      </c>
      <c r="AB1235" s="17">
        <f>Z1235/MAX(Z$240:Z1235)-1</f>
        <v>-0.10892439725475556</v>
      </c>
    </row>
    <row r="1236" spans="1:29" x14ac:dyDescent="0.25">
      <c r="A1236" s="18" t="s">
        <v>249</v>
      </c>
      <c r="B1236" s="72">
        <v>40952</v>
      </c>
      <c r="C1236" s="23">
        <v>3519.88</v>
      </c>
      <c r="D1236" s="23">
        <v>3488.23</v>
      </c>
      <c r="E1236" s="23">
        <v>3535.52</v>
      </c>
      <c r="F1236" s="23">
        <v>3441.33</v>
      </c>
      <c r="G1236" s="20">
        <f t="shared" si="292"/>
        <v>3339.4174999999996</v>
      </c>
      <c r="H1236" s="20">
        <f t="shared" si="302"/>
        <v>3530.3816666666671</v>
      </c>
      <c r="I1236" s="112">
        <f t="shared" si="293"/>
        <v>5.4040113283229996E-2</v>
      </c>
      <c r="J1236" s="38" t="str">
        <f t="shared" si="303"/>
        <v>X</v>
      </c>
      <c r="K1236" s="17" t="str">
        <f>IF(OR(AND(J1235="N",OR(I1235&lt;R$2308,AND(I1235&gt;R$2306, I1235&lt;R$2305))), AND(J1235="X", OR(I1235&lt;R$2314, AND(I1235&lt;R$2311,I1235&gt;R$2312)))),"no","yes")</f>
        <v>no</v>
      </c>
      <c r="O1236" s="146">
        <f t="shared" si="304"/>
        <v>9.0733695885878429E-3</v>
      </c>
      <c r="P1236" s="146">
        <f t="shared" si="305"/>
        <v>-9.0733695885878429E-3</v>
      </c>
      <c r="Q1236" s="86">
        <f t="shared" si="296"/>
        <v>1.7999999999999999E-2</v>
      </c>
      <c r="R1236" s="39">
        <f>(SUM(C1217:C1235)+Q1236*SUM(C1217:C1235))/(19-Q1236)*(1-J$2305)</f>
        <v>3393.0725139605938</v>
      </c>
      <c r="S1236" s="39">
        <f>(SUM(C1217:C1235)+Q1236*SUM(C1217:C1235))/(19-Q1236)*(1+J$2305)</f>
        <v>3393.0725139605938</v>
      </c>
      <c r="T1236" s="17">
        <f>IF(AND(K1236="no",R1236&lt;E1236, R1236&gt;F1236,J$2308="yes"),MAX(R1236*(1-J$2306),F1236)/D1236-1,IF(AND(K1236="yes",S1236&gt;F1236, S1236&lt;E1236,J$2307="yes"),1-MIN(S1236*(1+J$2306),E1236)/D1236,0))</f>
        <v>0</v>
      </c>
      <c r="U1236" s="6">
        <f t="shared" si="297"/>
        <v>0</v>
      </c>
      <c r="V1236" s="66">
        <f t="shared" si="298"/>
        <v>3.2186642043009166</v>
      </c>
      <c r="W1236" s="6">
        <f t="shared" si="299"/>
        <v>9.0733695885878429E-3</v>
      </c>
      <c r="X1236" s="17">
        <f>V1236/MAX(V$240:V1236)-1</f>
        <v>-2.2434827525351864E-2</v>
      </c>
      <c r="Z1236" s="66">
        <f t="shared" si="300"/>
        <v>12.152125909460656</v>
      </c>
      <c r="AA1236" s="6">
        <f t="shared" si="301"/>
        <v>9.0733695885878429E-3</v>
      </c>
      <c r="AB1236" s="17">
        <f>Z1236/MAX(Z$240:Z1236)-1</f>
        <v>-0.10083933897967434</v>
      </c>
    </row>
    <row r="1237" spans="1:29" x14ac:dyDescent="0.25">
      <c r="A1237" s="18" t="s">
        <v>249</v>
      </c>
      <c r="B1237" s="72">
        <v>40953</v>
      </c>
      <c r="C1237" s="23">
        <v>3524.63</v>
      </c>
      <c r="D1237" s="23">
        <v>3519.88</v>
      </c>
      <c r="E1237" s="23">
        <v>3529.49</v>
      </c>
      <c r="F1237" s="23">
        <v>3493.91</v>
      </c>
      <c r="G1237" s="20">
        <f t="shared" si="292"/>
        <v>3348.3795</v>
      </c>
      <c r="H1237" s="20">
        <f t="shared" si="302"/>
        <v>3521.4231666666669</v>
      </c>
      <c r="I1237" s="112">
        <f t="shared" si="293"/>
        <v>5.263755198596809E-2</v>
      </c>
      <c r="J1237" s="38" t="str">
        <f t="shared" si="303"/>
        <v>X</v>
      </c>
      <c r="K1237" s="17" t="str">
        <f>IF(OR(AND(J1236="N",OR(I1236&lt;R$2308,AND(I1236&gt;R$2306, I1236&lt;R$2305))), AND(J1236="X", OR(I1236&lt;R$2314, AND(I1236&lt;R$2311,I1236&gt;R$2312)))),"no","yes")</f>
        <v>no</v>
      </c>
      <c r="O1237" s="146">
        <f t="shared" si="304"/>
        <v>1.3494778231075699E-3</v>
      </c>
      <c r="P1237" s="146">
        <f t="shared" si="305"/>
        <v>-1.3494778231075699E-3</v>
      </c>
      <c r="Q1237" s="86">
        <f t="shared" si="296"/>
        <v>1.7999999999999999E-2</v>
      </c>
      <c r="R1237" s="39">
        <f>(SUM(C1218:C1236)+Q1237*SUM(C1218:C1236))/(19-Q1237)*(1-J$2305)</f>
        <v>3402.4303698240433</v>
      </c>
      <c r="S1237" s="39">
        <f>(SUM(C1218:C1236)+Q1237*SUM(C1218:C1236))/(19-Q1237)*(1+J$2305)</f>
        <v>3402.4303698240433</v>
      </c>
      <c r="T1237" s="17">
        <f>IF(AND(K1237="no",R1237&lt;E1237, R1237&gt;F1237,J$2308="yes"),MAX(R1237*(1-J$2306),F1237)/D1237-1,IF(AND(K1237="yes",S1237&gt;F1237, S1237&lt;E1237,J$2307="yes"),1-MIN(S1237*(1+J$2306),E1237)/D1237,0))</f>
        <v>0</v>
      </c>
      <c r="U1237" s="6">
        <f t="shared" si="297"/>
        <v>0</v>
      </c>
      <c r="V1237" s="66">
        <f t="shared" si="298"/>
        <v>3.223007720264651</v>
      </c>
      <c r="W1237" s="6">
        <f t="shared" si="299"/>
        <v>1.3494778231075699E-3</v>
      </c>
      <c r="X1237" s="17">
        <f>V1237/MAX(V$240:V1237)-1</f>
        <v>-2.1115625004454963E-2</v>
      </c>
      <c r="Z1237" s="66">
        <f t="shared" si="300"/>
        <v>12.168524933879084</v>
      </c>
      <c r="AA1237" s="6">
        <f t="shared" si="301"/>
        <v>1.3494778231075699E-3</v>
      </c>
      <c r="AB1237" s="17">
        <f>Z1237/MAX(Z$240:Z1237)-1</f>
        <v>-9.9625941608216695E-2</v>
      </c>
    </row>
    <row r="1238" spans="1:29" x14ac:dyDescent="0.25">
      <c r="A1238" s="18" t="s">
        <v>249</v>
      </c>
      <c r="B1238" s="72">
        <v>40954</v>
      </c>
      <c r="C1238" s="23">
        <v>3578.15</v>
      </c>
      <c r="D1238" s="23">
        <v>3524.63</v>
      </c>
      <c r="E1238" s="23">
        <v>3580.28</v>
      </c>
      <c r="F1238" s="23">
        <v>3505.36</v>
      </c>
      <c r="G1238" s="20">
        <f t="shared" si="292"/>
        <v>3359.9499999999994</v>
      </c>
      <c r="H1238" s="20">
        <f t="shared" si="302"/>
        <v>3511.7328333333339</v>
      </c>
      <c r="I1238" s="112">
        <f t="shared" si="293"/>
        <v>6.4941442580991104E-2</v>
      </c>
      <c r="J1238" s="38" t="str">
        <f t="shared" si="303"/>
        <v>X</v>
      </c>
      <c r="K1238" s="17" t="str">
        <f>IF(OR(AND(J1237="N",OR(I1237&lt;R$2308,AND(I1237&gt;R$2306, I1237&lt;R$2305))), AND(J1237="X", OR(I1237&lt;R$2314, AND(I1237&lt;R$2311,I1237&gt;R$2312)))),"no","yes")</f>
        <v>no</v>
      </c>
      <c r="O1238" s="146">
        <f t="shared" si="304"/>
        <v>1.518457256506367E-2</v>
      </c>
      <c r="P1238" s="146">
        <f t="shared" si="305"/>
        <v>-1.518457256506367E-2</v>
      </c>
      <c r="Q1238" s="86">
        <f t="shared" si="296"/>
        <v>1.7999999999999999E-2</v>
      </c>
      <c r="R1238" s="39">
        <f>(SUM(C1219:C1237)+Q1238*SUM(C1219:C1237))/(19-Q1238)*(1-J$2305)</f>
        <v>3411.9705668528072</v>
      </c>
      <c r="S1238" s="39">
        <f>(SUM(C1219:C1237)+Q1238*SUM(C1219:C1237))/(19-Q1238)*(1+J$2305)</f>
        <v>3411.9705668528072</v>
      </c>
      <c r="T1238" s="17">
        <f>IF(AND(K1238="no",R1238&lt;E1238, R1238&gt;F1238,J$2308="yes"),MAX(R1238*(1-J$2306),F1238)/D1238-1,IF(AND(K1238="yes",S1238&gt;F1238, S1238&lt;E1238,J$2307="yes"),1-MIN(S1238*(1+J$2306),E1238)/D1238,0))</f>
        <v>0</v>
      </c>
      <c r="U1238" s="6">
        <f t="shared" si="297"/>
        <v>0</v>
      </c>
      <c r="V1238" s="66">
        <f t="shared" si="298"/>
        <v>3.2719477148707701</v>
      </c>
      <c r="W1238" s="6">
        <f t="shared" si="299"/>
        <v>1.518457256506367E-2</v>
      </c>
      <c r="X1238" s="17">
        <f>V1238/MAX(V$240:V1238)-1</f>
        <v>-6.2516841795281497E-3</v>
      </c>
      <c r="Z1238" s="66">
        <f t="shared" si="300"/>
        <v>12.353298783747357</v>
      </c>
      <c r="AA1238" s="6">
        <f t="shared" si="301"/>
        <v>1.518457256506367E-2</v>
      </c>
      <c r="AB1238" s="17">
        <f>Z1238/MAX(Z$240:Z1238)-1</f>
        <v>-8.5954146382865804E-2</v>
      </c>
    </row>
    <row r="1239" spans="1:29" x14ac:dyDescent="0.25">
      <c r="A1239" s="18" t="s">
        <v>249</v>
      </c>
      <c r="B1239" s="72">
        <v>40955</v>
      </c>
      <c r="C1239" s="23">
        <v>3577.2</v>
      </c>
      <c r="D1239" s="23">
        <v>3578.15</v>
      </c>
      <c r="E1239" s="23">
        <v>3607.75</v>
      </c>
      <c r="F1239" s="23">
        <v>3540.85</v>
      </c>
      <c r="G1239" s="20">
        <f t="shared" si="292"/>
        <v>3371.5194999999994</v>
      </c>
      <c r="H1239" s="20">
        <f t="shared" si="302"/>
        <v>3501.4750000000004</v>
      </c>
      <c r="I1239" s="112">
        <f t="shared" si="293"/>
        <v>6.1005282632949465E-2</v>
      </c>
      <c r="J1239" s="38" t="str">
        <f t="shared" si="303"/>
        <v>X</v>
      </c>
      <c r="K1239" s="17" t="str">
        <f>IF(OR(AND(J1238="N",OR(I1238&lt;R$2308,AND(I1238&gt;R$2306, I1238&lt;R$2305))), AND(J1238="X", OR(I1238&lt;R$2314, AND(I1238&lt;R$2311,I1238&gt;R$2312)))),"no","yes")</f>
        <v>no</v>
      </c>
      <c r="O1239" s="146">
        <f t="shared" si="304"/>
        <v>-2.6550032838201787E-4</v>
      </c>
      <c r="P1239" s="146">
        <f t="shared" si="305"/>
        <v>2.6550032838201787E-4</v>
      </c>
      <c r="Q1239" s="86">
        <f t="shared" si="296"/>
        <v>1.7999999999999999E-2</v>
      </c>
      <c r="R1239" s="39">
        <f>(SUM(C1220:C1238)+Q1239*SUM(C1220:C1238))/(19-Q1239)*(1-J$2305)</f>
        <v>3424.4309040143289</v>
      </c>
      <c r="S1239" s="39">
        <f>(SUM(C1220:C1238)+Q1239*SUM(C1220:C1238))/(19-Q1239)*(1+J$2305)</f>
        <v>3424.4309040143289</v>
      </c>
      <c r="T1239" s="17">
        <f>IF(AND(K1239="no",R1239&lt;E1239, R1239&gt;F1239,J$2308="yes"),MAX(R1239*(1-J$2306),F1239)/D1239-1,IF(AND(K1239="yes",S1239&gt;F1239, S1239&lt;E1239,J$2307="yes"),1-MIN(S1239*(1+J$2306),E1239)/D1239,0))</f>
        <v>0</v>
      </c>
      <c r="U1239" s="6">
        <f t="shared" si="297"/>
        <v>0</v>
      </c>
      <c r="V1239" s="66">
        <f t="shared" si="298"/>
        <v>3.2710790116780233</v>
      </c>
      <c r="W1239" s="6">
        <f t="shared" si="299"/>
        <v>-2.6550032838190685E-4</v>
      </c>
      <c r="X1239" s="17">
        <f>V1239/MAX(V$240:V1239)-1</f>
        <v>-6.5155246837074188E-3</v>
      </c>
      <c r="Z1239" s="66">
        <f t="shared" si="300"/>
        <v>12.350018978863671</v>
      </c>
      <c r="AA1239" s="6">
        <f t="shared" si="301"/>
        <v>-2.6550032838201787E-4</v>
      </c>
      <c r="AB1239" s="17">
        <f>Z1239/MAX(Z$240:Z1239)-1</f>
        <v>-8.6196825857157267E-2</v>
      </c>
    </row>
    <row r="1240" spans="1:29" x14ac:dyDescent="0.25">
      <c r="A1240" s="18" t="s">
        <v>249</v>
      </c>
      <c r="B1240" s="72">
        <v>40956</v>
      </c>
      <c r="C1240" s="23">
        <v>3565.31</v>
      </c>
      <c r="D1240" s="23">
        <v>3577.2</v>
      </c>
      <c r="E1240" s="23">
        <v>3596.87</v>
      </c>
      <c r="F1240" s="23">
        <v>3530.96</v>
      </c>
      <c r="G1240" s="20">
        <f t="shared" si="292"/>
        <v>3388.0999999999995</v>
      </c>
      <c r="H1240" s="20">
        <f t="shared" si="302"/>
        <v>3492.758166666667</v>
      </c>
      <c r="I1240" s="112">
        <f t="shared" si="293"/>
        <v>5.2303651013842822E-2</v>
      </c>
      <c r="J1240" s="38" t="str">
        <f t="shared" si="303"/>
        <v>X</v>
      </c>
      <c r="K1240" s="17" t="str">
        <f>IF(OR(AND(J1239="N",OR(I1239&lt;R$2308,AND(I1239&gt;R$2306, I1239&lt;R$2305))), AND(J1239="X", OR(I1239&lt;R$2314, AND(I1239&lt;R$2311,I1239&gt;R$2312)))),"no","yes")</f>
        <v>no</v>
      </c>
      <c r="O1240" s="146">
        <f t="shared" si="304"/>
        <v>-3.3238286928323202E-3</v>
      </c>
      <c r="P1240" s="146">
        <f t="shared" si="305"/>
        <v>3.3238286928323202E-3</v>
      </c>
      <c r="Q1240" s="86">
        <f t="shared" si="296"/>
        <v>1.7999999999999999E-2</v>
      </c>
      <c r="R1240" s="39">
        <f>(SUM(C1221:C1239)+Q1240*SUM(C1221:C1239))/(19-Q1240)*(1-J$2305)</f>
        <v>3442.8527246865447</v>
      </c>
      <c r="S1240" s="39">
        <f>(SUM(C1221:C1239)+Q1240*SUM(C1221:C1239))/(19-Q1240)*(1+J$2305)</f>
        <v>3442.8527246865447</v>
      </c>
      <c r="T1240" s="17">
        <f>IF(AND(K1240="no",R1240&lt;E1240, R1240&gt;F1240,J$2308="yes"),MAX(R1240*(1-J$2306),F1240)/D1240-1,IF(AND(K1240="yes",S1240&gt;F1240, S1240&lt;E1240,J$2307="yes"),1-MIN(S1240*(1+J$2306),E1240)/D1240,0))</f>
        <v>0</v>
      </c>
      <c r="U1240" s="6">
        <f t="shared" si="297"/>
        <v>0</v>
      </c>
      <c r="V1240" s="66">
        <f t="shared" si="298"/>
        <v>3.2602065054024862</v>
      </c>
      <c r="W1240" s="6">
        <f t="shared" si="299"/>
        <v>-3.3238286928323202E-3</v>
      </c>
      <c r="X1240" s="17">
        <f>V1240/MAX(V$240:V1240)-1</f>
        <v>-9.8176968886471983E-3</v>
      </c>
      <c r="Y1240" s="6">
        <f t="shared" ref="Y1240" si="308">V1240/V1220-1</f>
        <v>6.8060322152226904E-2</v>
      </c>
      <c r="Z1240" s="66">
        <f t="shared" si="300"/>
        <v>12.3089696314247</v>
      </c>
      <c r="AA1240" s="6">
        <f t="shared" si="301"/>
        <v>-3.3238286928323202E-3</v>
      </c>
      <c r="AB1240" s="17">
        <f>Z1240/MAX(Z$240:Z1240)-1</f>
        <v>-8.9234151066974521E-2</v>
      </c>
      <c r="AC1240" s="6">
        <f t="shared" ref="AC1240" si="309">Z1240/Z1220-1</f>
        <v>-2.0048095545055489E-4</v>
      </c>
    </row>
    <row r="1241" spans="1:29" x14ac:dyDescent="0.25">
      <c r="A1241" s="18" t="s">
        <v>249</v>
      </c>
      <c r="B1241" s="72">
        <v>40959</v>
      </c>
      <c r="C1241" s="23">
        <v>3574.46</v>
      </c>
      <c r="D1241" s="23">
        <v>3565.31</v>
      </c>
      <c r="E1241" s="23">
        <v>3618.68</v>
      </c>
      <c r="F1241" s="23">
        <v>3573.23</v>
      </c>
      <c r="G1241" s="20">
        <f t="shared" si="292"/>
        <v>3410.2949999999996</v>
      </c>
      <c r="H1241" s="20">
        <f t="shared" si="302"/>
        <v>3484.3401666666668</v>
      </c>
      <c r="I1241" s="112">
        <f t="shared" si="293"/>
        <v>4.8138064302355232E-2</v>
      </c>
      <c r="J1241" s="38" t="str">
        <f t="shared" si="303"/>
        <v>X</v>
      </c>
      <c r="K1241" s="17" t="str">
        <f>IF(OR(AND(J1240="N",OR(I1240&lt;R$2308,AND(I1240&gt;R$2306, I1240&lt;R$2305))), AND(J1240="X", OR(I1240&lt;R$2314, AND(I1240&lt;R$2311,I1240&gt;R$2312)))),"no","yes")</f>
        <v>no</v>
      </c>
      <c r="O1241" s="146">
        <f t="shared" si="304"/>
        <v>2.5663967509137464E-3</v>
      </c>
      <c r="P1241" s="146">
        <f t="shared" si="305"/>
        <v>-2.5663967509137464E-3</v>
      </c>
      <c r="Q1241" s="86">
        <f t="shared" si="296"/>
        <v>1.7999999999999999E-2</v>
      </c>
      <c r="R1241" s="39">
        <f>(SUM(C1222:C1240)+Q1241*SUM(C1222:C1240))/(19-Q1241)*(1-J$2305)</f>
        <v>3466.1682604572748</v>
      </c>
      <c r="S1241" s="39">
        <f>(SUM(C1222:C1240)+Q1241*SUM(C1222:C1240))/(19-Q1241)*(1+J$2305)</f>
        <v>3466.1682604572748</v>
      </c>
      <c r="T1241" s="17">
        <f>IF(AND(K1241="no",R1241&lt;E1241, R1241&gt;F1241,J$2308="yes"),MAX(R1241*(1-J$2306),F1241)/D1241-1,IF(AND(K1241="yes",S1241&gt;F1241, S1241&lt;E1241,J$2307="yes"),1-MIN(S1241*(1+J$2306),E1241)/D1241,0))</f>
        <v>0</v>
      </c>
      <c r="U1241" s="6">
        <f t="shared" si="297"/>
        <v>0</v>
      </c>
      <c r="V1241" s="66">
        <f t="shared" si="298"/>
        <v>3.2685734887852589</v>
      </c>
      <c r="W1241" s="6">
        <f t="shared" si="299"/>
        <v>2.5663967509137464E-3</v>
      </c>
      <c r="X1241" s="17">
        <f>V1241/MAX(V$240:V1241)-1</f>
        <v>-7.2764962431299818E-3</v>
      </c>
      <c r="Z1241" s="66">
        <f t="shared" si="300"/>
        <v>12.340559331093885</v>
      </c>
      <c r="AA1241" s="6">
        <f t="shared" si="301"/>
        <v>2.5663967509137464E-3</v>
      </c>
      <c r="AB1241" s="17">
        <f>Z1241/MAX(Z$240:Z1241)-1</f>
        <v>-8.6896764551429584E-2</v>
      </c>
    </row>
    <row r="1242" spans="1:29" x14ac:dyDescent="0.25">
      <c r="A1242" s="18" t="s">
        <v>249</v>
      </c>
      <c r="B1242" s="72">
        <v>40960</v>
      </c>
      <c r="C1242" s="23">
        <v>3618.3</v>
      </c>
      <c r="D1242" s="23">
        <v>3574.46</v>
      </c>
      <c r="E1242" s="23">
        <v>3618.33</v>
      </c>
      <c r="F1242" s="23">
        <v>3533.11</v>
      </c>
      <c r="G1242" s="20">
        <f t="shared" si="292"/>
        <v>3425.9659999999994</v>
      </c>
      <c r="H1242" s="20">
        <f t="shared" si="302"/>
        <v>3478.5908333333336</v>
      </c>
      <c r="I1242" s="112">
        <f t="shared" si="293"/>
        <v>5.614007844794755E-2</v>
      </c>
      <c r="J1242" s="38" t="str">
        <f t="shared" si="303"/>
        <v>X</v>
      </c>
      <c r="K1242" s="17" t="str">
        <f>IF(OR(AND(J1241="N",OR(I1241&lt;R$2308,AND(I1241&gt;R$2306, I1241&lt;R$2305))), AND(J1241="X", OR(I1241&lt;R$2314, AND(I1241&lt;R$2311,I1241&gt;R$2312)))),"no","yes")</f>
        <v>no</v>
      </c>
      <c r="O1242" s="146">
        <f t="shared" si="304"/>
        <v>1.226478964654798E-2</v>
      </c>
      <c r="P1242" s="146">
        <f t="shared" si="305"/>
        <v>-1.226478964654798E-2</v>
      </c>
      <c r="Q1242" s="86">
        <f t="shared" si="296"/>
        <v>1.7999999999999999E-2</v>
      </c>
      <c r="R1242" s="39">
        <f>(SUM(C1223:C1241)+Q1242*SUM(C1223:C1241))/(19-Q1242)*(1-J$2305)</f>
        <v>3480.6257696765351</v>
      </c>
      <c r="S1242" s="39">
        <f>(SUM(C1223:C1241)+Q1242*SUM(C1223:C1241))/(19-Q1242)*(1+J$2305)</f>
        <v>3480.6257696765351</v>
      </c>
      <c r="T1242" s="17">
        <f>IF(AND(K1242="no",R1242&lt;E1242, R1242&gt;F1242,J$2308="yes"),MAX(R1242*(1-J$2306),F1242)/D1242-1,IF(AND(K1242="yes",S1242&gt;F1242, S1242&lt;E1242,J$2307="yes"),1-MIN(S1242*(1+J$2306),E1242)/D1242,0))</f>
        <v>0</v>
      </c>
      <c r="U1242" s="6">
        <f t="shared" si="297"/>
        <v>0</v>
      </c>
      <c r="V1242" s="66">
        <f t="shared" si="298"/>
        <v>3.3086618550694937</v>
      </c>
      <c r="W1242" s="6">
        <f t="shared" si="299"/>
        <v>1.226478964654798E-2</v>
      </c>
      <c r="X1242" s="17">
        <f>V1242/MAX(V$240:V1242)-1</f>
        <v>0</v>
      </c>
      <c r="Z1242" s="66">
        <f t="shared" si="300"/>
        <v>12.491913695410497</v>
      </c>
      <c r="AA1242" s="6">
        <f t="shared" si="301"/>
        <v>1.226478964654798E-2</v>
      </c>
      <c r="AB1242" s="17">
        <f>Z1242/MAX(Z$240:Z1242)-1</f>
        <v>-7.5697745443070397E-2</v>
      </c>
    </row>
    <row r="1243" spans="1:29" x14ac:dyDescent="0.25">
      <c r="A1243" s="18" t="s">
        <v>249</v>
      </c>
      <c r="B1243" s="72">
        <v>40961</v>
      </c>
      <c r="C1243" s="23">
        <v>3689</v>
      </c>
      <c r="D1243" s="23">
        <v>3618.3</v>
      </c>
      <c r="E1243" s="23">
        <v>3689.13</v>
      </c>
      <c r="F1243" s="23">
        <v>3616.11</v>
      </c>
      <c r="G1243" s="20">
        <f t="shared" si="292"/>
        <v>3448.5235000000002</v>
      </c>
      <c r="H1243" s="20">
        <f t="shared" si="302"/>
        <v>3473.9634999999998</v>
      </c>
      <c r="I1243" s="112">
        <f t="shared" si="293"/>
        <v>6.9733177111885647E-2</v>
      </c>
      <c r="J1243" s="38" t="str">
        <f t="shared" si="303"/>
        <v>X</v>
      </c>
      <c r="K1243" s="17" t="str">
        <f>IF(OR(AND(J1242="N",OR(I1242&lt;R$2308,AND(I1242&gt;R$2306, I1242&lt;R$2305))), AND(J1242="X", OR(I1242&lt;R$2314, AND(I1242&lt;R$2311,I1242&gt;R$2312)))),"no","yes")</f>
        <v>no</v>
      </c>
      <c r="O1243" s="146">
        <f t="shared" si="304"/>
        <v>1.9539562778100095E-2</v>
      </c>
      <c r="P1243" s="146">
        <f t="shared" si="305"/>
        <v>-1.9539562778100095E-2</v>
      </c>
      <c r="Q1243" s="86">
        <f t="shared" si="296"/>
        <v>1.7999999999999999E-2</v>
      </c>
      <c r="R1243" s="39">
        <f>(SUM(C1224:C1242)+Q1243*SUM(C1224:C1242))/(19-Q1243)*(1-J$2305)</f>
        <v>3501.0292097776837</v>
      </c>
      <c r="S1243" s="39">
        <f>(SUM(C1224:C1242)+Q1243*SUM(C1224:C1242))/(19-Q1243)*(1+J$2305)</f>
        <v>3501.0292097776837</v>
      </c>
      <c r="T1243" s="17">
        <f>IF(AND(K1243="no",R1243&lt;E1243, R1243&gt;F1243,J$2308="yes"),MAX(R1243*(1-J$2306),F1243)/D1243-1,IF(AND(K1243="yes",S1243&gt;F1243, S1243&lt;E1243,J$2307="yes"),1-MIN(S1243*(1+J$2306),E1243)/D1243,0))</f>
        <v>0</v>
      </c>
      <c r="U1243" s="6">
        <f t="shared" si="297"/>
        <v>0</v>
      </c>
      <c r="V1243" s="66">
        <f t="shared" si="298"/>
        <v>3.3733116610981293</v>
      </c>
      <c r="W1243" s="6">
        <f t="shared" si="299"/>
        <v>1.9539562778100095E-2</v>
      </c>
      <c r="X1243" s="17">
        <f>V1243/MAX(V$240:V1243)-1</f>
        <v>0</v>
      </c>
      <c r="Z1243" s="66">
        <f t="shared" si="300"/>
        <v>12.736000227280579</v>
      </c>
      <c r="AA1243" s="6">
        <f t="shared" si="301"/>
        <v>1.9539562778100095E-2</v>
      </c>
      <c r="AB1243" s="17">
        <f>Z1243/MAX(Z$240:Z1243)-1</f>
        <v>-5.7637283514215931E-2</v>
      </c>
    </row>
    <row r="1244" spans="1:29" x14ac:dyDescent="0.25">
      <c r="A1244" s="18" t="s">
        <v>249</v>
      </c>
      <c r="B1244" s="72">
        <v>40962</v>
      </c>
      <c r="C1244" s="23">
        <v>3700.89</v>
      </c>
      <c r="D1244" s="23">
        <v>3689</v>
      </c>
      <c r="E1244" s="23">
        <v>3711.12</v>
      </c>
      <c r="F1244" s="23">
        <v>3662.42</v>
      </c>
      <c r="G1244" s="20">
        <f t="shared" si="292"/>
        <v>3470.0299999999997</v>
      </c>
      <c r="H1244" s="20">
        <f t="shared" si="302"/>
        <v>3469.6794999999997</v>
      </c>
      <c r="I1244" s="112">
        <f t="shared" si="293"/>
        <v>6.6529684181404702E-2</v>
      </c>
      <c r="J1244" s="38" t="str">
        <f t="shared" si="303"/>
        <v>N</v>
      </c>
      <c r="K1244" s="17" t="str">
        <f>IF(OR(AND(J1243="N",OR(I1243&lt;R$2308,AND(I1243&gt;R$2306, I1243&lt;R$2305))), AND(J1243="X", OR(I1243&lt;R$2314, AND(I1243&lt;R$2311,I1243&gt;R$2312)))),"no","yes")</f>
        <v>no</v>
      </c>
      <c r="O1244" s="146">
        <f t="shared" si="304"/>
        <v>3.2230956898888774E-3</v>
      </c>
      <c r="P1244" s="146">
        <f t="shared" si="305"/>
        <v>-3.2230956898888774E-3</v>
      </c>
      <c r="Q1244" s="86">
        <f t="shared" si="296"/>
        <v>8.9999999999999993E-3</v>
      </c>
      <c r="R1244" s="39">
        <f>(SUM(C1225:C1243)+Q1244*SUM(C1225:C1243))/(19-Q1244)*(1-J$2305)</f>
        <v>3490.6538565636356</v>
      </c>
      <c r="S1244" s="39">
        <f>(SUM(C1225:C1243)+Q1244*SUM(C1225:C1243))/(19-Q1244)*(1+J$2305)</f>
        <v>3490.6538565636356</v>
      </c>
      <c r="T1244" s="17">
        <f>IF(AND(K1244="no",R1244&lt;E1244, R1244&gt;F1244,J$2308="yes"),MAX(R1244*(1-J$2306),F1244)/D1244-1,IF(AND(K1244="yes",S1244&gt;F1244, S1244&lt;E1244,J$2307="yes"),1-MIN(S1244*(1+J$2306),E1244)/D1244,0))</f>
        <v>0</v>
      </c>
      <c r="U1244" s="6">
        <f t="shared" si="297"/>
        <v>0</v>
      </c>
      <c r="V1244" s="66">
        <f t="shared" si="298"/>
        <v>3.3841841673736668</v>
      </c>
      <c r="W1244" s="6">
        <f t="shared" si="299"/>
        <v>3.2230956898888774E-3</v>
      </c>
      <c r="X1244" s="17">
        <f>V1244/MAX(V$240:V1244)-1</f>
        <v>0</v>
      </c>
      <c r="Z1244" s="66">
        <f t="shared" si="300"/>
        <v>12.77704957471955</v>
      </c>
      <c r="AA1244" s="6">
        <f t="shared" si="301"/>
        <v>3.2230956898888774E-3</v>
      </c>
      <c r="AB1244" s="17">
        <f>Z1244/MAX(Z$240:Z1244)-1</f>
        <v>-5.4599958304398677E-2</v>
      </c>
    </row>
    <row r="1245" spans="1:29" x14ac:dyDescent="0.25">
      <c r="A1245" s="18" t="s">
        <v>249</v>
      </c>
      <c r="B1245" s="72">
        <v>40963</v>
      </c>
      <c r="C1245" s="23">
        <v>3756.82</v>
      </c>
      <c r="D1245" s="23">
        <v>3700.89</v>
      </c>
      <c r="E1245" s="23">
        <v>3757.52</v>
      </c>
      <c r="F1245" s="23">
        <v>3689.36</v>
      </c>
      <c r="G1245" s="20">
        <f t="shared" si="292"/>
        <v>3492.0910000000003</v>
      </c>
      <c r="H1245" s="20">
        <f t="shared" si="302"/>
        <v>3466.5814999999998</v>
      </c>
      <c r="I1245" s="112">
        <f t="shared" si="293"/>
        <v>7.5808161929342477E-2</v>
      </c>
      <c r="J1245" s="38" t="str">
        <f t="shared" si="303"/>
        <v>N</v>
      </c>
      <c r="K1245" s="17" t="str">
        <f>IF(OR(AND(J1244="N",OR(I1244&lt;R$2308,AND(I1244&gt;R$2306, I1244&lt;R$2305))), AND(J1244="X", OR(I1244&lt;R$2314, AND(I1244&lt;R$2311,I1244&gt;R$2312)))),"no","yes")</f>
        <v>no</v>
      </c>
      <c r="O1245" s="146">
        <f t="shared" si="304"/>
        <v>1.5112581027806993E-2</v>
      </c>
      <c r="P1245" s="146">
        <f t="shared" si="305"/>
        <v>-1.5112581027806993E-2</v>
      </c>
      <c r="Q1245" s="86">
        <f t="shared" si="296"/>
        <v>8.9999999999999993E-3</v>
      </c>
      <c r="R1245" s="39">
        <f>(SUM(C1226:C1244)+Q1245*SUM(C1226:C1244))/(19-Q1245)*(1-J$2305)</f>
        <v>3511.1244800168502</v>
      </c>
      <c r="S1245" s="39">
        <f>(SUM(C1226:C1244)+Q1245*SUM(C1226:C1244))/(19-Q1245)*(1+J$2305)</f>
        <v>3511.1244800168502</v>
      </c>
      <c r="T1245" s="17">
        <f>IF(AND(K1245="no",R1245&lt;E1245, R1245&gt;F1245,J$2308="yes"),MAX(R1245*(1-J$2306),F1245)/D1245-1,IF(AND(K1245="yes",S1245&gt;F1245, S1245&lt;E1245,J$2307="yes"),1-MIN(S1245*(1+J$2306),E1245)/D1245,0))</f>
        <v>0</v>
      </c>
      <c r="U1245" s="6">
        <f t="shared" si="297"/>
        <v>0</v>
      </c>
      <c r="V1245" s="66">
        <f t="shared" si="298"/>
        <v>3.4353279248161228</v>
      </c>
      <c r="W1245" s="6">
        <f t="shared" si="299"/>
        <v>1.5112581027806993E-2</v>
      </c>
      <c r="X1245" s="17">
        <f>V1245/MAX(V$240:V1245)-1</f>
        <v>0</v>
      </c>
      <c r="Z1245" s="66">
        <f t="shared" si="300"/>
        <v>12.970143771713806</v>
      </c>
      <c r="AA1245" s="6">
        <f t="shared" si="301"/>
        <v>1.5112581027806993E-2</v>
      </c>
      <c r="AB1245" s="17">
        <f>Z1245/MAX(Z$240:Z1245)-1</f>
        <v>-4.0312523570581793E-2</v>
      </c>
    </row>
    <row r="1246" spans="1:29" x14ac:dyDescent="0.25">
      <c r="A1246" s="18" t="s">
        <v>249</v>
      </c>
      <c r="B1246" s="72">
        <v>40966</v>
      </c>
      <c r="C1246" s="23">
        <v>3764.33</v>
      </c>
      <c r="D1246" s="23">
        <v>3756.82</v>
      </c>
      <c r="E1246" s="23">
        <v>3822.26</v>
      </c>
      <c r="F1246" s="23">
        <v>3764.17</v>
      </c>
      <c r="G1246" s="20">
        <f t="shared" si="292"/>
        <v>3515.6869999999994</v>
      </c>
      <c r="H1246" s="20">
        <f t="shared" si="302"/>
        <v>3463.7324999999992</v>
      </c>
      <c r="I1246" s="112">
        <f t="shared" si="293"/>
        <v>7.0723872745213301E-2</v>
      </c>
      <c r="J1246" s="38" t="str">
        <f t="shared" si="303"/>
        <v>N</v>
      </c>
      <c r="K1246" s="17" t="str">
        <f>IF(OR(AND(J1245="N",OR(I1245&lt;R$2308,AND(I1245&gt;R$2306, I1245&lt;R$2305))), AND(J1245="X", OR(I1245&lt;R$2314, AND(I1245&lt;R$2311,I1245&gt;R$2312)))),"no","yes")</f>
        <v>no</v>
      </c>
      <c r="O1246" s="146">
        <f t="shared" si="304"/>
        <v>1.9990310954476342E-3</v>
      </c>
      <c r="P1246" s="146">
        <f t="shared" si="305"/>
        <v>-1.9990310954476342E-3</v>
      </c>
      <c r="Q1246" s="86">
        <f t="shared" si="296"/>
        <v>8.9999999999999993E-3</v>
      </c>
      <c r="R1246" s="39">
        <f>(SUM(C1227:C1245)+Q1246*SUM(C1227:C1245))/(19-Q1246)*(1-J$2305)</f>
        <v>3535.7987831077876</v>
      </c>
      <c r="S1246" s="39">
        <f>(SUM(C1227:C1245)+Q1246*SUM(C1227:C1245))/(19-Q1246)*(1+J$2305)</f>
        <v>3535.7987831077876</v>
      </c>
      <c r="T1246" s="17">
        <f>IF(AND(K1246="no",R1246&lt;E1246, R1246&gt;F1246,J$2308="yes"),MAX(R1246*(1-J$2306),F1246)/D1246-1,IF(AND(K1246="yes",S1246&gt;F1246, S1246&lt;E1246,J$2307="yes"),1-MIN(S1246*(1+J$2306),E1246)/D1246,0))</f>
        <v>0</v>
      </c>
      <c r="U1246" s="6">
        <f t="shared" si="297"/>
        <v>0</v>
      </c>
      <c r="V1246" s="66">
        <f t="shared" si="298"/>
        <v>3.4421952521608898</v>
      </c>
      <c r="W1246" s="6">
        <f t="shared" si="299"/>
        <v>1.9990310954476342E-3</v>
      </c>
      <c r="X1246" s="17">
        <f>V1246/MAX(V$240:V1246)-1</f>
        <v>0</v>
      </c>
      <c r="Z1246" s="66">
        <f t="shared" si="300"/>
        <v>12.996071492425889</v>
      </c>
      <c r="AA1246" s="6">
        <f t="shared" si="301"/>
        <v>1.9990310954476342E-3</v>
      </c>
      <c r="AB1246" s="17">
        <f>Z1246/MAX(Z$240:Z1246)-1</f>
        <v>-3.8394078463287684E-2</v>
      </c>
    </row>
    <row r="1247" spans="1:29" x14ac:dyDescent="0.25">
      <c r="A1247" s="18" t="s">
        <v>249</v>
      </c>
      <c r="B1247" s="72">
        <v>40967</v>
      </c>
      <c r="C1247" s="23">
        <v>3745.58</v>
      </c>
      <c r="D1247" s="23">
        <v>3764.33</v>
      </c>
      <c r="E1247" s="23">
        <v>3761.73</v>
      </c>
      <c r="F1247" s="23">
        <v>3696.21</v>
      </c>
      <c r="G1247" s="20">
        <f t="shared" ref="G1247:G1310" si="310">AVERAGE(C1228:C1247)</f>
        <v>3538.2415000000001</v>
      </c>
      <c r="H1247" s="20">
        <f t="shared" si="302"/>
        <v>3460.9694999999992</v>
      </c>
      <c r="I1247" s="112">
        <f t="shared" ref="I1247:I1310" si="311">$C1247/$G1247-1</f>
        <v>5.8599307028646797E-2</v>
      </c>
      <c r="J1247" s="38" t="str">
        <f t="shared" si="303"/>
        <v>N</v>
      </c>
      <c r="K1247" s="17" t="str">
        <f>IF(OR(AND(J1246="N",OR(I1246&lt;R$2308,AND(I1246&gt;R$2306, I1246&lt;R$2305))), AND(J1246="X", OR(I1246&lt;R$2314, AND(I1246&lt;R$2311,I1246&gt;R$2312)))),"no","yes")</f>
        <v>no</v>
      </c>
      <c r="O1247" s="146">
        <f t="shared" si="304"/>
        <v>-4.9809660683308721E-3</v>
      </c>
      <c r="P1247" s="146">
        <f t="shared" si="305"/>
        <v>4.9809660683308721E-3</v>
      </c>
      <c r="Q1247" s="86">
        <f t="shared" si="296"/>
        <v>8.9999999999999993E-3</v>
      </c>
      <c r="R1247" s="39">
        <f>(SUM(C1228:C1246)+Q1247*SUM(C1228:C1246))/(19-Q1247)*(1-J$2305)</f>
        <v>3560.7615844347329</v>
      </c>
      <c r="S1247" s="39">
        <f>(SUM(C1228:C1246)+Q1247*SUM(C1228:C1246))/(19-Q1247)*(1+J$2305)</f>
        <v>3560.7615844347329</v>
      </c>
      <c r="T1247" s="17">
        <f>IF(AND(K1247="no",R1247&lt;E1247, R1247&gt;F1247,J$2308="yes"),MAX(R1247*(1-J$2306),F1247)/D1247-1,IF(AND(K1247="yes",S1247&gt;F1247, S1247&lt;E1247,J$2307="yes"),1-MIN(S1247*(1+J$2306),E1247)/D1247,0))</f>
        <v>0</v>
      </c>
      <c r="U1247" s="6">
        <f t="shared" si="297"/>
        <v>0</v>
      </c>
      <c r="V1247" s="66">
        <f t="shared" si="298"/>
        <v>3.4250497944093068</v>
      </c>
      <c r="W1247" s="6">
        <f t="shared" si="299"/>
        <v>-4.9809660683308721E-3</v>
      </c>
      <c r="X1247" s="17">
        <f>V1247/MAX(V$240:V1247)-1</f>
        <v>-4.9809660683308721E-3</v>
      </c>
      <c r="Z1247" s="66">
        <f t="shared" si="300"/>
        <v>12.931338501300514</v>
      </c>
      <c r="AA1247" s="6">
        <f t="shared" si="301"/>
        <v>-4.9809660683308721E-3</v>
      </c>
      <c r="AB1247" s="17">
        <f>Z1247/MAX(Z$240:Z1247)-1</f>
        <v>-4.318380492956797E-2</v>
      </c>
    </row>
    <row r="1248" spans="1:29" x14ac:dyDescent="0.25">
      <c r="A1248" s="18" t="s">
        <v>249</v>
      </c>
      <c r="B1248" s="72">
        <v>40968</v>
      </c>
      <c r="C1248" s="23">
        <v>3696.14</v>
      </c>
      <c r="D1248" s="23">
        <v>3745.58</v>
      </c>
      <c r="E1248" s="23">
        <v>3750.46</v>
      </c>
      <c r="F1248" s="23">
        <v>3691.98</v>
      </c>
      <c r="G1248" s="20">
        <f t="shared" si="310"/>
        <v>3559.7369999999996</v>
      </c>
      <c r="H1248" s="20">
        <f t="shared" si="302"/>
        <v>3457.3168333333329</v>
      </c>
      <c r="I1248" s="112">
        <f t="shared" si="311"/>
        <v>3.8318280254973969E-2</v>
      </c>
      <c r="J1248" s="38" t="str">
        <f t="shared" si="303"/>
        <v>N</v>
      </c>
      <c r="K1248" s="17" t="str">
        <f>IF(OR(AND(J1247="N",OR(I1247&lt;R$2308,AND(I1247&gt;R$2306, I1247&lt;R$2305))), AND(J1247="X", OR(I1247&lt;R$2314, AND(I1247&lt;R$2311,I1247&gt;R$2312)))),"no","yes")</f>
        <v>no</v>
      </c>
      <c r="O1248" s="146">
        <f t="shared" si="304"/>
        <v>-1.3199557878886603E-2</v>
      </c>
      <c r="P1248" s="146">
        <f t="shared" si="305"/>
        <v>1.3199557878886603E-2</v>
      </c>
      <c r="Q1248" s="86">
        <f t="shared" si="296"/>
        <v>8.9999999999999993E-3</v>
      </c>
      <c r="R1248" s="39">
        <f>(SUM(C1229:C1247)+Q1248*SUM(C1229:C1247))/(19-Q1248)*(1-J$2305)</f>
        <v>3586.2296561529142</v>
      </c>
      <c r="S1248" s="39">
        <f>(SUM(C1229:C1247)+Q1248*SUM(C1229:C1247))/(19-Q1248)*(1+J$2305)</f>
        <v>3586.2296561529142</v>
      </c>
      <c r="T1248" s="17">
        <f>IF(AND(K1248="no",R1248&lt;E1248, R1248&gt;F1248,J$2308="yes"),MAX(R1248*(1-J$2306),F1248)/D1248-1,IF(AND(K1248="yes",S1248&gt;F1248, S1248&lt;E1248,J$2307="yes"),1-MIN(S1248*(1+J$2306),E1248)/D1248,0))</f>
        <v>0</v>
      </c>
      <c r="U1248" s="6">
        <f t="shared" si="297"/>
        <v>0</v>
      </c>
      <c r="V1248" s="66">
        <f t="shared" si="298"/>
        <v>3.3798406514099324</v>
      </c>
      <c r="W1248" s="6">
        <f t="shared" si="299"/>
        <v>-1.3199557878886603E-2</v>
      </c>
      <c r="X1248" s="17">
        <f>V1248/MAX(V$240:V1248)-1</f>
        <v>-1.8114777397305826E-2</v>
      </c>
      <c r="Y1248" s="14"/>
      <c r="Z1248" s="66">
        <f t="shared" si="300"/>
        <v>12.760650550301124</v>
      </c>
      <c r="AA1248" s="6">
        <f t="shared" si="301"/>
        <v>-1.3199557878886603E-2</v>
      </c>
      <c r="AB1248" s="17">
        <f>Z1248/MAX(Z$240:Z1248)-1</f>
        <v>-5.5813355675856213E-2</v>
      </c>
      <c r="AC1248" s="14"/>
    </row>
    <row r="1249" spans="1:29" x14ac:dyDescent="0.25">
      <c r="A1249" s="18" t="s">
        <v>249</v>
      </c>
      <c r="B1249" s="72">
        <v>40969</v>
      </c>
      <c r="C1249" s="23">
        <v>3715.67</v>
      </c>
      <c r="D1249" s="23">
        <v>3696.14</v>
      </c>
      <c r="E1249" s="23">
        <v>3737.72</v>
      </c>
      <c r="F1249" s="23">
        <v>3675.27</v>
      </c>
      <c r="G1249" s="20">
        <f t="shared" si="310"/>
        <v>3579.1130000000003</v>
      </c>
      <c r="H1249" s="20">
        <f t="shared" si="302"/>
        <v>3452.9009999999998</v>
      </c>
      <c r="I1249" s="112">
        <f t="shared" si="311"/>
        <v>3.8153866614437648E-2</v>
      </c>
      <c r="J1249" s="38" t="str">
        <f t="shared" si="303"/>
        <v>N</v>
      </c>
      <c r="K1249" s="17" t="str">
        <f>IF(OR(AND(J1248="N",OR(I1248&lt;R$2308,AND(I1248&gt;R$2306, I1248&lt;R$2305))), AND(J1248="X", OR(I1248&lt;R$2314, AND(I1248&lt;R$2311,I1248&gt;R$2312)))),"no","yes")</f>
        <v>no</v>
      </c>
      <c r="O1249" s="146">
        <f t="shared" si="304"/>
        <v>5.2838907617136499E-3</v>
      </c>
      <c r="P1249" s="146">
        <f t="shared" si="305"/>
        <v>-5.2838907617136499E-3</v>
      </c>
      <c r="Q1249" s="86">
        <f t="shared" si="296"/>
        <v>8.9999999999999993E-3</v>
      </c>
      <c r="R1249" s="39">
        <f>(SUM(C1230:C1248)+Q1249*SUM(C1230:C1248))/(19-Q1249)*(1-J$2305)</f>
        <v>3605.7811231636047</v>
      </c>
      <c r="S1249" s="39">
        <f>(SUM(C1230:C1248)+Q1249*SUM(C1230:C1248))/(19-Q1249)*(1+J$2305)</f>
        <v>3605.7811231636047</v>
      </c>
      <c r="T1249" s="17">
        <f>IF(AND(K1249="no",R1249&lt;E1249, R1249&gt;F1249,J$2308="yes"),MAX(R1249*(1-J$2306),F1249)/D1249-1,IF(AND(K1249="yes",S1249&gt;F1249, S1249&lt;E1249,J$2307="yes"),1-MIN(S1249*(1+J$2306),E1249)/D1249,0))</f>
        <v>0</v>
      </c>
      <c r="U1249" s="6">
        <f t="shared" si="297"/>
        <v>0</v>
      </c>
      <c r="V1249" s="66">
        <f t="shared" si="298"/>
        <v>3.3976993602039816</v>
      </c>
      <c r="W1249" s="6">
        <f t="shared" si="299"/>
        <v>5.2838907617136499E-3</v>
      </c>
      <c r="X1249" s="17">
        <f>V1249/MAX(V$240:V1249)-1</f>
        <v>-1.2926603140532289E-2</v>
      </c>
      <c r="Z1249" s="66">
        <f t="shared" si="300"/>
        <v>12.828076433857316</v>
      </c>
      <c r="AA1249" s="6">
        <f t="shared" si="301"/>
        <v>5.2838907617136499E-3</v>
      </c>
      <c r="AB1249" s="17">
        <f>Z1249/MAX(Z$240:Z1249)-1</f>
        <v>-5.0824376588578413E-2</v>
      </c>
    </row>
    <row r="1250" spans="1:29" x14ac:dyDescent="0.25">
      <c r="A1250" s="18" t="s">
        <v>249</v>
      </c>
      <c r="B1250" s="72">
        <v>40970</v>
      </c>
      <c r="C1250" s="23">
        <v>3794.42</v>
      </c>
      <c r="D1250" s="23">
        <v>3715.67</v>
      </c>
      <c r="E1250" s="23">
        <v>3794.58</v>
      </c>
      <c r="F1250" s="23">
        <v>3719.96</v>
      </c>
      <c r="G1250" s="20">
        <f t="shared" si="310"/>
        <v>3599.6815000000001</v>
      </c>
      <c r="H1250" s="20">
        <f t="shared" si="302"/>
        <v>3452.4756666666667</v>
      </c>
      <c r="I1250" s="112">
        <f t="shared" si="311"/>
        <v>5.4098814020073771E-2</v>
      </c>
      <c r="J1250" s="38" t="str">
        <f t="shared" si="303"/>
        <v>N</v>
      </c>
      <c r="K1250" s="17" t="str">
        <f>IF(OR(AND(J1249="N",OR(I1249&lt;R$2308,AND(I1249&gt;R$2306, I1249&lt;R$2305))), AND(J1249="X", OR(I1249&lt;R$2314, AND(I1249&lt;R$2311,I1249&gt;R$2312)))),"no","yes")</f>
        <v>no</v>
      </c>
      <c r="O1250" s="146">
        <f t="shared" si="304"/>
        <v>2.1194024227124686E-2</v>
      </c>
      <c r="P1250" s="146">
        <f t="shared" si="305"/>
        <v>-2.1194024227124686E-2</v>
      </c>
      <c r="Q1250" s="86">
        <f t="shared" si="296"/>
        <v>8.9999999999999993E-3</v>
      </c>
      <c r="R1250" s="39">
        <f>(SUM(C1231:C1249)+Q1250*SUM(C1231:C1249))/(19-Q1250)*(1-J$2305)</f>
        <v>3623.4533668579857</v>
      </c>
      <c r="S1250" s="39">
        <f>(SUM(C1231:C1249)+Q1250*SUM(C1231:C1249))/(19-Q1250)*(1+J$2305)</f>
        <v>3623.4533668579857</v>
      </c>
      <c r="T1250" s="17">
        <f>IF(AND(K1250="no",R1250&lt;E1250, R1250&gt;F1250,J$2308="yes"),MAX(R1250*(1-J$2306),F1250)/D1250-1,IF(AND(K1250="yes",S1250&gt;F1250, S1250&lt;E1250,J$2307="yes"),1-MIN(S1250*(1+J$2306),E1250)/D1250,0))</f>
        <v>0</v>
      </c>
      <c r="U1250" s="6">
        <f t="shared" si="297"/>
        <v>0</v>
      </c>
      <c r="V1250" s="66">
        <f t="shared" si="298"/>
        <v>3.469710282760631</v>
      </c>
      <c r="W1250" s="6">
        <f t="shared" si="299"/>
        <v>2.1194024227124686E-2</v>
      </c>
      <c r="X1250" s="17">
        <f>V1250/MAX(V$240:V1250)-1</f>
        <v>0</v>
      </c>
      <c r="Z1250" s="66">
        <f t="shared" si="300"/>
        <v>13.099954996583895</v>
      </c>
      <c r="AA1250" s="6">
        <f t="shared" si="301"/>
        <v>2.1194024227124686E-2</v>
      </c>
      <c r="AB1250" s="17">
        <f>Z1250/MAX(Z$240:Z1250)-1</f>
        <v>-3.0707525430200611E-2</v>
      </c>
    </row>
    <row r="1251" spans="1:29" x14ac:dyDescent="0.25">
      <c r="A1251" s="18" t="s">
        <v>249</v>
      </c>
      <c r="B1251" s="72">
        <v>40973</v>
      </c>
      <c r="C1251" s="23">
        <v>3798.38</v>
      </c>
      <c r="D1251" s="23">
        <v>3794.42</v>
      </c>
      <c r="E1251" s="23">
        <v>3825.72</v>
      </c>
      <c r="F1251" s="23">
        <v>3793.69</v>
      </c>
      <c r="G1251" s="20">
        <f t="shared" si="310"/>
        <v>3618.9800000000009</v>
      </c>
      <c r="H1251" s="20">
        <f t="shared" si="302"/>
        <v>3450.8316666666669</v>
      </c>
      <c r="I1251" s="112">
        <f t="shared" si="311"/>
        <v>4.9571978844867637E-2</v>
      </c>
      <c r="J1251" s="38" t="str">
        <f t="shared" si="303"/>
        <v>N</v>
      </c>
      <c r="K1251" s="17" t="str">
        <f>IF(OR(AND(J1250="N",OR(I1250&lt;R$2308,AND(I1250&gt;R$2306, I1250&lt;R$2305))), AND(J1250="X", OR(I1250&lt;R$2314, AND(I1250&lt;R$2311,I1250&gt;R$2312)))),"no","yes")</f>
        <v>no</v>
      </c>
      <c r="O1251" s="146">
        <f t="shared" si="304"/>
        <v>1.0436377628202376E-3</v>
      </c>
      <c r="P1251" s="146">
        <f t="shared" si="305"/>
        <v>-1.0436377628202376E-3</v>
      </c>
      <c r="Q1251" s="86">
        <f t="shared" si="296"/>
        <v>8.9999999999999993E-3</v>
      </c>
      <c r="R1251" s="39">
        <f>(SUM(C1232:C1250)+Q1251*SUM(C1232:C1250))/(19-Q1251)*(1-J$2305)</f>
        <v>3643.7497225001321</v>
      </c>
      <c r="S1251" s="39">
        <f>(SUM(C1232:C1250)+Q1251*SUM(C1232:C1250))/(19-Q1251)*(1+J$2305)</f>
        <v>3643.7497225001321</v>
      </c>
      <c r="T1251" s="17">
        <f>IF(AND(K1251="no",R1251&lt;E1251, R1251&gt;F1251,J$2308="yes"),MAX(R1251*(1-J$2306),F1251)/D1251-1,IF(AND(K1251="yes",S1251&gt;F1251, S1251&lt;E1251,J$2307="yes"),1-MIN(S1251*(1+J$2306),E1251)/D1251,0))</f>
        <v>0</v>
      </c>
      <c r="U1251" s="6">
        <f t="shared" si="297"/>
        <v>0</v>
      </c>
      <c r="V1251" s="66">
        <f t="shared" si="298"/>
        <v>3.4733314034377658</v>
      </c>
      <c r="W1251" s="6">
        <f t="shared" si="299"/>
        <v>1.0436377628202376E-3</v>
      </c>
      <c r="X1251" s="17">
        <f>V1251/MAX(V$240:V1251)-1</f>
        <v>0</v>
      </c>
      <c r="Z1251" s="66">
        <f t="shared" si="300"/>
        <v>13.113626604309575</v>
      </c>
      <c r="AA1251" s="6">
        <f t="shared" si="301"/>
        <v>1.0436377628202376E-3</v>
      </c>
      <c r="AB1251" s="17">
        <f>Z1251/MAX(Z$240:Z1251)-1</f>
        <v>-2.9695935200522161E-2</v>
      </c>
    </row>
    <row r="1252" spans="1:29" x14ac:dyDescent="0.25">
      <c r="A1252" s="18" t="s">
        <v>249</v>
      </c>
      <c r="B1252" s="72">
        <v>40974</v>
      </c>
      <c r="C1252" s="23">
        <v>3760.59</v>
      </c>
      <c r="D1252" s="23">
        <v>3798.38</v>
      </c>
      <c r="E1252" s="23">
        <v>3786.16</v>
      </c>
      <c r="F1252" s="23">
        <v>3729.6</v>
      </c>
      <c r="G1252" s="20">
        <f t="shared" si="310"/>
        <v>3639.1675000000005</v>
      </c>
      <c r="H1252" s="20">
        <f t="shared" si="302"/>
        <v>3449.8908333333338</v>
      </c>
      <c r="I1252" s="112">
        <f t="shared" si="311"/>
        <v>3.3365460644501743E-2</v>
      </c>
      <c r="J1252" s="38" t="str">
        <f t="shared" si="303"/>
        <v>N</v>
      </c>
      <c r="K1252" s="17" t="str">
        <f>IF(OR(AND(J1251="N",OR(I1251&lt;R$2308,AND(I1251&gt;R$2306, I1251&lt;R$2305))), AND(J1251="X", OR(I1251&lt;R$2314, AND(I1251&lt;R$2311,I1251&gt;R$2312)))),"no","yes")</f>
        <v>no</v>
      </c>
      <c r="O1252" s="146">
        <f t="shared" si="304"/>
        <v>-9.9489782486217315E-3</v>
      </c>
      <c r="P1252" s="146">
        <f t="shared" si="305"/>
        <v>9.9489782486217315E-3</v>
      </c>
      <c r="Q1252" s="86">
        <f t="shared" si="296"/>
        <v>8.9999999999999993E-3</v>
      </c>
      <c r="R1252" s="39">
        <f>(SUM(C1233:C1251)+Q1252*SUM(C1233:C1251))/(19-Q1252)*(1-J$2305)</f>
        <v>3667.2089326523101</v>
      </c>
      <c r="S1252" s="39">
        <f>(SUM(C1233:C1251)+Q1252*SUM(C1233:C1251))/(19-Q1252)*(1+J$2305)</f>
        <v>3667.2089326523101</v>
      </c>
      <c r="T1252" s="17">
        <f>IF(AND(K1252="no",R1252&lt;E1252, R1252&gt;F1252,J$2308="yes"),MAX(R1252*(1-J$2306),F1252)/D1252-1,IF(AND(K1252="yes",S1252&gt;F1252, S1252&lt;E1252,J$2307="yes"),1-MIN(S1252*(1+J$2306),E1252)/D1252,0))</f>
        <v>0</v>
      </c>
      <c r="U1252" s="6">
        <f t="shared" si="297"/>
        <v>0</v>
      </c>
      <c r="V1252" s="66">
        <f t="shared" si="298"/>
        <v>3.4387753048547087</v>
      </c>
      <c r="W1252" s="6">
        <f t="shared" si="299"/>
        <v>-9.9489782486217315E-3</v>
      </c>
      <c r="X1252" s="17">
        <f>V1252/MAX(V$240:V1252)-1</f>
        <v>-9.9489782486217315E-3</v>
      </c>
      <c r="Z1252" s="66">
        <f t="shared" si="300"/>
        <v>12.983159418462751</v>
      </c>
      <c r="AA1252" s="6">
        <f t="shared" si="301"/>
        <v>-9.9489782486217315E-3</v>
      </c>
      <c r="AB1252" s="17">
        <f>Z1252/MAX(Z$240:Z1252)-1</f>
        <v>-3.9349469235761436E-2</v>
      </c>
    </row>
    <row r="1253" spans="1:29" x14ac:dyDescent="0.25">
      <c r="A1253" s="18" t="s">
        <v>249</v>
      </c>
      <c r="B1253" s="72">
        <v>40975</v>
      </c>
      <c r="C1253" s="23">
        <v>3732.71</v>
      </c>
      <c r="D1253" s="23">
        <v>3760.59</v>
      </c>
      <c r="E1253" s="23">
        <v>3780.48</v>
      </c>
      <c r="F1253" s="23">
        <v>3707.79</v>
      </c>
      <c r="G1253" s="20">
        <f t="shared" si="310"/>
        <v>3653.5270000000005</v>
      </c>
      <c r="H1253" s="20">
        <f t="shared" si="302"/>
        <v>3450.5655000000002</v>
      </c>
      <c r="I1253" s="112">
        <f t="shared" si="311"/>
        <v>2.1673029924234699E-2</v>
      </c>
      <c r="J1253" s="38" t="str">
        <f t="shared" si="303"/>
        <v>N</v>
      </c>
      <c r="K1253" s="17" t="str">
        <f>IF(OR(AND(J1252="N",OR(I1252&lt;R$2308,AND(I1252&gt;R$2306, I1252&lt;R$2305))), AND(J1252="X", OR(I1252&lt;R$2314, AND(I1252&lt;R$2311,I1252&gt;R$2312)))),"no","yes")</f>
        <v>no</v>
      </c>
      <c r="O1253" s="146">
        <f t="shared" si="304"/>
        <v>-7.4137302923211745E-3</v>
      </c>
      <c r="P1253" s="146">
        <f t="shared" si="305"/>
        <v>7.4137302923211745E-3</v>
      </c>
      <c r="Q1253" s="86">
        <f t="shared" si="296"/>
        <v>8.9999999999999993E-3</v>
      </c>
      <c r="R1253" s="39">
        <f>(SUM(C1234:C1252)+Q1253*SUM(C1234:C1252))/(19-Q1253)*(1-J$2305)</f>
        <v>3683.9487372966141</v>
      </c>
      <c r="S1253" s="39">
        <f>(SUM(C1234:C1252)+Q1253*SUM(C1234:C1252))/(19-Q1253)*(1+J$2305)</f>
        <v>3683.9487372966141</v>
      </c>
      <c r="T1253" s="17">
        <f>IF(AND(K1253="no",R1253&lt;E1253, R1253&gt;F1253,J$2308="yes"),MAX(R1253*(1-J$2306),F1253)/D1253-1,IF(AND(K1253="yes",S1253&gt;F1253, S1253&lt;E1253,J$2307="yes"),1-MIN(S1253*(1+J$2306),E1253)/D1253,0))</f>
        <v>0</v>
      </c>
      <c r="U1253" s="6">
        <f t="shared" si="297"/>
        <v>0</v>
      </c>
      <c r="V1253" s="66">
        <f t="shared" si="298"/>
        <v>3.4132811522086213</v>
      </c>
      <c r="W1253" s="6">
        <f t="shared" si="299"/>
        <v>-7.4137302923211745E-3</v>
      </c>
      <c r="X1253" s="17">
        <f>V1253/MAX(V$240:V1253)-1</f>
        <v>-1.7288949499523532E-2</v>
      </c>
      <c r="Z1253" s="66">
        <f t="shared" si="300"/>
        <v>12.886905776192059</v>
      </c>
      <c r="AA1253" s="6">
        <f t="shared" si="301"/>
        <v>-7.4137302923211745E-3</v>
      </c>
      <c r="AB1253" s="17">
        <f>Z1253/MAX(Z$240:Z1253)-1</f>
        <v>-4.6471473176022737E-2</v>
      </c>
    </row>
    <row r="1254" spans="1:29" x14ac:dyDescent="0.25">
      <c r="A1254" s="18" t="s">
        <v>249</v>
      </c>
      <c r="B1254" s="72">
        <v>40976</v>
      </c>
      <c r="C1254" s="23">
        <v>3791.83</v>
      </c>
      <c r="D1254" s="23">
        <v>3732.71</v>
      </c>
      <c r="E1254" s="23">
        <v>3803.37</v>
      </c>
      <c r="F1254" s="23">
        <v>3741.48</v>
      </c>
      <c r="G1254" s="20">
        <f t="shared" si="310"/>
        <v>3669.6260000000002</v>
      </c>
      <c r="H1254" s="20">
        <f t="shared" si="302"/>
        <v>3452.2326666666672</v>
      </c>
      <c r="I1254" s="112">
        <f t="shared" si="311"/>
        <v>3.3301486309504025E-2</v>
      </c>
      <c r="J1254" s="38" t="str">
        <f t="shared" si="303"/>
        <v>N</v>
      </c>
      <c r="K1254" s="17" t="str">
        <f>IF(OR(AND(J1253="N",OR(I1253&lt;R$2308,AND(I1253&gt;R$2306, I1253&lt;R$2305))), AND(J1253="X", OR(I1253&lt;R$2314, AND(I1253&lt;R$2311,I1253&gt;R$2312)))),"no","yes")</f>
        <v>no</v>
      </c>
      <c r="O1254" s="146">
        <f t="shared" si="304"/>
        <v>1.583835872596584E-2</v>
      </c>
      <c r="P1254" s="146">
        <f t="shared" si="305"/>
        <v>-1.583835872596584E-2</v>
      </c>
      <c r="Q1254" s="86">
        <f t="shared" si="296"/>
        <v>8.9999999999999993E-3</v>
      </c>
      <c r="R1254" s="39">
        <f>(SUM(C1235:C1253)+Q1254*SUM(C1235:C1253))/(19-Q1254)*(1-J$2305)</f>
        <v>3697.9146021799802</v>
      </c>
      <c r="S1254" s="39">
        <f>(SUM(C1235:C1253)+Q1254*SUM(C1235:C1253))/(19-Q1254)*(1+J$2305)</f>
        <v>3697.9146021799802</v>
      </c>
      <c r="T1254" s="17">
        <f>IF(AND(K1254="no",R1254&lt;E1254, R1254&gt;F1254,J$2308="yes"),MAX(R1254*(1-J$2306),F1254)/D1254-1,IF(AND(K1254="yes",S1254&gt;F1254, S1254&lt;E1254,J$2307="yes"),1-MIN(S1254*(1+J$2306),E1254)/D1254,0))</f>
        <v>0</v>
      </c>
      <c r="U1254" s="6">
        <f t="shared" si="297"/>
        <v>0</v>
      </c>
      <c r="V1254" s="66">
        <f t="shared" si="298"/>
        <v>3.4673419235298795</v>
      </c>
      <c r="W1254" s="6">
        <f t="shared" si="299"/>
        <v>1.583835872596584E-2</v>
      </c>
      <c r="X1254" s="17">
        <f>V1254/MAX(V$240:V1254)-1</f>
        <v>-1.7244193577261591E-3</v>
      </c>
      <c r="Z1254" s="66">
        <f t="shared" si="300"/>
        <v>13.09101321274311</v>
      </c>
      <c r="AA1254" s="6">
        <f t="shared" si="301"/>
        <v>1.583835872596584E-2</v>
      </c>
      <c r="AB1254" s="17">
        <f>Z1254/MAX(Z$240:Z1254)-1</f>
        <v>-3.1369146312742791E-2</v>
      </c>
    </row>
    <row r="1255" spans="1:29" x14ac:dyDescent="0.25">
      <c r="A1255" s="18" t="s">
        <v>249</v>
      </c>
      <c r="B1255" s="72">
        <v>40977</v>
      </c>
      <c r="C1255" s="23">
        <v>3848.11</v>
      </c>
      <c r="D1255" s="23">
        <v>3791.83</v>
      </c>
      <c r="E1255" s="23">
        <v>3848.11</v>
      </c>
      <c r="F1255" s="23">
        <v>3787.91</v>
      </c>
      <c r="G1255" s="20">
        <f t="shared" si="310"/>
        <v>3687.6200000000003</v>
      </c>
      <c r="H1255" s="20">
        <f t="shared" si="302"/>
        <v>3454.6661666666669</v>
      </c>
      <c r="I1255" s="112">
        <f t="shared" si="311"/>
        <v>4.3521295578177632E-2</v>
      </c>
      <c r="J1255" s="38" t="str">
        <f t="shared" si="303"/>
        <v>N</v>
      </c>
      <c r="K1255" s="17" t="str">
        <f>IF(OR(AND(J1254="N",OR(I1254&lt;R$2308,AND(I1254&gt;R$2306, I1254&lt;R$2305))), AND(J1254="X", OR(I1254&lt;R$2314, AND(I1254&lt;R$2311,I1254&gt;R$2312)))),"no","yes")</f>
        <v>no</v>
      </c>
      <c r="O1255" s="146">
        <f t="shared" si="304"/>
        <v>1.4842437556536137E-2</v>
      </c>
      <c r="P1255" s="146">
        <f t="shared" si="305"/>
        <v>-1.4842437556536137E-2</v>
      </c>
      <c r="Q1255" s="86">
        <f t="shared" si="296"/>
        <v>8.9999999999999993E-3</v>
      </c>
      <c r="R1255" s="39">
        <f>(SUM(C1236:C1254)+Q1255*SUM(C1236:C1254))/(19-Q1255)*(1-J$2305)</f>
        <v>3714.045000789848</v>
      </c>
      <c r="S1255" s="39">
        <f>(SUM(C1236:C1254)+Q1255*SUM(C1236:C1254))/(19-Q1255)*(1+J$2305)</f>
        <v>3714.045000789848</v>
      </c>
      <c r="T1255" s="17">
        <f>IF(AND(K1255="no",R1255&lt;E1255, R1255&gt;F1255,J$2308="yes"),MAX(R1255*(1-J$2306),F1255)/D1255-1,IF(AND(K1255="yes",S1255&gt;F1255, S1255&lt;E1255,J$2307="yes"),1-MIN(S1255*(1+J$2306),E1255)/D1255,0))</f>
        <v>0</v>
      </c>
      <c r="U1255" s="6">
        <f t="shared" si="297"/>
        <v>0</v>
      </c>
      <c r="V1255" s="66">
        <f t="shared" si="298"/>
        <v>3.5188057295170316</v>
      </c>
      <c r="W1255" s="6">
        <f t="shared" si="299"/>
        <v>1.4842437556536137E-2</v>
      </c>
      <c r="X1255" s="17">
        <f>V1255/MAX(V$240:V1255)-1</f>
        <v>0</v>
      </c>
      <c r="Z1255" s="66">
        <f t="shared" si="300"/>
        <v>13.285315758905039</v>
      </c>
      <c r="AA1255" s="6">
        <f t="shared" si="301"/>
        <v>1.4842437556536137E-2</v>
      </c>
      <c r="AB1255" s="17">
        <f>Z1255/MAX(Z$240:Z1255)-1</f>
        <v>-1.6992303351555438E-2</v>
      </c>
    </row>
    <row r="1256" spans="1:29" x14ac:dyDescent="0.25">
      <c r="A1256" s="18" t="s">
        <v>249</v>
      </c>
      <c r="B1256" s="72">
        <v>40980</v>
      </c>
      <c r="C1256" s="23">
        <v>3871.12</v>
      </c>
      <c r="D1256" s="23">
        <v>3848.11</v>
      </c>
      <c r="E1256" s="23">
        <v>3876.17</v>
      </c>
      <c r="F1256" s="23">
        <v>3839.43</v>
      </c>
      <c r="G1256" s="20">
        <f t="shared" si="310"/>
        <v>3705.1819999999993</v>
      </c>
      <c r="H1256" s="20">
        <f t="shared" si="302"/>
        <v>3457.5166666666669</v>
      </c>
      <c r="I1256" s="112">
        <f t="shared" si="311"/>
        <v>4.4785384361686109E-2</v>
      </c>
      <c r="J1256" s="38" t="str">
        <f t="shared" si="303"/>
        <v>N</v>
      </c>
      <c r="K1256" s="17" t="str">
        <f>IF(OR(AND(J1255="N",OR(I1255&lt;R$2308,AND(I1255&gt;R$2306, I1255&lt;R$2305))), AND(J1255="X", OR(I1255&lt;R$2314, AND(I1255&lt;R$2311,I1255&gt;R$2312)))),"no","yes")</f>
        <v>no</v>
      </c>
      <c r="O1256" s="146">
        <f t="shared" si="304"/>
        <v>5.9795587963960006E-3</v>
      </c>
      <c r="P1256" s="146">
        <f t="shared" si="305"/>
        <v>-5.9795587963960006E-3</v>
      </c>
      <c r="Q1256" s="86">
        <f t="shared" si="296"/>
        <v>8.9999999999999993E-3</v>
      </c>
      <c r="R1256" s="39">
        <f>(SUM(C1237:C1255)+Q1256*SUM(C1237:C1255))/(19-Q1256)*(1-J$2305)</f>
        <v>3731.4840018956343</v>
      </c>
      <c r="S1256" s="39">
        <f>(SUM(C1237:C1255)+Q1256*SUM(C1237:C1255))/(19-Q1256)*(1+J$2305)</f>
        <v>3731.4840018956343</v>
      </c>
      <c r="T1256" s="17">
        <f>IF(AND(K1256="no",R1256&lt;E1256, R1256&gt;F1256,J$2308="yes"),MAX(R1256*(1-J$2306),F1256)/D1256-1,IF(AND(K1256="yes",S1256&gt;F1256, S1256&lt;E1256,J$2307="yes"),1-MIN(S1256*(1+J$2306),E1256)/D1256,0))</f>
        <v>0</v>
      </c>
      <c r="U1256" s="6">
        <f t="shared" si="297"/>
        <v>0</v>
      </c>
      <c r="V1256" s="66">
        <f t="shared" si="298"/>
        <v>3.5398466352697739</v>
      </c>
      <c r="W1256" s="6">
        <f t="shared" si="299"/>
        <v>5.9795587963960006E-3</v>
      </c>
      <c r="X1256" s="17">
        <f>V1256/MAX(V$240:V1256)-1</f>
        <v>0</v>
      </c>
      <c r="Z1256" s="66">
        <f t="shared" si="300"/>
        <v>13.364756085614099</v>
      </c>
      <c r="AA1256" s="6">
        <f t="shared" si="301"/>
        <v>5.9795587963960006E-3</v>
      </c>
      <c r="AB1256" s="17">
        <f>Z1256/MAX(Z$240:Z1256)-1</f>
        <v>-1.1114351032136205E-2</v>
      </c>
    </row>
    <row r="1257" spans="1:29" x14ac:dyDescent="0.25">
      <c r="A1257" s="18" t="s">
        <v>249</v>
      </c>
      <c r="B1257" s="72">
        <v>40981</v>
      </c>
      <c r="C1257" s="23">
        <v>3910.06</v>
      </c>
      <c r="D1257" s="23">
        <v>3871.12</v>
      </c>
      <c r="E1257" s="23">
        <v>3910.06</v>
      </c>
      <c r="F1257" s="23">
        <v>3856.41</v>
      </c>
      <c r="G1257" s="20">
        <f t="shared" si="310"/>
        <v>3724.4534999999987</v>
      </c>
      <c r="H1257" s="20">
        <f t="shared" si="302"/>
        <v>3461.6203333333333</v>
      </c>
      <c r="I1257" s="112">
        <f t="shared" si="311"/>
        <v>4.9834559620626662E-2</v>
      </c>
      <c r="J1257" s="38" t="str">
        <f t="shared" si="303"/>
        <v>N</v>
      </c>
      <c r="K1257" s="17" t="str">
        <f>IF(OR(AND(J1256="N",OR(I1256&lt;R$2308,AND(I1256&gt;R$2306, I1256&lt;R$2305))), AND(J1256="X", OR(I1256&lt;R$2314, AND(I1256&lt;R$2311,I1256&gt;R$2312)))),"no","yes")</f>
        <v>no</v>
      </c>
      <c r="O1257" s="146">
        <f t="shared" si="304"/>
        <v>1.005910434189583E-2</v>
      </c>
      <c r="P1257" s="146">
        <f t="shared" si="305"/>
        <v>-1.005910434189583E-2</v>
      </c>
      <c r="Q1257" s="86">
        <f t="shared" si="296"/>
        <v>8.9999999999999993E-3</v>
      </c>
      <c r="R1257" s="39">
        <f>(SUM(C1238:C1256)+Q1257*SUM(C1238:C1256))/(19-Q1257)*(1-J$2305)</f>
        <v>3749.8931646569417</v>
      </c>
      <c r="S1257" s="39">
        <f>(SUM(C1238:C1256)+Q1257*SUM(C1238:C1256))/(19-Q1257)*(1+J$2305)</f>
        <v>3749.8931646569417</v>
      </c>
      <c r="T1257" s="17">
        <f>IF(AND(K1257="no",R1257&lt;E1257, R1257&gt;F1257,J$2308="yes"),MAX(R1257*(1-J$2306),F1257)/D1257-1,IF(AND(K1257="yes",S1257&gt;F1257, S1257&lt;E1257,J$2307="yes"),1-MIN(S1257*(1+J$2306),E1257)/D1257,0))</f>
        <v>0</v>
      </c>
      <c r="U1257" s="6">
        <f t="shared" si="297"/>
        <v>0</v>
      </c>
      <c r="V1257" s="66">
        <f t="shared" si="298"/>
        <v>3.5754543219282615</v>
      </c>
      <c r="W1257" s="6">
        <f t="shared" si="299"/>
        <v>1.005910434189583E-2</v>
      </c>
      <c r="X1257" s="17">
        <f>V1257/MAX(V$240:V1257)-1</f>
        <v>0</v>
      </c>
      <c r="Z1257" s="66">
        <f t="shared" si="300"/>
        <v>13.499193561583278</v>
      </c>
      <c r="AA1257" s="6">
        <f t="shared" si="301"/>
        <v>1.005910434189583E-2</v>
      </c>
      <c r="AB1257" s="17">
        <f>Z1257/MAX(Z$240:Z1257)-1</f>
        <v>-1.1670471069651356E-3</v>
      </c>
    </row>
    <row r="1258" spans="1:29" x14ac:dyDescent="0.25">
      <c r="A1258" s="18" t="s">
        <v>249</v>
      </c>
      <c r="B1258" s="72">
        <v>40982</v>
      </c>
      <c r="C1258" s="23">
        <v>3734.32</v>
      </c>
      <c r="D1258" s="23">
        <v>3910.06</v>
      </c>
      <c r="E1258" s="23">
        <v>3945.31</v>
      </c>
      <c r="F1258" s="23">
        <v>3709.09</v>
      </c>
      <c r="G1258" s="20">
        <f t="shared" si="310"/>
        <v>3732.2620000000002</v>
      </c>
      <c r="H1258" s="20">
        <f t="shared" si="302"/>
        <v>3463.5908333333341</v>
      </c>
      <c r="I1258" s="112">
        <f t="shared" si="311"/>
        <v>5.5140823447019649E-4</v>
      </c>
      <c r="J1258" s="38" t="str">
        <f t="shared" si="303"/>
        <v>N</v>
      </c>
      <c r="K1258" s="17" t="str">
        <f>IF(OR(AND(J1257="N",OR(I1257&lt;R$2308,AND(I1257&gt;R$2306, I1257&lt;R$2305))), AND(J1257="X", OR(I1257&lt;R$2314, AND(I1257&lt;R$2311,I1257&gt;R$2312)))),"no","yes")</f>
        <v>no</v>
      </c>
      <c r="O1258" s="146">
        <f t="shared" si="304"/>
        <v>-4.4945601857771966E-2</v>
      </c>
      <c r="P1258" s="146">
        <f t="shared" si="305"/>
        <v>4.4945601857771966E-2</v>
      </c>
      <c r="Q1258" s="86">
        <f t="shared" si="296"/>
        <v>8.9999999999999993E-3</v>
      </c>
      <c r="R1258" s="39">
        <f>(SUM(C1239:C1257)+Q1258*SUM(C1239:C1257))/(19-Q1258)*(1-J$2305)</f>
        <v>3767.5276857458794</v>
      </c>
      <c r="S1258" s="39">
        <f>(SUM(C1239:C1257)+Q1258*SUM(C1239:C1257))/(19-Q1258)*(1+J$2305)</f>
        <v>3767.5276857458794</v>
      </c>
      <c r="T1258" s="17">
        <f>IF(AND(K1258="no",R1258&lt;E1258, R1258&gt;F1258,J$2308="yes"),MAX(R1258*(1-J$2306),F1258)/D1258-1,IF(AND(K1258="yes",S1258&gt;F1258, S1258&lt;E1258,J$2307="yes"),1-MIN(S1258*(1+J$2306),E1258)/D1258,0))</f>
        <v>-3.6452717926098499E-2</v>
      </c>
      <c r="U1258" s="6">
        <f t="shared" si="297"/>
        <v>8.4928839316734672E-3</v>
      </c>
      <c r="V1258" s="66">
        <f t="shared" si="298"/>
        <v>3.4451192940733608</v>
      </c>
      <c r="W1258" s="6">
        <f t="shared" si="299"/>
        <v>-3.6452717926098499E-2</v>
      </c>
      <c r="X1258" s="17">
        <f>V1258/MAX(V$240:V1258)-1</f>
        <v>-3.6452717926098499E-2</v>
      </c>
      <c r="Z1258" s="66">
        <f t="shared" si="300"/>
        <v>13.007111266453077</v>
      </c>
      <c r="AA1258" s="6">
        <f t="shared" si="301"/>
        <v>-3.645271792609861E-2</v>
      </c>
      <c r="AB1258" s="17">
        <f>Z1258/MAX(Z$240:Z1258)-1</f>
        <v>-3.7577222994066961E-2</v>
      </c>
    </row>
    <row r="1259" spans="1:29" x14ac:dyDescent="0.25">
      <c r="A1259" s="18" t="s">
        <v>249</v>
      </c>
      <c r="B1259" s="72">
        <v>40983</v>
      </c>
      <c r="C1259" s="23">
        <v>3689.01</v>
      </c>
      <c r="D1259" s="23">
        <v>3734.32</v>
      </c>
      <c r="E1259" s="23">
        <v>3754.73</v>
      </c>
      <c r="F1259" s="23">
        <v>3635.68</v>
      </c>
      <c r="G1259" s="20">
        <f t="shared" si="310"/>
        <v>3737.8525</v>
      </c>
      <c r="H1259" s="20">
        <f t="shared" si="302"/>
        <v>3466.9010000000003</v>
      </c>
      <c r="I1259" s="112">
        <f t="shared" si="311"/>
        <v>-1.3066995019198835E-2</v>
      </c>
      <c r="J1259" s="38" t="str">
        <f t="shared" si="303"/>
        <v>N</v>
      </c>
      <c r="K1259" s="17" t="str">
        <f>IF(OR(AND(J1258="N",OR(I1258&lt;R$2308,AND(I1258&gt;R$2306, I1258&lt;R$2305))), AND(J1258="X", OR(I1258&lt;R$2314, AND(I1258&lt;R$2311,I1258&gt;R$2312)))),"no","yes")</f>
        <v>yes</v>
      </c>
      <c r="O1259" s="146">
        <f t="shared" si="304"/>
        <v>-1.2133400458450239E-2</v>
      </c>
      <c r="P1259" s="146">
        <f t="shared" si="305"/>
        <v>1.2133400458450239E-2</v>
      </c>
      <c r="Q1259" s="86">
        <f t="shared" si="296"/>
        <v>8.9999999999999993E-3</v>
      </c>
      <c r="R1259" s="39">
        <f>(SUM(C1240:C1258)+Q1259*SUM(C1240:C1258))/(19-Q1259)*(1-J$2305)</f>
        <v>3775.8755389394983</v>
      </c>
      <c r="S1259" s="39">
        <f>(SUM(C1240:C1258)+Q1259*SUM(C1240:C1258))/(19-Q1259)*(1+J$2305)</f>
        <v>3775.8755389394983</v>
      </c>
      <c r="T1259" s="17">
        <f>IF(AND(K1259="no",R1259&lt;E1259, R1259&gt;F1259,J$2308="yes"),MAX(R1259*(1-J$2306),F1259)/D1259-1,IF(AND(K1259="yes",S1259&gt;F1259, S1259&lt;E1259,J$2307="yes"),1-MIN(S1259*(1+J$2306),E1259)/D1259,0))</f>
        <v>0</v>
      </c>
      <c r="U1259" s="6">
        <f t="shared" si="297"/>
        <v>0</v>
      </c>
      <c r="V1259" s="66">
        <f t="shared" si="298"/>
        <v>3.4451192940733608</v>
      </c>
      <c r="W1259" s="6">
        <f t="shared" si="299"/>
        <v>0</v>
      </c>
      <c r="X1259" s="17">
        <f>V1259/MAX(V$240:V1259)-1</f>
        <v>-3.6452717926098499E-2</v>
      </c>
      <c r="Z1259" s="66">
        <f t="shared" si="300"/>
        <v>13.164931756256573</v>
      </c>
      <c r="AA1259" s="6">
        <f t="shared" si="301"/>
        <v>1.213340045845035E-2</v>
      </c>
      <c r="AB1259" s="17">
        <f>Z1259/MAX(Z$240:Z1259)-1</f>
        <v>-2.5899762030320184E-2</v>
      </c>
    </row>
    <row r="1260" spans="1:29" x14ac:dyDescent="0.25">
      <c r="A1260" s="18" t="s">
        <v>249</v>
      </c>
      <c r="B1260" s="72">
        <v>40984</v>
      </c>
      <c r="C1260" s="23">
        <v>3786.62</v>
      </c>
      <c r="D1260" s="23">
        <v>3689.01</v>
      </c>
      <c r="E1260" s="23">
        <v>3786.62</v>
      </c>
      <c r="F1260" s="23">
        <v>3687.81</v>
      </c>
      <c r="G1260" s="20">
        <f t="shared" si="310"/>
        <v>3748.9180000000001</v>
      </c>
      <c r="H1260" s="20">
        <f t="shared" si="302"/>
        <v>3472.9535000000005</v>
      </c>
      <c r="I1260" s="112">
        <f t="shared" si="311"/>
        <v>1.0056768379569814E-2</v>
      </c>
      <c r="J1260" s="38" t="str">
        <f t="shared" si="303"/>
        <v>N</v>
      </c>
      <c r="K1260" s="17" t="str">
        <f>IF(OR(AND(J1259="N",OR(I1259&lt;R$2308,AND(I1259&gt;R$2306, I1259&lt;R$2305))), AND(J1259="X", OR(I1259&lt;R$2314, AND(I1259&lt;R$2311,I1259&gt;R$2312)))),"no","yes")</f>
        <v>yes</v>
      </c>
      <c r="O1260" s="146">
        <f t="shared" si="304"/>
        <v>2.6459673462527755E-2</v>
      </c>
      <c r="P1260" s="146">
        <f t="shared" si="305"/>
        <v>-2.6459673462527755E-2</v>
      </c>
      <c r="Q1260" s="86">
        <f t="shared" si="296"/>
        <v>8.9999999999999993E-3</v>
      </c>
      <c r="R1260" s="39">
        <f>(SUM(C1241:C1259)+Q1260*SUM(C1241:C1259))/(19-Q1260)*(1-J$2305)</f>
        <v>3782.4477731557054</v>
      </c>
      <c r="S1260" s="39">
        <f>(SUM(C1241:C1259)+Q1260*SUM(C1241:C1259))/(19-Q1260)*(1+J$2305)</f>
        <v>3782.4477731557054</v>
      </c>
      <c r="T1260" s="17">
        <f>IF(AND(K1260="no",R1260&lt;E1260, R1260&gt;F1260,J$2308="yes"),MAX(R1260*(1-J$2306),F1260)/D1260-1,IF(AND(K1260="yes",S1260&gt;F1260, S1260&lt;E1260,J$2307="yes"),1-MIN(S1260*(1+J$2306),E1260)/D1260,0))</f>
        <v>-2.5328685245012972E-2</v>
      </c>
      <c r="U1260" s="6">
        <f t="shared" si="297"/>
        <v>1.1309882175147834E-3</v>
      </c>
      <c r="V1260" s="66">
        <f t="shared" si="298"/>
        <v>3.4451192940733608</v>
      </c>
      <c r="W1260" s="6">
        <f t="shared" si="299"/>
        <v>0</v>
      </c>
      <c r="X1260" s="17">
        <f>V1260/MAX(V$240:V1260)-1</f>
        <v>-3.6452717926098499E-2</v>
      </c>
      <c r="Y1260" s="6">
        <f t="shared" ref="Y1260" si="312">V1260/V1240-1</f>
        <v>5.6718121494591101E-2</v>
      </c>
      <c r="Z1260" s="66">
        <f t="shared" si="300"/>
        <v>12.831481343530275</v>
      </c>
      <c r="AA1260" s="6">
        <f t="shared" si="301"/>
        <v>-2.5328685245012972E-2</v>
      </c>
      <c r="AB1260" s="17">
        <f>Z1260/MAX(Z$240:Z1260)-1</f>
        <v>-5.0572440354946346E-2</v>
      </c>
      <c r="AC1260" s="6">
        <f t="shared" ref="AC1260" si="313">Z1260/Z1240-1</f>
        <v>4.2449671073329087E-2</v>
      </c>
    </row>
    <row r="1261" spans="1:29" x14ac:dyDescent="0.25">
      <c r="A1261" s="18" t="s">
        <v>249</v>
      </c>
      <c r="B1261" s="72">
        <v>40987</v>
      </c>
      <c r="C1261" s="23">
        <v>3829.7</v>
      </c>
      <c r="D1261" s="23">
        <v>3786.62</v>
      </c>
      <c r="E1261" s="23">
        <v>3830.02</v>
      </c>
      <c r="F1261" s="23">
        <v>3762.3</v>
      </c>
      <c r="G1261" s="20">
        <f t="shared" si="310"/>
        <v>3761.6799999999994</v>
      </c>
      <c r="H1261" s="20">
        <f t="shared" si="302"/>
        <v>3481.2890000000002</v>
      </c>
      <c r="I1261" s="112">
        <f t="shared" si="311"/>
        <v>1.8082346185746889E-2</v>
      </c>
      <c r="J1261" s="38" t="str">
        <f t="shared" si="303"/>
        <v>N</v>
      </c>
      <c r="K1261" s="17" t="str">
        <f>IF(OR(AND(J1260="N",OR(I1260&lt;R$2308,AND(I1260&gt;R$2306, I1260&lt;R$2305))), AND(J1260="X", OR(I1260&lt;R$2314, AND(I1260&lt;R$2311,I1260&gt;R$2312)))),"no","yes")</f>
        <v>no</v>
      </c>
      <c r="O1261" s="146">
        <f t="shared" si="304"/>
        <v>1.1376900771664422E-2</v>
      </c>
      <c r="P1261" s="146">
        <f t="shared" si="305"/>
        <v>-1.1376900771664422E-2</v>
      </c>
      <c r="Q1261" s="86">
        <f t="shared" si="296"/>
        <v>8.9999999999999993E-3</v>
      </c>
      <c r="R1261" s="39">
        <f>(SUM(C1242:C1260)+Q1261*SUM(C1242:C1260))/(19-Q1261)*(1-J$2305)</f>
        <v>3793.7199252277392</v>
      </c>
      <c r="S1261" s="39">
        <f>(SUM(C1242:C1260)+Q1261*SUM(C1242:C1260))/(19-Q1261)*(1+J$2305)</f>
        <v>3793.7199252277392</v>
      </c>
      <c r="T1261" s="17">
        <f>IF(AND(K1261="no",R1261&lt;E1261, R1261&gt;F1261,J$2308="yes"),MAX(R1261*(1-J$2306),F1261)/D1261-1,IF(AND(K1261="yes",S1261&gt;F1261, S1261&lt;E1261,J$2307="yes"),1-MIN(S1261*(1+J$2306),E1261)/D1261,0))</f>
        <v>1.8750033612402461E-3</v>
      </c>
      <c r="U1261" s="6">
        <f t="shared" si="297"/>
        <v>-9.501897410424176E-3</v>
      </c>
      <c r="V1261" s="66">
        <f t="shared" si="298"/>
        <v>3.4515789043296219</v>
      </c>
      <c r="W1261" s="6">
        <f t="shared" si="299"/>
        <v>1.8750033612402461E-3</v>
      </c>
      <c r="X1261" s="17">
        <f>V1261/MAX(V$240:V1261)-1</f>
        <v>-3.4646063533496085E-2</v>
      </c>
      <c r="Z1261" s="66">
        <f t="shared" si="300"/>
        <v>12.855540414179085</v>
      </c>
      <c r="AA1261" s="6">
        <f t="shared" si="301"/>
        <v>1.8750033612402461E-3</v>
      </c>
      <c r="AB1261" s="17">
        <f>Z1261/MAX(Z$240:Z1261)-1</f>
        <v>-4.8792260489357808E-2</v>
      </c>
    </row>
    <row r="1262" spans="1:29" x14ac:dyDescent="0.25">
      <c r="A1262" s="18" t="s">
        <v>249</v>
      </c>
      <c r="B1262" s="72">
        <v>40988</v>
      </c>
      <c r="C1262" s="23">
        <v>3746.28</v>
      </c>
      <c r="D1262" s="23">
        <v>3829.7</v>
      </c>
      <c r="E1262" s="23">
        <v>3819.72</v>
      </c>
      <c r="F1262" s="23">
        <v>3744.81</v>
      </c>
      <c r="G1262" s="20">
        <f t="shared" si="310"/>
        <v>3768.0789999999993</v>
      </c>
      <c r="H1262" s="20">
        <f t="shared" si="302"/>
        <v>3486.6068333333337</v>
      </c>
      <c r="I1262" s="112">
        <f t="shared" si="311"/>
        <v>-5.7851759477439701E-3</v>
      </c>
      <c r="J1262" s="38" t="str">
        <f t="shared" si="303"/>
        <v>N</v>
      </c>
      <c r="K1262" s="17" t="str">
        <f>IF(OR(AND(J1261="N",OR(I1261&lt;R$2308,AND(I1261&gt;R$2306, I1261&lt;R$2305))), AND(J1261="X", OR(I1261&lt;R$2314, AND(I1261&lt;R$2311,I1261&gt;R$2312)))),"no","yes")</f>
        <v>no</v>
      </c>
      <c r="O1262" s="146">
        <f t="shared" si="304"/>
        <v>-2.1782385043214725E-2</v>
      </c>
      <c r="P1262" s="146">
        <f t="shared" si="305"/>
        <v>2.1782385043214725E-2</v>
      </c>
      <c r="Q1262" s="86">
        <f t="shared" si="296"/>
        <v>8.9999999999999993E-3</v>
      </c>
      <c r="R1262" s="39">
        <f>(SUM(C1243:C1261)+Q1262*SUM(C1243:C1261))/(19-Q1262)*(1-J$2305)</f>
        <v>3804.9516981728184</v>
      </c>
      <c r="S1262" s="39">
        <f>(SUM(C1243:C1261)+Q1262*SUM(C1243:C1261))/(19-Q1262)*(1+J$2305)</f>
        <v>3804.9516981728184</v>
      </c>
      <c r="T1262" s="17">
        <f>IF(AND(K1262="no",R1262&lt;E1262, R1262&gt;F1262,J$2308="yes"),MAX(R1262*(1-J$2306),F1262)/D1262-1,IF(AND(K1262="yes",S1262&gt;F1262, S1262&lt;E1262,J$2307="yes"),1-MIN(S1262*(1+J$2306),E1262)/D1262,0))</f>
        <v>-6.4622037828502288E-3</v>
      </c>
      <c r="U1262" s="6">
        <f t="shared" si="297"/>
        <v>1.5320181260364496E-2</v>
      </c>
      <c r="V1262" s="66">
        <f t="shared" si="298"/>
        <v>3.4292740980772569</v>
      </c>
      <c r="W1262" s="6">
        <f t="shared" si="299"/>
        <v>-6.4622037828502288E-3</v>
      </c>
      <c r="X1262" s="17">
        <f>V1262/MAX(V$240:V1262)-1</f>
        <v>-4.0884377393519244E-2</v>
      </c>
      <c r="Z1262" s="66">
        <f t="shared" si="300"/>
        <v>12.772465292283993</v>
      </c>
      <c r="AA1262" s="6">
        <f t="shared" si="301"/>
        <v>-6.4622037828502288E-3</v>
      </c>
      <c r="AB1262" s="17">
        <f>Z1262/MAX(Z$240:Z1262)-1</f>
        <v>-5.4939158741899918E-2</v>
      </c>
    </row>
    <row r="1263" spans="1:29" x14ac:dyDescent="0.25">
      <c r="A1263" s="18" t="s">
        <v>249</v>
      </c>
      <c r="B1263" s="72">
        <v>40989</v>
      </c>
      <c r="C1263" s="23">
        <v>3760.05</v>
      </c>
      <c r="D1263" s="23">
        <v>3746.28</v>
      </c>
      <c r="E1263" s="23">
        <v>3782.41</v>
      </c>
      <c r="F1263" s="23">
        <v>3700.49</v>
      </c>
      <c r="G1263" s="20">
        <f t="shared" si="310"/>
        <v>3771.6315000000004</v>
      </c>
      <c r="H1263" s="20">
        <f t="shared" si="302"/>
        <v>3492.0268333333338</v>
      </c>
      <c r="I1263" s="112">
        <f t="shared" si="311"/>
        <v>-3.070687048827625E-3</v>
      </c>
      <c r="J1263" s="38" t="str">
        <f t="shared" si="303"/>
        <v>N</v>
      </c>
      <c r="K1263" s="17" t="str">
        <f>IF(OR(AND(J1262="N",OR(I1262&lt;R$2308,AND(I1262&gt;R$2306, I1262&lt;R$2305))), AND(J1262="X", OR(I1262&lt;R$2314, AND(I1262&lt;R$2311,I1262&gt;R$2312)))),"no","yes")</f>
        <v>yes</v>
      </c>
      <c r="O1263" s="146">
        <f t="shared" si="304"/>
        <v>3.6756462410711954E-3</v>
      </c>
      <c r="P1263" s="146">
        <f t="shared" si="305"/>
        <v>-3.6756462410711954E-3</v>
      </c>
      <c r="Q1263" s="86">
        <f t="shared" si="296"/>
        <v>8.9999999999999993E-3</v>
      </c>
      <c r="R1263" s="39">
        <f>(SUM(C1244:C1262)+Q1263*SUM(C1244:C1262))/(19-Q1263)*(1-J$2305)</f>
        <v>3807.9950092148915</v>
      </c>
      <c r="S1263" s="39">
        <f>(SUM(C1244:C1262)+Q1263*SUM(C1244:C1262))/(19-Q1263)*(1+J$2305)</f>
        <v>3807.9950092148915</v>
      </c>
      <c r="T1263" s="17">
        <f>IF(AND(K1263="no",R1263&lt;E1263, R1263&gt;F1263,J$2308="yes"),MAX(R1263*(1-J$2306),F1263)/D1263-1,IF(AND(K1263="yes",S1263&gt;F1263, S1263&lt;E1263,J$2307="yes"),1-MIN(S1263*(1+J$2306),E1263)/D1263,0))</f>
        <v>0</v>
      </c>
      <c r="U1263" s="6">
        <f t="shared" si="297"/>
        <v>0</v>
      </c>
      <c r="V1263" s="66">
        <f t="shared" si="298"/>
        <v>3.4292740980772569</v>
      </c>
      <c r="W1263" s="6">
        <f t="shared" si="299"/>
        <v>0</v>
      </c>
      <c r="X1263" s="17">
        <f>V1263/MAX(V$240:V1263)-1</f>
        <v>-4.0884377393519244E-2</v>
      </c>
      <c r="Z1263" s="66">
        <f t="shared" si="300"/>
        <v>12.725518228243198</v>
      </c>
      <c r="AA1263" s="6">
        <f t="shared" si="301"/>
        <v>-3.6756462410710844E-3</v>
      </c>
      <c r="AB1263" s="17">
        <f>Z1263/MAX(Z$240:Z1263)-1</f>
        <v>-5.8412868070653712E-2</v>
      </c>
    </row>
    <row r="1264" spans="1:29" x14ac:dyDescent="0.25">
      <c r="A1264" s="18" t="s">
        <v>249</v>
      </c>
      <c r="B1264" s="72">
        <v>40990</v>
      </c>
      <c r="C1264" s="23">
        <v>3742.39</v>
      </c>
      <c r="D1264" s="23">
        <v>3760.05</v>
      </c>
      <c r="E1264" s="23">
        <v>3769.37</v>
      </c>
      <c r="F1264" s="23">
        <v>3720.69</v>
      </c>
      <c r="G1264" s="20">
        <f t="shared" si="310"/>
        <v>3773.7065000000002</v>
      </c>
      <c r="H1264" s="20">
        <f t="shared" si="302"/>
        <v>3497.3258333333338</v>
      </c>
      <c r="I1264" s="112">
        <f t="shared" si="311"/>
        <v>-8.2986050981973536E-3</v>
      </c>
      <c r="J1264" s="38" t="str">
        <f t="shared" si="303"/>
        <v>N</v>
      </c>
      <c r="K1264" s="17" t="str">
        <f>IF(OR(AND(J1263="N",OR(I1263&lt;R$2308,AND(I1263&gt;R$2306, I1263&lt;R$2305))), AND(J1263="X", OR(I1263&lt;R$2314, AND(I1263&lt;R$2311,I1263&gt;R$2312)))),"no","yes")</f>
        <v>yes</v>
      </c>
      <c r="O1264" s="146">
        <f t="shared" si="304"/>
        <v>-4.6967460539089068E-3</v>
      </c>
      <c r="P1264" s="146">
        <f t="shared" si="305"/>
        <v>4.6967460539089068E-3</v>
      </c>
      <c r="Q1264" s="86">
        <f t="shared" si="296"/>
        <v>8.9999999999999993E-3</v>
      </c>
      <c r="R1264" s="39">
        <f>(SUM(C1245:C1263)+Q1264*SUM(C1245:C1263))/(19-Q1264)*(1-J$2305)</f>
        <v>3811.138205465747</v>
      </c>
      <c r="S1264" s="39">
        <f>(SUM(C1245:C1263)+Q1264*SUM(C1245:C1263))/(19-Q1264)*(1+J$2305)</f>
        <v>3811.138205465747</v>
      </c>
      <c r="T1264" s="17">
        <f>IF(AND(K1264="no",R1264&lt;E1264, R1264&gt;F1264,J$2308="yes"),MAX(R1264*(1-J$2306),F1264)/D1264-1,IF(AND(K1264="yes",S1264&gt;F1264, S1264&lt;E1264,J$2307="yes"),1-MIN(S1264*(1+J$2306),E1264)/D1264,0))</f>
        <v>0</v>
      </c>
      <c r="U1264" s="6">
        <f t="shared" si="297"/>
        <v>0</v>
      </c>
      <c r="V1264" s="66">
        <f t="shared" si="298"/>
        <v>3.4292740980772569</v>
      </c>
      <c r="W1264" s="6">
        <f t="shared" si="299"/>
        <v>0</v>
      </c>
      <c r="X1264" s="17">
        <f>V1264/MAX(V$240:V1264)-1</f>
        <v>-4.0884377393519244E-2</v>
      </c>
      <c r="Z1264" s="66">
        <f t="shared" si="300"/>
        <v>12.785286755765645</v>
      </c>
      <c r="AA1264" s="6">
        <f t="shared" si="301"/>
        <v>4.6967460539089068E-3</v>
      </c>
      <c r="AB1264" s="17">
        <f>Z1264/MAX(Z$240:Z1264)-1</f>
        <v>-5.3990472424353175E-2</v>
      </c>
    </row>
    <row r="1265" spans="1:29" x14ac:dyDescent="0.25">
      <c r="A1265" s="18" t="s">
        <v>249</v>
      </c>
      <c r="B1265" s="72">
        <v>40991</v>
      </c>
      <c r="C1265" s="23">
        <v>3670.13</v>
      </c>
      <c r="D1265" s="23">
        <v>3742.39</v>
      </c>
      <c r="E1265" s="23">
        <v>3728.62</v>
      </c>
      <c r="F1265" s="23">
        <v>3652.23</v>
      </c>
      <c r="G1265" s="20">
        <f t="shared" si="310"/>
        <v>3769.3720000000003</v>
      </c>
      <c r="H1265" s="20">
        <f t="shared" si="302"/>
        <v>3502.788</v>
      </c>
      <c r="I1265" s="112">
        <f t="shared" si="311"/>
        <v>-2.6328523690418493E-2</v>
      </c>
      <c r="J1265" s="38" t="str">
        <f t="shared" si="303"/>
        <v>N</v>
      </c>
      <c r="K1265" s="17" t="str">
        <f>IF(OR(AND(J1264="N",OR(I1264&lt;R$2308,AND(I1264&gt;R$2306, I1264&lt;R$2305))), AND(J1264="X", OR(I1264&lt;R$2314, AND(I1264&lt;R$2311,I1264&gt;R$2312)))),"no","yes")</f>
        <v>yes</v>
      </c>
      <c r="O1265" s="146">
        <f t="shared" si="304"/>
        <v>-1.9308516749991234E-2</v>
      </c>
      <c r="P1265" s="146">
        <f t="shared" si="305"/>
        <v>1.9308516749991234E-2</v>
      </c>
      <c r="Q1265" s="86">
        <f t="shared" ref="Q1265:Q1328" si="314">IF(J1265="N",0.009,0.018)</f>
        <v>8.9999999999999993E-3</v>
      </c>
      <c r="R1265" s="39">
        <f>(SUM(C1246:C1264)+Q1265*SUM(C1246:C1264))/(19-Q1265)*(1-J$2305)</f>
        <v>3810.3715333579066</v>
      </c>
      <c r="S1265" s="39">
        <f>(SUM(C1246:C1264)+Q1265*SUM(C1246:C1264))/(19-Q1265)*(1+J$2305)</f>
        <v>3810.3715333579066</v>
      </c>
      <c r="T1265" s="17">
        <f>IF(AND(K1265="no",R1265&lt;E1265, R1265&gt;F1265,J$2308="yes"),MAX(R1265*(1-J$2306),F1265)/D1265-1,IF(AND(K1265="yes",S1265&gt;F1265, S1265&lt;E1265,J$2307="yes"),1-MIN(S1265*(1+J$2306),E1265)/D1265,0))</f>
        <v>0</v>
      </c>
      <c r="U1265" s="6">
        <f t="shared" si="297"/>
        <v>0</v>
      </c>
      <c r="V1265" s="66">
        <f t="shared" si="298"/>
        <v>3.4292740980772569</v>
      </c>
      <c r="W1265" s="6">
        <f t="shared" si="299"/>
        <v>0</v>
      </c>
      <c r="X1265" s="17">
        <f>V1265/MAX(V$240:V1265)-1</f>
        <v>-4.0884377393519244E-2</v>
      </c>
      <c r="Z1265" s="66">
        <f t="shared" si="300"/>
        <v>13.032151679242789</v>
      </c>
      <c r="AA1265" s="6">
        <f t="shared" si="301"/>
        <v>1.9308516749991345E-2</v>
      </c>
      <c r="AB1265" s="17">
        <f>Z1265/MAX(Z$240:Z1265)-1</f>
        <v>-3.5724431615507313E-2</v>
      </c>
    </row>
    <row r="1266" spans="1:29" x14ac:dyDescent="0.25">
      <c r="A1266" s="18" t="s">
        <v>249</v>
      </c>
      <c r="B1266" s="72">
        <v>40994</v>
      </c>
      <c r="C1266" s="23">
        <v>3666.28</v>
      </c>
      <c r="D1266" s="23">
        <v>3670.13</v>
      </c>
      <c r="E1266" s="23">
        <v>3680.29</v>
      </c>
      <c r="F1266" s="23">
        <v>3635.67</v>
      </c>
      <c r="G1266" s="20">
        <f t="shared" si="310"/>
        <v>3764.4695000000006</v>
      </c>
      <c r="H1266" s="20">
        <f t="shared" si="302"/>
        <v>3508.9139999999998</v>
      </c>
      <c r="I1266" s="112">
        <f t="shared" si="311"/>
        <v>-2.6083223678661893E-2</v>
      </c>
      <c r="J1266" s="38" t="str">
        <f t="shared" si="303"/>
        <v>N</v>
      </c>
      <c r="K1266" s="17" t="str">
        <f>IF(OR(AND(J1265="N",OR(I1265&lt;R$2308,AND(I1265&gt;R$2306, I1265&lt;R$2305))), AND(J1265="X", OR(I1265&lt;R$2314, AND(I1265&lt;R$2311,I1265&gt;R$2312)))),"no","yes")</f>
        <v>yes</v>
      </c>
      <c r="O1266" s="146">
        <f t="shared" si="304"/>
        <v>-1.0490091631630838E-3</v>
      </c>
      <c r="P1266" s="146">
        <f t="shared" si="305"/>
        <v>1.0490091631630838E-3</v>
      </c>
      <c r="Q1266" s="86">
        <f t="shared" si="314"/>
        <v>8.9999999999999993E-3</v>
      </c>
      <c r="R1266" s="39">
        <f>(SUM(C1247:C1265)+Q1266*SUM(C1247:C1265))/(19-Q1266)*(1-J$2305)</f>
        <v>3805.3666468327115</v>
      </c>
      <c r="S1266" s="39">
        <f>(SUM(C1247:C1265)+Q1266*SUM(C1247:C1265))/(19-Q1266)*(1+J$2305)</f>
        <v>3805.3666468327115</v>
      </c>
      <c r="T1266" s="17">
        <f>IF(AND(K1266="no",R1266&lt;E1266, R1266&gt;F1266,J$2308="yes"),MAX(R1266*(1-J$2306),F1266)/D1266-1,IF(AND(K1266="yes",S1266&gt;F1266, S1266&lt;E1266,J$2307="yes"),1-MIN(S1266*(1+J$2306),E1266)/D1266,0))</f>
        <v>0</v>
      </c>
      <c r="U1266" s="6">
        <f t="shared" ref="U1266:U1329" si="315">IF(T1266=0,0,IF(K1266="yes",T1266-P1266,T1266-O1266))</f>
        <v>0</v>
      </c>
      <c r="V1266" s="66">
        <f t="shared" ref="V1266:V1329" si="316">IF(K1266="yes",V1265, IF(T1266&lt;&gt;0, V1265*(1+T1266),V1265*(1+O1266)))</f>
        <v>3.4292740980772569</v>
      </c>
      <c r="W1266" s="6">
        <f t="shared" ref="W1266:W1329" si="317">V1266/V1265-1</f>
        <v>0</v>
      </c>
      <c r="X1266" s="17">
        <f>V1266/MAX(V$240:V1266)-1</f>
        <v>-4.0884377393519244E-2</v>
      </c>
      <c r="Z1266" s="66">
        <f t="shared" ref="Z1266:Z1329" si="318">IF(T1266&lt;&gt;0,Z1265*(1+T1266),IF(K1266="no",Z1265*(1+O1266),Z1265*(1+P1266)))</f>
        <v>13.045822525770047</v>
      </c>
      <c r="AA1266" s="6">
        <f t="shared" ref="AA1266:AA1329" si="319">Z1266/Z1265-1</f>
        <v>1.0490091631631948E-3</v>
      </c>
      <c r="AB1266" s="17">
        <f>Z1266/MAX(Z$240:Z1266)-1</f>
        <v>-3.4712897708457646E-2</v>
      </c>
    </row>
    <row r="1267" spans="1:29" x14ac:dyDescent="0.25">
      <c r="A1267" s="18" t="s">
        <v>249</v>
      </c>
      <c r="B1267" s="72">
        <v>40995</v>
      </c>
      <c r="C1267" s="23">
        <v>3652.88</v>
      </c>
      <c r="D1267" s="23">
        <v>3666.28</v>
      </c>
      <c r="E1267" s="23">
        <v>3699.16</v>
      </c>
      <c r="F1267" s="23">
        <v>3648.75</v>
      </c>
      <c r="G1267" s="20">
        <f t="shared" si="310"/>
        <v>3759.8344999999999</v>
      </c>
      <c r="H1267" s="20">
        <f t="shared" si="302"/>
        <v>3514.3388333333337</v>
      </c>
      <c r="I1267" s="112">
        <f t="shared" si="311"/>
        <v>-2.8446597848921229E-2</v>
      </c>
      <c r="J1267" s="38" t="str">
        <f t="shared" si="303"/>
        <v>N</v>
      </c>
      <c r="K1267" s="17" t="str">
        <f>IF(OR(AND(J1266="N",OR(I1266&lt;R$2308,AND(I1266&gt;R$2306, I1266&lt;R$2305))), AND(J1266="X", OR(I1266&lt;R$2314, AND(I1266&lt;R$2311,I1266&gt;R$2312)))),"no","yes")</f>
        <v>yes</v>
      </c>
      <c r="O1267" s="146">
        <f t="shared" si="304"/>
        <v>-3.6549308836204553E-3</v>
      </c>
      <c r="P1267" s="146">
        <f t="shared" si="305"/>
        <v>3.6549308836204553E-3</v>
      </c>
      <c r="Q1267" s="86">
        <f t="shared" si="314"/>
        <v>8.9999999999999993E-3</v>
      </c>
      <c r="R1267" s="39">
        <f>(SUM(C1248:C1266)+Q1267*SUM(C1248:C1266))/(19-Q1267)*(1-J$2305)</f>
        <v>3801.1534037175502</v>
      </c>
      <c r="S1267" s="39">
        <f>(SUM(C1248:C1266)+Q1267*SUM(C1248:C1266))/(19-Q1267)*(1+J$2305)</f>
        <v>3801.1534037175502</v>
      </c>
      <c r="T1267" s="17">
        <f>IF(AND(K1267="no",R1267&lt;E1267, R1267&gt;F1267,J$2308="yes"),MAX(R1267*(1-J$2306),F1267)/D1267-1,IF(AND(K1267="yes",S1267&gt;F1267, S1267&lt;E1267,J$2307="yes"),1-MIN(S1267*(1+J$2306),E1267)/D1267,0))</f>
        <v>0</v>
      </c>
      <c r="U1267" s="6">
        <f t="shared" si="315"/>
        <v>0</v>
      </c>
      <c r="V1267" s="66">
        <f t="shared" si="316"/>
        <v>3.4292740980772569</v>
      </c>
      <c r="W1267" s="6">
        <f t="shared" si="317"/>
        <v>0</v>
      </c>
      <c r="X1267" s="17">
        <f>V1267/MAX(V$240:V1267)-1</f>
        <v>-4.0884377393519244E-2</v>
      </c>
      <c r="Z1267" s="66">
        <f t="shared" si="318"/>
        <v>13.093504105421715</v>
      </c>
      <c r="AA1267" s="6">
        <f t="shared" si="319"/>
        <v>3.6549308836204553E-3</v>
      </c>
      <c r="AB1267" s="17">
        <f>Z1267/MAX(Z$240:Z1267)-1</f>
        <v>-3.1184840066731834E-2</v>
      </c>
    </row>
    <row r="1268" spans="1:29" x14ac:dyDescent="0.25">
      <c r="A1268" s="18" t="s">
        <v>249</v>
      </c>
      <c r="B1268" s="72">
        <v>40996</v>
      </c>
      <c r="C1268" s="23">
        <v>3490.01</v>
      </c>
      <c r="D1268" s="23">
        <v>3652.88</v>
      </c>
      <c r="E1268" s="23">
        <v>3638.77</v>
      </c>
      <c r="F1268" s="23">
        <v>3483.58</v>
      </c>
      <c r="G1268" s="20">
        <f t="shared" si="310"/>
        <v>3749.5279999999998</v>
      </c>
      <c r="H1268" s="20">
        <f t="shared" si="302"/>
        <v>3517.3711666666672</v>
      </c>
      <c r="I1268" s="112">
        <f t="shared" si="311"/>
        <v>-6.9213511674002581E-2</v>
      </c>
      <c r="J1268" s="38" t="str">
        <f t="shared" si="303"/>
        <v>N</v>
      </c>
      <c r="K1268" s="17" t="str">
        <f>IF(OR(AND(J1267="N",OR(I1267&lt;R$2308,AND(I1267&gt;R$2306, I1267&lt;R$2305))), AND(J1267="X", OR(I1267&lt;R$2314, AND(I1267&lt;R$2311,I1267&gt;R$2312)))),"no","yes")</f>
        <v>yes</v>
      </c>
      <c r="O1268" s="146">
        <f t="shared" si="304"/>
        <v>-4.4586737040362645E-2</v>
      </c>
      <c r="P1268" s="146">
        <f t="shared" si="305"/>
        <v>4.4586737040362645E-2</v>
      </c>
      <c r="Q1268" s="86">
        <f t="shared" si="314"/>
        <v>8.9999999999999993E-3</v>
      </c>
      <c r="R1268" s="39">
        <f>(SUM(C1249:C1267)+Q1268*SUM(C1249:C1267))/(19-Q1268)*(1-J$2305)</f>
        <v>3798.8549813069353</v>
      </c>
      <c r="S1268" s="39">
        <f>(SUM(C1249:C1267)+Q1268*SUM(C1249:C1267))/(19-Q1268)*(1+J$2305)</f>
        <v>3798.8549813069353</v>
      </c>
      <c r="T1268" s="17">
        <f>IF(AND(K1268="no",R1268&lt;E1268, R1268&gt;F1268,J$2308="yes"),MAX(R1268*(1-J$2306),F1268)/D1268-1,IF(AND(K1268="yes",S1268&gt;F1268, S1268&lt;E1268,J$2307="yes"),1-MIN(S1268*(1+J$2306),E1268)/D1268,0))</f>
        <v>0</v>
      </c>
      <c r="U1268" s="6">
        <f t="shared" si="315"/>
        <v>0</v>
      </c>
      <c r="V1268" s="66">
        <f t="shared" si="316"/>
        <v>3.4292740980772569</v>
      </c>
      <c r="W1268" s="6">
        <f t="shared" si="317"/>
        <v>0</v>
      </c>
      <c r="X1268" s="17">
        <f>V1268/MAX(V$240:V1268)-1</f>
        <v>-4.0884377393519244E-2</v>
      </c>
      <c r="Y1268" s="14"/>
      <c r="Z1268" s="66">
        <f t="shared" si="318"/>
        <v>13.677300729907063</v>
      </c>
      <c r="AA1268" s="6">
        <f t="shared" si="319"/>
        <v>4.4586737040362756E-2</v>
      </c>
      <c r="AB1268" s="17">
        <f>Z1268/MAX(Z$240:Z1268)-1</f>
        <v>0</v>
      </c>
      <c r="AC1268" s="14"/>
    </row>
    <row r="1269" spans="1:29" x14ac:dyDescent="0.25">
      <c r="A1269" s="18" t="s">
        <v>249</v>
      </c>
      <c r="B1269" s="72">
        <v>40997</v>
      </c>
      <c r="C1269" s="23">
        <v>3425.7</v>
      </c>
      <c r="D1269" s="23">
        <v>3490.01</v>
      </c>
      <c r="E1269" s="23">
        <v>3482.33</v>
      </c>
      <c r="F1269" s="23">
        <v>3391.79</v>
      </c>
      <c r="G1269" s="20">
        <f t="shared" si="310"/>
        <v>3735.0294999999996</v>
      </c>
      <c r="H1269" s="20">
        <f t="shared" si="302"/>
        <v>3520.7303333333343</v>
      </c>
      <c r="I1269" s="112">
        <f t="shared" si="311"/>
        <v>-8.2818489117689631E-2</v>
      </c>
      <c r="J1269" s="38" t="str">
        <f t="shared" si="303"/>
        <v>N</v>
      </c>
      <c r="K1269" s="17" t="str">
        <f>IF(OR(AND(J1268="N",OR(I1268&lt;R$2308,AND(I1268&gt;R$2306, I1268&lt;R$2305))), AND(J1268="X", OR(I1268&lt;R$2314, AND(I1268&lt;R$2311,I1268&gt;R$2312)))),"no","yes")</f>
        <v>yes</v>
      </c>
      <c r="O1269" s="146">
        <f t="shared" si="304"/>
        <v>-1.8426881298334474E-2</v>
      </c>
      <c r="P1269" s="146">
        <f t="shared" si="305"/>
        <v>1.8426881298334474E-2</v>
      </c>
      <c r="Q1269" s="86">
        <f t="shared" si="314"/>
        <v>8.9999999999999993E-3</v>
      </c>
      <c r="R1269" s="39">
        <f>(SUM(C1250:C1268)+Q1269*SUM(C1250:C1268))/(19-Q1269)*(1-J$2305)</f>
        <v>3786.8655684271498</v>
      </c>
      <c r="S1269" s="39">
        <f>(SUM(C1250:C1268)+Q1269*SUM(C1250:C1268))/(19-Q1269)*(1+J$2305)</f>
        <v>3786.8655684271498</v>
      </c>
      <c r="T1269" s="17">
        <f>IF(AND(K1269="no",R1269&lt;E1269, R1269&gt;F1269,J$2308="yes"),MAX(R1269*(1-J$2306),F1269)/D1269-1,IF(AND(K1269="yes",S1269&gt;F1269, S1269&lt;E1269,J$2307="yes"),1-MIN(S1269*(1+J$2306),E1269)/D1269,0))</f>
        <v>0</v>
      </c>
      <c r="U1269" s="6">
        <f t="shared" si="315"/>
        <v>0</v>
      </c>
      <c r="V1269" s="66">
        <f t="shared" si="316"/>
        <v>3.4292740980772569</v>
      </c>
      <c r="W1269" s="6">
        <f t="shared" si="317"/>
        <v>0</v>
      </c>
      <c r="X1269" s="17">
        <f>V1269/MAX(V$240:V1269)-1</f>
        <v>-4.0884377393519244E-2</v>
      </c>
      <c r="Z1269" s="66">
        <f t="shared" si="318"/>
        <v>13.929330726938685</v>
      </c>
      <c r="AA1269" s="6">
        <f t="shared" si="319"/>
        <v>1.8426881298334585E-2</v>
      </c>
      <c r="AB1269" s="17">
        <f>Z1269/MAX(Z$240:Z1269)-1</f>
        <v>0</v>
      </c>
    </row>
    <row r="1270" spans="1:29" x14ac:dyDescent="0.25">
      <c r="A1270" s="18" t="s">
        <v>249</v>
      </c>
      <c r="B1270" s="72">
        <v>40998</v>
      </c>
      <c r="C1270" s="23">
        <v>3416.86</v>
      </c>
      <c r="D1270" s="23">
        <v>3425.7</v>
      </c>
      <c r="E1270" s="23">
        <v>3445.47</v>
      </c>
      <c r="F1270" s="23">
        <v>3383.53</v>
      </c>
      <c r="G1270" s="20">
        <f t="shared" si="310"/>
        <v>3716.151499999999</v>
      </c>
      <c r="H1270" s="20">
        <f t="shared" si="302"/>
        <v>3524.2213333333339</v>
      </c>
      <c r="I1270" s="112">
        <f t="shared" si="311"/>
        <v>-8.0538024351267445E-2</v>
      </c>
      <c r="J1270" s="38" t="str">
        <f t="shared" si="303"/>
        <v>N</v>
      </c>
      <c r="K1270" s="17" t="str">
        <f>IF(OR(AND(J1269="N",OR(I1269&lt;R$2308,AND(I1269&gt;R$2306, I1269&lt;R$2305))), AND(J1269="X", OR(I1269&lt;R$2314, AND(I1269&lt;R$2311,I1269&gt;R$2312)))),"no","yes")</f>
        <v>yes</v>
      </c>
      <c r="O1270" s="146">
        <f t="shared" si="304"/>
        <v>-2.5804944974748834E-3</v>
      </c>
      <c r="P1270" s="146">
        <f t="shared" si="305"/>
        <v>2.5804944974748834E-3</v>
      </c>
      <c r="Q1270" s="86">
        <f t="shared" si="314"/>
        <v>8.9999999999999993E-3</v>
      </c>
      <c r="R1270" s="39">
        <f>(SUM(C1251:C1269)+Q1270*SUM(C1251:C1269))/(19-Q1270)*(1-J$2305)</f>
        <v>3767.275316202411</v>
      </c>
      <c r="S1270" s="39">
        <f>(SUM(C1251:C1269)+Q1270*SUM(C1251:C1269))/(19-Q1270)*(1+J$2305)</f>
        <v>3767.275316202411</v>
      </c>
      <c r="T1270" s="17">
        <f>IF(AND(K1270="no",R1270&lt;E1270, R1270&gt;F1270,J$2308="yes"),MAX(R1270*(1-J$2306),F1270)/D1270-1,IF(AND(K1270="yes",S1270&gt;F1270, S1270&lt;E1270,J$2307="yes"),1-MIN(S1270*(1+J$2306),E1270)/D1270,0))</f>
        <v>0</v>
      </c>
      <c r="U1270" s="6">
        <f t="shared" si="315"/>
        <v>0</v>
      </c>
      <c r="V1270" s="66">
        <f t="shared" si="316"/>
        <v>3.4292740980772569</v>
      </c>
      <c r="W1270" s="6">
        <f t="shared" si="317"/>
        <v>0</v>
      </c>
      <c r="X1270" s="17">
        <f>V1270/MAX(V$240:V1270)-1</f>
        <v>-4.0884377393519244E-2</v>
      </c>
      <c r="Z1270" s="66">
        <f t="shared" si="318"/>
        <v>13.965275288233061</v>
      </c>
      <c r="AA1270" s="6">
        <f t="shared" si="319"/>
        <v>2.5804944974749944E-3</v>
      </c>
      <c r="AB1270" s="17">
        <f>Z1270/MAX(Z$240:Z1270)-1</f>
        <v>0</v>
      </c>
    </row>
    <row r="1271" spans="1:29" x14ac:dyDescent="0.25">
      <c r="A1271" s="18" t="s">
        <v>249</v>
      </c>
      <c r="B1271" s="72">
        <v>41004</v>
      </c>
      <c r="C1271" s="23">
        <v>3531.55</v>
      </c>
      <c r="D1271" s="23">
        <v>3416.86</v>
      </c>
      <c r="E1271" s="23">
        <v>3532.08</v>
      </c>
      <c r="F1271" s="23">
        <v>3412.44</v>
      </c>
      <c r="G1271" s="20">
        <f t="shared" si="310"/>
        <v>3702.81</v>
      </c>
      <c r="H1271" s="20">
        <f t="shared" si="302"/>
        <v>3529.6275000000005</v>
      </c>
      <c r="I1271" s="112">
        <f t="shared" si="311"/>
        <v>-4.6251360453277268E-2</v>
      </c>
      <c r="J1271" s="38" t="str">
        <f t="shared" si="303"/>
        <v>N</v>
      </c>
      <c r="K1271" s="17" t="str">
        <f>IF(OR(AND(J1270="N",OR(I1270&lt;R$2308,AND(I1270&gt;R$2306, I1270&lt;R$2305))), AND(J1270="X", OR(I1270&lt;R$2314, AND(I1270&lt;R$2311,I1270&gt;R$2312)))),"no","yes")</f>
        <v>yes</v>
      </c>
      <c r="O1271" s="146">
        <f t="shared" si="304"/>
        <v>3.3565905539003627E-2</v>
      </c>
      <c r="P1271" s="146">
        <f t="shared" si="305"/>
        <v>-3.3565905539003627E-2</v>
      </c>
      <c r="Q1271" s="86">
        <f t="shared" si="314"/>
        <v>8.9999999999999993E-3</v>
      </c>
      <c r="R1271" s="39">
        <f>(SUM(C1252:C1270)+Q1271*SUM(C1252:C1270))/(19-Q1271)*(1-J$2305)</f>
        <v>3747.0049944710649</v>
      </c>
      <c r="S1271" s="39">
        <f>(SUM(C1252:C1270)+Q1271*SUM(C1252:C1270))/(19-Q1271)*(1+J$2305)</f>
        <v>3747.0049944710649</v>
      </c>
      <c r="T1271" s="17">
        <f>IF(AND(K1271="no",R1271&lt;E1271, R1271&gt;F1271,J$2308="yes"),MAX(R1271*(1-J$2306),F1271)/D1271-1,IF(AND(K1271="yes",S1271&gt;F1271, S1271&lt;E1271,J$2307="yes"),1-MIN(S1271*(1+J$2306),E1271)/D1271,0))</f>
        <v>0</v>
      </c>
      <c r="U1271" s="6">
        <f t="shared" si="315"/>
        <v>0</v>
      </c>
      <c r="V1271" s="66">
        <f t="shared" si="316"/>
        <v>3.4292740980772569</v>
      </c>
      <c r="W1271" s="6">
        <f t="shared" si="317"/>
        <v>0</v>
      </c>
      <c r="X1271" s="17">
        <f>V1271/MAX(V$240:V1271)-1</f>
        <v>-4.0884377393519244E-2</v>
      </c>
      <c r="Z1271" s="66">
        <f t="shared" si="318"/>
        <v>13.496518177082049</v>
      </c>
      <c r="AA1271" s="6">
        <f t="shared" si="319"/>
        <v>-3.3565905539003627E-2</v>
      </c>
      <c r="AB1271" s="17">
        <f>Z1271/MAX(Z$240:Z1271)-1</f>
        <v>-3.3565905539003627E-2</v>
      </c>
    </row>
    <row r="1272" spans="1:29" x14ac:dyDescent="0.25">
      <c r="A1272" s="18" t="s">
        <v>249</v>
      </c>
      <c r="B1272" s="72">
        <v>41005</v>
      </c>
      <c r="C1272" s="23">
        <v>3554.03</v>
      </c>
      <c r="D1272" s="23">
        <v>3531.55</v>
      </c>
      <c r="E1272" s="23">
        <v>3570.59</v>
      </c>
      <c r="F1272" s="23">
        <v>3520.89</v>
      </c>
      <c r="G1272" s="20">
        <f t="shared" si="310"/>
        <v>3692.482</v>
      </c>
      <c r="H1272" s="20">
        <f t="shared" si="302"/>
        <v>3534.4151666666667</v>
      </c>
      <c r="I1272" s="112">
        <f t="shared" si="311"/>
        <v>-3.7495646559685292E-2</v>
      </c>
      <c r="J1272" s="38" t="str">
        <f t="shared" si="303"/>
        <v>N</v>
      </c>
      <c r="K1272" s="17" t="str">
        <f>IF(OR(AND(J1271="N",OR(I1271&lt;R$2308,AND(I1271&gt;R$2306, I1271&lt;R$2305))), AND(J1271="X", OR(I1271&lt;R$2314, AND(I1271&lt;R$2311,I1271&gt;R$2312)))),"no","yes")</f>
        <v>yes</v>
      </c>
      <c r="O1272" s="146">
        <f t="shared" si="304"/>
        <v>6.3654769152354795E-3</v>
      </c>
      <c r="P1272" s="146">
        <f t="shared" si="305"/>
        <v>-6.3654769152354795E-3</v>
      </c>
      <c r="Q1272" s="86">
        <f t="shared" si="314"/>
        <v>8.9999999999999993E-3</v>
      </c>
      <c r="R1272" s="39">
        <f>(SUM(C1253:C1271)+Q1272*SUM(C1253:C1271))/(19-Q1272)*(1-J$2305)</f>
        <v>3734.8360007371912</v>
      </c>
      <c r="S1272" s="39">
        <f>(SUM(C1253:C1271)+Q1272*SUM(C1253:C1271))/(19-Q1272)*(1+J$2305)</f>
        <v>3734.8360007371912</v>
      </c>
      <c r="T1272" s="17">
        <f>IF(AND(K1272="no",R1272&lt;E1272, R1272&gt;F1272,J$2308="yes"),MAX(R1272*(1-J$2306),F1272)/D1272-1,IF(AND(K1272="yes",S1272&gt;F1272, S1272&lt;E1272,J$2307="yes"),1-MIN(S1272*(1+J$2306),E1272)/D1272,0))</f>
        <v>0</v>
      </c>
      <c r="U1272" s="6">
        <f t="shared" si="315"/>
        <v>0</v>
      </c>
      <c r="V1272" s="66">
        <f t="shared" si="316"/>
        <v>3.4292740980772569</v>
      </c>
      <c r="W1272" s="6">
        <f t="shared" si="317"/>
        <v>0</v>
      </c>
      <c r="X1272" s="17">
        <f>V1272/MAX(V$240:V1272)-1</f>
        <v>-4.0884377393519244E-2</v>
      </c>
      <c r="Z1272" s="66">
        <f t="shared" si="318"/>
        <v>13.410606402189776</v>
      </c>
      <c r="AA1272" s="6">
        <f t="shared" si="319"/>
        <v>-6.3654769152354795E-3</v>
      </c>
      <c r="AB1272" s="17">
        <f>Z1272/MAX(Z$240:Z1272)-1</f>
        <v>-3.9717719457391665E-2</v>
      </c>
    </row>
    <row r="1273" spans="1:29" x14ac:dyDescent="0.25">
      <c r="A1273" s="18" t="s">
        <v>249</v>
      </c>
      <c r="B1273" s="72">
        <v>41008</v>
      </c>
      <c r="C1273" s="23">
        <v>3512.91</v>
      </c>
      <c r="D1273" s="23">
        <v>3554.03</v>
      </c>
      <c r="E1273" s="23">
        <v>3563.34</v>
      </c>
      <c r="F1273" s="23">
        <v>3512.37</v>
      </c>
      <c r="G1273" s="20">
        <f t="shared" si="310"/>
        <v>3681.4919999999997</v>
      </c>
      <c r="H1273" s="20">
        <f t="shared" si="302"/>
        <v>3539.7598333333331</v>
      </c>
      <c r="I1273" s="112">
        <f t="shared" si="311"/>
        <v>-4.5791760514487079E-2</v>
      </c>
      <c r="J1273" s="38" t="str">
        <f t="shared" si="303"/>
        <v>N</v>
      </c>
      <c r="K1273" s="17" t="str">
        <f>IF(OR(AND(J1272="N",OR(I1272&lt;R$2308,AND(I1272&gt;R$2306, I1272&lt;R$2305))), AND(J1272="X", OR(I1272&lt;R$2314, AND(I1272&lt;R$2311,I1272&gt;R$2312)))),"no","yes")</f>
        <v>yes</v>
      </c>
      <c r="O1273" s="146">
        <f t="shared" si="304"/>
        <v>-1.1569964237780894E-2</v>
      </c>
      <c r="P1273" s="146">
        <f t="shared" si="305"/>
        <v>1.1569964237780894E-2</v>
      </c>
      <c r="Q1273" s="86">
        <f t="shared" si="314"/>
        <v>8.9999999999999993E-3</v>
      </c>
      <c r="R1273" s="39">
        <f>(SUM(C1254:C1272)+Q1273*SUM(C1254:C1272))/(19-Q1273)*(1-J$2305)</f>
        <v>3725.3426554683797</v>
      </c>
      <c r="S1273" s="39">
        <f>(SUM(C1254:C1272)+Q1273*SUM(C1254:C1272))/(19-Q1273)*(1+J$2305)</f>
        <v>3725.3426554683797</v>
      </c>
      <c r="T1273" s="17">
        <f>IF(AND(K1273="no",R1273&lt;E1273, R1273&gt;F1273,J$2308="yes"),MAX(R1273*(1-J$2306),F1273)/D1273-1,IF(AND(K1273="yes",S1273&gt;F1273, S1273&lt;E1273,J$2307="yes"),1-MIN(S1273*(1+J$2306),E1273)/D1273,0))</f>
        <v>0</v>
      </c>
      <c r="U1273" s="6">
        <f t="shared" si="315"/>
        <v>0</v>
      </c>
      <c r="V1273" s="66">
        <f t="shared" si="316"/>
        <v>3.4292740980772569</v>
      </c>
      <c r="W1273" s="6">
        <f t="shared" si="317"/>
        <v>0</v>
      </c>
      <c r="X1273" s="17">
        <f>V1273/MAX(V$240:V1273)-1</f>
        <v>-4.0884377393519244E-2</v>
      </c>
      <c r="Z1273" s="66">
        <f t="shared" si="318"/>
        <v>13.565766638670068</v>
      </c>
      <c r="AA1273" s="6">
        <f t="shared" si="319"/>
        <v>1.1569964237780894E-2</v>
      </c>
      <c r="AB1273" s="17">
        <f>Z1273/MAX(Z$240:Z1273)-1</f>
        <v>-2.8607287813338877E-2</v>
      </c>
    </row>
    <row r="1274" spans="1:29" x14ac:dyDescent="0.25">
      <c r="A1274" s="18" t="s">
        <v>249</v>
      </c>
      <c r="B1274" s="72">
        <v>41009</v>
      </c>
      <c r="C1274" s="23">
        <v>3554.04</v>
      </c>
      <c r="D1274" s="23">
        <v>3512.91</v>
      </c>
      <c r="E1274" s="23">
        <v>3554.22</v>
      </c>
      <c r="F1274" s="23">
        <v>3432.36</v>
      </c>
      <c r="G1274" s="20">
        <f t="shared" si="310"/>
        <v>3669.6024999999995</v>
      </c>
      <c r="H1274" s="20">
        <f t="shared" si="302"/>
        <v>3547.7543333333333</v>
      </c>
      <c r="I1274" s="112">
        <f t="shared" si="311"/>
        <v>-3.1491830518427966E-2</v>
      </c>
      <c r="J1274" s="38" t="str">
        <f t="shared" si="303"/>
        <v>N</v>
      </c>
      <c r="K1274" s="17" t="str">
        <f>IF(OR(AND(J1273="N",OR(I1273&lt;R$2308,AND(I1273&gt;R$2306, I1273&lt;R$2305))), AND(J1273="X", OR(I1273&lt;R$2314, AND(I1273&lt;R$2311,I1273&gt;R$2312)))),"no","yes")</f>
        <v>yes</v>
      </c>
      <c r="O1274" s="146">
        <f t="shared" si="304"/>
        <v>1.1708241884933024E-2</v>
      </c>
      <c r="P1274" s="146">
        <f t="shared" si="305"/>
        <v>-1.1708241884933024E-2</v>
      </c>
      <c r="Q1274" s="86">
        <f t="shared" si="314"/>
        <v>8.9999999999999993E-3</v>
      </c>
      <c r="R1274" s="39">
        <f>(SUM(C1255:C1273)+Q1274*SUM(C1255:C1273))/(19-Q1274)*(1-J$2305)</f>
        <v>3710.523515875941</v>
      </c>
      <c r="S1274" s="39">
        <f>(SUM(C1255:C1273)+Q1274*SUM(C1255:C1273))/(19-Q1274)*(1+J$2305)</f>
        <v>3710.523515875941</v>
      </c>
      <c r="T1274" s="17">
        <f>IF(AND(K1274="no",R1274&lt;E1274, R1274&gt;F1274,J$2308="yes"),MAX(R1274*(1-J$2306),F1274)/D1274-1,IF(AND(K1274="yes",S1274&gt;F1274, S1274&lt;E1274,J$2307="yes"),1-MIN(S1274*(1+J$2306),E1274)/D1274,0))</f>
        <v>0</v>
      </c>
      <c r="U1274" s="6">
        <f t="shared" si="315"/>
        <v>0</v>
      </c>
      <c r="V1274" s="66">
        <f t="shared" si="316"/>
        <v>3.4292740980772569</v>
      </c>
      <c r="W1274" s="6">
        <f t="shared" si="317"/>
        <v>0</v>
      </c>
      <c r="X1274" s="17">
        <f>V1274/MAX(V$240:V1274)-1</f>
        <v>-4.0884377393519244E-2</v>
      </c>
      <c r="Z1274" s="66">
        <f t="shared" si="318"/>
        <v>13.406935361509964</v>
      </c>
      <c r="AA1274" s="6">
        <f t="shared" si="319"/>
        <v>-1.1708241884933024E-2</v>
      </c>
      <c r="AB1274" s="17">
        <f>Z1274/MAX(Z$240:Z1274)-1</f>
        <v>-3.9980588652881455E-2</v>
      </c>
    </row>
    <row r="1275" spans="1:29" x14ac:dyDescent="0.25">
      <c r="A1275" s="18" t="s">
        <v>249</v>
      </c>
      <c r="B1275" s="72">
        <v>41010</v>
      </c>
      <c r="C1275" s="23">
        <v>3566.48</v>
      </c>
      <c r="D1275" s="23">
        <v>3554.04</v>
      </c>
      <c r="E1275" s="23">
        <v>3582.95</v>
      </c>
      <c r="F1275" s="23">
        <v>3497.94</v>
      </c>
      <c r="G1275" s="20">
        <f t="shared" si="310"/>
        <v>3655.5209999999993</v>
      </c>
      <c r="H1275" s="20">
        <f t="shared" si="302"/>
        <v>3555.7365</v>
      </c>
      <c r="I1275" s="112">
        <f t="shared" si="311"/>
        <v>-2.435795061770929E-2</v>
      </c>
      <c r="J1275" s="38" t="str">
        <f t="shared" si="303"/>
        <v>N</v>
      </c>
      <c r="K1275" s="17" t="str">
        <f>IF(OR(AND(J1274="N",OR(I1274&lt;R$2308,AND(I1274&gt;R$2306, I1274&lt;R$2305))), AND(J1274="X", OR(I1274&lt;R$2314, AND(I1274&lt;R$2311,I1274&gt;R$2312)))),"no","yes")</f>
        <v>yes</v>
      </c>
      <c r="O1275" s="146">
        <f t="shared" si="304"/>
        <v>3.5002419781431371E-3</v>
      </c>
      <c r="P1275" s="146">
        <f t="shared" si="305"/>
        <v>-3.5002419781431371E-3</v>
      </c>
      <c r="Q1275" s="86">
        <f t="shared" si="314"/>
        <v>8.9999999999999993E-3</v>
      </c>
      <c r="R1275" s="39">
        <f>(SUM(C1256:C1274)+Q1275*SUM(C1256:C1274))/(19-Q1275)*(1-J$2305)</f>
        <v>3694.8994502659148</v>
      </c>
      <c r="S1275" s="39">
        <f>(SUM(C1256:C1274)+Q1275*SUM(C1256:C1274))/(19-Q1275)*(1+J$2305)</f>
        <v>3694.8994502659148</v>
      </c>
      <c r="T1275" s="17">
        <f>IF(AND(K1275="no",R1275&lt;E1275, R1275&gt;F1275,J$2308="yes"),MAX(R1275*(1-J$2306),F1275)/D1275-1,IF(AND(K1275="yes",S1275&gt;F1275, S1275&lt;E1275,J$2307="yes"),1-MIN(S1275*(1+J$2306),E1275)/D1275,0))</f>
        <v>0</v>
      </c>
      <c r="U1275" s="6">
        <f t="shared" si="315"/>
        <v>0</v>
      </c>
      <c r="V1275" s="66">
        <f t="shared" si="316"/>
        <v>3.4292740980772569</v>
      </c>
      <c r="W1275" s="6">
        <f t="shared" si="317"/>
        <v>0</v>
      </c>
      <c r="X1275" s="17">
        <f>V1275/MAX(V$240:V1275)-1</f>
        <v>-4.0884377393519244E-2</v>
      </c>
      <c r="Z1275" s="66">
        <f t="shared" si="318"/>
        <v>13.360007843559355</v>
      </c>
      <c r="AA1275" s="6">
        <f t="shared" si="319"/>
        <v>-3.5002419781431371E-3</v>
      </c>
      <c r="AB1275" s="17">
        <f>Z1275/MAX(Z$240:Z1275)-1</f>
        <v>-4.3340888896310936E-2</v>
      </c>
    </row>
    <row r="1276" spans="1:29" x14ac:dyDescent="0.25">
      <c r="A1276" s="18" t="s">
        <v>249</v>
      </c>
      <c r="B1276" s="72">
        <v>41011</v>
      </c>
      <c r="C1276" s="23">
        <v>3640.41</v>
      </c>
      <c r="D1276" s="23">
        <v>3566.48</v>
      </c>
      <c r="E1276" s="23">
        <v>3640.41</v>
      </c>
      <c r="F1276" s="23">
        <v>3561.05</v>
      </c>
      <c r="G1276" s="20">
        <f t="shared" si="310"/>
        <v>3643.9854999999998</v>
      </c>
      <c r="H1276" s="20">
        <f t="shared" si="302"/>
        <v>3562.8616666666671</v>
      </c>
      <c r="I1276" s="112">
        <f t="shared" si="311"/>
        <v>-9.8120588021000099E-4</v>
      </c>
      <c r="J1276" s="38" t="str">
        <f t="shared" si="303"/>
        <v>N</v>
      </c>
      <c r="K1276" s="17" t="str">
        <f>IF(OR(AND(J1275="N",OR(I1275&lt;R$2308,AND(I1275&gt;R$2306, I1275&lt;R$2305))), AND(J1275="X", OR(I1275&lt;R$2314, AND(I1275&lt;R$2311,I1275&gt;R$2312)))),"no","yes")</f>
        <v>yes</v>
      </c>
      <c r="O1276" s="146">
        <f t="shared" si="304"/>
        <v>2.0729122271819778E-2</v>
      </c>
      <c r="P1276" s="146">
        <f t="shared" si="305"/>
        <v>-2.0729122271819778E-2</v>
      </c>
      <c r="Q1276" s="86">
        <f t="shared" si="314"/>
        <v>8.9999999999999993E-3</v>
      </c>
      <c r="R1276" s="39">
        <f>(SUM(C1257:C1275)+Q1276*SUM(C1257:C1275))/(19-Q1276)*(1-J$2305)</f>
        <v>3678.7137960086347</v>
      </c>
      <c r="S1276" s="39">
        <f>(SUM(C1257:C1275)+Q1276*SUM(C1257:C1275))/(19-Q1276)*(1+J$2305)</f>
        <v>3678.7137960086347</v>
      </c>
      <c r="T1276" s="17">
        <f>IF(AND(K1276="no",R1276&lt;E1276, R1276&gt;F1276,J$2308="yes"),MAX(R1276*(1-J$2306),F1276)/D1276-1,IF(AND(K1276="yes",S1276&gt;F1276, S1276&lt;E1276,J$2307="yes"),1-MIN(S1276*(1+J$2306),E1276)/D1276,0))</f>
        <v>0</v>
      </c>
      <c r="U1276" s="6">
        <f t="shared" si="315"/>
        <v>0</v>
      </c>
      <c r="V1276" s="66">
        <f t="shared" si="316"/>
        <v>3.4292740980772569</v>
      </c>
      <c r="W1276" s="6">
        <f t="shared" si="317"/>
        <v>0</v>
      </c>
      <c r="X1276" s="17">
        <f>V1276/MAX(V$240:V1276)-1</f>
        <v>-4.0884377393519244E-2</v>
      </c>
      <c r="Z1276" s="66">
        <f t="shared" si="318"/>
        <v>13.083066607417742</v>
      </c>
      <c r="AA1276" s="6">
        <f t="shared" si="319"/>
        <v>-2.0729122271819778E-2</v>
      </c>
      <c r="AB1276" s="17">
        <f>Z1276/MAX(Z$240:Z1276)-1</f>
        <v>-6.3171592582829783E-2</v>
      </c>
    </row>
    <row r="1277" spans="1:29" x14ac:dyDescent="0.25">
      <c r="A1277" s="18" t="s">
        <v>249</v>
      </c>
      <c r="B1277" s="72">
        <v>41012</v>
      </c>
      <c r="C1277" s="23">
        <v>3675.03</v>
      </c>
      <c r="D1277" s="23">
        <v>3640.41</v>
      </c>
      <c r="E1277" s="23">
        <v>3695.13</v>
      </c>
      <c r="F1277" s="23">
        <v>3643.47</v>
      </c>
      <c r="G1277" s="20">
        <f t="shared" si="310"/>
        <v>3632.2340000000004</v>
      </c>
      <c r="H1277" s="20">
        <f t="shared" ref="H1277:H1340" si="320">AVERAGE(C1218:C1277)</f>
        <v>3568.3556666666677</v>
      </c>
      <c r="I1277" s="112">
        <f t="shared" si="311"/>
        <v>1.1782280546903001E-2</v>
      </c>
      <c r="J1277" s="38" t="str">
        <f t="shared" ref="J1277:J1340" si="321">IF(G1277&gt;H1277,"N","X")</f>
        <v>N</v>
      </c>
      <c r="K1277" s="17" t="str">
        <f>IF(OR(AND(J1276="N",OR(I1276&lt;R$2308,AND(I1276&gt;R$2306, I1276&lt;R$2305))), AND(J1276="X", OR(I1276&lt;R$2314, AND(I1276&lt;R$2311,I1276&gt;R$2312)))),"no","yes")</f>
        <v>yes</v>
      </c>
      <c r="O1277" s="146">
        <f t="shared" si="304"/>
        <v>9.5099178389248529E-3</v>
      </c>
      <c r="P1277" s="146">
        <f t="shared" si="305"/>
        <v>-9.5099178389248529E-3</v>
      </c>
      <c r="Q1277" s="86">
        <f t="shared" si="314"/>
        <v>8.9999999999999993E-3</v>
      </c>
      <c r="R1277" s="39">
        <f>(SUM(C1258:C1276)+Q1277*SUM(C1258:C1276))/(19-Q1277)*(1-J$2305)</f>
        <v>3664.3871755041869</v>
      </c>
      <c r="S1277" s="39">
        <f>(SUM(C1258:C1276)+Q1277*SUM(C1258:C1276))/(19-Q1277)*(1+J$2305)</f>
        <v>3664.3871755041869</v>
      </c>
      <c r="T1277" s="17">
        <f>IF(AND(K1277="no",R1277&lt;E1277, R1277&gt;F1277,J$2308="yes"),MAX(R1277*(1-J$2306),F1277)/D1277-1,IF(AND(K1277="yes",S1277&gt;F1277, S1277&lt;E1277,J$2307="yes"),1-MIN(S1277*(1+J$2306),E1277)/D1277,0))</f>
        <v>-6.5863942534458708E-3</v>
      </c>
      <c r="U1277" s="6">
        <f t="shared" si="315"/>
        <v>2.9235235854789821E-3</v>
      </c>
      <c r="V1277" s="66">
        <f t="shared" si="316"/>
        <v>3.4292740980772569</v>
      </c>
      <c r="W1277" s="6">
        <f t="shared" si="317"/>
        <v>0</v>
      </c>
      <c r="X1277" s="17">
        <f>V1277/MAX(V$240:V1277)-1</f>
        <v>-4.0884377393519244E-2</v>
      </c>
      <c r="Z1277" s="66">
        <f t="shared" si="318"/>
        <v>12.996896372697195</v>
      </c>
      <c r="AA1277" s="6">
        <f t="shared" si="319"/>
        <v>-6.5863942534458708E-3</v>
      </c>
      <c r="AB1277" s="17">
        <f>Z1277/MAX(Z$240:Z1277)-1</f>
        <v>-6.934191382190702E-2</v>
      </c>
    </row>
    <row r="1278" spans="1:29" x14ac:dyDescent="0.25">
      <c r="A1278" s="18" t="s">
        <v>249</v>
      </c>
      <c r="B1278" s="72">
        <v>41015</v>
      </c>
      <c r="C1278" s="23">
        <v>3685.48</v>
      </c>
      <c r="D1278" s="23">
        <v>3675.03</v>
      </c>
      <c r="E1278" s="23">
        <v>3702.42</v>
      </c>
      <c r="F1278" s="23">
        <v>3632.85</v>
      </c>
      <c r="G1278" s="20">
        <f t="shared" si="310"/>
        <v>3629.7919999999999</v>
      </c>
      <c r="H1278" s="20">
        <f t="shared" si="320"/>
        <v>3574.0013333333345</v>
      </c>
      <c r="I1278" s="112">
        <f t="shared" si="311"/>
        <v>1.5341925928538114E-2</v>
      </c>
      <c r="J1278" s="38" t="str">
        <f t="shared" si="321"/>
        <v>N</v>
      </c>
      <c r="K1278" s="17" t="str">
        <f>IF(OR(AND(J1277="N",OR(I1277&lt;R$2308,AND(I1277&gt;R$2306, I1277&lt;R$2305))), AND(J1277="X", OR(I1277&lt;R$2314, AND(I1277&lt;R$2311,I1277&gt;R$2312)))),"no","yes")</f>
        <v>no</v>
      </c>
      <c r="O1278" s="146">
        <f t="shared" si="304"/>
        <v>2.8435142026050908E-3</v>
      </c>
      <c r="P1278" s="146">
        <f t="shared" si="305"/>
        <v>-2.8435142026050908E-3</v>
      </c>
      <c r="Q1278" s="86">
        <f t="shared" si="314"/>
        <v>8.9999999999999993E-3</v>
      </c>
      <c r="R1278" s="39">
        <f>(SUM(C1259:C1277)+Q1278*SUM(C1259:C1277))/(19-Q1278)*(1-J$2305)</f>
        <v>3661.2370722974038</v>
      </c>
      <c r="S1278" s="39">
        <f>(SUM(C1259:C1277)+Q1278*SUM(C1259:C1277))/(19-Q1278)*(1+J$2305)</f>
        <v>3661.2370722974038</v>
      </c>
      <c r="T1278" s="17">
        <f>IF(AND(K1278="no",R1278&lt;E1278, R1278&gt;F1278,J$2308="yes"),MAX(R1278*(1-J$2306),F1278)/D1278-1,IF(AND(K1278="yes",S1278&gt;F1278, S1278&lt;E1278,J$2307="yes"),1-MIN(S1278*(1+J$2306),E1278)/D1278,0))</f>
        <v>-3.7531469682142715E-3</v>
      </c>
      <c r="U1278" s="6">
        <f t="shared" si="315"/>
        <v>-6.5966611708193623E-3</v>
      </c>
      <c r="V1278" s="66">
        <f t="shared" si="316"/>
        <v>3.4164035283928826</v>
      </c>
      <c r="W1278" s="6">
        <f t="shared" si="317"/>
        <v>-3.7531469682142715E-3</v>
      </c>
      <c r="X1278" s="17">
        <f>V1278/MAX(V$240:V1278)-1</f>
        <v>-4.4484079284671685E-2</v>
      </c>
      <c r="Z1278" s="66">
        <f t="shared" si="318"/>
        <v>12.948117110479812</v>
      </c>
      <c r="AA1278" s="6">
        <f t="shared" si="319"/>
        <v>-3.7531469682142715E-3</v>
      </c>
      <c r="AB1278" s="17">
        <f>Z1278/MAX(Z$240:Z1278)-1</f>
        <v>-7.2834810396490424E-2</v>
      </c>
    </row>
    <row r="1279" spans="1:29" x14ac:dyDescent="0.25">
      <c r="A1279" s="18" t="s">
        <v>249</v>
      </c>
      <c r="B1279" s="72">
        <v>41016</v>
      </c>
      <c r="C1279" s="23">
        <v>3631.56</v>
      </c>
      <c r="D1279" s="23">
        <v>3685.48</v>
      </c>
      <c r="E1279" s="23">
        <v>3702.84</v>
      </c>
      <c r="F1279" s="23">
        <v>3629.82</v>
      </c>
      <c r="G1279" s="20">
        <f t="shared" si="310"/>
        <v>3626.9195</v>
      </c>
      <c r="H1279" s="20">
        <f t="shared" si="320"/>
        <v>3578.7638333333348</v>
      </c>
      <c r="I1279" s="112">
        <f t="shared" si="311"/>
        <v>1.2794604346746397E-3</v>
      </c>
      <c r="J1279" s="38" t="str">
        <f t="shared" si="321"/>
        <v>N</v>
      </c>
      <c r="K1279" s="17" t="str">
        <f>IF(OR(AND(J1278="N",OR(I1278&lt;R$2308,AND(I1278&gt;R$2306, I1278&lt;R$2305))), AND(J1278="X", OR(I1278&lt;R$2314, AND(I1278&lt;R$2311,I1278&gt;R$2312)))),"no","yes")</f>
        <v>no</v>
      </c>
      <c r="O1279" s="146">
        <f t="shared" si="304"/>
        <v>-1.4630387357956076E-2</v>
      </c>
      <c r="P1279" s="146">
        <f t="shared" si="305"/>
        <v>1.4630387357956076E-2</v>
      </c>
      <c r="Q1279" s="86">
        <f t="shared" si="314"/>
        <v>8.9999999999999993E-3</v>
      </c>
      <c r="R1279" s="39">
        <f>(SUM(C1260:C1278)+Q1279*SUM(C1260:C1278))/(19-Q1279)*(1-J$2305)</f>
        <v>3661.0495218787851</v>
      </c>
      <c r="S1279" s="39">
        <f>(SUM(C1260:C1278)+Q1279*SUM(C1260:C1278))/(19-Q1279)*(1+J$2305)</f>
        <v>3661.0495218787851</v>
      </c>
      <c r="T1279" s="17">
        <f>IF(AND(K1279="no",R1279&lt;E1279, R1279&gt;F1279,J$2308="yes"),MAX(R1279*(1-J$2306),F1279)/D1279-1,IF(AND(K1279="yes",S1279&gt;F1279, S1279&lt;E1279,J$2307="yes"),1-MIN(S1279*(1+J$2306),E1279)/D1279,0))</f>
        <v>-6.6288456649378213E-3</v>
      </c>
      <c r="U1279" s="6">
        <f t="shared" si="315"/>
        <v>8.0015416930182548E-3</v>
      </c>
      <c r="V1279" s="66">
        <f t="shared" si="316"/>
        <v>3.3937567166740172</v>
      </c>
      <c r="W1279" s="6">
        <f t="shared" si="317"/>
        <v>-6.6288456649378213E-3</v>
      </c>
      <c r="X1279" s="17">
        <f>V1279/MAX(V$240:V1279)-1</f>
        <v>-5.0818046853484566E-2</v>
      </c>
      <c r="Z1279" s="66">
        <f t="shared" si="318"/>
        <v>12.8622860405029</v>
      </c>
      <c r="AA1279" s="6">
        <f t="shared" si="319"/>
        <v>-6.6288456649378213E-3</v>
      </c>
      <c r="AB1279" s="17">
        <f>Z1279/MAX(Z$240:Z1279)-1</f>
        <v>-7.8980845344274964E-2</v>
      </c>
    </row>
    <row r="1280" spans="1:29" x14ac:dyDescent="0.25">
      <c r="A1280" s="18" t="s">
        <v>249</v>
      </c>
      <c r="B1280" s="72">
        <v>41017</v>
      </c>
      <c r="C1280" s="23">
        <v>3714.02</v>
      </c>
      <c r="D1280" s="23">
        <v>3631.56</v>
      </c>
      <c r="E1280" s="23">
        <v>3717.54</v>
      </c>
      <c r="F1280" s="23">
        <v>3632.67</v>
      </c>
      <c r="G1280" s="20">
        <f t="shared" si="310"/>
        <v>3623.2895000000012</v>
      </c>
      <c r="H1280" s="20">
        <f t="shared" si="320"/>
        <v>3586.7691666666674</v>
      </c>
      <c r="I1280" s="112">
        <f t="shared" si="311"/>
        <v>2.5040919308269016E-2</v>
      </c>
      <c r="J1280" s="38" t="str">
        <f t="shared" si="321"/>
        <v>N</v>
      </c>
      <c r="K1280" s="17" t="str">
        <f>IF(OR(AND(J1279="N",OR(I1279&lt;R$2308,AND(I1279&gt;R$2306, I1279&lt;R$2305))), AND(J1279="X", OR(I1279&lt;R$2314, AND(I1279&lt;R$2311,I1279&gt;R$2312)))),"no","yes")</f>
        <v>yes</v>
      </c>
      <c r="O1280" s="146">
        <f t="shared" si="304"/>
        <v>2.2706495280265138E-2</v>
      </c>
      <c r="P1280" s="146">
        <f t="shared" si="305"/>
        <v>-2.2706495280265138E-2</v>
      </c>
      <c r="Q1280" s="86">
        <f t="shared" si="314"/>
        <v>8.9999999999999993E-3</v>
      </c>
      <c r="R1280" s="39">
        <f>(SUM(C1261:C1279)+Q1280*SUM(C1261:C1279))/(19-Q1280)*(1-J$2305)</f>
        <v>3652.8111173713874</v>
      </c>
      <c r="S1280" s="39">
        <f>(SUM(C1261:C1279)+Q1280*SUM(C1261:C1279))/(19-Q1280)*(1+J$2305)</f>
        <v>3652.8111173713874</v>
      </c>
      <c r="T1280" s="17">
        <f>IF(AND(K1280="no",R1280&lt;E1280, R1280&gt;F1280,J$2308="yes"),MAX(R1280*(1-J$2306),F1280)/D1280-1,IF(AND(K1280="yes",S1280&gt;F1280, S1280&lt;E1280,J$2307="yes"),1-MIN(S1280*(1+J$2306),E1280)/D1280,0))</f>
        <v>-5.851787488403648E-3</v>
      </c>
      <c r="U1280" s="6">
        <f t="shared" si="315"/>
        <v>1.685470779186149E-2</v>
      </c>
      <c r="V1280" s="66">
        <f t="shared" si="316"/>
        <v>3.3937567166740172</v>
      </c>
      <c r="W1280" s="6">
        <f t="shared" si="317"/>
        <v>0</v>
      </c>
      <c r="X1280" s="17">
        <f>V1280/MAX(V$240:V1280)-1</f>
        <v>-5.0818046853484566E-2</v>
      </c>
      <c r="Y1280" s="6">
        <f t="shared" ref="Y1280" si="322">V1280/V1260-1</f>
        <v>-1.4908795027127941E-2</v>
      </c>
      <c r="Z1280" s="66">
        <f t="shared" si="318"/>
        <v>12.787018675978816</v>
      </c>
      <c r="AA1280" s="6">
        <f t="shared" si="319"/>
        <v>-5.851787488403648E-3</v>
      </c>
      <c r="AB1280" s="17">
        <f>Z1280/MAX(Z$240:Z1280)-1</f>
        <v>-8.437045371006946E-2</v>
      </c>
      <c r="AC1280" s="6">
        <f t="shared" ref="AC1280" si="323">Z1280/Z1260-1</f>
        <v>-3.4651235006375458E-3</v>
      </c>
    </row>
    <row r="1281" spans="1:29" x14ac:dyDescent="0.25">
      <c r="A1281" s="18" t="s">
        <v>249</v>
      </c>
      <c r="B1281" s="72">
        <v>41018</v>
      </c>
      <c r="C1281" s="23">
        <v>3704.71</v>
      </c>
      <c r="D1281" s="23">
        <v>3714.02</v>
      </c>
      <c r="E1281" s="23">
        <v>3728.87</v>
      </c>
      <c r="F1281" s="23">
        <v>3684.86</v>
      </c>
      <c r="G1281" s="20">
        <f t="shared" si="310"/>
        <v>3617.04</v>
      </c>
      <c r="H1281" s="20">
        <f t="shared" si="320"/>
        <v>3596.338333333334</v>
      </c>
      <c r="I1281" s="112">
        <f t="shared" si="311"/>
        <v>2.4238051003030225E-2</v>
      </c>
      <c r="J1281" s="38" t="str">
        <f t="shared" si="321"/>
        <v>N</v>
      </c>
      <c r="K1281" s="17" t="str">
        <f>IF(OR(AND(J1280="N",OR(I1280&lt;R$2308,AND(I1280&gt;R$2306, I1280&lt;R$2305))), AND(J1280="X", OR(I1280&lt;R$2314, AND(I1280&lt;R$2311,I1280&gt;R$2312)))),"no","yes")</f>
        <v>no</v>
      </c>
      <c r="O1281" s="146">
        <f t="shared" si="304"/>
        <v>-2.5067177882724945E-3</v>
      </c>
      <c r="P1281" s="146">
        <f t="shared" si="305"/>
        <v>2.5067177882724945E-3</v>
      </c>
      <c r="Q1281" s="86">
        <f t="shared" si="314"/>
        <v>8.9999999999999993E-3</v>
      </c>
      <c r="R1281" s="39">
        <f>(SUM(C1262:C1280)+Q1281*SUM(C1262:C1280))/(19-Q1281)*(1-J$2305)</f>
        <v>3646.6649892054129</v>
      </c>
      <c r="S1281" s="39">
        <f>(SUM(C1262:C1280)+Q1281*SUM(C1262:C1280))/(19-Q1281)*(1+J$2305)</f>
        <v>3646.6649892054129</v>
      </c>
      <c r="T1281" s="17">
        <f>IF(AND(K1281="no",R1281&lt;E1281, R1281&gt;F1281,J$2308="yes"),MAX(R1281*(1-J$2306),F1281)/D1281-1,IF(AND(K1281="yes",S1281&gt;F1281, S1281&lt;E1281,J$2307="yes"),1-MIN(S1281*(1+J$2306),E1281)/D1281,0))</f>
        <v>0</v>
      </c>
      <c r="U1281" s="6">
        <f t="shared" si="315"/>
        <v>0</v>
      </c>
      <c r="V1281" s="66">
        <f t="shared" si="316"/>
        <v>3.3852495263432614</v>
      </c>
      <c r="W1281" s="6">
        <f t="shared" si="317"/>
        <v>-2.5067177882724945E-3</v>
      </c>
      <c r="X1281" s="17">
        <f>V1281/MAX(V$240:V1281)-1</f>
        <v>-5.3197378139744123E-2</v>
      </c>
      <c r="Z1281" s="66">
        <f t="shared" si="318"/>
        <v>12.754965228804767</v>
      </c>
      <c r="AA1281" s="6">
        <f t="shared" si="319"/>
        <v>-2.5067177882724945E-3</v>
      </c>
      <c r="AB1281" s="17">
        <f>Z1281/MAX(Z$240:Z1281)-1</f>
        <v>-8.6665678581222316E-2</v>
      </c>
    </row>
    <row r="1282" spans="1:29" x14ac:dyDescent="0.25">
      <c r="A1282" s="18" t="s">
        <v>249</v>
      </c>
      <c r="B1282" s="72">
        <v>41019</v>
      </c>
      <c r="C1282" s="23">
        <v>3736.37</v>
      </c>
      <c r="D1282" s="23">
        <v>3704.71</v>
      </c>
      <c r="E1282" s="23">
        <v>3743.49</v>
      </c>
      <c r="F1282" s="23">
        <v>3684.23</v>
      </c>
      <c r="G1282" s="20">
        <f t="shared" si="310"/>
        <v>3616.5445</v>
      </c>
      <c r="H1282" s="20">
        <f t="shared" si="320"/>
        <v>3603.529833333334</v>
      </c>
      <c r="I1282" s="112">
        <f t="shared" si="311"/>
        <v>3.3132593833699486E-2</v>
      </c>
      <c r="J1282" s="38" t="str">
        <f t="shared" si="321"/>
        <v>N</v>
      </c>
      <c r="K1282" s="17" t="str">
        <f>IF(OR(AND(J1281="N",OR(I1281&lt;R$2308,AND(I1281&gt;R$2306, I1281&lt;R$2305))), AND(J1281="X", OR(I1281&lt;R$2314, AND(I1281&lt;R$2311,I1281&gt;R$2312)))),"no","yes")</f>
        <v>no</v>
      </c>
      <c r="O1282" s="146">
        <f t="shared" si="304"/>
        <v>8.5458780849243521E-3</v>
      </c>
      <c r="P1282" s="146">
        <f t="shared" si="305"/>
        <v>-8.5458780849243521E-3</v>
      </c>
      <c r="Q1282" s="86">
        <f t="shared" si="314"/>
        <v>8.9999999999999993E-3</v>
      </c>
      <c r="R1282" s="39">
        <f>(SUM(C1263:C1281)+Q1282*SUM(C1263:C1281))/(19-Q1282)*(1-J$2305)</f>
        <v>3644.4563572218422</v>
      </c>
      <c r="S1282" s="39">
        <f>(SUM(C1263:C1281)+Q1282*SUM(C1263:C1281))/(19-Q1282)*(1+J$2305)</f>
        <v>3644.4563572218422</v>
      </c>
      <c r="T1282" s="17">
        <f>IF(AND(K1282="no",R1282&lt;E1282, R1282&gt;F1282,J$2308="yes"),MAX(R1282*(1-J$2306),F1282)/D1282-1,IF(AND(K1282="yes",S1282&gt;F1282, S1282&lt;E1282,J$2307="yes"),1-MIN(S1282*(1+J$2306),E1282)/D1282,0))</f>
        <v>0</v>
      </c>
      <c r="U1282" s="6">
        <f t="shared" si="315"/>
        <v>0</v>
      </c>
      <c r="V1282" s="66">
        <f t="shared" si="316"/>
        <v>3.4141794560824388</v>
      </c>
      <c r="W1282" s="6">
        <f t="shared" si="317"/>
        <v>8.5458780849243521E-3</v>
      </c>
      <c r="X1282" s="17">
        <f>V1282/MAX(V$240:V1282)-1</f>
        <v>-4.510611836283962E-2</v>
      </c>
      <c r="Z1282" s="66">
        <f t="shared" si="318"/>
        <v>12.863967606627583</v>
      </c>
      <c r="AA1282" s="6">
        <f t="shared" si="319"/>
        <v>8.5458780849243521E-3</v>
      </c>
      <c r="AB1282" s="17">
        <f>Z1282/MAX(Z$240:Z1282)-1</f>
        <v>-7.8860434819600256E-2</v>
      </c>
    </row>
    <row r="1283" spans="1:29" x14ac:dyDescent="0.25">
      <c r="A1283" s="18" t="s">
        <v>249</v>
      </c>
      <c r="B1283" s="72">
        <v>41022</v>
      </c>
      <c r="C1283" s="23">
        <v>3691.57</v>
      </c>
      <c r="D1283" s="23">
        <v>3736.37</v>
      </c>
      <c r="E1283" s="23">
        <v>3739.15</v>
      </c>
      <c r="F1283" s="23">
        <v>3673.31</v>
      </c>
      <c r="G1283" s="20">
        <f t="shared" si="310"/>
        <v>3613.1205000000009</v>
      </c>
      <c r="H1283" s="20">
        <f t="shared" si="320"/>
        <v>3611.0918333333339</v>
      </c>
      <c r="I1283" s="112">
        <f t="shared" si="311"/>
        <v>2.1712395144307894E-2</v>
      </c>
      <c r="J1283" s="38" t="str">
        <f t="shared" si="321"/>
        <v>N</v>
      </c>
      <c r="K1283" s="17" t="str">
        <f>IF(OR(AND(J1282="N",OR(I1282&lt;R$2308,AND(I1282&gt;R$2306, I1282&lt;R$2305))), AND(J1282="X", OR(I1282&lt;R$2314, AND(I1282&lt;R$2311,I1282&gt;R$2312)))),"no","yes")</f>
        <v>no</v>
      </c>
      <c r="O1283" s="146">
        <f t="shared" si="304"/>
        <v>-1.1990247218557015E-2</v>
      </c>
      <c r="P1283" s="146">
        <f t="shared" si="305"/>
        <v>1.1990247218557015E-2</v>
      </c>
      <c r="Q1283" s="86">
        <f t="shared" si="314"/>
        <v>8.9999999999999993E-3</v>
      </c>
      <c r="R1283" s="39">
        <f>(SUM(C1264:C1282)+Q1283*SUM(C1264:C1282))/(19-Q1283)*(1-J$2305)</f>
        <v>3643.1982286346174</v>
      </c>
      <c r="S1283" s="39">
        <f>(SUM(C1264:C1282)+Q1283*SUM(C1264:C1282))/(19-Q1283)*(1+J$2305)</f>
        <v>3643.1982286346174</v>
      </c>
      <c r="T1283" s="17">
        <f>IF(AND(K1283="no",R1283&lt;E1283, R1283&gt;F1283,J$2308="yes"),MAX(R1283*(1-J$2306),F1283)/D1283-1,IF(AND(K1283="yes",S1283&gt;F1283, S1283&lt;E1283,J$2307="yes"),1-MIN(S1283*(1+J$2306),E1283)/D1283,0))</f>
        <v>0</v>
      </c>
      <c r="U1283" s="6">
        <f t="shared" si="315"/>
        <v>0</v>
      </c>
      <c r="V1283" s="66">
        <f t="shared" si="316"/>
        <v>3.3732426003554918</v>
      </c>
      <c r="W1283" s="6">
        <f t="shared" si="317"/>
        <v>-1.1990247218557015E-2</v>
      </c>
      <c r="X1283" s="17">
        <f>V1283/MAX(V$240:V1283)-1</f>
        <v>-5.6555532071156711E-2</v>
      </c>
      <c r="Z1283" s="66">
        <f t="shared" si="318"/>
        <v>12.70972545481261</v>
      </c>
      <c r="AA1283" s="6">
        <f t="shared" si="319"/>
        <v>-1.1990247218556904E-2</v>
      </c>
      <c r="AB1283" s="17">
        <f>Z1283/MAX(Z$240:Z1283)-1</f>
        <v>-8.9905125928907315E-2</v>
      </c>
    </row>
    <row r="1284" spans="1:29" x14ac:dyDescent="0.25">
      <c r="A1284" s="18" t="s">
        <v>249</v>
      </c>
      <c r="B1284" s="72">
        <v>41023</v>
      </c>
      <c r="C1284" s="23">
        <v>3666.4</v>
      </c>
      <c r="D1284" s="23">
        <v>3691.57</v>
      </c>
      <c r="E1284" s="23">
        <v>3709.37</v>
      </c>
      <c r="F1284" s="23">
        <v>3557.78</v>
      </c>
      <c r="G1284" s="20">
        <f t="shared" si="310"/>
        <v>3609.3209999999999</v>
      </c>
      <c r="H1284" s="20">
        <f t="shared" si="320"/>
        <v>3617.6858333333339</v>
      </c>
      <c r="I1284" s="112">
        <f t="shared" si="311"/>
        <v>1.5814331836930151E-2</v>
      </c>
      <c r="J1284" s="38" t="str">
        <f t="shared" si="321"/>
        <v>X</v>
      </c>
      <c r="K1284" s="17" t="str">
        <f>IF(OR(AND(J1283="N",OR(I1283&lt;R$2308,AND(I1283&gt;R$2306, I1283&lt;R$2305))), AND(J1283="X", OR(I1283&lt;R$2314, AND(I1283&lt;R$2311,I1283&gt;R$2312)))),"no","yes")</f>
        <v>no</v>
      </c>
      <c r="O1284" s="146">
        <f t="shared" ref="O1284:O1347" si="324">IF(AND(L1284&gt;0,L1283&gt;0),L1284/L1283-1,IF(AND(M1284&gt;0,N1284&gt;0),M1284/N1284-1,C1284/C1283-1))</f>
        <v>-6.8182372269792735E-3</v>
      </c>
      <c r="P1284" s="146">
        <f t="shared" ref="P1284:P1347" si="325">IF(AND(M1284&gt;0,N1284&gt;0),1-M1284/N1284,1-C1284/C1283)</f>
        <v>6.8182372269792735E-3</v>
      </c>
      <c r="Q1284" s="86">
        <f t="shared" si="314"/>
        <v>1.7999999999999999E-2</v>
      </c>
      <c r="R1284" s="39">
        <f>(SUM(C1265:C1283)+Q1284*SUM(C1265:C1283))/(19-Q1284)*(1-J$2305)</f>
        <v>3674.7118512274792</v>
      </c>
      <c r="S1284" s="39">
        <f>(SUM(C1265:C1283)+Q1284*SUM(C1265:C1283))/(19-Q1284)*(1+J$2305)</f>
        <v>3674.7118512274792</v>
      </c>
      <c r="T1284" s="17">
        <f>IF(AND(K1284="no",R1284&lt;E1284, R1284&gt;F1284,J$2308="yes"),MAX(R1284*(1-J$2306),F1284)/D1284-1,IF(AND(K1284="yes",S1284&gt;F1284, S1284&lt;E1284,J$2307="yes"),1-MIN(S1284*(1+J$2306),E1284)/D1284,0))</f>
        <v>-4.5666610067047753E-3</v>
      </c>
      <c r="U1284" s="6">
        <f t="shared" si="315"/>
        <v>2.2515762202744982E-3</v>
      </c>
      <c r="V1284" s="66">
        <f t="shared" si="316"/>
        <v>3.3578381449062928</v>
      </c>
      <c r="W1284" s="6">
        <f t="shared" si="317"/>
        <v>-4.5666610067047753E-3</v>
      </c>
      <c r="X1284" s="17">
        <f>V1284/MAX(V$240:V1284)-1</f>
        <v>-6.0863923134838793E-2</v>
      </c>
      <c r="Z1284" s="66">
        <f t="shared" si="318"/>
        <v>12.651684447172194</v>
      </c>
      <c r="AA1284" s="6">
        <f t="shared" si="319"/>
        <v>-4.5666610067047753E-3</v>
      </c>
      <c r="AB1284" s="17">
        <f>Z1284/MAX(Z$240:Z1284)-1</f>
        <v>-9.4061220702729709E-2</v>
      </c>
    </row>
    <row r="1285" spans="1:29" x14ac:dyDescent="0.25">
      <c r="A1285" s="18" t="s">
        <v>249</v>
      </c>
      <c r="B1285" s="72">
        <v>41024</v>
      </c>
      <c r="C1285" s="23">
        <v>3718.91</v>
      </c>
      <c r="D1285" s="23">
        <v>3666.4</v>
      </c>
      <c r="E1285" s="23">
        <v>3728.55</v>
      </c>
      <c r="F1285" s="23">
        <v>3645.07</v>
      </c>
      <c r="G1285" s="20">
        <f t="shared" si="310"/>
        <v>3611.7599999999998</v>
      </c>
      <c r="H1285" s="20">
        <f t="shared" si="320"/>
        <v>3624.407666666667</v>
      </c>
      <c r="I1285" s="112">
        <f t="shared" si="311"/>
        <v>2.9666976764790576E-2</v>
      </c>
      <c r="J1285" s="38" t="str">
        <f t="shared" si="321"/>
        <v>X</v>
      </c>
      <c r="K1285" s="17" t="str">
        <f>IF(OR(AND(J1284="N",OR(I1284&lt;R$2308,AND(I1284&gt;R$2306, I1284&lt;R$2305))), AND(J1284="X", OR(I1284&lt;R$2314, AND(I1284&lt;R$2311,I1284&gt;R$2312)))),"no","yes")</f>
        <v>yes</v>
      </c>
      <c r="O1285" s="146">
        <f t="shared" si="324"/>
        <v>1.4321950687322671E-2</v>
      </c>
      <c r="P1285" s="146">
        <f t="shared" si="325"/>
        <v>-1.4321950687322671E-2</v>
      </c>
      <c r="Q1285" s="86">
        <f t="shared" si="314"/>
        <v>1.7999999999999999E-2</v>
      </c>
      <c r="R1285" s="39">
        <f>(SUM(C1266:C1284)+Q1285*SUM(C1266:C1284))/(19-Q1285)*(1-J$2305)</f>
        <v>3674.5118122431777</v>
      </c>
      <c r="S1285" s="39">
        <f>(SUM(C1266:C1284)+Q1285*SUM(C1266:C1284))/(19-Q1285)*(1+J$2305)</f>
        <v>3674.5118122431777</v>
      </c>
      <c r="T1285" s="17">
        <f>IF(AND(K1285="no",R1285&lt;E1285, R1285&gt;F1285,J$2308="yes"),MAX(R1285*(1-J$2306),F1285)/D1285-1,IF(AND(K1285="yes",S1285&gt;F1285, S1285&lt;E1285,J$2307="yes"),1-MIN(S1285*(1+J$2306),E1285)/D1285,0))</f>
        <v>-2.2124733371093885E-3</v>
      </c>
      <c r="U1285" s="6">
        <f t="shared" si="315"/>
        <v>1.2109477350213282E-2</v>
      </c>
      <c r="V1285" s="66">
        <f t="shared" si="316"/>
        <v>3.3578381449062928</v>
      </c>
      <c r="W1285" s="6">
        <f t="shared" si="317"/>
        <v>0</v>
      </c>
      <c r="X1285" s="17">
        <f>V1285/MAX(V$240:V1285)-1</f>
        <v>-6.0863923134838793E-2</v>
      </c>
      <c r="Z1285" s="66">
        <f t="shared" si="318"/>
        <v>12.623692932663303</v>
      </c>
      <c r="AA1285" s="6">
        <f t="shared" si="319"/>
        <v>-2.2124733371093885E-3</v>
      </c>
      <c r="AB1285" s="17">
        <f>Z1285/MAX(Z$240:Z1285)-1</f>
        <v>-9.606558609697835E-2</v>
      </c>
    </row>
    <row r="1286" spans="1:29" x14ac:dyDescent="0.25">
      <c r="A1286" s="18" t="s">
        <v>249</v>
      </c>
      <c r="B1286" s="72">
        <v>41025</v>
      </c>
      <c r="C1286" s="23">
        <v>3700.03</v>
      </c>
      <c r="D1286" s="23">
        <v>3718.91</v>
      </c>
      <c r="E1286" s="23">
        <v>3729.91</v>
      </c>
      <c r="F1286" s="23">
        <v>3683.43</v>
      </c>
      <c r="G1286" s="20">
        <f t="shared" si="310"/>
        <v>3613.4474999999998</v>
      </c>
      <c r="H1286" s="20">
        <f t="shared" si="320"/>
        <v>3631.2013333333334</v>
      </c>
      <c r="I1286" s="112">
        <f t="shared" si="311"/>
        <v>2.3961189418138851E-2</v>
      </c>
      <c r="J1286" s="38" t="str">
        <f t="shared" si="321"/>
        <v>X</v>
      </c>
      <c r="K1286" s="17" t="str">
        <f>IF(OR(AND(J1285="N",OR(I1285&lt;R$2308,AND(I1285&gt;R$2306, I1285&lt;R$2305))), AND(J1285="X", OR(I1285&lt;R$2314, AND(I1285&lt;R$2311,I1285&gt;R$2312)))),"no","yes")</f>
        <v>no</v>
      </c>
      <c r="O1286" s="146">
        <f t="shared" si="324"/>
        <v>-5.07675636140692E-3</v>
      </c>
      <c r="P1286" s="146">
        <f t="shared" si="325"/>
        <v>5.07675636140692E-3</v>
      </c>
      <c r="Q1286" s="86">
        <f t="shared" si="314"/>
        <v>1.7999999999999999E-2</v>
      </c>
      <c r="R1286" s="39">
        <f>(SUM(C1267:C1285)+Q1286*SUM(C1267:C1285))/(19-Q1286)*(1-J$2305)</f>
        <v>3677.3343462227376</v>
      </c>
      <c r="S1286" s="39">
        <f>(SUM(C1267:C1285)+Q1286*SUM(C1267:C1285))/(19-Q1286)*(1+J$2305)</f>
        <v>3677.3343462227376</v>
      </c>
      <c r="T1286" s="17">
        <f>IF(AND(K1286="no",R1286&lt;E1286, R1286&gt;F1286,J$2308="yes"),MAX(R1286*(1-J$2306),F1286)/D1286-1,IF(AND(K1286="yes",S1286&gt;F1286, S1286&lt;E1286,J$2307="yes"),1-MIN(S1286*(1+J$2306),E1286)/D1286,0))</f>
        <v>0</v>
      </c>
      <c r="U1286" s="6">
        <f t="shared" si="315"/>
        <v>0</v>
      </c>
      <c r="V1286" s="66">
        <f t="shared" si="316"/>
        <v>3.3407912187435649</v>
      </c>
      <c r="W1286" s="6">
        <f t="shared" si="317"/>
        <v>-5.07675636140692E-3</v>
      </c>
      <c r="X1286" s="17">
        <f>V1286/MAX(V$240:V1286)-1</f>
        <v>-6.5631688187290704E-2</v>
      </c>
      <c r="Z1286" s="66">
        <f t="shared" si="318"/>
        <v>12.559605519262957</v>
      </c>
      <c r="AA1286" s="6">
        <f t="shared" si="319"/>
        <v>-5.07675636140692E-3</v>
      </c>
      <c r="AB1286" s="17">
        <f>Z1286/MAX(Z$240:Z1286)-1</f>
        <v>-0.1006546408830552</v>
      </c>
    </row>
    <row r="1287" spans="1:29" x14ac:dyDescent="0.25">
      <c r="A1287" s="18" t="s">
        <v>249</v>
      </c>
      <c r="B1287" s="72">
        <v>41026</v>
      </c>
      <c r="C1287" s="23">
        <v>3664.64</v>
      </c>
      <c r="D1287" s="23">
        <v>3700.03</v>
      </c>
      <c r="E1287" s="23">
        <v>3699.1</v>
      </c>
      <c r="F1287" s="23">
        <v>3659.11</v>
      </c>
      <c r="G1287" s="20">
        <f t="shared" si="310"/>
        <v>3614.0354999999995</v>
      </c>
      <c r="H1287" s="20">
        <f t="shared" si="320"/>
        <v>3637.3705000000004</v>
      </c>
      <c r="I1287" s="112">
        <f t="shared" si="311"/>
        <v>1.4002214422077497E-2</v>
      </c>
      <c r="J1287" s="38" t="str">
        <f t="shared" si="321"/>
        <v>X</v>
      </c>
      <c r="K1287" s="17" t="str">
        <f>IF(OR(AND(J1286="N",OR(I1286&lt;R$2308,AND(I1286&gt;R$2306, I1286&lt;R$2305))), AND(J1286="X", OR(I1286&lt;R$2314, AND(I1286&lt;R$2311,I1286&gt;R$2312)))),"no","yes")</f>
        <v>no</v>
      </c>
      <c r="O1287" s="146">
        <f t="shared" si="324"/>
        <v>-9.5647873125354055E-3</v>
      </c>
      <c r="P1287" s="146">
        <f t="shared" si="325"/>
        <v>9.5647873125354055E-3</v>
      </c>
      <c r="Q1287" s="86">
        <f t="shared" si="314"/>
        <v>1.7999999999999999E-2</v>
      </c>
      <c r="R1287" s="39">
        <f>(SUM(C1268:C1286)+Q1287*SUM(C1268:C1286))/(19-Q1287)*(1-J$2305)</f>
        <v>3679.862989147613</v>
      </c>
      <c r="S1287" s="39">
        <f>(SUM(C1268:C1286)+Q1287*SUM(C1268:C1286))/(19-Q1287)*(1+J$2305)</f>
        <v>3679.862989147613</v>
      </c>
      <c r="T1287" s="17">
        <f>IF(AND(K1287="no",R1287&lt;E1287, R1287&gt;F1287,J$2308="yes"),MAX(R1287*(1-J$2306),F1287)/D1287-1,IF(AND(K1287="yes",S1287&gt;F1287, S1287&lt;E1287,J$2307="yes"),1-MIN(S1287*(1+J$2306),E1287)/D1287,0))</f>
        <v>-5.4504992803807717E-3</v>
      </c>
      <c r="U1287" s="6">
        <f t="shared" si="315"/>
        <v>4.1142880321546338E-3</v>
      </c>
      <c r="V1287" s="66">
        <f t="shared" si="316"/>
        <v>3.3225822386099009</v>
      </c>
      <c r="W1287" s="6">
        <f t="shared" si="317"/>
        <v>-5.4504992803806607E-3</v>
      </c>
      <c r="X1287" s="17">
        <f>V1287/MAX(V$240:V1287)-1</f>
        <v>-7.0724461998436405E-2</v>
      </c>
      <c r="Z1287" s="66">
        <f t="shared" si="318"/>
        <v>12.491149398418349</v>
      </c>
      <c r="AA1287" s="6">
        <f t="shared" si="319"/>
        <v>-5.4504992803806607E-3</v>
      </c>
      <c r="AB1287" s="17">
        <f>Z1287/MAX(Z$240:Z1287)-1</f>
        <v>-0.10555652211573574</v>
      </c>
    </row>
    <row r="1288" spans="1:29" x14ac:dyDescent="0.25">
      <c r="A1288" s="18" t="s">
        <v>249</v>
      </c>
      <c r="B1288" s="72">
        <v>41031</v>
      </c>
      <c r="C1288" s="23">
        <v>3718.26</v>
      </c>
      <c r="D1288" s="23">
        <v>3664.64</v>
      </c>
      <c r="E1288" s="23">
        <v>3735.9</v>
      </c>
      <c r="F1288" s="23">
        <v>3674.96</v>
      </c>
      <c r="G1288" s="20">
        <f t="shared" si="310"/>
        <v>3625.4479999999994</v>
      </c>
      <c r="H1288" s="20">
        <f t="shared" si="320"/>
        <v>3644.9043333333339</v>
      </c>
      <c r="I1288" s="112">
        <f t="shared" si="311"/>
        <v>2.5600146519823452E-2</v>
      </c>
      <c r="J1288" s="38" t="str">
        <f t="shared" si="321"/>
        <v>X</v>
      </c>
      <c r="K1288" s="17" t="str">
        <f>IF(OR(AND(J1287="N",OR(I1287&lt;R$2308,AND(I1287&gt;R$2306, I1287&lt;R$2305))), AND(J1287="X", OR(I1287&lt;R$2314, AND(I1287&lt;R$2311,I1287&gt;R$2312)))),"no","yes")</f>
        <v>yes</v>
      </c>
      <c r="O1288" s="146">
        <f t="shared" si="324"/>
        <v>1.4631723716381551E-2</v>
      </c>
      <c r="P1288" s="146">
        <f t="shared" si="325"/>
        <v>-1.4631723716381551E-2</v>
      </c>
      <c r="Q1288" s="86">
        <f t="shared" si="314"/>
        <v>1.7999999999999999E-2</v>
      </c>
      <c r="R1288" s="39">
        <f>(SUM(C1269:C1287)+Q1288*SUM(C1269:C1287))/(19-Q1288)*(1-J$2305)</f>
        <v>3689.2283531766939</v>
      </c>
      <c r="S1288" s="39">
        <f>(SUM(C1269:C1287)+Q1288*SUM(C1269:C1287))/(19-Q1288)*(1+J$2305)</f>
        <v>3689.2283531766939</v>
      </c>
      <c r="T1288" s="17">
        <f>IF(AND(K1288="no",R1288&lt;E1288, R1288&gt;F1288,J$2308="yes"),MAX(R1288*(1-J$2306),F1288)/D1288-1,IF(AND(K1288="yes",S1288&gt;F1288, S1288&lt;E1288,J$2307="yes"),1-MIN(S1288*(1+J$2306),E1288)/D1288,0))</f>
        <v>-6.709623094408812E-3</v>
      </c>
      <c r="U1288" s="6">
        <f t="shared" si="315"/>
        <v>7.9221006219727386E-3</v>
      </c>
      <c r="V1288" s="66">
        <f t="shared" si="316"/>
        <v>3.3225822386099009</v>
      </c>
      <c r="W1288" s="6">
        <f t="shared" si="317"/>
        <v>0</v>
      </c>
      <c r="X1288" s="17">
        <f>V1288/MAX(V$240:V1288)-1</f>
        <v>-7.0724461998436405E-2</v>
      </c>
      <c r="Y1288" s="14"/>
      <c r="Z1288" s="66">
        <f t="shared" si="318"/>
        <v>12.40733849393901</v>
      </c>
      <c r="AA1288" s="6">
        <f t="shared" si="319"/>
        <v>-6.709623094408812E-3</v>
      </c>
      <c r="AB1288" s="17">
        <f>Z1288/MAX(Z$240:Z1288)-1</f>
        <v>-0.11155790073159144</v>
      </c>
      <c r="AC1288" s="14"/>
    </row>
    <row r="1289" spans="1:29" x14ac:dyDescent="0.25">
      <c r="A1289" s="18" t="s">
        <v>249</v>
      </c>
      <c r="B1289" s="72">
        <v>41032</v>
      </c>
      <c r="C1289" s="23">
        <v>3733.82</v>
      </c>
      <c r="D1289" s="23">
        <v>3718.26</v>
      </c>
      <c r="E1289" s="23">
        <v>3735.32</v>
      </c>
      <c r="F1289" s="23">
        <v>3701.2</v>
      </c>
      <c r="G1289" s="20">
        <f t="shared" si="310"/>
        <v>3640.8540000000003</v>
      </c>
      <c r="H1289" s="20">
        <f t="shared" si="320"/>
        <v>3651.665500000001</v>
      </c>
      <c r="I1289" s="112">
        <f t="shared" si="311"/>
        <v>2.5534119192914595E-2</v>
      </c>
      <c r="J1289" s="38" t="str">
        <f t="shared" si="321"/>
        <v>X</v>
      </c>
      <c r="K1289" s="17" t="str">
        <f>IF(OR(AND(J1288="N",OR(I1288&lt;R$2308,AND(I1288&gt;R$2306, I1288&lt;R$2305))), AND(J1288="X", OR(I1288&lt;R$2314, AND(I1288&lt;R$2311,I1288&gt;R$2312)))),"no","yes")</f>
        <v>no</v>
      </c>
      <c r="O1289" s="146">
        <f t="shared" si="324"/>
        <v>4.1847530834315805E-3</v>
      </c>
      <c r="P1289" s="146">
        <f t="shared" si="325"/>
        <v>-4.1847530834315805E-3</v>
      </c>
      <c r="Q1289" s="86">
        <f t="shared" si="314"/>
        <v>1.7999999999999999E-2</v>
      </c>
      <c r="R1289" s="39">
        <f>(SUM(C1270:C1288)+Q1289*SUM(C1270:C1288))/(19-Q1289)*(1-J$2305)</f>
        <v>3704.9182741544623</v>
      </c>
      <c r="S1289" s="39">
        <f>(SUM(C1270:C1288)+Q1289*SUM(C1270:C1288))/(19-Q1289)*(1+J$2305)</f>
        <v>3704.9182741544623</v>
      </c>
      <c r="T1289" s="17">
        <f>IF(AND(K1289="no",R1289&lt;E1289, R1289&gt;F1289,J$2308="yes"),MAX(R1289*(1-J$2306),F1289)/D1289-1,IF(AND(K1289="yes",S1289&gt;F1289, S1289&lt;E1289,J$2307="yes"),1-MIN(S1289*(1+J$2306),E1289)/D1289,0))</f>
        <v>-3.5881637770187602E-3</v>
      </c>
      <c r="U1289" s="6">
        <f t="shared" si="315"/>
        <v>-7.7729168604503407E-3</v>
      </c>
      <c r="V1289" s="66">
        <f t="shared" si="316"/>
        <v>3.310660269375155</v>
      </c>
      <c r="W1289" s="6">
        <f t="shared" si="317"/>
        <v>-3.5881637770187602E-3</v>
      </c>
      <c r="X1289" s="17">
        <f>V1289/MAX(V$240:V1289)-1</f>
        <v>-7.4058854822763198E-2</v>
      </c>
      <c r="Z1289" s="66">
        <f t="shared" si="318"/>
        <v>12.362818931385847</v>
      </c>
      <c r="AA1289" s="6">
        <f t="shared" si="319"/>
        <v>-3.5881637770187602E-3</v>
      </c>
      <c r="AB1289" s="17">
        <f>Z1289/MAX(Z$240:Z1289)-1</f>
        <v>-0.11474577649016482</v>
      </c>
    </row>
    <row r="1290" spans="1:29" x14ac:dyDescent="0.25">
      <c r="A1290" s="18" t="s">
        <v>249</v>
      </c>
      <c r="B1290" s="72">
        <v>41033</v>
      </c>
      <c r="C1290" s="23">
        <v>3758</v>
      </c>
      <c r="D1290" s="23">
        <v>3733.82</v>
      </c>
      <c r="E1290" s="23">
        <v>3761.97</v>
      </c>
      <c r="F1290" s="23">
        <v>3713.99</v>
      </c>
      <c r="G1290" s="20">
        <f t="shared" si="310"/>
        <v>3657.9110000000001</v>
      </c>
      <c r="H1290" s="20">
        <f t="shared" si="320"/>
        <v>3657.9146666666679</v>
      </c>
      <c r="I1290" s="112">
        <f t="shared" si="311"/>
        <v>2.736233877751526E-2</v>
      </c>
      <c r="J1290" s="38" t="str">
        <f t="shared" si="321"/>
        <v>X</v>
      </c>
      <c r="K1290" s="17" t="str">
        <f>IF(OR(AND(J1289="N",OR(I1289&lt;R$2308,AND(I1289&gt;R$2306, I1289&lt;R$2305))), AND(J1289="X", OR(I1289&lt;R$2314, AND(I1289&lt;R$2311,I1289&gt;R$2312)))),"no","yes")</f>
        <v>no</v>
      </c>
      <c r="O1290" s="146">
        <f t="shared" si="324"/>
        <v>6.4759415290507327E-3</v>
      </c>
      <c r="P1290" s="146">
        <f t="shared" si="325"/>
        <v>-6.4759415290507327E-3</v>
      </c>
      <c r="Q1290" s="86">
        <f t="shared" si="314"/>
        <v>1.7999999999999999E-2</v>
      </c>
      <c r="R1290" s="39">
        <f>(SUM(C1271:C1289)+Q1290*SUM(C1271:C1289))/(19-Q1290)*(1-J$2305)</f>
        <v>3721.9167611421349</v>
      </c>
      <c r="S1290" s="39">
        <f>(SUM(C1271:C1289)+Q1290*SUM(C1271:C1289))/(19-Q1290)*(1+J$2305)</f>
        <v>3721.9167611421349</v>
      </c>
      <c r="T1290" s="17">
        <f>IF(AND(K1290="no",R1290&lt;E1290, R1290&gt;F1290,J$2308="yes"),MAX(R1290*(1-J$2306),F1290)/D1290-1,IF(AND(K1290="yes",S1290&gt;F1290, S1290&lt;E1290,J$2307="yes"),1-MIN(S1290*(1+J$2306),E1290)/D1290,0))</f>
        <v>-3.1879519789024258E-3</v>
      </c>
      <c r="U1290" s="6">
        <f t="shared" si="315"/>
        <v>-9.6638935079531585E-3</v>
      </c>
      <c r="V1290" s="66">
        <f t="shared" si="316"/>
        <v>3.300106043417927</v>
      </c>
      <c r="W1290" s="6">
        <f t="shared" si="317"/>
        <v>-3.1879519789024258E-3</v>
      </c>
      <c r="X1290" s="17">
        <f>V1290/MAX(V$240:V1290)-1</f>
        <v>-7.7010710728878107E-2</v>
      </c>
      <c r="Z1290" s="66">
        <f t="shared" si="318"/>
        <v>12.323406858308724</v>
      </c>
      <c r="AA1290" s="6">
        <f t="shared" si="319"/>
        <v>-3.1879519789024258E-3</v>
      </c>
      <c r="AB1290" s="17">
        <f>Z1290/MAX(Z$240:Z1290)-1</f>
        <v>-0.11756792444383468</v>
      </c>
    </row>
    <row r="1291" spans="1:29" x14ac:dyDescent="0.25">
      <c r="A1291" s="18" t="s">
        <v>249</v>
      </c>
      <c r="B1291" s="72">
        <v>41036</v>
      </c>
      <c r="C1291" s="23">
        <v>3784.56</v>
      </c>
      <c r="D1291" s="23">
        <v>3758</v>
      </c>
      <c r="E1291" s="23">
        <v>3784.57</v>
      </c>
      <c r="F1291" s="23">
        <v>3733.84</v>
      </c>
      <c r="G1291" s="20">
        <f t="shared" si="310"/>
        <v>3670.5614999999998</v>
      </c>
      <c r="H1291" s="20">
        <f t="shared" si="320"/>
        <v>3664.1171666666678</v>
      </c>
      <c r="I1291" s="112">
        <f t="shared" si="311"/>
        <v>3.1057509865997313E-2</v>
      </c>
      <c r="J1291" s="38" t="str">
        <f t="shared" si="321"/>
        <v>N</v>
      </c>
      <c r="K1291" s="17" t="str">
        <f>IF(OR(AND(J1290="N",OR(I1290&lt;R$2308,AND(I1290&gt;R$2306, I1290&lt;R$2305))), AND(J1290="X", OR(I1290&lt;R$2314, AND(I1290&lt;R$2311,I1290&gt;R$2312)))),"no","yes")</f>
        <v>no</v>
      </c>
      <c r="O1291" s="146">
        <f t="shared" si="324"/>
        <v>7.0675891431613014E-3</v>
      </c>
      <c r="P1291" s="146">
        <f t="shared" si="325"/>
        <v>-7.0675891431613014E-3</v>
      </c>
      <c r="Q1291" s="86">
        <f t="shared" si="314"/>
        <v>8.9999999999999993E-3</v>
      </c>
      <c r="R1291" s="39">
        <f>(SUM(C1272:C1290)+Q1291*SUM(C1272:C1290))/(19-Q1291)*(1-J$2305)</f>
        <v>3699.2949307566741</v>
      </c>
      <c r="S1291" s="39">
        <f>(SUM(C1272:C1290)+Q1291*SUM(C1272:C1290))/(19-Q1291)*(1+J$2305)</f>
        <v>3699.2949307566741</v>
      </c>
      <c r="T1291" s="17">
        <f>IF(AND(K1291="no",R1291&lt;E1291, R1291&gt;F1291,J$2308="yes"),MAX(R1291*(1-J$2306),F1291)/D1291-1,IF(AND(K1291="yes",S1291&gt;F1291, S1291&lt;E1291,J$2307="yes"),1-MIN(S1291*(1+J$2306),E1291)/D1291,0))</f>
        <v>0</v>
      </c>
      <c r="U1291" s="6">
        <f t="shared" si="315"/>
        <v>0</v>
      </c>
      <c r="V1291" s="66">
        <f t="shared" si="316"/>
        <v>3.3234298370616684</v>
      </c>
      <c r="W1291" s="6">
        <f t="shared" si="317"/>
        <v>7.0675891431613014E-3</v>
      </c>
      <c r="X1291" s="17">
        <f>V1291/MAX(V$240:V1291)-1</f>
        <v>-7.0487401648771431E-2</v>
      </c>
      <c r="Z1291" s="66">
        <f t="shared" si="318"/>
        <v>12.410503634827267</v>
      </c>
      <c r="AA1291" s="6">
        <f t="shared" si="319"/>
        <v>7.0675891431613014E-3</v>
      </c>
      <c r="AB1291" s="17">
        <f>Z1291/MAX(Z$240:Z1291)-1</f>
        <v>-0.1113312570870566</v>
      </c>
    </row>
    <row r="1292" spans="1:29" x14ac:dyDescent="0.25">
      <c r="A1292" s="18" t="s">
        <v>249</v>
      </c>
      <c r="B1292" s="72">
        <v>41037</v>
      </c>
      <c r="C1292" s="23">
        <v>3783.47</v>
      </c>
      <c r="D1292" s="23">
        <v>3784.56</v>
      </c>
      <c r="E1292" s="23">
        <v>3798.05</v>
      </c>
      <c r="F1292" s="23">
        <v>3752.39</v>
      </c>
      <c r="G1292" s="20">
        <f t="shared" si="310"/>
        <v>3682.0335</v>
      </c>
      <c r="H1292" s="20">
        <f t="shared" si="320"/>
        <v>3671.2276666666671</v>
      </c>
      <c r="I1292" s="112">
        <f t="shared" si="311"/>
        <v>2.7549043212127255E-2</v>
      </c>
      <c r="J1292" s="38" t="str">
        <f t="shared" si="321"/>
        <v>N</v>
      </c>
      <c r="K1292" s="17" t="str">
        <f>IF(OR(AND(J1291="N",OR(I1291&lt;R$2308,AND(I1291&gt;R$2306, I1291&lt;R$2305))), AND(J1291="X", OR(I1291&lt;R$2314, AND(I1291&lt;R$2311,I1291&gt;R$2312)))),"no","yes")</f>
        <v>no</v>
      </c>
      <c r="O1292" s="146">
        <f t="shared" si="324"/>
        <v>-2.8801234489617134E-4</v>
      </c>
      <c r="P1292" s="146">
        <f t="shared" si="325"/>
        <v>2.8801234489617134E-4</v>
      </c>
      <c r="Q1292" s="86">
        <f t="shared" si="314"/>
        <v>8.9999999999999993E-3</v>
      </c>
      <c r="R1292" s="39">
        <f>(SUM(C1273:C1291)+Q1292*SUM(C1273:C1291))/(19-Q1292)*(1-J$2305)</f>
        <v>3711.5430888315518</v>
      </c>
      <c r="S1292" s="39">
        <f>(SUM(C1273:C1291)+Q1292*SUM(C1273:C1291))/(19-Q1292)*(1+J$2305)</f>
        <v>3711.5430888315518</v>
      </c>
      <c r="T1292" s="17">
        <f>IF(AND(K1292="no",R1292&lt;E1292, R1292&gt;F1292,J$2308="yes"),MAX(R1292*(1-J$2306),F1292)/D1292-1,IF(AND(K1292="yes",S1292&gt;F1292, S1292&lt;E1292,J$2307="yes"),1-MIN(S1292*(1+J$2306),E1292)/D1292,0))</f>
        <v>0</v>
      </c>
      <c r="U1292" s="6">
        <f t="shared" si="315"/>
        <v>0</v>
      </c>
      <c r="V1292" s="66">
        <f t="shared" si="316"/>
        <v>3.3224726482411984</v>
      </c>
      <c r="W1292" s="6">
        <f t="shared" si="317"/>
        <v>-2.8801234489617134E-4</v>
      </c>
      <c r="X1292" s="17">
        <f>V1292/MAX(V$240:V1292)-1</f>
        <v>-7.0755112751833105E-2</v>
      </c>
      <c r="Z1292" s="66">
        <f t="shared" si="318"/>
        <v>12.406929256574058</v>
      </c>
      <c r="AA1292" s="6">
        <f t="shared" si="319"/>
        <v>-2.8801234489617134E-4</v>
      </c>
      <c r="AB1292" s="17">
        <f>Z1292/MAX(Z$240:Z1292)-1</f>
        <v>-0.11158720465553895</v>
      </c>
    </row>
    <row r="1293" spans="1:29" x14ac:dyDescent="0.25">
      <c r="A1293" s="18" t="s">
        <v>249</v>
      </c>
      <c r="B1293" s="72">
        <v>41038</v>
      </c>
      <c r="C1293" s="23">
        <v>3717.47</v>
      </c>
      <c r="D1293" s="23">
        <v>3783.47</v>
      </c>
      <c r="E1293" s="23">
        <v>3759.39</v>
      </c>
      <c r="F1293" s="23">
        <v>3716.13</v>
      </c>
      <c r="G1293" s="20">
        <f t="shared" si="310"/>
        <v>3692.2615000000005</v>
      </c>
      <c r="H1293" s="20">
        <f t="shared" si="320"/>
        <v>3675.7601666666669</v>
      </c>
      <c r="I1293" s="112">
        <f t="shared" si="311"/>
        <v>6.8273874967954562E-3</v>
      </c>
      <c r="J1293" s="38" t="str">
        <f t="shared" si="321"/>
        <v>N</v>
      </c>
      <c r="K1293" s="17" t="str">
        <f>IF(OR(AND(J1292="N",OR(I1292&lt;R$2308,AND(I1292&gt;R$2306, I1292&lt;R$2305))), AND(J1292="X", OR(I1292&lt;R$2314, AND(I1292&lt;R$2311,I1292&gt;R$2312)))),"no","yes")</f>
        <v>no</v>
      </c>
      <c r="O1293" s="146">
        <f t="shared" si="324"/>
        <v>-1.7444303774048708E-2</v>
      </c>
      <c r="P1293" s="146">
        <f t="shared" si="325"/>
        <v>1.7444303774048708E-2</v>
      </c>
      <c r="Q1293" s="86">
        <f t="shared" si="314"/>
        <v>8.9999999999999993E-3</v>
      </c>
      <c r="R1293" s="39">
        <f>(SUM(C1274:C1292)+Q1293*SUM(C1274:C1292))/(19-Q1293)*(1-J$2305)</f>
        <v>3725.9180580274869</v>
      </c>
      <c r="S1293" s="39">
        <f>(SUM(C1274:C1292)+Q1293*SUM(C1274:C1292))/(19-Q1293)*(1+J$2305)</f>
        <v>3725.9180580274869</v>
      </c>
      <c r="T1293" s="17">
        <f>IF(AND(K1293="no",R1293&lt;E1293, R1293&gt;F1293,J$2308="yes"),MAX(R1293*(1-J$2306),F1293)/D1293-1,IF(AND(K1293="yes",S1293&gt;F1293, S1293&lt;E1293,J$2307="yes"),1-MIN(S1293*(1+J$2306),E1293)/D1293,0))</f>
        <v>-1.5211417553862683E-2</v>
      </c>
      <c r="U1293" s="6">
        <f t="shared" si="315"/>
        <v>2.2328862201860256E-3</v>
      </c>
      <c r="V1293" s="66">
        <f t="shared" si="316"/>
        <v>3.2719331294775134</v>
      </c>
      <c r="W1293" s="6">
        <f t="shared" si="317"/>
        <v>-1.5211417553862794E-2</v>
      </c>
      <c r="X1293" s="17">
        <f>V1293/MAX(V$240:V1293)-1</f>
        <v>-8.4890244741557042E-2</v>
      </c>
      <c r="Z1293" s="66">
        <f t="shared" si="318"/>
        <v>12.218202275091075</v>
      </c>
      <c r="AA1293" s="6">
        <f t="shared" si="319"/>
        <v>-1.5211417553862683E-2</v>
      </c>
      <c r="AB1293" s="17">
        <f>Z1293/MAX(Z$240:Z1293)-1</f>
        <v>-0.12510122264571788</v>
      </c>
    </row>
    <row r="1294" spans="1:29" x14ac:dyDescent="0.25">
      <c r="A1294" s="18" t="s">
        <v>249</v>
      </c>
      <c r="B1294" s="72">
        <v>41039</v>
      </c>
      <c r="C1294" s="23">
        <v>3731.13</v>
      </c>
      <c r="D1294" s="23">
        <v>3717.47</v>
      </c>
      <c r="E1294" s="23">
        <v>3744.52</v>
      </c>
      <c r="F1294" s="23">
        <v>3713.31</v>
      </c>
      <c r="G1294" s="20">
        <f t="shared" si="310"/>
        <v>3701.1160000000004</v>
      </c>
      <c r="H1294" s="20">
        <f t="shared" si="320"/>
        <v>3680.1148333333335</v>
      </c>
      <c r="I1294" s="112">
        <f t="shared" si="311"/>
        <v>8.1094459076667125E-3</v>
      </c>
      <c r="J1294" s="38" t="str">
        <f t="shared" si="321"/>
        <v>N</v>
      </c>
      <c r="K1294" s="17" t="str">
        <f>IF(OR(AND(J1293="N",OR(I1293&lt;R$2308,AND(I1293&gt;R$2306, I1293&lt;R$2305))), AND(J1293="X", OR(I1293&lt;R$2314, AND(I1293&lt;R$2311,I1293&gt;R$2312)))),"no","yes")</f>
        <v>yes</v>
      </c>
      <c r="O1294" s="146">
        <f t="shared" si="324"/>
        <v>3.6745420944890306E-3</v>
      </c>
      <c r="P1294" s="146">
        <f t="shared" si="325"/>
        <v>-3.6745420944890306E-3</v>
      </c>
      <c r="Q1294" s="86">
        <f t="shared" si="314"/>
        <v>8.9999999999999993E-3</v>
      </c>
      <c r="R1294" s="39">
        <f>(SUM(C1275:C1293)+Q1294*SUM(C1275:C1293))/(19-Q1294)*(1-J$2305)</f>
        <v>3734.6011642356912</v>
      </c>
      <c r="S1294" s="39">
        <f>(SUM(C1275:C1293)+Q1294*SUM(C1275:C1293))/(19-Q1294)*(1+J$2305)</f>
        <v>3734.6011642356912</v>
      </c>
      <c r="T1294" s="17">
        <f>IF(AND(K1294="no",R1294&lt;E1294, R1294&gt;F1294,J$2308="yes"),MAX(R1294*(1-J$2306),F1294)/D1294-1,IF(AND(K1294="yes",S1294&gt;F1294, S1294&lt;E1294,J$2307="yes"),1-MIN(S1294*(1+J$2306),E1294)/D1294,0))</f>
        <v>-4.6082858061238241E-3</v>
      </c>
      <c r="U1294" s="6">
        <f t="shared" si="315"/>
        <v>-9.3374371163479353E-4</v>
      </c>
      <c r="V1294" s="66">
        <f t="shared" si="316"/>
        <v>3.2719331294775134</v>
      </c>
      <c r="W1294" s="6">
        <f t="shared" si="317"/>
        <v>0</v>
      </c>
      <c r="X1294" s="17">
        <f>V1294/MAX(V$240:V1294)-1</f>
        <v>-8.4890244741557042E-2</v>
      </c>
      <c r="Z1294" s="66">
        <f t="shared" si="318"/>
        <v>12.161897306970422</v>
      </c>
      <c r="AA1294" s="6">
        <f t="shared" si="319"/>
        <v>-4.6082858061239351E-3</v>
      </c>
      <c r="AB1294" s="17">
        <f>Z1294/MAX(Z$240:Z1294)-1</f>
        <v>-0.12913300626319468</v>
      </c>
    </row>
    <row r="1295" spans="1:29" x14ac:dyDescent="0.25">
      <c r="A1295" s="18" t="s">
        <v>249</v>
      </c>
      <c r="B1295" s="72">
        <v>41040</v>
      </c>
      <c r="C1295" s="23">
        <v>3715.39</v>
      </c>
      <c r="D1295" s="23">
        <v>3731.13</v>
      </c>
      <c r="E1295" s="23">
        <v>3753.81</v>
      </c>
      <c r="F1295" s="23">
        <v>3715.06</v>
      </c>
      <c r="G1295" s="20">
        <f t="shared" si="310"/>
        <v>3708.5614999999998</v>
      </c>
      <c r="H1295" s="20">
        <f t="shared" si="320"/>
        <v>3683.900833333334</v>
      </c>
      <c r="I1295" s="112">
        <f t="shared" si="311"/>
        <v>1.8412799679876635E-3</v>
      </c>
      <c r="J1295" s="38" t="str">
        <f t="shared" si="321"/>
        <v>N</v>
      </c>
      <c r="K1295" s="17" t="str">
        <f>IF(OR(AND(J1294="N",OR(I1294&lt;R$2308,AND(I1294&gt;R$2306, I1294&lt;R$2305))), AND(J1294="X", OR(I1294&lt;R$2314, AND(I1294&lt;R$2311,I1294&gt;R$2312)))),"no","yes")</f>
        <v>yes</v>
      </c>
      <c r="O1295" s="146">
        <f t="shared" si="324"/>
        <v>-4.2185611329543793E-3</v>
      </c>
      <c r="P1295" s="146">
        <f t="shared" si="325"/>
        <v>4.2185611329543793E-3</v>
      </c>
      <c r="Q1295" s="86">
        <f t="shared" si="314"/>
        <v>8.9999999999999993E-3</v>
      </c>
      <c r="R1295" s="39">
        <f>(SUM(C1276:C1294)+Q1295*SUM(C1276:C1294))/(19-Q1295)*(1-J$2305)</f>
        <v>3743.3490895687428</v>
      </c>
      <c r="S1295" s="39">
        <f>(SUM(C1276:C1294)+Q1295*SUM(C1276:C1294))/(19-Q1295)*(1+J$2305)</f>
        <v>3743.3490895687428</v>
      </c>
      <c r="T1295" s="17">
        <f>IF(AND(K1295="no",R1295&lt;E1295, R1295&gt;F1295,J$2308="yes"),MAX(R1295*(1-J$2306),F1295)/D1295-1,IF(AND(K1295="yes",S1295&gt;F1295, S1295&lt;E1295,J$2307="yes"),1-MIN(S1295*(1+J$2306),E1295)/D1295,0))</f>
        <v>-3.2749031978898113E-3</v>
      </c>
      <c r="U1295" s="6">
        <f t="shared" si="315"/>
        <v>-7.4934643308441906E-3</v>
      </c>
      <c r="V1295" s="66">
        <f t="shared" si="316"/>
        <v>3.2719331294775134</v>
      </c>
      <c r="W1295" s="6">
        <f t="shared" si="317"/>
        <v>0</v>
      </c>
      <c r="X1295" s="17">
        <f>V1295/MAX(V$240:V1295)-1</f>
        <v>-8.4890244741557042E-2</v>
      </c>
      <c r="Z1295" s="66">
        <f t="shared" si="318"/>
        <v>12.122068270587418</v>
      </c>
      <c r="AA1295" s="6">
        <f t="shared" si="319"/>
        <v>-3.2749031978898113E-3</v>
      </c>
      <c r="AB1295" s="17">
        <f>Z1295/MAX(Z$240:Z1295)-1</f>
        <v>-0.13198501136592</v>
      </c>
    </row>
    <row r="1296" spans="1:29" x14ac:dyDescent="0.25">
      <c r="A1296" s="18" t="s">
        <v>249</v>
      </c>
      <c r="B1296" s="72">
        <v>41043</v>
      </c>
      <c r="C1296" s="23">
        <v>3710.1</v>
      </c>
      <c r="D1296" s="23">
        <v>3715.39</v>
      </c>
      <c r="E1296" s="23">
        <v>3760.88</v>
      </c>
      <c r="F1296" s="23">
        <v>3706.16</v>
      </c>
      <c r="G1296" s="20">
        <f t="shared" si="310"/>
        <v>3712.0460000000007</v>
      </c>
      <c r="H1296" s="20">
        <f t="shared" si="320"/>
        <v>3687.0711666666675</v>
      </c>
      <c r="I1296" s="112">
        <f t="shared" si="311"/>
        <v>-5.2423919315680578E-4</v>
      </c>
      <c r="J1296" s="38" t="str">
        <f t="shared" si="321"/>
        <v>N</v>
      </c>
      <c r="K1296" s="17" t="str">
        <f>IF(OR(AND(J1295="N",OR(I1295&lt;R$2308,AND(I1295&gt;R$2306, I1295&lt;R$2305))), AND(J1295="X", OR(I1295&lt;R$2314, AND(I1295&lt;R$2311,I1295&gt;R$2312)))),"no","yes")</f>
        <v>yes</v>
      </c>
      <c r="O1296" s="146">
        <f t="shared" si="324"/>
        <v>-1.4238074603204476E-3</v>
      </c>
      <c r="P1296" s="146">
        <f t="shared" si="325"/>
        <v>1.4238074603204476E-3</v>
      </c>
      <c r="Q1296" s="86">
        <f t="shared" si="314"/>
        <v>8.9999999999999993E-3</v>
      </c>
      <c r="R1296" s="39">
        <f>(SUM(C1277:C1295)+Q1296*SUM(C1277:C1295))/(19-Q1296)*(1-J$2305)</f>
        <v>3747.3328092254228</v>
      </c>
      <c r="S1296" s="39">
        <f>(SUM(C1277:C1295)+Q1296*SUM(C1277:C1295))/(19-Q1296)*(1+J$2305)</f>
        <v>3747.3328092254228</v>
      </c>
      <c r="T1296" s="17">
        <f>IF(AND(K1296="no",R1296&lt;E1296, R1296&gt;F1296,J$2308="yes"),MAX(R1296*(1-J$2306),F1296)/D1296-1,IF(AND(K1296="yes",S1296&gt;F1296, S1296&lt;E1296,J$2307="yes"),1-MIN(S1296*(1+J$2306),E1296)/D1296,0))</f>
        <v>-8.5974310167769019E-3</v>
      </c>
      <c r="U1296" s="6">
        <f t="shared" si="315"/>
        <v>-1.0021238477097349E-2</v>
      </c>
      <c r="V1296" s="66">
        <f t="shared" si="316"/>
        <v>3.2719331294775134</v>
      </c>
      <c r="W1296" s="6">
        <f t="shared" si="317"/>
        <v>0</v>
      </c>
      <c r="X1296" s="17">
        <f>V1296/MAX(V$240:V1296)-1</f>
        <v>-8.4890244741557042E-2</v>
      </c>
      <c r="Z1296" s="66">
        <f t="shared" si="318"/>
        <v>12.017849624850383</v>
      </c>
      <c r="AA1296" s="6">
        <f t="shared" si="319"/>
        <v>-8.5974310167769019E-3</v>
      </c>
      <c r="AB1296" s="17">
        <f>Z1296/MAX(Z$240:Z1296)-1</f>
        <v>-0.13944771035222991</v>
      </c>
    </row>
    <row r="1297" spans="1:29" x14ac:dyDescent="0.25">
      <c r="A1297" s="18" t="s">
        <v>249</v>
      </c>
      <c r="B1297" s="72">
        <v>41044</v>
      </c>
      <c r="C1297" s="23">
        <v>3705.88</v>
      </c>
      <c r="D1297" s="23">
        <v>3710.1</v>
      </c>
      <c r="E1297" s="23">
        <v>3705.9</v>
      </c>
      <c r="F1297" s="23">
        <v>3652.87</v>
      </c>
      <c r="G1297" s="20">
        <f t="shared" si="310"/>
        <v>3713.5885000000007</v>
      </c>
      <c r="H1297" s="20">
        <f t="shared" si="320"/>
        <v>3690.092000000001</v>
      </c>
      <c r="I1297" s="112">
        <f t="shared" si="311"/>
        <v>-2.075755027785342E-3</v>
      </c>
      <c r="J1297" s="38" t="str">
        <f t="shared" si="321"/>
        <v>N</v>
      </c>
      <c r="K1297" s="17" t="str">
        <f>IF(OR(AND(J1296="N",OR(I1296&lt;R$2308,AND(I1296&gt;R$2306, I1296&lt;R$2305))), AND(J1296="X", OR(I1296&lt;R$2314, AND(I1296&lt;R$2311,I1296&gt;R$2312)))),"no","yes")</f>
        <v>yes</v>
      </c>
      <c r="O1297" s="146">
        <f t="shared" si="324"/>
        <v>-1.137435648634777E-3</v>
      </c>
      <c r="P1297" s="146">
        <f t="shared" si="325"/>
        <v>1.137435648634777E-3</v>
      </c>
      <c r="Q1297" s="86">
        <f t="shared" si="314"/>
        <v>8.9999999999999993E-3</v>
      </c>
      <c r="R1297" s="39">
        <f>(SUM(C1278:C1296)+Q1297*SUM(C1278:C1296))/(19-Q1297)*(1-J$2305)</f>
        <v>3749.1960934126696</v>
      </c>
      <c r="S1297" s="39">
        <f>(SUM(C1278:C1296)+Q1297*SUM(C1278:C1296))/(19-Q1297)*(1+J$2305)</f>
        <v>3749.1960934126696</v>
      </c>
      <c r="T1297" s="17">
        <f>IF(AND(K1297="no",R1297&lt;E1297, R1297&gt;F1297,J$2308="yes"),MAX(R1297*(1-J$2306),F1297)/D1297-1,IF(AND(K1297="yes",S1297&gt;F1297, S1297&lt;E1297,J$2307="yes"),1-MIN(S1297*(1+J$2306),E1297)/D1297,0))</f>
        <v>0</v>
      </c>
      <c r="U1297" s="6">
        <f t="shared" si="315"/>
        <v>0</v>
      </c>
      <c r="V1297" s="66">
        <f t="shared" si="316"/>
        <v>3.2719331294775134</v>
      </c>
      <c r="W1297" s="6">
        <f t="shared" si="317"/>
        <v>0</v>
      </c>
      <c r="X1297" s="17">
        <f>V1297/MAX(V$240:V1297)-1</f>
        <v>-8.4890244741557042E-2</v>
      </c>
      <c r="Z1297" s="66">
        <f t="shared" si="318"/>
        <v>12.031519155433621</v>
      </c>
      <c r="AA1297" s="6">
        <f t="shared" si="319"/>
        <v>1.137435648634888E-3</v>
      </c>
      <c r="AB1297" s="17">
        <f>Z1297/MAX(Z$240:Z1297)-1</f>
        <v>-0.13846888750047015</v>
      </c>
    </row>
    <row r="1298" spans="1:29" x14ac:dyDescent="0.25">
      <c r="A1298" s="18" t="s">
        <v>249</v>
      </c>
      <c r="B1298" s="72">
        <v>41045</v>
      </c>
      <c r="C1298" s="23">
        <v>3660.31</v>
      </c>
      <c r="D1298" s="23">
        <v>3705.88</v>
      </c>
      <c r="E1298" s="23">
        <v>3707.81</v>
      </c>
      <c r="F1298" s="23">
        <v>3660.03</v>
      </c>
      <c r="G1298" s="20">
        <f t="shared" si="310"/>
        <v>3712.3300000000004</v>
      </c>
      <c r="H1298" s="20">
        <f t="shared" si="320"/>
        <v>3691.4613333333341</v>
      </c>
      <c r="I1298" s="112">
        <f t="shared" si="311"/>
        <v>-1.4012762873990336E-2</v>
      </c>
      <c r="J1298" s="38" t="str">
        <f t="shared" si="321"/>
        <v>N</v>
      </c>
      <c r="K1298" s="17" t="str">
        <f>IF(OR(AND(J1297="N",OR(I1297&lt;R$2308,AND(I1297&gt;R$2306, I1297&lt;R$2305))), AND(J1297="X", OR(I1297&lt;R$2314, AND(I1297&lt;R$2311,I1297&gt;R$2312)))),"no","yes")</f>
        <v>yes</v>
      </c>
      <c r="O1298" s="146">
        <f t="shared" si="324"/>
        <v>-1.2296674474079117E-2</v>
      </c>
      <c r="P1298" s="146">
        <f t="shared" si="325"/>
        <v>1.2296674474079117E-2</v>
      </c>
      <c r="Q1298" s="86">
        <f t="shared" si="314"/>
        <v>8.9999999999999993E-3</v>
      </c>
      <c r="R1298" s="39">
        <f>(SUM(C1279:C1297)+Q1298*SUM(C1279:C1297))/(19-Q1298)*(1-J$2305)</f>
        <v>3750.2799541888267</v>
      </c>
      <c r="S1298" s="39">
        <f>(SUM(C1279:C1297)+Q1298*SUM(C1279:C1297))/(19-Q1298)*(1+J$2305)</f>
        <v>3750.2799541888267</v>
      </c>
      <c r="T1298" s="17">
        <f>IF(AND(K1298="no",R1298&lt;E1298, R1298&gt;F1298,J$2308="yes"),MAX(R1298*(1-J$2306),F1298)/D1298-1,IF(AND(K1298="yes",S1298&gt;F1298, S1298&lt;E1298,J$2307="yes"),1-MIN(S1298*(1+J$2306),E1298)/D1298,0))</f>
        <v>0</v>
      </c>
      <c r="U1298" s="6">
        <f t="shared" si="315"/>
        <v>0</v>
      </c>
      <c r="V1298" s="66">
        <f t="shared" si="316"/>
        <v>3.2719331294775134</v>
      </c>
      <c r="W1298" s="6">
        <f t="shared" si="317"/>
        <v>0</v>
      </c>
      <c r="X1298" s="17">
        <f>V1298/MAX(V$240:V1298)-1</f>
        <v>-8.4890244741557042E-2</v>
      </c>
      <c r="Z1298" s="66">
        <f t="shared" si="318"/>
        <v>12.179466829916635</v>
      </c>
      <c r="AA1298" s="6">
        <f t="shared" si="319"/>
        <v>1.2296674474079117E-2</v>
      </c>
      <c r="AB1298" s="17">
        <f>Z1298/MAX(Z$240:Z1298)-1</f>
        <v>-0.12787491986077226</v>
      </c>
    </row>
    <row r="1299" spans="1:29" x14ac:dyDescent="0.25">
      <c r="A1299" s="18" t="s">
        <v>249</v>
      </c>
      <c r="B1299" s="72">
        <v>41046</v>
      </c>
      <c r="C1299" s="23">
        <v>3714.19</v>
      </c>
      <c r="D1299" s="23">
        <v>3660.31</v>
      </c>
      <c r="E1299" s="23">
        <v>3716.71</v>
      </c>
      <c r="F1299" s="23">
        <v>3643.79</v>
      </c>
      <c r="G1299" s="20">
        <f t="shared" si="310"/>
        <v>3716.4614999999999</v>
      </c>
      <c r="H1299" s="20">
        <f t="shared" si="320"/>
        <v>3693.7445000000007</v>
      </c>
      <c r="I1299" s="112">
        <f t="shared" si="311"/>
        <v>-6.1119965859990355E-4</v>
      </c>
      <c r="J1299" s="38" t="str">
        <f t="shared" si="321"/>
        <v>N</v>
      </c>
      <c r="K1299" s="17" t="str">
        <f>IF(OR(AND(J1298="N",OR(I1298&lt;R$2308,AND(I1298&gt;R$2306, I1298&lt;R$2305))), AND(J1298="X", OR(I1298&lt;R$2314, AND(I1298&lt;R$2311,I1298&gt;R$2312)))),"no","yes")</f>
        <v>yes</v>
      </c>
      <c r="O1299" s="146">
        <f t="shared" si="324"/>
        <v>1.4720064693974022E-2</v>
      </c>
      <c r="P1299" s="146">
        <f t="shared" si="325"/>
        <v>-1.4720064693974022E-2</v>
      </c>
      <c r="Q1299" s="86">
        <f t="shared" si="314"/>
        <v>8.9999999999999993E-3</v>
      </c>
      <c r="R1299" s="39">
        <f>(SUM(C1280:C1298)+Q1299*SUM(C1280:C1298))/(19-Q1299)*(1-J$2305)</f>
        <v>3751.8074540571843</v>
      </c>
      <c r="S1299" s="39">
        <f>(SUM(C1280:C1298)+Q1299*SUM(C1280:C1298))/(19-Q1299)*(1+J$2305)</f>
        <v>3751.8074540571843</v>
      </c>
      <c r="T1299" s="17">
        <f>IF(AND(K1299="no",R1299&lt;E1299, R1299&gt;F1299,J$2308="yes"),MAX(R1299*(1-J$2306),F1299)/D1299-1,IF(AND(K1299="yes",S1299&gt;F1299, S1299&lt;E1299,J$2307="yes"),1-MIN(S1299*(1+J$2306),E1299)/D1299,0))</f>
        <v>0</v>
      </c>
      <c r="U1299" s="6">
        <f t="shared" si="315"/>
        <v>0</v>
      </c>
      <c r="V1299" s="66">
        <f t="shared" si="316"/>
        <v>3.2719331294775134</v>
      </c>
      <c r="W1299" s="6">
        <f t="shared" si="317"/>
        <v>0</v>
      </c>
      <c r="X1299" s="17">
        <f>V1299/MAX(V$240:V1299)-1</f>
        <v>-8.4890244741557042E-2</v>
      </c>
      <c r="Z1299" s="66">
        <f t="shared" si="318"/>
        <v>12.000184290242151</v>
      </c>
      <c r="AA1299" s="6">
        <f t="shared" si="319"/>
        <v>-1.4720064693974022E-2</v>
      </c>
      <c r="AB1299" s="17">
        <f>Z1299/MAX(Z$240:Z1299)-1</f>
        <v>-0.14071265746165895</v>
      </c>
    </row>
    <row r="1300" spans="1:29" x14ac:dyDescent="0.25">
      <c r="A1300" s="18" t="s">
        <v>249</v>
      </c>
      <c r="B1300" s="72">
        <v>41047</v>
      </c>
      <c r="C1300" s="23">
        <v>3655.86</v>
      </c>
      <c r="D1300" s="23">
        <v>3714.19</v>
      </c>
      <c r="E1300" s="23">
        <v>3710.41</v>
      </c>
      <c r="F1300" s="23">
        <v>3645.91</v>
      </c>
      <c r="G1300" s="20">
        <f t="shared" si="310"/>
        <v>3713.5534999999995</v>
      </c>
      <c r="H1300" s="20">
        <f t="shared" si="320"/>
        <v>3695.253666666667</v>
      </c>
      <c r="I1300" s="112">
        <f t="shared" si="311"/>
        <v>-1.5535928053816761E-2</v>
      </c>
      <c r="J1300" s="38" t="str">
        <f t="shared" si="321"/>
        <v>N</v>
      </c>
      <c r="K1300" s="17" t="str">
        <f>IF(OR(AND(J1299="N",OR(I1299&lt;R$2308,AND(I1299&gt;R$2306, I1299&lt;R$2305))), AND(J1299="X", OR(I1299&lt;R$2314, AND(I1299&lt;R$2311,I1299&gt;R$2312)))),"no","yes")</f>
        <v>yes</v>
      </c>
      <c r="O1300" s="146">
        <f t="shared" si="324"/>
        <v>-1.5704635465606187E-2</v>
      </c>
      <c r="P1300" s="146">
        <f t="shared" si="325"/>
        <v>1.5704635465606187E-2</v>
      </c>
      <c r="Q1300" s="86">
        <f t="shared" si="314"/>
        <v>8.9999999999999993E-3</v>
      </c>
      <c r="R1300" s="39">
        <f>(SUM(C1281:C1299)+Q1300*SUM(C1281:C1299))/(19-Q1300)*(1-J$2305)</f>
        <v>3751.8164862303192</v>
      </c>
      <c r="S1300" s="39">
        <f>(SUM(C1281:C1299)+Q1300*SUM(C1281:C1299))/(19-Q1300)*(1+J$2305)</f>
        <v>3751.8164862303192</v>
      </c>
      <c r="T1300" s="17">
        <f>IF(AND(K1300="no",R1300&lt;E1300, R1300&gt;F1300,J$2308="yes"),MAX(R1300*(1-J$2306),F1300)/D1300-1,IF(AND(K1300="yes",S1300&gt;F1300, S1300&lt;E1300,J$2307="yes"),1-MIN(S1300*(1+J$2306),E1300)/D1300,0))</f>
        <v>0</v>
      </c>
      <c r="U1300" s="6">
        <f t="shared" si="315"/>
        <v>0</v>
      </c>
      <c r="V1300" s="66">
        <f t="shared" si="316"/>
        <v>3.2719331294775134</v>
      </c>
      <c r="W1300" s="6">
        <f t="shared" si="317"/>
        <v>0</v>
      </c>
      <c r="X1300" s="17">
        <f>V1300/MAX(V$240:V1300)-1</f>
        <v>-8.4890244741557042E-2</v>
      </c>
      <c r="Y1300" s="6">
        <f t="shared" ref="Y1300" si="326">V1300/V1280-1</f>
        <v>-3.5896381905623054E-2</v>
      </c>
      <c r="Z1300" s="66">
        <f t="shared" si="318"/>
        <v>12.1886428100405</v>
      </c>
      <c r="AA1300" s="6">
        <f t="shared" si="319"/>
        <v>1.5704635465606298E-2</v>
      </c>
      <c r="AB1300" s="17">
        <f>Z1300/MAX(Z$240:Z1300)-1</f>
        <v>-0.12721786298688476</v>
      </c>
      <c r="AC1300" s="6">
        <f t="shared" ref="AC1300" si="327">Z1300/Z1280-1</f>
        <v>-4.6795573002673452E-2</v>
      </c>
    </row>
    <row r="1301" spans="1:29" x14ac:dyDescent="0.25">
      <c r="A1301" s="18" t="s">
        <v>249</v>
      </c>
      <c r="B1301" s="72">
        <v>41050</v>
      </c>
      <c r="C1301" s="23">
        <v>3653.55</v>
      </c>
      <c r="D1301" s="23">
        <v>3655.86</v>
      </c>
      <c r="E1301" s="23">
        <v>3676.97</v>
      </c>
      <c r="F1301" s="23">
        <v>3616.91</v>
      </c>
      <c r="G1301" s="20">
        <f t="shared" si="310"/>
        <v>3710.9954999999995</v>
      </c>
      <c r="H1301" s="20">
        <f t="shared" si="320"/>
        <v>3696.5718333333339</v>
      </c>
      <c r="I1301" s="112">
        <f t="shared" si="311"/>
        <v>-1.5479808585054711E-2</v>
      </c>
      <c r="J1301" s="38" t="str">
        <f t="shared" si="321"/>
        <v>N</v>
      </c>
      <c r="K1301" s="17" t="str">
        <f>IF(OR(AND(J1300="N",OR(I1300&lt;R$2308,AND(I1300&gt;R$2306, I1300&lt;R$2305))), AND(J1300="X", OR(I1300&lt;R$2314, AND(I1300&lt;R$2311,I1300&gt;R$2312)))),"no","yes")</f>
        <v>yes</v>
      </c>
      <c r="O1301" s="146">
        <f t="shared" si="324"/>
        <v>-6.3186227043698917E-4</v>
      </c>
      <c r="P1301" s="146">
        <f t="shared" si="325"/>
        <v>6.3186227043698917E-4</v>
      </c>
      <c r="Q1301" s="86">
        <f t="shared" si="314"/>
        <v>8.9999999999999993E-3</v>
      </c>
      <c r="R1301" s="39">
        <f>(SUM(C1282:C1300)+Q1301*SUM(C1282:C1300))/(19-Q1301)*(1-J$2305)</f>
        <v>3749.2210647148645</v>
      </c>
      <c r="S1301" s="39">
        <f>(SUM(C1282:C1300)+Q1301*SUM(C1282:C1300))/(19-Q1301)*(1+J$2305)</f>
        <v>3749.2210647148645</v>
      </c>
      <c r="T1301" s="17">
        <f>IF(AND(K1301="no",R1301&lt;E1301, R1301&gt;F1301,J$2308="yes"),MAX(R1301*(1-J$2306),F1301)/D1301-1,IF(AND(K1301="yes",S1301&gt;F1301, S1301&lt;E1301,J$2307="yes"),1-MIN(S1301*(1+J$2306),E1301)/D1301,0))</f>
        <v>0</v>
      </c>
      <c r="U1301" s="6">
        <f t="shared" si="315"/>
        <v>0</v>
      </c>
      <c r="V1301" s="66">
        <f t="shared" si="316"/>
        <v>3.2719331294775134</v>
      </c>
      <c r="W1301" s="6">
        <f t="shared" si="317"/>
        <v>0</v>
      </c>
      <c r="X1301" s="17">
        <f>V1301/MAX(V$240:V1301)-1</f>
        <v>-8.4890244741557042E-2</v>
      </c>
      <c r="Z1301" s="66">
        <f t="shared" si="318"/>
        <v>12.196344353559999</v>
      </c>
      <c r="AA1301" s="6">
        <f t="shared" si="319"/>
        <v>6.3186227043710019E-4</v>
      </c>
      <c r="AB1301" s="17">
        <f>Z1301/MAX(Z$240:Z1301)-1</f>
        <v>-0.12666638488419468</v>
      </c>
    </row>
    <row r="1302" spans="1:29" x14ac:dyDescent="0.25">
      <c r="A1302" s="18" t="s">
        <v>249</v>
      </c>
      <c r="B1302" s="72">
        <v>41051</v>
      </c>
      <c r="C1302" s="23">
        <v>3711.05</v>
      </c>
      <c r="D1302" s="23">
        <v>3653.55</v>
      </c>
      <c r="E1302" s="23">
        <v>3711.05</v>
      </c>
      <c r="F1302" s="23">
        <v>3666.14</v>
      </c>
      <c r="G1302" s="20">
        <f t="shared" si="310"/>
        <v>3709.7294999999999</v>
      </c>
      <c r="H1302" s="20">
        <f t="shared" si="320"/>
        <v>3698.1176666666665</v>
      </c>
      <c r="I1302" s="112">
        <f t="shared" si="311"/>
        <v>3.5595587225434322E-4</v>
      </c>
      <c r="J1302" s="38" t="str">
        <f t="shared" si="321"/>
        <v>N</v>
      </c>
      <c r="K1302" s="17" t="str">
        <f>IF(OR(AND(J1301="N",OR(I1301&lt;R$2308,AND(I1301&gt;R$2306, I1301&lt;R$2305))), AND(J1301="X", OR(I1301&lt;R$2314, AND(I1301&lt;R$2311,I1301&gt;R$2312)))),"no","yes")</f>
        <v>yes</v>
      </c>
      <c r="O1302" s="146">
        <f t="shared" si="324"/>
        <v>1.5738117721120659E-2</v>
      </c>
      <c r="P1302" s="146">
        <f t="shared" si="325"/>
        <v>-1.5738117721120659E-2</v>
      </c>
      <c r="Q1302" s="86">
        <f t="shared" si="314"/>
        <v>8.9999999999999993E-3</v>
      </c>
      <c r="R1302" s="39">
        <f>(SUM(C1283:C1301)+Q1302*SUM(C1283:C1301))/(19-Q1302)*(1-J$2305)</f>
        <v>3744.8208024853875</v>
      </c>
      <c r="S1302" s="39">
        <f>(SUM(C1283:C1301)+Q1302*SUM(C1283:C1301))/(19-Q1302)*(1+J$2305)</f>
        <v>3744.8208024853875</v>
      </c>
      <c r="T1302" s="17">
        <f>IF(AND(K1302="no",R1302&lt;E1302, R1302&gt;F1302,J$2308="yes"),MAX(R1302*(1-J$2306),F1302)/D1302-1,IF(AND(K1302="yes",S1302&gt;F1302, S1302&lt;E1302,J$2307="yes"),1-MIN(S1302*(1+J$2306),E1302)/D1302,0))</f>
        <v>0</v>
      </c>
      <c r="U1302" s="6">
        <f t="shared" si="315"/>
        <v>0</v>
      </c>
      <c r="V1302" s="66">
        <f t="shared" si="316"/>
        <v>3.2719331294775134</v>
      </c>
      <c r="W1302" s="6">
        <f t="shared" si="317"/>
        <v>0</v>
      </c>
      <c r="X1302" s="17">
        <f>V1302/MAX(V$240:V1302)-1</f>
        <v>-8.4890244741557042E-2</v>
      </c>
      <c r="Z1302" s="66">
        <f t="shared" si="318"/>
        <v>12.004396850356347</v>
      </c>
      <c r="AA1302" s="6">
        <f t="shared" si="319"/>
        <v>-1.5738117721120659E-2</v>
      </c>
      <c r="AB1302" s="17">
        <f>Z1302/MAX(Z$240:Z1302)-1</f>
        <v>-0.14041101212869911</v>
      </c>
    </row>
    <row r="1303" spans="1:29" x14ac:dyDescent="0.25">
      <c r="A1303" s="18" t="s">
        <v>249</v>
      </c>
      <c r="B1303" s="72">
        <v>41052</v>
      </c>
      <c r="C1303" s="23">
        <v>3708.92</v>
      </c>
      <c r="D1303" s="23">
        <v>3711.05</v>
      </c>
      <c r="E1303" s="23">
        <v>3723.19</v>
      </c>
      <c r="F1303" s="23">
        <v>3670.03</v>
      </c>
      <c r="G1303" s="20">
        <f t="shared" si="310"/>
        <v>3710.5969999999993</v>
      </c>
      <c r="H1303" s="20">
        <f t="shared" si="320"/>
        <v>3698.4496666666669</v>
      </c>
      <c r="I1303" s="112">
        <f t="shared" si="311"/>
        <v>-4.519488373432301E-4</v>
      </c>
      <c r="J1303" s="38" t="str">
        <f t="shared" si="321"/>
        <v>N</v>
      </c>
      <c r="K1303" s="17" t="str">
        <f>IF(OR(AND(J1302="N",OR(I1302&lt;R$2308,AND(I1302&gt;R$2306, I1302&lt;R$2305))), AND(J1302="X", OR(I1302&lt;R$2314, AND(I1302&lt;R$2311,I1302&gt;R$2312)))),"no","yes")</f>
        <v>yes</v>
      </c>
      <c r="O1303" s="146">
        <f t="shared" si="324"/>
        <v>-5.7396154727096249E-4</v>
      </c>
      <c r="P1303" s="146">
        <f t="shared" si="325"/>
        <v>5.7396154727096249E-4</v>
      </c>
      <c r="Q1303" s="86">
        <f t="shared" si="314"/>
        <v>8.9999999999999993E-3</v>
      </c>
      <c r="R1303" s="39">
        <f>(SUM(C1284:C1302)+Q1303*SUM(C1284:C1302))/(19-Q1303)*(1-J$2305)</f>
        <v>3745.8557832657571</v>
      </c>
      <c r="S1303" s="39">
        <f>(SUM(C1284:C1302)+Q1303*SUM(C1284:C1302))/(19-Q1303)*(1+J$2305)</f>
        <v>3745.8557832657571</v>
      </c>
      <c r="T1303" s="17">
        <f>IF(AND(K1303="no",R1303&lt;E1303, R1303&gt;F1303,J$2308="yes"),MAX(R1303*(1-J$2306),F1303)/D1303-1,IF(AND(K1303="yes",S1303&gt;F1303, S1303&lt;E1303,J$2307="yes"),1-MIN(S1303*(1+J$2306),E1303)/D1303,0))</f>
        <v>0</v>
      </c>
      <c r="U1303" s="6">
        <f t="shared" si="315"/>
        <v>0</v>
      </c>
      <c r="V1303" s="66">
        <f t="shared" si="316"/>
        <v>3.2719331294775134</v>
      </c>
      <c r="W1303" s="6">
        <f t="shared" si="317"/>
        <v>0</v>
      </c>
      <c r="X1303" s="17">
        <f>V1303/MAX(V$240:V1303)-1</f>
        <v>-8.4890244741557042E-2</v>
      </c>
      <c r="Z1303" s="66">
        <f t="shared" si="318"/>
        <v>12.01128691254663</v>
      </c>
      <c r="AA1303" s="6">
        <f t="shared" si="319"/>
        <v>5.7396154727085147E-4</v>
      </c>
      <c r="AB1303" s="17">
        <f>Z1303/MAX(Z$240:Z1303)-1</f>
        <v>-0.13991764110320348</v>
      </c>
    </row>
    <row r="1304" spans="1:29" x14ac:dyDescent="0.25">
      <c r="A1304" s="18" t="s">
        <v>249</v>
      </c>
      <c r="B1304" s="72">
        <v>41053</v>
      </c>
      <c r="C1304" s="23">
        <v>3678.09</v>
      </c>
      <c r="D1304" s="23">
        <v>3708.92</v>
      </c>
      <c r="E1304" s="23">
        <v>3720.44</v>
      </c>
      <c r="F1304" s="23">
        <v>3668.27</v>
      </c>
      <c r="G1304" s="20">
        <f t="shared" si="310"/>
        <v>3711.1814999999997</v>
      </c>
      <c r="H1304" s="20">
        <f t="shared" si="320"/>
        <v>3698.0696666666672</v>
      </c>
      <c r="I1304" s="112">
        <f t="shared" si="311"/>
        <v>-8.9167021338082408E-3</v>
      </c>
      <c r="J1304" s="38" t="str">
        <f t="shared" si="321"/>
        <v>N</v>
      </c>
      <c r="K1304" s="17" t="str">
        <f>IF(OR(AND(J1303="N",OR(I1303&lt;R$2308,AND(I1303&gt;R$2306, I1303&lt;R$2305))), AND(J1303="X", OR(I1303&lt;R$2314, AND(I1303&lt;R$2311,I1303&gt;R$2312)))),"no","yes")</f>
        <v>yes</v>
      </c>
      <c r="O1304" s="146">
        <f t="shared" si="324"/>
        <v>-8.3123928259438706E-3</v>
      </c>
      <c r="P1304" s="146">
        <f t="shared" si="325"/>
        <v>8.3123928259438706E-3</v>
      </c>
      <c r="Q1304" s="86">
        <f t="shared" si="314"/>
        <v>8.9999999999999993E-3</v>
      </c>
      <c r="R1304" s="39">
        <f>(SUM(C1285:C1303)+Q1304*SUM(C1285:C1303))/(19-Q1304)*(1-J$2305)</f>
        <v>3748.1148891580219</v>
      </c>
      <c r="S1304" s="39">
        <f>(SUM(C1285:C1303)+Q1304*SUM(C1285:C1303))/(19-Q1304)*(1+J$2305)</f>
        <v>3748.1148891580219</v>
      </c>
      <c r="T1304" s="17">
        <f>IF(AND(K1304="no",R1304&lt;E1304, R1304&gt;F1304,J$2308="yes"),MAX(R1304*(1-J$2306),F1304)/D1304-1,IF(AND(K1304="yes",S1304&gt;F1304, S1304&lt;E1304,J$2307="yes"),1-MIN(S1304*(1+J$2306),E1304)/D1304,0))</f>
        <v>0</v>
      </c>
      <c r="U1304" s="6">
        <f t="shared" si="315"/>
        <v>0</v>
      </c>
      <c r="V1304" s="66">
        <f t="shared" si="316"/>
        <v>3.2719331294775134</v>
      </c>
      <c r="W1304" s="6">
        <f t="shared" si="317"/>
        <v>0</v>
      </c>
      <c r="X1304" s="17">
        <f>V1304/MAX(V$240:V1304)-1</f>
        <v>-8.4890244741557042E-2</v>
      </c>
      <c r="Z1304" s="66">
        <f t="shared" si="318"/>
        <v>12.111129447708837</v>
      </c>
      <c r="AA1304" s="6">
        <f t="shared" si="319"/>
        <v>8.3123928259438706E-3</v>
      </c>
      <c r="AB1304" s="17">
        <f>Z1304/MAX(Z$240:Z1304)-1</f>
        <v>-0.1327682986733888</v>
      </c>
    </row>
    <row r="1305" spans="1:29" x14ac:dyDescent="0.25">
      <c r="A1305" s="18" t="s">
        <v>249</v>
      </c>
      <c r="B1305" s="72">
        <v>41054</v>
      </c>
      <c r="C1305" s="23">
        <v>3635.52</v>
      </c>
      <c r="D1305" s="23">
        <v>3678.09</v>
      </c>
      <c r="E1305" s="23">
        <v>3683.63</v>
      </c>
      <c r="F1305" s="23">
        <v>3622.1</v>
      </c>
      <c r="G1305" s="20">
        <f t="shared" si="310"/>
        <v>3707.0120000000002</v>
      </c>
      <c r="H1305" s="20">
        <f t="shared" si="320"/>
        <v>3696.0480000000002</v>
      </c>
      <c r="I1305" s="112">
        <f t="shared" si="311"/>
        <v>-1.928561331875922E-2</v>
      </c>
      <c r="J1305" s="38" t="str">
        <f t="shared" si="321"/>
        <v>N</v>
      </c>
      <c r="K1305" s="17" t="str">
        <f>IF(OR(AND(J1304="N",OR(I1304&lt;R$2308,AND(I1304&gt;R$2306, I1304&lt;R$2305))), AND(J1304="X", OR(I1304&lt;R$2314, AND(I1304&lt;R$2311,I1304&gt;R$2312)))),"no","yes")</f>
        <v>yes</v>
      </c>
      <c r="O1305" s="146">
        <f t="shared" si="324"/>
        <v>-1.1573941910067442E-2</v>
      </c>
      <c r="P1305" s="146">
        <f t="shared" si="325"/>
        <v>1.1573941910067442E-2</v>
      </c>
      <c r="Q1305" s="86">
        <f t="shared" si="314"/>
        <v>8.9999999999999993E-3</v>
      </c>
      <c r="R1305" s="39">
        <f>(SUM(C1286:C1304)+Q1305*SUM(C1286:C1304))/(19-Q1305)*(1-J$2305)</f>
        <v>3745.9461049971042</v>
      </c>
      <c r="S1305" s="39">
        <f>(SUM(C1286:C1304)+Q1305*SUM(C1286:C1304))/(19-Q1305)*(1+J$2305)</f>
        <v>3745.9461049971042</v>
      </c>
      <c r="T1305" s="17">
        <f>IF(AND(K1305="no",R1305&lt;E1305, R1305&gt;F1305,J$2308="yes"),MAX(R1305*(1-J$2306),F1305)/D1305-1,IF(AND(K1305="yes",S1305&gt;F1305, S1305&lt;E1305,J$2307="yes"),1-MIN(S1305*(1+J$2306),E1305)/D1305,0))</f>
        <v>0</v>
      </c>
      <c r="U1305" s="6">
        <f t="shared" si="315"/>
        <v>0</v>
      </c>
      <c r="V1305" s="66">
        <f t="shared" si="316"/>
        <v>3.2719331294775134</v>
      </c>
      <c r="W1305" s="6">
        <f t="shared" si="317"/>
        <v>0</v>
      </c>
      <c r="X1305" s="17">
        <f>V1305/MAX(V$240:V1305)-1</f>
        <v>-8.4890244741557042E-2</v>
      </c>
      <c r="Z1305" s="66">
        <f t="shared" si="318"/>
        <v>12.251302956401927</v>
      </c>
      <c r="AA1305" s="6">
        <f t="shared" si="319"/>
        <v>1.1573941910067553E-2</v>
      </c>
      <c r="AB1305" s="17">
        <f>Z1305/MAX(Z$240:Z1305)-1</f>
        <v>-0.12273100933966563</v>
      </c>
    </row>
    <row r="1306" spans="1:29" x14ac:dyDescent="0.25">
      <c r="A1306" s="18" t="s">
        <v>249</v>
      </c>
      <c r="B1306" s="72">
        <v>41057</v>
      </c>
      <c r="C1306" s="23">
        <v>3687.46</v>
      </c>
      <c r="D1306" s="23">
        <v>3635.52</v>
      </c>
      <c r="E1306" s="23">
        <v>3687.52</v>
      </c>
      <c r="F1306" s="23">
        <v>3568.03</v>
      </c>
      <c r="G1306" s="20">
        <f t="shared" si="310"/>
        <v>3706.3835000000008</v>
      </c>
      <c r="H1306" s="20">
        <f t="shared" si="320"/>
        <v>3694.766833333334</v>
      </c>
      <c r="I1306" s="112">
        <f t="shared" si="311"/>
        <v>-5.1056508318690907E-3</v>
      </c>
      <c r="J1306" s="38" t="str">
        <f t="shared" si="321"/>
        <v>N</v>
      </c>
      <c r="K1306" s="17" t="str">
        <f>IF(OR(AND(J1305="N",OR(I1305&lt;R$2308,AND(I1305&gt;R$2306, I1305&lt;R$2305))), AND(J1305="X", OR(I1305&lt;R$2314, AND(I1305&lt;R$2311,I1305&gt;R$2312)))),"no","yes")</f>
        <v>yes</v>
      </c>
      <c r="O1306" s="146">
        <f t="shared" si="324"/>
        <v>1.428681454097358E-2</v>
      </c>
      <c r="P1306" s="146">
        <f t="shared" si="325"/>
        <v>-1.428681454097358E-2</v>
      </c>
      <c r="Q1306" s="86">
        <f t="shared" si="314"/>
        <v>8.9999999999999993E-3</v>
      </c>
      <c r="R1306" s="39">
        <f>(SUM(C1287:C1305)+Q1306*SUM(C1287:C1305))/(19-Q1306)*(1-J$2305)</f>
        <v>3742.5186609446587</v>
      </c>
      <c r="S1306" s="39">
        <f>(SUM(C1287:C1305)+Q1306*SUM(C1287:C1305))/(19-Q1306)*(1+J$2305)</f>
        <v>3742.5186609446587</v>
      </c>
      <c r="T1306" s="17">
        <f>IF(AND(K1306="no",R1306&lt;E1306, R1306&gt;F1306,J$2308="yes"),MAX(R1306*(1-J$2306),F1306)/D1306-1,IF(AND(K1306="yes",S1306&gt;F1306, S1306&lt;E1306,J$2307="yes"),1-MIN(S1306*(1+J$2306),E1306)/D1306,0))</f>
        <v>0</v>
      </c>
      <c r="U1306" s="6">
        <f t="shared" si="315"/>
        <v>0</v>
      </c>
      <c r="V1306" s="66">
        <f t="shared" si="316"/>
        <v>3.2719331294775134</v>
      </c>
      <c r="W1306" s="6">
        <f t="shared" si="317"/>
        <v>0</v>
      </c>
      <c r="X1306" s="17">
        <f>V1306/MAX(V$240:V1306)-1</f>
        <v>-8.4890244741557042E-2</v>
      </c>
      <c r="Z1306" s="66">
        <f t="shared" si="318"/>
        <v>12.076270863178532</v>
      </c>
      <c r="AA1306" s="6">
        <f t="shared" si="319"/>
        <v>-1.428681454097358E-2</v>
      </c>
      <c r="AB1306" s="17">
        <f>Z1306/MAX(Z$240:Z1306)-1</f>
        <v>-0.13526438871177682</v>
      </c>
    </row>
    <row r="1307" spans="1:29" x14ac:dyDescent="0.25">
      <c r="A1307" s="18" t="s">
        <v>249</v>
      </c>
      <c r="B1307" s="72">
        <v>41058</v>
      </c>
      <c r="C1307" s="23">
        <v>3745.68</v>
      </c>
      <c r="D1307" s="23">
        <v>3687.46</v>
      </c>
      <c r="E1307" s="23">
        <v>3748.44</v>
      </c>
      <c r="F1307" s="23">
        <v>3683.52</v>
      </c>
      <c r="G1307" s="20">
        <f t="shared" si="310"/>
        <v>3710.4355000000005</v>
      </c>
      <c r="H1307" s="20">
        <f t="shared" si="320"/>
        <v>3694.7684999999997</v>
      </c>
      <c r="I1307" s="112">
        <f t="shared" si="311"/>
        <v>9.4987502140919666E-3</v>
      </c>
      <c r="J1307" s="38" t="str">
        <f t="shared" si="321"/>
        <v>N</v>
      </c>
      <c r="K1307" s="17" t="str">
        <f>IF(OR(AND(J1306="N",OR(I1306&lt;R$2308,AND(I1306&gt;R$2306, I1306&lt;R$2305))), AND(J1306="X", OR(I1306&lt;R$2314, AND(I1306&lt;R$2311,I1306&gt;R$2312)))),"no","yes")</f>
        <v>yes</v>
      </c>
      <c r="O1307" s="146">
        <f t="shared" si="324"/>
        <v>1.5788645842937932E-2</v>
      </c>
      <c r="P1307" s="146">
        <f t="shared" si="325"/>
        <v>-1.5788645842937932E-2</v>
      </c>
      <c r="Q1307" s="86">
        <f t="shared" si="314"/>
        <v>8.9999999999999993E-3</v>
      </c>
      <c r="R1307" s="39">
        <f>(SUM(C1288:C1306)+Q1307*SUM(C1288:C1306))/(19-Q1307)*(1-J$2305)</f>
        <v>3743.7310973619092</v>
      </c>
      <c r="S1307" s="39">
        <f>(SUM(C1288:C1306)+Q1307*SUM(C1288:C1306))/(19-Q1307)*(1+J$2305)</f>
        <v>3743.7310973619092</v>
      </c>
      <c r="T1307" s="17">
        <f>IF(AND(K1307="no",R1307&lt;E1307, R1307&gt;F1307,J$2308="yes"),MAX(R1307*(1-J$2306),F1307)/D1307-1,IF(AND(K1307="yes",S1307&gt;F1307, S1307&lt;E1307,J$2307="yes"),1-MIN(S1307*(1+J$2306),E1307)/D1307,0))</f>
        <v>-1.5260124140169529E-2</v>
      </c>
      <c r="U1307" s="6">
        <f t="shared" si="315"/>
        <v>5.2852170276840305E-4</v>
      </c>
      <c r="V1307" s="66">
        <f t="shared" si="316"/>
        <v>3.2719331294775134</v>
      </c>
      <c r="W1307" s="6">
        <f t="shared" si="317"/>
        <v>0</v>
      </c>
      <c r="X1307" s="17">
        <f>V1307/MAX(V$240:V1307)-1</f>
        <v>-8.4890244741557042E-2</v>
      </c>
      <c r="Z1307" s="66">
        <f t="shared" si="318"/>
        <v>11.891985470656115</v>
      </c>
      <c r="AA1307" s="6">
        <f t="shared" si="319"/>
        <v>-1.5260124140169529E-2</v>
      </c>
      <c r="AB1307" s="17">
        <f>Z1307/MAX(Z$240:Z1307)-1</f>
        <v>-0.14846036148846053</v>
      </c>
    </row>
    <row r="1308" spans="1:29" x14ac:dyDescent="0.25">
      <c r="A1308" s="18" t="s">
        <v>249</v>
      </c>
      <c r="B1308" s="72">
        <v>41059</v>
      </c>
      <c r="C1308" s="23">
        <v>3752.22</v>
      </c>
      <c r="D1308" s="23">
        <v>3745.68</v>
      </c>
      <c r="E1308" s="23">
        <v>3764.64</v>
      </c>
      <c r="F1308" s="23">
        <v>3734.25</v>
      </c>
      <c r="G1308" s="20">
        <f t="shared" si="310"/>
        <v>3712.1334999999999</v>
      </c>
      <c r="H1308" s="20">
        <f t="shared" si="320"/>
        <v>3695.7031666666667</v>
      </c>
      <c r="I1308" s="112">
        <f t="shared" si="311"/>
        <v>1.0798776498743834E-2</v>
      </c>
      <c r="J1308" s="38" t="str">
        <f t="shared" si="321"/>
        <v>N</v>
      </c>
      <c r="K1308" s="17" t="str">
        <f>IF(OR(AND(J1307="N",OR(I1307&lt;R$2308,AND(I1307&gt;R$2306, I1307&lt;R$2305))), AND(J1307="X", OR(I1307&lt;R$2314, AND(I1307&lt;R$2311,I1307&gt;R$2312)))),"no","yes")</f>
        <v>no</v>
      </c>
      <c r="O1308" s="146">
        <f t="shared" si="324"/>
        <v>1.7460114051386366E-3</v>
      </c>
      <c r="P1308" s="146">
        <f t="shared" si="325"/>
        <v>-1.7460114051386366E-3</v>
      </c>
      <c r="Q1308" s="86">
        <f t="shared" si="314"/>
        <v>8.9999999999999993E-3</v>
      </c>
      <c r="R1308" s="39">
        <f>(SUM(C1289:C1307)+Q1308*SUM(C1289:C1307))/(19-Q1308)*(1-J$2305)</f>
        <v>3745.1879337580963</v>
      </c>
      <c r="S1308" s="39">
        <f>(SUM(C1289:C1307)+Q1308*SUM(C1289:C1307))/(19-Q1308)*(1+J$2305)</f>
        <v>3745.1879337580963</v>
      </c>
      <c r="T1308" s="17">
        <f>IF(AND(K1308="no",R1308&lt;E1308, R1308&gt;F1308,J$2308="yes"),MAX(R1308*(1-J$2306),F1308)/D1308-1,IF(AND(K1308="yes",S1308&gt;F1308, S1308&lt;E1308,J$2307="yes"),1-MIN(S1308*(1+J$2306),E1308)/D1308,0))</f>
        <v>-1.3136900159749221E-4</v>
      </c>
      <c r="U1308" s="6">
        <f t="shared" si="315"/>
        <v>-1.8773804067361288E-3</v>
      </c>
      <c r="V1308" s="66">
        <f t="shared" si="316"/>
        <v>3.2715032988890003</v>
      </c>
      <c r="W1308" s="6">
        <f t="shared" si="317"/>
        <v>-1.3136900159749221E-4</v>
      </c>
      <c r="X1308" s="17">
        <f>V1308/MAX(V$240:V1308)-1</f>
        <v>-8.5010461796457437E-2</v>
      </c>
      <c r="Y1308" s="14"/>
      <c r="Z1308" s="66">
        <f t="shared" si="318"/>
        <v>11.890423232397824</v>
      </c>
      <c r="AA1308" s="6">
        <f t="shared" si="319"/>
        <v>-1.3136900159738119E-4</v>
      </c>
      <c r="AB1308" s="17">
        <f>Z1308/MAX(Z$240:Z1308)-1</f>
        <v>-0.1485722274005925</v>
      </c>
      <c r="AC1308" s="14"/>
    </row>
    <row r="1309" spans="1:29" x14ac:dyDescent="0.25">
      <c r="A1309" s="18" t="s">
        <v>249</v>
      </c>
      <c r="B1309" s="72">
        <v>41060</v>
      </c>
      <c r="C1309" s="23">
        <v>3753.59</v>
      </c>
      <c r="D1309" s="23">
        <v>3752.22</v>
      </c>
      <c r="E1309" s="23">
        <v>3775.37</v>
      </c>
      <c r="F1309" s="23">
        <v>3722.04</v>
      </c>
      <c r="G1309" s="20">
        <f t="shared" si="310"/>
        <v>3713.1219999999994</v>
      </c>
      <c r="H1309" s="20">
        <f t="shared" si="320"/>
        <v>3696.3351666666663</v>
      </c>
      <c r="I1309" s="112">
        <f t="shared" si="311"/>
        <v>1.0898645398670137E-2</v>
      </c>
      <c r="J1309" s="38" t="str">
        <f t="shared" si="321"/>
        <v>N</v>
      </c>
      <c r="K1309" s="17" t="str">
        <f>IF(OR(AND(J1308="N",OR(I1308&lt;R$2308,AND(I1308&gt;R$2306, I1308&lt;R$2305))), AND(J1308="X", OR(I1308&lt;R$2314, AND(I1308&lt;R$2311,I1308&gt;R$2312)))),"no","yes")</f>
        <v>no</v>
      </c>
      <c r="O1309" s="146">
        <f t="shared" si="324"/>
        <v>3.6511718396048387E-4</v>
      </c>
      <c r="P1309" s="146">
        <f t="shared" si="325"/>
        <v>-3.6511718396048387E-4</v>
      </c>
      <c r="Q1309" s="86">
        <f t="shared" si="314"/>
        <v>8.9999999999999993E-3</v>
      </c>
      <c r="R1309" s="39">
        <f>(SUM(C1290:C1308)+Q1309*SUM(C1290:C1308))/(19-Q1309)*(1-J$2305)</f>
        <v>3746.1655336738449</v>
      </c>
      <c r="S1309" s="39">
        <f>(SUM(C1290:C1308)+Q1309*SUM(C1290:C1308))/(19-Q1309)*(1+J$2305)</f>
        <v>3746.1655336738449</v>
      </c>
      <c r="T1309" s="17">
        <f>IF(AND(K1309="no",R1309&lt;E1309, R1309&gt;F1309,J$2308="yes"),MAX(R1309*(1-J$2306),F1309)/D1309-1,IF(AND(K1309="yes",S1309&gt;F1309, S1309&lt;E1309,J$2307="yes"),1-MIN(S1309*(1+J$2306),E1309)/D1309,0))</f>
        <v>-1.6135691207218583E-3</v>
      </c>
      <c r="U1309" s="6">
        <f t="shared" si="315"/>
        <v>-1.9786863046823422E-3</v>
      </c>
      <c r="V1309" s="66">
        <f t="shared" si="316"/>
        <v>3.2662245021875731</v>
      </c>
      <c r="W1309" s="6">
        <f t="shared" si="317"/>
        <v>-1.6135691207219693E-3</v>
      </c>
      <c r="X1309" s="17">
        <f>V1309/MAX(V$240:V1309)-1</f>
        <v>-8.6486860661086351E-2</v>
      </c>
      <c r="Z1309" s="66">
        <f t="shared" si="318"/>
        <v>11.871237212637713</v>
      </c>
      <c r="AA1309" s="6">
        <f t="shared" si="319"/>
        <v>-1.6135691207218583E-3</v>
      </c>
      <c r="AB1309" s="17">
        <f>Z1309/MAX(Z$240:Z1309)-1</f>
        <v>-0.1499460649629839</v>
      </c>
    </row>
    <row r="1310" spans="1:29" x14ac:dyDescent="0.25">
      <c r="A1310" s="18" t="s">
        <v>249</v>
      </c>
      <c r="B1310" s="72">
        <v>41061</v>
      </c>
      <c r="C1310" s="23">
        <v>3744.44</v>
      </c>
      <c r="D1310" s="23">
        <v>3753.59</v>
      </c>
      <c r="E1310" s="23">
        <v>3769.52</v>
      </c>
      <c r="F1310" s="23">
        <v>3725.28</v>
      </c>
      <c r="G1310" s="20">
        <f t="shared" si="310"/>
        <v>3712.4439999999995</v>
      </c>
      <c r="H1310" s="20">
        <f t="shared" si="320"/>
        <v>3695.5021666666667</v>
      </c>
      <c r="I1310" s="112">
        <f t="shared" si="311"/>
        <v>8.618581182638918E-3</v>
      </c>
      <c r="J1310" s="38" t="str">
        <f t="shared" si="321"/>
        <v>N</v>
      </c>
      <c r="K1310" s="17" t="str">
        <f>IF(OR(AND(J1309="N",OR(I1309&lt;R$2308,AND(I1309&gt;R$2306, I1309&lt;R$2305))), AND(J1309="X", OR(I1309&lt;R$2314, AND(I1309&lt;R$2311,I1309&gt;R$2312)))),"no","yes")</f>
        <v>no</v>
      </c>
      <c r="O1310" s="146">
        <f t="shared" si="324"/>
        <v>-2.4376663407564836E-3</v>
      </c>
      <c r="P1310" s="146">
        <f t="shared" si="325"/>
        <v>2.4376663407564836E-3</v>
      </c>
      <c r="Q1310" s="86">
        <f t="shared" si="314"/>
        <v>8.9999999999999993E-3</v>
      </c>
      <c r="R1310" s="39">
        <f>(SUM(C1291:C1309)+Q1310*SUM(C1291:C1309))/(19-Q1310)*(1-J$2305)</f>
        <v>3745.9312284766461</v>
      </c>
      <c r="S1310" s="39">
        <f>(SUM(C1291:C1309)+Q1310*SUM(C1291:C1309))/(19-Q1310)*(1+J$2305)</f>
        <v>3745.9312284766461</v>
      </c>
      <c r="T1310" s="17">
        <f>IF(AND(K1310="no",R1310&lt;E1310, R1310&gt;F1310,J$2308="yes"),MAX(R1310*(1-J$2306),F1310)/D1310-1,IF(AND(K1310="yes",S1310&gt;F1310, S1310&lt;E1310,J$2307="yes"),1-MIN(S1310*(1+J$2306),E1310)/D1310,0))</f>
        <v>-2.0403857436092077E-3</v>
      </c>
      <c r="U1310" s="6">
        <f t="shared" si="315"/>
        <v>3.9728059714727593E-4</v>
      </c>
      <c r="V1310" s="66">
        <f t="shared" si="316"/>
        <v>3.2595601442778825</v>
      </c>
      <c r="W1310" s="6">
        <f t="shared" si="317"/>
        <v>-2.0403857436092077E-3</v>
      </c>
      <c r="X1310" s="17">
        <f>V1310/MAX(V$240:V1310)-1</f>
        <v>-8.8350779847193084E-2</v>
      </c>
      <c r="Z1310" s="66">
        <f t="shared" si="318"/>
        <v>11.847015309470043</v>
      </c>
      <c r="AA1310" s="6">
        <f t="shared" si="319"/>
        <v>-2.0403857436092077E-3</v>
      </c>
      <c r="AB1310" s="17">
        <f>Z1310/MAX(Z$240:Z1310)-1</f>
        <v>-0.15168050289333235</v>
      </c>
    </row>
    <row r="1311" spans="1:29" x14ac:dyDescent="0.25">
      <c r="A1311" s="18" t="s">
        <v>249</v>
      </c>
      <c r="B1311" s="72">
        <v>41064</v>
      </c>
      <c r="C1311" s="23">
        <v>3621.81</v>
      </c>
      <c r="D1311" s="23">
        <v>3744.44</v>
      </c>
      <c r="E1311" s="23">
        <v>3707.31</v>
      </c>
      <c r="F1311" s="23">
        <v>3621.81</v>
      </c>
      <c r="G1311" s="20">
        <f t="shared" ref="G1311:G1374" si="328">AVERAGE(C1292:C1311)</f>
        <v>3704.3065000000001</v>
      </c>
      <c r="H1311" s="20">
        <f t="shared" si="320"/>
        <v>3692.5593333333331</v>
      </c>
      <c r="I1311" s="112">
        <f t="shared" ref="I1311:I1374" si="329">$C1311/$G1311-1</f>
        <v>-2.2270430376104211E-2</v>
      </c>
      <c r="J1311" s="38" t="str">
        <f t="shared" si="321"/>
        <v>N</v>
      </c>
      <c r="K1311" s="17" t="str">
        <f>IF(OR(AND(J1310="N",OR(I1310&lt;R$2308,AND(I1310&gt;R$2306, I1310&lt;R$2305))), AND(J1310="X", OR(I1310&lt;R$2314, AND(I1310&lt;R$2311,I1310&gt;R$2312)))),"no","yes")</f>
        <v>yes</v>
      </c>
      <c r="O1311" s="146">
        <f t="shared" si="324"/>
        <v>-3.2749890504321089E-2</v>
      </c>
      <c r="P1311" s="146">
        <f t="shared" si="325"/>
        <v>3.2749890504321089E-2</v>
      </c>
      <c r="Q1311" s="86">
        <f t="shared" si="314"/>
        <v>8.9999999999999993E-3</v>
      </c>
      <c r="R1311" s="39">
        <f>(SUM(C1292:C1310)+Q1311*SUM(C1292:C1310))/(19-Q1311)*(1-J$2305)</f>
        <v>3743.7996356168719</v>
      </c>
      <c r="S1311" s="39">
        <f>(SUM(C1292:C1310)+Q1311*SUM(C1292:C1310))/(19-Q1311)*(1+J$2305)</f>
        <v>3743.7996356168719</v>
      </c>
      <c r="T1311" s="17">
        <f>IF(AND(K1311="no",R1311&lt;E1311, R1311&gt;F1311,J$2308="yes"),MAX(R1311*(1-J$2306),F1311)/D1311-1,IF(AND(K1311="yes",S1311&gt;F1311, S1311&lt;E1311,J$2307="yes"),1-MIN(S1311*(1+J$2306),E1311)/D1311,0))</f>
        <v>0</v>
      </c>
      <c r="U1311" s="6">
        <f t="shared" si="315"/>
        <v>0</v>
      </c>
      <c r="V1311" s="66">
        <f t="shared" si="316"/>
        <v>3.2595601442778825</v>
      </c>
      <c r="W1311" s="6">
        <f t="shared" si="317"/>
        <v>0</v>
      </c>
      <c r="X1311" s="17">
        <f>V1311/MAX(V$240:V1311)-1</f>
        <v>-8.8350779847193084E-2</v>
      </c>
      <c r="Z1311" s="66">
        <f t="shared" si="318"/>
        <v>12.235003763658202</v>
      </c>
      <c r="AA1311" s="6">
        <f t="shared" si="319"/>
        <v>3.2749890504321089E-2</v>
      </c>
      <c r="AB1311" s="17">
        <f>Z1311/MAX(Z$240:Z1311)-1</f>
        <v>-0.12389813225040824</v>
      </c>
    </row>
    <row r="1312" spans="1:29" x14ac:dyDescent="0.25">
      <c r="A1312" s="18" t="s">
        <v>249</v>
      </c>
      <c r="B1312" s="72">
        <v>41065</v>
      </c>
      <c r="C1312" s="23">
        <v>3617.61</v>
      </c>
      <c r="D1312" s="23">
        <v>3621.81</v>
      </c>
      <c r="E1312" s="23">
        <v>3646.51</v>
      </c>
      <c r="F1312" s="23">
        <v>3603.37</v>
      </c>
      <c r="G1312" s="20">
        <f t="shared" si="328"/>
        <v>3696.0135</v>
      </c>
      <c r="H1312" s="20">
        <f t="shared" si="320"/>
        <v>3690.1763333333324</v>
      </c>
      <c r="I1312" s="112">
        <f t="shared" si="329"/>
        <v>-2.121299069930338E-2</v>
      </c>
      <c r="J1312" s="38" t="str">
        <f t="shared" si="321"/>
        <v>N</v>
      </c>
      <c r="K1312" s="17" t="str">
        <f>IF(OR(AND(J1311="N",OR(I1311&lt;R$2308,AND(I1311&gt;R$2306, I1311&lt;R$2305))), AND(J1311="X", OR(I1311&lt;R$2314, AND(I1311&lt;R$2311,I1311&gt;R$2312)))),"no","yes")</f>
        <v>yes</v>
      </c>
      <c r="O1312" s="146">
        <f t="shared" si="324"/>
        <v>-1.1596411738881152E-3</v>
      </c>
      <c r="P1312" s="146">
        <f t="shared" si="325"/>
        <v>1.1596411738881152E-3</v>
      </c>
      <c r="Q1312" s="86">
        <f t="shared" si="314"/>
        <v>8.9999999999999993E-3</v>
      </c>
      <c r="R1312" s="39">
        <f>(SUM(C1293:C1311)+Q1312*SUM(C1293:C1311))/(19-Q1312)*(1-J$2305)</f>
        <v>3735.2105702701278</v>
      </c>
      <c r="S1312" s="39">
        <f>(SUM(C1293:C1311)+Q1312*SUM(C1293:C1311))/(19-Q1312)*(1+J$2305)</f>
        <v>3735.2105702701278</v>
      </c>
      <c r="T1312" s="17">
        <f>IF(AND(K1312="no",R1312&lt;E1312, R1312&gt;F1312,J$2308="yes"),MAX(R1312*(1-J$2306),F1312)/D1312-1,IF(AND(K1312="yes",S1312&gt;F1312, S1312&lt;E1312,J$2307="yes"),1-MIN(S1312*(1+J$2306),E1312)/D1312,0))</f>
        <v>0</v>
      </c>
      <c r="U1312" s="6">
        <f t="shared" si="315"/>
        <v>0</v>
      </c>
      <c r="V1312" s="66">
        <f t="shared" si="316"/>
        <v>3.2595601442778825</v>
      </c>
      <c r="W1312" s="6">
        <f t="shared" si="317"/>
        <v>0</v>
      </c>
      <c r="X1312" s="17">
        <f>V1312/MAX(V$240:V1312)-1</f>
        <v>-8.8350779847193084E-2</v>
      </c>
      <c r="Z1312" s="66">
        <f t="shared" si="318"/>
        <v>12.249191977785216</v>
      </c>
      <c r="AA1312" s="6">
        <f t="shared" si="319"/>
        <v>1.1596411738881152E-3</v>
      </c>
      <c r="AB1312" s="17">
        <f>Z1312/MAX(Z$240:Z1312)-1</f>
        <v>-0.12288216845204558</v>
      </c>
    </row>
    <row r="1313" spans="1:29" x14ac:dyDescent="0.25">
      <c r="A1313" s="18" t="s">
        <v>249</v>
      </c>
      <c r="B1313" s="72">
        <v>41066</v>
      </c>
      <c r="C1313" s="23">
        <v>3600.16</v>
      </c>
      <c r="D1313" s="23">
        <v>3617.61</v>
      </c>
      <c r="E1313" s="23">
        <v>3638.56</v>
      </c>
      <c r="F1313" s="23">
        <v>3585.53</v>
      </c>
      <c r="G1313" s="20">
        <f t="shared" si="328"/>
        <v>3690.1480000000001</v>
      </c>
      <c r="H1313" s="20">
        <f t="shared" si="320"/>
        <v>3687.9671666666659</v>
      </c>
      <c r="I1313" s="112">
        <f t="shared" si="329"/>
        <v>-2.4386013785896998E-2</v>
      </c>
      <c r="J1313" s="38" t="str">
        <f t="shared" si="321"/>
        <v>N</v>
      </c>
      <c r="K1313" s="17" t="str">
        <f>IF(OR(AND(J1312="N",OR(I1312&lt;R$2308,AND(I1312&gt;R$2306, I1312&lt;R$2305))), AND(J1312="X", OR(I1312&lt;R$2314, AND(I1312&lt;R$2311,I1312&gt;R$2312)))),"no","yes")</f>
        <v>yes</v>
      </c>
      <c r="O1313" s="146">
        <f t="shared" si="324"/>
        <v>-4.8236266485331969E-3</v>
      </c>
      <c r="P1313" s="146">
        <f t="shared" si="325"/>
        <v>4.8236266485331969E-3</v>
      </c>
      <c r="Q1313" s="86">
        <f t="shared" si="314"/>
        <v>8.9999999999999993E-3</v>
      </c>
      <c r="R1313" s="39">
        <f>(SUM(C1294:C1312)+Q1313*SUM(C1294:C1312))/(19-Q1313)*(1-J$2305)</f>
        <v>3729.9049655099789</v>
      </c>
      <c r="S1313" s="39">
        <f>(SUM(C1294:C1312)+Q1313*SUM(C1294:C1312))/(19-Q1313)*(1+J$2305)</f>
        <v>3729.9049655099789</v>
      </c>
      <c r="T1313" s="17">
        <f>IF(AND(K1313="no",R1313&lt;E1313, R1313&gt;F1313,J$2308="yes"),MAX(R1313*(1-J$2306),F1313)/D1313-1,IF(AND(K1313="yes",S1313&gt;F1313, S1313&lt;E1313,J$2307="yes"),1-MIN(S1313*(1+J$2306),E1313)/D1313,0))</f>
        <v>0</v>
      </c>
      <c r="U1313" s="6">
        <f t="shared" si="315"/>
        <v>0</v>
      </c>
      <c r="V1313" s="66">
        <f t="shared" si="316"/>
        <v>3.2595601442778825</v>
      </c>
      <c r="W1313" s="6">
        <f t="shared" si="317"/>
        <v>0</v>
      </c>
      <c r="X1313" s="17">
        <f>V1313/MAX(V$240:V1313)-1</f>
        <v>-8.8350779847193084E-2</v>
      </c>
      <c r="Z1313" s="66">
        <f t="shared" si="318"/>
        <v>12.308277506632258</v>
      </c>
      <c r="AA1313" s="6">
        <f t="shared" si="319"/>
        <v>4.8236266485330859E-3</v>
      </c>
      <c r="AB1313" s="17">
        <f>Z1313/MAX(Z$240:Z1313)-1</f>
        <v>-0.11865127950588739</v>
      </c>
    </row>
    <row r="1314" spans="1:29" x14ac:dyDescent="0.25">
      <c r="A1314" s="18" t="s">
        <v>249</v>
      </c>
      <c r="B1314" s="72">
        <v>41067</v>
      </c>
      <c r="C1314" s="23">
        <v>3581.14</v>
      </c>
      <c r="D1314" s="23">
        <v>3600.16</v>
      </c>
      <c r="E1314" s="23">
        <v>3647.28</v>
      </c>
      <c r="F1314" s="23">
        <v>3572.49</v>
      </c>
      <c r="G1314" s="20">
        <f t="shared" si="328"/>
        <v>3682.6485000000002</v>
      </c>
      <c r="H1314" s="20">
        <f t="shared" si="320"/>
        <v>3684.4556666666663</v>
      </c>
      <c r="I1314" s="112">
        <f t="shared" si="329"/>
        <v>-2.756399368552287E-2</v>
      </c>
      <c r="J1314" s="38" t="str">
        <f t="shared" si="321"/>
        <v>X</v>
      </c>
      <c r="K1314" s="17" t="str">
        <f>IF(OR(AND(J1313="N",OR(I1313&lt;R$2308,AND(I1313&gt;R$2306, I1313&lt;R$2305))), AND(J1313="X", OR(I1313&lt;R$2314, AND(I1313&lt;R$2311,I1313&gt;R$2312)))),"no","yes")</f>
        <v>yes</v>
      </c>
      <c r="O1314" s="146">
        <f t="shared" si="324"/>
        <v>-5.2830985289542554E-3</v>
      </c>
      <c r="P1314" s="146">
        <f t="shared" si="325"/>
        <v>5.2830985289542554E-3</v>
      </c>
      <c r="Q1314" s="86">
        <f t="shared" si="314"/>
        <v>1.7999999999999999E-2</v>
      </c>
      <c r="R1314" s="39">
        <f>(SUM(C1295:C1313)+Q1314*SUM(C1295:C1313))/(19-Q1314)*(1-J$2305)</f>
        <v>3757.9350405647456</v>
      </c>
      <c r="S1314" s="39">
        <f>(SUM(C1295:C1313)+Q1314*SUM(C1295:C1313))/(19-Q1314)*(1+J$2305)</f>
        <v>3757.9350405647456</v>
      </c>
      <c r="T1314" s="17">
        <f>IF(AND(K1314="no",R1314&lt;E1314, R1314&gt;F1314,J$2308="yes"),MAX(R1314*(1-J$2306),F1314)/D1314-1,IF(AND(K1314="yes",S1314&gt;F1314, S1314&lt;E1314,J$2307="yes"),1-MIN(S1314*(1+J$2306),E1314)/D1314,0))</f>
        <v>0</v>
      </c>
      <c r="U1314" s="6">
        <f t="shared" si="315"/>
        <v>0</v>
      </c>
      <c r="V1314" s="66">
        <f t="shared" si="316"/>
        <v>3.2595601442778825</v>
      </c>
      <c r="W1314" s="6">
        <f t="shared" si="317"/>
        <v>0</v>
      </c>
      <c r="X1314" s="17">
        <f>V1314/MAX(V$240:V1314)-1</f>
        <v>-8.8350779847193084E-2</v>
      </c>
      <c r="Z1314" s="66">
        <f t="shared" si="318"/>
        <v>12.373303349421509</v>
      </c>
      <c r="AA1314" s="6">
        <f t="shared" si="319"/>
        <v>5.2830985289542554E-3</v>
      </c>
      <c r="AB1314" s="17">
        <f>Z1314/MAX(Z$240:Z1314)-1</f>
        <v>-0.11399502737714917</v>
      </c>
    </row>
    <row r="1315" spans="1:29" x14ac:dyDescent="0.25">
      <c r="A1315" s="18" t="s">
        <v>249</v>
      </c>
      <c r="B1315" s="72">
        <v>41068</v>
      </c>
      <c r="C1315" s="23">
        <v>3564.16</v>
      </c>
      <c r="D1315" s="23">
        <v>3581.14</v>
      </c>
      <c r="E1315" s="23">
        <v>3618.77</v>
      </c>
      <c r="F1315" s="23">
        <v>3557.04</v>
      </c>
      <c r="G1315" s="20">
        <f t="shared" si="328"/>
        <v>3675.0870000000004</v>
      </c>
      <c r="H1315" s="20">
        <f t="shared" si="320"/>
        <v>3679.7231666666662</v>
      </c>
      <c r="I1315" s="112">
        <f t="shared" si="329"/>
        <v>-3.0183503138837442E-2</v>
      </c>
      <c r="J1315" s="38" t="str">
        <f t="shared" si="321"/>
        <v>X</v>
      </c>
      <c r="K1315" s="17" t="str">
        <f>IF(OR(AND(J1314="N",OR(I1314&lt;R$2308,AND(I1314&gt;R$2306, I1314&lt;R$2305))), AND(J1314="X", OR(I1314&lt;R$2314, AND(I1314&lt;R$2311,I1314&gt;R$2312)))),"no","yes")</f>
        <v>yes</v>
      </c>
      <c r="O1315" s="146">
        <f t="shared" si="324"/>
        <v>-4.7415068944526295E-3</v>
      </c>
      <c r="P1315" s="146">
        <f t="shared" si="325"/>
        <v>4.7415068944526295E-3</v>
      </c>
      <c r="Q1315" s="86">
        <f t="shared" si="314"/>
        <v>1.7999999999999999E-2</v>
      </c>
      <c r="R1315" s="39">
        <f>(SUM(C1296:C1314)+Q1315*SUM(C1296:C1314))/(19-Q1315)*(1-J$2305)</f>
        <v>3750.7352460225484</v>
      </c>
      <c r="S1315" s="39">
        <f>(SUM(C1296:C1314)+Q1315*SUM(C1296:C1314))/(19-Q1315)*(1+J$2305)</f>
        <v>3750.7352460225484</v>
      </c>
      <c r="T1315" s="17">
        <f>IF(AND(K1315="no",R1315&lt;E1315, R1315&gt;F1315,J$2308="yes"),MAX(R1315*(1-J$2306),F1315)/D1315-1,IF(AND(K1315="yes",S1315&gt;F1315, S1315&lt;E1315,J$2307="yes"),1-MIN(S1315*(1+J$2306),E1315)/D1315,0))</f>
        <v>0</v>
      </c>
      <c r="U1315" s="6">
        <f t="shared" si="315"/>
        <v>0</v>
      </c>
      <c r="V1315" s="66">
        <f t="shared" si="316"/>
        <v>3.2595601442778825</v>
      </c>
      <c r="W1315" s="6">
        <f t="shared" si="317"/>
        <v>0</v>
      </c>
      <c r="X1315" s="17">
        <f>V1315/MAX(V$240:V1315)-1</f>
        <v>-8.8350779847193084E-2</v>
      </c>
      <c r="Z1315" s="66">
        <f t="shared" si="318"/>
        <v>12.431971452559946</v>
      </c>
      <c r="AA1315" s="6">
        <f t="shared" si="319"/>
        <v>4.7415068944527405E-3</v>
      </c>
      <c r="AB1315" s="17">
        <f>Z1315/MAX(Z$240:Z1315)-1</f>
        <v>-0.10979402869093846</v>
      </c>
    </row>
    <row r="1316" spans="1:29" x14ac:dyDescent="0.25">
      <c r="A1316" s="18" t="s">
        <v>249</v>
      </c>
      <c r="B1316" s="72">
        <v>41071</v>
      </c>
      <c r="C1316" s="23">
        <v>3630.31</v>
      </c>
      <c r="D1316" s="23">
        <v>3564.16</v>
      </c>
      <c r="E1316" s="23">
        <v>3630.96</v>
      </c>
      <c r="F1316" s="23">
        <v>3554.19</v>
      </c>
      <c r="G1316" s="20">
        <f t="shared" si="328"/>
        <v>3671.0975000000008</v>
      </c>
      <c r="H1316" s="20">
        <f t="shared" si="320"/>
        <v>3675.7096666666662</v>
      </c>
      <c r="I1316" s="112">
        <f t="shared" si="329"/>
        <v>-1.1110437682464336E-2</v>
      </c>
      <c r="J1316" s="38" t="str">
        <f t="shared" si="321"/>
        <v>X</v>
      </c>
      <c r="K1316" s="17" t="str">
        <f>IF(OR(AND(J1315="N",OR(I1315&lt;R$2308,AND(I1315&gt;R$2306, I1315&lt;R$2305))), AND(J1315="X", OR(I1315&lt;R$2314, AND(I1315&lt;R$2311,I1315&gt;R$2312)))),"no","yes")</f>
        <v>yes</v>
      </c>
      <c r="O1316" s="146">
        <f t="shared" si="324"/>
        <v>1.8559772849703782E-2</v>
      </c>
      <c r="P1316" s="146">
        <f t="shared" si="325"/>
        <v>-1.8559772849703782E-2</v>
      </c>
      <c r="Q1316" s="86">
        <f t="shared" si="314"/>
        <v>1.7999999999999999E-2</v>
      </c>
      <c r="R1316" s="39">
        <f>(SUM(C1297:C1315)+Q1316*SUM(C1297:C1315))/(19-Q1316)*(1-J$2305)</f>
        <v>3742.9085196501956</v>
      </c>
      <c r="S1316" s="39">
        <f>(SUM(C1297:C1315)+Q1316*SUM(C1297:C1315))/(19-Q1316)*(1+J$2305)</f>
        <v>3742.9085196501956</v>
      </c>
      <c r="T1316" s="17">
        <f>IF(AND(K1316="no",R1316&lt;E1316, R1316&gt;F1316,J$2308="yes"),MAX(R1316*(1-J$2306),F1316)/D1316-1,IF(AND(K1316="yes",S1316&gt;F1316, S1316&lt;E1316,J$2307="yes"),1-MIN(S1316*(1+J$2306),E1316)/D1316,0))</f>
        <v>0</v>
      </c>
      <c r="U1316" s="6">
        <f t="shared" si="315"/>
        <v>0</v>
      </c>
      <c r="V1316" s="66">
        <f t="shared" si="316"/>
        <v>3.2595601442778825</v>
      </c>
      <c r="W1316" s="6">
        <f t="shared" si="317"/>
        <v>0</v>
      </c>
      <c r="X1316" s="17">
        <f>V1316/MAX(V$240:V1316)-1</f>
        <v>-8.8350779847193084E-2</v>
      </c>
      <c r="Z1316" s="66">
        <f t="shared" si="318"/>
        <v>12.201236886326431</v>
      </c>
      <c r="AA1316" s="6">
        <f t="shared" si="319"/>
        <v>-1.8559772849703782E-2</v>
      </c>
      <c r="AB1316" s="17">
        <f>Z1316/MAX(Z$240:Z1316)-1</f>
        <v>-0.12631604930788465</v>
      </c>
    </row>
    <row r="1317" spans="1:29" x14ac:dyDescent="0.25">
      <c r="A1317" s="18" t="s">
        <v>249</v>
      </c>
      <c r="B1317" s="72">
        <v>41072</v>
      </c>
      <c r="C1317" s="23">
        <v>3608.39</v>
      </c>
      <c r="D1317" s="23">
        <v>3630.31</v>
      </c>
      <c r="E1317" s="23">
        <v>3628.24</v>
      </c>
      <c r="F1317" s="23">
        <v>3594.61</v>
      </c>
      <c r="G1317" s="20">
        <f t="shared" si="328"/>
        <v>3666.2230000000004</v>
      </c>
      <c r="H1317" s="20">
        <f t="shared" si="320"/>
        <v>3670.6818333333335</v>
      </c>
      <c r="I1317" s="112">
        <f t="shared" si="329"/>
        <v>-1.5774545083591662E-2</v>
      </c>
      <c r="J1317" s="38" t="str">
        <f t="shared" si="321"/>
        <v>X</v>
      </c>
      <c r="K1317" s="17" t="str">
        <f>IF(OR(AND(J1316="N",OR(I1316&lt;R$2308,AND(I1316&gt;R$2306, I1316&lt;R$2305))), AND(J1316="X", OR(I1316&lt;R$2314, AND(I1316&lt;R$2311,I1316&gt;R$2312)))),"no","yes")</f>
        <v>yes</v>
      </c>
      <c r="O1317" s="146">
        <f t="shared" si="324"/>
        <v>-6.0380518468120536E-3</v>
      </c>
      <c r="P1317" s="146">
        <f t="shared" si="325"/>
        <v>6.0380518468120536E-3</v>
      </c>
      <c r="Q1317" s="86">
        <f t="shared" si="314"/>
        <v>1.7999999999999999E-2</v>
      </c>
      <c r="R1317" s="39">
        <f>(SUM(C1298:C1316)+Q1317*SUM(C1298:C1316))/(19-Q1317)*(1-J$2305)</f>
        <v>3738.8557191023078</v>
      </c>
      <c r="S1317" s="39">
        <f>(SUM(C1298:C1316)+Q1317*SUM(C1298:C1316))/(19-Q1317)*(1+J$2305)</f>
        <v>3738.8557191023078</v>
      </c>
      <c r="T1317" s="17">
        <f>IF(AND(K1317="no",R1317&lt;E1317, R1317&gt;F1317,J$2308="yes"),MAX(R1317*(1-J$2306),F1317)/D1317-1,IF(AND(K1317="yes",S1317&gt;F1317, S1317&lt;E1317,J$2307="yes"),1-MIN(S1317*(1+J$2306),E1317)/D1317,0))</f>
        <v>0</v>
      </c>
      <c r="U1317" s="6">
        <f t="shared" si="315"/>
        <v>0</v>
      </c>
      <c r="V1317" s="66">
        <f t="shared" si="316"/>
        <v>3.2595601442778825</v>
      </c>
      <c r="W1317" s="6">
        <f t="shared" si="317"/>
        <v>0</v>
      </c>
      <c r="X1317" s="17">
        <f>V1317/MAX(V$240:V1317)-1</f>
        <v>-8.8350779847193084E-2</v>
      </c>
      <c r="Z1317" s="66">
        <f t="shared" si="318"/>
        <v>12.274908587241304</v>
      </c>
      <c r="AA1317" s="6">
        <f t="shared" si="319"/>
        <v>6.0380518468119426E-3</v>
      </c>
      <c r="AB1317" s="17">
        <f>Z1317/MAX(Z$240:Z1317)-1</f>
        <v>-0.1210407003158781</v>
      </c>
    </row>
    <row r="1318" spans="1:29" x14ac:dyDescent="0.25">
      <c r="A1318" s="18" t="s">
        <v>249</v>
      </c>
      <c r="B1318" s="72">
        <v>41073</v>
      </c>
      <c r="C1318" s="23">
        <v>3674.88</v>
      </c>
      <c r="D1318" s="23">
        <v>3608.39</v>
      </c>
      <c r="E1318" s="23">
        <v>3674.88</v>
      </c>
      <c r="F1318" s="23">
        <v>3610.64</v>
      </c>
      <c r="G1318" s="20">
        <f t="shared" si="328"/>
        <v>3666.9515000000006</v>
      </c>
      <c r="H1318" s="20">
        <f t="shared" si="320"/>
        <v>3669.6911666666665</v>
      </c>
      <c r="I1318" s="112">
        <f t="shared" si="329"/>
        <v>2.1621502220576794E-3</v>
      </c>
      <c r="J1318" s="38" t="str">
        <f t="shared" si="321"/>
        <v>X</v>
      </c>
      <c r="K1318" s="17" t="str">
        <f>IF(OR(AND(J1317="N",OR(I1317&lt;R$2308,AND(I1317&gt;R$2306, I1317&lt;R$2305))), AND(J1317="X", OR(I1317&lt;R$2314, AND(I1317&lt;R$2311,I1317&gt;R$2312)))),"no","yes")</f>
        <v>yes</v>
      </c>
      <c r="O1318" s="146">
        <f t="shared" si="324"/>
        <v>1.84265004614248E-2</v>
      </c>
      <c r="P1318" s="146">
        <f t="shared" si="325"/>
        <v>-1.84265004614248E-2</v>
      </c>
      <c r="Q1318" s="86">
        <f t="shared" si="314"/>
        <v>1.7999999999999999E-2</v>
      </c>
      <c r="R1318" s="39">
        <f>(SUM(C1299:C1317)+Q1318*SUM(C1299:C1317))/(19-Q1318)*(1-J$2305)</f>
        <v>3736.0712622484466</v>
      </c>
      <c r="S1318" s="39">
        <f>(SUM(C1299:C1317)+Q1318*SUM(C1299:C1317))/(19-Q1318)*(1+J$2305)</f>
        <v>3736.0712622484466</v>
      </c>
      <c r="T1318" s="17">
        <f>IF(AND(K1318="no",R1318&lt;E1318, R1318&gt;F1318,J$2308="yes"),MAX(R1318*(1-J$2306),F1318)/D1318-1,IF(AND(K1318="yes",S1318&gt;F1318, S1318&lt;E1318,J$2307="yes"),1-MIN(S1318*(1+J$2306),E1318)/D1318,0))</f>
        <v>0</v>
      </c>
      <c r="U1318" s="6">
        <f t="shared" si="315"/>
        <v>0</v>
      </c>
      <c r="V1318" s="66">
        <f t="shared" si="316"/>
        <v>3.2595601442778825</v>
      </c>
      <c r="W1318" s="6">
        <f t="shared" si="317"/>
        <v>0</v>
      </c>
      <c r="X1318" s="17">
        <f>V1318/MAX(V$240:V1318)-1</f>
        <v>-8.8350779847193084E-2</v>
      </c>
      <c r="Z1318" s="66">
        <f t="shared" si="318"/>
        <v>12.048724978494555</v>
      </c>
      <c r="AA1318" s="6">
        <f t="shared" si="319"/>
        <v>-1.84265004614248E-2</v>
      </c>
      <c r="AB1318" s="17">
        <f>Z1318/MAX(Z$240:Z1318)-1</f>
        <v>-0.13723684425708127</v>
      </c>
    </row>
    <row r="1319" spans="1:29" x14ac:dyDescent="0.25">
      <c r="A1319" s="18" t="s">
        <v>249</v>
      </c>
      <c r="B1319" s="72">
        <v>41074</v>
      </c>
      <c r="C1319" s="23">
        <v>3652.71</v>
      </c>
      <c r="D1319" s="23">
        <v>3674.88</v>
      </c>
      <c r="E1319" s="23">
        <v>3693.9</v>
      </c>
      <c r="F1319" s="23">
        <v>3650.03</v>
      </c>
      <c r="G1319" s="20">
        <f t="shared" si="328"/>
        <v>3663.877500000001</v>
      </c>
      <c r="H1319" s="20">
        <f t="shared" si="320"/>
        <v>3669.0861666666665</v>
      </c>
      <c r="I1319" s="112">
        <f t="shared" si="329"/>
        <v>-3.0480003766504282E-3</v>
      </c>
      <c r="J1319" s="38" t="str">
        <f t="shared" si="321"/>
        <v>X</v>
      </c>
      <c r="K1319" s="17" t="str">
        <f>IF(OR(AND(J1318="N",OR(I1318&lt;R$2308,AND(I1318&gt;R$2306, I1318&lt;R$2305))), AND(J1318="X", OR(I1318&lt;R$2314, AND(I1318&lt;R$2311,I1318&gt;R$2312)))),"no","yes")</f>
        <v>yes</v>
      </c>
      <c r="O1319" s="146">
        <f t="shared" si="324"/>
        <v>-6.03285005224663E-3</v>
      </c>
      <c r="P1319" s="146">
        <f t="shared" si="325"/>
        <v>6.03285005224663E-3</v>
      </c>
      <c r="Q1319" s="86">
        <f t="shared" si="314"/>
        <v>1.7999999999999999E-2</v>
      </c>
      <c r="R1319" s="39">
        <f>(SUM(C1300:C1318)+Q1319*SUM(C1300:C1318))/(19-Q1319)*(1-J$2305)</f>
        <v>3733.9630765988841</v>
      </c>
      <c r="S1319" s="39">
        <f>(SUM(C1300:C1318)+Q1319*SUM(C1300:C1318))/(19-Q1319)*(1+J$2305)</f>
        <v>3733.9630765988841</v>
      </c>
      <c r="T1319" s="17">
        <f>IF(AND(K1319="no",R1319&lt;E1319, R1319&gt;F1319,J$2308="yes"),MAX(R1319*(1-J$2306),F1319)/D1319-1,IF(AND(K1319="yes",S1319&gt;F1319, S1319&lt;E1319,J$2307="yes"),1-MIN(S1319*(1+J$2306),E1319)/D1319,0))</f>
        <v>0</v>
      </c>
      <c r="U1319" s="6">
        <f t="shared" si="315"/>
        <v>0</v>
      </c>
      <c r="V1319" s="66">
        <f t="shared" si="316"/>
        <v>3.2595601442778825</v>
      </c>
      <c r="W1319" s="6">
        <f t="shared" si="317"/>
        <v>0</v>
      </c>
      <c r="X1319" s="17">
        <f>V1319/MAX(V$240:V1319)-1</f>
        <v>-8.8350779847193084E-2</v>
      </c>
      <c r="Z1319" s="66">
        <f t="shared" si="318"/>
        <v>12.121413129610572</v>
      </c>
      <c r="AA1319" s="6">
        <f t="shared" si="319"/>
        <v>6.03285005224663E-3</v>
      </c>
      <c r="AB1319" s="17">
        <f>Z1319/MAX(Z$240:Z1319)-1</f>
        <v>-0.13203192350788107</v>
      </c>
    </row>
    <row r="1320" spans="1:29" x14ac:dyDescent="0.25">
      <c r="A1320" s="18" t="s">
        <v>249</v>
      </c>
      <c r="B1320" s="72">
        <v>41075</v>
      </c>
      <c r="C1320" s="23">
        <v>3648.99</v>
      </c>
      <c r="D1320" s="23">
        <v>3652.71</v>
      </c>
      <c r="E1320" s="23">
        <v>3674.45</v>
      </c>
      <c r="F1320" s="23">
        <v>3604.09</v>
      </c>
      <c r="G1320" s="20">
        <f t="shared" si="328"/>
        <v>3663.534000000001</v>
      </c>
      <c r="H1320" s="20">
        <f t="shared" si="320"/>
        <v>3666.7923333333329</v>
      </c>
      <c r="I1320" s="112">
        <f t="shared" si="329"/>
        <v>-3.9699372245490805E-3</v>
      </c>
      <c r="J1320" s="38" t="str">
        <f t="shared" si="321"/>
        <v>X</v>
      </c>
      <c r="K1320" s="17" t="str">
        <f>IF(OR(AND(J1319="N",OR(I1319&lt;R$2308,AND(I1319&gt;R$2306, I1319&lt;R$2305))), AND(J1319="X", OR(I1319&lt;R$2314, AND(I1319&lt;R$2311,I1319&gt;R$2312)))),"no","yes")</f>
        <v>yes</v>
      </c>
      <c r="O1320" s="146">
        <f t="shared" si="324"/>
        <v>-1.0184219387797677E-3</v>
      </c>
      <c r="P1320" s="146">
        <f t="shared" si="325"/>
        <v>1.0184219387797677E-3</v>
      </c>
      <c r="Q1320" s="86">
        <f t="shared" si="314"/>
        <v>1.7999999999999999E-2</v>
      </c>
      <c r="R1320" s="39">
        <f>(SUM(C1301:C1319)+Q1320*SUM(C1301:C1319))/(19-Q1320)*(1-J$2305)</f>
        <v>3733.7941428721956</v>
      </c>
      <c r="S1320" s="39">
        <f>(SUM(C1301:C1319)+Q1320*SUM(C1301:C1319))/(19-Q1320)*(1+J$2305)</f>
        <v>3733.7941428721956</v>
      </c>
      <c r="T1320" s="17">
        <f>IF(AND(K1320="no",R1320&lt;E1320, R1320&gt;F1320,J$2308="yes"),MAX(R1320*(1-J$2306),F1320)/D1320-1,IF(AND(K1320="yes",S1320&gt;F1320, S1320&lt;E1320,J$2307="yes"),1-MIN(S1320*(1+J$2306),E1320)/D1320,0))</f>
        <v>0</v>
      </c>
      <c r="U1320" s="6">
        <f t="shared" si="315"/>
        <v>0</v>
      </c>
      <c r="V1320" s="66">
        <f t="shared" si="316"/>
        <v>3.2595601442778825</v>
      </c>
      <c r="W1320" s="6">
        <f t="shared" si="317"/>
        <v>0</v>
      </c>
      <c r="X1320" s="17">
        <f>V1320/MAX(V$240:V1320)-1</f>
        <v>-8.8350779847193084E-2</v>
      </c>
      <c r="Y1320" s="6">
        <f t="shared" ref="Y1320" si="330">V1320/V1300-1</f>
        <v>-3.7815519786025265E-3</v>
      </c>
      <c r="Z1320" s="66">
        <f t="shared" si="318"/>
        <v>12.133757842670779</v>
      </c>
      <c r="AA1320" s="6">
        <f t="shared" si="319"/>
        <v>1.0184219387796567E-3</v>
      </c>
      <c r="AB1320" s="17">
        <f>Z1320/MAX(Z$240:Z1320)-1</f>
        <v>-0.13114796577662113</v>
      </c>
      <c r="AC1320" s="6">
        <f t="shared" ref="AC1320" si="331">Z1320/Z1300-1</f>
        <v>-4.5029596998699128E-3</v>
      </c>
    </row>
    <row r="1321" spans="1:29" x14ac:dyDescent="0.25">
      <c r="A1321" s="18" t="s">
        <v>249</v>
      </c>
      <c r="B1321" s="72">
        <v>41078</v>
      </c>
      <c r="C1321" s="23">
        <v>3684.73</v>
      </c>
      <c r="D1321" s="23">
        <v>3648.99</v>
      </c>
      <c r="E1321" s="23">
        <v>3691.93</v>
      </c>
      <c r="F1321" s="23">
        <v>3662.22</v>
      </c>
      <c r="G1321" s="20">
        <f t="shared" si="328"/>
        <v>3665.0929999999998</v>
      </c>
      <c r="H1321" s="20">
        <f t="shared" si="320"/>
        <v>3664.3761666666664</v>
      </c>
      <c r="I1321" s="112">
        <f t="shared" si="329"/>
        <v>5.3578449441802345E-3</v>
      </c>
      <c r="J1321" s="38" t="str">
        <f t="shared" si="321"/>
        <v>N</v>
      </c>
      <c r="K1321" s="17" t="str">
        <f>IF(OR(AND(J1320="N",OR(I1320&lt;R$2308,AND(I1320&gt;R$2306, I1320&lt;R$2305))), AND(J1320="X", OR(I1320&lt;R$2314, AND(I1320&lt;R$2311,I1320&gt;R$2312)))),"no","yes")</f>
        <v>yes</v>
      </c>
      <c r="O1321" s="146">
        <f t="shared" si="324"/>
        <v>9.7944910783531736E-3</v>
      </c>
      <c r="P1321" s="146">
        <f t="shared" si="325"/>
        <v>-9.7944910783531736E-3</v>
      </c>
      <c r="Q1321" s="86">
        <f t="shared" si="314"/>
        <v>8.9999999999999993E-3</v>
      </c>
      <c r="R1321" s="39">
        <f>(SUM(C1302:C1320)+Q1321*SUM(C1302:C1320))/(19-Q1321)*(1-J$2305)</f>
        <v>3698.7880664525305</v>
      </c>
      <c r="S1321" s="39">
        <f>(SUM(C1302:C1320)+Q1321*SUM(C1302:C1320))/(19-Q1321)*(1+J$2305)</f>
        <v>3698.7880664525305</v>
      </c>
      <c r="T1321" s="17">
        <f>IF(AND(K1321="no",R1321&lt;E1321, R1321&gt;F1321,J$2308="yes"),MAX(R1321*(1-J$2306),F1321)/D1321-1,IF(AND(K1321="yes",S1321&gt;F1321, S1321&lt;E1321,J$2307="yes"),1-MIN(S1321*(1+J$2306),E1321)/D1321,0))</f>
        <v>0</v>
      </c>
      <c r="U1321" s="6">
        <f t="shared" si="315"/>
        <v>0</v>
      </c>
      <c r="V1321" s="66">
        <f t="shared" si="316"/>
        <v>3.2595601442778825</v>
      </c>
      <c r="W1321" s="6">
        <f t="shared" si="317"/>
        <v>0</v>
      </c>
      <c r="X1321" s="17">
        <f>V1321/MAX(V$240:V1321)-1</f>
        <v>-8.8350779847193084E-2</v>
      </c>
      <c r="Z1321" s="66">
        <f t="shared" si="318"/>
        <v>12.014913859733841</v>
      </c>
      <c r="AA1321" s="6">
        <f t="shared" si="319"/>
        <v>-9.7944910783531736E-3</v>
      </c>
      <c r="AB1321" s="17">
        <f>Z1321/MAX(Z$240:Z1321)-1</f>
        <v>-0.13965792927423104</v>
      </c>
    </row>
    <row r="1322" spans="1:29" x14ac:dyDescent="0.25">
      <c r="A1322" s="18" t="s">
        <v>249</v>
      </c>
      <c r="B1322" s="72">
        <v>41079</v>
      </c>
      <c r="C1322" s="23">
        <v>3657.96</v>
      </c>
      <c r="D1322" s="23">
        <v>3684.73</v>
      </c>
      <c r="E1322" s="23">
        <v>3685.93</v>
      </c>
      <c r="F1322" s="23">
        <v>3652.97</v>
      </c>
      <c r="G1322" s="20">
        <f t="shared" si="328"/>
        <v>3662.4385000000002</v>
      </c>
      <c r="H1322" s="20">
        <f t="shared" si="320"/>
        <v>3662.9041666666662</v>
      </c>
      <c r="I1322" s="112">
        <f t="shared" si="329"/>
        <v>-1.2228191681581402E-3</v>
      </c>
      <c r="J1322" s="38" t="str">
        <f t="shared" si="321"/>
        <v>X</v>
      </c>
      <c r="K1322" s="17" t="str">
        <f>IF(OR(AND(J1321="N",OR(I1321&lt;R$2308,AND(I1321&gt;R$2306, I1321&lt;R$2305))), AND(J1321="X", OR(I1321&lt;R$2314, AND(I1321&lt;R$2311,I1321&gt;R$2312)))),"no","yes")</f>
        <v>yes</v>
      </c>
      <c r="O1322" s="146">
        <f t="shared" si="324"/>
        <v>-7.2651184754378706E-3</v>
      </c>
      <c r="P1322" s="146">
        <f t="shared" si="325"/>
        <v>7.2651184754378706E-3</v>
      </c>
      <c r="Q1322" s="86">
        <f t="shared" si="314"/>
        <v>1.7999999999999999E-2</v>
      </c>
      <c r="R1322" s="39">
        <f>(SUM(C1303:C1321)+Q1322*SUM(C1303:C1321))/(19-Q1322)*(1-J$2305)</f>
        <v>3732.1380560531029</v>
      </c>
      <c r="S1322" s="39">
        <f>(SUM(C1303:C1321)+Q1322*SUM(C1303:C1321))/(19-Q1322)*(1+J$2305)</f>
        <v>3732.1380560531029</v>
      </c>
      <c r="T1322" s="17">
        <f>IF(AND(K1322="no",R1322&lt;E1322, R1322&gt;F1322,J$2308="yes"),MAX(R1322*(1-J$2306),F1322)/D1322-1,IF(AND(K1322="yes",S1322&gt;F1322, S1322&lt;E1322,J$2307="yes"),1-MIN(S1322*(1+J$2306),E1322)/D1322,0))</f>
        <v>0</v>
      </c>
      <c r="U1322" s="6">
        <f t="shared" si="315"/>
        <v>0</v>
      </c>
      <c r="V1322" s="66">
        <f t="shared" si="316"/>
        <v>3.2595601442778825</v>
      </c>
      <c r="W1322" s="6">
        <f t="shared" si="317"/>
        <v>0</v>
      </c>
      <c r="X1322" s="17">
        <f>V1322/MAX(V$240:V1322)-1</f>
        <v>-8.8350779847193084E-2</v>
      </c>
      <c r="Z1322" s="66">
        <f t="shared" si="318"/>
        <v>12.102203632396987</v>
      </c>
      <c r="AA1322" s="6">
        <f t="shared" si="319"/>
        <v>7.2651184754377596E-3</v>
      </c>
      <c r="AB1322" s="17">
        <f>Z1322/MAX(Z$240:Z1322)-1</f>
        <v>-0.13340744220100487</v>
      </c>
    </row>
    <row r="1323" spans="1:29" x14ac:dyDescent="0.25">
      <c r="A1323" s="18" t="s">
        <v>249</v>
      </c>
      <c r="B1323" s="72">
        <v>41080</v>
      </c>
      <c r="C1323" s="23">
        <v>3636.09</v>
      </c>
      <c r="D1323" s="23">
        <v>3657.96</v>
      </c>
      <c r="E1323" s="23">
        <v>3671.41</v>
      </c>
      <c r="F1323" s="23">
        <v>3630.18</v>
      </c>
      <c r="G1323" s="20">
        <f t="shared" si="328"/>
        <v>3658.797</v>
      </c>
      <c r="H1323" s="20">
        <f t="shared" si="320"/>
        <v>3660.8381666666664</v>
      </c>
      <c r="I1323" s="112">
        <f t="shared" si="329"/>
        <v>-6.2061382470794957E-3</v>
      </c>
      <c r="J1323" s="38" t="str">
        <f t="shared" si="321"/>
        <v>X</v>
      </c>
      <c r="K1323" s="17" t="str">
        <f>IF(OR(AND(J1322="N",OR(I1322&lt;R$2308,AND(I1322&gt;R$2306, I1322&lt;R$2305))), AND(J1322="X", OR(I1322&lt;R$2314, AND(I1322&lt;R$2311,I1322&gt;R$2312)))),"no","yes")</f>
        <v>yes</v>
      </c>
      <c r="O1323" s="146">
        <f t="shared" si="324"/>
        <v>-5.9787422497785681E-3</v>
      </c>
      <c r="P1323" s="146">
        <f t="shared" si="325"/>
        <v>5.9787422497785681E-3</v>
      </c>
      <c r="Q1323" s="86">
        <f t="shared" si="314"/>
        <v>1.7999999999999999E-2</v>
      </c>
      <c r="R1323" s="39">
        <f>(SUM(C1304:C1322)+Q1323*SUM(C1304:C1322))/(19-Q1323)*(1-J$2305)</f>
        <v>3729.4050837635659</v>
      </c>
      <c r="S1323" s="39">
        <f>(SUM(C1304:C1322)+Q1323*SUM(C1304:C1322))/(19-Q1323)*(1+J$2305)</f>
        <v>3729.4050837635659</v>
      </c>
      <c r="T1323" s="17">
        <f>IF(AND(K1323="no",R1323&lt;E1323, R1323&gt;F1323,J$2308="yes"),MAX(R1323*(1-J$2306),F1323)/D1323-1,IF(AND(K1323="yes",S1323&gt;F1323, S1323&lt;E1323,J$2307="yes"),1-MIN(S1323*(1+J$2306),E1323)/D1323,0))</f>
        <v>0</v>
      </c>
      <c r="U1323" s="6">
        <f t="shared" si="315"/>
        <v>0</v>
      </c>
      <c r="V1323" s="66">
        <f t="shared" si="316"/>
        <v>3.2595601442778825</v>
      </c>
      <c r="W1323" s="6">
        <f t="shared" si="317"/>
        <v>0</v>
      </c>
      <c r="X1323" s="17">
        <f>V1323/MAX(V$240:V1323)-1</f>
        <v>-8.8350779847193084E-2</v>
      </c>
      <c r="Z1323" s="66">
        <f t="shared" si="318"/>
        <v>12.174559588569423</v>
      </c>
      <c r="AA1323" s="6">
        <f t="shared" si="319"/>
        <v>5.9787422497785681E-3</v>
      </c>
      <c r="AB1323" s="17">
        <f>Z1323/MAX(Z$240:Z1323)-1</f>
        <v>-0.1282263086623483</v>
      </c>
    </row>
    <row r="1324" spans="1:29" x14ac:dyDescent="0.25">
      <c r="A1324" s="18" t="s">
        <v>249</v>
      </c>
      <c r="B1324" s="72">
        <v>41081</v>
      </c>
      <c r="C1324" s="23">
        <v>3590.84</v>
      </c>
      <c r="D1324" s="23">
        <v>3636.09</v>
      </c>
      <c r="E1324" s="23">
        <v>3628.22</v>
      </c>
      <c r="F1324" s="23">
        <v>3569.49</v>
      </c>
      <c r="G1324" s="20">
        <f t="shared" si="328"/>
        <v>3654.4345000000003</v>
      </c>
      <c r="H1324" s="20">
        <f t="shared" si="320"/>
        <v>3658.3123333333328</v>
      </c>
      <c r="I1324" s="112">
        <f t="shared" si="329"/>
        <v>-1.7402008436599448E-2</v>
      </c>
      <c r="J1324" s="38" t="str">
        <f t="shared" si="321"/>
        <v>X</v>
      </c>
      <c r="K1324" s="17" t="str">
        <f>IF(OR(AND(J1323="N",OR(I1323&lt;R$2308,AND(I1323&gt;R$2306, I1323&lt;R$2305))), AND(J1323="X", OR(I1323&lt;R$2314, AND(I1323&lt;R$2311,I1323&gt;R$2312)))),"no","yes")</f>
        <v>yes</v>
      </c>
      <c r="O1324" s="146">
        <f t="shared" si="324"/>
        <v>-1.2444686462656285E-2</v>
      </c>
      <c r="P1324" s="146">
        <f t="shared" si="325"/>
        <v>1.2444686462656285E-2</v>
      </c>
      <c r="Q1324" s="86">
        <f t="shared" si="314"/>
        <v>1.7999999999999999E-2</v>
      </c>
      <c r="R1324" s="39">
        <f>(SUM(C1305:C1323)+Q1324*SUM(C1305:C1323))/(19-Q1324)*(1-J$2305)</f>
        <v>3727.1526340743862</v>
      </c>
      <c r="S1324" s="39">
        <f>(SUM(C1305:C1323)+Q1324*SUM(C1305:C1323))/(19-Q1324)*(1+J$2305)</f>
        <v>3727.1526340743862</v>
      </c>
      <c r="T1324" s="17">
        <f>IF(AND(K1324="no",R1324&lt;E1324, R1324&gt;F1324,J$2308="yes"),MAX(R1324*(1-J$2306),F1324)/D1324-1,IF(AND(K1324="yes",S1324&gt;F1324, S1324&lt;E1324,J$2307="yes"),1-MIN(S1324*(1+J$2306),E1324)/D1324,0))</f>
        <v>0</v>
      </c>
      <c r="U1324" s="6">
        <f t="shared" si="315"/>
        <v>0</v>
      </c>
      <c r="V1324" s="66">
        <f t="shared" si="316"/>
        <v>3.2595601442778825</v>
      </c>
      <c r="W1324" s="6">
        <f t="shared" si="317"/>
        <v>0</v>
      </c>
      <c r="X1324" s="17">
        <f>V1324/MAX(V$240:V1324)-1</f>
        <v>-8.8350779847193084E-2</v>
      </c>
      <c r="Z1324" s="66">
        <f t="shared" si="318"/>
        <v>12.326068165470096</v>
      </c>
      <c r="AA1324" s="6">
        <f t="shared" si="319"/>
        <v>1.2444686462656396E-2</v>
      </c>
      <c r="AB1324" s="17">
        <f>Z1324/MAX(Z$240:Z1324)-1</f>
        <v>-0.11737735840725871</v>
      </c>
    </row>
    <row r="1325" spans="1:29" x14ac:dyDescent="0.25">
      <c r="A1325" s="18" t="s">
        <v>249</v>
      </c>
      <c r="B1325" s="72">
        <v>41085</v>
      </c>
      <c r="C1325" s="23">
        <v>3493.12</v>
      </c>
      <c r="D1325" s="23">
        <v>3590.84</v>
      </c>
      <c r="E1325" s="23">
        <v>3576.37</v>
      </c>
      <c r="F1325" s="23">
        <v>3491.86</v>
      </c>
      <c r="G1325" s="20">
        <f t="shared" si="328"/>
        <v>3647.3144999999995</v>
      </c>
      <c r="H1325" s="20">
        <f t="shared" si="320"/>
        <v>3655.3621666666663</v>
      </c>
      <c r="I1325" s="112">
        <f t="shared" si="329"/>
        <v>-4.2276173332461364E-2</v>
      </c>
      <c r="J1325" s="38" t="str">
        <f t="shared" si="321"/>
        <v>X</v>
      </c>
      <c r="K1325" s="17" t="str">
        <f>IF(OR(AND(J1324="N",OR(I1324&lt;R$2308,AND(I1324&gt;R$2306, I1324&lt;R$2305))), AND(J1324="X", OR(I1324&lt;R$2314, AND(I1324&lt;R$2311,I1324&gt;R$2312)))),"no","yes")</f>
        <v>yes</v>
      </c>
      <c r="O1325" s="146">
        <f t="shared" si="324"/>
        <v>-2.7213688162101457E-2</v>
      </c>
      <c r="P1325" s="146">
        <f t="shared" si="325"/>
        <v>2.7213688162101457E-2</v>
      </c>
      <c r="Q1325" s="86">
        <f t="shared" si="314"/>
        <v>1.7999999999999999E-2</v>
      </c>
      <c r="R1325" s="39">
        <f>(SUM(C1306:C1324)+Q1325*SUM(C1306:C1324))/(19-Q1325)*(1-J$2305)</f>
        <v>3724.7564566431356</v>
      </c>
      <c r="S1325" s="39">
        <f>(SUM(C1306:C1324)+Q1325*SUM(C1306:C1324))/(19-Q1325)*(1+J$2305)</f>
        <v>3724.7564566431356</v>
      </c>
      <c r="T1325" s="17">
        <f>IF(AND(K1325="no",R1325&lt;E1325, R1325&gt;F1325,J$2308="yes"),MAX(R1325*(1-J$2306),F1325)/D1325-1,IF(AND(K1325="yes",S1325&gt;F1325, S1325&lt;E1325,J$2307="yes"),1-MIN(S1325*(1+J$2306),E1325)/D1325,0))</f>
        <v>0</v>
      </c>
      <c r="U1325" s="6">
        <f t="shared" si="315"/>
        <v>0</v>
      </c>
      <c r="V1325" s="66">
        <f t="shared" si="316"/>
        <v>3.2595601442778825</v>
      </c>
      <c r="W1325" s="6">
        <f t="shared" si="317"/>
        <v>0</v>
      </c>
      <c r="X1325" s="17">
        <f>V1325/MAX(V$240:V1325)-1</f>
        <v>-8.8350779847193084E-2</v>
      </c>
      <c r="Z1325" s="66">
        <f t="shared" si="318"/>
        <v>12.661505940790004</v>
      </c>
      <c r="AA1325" s="6">
        <f t="shared" si="319"/>
        <v>2.7213688162101457E-2</v>
      </c>
      <c r="AB1325" s="17">
        <f>Z1325/MAX(Z$240:Z1325)-1</f>
        <v>-9.3357941074143636E-2</v>
      </c>
    </row>
    <row r="1326" spans="1:29" x14ac:dyDescent="0.25">
      <c r="A1326" s="18" t="s">
        <v>249</v>
      </c>
      <c r="B1326" s="72">
        <v>41086</v>
      </c>
      <c r="C1326" s="23">
        <v>3489.97</v>
      </c>
      <c r="D1326" s="23">
        <v>3493.12</v>
      </c>
      <c r="E1326" s="23">
        <v>3500.76</v>
      </c>
      <c r="F1326" s="23">
        <v>3433.56</v>
      </c>
      <c r="G1326" s="20">
        <f t="shared" si="328"/>
        <v>3637.4399999999996</v>
      </c>
      <c r="H1326" s="20">
        <f t="shared" si="320"/>
        <v>3652.4236666666666</v>
      </c>
      <c r="I1326" s="112">
        <f t="shared" si="329"/>
        <v>-4.054224949414964E-2</v>
      </c>
      <c r="J1326" s="38" t="str">
        <f t="shared" si="321"/>
        <v>X</v>
      </c>
      <c r="K1326" s="17" t="str">
        <f>IF(OR(AND(J1325="N",OR(I1325&lt;R$2308,AND(I1325&gt;R$2306, I1325&lt;R$2305))), AND(J1325="X", OR(I1325&lt;R$2314, AND(I1325&lt;R$2311,I1325&gt;R$2312)))),"no","yes")</f>
        <v>yes</v>
      </c>
      <c r="O1326" s="146">
        <f t="shared" si="324"/>
        <v>-9.0177262733603936E-4</v>
      </c>
      <c r="P1326" s="146">
        <f t="shared" si="325"/>
        <v>9.0177262733603936E-4</v>
      </c>
      <c r="Q1326" s="86">
        <f t="shared" si="314"/>
        <v>1.7999999999999999E-2</v>
      </c>
      <c r="R1326" s="39">
        <f>(SUM(C1307:C1325)+Q1326*SUM(C1307:C1325))/(19-Q1326)*(1-J$2305)</f>
        <v>3714.3340501527755</v>
      </c>
      <c r="S1326" s="39">
        <f>(SUM(C1307:C1325)+Q1326*SUM(C1307:C1325))/(19-Q1326)*(1+J$2305)</f>
        <v>3714.3340501527755</v>
      </c>
      <c r="T1326" s="17">
        <f>IF(AND(K1326="no",R1326&lt;E1326, R1326&gt;F1326,J$2308="yes"),MAX(R1326*(1-J$2306),F1326)/D1326-1,IF(AND(K1326="yes",S1326&gt;F1326, S1326&lt;E1326,J$2307="yes"),1-MIN(S1326*(1+J$2306),E1326)/D1326,0))</f>
        <v>0</v>
      </c>
      <c r="U1326" s="6">
        <f t="shared" si="315"/>
        <v>0</v>
      </c>
      <c r="V1326" s="66">
        <f t="shared" si="316"/>
        <v>3.2595601442778825</v>
      </c>
      <c r="W1326" s="6">
        <f t="shared" si="317"/>
        <v>0</v>
      </c>
      <c r="X1326" s="17">
        <f>V1326/MAX(V$240:V1326)-1</f>
        <v>-8.8350779847193084E-2</v>
      </c>
      <c r="Z1326" s="66">
        <f t="shared" si="318"/>
        <v>12.672923740268262</v>
      </c>
      <c r="AA1326" s="6">
        <f t="shared" si="319"/>
        <v>9.0177262733615038E-4</v>
      </c>
      <c r="AB1326" s="17">
        <f>Z1326/MAX(Z$240:Z1326)-1</f>
        <v>-9.2540356082612685E-2</v>
      </c>
    </row>
    <row r="1327" spans="1:29" x14ac:dyDescent="0.25">
      <c r="A1327" s="18" t="s">
        <v>249</v>
      </c>
      <c r="B1327" s="72">
        <v>41087</v>
      </c>
      <c r="C1327" s="23">
        <v>3476.4</v>
      </c>
      <c r="D1327" s="23">
        <v>3489.97</v>
      </c>
      <c r="E1327" s="23">
        <v>3518.75</v>
      </c>
      <c r="F1327" s="23">
        <v>3474.77</v>
      </c>
      <c r="G1327" s="20">
        <f t="shared" si="328"/>
        <v>3623.9759999999987</v>
      </c>
      <c r="H1327" s="20">
        <f t="shared" si="320"/>
        <v>3649.4823333333329</v>
      </c>
      <c r="I1327" s="112">
        <f t="shared" si="329"/>
        <v>-4.0722123987575687E-2</v>
      </c>
      <c r="J1327" s="38" t="str">
        <f t="shared" si="321"/>
        <v>X</v>
      </c>
      <c r="K1327" s="17" t="str">
        <f>IF(OR(AND(J1326="N",OR(I1326&lt;R$2308,AND(I1326&gt;R$2306, I1326&lt;R$2305))), AND(J1326="X", OR(I1326&lt;R$2314, AND(I1326&lt;R$2311,I1326&gt;R$2312)))),"no","yes")</f>
        <v>yes</v>
      </c>
      <c r="O1327" s="146">
        <f t="shared" si="324"/>
        <v>-3.8882855726553034E-3</v>
      </c>
      <c r="P1327" s="146">
        <f t="shared" si="325"/>
        <v>3.8882855726553034E-3</v>
      </c>
      <c r="Q1327" s="86">
        <f t="shared" si="314"/>
        <v>1.7999999999999999E-2</v>
      </c>
      <c r="R1327" s="39">
        <f>(SUM(C1308:C1326)+Q1327*SUM(C1308:C1326))/(19-Q1327)*(1-J$2305)</f>
        <v>3700.6203856284887</v>
      </c>
      <c r="S1327" s="39">
        <f>(SUM(C1308:C1326)+Q1327*SUM(C1308:C1326))/(19-Q1327)*(1+J$2305)</f>
        <v>3700.6203856284887</v>
      </c>
      <c r="T1327" s="17">
        <f>IF(AND(K1327="no",R1327&lt;E1327, R1327&gt;F1327,J$2308="yes"),MAX(R1327*(1-J$2306),F1327)/D1327-1,IF(AND(K1327="yes",S1327&gt;F1327, S1327&lt;E1327,J$2307="yes"),1-MIN(S1327*(1+J$2306),E1327)/D1327,0))</f>
        <v>0</v>
      </c>
      <c r="U1327" s="6">
        <f t="shared" si="315"/>
        <v>0</v>
      </c>
      <c r="V1327" s="66">
        <f t="shared" si="316"/>
        <v>3.2595601442778825</v>
      </c>
      <c r="W1327" s="6">
        <f t="shared" si="317"/>
        <v>0</v>
      </c>
      <c r="X1327" s="17">
        <f>V1327/MAX(V$240:V1327)-1</f>
        <v>-8.8350779847193084E-2</v>
      </c>
      <c r="Z1327" s="66">
        <f t="shared" si="318"/>
        <v>12.722199686810907</v>
      </c>
      <c r="AA1327" s="6">
        <f t="shared" si="319"/>
        <v>3.8882855726551924E-3</v>
      </c>
      <c r="AB1327" s="17">
        <f>Z1327/MAX(Z$240:Z1327)-1</f>
        <v>-8.9011893841401846E-2</v>
      </c>
    </row>
    <row r="1328" spans="1:29" x14ac:dyDescent="0.25">
      <c r="A1328" s="18" t="s">
        <v>249</v>
      </c>
      <c r="B1328" s="72">
        <v>41088</v>
      </c>
      <c r="C1328" s="23">
        <v>3427.82</v>
      </c>
      <c r="D1328" s="23">
        <v>3476.4</v>
      </c>
      <c r="E1328" s="23">
        <v>3495.85</v>
      </c>
      <c r="F1328" s="23">
        <v>3427.66</v>
      </c>
      <c r="G1328" s="20">
        <f t="shared" si="328"/>
        <v>3607.7560000000003</v>
      </c>
      <c r="H1328" s="20">
        <f t="shared" si="320"/>
        <v>3648.4458333333332</v>
      </c>
      <c r="I1328" s="112">
        <f t="shared" si="329"/>
        <v>-4.9874769801505514E-2</v>
      </c>
      <c r="J1328" s="38" t="str">
        <f t="shared" si="321"/>
        <v>X</v>
      </c>
      <c r="K1328" s="17" t="str">
        <f>IF(OR(AND(J1327="N",OR(I1327&lt;R$2308,AND(I1327&gt;R$2306, I1327&lt;R$2305))), AND(J1327="X", OR(I1327&lt;R$2314, AND(I1327&lt;R$2311,I1327&gt;R$2312)))),"no","yes")</f>
        <v>yes</v>
      </c>
      <c r="O1328" s="146">
        <f t="shared" si="324"/>
        <v>-1.3974226211022844E-2</v>
      </c>
      <c r="P1328" s="146">
        <f t="shared" si="325"/>
        <v>1.3974226211022844E-2</v>
      </c>
      <c r="Q1328" s="86">
        <f t="shared" si="314"/>
        <v>1.7999999999999999E-2</v>
      </c>
      <c r="R1328" s="39">
        <f>(SUM(C1309:C1327)+Q1328*SUM(C1309:C1327))/(19-Q1328)*(1-J$2305)</f>
        <v>3685.8282267411237</v>
      </c>
      <c r="S1328" s="39">
        <f>(SUM(C1309:C1327)+Q1328*SUM(C1309:C1327))/(19-Q1328)*(1+J$2305)</f>
        <v>3685.8282267411237</v>
      </c>
      <c r="T1328" s="17">
        <f>IF(AND(K1328="no",R1328&lt;E1328, R1328&gt;F1328,J$2308="yes"),MAX(R1328*(1-J$2306),F1328)/D1328-1,IF(AND(K1328="yes",S1328&gt;F1328, S1328&lt;E1328,J$2307="yes"),1-MIN(S1328*(1+J$2306),E1328)/D1328,0))</f>
        <v>0</v>
      </c>
      <c r="U1328" s="6">
        <f t="shared" si="315"/>
        <v>0</v>
      </c>
      <c r="V1328" s="66">
        <f t="shared" si="316"/>
        <v>3.2595601442778825</v>
      </c>
      <c r="W1328" s="6">
        <f t="shared" si="317"/>
        <v>0</v>
      </c>
      <c r="X1328" s="17">
        <f>V1328/MAX(V$240:V1328)-1</f>
        <v>-8.8350779847193084E-2</v>
      </c>
      <c r="Y1328" s="14"/>
      <c r="Z1328" s="66">
        <f t="shared" si="318"/>
        <v>12.899982583136207</v>
      </c>
      <c r="AA1328" s="6">
        <f t="shared" si="319"/>
        <v>1.3974226211022955E-2</v>
      </c>
      <c r="AB1328" s="17">
        <f>Z1328/MAX(Z$240:Z1328)-1</f>
        <v>-7.6281539970390222E-2</v>
      </c>
      <c r="AC1328" s="14"/>
    </row>
    <row r="1329" spans="1:29" x14ac:dyDescent="0.25">
      <c r="A1329" s="18" t="s">
        <v>249</v>
      </c>
      <c r="B1329" s="72">
        <v>41089</v>
      </c>
      <c r="C1329" s="23">
        <v>3470.97</v>
      </c>
      <c r="D1329" s="23">
        <v>3427.82</v>
      </c>
      <c r="E1329" s="23">
        <v>3471.7</v>
      </c>
      <c r="F1329" s="23">
        <v>3392.75</v>
      </c>
      <c r="G1329" s="20">
        <f t="shared" si="328"/>
        <v>3593.6250000000009</v>
      </c>
      <c r="H1329" s="20">
        <f t="shared" si="320"/>
        <v>3649.2003333333332</v>
      </c>
      <c r="I1329" s="112">
        <f t="shared" si="329"/>
        <v>-3.4131274131274481E-2</v>
      </c>
      <c r="J1329" s="38" t="str">
        <f t="shared" si="321"/>
        <v>X</v>
      </c>
      <c r="K1329" s="17" t="str">
        <f>IF(OR(AND(J1328="N",OR(I1328&lt;R$2308,AND(I1328&gt;R$2306, I1328&lt;R$2305))), AND(J1328="X", OR(I1328&lt;R$2314, AND(I1328&lt;R$2311,I1328&gt;R$2312)))),"no","yes")</f>
        <v>yes</v>
      </c>
      <c r="O1329" s="146">
        <f t="shared" si="324"/>
        <v>1.2588175575146687E-2</v>
      </c>
      <c r="P1329" s="146">
        <f t="shared" si="325"/>
        <v>-1.2588175575146687E-2</v>
      </c>
      <c r="Q1329" s="86">
        <f t="shared" ref="Q1329:Q1392" si="332">IF(J1329="N",0.009,0.018)</f>
        <v>1.7999999999999999E-2</v>
      </c>
      <c r="R1329" s="39">
        <f>(SUM(C1310:C1328)+Q1329*SUM(C1310:C1328))/(19-Q1329)*(1-J$2305)</f>
        <v>3668.3572616162692</v>
      </c>
      <c r="S1329" s="39">
        <f>(SUM(C1310:C1328)+Q1329*SUM(C1310:C1328))/(19-Q1329)*(1+J$2305)</f>
        <v>3668.3572616162692</v>
      </c>
      <c r="T1329" s="17">
        <f>IF(AND(K1329="no",R1329&lt;E1329, R1329&gt;F1329,J$2308="yes"),MAX(R1329*(1-J$2306),F1329)/D1329-1,IF(AND(K1329="yes",S1329&gt;F1329, S1329&lt;E1329,J$2307="yes"),1-MIN(S1329*(1+J$2306),E1329)/D1329,0))</f>
        <v>0</v>
      </c>
      <c r="U1329" s="6">
        <f t="shared" si="315"/>
        <v>0</v>
      </c>
      <c r="V1329" s="66">
        <f t="shared" si="316"/>
        <v>3.2595601442778825</v>
      </c>
      <c r="W1329" s="6">
        <f t="shared" si="317"/>
        <v>0</v>
      </c>
      <c r="X1329" s="17">
        <f>V1329/MAX(V$240:V1329)-1</f>
        <v>-8.8350779847193084E-2</v>
      </c>
      <c r="Z1329" s="66">
        <f t="shared" si="318"/>
        <v>12.737595337463354</v>
      </c>
      <c r="AA1329" s="6">
        <f t="shared" si="319"/>
        <v>-1.2588175575146687E-2</v>
      </c>
      <c r="AB1329" s="17">
        <f>Z1329/MAX(Z$240:Z1329)-1</f>
        <v>-8.7909470127247147E-2</v>
      </c>
    </row>
    <row r="1330" spans="1:29" x14ac:dyDescent="0.25">
      <c r="A1330" s="18" t="s">
        <v>249</v>
      </c>
      <c r="B1330" s="72">
        <v>41092</v>
      </c>
      <c r="C1330" s="23">
        <v>3509.5</v>
      </c>
      <c r="D1330" s="23">
        <v>3470.97</v>
      </c>
      <c r="E1330" s="23">
        <v>3528.12</v>
      </c>
      <c r="F1330" s="23">
        <v>3484.14</v>
      </c>
      <c r="G1330" s="20">
        <f t="shared" si="328"/>
        <v>3581.8779999999997</v>
      </c>
      <c r="H1330" s="20">
        <f t="shared" si="320"/>
        <v>3650.7443333333335</v>
      </c>
      <c r="I1330" s="112">
        <f t="shared" si="329"/>
        <v>-2.0206718375109234E-2</v>
      </c>
      <c r="J1330" s="38" t="str">
        <f t="shared" si="321"/>
        <v>X</v>
      </c>
      <c r="K1330" s="17" t="str">
        <f>IF(OR(AND(J1329="N",OR(I1329&lt;R$2308,AND(I1329&gt;R$2306, I1329&lt;R$2305))), AND(J1329="X", OR(I1329&lt;R$2314, AND(I1329&lt;R$2311,I1329&gt;R$2312)))),"no","yes")</f>
        <v>yes</v>
      </c>
      <c r="O1330" s="146">
        <f t="shared" si="324"/>
        <v>1.1100643336012794E-2</v>
      </c>
      <c r="P1330" s="146">
        <f t="shared" si="325"/>
        <v>-1.1100643336012794E-2</v>
      </c>
      <c r="Q1330" s="86">
        <f t="shared" si="332"/>
        <v>1.7999999999999999E-2</v>
      </c>
      <c r="R1330" s="39">
        <f>(SUM(C1311:C1329)+Q1330*SUM(C1311:C1329))/(19-Q1330)*(1-J$2305)</f>
        <v>3653.6911326519862</v>
      </c>
      <c r="S1330" s="39">
        <f>(SUM(C1311:C1329)+Q1330*SUM(C1311:C1329))/(19-Q1330)*(1+J$2305)</f>
        <v>3653.6911326519862</v>
      </c>
      <c r="T1330" s="17">
        <f>IF(AND(K1330="no",R1330&lt;E1330, R1330&gt;F1330,J$2308="yes"),MAX(R1330*(1-J$2306),F1330)/D1330-1,IF(AND(K1330="yes",S1330&gt;F1330, S1330&lt;E1330,J$2307="yes"),1-MIN(S1330*(1+J$2306),E1330)/D1330,0))</f>
        <v>0</v>
      </c>
      <c r="U1330" s="6">
        <f t="shared" ref="U1330:U1393" si="333">IF(T1330=0,0,IF(K1330="yes",T1330-P1330,T1330-O1330))</f>
        <v>0</v>
      </c>
      <c r="V1330" s="66">
        <f t="shared" ref="V1330:V1393" si="334">IF(K1330="yes",V1329, IF(T1330&lt;&gt;0, V1329*(1+T1330),V1329*(1+O1330)))</f>
        <v>3.2595601442778825</v>
      </c>
      <c r="W1330" s="6">
        <f t="shared" ref="W1330:W1393" si="335">V1330/V1329-1</f>
        <v>0</v>
      </c>
      <c r="X1330" s="17">
        <f>V1330/MAX(V$240:V1330)-1</f>
        <v>-8.8350779847193084E-2</v>
      </c>
      <c r="Z1330" s="66">
        <f t="shared" ref="Z1330:Z1393" si="336">IF(T1330&lt;&gt;0,Z1329*(1+T1330),IF(K1330="no",Z1329*(1+O1330),Z1329*(1+P1330)))</f>
        <v>12.596199834663715</v>
      </c>
      <c r="AA1330" s="6">
        <f t="shared" ref="AA1330:AA1393" si="337">Z1330/Z1329-1</f>
        <v>-1.1100643336012683E-2</v>
      </c>
      <c r="AB1330" s="17">
        <f>Z1330/MAX(Z$240:Z1330)-1</f>
        <v>-9.8034261789519461E-2</v>
      </c>
    </row>
    <row r="1331" spans="1:29" x14ac:dyDescent="0.25">
      <c r="A1331" s="18" t="s">
        <v>249</v>
      </c>
      <c r="B1331" s="72">
        <v>41093</v>
      </c>
      <c r="C1331" s="23">
        <v>3515.78</v>
      </c>
      <c r="D1331" s="23">
        <v>3509.5</v>
      </c>
      <c r="E1331" s="23">
        <v>3542.51</v>
      </c>
      <c r="F1331" s="23">
        <v>3498.07</v>
      </c>
      <c r="G1331" s="20">
        <f t="shared" si="328"/>
        <v>3576.5765000000001</v>
      </c>
      <c r="H1331" s="20">
        <f t="shared" si="320"/>
        <v>3650.4815000000003</v>
      </c>
      <c r="I1331" s="112">
        <f t="shared" si="329"/>
        <v>-1.6998517996189899E-2</v>
      </c>
      <c r="J1331" s="38" t="str">
        <f t="shared" si="321"/>
        <v>X</v>
      </c>
      <c r="K1331" s="17" t="str">
        <f>IF(OR(AND(J1330="N",OR(I1330&lt;R$2308,AND(I1330&gt;R$2306, I1330&lt;R$2305))), AND(J1330="X", OR(I1330&lt;R$2314, AND(I1330&lt;R$2311,I1330&gt;R$2312)))),"no","yes")</f>
        <v>yes</v>
      </c>
      <c r="O1331" s="146">
        <f t="shared" si="324"/>
        <v>1.7894286935460357E-3</v>
      </c>
      <c r="P1331" s="146">
        <f t="shared" si="325"/>
        <v>-1.7894286935460357E-3</v>
      </c>
      <c r="Q1331" s="86">
        <f t="shared" si="332"/>
        <v>1.7999999999999999E-2</v>
      </c>
      <c r="R1331" s="39">
        <f>(SUM(C1312:C1330)+Q1331*SUM(C1312:C1330))/(19-Q1331)*(1-J$2305)</f>
        <v>3647.6679749236123</v>
      </c>
      <c r="S1331" s="39">
        <f>(SUM(C1312:C1330)+Q1331*SUM(C1312:C1330))/(19-Q1331)*(1+J$2305)</f>
        <v>3647.6679749236123</v>
      </c>
      <c r="T1331" s="17">
        <f>IF(AND(K1331="no",R1331&lt;E1331, R1331&gt;F1331,J$2308="yes"),MAX(R1331*(1-J$2306),F1331)/D1331-1,IF(AND(K1331="yes",S1331&gt;F1331, S1331&lt;E1331,J$2307="yes"),1-MIN(S1331*(1+J$2306),E1331)/D1331,0))</f>
        <v>0</v>
      </c>
      <c r="U1331" s="6">
        <f t="shared" si="333"/>
        <v>0</v>
      </c>
      <c r="V1331" s="66">
        <f t="shared" si="334"/>
        <v>3.2595601442778825</v>
      </c>
      <c r="W1331" s="6">
        <f t="shared" si="335"/>
        <v>0</v>
      </c>
      <c r="X1331" s="17">
        <f>V1331/MAX(V$240:V1331)-1</f>
        <v>-8.8350779847193084E-2</v>
      </c>
      <c r="Z1331" s="66">
        <f t="shared" si="336"/>
        <v>12.573659833249927</v>
      </c>
      <c r="AA1331" s="6">
        <f t="shared" si="337"/>
        <v>-1.7894286935460357E-3</v>
      </c>
      <c r="AB1331" s="17">
        <f>Z1331/MAX(Z$240:Z1331)-1</f>
        <v>-9.9648265162068705E-2</v>
      </c>
    </row>
    <row r="1332" spans="1:29" x14ac:dyDescent="0.25">
      <c r="A1332" s="18" t="s">
        <v>249</v>
      </c>
      <c r="B1332" s="72">
        <v>41094</v>
      </c>
      <c r="C1332" s="23">
        <v>3497.75</v>
      </c>
      <c r="D1332" s="23">
        <v>3515.78</v>
      </c>
      <c r="E1332" s="23">
        <v>3525.16</v>
      </c>
      <c r="F1332" s="23">
        <v>3484.84</v>
      </c>
      <c r="G1332" s="20">
        <f t="shared" si="328"/>
        <v>3570.5835000000006</v>
      </c>
      <c r="H1332" s="20">
        <f t="shared" si="320"/>
        <v>3649.5435000000002</v>
      </c>
      <c r="I1332" s="112">
        <f t="shared" si="329"/>
        <v>-2.0398206623651438E-2</v>
      </c>
      <c r="J1332" s="38" t="str">
        <f t="shared" si="321"/>
        <v>X</v>
      </c>
      <c r="K1332" s="17" t="str">
        <f>IF(OR(AND(J1331="N",OR(I1331&lt;R$2308,AND(I1331&gt;R$2306, I1331&lt;R$2305))), AND(J1331="X", OR(I1331&lt;R$2314, AND(I1331&lt;R$2311,I1331&gt;R$2312)))),"no","yes")</f>
        <v>yes</v>
      </c>
      <c r="O1332" s="146">
        <f t="shared" si="324"/>
        <v>-5.1283072319656675E-3</v>
      </c>
      <c r="P1332" s="146">
        <f t="shared" si="325"/>
        <v>5.1283072319656675E-3</v>
      </c>
      <c r="Q1332" s="86">
        <f t="shared" si="332"/>
        <v>1.7999999999999999E-2</v>
      </c>
      <c r="R1332" s="39">
        <f>(SUM(C1313:C1331)+Q1332*SUM(C1313:C1331))/(19-Q1332)*(1-J$2305)</f>
        <v>3642.2068570224428</v>
      </c>
      <c r="S1332" s="39">
        <f>(SUM(C1313:C1331)+Q1332*SUM(C1313:C1331))/(19-Q1332)*(1+J$2305)</f>
        <v>3642.2068570224428</v>
      </c>
      <c r="T1332" s="17">
        <f>IF(AND(K1332="no",R1332&lt;E1332, R1332&gt;F1332,J$2308="yes"),MAX(R1332*(1-J$2306),F1332)/D1332-1,IF(AND(K1332="yes",S1332&gt;F1332, S1332&lt;E1332,J$2307="yes"),1-MIN(S1332*(1+J$2306),E1332)/D1332,0))</f>
        <v>0</v>
      </c>
      <c r="U1332" s="6">
        <f t="shared" si="333"/>
        <v>0</v>
      </c>
      <c r="V1332" s="66">
        <f t="shared" si="334"/>
        <v>3.2595601442778825</v>
      </c>
      <c r="W1332" s="6">
        <f t="shared" si="335"/>
        <v>0</v>
      </c>
      <c r="X1332" s="17">
        <f>V1332/MAX(V$240:V1332)-1</f>
        <v>-8.8350779847193084E-2</v>
      </c>
      <c r="Z1332" s="66">
        <f t="shared" si="336"/>
        <v>12.63814142390506</v>
      </c>
      <c r="AA1332" s="6">
        <f t="shared" si="337"/>
        <v>5.1283072319656675E-3</v>
      </c>
      <c r="AB1332" s="17">
        <f>Z1332/MAX(Z$240:Z1332)-1</f>
        <v>-9.5030984848986422E-2</v>
      </c>
    </row>
    <row r="1333" spans="1:29" x14ac:dyDescent="0.25">
      <c r="A1333" s="18" t="s">
        <v>249</v>
      </c>
      <c r="B1333" s="72">
        <v>41095</v>
      </c>
      <c r="C1333" s="23">
        <v>3418.2</v>
      </c>
      <c r="D1333" s="23">
        <v>3497.75</v>
      </c>
      <c r="E1333" s="23">
        <v>3486.81</v>
      </c>
      <c r="F1333" s="23">
        <v>3407.6</v>
      </c>
      <c r="G1333" s="20">
        <f t="shared" si="328"/>
        <v>3561.4855000000002</v>
      </c>
      <c r="H1333" s="20">
        <f t="shared" si="320"/>
        <v>3647.9650000000011</v>
      </c>
      <c r="I1333" s="112">
        <f t="shared" si="329"/>
        <v>-4.0231948157587683E-2</v>
      </c>
      <c r="J1333" s="38" t="str">
        <f t="shared" si="321"/>
        <v>X</v>
      </c>
      <c r="K1333" s="17" t="str">
        <f>IF(OR(AND(J1332="N",OR(I1332&lt;R$2308,AND(I1332&gt;R$2306, I1332&lt;R$2305))), AND(J1332="X", OR(I1332&lt;R$2314, AND(I1332&lt;R$2311,I1332&gt;R$2312)))),"no","yes")</f>
        <v>yes</v>
      </c>
      <c r="O1333" s="146">
        <f t="shared" si="324"/>
        <v>-2.2743192052033456E-2</v>
      </c>
      <c r="P1333" s="146">
        <f t="shared" si="325"/>
        <v>2.2743192052033456E-2</v>
      </c>
      <c r="Q1333" s="86">
        <f t="shared" si="332"/>
        <v>1.7999999999999999E-2</v>
      </c>
      <c r="R1333" s="39">
        <f>(SUM(C1314:C1332)+Q1333*SUM(C1314:C1332))/(19-Q1333)*(1-J$2305)</f>
        <v>3636.7146338636612</v>
      </c>
      <c r="S1333" s="39">
        <f>(SUM(C1314:C1332)+Q1333*SUM(C1314:C1332))/(19-Q1333)*(1+J$2305)</f>
        <v>3636.7146338636612</v>
      </c>
      <c r="T1333" s="17">
        <f>IF(AND(K1333="no",R1333&lt;E1333, R1333&gt;F1333,J$2308="yes"),MAX(R1333*(1-J$2306),F1333)/D1333-1,IF(AND(K1333="yes",S1333&gt;F1333, S1333&lt;E1333,J$2307="yes"),1-MIN(S1333*(1+J$2306),E1333)/D1333,0))</f>
        <v>0</v>
      </c>
      <c r="U1333" s="6">
        <f t="shared" si="333"/>
        <v>0</v>
      </c>
      <c r="V1333" s="66">
        <f t="shared" si="334"/>
        <v>3.2595601442778825</v>
      </c>
      <c r="W1333" s="6">
        <f t="shared" si="335"/>
        <v>0</v>
      </c>
      <c r="X1333" s="17">
        <f>V1333/MAX(V$240:V1333)-1</f>
        <v>-8.8350779847193084E-2</v>
      </c>
      <c r="Z1333" s="66">
        <f t="shared" si="336"/>
        <v>12.925573101489693</v>
      </c>
      <c r="AA1333" s="6">
        <f t="shared" si="337"/>
        <v>2.2743192052033567E-2</v>
      </c>
      <c r="AB1333" s="17">
        <f>Z1333/MAX(Z$240:Z1333)-1</f>
        <v>-7.4449100736267315E-2</v>
      </c>
    </row>
    <row r="1334" spans="1:29" x14ac:dyDescent="0.25">
      <c r="A1334" s="18" t="s">
        <v>249</v>
      </c>
      <c r="B1334" s="72">
        <v>41096</v>
      </c>
      <c r="C1334" s="23">
        <v>3486.55</v>
      </c>
      <c r="D1334" s="23">
        <v>3418.2</v>
      </c>
      <c r="E1334" s="23">
        <v>3487.67</v>
      </c>
      <c r="F1334" s="23">
        <v>3397.87</v>
      </c>
      <c r="G1334" s="20">
        <f t="shared" si="328"/>
        <v>3556.7560000000003</v>
      </c>
      <c r="H1334" s="20">
        <f t="shared" si="320"/>
        <v>3646.8401666666668</v>
      </c>
      <c r="I1334" s="112">
        <f t="shared" si="329"/>
        <v>-1.9738773196699477E-2</v>
      </c>
      <c r="J1334" s="38" t="str">
        <f t="shared" si="321"/>
        <v>X</v>
      </c>
      <c r="K1334" s="17" t="str">
        <f>IF(OR(AND(J1333="N",OR(I1333&lt;R$2308,AND(I1333&gt;R$2306, I1333&lt;R$2305))), AND(J1333="X", OR(I1333&lt;R$2314, AND(I1333&lt;R$2311,I1333&gt;R$2312)))),"no","yes")</f>
        <v>yes</v>
      </c>
      <c r="O1334" s="146">
        <f t="shared" si="324"/>
        <v>1.9995904277104959E-2</v>
      </c>
      <c r="P1334" s="146">
        <f t="shared" si="325"/>
        <v>-1.9995904277104959E-2</v>
      </c>
      <c r="Q1334" s="86">
        <f t="shared" si="332"/>
        <v>1.7999999999999999E-2</v>
      </c>
      <c r="R1334" s="39">
        <f>(SUM(C1315:C1333)+Q1334*SUM(C1315:C1333))/(19-Q1334)*(1-J$2305)</f>
        <v>3627.9762016647355</v>
      </c>
      <c r="S1334" s="39">
        <f>(SUM(C1315:C1333)+Q1334*SUM(C1315:C1333))/(19-Q1334)*(1+J$2305)</f>
        <v>3627.9762016647355</v>
      </c>
      <c r="T1334" s="17">
        <f>IF(AND(K1334="no",R1334&lt;E1334, R1334&gt;F1334,J$2308="yes"),MAX(R1334*(1-J$2306),F1334)/D1334-1,IF(AND(K1334="yes",S1334&gt;F1334, S1334&lt;E1334,J$2307="yes"),1-MIN(S1334*(1+J$2306),E1334)/D1334,0))</f>
        <v>0</v>
      </c>
      <c r="U1334" s="6">
        <f t="shared" si="333"/>
        <v>0</v>
      </c>
      <c r="V1334" s="66">
        <f t="shared" si="334"/>
        <v>3.2595601442778825</v>
      </c>
      <c r="W1334" s="6">
        <f t="shared" si="335"/>
        <v>0</v>
      </c>
      <c r="X1334" s="17">
        <f>V1334/MAX(V$240:V1334)-1</f>
        <v>-8.8350779847193084E-2</v>
      </c>
      <c r="Z1334" s="66">
        <f t="shared" si="336"/>
        <v>12.667114579025583</v>
      </c>
      <c r="AA1334" s="6">
        <f t="shared" si="337"/>
        <v>-1.9995904277104959E-2</v>
      </c>
      <c r="AB1334" s="17">
        <f>Z1334/MAX(Z$240:Z1334)-1</f>
        <v>-9.2956327921533299E-2</v>
      </c>
    </row>
    <row r="1335" spans="1:29" x14ac:dyDescent="0.25">
      <c r="A1335" s="18" t="s">
        <v>249</v>
      </c>
      <c r="B1335" s="72">
        <v>41099</v>
      </c>
      <c r="C1335" s="23">
        <v>3398.8</v>
      </c>
      <c r="D1335" s="23">
        <v>3486.55</v>
      </c>
      <c r="E1335" s="23">
        <v>3478.12</v>
      </c>
      <c r="F1335" s="23">
        <v>3398.52</v>
      </c>
      <c r="G1335" s="20">
        <f t="shared" si="328"/>
        <v>3548.4879999999998</v>
      </c>
      <c r="H1335" s="20">
        <f t="shared" si="320"/>
        <v>3644.0455000000002</v>
      </c>
      <c r="I1335" s="112">
        <f t="shared" si="329"/>
        <v>-4.218360045179792E-2</v>
      </c>
      <c r="J1335" s="38" t="str">
        <f t="shared" si="321"/>
        <v>X</v>
      </c>
      <c r="K1335" s="17" t="str">
        <f>IF(OR(AND(J1334="N",OR(I1334&lt;R$2308,AND(I1334&gt;R$2306, I1334&lt;R$2305))), AND(J1334="X", OR(I1334&lt;R$2314, AND(I1334&lt;R$2311,I1334&gt;R$2312)))),"no","yes")</f>
        <v>yes</v>
      </c>
      <c r="O1335" s="146">
        <f t="shared" si="324"/>
        <v>-2.5168146161678395E-2</v>
      </c>
      <c r="P1335" s="146">
        <f t="shared" si="325"/>
        <v>2.5168146161678395E-2</v>
      </c>
      <c r="Q1335" s="86">
        <f t="shared" si="332"/>
        <v>1.7999999999999999E-2</v>
      </c>
      <c r="R1335" s="39">
        <f>(SUM(C1316:C1334)+Q1335*SUM(C1316:C1334))/(19-Q1335)*(1-J$2305)</f>
        <v>3623.8139964176585</v>
      </c>
      <c r="S1335" s="39">
        <f>(SUM(C1316:C1334)+Q1335*SUM(C1316:C1334))/(19-Q1335)*(1+J$2305)</f>
        <v>3623.8139964176585</v>
      </c>
      <c r="T1335" s="17">
        <f>IF(AND(K1335="no",R1335&lt;E1335, R1335&gt;F1335,J$2308="yes"),MAX(R1335*(1-J$2306),F1335)/D1335-1,IF(AND(K1335="yes",S1335&gt;F1335, S1335&lt;E1335,J$2307="yes"),1-MIN(S1335*(1+J$2306),E1335)/D1335,0))</f>
        <v>0</v>
      </c>
      <c r="U1335" s="6">
        <f t="shared" si="333"/>
        <v>0</v>
      </c>
      <c r="V1335" s="66">
        <f t="shared" si="334"/>
        <v>3.2595601442778825</v>
      </c>
      <c r="W1335" s="6">
        <f t="shared" si="335"/>
        <v>0</v>
      </c>
      <c r="X1335" s="17">
        <f>V1335/MAX(V$240:V1335)-1</f>
        <v>-8.8350779847193084E-2</v>
      </c>
      <c r="Z1335" s="66">
        <f t="shared" si="336"/>
        <v>12.985922370197226</v>
      </c>
      <c r="AA1335" s="6">
        <f t="shared" si="337"/>
        <v>2.5168146161678395E-2</v>
      </c>
      <c r="AB1335" s="17">
        <f>Z1335/MAX(Z$240:Z1335)-1</f>
        <v>-7.0127720207636912E-2</v>
      </c>
    </row>
    <row r="1336" spans="1:29" x14ac:dyDescent="0.25">
      <c r="A1336" s="18" t="s">
        <v>249</v>
      </c>
      <c r="B1336" s="72">
        <v>41100</v>
      </c>
      <c r="C1336" s="23">
        <v>3365.67</v>
      </c>
      <c r="D1336" s="23">
        <v>3398.8</v>
      </c>
      <c r="E1336" s="23">
        <v>3400.64</v>
      </c>
      <c r="F1336" s="23">
        <v>3351.56</v>
      </c>
      <c r="G1336" s="20">
        <f t="shared" si="328"/>
        <v>3535.2559999999999</v>
      </c>
      <c r="H1336" s="20">
        <f t="shared" si="320"/>
        <v>3639.4665000000005</v>
      </c>
      <c r="I1336" s="112">
        <f t="shared" si="329"/>
        <v>-4.7969934850545459E-2</v>
      </c>
      <c r="J1336" s="38" t="str">
        <f t="shared" si="321"/>
        <v>X</v>
      </c>
      <c r="K1336" s="17" t="str">
        <f>IF(OR(AND(J1335="N",OR(I1335&lt;R$2308,AND(I1335&gt;R$2306, I1335&lt;R$2305))), AND(J1335="X", OR(I1335&lt;R$2314, AND(I1335&lt;R$2311,I1335&gt;R$2312)))),"no","yes")</f>
        <v>yes</v>
      </c>
      <c r="O1336" s="146">
        <f t="shared" si="324"/>
        <v>-9.7475579616335128E-3</v>
      </c>
      <c r="P1336" s="146">
        <f t="shared" si="325"/>
        <v>9.7475579616335128E-3</v>
      </c>
      <c r="Q1336" s="86">
        <f t="shared" si="332"/>
        <v>1.7999999999999999E-2</v>
      </c>
      <c r="R1336" s="39">
        <f>(SUM(C1317:C1335)+Q1336*SUM(C1317:C1335))/(19-Q1336)*(1-J$2305)</f>
        <v>3611.3981719523763</v>
      </c>
      <c r="S1336" s="39">
        <f>(SUM(C1317:C1335)+Q1336*SUM(C1317:C1335))/(19-Q1336)*(1+J$2305)</f>
        <v>3611.3981719523763</v>
      </c>
      <c r="T1336" s="17">
        <f>IF(AND(K1336="no",R1336&lt;E1336, R1336&gt;F1336,J$2308="yes"),MAX(R1336*(1-J$2306),F1336)/D1336-1,IF(AND(K1336="yes",S1336&gt;F1336, S1336&lt;E1336,J$2307="yes"),1-MIN(S1336*(1+J$2306),E1336)/D1336,0))</f>
        <v>0</v>
      </c>
      <c r="U1336" s="6">
        <f t="shared" si="333"/>
        <v>0</v>
      </c>
      <c r="V1336" s="66">
        <f t="shared" si="334"/>
        <v>3.2595601442778825</v>
      </c>
      <c r="W1336" s="6">
        <f t="shared" si="335"/>
        <v>0</v>
      </c>
      <c r="X1336" s="17">
        <f>V1336/MAX(V$240:V1336)-1</f>
        <v>-8.8350779847193084E-2</v>
      </c>
      <c r="Z1336" s="66">
        <f t="shared" si="336"/>
        <v>13.112503401185997</v>
      </c>
      <c r="AA1336" s="6">
        <f t="shared" si="337"/>
        <v>9.7475579616335128E-3</v>
      </c>
      <c r="AB1336" s="17">
        <f>Z1336/MAX(Z$240:Z1336)-1</f>
        <v>-6.1063736263444635E-2</v>
      </c>
    </row>
    <row r="1337" spans="1:29" x14ac:dyDescent="0.25">
      <c r="A1337" s="18" t="s">
        <v>249</v>
      </c>
      <c r="B1337" s="72">
        <v>41101</v>
      </c>
      <c r="C1337" s="23">
        <v>3404.1</v>
      </c>
      <c r="D1337" s="23">
        <v>3365.67</v>
      </c>
      <c r="E1337" s="23">
        <v>3404.59</v>
      </c>
      <c r="F1337" s="23">
        <v>3352.53</v>
      </c>
      <c r="G1337" s="20">
        <f t="shared" si="328"/>
        <v>3525.0415000000007</v>
      </c>
      <c r="H1337" s="20">
        <f t="shared" si="320"/>
        <v>3634.9510000000005</v>
      </c>
      <c r="I1337" s="112">
        <f t="shared" si="329"/>
        <v>-3.430924146566805E-2</v>
      </c>
      <c r="J1337" s="38" t="str">
        <f t="shared" si="321"/>
        <v>X</v>
      </c>
      <c r="K1337" s="17" t="str">
        <f>IF(OR(AND(J1336="N",OR(I1336&lt;R$2308,AND(I1336&gt;R$2306, I1336&lt;R$2305))), AND(J1336="X", OR(I1336&lt;R$2314, AND(I1336&lt;R$2311,I1336&gt;R$2312)))),"no","yes")</f>
        <v>yes</v>
      </c>
      <c r="O1337" s="146">
        <f t="shared" si="324"/>
        <v>1.1418231733948847E-2</v>
      </c>
      <c r="P1337" s="146">
        <f t="shared" si="325"/>
        <v>-1.1418231733948847E-2</v>
      </c>
      <c r="Q1337" s="86">
        <f t="shared" si="332"/>
        <v>1.7999999999999999E-2</v>
      </c>
      <c r="R1337" s="39">
        <f>(SUM(C1318:C1336)+Q1337*SUM(C1318:C1336))/(19-Q1337)*(1-J$2305)</f>
        <v>3598.3811579391008</v>
      </c>
      <c r="S1337" s="39">
        <f>(SUM(C1318:C1336)+Q1337*SUM(C1318:C1336))/(19-Q1337)*(1+J$2305)</f>
        <v>3598.3811579391008</v>
      </c>
      <c r="T1337" s="17">
        <f>IF(AND(K1337="no",R1337&lt;E1337, R1337&gt;F1337,J$2308="yes"),MAX(R1337*(1-J$2306),F1337)/D1337-1,IF(AND(K1337="yes",S1337&gt;F1337, S1337&lt;E1337,J$2307="yes"),1-MIN(S1337*(1+J$2306),E1337)/D1337,0))</f>
        <v>0</v>
      </c>
      <c r="U1337" s="6">
        <f t="shared" si="333"/>
        <v>0</v>
      </c>
      <c r="V1337" s="66">
        <f t="shared" si="334"/>
        <v>3.2595601442778825</v>
      </c>
      <c r="W1337" s="6">
        <f t="shared" si="335"/>
        <v>0</v>
      </c>
      <c r="X1337" s="17">
        <f>V1337/MAX(V$240:V1337)-1</f>
        <v>-8.8350779847193084E-2</v>
      </c>
      <c r="Z1337" s="66">
        <f t="shared" si="336"/>
        <v>12.962781798739062</v>
      </c>
      <c r="AA1337" s="6">
        <f t="shared" si="337"/>
        <v>-1.1418231733948847E-2</v>
      </c>
      <c r="AB1337" s="17">
        <f>Z1337/MAX(Z$240:Z1337)-1</f>
        <v>-7.1784728106196738E-2</v>
      </c>
    </row>
    <row r="1338" spans="1:29" x14ac:dyDescent="0.25">
      <c r="A1338" s="18" t="s">
        <v>249</v>
      </c>
      <c r="B1338" s="72">
        <v>41102</v>
      </c>
      <c r="C1338" s="23">
        <v>3450.3</v>
      </c>
      <c r="D1338" s="23">
        <v>3404.1</v>
      </c>
      <c r="E1338" s="23">
        <v>3462.22</v>
      </c>
      <c r="F1338" s="23">
        <v>3381.83</v>
      </c>
      <c r="G1338" s="20">
        <f t="shared" si="328"/>
        <v>3513.8125000000009</v>
      </c>
      <c r="H1338" s="20">
        <f t="shared" si="320"/>
        <v>3631.0313333333334</v>
      </c>
      <c r="I1338" s="112">
        <f t="shared" si="329"/>
        <v>-1.8075096494192811E-2</v>
      </c>
      <c r="J1338" s="38" t="str">
        <f t="shared" si="321"/>
        <v>X</v>
      </c>
      <c r="K1338" s="17" t="str">
        <f>IF(OR(AND(J1337="N",OR(I1337&lt;R$2308,AND(I1337&gt;R$2306, I1337&lt;R$2305))), AND(J1337="X", OR(I1337&lt;R$2314, AND(I1337&lt;R$2311,I1337&gt;R$2312)))),"no","yes")</f>
        <v>yes</v>
      </c>
      <c r="O1338" s="146">
        <f t="shared" si="324"/>
        <v>1.3571869216533194E-2</v>
      </c>
      <c r="P1338" s="146">
        <f t="shared" si="325"/>
        <v>-1.3571869216533194E-2</v>
      </c>
      <c r="Q1338" s="86">
        <f t="shared" si="332"/>
        <v>1.7999999999999999E-2</v>
      </c>
      <c r="R1338" s="39">
        <f>(SUM(C1319:C1337)+Q1338*SUM(C1319:C1337))/(19-Q1338)*(1-J$2305)</f>
        <v>3583.8592930144355</v>
      </c>
      <c r="S1338" s="39">
        <f>(SUM(C1319:C1337)+Q1338*SUM(C1319:C1337))/(19-Q1338)*(1+J$2305)</f>
        <v>3583.8592930144355</v>
      </c>
      <c r="T1338" s="17">
        <f>IF(AND(K1338="no",R1338&lt;E1338, R1338&gt;F1338,J$2308="yes"),MAX(R1338*(1-J$2306),F1338)/D1338-1,IF(AND(K1338="yes",S1338&gt;F1338, S1338&lt;E1338,J$2307="yes"),1-MIN(S1338*(1+J$2306),E1338)/D1338,0))</f>
        <v>0</v>
      </c>
      <c r="U1338" s="6">
        <f t="shared" si="333"/>
        <v>0</v>
      </c>
      <c r="V1338" s="66">
        <f t="shared" si="334"/>
        <v>3.2595601442778825</v>
      </c>
      <c r="W1338" s="6">
        <f t="shared" si="335"/>
        <v>0</v>
      </c>
      <c r="X1338" s="17">
        <f>V1338/MAX(V$240:V1338)-1</f>
        <v>-8.8350779847193084E-2</v>
      </c>
      <c r="Z1338" s="66">
        <f t="shared" si="336"/>
        <v>12.786852619484119</v>
      </c>
      <c r="AA1338" s="6">
        <f t="shared" si="337"/>
        <v>-1.3571869216533194E-2</v>
      </c>
      <c r="AB1338" s="17">
        <f>Z1338/MAX(Z$240:Z1338)-1</f>
        <v>-8.4382344381128238E-2</v>
      </c>
    </row>
    <row r="1339" spans="1:29" x14ac:dyDescent="0.25">
      <c r="A1339" s="18" t="s">
        <v>249</v>
      </c>
      <c r="B1339" s="72">
        <v>41103</v>
      </c>
      <c r="C1339" s="23">
        <v>3435.08</v>
      </c>
      <c r="D1339" s="23">
        <v>3450.3</v>
      </c>
      <c r="E1339" s="23">
        <v>3463.22</v>
      </c>
      <c r="F1339" s="23">
        <v>3422.34</v>
      </c>
      <c r="G1339" s="20">
        <f t="shared" si="328"/>
        <v>3502.9309999999996</v>
      </c>
      <c r="H1339" s="20">
        <f t="shared" si="320"/>
        <v>3627.7566666666662</v>
      </c>
      <c r="I1339" s="112">
        <f t="shared" si="329"/>
        <v>-1.936977919348104E-2</v>
      </c>
      <c r="J1339" s="38" t="str">
        <f t="shared" si="321"/>
        <v>X</v>
      </c>
      <c r="K1339" s="17" t="str">
        <f>IF(OR(AND(J1338="N",OR(I1338&lt;R$2308,AND(I1338&gt;R$2306, I1338&lt;R$2305))), AND(J1338="X", OR(I1338&lt;R$2314, AND(I1338&lt;R$2311,I1338&gt;R$2312)))),"no","yes")</f>
        <v>yes</v>
      </c>
      <c r="O1339" s="146">
        <f t="shared" si="324"/>
        <v>-4.4112106193665568E-3</v>
      </c>
      <c r="P1339" s="146">
        <f t="shared" si="325"/>
        <v>4.4112106193665568E-3</v>
      </c>
      <c r="Q1339" s="86">
        <f t="shared" si="332"/>
        <v>1.7999999999999999E-2</v>
      </c>
      <c r="R1339" s="39">
        <f>(SUM(C1320:C1338)+Q1339*SUM(C1320:C1338))/(19-Q1339)*(1-J$2305)</f>
        <v>3573.0040944052257</v>
      </c>
      <c r="S1339" s="39">
        <f>(SUM(C1320:C1338)+Q1339*SUM(C1320:C1338))/(19-Q1339)*(1+J$2305)</f>
        <v>3573.0040944052257</v>
      </c>
      <c r="T1339" s="17">
        <f>IF(AND(K1339="no",R1339&lt;E1339, R1339&gt;F1339,J$2308="yes"),MAX(R1339*(1-J$2306),F1339)/D1339-1,IF(AND(K1339="yes",S1339&gt;F1339, S1339&lt;E1339,J$2307="yes"),1-MIN(S1339*(1+J$2306),E1339)/D1339,0))</f>
        <v>0</v>
      </c>
      <c r="U1339" s="6">
        <f t="shared" si="333"/>
        <v>0</v>
      </c>
      <c r="V1339" s="66">
        <f t="shared" si="334"/>
        <v>3.2595601442778825</v>
      </c>
      <c r="W1339" s="6">
        <f t="shared" si="335"/>
        <v>0</v>
      </c>
      <c r="X1339" s="17">
        <f>V1339/MAX(V$240:V1339)-1</f>
        <v>-8.8350779847193084E-2</v>
      </c>
      <c r="Z1339" s="66">
        <f t="shared" si="336"/>
        <v>12.843258119547462</v>
      </c>
      <c r="AA1339" s="6">
        <f t="shared" si="337"/>
        <v>4.4112106193665568E-3</v>
      </c>
      <c r="AB1339" s="17">
        <f>Z1339/MAX(Z$240:Z1339)-1</f>
        <v>-8.0343362055382728E-2</v>
      </c>
    </row>
    <row r="1340" spans="1:29" x14ac:dyDescent="0.25">
      <c r="A1340" s="18" t="s">
        <v>249</v>
      </c>
      <c r="B1340" s="72">
        <v>41106</v>
      </c>
      <c r="C1340" s="23">
        <v>3311.09</v>
      </c>
      <c r="D1340" s="23">
        <v>3435.08</v>
      </c>
      <c r="E1340" s="23">
        <v>3434.6</v>
      </c>
      <c r="F1340" s="23">
        <v>3308.64</v>
      </c>
      <c r="G1340" s="20">
        <f t="shared" si="328"/>
        <v>3486.0360000000001</v>
      </c>
      <c r="H1340" s="20">
        <f t="shared" si="320"/>
        <v>3621.0411666666664</v>
      </c>
      <c r="I1340" s="112">
        <f t="shared" si="329"/>
        <v>-5.0184794419793732E-2</v>
      </c>
      <c r="J1340" s="38" t="str">
        <f t="shared" si="321"/>
        <v>X</v>
      </c>
      <c r="K1340" s="17" t="str">
        <f>IF(OR(AND(J1339="N",OR(I1339&lt;R$2308,AND(I1339&gt;R$2306, I1339&lt;R$2305))), AND(J1339="X", OR(I1339&lt;R$2314, AND(I1339&lt;R$2311,I1339&gt;R$2312)))),"no","yes")</f>
        <v>yes</v>
      </c>
      <c r="O1340" s="146">
        <f t="shared" si="324"/>
        <v>-3.6095229223191194E-2</v>
      </c>
      <c r="P1340" s="146">
        <f t="shared" si="325"/>
        <v>3.6095229223191194E-2</v>
      </c>
      <c r="Q1340" s="86">
        <f t="shared" si="332"/>
        <v>1.7999999999999999E-2</v>
      </c>
      <c r="R1340" s="39">
        <f>(SUM(C1321:C1339)+Q1340*SUM(C1321:C1339))/(19-Q1340)*(1-J$2305)</f>
        <v>3561.5321536192187</v>
      </c>
      <c r="S1340" s="39">
        <f>(SUM(C1321:C1339)+Q1340*SUM(C1321:C1339))/(19-Q1340)*(1+J$2305)</f>
        <v>3561.5321536192187</v>
      </c>
      <c r="T1340" s="17">
        <f>IF(AND(K1340="no",R1340&lt;E1340, R1340&gt;F1340,J$2308="yes"),MAX(R1340*(1-J$2306),F1340)/D1340-1,IF(AND(K1340="yes",S1340&gt;F1340, S1340&lt;E1340,J$2307="yes"),1-MIN(S1340*(1+J$2306),E1340)/D1340,0))</f>
        <v>0</v>
      </c>
      <c r="U1340" s="6">
        <f t="shared" si="333"/>
        <v>0</v>
      </c>
      <c r="V1340" s="66">
        <f t="shared" si="334"/>
        <v>3.2595601442778825</v>
      </c>
      <c r="W1340" s="6">
        <f t="shared" si="335"/>
        <v>0</v>
      </c>
      <c r="X1340" s="17">
        <f>V1340/MAX(V$240:V1340)-1</f>
        <v>-8.8350779847193084E-2</v>
      </c>
      <c r="Y1340" s="6">
        <f t="shared" ref="Y1340" si="338">V1340/V1320-1</f>
        <v>0</v>
      </c>
      <c r="Z1340" s="66">
        <f t="shared" si="336"/>
        <v>13.306838465345137</v>
      </c>
      <c r="AA1340" s="6">
        <f t="shared" si="337"/>
        <v>3.6095229223191083E-2</v>
      </c>
      <c r="AB1340" s="17">
        <f>Z1340/MAX(Z$240:Z1340)-1</f>
        <v>-4.7148144902142586E-2</v>
      </c>
      <c r="AC1340" s="6">
        <f t="shared" ref="AC1340" si="339">Z1340/Z1320-1</f>
        <v>9.6679086387317481E-2</v>
      </c>
    </row>
    <row r="1341" spans="1:29" x14ac:dyDescent="0.25">
      <c r="A1341" s="18" t="s">
        <v>249</v>
      </c>
      <c r="B1341" s="72">
        <v>41107</v>
      </c>
      <c r="C1341" s="23">
        <v>3334.29</v>
      </c>
      <c r="D1341" s="23">
        <v>3311.09</v>
      </c>
      <c r="E1341" s="23">
        <v>3335.53</v>
      </c>
      <c r="F1341" s="23">
        <v>3282.23</v>
      </c>
      <c r="G1341" s="20">
        <f t="shared" si="328"/>
        <v>3468.5140000000001</v>
      </c>
      <c r="H1341" s="20">
        <f t="shared" ref="H1341:H1404" si="340">AVERAGE(C1282:C1341)</f>
        <v>3614.8674999999994</v>
      </c>
      <c r="I1341" s="112">
        <f t="shared" si="329"/>
        <v>-3.8697840054847776E-2</v>
      </c>
      <c r="J1341" s="38" t="str">
        <f t="shared" ref="J1341:J1404" si="341">IF(G1341&gt;H1341,"N","X")</f>
        <v>X</v>
      </c>
      <c r="K1341" s="17" t="str">
        <f>IF(OR(AND(J1340="N",OR(I1340&lt;R$2308,AND(I1340&gt;R$2306, I1340&lt;R$2305))), AND(J1340="X", OR(I1340&lt;R$2314, AND(I1340&lt;R$2311,I1340&gt;R$2312)))),"no","yes")</f>
        <v>yes</v>
      </c>
      <c r="O1341" s="146">
        <f t="shared" si="324"/>
        <v>7.0067560833440012E-3</v>
      </c>
      <c r="P1341" s="146">
        <f t="shared" si="325"/>
        <v>-7.0067560833440012E-3</v>
      </c>
      <c r="Q1341" s="86">
        <f t="shared" si="332"/>
        <v>1.7999999999999999E-2</v>
      </c>
      <c r="R1341" s="39">
        <f>(SUM(C1322:C1340)+Q1341*SUM(C1322:C1340))/(19-Q1341)*(1-J$2305)</f>
        <v>3541.4939321462443</v>
      </c>
      <c r="S1341" s="39">
        <f>(SUM(C1322:C1340)+Q1341*SUM(C1322:C1340))/(19-Q1341)*(1+J$2305)</f>
        <v>3541.4939321462443</v>
      </c>
      <c r="T1341" s="17">
        <f>IF(AND(K1341="no",R1341&lt;E1341, R1341&gt;F1341,J$2308="yes"),MAX(R1341*(1-J$2306),F1341)/D1341-1,IF(AND(K1341="yes",S1341&gt;F1341, S1341&lt;E1341,J$2307="yes"),1-MIN(S1341*(1+J$2306),E1341)/D1341,0))</f>
        <v>0</v>
      </c>
      <c r="U1341" s="6">
        <f t="shared" si="333"/>
        <v>0</v>
      </c>
      <c r="V1341" s="66">
        <f t="shared" si="334"/>
        <v>3.2595601442778825</v>
      </c>
      <c r="W1341" s="6">
        <f t="shared" si="335"/>
        <v>0</v>
      </c>
      <c r="X1341" s="17">
        <f>V1341/MAX(V$240:V1341)-1</f>
        <v>-8.8350779847193084E-2</v>
      </c>
      <c r="Z1341" s="66">
        <f t="shared" si="336"/>
        <v>13.213600693978005</v>
      </c>
      <c r="AA1341" s="6">
        <f t="shared" si="337"/>
        <v>-7.0067560833438902E-3</v>
      </c>
      <c r="AB1341" s="17">
        <f>Z1341/MAX(Z$240:Z1341)-1</f>
        <v>-5.3824545434375093E-2</v>
      </c>
    </row>
    <row r="1342" spans="1:29" x14ac:dyDescent="0.25">
      <c r="A1342" s="18" t="s">
        <v>249</v>
      </c>
      <c r="B1342" s="72">
        <v>41108</v>
      </c>
      <c r="C1342" s="23">
        <v>3352.85</v>
      </c>
      <c r="D1342" s="23">
        <v>3334.29</v>
      </c>
      <c r="E1342" s="23">
        <v>3352.97</v>
      </c>
      <c r="F1342" s="23">
        <v>3276.32</v>
      </c>
      <c r="G1342" s="20">
        <f t="shared" si="328"/>
        <v>3453.2584999999999</v>
      </c>
      <c r="H1342" s="20">
        <f t="shared" si="340"/>
        <v>3608.4754999999996</v>
      </c>
      <c r="I1342" s="112">
        <f t="shared" si="329"/>
        <v>-2.9076450546635879E-2</v>
      </c>
      <c r="J1342" s="38" t="str">
        <f t="shared" si="341"/>
        <v>X</v>
      </c>
      <c r="K1342" s="17" t="str">
        <f>IF(OR(AND(J1341="N",OR(I1341&lt;R$2308,AND(I1341&gt;R$2306, I1341&lt;R$2305))), AND(J1341="X", OR(I1341&lt;R$2314, AND(I1341&lt;R$2311,I1341&gt;R$2312)))),"no","yes")</f>
        <v>yes</v>
      </c>
      <c r="O1342" s="146">
        <f t="shared" si="324"/>
        <v>5.5664024424990632E-3</v>
      </c>
      <c r="P1342" s="146">
        <f t="shared" si="325"/>
        <v>-5.5664024424990632E-3</v>
      </c>
      <c r="Q1342" s="86">
        <f t="shared" si="332"/>
        <v>1.7999999999999999E-2</v>
      </c>
      <c r="R1342" s="39">
        <f>(SUM(C1323:C1341)+Q1342*SUM(C1323:C1341))/(19-Q1342)*(1-J$2305)</f>
        <v>3524.1355895058477</v>
      </c>
      <c r="S1342" s="39">
        <f>(SUM(C1323:C1341)+Q1342*SUM(C1323:C1341))/(19-Q1342)*(1+J$2305)</f>
        <v>3524.1355895058477</v>
      </c>
      <c r="T1342" s="17">
        <f>IF(AND(K1342="no",R1342&lt;E1342, R1342&gt;F1342,J$2308="yes"),MAX(R1342*(1-J$2306),F1342)/D1342-1,IF(AND(K1342="yes",S1342&gt;F1342, S1342&lt;E1342,J$2307="yes"),1-MIN(S1342*(1+J$2306),E1342)/D1342,0))</f>
        <v>0</v>
      </c>
      <c r="U1342" s="6">
        <f t="shared" si="333"/>
        <v>0</v>
      </c>
      <c r="V1342" s="66">
        <f t="shared" si="334"/>
        <v>3.2595601442778825</v>
      </c>
      <c r="W1342" s="6">
        <f t="shared" si="335"/>
        <v>0</v>
      </c>
      <c r="X1342" s="17">
        <f>V1342/MAX(V$240:V1342)-1</f>
        <v>-8.8350779847193084E-2</v>
      </c>
      <c r="Z1342" s="66">
        <f t="shared" si="336"/>
        <v>13.140048474800839</v>
      </c>
      <c r="AA1342" s="6">
        <f t="shared" si="337"/>
        <v>-5.5664024424990632E-3</v>
      </c>
      <c r="AB1342" s="17">
        <f>Z1342/MAX(Z$240:Z1342)-1</f>
        <v>-5.9091338795701831E-2</v>
      </c>
    </row>
    <row r="1343" spans="1:29" x14ac:dyDescent="0.25">
      <c r="A1343" s="18" t="s">
        <v>249</v>
      </c>
      <c r="B1343" s="72">
        <v>41109</v>
      </c>
      <c r="C1343" s="23">
        <v>3392.66</v>
      </c>
      <c r="D1343" s="23">
        <v>3352.85</v>
      </c>
      <c r="E1343" s="23">
        <v>3414.23</v>
      </c>
      <c r="F1343" s="23">
        <v>3335.33</v>
      </c>
      <c r="G1343" s="20">
        <f t="shared" si="328"/>
        <v>3441.0870000000004</v>
      </c>
      <c r="H1343" s="20">
        <f t="shared" si="340"/>
        <v>3603.4936666666663</v>
      </c>
      <c r="I1343" s="112">
        <f t="shared" si="329"/>
        <v>-1.4073169321205947E-2</v>
      </c>
      <c r="J1343" s="38" t="str">
        <f t="shared" si="341"/>
        <v>X</v>
      </c>
      <c r="K1343" s="17" t="str">
        <f>IF(OR(AND(J1342="N",OR(I1342&lt;R$2308,AND(I1342&gt;R$2306, I1342&lt;R$2305))), AND(J1342="X", OR(I1342&lt;R$2314, AND(I1342&lt;R$2311,I1342&gt;R$2312)))),"no","yes")</f>
        <v>yes</v>
      </c>
      <c r="O1343" s="146">
        <f t="shared" si="324"/>
        <v>1.1873480770091094E-2</v>
      </c>
      <c r="P1343" s="146">
        <f t="shared" si="325"/>
        <v>-1.1873480770091094E-2</v>
      </c>
      <c r="Q1343" s="86">
        <f t="shared" si="332"/>
        <v>1.7999999999999999E-2</v>
      </c>
      <c r="R1343" s="39">
        <f>(SUM(C1324:C1342)+Q1343*SUM(C1324:C1342))/(19-Q1343)*(1-J$2305)</f>
        <v>3508.9454978400595</v>
      </c>
      <c r="S1343" s="39">
        <f>(SUM(C1324:C1342)+Q1343*SUM(C1324:C1342))/(19-Q1343)*(1+J$2305)</f>
        <v>3508.9454978400595</v>
      </c>
      <c r="T1343" s="17">
        <f>IF(AND(K1343="no",R1343&lt;E1343, R1343&gt;F1343,J$2308="yes"),MAX(R1343*(1-J$2306),F1343)/D1343-1,IF(AND(K1343="yes",S1343&gt;F1343, S1343&lt;E1343,J$2307="yes"),1-MIN(S1343*(1+J$2306),E1343)/D1343,0))</f>
        <v>0</v>
      </c>
      <c r="U1343" s="6">
        <f t="shared" si="333"/>
        <v>0</v>
      </c>
      <c r="V1343" s="66">
        <f t="shared" si="334"/>
        <v>3.2595601442778825</v>
      </c>
      <c r="W1343" s="6">
        <f t="shared" si="335"/>
        <v>0</v>
      </c>
      <c r="X1343" s="17">
        <f>V1343/MAX(V$240:V1343)-1</f>
        <v>-8.8350779847193084E-2</v>
      </c>
      <c r="Z1343" s="66">
        <f t="shared" si="336"/>
        <v>12.984030361917226</v>
      </c>
      <c r="AA1343" s="6">
        <f t="shared" si="337"/>
        <v>-1.1873480770091094E-2</v>
      </c>
      <c r="AB1343" s="17">
        <f>Z1343/MAX(Z$240:Z1343)-1</f>
        <v>-7.0263199690923206E-2</v>
      </c>
    </row>
    <row r="1344" spans="1:29" x14ac:dyDescent="0.25">
      <c r="A1344" s="18" t="s">
        <v>249</v>
      </c>
      <c r="B1344" s="72">
        <v>41110</v>
      </c>
      <c r="C1344" s="23">
        <v>3369.91</v>
      </c>
      <c r="D1344" s="23">
        <v>3392.66</v>
      </c>
      <c r="E1344" s="23">
        <v>3407.41</v>
      </c>
      <c r="F1344" s="23">
        <v>3362.38</v>
      </c>
      <c r="G1344" s="20">
        <f t="shared" si="328"/>
        <v>3430.0405000000005</v>
      </c>
      <c r="H1344" s="20">
        <f t="shared" si="340"/>
        <v>3598.5521666666668</v>
      </c>
      <c r="I1344" s="112">
        <f t="shared" si="329"/>
        <v>-1.7530551024106167E-2</v>
      </c>
      <c r="J1344" s="38" t="str">
        <f t="shared" si="341"/>
        <v>X</v>
      </c>
      <c r="K1344" s="17" t="str">
        <f>IF(OR(AND(J1343="N",OR(I1343&lt;R$2308,AND(I1343&gt;R$2306, I1343&lt;R$2305))), AND(J1343="X", OR(I1343&lt;R$2314, AND(I1343&lt;R$2311,I1343&gt;R$2312)))),"no","yes")</f>
        <v>yes</v>
      </c>
      <c r="O1344" s="146">
        <f t="shared" si="324"/>
        <v>-6.7056527916148356E-3</v>
      </c>
      <c r="P1344" s="146">
        <f t="shared" si="325"/>
        <v>6.7056527916148356E-3</v>
      </c>
      <c r="Q1344" s="86">
        <f t="shared" si="332"/>
        <v>1.7999999999999999E-2</v>
      </c>
      <c r="R1344" s="39">
        <f>(SUM(C1325:C1343)+Q1344*SUM(C1325:C1343))/(19-Q1344)*(1-J$2305)</f>
        <v>3498.3171530924037</v>
      </c>
      <c r="S1344" s="39">
        <f>(SUM(C1325:C1343)+Q1344*SUM(C1325:C1343))/(19-Q1344)*(1+J$2305)</f>
        <v>3498.3171530924037</v>
      </c>
      <c r="T1344" s="17">
        <f>IF(AND(K1344="no",R1344&lt;E1344, R1344&gt;F1344,J$2308="yes"),MAX(R1344*(1-J$2306),F1344)/D1344-1,IF(AND(K1344="yes",S1344&gt;F1344, S1344&lt;E1344,J$2307="yes"),1-MIN(S1344*(1+J$2306),E1344)/D1344,0))</f>
        <v>0</v>
      </c>
      <c r="U1344" s="6">
        <f t="shared" si="333"/>
        <v>0</v>
      </c>
      <c r="V1344" s="66">
        <f t="shared" si="334"/>
        <v>3.2595601442778825</v>
      </c>
      <c r="W1344" s="6">
        <f t="shared" si="335"/>
        <v>0</v>
      </c>
      <c r="X1344" s="17">
        <f>V1344/MAX(V$240:V1344)-1</f>
        <v>-8.8350779847193084E-2</v>
      </c>
      <c r="Z1344" s="66">
        <f t="shared" si="336"/>
        <v>13.071096761360026</v>
      </c>
      <c r="AA1344" s="6">
        <f t="shared" si="337"/>
        <v>6.7056527916147246E-3</v>
      </c>
      <c r="AB1344" s="17">
        <f>Z1344/MAX(Z$240:Z1344)-1</f>
        <v>-6.4028707520463746E-2</v>
      </c>
    </row>
    <row r="1345" spans="1:29" x14ac:dyDescent="0.25">
      <c r="A1345" s="18" t="s">
        <v>249</v>
      </c>
      <c r="B1345" s="72">
        <v>41113</v>
      </c>
      <c r="C1345" s="23">
        <v>3337.86</v>
      </c>
      <c r="D1345" s="23">
        <v>3369.91</v>
      </c>
      <c r="E1345" s="23">
        <v>3357.24</v>
      </c>
      <c r="F1345" s="23">
        <v>3310.8</v>
      </c>
      <c r="G1345" s="20">
        <f t="shared" si="328"/>
        <v>3422.2775000000001</v>
      </c>
      <c r="H1345" s="20">
        <f t="shared" si="340"/>
        <v>3592.201333333333</v>
      </c>
      <c r="I1345" s="112">
        <f t="shared" si="329"/>
        <v>-2.4667052861727323E-2</v>
      </c>
      <c r="J1345" s="38" t="str">
        <f t="shared" si="341"/>
        <v>X</v>
      </c>
      <c r="K1345" s="17" t="str">
        <f>IF(OR(AND(J1344="N",OR(I1344&lt;R$2308,AND(I1344&gt;R$2306, I1344&lt;R$2305))), AND(J1344="X", OR(I1344&lt;R$2314, AND(I1344&lt;R$2311,I1344&gt;R$2312)))),"no","yes")</f>
        <v>yes</v>
      </c>
      <c r="O1345" s="146">
        <f t="shared" si="324"/>
        <v>-9.5106397500228645E-3</v>
      </c>
      <c r="P1345" s="146">
        <f t="shared" si="325"/>
        <v>9.5106397500228645E-3</v>
      </c>
      <c r="Q1345" s="86">
        <f t="shared" si="332"/>
        <v>1.7999999999999999E-2</v>
      </c>
      <c r="R1345" s="39">
        <f>(SUM(C1326:C1344)+Q1345*SUM(C1326:C1344))/(19-Q1345)*(1-J$2305)</f>
        <v>3491.709431039933</v>
      </c>
      <c r="S1345" s="39">
        <f>(SUM(C1326:C1344)+Q1345*SUM(C1326:C1344))/(19-Q1345)*(1+J$2305)</f>
        <v>3491.709431039933</v>
      </c>
      <c r="T1345" s="17">
        <f>IF(AND(K1345="no",R1345&lt;E1345, R1345&gt;F1345,J$2308="yes"),MAX(R1345*(1-J$2306),F1345)/D1345-1,IF(AND(K1345="yes",S1345&gt;F1345, S1345&lt;E1345,J$2307="yes"),1-MIN(S1345*(1+J$2306),E1345)/D1345,0))</f>
        <v>0</v>
      </c>
      <c r="U1345" s="6">
        <f t="shared" si="333"/>
        <v>0</v>
      </c>
      <c r="V1345" s="66">
        <f t="shared" si="334"/>
        <v>3.2595601442778825</v>
      </c>
      <c r="W1345" s="6">
        <f t="shared" si="335"/>
        <v>0</v>
      </c>
      <c r="X1345" s="17">
        <f>V1345/MAX(V$240:V1345)-1</f>
        <v>-8.8350779847193084E-2</v>
      </c>
      <c r="Z1345" s="66">
        <f t="shared" si="336"/>
        <v>13.195411253795012</v>
      </c>
      <c r="AA1345" s="6">
        <f t="shared" si="337"/>
        <v>9.5106397500228645E-3</v>
      </c>
      <c r="AB1345" s="17">
        <f>Z1345/MAX(Z$240:Z1345)-1</f>
        <v>-5.5127021741327553E-2</v>
      </c>
    </row>
    <row r="1346" spans="1:29" x14ac:dyDescent="0.25">
      <c r="A1346" s="18" t="s">
        <v>249</v>
      </c>
      <c r="B1346" s="72">
        <v>41114</v>
      </c>
      <c r="C1346" s="23">
        <v>3361.09</v>
      </c>
      <c r="D1346" s="23">
        <v>3337.86</v>
      </c>
      <c r="E1346" s="23">
        <v>3381.35</v>
      </c>
      <c r="F1346" s="23">
        <v>3310.95</v>
      </c>
      <c r="G1346" s="20">
        <f t="shared" si="328"/>
        <v>3415.8335000000006</v>
      </c>
      <c r="H1346" s="20">
        <f t="shared" si="340"/>
        <v>3586.5523333333331</v>
      </c>
      <c r="I1346" s="112">
        <f t="shared" si="329"/>
        <v>-1.6026395900151647E-2</v>
      </c>
      <c r="J1346" s="38" t="str">
        <f t="shared" si="341"/>
        <v>X</v>
      </c>
      <c r="K1346" s="17" t="str">
        <f>IF(OR(AND(J1345="N",OR(I1345&lt;R$2308,AND(I1345&gt;R$2306, I1345&lt;R$2305))), AND(J1345="X", OR(I1345&lt;R$2314, AND(I1345&lt;R$2311,I1345&gt;R$2312)))),"no","yes")</f>
        <v>yes</v>
      </c>
      <c r="O1346" s="146">
        <f t="shared" si="324"/>
        <v>6.9595489325495752E-3</v>
      </c>
      <c r="P1346" s="146">
        <f t="shared" si="325"/>
        <v>-6.9595489325495752E-3</v>
      </c>
      <c r="Q1346" s="86">
        <f t="shared" si="332"/>
        <v>1.7999999999999999E-2</v>
      </c>
      <c r="R1346" s="39">
        <f>(SUM(C1327:C1345)+Q1346*SUM(C1327:C1345))/(19-Q1346)*(1-J$2305)</f>
        <v>3483.5518090822893</v>
      </c>
      <c r="S1346" s="39">
        <f>(SUM(C1327:C1345)+Q1346*SUM(C1327:C1345))/(19-Q1346)*(1+J$2305)</f>
        <v>3483.5518090822893</v>
      </c>
      <c r="T1346" s="17">
        <f>IF(AND(K1346="no",R1346&lt;E1346, R1346&gt;F1346,J$2308="yes"),MAX(R1346*(1-J$2306),F1346)/D1346-1,IF(AND(K1346="yes",S1346&gt;F1346, S1346&lt;E1346,J$2307="yes"),1-MIN(S1346*(1+J$2306),E1346)/D1346,0))</f>
        <v>0</v>
      </c>
      <c r="U1346" s="6">
        <f t="shared" si="333"/>
        <v>0</v>
      </c>
      <c r="V1346" s="66">
        <f t="shared" si="334"/>
        <v>3.2595601442778825</v>
      </c>
      <c r="W1346" s="6">
        <f t="shared" si="335"/>
        <v>0</v>
      </c>
      <c r="X1346" s="17">
        <f>V1346/MAX(V$240:V1346)-1</f>
        <v>-8.8350779847193084E-2</v>
      </c>
      <c r="Z1346" s="66">
        <f t="shared" si="336"/>
        <v>13.10357714348911</v>
      </c>
      <c r="AA1346" s="6">
        <f t="shared" si="337"/>
        <v>-6.9595489325495752E-3</v>
      </c>
      <c r="AB1346" s="17">
        <f>Z1346/MAX(Z$240:Z1346)-1</f>
        <v>-6.170291146856266E-2</v>
      </c>
    </row>
    <row r="1347" spans="1:29" x14ac:dyDescent="0.25">
      <c r="A1347" s="18" t="s">
        <v>249</v>
      </c>
      <c r="B1347" s="72">
        <v>41115</v>
      </c>
      <c r="C1347" s="23">
        <v>3332.09</v>
      </c>
      <c r="D1347" s="23">
        <v>3361.09</v>
      </c>
      <c r="E1347" s="23">
        <v>3365.21</v>
      </c>
      <c r="F1347" s="23">
        <v>3324.54</v>
      </c>
      <c r="G1347" s="20">
        <f t="shared" si="328"/>
        <v>3408.6179999999999</v>
      </c>
      <c r="H1347" s="20">
        <f t="shared" si="340"/>
        <v>3581.0098333333331</v>
      </c>
      <c r="I1347" s="112">
        <f t="shared" si="329"/>
        <v>-2.2451327781523145E-2</v>
      </c>
      <c r="J1347" s="38" t="str">
        <f t="shared" si="341"/>
        <v>X</v>
      </c>
      <c r="K1347" s="17" t="str">
        <f>IF(OR(AND(J1346="N",OR(I1346&lt;R$2308,AND(I1346&gt;R$2306, I1346&lt;R$2305))), AND(J1346="X", OR(I1346&lt;R$2314, AND(I1346&lt;R$2311,I1346&gt;R$2312)))),"no","yes")</f>
        <v>yes</v>
      </c>
      <c r="O1347" s="146">
        <f t="shared" si="324"/>
        <v>-8.6281533669136934E-3</v>
      </c>
      <c r="P1347" s="146">
        <f t="shared" si="325"/>
        <v>8.6281533669136934E-3</v>
      </c>
      <c r="Q1347" s="86">
        <f t="shared" si="332"/>
        <v>1.7999999999999999E-2</v>
      </c>
      <c r="R1347" s="39">
        <f>(SUM(C1328:C1346)+Q1347*SUM(C1328:C1346))/(19-Q1347)*(1-J$2305)</f>
        <v>3477.3677620904014</v>
      </c>
      <c r="S1347" s="39">
        <f>(SUM(C1328:C1346)+Q1347*SUM(C1328:C1346))/(19-Q1347)*(1+J$2305)</f>
        <v>3477.3677620904014</v>
      </c>
      <c r="T1347" s="17">
        <f>IF(AND(K1347="no",R1347&lt;E1347, R1347&gt;F1347,J$2308="yes"),MAX(R1347*(1-J$2306),F1347)/D1347-1,IF(AND(K1347="yes",S1347&gt;F1347, S1347&lt;E1347,J$2307="yes"),1-MIN(S1347*(1+J$2306),E1347)/D1347,0))</f>
        <v>0</v>
      </c>
      <c r="U1347" s="6">
        <f t="shared" si="333"/>
        <v>0</v>
      </c>
      <c r="V1347" s="66">
        <f t="shared" si="334"/>
        <v>3.2595601442778825</v>
      </c>
      <c r="W1347" s="6">
        <f t="shared" si="335"/>
        <v>0</v>
      </c>
      <c r="X1347" s="17">
        <f>V1347/MAX(V$240:V1347)-1</f>
        <v>-8.8350779847193084E-2</v>
      </c>
      <c r="Z1347" s="66">
        <f t="shared" si="336"/>
        <v>13.216636816738319</v>
      </c>
      <c r="AA1347" s="6">
        <f t="shared" si="337"/>
        <v>8.6281533669136934E-3</v>
      </c>
      <c r="AB1347" s="17">
        <f>Z1347/MAX(Z$240:Z1347)-1</f>
        <v>-5.3607140284984811E-2</v>
      </c>
    </row>
    <row r="1348" spans="1:29" x14ac:dyDescent="0.25">
      <c r="A1348" s="18" t="s">
        <v>249</v>
      </c>
      <c r="B1348" s="72">
        <v>41116</v>
      </c>
      <c r="C1348" s="23">
        <v>3302.34</v>
      </c>
      <c r="D1348" s="23">
        <v>3332.09</v>
      </c>
      <c r="E1348" s="23">
        <v>3357.79</v>
      </c>
      <c r="F1348" s="23">
        <v>3301.67</v>
      </c>
      <c r="G1348" s="20">
        <f t="shared" si="328"/>
        <v>3402.3440000000001</v>
      </c>
      <c r="H1348" s="20">
        <f t="shared" si="340"/>
        <v>3574.0778333333333</v>
      </c>
      <c r="I1348" s="112">
        <f t="shared" si="329"/>
        <v>-2.9392677518792931E-2</v>
      </c>
      <c r="J1348" s="38" t="str">
        <f t="shared" si="341"/>
        <v>X</v>
      </c>
      <c r="K1348" s="17" t="str">
        <f>IF(OR(AND(J1347="N",OR(I1347&lt;R$2308,AND(I1347&gt;R$2306, I1347&lt;R$2305))), AND(J1347="X", OR(I1347&lt;R$2314, AND(I1347&lt;R$2311,I1347&gt;R$2312)))),"no","yes")</f>
        <v>yes</v>
      </c>
      <c r="O1348" s="146">
        <f t="shared" ref="O1348:O1411" si="342">IF(AND(L1348&gt;0,L1347&gt;0),L1348/L1347-1,IF(AND(M1348&gt;0,N1348&gt;0),M1348/N1348-1,C1348/C1347-1))</f>
        <v>-8.9283302671896436E-3</v>
      </c>
      <c r="P1348" s="146">
        <f t="shared" ref="P1348:P1411" si="343">IF(AND(M1348&gt;0,N1348&gt;0),1-M1348/N1348,1-C1348/C1347)</f>
        <v>8.9283302671896436E-3</v>
      </c>
      <c r="Q1348" s="86">
        <f t="shared" si="332"/>
        <v>1.7999999999999999E-2</v>
      </c>
      <c r="R1348" s="39">
        <f>(SUM(C1329:C1347)+Q1348*SUM(C1329:C1347))/(19-Q1348)*(1-J$2305)</f>
        <v>3472.2337856917084</v>
      </c>
      <c r="S1348" s="39">
        <f>(SUM(C1329:C1347)+Q1348*SUM(C1329:C1347))/(19-Q1348)*(1+J$2305)</f>
        <v>3472.2337856917084</v>
      </c>
      <c r="T1348" s="17">
        <f>IF(AND(K1348="no",R1348&lt;E1348, R1348&gt;F1348,J$2308="yes"),MAX(R1348*(1-J$2306),F1348)/D1348-1,IF(AND(K1348="yes",S1348&gt;F1348, S1348&lt;E1348,J$2307="yes"),1-MIN(S1348*(1+J$2306),E1348)/D1348,0))</f>
        <v>0</v>
      </c>
      <c r="U1348" s="6">
        <f t="shared" si="333"/>
        <v>0</v>
      </c>
      <c r="V1348" s="66">
        <f t="shared" si="334"/>
        <v>3.2595601442778825</v>
      </c>
      <c r="W1348" s="6">
        <f t="shared" si="335"/>
        <v>0</v>
      </c>
      <c r="X1348" s="17">
        <f>V1348/MAX(V$240:V1348)-1</f>
        <v>-8.8350779847193084E-2</v>
      </c>
      <c r="Y1348" s="14"/>
      <c r="Z1348" s="66">
        <f t="shared" si="336"/>
        <v>13.334639315259658</v>
      </c>
      <c r="AA1348" s="6">
        <f t="shared" si="337"/>
        <v>8.9283302671896436E-3</v>
      </c>
      <c r="AB1348" s="17">
        <f>Z1348/MAX(Z$240:Z1348)-1</f>
        <v>-4.5157432270939046E-2</v>
      </c>
      <c r="AC1348" s="14"/>
    </row>
    <row r="1349" spans="1:29" x14ac:dyDescent="0.25">
      <c r="A1349" s="18" t="s">
        <v>249</v>
      </c>
      <c r="B1349" s="72">
        <v>41117</v>
      </c>
      <c r="C1349" s="23">
        <v>3283.59</v>
      </c>
      <c r="D1349" s="23">
        <v>3302.34</v>
      </c>
      <c r="E1349" s="23">
        <v>3323</v>
      </c>
      <c r="F1349" s="23">
        <v>3269.23</v>
      </c>
      <c r="G1349" s="20">
        <f t="shared" si="328"/>
        <v>3392.9749999999995</v>
      </c>
      <c r="H1349" s="20">
        <f t="shared" si="340"/>
        <v>3566.5739999999996</v>
      </c>
      <c r="I1349" s="112">
        <f t="shared" si="329"/>
        <v>-3.2238669604108261E-2</v>
      </c>
      <c r="J1349" s="38" t="str">
        <f t="shared" si="341"/>
        <v>X</v>
      </c>
      <c r="K1349" s="17" t="str">
        <f>IF(OR(AND(J1348="N",OR(I1348&lt;R$2308,AND(I1348&gt;R$2306, I1348&lt;R$2305))), AND(J1348="X", OR(I1348&lt;R$2314, AND(I1348&lt;R$2311,I1348&gt;R$2312)))),"no","yes")</f>
        <v>yes</v>
      </c>
      <c r="O1349" s="146">
        <f t="shared" si="342"/>
        <v>-5.6777921110485741E-3</v>
      </c>
      <c r="P1349" s="146">
        <f t="shared" si="343"/>
        <v>5.6777921110485741E-3</v>
      </c>
      <c r="Q1349" s="86">
        <f t="shared" si="332"/>
        <v>1.7999999999999999E-2</v>
      </c>
      <c r="R1349" s="39">
        <f>(SUM(C1330:C1348)+Q1349*SUM(C1330:C1348))/(19-Q1349)*(1-J$2305)</f>
        <v>3463.1902001896533</v>
      </c>
      <c r="S1349" s="39">
        <f>(SUM(C1330:C1348)+Q1349*SUM(C1330:C1348))/(19-Q1349)*(1+J$2305)</f>
        <v>3463.1902001896533</v>
      </c>
      <c r="T1349" s="17">
        <f>IF(AND(K1349="no",R1349&lt;E1349, R1349&gt;F1349,J$2308="yes"),MAX(R1349*(1-J$2306),F1349)/D1349-1,IF(AND(K1349="yes",S1349&gt;F1349, S1349&lt;E1349,J$2307="yes"),1-MIN(S1349*(1+J$2306),E1349)/D1349,0))</f>
        <v>0</v>
      </c>
      <c r="U1349" s="6">
        <f t="shared" si="333"/>
        <v>0</v>
      </c>
      <c r="V1349" s="66">
        <f t="shared" si="334"/>
        <v>3.2595601442778825</v>
      </c>
      <c r="W1349" s="6">
        <f t="shared" si="335"/>
        <v>0</v>
      </c>
      <c r="X1349" s="17">
        <f>V1349/MAX(V$240:V1349)-1</f>
        <v>-8.8350779847193084E-2</v>
      </c>
      <c r="Z1349" s="66">
        <f t="shared" si="336"/>
        <v>13.410350625167519</v>
      </c>
      <c r="AA1349" s="6">
        <f t="shared" si="337"/>
        <v>5.6777921110486851E-3</v>
      </c>
      <c r="AB1349" s="17">
        <f>Z1349/MAX(Z$240:Z1349)-1</f>
        <v>-3.9736034672593457E-2</v>
      </c>
    </row>
    <row r="1350" spans="1:29" x14ac:dyDescent="0.25">
      <c r="A1350" s="18" t="s">
        <v>249</v>
      </c>
      <c r="B1350" s="72">
        <v>41120</v>
      </c>
      <c r="C1350" s="23">
        <v>3217.45</v>
      </c>
      <c r="D1350" s="23">
        <v>3283.59</v>
      </c>
      <c r="E1350" s="23">
        <v>3294.65</v>
      </c>
      <c r="F1350" s="23">
        <v>3205.76</v>
      </c>
      <c r="G1350" s="20">
        <f t="shared" si="328"/>
        <v>3378.372499999999</v>
      </c>
      <c r="H1350" s="20">
        <f t="shared" si="340"/>
        <v>3557.5648333333329</v>
      </c>
      <c r="I1350" s="112">
        <f t="shared" si="329"/>
        <v>-4.7633142881668422E-2</v>
      </c>
      <c r="J1350" s="38" t="str">
        <f t="shared" si="341"/>
        <v>X</v>
      </c>
      <c r="K1350" s="17" t="str">
        <f>IF(OR(AND(J1349="N",OR(I1349&lt;R$2308,AND(I1349&gt;R$2306, I1349&lt;R$2305))), AND(J1349="X", OR(I1349&lt;R$2314, AND(I1349&lt;R$2311,I1349&gt;R$2312)))),"no","yes")</f>
        <v>yes</v>
      </c>
      <c r="O1350" s="146">
        <f t="shared" si="342"/>
        <v>-2.0142587838311243E-2</v>
      </c>
      <c r="P1350" s="146">
        <f t="shared" si="343"/>
        <v>2.0142587838311243E-2</v>
      </c>
      <c r="Q1350" s="86">
        <f t="shared" si="332"/>
        <v>1.7999999999999999E-2</v>
      </c>
      <c r="R1350" s="39">
        <f>(SUM(C1331:C1349)+Q1350*SUM(C1331:C1349))/(19-Q1350)*(1-J$2305)</f>
        <v>3451.0747023495937</v>
      </c>
      <c r="S1350" s="39">
        <f>(SUM(C1331:C1349)+Q1350*SUM(C1331:C1349))/(19-Q1350)*(1+J$2305)</f>
        <v>3451.0747023495937</v>
      </c>
      <c r="T1350" s="17">
        <f>IF(AND(K1350="no",R1350&lt;E1350, R1350&gt;F1350,J$2308="yes"),MAX(R1350*(1-J$2306),F1350)/D1350-1,IF(AND(K1350="yes",S1350&gt;F1350, S1350&lt;E1350,J$2307="yes"),1-MIN(S1350*(1+J$2306),E1350)/D1350,0))</f>
        <v>0</v>
      </c>
      <c r="U1350" s="6">
        <f t="shared" si="333"/>
        <v>0</v>
      </c>
      <c r="V1350" s="66">
        <f t="shared" si="334"/>
        <v>3.2595601442778825</v>
      </c>
      <c r="W1350" s="6">
        <f t="shared" si="335"/>
        <v>0</v>
      </c>
      <c r="X1350" s="17">
        <f>V1350/MAX(V$240:V1350)-1</f>
        <v>-8.8350779847193084E-2</v>
      </c>
      <c r="Z1350" s="66">
        <f t="shared" si="336"/>
        <v>13.680469790577508</v>
      </c>
      <c r="AA1350" s="6">
        <f t="shared" si="337"/>
        <v>2.0142587838311243E-2</v>
      </c>
      <c r="AB1350" s="17">
        <f>Z1350/MAX(Z$240:Z1350)-1</f>
        <v>-2.0393833403021144E-2</v>
      </c>
    </row>
    <row r="1351" spans="1:29" x14ac:dyDescent="0.25">
      <c r="A1351" s="18" t="s">
        <v>249</v>
      </c>
      <c r="B1351" s="72">
        <v>41121</v>
      </c>
      <c r="C1351" s="23">
        <v>3159.19</v>
      </c>
      <c r="D1351" s="23">
        <v>3217.45</v>
      </c>
      <c r="E1351" s="23">
        <v>3214.17</v>
      </c>
      <c r="F1351" s="23">
        <v>3152.42</v>
      </c>
      <c r="G1351" s="20">
        <f t="shared" si="328"/>
        <v>3360.5429999999992</v>
      </c>
      <c r="H1351" s="20">
        <f t="shared" si="340"/>
        <v>3547.1420000000003</v>
      </c>
      <c r="I1351" s="112">
        <f t="shared" si="329"/>
        <v>-5.9916805111554616E-2</v>
      </c>
      <c r="J1351" s="38" t="str">
        <f t="shared" si="341"/>
        <v>X</v>
      </c>
      <c r="K1351" s="17" t="str">
        <f>IF(OR(AND(J1350="N",OR(I1350&lt;R$2308,AND(I1350&gt;R$2306, I1350&lt;R$2305))), AND(J1350="X", OR(I1350&lt;R$2314, AND(I1350&lt;R$2311,I1350&gt;R$2312)))),"no","yes")</f>
        <v>yes</v>
      </c>
      <c r="O1351" s="146">
        <f t="shared" si="342"/>
        <v>-1.8107507498173914E-2</v>
      </c>
      <c r="P1351" s="146">
        <f t="shared" si="343"/>
        <v>1.8107507498173914E-2</v>
      </c>
      <c r="Q1351" s="86">
        <f t="shared" si="332"/>
        <v>1.7999999999999999E-2</v>
      </c>
      <c r="R1351" s="39">
        <f>(SUM(C1332:C1350)+Q1351*SUM(C1332:C1350))/(19-Q1351)*(1-J$2305)</f>
        <v>3435.0753376883354</v>
      </c>
      <c r="S1351" s="39">
        <f>(SUM(C1332:C1350)+Q1351*SUM(C1332:C1350))/(19-Q1351)*(1+J$2305)</f>
        <v>3435.0753376883354</v>
      </c>
      <c r="T1351" s="17">
        <f>IF(AND(K1351="no",R1351&lt;E1351, R1351&gt;F1351,J$2308="yes"),MAX(R1351*(1-J$2306),F1351)/D1351-1,IF(AND(K1351="yes",S1351&gt;F1351, S1351&lt;E1351,J$2307="yes"),1-MIN(S1351*(1+J$2306),E1351)/D1351,0))</f>
        <v>0</v>
      </c>
      <c r="U1351" s="6">
        <f t="shared" si="333"/>
        <v>0</v>
      </c>
      <c r="V1351" s="66">
        <f t="shared" si="334"/>
        <v>3.2595601442778825</v>
      </c>
      <c r="W1351" s="6">
        <f t="shared" si="335"/>
        <v>0</v>
      </c>
      <c r="X1351" s="17">
        <f>V1351/MAX(V$240:V1351)-1</f>
        <v>-8.8350779847193084E-2</v>
      </c>
      <c r="Z1351" s="66">
        <f t="shared" si="336"/>
        <v>13.928188999888929</v>
      </c>
      <c r="AA1351" s="6">
        <f t="shared" si="337"/>
        <v>1.8107507498173803E-2</v>
      </c>
      <c r="AB1351" s="17">
        <f>Z1351/MAX(Z$240:Z1351)-1</f>
        <v>-2.6556073961090387E-3</v>
      </c>
    </row>
    <row r="1352" spans="1:29" x14ac:dyDescent="0.25">
      <c r="A1352" s="18" t="s">
        <v>249</v>
      </c>
      <c r="B1352" s="72">
        <v>41122</v>
      </c>
      <c r="C1352" s="23">
        <v>3216.18</v>
      </c>
      <c r="D1352" s="23">
        <v>3159.19</v>
      </c>
      <c r="E1352" s="23">
        <v>3232.97</v>
      </c>
      <c r="F1352" s="23">
        <v>3152.31</v>
      </c>
      <c r="G1352" s="20">
        <f t="shared" si="328"/>
        <v>3346.4644999999991</v>
      </c>
      <c r="H1352" s="20">
        <f t="shared" si="340"/>
        <v>3537.6871666666661</v>
      </c>
      <c r="I1352" s="112">
        <f t="shared" si="329"/>
        <v>-3.8931983291619954E-2</v>
      </c>
      <c r="J1352" s="38" t="str">
        <f t="shared" si="341"/>
        <v>X</v>
      </c>
      <c r="K1352" s="17" t="str">
        <f>IF(OR(AND(J1351="N",OR(I1351&lt;R$2308,AND(I1351&gt;R$2306, I1351&lt;R$2305))), AND(J1351="X", OR(I1351&lt;R$2314, AND(I1351&lt;R$2311,I1351&gt;R$2312)))),"no","yes")</f>
        <v>yes</v>
      </c>
      <c r="O1352" s="146">
        <f t="shared" si="342"/>
        <v>1.8039434158755752E-2</v>
      </c>
      <c r="P1352" s="146">
        <f t="shared" si="343"/>
        <v>-1.8039434158755752E-2</v>
      </c>
      <c r="Q1352" s="86">
        <f t="shared" si="332"/>
        <v>1.7999999999999999E-2</v>
      </c>
      <c r="R1352" s="39">
        <f>(SUM(C1333:C1351)+Q1352*SUM(C1333:C1351))/(19-Q1352)*(1-J$2305)</f>
        <v>3416.9184480033709</v>
      </c>
      <c r="S1352" s="39">
        <f>(SUM(C1333:C1351)+Q1352*SUM(C1333:C1351))/(19-Q1352)*(1+J$2305)</f>
        <v>3416.9184480033709</v>
      </c>
      <c r="T1352" s="17">
        <f>IF(AND(K1352="no",R1352&lt;E1352, R1352&gt;F1352,J$2308="yes"),MAX(R1352*(1-J$2306),F1352)/D1352-1,IF(AND(K1352="yes",S1352&gt;F1352, S1352&lt;E1352,J$2307="yes"),1-MIN(S1352*(1+J$2306),E1352)/D1352,0))</f>
        <v>0</v>
      </c>
      <c r="U1352" s="6">
        <f t="shared" si="333"/>
        <v>0</v>
      </c>
      <c r="V1352" s="66">
        <f t="shared" si="334"/>
        <v>3.2595601442778825</v>
      </c>
      <c r="W1352" s="6">
        <f t="shared" si="335"/>
        <v>0</v>
      </c>
      <c r="X1352" s="17">
        <f>V1352/MAX(V$240:V1352)-1</f>
        <v>-8.8350779847193084E-2</v>
      </c>
      <c r="Z1352" s="66">
        <f t="shared" si="336"/>
        <v>13.676932351474727</v>
      </c>
      <c r="AA1352" s="6">
        <f t="shared" si="337"/>
        <v>-1.8039434158755752E-2</v>
      </c>
      <c r="AB1352" s="17">
        <f>Z1352/MAX(Z$240:Z1352)-1</f>
        <v>-2.0647135900091151E-2</v>
      </c>
    </row>
    <row r="1353" spans="1:29" x14ac:dyDescent="0.25">
      <c r="A1353" s="18" t="s">
        <v>249</v>
      </c>
      <c r="B1353" s="72">
        <v>41123</v>
      </c>
      <c r="C1353" s="23">
        <v>3195.86</v>
      </c>
      <c r="D1353" s="23">
        <v>3216.18</v>
      </c>
      <c r="E1353" s="23">
        <v>3231.83</v>
      </c>
      <c r="F1353" s="23">
        <v>3179</v>
      </c>
      <c r="G1353" s="20">
        <f t="shared" si="328"/>
        <v>3335.3474999999989</v>
      </c>
      <c r="H1353" s="20">
        <f t="shared" si="340"/>
        <v>3528.9936666666663</v>
      </c>
      <c r="I1353" s="112">
        <f t="shared" si="329"/>
        <v>-4.1820979673032221E-2</v>
      </c>
      <c r="J1353" s="38" t="str">
        <f t="shared" si="341"/>
        <v>X</v>
      </c>
      <c r="K1353" s="17" t="str">
        <f>IF(OR(AND(J1352="N",OR(I1352&lt;R$2308,AND(I1352&gt;R$2306, I1352&lt;R$2305))), AND(J1352="X", OR(I1352&lt;R$2314, AND(I1352&lt;R$2311,I1352&gt;R$2312)))),"no","yes")</f>
        <v>yes</v>
      </c>
      <c r="O1353" s="146">
        <f t="shared" si="342"/>
        <v>-6.318054337754675E-3</v>
      </c>
      <c r="P1353" s="146">
        <f t="shared" si="343"/>
        <v>6.318054337754675E-3</v>
      </c>
      <c r="Q1353" s="86">
        <f t="shared" si="332"/>
        <v>1.7999999999999999E-2</v>
      </c>
      <c r="R1353" s="39">
        <f>(SUM(C1334:C1352)+Q1353*SUM(C1334:C1352))/(19-Q1353)*(1-J$2305)</f>
        <v>3406.0841649984191</v>
      </c>
      <c r="S1353" s="39">
        <f>(SUM(C1334:C1352)+Q1353*SUM(C1334:C1352))/(19-Q1353)*(1+J$2305)</f>
        <v>3406.0841649984191</v>
      </c>
      <c r="T1353" s="17">
        <f>IF(AND(K1353="no",R1353&lt;E1353, R1353&gt;F1353,J$2308="yes"),MAX(R1353*(1-J$2306),F1353)/D1353-1,IF(AND(K1353="yes",S1353&gt;F1353, S1353&lt;E1353,J$2307="yes"),1-MIN(S1353*(1+J$2306),E1353)/D1353,0))</f>
        <v>0</v>
      </c>
      <c r="U1353" s="6">
        <f t="shared" si="333"/>
        <v>0</v>
      </c>
      <c r="V1353" s="66">
        <f t="shared" si="334"/>
        <v>3.2595601442778825</v>
      </c>
      <c r="W1353" s="6">
        <f t="shared" si="335"/>
        <v>0</v>
      </c>
      <c r="X1353" s="17">
        <f>V1353/MAX(V$240:V1353)-1</f>
        <v>-8.8350779847193084E-2</v>
      </c>
      <c r="Z1353" s="66">
        <f t="shared" si="336"/>
        <v>13.763343953245139</v>
      </c>
      <c r="AA1353" s="6">
        <f t="shared" si="337"/>
        <v>6.3180543377545639E-3</v>
      </c>
      <c r="AB1353" s="17">
        <f>Z1353/MAX(Z$240:Z1353)-1</f>
        <v>-1.445953128887234E-2</v>
      </c>
    </row>
    <row r="1354" spans="1:29" x14ac:dyDescent="0.25">
      <c r="A1354" s="18" t="s">
        <v>249</v>
      </c>
      <c r="B1354" s="72">
        <v>41124</v>
      </c>
      <c r="C1354" s="23">
        <v>3259.86</v>
      </c>
      <c r="D1354" s="23">
        <v>3195.86</v>
      </c>
      <c r="E1354" s="23">
        <v>3259.86</v>
      </c>
      <c r="F1354" s="23">
        <v>3193.68</v>
      </c>
      <c r="G1354" s="20">
        <f t="shared" si="328"/>
        <v>3324.012999999999</v>
      </c>
      <c r="H1354" s="20">
        <f t="shared" si="340"/>
        <v>3521.1391666666664</v>
      </c>
      <c r="I1354" s="112">
        <f t="shared" si="329"/>
        <v>-1.9299864350710738E-2</v>
      </c>
      <c r="J1354" s="38" t="str">
        <f t="shared" si="341"/>
        <v>X</v>
      </c>
      <c r="K1354" s="17" t="str">
        <f>IF(OR(AND(J1353="N",OR(I1353&lt;R$2308,AND(I1353&gt;R$2306, I1353&lt;R$2305))), AND(J1353="X", OR(I1353&lt;R$2314, AND(I1353&lt;R$2311,I1353&gt;R$2312)))),"no","yes")</f>
        <v>yes</v>
      </c>
      <c r="O1354" s="146">
        <f t="shared" si="342"/>
        <v>2.002590851914654E-2</v>
      </c>
      <c r="P1354" s="146">
        <f t="shared" si="343"/>
        <v>-2.002590851914654E-2</v>
      </c>
      <c r="Q1354" s="86">
        <f t="shared" si="332"/>
        <v>1.7999999999999999E-2</v>
      </c>
      <c r="R1354" s="39">
        <f>(SUM(C1335:C1353)+Q1354*SUM(C1335:C1353))/(19-Q1354)*(1-J$2305)</f>
        <v>3390.4945316615735</v>
      </c>
      <c r="S1354" s="39">
        <f>(SUM(C1335:C1353)+Q1354*SUM(C1335:C1353))/(19-Q1354)*(1+J$2305)</f>
        <v>3390.4945316615735</v>
      </c>
      <c r="T1354" s="17">
        <f>IF(AND(K1354="no",R1354&lt;E1354, R1354&gt;F1354,J$2308="yes"),MAX(R1354*(1-J$2306),F1354)/D1354-1,IF(AND(K1354="yes",S1354&gt;F1354, S1354&lt;E1354,J$2307="yes"),1-MIN(S1354*(1+J$2306),E1354)/D1354,0))</f>
        <v>0</v>
      </c>
      <c r="U1354" s="6">
        <f t="shared" si="333"/>
        <v>0</v>
      </c>
      <c r="V1354" s="66">
        <f t="shared" si="334"/>
        <v>3.2595601442778825</v>
      </c>
      <c r="W1354" s="6">
        <f t="shared" si="335"/>
        <v>0</v>
      </c>
      <c r="X1354" s="17">
        <f>V1354/MAX(V$240:V1354)-1</f>
        <v>-8.8350779847193084E-2</v>
      </c>
      <c r="Z1354" s="66">
        <f t="shared" si="336"/>
        <v>13.487720486319903</v>
      </c>
      <c r="AA1354" s="6">
        <f t="shared" si="337"/>
        <v>-2.002590851914654E-2</v>
      </c>
      <c r="AB1354" s="17">
        <f>Z1354/MAX(Z$240:Z1354)-1</f>
        <v>-3.4195874557198191E-2</v>
      </c>
    </row>
    <row r="1355" spans="1:29" x14ac:dyDescent="0.25">
      <c r="A1355" s="18" t="s">
        <v>249</v>
      </c>
      <c r="B1355" s="72">
        <v>41127</v>
      </c>
      <c r="C1355" s="23">
        <v>3337.27</v>
      </c>
      <c r="D1355" s="23">
        <v>3259.86</v>
      </c>
      <c r="E1355" s="23">
        <v>3338.62</v>
      </c>
      <c r="F1355" s="23">
        <v>3244.98</v>
      </c>
      <c r="G1355" s="20">
        <f t="shared" si="328"/>
        <v>3320.9364999999989</v>
      </c>
      <c r="H1355" s="20">
        <f t="shared" si="340"/>
        <v>3514.8371666666658</v>
      </c>
      <c r="I1355" s="112">
        <f t="shared" si="329"/>
        <v>4.9183415581721679E-3</v>
      </c>
      <c r="J1355" s="38" t="str">
        <f t="shared" si="341"/>
        <v>X</v>
      </c>
      <c r="K1355" s="17" t="str">
        <f>IF(OR(AND(J1354="N",OR(I1354&lt;R$2308,AND(I1354&gt;R$2306, I1354&lt;R$2305))), AND(J1354="X", OR(I1354&lt;R$2314, AND(I1354&lt;R$2311,I1354&gt;R$2312)))),"no","yes")</f>
        <v>yes</v>
      </c>
      <c r="O1355" s="146">
        <f t="shared" si="342"/>
        <v>2.37464185578522E-2</v>
      </c>
      <c r="P1355" s="146">
        <f t="shared" si="343"/>
        <v>-2.37464185578522E-2</v>
      </c>
      <c r="Q1355" s="86">
        <f t="shared" si="332"/>
        <v>1.7999999999999999E-2</v>
      </c>
      <c r="R1355" s="39">
        <f>(SUM(C1336:C1354)+Q1355*SUM(C1336:C1354))/(19-Q1355)*(1-J$2305)</f>
        <v>3383.0432135707506</v>
      </c>
      <c r="S1355" s="39">
        <f>(SUM(C1336:C1354)+Q1355*SUM(C1336:C1354))/(19-Q1355)*(1+J$2305)</f>
        <v>3383.0432135707506</v>
      </c>
      <c r="T1355" s="17">
        <f>IF(AND(K1355="no",R1355&lt;E1355, R1355&gt;F1355,J$2308="yes"),MAX(R1355*(1-J$2306),F1355)/D1355-1,IF(AND(K1355="yes",S1355&gt;F1355, S1355&lt;E1355,J$2307="yes"),1-MIN(S1355*(1+J$2306),E1355)/D1355,0))</f>
        <v>0</v>
      </c>
      <c r="U1355" s="6">
        <f t="shared" si="333"/>
        <v>0</v>
      </c>
      <c r="V1355" s="66">
        <f t="shared" si="334"/>
        <v>3.2595601442778825</v>
      </c>
      <c r="W1355" s="6">
        <f t="shared" si="335"/>
        <v>0</v>
      </c>
      <c r="X1355" s="17">
        <f>V1355/MAX(V$240:V1355)-1</f>
        <v>-8.8350779847193084E-2</v>
      </c>
      <c r="Z1355" s="66">
        <f t="shared" si="336"/>
        <v>13.167435430260433</v>
      </c>
      <c r="AA1355" s="6">
        <f t="shared" si="337"/>
        <v>-2.37464185578522E-2</v>
      </c>
      <c r="AB1355" s="17">
        <f>Z1355/MAX(Z$240:Z1355)-1</f>
        <v>-5.7130263564863393E-2</v>
      </c>
    </row>
    <row r="1356" spans="1:29" x14ac:dyDescent="0.25">
      <c r="A1356" s="18" t="s">
        <v>249</v>
      </c>
      <c r="B1356" s="72">
        <v>41128</v>
      </c>
      <c r="C1356" s="23">
        <v>3368.25</v>
      </c>
      <c r="D1356" s="23">
        <v>3337.27</v>
      </c>
      <c r="E1356" s="23">
        <v>3368.53</v>
      </c>
      <c r="F1356" s="23">
        <v>3331.5</v>
      </c>
      <c r="G1356" s="20">
        <f t="shared" si="328"/>
        <v>3321.0654999999992</v>
      </c>
      <c r="H1356" s="20">
        <f t="shared" si="340"/>
        <v>3509.1396666666656</v>
      </c>
      <c r="I1356" s="112">
        <f t="shared" si="329"/>
        <v>1.4207639084504953E-2</v>
      </c>
      <c r="J1356" s="38" t="str">
        <f t="shared" si="341"/>
        <v>X</v>
      </c>
      <c r="K1356" s="17" t="str">
        <f>IF(OR(AND(J1355="N",OR(I1355&lt;R$2308,AND(I1355&gt;R$2306, I1355&lt;R$2305))), AND(J1355="X", OR(I1355&lt;R$2314, AND(I1355&lt;R$2311,I1355&gt;R$2312)))),"no","yes")</f>
        <v>yes</v>
      </c>
      <c r="O1356" s="146">
        <f t="shared" si="342"/>
        <v>9.2830367336176334E-3</v>
      </c>
      <c r="P1356" s="146">
        <f t="shared" si="343"/>
        <v>-9.2830367336176334E-3</v>
      </c>
      <c r="Q1356" s="86">
        <f t="shared" si="332"/>
        <v>1.7999999999999999E-2</v>
      </c>
      <c r="R1356" s="39">
        <f>(SUM(C1337:C1355)+Q1356*SUM(C1337:C1355))/(19-Q1356)*(1-J$2305)</f>
        <v>3381.5201285428293</v>
      </c>
      <c r="S1356" s="39">
        <f>(SUM(C1337:C1355)+Q1356*SUM(C1337:C1355))/(19-Q1356)*(1+J$2305)</f>
        <v>3381.5201285428293</v>
      </c>
      <c r="T1356" s="17">
        <f>IF(AND(K1356="no",R1356&lt;E1356, R1356&gt;F1356,J$2308="yes"),MAX(R1356*(1-J$2306),F1356)/D1356-1,IF(AND(K1356="yes",S1356&gt;F1356, S1356&lt;E1356,J$2307="yes"),1-MIN(S1356*(1+J$2306),E1356)/D1356,0))</f>
        <v>0</v>
      </c>
      <c r="U1356" s="6">
        <f t="shared" si="333"/>
        <v>0</v>
      </c>
      <c r="V1356" s="66">
        <f t="shared" si="334"/>
        <v>3.2595601442778825</v>
      </c>
      <c r="W1356" s="6">
        <f t="shared" si="335"/>
        <v>0</v>
      </c>
      <c r="X1356" s="17">
        <f>V1356/MAX(V$240:V1356)-1</f>
        <v>-8.8350779847193084E-2</v>
      </c>
      <c r="Z1356" s="66">
        <f t="shared" si="336"/>
        <v>13.045201643473787</v>
      </c>
      <c r="AA1356" s="6">
        <f t="shared" si="337"/>
        <v>-9.2830367336176334E-3</v>
      </c>
      <c r="AB1356" s="17">
        <f>Z1356/MAX(Z$240:Z1356)-1</f>
        <v>-6.5882957963207089E-2</v>
      </c>
    </row>
    <row r="1357" spans="1:29" x14ac:dyDescent="0.25">
      <c r="A1357" s="18" t="s">
        <v>249</v>
      </c>
      <c r="B1357" s="72">
        <v>41129</v>
      </c>
      <c r="C1357" s="23">
        <v>3356.49</v>
      </c>
      <c r="D1357" s="23">
        <v>3368.25</v>
      </c>
      <c r="E1357" s="23">
        <v>3374.08</v>
      </c>
      <c r="F1357" s="23">
        <v>3335.97</v>
      </c>
      <c r="G1357" s="20">
        <f t="shared" si="328"/>
        <v>3318.6849999999999</v>
      </c>
      <c r="H1357" s="20">
        <f t="shared" si="340"/>
        <v>3503.316499999999</v>
      </c>
      <c r="I1357" s="112">
        <f t="shared" si="329"/>
        <v>1.1391560211348795E-2</v>
      </c>
      <c r="J1357" s="38" t="str">
        <f t="shared" si="341"/>
        <v>X</v>
      </c>
      <c r="K1357" s="17" t="str">
        <f>IF(OR(AND(J1356="N",OR(I1356&lt;R$2308,AND(I1356&gt;R$2306, I1356&lt;R$2305))), AND(J1356="X", OR(I1356&lt;R$2314, AND(I1356&lt;R$2311,I1356&gt;R$2312)))),"no","yes")</f>
        <v>yes</v>
      </c>
      <c r="O1357" s="146">
        <f t="shared" si="342"/>
        <v>-3.4914272990426154E-3</v>
      </c>
      <c r="P1357" s="146">
        <f t="shared" si="343"/>
        <v>3.4914272990426154E-3</v>
      </c>
      <c r="Q1357" s="86">
        <f t="shared" si="332"/>
        <v>1.7999999999999999E-2</v>
      </c>
      <c r="R1357" s="39">
        <f>(SUM(C1338:C1356)+Q1357*SUM(C1338:C1356))/(19-Q1357)*(1-J$2305)</f>
        <v>3379.5975018438521</v>
      </c>
      <c r="S1357" s="39">
        <f>(SUM(C1338:C1356)+Q1357*SUM(C1338:C1356))/(19-Q1357)*(1+J$2305)</f>
        <v>3379.5975018438521</v>
      </c>
      <c r="T1357" s="17">
        <f>IF(AND(K1357="no",R1357&lt;E1357, R1357&gt;F1357,J$2308="yes"),MAX(R1357*(1-J$2306),F1357)/D1357-1,IF(AND(K1357="yes",S1357&gt;F1357, S1357&lt;E1357,J$2307="yes"),1-MIN(S1357*(1+J$2306),E1357)/D1357,0))</f>
        <v>0</v>
      </c>
      <c r="U1357" s="6">
        <f t="shared" si="333"/>
        <v>0</v>
      </c>
      <c r="V1357" s="66">
        <f t="shared" si="334"/>
        <v>3.2595601442778825</v>
      </c>
      <c r="W1357" s="6">
        <f t="shared" si="335"/>
        <v>0</v>
      </c>
      <c r="X1357" s="17">
        <f>V1357/MAX(V$240:V1357)-1</f>
        <v>-8.8350779847193084E-2</v>
      </c>
      <c r="Z1357" s="66">
        <f t="shared" si="336"/>
        <v>13.090748016613329</v>
      </c>
      <c r="AA1357" s="6">
        <f t="shared" si="337"/>
        <v>3.4914272990427264E-3</v>
      </c>
      <c r="AB1357" s="17">
        <f>Z1357/MAX(Z$240:Z1357)-1</f>
        <v>-6.2621556222138719E-2</v>
      </c>
    </row>
    <row r="1358" spans="1:29" x14ac:dyDescent="0.25">
      <c r="A1358" s="18" t="s">
        <v>249</v>
      </c>
      <c r="B1358" s="72">
        <v>41130</v>
      </c>
      <c r="C1358" s="23">
        <v>3405.06</v>
      </c>
      <c r="D1358" s="23">
        <v>3356.49</v>
      </c>
      <c r="E1358" s="23">
        <v>3405.25</v>
      </c>
      <c r="F1358" s="23">
        <v>3335.13</v>
      </c>
      <c r="G1358" s="20">
        <f t="shared" si="328"/>
        <v>3316.4230000000002</v>
      </c>
      <c r="H1358" s="20">
        <f t="shared" si="340"/>
        <v>3499.0623333333328</v>
      </c>
      <c r="I1358" s="112">
        <f t="shared" si="329"/>
        <v>2.6726687156614082E-2</v>
      </c>
      <c r="J1358" s="38" t="str">
        <f t="shared" si="341"/>
        <v>X</v>
      </c>
      <c r="K1358" s="17" t="str">
        <f>IF(OR(AND(J1357="N",OR(I1357&lt;R$2308,AND(I1357&gt;R$2306, I1357&lt;R$2305))), AND(J1357="X", OR(I1357&lt;R$2314, AND(I1357&lt;R$2311,I1357&gt;R$2312)))),"no","yes")</f>
        <v>yes</v>
      </c>
      <c r="O1358" s="146">
        <f t="shared" si="342"/>
        <v>1.4470473619763613E-2</v>
      </c>
      <c r="P1358" s="146">
        <f t="shared" si="343"/>
        <v>-1.4470473619763613E-2</v>
      </c>
      <c r="Q1358" s="86">
        <f t="shared" si="332"/>
        <v>1.7999999999999999E-2</v>
      </c>
      <c r="R1358" s="39">
        <f>(SUM(C1339:C1357)+Q1358*SUM(C1339:C1357))/(19-Q1358)*(1-J$2305)</f>
        <v>3374.5664945738072</v>
      </c>
      <c r="S1358" s="39">
        <f>(SUM(C1339:C1357)+Q1358*SUM(C1339:C1357))/(19-Q1358)*(1+J$2305)</f>
        <v>3374.5664945738072</v>
      </c>
      <c r="T1358" s="17">
        <f>IF(AND(K1358="no",R1358&lt;E1358, R1358&gt;F1358,J$2308="yes"),MAX(R1358*(1-J$2306),F1358)/D1358-1,IF(AND(K1358="yes",S1358&gt;F1358, S1358&lt;E1358,J$2307="yes"),1-MIN(S1358*(1+J$2306),E1358)/D1358,0))</f>
        <v>-5.3855350600797713E-3</v>
      </c>
      <c r="U1358" s="6">
        <f t="shared" si="333"/>
        <v>9.0849385596838417E-3</v>
      </c>
      <c r="V1358" s="66">
        <f t="shared" si="334"/>
        <v>3.2595601442778825</v>
      </c>
      <c r="W1358" s="6">
        <f t="shared" si="335"/>
        <v>0</v>
      </c>
      <c r="X1358" s="17">
        <f>V1358/MAX(V$240:V1358)-1</f>
        <v>-8.8350779847193084E-2</v>
      </c>
      <c r="Z1358" s="66">
        <f t="shared" si="336"/>
        <v>13.020247334207188</v>
      </c>
      <c r="AA1358" s="6">
        <f t="shared" si="337"/>
        <v>-5.3855350600797713E-3</v>
      </c>
      <c r="AB1358" s="17">
        <f>Z1358/MAX(Z$240:Z1358)-1</f>
        <v>-6.7669840695667505E-2</v>
      </c>
    </row>
    <row r="1359" spans="1:29" x14ac:dyDescent="0.25">
      <c r="A1359" s="18" t="s">
        <v>249</v>
      </c>
      <c r="B1359" s="72">
        <v>41131</v>
      </c>
      <c r="C1359" s="23">
        <v>3395.85</v>
      </c>
      <c r="D1359" s="23">
        <v>3405.06</v>
      </c>
      <c r="E1359" s="23">
        <v>3405.05</v>
      </c>
      <c r="F1359" s="23">
        <v>3378.54</v>
      </c>
      <c r="G1359" s="20">
        <f t="shared" si="328"/>
        <v>3314.4614999999999</v>
      </c>
      <c r="H1359" s="20">
        <f t="shared" si="340"/>
        <v>3493.7566666666662</v>
      </c>
      <c r="I1359" s="112">
        <f t="shared" si="329"/>
        <v>2.4555572602065201E-2</v>
      </c>
      <c r="J1359" s="38" t="str">
        <f t="shared" si="341"/>
        <v>X</v>
      </c>
      <c r="K1359" s="17" t="str">
        <f>IF(OR(AND(J1358="N",OR(I1358&lt;R$2308,AND(I1358&gt;R$2306, I1358&lt;R$2305))), AND(J1358="X", OR(I1358&lt;R$2314, AND(I1358&lt;R$2311,I1358&gt;R$2312)))),"no","yes")</f>
        <v>no</v>
      </c>
      <c r="O1359" s="146">
        <f t="shared" si="342"/>
        <v>-2.7047981533364629E-3</v>
      </c>
      <c r="P1359" s="146">
        <f t="shared" si="343"/>
        <v>2.7047981533364629E-3</v>
      </c>
      <c r="Q1359" s="86">
        <f t="shared" si="332"/>
        <v>1.7999999999999999E-2</v>
      </c>
      <c r="R1359" s="39">
        <f>(SUM(C1340:C1358)+Q1359*SUM(C1340:C1358))/(19-Q1359)*(1-J$2305)</f>
        <v>3372.956529343589</v>
      </c>
      <c r="S1359" s="39">
        <f>(SUM(C1340:C1358)+Q1359*SUM(C1340:C1358))/(19-Q1359)*(1+J$2305)</f>
        <v>3372.956529343589</v>
      </c>
      <c r="T1359" s="17">
        <f>IF(AND(K1359="no",R1359&lt;E1359, R1359&gt;F1359,J$2308="yes"),MAX(R1359*(1-J$2306),F1359)/D1359-1,IF(AND(K1359="yes",S1359&gt;F1359, S1359&lt;E1359,J$2307="yes"),1-MIN(S1359*(1+J$2306),E1359)/D1359,0))</f>
        <v>0</v>
      </c>
      <c r="U1359" s="6">
        <f t="shared" si="333"/>
        <v>0</v>
      </c>
      <c r="V1359" s="66">
        <f t="shared" si="334"/>
        <v>3.2507436920189505</v>
      </c>
      <c r="W1359" s="6">
        <f t="shared" si="335"/>
        <v>-2.7047981533364629E-3</v>
      </c>
      <c r="X1359" s="17">
        <f>V1359/MAX(V$240:V1359)-1</f>
        <v>-9.081660697435312E-2</v>
      </c>
      <c r="Z1359" s="66">
        <f t="shared" si="336"/>
        <v>12.98503019326164</v>
      </c>
      <c r="AA1359" s="6">
        <f t="shared" si="337"/>
        <v>-2.7047981533364629E-3</v>
      </c>
      <c r="AB1359" s="17">
        <f>Z1359/MAX(Z$240:Z1359)-1</f>
        <v>-7.0191605588853734E-2</v>
      </c>
    </row>
    <row r="1360" spans="1:29" x14ac:dyDescent="0.25">
      <c r="A1360" s="18" t="s">
        <v>249</v>
      </c>
      <c r="B1360" s="72">
        <v>41134</v>
      </c>
      <c r="C1360" s="23">
        <v>3318.1</v>
      </c>
      <c r="D1360" s="23">
        <v>3395.85</v>
      </c>
      <c r="E1360" s="23">
        <v>3386.03</v>
      </c>
      <c r="F1360" s="23">
        <v>3317.04</v>
      </c>
      <c r="G1360" s="20">
        <f t="shared" si="328"/>
        <v>3314.8119999999994</v>
      </c>
      <c r="H1360" s="20">
        <f t="shared" si="340"/>
        <v>3488.1273333333324</v>
      </c>
      <c r="I1360" s="112">
        <f t="shared" si="329"/>
        <v>9.9191145681887249E-4</v>
      </c>
      <c r="J1360" s="38" t="str">
        <f t="shared" si="341"/>
        <v>X</v>
      </c>
      <c r="K1360" s="17" t="str">
        <f>IF(OR(AND(J1359="N",OR(I1359&lt;R$2308,AND(I1359&gt;R$2306, I1359&lt;R$2305))), AND(J1359="X", OR(I1359&lt;R$2314, AND(I1359&lt;R$2311,I1359&gt;R$2312)))),"no","yes")</f>
        <v>no</v>
      </c>
      <c r="O1360" s="146">
        <f t="shared" si="342"/>
        <v>-2.2895593150463078E-2</v>
      </c>
      <c r="P1360" s="146">
        <f t="shared" si="343"/>
        <v>2.2895593150463078E-2</v>
      </c>
      <c r="Q1360" s="86">
        <f t="shared" si="332"/>
        <v>1.7999999999999999E-2</v>
      </c>
      <c r="R1360" s="39">
        <f>(SUM(C1341:C1359)+Q1360*SUM(C1341:C1359))/(19-Q1360)*(1-J$2305)</f>
        <v>3377.5021873353703</v>
      </c>
      <c r="S1360" s="39">
        <f>(SUM(C1341:C1359)+Q1360*SUM(C1341:C1359))/(19-Q1360)*(1+J$2305)</f>
        <v>3377.5021873353703</v>
      </c>
      <c r="T1360" s="17">
        <f>IF(AND(K1360="no",R1360&lt;E1360, R1360&gt;F1360,J$2308="yes"),MAX(R1360*(1-J$2306),F1360)/D1360-1,IF(AND(K1360="yes",S1360&gt;F1360, S1360&lt;E1360,J$2307="yes"),1-MIN(S1360*(1+J$2306),E1360)/D1360,0))</f>
        <v>-5.4030103404536511E-3</v>
      </c>
      <c r="U1360" s="6">
        <f t="shared" si="333"/>
        <v>1.7492582810009427E-2</v>
      </c>
      <c r="V1360" s="66">
        <f t="shared" si="334"/>
        <v>3.2331798902368076</v>
      </c>
      <c r="W1360" s="6">
        <f t="shared" si="335"/>
        <v>-5.4030103404536511E-3</v>
      </c>
      <c r="X1360" s="17">
        <f>V1360/MAX(V$240:V1360)-1</f>
        <v>-9.5728934248239361E-2</v>
      </c>
      <c r="Y1360" s="6">
        <f t="shared" ref="Y1360" si="344">V1360/V1340-1</f>
        <v>-8.0931944413987766E-3</v>
      </c>
      <c r="Z1360" s="66">
        <f t="shared" si="336"/>
        <v>12.914871940856344</v>
      </c>
      <c r="AA1360" s="6">
        <f t="shared" si="337"/>
        <v>-5.4030103404536511E-3</v>
      </c>
      <c r="AB1360" s="17">
        <f>Z1360/MAX(Z$240:Z1360)-1</f>
        <v>-7.5215369958497869E-2</v>
      </c>
      <c r="AC1360" s="6">
        <f t="shared" ref="AC1360" si="345">Z1360/Z1340-1</f>
        <v>-2.9456021842422464E-2</v>
      </c>
    </row>
    <row r="1361" spans="1:29" x14ac:dyDescent="0.25">
      <c r="A1361" s="18" t="s">
        <v>249</v>
      </c>
      <c r="B1361" s="72">
        <v>41135</v>
      </c>
      <c r="C1361" s="23">
        <v>3349.59</v>
      </c>
      <c r="D1361" s="23">
        <v>3318.1</v>
      </c>
      <c r="E1361" s="23">
        <v>3349.82</v>
      </c>
      <c r="F1361" s="23">
        <v>3263.5</v>
      </c>
      <c r="G1361" s="20">
        <f t="shared" si="328"/>
        <v>3315.5769999999998</v>
      </c>
      <c r="H1361" s="20">
        <f t="shared" si="340"/>
        <v>3483.0613333333322</v>
      </c>
      <c r="I1361" s="112">
        <f t="shared" si="329"/>
        <v>1.0258546250019318E-2</v>
      </c>
      <c r="J1361" s="38" t="str">
        <f t="shared" si="341"/>
        <v>X</v>
      </c>
      <c r="K1361" s="17" t="str">
        <f>IF(OR(AND(J1360="N",OR(I1360&lt;R$2308,AND(I1360&gt;R$2306, I1360&lt;R$2305))), AND(J1360="X", OR(I1360&lt;R$2314, AND(I1360&lt;R$2311,I1360&gt;R$2312)))),"no","yes")</f>
        <v>yes</v>
      </c>
      <c r="O1361" s="146">
        <f t="shared" si="342"/>
        <v>9.4903709954492488E-3</v>
      </c>
      <c r="P1361" s="146">
        <f t="shared" si="343"/>
        <v>-9.4903709954492488E-3</v>
      </c>
      <c r="Q1361" s="86">
        <f t="shared" si="332"/>
        <v>1.7999999999999999E-2</v>
      </c>
      <c r="R1361" s="39">
        <f>(SUM(C1342:C1360)+Q1361*SUM(C1342:C1360))/(19-Q1361)*(1-J$2305)</f>
        <v>3376.6339216099464</v>
      </c>
      <c r="S1361" s="39">
        <f>(SUM(C1342:C1360)+Q1361*SUM(C1342:C1360))/(19-Q1361)*(1+J$2305)</f>
        <v>3376.6339216099464</v>
      </c>
      <c r="T1361" s="17">
        <f>IF(AND(K1361="no",R1361&lt;E1361, R1361&gt;F1361,J$2308="yes"),MAX(R1361*(1-J$2306),F1361)/D1361-1,IF(AND(K1361="yes",S1361&gt;F1361, S1361&lt;E1361,J$2307="yes"),1-MIN(S1361*(1+J$2306),E1361)/D1361,0))</f>
        <v>0</v>
      </c>
      <c r="U1361" s="6">
        <f t="shared" si="333"/>
        <v>0</v>
      </c>
      <c r="V1361" s="66">
        <f t="shared" si="334"/>
        <v>3.2331798902368076</v>
      </c>
      <c r="W1361" s="6">
        <f t="shared" si="335"/>
        <v>0</v>
      </c>
      <c r="X1361" s="17">
        <f>V1361/MAX(V$240:V1361)-1</f>
        <v>-9.5728934248239361E-2</v>
      </c>
      <c r="Z1361" s="66">
        <f t="shared" si="336"/>
        <v>12.792305014778899</v>
      </c>
      <c r="AA1361" s="6">
        <f t="shared" si="337"/>
        <v>-9.4903709954492488E-3</v>
      </c>
      <c r="AB1361" s="17">
        <f>Z1361/MAX(Z$240:Z1361)-1</f>
        <v>-8.3991919188481035E-2</v>
      </c>
    </row>
    <row r="1362" spans="1:29" x14ac:dyDescent="0.25">
      <c r="A1362" s="18" t="s">
        <v>249</v>
      </c>
      <c r="B1362" s="72">
        <v>41136</v>
      </c>
      <c r="C1362" s="23">
        <v>3310.84</v>
      </c>
      <c r="D1362" s="23">
        <v>3349.59</v>
      </c>
      <c r="E1362" s="23">
        <v>3344.1</v>
      </c>
      <c r="F1362" s="23">
        <v>3308.49</v>
      </c>
      <c r="G1362" s="20">
        <f t="shared" si="328"/>
        <v>3313.4764999999993</v>
      </c>
      <c r="H1362" s="20">
        <f t="shared" si="340"/>
        <v>3476.3911666666659</v>
      </c>
      <c r="I1362" s="112">
        <f t="shared" si="329"/>
        <v>-7.9568996490519961E-4</v>
      </c>
      <c r="J1362" s="38" t="str">
        <f t="shared" si="341"/>
        <v>X</v>
      </c>
      <c r="K1362" s="17" t="str">
        <f>IF(OR(AND(J1361="N",OR(I1361&lt;R$2308,AND(I1361&gt;R$2306, I1361&lt;R$2305))), AND(J1361="X", OR(I1361&lt;R$2314, AND(I1361&lt;R$2311,I1361&gt;R$2312)))),"no","yes")</f>
        <v>yes</v>
      </c>
      <c r="O1362" s="146">
        <f t="shared" si="342"/>
        <v>-1.1568580035168474E-2</v>
      </c>
      <c r="P1362" s="146">
        <f t="shared" si="343"/>
        <v>1.1568580035168474E-2</v>
      </c>
      <c r="Q1362" s="86">
        <f t="shared" si="332"/>
        <v>1.7999999999999999E-2</v>
      </c>
      <c r="R1362" s="39">
        <f>(SUM(C1343:C1361)+Q1362*SUM(C1343:C1361))/(19-Q1362)*(1-J$2305)</f>
        <v>3376.4590886102619</v>
      </c>
      <c r="S1362" s="39">
        <f>(SUM(C1343:C1361)+Q1362*SUM(C1343:C1361))/(19-Q1362)*(1+J$2305)</f>
        <v>3376.4590886102619</v>
      </c>
      <c r="T1362" s="17">
        <f>IF(AND(K1362="no",R1362&lt;E1362, R1362&gt;F1362,J$2308="yes"),MAX(R1362*(1-J$2306),F1362)/D1362-1,IF(AND(K1362="yes",S1362&gt;F1362, S1362&lt;E1362,J$2307="yes"),1-MIN(S1362*(1+J$2306),E1362)/D1362,0))</f>
        <v>0</v>
      </c>
      <c r="U1362" s="6">
        <f t="shared" si="333"/>
        <v>0</v>
      </c>
      <c r="V1362" s="66">
        <f t="shared" si="334"/>
        <v>3.2331798902368076</v>
      </c>
      <c r="W1362" s="6">
        <f t="shared" si="335"/>
        <v>0</v>
      </c>
      <c r="X1362" s="17">
        <f>V1362/MAX(V$240:V1362)-1</f>
        <v>-9.5728934248239361E-2</v>
      </c>
      <c r="Z1362" s="66">
        <f t="shared" si="336"/>
        <v>12.940293819176654</v>
      </c>
      <c r="AA1362" s="6">
        <f t="shared" si="337"/>
        <v>1.1568580035168363E-2</v>
      </c>
      <c r="AB1362" s="17">
        <f>Z1362/MAX(Z$240:Z1362)-1</f>
        <v>-7.3395006392751982E-2</v>
      </c>
    </row>
    <row r="1363" spans="1:29" x14ac:dyDescent="0.25">
      <c r="A1363" s="18" t="s">
        <v>249</v>
      </c>
      <c r="B1363" s="72">
        <v>41137</v>
      </c>
      <c r="C1363" s="23">
        <v>3286.83</v>
      </c>
      <c r="D1363" s="23">
        <v>3310.84</v>
      </c>
      <c r="E1363" s="23">
        <v>3316.96</v>
      </c>
      <c r="F1363" s="23">
        <v>3278.54</v>
      </c>
      <c r="G1363" s="20">
        <f t="shared" si="328"/>
        <v>3308.184999999999</v>
      </c>
      <c r="H1363" s="20">
        <f t="shared" si="340"/>
        <v>3469.3563333333323</v>
      </c>
      <c r="I1363" s="112">
        <f t="shared" si="329"/>
        <v>-6.4552012659506719E-3</v>
      </c>
      <c r="J1363" s="38" t="str">
        <f t="shared" si="341"/>
        <v>X</v>
      </c>
      <c r="K1363" s="17" t="str">
        <f>IF(OR(AND(J1362="N",OR(I1362&lt;R$2308,AND(I1362&gt;R$2306, I1362&lt;R$2305))), AND(J1362="X", OR(I1362&lt;R$2314, AND(I1362&lt;R$2311,I1362&gt;R$2312)))),"no","yes")</f>
        <v>yes</v>
      </c>
      <c r="O1363" s="146">
        <f t="shared" si="342"/>
        <v>-7.2519360645637576E-3</v>
      </c>
      <c r="P1363" s="146">
        <f t="shared" si="343"/>
        <v>7.2519360645637576E-3</v>
      </c>
      <c r="Q1363" s="86">
        <f t="shared" si="332"/>
        <v>1.7999999999999999E-2</v>
      </c>
      <c r="R1363" s="39">
        <f>(SUM(C1344:C1362)+Q1363*SUM(C1344:C1362))/(19-Q1363)*(1-J$2305)</f>
        <v>3372.0711020967224</v>
      </c>
      <c r="S1363" s="39">
        <f>(SUM(C1344:C1362)+Q1363*SUM(C1344:C1362))/(19-Q1363)*(1+J$2305)</f>
        <v>3372.0711020967224</v>
      </c>
      <c r="T1363" s="17">
        <f>IF(AND(K1363="no",R1363&lt;E1363, R1363&gt;F1363,J$2308="yes"),MAX(R1363*(1-J$2306),F1363)/D1363-1,IF(AND(K1363="yes",S1363&gt;F1363, S1363&lt;E1363,J$2307="yes"),1-MIN(S1363*(1+J$2306),E1363)/D1363,0))</f>
        <v>0</v>
      </c>
      <c r="U1363" s="6">
        <f t="shared" si="333"/>
        <v>0</v>
      </c>
      <c r="V1363" s="66">
        <f t="shared" si="334"/>
        <v>3.2331798902368076</v>
      </c>
      <c r="W1363" s="6">
        <f t="shared" si="335"/>
        <v>0</v>
      </c>
      <c r="X1363" s="17">
        <f>V1363/MAX(V$240:V1363)-1</f>
        <v>-9.5728934248239361E-2</v>
      </c>
      <c r="Z1363" s="66">
        <f t="shared" si="336"/>
        <v>13.034136002609992</v>
      </c>
      <c r="AA1363" s="6">
        <f t="shared" si="337"/>
        <v>7.2519360645637576E-3</v>
      </c>
      <c r="AB1363" s="17">
        <f>Z1363/MAX(Z$240:Z1363)-1</f>
        <v>-6.667532622200667E-2</v>
      </c>
    </row>
    <row r="1364" spans="1:29" x14ac:dyDescent="0.25">
      <c r="A1364" s="18" t="s">
        <v>249</v>
      </c>
      <c r="B1364" s="72">
        <v>41138</v>
      </c>
      <c r="C1364" s="23">
        <v>3286.78</v>
      </c>
      <c r="D1364" s="23">
        <v>3286.83</v>
      </c>
      <c r="E1364" s="23">
        <v>3293.25</v>
      </c>
      <c r="F1364" s="23">
        <v>3252.79</v>
      </c>
      <c r="G1364" s="20">
        <f t="shared" si="328"/>
        <v>3304.0284999999994</v>
      </c>
      <c r="H1364" s="20">
        <f t="shared" si="340"/>
        <v>3462.834499999999</v>
      </c>
      <c r="I1364" s="112">
        <f t="shared" si="329"/>
        <v>-5.2204452836890347E-3</v>
      </c>
      <c r="J1364" s="38" t="str">
        <f t="shared" si="341"/>
        <v>X</v>
      </c>
      <c r="K1364" s="17" t="str">
        <f>IF(OR(AND(J1363="N",OR(I1363&lt;R$2308,AND(I1363&gt;R$2306, I1363&lt;R$2305))), AND(J1363="X", OR(I1363&lt;R$2314, AND(I1363&lt;R$2311,I1363&gt;R$2312)))),"no","yes")</f>
        <v>yes</v>
      </c>
      <c r="O1364" s="146">
        <f t="shared" si="342"/>
        <v>-1.521222576150727E-5</v>
      </c>
      <c r="P1364" s="146">
        <f t="shared" si="343"/>
        <v>1.521222576150727E-5</v>
      </c>
      <c r="Q1364" s="86">
        <f t="shared" si="332"/>
        <v>1.7999999999999999E-2</v>
      </c>
      <c r="R1364" s="39">
        <f>(SUM(C1345:C1363)+Q1364*SUM(C1345:C1363))/(19-Q1364)*(1-J$2305)</f>
        <v>3367.6155420925088</v>
      </c>
      <c r="S1364" s="39">
        <f>(SUM(C1345:C1363)+Q1364*SUM(C1345:C1363))/(19-Q1364)*(1+J$2305)</f>
        <v>3367.6155420925088</v>
      </c>
      <c r="T1364" s="17">
        <f>IF(AND(K1364="no",R1364&lt;E1364, R1364&gt;F1364,J$2308="yes"),MAX(R1364*(1-J$2306),F1364)/D1364-1,IF(AND(K1364="yes",S1364&gt;F1364, S1364&lt;E1364,J$2307="yes"),1-MIN(S1364*(1+J$2306),E1364)/D1364,0))</f>
        <v>0</v>
      </c>
      <c r="U1364" s="6">
        <f t="shared" si="333"/>
        <v>0</v>
      </c>
      <c r="V1364" s="66">
        <f t="shared" si="334"/>
        <v>3.2331798902368076</v>
      </c>
      <c r="W1364" s="6">
        <f t="shared" si="335"/>
        <v>0</v>
      </c>
      <c r="X1364" s="17">
        <f>V1364/MAX(V$240:V1364)-1</f>
        <v>-9.5728934248239361E-2</v>
      </c>
      <c r="Z1364" s="66">
        <f t="shared" si="336"/>
        <v>13.034334280829471</v>
      </c>
      <c r="AA1364" s="6">
        <f t="shared" si="337"/>
        <v>1.521222576150727E-5</v>
      </c>
      <c r="AB1364" s="17">
        <f>Z1364/MAX(Z$240:Z1364)-1</f>
        <v>-6.6661128276360393E-2</v>
      </c>
    </row>
    <row r="1365" spans="1:29" x14ac:dyDescent="0.25">
      <c r="A1365" s="18" t="s">
        <v>249</v>
      </c>
      <c r="B1365" s="72">
        <v>41141</v>
      </c>
      <c r="C1365" s="23">
        <v>3289.44</v>
      </c>
      <c r="D1365" s="23">
        <v>3286.78</v>
      </c>
      <c r="E1365" s="23">
        <v>3296.36</v>
      </c>
      <c r="F1365" s="23">
        <v>3247.58</v>
      </c>
      <c r="G1365" s="20">
        <f t="shared" si="328"/>
        <v>3301.6074999999996</v>
      </c>
      <c r="H1365" s="20">
        <f t="shared" si="340"/>
        <v>3457.066499999999</v>
      </c>
      <c r="I1365" s="112">
        <f t="shared" si="329"/>
        <v>-3.685326011647172E-3</v>
      </c>
      <c r="J1365" s="38" t="str">
        <f t="shared" si="341"/>
        <v>X</v>
      </c>
      <c r="K1365" s="17" t="str">
        <f>IF(OR(AND(J1364="N",OR(I1364&lt;R$2308,AND(I1364&gt;R$2306, I1364&lt;R$2305))), AND(J1364="X", OR(I1364&lt;R$2314, AND(I1364&lt;R$2311,I1364&gt;R$2312)))),"no","yes")</f>
        <v>yes</v>
      </c>
      <c r="O1365" s="146">
        <f t="shared" si="342"/>
        <v>8.0930272181278795E-4</v>
      </c>
      <c r="P1365" s="146">
        <f t="shared" si="343"/>
        <v>-8.0930272181278795E-4</v>
      </c>
      <c r="Q1365" s="86">
        <f t="shared" si="332"/>
        <v>1.7999999999999999E-2</v>
      </c>
      <c r="R1365" s="39">
        <f>(SUM(C1346:C1364)+Q1365*SUM(C1346:C1364))/(19-Q1365)*(1-J$2305)</f>
        <v>3364.8761342324301</v>
      </c>
      <c r="S1365" s="39">
        <f>(SUM(C1346:C1364)+Q1365*SUM(C1346:C1364))/(19-Q1365)*(1+J$2305)</f>
        <v>3364.8761342324301</v>
      </c>
      <c r="T1365" s="17">
        <f>IF(AND(K1365="no",R1365&lt;E1365, R1365&gt;F1365,J$2308="yes"),MAX(R1365*(1-J$2306),F1365)/D1365-1,IF(AND(K1365="yes",S1365&gt;F1365, S1365&lt;E1365,J$2307="yes"),1-MIN(S1365*(1+J$2306),E1365)/D1365,0))</f>
        <v>0</v>
      </c>
      <c r="U1365" s="6">
        <f t="shared" si="333"/>
        <v>0</v>
      </c>
      <c r="V1365" s="66">
        <f t="shared" si="334"/>
        <v>3.2331798902368076</v>
      </c>
      <c r="W1365" s="6">
        <f t="shared" si="335"/>
        <v>0</v>
      </c>
      <c r="X1365" s="17">
        <f>V1365/MAX(V$240:V1365)-1</f>
        <v>-9.5728934248239361E-2</v>
      </c>
      <c r="Z1365" s="66">
        <f t="shared" si="336"/>
        <v>13.023785558618979</v>
      </c>
      <c r="AA1365" s="6">
        <f t="shared" si="337"/>
        <v>-8.0930272181278795E-4</v>
      </c>
      <c r="AB1365" s="17">
        <f>Z1365/MAX(Z$240:Z1365)-1</f>
        <v>-6.741648196561989E-2</v>
      </c>
    </row>
    <row r="1366" spans="1:29" x14ac:dyDescent="0.25">
      <c r="A1366" s="18" t="s">
        <v>249</v>
      </c>
      <c r="B1366" s="72">
        <v>41142</v>
      </c>
      <c r="C1366" s="23">
        <v>3335.75</v>
      </c>
      <c r="D1366" s="23">
        <v>3289.44</v>
      </c>
      <c r="E1366" s="23">
        <v>3347.28</v>
      </c>
      <c r="F1366" s="23">
        <v>3284.06</v>
      </c>
      <c r="G1366" s="20">
        <f t="shared" si="328"/>
        <v>3300.3404999999998</v>
      </c>
      <c r="H1366" s="20">
        <f t="shared" si="340"/>
        <v>3451.2046666666652</v>
      </c>
      <c r="I1366" s="112">
        <f t="shared" si="329"/>
        <v>1.0729044472835625E-2</v>
      </c>
      <c r="J1366" s="38" t="str">
        <f t="shared" si="341"/>
        <v>X</v>
      </c>
      <c r="K1366" s="17" t="str">
        <f>IF(OR(AND(J1365="N",OR(I1365&lt;R$2308,AND(I1365&gt;R$2306, I1365&lt;R$2305))), AND(J1365="X", OR(I1365&lt;R$2314, AND(I1365&lt;R$2311,I1365&gt;R$2312)))),"no","yes")</f>
        <v>yes</v>
      </c>
      <c r="O1366" s="146">
        <f t="shared" si="342"/>
        <v>1.4078384162653723E-2</v>
      </c>
      <c r="P1366" s="146">
        <f t="shared" si="343"/>
        <v>-1.4078384162653723E-2</v>
      </c>
      <c r="Q1366" s="86">
        <f t="shared" si="332"/>
        <v>1.7999999999999999E-2</v>
      </c>
      <c r="R1366" s="39">
        <f>(SUM(C1347:C1365)+Q1366*SUM(C1347:C1365))/(19-Q1366)*(1-J$2305)</f>
        <v>3361.0335623221999</v>
      </c>
      <c r="S1366" s="39">
        <f>(SUM(C1347:C1365)+Q1366*SUM(C1347:C1365))/(19-Q1366)*(1+J$2305)</f>
        <v>3361.0335623221999</v>
      </c>
      <c r="T1366" s="17">
        <f>IF(AND(K1366="no",R1366&lt;E1366, R1366&gt;F1366,J$2308="yes"),MAX(R1366*(1-J$2306),F1366)/D1366-1,IF(AND(K1366="yes",S1366&gt;F1366, S1366&lt;E1366,J$2307="yes"),1-MIN(S1366*(1+J$2306),E1366)/D1366,0))</f>
        <v>0</v>
      </c>
      <c r="U1366" s="6">
        <f t="shared" si="333"/>
        <v>0</v>
      </c>
      <c r="V1366" s="66">
        <f t="shared" si="334"/>
        <v>3.2331798902368076</v>
      </c>
      <c r="W1366" s="6">
        <f t="shared" si="335"/>
        <v>0</v>
      </c>
      <c r="X1366" s="17">
        <f>V1366/MAX(V$240:V1366)-1</f>
        <v>-9.5728934248239361E-2</v>
      </c>
      <c r="Z1366" s="66">
        <f t="shared" si="336"/>
        <v>12.840431702272719</v>
      </c>
      <c r="AA1366" s="6">
        <f t="shared" si="337"/>
        <v>-1.4078384162653723E-2</v>
      </c>
      <c r="AB1366" s="17">
        <f>Z1366/MAX(Z$240:Z1366)-1</f>
        <v>-8.054575099626704E-2</v>
      </c>
    </row>
    <row r="1367" spans="1:29" x14ac:dyDescent="0.25">
      <c r="A1367" s="18" t="s">
        <v>249</v>
      </c>
      <c r="B1367" s="72">
        <v>41143</v>
      </c>
      <c r="C1367" s="23">
        <v>3306.11</v>
      </c>
      <c r="D1367" s="23">
        <v>3335.75</v>
      </c>
      <c r="E1367" s="23">
        <v>3338.74</v>
      </c>
      <c r="F1367" s="23">
        <v>3292.43</v>
      </c>
      <c r="G1367" s="20">
        <f t="shared" si="328"/>
        <v>3299.0415000000003</v>
      </c>
      <c r="H1367" s="20">
        <f t="shared" si="340"/>
        <v>3443.8784999999984</v>
      </c>
      <c r="I1367" s="112">
        <f t="shared" si="329"/>
        <v>2.142592022561729E-3</v>
      </c>
      <c r="J1367" s="38" t="str">
        <f t="shared" si="341"/>
        <v>X</v>
      </c>
      <c r="K1367" s="17" t="str">
        <f>IF(OR(AND(J1366="N",OR(I1366&lt;R$2308,AND(I1366&gt;R$2306, I1366&lt;R$2305))), AND(J1366="X", OR(I1366&lt;R$2314, AND(I1366&lt;R$2311,I1366&gt;R$2312)))),"no","yes")</f>
        <v>yes</v>
      </c>
      <c r="O1367" s="146">
        <f t="shared" si="342"/>
        <v>-8.8855579704714138E-3</v>
      </c>
      <c r="P1367" s="146">
        <f t="shared" si="343"/>
        <v>8.8855579704714138E-3</v>
      </c>
      <c r="Q1367" s="86">
        <f t="shared" si="332"/>
        <v>1.7999999999999999E-2</v>
      </c>
      <c r="R1367" s="39">
        <f>(SUM(C1348:C1366)+Q1367*SUM(C1348:C1366))/(19-Q1367)*(1-J$2305)</f>
        <v>3361.2298472236857</v>
      </c>
      <c r="S1367" s="39">
        <f>(SUM(C1348:C1366)+Q1367*SUM(C1348:C1366))/(19-Q1367)*(1+J$2305)</f>
        <v>3361.2298472236857</v>
      </c>
      <c r="T1367" s="17">
        <f>IF(AND(K1367="no",R1367&lt;E1367, R1367&gt;F1367,J$2308="yes"),MAX(R1367*(1-J$2306),F1367)/D1367-1,IF(AND(K1367="yes",S1367&gt;F1367, S1367&lt;E1367,J$2307="yes"),1-MIN(S1367*(1+J$2306),E1367)/D1367,0))</f>
        <v>0</v>
      </c>
      <c r="U1367" s="6">
        <f t="shared" si="333"/>
        <v>0</v>
      </c>
      <c r="V1367" s="66">
        <f t="shared" si="334"/>
        <v>3.2331798902368076</v>
      </c>
      <c r="W1367" s="6">
        <f t="shared" si="335"/>
        <v>0</v>
      </c>
      <c r="X1367" s="17">
        <f>V1367/MAX(V$240:V1367)-1</f>
        <v>-9.5728934248239361E-2</v>
      </c>
      <c r="Z1367" s="66">
        <f t="shared" si="336"/>
        <v>12.954526102529142</v>
      </c>
      <c r="AA1367" s="6">
        <f t="shared" si="337"/>
        <v>8.8855579704714138E-3</v>
      </c>
      <c r="AB1367" s="17">
        <f>Z1367/MAX(Z$240:Z1367)-1</f>
        <v>-7.2375886965548086E-2</v>
      </c>
    </row>
    <row r="1368" spans="1:29" x14ac:dyDescent="0.25">
      <c r="A1368" s="18" t="s">
        <v>249</v>
      </c>
      <c r="B1368" s="72">
        <v>41144</v>
      </c>
      <c r="C1368" s="23">
        <v>3327.99</v>
      </c>
      <c r="D1368" s="23">
        <v>3306.11</v>
      </c>
      <c r="E1368" s="23">
        <v>3329.98</v>
      </c>
      <c r="F1368" s="23">
        <v>3289.55</v>
      </c>
      <c r="G1368" s="20">
        <f t="shared" si="328"/>
        <v>3300.3239999999996</v>
      </c>
      <c r="H1368" s="20">
        <f t="shared" si="340"/>
        <v>3436.8079999999991</v>
      </c>
      <c r="I1368" s="112">
        <f t="shared" si="329"/>
        <v>8.3828133237828784E-3</v>
      </c>
      <c r="J1368" s="38" t="str">
        <f t="shared" si="341"/>
        <v>X</v>
      </c>
      <c r="K1368" s="17" t="str">
        <f>IF(OR(AND(J1367="N",OR(I1367&lt;R$2308,AND(I1367&gt;R$2306, I1367&lt;R$2305))), AND(J1367="X", OR(I1367&lt;R$2314, AND(I1367&lt;R$2311,I1367&gt;R$2312)))),"no","yes")</f>
        <v>yes</v>
      </c>
      <c r="O1368" s="146">
        <f t="shared" si="342"/>
        <v>6.6180496111742926E-3</v>
      </c>
      <c r="P1368" s="146">
        <f t="shared" si="343"/>
        <v>-6.6180496111742926E-3</v>
      </c>
      <c r="Q1368" s="86">
        <f t="shared" si="332"/>
        <v>1.7999999999999999E-2</v>
      </c>
      <c r="R1368" s="39">
        <f>(SUM(C1349:C1367)+Q1368*SUM(C1349:C1367))/(19-Q1368)*(1-J$2305)</f>
        <v>3361.4320313981661</v>
      </c>
      <c r="S1368" s="39">
        <f>(SUM(C1349:C1367)+Q1368*SUM(C1349:C1367))/(19-Q1368)*(1+J$2305)</f>
        <v>3361.4320313981661</v>
      </c>
      <c r="T1368" s="17">
        <f>IF(AND(K1368="no",R1368&lt;E1368, R1368&gt;F1368,J$2308="yes"),MAX(R1368*(1-J$2306),F1368)/D1368-1,IF(AND(K1368="yes",S1368&gt;F1368, S1368&lt;E1368,J$2307="yes"),1-MIN(S1368*(1+J$2306),E1368)/D1368,0))</f>
        <v>0</v>
      </c>
      <c r="U1368" s="6">
        <f t="shared" si="333"/>
        <v>0</v>
      </c>
      <c r="V1368" s="66">
        <f t="shared" si="334"/>
        <v>3.2331798902368076</v>
      </c>
      <c r="W1368" s="6">
        <f t="shared" si="335"/>
        <v>0</v>
      </c>
      <c r="X1368" s="17">
        <f>V1368/MAX(V$240:V1368)-1</f>
        <v>-9.5728934248239361E-2</v>
      </c>
      <c r="Y1368" s="14"/>
      <c r="Z1368" s="66">
        <f t="shared" si="336"/>
        <v>12.868792406093352</v>
      </c>
      <c r="AA1368" s="6">
        <f t="shared" si="337"/>
        <v>-6.6180496111742926E-3</v>
      </c>
      <c r="AB1368" s="17">
        <f>Z1368/MAX(Z$240:Z1368)-1</f>
        <v>-7.8514949366131681E-2</v>
      </c>
      <c r="AC1368" s="14"/>
    </row>
    <row r="1369" spans="1:29" x14ac:dyDescent="0.25">
      <c r="A1369" s="18" t="s">
        <v>249</v>
      </c>
      <c r="B1369" s="72">
        <v>41145</v>
      </c>
      <c r="C1369" s="23">
        <v>3265.75</v>
      </c>
      <c r="D1369" s="23">
        <v>3327.99</v>
      </c>
      <c r="E1369" s="23">
        <v>3321.92</v>
      </c>
      <c r="F1369" s="23">
        <v>3265.6</v>
      </c>
      <c r="G1369" s="20">
        <f t="shared" si="328"/>
        <v>3299.4320000000007</v>
      </c>
      <c r="H1369" s="20">
        <f t="shared" si="340"/>
        <v>3428.6773333333326</v>
      </c>
      <c r="I1369" s="112">
        <f t="shared" si="329"/>
        <v>-1.0208423752937068E-2</v>
      </c>
      <c r="J1369" s="38" t="str">
        <f t="shared" si="341"/>
        <v>X</v>
      </c>
      <c r="K1369" s="17" t="str">
        <f>IF(OR(AND(J1368="N",OR(I1368&lt;R$2308,AND(I1368&gt;R$2306, I1368&lt;R$2305))), AND(J1368="X", OR(I1368&lt;R$2314, AND(I1368&lt;R$2311,I1368&gt;R$2312)))),"no","yes")</f>
        <v>yes</v>
      </c>
      <c r="O1369" s="146">
        <f t="shared" si="342"/>
        <v>-1.8701979272774172E-2</v>
      </c>
      <c r="P1369" s="146">
        <f t="shared" si="343"/>
        <v>1.8701979272774172E-2</v>
      </c>
      <c r="Q1369" s="86">
        <f t="shared" si="332"/>
        <v>1.7999999999999999E-2</v>
      </c>
      <c r="R1369" s="39">
        <f>(SUM(C1350:C1368)+Q1369*SUM(C1350:C1368))/(19-Q1369)*(1-J$2305)</f>
        <v>3363.8131924981567</v>
      </c>
      <c r="S1369" s="39">
        <f>(SUM(C1350:C1368)+Q1369*SUM(C1350:C1368))/(19-Q1369)*(1+J$2305)</f>
        <v>3363.8131924981567</v>
      </c>
      <c r="T1369" s="17">
        <f>IF(AND(K1369="no",R1369&lt;E1369, R1369&gt;F1369,J$2308="yes"),MAX(R1369*(1-J$2306),F1369)/D1369-1,IF(AND(K1369="yes",S1369&gt;F1369, S1369&lt;E1369,J$2307="yes"),1-MIN(S1369*(1+J$2306),E1369)/D1369,0))</f>
        <v>0</v>
      </c>
      <c r="U1369" s="6">
        <f t="shared" si="333"/>
        <v>0</v>
      </c>
      <c r="V1369" s="66">
        <f t="shared" si="334"/>
        <v>3.2331798902368076</v>
      </c>
      <c r="W1369" s="6">
        <f t="shared" si="335"/>
        <v>0</v>
      </c>
      <c r="X1369" s="17">
        <f>V1369/MAX(V$240:V1369)-1</f>
        <v>-9.5728934248239361E-2</v>
      </c>
      <c r="Z1369" s="66">
        <f t="shared" si="336"/>
        <v>13.109464294937743</v>
      </c>
      <c r="AA1369" s="6">
        <f t="shared" si="337"/>
        <v>1.8701979272774061E-2</v>
      </c>
      <c r="AB1369" s="17">
        <f>Z1369/MAX(Z$240:Z1369)-1</f>
        <v>-6.1281355049005892E-2</v>
      </c>
    </row>
    <row r="1370" spans="1:29" x14ac:dyDescent="0.25">
      <c r="A1370" s="18" t="s">
        <v>249</v>
      </c>
      <c r="B1370" s="72">
        <v>41148</v>
      </c>
      <c r="C1370" s="23">
        <v>3184.33</v>
      </c>
      <c r="D1370" s="23">
        <v>3265.75</v>
      </c>
      <c r="E1370" s="23">
        <v>3250.69</v>
      </c>
      <c r="F1370" s="23">
        <v>3184.11</v>
      </c>
      <c r="G1370" s="20">
        <f t="shared" si="328"/>
        <v>3297.7759999999994</v>
      </c>
      <c r="H1370" s="20">
        <f t="shared" si="340"/>
        <v>3419.342166666665</v>
      </c>
      <c r="I1370" s="112">
        <f t="shared" si="329"/>
        <v>-3.4400759784775969E-2</v>
      </c>
      <c r="J1370" s="38" t="str">
        <f t="shared" si="341"/>
        <v>X</v>
      </c>
      <c r="K1370" s="17" t="str">
        <f>IF(OR(AND(J1369="N",OR(I1369&lt;R$2308,AND(I1369&gt;R$2306, I1369&lt;R$2305))), AND(J1369="X", OR(I1369&lt;R$2314, AND(I1369&lt;R$2311,I1369&gt;R$2312)))),"no","yes")</f>
        <v>yes</v>
      </c>
      <c r="O1370" s="146">
        <f t="shared" si="342"/>
        <v>-2.4931485876138693E-2</v>
      </c>
      <c r="P1370" s="146">
        <f t="shared" si="343"/>
        <v>2.4931485876138693E-2</v>
      </c>
      <c r="Q1370" s="86">
        <f t="shared" si="332"/>
        <v>1.7999999999999999E-2</v>
      </c>
      <c r="R1370" s="39">
        <f>(SUM(C1351:C1369)+Q1370*SUM(C1351:C1369))/(19-Q1370)*(1-J$2305)</f>
        <v>3366.4035096407119</v>
      </c>
      <c r="S1370" s="39">
        <f>(SUM(C1351:C1369)+Q1370*SUM(C1351:C1369))/(19-Q1370)*(1+J$2305)</f>
        <v>3366.4035096407119</v>
      </c>
      <c r="T1370" s="17">
        <f>IF(AND(K1370="no",R1370&lt;E1370, R1370&gt;F1370,J$2308="yes"),MAX(R1370*(1-J$2306),F1370)/D1370-1,IF(AND(K1370="yes",S1370&gt;F1370, S1370&lt;E1370,J$2307="yes"),1-MIN(S1370*(1+J$2306),E1370)/D1370,0))</f>
        <v>0</v>
      </c>
      <c r="U1370" s="6">
        <f t="shared" si="333"/>
        <v>0</v>
      </c>
      <c r="V1370" s="66">
        <f t="shared" si="334"/>
        <v>3.2331798902368076</v>
      </c>
      <c r="W1370" s="6">
        <f t="shared" si="335"/>
        <v>0</v>
      </c>
      <c r="X1370" s="17">
        <f>V1370/MAX(V$240:V1370)-1</f>
        <v>-9.5728934248239361E-2</v>
      </c>
      <c r="Z1370" s="66">
        <f t="shared" si="336"/>
        <v>13.436302718850728</v>
      </c>
      <c r="AA1370" s="6">
        <f t="shared" si="337"/>
        <v>2.4931485876138693E-2</v>
      </c>
      <c r="AB1370" s="17">
        <f>Z1370/MAX(Z$240:Z1370)-1</f>
        <v>-3.7877704410742119E-2</v>
      </c>
    </row>
    <row r="1371" spans="1:29" x14ac:dyDescent="0.25">
      <c r="A1371" s="18" t="s">
        <v>249</v>
      </c>
      <c r="B1371" s="72">
        <v>41149</v>
      </c>
      <c r="C1371" s="23">
        <v>3200.99</v>
      </c>
      <c r="D1371" s="23">
        <v>3184.33</v>
      </c>
      <c r="E1371" s="23">
        <v>3221.88</v>
      </c>
      <c r="F1371" s="23">
        <v>3173.75</v>
      </c>
      <c r="G1371" s="20">
        <f t="shared" si="328"/>
        <v>3299.8659999999995</v>
      </c>
      <c r="H1371" s="20">
        <f t="shared" si="340"/>
        <v>3412.3284999999983</v>
      </c>
      <c r="I1371" s="112">
        <f t="shared" si="329"/>
        <v>-2.9963640947844428E-2</v>
      </c>
      <c r="J1371" s="38" t="str">
        <f t="shared" si="341"/>
        <v>X</v>
      </c>
      <c r="K1371" s="17" t="str">
        <f>IF(OR(AND(J1370="N",OR(I1370&lt;R$2308,AND(I1370&gt;R$2306, I1370&lt;R$2305))), AND(J1370="X", OR(I1370&lt;R$2314, AND(I1370&lt;R$2311,I1370&gt;R$2312)))),"no","yes")</f>
        <v>yes</v>
      </c>
      <c r="O1371" s="146">
        <f t="shared" si="342"/>
        <v>5.2318698124880214E-3</v>
      </c>
      <c r="P1371" s="146">
        <f t="shared" si="343"/>
        <v>-5.2318698124880214E-3</v>
      </c>
      <c r="Q1371" s="86">
        <f t="shared" si="332"/>
        <v>1.7999999999999999E-2</v>
      </c>
      <c r="R1371" s="39">
        <f>(SUM(C1352:C1370)+Q1371*SUM(C1352:C1370))/(19-Q1371)*(1-J$2305)</f>
        <v>3367.7517616689493</v>
      </c>
      <c r="S1371" s="39">
        <f>(SUM(C1352:C1370)+Q1371*SUM(C1352:C1370))/(19-Q1371)*(1+J$2305)</f>
        <v>3367.7517616689493</v>
      </c>
      <c r="T1371" s="17">
        <f>IF(AND(K1371="no",R1371&lt;E1371, R1371&gt;F1371,J$2308="yes"),MAX(R1371*(1-J$2306),F1371)/D1371-1,IF(AND(K1371="yes",S1371&gt;F1371, S1371&lt;E1371,J$2307="yes"),1-MIN(S1371*(1+J$2306),E1371)/D1371,0))</f>
        <v>0</v>
      </c>
      <c r="U1371" s="6">
        <f t="shared" si="333"/>
        <v>0</v>
      </c>
      <c r="V1371" s="66">
        <f t="shared" si="334"/>
        <v>3.2331798902368076</v>
      </c>
      <c r="W1371" s="6">
        <f t="shared" si="335"/>
        <v>0</v>
      </c>
      <c r="X1371" s="17">
        <f>V1371/MAX(V$240:V1371)-1</f>
        <v>-9.5728934248239361E-2</v>
      </c>
      <c r="Z1371" s="66">
        <f t="shared" si="336"/>
        <v>13.366005732264522</v>
      </c>
      <c r="AA1371" s="6">
        <f t="shared" si="337"/>
        <v>-5.2318698124880214E-3</v>
      </c>
      <c r="AB1371" s="17">
        <f>Z1371/MAX(Z$240:Z1371)-1</f>
        <v>-4.2911403004957216E-2</v>
      </c>
    </row>
    <row r="1372" spans="1:29" x14ac:dyDescent="0.25">
      <c r="A1372" s="18" t="s">
        <v>249</v>
      </c>
      <c r="B1372" s="72">
        <v>41150</v>
      </c>
      <c r="C1372" s="23">
        <v>3179.54</v>
      </c>
      <c r="D1372" s="23">
        <v>3200.99</v>
      </c>
      <c r="E1372" s="23">
        <v>3221.23</v>
      </c>
      <c r="F1372" s="23">
        <v>3179.54</v>
      </c>
      <c r="G1372" s="20">
        <f t="shared" si="328"/>
        <v>3298.0339999999997</v>
      </c>
      <c r="H1372" s="20">
        <f t="shared" si="340"/>
        <v>3405.0273333333321</v>
      </c>
      <c r="I1372" s="112">
        <f t="shared" si="329"/>
        <v>-3.5928677509085571E-2</v>
      </c>
      <c r="J1372" s="38" t="str">
        <f t="shared" si="341"/>
        <v>X</v>
      </c>
      <c r="K1372" s="17" t="str">
        <f>IF(OR(AND(J1371="N",OR(I1371&lt;R$2308,AND(I1371&gt;R$2306, I1371&lt;R$2305))), AND(J1371="X", OR(I1371&lt;R$2314, AND(I1371&lt;R$2311,I1371&gt;R$2312)))),"no","yes")</f>
        <v>yes</v>
      </c>
      <c r="O1372" s="146">
        <f t="shared" si="342"/>
        <v>-6.7010518620801429E-3</v>
      </c>
      <c r="P1372" s="146">
        <f t="shared" si="343"/>
        <v>6.7010518620801429E-3</v>
      </c>
      <c r="Q1372" s="86">
        <f t="shared" si="332"/>
        <v>1.7999999999999999E-2</v>
      </c>
      <c r="R1372" s="39">
        <f>(SUM(C1353:C1371)+Q1372*SUM(C1353:C1371))/(19-Q1372)*(1-J$2305)</f>
        <v>3366.9371256980298</v>
      </c>
      <c r="S1372" s="39">
        <f>(SUM(C1353:C1371)+Q1372*SUM(C1353:C1371))/(19-Q1372)*(1+J$2305)</f>
        <v>3366.9371256980298</v>
      </c>
      <c r="T1372" s="17">
        <f>IF(AND(K1372="no",R1372&lt;E1372, R1372&gt;F1372,J$2308="yes"),MAX(R1372*(1-J$2306),F1372)/D1372-1,IF(AND(K1372="yes",S1372&gt;F1372, S1372&lt;E1372,J$2307="yes"),1-MIN(S1372*(1+J$2306),E1372)/D1372,0))</f>
        <v>0</v>
      </c>
      <c r="U1372" s="6">
        <f t="shared" si="333"/>
        <v>0</v>
      </c>
      <c r="V1372" s="66">
        <f t="shared" si="334"/>
        <v>3.2331798902368076</v>
      </c>
      <c r="W1372" s="6">
        <f t="shared" si="335"/>
        <v>0</v>
      </c>
      <c r="X1372" s="17">
        <f>V1372/MAX(V$240:V1372)-1</f>
        <v>-9.5728934248239361E-2</v>
      </c>
      <c r="Z1372" s="66">
        <f t="shared" si="336"/>
        <v>13.455572029865285</v>
      </c>
      <c r="AA1372" s="6">
        <f t="shared" si="337"/>
        <v>6.7010518620800319E-3</v>
      </c>
      <c r="AB1372" s="17">
        <f>Z1372/MAX(Z$240:Z1372)-1</f>
        <v>-3.6497902679888061E-2</v>
      </c>
    </row>
    <row r="1373" spans="1:29" x14ac:dyDescent="0.25">
      <c r="A1373" s="18" t="s">
        <v>249</v>
      </c>
      <c r="B1373" s="72">
        <v>41151</v>
      </c>
      <c r="C1373" s="23">
        <v>3129.5</v>
      </c>
      <c r="D1373" s="23">
        <v>3179.54</v>
      </c>
      <c r="E1373" s="23">
        <v>3188.76</v>
      </c>
      <c r="F1373" s="23">
        <v>3083.37</v>
      </c>
      <c r="G1373" s="20">
        <f t="shared" si="328"/>
        <v>3294.7160000000003</v>
      </c>
      <c r="H1373" s="20">
        <f t="shared" si="340"/>
        <v>3397.1829999999982</v>
      </c>
      <c r="I1373" s="112">
        <f t="shared" si="329"/>
        <v>-5.0145748525821432E-2</v>
      </c>
      <c r="J1373" s="38" t="str">
        <f t="shared" si="341"/>
        <v>X</v>
      </c>
      <c r="K1373" s="17" t="str">
        <f>IF(OR(AND(J1372="N",OR(I1372&lt;R$2308,AND(I1372&gt;R$2306, I1372&lt;R$2305))), AND(J1372="X", OR(I1372&lt;R$2314, AND(I1372&lt;R$2311,I1372&gt;R$2312)))),"no","yes")</f>
        <v>yes</v>
      </c>
      <c r="O1373" s="146">
        <f t="shared" si="342"/>
        <v>-1.5738125640816003E-2</v>
      </c>
      <c r="P1373" s="146">
        <f t="shared" si="343"/>
        <v>1.5738125640816003E-2</v>
      </c>
      <c r="Q1373" s="86">
        <f t="shared" si="332"/>
        <v>1.7999999999999999E-2</v>
      </c>
      <c r="R1373" s="39">
        <f>(SUM(C1354:C1372)+Q1373*SUM(C1354:C1372))/(19-Q1373)*(1-J$2305)</f>
        <v>3366.0618881045202</v>
      </c>
      <c r="S1373" s="39">
        <f>(SUM(C1354:C1372)+Q1373*SUM(C1354:C1372))/(19-Q1373)*(1+J$2305)</f>
        <v>3366.0618881045202</v>
      </c>
      <c r="T1373" s="17">
        <f>IF(AND(K1373="no",R1373&lt;E1373, R1373&gt;F1373,J$2308="yes"),MAX(R1373*(1-J$2306),F1373)/D1373-1,IF(AND(K1373="yes",S1373&gt;F1373, S1373&lt;E1373,J$2307="yes"),1-MIN(S1373*(1+J$2306),E1373)/D1373,0))</f>
        <v>0</v>
      </c>
      <c r="U1373" s="6">
        <f t="shared" si="333"/>
        <v>0</v>
      </c>
      <c r="V1373" s="66">
        <f t="shared" si="334"/>
        <v>3.2331798902368076</v>
      </c>
      <c r="W1373" s="6">
        <f t="shared" si="335"/>
        <v>0</v>
      </c>
      <c r="X1373" s="17">
        <f>V1373/MAX(V$240:V1373)-1</f>
        <v>-9.5728934248239361E-2</v>
      </c>
      <c r="Z1373" s="66">
        <f t="shared" si="336"/>
        <v>13.667337513040355</v>
      </c>
      <c r="AA1373" s="6">
        <f t="shared" si="337"/>
        <v>1.5738125640816003E-2</v>
      </c>
      <c r="AB1373" s="17">
        <f>Z1373/MAX(Z$240:Z1373)-1</f>
        <v>-2.1334185617074342E-2</v>
      </c>
    </row>
    <row r="1374" spans="1:29" x14ac:dyDescent="0.25">
      <c r="A1374" s="18" t="s">
        <v>249</v>
      </c>
      <c r="B1374" s="72">
        <v>41152</v>
      </c>
      <c r="C1374" s="23">
        <v>3139.5</v>
      </c>
      <c r="D1374" s="23">
        <v>3129.5</v>
      </c>
      <c r="E1374" s="23">
        <v>3148.51</v>
      </c>
      <c r="F1374" s="23">
        <v>3115.62</v>
      </c>
      <c r="G1374" s="20">
        <f t="shared" si="328"/>
        <v>3288.6979999999994</v>
      </c>
      <c r="H1374" s="20">
        <f t="shared" si="340"/>
        <v>3389.8223333333317</v>
      </c>
      <c r="I1374" s="112">
        <f t="shared" si="329"/>
        <v>-4.5366889875567584E-2</v>
      </c>
      <c r="J1374" s="38" t="str">
        <f t="shared" si="341"/>
        <v>X</v>
      </c>
      <c r="K1374" s="17" t="str">
        <f>IF(OR(AND(J1373="N",OR(I1373&lt;R$2308,AND(I1373&gt;R$2306, I1373&lt;R$2305))), AND(J1373="X", OR(I1373&lt;R$2314, AND(I1373&lt;R$2311,I1373&gt;R$2312)))),"no","yes")</f>
        <v>yes</v>
      </c>
      <c r="O1374" s="146">
        <f t="shared" si="342"/>
        <v>3.1953986259785072E-3</v>
      </c>
      <c r="P1374" s="146">
        <f t="shared" si="343"/>
        <v>-3.1953986259785072E-3</v>
      </c>
      <c r="Q1374" s="86">
        <f t="shared" si="332"/>
        <v>1.7999999999999999E-2</v>
      </c>
      <c r="R1374" s="39">
        <f>(SUM(C1355:C1373)+Q1374*SUM(C1355:C1373))/(19-Q1374)*(1-J$2305)</f>
        <v>3359.0707133073438</v>
      </c>
      <c r="S1374" s="39">
        <f>(SUM(C1355:C1373)+Q1374*SUM(C1355:C1373))/(19-Q1374)*(1+J$2305)</f>
        <v>3359.0707133073438</v>
      </c>
      <c r="T1374" s="17">
        <f>IF(AND(K1374="no",R1374&lt;E1374, R1374&gt;F1374,J$2308="yes"),MAX(R1374*(1-J$2306),F1374)/D1374-1,IF(AND(K1374="yes",S1374&gt;F1374, S1374&lt;E1374,J$2307="yes"),1-MIN(S1374*(1+J$2306),E1374)/D1374,0))</f>
        <v>0</v>
      </c>
      <c r="U1374" s="6">
        <f t="shared" si="333"/>
        <v>0</v>
      </c>
      <c r="V1374" s="66">
        <f t="shared" si="334"/>
        <v>3.2331798902368076</v>
      </c>
      <c r="W1374" s="6">
        <f t="shared" si="335"/>
        <v>0</v>
      </c>
      <c r="X1374" s="17">
        <f>V1374/MAX(V$240:V1374)-1</f>
        <v>-9.5728934248239361E-2</v>
      </c>
      <c r="Z1374" s="66">
        <f t="shared" si="336"/>
        <v>13.623664921530402</v>
      </c>
      <c r="AA1374" s="6">
        <f t="shared" si="337"/>
        <v>-3.1953986259785072E-3</v>
      </c>
      <c r="AB1374" s="17">
        <f>Z1374/MAX(Z$240:Z1374)-1</f>
        <v>-2.4461413015645639E-2</v>
      </c>
    </row>
    <row r="1375" spans="1:29" x14ac:dyDescent="0.25">
      <c r="A1375" s="18" t="s">
        <v>249</v>
      </c>
      <c r="B1375" s="72">
        <v>41155</v>
      </c>
      <c r="C1375" s="23">
        <v>3200.31</v>
      </c>
      <c r="D1375" s="23">
        <v>3139.5</v>
      </c>
      <c r="E1375" s="23">
        <v>3203.85</v>
      </c>
      <c r="F1375" s="23">
        <v>3131.16</v>
      </c>
      <c r="G1375" s="20">
        <f t="shared" ref="G1375:G1438" si="346">AVERAGE(C1356:C1375)</f>
        <v>3281.85</v>
      </c>
      <c r="H1375" s="20">
        <f t="shared" si="340"/>
        <v>3383.7581666666651</v>
      </c>
      <c r="I1375" s="112">
        <f t="shared" ref="I1375:I1438" si="347">$C1375/$G1375-1</f>
        <v>-2.4845742492801359E-2</v>
      </c>
      <c r="J1375" s="38" t="str">
        <f t="shared" si="341"/>
        <v>X</v>
      </c>
      <c r="K1375" s="17" t="str">
        <f>IF(OR(AND(J1374="N",OR(I1374&lt;R$2308,AND(I1374&gt;R$2306, I1374&lt;R$2305))), AND(J1374="X", OR(I1374&lt;R$2314, AND(I1374&lt;R$2311,I1374&gt;R$2312)))),"no","yes")</f>
        <v>yes</v>
      </c>
      <c r="O1375" s="146">
        <f t="shared" si="342"/>
        <v>1.9369326325848091E-2</v>
      </c>
      <c r="P1375" s="146">
        <f t="shared" si="343"/>
        <v>-1.9369326325848091E-2</v>
      </c>
      <c r="Q1375" s="86">
        <f t="shared" si="332"/>
        <v>1.7999999999999999E-2</v>
      </c>
      <c r="R1375" s="39">
        <f>(SUM(C1356:C1374)+Q1375*SUM(C1356:C1374))/(19-Q1375)*(1-J$2305)</f>
        <v>3348.4643567590351</v>
      </c>
      <c r="S1375" s="39">
        <f>(SUM(C1356:C1374)+Q1375*SUM(C1356:C1374))/(19-Q1375)*(1+J$2305)</f>
        <v>3348.4643567590351</v>
      </c>
      <c r="T1375" s="17">
        <f>IF(AND(K1375="no",R1375&lt;E1375, R1375&gt;F1375,J$2308="yes"),MAX(R1375*(1-J$2306),F1375)/D1375-1,IF(AND(K1375="yes",S1375&gt;F1375, S1375&lt;E1375,J$2307="yes"),1-MIN(S1375*(1+J$2306),E1375)/D1375,0))</f>
        <v>0</v>
      </c>
      <c r="U1375" s="6">
        <f t="shared" si="333"/>
        <v>0</v>
      </c>
      <c r="V1375" s="66">
        <f t="shared" si="334"/>
        <v>3.2331798902368076</v>
      </c>
      <c r="W1375" s="6">
        <f t="shared" si="335"/>
        <v>0</v>
      </c>
      <c r="X1375" s="17">
        <f>V1375/MAX(V$240:V1375)-1</f>
        <v>-9.5728934248239361E-2</v>
      </c>
      <c r="Z1375" s="66">
        <f t="shared" si="336"/>
        <v>13.35978370991127</v>
      </c>
      <c r="AA1375" s="6">
        <f t="shared" si="337"/>
        <v>-1.9369326325848091E-2</v>
      </c>
      <c r="AB1375" s="17">
        <f>Z1375/MAX(Z$240:Z1375)-1</f>
        <v>-4.3356938250402433E-2</v>
      </c>
    </row>
    <row r="1376" spans="1:29" x14ac:dyDescent="0.25">
      <c r="A1376" s="18" t="s">
        <v>249</v>
      </c>
      <c r="B1376" s="72">
        <v>41156</v>
      </c>
      <c r="C1376" s="23">
        <v>3164.83</v>
      </c>
      <c r="D1376" s="23">
        <v>3200.31</v>
      </c>
      <c r="E1376" s="23">
        <v>3209.88</v>
      </c>
      <c r="F1376" s="23">
        <v>3160.7</v>
      </c>
      <c r="G1376" s="20">
        <f t="shared" si="346"/>
        <v>3271.6789999999996</v>
      </c>
      <c r="H1376" s="20">
        <f t="shared" si="340"/>
        <v>3376.0001666666653</v>
      </c>
      <c r="I1376" s="112">
        <f t="shared" si="347"/>
        <v>-3.2658766339851764E-2</v>
      </c>
      <c r="J1376" s="38" t="str">
        <f t="shared" si="341"/>
        <v>X</v>
      </c>
      <c r="K1376" s="17" t="str">
        <f>IF(OR(AND(J1375="N",OR(I1375&lt;R$2308,AND(I1375&gt;R$2306, I1375&lt;R$2305))), AND(J1375="X", OR(I1375&lt;R$2314, AND(I1375&lt;R$2311,I1375&gt;R$2312)))),"no","yes")</f>
        <v>yes</v>
      </c>
      <c r="O1376" s="146">
        <f t="shared" si="342"/>
        <v>-1.1086426002480998E-2</v>
      </c>
      <c r="P1376" s="146">
        <f t="shared" si="343"/>
        <v>1.1086426002480998E-2</v>
      </c>
      <c r="Q1376" s="86">
        <f t="shared" si="332"/>
        <v>1.7999999999999999E-2</v>
      </c>
      <c r="R1376" s="39">
        <f>(SUM(C1357:C1375)+Q1376*SUM(C1357:C1375))/(19-Q1376)*(1-J$2305)</f>
        <v>3339.4577757875882</v>
      </c>
      <c r="S1376" s="39">
        <f>(SUM(C1357:C1375)+Q1376*SUM(C1357:C1375))/(19-Q1376)*(1+J$2305)</f>
        <v>3339.4577757875882</v>
      </c>
      <c r="T1376" s="17">
        <f>IF(AND(K1376="no",R1376&lt;E1376, R1376&gt;F1376,J$2308="yes"),MAX(R1376*(1-J$2306),F1376)/D1376-1,IF(AND(K1376="yes",S1376&gt;F1376, S1376&lt;E1376,J$2307="yes"),1-MIN(S1376*(1+J$2306),E1376)/D1376,0))</f>
        <v>0</v>
      </c>
      <c r="U1376" s="6">
        <f t="shared" si="333"/>
        <v>0</v>
      </c>
      <c r="V1376" s="66">
        <f t="shared" si="334"/>
        <v>3.2331798902368076</v>
      </c>
      <c r="W1376" s="6">
        <f t="shared" si="335"/>
        <v>0</v>
      </c>
      <c r="X1376" s="17">
        <f>V1376/MAX(V$240:V1376)-1</f>
        <v>-9.5728934248239361E-2</v>
      </c>
      <c r="Z1376" s="66">
        <f t="shared" si="336"/>
        <v>13.507895963420351</v>
      </c>
      <c r="AA1376" s="6">
        <f t="shared" si="337"/>
        <v>1.1086426002480998E-2</v>
      </c>
      <c r="AB1376" s="17">
        <f>Z1376/MAX(Z$240:Z1376)-1</f>
        <v>-3.2751185735528709E-2</v>
      </c>
    </row>
    <row r="1377" spans="1:29" x14ac:dyDescent="0.25">
      <c r="A1377" s="18" t="s">
        <v>249</v>
      </c>
      <c r="B1377" s="72">
        <v>41157</v>
      </c>
      <c r="C1377" s="23">
        <v>3181.8</v>
      </c>
      <c r="D1377" s="23">
        <v>3164.83</v>
      </c>
      <c r="E1377" s="23">
        <v>3193.76</v>
      </c>
      <c r="F1377" s="23">
        <v>3150.79</v>
      </c>
      <c r="G1377" s="20">
        <f t="shared" si="346"/>
        <v>3262.9445000000001</v>
      </c>
      <c r="H1377" s="20">
        <f t="shared" si="340"/>
        <v>3368.8903333333319</v>
      </c>
      <c r="I1377" s="112">
        <f t="shared" si="347"/>
        <v>-2.4868489182086839E-2</v>
      </c>
      <c r="J1377" s="38" t="str">
        <f t="shared" si="341"/>
        <v>X</v>
      </c>
      <c r="K1377" s="17" t="str">
        <f>IF(OR(AND(J1376="N",OR(I1376&lt;R$2308,AND(I1376&gt;R$2306, I1376&lt;R$2305))), AND(J1376="X", OR(I1376&lt;R$2314, AND(I1376&lt;R$2311,I1376&gt;R$2312)))),"no","yes")</f>
        <v>yes</v>
      </c>
      <c r="O1377" s="146">
        <f t="shared" si="342"/>
        <v>5.3620573616908196E-3</v>
      </c>
      <c r="P1377" s="146">
        <f t="shared" si="343"/>
        <v>-5.3620573616908196E-3</v>
      </c>
      <c r="Q1377" s="86">
        <f t="shared" si="332"/>
        <v>1.7999999999999999E-2</v>
      </c>
      <c r="R1377" s="39">
        <f>(SUM(C1358:C1376)+Q1377*SUM(C1358:C1376))/(19-Q1377)*(1-J$2305)</f>
        <v>3329.1790970393004</v>
      </c>
      <c r="S1377" s="39">
        <f>(SUM(C1358:C1376)+Q1377*SUM(C1358:C1376))/(19-Q1377)*(1+J$2305)</f>
        <v>3329.1790970393004</v>
      </c>
      <c r="T1377" s="17">
        <f>IF(AND(K1377="no",R1377&lt;E1377, R1377&gt;F1377,J$2308="yes"),MAX(R1377*(1-J$2306),F1377)/D1377-1,IF(AND(K1377="yes",S1377&gt;F1377, S1377&lt;E1377,J$2307="yes"),1-MIN(S1377*(1+J$2306),E1377)/D1377,0))</f>
        <v>0</v>
      </c>
      <c r="U1377" s="6">
        <f t="shared" si="333"/>
        <v>0</v>
      </c>
      <c r="V1377" s="66">
        <f t="shared" si="334"/>
        <v>3.2331798902368076</v>
      </c>
      <c r="W1377" s="6">
        <f t="shared" si="335"/>
        <v>0</v>
      </c>
      <c r="X1377" s="17">
        <f>V1377/MAX(V$240:V1377)-1</f>
        <v>-9.5728934248239361E-2</v>
      </c>
      <c r="Z1377" s="66">
        <f t="shared" si="336"/>
        <v>13.43546585042874</v>
      </c>
      <c r="AA1377" s="6">
        <f t="shared" si="337"/>
        <v>-5.3620573616908196E-3</v>
      </c>
      <c r="AB1377" s="17">
        <f>Z1377/MAX(Z$240:Z1377)-1</f>
        <v>-3.7937629360642156E-2</v>
      </c>
    </row>
    <row r="1378" spans="1:29" x14ac:dyDescent="0.25">
      <c r="A1378" s="18" t="s">
        <v>249</v>
      </c>
      <c r="B1378" s="72">
        <v>41158</v>
      </c>
      <c r="C1378" s="23">
        <v>3217.94</v>
      </c>
      <c r="D1378" s="23">
        <v>3181.8</v>
      </c>
      <c r="E1378" s="23">
        <v>3218.28</v>
      </c>
      <c r="F1378" s="23">
        <v>3187.11</v>
      </c>
      <c r="G1378" s="20">
        <f t="shared" si="346"/>
        <v>3253.5885000000003</v>
      </c>
      <c r="H1378" s="20">
        <f t="shared" si="340"/>
        <v>3361.2746666666653</v>
      </c>
      <c r="I1378" s="112">
        <f t="shared" si="347"/>
        <v>-1.0956671379924066E-2</v>
      </c>
      <c r="J1378" s="38" t="str">
        <f t="shared" si="341"/>
        <v>X</v>
      </c>
      <c r="K1378" s="17" t="str">
        <f>IF(OR(AND(J1377="N",OR(I1377&lt;R$2308,AND(I1377&gt;R$2306, I1377&lt;R$2305))), AND(J1377="X", OR(I1377&lt;R$2314, AND(I1377&lt;R$2311,I1377&gt;R$2312)))),"no","yes")</f>
        <v>yes</v>
      </c>
      <c r="O1378" s="146">
        <f t="shared" si="342"/>
        <v>1.1358350619146362E-2</v>
      </c>
      <c r="P1378" s="146">
        <f t="shared" si="343"/>
        <v>-1.1358350619146362E-2</v>
      </c>
      <c r="Q1378" s="86">
        <f t="shared" si="332"/>
        <v>1.7999999999999999E-2</v>
      </c>
      <c r="R1378" s="39">
        <f>(SUM(C1359:C1377)+Q1378*SUM(C1359:C1377))/(19-Q1378)*(1-J$2305)</f>
        <v>3317.2057180486781</v>
      </c>
      <c r="S1378" s="39">
        <f>(SUM(C1359:C1377)+Q1378*SUM(C1359:C1377))/(19-Q1378)*(1+J$2305)</f>
        <v>3317.2057180486781</v>
      </c>
      <c r="T1378" s="17">
        <f>IF(AND(K1378="no",R1378&lt;E1378, R1378&gt;F1378,J$2308="yes"),MAX(R1378*(1-J$2306),F1378)/D1378-1,IF(AND(K1378="yes",S1378&gt;F1378, S1378&lt;E1378,J$2307="yes"),1-MIN(S1378*(1+J$2306),E1378)/D1378,0))</f>
        <v>0</v>
      </c>
      <c r="U1378" s="6">
        <f t="shared" si="333"/>
        <v>0</v>
      </c>
      <c r="V1378" s="66">
        <f t="shared" si="334"/>
        <v>3.2331798902368076</v>
      </c>
      <c r="W1378" s="6">
        <f t="shared" si="335"/>
        <v>0</v>
      </c>
      <c r="X1378" s="17">
        <f>V1378/MAX(V$240:V1378)-1</f>
        <v>-9.5728934248239361E-2</v>
      </c>
      <c r="Z1378" s="66">
        <f t="shared" si="336"/>
        <v>13.282861118568002</v>
      </c>
      <c r="AA1378" s="6">
        <f t="shared" si="337"/>
        <v>-1.1358350619146362E-2</v>
      </c>
      <c r="AB1378" s="17">
        <f>Z1378/MAX(Z$240:Z1378)-1</f>
        <v>-4.8865071083851186E-2</v>
      </c>
    </row>
    <row r="1379" spans="1:29" x14ac:dyDescent="0.25">
      <c r="A1379" s="18" t="s">
        <v>249</v>
      </c>
      <c r="B1379" s="72">
        <v>41159</v>
      </c>
      <c r="C1379" s="23">
        <v>3334.66</v>
      </c>
      <c r="D1379" s="23">
        <v>3217.94</v>
      </c>
      <c r="E1379" s="23">
        <v>3365.66</v>
      </c>
      <c r="F1379" s="23">
        <v>3240.65</v>
      </c>
      <c r="G1379" s="20">
        <f t="shared" si="346"/>
        <v>3250.529</v>
      </c>
      <c r="H1379" s="20">
        <f t="shared" si="340"/>
        <v>3355.9738333333321</v>
      </c>
      <c r="I1379" s="112">
        <f t="shared" si="347"/>
        <v>2.58822487047492E-2</v>
      </c>
      <c r="J1379" s="38" t="str">
        <f t="shared" si="341"/>
        <v>X</v>
      </c>
      <c r="K1379" s="17" t="str">
        <f>IF(OR(AND(J1378="N",OR(I1378&lt;R$2308,AND(I1378&gt;R$2306, I1378&lt;R$2305))), AND(J1378="X", OR(I1378&lt;R$2314, AND(I1378&lt;R$2311,I1378&gt;R$2312)))),"no","yes")</f>
        <v>yes</v>
      </c>
      <c r="O1379" s="146">
        <f t="shared" si="342"/>
        <v>3.6271652050690717E-2</v>
      </c>
      <c r="P1379" s="146">
        <f t="shared" si="343"/>
        <v>-3.6271652050690717E-2</v>
      </c>
      <c r="Q1379" s="86">
        <f t="shared" si="332"/>
        <v>1.7999999999999999E-2</v>
      </c>
      <c r="R1379" s="39">
        <f>(SUM(C1360:C1378)+Q1379*SUM(C1360:C1378))/(19-Q1379)*(1-J$2305)</f>
        <v>3307.6644484248236</v>
      </c>
      <c r="S1379" s="39">
        <f>(SUM(C1360:C1378)+Q1379*SUM(C1360:C1378))/(19-Q1379)*(1+J$2305)</f>
        <v>3307.6644484248236</v>
      </c>
      <c r="T1379" s="17">
        <f>IF(AND(K1379="no",R1379&lt;E1379, R1379&gt;F1379,J$2308="yes"),MAX(R1379*(1-J$2306),F1379)/D1379-1,IF(AND(K1379="yes",S1379&gt;F1379, S1379&lt;E1379,J$2307="yes"),1-MIN(S1379*(1+J$2306),E1379)/D1379,0))</f>
        <v>-2.7882573455323412E-2</v>
      </c>
      <c r="U1379" s="6">
        <f t="shared" si="333"/>
        <v>8.3890785953673053E-3</v>
      </c>
      <c r="V1379" s="66">
        <f t="shared" si="334"/>
        <v>3.2331798902368076</v>
      </c>
      <c r="W1379" s="6">
        <f t="shared" si="335"/>
        <v>0</v>
      </c>
      <c r="X1379" s="17">
        <f>V1379/MAX(V$240:V1379)-1</f>
        <v>-9.5728934248239361E-2</v>
      </c>
      <c r="Z1379" s="66">
        <f t="shared" si="336"/>
        <v>12.91250076773267</v>
      </c>
      <c r="AA1379" s="6">
        <f t="shared" si="337"/>
        <v>-2.7882573455323412E-2</v>
      </c>
      <c r="AB1379" s="17">
        <f>Z1379/MAX(Z$240:Z1379)-1</f>
        <v>-7.5385160605279555E-2</v>
      </c>
    </row>
    <row r="1380" spans="1:29" x14ac:dyDescent="0.25">
      <c r="A1380" s="18" t="s">
        <v>249</v>
      </c>
      <c r="B1380" s="72">
        <v>41162</v>
      </c>
      <c r="C1380" s="23">
        <v>3363.61</v>
      </c>
      <c r="D1380" s="23">
        <v>3334.66</v>
      </c>
      <c r="E1380" s="23">
        <v>3376.77</v>
      </c>
      <c r="F1380" s="23">
        <v>3330.94</v>
      </c>
      <c r="G1380" s="20">
        <f t="shared" si="346"/>
        <v>3252.8045000000006</v>
      </c>
      <c r="H1380" s="20">
        <f t="shared" si="340"/>
        <v>3351.2174999999984</v>
      </c>
      <c r="I1380" s="112">
        <f t="shared" si="347"/>
        <v>3.4064604866354431E-2</v>
      </c>
      <c r="J1380" s="38" t="str">
        <f t="shared" si="341"/>
        <v>X</v>
      </c>
      <c r="K1380" s="17" t="str">
        <f>IF(OR(AND(J1379="N",OR(I1379&lt;R$2308,AND(I1379&gt;R$2306, I1379&lt;R$2305))), AND(J1379="X", OR(I1379&lt;R$2314, AND(I1379&lt;R$2311,I1379&gt;R$2312)))),"no","yes")</f>
        <v>no</v>
      </c>
      <c r="O1380" s="146">
        <f t="shared" si="342"/>
        <v>8.6815447451915606E-3</v>
      </c>
      <c r="P1380" s="146">
        <f t="shared" si="343"/>
        <v>-8.6815447451915606E-3</v>
      </c>
      <c r="Q1380" s="86">
        <f t="shared" si="332"/>
        <v>1.7999999999999999E-2</v>
      </c>
      <c r="R1380" s="39">
        <f>(SUM(C1361:C1379)+Q1380*SUM(C1361:C1379))/(19-Q1380)*(1-J$2305)</f>
        <v>3308.5525571594148</v>
      </c>
      <c r="S1380" s="39">
        <f>(SUM(C1361:C1379)+Q1380*SUM(C1361:C1379))/(19-Q1380)*(1+J$2305)</f>
        <v>3308.5525571594148</v>
      </c>
      <c r="T1380" s="17">
        <f>IF(AND(K1380="no",R1380&lt;E1380, R1380&gt;F1380,J$2308="yes"),MAX(R1380*(1-J$2306),F1380)/D1380-1,IF(AND(K1380="yes",S1380&gt;F1380, S1380&lt;E1380,J$2307="yes"),1-MIN(S1380*(1+J$2306),E1380)/D1380,0))</f>
        <v>0</v>
      </c>
      <c r="U1380" s="6">
        <f t="shared" si="333"/>
        <v>0</v>
      </c>
      <c r="V1380" s="66">
        <f t="shared" si="334"/>
        <v>3.2612488861231519</v>
      </c>
      <c r="W1380" s="6">
        <f t="shared" si="335"/>
        <v>8.6815447451915606E-3</v>
      </c>
      <c r="X1380" s="17">
        <f>V1380/MAX(V$240:V1380)-1</f>
        <v>-8.7878464529133504E-2</v>
      </c>
      <c r="Y1380" s="6">
        <f t="shared" ref="Y1380" si="348">V1380/V1360-1</f>
        <v>8.6815447451915606E-3</v>
      </c>
      <c r="Z1380" s="66">
        <f t="shared" si="336"/>
        <v>13.024601220920061</v>
      </c>
      <c r="AA1380" s="6">
        <f t="shared" si="337"/>
        <v>8.6815447451915606E-3</v>
      </c>
      <c r="AB1380" s="17">
        <f>Z1380/MAX(Z$240:Z1380)-1</f>
        <v>-6.7358075505006165E-2</v>
      </c>
      <c r="AC1380" s="6">
        <f t="shared" ref="AC1380" si="349">Z1380/Z1360-1</f>
        <v>8.496350607750669E-3</v>
      </c>
    </row>
    <row r="1381" spans="1:29" x14ac:dyDescent="0.25">
      <c r="A1381" s="18" t="s">
        <v>249</v>
      </c>
      <c r="B1381" s="72">
        <v>41163</v>
      </c>
      <c r="C1381" s="23">
        <v>3350.09</v>
      </c>
      <c r="D1381" s="23">
        <v>3363.61</v>
      </c>
      <c r="E1381" s="23">
        <v>3352.62</v>
      </c>
      <c r="F1381" s="23">
        <v>3324.49</v>
      </c>
      <c r="G1381" s="20">
        <f t="shared" si="346"/>
        <v>3252.8294999999998</v>
      </c>
      <c r="H1381" s="20">
        <f t="shared" si="340"/>
        <v>3345.6401666666652</v>
      </c>
      <c r="I1381" s="112">
        <f t="shared" si="347"/>
        <v>2.9900276051972652E-2</v>
      </c>
      <c r="J1381" s="38" t="str">
        <f t="shared" si="341"/>
        <v>X</v>
      </c>
      <c r="K1381" s="17" t="str">
        <f>IF(OR(AND(J1380="N",OR(I1380&lt;R$2308,AND(I1380&gt;R$2306, I1380&lt;R$2305))), AND(J1380="X", OR(I1380&lt;R$2314, AND(I1380&lt;R$2311,I1380&gt;R$2312)))),"no","yes")</f>
        <v>no</v>
      </c>
      <c r="O1381" s="146">
        <f t="shared" si="342"/>
        <v>-4.0194909635777876E-3</v>
      </c>
      <c r="P1381" s="146">
        <f t="shared" si="343"/>
        <v>4.0194909635777876E-3</v>
      </c>
      <c r="Q1381" s="86">
        <f t="shared" si="332"/>
        <v>1.7999999999999999E-2</v>
      </c>
      <c r="R1381" s="39">
        <f>(SUM(C1362:C1380)+Q1381*SUM(C1362:C1380))/(19-Q1381)*(1-J$2305)</f>
        <v>3309.3044463175638</v>
      </c>
      <c r="S1381" s="39">
        <f>(SUM(C1362:C1380)+Q1381*SUM(C1362:C1380))/(19-Q1381)*(1+J$2305)</f>
        <v>3309.3044463175638</v>
      </c>
      <c r="T1381" s="17">
        <f>IF(AND(K1381="no",R1381&lt;E1381, R1381&gt;F1381,J$2308="yes"),MAX(R1381*(1-J$2306),F1381)/D1381-1,IF(AND(K1381="yes",S1381&gt;F1381, S1381&lt;E1381,J$2307="yes"),1-MIN(S1381*(1+J$2306),E1381)/D1381,0))</f>
        <v>0</v>
      </c>
      <c r="U1381" s="6">
        <f t="shared" si="333"/>
        <v>0</v>
      </c>
      <c r="V1381" s="66">
        <f t="shared" si="334"/>
        <v>3.2481403256954016</v>
      </c>
      <c r="W1381" s="6">
        <f t="shared" si="335"/>
        <v>-4.0194909635778986E-3</v>
      </c>
      <c r="X1381" s="17">
        <f>V1381/MAX(V$240:V1381)-1</f>
        <v>-9.1544728798643393E-2</v>
      </c>
      <c r="Z1381" s="66">
        <f t="shared" si="336"/>
        <v>12.97224895400837</v>
      </c>
      <c r="AA1381" s="6">
        <f t="shared" si="337"/>
        <v>-4.0194909635777876E-3</v>
      </c>
      <c r="AB1381" s="17">
        <f>Z1381/MAX(Z$240:Z1381)-1</f>
        <v>-7.1106821292767575E-2</v>
      </c>
    </row>
    <row r="1382" spans="1:29" x14ac:dyDescent="0.25">
      <c r="A1382" s="18" t="s">
        <v>249</v>
      </c>
      <c r="B1382" s="72">
        <v>41164</v>
      </c>
      <c r="C1382" s="23">
        <v>3376.12</v>
      </c>
      <c r="D1382" s="23">
        <v>3350.09</v>
      </c>
      <c r="E1382" s="23">
        <v>3376.33</v>
      </c>
      <c r="F1382" s="23">
        <v>3339.71</v>
      </c>
      <c r="G1382" s="20">
        <f t="shared" si="346"/>
        <v>3256.0934999999999</v>
      </c>
      <c r="H1382" s="20">
        <f t="shared" si="340"/>
        <v>3340.9428333333321</v>
      </c>
      <c r="I1382" s="112">
        <f t="shared" si="347"/>
        <v>3.6862117135149752E-2</v>
      </c>
      <c r="J1382" s="38" t="str">
        <f t="shared" si="341"/>
        <v>X</v>
      </c>
      <c r="K1382" s="17" t="str">
        <f>IF(OR(AND(J1381="N",OR(I1381&lt;R$2308,AND(I1381&gt;R$2306, I1381&lt;R$2305))), AND(J1381="X", OR(I1381&lt;R$2314, AND(I1381&lt;R$2311,I1381&gt;R$2312)))),"no","yes")</f>
        <v>no</v>
      </c>
      <c r="O1382" s="146">
        <f t="shared" si="342"/>
        <v>7.7699405090607687E-3</v>
      </c>
      <c r="P1382" s="146">
        <f t="shared" si="343"/>
        <v>-7.7699405090607687E-3</v>
      </c>
      <c r="Q1382" s="86">
        <f t="shared" si="332"/>
        <v>1.7999999999999999E-2</v>
      </c>
      <c r="R1382" s="39">
        <f>(SUM(C1363:C1381)+Q1382*SUM(C1363:C1381))/(19-Q1382)*(1-J$2305)</f>
        <v>3311.4094141818564</v>
      </c>
      <c r="S1382" s="39">
        <f>(SUM(C1363:C1381)+Q1382*SUM(C1363:C1381))/(19-Q1382)*(1+J$2305)</f>
        <v>3311.4094141818564</v>
      </c>
      <c r="T1382" s="17">
        <f>IF(AND(K1382="no",R1382&lt;E1382, R1382&gt;F1382,J$2308="yes"),MAX(R1382*(1-J$2306),F1382)/D1382-1,IF(AND(K1382="yes",S1382&gt;F1382, S1382&lt;E1382,J$2307="yes"),1-MIN(S1382*(1+J$2306),E1382)/D1382,0))</f>
        <v>0</v>
      </c>
      <c r="U1382" s="6">
        <f t="shared" si="333"/>
        <v>0</v>
      </c>
      <c r="V1382" s="66">
        <f t="shared" si="334"/>
        <v>3.2733781827911361</v>
      </c>
      <c r="W1382" s="6">
        <f t="shared" si="335"/>
        <v>7.7699405090607687E-3</v>
      </c>
      <c r="X1382" s="17">
        <f>V1382/MAX(V$240:V1382)-1</f>
        <v>-8.4486085386266119E-2</v>
      </c>
      <c r="Z1382" s="66">
        <f t="shared" si="336"/>
        <v>13.073042556649741</v>
      </c>
      <c r="AA1382" s="6">
        <f t="shared" si="337"/>
        <v>7.7699405090607687E-3</v>
      </c>
      <c r="AB1382" s="17">
        <f>Z1382/MAX(Z$240:Z1382)-1</f>
        <v>-6.3889376554939981E-2</v>
      </c>
    </row>
    <row r="1383" spans="1:29" x14ac:dyDescent="0.25">
      <c r="A1383" s="18" t="s">
        <v>249</v>
      </c>
      <c r="B1383" s="72">
        <v>41165</v>
      </c>
      <c r="C1383" s="23">
        <v>3329.3</v>
      </c>
      <c r="D1383" s="23">
        <v>3376.12</v>
      </c>
      <c r="E1383" s="23">
        <v>3385.72</v>
      </c>
      <c r="F1383" s="23">
        <v>3329.3</v>
      </c>
      <c r="G1383" s="20">
        <f t="shared" si="346"/>
        <v>3258.2170000000001</v>
      </c>
      <c r="H1383" s="20">
        <f t="shared" si="340"/>
        <v>3335.8296666666652</v>
      </c>
      <c r="I1383" s="112">
        <f t="shared" si="347"/>
        <v>2.1816533398481441E-2</v>
      </c>
      <c r="J1383" s="38" t="str">
        <f t="shared" si="341"/>
        <v>X</v>
      </c>
      <c r="K1383" s="17" t="str">
        <f>IF(OR(AND(J1382="N",OR(I1382&lt;R$2308,AND(I1382&gt;R$2306, I1382&lt;R$2305))), AND(J1382="X", OR(I1382&lt;R$2314, AND(I1382&lt;R$2311,I1382&gt;R$2312)))),"no","yes")</f>
        <v>no</v>
      </c>
      <c r="O1383" s="146">
        <f t="shared" si="342"/>
        <v>-1.3867990474272118E-2</v>
      </c>
      <c r="P1383" s="146">
        <f t="shared" si="343"/>
        <v>1.3867990474272118E-2</v>
      </c>
      <c r="Q1383" s="86">
        <f t="shared" si="332"/>
        <v>1.7999999999999999E-2</v>
      </c>
      <c r="R1383" s="39">
        <f>(SUM(C1364:C1382)+Q1383*SUM(C1364:C1382))/(19-Q1383)*(1-J$2305)</f>
        <v>3316.1980149615429</v>
      </c>
      <c r="S1383" s="39">
        <f>(SUM(C1364:C1382)+Q1383*SUM(C1364:C1382))/(19-Q1383)*(1+J$2305)</f>
        <v>3316.1980149615429</v>
      </c>
      <c r="T1383" s="17">
        <f>IF(AND(K1383="no",R1383&lt;E1383, R1383&gt;F1383,J$2308="yes"),MAX(R1383*(1-J$2306),F1383)/D1383-1,IF(AND(K1383="yes",S1383&gt;F1383, S1383&lt;E1383,J$2307="yes"),1-MIN(S1383*(1+J$2306),E1383)/D1383,0))</f>
        <v>0</v>
      </c>
      <c r="U1383" s="6">
        <f t="shared" si="333"/>
        <v>0</v>
      </c>
      <c r="V1383" s="66">
        <f t="shared" si="334"/>
        <v>3.2279830053334986</v>
      </c>
      <c r="W1383" s="6">
        <f t="shared" si="335"/>
        <v>-1.3867990474272118E-2</v>
      </c>
      <c r="X1383" s="17">
        <f>V1383/MAX(V$240:V1383)-1</f>
        <v>-9.718242363319296E-2</v>
      </c>
      <c r="Z1383" s="66">
        <f t="shared" si="336"/>
        <v>12.891745727004368</v>
      </c>
      <c r="AA1383" s="6">
        <f t="shared" si="337"/>
        <v>-1.3867990474272118E-2</v>
      </c>
      <c r="AB1383" s="17">
        <f>Z1383/MAX(Z$240:Z1383)-1</f>
        <v>-7.6871349763740993E-2</v>
      </c>
    </row>
    <row r="1384" spans="1:29" x14ac:dyDescent="0.25">
      <c r="A1384" s="18" t="s">
        <v>249</v>
      </c>
      <c r="B1384" s="72">
        <v>41166</v>
      </c>
      <c r="C1384" s="23">
        <v>3338.04</v>
      </c>
      <c r="D1384" s="23">
        <v>3329.3</v>
      </c>
      <c r="E1384" s="23">
        <v>3369.77</v>
      </c>
      <c r="F1384" s="23">
        <v>3308.01</v>
      </c>
      <c r="G1384" s="20">
        <f t="shared" si="346"/>
        <v>3260.78</v>
      </c>
      <c r="H1384" s="20">
        <f t="shared" si="340"/>
        <v>3331.616333333332</v>
      </c>
      <c r="I1384" s="112">
        <f t="shared" si="347"/>
        <v>2.3693717454106089E-2</v>
      </c>
      <c r="J1384" s="38" t="str">
        <f t="shared" si="341"/>
        <v>X</v>
      </c>
      <c r="K1384" s="17" t="str">
        <f>IF(OR(AND(J1383="N",OR(I1383&lt;R$2308,AND(I1383&gt;R$2306, I1383&lt;R$2305))), AND(J1383="X", OR(I1383&lt;R$2314, AND(I1383&lt;R$2311,I1383&gt;R$2312)))),"no","yes")</f>
        <v>no</v>
      </c>
      <c r="O1384" s="146">
        <f t="shared" si="342"/>
        <v>2.6251764635207842E-3</v>
      </c>
      <c r="P1384" s="146">
        <f t="shared" si="343"/>
        <v>-2.6251764635207842E-3</v>
      </c>
      <c r="Q1384" s="86">
        <f t="shared" si="332"/>
        <v>1.7999999999999999E-2</v>
      </c>
      <c r="R1384" s="39">
        <f>(SUM(C1365:C1383)+Q1384*SUM(C1365:C1383))/(19-Q1384)*(1-J$2305)</f>
        <v>3318.4783521230643</v>
      </c>
      <c r="S1384" s="39">
        <f>(SUM(C1365:C1383)+Q1384*SUM(C1365:C1383))/(19-Q1384)*(1+J$2305)</f>
        <v>3318.4783521230643</v>
      </c>
      <c r="T1384" s="17">
        <f>IF(AND(K1384="no",R1384&lt;E1384, R1384&gt;F1384,J$2308="yes"),MAX(R1384*(1-J$2306),F1384)/D1384-1,IF(AND(K1384="yes",S1384&gt;F1384, S1384&lt;E1384,J$2307="yes"),1-MIN(S1384*(1+J$2306),E1384)/D1384,0))</f>
        <v>-3.250427380210863E-3</v>
      </c>
      <c r="U1384" s="6">
        <f t="shared" si="333"/>
        <v>-5.8756038437316471E-3</v>
      </c>
      <c r="V1384" s="66">
        <f t="shared" si="334"/>
        <v>3.2174906809901072</v>
      </c>
      <c r="W1384" s="6">
        <f t="shared" si="335"/>
        <v>-3.250427380210863E-3</v>
      </c>
      <c r="X1384" s="17">
        <f>V1384/MAX(V$240:V1384)-1</f>
        <v>-0.10011696660275127</v>
      </c>
      <c r="Z1384" s="66">
        <f t="shared" si="336"/>
        <v>12.849842043714597</v>
      </c>
      <c r="AA1384" s="6">
        <f t="shared" si="337"/>
        <v>-3.250427380210863E-3</v>
      </c>
      <c r="AB1384" s="17">
        <f>Z1384/MAX(Z$240:Z1384)-1</f>
        <v>-7.9871912403925993E-2</v>
      </c>
    </row>
    <row r="1385" spans="1:29" x14ac:dyDescent="0.25">
      <c r="A1385" s="18" t="s">
        <v>249</v>
      </c>
      <c r="B1385" s="72">
        <v>41169</v>
      </c>
      <c r="C1385" s="23">
        <v>3237.7</v>
      </c>
      <c r="D1385" s="23">
        <v>3338.04</v>
      </c>
      <c r="E1385" s="23">
        <v>3334.99</v>
      </c>
      <c r="F1385" s="23">
        <v>3237.7</v>
      </c>
      <c r="G1385" s="20">
        <f t="shared" si="346"/>
        <v>3258.1930000000002</v>
      </c>
      <c r="H1385" s="20">
        <f t="shared" si="340"/>
        <v>3327.3593333333324</v>
      </c>
      <c r="I1385" s="112">
        <f t="shared" si="347"/>
        <v>-6.2896826553860974E-3</v>
      </c>
      <c r="J1385" s="38" t="str">
        <f t="shared" si="341"/>
        <v>X</v>
      </c>
      <c r="K1385" s="17" t="str">
        <f>IF(OR(AND(J1384="N",OR(I1384&lt;R$2308,AND(I1384&gt;R$2306, I1384&lt;R$2305))), AND(J1384="X", OR(I1384&lt;R$2314, AND(I1384&lt;R$2311,I1384&gt;R$2312)))),"no","yes")</f>
        <v>no</v>
      </c>
      <c r="O1385" s="146">
        <f t="shared" si="342"/>
        <v>-3.0059555907059221E-2</v>
      </c>
      <c r="P1385" s="146">
        <f t="shared" si="343"/>
        <v>3.0059555907059221E-2</v>
      </c>
      <c r="Q1385" s="86">
        <f t="shared" si="332"/>
        <v>1.7999999999999999E-2</v>
      </c>
      <c r="R1385" s="39">
        <f>(SUM(C1366:C1384)+Q1385*SUM(C1366:C1384))/(19-Q1385)*(1-J$2305)</f>
        <v>3321.0847581919716</v>
      </c>
      <c r="S1385" s="39">
        <f>(SUM(C1366:C1384)+Q1385*SUM(C1366:C1384))/(19-Q1385)*(1+J$2305)</f>
        <v>3321.0847581919716</v>
      </c>
      <c r="T1385" s="17">
        <f>IF(AND(K1385="no",R1385&lt;E1385, R1385&gt;F1385,J$2308="yes"),MAX(R1385*(1-J$2306),F1385)/D1385-1,IF(AND(K1385="yes",S1385&gt;F1385, S1385&lt;E1385,J$2307="yes"),1-MIN(S1385*(1+J$2306),E1385)/D1385,0))</f>
        <v>-5.0794004290027894E-3</v>
      </c>
      <c r="U1385" s="6">
        <f t="shared" si="333"/>
        <v>2.4980155478056432E-2</v>
      </c>
      <c r="V1385" s="66">
        <f t="shared" si="334"/>
        <v>3.2011477574447733</v>
      </c>
      <c r="W1385" s="6">
        <f t="shared" si="335"/>
        <v>-5.0794004290029005E-3</v>
      </c>
      <c r="X1385" s="17">
        <f>V1385/MAX(V$240:V1385)-1</f>
        <v>-0.10468783286864158</v>
      </c>
      <c r="Z1385" s="66">
        <f t="shared" si="336"/>
        <v>12.784572550525136</v>
      </c>
      <c r="AA1385" s="6">
        <f t="shared" si="337"/>
        <v>-5.0794004290027894E-3</v>
      </c>
      <c r="AB1385" s="17">
        <f>Z1385/MAX(Z$240:Z1385)-1</f>
        <v>-8.4545611406798948E-2</v>
      </c>
    </row>
    <row r="1386" spans="1:29" x14ac:dyDescent="0.25">
      <c r="A1386" s="18" t="s">
        <v>249</v>
      </c>
      <c r="B1386" s="72">
        <v>41170</v>
      </c>
      <c r="C1386" s="23">
        <v>3224.26</v>
      </c>
      <c r="D1386" s="23">
        <v>3237.7</v>
      </c>
      <c r="E1386" s="23">
        <v>3247.67</v>
      </c>
      <c r="F1386" s="23">
        <v>3210.09</v>
      </c>
      <c r="G1386" s="20">
        <f t="shared" si="346"/>
        <v>3252.6185</v>
      </c>
      <c r="H1386" s="20">
        <f t="shared" si="340"/>
        <v>3322.9308333333324</v>
      </c>
      <c r="I1386" s="112">
        <f t="shared" si="347"/>
        <v>-8.7186677441574156E-3</v>
      </c>
      <c r="J1386" s="38" t="str">
        <f t="shared" si="341"/>
        <v>X</v>
      </c>
      <c r="K1386" s="17" t="str">
        <f>IF(OR(AND(J1385="N",OR(I1385&lt;R$2308,AND(I1385&gt;R$2306, I1385&lt;R$2305))), AND(J1385="X", OR(I1385&lt;R$2314, AND(I1385&lt;R$2311,I1385&gt;R$2312)))),"no","yes")</f>
        <v>yes</v>
      </c>
      <c r="O1386" s="146">
        <f t="shared" si="342"/>
        <v>-4.1510949130554309E-3</v>
      </c>
      <c r="P1386" s="146">
        <f t="shared" si="343"/>
        <v>4.1510949130554309E-3</v>
      </c>
      <c r="Q1386" s="86">
        <f t="shared" si="332"/>
        <v>1.7999999999999999E-2</v>
      </c>
      <c r="R1386" s="39">
        <f>(SUM(C1367:C1385)+Q1386*SUM(C1367:C1385))/(19-Q1386)*(1-J$2305)</f>
        <v>3315.8263607628282</v>
      </c>
      <c r="S1386" s="39">
        <f>(SUM(C1367:C1385)+Q1386*SUM(C1367:C1385))/(19-Q1386)*(1+J$2305)</f>
        <v>3315.8263607628282</v>
      </c>
      <c r="T1386" s="17">
        <f>IF(AND(K1386="no",R1386&lt;E1386, R1386&gt;F1386,J$2308="yes"),MAX(R1386*(1-J$2306),F1386)/D1386-1,IF(AND(K1386="yes",S1386&gt;F1386, S1386&lt;E1386,J$2307="yes"),1-MIN(S1386*(1+J$2306),E1386)/D1386,0))</f>
        <v>0</v>
      </c>
      <c r="U1386" s="6">
        <f t="shared" si="333"/>
        <v>0</v>
      </c>
      <c r="V1386" s="66">
        <f t="shared" si="334"/>
        <v>3.2011477574447733</v>
      </c>
      <c r="W1386" s="6">
        <f t="shared" si="335"/>
        <v>0</v>
      </c>
      <c r="X1386" s="17">
        <f>V1386/MAX(V$240:V1386)-1</f>
        <v>-0.10468783286864158</v>
      </c>
      <c r="Z1386" s="66">
        <f t="shared" si="336"/>
        <v>12.837642524605208</v>
      </c>
      <c r="AA1386" s="6">
        <f t="shared" si="337"/>
        <v>4.1510949130554309E-3</v>
      </c>
      <c r="AB1386" s="17">
        <f>Z1386/MAX(Z$240:Z1386)-1</f>
        <v>-8.0745473351175545E-2</v>
      </c>
    </row>
    <row r="1387" spans="1:29" x14ac:dyDescent="0.25">
      <c r="A1387" s="18" t="s">
        <v>249</v>
      </c>
      <c r="B1387" s="72">
        <v>41171</v>
      </c>
      <c r="C1387" s="23">
        <v>3255.87</v>
      </c>
      <c r="D1387" s="23">
        <v>3224.26</v>
      </c>
      <c r="E1387" s="23">
        <v>3257.02</v>
      </c>
      <c r="F1387" s="23">
        <v>3224.07</v>
      </c>
      <c r="G1387" s="20">
        <f t="shared" si="346"/>
        <v>3250.1065000000003</v>
      </c>
      <c r="H1387" s="20">
        <f t="shared" si="340"/>
        <v>3319.2553333333326</v>
      </c>
      <c r="I1387" s="112">
        <f t="shared" si="347"/>
        <v>1.7733265048389679E-3</v>
      </c>
      <c r="J1387" s="38" t="str">
        <f t="shared" si="341"/>
        <v>X</v>
      </c>
      <c r="K1387" s="17" t="str">
        <f>IF(OR(AND(J1386="N",OR(I1386&lt;R$2308,AND(I1386&gt;R$2306, I1386&lt;R$2305))), AND(J1386="X", OR(I1386&lt;R$2314, AND(I1386&lt;R$2311,I1386&gt;R$2312)))),"no","yes")</f>
        <v>yes</v>
      </c>
      <c r="O1387" s="146">
        <f t="shared" si="342"/>
        <v>9.8037999416920041E-3</v>
      </c>
      <c r="P1387" s="146">
        <f t="shared" si="343"/>
        <v>-9.8037999416920041E-3</v>
      </c>
      <c r="Q1387" s="86">
        <f t="shared" si="332"/>
        <v>1.7999999999999999E-2</v>
      </c>
      <c r="R1387" s="39">
        <f>(SUM(C1368:C1386)+Q1387*SUM(C1368:C1386))/(19-Q1387)*(1-J$2305)</f>
        <v>3311.4367653566537</v>
      </c>
      <c r="S1387" s="39">
        <f>(SUM(C1368:C1386)+Q1387*SUM(C1368:C1386))/(19-Q1387)*(1+J$2305)</f>
        <v>3311.4367653566537</v>
      </c>
      <c r="T1387" s="17">
        <f>IF(AND(K1387="no",R1387&lt;E1387, R1387&gt;F1387,J$2308="yes"),MAX(R1387*(1-J$2306),F1387)/D1387-1,IF(AND(K1387="yes",S1387&gt;F1387, S1387&lt;E1387,J$2307="yes"),1-MIN(S1387*(1+J$2306),E1387)/D1387,0))</f>
        <v>0</v>
      </c>
      <c r="U1387" s="6">
        <f t="shared" si="333"/>
        <v>0</v>
      </c>
      <c r="V1387" s="66">
        <f t="shared" si="334"/>
        <v>3.2011477574447733</v>
      </c>
      <c r="W1387" s="6">
        <f t="shared" si="335"/>
        <v>0</v>
      </c>
      <c r="X1387" s="17">
        <f>V1387/MAX(V$240:V1387)-1</f>
        <v>-0.10468783286864158</v>
      </c>
      <c r="Z1387" s="66">
        <f t="shared" si="336"/>
        <v>12.711784845571021</v>
      </c>
      <c r="AA1387" s="6">
        <f t="shared" si="337"/>
        <v>-9.8037999416920041E-3</v>
      </c>
      <c r="AB1387" s="17">
        <f>Z1387/MAX(Z$240:Z1387)-1</f>
        <v>-8.9757660825935393E-2</v>
      </c>
    </row>
    <row r="1388" spans="1:29" x14ac:dyDescent="0.25">
      <c r="A1388" s="18" t="s">
        <v>249</v>
      </c>
      <c r="B1388" s="72">
        <v>41172</v>
      </c>
      <c r="C1388" s="23">
        <v>3161.76</v>
      </c>
      <c r="D1388" s="23">
        <v>3255.87</v>
      </c>
      <c r="E1388" s="23">
        <v>3253.53</v>
      </c>
      <c r="F1388" s="23">
        <v>3160.68</v>
      </c>
      <c r="G1388" s="20">
        <f t="shared" si="346"/>
        <v>3241.7950000000001</v>
      </c>
      <c r="H1388" s="20">
        <f t="shared" si="340"/>
        <v>3314.8209999999995</v>
      </c>
      <c r="I1388" s="112">
        <f t="shared" si="347"/>
        <v>-2.4688482769576692E-2</v>
      </c>
      <c r="J1388" s="38" t="str">
        <f t="shared" si="341"/>
        <v>X</v>
      </c>
      <c r="K1388" s="17" t="str">
        <f>IF(OR(AND(J1387="N",OR(I1387&lt;R$2308,AND(I1387&gt;R$2306, I1387&lt;R$2305))), AND(J1387="X", OR(I1387&lt;R$2314, AND(I1387&lt;R$2311,I1387&gt;R$2312)))),"no","yes")</f>
        <v>yes</v>
      </c>
      <c r="O1388" s="146">
        <f t="shared" si="342"/>
        <v>-2.8904716711662171E-2</v>
      </c>
      <c r="P1388" s="146">
        <f t="shared" si="343"/>
        <v>2.8904716711662171E-2</v>
      </c>
      <c r="Q1388" s="86">
        <f t="shared" si="332"/>
        <v>1.7999999999999999E-2</v>
      </c>
      <c r="R1388" s="39">
        <f>(SUM(C1369:C1387)+Q1388*SUM(C1369:C1387))/(19-Q1388)*(1-J$2305)</f>
        <v>3307.568987461806</v>
      </c>
      <c r="S1388" s="39">
        <f>(SUM(C1369:C1387)+Q1388*SUM(C1369:C1387))/(19-Q1388)*(1+J$2305)</f>
        <v>3307.568987461806</v>
      </c>
      <c r="T1388" s="17">
        <f>IF(AND(K1388="no",R1388&lt;E1388, R1388&gt;F1388,J$2308="yes"),MAX(R1388*(1-J$2306),F1388)/D1388-1,IF(AND(K1388="yes",S1388&gt;F1388, S1388&lt;E1388,J$2307="yes"),1-MIN(S1388*(1+J$2306),E1388)/D1388,0))</f>
        <v>0</v>
      </c>
      <c r="U1388" s="6">
        <f t="shared" si="333"/>
        <v>0</v>
      </c>
      <c r="V1388" s="66">
        <f t="shared" si="334"/>
        <v>3.2011477574447733</v>
      </c>
      <c r="W1388" s="6">
        <f t="shared" si="335"/>
        <v>0</v>
      </c>
      <c r="X1388" s="17">
        <f>V1388/MAX(V$240:V1388)-1</f>
        <v>-0.10468783286864158</v>
      </c>
      <c r="Y1388" s="14"/>
      <c r="Z1388" s="66">
        <f t="shared" si="336"/>
        <v>13.079215385431853</v>
      </c>
      <c r="AA1388" s="6">
        <f t="shared" si="337"/>
        <v>2.8904716711662282E-2</v>
      </c>
      <c r="AB1388" s="17">
        <f>Z1388/MAX(Z$240:Z1388)-1</f>
        <v>-6.3447363873148199E-2</v>
      </c>
      <c r="AC1388" s="14"/>
    </row>
    <row r="1389" spans="1:29" x14ac:dyDescent="0.25">
      <c r="A1389" s="18" t="s">
        <v>249</v>
      </c>
      <c r="B1389" s="72">
        <v>41173</v>
      </c>
      <c r="C1389" s="23">
        <v>3143.71</v>
      </c>
      <c r="D1389" s="23">
        <v>3161.76</v>
      </c>
      <c r="E1389" s="23">
        <v>3181.27</v>
      </c>
      <c r="F1389" s="23">
        <v>3137.39</v>
      </c>
      <c r="G1389" s="20">
        <f t="shared" si="346"/>
        <v>3235.6930000000002</v>
      </c>
      <c r="H1389" s="20">
        <f t="shared" si="340"/>
        <v>3309.3666666666663</v>
      </c>
      <c r="I1389" s="112">
        <f t="shared" si="347"/>
        <v>-2.8427604225740866E-2</v>
      </c>
      <c r="J1389" s="38" t="str">
        <f t="shared" si="341"/>
        <v>X</v>
      </c>
      <c r="K1389" s="17" t="str">
        <f>IF(OR(AND(J1388="N",OR(I1388&lt;R$2308,AND(I1388&gt;R$2306, I1388&lt;R$2305))), AND(J1388="X", OR(I1388&lt;R$2314, AND(I1388&lt;R$2311,I1388&gt;R$2312)))),"no","yes")</f>
        <v>yes</v>
      </c>
      <c r="O1389" s="146">
        <f t="shared" si="342"/>
        <v>-5.7088457061890141E-3</v>
      </c>
      <c r="P1389" s="146">
        <f t="shared" si="343"/>
        <v>5.7088457061890141E-3</v>
      </c>
      <c r="Q1389" s="86">
        <f t="shared" si="332"/>
        <v>1.7999999999999999E-2</v>
      </c>
      <c r="R1389" s="39">
        <f>(SUM(C1370:C1388)+Q1389*SUM(C1370:C1388))/(19-Q1389)*(1-J$2305)</f>
        <v>3301.9920292909073</v>
      </c>
      <c r="S1389" s="39">
        <f>(SUM(C1370:C1388)+Q1389*SUM(C1370:C1388))/(19-Q1389)*(1+J$2305)</f>
        <v>3301.9920292909073</v>
      </c>
      <c r="T1389" s="17">
        <f>IF(AND(K1389="no",R1389&lt;E1389, R1389&gt;F1389,J$2308="yes"),MAX(R1389*(1-J$2306),F1389)/D1389-1,IF(AND(K1389="yes",S1389&gt;F1389, S1389&lt;E1389,J$2307="yes"),1-MIN(S1389*(1+J$2306),E1389)/D1389,0))</f>
        <v>0</v>
      </c>
      <c r="U1389" s="6">
        <f t="shared" si="333"/>
        <v>0</v>
      </c>
      <c r="V1389" s="66">
        <f t="shared" si="334"/>
        <v>3.2011477574447733</v>
      </c>
      <c r="W1389" s="6">
        <f t="shared" si="335"/>
        <v>0</v>
      </c>
      <c r="X1389" s="17">
        <f>V1389/MAX(V$240:V1389)-1</f>
        <v>-0.10468783286864158</v>
      </c>
      <c r="Z1389" s="66">
        <f t="shared" si="336"/>
        <v>13.153882608025295</v>
      </c>
      <c r="AA1389" s="6">
        <f t="shared" si="337"/>
        <v>5.7088457061889031E-3</v>
      </c>
      <c r="AB1389" s="17">
        <f>Z1389/MAX(Z$240:Z1389)-1</f>
        <v>-5.8100729377775551E-2</v>
      </c>
    </row>
    <row r="1390" spans="1:29" x14ac:dyDescent="0.25">
      <c r="A1390" s="18" t="s">
        <v>249</v>
      </c>
      <c r="B1390" s="72">
        <v>41176</v>
      </c>
      <c r="C1390" s="23">
        <v>3167.16</v>
      </c>
      <c r="D1390" s="23">
        <v>3143.71</v>
      </c>
      <c r="E1390" s="23">
        <v>3177.33</v>
      </c>
      <c r="F1390" s="23">
        <v>3107.37</v>
      </c>
      <c r="G1390" s="20">
        <f t="shared" si="346"/>
        <v>3234.8344999999999</v>
      </c>
      <c r="H1390" s="20">
        <f t="shared" si="340"/>
        <v>3303.6609999999996</v>
      </c>
      <c r="I1390" s="112">
        <f t="shared" si="347"/>
        <v>-2.0920544775938299E-2</v>
      </c>
      <c r="J1390" s="38" t="str">
        <f t="shared" si="341"/>
        <v>X</v>
      </c>
      <c r="K1390" s="17" t="str">
        <f>IF(OR(AND(J1389="N",OR(I1389&lt;R$2308,AND(I1389&gt;R$2306, I1389&lt;R$2305))), AND(J1389="X", OR(I1389&lt;R$2314, AND(I1389&lt;R$2311,I1389&gt;R$2312)))),"no","yes")</f>
        <v>yes</v>
      </c>
      <c r="O1390" s="146">
        <f t="shared" si="342"/>
        <v>7.4593394428874582E-3</v>
      </c>
      <c r="P1390" s="146">
        <f t="shared" si="343"/>
        <v>-7.4593394428874582E-3</v>
      </c>
      <c r="Q1390" s="86">
        <f t="shared" si="332"/>
        <v>1.7999999999999999E-2</v>
      </c>
      <c r="R1390" s="39">
        <f>(SUM(C1371:C1389)+Q1390*SUM(C1371:C1389))/(19-Q1390)*(1-J$2305)</f>
        <v>3299.8135886629443</v>
      </c>
      <c r="S1390" s="39">
        <f>(SUM(C1371:C1389)+Q1390*SUM(C1371:C1389))/(19-Q1390)*(1+J$2305)</f>
        <v>3299.8135886629443</v>
      </c>
      <c r="T1390" s="17">
        <f>IF(AND(K1390="no",R1390&lt;E1390, R1390&gt;F1390,J$2308="yes"),MAX(R1390*(1-J$2306),F1390)/D1390-1,IF(AND(K1390="yes",S1390&gt;F1390, S1390&lt;E1390,J$2307="yes"),1-MIN(S1390*(1+J$2306),E1390)/D1390,0))</f>
        <v>0</v>
      </c>
      <c r="U1390" s="6">
        <f t="shared" si="333"/>
        <v>0</v>
      </c>
      <c r="V1390" s="66">
        <f t="shared" si="334"/>
        <v>3.2011477574447733</v>
      </c>
      <c r="W1390" s="6">
        <f t="shared" si="335"/>
        <v>0</v>
      </c>
      <c r="X1390" s="17">
        <f>V1390/MAX(V$240:V1390)-1</f>
        <v>-0.10468783286864158</v>
      </c>
      <c r="Z1390" s="66">
        <f t="shared" si="336"/>
        <v>13.05576333266014</v>
      </c>
      <c r="AA1390" s="6">
        <f t="shared" si="337"/>
        <v>-7.4593394428875692E-3</v>
      </c>
      <c r="AB1390" s="17">
        <f>Z1390/MAX(Z$240:Z1390)-1</f>
        <v>-6.5126675758354846E-2</v>
      </c>
    </row>
    <row r="1391" spans="1:29" x14ac:dyDescent="0.25">
      <c r="A1391" s="18" t="s">
        <v>249</v>
      </c>
      <c r="B1391" s="72">
        <v>41177</v>
      </c>
      <c r="C1391" s="23">
        <v>3144.41</v>
      </c>
      <c r="D1391" s="23">
        <v>3167.16</v>
      </c>
      <c r="E1391" s="23">
        <v>3179.37</v>
      </c>
      <c r="F1391" s="23">
        <v>3137.84</v>
      </c>
      <c r="G1391" s="20">
        <f t="shared" si="346"/>
        <v>3232.0055000000007</v>
      </c>
      <c r="H1391" s="20">
        <f t="shared" si="340"/>
        <v>3297.4714999999997</v>
      </c>
      <c r="I1391" s="112">
        <f t="shared" si="347"/>
        <v>-2.7102521948060065E-2</v>
      </c>
      <c r="J1391" s="38" t="str">
        <f t="shared" si="341"/>
        <v>X</v>
      </c>
      <c r="K1391" s="17" t="str">
        <f>IF(OR(AND(J1390="N",OR(I1390&lt;R$2308,AND(I1390&gt;R$2306, I1390&lt;R$2305))), AND(J1390="X", OR(I1390&lt;R$2314, AND(I1390&lt;R$2311,I1390&gt;R$2312)))),"no","yes")</f>
        <v>yes</v>
      </c>
      <c r="O1391" s="146">
        <f t="shared" si="342"/>
        <v>-7.1830914762752718E-3</v>
      </c>
      <c r="P1391" s="146">
        <f t="shared" si="343"/>
        <v>7.1830914762752718E-3</v>
      </c>
      <c r="Q1391" s="86">
        <f t="shared" si="332"/>
        <v>1.7999999999999999E-2</v>
      </c>
      <c r="R1391" s="39">
        <f>(SUM(C1372:C1390)+Q1391*SUM(C1372:C1390))/(19-Q1391)*(1-J$2305)</f>
        <v>3297.999294068065</v>
      </c>
      <c r="S1391" s="39">
        <f>(SUM(C1372:C1390)+Q1391*SUM(C1372:C1390))/(19-Q1391)*(1+J$2305)</f>
        <v>3297.999294068065</v>
      </c>
      <c r="T1391" s="17">
        <f>IF(AND(K1391="no",R1391&lt;E1391, R1391&gt;F1391,J$2308="yes"),MAX(R1391*(1-J$2306),F1391)/D1391-1,IF(AND(K1391="yes",S1391&gt;F1391, S1391&lt;E1391,J$2307="yes"),1-MIN(S1391*(1+J$2306),E1391)/D1391,0))</f>
        <v>0</v>
      </c>
      <c r="U1391" s="6">
        <f t="shared" si="333"/>
        <v>0</v>
      </c>
      <c r="V1391" s="66">
        <f t="shared" si="334"/>
        <v>3.2011477574447733</v>
      </c>
      <c r="W1391" s="6">
        <f t="shared" si="335"/>
        <v>0</v>
      </c>
      <c r="X1391" s="17">
        <f>V1391/MAX(V$240:V1391)-1</f>
        <v>-0.10468783286864158</v>
      </c>
      <c r="Z1391" s="66">
        <f t="shared" si="336"/>
        <v>13.14954407497124</v>
      </c>
      <c r="AA1391" s="6">
        <f t="shared" si="337"/>
        <v>7.1830914762753828E-3</v>
      </c>
      <c r="AB1391" s="17">
        <f>Z1391/MAX(Z$240:Z1391)-1</f>
        <v>-5.8411395151597434E-2</v>
      </c>
    </row>
    <row r="1392" spans="1:29" x14ac:dyDescent="0.25">
      <c r="A1392" s="18" t="s">
        <v>249</v>
      </c>
      <c r="B1392" s="72">
        <v>41178</v>
      </c>
      <c r="C1392" s="23">
        <v>3071.99</v>
      </c>
      <c r="D1392" s="23">
        <v>3144.41</v>
      </c>
      <c r="E1392" s="23">
        <v>3149.03</v>
      </c>
      <c r="F1392" s="23">
        <v>3067.38</v>
      </c>
      <c r="G1392" s="20">
        <f t="shared" si="346"/>
        <v>3226.6280000000002</v>
      </c>
      <c r="H1392" s="20">
        <f t="shared" si="340"/>
        <v>3290.3754999999996</v>
      </c>
      <c r="I1392" s="112">
        <f t="shared" si="347"/>
        <v>-4.7925574314733654E-2</v>
      </c>
      <c r="J1392" s="38" t="str">
        <f t="shared" si="341"/>
        <v>X</v>
      </c>
      <c r="K1392" s="17" t="str">
        <f>IF(OR(AND(J1391="N",OR(I1391&lt;R$2308,AND(I1391&gt;R$2306, I1391&lt;R$2305))), AND(J1391="X", OR(I1391&lt;R$2314, AND(I1391&lt;R$2311,I1391&gt;R$2312)))),"no","yes")</f>
        <v>yes</v>
      </c>
      <c r="O1392" s="146">
        <f t="shared" si="342"/>
        <v>-2.3031347693208026E-2</v>
      </c>
      <c r="P1392" s="146">
        <f t="shared" si="343"/>
        <v>2.3031347693208026E-2</v>
      </c>
      <c r="Q1392" s="86">
        <f t="shared" si="332"/>
        <v>1.7999999999999999E-2</v>
      </c>
      <c r="R1392" s="39">
        <f>(SUM(C1373:C1391)+Q1392*SUM(C1373:C1391))/(19-Q1392)*(1-J$2305)</f>
        <v>3296.1152807923299</v>
      </c>
      <c r="S1392" s="39">
        <f>(SUM(C1373:C1391)+Q1392*SUM(C1373:C1391))/(19-Q1392)*(1+J$2305)</f>
        <v>3296.1152807923299</v>
      </c>
      <c r="T1392" s="17">
        <f>IF(AND(K1392="no",R1392&lt;E1392, R1392&gt;F1392,J$2308="yes"),MAX(R1392*(1-J$2306),F1392)/D1392-1,IF(AND(K1392="yes",S1392&gt;F1392, S1392&lt;E1392,J$2307="yes"),1-MIN(S1392*(1+J$2306),E1392)/D1392,0))</f>
        <v>0</v>
      </c>
      <c r="U1392" s="6">
        <f t="shared" si="333"/>
        <v>0</v>
      </c>
      <c r="V1392" s="66">
        <f t="shared" si="334"/>
        <v>3.2011477574447733</v>
      </c>
      <c r="W1392" s="6">
        <f t="shared" si="335"/>
        <v>0</v>
      </c>
      <c r="X1392" s="17">
        <f>V1392/MAX(V$240:V1392)-1</f>
        <v>-0.10468783286864158</v>
      </c>
      <c r="Z1392" s="66">
        <f t="shared" si="336"/>
        <v>13.452395796569066</v>
      </c>
      <c r="AA1392" s="6">
        <f t="shared" si="337"/>
        <v>2.3031347693208026E-2</v>
      </c>
      <c r="AB1392" s="17">
        <f>Z1392/MAX(Z$240:Z1392)-1</f>
        <v>-3.6725340609371271E-2</v>
      </c>
    </row>
    <row r="1393" spans="1:29" x14ac:dyDescent="0.25">
      <c r="A1393" s="18" t="s">
        <v>249</v>
      </c>
      <c r="B1393" s="72">
        <v>41179</v>
      </c>
      <c r="C1393" s="23">
        <v>3141.08</v>
      </c>
      <c r="D1393" s="23">
        <v>3071.99</v>
      </c>
      <c r="E1393" s="23">
        <v>3159.07</v>
      </c>
      <c r="F1393" s="23">
        <v>3062.7</v>
      </c>
      <c r="G1393" s="20">
        <f t="shared" si="346"/>
        <v>3227.2070000000003</v>
      </c>
      <c r="H1393" s="20">
        <f t="shared" si="340"/>
        <v>3285.7568333333329</v>
      </c>
      <c r="I1393" s="112">
        <f t="shared" si="347"/>
        <v>-2.6687782965270079E-2</v>
      </c>
      <c r="J1393" s="38" t="str">
        <f t="shared" si="341"/>
        <v>X</v>
      </c>
      <c r="K1393" s="17" t="str">
        <f>IF(OR(AND(J1392="N",OR(I1392&lt;R$2308,AND(I1392&gt;R$2306, I1392&lt;R$2305))), AND(J1392="X", OR(I1392&lt;R$2314, AND(I1392&lt;R$2311,I1392&gt;R$2312)))),"no","yes")</f>
        <v>yes</v>
      </c>
      <c r="O1393" s="146">
        <f t="shared" si="342"/>
        <v>2.2490307585636637E-2</v>
      </c>
      <c r="P1393" s="146">
        <f t="shared" si="343"/>
        <v>-2.2490307585636637E-2</v>
      </c>
      <c r="Q1393" s="86">
        <f t="shared" ref="Q1393:Q1456" si="350">IF(J1393="N",0.009,0.018)</f>
        <v>1.7999999999999999E-2</v>
      </c>
      <c r="R1393" s="39">
        <f>(SUM(C1374:C1392)+Q1393*SUM(C1374:C1392))/(19-Q1393)*(1-J$2305)</f>
        <v>3293.0310336107896</v>
      </c>
      <c r="S1393" s="39">
        <f>(SUM(C1374:C1392)+Q1393*SUM(C1374:C1392))/(19-Q1393)*(1+J$2305)</f>
        <v>3293.0310336107896</v>
      </c>
      <c r="T1393" s="17">
        <f>IF(AND(K1393="no",R1393&lt;E1393, R1393&gt;F1393,J$2308="yes"),MAX(R1393*(1-J$2306),F1393)/D1393-1,IF(AND(K1393="yes",S1393&gt;F1393, S1393&lt;E1393,J$2307="yes"),1-MIN(S1393*(1+J$2306),E1393)/D1393,0))</f>
        <v>0</v>
      </c>
      <c r="U1393" s="6">
        <f t="shared" si="333"/>
        <v>0</v>
      </c>
      <c r="V1393" s="66">
        <f t="shared" si="334"/>
        <v>3.2011477574447733</v>
      </c>
      <c r="W1393" s="6">
        <f t="shared" si="335"/>
        <v>0</v>
      </c>
      <c r="X1393" s="17">
        <f>V1393/MAX(V$240:V1393)-1</f>
        <v>-0.10468783286864158</v>
      </c>
      <c r="Z1393" s="66">
        <f t="shared" si="336"/>
        <v>13.149847277340502</v>
      </c>
      <c r="AA1393" s="6">
        <f t="shared" si="337"/>
        <v>-2.2490307585636637E-2</v>
      </c>
      <c r="AB1393" s="17">
        <f>Z1393/MAX(Z$240:Z1393)-1</f>
        <v>-5.838968398851585E-2</v>
      </c>
    </row>
    <row r="1394" spans="1:29" x14ac:dyDescent="0.25">
      <c r="A1394" s="18" t="s">
        <v>249</v>
      </c>
      <c r="B1394" s="72">
        <v>41180</v>
      </c>
      <c r="C1394" s="23">
        <v>3199.75</v>
      </c>
      <c r="D1394" s="23">
        <v>3141.08</v>
      </c>
      <c r="E1394" s="23">
        <v>3200.08</v>
      </c>
      <c r="F1394" s="23">
        <v>3121.58</v>
      </c>
      <c r="G1394" s="20">
        <f t="shared" si="346"/>
        <v>3230.2195000000002</v>
      </c>
      <c r="H1394" s="20">
        <f t="shared" si="340"/>
        <v>3280.9768333333327</v>
      </c>
      <c r="I1394" s="112">
        <f t="shared" si="347"/>
        <v>-9.4326407230220788E-3</v>
      </c>
      <c r="J1394" s="38" t="str">
        <f t="shared" si="341"/>
        <v>X</v>
      </c>
      <c r="K1394" s="17" t="str">
        <f>IF(OR(AND(J1393="N",OR(I1393&lt;R$2308,AND(I1393&gt;R$2306, I1393&lt;R$2305))), AND(J1393="X", OR(I1393&lt;R$2314, AND(I1393&lt;R$2311,I1393&gt;R$2312)))),"no","yes")</f>
        <v>yes</v>
      </c>
      <c r="O1394" s="146">
        <f t="shared" si="342"/>
        <v>1.8678288996141434E-2</v>
      </c>
      <c r="P1394" s="146">
        <f t="shared" si="343"/>
        <v>-1.8678288996141434E-2</v>
      </c>
      <c r="Q1394" s="86">
        <f t="shared" si="350"/>
        <v>1.7999999999999999E-2</v>
      </c>
      <c r="R1394" s="39">
        <f>(SUM(C1375:C1393)+Q1394*SUM(C1375:C1393))/(19-Q1394)*(1-J$2305)</f>
        <v>3293.1157686229062</v>
      </c>
      <c r="S1394" s="39">
        <f>(SUM(C1375:C1393)+Q1394*SUM(C1375:C1393))/(19-Q1394)*(1+J$2305)</f>
        <v>3293.1157686229062</v>
      </c>
      <c r="T1394" s="17">
        <f>IF(AND(K1394="no",R1394&lt;E1394, R1394&gt;F1394,J$2308="yes"),MAX(R1394*(1-J$2306),F1394)/D1394-1,IF(AND(K1394="yes",S1394&gt;F1394, S1394&lt;E1394,J$2307="yes"),1-MIN(S1394*(1+J$2306),E1394)/D1394,0))</f>
        <v>0</v>
      </c>
      <c r="U1394" s="6">
        <f t="shared" ref="U1394:U1457" si="351">IF(T1394=0,0,IF(K1394="yes",T1394-P1394,T1394-O1394))</f>
        <v>0</v>
      </c>
      <c r="V1394" s="66">
        <f t="shared" ref="V1394:V1457" si="352">IF(K1394="yes",V1393, IF(T1394&lt;&gt;0, V1393*(1+T1394),V1393*(1+O1394)))</f>
        <v>3.2011477574447733</v>
      </c>
      <c r="W1394" s="6">
        <f t="shared" ref="W1394:W1457" si="353">V1394/V1393-1</f>
        <v>0</v>
      </c>
      <c r="X1394" s="17">
        <f>V1394/MAX(V$240:V1394)-1</f>
        <v>-0.10468783286864158</v>
      </c>
      <c r="Z1394" s="66">
        <f t="shared" ref="Z1394:Z1457" si="354">IF(T1394&lt;&gt;0,Z1393*(1+T1394),IF(K1394="no",Z1393*(1+O1394),Z1393*(1+P1394)))</f>
        <v>12.904230629639212</v>
      </c>
      <c r="AA1394" s="6">
        <f t="shared" ref="AA1394:AA1457" si="355">Z1394/Z1393-1</f>
        <v>-1.8678288996141434E-2</v>
      </c>
      <c r="AB1394" s="17">
        <f>Z1394/MAX(Z$240:Z1394)-1</f>
        <v>-7.5977353592726504E-2</v>
      </c>
    </row>
    <row r="1395" spans="1:29" x14ac:dyDescent="0.25">
      <c r="A1395" s="18" t="s">
        <v>249</v>
      </c>
      <c r="B1395" s="72">
        <v>41190</v>
      </c>
      <c r="C1395" s="23">
        <v>3183.37</v>
      </c>
      <c r="D1395" s="23">
        <v>3199.75</v>
      </c>
      <c r="E1395" s="23">
        <v>3214.15</v>
      </c>
      <c r="F1395" s="23">
        <v>3167.68</v>
      </c>
      <c r="G1395" s="20">
        <f t="shared" si="346"/>
        <v>3229.3725000000004</v>
      </c>
      <c r="H1395" s="20">
        <f t="shared" si="340"/>
        <v>3277.3863333333329</v>
      </c>
      <c r="I1395" s="112">
        <f t="shared" si="347"/>
        <v>-1.4245027478248629E-2</v>
      </c>
      <c r="J1395" s="38" t="str">
        <f t="shared" si="341"/>
        <v>X</v>
      </c>
      <c r="K1395" s="17" t="str">
        <f>IF(OR(AND(J1394="N",OR(I1394&lt;R$2308,AND(I1394&gt;R$2306, I1394&lt;R$2305))), AND(J1394="X", OR(I1394&lt;R$2314, AND(I1394&lt;R$2311,I1394&gt;R$2312)))),"no","yes")</f>
        <v>yes</v>
      </c>
      <c r="O1395" s="146">
        <f t="shared" si="342"/>
        <v>-5.1191499335886403E-3</v>
      </c>
      <c r="P1395" s="146">
        <f t="shared" si="343"/>
        <v>5.1191499335886403E-3</v>
      </c>
      <c r="Q1395" s="86">
        <f t="shared" si="350"/>
        <v>1.7999999999999999E-2</v>
      </c>
      <c r="R1395" s="39">
        <f>(SUM(C1376:C1394)+Q1395*SUM(C1376:C1394))/(19-Q1395)*(1-J$2305)</f>
        <v>3293.0857359603838</v>
      </c>
      <c r="S1395" s="39">
        <f>(SUM(C1376:C1394)+Q1395*SUM(C1376:C1394))/(19-Q1395)*(1+J$2305)</f>
        <v>3293.0857359603838</v>
      </c>
      <c r="T1395" s="17">
        <f>IF(AND(K1395="no",R1395&lt;E1395, R1395&gt;F1395,J$2308="yes"),MAX(R1395*(1-J$2306),F1395)/D1395-1,IF(AND(K1395="yes",S1395&gt;F1395, S1395&lt;E1395,J$2307="yes"),1-MIN(S1395*(1+J$2306),E1395)/D1395,0))</f>
        <v>0</v>
      </c>
      <c r="U1395" s="6">
        <f t="shared" si="351"/>
        <v>0</v>
      </c>
      <c r="V1395" s="66">
        <f t="shared" si="352"/>
        <v>3.2011477574447733</v>
      </c>
      <c r="W1395" s="6">
        <f t="shared" si="353"/>
        <v>0</v>
      </c>
      <c r="X1395" s="17">
        <f>V1395/MAX(V$240:V1395)-1</f>
        <v>-0.10468783286864158</v>
      </c>
      <c r="Z1395" s="66">
        <f t="shared" si="354"/>
        <v>12.970289321009943</v>
      </c>
      <c r="AA1395" s="6">
        <f t="shared" si="355"/>
        <v>5.1191499335887514E-3</v>
      </c>
      <c r="AB1395" s="17">
        <f>Z1395/MAX(Z$240:Z1395)-1</f>
        <v>-7.1247143123736256E-2</v>
      </c>
    </row>
    <row r="1396" spans="1:29" x14ac:dyDescent="0.25">
      <c r="A1396" s="18" t="s">
        <v>249</v>
      </c>
      <c r="B1396" s="72">
        <v>41191</v>
      </c>
      <c r="C1396" s="23">
        <v>3265.62</v>
      </c>
      <c r="D1396" s="23">
        <v>3183.37</v>
      </c>
      <c r="E1396" s="23">
        <v>3265.64</v>
      </c>
      <c r="F1396" s="23">
        <v>3185.21</v>
      </c>
      <c r="G1396" s="20">
        <f t="shared" si="346"/>
        <v>3234.4120000000007</v>
      </c>
      <c r="H1396" s="20">
        <f t="shared" si="340"/>
        <v>3275.7188333333324</v>
      </c>
      <c r="I1396" s="112">
        <f t="shared" si="347"/>
        <v>9.6487398636906363E-3</v>
      </c>
      <c r="J1396" s="38" t="str">
        <f t="shared" si="341"/>
        <v>X</v>
      </c>
      <c r="K1396" s="17" t="str">
        <f>IF(OR(AND(J1395="N",OR(I1395&lt;R$2308,AND(I1395&gt;R$2306, I1395&lt;R$2305))), AND(J1395="X", OR(I1395&lt;R$2314, AND(I1395&lt;R$2311,I1395&gt;R$2312)))),"no","yes")</f>
        <v>yes</v>
      </c>
      <c r="O1396" s="146">
        <f t="shared" si="342"/>
        <v>2.5837398731533012E-2</v>
      </c>
      <c r="P1396" s="146">
        <f t="shared" si="343"/>
        <v>-2.5837398731533012E-2</v>
      </c>
      <c r="Q1396" s="86">
        <f t="shared" si="350"/>
        <v>1.7999999999999999E-2</v>
      </c>
      <c r="R1396" s="39">
        <f>(SUM(C1377:C1395)+Q1396*SUM(C1377:C1395))/(19-Q1396)*(1-J$2305)</f>
        <v>3294.0800316088935</v>
      </c>
      <c r="S1396" s="39">
        <f>(SUM(C1377:C1395)+Q1396*SUM(C1377:C1395))/(19-Q1396)*(1+J$2305)</f>
        <v>3294.0800316088935</v>
      </c>
      <c r="T1396" s="17">
        <f>IF(AND(K1396="no",R1396&lt;E1396, R1396&gt;F1396,J$2308="yes"),MAX(R1396*(1-J$2306),F1396)/D1396-1,IF(AND(K1396="yes",S1396&gt;F1396, S1396&lt;E1396,J$2307="yes"),1-MIN(S1396*(1+J$2306),E1396)/D1396,0))</f>
        <v>0</v>
      </c>
      <c r="U1396" s="6">
        <f t="shared" si="351"/>
        <v>0</v>
      </c>
      <c r="V1396" s="66">
        <f t="shared" si="352"/>
        <v>3.2011477574447733</v>
      </c>
      <c r="W1396" s="6">
        <f t="shared" si="353"/>
        <v>0</v>
      </c>
      <c r="X1396" s="17">
        <f>V1396/MAX(V$240:V1396)-1</f>
        <v>-0.10468783286864158</v>
      </c>
      <c r="Z1396" s="66">
        <f t="shared" si="354"/>
        <v>12.635170784159664</v>
      </c>
      <c r="AA1396" s="6">
        <f t="shared" si="355"/>
        <v>-2.5837398731533123E-2</v>
      </c>
      <c r="AB1396" s="17">
        <f>Z1396/MAX(Z$240:Z1396)-1</f>
        <v>-9.5243701009898762E-2</v>
      </c>
    </row>
    <row r="1397" spans="1:29" x14ac:dyDescent="0.25">
      <c r="A1397" s="18" t="s">
        <v>249</v>
      </c>
      <c r="B1397" s="72">
        <v>41192</v>
      </c>
      <c r="C1397" s="23">
        <v>3296.92</v>
      </c>
      <c r="D1397" s="23">
        <v>3265.62</v>
      </c>
      <c r="E1397" s="23">
        <v>3296.92</v>
      </c>
      <c r="F1397" s="23">
        <v>3248.83</v>
      </c>
      <c r="G1397" s="20">
        <f t="shared" si="346"/>
        <v>3240.1680000000006</v>
      </c>
      <c r="H1397" s="20">
        <f t="shared" si="340"/>
        <v>3273.9324999999999</v>
      </c>
      <c r="I1397" s="112">
        <f t="shared" si="347"/>
        <v>1.7515141190209693E-2</v>
      </c>
      <c r="J1397" s="38" t="str">
        <f t="shared" si="341"/>
        <v>X</v>
      </c>
      <c r="K1397" s="17" t="str">
        <f>IF(OR(AND(J1396="N",OR(I1396&lt;R$2308,AND(I1396&gt;R$2306, I1396&lt;R$2305))), AND(J1396="X", OR(I1396&lt;R$2314, AND(I1396&lt;R$2311,I1396&gt;R$2312)))),"no","yes")</f>
        <v>yes</v>
      </c>
      <c r="O1397" s="146">
        <f t="shared" si="342"/>
        <v>9.5847036703597954E-3</v>
      </c>
      <c r="P1397" s="146">
        <f t="shared" si="343"/>
        <v>-9.5847036703597954E-3</v>
      </c>
      <c r="Q1397" s="86">
        <f t="shared" si="350"/>
        <v>1.7999999999999999E-2</v>
      </c>
      <c r="R1397" s="39">
        <f>(SUM(C1378:C1396)+Q1397*SUM(C1378:C1396))/(19-Q1397)*(1-J$2305)</f>
        <v>3298.5752776314412</v>
      </c>
      <c r="S1397" s="39">
        <f>(SUM(C1378:C1396)+Q1397*SUM(C1378:C1396))/(19-Q1397)*(1+J$2305)</f>
        <v>3298.5752776314412</v>
      </c>
      <c r="T1397" s="17">
        <f>IF(AND(K1397="no",R1397&lt;E1397, R1397&gt;F1397,J$2308="yes"),MAX(R1397*(1-J$2306),F1397)/D1397-1,IF(AND(K1397="yes",S1397&gt;F1397, S1397&lt;E1397,J$2307="yes"),1-MIN(S1397*(1+J$2306),E1397)/D1397,0))</f>
        <v>0</v>
      </c>
      <c r="U1397" s="6">
        <f t="shared" si="351"/>
        <v>0</v>
      </c>
      <c r="V1397" s="66">
        <f t="shared" si="352"/>
        <v>3.2011477574447733</v>
      </c>
      <c r="W1397" s="6">
        <f t="shared" si="353"/>
        <v>0</v>
      </c>
      <c r="X1397" s="17">
        <f>V1397/MAX(V$240:V1397)-1</f>
        <v>-0.10468783286864158</v>
      </c>
      <c r="Z1397" s="66">
        <f t="shared" si="354"/>
        <v>12.514066416369106</v>
      </c>
      <c r="AA1397" s="6">
        <f t="shared" si="355"/>
        <v>-9.5847036703597954E-3</v>
      </c>
      <c r="AB1397" s="17">
        <f>Z1397/MAX(Z$240:Z1397)-1</f>
        <v>-0.1039155220296103</v>
      </c>
    </row>
    <row r="1398" spans="1:29" x14ac:dyDescent="0.25">
      <c r="A1398" s="18" t="s">
        <v>249</v>
      </c>
      <c r="B1398" s="72">
        <v>41193</v>
      </c>
      <c r="C1398" s="23">
        <v>3248.04</v>
      </c>
      <c r="D1398" s="23">
        <v>3296.92</v>
      </c>
      <c r="E1398" s="23">
        <v>3296.72</v>
      </c>
      <c r="F1398" s="23">
        <v>3247.6</v>
      </c>
      <c r="G1398" s="20">
        <f t="shared" si="346"/>
        <v>3241.6730000000002</v>
      </c>
      <c r="H1398" s="20">
        <f t="shared" si="340"/>
        <v>3270.5615000000003</v>
      </c>
      <c r="I1398" s="112">
        <f t="shared" si="347"/>
        <v>1.9641092732054499E-3</v>
      </c>
      <c r="J1398" s="38" t="str">
        <f t="shared" si="341"/>
        <v>X</v>
      </c>
      <c r="K1398" s="17" t="str">
        <f>IF(OR(AND(J1397="N",OR(I1397&lt;R$2308,AND(I1397&gt;R$2306, I1397&lt;R$2305))), AND(J1397="X", OR(I1397&lt;R$2314, AND(I1397&lt;R$2311,I1397&gt;R$2312)))),"no","yes")</f>
        <v>yes</v>
      </c>
      <c r="O1398" s="146">
        <f t="shared" si="342"/>
        <v>-1.4825958773643344E-2</v>
      </c>
      <c r="P1398" s="146">
        <f t="shared" si="343"/>
        <v>1.4825958773643344E-2</v>
      </c>
      <c r="Q1398" s="86">
        <f t="shared" si="350"/>
        <v>1.7999999999999999E-2</v>
      </c>
      <c r="R1398" s="39">
        <f>(SUM(C1379:C1397)+Q1398*SUM(C1379:C1397))/(19-Q1398)*(1-J$2305)</f>
        <v>3302.8109556421878</v>
      </c>
      <c r="S1398" s="39">
        <f>(SUM(C1379:C1397)+Q1398*SUM(C1379:C1397))/(19-Q1398)*(1+J$2305)</f>
        <v>3302.8109556421878</v>
      </c>
      <c r="T1398" s="17">
        <f>IF(AND(K1398="no",R1398&lt;E1398, R1398&gt;F1398,J$2308="yes"),MAX(R1398*(1-J$2306),F1398)/D1398-1,IF(AND(K1398="yes",S1398&gt;F1398, S1398&lt;E1398,J$2307="yes"),1-MIN(S1398*(1+J$2306),E1398)/D1398,0))</f>
        <v>0</v>
      </c>
      <c r="U1398" s="6">
        <f t="shared" si="351"/>
        <v>0</v>
      </c>
      <c r="V1398" s="66">
        <f t="shared" si="352"/>
        <v>3.2011477574447733</v>
      </c>
      <c r="W1398" s="6">
        <f t="shared" si="353"/>
        <v>0</v>
      </c>
      <c r="X1398" s="17">
        <f>V1398/MAX(V$240:V1398)-1</f>
        <v>-0.10468783286864158</v>
      </c>
      <c r="Z1398" s="66">
        <f t="shared" si="354"/>
        <v>12.699599449148828</v>
      </c>
      <c r="AA1398" s="6">
        <f t="shared" si="355"/>
        <v>1.4825958773643233E-2</v>
      </c>
      <c r="AB1398" s="17">
        <f>Z1398/MAX(Z$240:Z1398)-1</f>
        <v>-9.0630210501519648E-2</v>
      </c>
    </row>
    <row r="1399" spans="1:29" x14ac:dyDescent="0.25">
      <c r="A1399" s="18" t="s">
        <v>249</v>
      </c>
      <c r="B1399" s="72">
        <v>41194</v>
      </c>
      <c r="C1399" s="23">
        <v>3240.4</v>
      </c>
      <c r="D1399" s="23">
        <v>3248.04</v>
      </c>
      <c r="E1399" s="23">
        <v>3282.91</v>
      </c>
      <c r="F1399" s="23">
        <v>3210.6</v>
      </c>
      <c r="G1399" s="20">
        <f t="shared" si="346"/>
        <v>3236.96</v>
      </c>
      <c r="H1399" s="20">
        <f t="shared" si="340"/>
        <v>3267.3168333333329</v>
      </c>
      <c r="I1399" s="112">
        <f t="shared" si="347"/>
        <v>1.0627255202413366E-3</v>
      </c>
      <c r="J1399" s="38" t="str">
        <f t="shared" si="341"/>
        <v>X</v>
      </c>
      <c r="K1399" s="17" t="str">
        <f>IF(OR(AND(J1398="N",OR(I1398&lt;R$2308,AND(I1398&gt;R$2306, I1398&lt;R$2305))), AND(J1398="X", OR(I1398&lt;R$2314, AND(I1398&lt;R$2311,I1398&gt;R$2312)))),"no","yes")</f>
        <v>yes</v>
      </c>
      <c r="O1399" s="146">
        <f t="shared" si="342"/>
        <v>-2.3521877809385972E-3</v>
      </c>
      <c r="P1399" s="146">
        <f t="shared" si="343"/>
        <v>2.3521877809385972E-3</v>
      </c>
      <c r="Q1399" s="86">
        <f t="shared" si="350"/>
        <v>1.7999999999999999E-2</v>
      </c>
      <c r="R1399" s="39">
        <f>(SUM(C1380:C1398)+Q1399*SUM(C1380:C1398))/(19-Q1399)*(1-J$2305)</f>
        <v>3298.1655463070279</v>
      </c>
      <c r="S1399" s="39">
        <f>(SUM(C1380:C1398)+Q1399*SUM(C1380:C1398))/(19-Q1399)*(1+J$2305)</f>
        <v>3298.1655463070279</v>
      </c>
      <c r="T1399" s="17">
        <f>IF(AND(K1399="no",R1399&lt;E1399, R1399&gt;F1399,J$2308="yes"),MAX(R1399*(1-J$2306),F1399)/D1399-1,IF(AND(K1399="yes",S1399&gt;F1399, S1399&lt;E1399,J$2307="yes"),1-MIN(S1399*(1+J$2306),E1399)/D1399,0))</f>
        <v>0</v>
      </c>
      <c r="U1399" s="6">
        <f t="shared" si="351"/>
        <v>0</v>
      </c>
      <c r="V1399" s="66">
        <f t="shared" si="352"/>
        <v>3.2011477574447733</v>
      </c>
      <c r="W1399" s="6">
        <f t="shared" si="353"/>
        <v>0</v>
      </c>
      <c r="X1399" s="17">
        <f>V1399/MAX(V$240:V1399)-1</f>
        <v>-0.10468783286864158</v>
      </c>
      <c r="Z1399" s="66">
        <f t="shared" si="354"/>
        <v>12.729471291795928</v>
      </c>
      <c r="AA1399" s="6">
        <f t="shared" si="355"/>
        <v>2.3521877809384861E-3</v>
      </c>
      <c r="AB1399" s="17">
        <f>Z1399/MAX(Z$240:Z1399)-1</f>
        <v>-8.8491201994306823E-2</v>
      </c>
    </row>
    <row r="1400" spans="1:29" x14ac:dyDescent="0.25">
      <c r="A1400" s="18" t="s">
        <v>249</v>
      </c>
      <c r="B1400" s="72">
        <v>41197</v>
      </c>
      <c r="C1400" s="23">
        <v>3223.19</v>
      </c>
      <c r="D1400" s="23">
        <v>3240.4</v>
      </c>
      <c r="E1400" s="23">
        <v>3238.42</v>
      </c>
      <c r="F1400" s="23">
        <v>3193.99</v>
      </c>
      <c r="G1400" s="20">
        <f t="shared" si="346"/>
        <v>3229.9390000000003</v>
      </c>
      <c r="H1400" s="20">
        <f t="shared" si="340"/>
        <v>3265.8518333333332</v>
      </c>
      <c r="I1400" s="112">
        <f t="shared" si="347"/>
        <v>-2.0895131456043492E-3</v>
      </c>
      <c r="J1400" s="38" t="str">
        <f t="shared" si="341"/>
        <v>X</v>
      </c>
      <c r="K1400" s="17" t="str">
        <f>IF(OR(AND(J1399="N",OR(I1399&lt;R$2308,AND(I1399&gt;R$2306, I1399&lt;R$2305))), AND(J1399="X", OR(I1399&lt;R$2314, AND(I1399&lt;R$2311,I1399&gt;R$2312)))),"no","yes")</f>
        <v>yes</v>
      </c>
      <c r="O1400" s="146">
        <f t="shared" si="342"/>
        <v>-5.3110727070732056E-3</v>
      </c>
      <c r="P1400" s="146">
        <f t="shared" si="343"/>
        <v>5.3110727070732056E-3</v>
      </c>
      <c r="Q1400" s="86">
        <f t="shared" si="350"/>
        <v>1.7999999999999999E-2</v>
      </c>
      <c r="R1400" s="39">
        <f>(SUM(C1381:C1399)+Q1400*SUM(C1381:C1399))/(19-Q1400)*(1-J$2305)</f>
        <v>3291.5578242545571</v>
      </c>
      <c r="S1400" s="39">
        <f>(SUM(C1381:C1399)+Q1400*SUM(C1381:C1399))/(19-Q1400)*(1+J$2305)</f>
        <v>3291.5578242545571</v>
      </c>
      <c r="T1400" s="17">
        <f>IF(AND(K1400="no",R1400&lt;E1400, R1400&gt;F1400,J$2308="yes"),MAX(R1400*(1-J$2306),F1400)/D1400-1,IF(AND(K1400="yes",S1400&gt;F1400, S1400&lt;E1400,J$2307="yes"),1-MIN(S1400*(1+J$2306),E1400)/D1400,0))</f>
        <v>0</v>
      </c>
      <c r="U1400" s="6">
        <f t="shared" si="351"/>
        <v>0</v>
      </c>
      <c r="V1400" s="66">
        <f t="shared" si="352"/>
        <v>3.2011477574447733</v>
      </c>
      <c r="W1400" s="6">
        <f t="shared" si="353"/>
        <v>0</v>
      </c>
      <c r="X1400" s="17">
        <f>V1400/MAX(V$240:V1400)-1</f>
        <v>-0.10468783286864158</v>
      </c>
      <c r="Y1400" s="6">
        <f t="shared" ref="Y1400" si="356">V1400/V1380-1</f>
        <v>-1.8428869055076791E-2</v>
      </c>
      <c r="Z1400" s="66">
        <f t="shared" si="354"/>
        <v>12.797078439349256</v>
      </c>
      <c r="AA1400" s="6">
        <f t="shared" si="355"/>
        <v>5.3110727070730945E-3</v>
      </c>
      <c r="AB1400" s="17">
        <f>Z1400/MAX(Z$240:Z1400)-1</f>
        <v>-8.3650112494961681E-2</v>
      </c>
      <c r="AC1400" s="6">
        <f t="shared" ref="AC1400" si="357">Z1400/Z1380-1</f>
        <v>-1.7468694642670424E-2</v>
      </c>
    </row>
    <row r="1401" spans="1:29" x14ac:dyDescent="0.25">
      <c r="A1401" s="18" t="s">
        <v>249</v>
      </c>
      <c r="B1401" s="72">
        <v>41198</v>
      </c>
      <c r="C1401" s="23">
        <v>3233.23</v>
      </c>
      <c r="D1401" s="23">
        <v>3223.19</v>
      </c>
      <c r="E1401" s="23">
        <v>3256.48</v>
      </c>
      <c r="F1401" s="23">
        <v>3211.3</v>
      </c>
      <c r="G1401" s="20">
        <f t="shared" si="346"/>
        <v>3224.0960000000005</v>
      </c>
      <c r="H1401" s="20">
        <f t="shared" si="340"/>
        <v>3264.1675000000005</v>
      </c>
      <c r="I1401" s="112">
        <f t="shared" si="347"/>
        <v>2.833042192291968E-3</v>
      </c>
      <c r="J1401" s="38" t="str">
        <f t="shared" si="341"/>
        <v>X</v>
      </c>
      <c r="K1401" s="17" t="str">
        <f>IF(OR(AND(J1400="N",OR(I1400&lt;R$2308,AND(I1400&gt;R$2306, I1400&lt;R$2305))), AND(J1400="X", OR(I1400&lt;R$2314, AND(I1400&lt;R$2311,I1400&gt;R$2312)))),"no","yes")</f>
        <v>yes</v>
      </c>
      <c r="O1401" s="146">
        <f t="shared" si="342"/>
        <v>3.1149265168979312E-3</v>
      </c>
      <c r="P1401" s="146">
        <f t="shared" si="343"/>
        <v>-3.1149265168979312E-3</v>
      </c>
      <c r="Q1401" s="86">
        <f t="shared" si="350"/>
        <v>1.7999999999999999E-2</v>
      </c>
      <c r="R1401" s="39">
        <f>(SUM(C1382:C1400)+Q1401*SUM(C1382:C1400))/(19-Q1401)*(1-J$2305)</f>
        <v>3284.7522084079656</v>
      </c>
      <c r="S1401" s="39">
        <f>(SUM(C1382:C1400)+Q1401*SUM(C1382:C1400))/(19-Q1401)*(1+J$2305)</f>
        <v>3284.7522084079656</v>
      </c>
      <c r="T1401" s="17">
        <f>IF(AND(K1401="no",R1401&lt;E1401, R1401&gt;F1401,J$2308="yes"),MAX(R1401*(1-J$2306),F1401)/D1401-1,IF(AND(K1401="yes",S1401&gt;F1401, S1401&lt;E1401,J$2307="yes"),1-MIN(S1401*(1+J$2306),E1401)/D1401,0))</f>
        <v>0</v>
      </c>
      <c r="U1401" s="6">
        <f t="shared" si="351"/>
        <v>0</v>
      </c>
      <c r="V1401" s="66">
        <f t="shared" si="352"/>
        <v>3.2011477574447733</v>
      </c>
      <c r="W1401" s="6">
        <f t="shared" si="353"/>
        <v>0</v>
      </c>
      <c r="X1401" s="17">
        <f>V1401/MAX(V$240:V1401)-1</f>
        <v>-0.10468783286864158</v>
      </c>
      <c r="Z1401" s="66">
        <f t="shared" si="354"/>
        <v>12.757216480379705</v>
      </c>
      <c r="AA1401" s="6">
        <f t="shared" si="355"/>
        <v>-3.1149265168978202E-3</v>
      </c>
      <c r="AB1401" s="17">
        <f>Z1401/MAX(Z$240:Z1401)-1</f>
        <v>-8.6504475058307495E-2</v>
      </c>
    </row>
    <row r="1402" spans="1:29" x14ac:dyDescent="0.25">
      <c r="A1402" s="18" t="s">
        <v>249</v>
      </c>
      <c r="B1402" s="72">
        <v>41199</v>
      </c>
      <c r="C1402" s="23">
        <v>3240.78</v>
      </c>
      <c r="D1402" s="23">
        <v>3233.23</v>
      </c>
      <c r="E1402" s="23">
        <v>3249.39</v>
      </c>
      <c r="F1402" s="23">
        <v>3205.53</v>
      </c>
      <c r="G1402" s="20">
        <f t="shared" si="346"/>
        <v>3217.3290000000006</v>
      </c>
      <c r="H1402" s="20">
        <f t="shared" si="340"/>
        <v>3262.2996666666668</v>
      </c>
      <c r="I1402" s="112">
        <f t="shared" si="347"/>
        <v>7.2889654741556953E-3</v>
      </c>
      <c r="J1402" s="38" t="str">
        <f t="shared" si="341"/>
        <v>X</v>
      </c>
      <c r="K1402" s="17" t="str">
        <f>IF(OR(AND(J1401="N",OR(I1401&lt;R$2308,AND(I1401&gt;R$2306, I1401&lt;R$2305))), AND(J1401="X", OR(I1401&lt;R$2314, AND(I1401&lt;R$2311,I1401&gt;R$2312)))),"no","yes")</f>
        <v>yes</v>
      </c>
      <c r="O1402" s="146">
        <f t="shared" si="342"/>
        <v>2.33512617413556E-3</v>
      </c>
      <c r="P1402" s="146">
        <f t="shared" si="343"/>
        <v>-2.33512617413556E-3</v>
      </c>
      <c r="Q1402" s="86">
        <f t="shared" si="350"/>
        <v>1.7999999999999999E-2</v>
      </c>
      <c r="R1402" s="39">
        <f>(SUM(C1383:C1401)+Q1402*SUM(C1383:C1401))/(19-Q1402)*(1-J$2305)</f>
        <v>3277.0890527868514</v>
      </c>
      <c r="S1402" s="39">
        <f>(SUM(C1383:C1401)+Q1402*SUM(C1383:C1401))/(19-Q1402)*(1+J$2305)</f>
        <v>3277.0890527868514</v>
      </c>
      <c r="T1402" s="17">
        <f>IF(AND(K1402="no",R1402&lt;E1402, R1402&gt;F1402,J$2308="yes"),MAX(R1402*(1-J$2306),F1402)/D1402-1,IF(AND(K1402="yes",S1402&gt;F1402, S1402&lt;E1402,J$2307="yes"),1-MIN(S1402*(1+J$2306),E1402)/D1402,0))</f>
        <v>0</v>
      </c>
      <c r="U1402" s="6">
        <f t="shared" si="351"/>
        <v>0</v>
      </c>
      <c r="V1402" s="66">
        <f t="shared" si="352"/>
        <v>3.2011477574447733</v>
      </c>
      <c r="W1402" s="6">
        <f t="shared" si="353"/>
        <v>0</v>
      </c>
      <c r="X1402" s="17">
        <f>V1402/MAX(V$240:V1402)-1</f>
        <v>-0.10468783286864158</v>
      </c>
      <c r="Z1402" s="66">
        <f t="shared" si="354"/>
        <v>12.727426770267257</v>
      </c>
      <c r="AA1402" s="6">
        <f t="shared" si="355"/>
        <v>-2.33512617413556E-3</v>
      </c>
      <c r="AB1402" s="17">
        <f>Z1402/MAX(Z$240:Z1402)-1</f>
        <v>-8.8637602368554558E-2</v>
      </c>
    </row>
    <row r="1403" spans="1:29" x14ac:dyDescent="0.25">
      <c r="A1403" s="18" t="s">
        <v>249</v>
      </c>
      <c r="B1403" s="72">
        <v>41200</v>
      </c>
      <c r="C1403" s="23">
        <v>3294.84</v>
      </c>
      <c r="D1403" s="23">
        <v>3240.78</v>
      </c>
      <c r="E1403" s="23">
        <v>3301.14</v>
      </c>
      <c r="F1403" s="23">
        <v>3241.14</v>
      </c>
      <c r="G1403" s="20">
        <f t="shared" si="346"/>
        <v>3215.6060000000007</v>
      </c>
      <c r="H1403" s="20">
        <f t="shared" si="340"/>
        <v>3260.6693333333333</v>
      </c>
      <c r="I1403" s="112">
        <f t="shared" si="347"/>
        <v>2.4640456573348679E-2</v>
      </c>
      <c r="J1403" s="38" t="str">
        <f t="shared" si="341"/>
        <v>X</v>
      </c>
      <c r="K1403" s="17" t="str">
        <f>IF(OR(AND(J1402="N",OR(I1402&lt;R$2308,AND(I1402&gt;R$2306, I1402&lt;R$2305))), AND(J1402="X", OR(I1402&lt;R$2314, AND(I1402&lt;R$2311,I1402&gt;R$2312)))),"no","yes")</f>
        <v>yes</v>
      </c>
      <c r="O1403" s="146">
        <f t="shared" si="342"/>
        <v>1.6681169348119917E-2</v>
      </c>
      <c r="P1403" s="146">
        <f t="shared" si="343"/>
        <v>-1.6681169348119917E-2</v>
      </c>
      <c r="Q1403" s="86">
        <f t="shared" si="350"/>
        <v>1.7999999999999999E-2</v>
      </c>
      <c r="R1403" s="39">
        <f>(SUM(C1384:C1402)+Q1403*SUM(C1384:C1402))/(19-Q1403)*(1-J$2305)</f>
        <v>3272.3417469181336</v>
      </c>
      <c r="S1403" s="39">
        <f>(SUM(C1384:C1402)+Q1403*SUM(C1384:C1402))/(19-Q1403)*(1+J$2305)</f>
        <v>3272.3417469181336</v>
      </c>
      <c r="T1403" s="17">
        <f>IF(AND(K1403="no",R1403&lt;E1403, R1403&gt;F1403,J$2308="yes"),MAX(R1403*(1-J$2306),F1403)/D1403-1,IF(AND(K1403="yes",S1403&gt;F1403, S1403&lt;E1403,J$2307="yes"),1-MIN(S1403*(1+J$2306),E1403)/D1403,0))</f>
        <v>-9.7389353544927726E-3</v>
      </c>
      <c r="U1403" s="6">
        <f t="shared" si="351"/>
        <v>6.9422339936271449E-3</v>
      </c>
      <c r="V1403" s="66">
        <f t="shared" si="352"/>
        <v>3.2011477574447733</v>
      </c>
      <c r="W1403" s="6">
        <f t="shared" si="353"/>
        <v>0</v>
      </c>
      <c r="X1403" s="17">
        <f>V1403/MAX(V$240:V1403)-1</f>
        <v>-0.10468783286864158</v>
      </c>
      <c r="Z1403" s="66">
        <f t="shared" si="354"/>
        <v>12.603475183722583</v>
      </c>
      <c r="AA1403" s="6">
        <f t="shared" si="355"/>
        <v>-9.7389353544927726E-3</v>
      </c>
      <c r="AB1403" s="17">
        <f>Z1403/MAX(Z$240:Z1403)-1</f>
        <v>-9.751330184360274E-2</v>
      </c>
    </row>
    <row r="1404" spans="1:29" x14ac:dyDescent="0.25">
      <c r="A1404" s="18" t="s">
        <v>249</v>
      </c>
      <c r="B1404" s="72">
        <v>41201</v>
      </c>
      <c r="C1404" s="23">
        <v>3285.45</v>
      </c>
      <c r="D1404" s="23">
        <v>3294.84</v>
      </c>
      <c r="E1404" s="23">
        <v>3305.53</v>
      </c>
      <c r="F1404" s="23">
        <v>3279.25</v>
      </c>
      <c r="G1404" s="20">
        <f t="shared" si="346"/>
        <v>3212.9765000000007</v>
      </c>
      <c r="H1404" s="20">
        <f t="shared" si="340"/>
        <v>3259.2616666666672</v>
      </c>
      <c r="I1404" s="112">
        <f t="shared" si="347"/>
        <v>2.2556498623627963E-2</v>
      </c>
      <c r="J1404" s="38" t="str">
        <f t="shared" si="341"/>
        <v>X</v>
      </c>
      <c r="K1404" s="17" t="str">
        <f>IF(OR(AND(J1403="N",OR(I1403&lt;R$2308,AND(I1403&gt;R$2306, I1403&lt;R$2305))), AND(J1403="X", OR(I1403&lt;R$2314, AND(I1403&lt;R$2311,I1403&gt;R$2312)))),"no","yes")</f>
        <v>no</v>
      </c>
      <c r="O1404" s="146">
        <f t="shared" si="342"/>
        <v>-2.8499107695670878E-3</v>
      </c>
      <c r="P1404" s="146">
        <f t="shared" si="343"/>
        <v>2.8499107695670878E-3</v>
      </c>
      <c r="Q1404" s="86">
        <f t="shared" si="350"/>
        <v>1.7999999999999999E-2</v>
      </c>
      <c r="R1404" s="39">
        <f>(SUM(C1385:C1403)+Q1404*SUM(C1385:C1403))/(19-Q1404)*(1-J$2305)</f>
        <v>3270.0249415235494</v>
      </c>
      <c r="S1404" s="39">
        <f>(SUM(C1385:C1403)+Q1404*SUM(C1385:C1403))/(19-Q1404)*(1+J$2305)</f>
        <v>3270.0249415235494</v>
      </c>
      <c r="T1404" s="17">
        <f>IF(AND(K1404="no",R1404&lt;E1404, R1404&gt;F1404,J$2308="yes"),MAX(R1404*(1-J$2306),F1404)/D1404-1,IF(AND(K1404="yes",S1404&gt;F1404, S1404&lt;E1404,J$2307="yes"),1-MIN(S1404*(1+J$2306),E1404)/D1404,0))</f>
        <v>0</v>
      </c>
      <c r="U1404" s="6">
        <f t="shared" si="351"/>
        <v>0</v>
      </c>
      <c r="V1404" s="66">
        <f t="shared" si="352"/>
        <v>3.1920247719758561</v>
      </c>
      <c r="W1404" s="6">
        <f t="shared" si="353"/>
        <v>-2.8499107695669768E-3</v>
      </c>
      <c r="X1404" s="17">
        <f>V1404/MAX(V$240:V1404)-1</f>
        <v>-0.10723939265587368</v>
      </c>
      <c r="Z1404" s="66">
        <f t="shared" si="354"/>
        <v>12.56755640406252</v>
      </c>
      <c r="AA1404" s="6">
        <f t="shared" si="355"/>
        <v>-2.8499107695671988E-3</v>
      </c>
      <c r="AB1404" s="17">
        <f>Z1404/MAX(Z$240:Z1404)-1</f>
        <v>-0.10008530840406982</v>
      </c>
    </row>
    <row r="1405" spans="1:29" x14ac:dyDescent="0.25">
      <c r="A1405" s="18" t="s">
        <v>249</v>
      </c>
      <c r="B1405" s="72">
        <v>41204</v>
      </c>
      <c r="C1405" s="23">
        <v>3298.49</v>
      </c>
      <c r="D1405" s="23">
        <v>3285.45</v>
      </c>
      <c r="E1405" s="23">
        <v>3301.37</v>
      </c>
      <c r="F1405" s="23">
        <v>3260.17</v>
      </c>
      <c r="G1405" s="20">
        <f t="shared" si="346"/>
        <v>3216.0160000000001</v>
      </c>
      <c r="H1405" s="20">
        <f t="shared" ref="H1405:H1468" si="358">AVERAGE(C1346:C1405)</f>
        <v>3258.6055000000001</v>
      </c>
      <c r="I1405" s="112">
        <f t="shared" si="347"/>
        <v>2.5644772911577407E-2</v>
      </c>
      <c r="J1405" s="38" t="str">
        <f t="shared" ref="J1405:J1468" si="359">IF(G1405&gt;H1405,"N","X")</f>
        <v>X</v>
      </c>
      <c r="K1405" s="17" t="str">
        <f>IF(OR(AND(J1404="N",OR(I1404&lt;R$2308,AND(I1404&gt;R$2306, I1404&lt;R$2305))), AND(J1404="X", OR(I1404&lt;R$2314, AND(I1404&lt;R$2311,I1404&gt;R$2312)))),"no","yes")</f>
        <v>no</v>
      </c>
      <c r="O1405" s="146">
        <f t="shared" si="342"/>
        <v>3.9690148990245699E-3</v>
      </c>
      <c r="P1405" s="146">
        <f t="shared" si="343"/>
        <v>-3.9690148990245699E-3</v>
      </c>
      <c r="Q1405" s="86">
        <f t="shared" si="350"/>
        <v>1.7999999999999999E-2</v>
      </c>
      <c r="R1405" s="39">
        <f>(SUM(C1386:C1404)+Q1405*SUM(C1386:C1404))/(19-Q1405)*(1-J$2305)</f>
        <v>3272.5857623011275</v>
      </c>
      <c r="S1405" s="39">
        <f>(SUM(C1386:C1404)+Q1405*SUM(C1386:C1404))/(19-Q1405)*(1+J$2305)</f>
        <v>3272.5857623011275</v>
      </c>
      <c r="T1405" s="17">
        <f>IF(AND(K1405="no",R1405&lt;E1405, R1405&gt;F1405,J$2308="yes"),MAX(R1405*(1-J$2306),F1405)/D1405-1,IF(AND(K1405="yes",S1405&gt;F1405, S1405&lt;E1405,J$2307="yes"),1-MIN(S1405*(1+J$2306),E1405)/D1405,0))</f>
        <v>-3.915517721734374E-3</v>
      </c>
      <c r="U1405" s="6">
        <f t="shared" si="351"/>
        <v>-7.8845326207589439E-3</v>
      </c>
      <c r="V1405" s="66">
        <f t="shared" si="352"/>
        <v>3.1795263424129696</v>
      </c>
      <c r="W1405" s="6">
        <f t="shared" si="353"/>
        <v>-3.915517721734374E-3</v>
      </c>
      <c r="X1405" s="17">
        <f>V1405/MAX(V$240:V1405)-1</f>
        <v>-0.11073501263519592</v>
      </c>
      <c r="Z1405" s="66">
        <f t="shared" si="354"/>
        <v>12.518347914243517</v>
      </c>
      <c r="AA1405" s="6">
        <f t="shared" si="355"/>
        <v>-3.915517721734374E-3</v>
      </c>
      <c r="AB1405" s="17">
        <f>Z1405/MAX(Z$240:Z1405)-1</f>
        <v>-0.1036089403270628</v>
      </c>
    </row>
    <row r="1406" spans="1:29" x14ac:dyDescent="0.25">
      <c r="A1406" s="18" t="s">
        <v>249</v>
      </c>
      <c r="B1406" s="72">
        <v>41205</v>
      </c>
      <c r="C1406" s="23">
        <v>3259.07</v>
      </c>
      <c r="D1406" s="23">
        <v>3298.49</v>
      </c>
      <c r="E1406" s="23">
        <v>3303.24</v>
      </c>
      <c r="F1406" s="23">
        <v>3255.49</v>
      </c>
      <c r="G1406" s="20">
        <f t="shared" si="346"/>
        <v>3217.7565000000004</v>
      </c>
      <c r="H1406" s="20">
        <f t="shared" si="358"/>
        <v>3256.9051666666664</v>
      </c>
      <c r="I1406" s="112">
        <f t="shared" si="347"/>
        <v>1.2839225093632667E-2</v>
      </c>
      <c r="J1406" s="38" t="str">
        <f t="shared" si="359"/>
        <v>X</v>
      </c>
      <c r="K1406" s="17" t="str">
        <f>IF(OR(AND(J1405="N",OR(I1405&lt;R$2308,AND(I1405&gt;R$2306, I1405&lt;R$2305))), AND(J1405="X", OR(I1405&lt;R$2314, AND(I1405&lt;R$2311,I1405&gt;R$2312)))),"no","yes")</f>
        <v>no</v>
      </c>
      <c r="O1406" s="146">
        <f t="shared" si="342"/>
        <v>-1.1950922998098967E-2</v>
      </c>
      <c r="P1406" s="146">
        <f t="shared" si="343"/>
        <v>1.1950922998098967E-2</v>
      </c>
      <c r="Q1406" s="86">
        <f t="shared" si="350"/>
        <v>1.7999999999999999E-2</v>
      </c>
      <c r="R1406" s="39">
        <f>(SUM(C1387:C1405)+Q1406*SUM(C1387:C1405))/(19-Q1406)*(1-J$2305)</f>
        <v>3276.5666989779793</v>
      </c>
      <c r="S1406" s="39">
        <f>(SUM(C1387:C1405)+Q1406*SUM(C1387:C1405))/(19-Q1406)*(1+J$2305)</f>
        <v>3276.5666989779793</v>
      </c>
      <c r="T1406" s="17">
        <f>IF(AND(K1406="no",R1406&lt;E1406, R1406&gt;F1406,J$2308="yes"),MAX(R1406*(1-J$2306),F1406)/D1406-1,IF(AND(K1406="yes",S1406&gt;F1406, S1406&lt;E1406,J$2307="yes"),1-MIN(S1406*(1+J$2306),E1406)/D1406,0))</f>
        <v>-6.6464658137573851E-3</v>
      </c>
      <c r="U1406" s="6">
        <f t="shared" si="351"/>
        <v>5.3044571843415822E-3</v>
      </c>
      <c r="V1406" s="66">
        <f t="shared" si="352"/>
        <v>3.1583937292741808</v>
      </c>
      <c r="W1406" s="6">
        <f t="shared" si="353"/>
        <v>-6.6464658137573851E-3</v>
      </c>
      <c r="X1406" s="17">
        <f>V1406/MAX(V$240:V1406)-1</f>
        <v>-0.11664548197308744</v>
      </c>
      <c r="Z1406" s="66">
        <f t="shared" si="354"/>
        <v>12.435145142786777</v>
      </c>
      <c r="AA1406" s="6">
        <f t="shared" si="355"/>
        <v>-6.6464658137573851E-3</v>
      </c>
      <c r="AB1406" s="17">
        <f>Z1406/MAX(Z$240:Z1406)-1</f>
        <v>-0.10956677286093675</v>
      </c>
    </row>
    <row r="1407" spans="1:29" x14ac:dyDescent="0.25">
      <c r="A1407" s="18" t="s">
        <v>249</v>
      </c>
      <c r="B1407" s="72">
        <v>41206</v>
      </c>
      <c r="C1407" s="23">
        <v>3257.92</v>
      </c>
      <c r="D1407" s="23">
        <v>3259.07</v>
      </c>
      <c r="E1407" s="23">
        <v>3273.38</v>
      </c>
      <c r="F1407" s="23">
        <v>3237.74</v>
      </c>
      <c r="G1407" s="20">
        <f t="shared" si="346"/>
        <v>3217.8589999999995</v>
      </c>
      <c r="H1407" s="20">
        <f t="shared" si="358"/>
        <v>3255.6690000000003</v>
      </c>
      <c r="I1407" s="112">
        <f t="shared" si="347"/>
        <v>1.2449582160063866E-2</v>
      </c>
      <c r="J1407" s="38" t="str">
        <f t="shared" si="359"/>
        <v>X</v>
      </c>
      <c r="K1407" s="17" t="str">
        <f>IF(OR(AND(J1406="N",OR(I1406&lt;R$2308,AND(I1406&gt;R$2306, I1406&lt;R$2305))), AND(J1406="X", OR(I1406&lt;R$2314, AND(I1406&lt;R$2311,I1406&gt;R$2312)))),"no","yes")</f>
        <v>yes</v>
      </c>
      <c r="O1407" s="146">
        <f t="shared" si="342"/>
        <v>-3.5286139911083758E-4</v>
      </c>
      <c r="P1407" s="146">
        <f t="shared" si="343"/>
        <v>3.5286139911083758E-4</v>
      </c>
      <c r="Q1407" s="86">
        <f t="shared" si="350"/>
        <v>1.7999999999999999E-2</v>
      </c>
      <c r="R1407" s="39">
        <f>(SUM(C1388:C1406)+Q1407*SUM(C1388:C1406))/(19-Q1407)*(1-J$2305)</f>
        <v>3276.7383141923924</v>
      </c>
      <c r="S1407" s="39">
        <f>(SUM(C1388:C1406)+Q1407*SUM(C1388:C1406))/(19-Q1407)*(1+J$2305)</f>
        <v>3276.7383141923924</v>
      </c>
      <c r="T1407" s="17">
        <f>IF(AND(K1407="no",R1407&lt;E1407, R1407&gt;F1407,J$2308="yes"),MAX(R1407*(1-J$2306),F1407)/D1407-1,IF(AND(K1407="yes",S1407&gt;F1407, S1407&lt;E1407,J$2307="yes"),1-MIN(S1407*(1+J$2306),E1407)/D1407,0))</f>
        <v>0</v>
      </c>
      <c r="U1407" s="6">
        <f t="shared" si="351"/>
        <v>0</v>
      </c>
      <c r="V1407" s="66">
        <f t="shared" si="352"/>
        <v>3.1583937292741808</v>
      </c>
      <c r="W1407" s="6">
        <f t="shared" si="353"/>
        <v>0</v>
      </c>
      <c r="X1407" s="17">
        <f>V1407/MAX(V$240:V1407)-1</f>
        <v>-0.11664548197308744</v>
      </c>
      <c r="Z1407" s="66">
        <f t="shared" si="354"/>
        <v>12.439533025500007</v>
      </c>
      <c r="AA1407" s="6">
        <f t="shared" si="355"/>
        <v>3.5286139911083758E-4</v>
      </c>
      <c r="AB1407" s="17">
        <f>Z1407/MAX(Z$240:Z1407)-1</f>
        <v>-0.10925257334659366</v>
      </c>
    </row>
    <row r="1408" spans="1:29" x14ac:dyDescent="0.25">
      <c r="A1408" s="18" t="s">
        <v>249</v>
      </c>
      <c r="B1408" s="72">
        <v>41207</v>
      </c>
      <c r="C1408" s="23">
        <v>3226.17</v>
      </c>
      <c r="D1408" s="23">
        <v>3257.92</v>
      </c>
      <c r="E1408" s="23">
        <v>3282.09</v>
      </c>
      <c r="F1408" s="23">
        <v>3222.48</v>
      </c>
      <c r="G1408" s="20">
        <f t="shared" si="346"/>
        <v>3221.0794999999998</v>
      </c>
      <c r="H1408" s="20">
        <f t="shared" si="358"/>
        <v>3254.3995</v>
      </c>
      <c r="I1408" s="112">
        <f t="shared" si="347"/>
        <v>1.5803708042598785E-3</v>
      </c>
      <c r="J1408" s="38" t="str">
        <f t="shared" si="359"/>
        <v>X</v>
      </c>
      <c r="K1408" s="17" t="str">
        <f>IF(OR(AND(J1407="N",OR(I1407&lt;R$2308,AND(I1407&gt;R$2306, I1407&lt;R$2305))), AND(J1407="X", OR(I1407&lt;R$2314, AND(I1407&lt;R$2311,I1407&gt;R$2312)))),"no","yes")</f>
        <v>yes</v>
      </c>
      <c r="O1408" s="146">
        <f t="shared" si="342"/>
        <v>-9.7454817797858473E-3</v>
      </c>
      <c r="P1408" s="146">
        <f t="shared" si="343"/>
        <v>9.7454817797858473E-3</v>
      </c>
      <c r="Q1408" s="86">
        <f t="shared" si="350"/>
        <v>1.7999999999999999E-2</v>
      </c>
      <c r="R1408" s="39">
        <f>(SUM(C1389:C1407)+Q1408*SUM(C1389:C1407))/(19-Q1408)*(1-J$2305)</f>
        <v>3281.8953513855231</v>
      </c>
      <c r="S1408" s="39">
        <f>(SUM(C1389:C1407)+Q1408*SUM(C1389:C1407))/(19-Q1408)*(1+J$2305)</f>
        <v>3281.8953513855231</v>
      </c>
      <c r="T1408" s="17">
        <f>IF(AND(K1408="no",R1408&lt;E1408, R1408&gt;F1408,J$2308="yes"),MAX(R1408*(1-J$2306),F1408)/D1408-1,IF(AND(K1408="yes",S1408&gt;F1408, S1408&lt;E1408,J$2307="yes"),1-MIN(S1408*(1+J$2306),E1408)/D1408,0))</f>
        <v>-7.3590976406796571E-3</v>
      </c>
      <c r="U1408" s="6">
        <f t="shared" si="351"/>
        <v>-1.7104579420465504E-2</v>
      </c>
      <c r="V1408" s="66">
        <f t="shared" si="352"/>
        <v>3.1583937292741808</v>
      </c>
      <c r="W1408" s="6">
        <f t="shared" si="353"/>
        <v>0</v>
      </c>
      <c r="X1408" s="17">
        <f>V1408/MAX(V$240:V1408)-1</f>
        <v>-0.11664548197308744</v>
      </c>
      <c r="Y1408" s="14"/>
      <c r="Z1408" s="66">
        <f t="shared" si="354"/>
        <v>12.347989287360893</v>
      </c>
      <c r="AA1408" s="6">
        <f t="shared" si="355"/>
        <v>-7.3590976406796571E-3</v>
      </c>
      <c r="AB1408" s="17">
        <f>Z1408/MAX(Z$240:Z1408)-1</f>
        <v>-0.11580767063252018</v>
      </c>
      <c r="AC1408" s="14"/>
    </row>
    <row r="1409" spans="1:29" x14ac:dyDescent="0.25">
      <c r="A1409" s="18" t="s">
        <v>249</v>
      </c>
      <c r="B1409" s="72">
        <v>41208</v>
      </c>
      <c r="C1409" s="23">
        <v>3163.29</v>
      </c>
      <c r="D1409" s="23">
        <v>3226.17</v>
      </c>
      <c r="E1409" s="23">
        <v>3225.4</v>
      </c>
      <c r="F1409" s="23">
        <v>3142.28</v>
      </c>
      <c r="G1409" s="20">
        <f t="shared" si="346"/>
        <v>3222.0584999999996</v>
      </c>
      <c r="H1409" s="20">
        <f t="shared" si="358"/>
        <v>3252.3945000000008</v>
      </c>
      <c r="I1409" s="112">
        <f t="shared" si="347"/>
        <v>-1.8239426751562648E-2</v>
      </c>
      <c r="J1409" s="38" t="str">
        <f t="shared" si="359"/>
        <v>X</v>
      </c>
      <c r="K1409" s="17" t="str">
        <f>IF(OR(AND(J1408="N",OR(I1408&lt;R$2308,AND(I1408&gt;R$2306, I1408&lt;R$2305))), AND(J1408="X", OR(I1408&lt;R$2314, AND(I1408&lt;R$2311,I1408&gt;R$2312)))),"no","yes")</f>
        <v>yes</v>
      </c>
      <c r="O1409" s="146">
        <f t="shared" si="342"/>
        <v>-1.9490603408995888E-2</v>
      </c>
      <c r="P1409" s="146">
        <f t="shared" si="343"/>
        <v>1.9490603408995888E-2</v>
      </c>
      <c r="Q1409" s="86">
        <f t="shared" si="350"/>
        <v>1.7999999999999999E-2</v>
      </c>
      <c r="R1409" s="39">
        <f>(SUM(C1390:C1408)+Q1409*SUM(C1390:C1408))/(19-Q1409)*(1-J$2305)</f>
        <v>3286.3176609419443</v>
      </c>
      <c r="S1409" s="39">
        <f>(SUM(C1390:C1408)+Q1409*SUM(C1390:C1408))/(19-Q1409)*(1+J$2305)</f>
        <v>3286.3176609419443</v>
      </c>
      <c r="T1409" s="17">
        <f>IF(AND(K1409="no",R1409&lt;E1409, R1409&gt;F1409,J$2308="yes"),MAX(R1409*(1-J$2306),F1409)/D1409-1,IF(AND(K1409="yes",S1409&gt;F1409, S1409&lt;E1409,J$2307="yes"),1-MIN(S1409*(1+J$2306),E1409)/D1409,0))</f>
        <v>0</v>
      </c>
      <c r="U1409" s="6">
        <f t="shared" si="351"/>
        <v>0</v>
      </c>
      <c r="V1409" s="66">
        <f t="shared" si="352"/>
        <v>3.1583937292741808</v>
      </c>
      <c r="W1409" s="6">
        <f t="shared" si="353"/>
        <v>0</v>
      </c>
      <c r="X1409" s="17">
        <f>V1409/MAX(V$240:V1409)-1</f>
        <v>-0.11664548197308744</v>
      </c>
      <c r="Z1409" s="66">
        <f t="shared" si="354"/>
        <v>12.588659049459373</v>
      </c>
      <c r="AA1409" s="6">
        <f t="shared" si="355"/>
        <v>1.9490603408995888E-2</v>
      </c>
      <c r="AB1409" s="17">
        <f>Z1409/MAX(Z$240:Z1409)-1</f>
        <v>-9.8574228603542369E-2</v>
      </c>
    </row>
    <row r="1410" spans="1:29" x14ac:dyDescent="0.25">
      <c r="A1410" s="18" t="s">
        <v>249</v>
      </c>
      <c r="B1410" s="72">
        <v>41211</v>
      </c>
      <c r="C1410" s="23">
        <v>3158.94</v>
      </c>
      <c r="D1410" s="23">
        <v>3163.29</v>
      </c>
      <c r="E1410" s="23">
        <v>3172.54</v>
      </c>
      <c r="F1410" s="23">
        <v>3141.36</v>
      </c>
      <c r="G1410" s="20">
        <f t="shared" si="346"/>
        <v>3221.6474999999996</v>
      </c>
      <c r="H1410" s="20">
        <f t="shared" si="358"/>
        <v>3251.4193333333333</v>
      </c>
      <c r="I1410" s="112">
        <f t="shared" si="347"/>
        <v>-1.9464419990082527E-2</v>
      </c>
      <c r="J1410" s="38" t="str">
        <f t="shared" si="359"/>
        <v>X</v>
      </c>
      <c r="K1410" s="17" t="str">
        <f>IF(OR(AND(J1409="N",OR(I1409&lt;R$2308,AND(I1409&gt;R$2306, I1409&lt;R$2305))), AND(J1409="X", OR(I1409&lt;R$2314, AND(I1409&lt;R$2311,I1409&gt;R$2312)))),"no","yes")</f>
        <v>yes</v>
      </c>
      <c r="O1410" s="146">
        <f t="shared" si="342"/>
        <v>-1.3751505552762611E-3</v>
      </c>
      <c r="P1410" s="146">
        <f t="shared" si="343"/>
        <v>1.3751505552762611E-3</v>
      </c>
      <c r="Q1410" s="86">
        <f t="shared" si="350"/>
        <v>1.7999999999999999E-2</v>
      </c>
      <c r="R1410" s="39">
        <f>(SUM(C1391:C1409)+Q1410*SUM(C1391:C1409))/(19-Q1410)*(1-J$2305)</f>
        <v>3286.1101137920127</v>
      </c>
      <c r="S1410" s="39">
        <f>(SUM(C1391:C1409)+Q1410*SUM(C1391:C1409))/(19-Q1410)*(1+J$2305)</f>
        <v>3286.1101137920127</v>
      </c>
      <c r="T1410" s="17">
        <f>IF(AND(K1410="no",R1410&lt;E1410, R1410&gt;F1410,J$2308="yes"),MAX(R1410*(1-J$2306),F1410)/D1410-1,IF(AND(K1410="yes",S1410&gt;F1410, S1410&lt;E1410,J$2307="yes"),1-MIN(S1410*(1+J$2306),E1410)/D1410,0))</f>
        <v>0</v>
      </c>
      <c r="U1410" s="6">
        <f t="shared" si="351"/>
        <v>0</v>
      </c>
      <c r="V1410" s="66">
        <f t="shared" si="352"/>
        <v>3.1583937292741808</v>
      </c>
      <c r="W1410" s="6">
        <f t="shared" si="353"/>
        <v>0</v>
      </c>
      <c r="X1410" s="17">
        <f>V1410/MAX(V$240:V1410)-1</f>
        <v>-0.11664548197308744</v>
      </c>
      <c r="Z1410" s="66">
        <f t="shared" si="354"/>
        <v>12.605970350941419</v>
      </c>
      <c r="AA1410" s="6">
        <f t="shared" si="355"/>
        <v>1.37515055527615E-3</v>
      </c>
      <c r="AB1410" s="17">
        <f>Z1410/MAX(Z$240:Z1410)-1</f>
        <v>-9.7334632453466408E-2</v>
      </c>
    </row>
    <row r="1411" spans="1:29" x14ac:dyDescent="0.25">
      <c r="A1411" s="18" t="s">
        <v>249</v>
      </c>
      <c r="B1411" s="72">
        <v>41212</v>
      </c>
      <c r="C1411" s="23">
        <v>3160.69</v>
      </c>
      <c r="D1411" s="23">
        <v>3158.94</v>
      </c>
      <c r="E1411" s="23">
        <v>3189.53</v>
      </c>
      <c r="F1411" s="23">
        <v>3154.17</v>
      </c>
      <c r="G1411" s="20">
        <f t="shared" si="346"/>
        <v>3222.4614999999994</v>
      </c>
      <c r="H1411" s="20">
        <f t="shared" si="358"/>
        <v>3251.4443333333338</v>
      </c>
      <c r="I1411" s="112">
        <f t="shared" si="347"/>
        <v>-1.9169042050618534E-2</v>
      </c>
      <c r="J1411" s="38" t="str">
        <f t="shared" si="359"/>
        <v>X</v>
      </c>
      <c r="K1411" s="17" t="str">
        <f>IF(OR(AND(J1410="N",OR(I1410&lt;R$2308,AND(I1410&gt;R$2306, I1410&lt;R$2305))), AND(J1410="X", OR(I1410&lt;R$2314, AND(I1410&lt;R$2311,I1410&gt;R$2312)))),"no","yes")</f>
        <v>yes</v>
      </c>
      <c r="O1411" s="146">
        <f t="shared" si="342"/>
        <v>5.5398329819489334E-4</v>
      </c>
      <c r="P1411" s="146">
        <f t="shared" si="343"/>
        <v>-5.5398329819489334E-4</v>
      </c>
      <c r="Q1411" s="86">
        <f t="shared" si="350"/>
        <v>1.7999999999999999E-2</v>
      </c>
      <c r="R1411" s="39">
        <f>(SUM(C1392:C1410)+Q1411*SUM(C1392:C1410))/(19-Q1411)*(1-J$2305)</f>
        <v>3286.8893541249599</v>
      </c>
      <c r="S1411" s="39">
        <f>(SUM(C1392:C1410)+Q1411*SUM(C1392:C1410))/(19-Q1411)*(1+J$2305)</f>
        <v>3286.8893541249599</v>
      </c>
      <c r="T1411" s="17">
        <f>IF(AND(K1411="no",R1411&lt;E1411, R1411&gt;F1411,J$2308="yes"),MAX(R1411*(1-J$2306),F1411)/D1411-1,IF(AND(K1411="yes",S1411&gt;F1411, S1411&lt;E1411,J$2307="yes"),1-MIN(S1411*(1+J$2306),E1411)/D1411,0))</f>
        <v>0</v>
      </c>
      <c r="U1411" s="6">
        <f t="shared" si="351"/>
        <v>0</v>
      </c>
      <c r="V1411" s="66">
        <f t="shared" si="352"/>
        <v>3.1583937292741808</v>
      </c>
      <c r="W1411" s="6">
        <f t="shared" si="353"/>
        <v>0</v>
      </c>
      <c r="X1411" s="17">
        <f>V1411/MAX(V$240:V1411)-1</f>
        <v>-0.11664548197308744</v>
      </c>
      <c r="Z1411" s="66">
        <f t="shared" si="354"/>
        <v>12.598986853909457</v>
      </c>
      <c r="AA1411" s="6">
        <f t="shared" si="355"/>
        <v>-5.5398329819489334E-4</v>
      </c>
      <c r="AB1411" s="17">
        <f>Z1411/MAX(Z$240:Z1411)-1</f>
        <v>-9.7834693990946131E-2</v>
      </c>
    </row>
    <row r="1412" spans="1:29" x14ac:dyDescent="0.25">
      <c r="A1412" s="18" t="s">
        <v>249</v>
      </c>
      <c r="B1412" s="72">
        <v>41213</v>
      </c>
      <c r="C1412" s="23">
        <v>3168.1</v>
      </c>
      <c r="D1412" s="23">
        <v>3160.69</v>
      </c>
      <c r="E1412" s="23">
        <v>3168.28</v>
      </c>
      <c r="F1412" s="23">
        <v>3141.14</v>
      </c>
      <c r="G1412" s="20">
        <f t="shared" si="346"/>
        <v>3227.2669999999998</v>
      </c>
      <c r="H1412" s="20">
        <f t="shared" si="358"/>
        <v>3250.6430000000009</v>
      </c>
      <c r="I1412" s="112">
        <f t="shared" si="347"/>
        <v>-1.8333469155170534E-2</v>
      </c>
      <c r="J1412" s="38" t="str">
        <f t="shared" si="359"/>
        <v>X</v>
      </c>
      <c r="K1412" s="17" t="str">
        <f>IF(OR(AND(J1411="N",OR(I1411&lt;R$2308,AND(I1411&gt;R$2306, I1411&lt;R$2305))), AND(J1411="X", OR(I1411&lt;R$2314, AND(I1411&lt;R$2311,I1411&gt;R$2312)))),"no","yes")</f>
        <v>yes</v>
      </c>
      <c r="O1412" s="146">
        <f t="shared" ref="O1412:O1475" si="360">IF(AND(L1412&gt;0,L1411&gt;0),L1412/L1411-1,IF(AND(M1412&gt;0,N1412&gt;0),M1412/N1412-1,C1412/C1411-1))</f>
        <v>2.344424793320421E-3</v>
      </c>
      <c r="P1412" s="146">
        <f t="shared" ref="P1412:P1475" si="361">IF(AND(M1412&gt;0,N1412&gt;0),1-M1412/N1412,1-C1412/C1411)</f>
        <v>-2.344424793320421E-3</v>
      </c>
      <c r="Q1412" s="86">
        <f t="shared" si="350"/>
        <v>1.7999999999999999E-2</v>
      </c>
      <c r="R1412" s="39">
        <f>(SUM(C1393:C1411)+Q1412*SUM(C1393:C1411))/(19-Q1412)*(1-J$2305)</f>
        <v>3291.646313349489</v>
      </c>
      <c r="S1412" s="39">
        <f>(SUM(C1393:C1411)+Q1412*SUM(C1393:C1411))/(19-Q1412)*(1+J$2305)</f>
        <v>3291.646313349489</v>
      </c>
      <c r="T1412" s="17">
        <f>IF(AND(K1412="no",R1412&lt;E1412, R1412&gt;F1412,J$2308="yes"),MAX(R1412*(1-J$2306),F1412)/D1412-1,IF(AND(K1412="yes",S1412&gt;F1412, S1412&lt;E1412,J$2307="yes"),1-MIN(S1412*(1+J$2306),E1412)/D1412,0))</f>
        <v>0</v>
      </c>
      <c r="U1412" s="6">
        <f t="shared" si="351"/>
        <v>0</v>
      </c>
      <c r="V1412" s="66">
        <f t="shared" si="352"/>
        <v>3.1583937292741808</v>
      </c>
      <c r="W1412" s="6">
        <f t="shared" si="353"/>
        <v>0</v>
      </c>
      <c r="X1412" s="17">
        <f>V1412/MAX(V$240:V1412)-1</f>
        <v>-0.11664548197308744</v>
      </c>
      <c r="Z1412" s="66">
        <f t="shared" si="354"/>
        <v>12.569449476758434</v>
      </c>
      <c r="AA1412" s="6">
        <f t="shared" si="355"/>
        <v>-2.344424793320421E-3</v>
      </c>
      <c r="AB1412" s="17">
        <f>Z1412/MAX(Z$240:Z1412)-1</f>
        <v>-9.9949752702027217E-2</v>
      </c>
    </row>
    <row r="1413" spans="1:29" x14ac:dyDescent="0.25">
      <c r="A1413" s="18" t="s">
        <v>249</v>
      </c>
      <c r="B1413" s="72">
        <v>41214</v>
      </c>
      <c r="C1413" s="23">
        <v>3228.19</v>
      </c>
      <c r="D1413" s="23">
        <v>3168.1</v>
      </c>
      <c r="E1413" s="23">
        <v>3235.01</v>
      </c>
      <c r="F1413" s="23">
        <v>3169.79</v>
      </c>
      <c r="G1413" s="20">
        <f t="shared" si="346"/>
        <v>3231.6224999999999</v>
      </c>
      <c r="H1413" s="20">
        <f t="shared" si="358"/>
        <v>3251.1818333333349</v>
      </c>
      <c r="I1413" s="112">
        <f t="shared" si="347"/>
        <v>-1.062159952160191E-3</v>
      </c>
      <c r="J1413" s="38" t="str">
        <f t="shared" si="359"/>
        <v>X</v>
      </c>
      <c r="K1413" s="17" t="str">
        <f>IF(OR(AND(J1412="N",OR(I1412&lt;R$2308,AND(I1412&gt;R$2306, I1412&lt;R$2305))), AND(J1412="X", OR(I1412&lt;R$2314, AND(I1412&lt;R$2311,I1412&gt;R$2312)))),"no","yes")</f>
        <v>yes</v>
      </c>
      <c r="O1413" s="146">
        <f t="shared" si="360"/>
        <v>1.896720431804555E-2</v>
      </c>
      <c r="P1413" s="146">
        <f t="shared" si="361"/>
        <v>-1.896720431804555E-2</v>
      </c>
      <c r="Q1413" s="86">
        <f t="shared" si="350"/>
        <v>1.7999999999999999E-2</v>
      </c>
      <c r="R1413" s="39">
        <f>(SUM(C1394:C1412)+Q1413*SUM(C1394:C1412))/(19-Q1413)*(1-J$2305)</f>
        <v>3293.0953893161941</v>
      </c>
      <c r="S1413" s="39">
        <f>(SUM(C1394:C1412)+Q1413*SUM(C1394:C1412))/(19-Q1413)*(1+J$2305)</f>
        <v>3293.0953893161941</v>
      </c>
      <c r="T1413" s="17">
        <f>IF(AND(K1413="no",R1413&lt;E1413, R1413&gt;F1413,J$2308="yes"),MAX(R1413*(1-J$2306),F1413)/D1413-1,IF(AND(K1413="yes",S1413&gt;F1413, S1413&lt;E1413,J$2307="yes"),1-MIN(S1413*(1+J$2306),E1413)/D1413,0))</f>
        <v>0</v>
      </c>
      <c r="U1413" s="6">
        <f t="shared" si="351"/>
        <v>0</v>
      </c>
      <c r="V1413" s="66">
        <f t="shared" si="352"/>
        <v>3.1583937292741808</v>
      </c>
      <c r="W1413" s="6">
        <f t="shared" si="353"/>
        <v>0</v>
      </c>
      <c r="X1413" s="17">
        <f>V1413/MAX(V$240:V1413)-1</f>
        <v>-0.11664548197308744</v>
      </c>
      <c r="Z1413" s="66">
        <f t="shared" si="354"/>
        <v>12.331042160367407</v>
      </c>
      <c r="AA1413" s="6">
        <f t="shared" si="355"/>
        <v>-1.896720431804555E-2</v>
      </c>
      <c r="AB1413" s="17">
        <f>Z1413/MAX(Z$240:Z1413)-1</f>
        <v>-0.11702118963903529</v>
      </c>
    </row>
    <row r="1414" spans="1:29" x14ac:dyDescent="0.25">
      <c r="A1414" s="18" t="s">
        <v>249</v>
      </c>
      <c r="B1414" s="72">
        <v>41215</v>
      </c>
      <c r="C1414" s="23">
        <v>3249.55</v>
      </c>
      <c r="D1414" s="23">
        <v>3228.19</v>
      </c>
      <c r="E1414" s="23">
        <v>3251.77</v>
      </c>
      <c r="F1414" s="23">
        <v>3217.08</v>
      </c>
      <c r="G1414" s="20">
        <f t="shared" si="346"/>
        <v>3234.1125000000002</v>
      </c>
      <c r="H1414" s="20">
        <f t="shared" si="358"/>
        <v>3251.0100000000011</v>
      </c>
      <c r="I1414" s="112">
        <f t="shared" si="347"/>
        <v>4.7733342609448393E-3</v>
      </c>
      <c r="J1414" s="38" t="str">
        <f t="shared" si="359"/>
        <v>X</v>
      </c>
      <c r="K1414" s="17" t="str">
        <f>IF(OR(AND(J1413="N",OR(I1413&lt;R$2308,AND(I1413&gt;R$2306, I1413&lt;R$2305))), AND(J1413="X", OR(I1413&lt;R$2314, AND(I1413&lt;R$2311,I1413&gt;R$2312)))),"no","yes")</f>
        <v>yes</v>
      </c>
      <c r="O1414" s="146">
        <f t="shared" si="360"/>
        <v>6.6167109123069778E-3</v>
      </c>
      <c r="P1414" s="146">
        <f t="shared" si="361"/>
        <v>-6.6167109123069778E-3</v>
      </c>
      <c r="Q1414" s="86">
        <f t="shared" si="350"/>
        <v>1.7999999999999999E-2</v>
      </c>
      <c r="R1414" s="39">
        <f>(SUM(C1395:C1413)+Q1414*SUM(C1395:C1413))/(19-Q1414)*(1-J$2305)</f>
        <v>3294.6206195342961</v>
      </c>
      <c r="S1414" s="39">
        <f>(SUM(C1395:C1413)+Q1414*SUM(C1395:C1413))/(19-Q1414)*(1+J$2305)</f>
        <v>3294.6206195342961</v>
      </c>
      <c r="T1414" s="17">
        <f>IF(AND(K1414="no",R1414&lt;E1414, R1414&gt;F1414,J$2308="yes"),MAX(R1414*(1-J$2306),F1414)/D1414-1,IF(AND(K1414="yes",S1414&gt;F1414, S1414&lt;E1414,J$2307="yes"),1-MIN(S1414*(1+J$2306),E1414)/D1414,0))</f>
        <v>0</v>
      </c>
      <c r="U1414" s="6">
        <f t="shared" si="351"/>
        <v>0</v>
      </c>
      <c r="V1414" s="66">
        <f t="shared" si="352"/>
        <v>3.1583937292741808</v>
      </c>
      <c r="W1414" s="6">
        <f t="shared" si="353"/>
        <v>0</v>
      </c>
      <c r="X1414" s="17">
        <f>V1414/MAX(V$240:V1414)-1</f>
        <v>-0.11664548197308744</v>
      </c>
      <c r="Z1414" s="66">
        <f t="shared" si="354"/>
        <v>12.249451219144786</v>
      </c>
      <c r="AA1414" s="6">
        <f t="shared" si="355"/>
        <v>-6.6167109123069778E-3</v>
      </c>
      <c r="AB1414" s="17">
        <f>Z1414/MAX(Z$240:Z1414)-1</f>
        <v>-0.1228636051688865</v>
      </c>
    </row>
    <row r="1415" spans="1:29" x14ac:dyDescent="0.25">
      <c r="A1415" s="18" t="s">
        <v>249</v>
      </c>
      <c r="B1415" s="72">
        <v>41218</v>
      </c>
      <c r="C1415" s="23">
        <v>3235.35</v>
      </c>
      <c r="D1415" s="23">
        <v>3249.55</v>
      </c>
      <c r="E1415" s="23">
        <v>3258.99</v>
      </c>
      <c r="F1415" s="23">
        <v>3226.5</v>
      </c>
      <c r="G1415" s="20">
        <f t="shared" si="346"/>
        <v>3236.7115000000003</v>
      </c>
      <c r="H1415" s="20">
        <f t="shared" si="358"/>
        <v>3249.3113333333345</v>
      </c>
      <c r="I1415" s="112">
        <f t="shared" si="347"/>
        <v>-4.2064298903388142E-4</v>
      </c>
      <c r="J1415" s="38" t="str">
        <f t="shared" si="359"/>
        <v>X</v>
      </c>
      <c r="K1415" s="17" t="str">
        <f>IF(OR(AND(J1414="N",OR(I1414&lt;R$2308,AND(I1414&gt;R$2306, I1414&lt;R$2305))), AND(J1414="X", OR(I1414&lt;R$2314, AND(I1414&lt;R$2311,I1414&gt;R$2312)))),"no","yes")</f>
        <v>yes</v>
      </c>
      <c r="O1415" s="146">
        <f t="shared" si="360"/>
        <v>-4.3698358234217638E-3</v>
      </c>
      <c r="P1415" s="146">
        <f t="shared" si="361"/>
        <v>4.3698358234217638E-3</v>
      </c>
      <c r="Q1415" s="86">
        <f t="shared" si="350"/>
        <v>1.7999999999999999E-2</v>
      </c>
      <c r="R1415" s="39">
        <f>(SUM(C1396:C1414)+Q1415*SUM(C1396:C1414))/(19-Q1415)*(1-J$2305)</f>
        <v>3298.1698366873884</v>
      </c>
      <c r="S1415" s="39">
        <f>(SUM(C1396:C1414)+Q1415*SUM(C1396:C1414))/(19-Q1415)*(1+J$2305)</f>
        <v>3298.1698366873884</v>
      </c>
      <c r="T1415" s="17">
        <f>IF(AND(K1415="no",R1415&lt;E1415, R1415&gt;F1415,J$2308="yes"),MAX(R1415*(1-J$2306),F1415)/D1415-1,IF(AND(K1415="yes",S1415&gt;F1415, S1415&lt;E1415,J$2307="yes"),1-MIN(S1415*(1+J$2306),E1415)/D1415,0))</f>
        <v>0</v>
      </c>
      <c r="U1415" s="6">
        <f t="shared" si="351"/>
        <v>0</v>
      </c>
      <c r="V1415" s="66">
        <f t="shared" si="352"/>
        <v>3.1583937292741808</v>
      </c>
      <c r="W1415" s="6">
        <f t="shared" si="353"/>
        <v>0</v>
      </c>
      <c r="X1415" s="17">
        <f>V1415/MAX(V$240:V1415)-1</f>
        <v>-0.11664548197308744</v>
      </c>
      <c r="Z1415" s="66">
        <f t="shared" si="354"/>
        <v>12.302979309899461</v>
      </c>
      <c r="AA1415" s="6">
        <f t="shared" si="355"/>
        <v>4.3698358234216528E-3</v>
      </c>
      <c r="AB1415" s="17">
        <f>Z1415/MAX(Z$240:Z1415)-1</f>
        <v>-0.11903066312872657</v>
      </c>
    </row>
    <row r="1416" spans="1:29" x14ac:dyDescent="0.25">
      <c r="A1416" s="18" t="s">
        <v>249</v>
      </c>
      <c r="B1416" s="72">
        <v>41219</v>
      </c>
      <c r="C1416" s="23">
        <v>3213.26</v>
      </c>
      <c r="D1416" s="23">
        <v>3235.35</v>
      </c>
      <c r="E1416" s="23">
        <v>3234.98</v>
      </c>
      <c r="F1416" s="23">
        <v>3170.62</v>
      </c>
      <c r="G1416" s="20">
        <f t="shared" si="346"/>
        <v>3234.0935000000004</v>
      </c>
      <c r="H1416" s="20">
        <f t="shared" si="358"/>
        <v>3246.7281666666677</v>
      </c>
      <c r="I1416" s="112">
        <f t="shared" si="347"/>
        <v>-6.4418360198924551E-3</v>
      </c>
      <c r="J1416" s="38" t="str">
        <f t="shared" si="359"/>
        <v>X</v>
      </c>
      <c r="K1416" s="17" t="str">
        <f>IF(OR(AND(J1415="N",OR(I1415&lt;R$2308,AND(I1415&gt;R$2306, I1415&lt;R$2305))), AND(J1415="X", OR(I1415&lt;R$2314, AND(I1415&lt;R$2311,I1415&gt;R$2312)))),"no","yes")</f>
        <v>yes</v>
      </c>
      <c r="O1416" s="146">
        <f t="shared" si="360"/>
        <v>-6.8277002488137395E-3</v>
      </c>
      <c r="P1416" s="146">
        <f t="shared" si="361"/>
        <v>6.8277002488137395E-3</v>
      </c>
      <c r="Q1416" s="86">
        <f t="shared" si="350"/>
        <v>1.7999999999999999E-2</v>
      </c>
      <c r="R1416" s="39">
        <f>(SUM(C1397:C1415)+Q1416*SUM(C1397:C1415))/(19-Q1416)*(1-J$2305)</f>
        <v>3296.5464640185442</v>
      </c>
      <c r="S1416" s="39">
        <f>(SUM(C1397:C1415)+Q1416*SUM(C1397:C1415))/(19-Q1416)*(1+J$2305)</f>
        <v>3296.5464640185442</v>
      </c>
      <c r="T1416" s="17">
        <f>IF(AND(K1416="no",R1416&lt;E1416, R1416&gt;F1416,J$2308="yes"),MAX(R1416*(1-J$2306),F1416)/D1416-1,IF(AND(K1416="yes",S1416&gt;F1416, S1416&lt;E1416,J$2307="yes"),1-MIN(S1416*(1+J$2306),E1416)/D1416,0))</f>
        <v>0</v>
      </c>
      <c r="U1416" s="6">
        <f t="shared" si="351"/>
        <v>0</v>
      </c>
      <c r="V1416" s="66">
        <f t="shared" si="352"/>
        <v>3.1583937292741808</v>
      </c>
      <c r="W1416" s="6">
        <f t="shared" si="353"/>
        <v>0</v>
      </c>
      <c r="X1416" s="17">
        <f>V1416/MAX(V$240:V1416)-1</f>
        <v>-0.11664548197308744</v>
      </c>
      <c r="Z1416" s="66">
        <f t="shared" si="354"/>
        <v>12.386980364794812</v>
      </c>
      <c r="AA1416" s="6">
        <f t="shared" si="355"/>
        <v>6.8277002488137395E-3</v>
      </c>
      <c r="AB1416" s="17">
        <f>Z1416/MAX(Z$240:Z1416)-1</f>
        <v>-0.11301566856817324</v>
      </c>
    </row>
    <row r="1417" spans="1:29" x14ac:dyDescent="0.25">
      <c r="A1417" s="18" t="s">
        <v>249</v>
      </c>
      <c r="B1417" s="72">
        <v>41220</v>
      </c>
      <c r="C1417" s="23">
        <v>3209.14</v>
      </c>
      <c r="D1417" s="23">
        <v>3213.26</v>
      </c>
      <c r="E1417" s="23">
        <v>3223.59</v>
      </c>
      <c r="F1417" s="23">
        <v>3192.66</v>
      </c>
      <c r="G1417" s="20">
        <f t="shared" si="346"/>
        <v>3229.7045000000007</v>
      </c>
      <c r="H1417" s="20">
        <f t="shared" si="358"/>
        <v>3244.2723333333342</v>
      </c>
      <c r="I1417" s="112">
        <f t="shared" si="347"/>
        <v>-6.3673007855674646E-3</v>
      </c>
      <c r="J1417" s="38" t="str">
        <f t="shared" si="359"/>
        <v>X</v>
      </c>
      <c r="K1417" s="17" t="str">
        <f>IF(OR(AND(J1416="N",OR(I1416&lt;R$2308,AND(I1416&gt;R$2306, I1416&lt;R$2305))), AND(J1416="X", OR(I1416&lt;R$2314, AND(I1416&lt;R$2311,I1416&gt;R$2312)))),"no","yes")</f>
        <v>yes</v>
      </c>
      <c r="O1417" s="146">
        <f t="shared" si="360"/>
        <v>-1.2821869378762951E-3</v>
      </c>
      <c r="P1417" s="146">
        <f t="shared" si="361"/>
        <v>1.2821869378762951E-3</v>
      </c>
      <c r="Q1417" s="86">
        <f t="shared" si="350"/>
        <v>1.7999999999999999E-2</v>
      </c>
      <c r="R1417" s="39">
        <f>(SUM(C1398:C1416)+Q1417*SUM(C1398:C1416))/(19-Q1417)*(1-J$2305)</f>
        <v>3292.0597987567176</v>
      </c>
      <c r="S1417" s="39">
        <f>(SUM(C1398:C1416)+Q1417*SUM(C1398:C1416))/(19-Q1417)*(1+J$2305)</f>
        <v>3292.0597987567176</v>
      </c>
      <c r="T1417" s="17">
        <f>IF(AND(K1417="no",R1417&lt;E1417, R1417&gt;F1417,J$2308="yes"),MAX(R1417*(1-J$2306),F1417)/D1417-1,IF(AND(K1417="yes",S1417&gt;F1417, S1417&lt;E1417,J$2307="yes"),1-MIN(S1417*(1+J$2306),E1417)/D1417,0))</f>
        <v>0</v>
      </c>
      <c r="U1417" s="6">
        <f t="shared" si="351"/>
        <v>0</v>
      </c>
      <c r="V1417" s="66">
        <f t="shared" si="352"/>
        <v>3.1583937292741808</v>
      </c>
      <c r="W1417" s="6">
        <f t="shared" si="353"/>
        <v>0</v>
      </c>
      <c r="X1417" s="17">
        <f>V1417/MAX(V$240:V1417)-1</f>
        <v>-0.11664548197308744</v>
      </c>
      <c r="Z1417" s="66">
        <f t="shared" si="354"/>
        <v>12.402862789218283</v>
      </c>
      <c r="AA1417" s="6">
        <f t="shared" si="355"/>
        <v>1.2821869378762951E-3</v>
      </c>
      <c r="AB1417" s="17">
        <f>Z1417/MAX(Z$240:Z1417)-1</f>
        <v>-0.11187838884431045</v>
      </c>
    </row>
    <row r="1418" spans="1:29" x14ac:dyDescent="0.25">
      <c r="A1418" s="18" t="s">
        <v>249</v>
      </c>
      <c r="B1418" s="72">
        <v>41221</v>
      </c>
      <c r="C1418" s="23">
        <v>3129.57</v>
      </c>
      <c r="D1418" s="23">
        <v>3209.14</v>
      </c>
      <c r="E1418" s="23">
        <v>3189.47</v>
      </c>
      <c r="F1418" s="23">
        <v>3129.39</v>
      </c>
      <c r="G1418" s="20">
        <f t="shared" si="346"/>
        <v>3223.7809999999999</v>
      </c>
      <c r="H1418" s="20">
        <f t="shared" si="358"/>
        <v>3239.6808333333342</v>
      </c>
      <c r="I1418" s="112">
        <f t="shared" si="347"/>
        <v>-2.9223759306230668E-2</v>
      </c>
      <c r="J1418" s="38" t="str">
        <f t="shared" si="359"/>
        <v>X</v>
      </c>
      <c r="K1418" s="17" t="str">
        <f>IF(OR(AND(J1417="N",OR(I1417&lt;R$2308,AND(I1417&gt;R$2306, I1417&lt;R$2305))), AND(J1417="X", OR(I1417&lt;R$2314, AND(I1417&lt;R$2311,I1417&gt;R$2312)))),"no","yes")</f>
        <v>yes</v>
      </c>
      <c r="O1418" s="146">
        <f t="shared" si="360"/>
        <v>-2.4794804838679463E-2</v>
      </c>
      <c r="P1418" s="146">
        <f t="shared" si="361"/>
        <v>2.4794804838679463E-2</v>
      </c>
      <c r="Q1418" s="86">
        <f t="shared" si="350"/>
        <v>1.7999999999999999E-2</v>
      </c>
      <c r="R1418" s="39">
        <f>(SUM(C1399:C1417)+Q1418*SUM(C1399:C1417))/(19-Q1418)*(1-J$2305)</f>
        <v>3289.9736013065012</v>
      </c>
      <c r="S1418" s="39">
        <f>(SUM(C1399:C1417)+Q1418*SUM(C1399:C1417))/(19-Q1418)*(1+J$2305)</f>
        <v>3289.9736013065012</v>
      </c>
      <c r="T1418" s="17">
        <f>IF(AND(K1418="no",R1418&lt;E1418, R1418&gt;F1418,J$2308="yes"),MAX(R1418*(1-J$2306),F1418)/D1418-1,IF(AND(K1418="yes",S1418&gt;F1418, S1418&lt;E1418,J$2307="yes"),1-MIN(S1418*(1+J$2306),E1418)/D1418,0))</f>
        <v>0</v>
      </c>
      <c r="U1418" s="6">
        <f t="shared" si="351"/>
        <v>0</v>
      </c>
      <c r="V1418" s="66">
        <f t="shared" si="352"/>
        <v>3.1583937292741808</v>
      </c>
      <c r="W1418" s="6">
        <f t="shared" si="353"/>
        <v>0</v>
      </c>
      <c r="X1418" s="17">
        <f>V1418/MAX(V$240:V1418)-1</f>
        <v>-0.11664548197308744</v>
      </c>
      <c r="Z1418" s="66">
        <f t="shared" si="354"/>
        <v>12.71038935151787</v>
      </c>
      <c r="AA1418" s="6">
        <f t="shared" si="355"/>
        <v>2.4794804838679463E-2</v>
      </c>
      <c r="AB1418" s="17">
        <f>Z1418/MAX(Z$240:Z1418)-1</f>
        <v>-8.9857586822691515E-2</v>
      </c>
    </row>
    <row r="1419" spans="1:29" x14ac:dyDescent="0.25">
      <c r="A1419" s="18" t="s">
        <v>249</v>
      </c>
      <c r="B1419" s="72">
        <v>41222</v>
      </c>
      <c r="C1419" s="23">
        <v>3116.98</v>
      </c>
      <c r="D1419" s="23">
        <v>3129.57</v>
      </c>
      <c r="E1419" s="23">
        <v>3139.68</v>
      </c>
      <c r="F1419" s="23">
        <v>3103.85</v>
      </c>
      <c r="G1419" s="20">
        <f t="shared" si="346"/>
        <v>3217.6100000000006</v>
      </c>
      <c r="H1419" s="20">
        <f t="shared" si="358"/>
        <v>3235.0330000000013</v>
      </c>
      <c r="I1419" s="112">
        <f t="shared" si="347"/>
        <v>-3.1274766053064451E-2</v>
      </c>
      <c r="J1419" s="38" t="str">
        <f t="shared" si="359"/>
        <v>X</v>
      </c>
      <c r="K1419" s="17" t="str">
        <f>IF(OR(AND(J1418="N",OR(I1418&lt;R$2308,AND(I1418&gt;R$2306, I1418&lt;R$2305))), AND(J1418="X", OR(I1418&lt;R$2314, AND(I1418&lt;R$2311,I1418&gt;R$2312)))),"no","yes")</f>
        <v>yes</v>
      </c>
      <c r="O1419" s="146">
        <f t="shared" si="360"/>
        <v>-4.0229168863454845E-3</v>
      </c>
      <c r="P1419" s="146">
        <f t="shared" si="361"/>
        <v>4.0229168863454845E-3</v>
      </c>
      <c r="Q1419" s="86">
        <f t="shared" si="350"/>
        <v>1.7999999999999999E-2</v>
      </c>
      <c r="R1419" s="39">
        <f>(SUM(C1400:C1418)+Q1419*SUM(C1400:C1418))/(19-Q1419)*(1-J$2305)</f>
        <v>3284.0298156147933</v>
      </c>
      <c r="S1419" s="39">
        <f>(SUM(C1400:C1418)+Q1419*SUM(C1400:C1418))/(19-Q1419)*(1+J$2305)</f>
        <v>3284.0298156147933</v>
      </c>
      <c r="T1419" s="17">
        <f>IF(AND(K1419="no",R1419&lt;E1419, R1419&gt;F1419,J$2308="yes"),MAX(R1419*(1-J$2306),F1419)/D1419-1,IF(AND(K1419="yes",S1419&gt;F1419, S1419&lt;E1419,J$2307="yes"),1-MIN(S1419*(1+J$2306),E1419)/D1419,0))</f>
        <v>0</v>
      </c>
      <c r="U1419" s="6">
        <f t="shared" si="351"/>
        <v>0</v>
      </c>
      <c r="V1419" s="66">
        <f t="shared" si="352"/>
        <v>3.1583937292741808</v>
      </c>
      <c r="W1419" s="6">
        <f t="shared" si="353"/>
        <v>0</v>
      </c>
      <c r="X1419" s="17">
        <f>V1419/MAX(V$240:V1419)-1</f>
        <v>-0.11664548197308744</v>
      </c>
      <c r="Z1419" s="66">
        <f t="shared" si="354"/>
        <v>12.761522191472118</v>
      </c>
      <c r="AA1419" s="6">
        <f t="shared" si="355"/>
        <v>4.0229168863454845E-3</v>
      </c>
      <c r="AB1419" s="17">
        <f>Z1419/MAX(Z$240:Z1419)-1</f>
        <v>-8.6196159539741246E-2</v>
      </c>
    </row>
    <row r="1420" spans="1:29" x14ac:dyDescent="0.25">
      <c r="A1420" s="18" t="s">
        <v>249</v>
      </c>
      <c r="B1420" s="72">
        <v>41225</v>
      </c>
      <c r="C1420" s="23">
        <v>3136.31</v>
      </c>
      <c r="D1420" s="23">
        <v>3116.98</v>
      </c>
      <c r="E1420" s="23">
        <v>3139.38</v>
      </c>
      <c r="F1420" s="23">
        <v>3108.55</v>
      </c>
      <c r="G1420" s="20">
        <f t="shared" si="346"/>
        <v>3213.2660000000001</v>
      </c>
      <c r="H1420" s="20">
        <f t="shared" si="358"/>
        <v>3232.0031666666678</v>
      </c>
      <c r="I1420" s="112">
        <f t="shared" si="347"/>
        <v>-2.3949464501227147E-2</v>
      </c>
      <c r="J1420" s="38" t="str">
        <f t="shared" si="359"/>
        <v>X</v>
      </c>
      <c r="K1420" s="17" t="str">
        <f>IF(OR(AND(J1419="N",OR(I1419&lt;R$2308,AND(I1419&gt;R$2306, I1419&lt;R$2305))), AND(J1419="X", OR(I1419&lt;R$2314, AND(I1419&lt;R$2311,I1419&gt;R$2312)))),"no","yes")</f>
        <v>yes</v>
      </c>
      <c r="O1420" s="146">
        <f t="shared" si="360"/>
        <v>6.2015155695576141E-3</v>
      </c>
      <c r="P1420" s="146">
        <f t="shared" si="361"/>
        <v>-6.2015155695576141E-3</v>
      </c>
      <c r="Q1420" s="86">
        <f t="shared" si="350"/>
        <v>1.7999999999999999E-2</v>
      </c>
      <c r="R1420" s="39">
        <f>(SUM(C1401:C1419)+Q1420*SUM(C1401:C1419))/(19-Q1420)*(1-J$2305)</f>
        <v>3278.3337993888949</v>
      </c>
      <c r="S1420" s="39">
        <f>(SUM(C1401:C1419)+Q1420*SUM(C1401:C1419))/(19-Q1420)*(1+J$2305)</f>
        <v>3278.3337993888949</v>
      </c>
      <c r="T1420" s="17">
        <f>IF(AND(K1420="no",R1420&lt;E1420, R1420&gt;F1420,J$2308="yes"),MAX(R1420*(1-J$2306),F1420)/D1420-1,IF(AND(K1420="yes",S1420&gt;F1420, S1420&lt;E1420,J$2307="yes"),1-MIN(S1420*(1+J$2306),E1420)/D1420,0))</f>
        <v>0</v>
      </c>
      <c r="U1420" s="6">
        <f t="shared" si="351"/>
        <v>0</v>
      </c>
      <c r="V1420" s="66">
        <f t="shared" si="352"/>
        <v>3.1583937292741808</v>
      </c>
      <c r="W1420" s="6">
        <f t="shared" si="353"/>
        <v>0</v>
      </c>
      <c r="X1420" s="17">
        <f>V1420/MAX(V$240:V1420)-1</f>
        <v>-0.11664548197308744</v>
      </c>
      <c r="Y1420" s="6">
        <f t="shared" ref="Y1420" si="362">V1420/V1400-1</f>
        <v>-1.3355843406840928E-2</v>
      </c>
      <c r="Z1420" s="66">
        <f t="shared" si="354"/>
        <v>12.682381412910448</v>
      </c>
      <c r="AA1420" s="6">
        <f t="shared" si="355"/>
        <v>-6.2015155695576141E-3</v>
      </c>
      <c r="AB1420" s="17">
        <f>Z1420/MAX(Z$240:Z1420)-1</f>
        <v>-9.1863128283877105E-2</v>
      </c>
      <c r="AC1420" s="6">
        <f t="shared" ref="AC1420" si="363">Z1420/Z1400-1</f>
        <v>-8.9627509108743952E-3</v>
      </c>
    </row>
    <row r="1421" spans="1:29" x14ac:dyDescent="0.25">
      <c r="A1421" s="18" t="s">
        <v>249</v>
      </c>
      <c r="B1421" s="72">
        <v>41226</v>
      </c>
      <c r="C1421" s="23">
        <v>3072.12</v>
      </c>
      <c r="D1421" s="23">
        <v>3136.31</v>
      </c>
      <c r="E1421" s="23">
        <v>3136.95</v>
      </c>
      <c r="F1421" s="23">
        <v>3066.63</v>
      </c>
      <c r="G1421" s="20">
        <f t="shared" si="346"/>
        <v>3205.2105000000001</v>
      </c>
      <c r="H1421" s="20">
        <f t="shared" si="358"/>
        <v>3227.3786666666679</v>
      </c>
      <c r="I1421" s="112">
        <f t="shared" si="347"/>
        <v>-4.1523169851090946E-2</v>
      </c>
      <c r="J1421" s="38" t="str">
        <f t="shared" si="359"/>
        <v>X</v>
      </c>
      <c r="K1421" s="17" t="str">
        <f>IF(OR(AND(J1420="N",OR(I1420&lt;R$2308,AND(I1420&gt;R$2306, I1420&lt;R$2305))), AND(J1420="X", OR(I1420&lt;R$2314, AND(I1420&lt;R$2311,I1420&gt;R$2312)))),"no","yes")</f>
        <v>yes</v>
      </c>
      <c r="O1421" s="146">
        <f t="shared" si="360"/>
        <v>-2.0466726822284786E-2</v>
      </c>
      <c r="P1421" s="146">
        <f t="shared" si="361"/>
        <v>2.0466726822284786E-2</v>
      </c>
      <c r="Q1421" s="86">
        <f t="shared" si="350"/>
        <v>1.7999999999999999E-2</v>
      </c>
      <c r="R1421" s="39">
        <f>(SUM(C1402:C1420)+Q1421*SUM(C1402:C1420))/(19-Q1421)*(1-J$2305)</f>
        <v>3273.1360035823418</v>
      </c>
      <c r="S1421" s="39">
        <f>(SUM(C1402:C1420)+Q1421*SUM(C1402:C1420))/(19-Q1421)*(1+J$2305)</f>
        <v>3273.1360035823418</v>
      </c>
      <c r="T1421" s="17">
        <f>IF(AND(K1421="no",R1421&lt;E1421, R1421&gt;F1421,J$2308="yes"),MAX(R1421*(1-J$2306),F1421)/D1421-1,IF(AND(K1421="yes",S1421&gt;F1421, S1421&lt;E1421,J$2307="yes"),1-MIN(S1421*(1+J$2306),E1421)/D1421,0))</f>
        <v>0</v>
      </c>
      <c r="U1421" s="6">
        <f t="shared" si="351"/>
        <v>0</v>
      </c>
      <c r="V1421" s="66">
        <f t="shared" si="352"/>
        <v>3.1583937292741808</v>
      </c>
      <c r="W1421" s="6">
        <f t="shared" si="353"/>
        <v>0</v>
      </c>
      <c r="X1421" s="17">
        <f>V1421/MAX(V$240:V1421)-1</f>
        <v>-0.11664548197308744</v>
      </c>
      <c r="Z1421" s="66">
        <f t="shared" si="354"/>
        <v>12.941948248744509</v>
      </c>
      <c r="AA1421" s="6">
        <f t="shared" si="355"/>
        <v>2.0466726822284897E-2</v>
      </c>
      <c r="AB1421" s="17">
        <f>Z1421/MAX(Z$240:Z1421)-1</f>
        <v>-7.3276539013218844E-2</v>
      </c>
    </row>
    <row r="1422" spans="1:29" x14ac:dyDescent="0.25">
      <c r="A1422" s="18" t="s">
        <v>249</v>
      </c>
      <c r="B1422" s="72">
        <v>41227</v>
      </c>
      <c r="C1422" s="23">
        <v>3081.25</v>
      </c>
      <c r="D1422" s="23">
        <v>3072.12</v>
      </c>
      <c r="E1422" s="23">
        <v>3084.38</v>
      </c>
      <c r="F1422" s="23">
        <v>3048.24</v>
      </c>
      <c r="G1422" s="20">
        <f t="shared" si="346"/>
        <v>3197.2339999999999</v>
      </c>
      <c r="H1422" s="20">
        <f t="shared" si="358"/>
        <v>3223.5521666666677</v>
      </c>
      <c r="I1422" s="112">
        <f t="shared" si="347"/>
        <v>-3.6276356375542052E-2</v>
      </c>
      <c r="J1422" s="38" t="str">
        <f t="shared" si="359"/>
        <v>X</v>
      </c>
      <c r="K1422" s="17" t="str">
        <f>IF(OR(AND(J1421="N",OR(I1421&lt;R$2308,AND(I1421&gt;R$2306, I1421&lt;R$2305))), AND(J1421="X", OR(I1421&lt;R$2314, AND(I1421&lt;R$2311,I1421&gt;R$2312)))),"no","yes")</f>
        <v>yes</v>
      </c>
      <c r="O1422" s="146">
        <f t="shared" si="360"/>
        <v>2.9718891189147723E-3</v>
      </c>
      <c r="P1422" s="146">
        <f t="shared" si="361"/>
        <v>-2.9718891189147723E-3</v>
      </c>
      <c r="Q1422" s="86">
        <f t="shared" si="350"/>
        <v>1.7999999999999999E-2</v>
      </c>
      <c r="R1422" s="39">
        <f>(SUM(C1403:C1421)+Q1422*SUM(C1403:C1421))/(19-Q1422)*(1-J$2305)</f>
        <v>3264.0908091876518</v>
      </c>
      <c r="S1422" s="39">
        <f>(SUM(C1403:C1421)+Q1422*SUM(C1403:C1421))/(19-Q1422)*(1+J$2305)</f>
        <v>3264.0908091876518</v>
      </c>
      <c r="T1422" s="17">
        <f>IF(AND(K1422="no",R1422&lt;E1422, R1422&gt;F1422,J$2308="yes"),MAX(R1422*(1-J$2306),F1422)/D1422-1,IF(AND(K1422="yes",S1422&gt;F1422, S1422&lt;E1422,J$2307="yes"),1-MIN(S1422*(1+J$2306),E1422)/D1422,0))</f>
        <v>0</v>
      </c>
      <c r="U1422" s="6">
        <f t="shared" si="351"/>
        <v>0</v>
      </c>
      <c r="V1422" s="66">
        <f t="shared" si="352"/>
        <v>3.1583937292741808</v>
      </c>
      <c r="W1422" s="6">
        <f t="shared" si="353"/>
        <v>0</v>
      </c>
      <c r="X1422" s="17">
        <f>V1422/MAX(V$240:V1422)-1</f>
        <v>-0.11664548197308744</v>
      </c>
      <c r="Z1422" s="66">
        <f t="shared" si="354"/>
        <v>12.903486213566508</v>
      </c>
      <c r="AA1422" s="6">
        <f t="shared" si="355"/>
        <v>-2.9718891189147723E-3</v>
      </c>
      <c r="AB1422" s="17">
        <f>Z1422/MAX(Z$240:Z1422)-1</f>
        <v>-7.603065838316847E-2</v>
      </c>
    </row>
    <row r="1423" spans="1:29" x14ac:dyDescent="0.25">
      <c r="A1423" s="18" t="s">
        <v>249</v>
      </c>
      <c r="B1423" s="72">
        <v>41228</v>
      </c>
      <c r="C1423" s="23">
        <v>3026.84</v>
      </c>
      <c r="D1423" s="23">
        <v>3081.25</v>
      </c>
      <c r="E1423" s="23">
        <v>3080.69</v>
      </c>
      <c r="F1423" s="23">
        <v>3025.3</v>
      </c>
      <c r="G1423" s="20">
        <f t="shared" si="346"/>
        <v>3183.8339999999998</v>
      </c>
      <c r="H1423" s="20">
        <f t="shared" si="358"/>
        <v>3219.2190000000005</v>
      </c>
      <c r="I1423" s="112">
        <f t="shared" si="347"/>
        <v>-4.9309731600328366E-2</v>
      </c>
      <c r="J1423" s="38" t="str">
        <f t="shared" si="359"/>
        <v>X</v>
      </c>
      <c r="K1423" s="17" t="str">
        <f>IF(OR(AND(J1422="N",OR(I1422&lt;R$2308,AND(I1422&gt;R$2306, I1422&lt;R$2305))), AND(J1422="X", OR(I1422&lt;R$2314, AND(I1422&lt;R$2311,I1422&gt;R$2312)))),"no","yes")</f>
        <v>yes</v>
      </c>
      <c r="O1423" s="146">
        <f t="shared" si="360"/>
        <v>-1.7658417849898522E-2</v>
      </c>
      <c r="P1423" s="146">
        <f t="shared" si="361"/>
        <v>1.7658417849898522E-2</v>
      </c>
      <c r="Q1423" s="86">
        <f t="shared" si="350"/>
        <v>1.7999999999999999E-2</v>
      </c>
      <c r="R1423" s="39">
        <f>(SUM(C1404:C1422)+Q1423*SUM(C1404:C1422))/(19-Q1423)*(1-J$2305)</f>
        <v>3252.6360299230846</v>
      </c>
      <c r="S1423" s="39">
        <f>(SUM(C1404:C1422)+Q1423*SUM(C1404:C1422))/(19-Q1423)*(1+J$2305)</f>
        <v>3252.6360299230846</v>
      </c>
      <c r="T1423" s="17">
        <f>IF(AND(K1423="no",R1423&lt;E1423, R1423&gt;F1423,J$2308="yes"),MAX(R1423*(1-J$2306),F1423)/D1423-1,IF(AND(K1423="yes",S1423&gt;F1423, S1423&lt;E1423,J$2307="yes"),1-MIN(S1423*(1+J$2306),E1423)/D1423,0))</f>
        <v>0</v>
      </c>
      <c r="U1423" s="6">
        <f t="shared" si="351"/>
        <v>0</v>
      </c>
      <c r="V1423" s="66">
        <f t="shared" si="352"/>
        <v>3.1583937292741808</v>
      </c>
      <c r="W1423" s="6">
        <f t="shared" si="353"/>
        <v>0</v>
      </c>
      <c r="X1423" s="17">
        <f>V1423/MAX(V$240:V1423)-1</f>
        <v>-0.11664548197308744</v>
      </c>
      <c r="Z1423" s="66">
        <f t="shared" si="354"/>
        <v>13.131341364846071</v>
      </c>
      <c r="AA1423" s="6">
        <f t="shared" si="355"/>
        <v>1.7658417849898633E-2</v>
      </c>
      <c r="AB1423" s="17">
        <f>Z1423/MAX(Z$240:Z1423)-1</f>
        <v>-5.9714821668402807E-2</v>
      </c>
    </row>
    <row r="1424" spans="1:29" x14ac:dyDescent="0.25">
      <c r="A1424" s="18" t="s">
        <v>249</v>
      </c>
      <c r="B1424" s="72">
        <v>41229</v>
      </c>
      <c r="C1424" s="23">
        <v>3009.15</v>
      </c>
      <c r="D1424" s="23">
        <v>3026.84</v>
      </c>
      <c r="E1424" s="23">
        <v>3021.79</v>
      </c>
      <c r="F1424" s="23">
        <v>2987.7</v>
      </c>
      <c r="G1424" s="20">
        <f t="shared" si="346"/>
        <v>3170.0189999999998</v>
      </c>
      <c r="H1424" s="20">
        <f t="shared" si="358"/>
        <v>3214.5918333333339</v>
      </c>
      <c r="I1424" s="112">
        <f t="shared" si="347"/>
        <v>-5.0747014450071015E-2</v>
      </c>
      <c r="J1424" s="38" t="str">
        <f t="shared" si="359"/>
        <v>X</v>
      </c>
      <c r="K1424" s="17" t="str">
        <f>IF(OR(AND(J1423="N",OR(I1423&lt;R$2308,AND(I1423&gt;R$2306, I1423&lt;R$2305))), AND(J1423="X", OR(I1423&lt;R$2314, AND(I1423&lt;R$2311,I1423&gt;R$2312)))),"no","yes")</f>
        <v>yes</v>
      </c>
      <c r="O1424" s="146">
        <f t="shared" si="360"/>
        <v>-5.8443789562712123E-3</v>
      </c>
      <c r="P1424" s="146">
        <f t="shared" si="361"/>
        <v>5.8443789562712123E-3</v>
      </c>
      <c r="Q1424" s="86">
        <f t="shared" si="350"/>
        <v>1.7999999999999999E-2</v>
      </c>
      <c r="R1424" s="39">
        <f>(SUM(C1405:C1423)+Q1424*SUM(C1405:C1423))/(19-Q1424)*(1-J$2305)</f>
        <v>3238.7668391107363</v>
      </c>
      <c r="S1424" s="39">
        <f>(SUM(C1405:C1423)+Q1424*SUM(C1405:C1423))/(19-Q1424)*(1+J$2305)</f>
        <v>3238.7668391107363</v>
      </c>
      <c r="T1424" s="17">
        <f>IF(AND(K1424="no",R1424&lt;E1424, R1424&gt;F1424,J$2308="yes"),MAX(R1424*(1-J$2306),F1424)/D1424-1,IF(AND(K1424="yes",S1424&gt;F1424, S1424&lt;E1424,J$2307="yes"),1-MIN(S1424*(1+J$2306),E1424)/D1424,0))</f>
        <v>0</v>
      </c>
      <c r="U1424" s="6">
        <f t="shared" si="351"/>
        <v>0</v>
      </c>
      <c r="V1424" s="66">
        <f t="shared" si="352"/>
        <v>3.1583937292741808</v>
      </c>
      <c r="W1424" s="6">
        <f t="shared" si="353"/>
        <v>0</v>
      </c>
      <c r="X1424" s="17">
        <f>V1424/MAX(V$240:V1424)-1</f>
        <v>-0.11664548197308744</v>
      </c>
      <c r="Z1424" s="66">
        <f t="shared" si="354"/>
        <v>13.20808589998639</v>
      </c>
      <c r="AA1424" s="6">
        <f t="shared" si="355"/>
        <v>5.8443789562712123E-3</v>
      </c>
      <c r="AB1424" s="17">
        <f>Z1424/MAX(Z$240:Z1424)-1</f>
        <v>-5.4219438759267935E-2</v>
      </c>
    </row>
    <row r="1425" spans="1:29" x14ac:dyDescent="0.25">
      <c r="A1425" s="18" t="s">
        <v>249</v>
      </c>
      <c r="B1425" s="72">
        <v>41232</v>
      </c>
      <c r="C1425" s="23">
        <v>3016.16</v>
      </c>
      <c r="D1425" s="23">
        <v>3009.15</v>
      </c>
      <c r="E1425" s="23">
        <v>3016.48</v>
      </c>
      <c r="F1425" s="23">
        <v>2974.14</v>
      </c>
      <c r="G1425" s="20">
        <f t="shared" si="346"/>
        <v>3155.9025000000001</v>
      </c>
      <c r="H1425" s="20">
        <f t="shared" si="358"/>
        <v>3210.0371666666674</v>
      </c>
      <c r="I1425" s="112">
        <f t="shared" si="347"/>
        <v>-4.4279726639210315E-2</v>
      </c>
      <c r="J1425" s="38" t="str">
        <f t="shared" si="359"/>
        <v>X</v>
      </c>
      <c r="K1425" s="17" t="str">
        <f>IF(OR(AND(J1424="N",OR(I1424&lt;R$2308,AND(I1424&gt;R$2306, I1424&lt;R$2305))), AND(J1424="X", OR(I1424&lt;R$2314, AND(I1424&lt;R$2311,I1424&gt;R$2312)))),"no","yes")</f>
        <v>yes</v>
      </c>
      <c r="O1425" s="146">
        <f t="shared" si="360"/>
        <v>2.3295615040790363E-3</v>
      </c>
      <c r="P1425" s="146">
        <f t="shared" si="361"/>
        <v>-2.3295615040790363E-3</v>
      </c>
      <c r="Q1425" s="86">
        <f t="shared" si="350"/>
        <v>1.7999999999999999E-2</v>
      </c>
      <c r="R1425" s="39">
        <f>(SUM(C1406:C1424)+Q1425*SUM(C1406:C1424))/(19-Q1425)*(1-J$2305)</f>
        <v>3223.2496059424725</v>
      </c>
      <c r="S1425" s="39">
        <f>(SUM(C1406:C1424)+Q1425*SUM(C1406:C1424))/(19-Q1425)*(1+J$2305)</f>
        <v>3223.2496059424725</v>
      </c>
      <c r="T1425" s="17">
        <f>IF(AND(K1425="no",R1425&lt;E1425, R1425&gt;F1425,J$2308="yes"),MAX(R1425*(1-J$2306),F1425)/D1425-1,IF(AND(K1425="yes",S1425&gt;F1425, S1425&lt;E1425,J$2307="yes"),1-MIN(S1425*(1+J$2306),E1425)/D1425,0))</f>
        <v>0</v>
      </c>
      <c r="U1425" s="6">
        <f t="shared" si="351"/>
        <v>0</v>
      </c>
      <c r="V1425" s="66">
        <f t="shared" si="352"/>
        <v>3.1583937292741808</v>
      </c>
      <c r="W1425" s="6">
        <f t="shared" si="353"/>
        <v>0</v>
      </c>
      <c r="X1425" s="17">
        <f>V1425/MAX(V$240:V1425)-1</f>
        <v>-0.11664548197308744</v>
      </c>
      <c r="Z1425" s="66">
        <f t="shared" si="354"/>
        <v>13.177316851531213</v>
      </c>
      <c r="AA1425" s="6">
        <f t="shared" si="355"/>
        <v>-2.3295615040790363E-3</v>
      </c>
      <c r="AB1425" s="17">
        <f>Z1425/MAX(Z$240:Z1425)-1</f>
        <v>-5.6422692746040615E-2</v>
      </c>
    </row>
    <row r="1426" spans="1:29" x14ac:dyDescent="0.25">
      <c r="A1426" s="18" t="s">
        <v>249</v>
      </c>
      <c r="B1426" s="72">
        <v>41233</v>
      </c>
      <c r="C1426" s="23">
        <v>3004.18</v>
      </c>
      <c r="D1426" s="23">
        <v>3016.16</v>
      </c>
      <c r="E1426" s="23">
        <v>3031.29</v>
      </c>
      <c r="F1426" s="23">
        <v>3003.13</v>
      </c>
      <c r="G1426" s="20">
        <f t="shared" si="346"/>
        <v>3143.1579999999999</v>
      </c>
      <c r="H1426" s="20">
        <f t="shared" si="358"/>
        <v>3204.5110000000009</v>
      </c>
      <c r="I1426" s="112">
        <f t="shared" si="347"/>
        <v>-4.4216040046348271E-2</v>
      </c>
      <c r="J1426" s="38" t="str">
        <f t="shared" si="359"/>
        <v>X</v>
      </c>
      <c r="K1426" s="17" t="str">
        <f>IF(OR(AND(J1425="N",OR(I1425&lt;R$2308,AND(I1425&gt;R$2306, I1425&lt;R$2305))), AND(J1425="X", OR(I1425&lt;R$2314, AND(I1425&lt;R$2311,I1425&gt;R$2312)))),"no","yes")</f>
        <v>yes</v>
      </c>
      <c r="O1426" s="146">
        <f t="shared" si="360"/>
        <v>-3.9719378282319084E-3</v>
      </c>
      <c r="P1426" s="146">
        <f t="shared" si="361"/>
        <v>3.9719378282319084E-3</v>
      </c>
      <c r="Q1426" s="86">
        <f t="shared" si="350"/>
        <v>1.7999999999999999E-2</v>
      </c>
      <c r="R1426" s="39">
        <f>(SUM(C1407:C1425)+Q1426*SUM(C1407:C1425))/(19-Q1426)*(1-J$2305)</f>
        <v>3210.2224022758401</v>
      </c>
      <c r="S1426" s="39">
        <f>(SUM(C1407:C1425)+Q1426*SUM(C1407:C1425))/(19-Q1426)*(1+J$2305)</f>
        <v>3210.2224022758401</v>
      </c>
      <c r="T1426" s="17">
        <f>IF(AND(K1426="no",R1426&lt;E1426, R1426&gt;F1426,J$2308="yes"),MAX(R1426*(1-J$2306),F1426)/D1426-1,IF(AND(K1426="yes",S1426&gt;F1426, S1426&lt;E1426,J$2307="yes"),1-MIN(S1426*(1+J$2306),E1426)/D1426,0))</f>
        <v>0</v>
      </c>
      <c r="U1426" s="6">
        <f t="shared" si="351"/>
        <v>0</v>
      </c>
      <c r="V1426" s="66">
        <f t="shared" si="352"/>
        <v>3.1583937292741808</v>
      </c>
      <c r="W1426" s="6">
        <f t="shared" si="353"/>
        <v>0</v>
      </c>
      <c r="X1426" s="17">
        <f>V1426/MAX(V$240:V1426)-1</f>
        <v>-0.11664548197308744</v>
      </c>
      <c r="Z1426" s="66">
        <f t="shared" si="354"/>
        <v>13.229656334808407</v>
      </c>
      <c r="AA1426" s="6">
        <f t="shared" si="355"/>
        <v>3.9719378282319084E-3</v>
      </c>
      <c r="AB1426" s="17">
        <f>Z1426/MAX(Z$240:Z1426)-1</f>
        <v>-5.2674862345497453E-2</v>
      </c>
    </row>
    <row r="1427" spans="1:29" x14ac:dyDescent="0.25">
      <c r="A1427" s="18" t="s">
        <v>249</v>
      </c>
      <c r="B1427" s="72">
        <v>41234</v>
      </c>
      <c r="C1427" s="23">
        <v>3035.28</v>
      </c>
      <c r="D1427" s="23">
        <v>3004.18</v>
      </c>
      <c r="E1427" s="23">
        <v>3035.28</v>
      </c>
      <c r="F1427" s="23">
        <v>2963.87</v>
      </c>
      <c r="G1427" s="20">
        <f t="shared" si="346"/>
        <v>3132.0259999999998</v>
      </c>
      <c r="H1427" s="20">
        <f t="shared" si="358"/>
        <v>3199.9971666666675</v>
      </c>
      <c r="I1427" s="112">
        <f t="shared" si="347"/>
        <v>-3.0889271034148402E-2</v>
      </c>
      <c r="J1427" s="38" t="str">
        <f t="shared" si="359"/>
        <v>X</v>
      </c>
      <c r="K1427" s="17" t="str">
        <f>IF(OR(AND(J1426="N",OR(I1426&lt;R$2308,AND(I1426&gt;R$2306, I1426&lt;R$2305))), AND(J1426="X", OR(I1426&lt;R$2314, AND(I1426&lt;R$2311,I1426&gt;R$2312)))),"no","yes")</f>
        <v>yes</v>
      </c>
      <c r="O1427" s="146">
        <f t="shared" si="360"/>
        <v>1.0352242542058132E-2</v>
      </c>
      <c r="P1427" s="146">
        <f t="shared" si="361"/>
        <v>-1.0352242542058132E-2</v>
      </c>
      <c r="Q1427" s="86">
        <f t="shared" si="350"/>
        <v>1.7999999999999999E-2</v>
      </c>
      <c r="R1427" s="39">
        <f>(SUM(C1408:C1426)+Q1427*SUM(C1408:C1426))/(19-Q1427)*(1-J$2305)</f>
        <v>3196.6143883679274</v>
      </c>
      <c r="S1427" s="39">
        <f>(SUM(C1408:C1426)+Q1427*SUM(C1408:C1426))/(19-Q1427)*(1+J$2305)</f>
        <v>3196.6143883679274</v>
      </c>
      <c r="T1427" s="17">
        <f>IF(AND(K1427="no",R1427&lt;E1427, R1427&gt;F1427,J$2308="yes"),MAX(R1427*(1-J$2306),F1427)/D1427-1,IF(AND(K1427="yes",S1427&gt;F1427, S1427&lt;E1427,J$2307="yes"),1-MIN(S1427*(1+J$2306),E1427)/D1427,0))</f>
        <v>0</v>
      </c>
      <c r="U1427" s="6">
        <f t="shared" si="351"/>
        <v>0</v>
      </c>
      <c r="V1427" s="66">
        <f t="shared" si="352"/>
        <v>3.1583937292741808</v>
      </c>
      <c r="W1427" s="6">
        <f t="shared" si="353"/>
        <v>0</v>
      </c>
      <c r="X1427" s="17">
        <f>V1427/MAX(V$240:V1427)-1</f>
        <v>-0.11664548197308744</v>
      </c>
      <c r="Z1427" s="66">
        <f t="shared" si="354"/>
        <v>13.092699723682395</v>
      </c>
      <c r="AA1427" s="6">
        <f t="shared" si="355"/>
        <v>-1.0352242542058021E-2</v>
      </c>
      <c r="AB1427" s="17">
        <f>Z1427/MAX(Z$240:Z1427)-1</f>
        <v>-6.2481801936685399E-2</v>
      </c>
    </row>
    <row r="1428" spans="1:29" x14ac:dyDescent="0.25">
      <c r="A1428" s="18" t="s">
        <v>249</v>
      </c>
      <c r="B1428" s="72">
        <v>41235</v>
      </c>
      <c r="C1428" s="23">
        <v>2995.09</v>
      </c>
      <c r="D1428" s="23">
        <v>3035.28</v>
      </c>
      <c r="E1428" s="23">
        <v>3021.3</v>
      </c>
      <c r="F1428" s="23">
        <v>2989.38</v>
      </c>
      <c r="G1428" s="20">
        <f t="shared" si="346"/>
        <v>3120.4720000000002</v>
      </c>
      <c r="H1428" s="20">
        <f t="shared" si="358"/>
        <v>3194.4488333333338</v>
      </c>
      <c r="I1428" s="112">
        <f t="shared" si="347"/>
        <v>-4.0180459879146535E-2</v>
      </c>
      <c r="J1428" s="38" t="str">
        <f t="shared" si="359"/>
        <v>X</v>
      </c>
      <c r="K1428" s="17" t="str">
        <f>IF(OR(AND(J1427="N",OR(I1427&lt;R$2308,AND(I1427&gt;R$2306, I1427&lt;R$2305))), AND(J1427="X", OR(I1427&lt;R$2314, AND(I1427&lt;R$2311,I1427&gt;R$2312)))),"no","yes")</f>
        <v>yes</v>
      </c>
      <c r="O1428" s="146">
        <f t="shared" si="360"/>
        <v>-1.3240953058696436E-2</v>
      </c>
      <c r="P1428" s="146">
        <f t="shared" si="361"/>
        <v>1.3240953058696436E-2</v>
      </c>
      <c r="Q1428" s="86">
        <f t="shared" si="350"/>
        <v>1.7999999999999999E-2</v>
      </c>
      <c r="R1428" s="39">
        <f>(SUM(C1409:C1427)+Q1428*SUM(C1409:C1427))/(19-Q1428)*(1-J$2305)</f>
        <v>3186.3770045306078</v>
      </c>
      <c r="S1428" s="39">
        <f>(SUM(C1409:C1427)+Q1428*SUM(C1409:C1427))/(19-Q1428)*(1+J$2305)</f>
        <v>3186.3770045306078</v>
      </c>
      <c r="T1428" s="17">
        <f>IF(AND(K1428="no",R1428&lt;E1428, R1428&gt;F1428,J$2308="yes"),MAX(R1428*(1-J$2306),F1428)/D1428-1,IF(AND(K1428="yes",S1428&gt;F1428, S1428&lt;E1428,J$2307="yes"),1-MIN(S1428*(1+J$2306),E1428)/D1428,0))</f>
        <v>0</v>
      </c>
      <c r="U1428" s="6">
        <f t="shared" si="351"/>
        <v>0</v>
      </c>
      <c r="V1428" s="66">
        <f t="shared" si="352"/>
        <v>3.1583937292741808</v>
      </c>
      <c r="W1428" s="6">
        <f t="shared" si="353"/>
        <v>0</v>
      </c>
      <c r="X1428" s="17">
        <f>V1428/MAX(V$240:V1428)-1</f>
        <v>-0.11664548197308744</v>
      </c>
      <c r="Y1428" s="14"/>
      <c r="Z1428" s="66">
        <f t="shared" si="354"/>
        <v>13.266059546135283</v>
      </c>
      <c r="AA1428" s="6">
        <f t="shared" si="355"/>
        <v>1.3240953058696547E-2</v>
      </c>
      <c r="AB1428" s="17">
        <f>Z1428/MAX(Z$240:Z1428)-1</f>
        <v>-5.0068167484455306E-2</v>
      </c>
      <c r="AC1428" s="14"/>
    </row>
    <row r="1429" spans="1:29" x14ac:dyDescent="0.25">
      <c r="A1429" s="18" t="s">
        <v>249</v>
      </c>
      <c r="B1429" s="72">
        <v>41236</v>
      </c>
      <c r="C1429" s="23">
        <v>3005.46</v>
      </c>
      <c r="D1429" s="23">
        <v>2995.09</v>
      </c>
      <c r="E1429" s="23">
        <v>3019.79</v>
      </c>
      <c r="F1429" s="23">
        <v>2990.06</v>
      </c>
      <c r="G1429" s="20">
        <f t="shared" si="346"/>
        <v>3112.5805000000005</v>
      </c>
      <c r="H1429" s="20">
        <f t="shared" si="358"/>
        <v>3190.1106666666665</v>
      </c>
      <c r="I1429" s="112">
        <f t="shared" si="347"/>
        <v>-3.4415334800176445E-2</v>
      </c>
      <c r="J1429" s="38" t="str">
        <f t="shared" si="359"/>
        <v>X</v>
      </c>
      <c r="K1429" s="17" t="str">
        <f>IF(OR(AND(J1428="N",OR(I1428&lt;R$2308,AND(I1428&gt;R$2306, I1428&lt;R$2305))), AND(J1428="X", OR(I1428&lt;R$2314, AND(I1428&lt;R$2311,I1428&gt;R$2312)))),"no","yes")</f>
        <v>yes</v>
      </c>
      <c r="O1429" s="146">
        <f t="shared" si="360"/>
        <v>3.4623333522532107E-3</v>
      </c>
      <c r="P1429" s="146">
        <f t="shared" si="361"/>
        <v>-3.4623333522532107E-3</v>
      </c>
      <c r="Q1429" s="86">
        <f t="shared" si="350"/>
        <v>1.7999999999999999E-2</v>
      </c>
      <c r="R1429" s="39">
        <f>(SUM(C1410:C1428)+Q1429*SUM(C1410:C1428))/(19-Q1429)*(1-J$2305)</f>
        <v>3177.3564798229904</v>
      </c>
      <c r="S1429" s="39">
        <f>(SUM(C1410:C1428)+Q1429*SUM(C1410:C1428))/(19-Q1429)*(1+J$2305)</f>
        <v>3177.3564798229904</v>
      </c>
      <c r="T1429" s="17">
        <f>IF(AND(K1429="no",R1429&lt;E1429, R1429&gt;F1429,J$2308="yes"),MAX(R1429*(1-J$2306),F1429)/D1429-1,IF(AND(K1429="yes",S1429&gt;F1429, S1429&lt;E1429,J$2307="yes"),1-MIN(S1429*(1+J$2306),E1429)/D1429,0))</f>
        <v>0</v>
      </c>
      <c r="U1429" s="6">
        <f t="shared" si="351"/>
        <v>0</v>
      </c>
      <c r="V1429" s="66">
        <f t="shared" si="352"/>
        <v>3.1583937292741808</v>
      </c>
      <c r="W1429" s="6">
        <f t="shared" si="353"/>
        <v>0</v>
      </c>
      <c r="X1429" s="17">
        <f>V1429/MAX(V$240:V1429)-1</f>
        <v>-0.11664548197308744</v>
      </c>
      <c r="Z1429" s="66">
        <f t="shared" si="354"/>
        <v>13.220128025715722</v>
      </c>
      <c r="AA1429" s="6">
        <f t="shared" si="355"/>
        <v>-3.4623333522532107E-3</v>
      </c>
      <c r="AB1429" s="17">
        <f>Z1429/MAX(Z$240:Z1429)-1</f>
        <v>-5.3357148150540823E-2</v>
      </c>
    </row>
    <row r="1430" spans="1:29" x14ac:dyDescent="0.25">
      <c r="A1430" s="18" t="s">
        <v>249</v>
      </c>
      <c r="B1430" s="72">
        <v>41239</v>
      </c>
      <c r="C1430" s="23">
        <v>2970.32</v>
      </c>
      <c r="D1430" s="23">
        <v>3005.46</v>
      </c>
      <c r="E1430" s="23">
        <v>3006.79</v>
      </c>
      <c r="F1430" s="23">
        <v>2966.88</v>
      </c>
      <c r="G1430" s="20">
        <f t="shared" si="346"/>
        <v>3103.1495000000004</v>
      </c>
      <c r="H1430" s="20">
        <f t="shared" si="358"/>
        <v>3186.5438333333336</v>
      </c>
      <c r="I1430" s="112">
        <f t="shared" si="347"/>
        <v>-4.2804737573874596E-2</v>
      </c>
      <c r="J1430" s="38" t="str">
        <f t="shared" si="359"/>
        <v>X</v>
      </c>
      <c r="K1430" s="17" t="str">
        <f>IF(OR(AND(J1429="N",OR(I1429&lt;R$2308,AND(I1429&gt;R$2306, I1429&lt;R$2305))), AND(J1429="X", OR(I1429&lt;R$2314, AND(I1429&lt;R$2311,I1429&gt;R$2312)))),"no","yes")</f>
        <v>yes</v>
      </c>
      <c r="O1430" s="146">
        <f t="shared" si="360"/>
        <v>-1.1692053795425594E-2</v>
      </c>
      <c r="P1430" s="146">
        <f t="shared" si="361"/>
        <v>1.1692053795425594E-2</v>
      </c>
      <c r="Q1430" s="86">
        <f t="shared" si="350"/>
        <v>1.7999999999999999E-2</v>
      </c>
      <c r="R1430" s="39">
        <f>(SUM(C1411:C1429)+Q1430*SUM(C1411:C1429))/(19-Q1430)*(1-J$2305)</f>
        <v>3169.1253851016759</v>
      </c>
      <c r="S1430" s="39">
        <f>(SUM(C1411:C1429)+Q1430*SUM(C1411:C1429))/(19-Q1430)*(1+J$2305)</f>
        <v>3169.1253851016759</v>
      </c>
      <c r="T1430" s="17">
        <f>IF(AND(K1430="no",R1430&lt;E1430, R1430&gt;F1430,J$2308="yes"),MAX(R1430*(1-J$2306),F1430)/D1430-1,IF(AND(K1430="yes",S1430&gt;F1430, S1430&lt;E1430,J$2307="yes"),1-MIN(S1430*(1+J$2306),E1430)/D1430,0))</f>
        <v>0</v>
      </c>
      <c r="U1430" s="6">
        <f t="shared" si="351"/>
        <v>0</v>
      </c>
      <c r="V1430" s="66">
        <f t="shared" si="352"/>
        <v>3.1583937292741808</v>
      </c>
      <c r="W1430" s="6">
        <f t="shared" si="353"/>
        <v>0</v>
      </c>
      <c r="X1430" s="17">
        <f>V1430/MAX(V$240:V1430)-1</f>
        <v>-0.11664548197308744</v>
      </c>
      <c r="Z1430" s="66">
        <f t="shared" si="354"/>
        <v>13.374698473774803</v>
      </c>
      <c r="AA1430" s="6">
        <f t="shared" si="355"/>
        <v>1.1692053795425483E-2</v>
      </c>
      <c r="AB1430" s="17">
        <f>Z1430/MAX(Z$240:Z1430)-1</f>
        <v>-4.2288949001661913E-2</v>
      </c>
    </row>
    <row r="1431" spans="1:29" x14ac:dyDescent="0.25">
      <c r="A1431" s="18" t="s">
        <v>249</v>
      </c>
      <c r="B1431" s="72">
        <v>41240</v>
      </c>
      <c r="C1431" s="23">
        <v>2864.17</v>
      </c>
      <c r="D1431" s="23">
        <v>2970.32</v>
      </c>
      <c r="E1431" s="23">
        <v>2960.61</v>
      </c>
      <c r="F1431" s="23">
        <v>2862.47</v>
      </c>
      <c r="G1431" s="20">
        <f t="shared" si="346"/>
        <v>3088.3235</v>
      </c>
      <c r="H1431" s="20">
        <f t="shared" si="358"/>
        <v>3180.930166666667</v>
      </c>
      <c r="I1431" s="112">
        <f t="shared" si="347"/>
        <v>-7.2580965044626966E-2</v>
      </c>
      <c r="J1431" s="38" t="str">
        <f t="shared" si="359"/>
        <v>X</v>
      </c>
      <c r="K1431" s="17" t="str">
        <f>IF(OR(AND(J1430="N",OR(I1430&lt;R$2308,AND(I1430&gt;R$2306, I1430&lt;R$2305))), AND(J1430="X", OR(I1430&lt;R$2314, AND(I1430&lt;R$2311,I1430&gt;R$2312)))),"no","yes")</f>
        <v>yes</v>
      </c>
      <c r="O1431" s="146">
        <f t="shared" si="360"/>
        <v>-3.5736890301381719E-2</v>
      </c>
      <c r="P1431" s="146">
        <f t="shared" si="361"/>
        <v>3.5736890301381719E-2</v>
      </c>
      <c r="Q1431" s="86">
        <f t="shared" si="350"/>
        <v>1.7999999999999999E-2</v>
      </c>
      <c r="R1431" s="39">
        <f>(SUM(C1412:C1430)+Q1431*SUM(C1412:C1430))/(19-Q1431)*(1-J$2305)</f>
        <v>3158.915888736698</v>
      </c>
      <c r="S1431" s="39">
        <f>(SUM(C1412:C1430)+Q1431*SUM(C1412:C1430))/(19-Q1431)*(1+J$2305)</f>
        <v>3158.915888736698</v>
      </c>
      <c r="T1431" s="17">
        <f>IF(AND(K1431="no",R1431&lt;E1431, R1431&gt;F1431,J$2308="yes"),MAX(R1431*(1-J$2306),F1431)/D1431-1,IF(AND(K1431="yes",S1431&gt;F1431, S1431&lt;E1431,J$2307="yes"),1-MIN(S1431*(1+J$2306),E1431)/D1431,0))</f>
        <v>0</v>
      </c>
      <c r="U1431" s="6">
        <f t="shared" si="351"/>
        <v>0</v>
      </c>
      <c r="V1431" s="66">
        <f t="shared" si="352"/>
        <v>3.1583937292741808</v>
      </c>
      <c r="W1431" s="6">
        <f t="shared" si="353"/>
        <v>0</v>
      </c>
      <c r="X1431" s="17">
        <f>V1431/MAX(V$240:V1431)-1</f>
        <v>-0.11664548197308744</v>
      </c>
      <c r="Z1431" s="66">
        <f t="shared" si="354"/>
        <v>13.85266860594615</v>
      </c>
      <c r="AA1431" s="6">
        <f t="shared" si="355"/>
        <v>3.5736890301381719E-2</v>
      </c>
      <c r="AB1431" s="17">
        <f>Z1431/MAX(Z$240:Z1431)-1</f>
        <v>-8.0633342317134593E-3</v>
      </c>
    </row>
    <row r="1432" spans="1:29" x14ac:dyDescent="0.25">
      <c r="A1432" s="18" t="s">
        <v>249</v>
      </c>
      <c r="B1432" s="72">
        <v>41241</v>
      </c>
      <c r="C1432" s="23">
        <v>2800.54</v>
      </c>
      <c r="D1432" s="23">
        <v>2864.17</v>
      </c>
      <c r="E1432" s="23">
        <v>2854.08</v>
      </c>
      <c r="F1432" s="23">
        <v>2791.29</v>
      </c>
      <c r="G1432" s="20">
        <f t="shared" si="346"/>
        <v>3069.9454999999998</v>
      </c>
      <c r="H1432" s="20">
        <f t="shared" si="358"/>
        <v>3174.6134999999999</v>
      </c>
      <c r="I1432" s="112">
        <f t="shared" si="347"/>
        <v>-8.7755792407389621E-2</v>
      </c>
      <c r="J1432" s="38" t="str">
        <f t="shared" si="359"/>
        <v>X</v>
      </c>
      <c r="K1432" s="17" t="str">
        <f>IF(OR(AND(J1431="N",OR(I1431&lt;R$2308,AND(I1431&gt;R$2306, I1431&lt;R$2305))), AND(J1431="X", OR(I1431&lt;R$2314, AND(I1431&lt;R$2311,I1431&gt;R$2312)))),"no","yes")</f>
        <v>yes</v>
      </c>
      <c r="O1432" s="146">
        <f t="shared" si="360"/>
        <v>-2.2215860092103523E-2</v>
      </c>
      <c r="P1432" s="146">
        <f t="shared" si="361"/>
        <v>2.2215860092103523E-2</v>
      </c>
      <c r="Q1432" s="86">
        <f t="shared" si="350"/>
        <v>1.7999999999999999E-2</v>
      </c>
      <c r="R1432" s="39">
        <f>(SUM(C1413:C1431)+Q1432*SUM(C1413:C1431))/(19-Q1432)*(1-J$2305)</f>
        <v>3142.6161974502161</v>
      </c>
      <c r="S1432" s="39">
        <f>(SUM(C1413:C1431)+Q1432*SUM(C1413:C1431))/(19-Q1432)*(1+J$2305)</f>
        <v>3142.6161974502161</v>
      </c>
      <c r="T1432" s="17">
        <f>IF(AND(K1432="no",R1432&lt;E1432, R1432&gt;F1432,J$2308="yes"),MAX(R1432*(1-J$2306),F1432)/D1432-1,IF(AND(K1432="yes",S1432&gt;F1432, S1432&lt;E1432,J$2307="yes"),1-MIN(S1432*(1+J$2306),E1432)/D1432,0))</f>
        <v>0</v>
      </c>
      <c r="U1432" s="6">
        <f t="shared" si="351"/>
        <v>0</v>
      </c>
      <c r="V1432" s="66">
        <f t="shared" si="352"/>
        <v>3.1583937292741808</v>
      </c>
      <c r="W1432" s="6">
        <f t="shared" si="353"/>
        <v>0</v>
      </c>
      <c r="X1432" s="17">
        <f>V1432/MAX(V$240:V1432)-1</f>
        <v>-0.11664548197308744</v>
      </c>
      <c r="Z1432" s="66">
        <f t="shared" si="354"/>
        <v>14.160417553598123</v>
      </c>
      <c r="AA1432" s="6">
        <f t="shared" si="355"/>
        <v>2.2215860092103412E-2</v>
      </c>
      <c r="AB1432" s="17">
        <f>Z1432/MAX(Z$240:Z1432)-1</f>
        <v>0</v>
      </c>
    </row>
    <row r="1433" spans="1:29" x14ac:dyDescent="0.25">
      <c r="A1433" s="18" t="s">
        <v>249</v>
      </c>
      <c r="B1433" s="72">
        <v>41242</v>
      </c>
      <c r="C1433" s="23">
        <v>2774.18</v>
      </c>
      <c r="D1433" s="23">
        <v>2800.54</v>
      </c>
      <c r="E1433" s="23">
        <v>2822.33</v>
      </c>
      <c r="F1433" s="23">
        <v>2768.35</v>
      </c>
      <c r="G1433" s="20">
        <f t="shared" si="346"/>
        <v>3047.2449999999999</v>
      </c>
      <c r="H1433" s="20">
        <f t="shared" si="358"/>
        <v>3168.6915000000004</v>
      </c>
      <c r="I1433" s="112">
        <f t="shared" si="347"/>
        <v>-8.9610451407747038E-2</v>
      </c>
      <c r="J1433" s="38" t="str">
        <f t="shared" si="359"/>
        <v>X</v>
      </c>
      <c r="K1433" s="17" t="str">
        <f>IF(OR(AND(J1432="N",OR(I1432&lt;R$2308,AND(I1432&gt;R$2306, I1432&lt;R$2305))), AND(J1432="X", OR(I1432&lt;R$2314, AND(I1432&lt;R$2311,I1432&gt;R$2312)))),"no","yes")</f>
        <v>yes</v>
      </c>
      <c r="O1433" s="146">
        <f t="shared" si="360"/>
        <v>-9.4124704521271196E-3</v>
      </c>
      <c r="P1433" s="146">
        <f t="shared" si="361"/>
        <v>9.4124704521271196E-3</v>
      </c>
      <c r="Q1433" s="86">
        <f t="shared" si="350"/>
        <v>1.7999999999999999E-2</v>
      </c>
      <c r="R1433" s="39">
        <f>(SUM(C1414:C1432)+Q1433*SUM(C1414:C1432))/(19-Q1433)*(1-J$2305)</f>
        <v>3119.6814329364656</v>
      </c>
      <c r="S1433" s="39">
        <f>(SUM(C1414:C1432)+Q1433*SUM(C1414:C1432))/(19-Q1433)*(1+J$2305)</f>
        <v>3119.6814329364656</v>
      </c>
      <c r="T1433" s="17">
        <f>IF(AND(K1433="no",R1433&lt;E1433, R1433&gt;F1433,J$2308="yes"),MAX(R1433*(1-J$2306),F1433)/D1433-1,IF(AND(K1433="yes",S1433&gt;F1433, S1433&lt;E1433,J$2307="yes"),1-MIN(S1433*(1+J$2306),E1433)/D1433,0))</f>
        <v>0</v>
      </c>
      <c r="U1433" s="6">
        <f t="shared" si="351"/>
        <v>0</v>
      </c>
      <c r="V1433" s="66">
        <f t="shared" si="352"/>
        <v>3.1583937292741808</v>
      </c>
      <c r="W1433" s="6">
        <f t="shared" si="353"/>
        <v>0</v>
      </c>
      <c r="X1433" s="17">
        <f>V1433/MAX(V$240:V1433)-1</f>
        <v>-0.11664548197308744</v>
      </c>
      <c r="Z1433" s="66">
        <f t="shared" si="354"/>
        <v>14.293702065411148</v>
      </c>
      <c r="AA1433" s="6">
        <f t="shared" si="355"/>
        <v>9.4124704521272307E-3</v>
      </c>
      <c r="AB1433" s="17">
        <f>Z1433/MAX(Z$240:Z1433)-1</f>
        <v>0</v>
      </c>
    </row>
    <row r="1434" spans="1:29" x14ac:dyDescent="0.25">
      <c r="A1434" s="18" t="s">
        <v>249</v>
      </c>
      <c r="B1434" s="72">
        <v>41243</v>
      </c>
      <c r="C1434" s="23">
        <v>2816.62</v>
      </c>
      <c r="D1434" s="23">
        <v>2774.18</v>
      </c>
      <c r="E1434" s="23">
        <v>2818.04</v>
      </c>
      <c r="F1434" s="23">
        <v>2765.79</v>
      </c>
      <c r="G1434" s="20">
        <f t="shared" si="346"/>
        <v>3025.5985000000005</v>
      </c>
      <c r="H1434" s="20">
        <f t="shared" si="358"/>
        <v>3163.3101666666671</v>
      </c>
      <c r="I1434" s="112">
        <f t="shared" si="347"/>
        <v>-6.9070136040852992E-2</v>
      </c>
      <c r="J1434" s="38" t="str">
        <f t="shared" si="359"/>
        <v>X</v>
      </c>
      <c r="K1434" s="17" t="str">
        <f>IF(OR(AND(J1433="N",OR(I1433&lt;R$2308,AND(I1433&gt;R$2306, I1433&lt;R$2305))), AND(J1433="X", OR(I1433&lt;R$2314, AND(I1433&lt;R$2311,I1433&gt;R$2312)))),"no","yes")</f>
        <v>yes</v>
      </c>
      <c r="O1434" s="146">
        <f t="shared" si="360"/>
        <v>1.5298214247092767E-2</v>
      </c>
      <c r="P1434" s="146">
        <f t="shared" si="361"/>
        <v>-1.5298214247092767E-2</v>
      </c>
      <c r="Q1434" s="86">
        <f t="shared" si="350"/>
        <v>1.7999999999999999E-2</v>
      </c>
      <c r="R1434" s="39">
        <f>(SUM(C1415:C1433)+Q1434*SUM(C1415:C1433))/(19-Q1434)*(1-J$2305)</f>
        <v>3094.1874565377734</v>
      </c>
      <c r="S1434" s="39">
        <f>(SUM(C1415:C1433)+Q1434*SUM(C1415:C1433))/(19-Q1434)*(1+J$2305)</f>
        <v>3094.1874565377734</v>
      </c>
      <c r="T1434" s="17">
        <f>IF(AND(K1434="no",R1434&lt;E1434, R1434&gt;F1434,J$2308="yes"),MAX(R1434*(1-J$2306),F1434)/D1434-1,IF(AND(K1434="yes",S1434&gt;F1434, S1434&lt;E1434,J$2307="yes"),1-MIN(S1434*(1+J$2306),E1434)/D1434,0))</f>
        <v>0</v>
      </c>
      <c r="U1434" s="6">
        <f t="shared" si="351"/>
        <v>0</v>
      </c>
      <c r="V1434" s="66">
        <f t="shared" si="352"/>
        <v>3.1583937292741808</v>
      </c>
      <c r="W1434" s="6">
        <f t="shared" si="353"/>
        <v>0</v>
      </c>
      <c r="X1434" s="17">
        <f>V1434/MAX(V$240:V1434)-1</f>
        <v>-0.11664548197308744</v>
      </c>
      <c r="Z1434" s="66">
        <f t="shared" si="354"/>
        <v>14.075033948830376</v>
      </c>
      <c r="AA1434" s="6">
        <f t="shared" si="355"/>
        <v>-1.5298214247092767E-2</v>
      </c>
      <c r="AB1434" s="17">
        <f>Z1434/MAX(Z$240:Z1434)-1</f>
        <v>-1.5298214247092767E-2</v>
      </c>
    </row>
    <row r="1435" spans="1:29" x14ac:dyDescent="0.25">
      <c r="A1435" s="18" t="s">
        <v>249</v>
      </c>
      <c r="B1435" s="72">
        <v>41246</v>
      </c>
      <c r="C1435" s="23">
        <v>2749.13</v>
      </c>
      <c r="D1435" s="23">
        <v>2816.62</v>
      </c>
      <c r="E1435" s="23">
        <v>2829.84</v>
      </c>
      <c r="F1435" s="23">
        <v>2746.49</v>
      </c>
      <c r="G1435" s="20">
        <f t="shared" si="346"/>
        <v>3001.2874999999999</v>
      </c>
      <c r="H1435" s="20">
        <f t="shared" si="358"/>
        <v>3155.7905000000005</v>
      </c>
      <c r="I1435" s="112">
        <f t="shared" si="347"/>
        <v>-8.4016442943236846E-2</v>
      </c>
      <c r="J1435" s="38" t="str">
        <f t="shared" si="359"/>
        <v>X</v>
      </c>
      <c r="K1435" s="17" t="str">
        <f>IF(OR(AND(J1434="N",OR(I1434&lt;R$2308,AND(I1434&gt;R$2306, I1434&lt;R$2305))), AND(J1434="X", OR(I1434&lt;R$2314, AND(I1434&lt;R$2311,I1434&gt;R$2312)))),"no","yes")</f>
        <v>yes</v>
      </c>
      <c r="O1435" s="146">
        <f t="shared" si="360"/>
        <v>-2.3961343738239327E-2</v>
      </c>
      <c r="P1435" s="146">
        <f t="shared" si="361"/>
        <v>2.3961343738239327E-2</v>
      </c>
      <c r="Q1435" s="86">
        <f t="shared" si="350"/>
        <v>1.7999999999999999E-2</v>
      </c>
      <c r="R1435" s="39">
        <f>(SUM(C1416:C1434)+Q1435*SUM(C1416:C1434))/(19-Q1435)*(1-J$2305)</f>
        <v>3071.7310694342013</v>
      </c>
      <c r="S1435" s="39">
        <f>(SUM(C1416:C1434)+Q1435*SUM(C1416:C1434))/(19-Q1435)*(1+J$2305)</f>
        <v>3071.7310694342013</v>
      </c>
      <c r="T1435" s="17">
        <f>IF(AND(K1435="no",R1435&lt;E1435, R1435&gt;F1435,J$2308="yes"),MAX(R1435*(1-J$2306),F1435)/D1435-1,IF(AND(K1435="yes",S1435&gt;F1435, S1435&lt;E1435,J$2307="yes"),1-MIN(S1435*(1+J$2306),E1435)/D1435,0))</f>
        <v>0</v>
      </c>
      <c r="U1435" s="6">
        <f t="shared" si="351"/>
        <v>0</v>
      </c>
      <c r="V1435" s="66">
        <f t="shared" si="352"/>
        <v>3.1583937292741808</v>
      </c>
      <c r="W1435" s="6">
        <f t="shared" si="353"/>
        <v>0</v>
      </c>
      <c r="X1435" s="17">
        <f>V1435/MAX(V$240:V1435)-1</f>
        <v>-0.11664548197308744</v>
      </c>
      <c r="Z1435" s="66">
        <f t="shared" si="354"/>
        <v>14.412290675405687</v>
      </c>
      <c r="AA1435" s="6">
        <f t="shared" si="355"/>
        <v>2.3961343738239327E-2</v>
      </c>
      <c r="AB1435" s="17">
        <f>Z1435/MAX(Z$240:Z1435)-1</f>
        <v>0</v>
      </c>
    </row>
    <row r="1436" spans="1:29" x14ac:dyDescent="0.25">
      <c r="A1436" s="18" t="s">
        <v>249</v>
      </c>
      <c r="B1436" s="72">
        <v>41247</v>
      </c>
      <c r="C1436" s="23">
        <v>2783.41</v>
      </c>
      <c r="D1436" s="23">
        <v>2749.13</v>
      </c>
      <c r="E1436" s="23">
        <v>2786.13</v>
      </c>
      <c r="F1436" s="23">
        <v>2704.37</v>
      </c>
      <c r="G1436" s="20">
        <f t="shared" si="346"/>
        <v>2979.7950000000005</v>
      </c>
      <c r="H1436" s="20">
        <f t="shared" si="358"/>
        <v>3149.4335000000005</v>
      </c>
      <c r="I1436" s="112">
        <f t="shared" si="347"/>
        <v>-6.5905540481811853E-2</v>
      </c>
      <c r="J1436" s="38" t="str">
        <f t="shared" si="359"/>
        <v>X</v>
      </c>
      <c r="K1436" s="17" t="str">
        <f>IF(OR(AND(J1435="N",OR(I1435&lt;R$2308,AND(I1435&gt;R$2306, I1435&lt;R$2305))), AND(J1435="X", OR(I1435&lt;R$2314, AND(I1435&lt;R$2311,I1435&gt;R$2312)))),"no","yes")</f>
        <v>yes</v>
      </c>
      <c r="O1436" s="146">
        <f t="shared" si="360"/>
        <v>1.2469399409995141E-2</v>
      </c>
      <c r="P1436" s="146">
        <f t="shared" si="361"/>
        <v>-1.2469399409995141E-2</v>
      </c>
      <c r="Q1436" s="86">
        <f t="shared" si="350"/>
        <v>1.7999999999999999E-2</v>
      </c>
      <c r="R1436" s="39">
        <f>(SUM(C1417:C1435)+Q1436*SUM(C1417:C1435))/(19-Q1436)*(1-J$2305)</f>
        <v>3046.8398914761356</v>
      </c>
      <c r="S1436" s="39">
        <f>(SUM(C1417:C1435)+Q1436*SUM(C1417:C1435))/(19-Q1436)*(1+J$2305)</f>
        <v>3046.8398914761356</v>
      </c>
      <c r="T1436" s="17">
        <f>IF(AND(K1436="no",R1436&lt;E1436, R1436&gt;F1436,J$2308="yes"),MAX(R1436*(1-J$2306),F1436)/D1436-1,IF(AND(K1436="yes",S1436&gt;F1436, S1436&lt;E1436,J$2307="yes"),1-MIN(S1436*(1+J$2306),E1436)/D1436,0))</f>
        <v>0</v>
      </c>
      <c r="U1436" s="6">
        <f t="shared" si="351"/>
        <v>0</v>
      </c>
      <c r="V1436" s="66">
        <f t="shared" si="352"/>
        <v>3.1583937292741808</v>
      </c>
      <c r="W1436" s="6">
        <f t="shared" si="353"/>
        <v>0</v>
      </c>
      <c r="X1436" s="17">
        <f>V1436/MAX(V$240:V1436)-1</f>
        <v>-0.11664548197308744</v>
      </c>
      <c r="Z1436" s="66">
        <f t="shared" si="354"/>
        <v>14.232578066561105</v>
      </c>
      <c r="AA1436" s="6">
        <f t="shared" si="355"/>
        <v>-1.2469399409995141E-2</v>
      </c>
      <c r="AB1436" s="17">
        <f>Z1436/MAX(Z$240:Z1436)-1</f>
        <v>-1.2469399409995141E-2</v>
      </c>
    </row>
    <row r="1437" spans="1:29" x14ac:dyDescent="0.25">
      <c r="A1437" s="18" t="s">
        <v>249</v>
      </c>
      <c r="B1437" s="72">
        <v>41248</v>
      </c>
      <c r="C1437" s="23">
        <v>2886.19</v>
      </c>
      <c r="D1437" s="23">
        <v>2783.41</v>
      </c>
      <c r="E1437" s="23">
        <v>2904.65</v>
      </c>
      <c r="F1437" s="23">
        <v>2767.05</v>
      </c>
      <c r="G1437" s="20">
        <f t="shared" si="346"/>
        <v>2963.6475</v>
      </c>
      <c r="H1437" s="20">
        <f t="shared" si="358"/>
        <v>3144.5066666666671</v>
      </c>
      <c r="I1437" s="112">
        <f t="shared" si="347"/>
        <v>-2.6135868047735045E-2</v>
      </c>
      <c r="J1437" s="38" t="str">
        <f t="shared" si="359"/>
        <v>X</v>
      </c>
      <c r="K1437" s="17" t="str">
        <f>IF(OR(AND(J1436="N",OR(I1436&lt;R$2308,AND(I1436&gt;R$2306, I1436&lt;R$2305))), AND(J1436="X", OR(I1436&lt;R$2314, AND(I1436&lt;R$2311,I1436&gt;R$2312)))),"no","yes")</f>
        <v>yes</v>
      </c>
      <c r="O1437" s="146">
        <f t="shared" si="360"/>
        <v>3.6925928986387246E-2</v>
      </c>
      <c r="P1437" s="146">
        <f t="shared" si="361"/>
        <v>-3.6925928986387246E-2</v>
      </c>
      <c r="Q1437" s="86">
        <f t="shared" si="350"/>
        <v>1.7999999999999999E-2</v>
      </c>
      <c r="R1437" s="39">
        <f>(SUM(C1418:C1436)+Q1437*SUM(C1418:C1436))/(19-Q1437)*(1-J$2305)</f>
        <v>3024.0080960910336</v>
      </c>
      <c r="S1437" s="39">
        <f>(SUM(C1418:C1436)+Q1437*SUM(C1418:C1436))/(19-Q1437)*(1+J$2305)</f>
        <v>3024.0080960910336</v>
      </c>
      <c r="T1437" s="17">
        <f>IF(AND(K1437="no",R1437&lt;E1437, R1437&gt;F1437,J$2308="yes"),MAX(R1437*(1-J$2306),F1437)/D1437-1,IF(AND(K1437="yes",S1437&gt;F1437, S1437&lt;E1437,J$2307="yes"),1-MIN(S1437*(1+J$2306),E1437)/D1437,0))</f>
        <v>0</v>
      </c>
      <c r="U1437" s="6">
        <f t="shared" si="351"/>
        <v>0</v>
      </c>
      <c r="V1437" s="66">
        <f t="shared" si="352"/>
        <v>3.1583937292741808</v>
      </c>
      <c r="W1437" s="6">
        <f t="shared" si="353"/>
        <v>0</v>
      </c>
      <c r="X1437" s="17">
        <f>V1437/MAX(V$240:V1437)-1</f>
        <v>-0.11664548197308744</v>
      </c>
      <c r="Z1437" s="66">
        <f t="shared" si="354"/>
        <v>13.707026899582058</v>
      </c>
      <c r="AA1437" s="6">
        <f t="shared" si="355"/>
        <v>-3.6925928986387246E-2</v>
      </c>
      <c r="AB1437" s="17">
        <f>Z1437/MAX(Z$240:Z1437)-1</f>
        <v>-4.8934884239265952E-2</v>
      </c>
    </row>
    <row r="1438" spans="1:29" x14ac:dyDescent="0.25">
      <c r="A1438" s="18" t="s">
        <v>249</v>
      </c>
      <c r="B1438" s="72">
        <v>41249</v>
      </c>
      <c r="C1438" s="23">
        <v>2884.35</v>
      </c>
      <c r="D1438" s="23">
        <v>2886.19</v>
      </c>
      <c r="E1438" s="23">
        <v>2902.07</v>
      </c>
      <c r="F1438" s="23">
        <v>2866.89</v>
      </c>
      <c r="G1438" s="20">
        <f t="shared" si="346"/>
        <v>2951.3865000000001</v>
      </c>
      <c r="H1438" s="20">
        <f t="shared" si="358"/>
        <v>3138.9468333333339</v>
      </c>
      <c r="I1438" s="112">
        <f t="shared" si="347"/>
        <v>-2.2713561914036062E-2</v>
      </c>
      <c r="J1438" s="38" t="str">
        <f t="shared" si="359"/>
        <v>X</v>
      </c>
      <c r="K1438" s="17" t="str">
        <f>IF(OR(AND(J1437="N",OR(I1437&lt;R$2308,AND(I1437&gt;R$2306, I1437&lt;R$2305))), AND(J1437="X", OR(I1437&lt;R$2314, AND(I1437&lt;R$2311,I1437&gt;R$2312)))),"no","yes")</f>
        <v>yes</v>
      </c>
      <c r="O1438" s="146">
        <f t="shared" si="360"/>
        <v>-6.3751866647732136E-4</v>
      </c>
      <c r="P1438" s="146">
        <f t="shared" si="361"/>
        <v>6.3751866647732136E-4</v>
      </c>
      <c r="Q1438" s="86">
        <f t="shared" si="350"/>
        <v>1.7999999999999999E-2</v>
      </c>
      <c r="R1438" s="39">
        <f>(SUM(C1419:C1437)+Q1438*SUM(C1419:C1437))/(19-Q1438)*(1-J$2305)</f>
        <v>3010.9556864397855</v>
      </c>
      <c r="S1438" s="39">
        <f>(SUM(C1419:C1437)+Q1438*SUM(C1419:C1437))/(19-Q1438)*(1+J$2305)</f>
        <v>3010.9556864397855</v>
      </c>
      <c r="T1438" s="17">
        <f>IF(AND(K1438="no",R1438&lt;E1438, R1438&gt;F1438,J$2308="yes"),MAX(R1438*(1-J$2306),F1438)/D1438-1,IF(AND(K1438="yes",S1438&gt;F1438, S1438&lt;E1438,J$2307="yes"),1-MIN(S1438*(1+J$2306),E1438)/D1438,0))</f>
        <v>0</v>
      </c>
      <c r="U1438" s="6">
        <f t="shared" si="351"/>
        <v>0</v>
      </c>
      <c r="V1438" s="66">
        <f t="shared" si="352"/>
        <v>3.1583937292741808</v>
      </c>
      <c r="W1438" s="6">
        <f t="shared" si="353"/>
        <v>0</v>
      </c>
      <c r="X1438" s="17">
        <f>V1438/MAX(V$240:V1438)-1</f>
        <v>-0.11664548197308744</v>
      </c>
      <c r="Z1438" s="66">
        <f t="shared" si="354"/>
        <v>13.715765385092448</v>
      </c>
      <c r="AA1438" s="6">
        <f t="shared" si="355"/>
        <v>6.3751866647732136E-4</v>
      </c>
      <c r="AB1438" s="17">
        <f>Z1438/MAX(Z$240:Z1438)-1</f>
        <v>-4.8328562474933112E-2</v>
      </c>
    </row>
    <row r="1439" spans="1:29" x14ac:dyDescent="0.25">
      <c r="A1439" s="18" t="s">
        <v>249</v>
      </c>
      <c r="B1439" s="72">
        <v>41250</v>
      </c>
      <c r="C1439" s="23">
        <v>2950.19</v>
      </c>
      <c r="D1439" s="23">
        <v>2884.35</v>
      </c>
      <c r="E1439" s="23">
        <v>2954.69</v>
      </c>
      <c r="F1439" s="23">
        <v>2875.84</v>
      </c>
      <c r="G1439" s="20">
        <f t="shared" ref="G1439:G1502" si="364">AVERAGE(C1420:C1439)</f>
        <v>2943.0470000000005</v>
      </c>
      <c r="H1439" s="20">
        <f t="shared" si="358"/>
        <v>3132.5390000000002</v>
      </c>
      <c r="I1439" s="112">
        <f t="shared" ref="I1439:I1502" si="365">$C1439/$G1439-1</f>
        <v>2.4270764279332724E-3</v>
      </c>
      <c r="J1439" s="38" t="str">
        <f t="shared" si="359"/>
        <v>X</v>
      </c>
      <c r="K1439" s="17" t="str">
        <f>IF(OR(AND(J1438="N",OR(I1438&lt;R$2308,AND(I1438&gt;R$2306, I1438&lt;R$2305))), AND(J1438="X", OR(I1438&lt;R$2314, AND(I1438&lt;R$2311,I1438&gt;R$2312)))),"no","yes")</f>
        <v>yes</v>
      </c>
      <c r="O1439" s="146">
        <f t="shared" si="360"/>
        <v>2.2826633383604689E-2</v>
      </c>
      <c r="P1439" s="146">
        <f t="shared" si="361"/>
        <v>-2.2826633383604689E-2</v>
      </c>
      <c r="Q1439" s="86">
        <f t="shared" si="350"/>
        <v>1.7999999999999999E-2</v>
      </c>
      <c r="R1439" s="39">
        <f>(SUM(C1420:C1438)+Q1439*SUM(C1420:C1438))/(19-Q1439)*(1-J$2305)</f>
        <v>2998.479796649458</v>
      </c>
      <c r="S1439" s="39">
        <f>(SUM(C1420:C1438)+Q1439*SUM(C1420:C1438))/(19-Q1439)*(1+J$2305)</f>
        <v>2998.479796649458</v>
      </c>
      <c r="T1439" s="17">
        <f>IF(AND(K1439="no",R1439&lt;E1439, R1439&gt;F1439,J$2308="yes"),MAX(R1439*(1-J$2306),F1439)/D1439-1,IF(AND(K1439="yes",S1439&gt;F1439, S1439&lt;E1439,J$2307="yes"),1-MIN(S1439*(1+J$2306),E1439)/D1439,0))</f>
        <v>0</v>
      </c>
      <c r="U1439" s="6">
        <f t="shared" si="351"/>
        <v>0</v>
      </c>
      <c r="V1439" s="66">
        <f t="shared" si="352"/>
        <v>3.1583937292741808</v>
      </c>
      <c r="W1439" s="6">
        <f t="shared" si="353"/>
        <v>0</v>
      </c>
      <c r="X1439" s="17">
        <f>V1439/MAX(V$240:V1439)-1</f>
        <v>-0.11664548197308744</v>
      </c>
      <c r="Z1439" s="66">
        <f t="shared" si="354"/>
        <v>13.402680637071407</v>
      </c>
      <c r="AA1439" s="6">
        <f t="shared" si="355"/>
        <v>-2.2826633383604689E-2</v>
      </c>
      <c r="AB1439" s="17">
        <f>Z1439/MAX(Z$240:Z1439)-1</f>
        <v>-7.0052017480965789E-2</v>
      </c>
    </row>
    <row r="1440" spans="1:29" x14ac:dyDescent="0.25">
      <c r="A1440" s="18" t="s">
        <v>249</v>
      </c>
      <c r="B1440" s="72">
        <v>41253</v>
      </c>
      <c r="C1440" s="23">
        <v>3002.23</v>
      </c>
      <c r="D1440" s="23">
        <v>2950.19</v>
      </c>
      <c r="E1440" s="23">
        <v>3004.54</v>
      </c>
      <c r="F1440" s="23">
        <v>2942.49</v>
      </c>
      <c r="G1440" s="20">
        <f t="shared" si="364"/>
        <v>2936.3429999999998</v>
      </c>
      <c r="H1440" s="20">
        <f t="shared" si="358"/>
        <v>3126.516000000001</v>
      </c>
      <c r="I1440" s="112">
        <f t="shared" si="365"/>
        <v>2.2438454908026761E-2</v>
      </c>
      <c r="J1440" s="38" t="str">
        <f t="shared" si="359"/>
        <v>X</v>
      </c>
      <c r="K1440" s="17" t="str">
        <f>IF(OR(AND(J1439="N",OR(I1439&lt;R$2308,AND(I1439&gt;R$2306, I1439&lt;R$2305))), AND(J1439="X", OR(I1439&lt;R$2314, AND(I1439&lt;R$2311,I1439&gt;R$2312)))),"no","yes")</f>
        <v>yes</v>
      </c>
      <c r="O1440" s="146">
        <f t="shared" si="360"/>
        <v>1.7639541860015706E-2</v>
      </c>
      <c r="P1440" s="146">
        <f t="shared" si="361"/>
        <v>-1.7639541860015706E-2</v>
      </c>
      <c r="Q1440" s="86">
        <f t="shared" si="350"/>
        <v>1.7999999999999999E-2</v>
      </c>
      <c r="R1440" s="39">
        <f>(SUM(C1421:C1439)+Q1440*SUM(C1421:C1439))/(19-Q1440)*(1-J$2305)</f>
        <v>2988.4982267411228</v>
      </c>
      <c r="S1440" s="39">
        <f>(SUM(C1421:C1439)+Q1440*SUM(C1421:C1439))/(19-Q1440)*(1+J$2305)</f>
        <v>2988.4982267411228</v>
      </c>
      <c r="T1440" s="17">
        <f>IF(AND(K1440="no",R1440&lt;E1440, R1440&gt;F1440,J$2308="yes"),MAX(R1440*(1-J$2306),F1440)/D1440-1,IF(AND(K1440="yes",S1440&gt;F1440, S1440&lt;E1440,J$2307="yes"),1-MIN(S1440*(1+J$2306),E1440)/D1440,0))</f>
        <v>-1.298500325101859E-2</v>
      </c>
      <c r="U1440" s="6">
        <f t="shared" si="351"/>
        <v>4.6545386089971164E-3</v>
      </c>
      <c r="V1440" s="66">
        <f t="shared" si="352"/>
        <v>3.1583937292741808</v>
      </c>
      <c r="W1440" s="6">
        <f t="shared" si="353"/>
        <v>0</v>
      </c>
      <c r="X1440" s="17">
        <f>V1440/MAX(V$240:V1440)-1</f>
        <v>-0.11664548197308744</v>
      </c>
      <c r="Y1440" s="6">
        <f t="shared" ref="Y1440" si="366">V1440/V1420-1</f>
        <v>0</v>
      </c>
      <c r="Z1440" s="66">
        <f t="shared" si="354"/>
        <v>13.228646785426671</v>
      </c>
      <c r="AA1440" s="6">
        <f t="shared" si="355"/>
        <v>-1.298500325101859E-2</v>
      </c>
      <c r="AB1440" s="17">
        <f>Z1440/MAX(Z$240:Z1440)-1</f>
        <v>-8.2127395057253749E-2</v>
      </c>
      <c r="AC1440" s="6">
        <f t="shared" ref="AC1440" si="367">Z1440/Z1420-1</f>
        <v>4.3072775903122862E-2</v>
      </c>
    </row>
    <row r="1441" spans="1:29" x14ac:dyDescent="0.25">
      <c r="A1441" s="18" t="s">
        <v>249</v>
      </c>
      <c r="B1441" s="72">
        <v>41254</v>
      </c>
      <c r="C1441" s="23">
        <v>2982.03</v>
      </c>
      <c r="D1441" s="23">
        <v>3002.23</v>
      </c>
      <c r="E1441" s="23">
        <v>3014.07</v>
      </c>
      <c r="F1441" s="23">
        <v>2978.74</v>
      </c>
      <c r="G1441" s="20">
        <f t="shared" si="364"/>
        <v>2931.8385000000003</v>
      </c>
      <c r="H1441" s="20">
        <f t="shared" si="358"/>
        <v>3120.3816666666671</v>
      </c>
      <c r="I1441" s="112">
        <f t="shared" si="365"/>
        <v>1.7119462753490744E-2</v>
      </c>
      <c r="J1441" s="38" t="str">
        <f t="shared" si="359"/>
        <v>X</v>
      </c>
      <c r="K1441" s="17" t="str">
        <f>IF(OR(AND(J1440="N",OR(I1440&lt;R$2308,AND(I1440&gt;R$2306, I1440&lt;R$2305))), AND(J1440="X", OR(I1440&lt;R$2314, AND(I1440&lt;R$2311,I1440&gt;R$2312)))),"no","yes")</f>
        <v>no</v>
      </c>
      <c r="O1441" s="146">
        <f t="shared" si="360"/>
        <v>-6.7283319399246144E-3</v>
      </c>
      <c r="P1441" s="146">
        <f t="shared" si="361"/>
        <v>6.7283319399246144E-3</v>
      </c>
      <c r="Q1441" s="86">
        <f t="shared" si="350"/>
        <v>1.7999999999999999E-2</v>
      </c>
      <c r="R1441" s="39">
        <f>(SUM(C1422:C1440)+Q1441*SUM(C1422:C1440))/(19-Q1441)*(1-J$2305)</f>
        <v>2984.7500431988205</v>
      </c>
      <c r="S1441" s="39">
        <f>(SUM(C1422:C1440)+Q1441*SUM(C1422:C1440))/(19-Q1441)*(1+J$2305)</f>
        <v>2984.7500431988205</v>
      </c>
      <c r="T1441" s="17">
        <f>IF(AND(K1441="no",R1441&lt;E1441, R1441&gt;F1441,J$2308="yes"),MAX(R1441*(1-J$2306),F1441)/D1441-1,IF(AND(K1441="yes",S1441&gt;F1441, S1441&lt;E1441,J$2307="yes"),1-MIN(S1441*(1+J$2306),E1441)/D1441,0))</f>
        <v>-5.822324339300966E-3</v>
      </c>
      <c r="U1441" s="6">
        <f t="shared" si="351"/>
        <v>9.0600760062364838E-4</v>
      </c>
      <c r="V1441" s="66">
        <f t="shared" si="352"/>
        <v>3.1400045365911322</v>
      </c>
      <c r="W1441" s="6">
        <f t="shared" si="353"/>
        <v>-5.822324339300966E-3</v>
      </c>
      <c r="X1441" s="17">
        <f>V1441/MAX(V$240:V1441)-1</f>
        <v>-0.12178865848362708</v>
      </c>
      <c r="Z1441" s="66">
        <f t="shared" si="354"/>
        <v>13.151625313271866</v>
      </c>
      <c r="AA1441" s="6">
        <f t="shared" si="355"/>
        <v>-5.822324339300855E-3</v>
      </c>
      <c r="AB1441" s="17">
        <f>Z1441/MAX(Z$240:Z1441)-1</f>
        <v>-8.7471547065389399E-2</v>
      </c>
    </row>
    <row r="1442" spans="1:29" x14ac:dyDescent="0.25">
      <c r="A1442" s="18" t="s">
        <v>249</v>
      </c>
      <c r="B1442" s="72">
        <v>41255</v>
      </c>
      <c r="C1442" s="23">
        <v>2982.89</v>
      </c>
      <c r="D1442" s="23">
        <v>2982.03</v>
      </c>
      <c r="E1442" s="23">
        <v>2997.92</v>
      </c>
      <c r="F1442" s="23">
        <v>2952.39</v>
      </c>
      <c r="G1442" s="20">
        <f t="shared" si="364"/>
        <v>2926.9205000000002</v>
      </c>
      <c r="H1442" s="20">
        <f t="shared" si="358"/>
        <v>3113.8278333333346</v>
      </c>
      <c r="I1442" s="112">
        <f t="shared" si="365"/>
        <v>1.9122316441461118E-2</v>
      </c>
      <c r="J1442" s="38" t="str">
        <f t="shared" si="359"/>
        <v>X</v>
      </c>
      <c r="K1442" s="17" t="str">
        <f>IF(OR(AND(J1441="N",OR(I1441&lt;R$2308,AND(I1441&gt;R$2306, I1441&lt;R$2305))), AND(J1441="X", OR(I1441&lt;R$2314, AND(I1441&lt;R$2311,I1441&gt;R$2312)))),"no","yes")</f>
        <v>yes</v>
      </c>
      <c r="O1442" s="146">
        <f t="shared" si="360"/>
        <v>2.8839414761083759E-4</v>
      </c>
      <c r="P1442" s="146">
        <f t="shared" si="361"/>
        <v>-2.8839414761083759E-4</v>
      </c>
      <c r="Q1442" s="86">
        <f t="shared" si="350"/>
        <v>1.7999999999999999E-2</v>
      </c>
      <c r="R1442" s="39">
        <f>(SUM(C1423:C1441)+Q1442*SUM(C1423:C1441))/(19-Q1442)*(1-J$2305)</f>
        <v>2979.4288989569068</v>
      </c>
      <c r="S1442" s="39">
        <f>(SUM(C1423:C1441)+Q1442*SUM(C1423:C1441))/(19-Q1442)*(1+J$2305)</f>
        <v>2979.4288989569068</v>
      </c>
      <c r="T1442" s="17">
        <f>IF(AND(K1442="no",R1442&lt;E1442, R1442&gt;F1442,J$2308="yes"),MAX(R1442*(1-J$2306),F1442)/D1442-1,IF(AND(K1442="yes",S1442&gt;F1442, S1442&lt;E1442,J$2307="yes"),1-MIN(S1442*(1+J$2306),E1442)/D1442,0))</f>
        <v>8.7225850950300998E-4</v>
      </c>
      <c r="U1442" s="6">
        <f t="shared" si="351"/>
        <v>1.1606526571138476E-3</v>
      </c>
      <c r="V1442" s="66">
        <f t="shared" si="352"/>
        <v>3.1400045365911322</v>
      </c>
      <c r="W1442" s="6">
        <f t="shared" si="353"/>
        <v>0</v>
      </c>
      <c r="X1442" s="17">
        <f>V1442/MAX(V$240:V1442)-1</f>
        <v>-0.12178865848362708</v>
      </c>
      <c r="Z1442" s="66">
        <f t="shared" si="354"/>
        <v>13.163096930365162</v>
      </c>
      <c r="AA1442" s="6">
        <f t="shared" si="355"/>
        <v>8.7225850950289896E-4</v>
      </c>
      <c r="AB1442" s="17">
        <f>Z1442/MAX(Z$240:Z1442)-1</f>
        <v>-8.6675586357153556E-2</v>
      </c>
    </row>
    <row r="1443" spans="1:29" x14ac:dyDescent="0.25">
      <c r="A1443" s="18" t="s">
        <v>249</v>
      </c>
      <c r="B1443" s="72">
        <v>41256</v>
      </c>
      <c r="C1443" s="23">
        <v>2943.28</v>
      </c>
      <c r="D1443" s="23">
        <v>2982.89</v>
      </c>
      <c r="E1443" s="23">
        <v>2989.15</v>
      </c>
      <c r="F1443" s="23">
        <v>2941.55</v>
      </c>
      <c r="G1443" s="20">
        <f t="shared" si="364"/>
        <v>2922.7425000000003</v>
      </c>
      <c r="H1443" s="20">
        <f t="shared" si="358"/>
        <v>3107.3941666666674</v>
      </c>
      <c r="I1443" s="112">
        <f t="shared" si="365"/>
        <v>7.0267907624430581E-3</v>
      </c>
      <c r="J1443" s="38" t="str">
        <f t="shared" si="359"/>
        <v>X</v>
      </c>
      <c r="K1443" s="17" t="str">
        <f>IF(OR(AND(J1442="N",OR(I1442&lt;R$2308,AND(I1442&gt;R$2306, I1442&lt;R$2305))), AND(J1442="X", OR(I1442&lt;R$2314, AND(I1442&lt;R$2311,I1442&gt;R$2312)))),"no","yes")</f>
        <v>no</v>
      </c>
      <c r="O1443" s="146">
        <f t="shared" si="360"/>
        <v>-1.3279068286125129E-2</v>
      </c>
      <c r="P1443" s="146">
        <f t="shared" si="361"/>
        <v>1.3279068286125129E-2</v>
      </c>
      <c r="Q1443" s="86">
        <f t="shared" si="350"/>
        <v>1.7999999999999999E-2</v>
      </c>
      <c r="R1443" s="39">
        <f>(SUM(C1424:C1442)+Q1443*SUM(C1424:C1442))/(19-Q1443)*(1-J$2305)</f>
        <v>2977.0718712464445</v>
      </c>
      <c r="S1443" s="39">
        <f>(SUM(C1424:C1442)+Q1443*SUM(C1424:C1442))/(19-Q1443)*(1+J$2305)</f>
        <v>2977.0718712464445</v>
      </c>
      <c r="T1443" s="17">
        <f>IF(AND(K1443="no",R1443&lt;E1443, R1443&gt;F1443,J$2308="yes"),MAX(R1443*(1-J$2306),F1443)/D1443-1,IF(AND(K1443="yes",S1443&gt;F1443, S1443&lt;E1443,J$2307="yes"),1-MIN(S1443*(1+J$2306),E1443)/D1443,0))</f>
        <v>-1.9505006063097463E-3</v>
      </c>
      <c r="U1443" s="6">
        <f t="shared" si="351"/>
        <v>1.1328567679815382E-2</v>
      </c>
      <c r="V1443" s="66">
        <f t="shared" si="352"/>
        <v>3.1338799558386961</v>
      </c>
      <c r="W1443" s="6">
        <f t="shared" si="353"/>
        <v>-1.9505006063096353E-3</v>
      </c>
      <c r="X1443" s="17">
        <f>V1443/MAX(V$240:V1443)-1</f>
        <v>-0.12350161023772277</v>
      </c>
      <c r="Z1443" s="66">
        <f t="shared" si="354"/>
        <v>13.137422301821571</v>
      </c>
      <c r="AA1443" s="6">
        <f t="shared" si="355"/>
        <v>-1.9505006063097463E-3</v>
      </c>
      <c r="AB1443" s="17">
        <f>Z1443/MAX(Z$240:Z1443)-1</f>
        <v>-8.8457026179721399E-2</v>
      </c>
    </row>
    <row r="1444" spans="1:29" x14ac:dyDescent="0.25">
      <c r="A1444" s="18" t="s">
        <v>249</v>
      </c>
      <c r="B1444" s="72">
        <v>41257</v>
      </c>
      <c r="C1444" s="23">
        <v>3066.23</v>
      </c>
      <c r="D1444" s="23">
        <v>2943.28</v>
      </c>
      <c r="E1444" s="23">
        <v>3069.06</v>
      </c>
      <c r="F1444" s="23">
        <v>2939.15</v>
      </c>
      <c r="G1444" s="20">
        <f t="shared" si="364"/>
        <v>2925.5965000000006</v>
      </c>
      <c r="H1444" s="20">
        <f t="shared" si="358"/>
        <v>3102.8640000000014</v>
      </c>
      <c r="I1444" s="112">
        <f t="shared" si="365"/>
        <v>4.80700260613518E-2</v>
      </c>
      <c r="J1444" s="38" t="str">
        <f t="shared" si="359"/>
        <v>X</v>
      </c>
      <c r="K1444" s="17" t="str">
        <f>IF(OR(AND(J1443="N",OR(I1443&lt;R$2308,AND(I1443&gt;R$2306, I1443&lt;R$2305))), AND(J1443="X", OR(I1443&lt;R$2314, AND(I1443&lt;R$2311,I1443&gt;R$2312)))),"no","yes")</f>
        <v>yes</v>
      </c>
      <c r="O1444" s="146">
        <f t="shared" si="360"/>
        <v>4.1773123861813977E-2</v>
      </c>
      <c r="P1444" s="146">
        <f t="shared" si="361"/>
        <v>-4.1773123861813977E-2</v>
      </c>
      <c r="Q1444" s="86">
        <f t="shared" si="350"/>
        <v>1.7999999999999999E-2</v>
      </c>
      <c r="R1444" s="39">
        <f>(SUM(C1425:C1443)+Q1444*SUM(C1425:C1443))/(19-Q1444)*(1-J$2305)</f>
        <v>2973.5392793172487</v>
      </c>
      <c r="S1444" s="39">
        <f>(SUM(C1425:C1443)+Q1444*SUM(C1425:C1443))/(19-Q1444)*(1+J$2305)</f>
        <v>2973.5392793172487</v>
      </c>
      <c r="T1444" s="17">
        <f>IF(AND(K1444="no",R1444&lt;E1444, R1444&gt;F1444,J$2308="yes"),MAX(R1444*(1-J$2306),F1444)/D1444-1,IF(AND(K1444="yes",S1444&gt;F1444, S1444&lt;E1444,J$2307="yes"),1-MIN(S1444*(1+J$2306),E1444)/D1444,0))</f>
        <v>-1.0280802138175282E-2</v>
      </c>
      <c r="U1444" s="6">
        <f t="shared" si="351"/>
        <v>3.1492321723638694E-2</v>
      </c>
      <c r="V1444" s="66">
        <f t="shared" si="352"/>
        <v>3.1338799558386961</v>
      </c>
      <c r="W1444" s="6">
        <f t="shared" si="353"/>
        <v>0</v>
      </c>
      <c r="X1444" s="17">
        <f>V1444/MAX(V$240:V1444)-1</f>
        <v>-0.12350161023772277</v>
      </c>
      <c r="Z1444" s="66">
        <f t="shared" si="354"/>
        <v>13.002359062530893</v>
      </c>
      <c r="AA1444" s="6">
        <f t="shared" si="355"/>
        <v>-1.0280802138175282E-2</v>
      </c>
      <c r="AB1444" s="17">
        <f>Z1444/MAX(Z$240:Z1444)-1</f>
        <v>-9.7828419134011635E-2</v>
      </c>
    </row>
    <row r="1445" spans="1:29" x14ac:dyDescent="0.25">
      <c r="A1445" s="18" t="s">
        <v>249</v>
      </c>
      <c r="B1445" s="72">
        <v>41260</v>
      </c>
      <c r="C1445" s="23">
        <v>3091.88</v>
      </c>
      <c r="D1445" s="23">
        <v>3066.23</v>
      </c>
      <c r="E1445" s="23">
        <v>3098.61</v>
      </c>
      <c r="F1445" s="23">
        <v>3063.49</v>
      </c>
      <c r="G1445" s="20">
        <f t="shared" si="364"/>
        <v>2929.3825000000002</v>
      </c>
      <c r="H1445" s="20">
        <f t="shared" si="358"/>
        <v>3100.4336666666672</v>
      </c>
      <c r="I1445" s="112">
        <f t="shared" si="365"/>
        <v>5.5471588295485486E-2</v>
      </c>
      <c r="J1445" s="38" t="str">
        <f t="shared" si="359"/>
        <v>X</v>
      </c>
      <c r="K1445" s="17" t="str">
        <f>IF(OR(AND(J1444="N",OR(I1444&lt;R$2308,AND(I1444&gt;R$2306, I1444&lt;R$2305))), AND(J1444="X", OR(I1444&lt;R$2314, AND(I1444&lt;R$2311,I1444&gt;R$2312)))),"no","yes")</f>
        <v>no</v>
      </c>
      <c r="O1445" s="146">
        <f t="shared" si="360"/>
        <v>8.3653215838341843E-3</v>
      </c>
      <c r="P1445" s="146">
        <f t="shared" si="361"/>
        <v>-8.3653215838341843E-3</v>
      </c>
      <c r="Q1445" s="86">
        <f t="shared" si="350"/>
        <v>1.7999999999999999E-2</v>
      </c>
      <c r="R1445" s="39">
        <f>(SUM(C1426:C1444)+Q1445*SUM(C1426:C1444))/(19-Q1445)*(1-J$2305)</f>
        <v>2976.2245211252771</v>
      </c>
      <c r="S1445" s="39">
        <f>(SUM(C1426:C1444)+Q1445*SUM(C1426:C1444))/(19-Q1445)*(1+J$2305)</f>
        <v>2976.2245211252771</v>
      </c>
      <c r="T1445" s="17">
        <f>IF(AND(K1445="no",R1445&lt;E1445, R1445&gt;F1445,J$2308="yes"),MAX(R1445*(1-J$2306),F1445)/D1445-1,IF(AND(K1445="yes",S1445&gt;F1445, S1445&lt;E1445,J$2307="yes"),1-MIN(S1445*(1+J$2306),E1445)/D1445,0))</f>
        <v>0</v>
      </c>
      <c r="U1445" s="6">
        <f t="shared" si="351"/>
        <v>0</v>
      </c>
      <c r="V1445" s="66">
        <f t="shared" si="352"/>
        <v>3.1600958694744188</v>
      </c>
      <c r="W1445" s="6">
        <f t="shared" si="353"/>
        <v>8.3653215838341843E-3</v>
      </c>
      <c r="X1445" s="17">
        <f>V1445/MAX(V$240:V1445)-1</f>
        <v>-0.11616941933964853</v>
      </c>
      <c r="Z1445" s="66">
        <f t="shared" si="354"/>
        <v>13.111127977437445</v>
      </c>
      <c r="AA1445" s="6">
        <f t="shared" si="355"/>
        <v>8.3653215838341843E-3</v>
      </c>
      <c r="AB1445" s="17">
        <f>Z1445/MAX(Z$240:Z1445)-1</f>
        <v>-9.028146373627155E-2</v>
      </c>
    </row>
    <row r="1446" spans="1:29" x14ac:dyDescent="0.25">
      <c r="A1446" s="18" t="s">
        <v>249</v>
      </c>
      <c r="B1446" s="72">
        <v>41261</v>
      </c>
      <c r="C1446" s="23">
        <v>3086.58</v>
      </c>
      <c r="D1446" s="23">
        <v>3091.88</v>
      </c>
      <c r="E1446" s="23">
        <v>3124.56</v>
      </c>
      <c r="F1446" s="23">
        <v>3067.86</v>
      </c>
      <c r="G1446" s="20">
        <f t="shared" si="364"/>
        <v>2933.5025000000001</v>
      </c>
      <c r="H1446" s="20">
        <f t="shared" si="358"/>
        <v>3098.139000000001</v>
      </c>
      <c r="I1446" s="112">
        <f t="shared" si="365"/>
        <v>5.2182501975028162E-2</v>
      </c>
      <c r="J1446" s="38" t="str">
        <f t="shared" si="359"/>
        <v>X</v>
      </c>
      <c r="K1446" s="17" t="str">
        <f>IF(OR(AND(J1445="N",OR(I1445&lt;R$2308,AND(I1445&gt;R$2306, I1445&lt;R$2305))), AND(J1445="X", OR(I1445&lt;R$2314, AND(I1445&lt;R$2311,I1445&gt;R$2312)))),"no","yes")</f>
        <v>no</v>
      </c>
      <c r="O1446" s="146">
        <f t="shared" si="360"/>
        <v>-1.7141674321126121E-3</v>
      </c>
      <c r="P1446" s="146">
        <f t="shared" si="361"/>
        <v>1.7141674321126121E-3</v>
      </c>
      <c r="Q1446" s="86">
        <f t="shared" si="350"/>
        <v>1.7999999999999999E-2</v>
      </c>
      <c r="R1446" s="39">
        <f>(SUM(C1427:C1445)+Q1446*SUM(C1427:C1445))/(19-Q1446)*(1-J$2305)</f>
        <v>2980.9278505953012</v>
      </c>
      <c r="S1446" s="39">
        <f>(SUM(C1427:C1445)+Q1446*SUM(C1427:C1445))/(19-Q1446)*(1+J$2305)</f>
        <v>2980.9278505953012</v>
      </c>
      <c r="T1446" s="17">
        <f>IF(AND(K1446="no",R1446&lt;E1446, R1446&gt;F1446,J$2308="yes"),MAX(R1446*(1-J$2306),F1446)/D1446-1,IF(AND(K1446="yes",S1446&gt;F1446, S1446&lt;E1446,J$2307="yes"),1-MIN(S1446*(1+J$2306),E1446)/D1446,0))</f>
        <v>0</v>
      </c>
      <c r="U1446" s="6">
        <f t="shared" si="351"/>
        <v>0</v>
      </c>
      <c r="V1446" s="66">
        <f t="shared" si="352"/>
        <v>3.154678936052612</v>
      </c>
      <c r="W1446" s="6">
        <f t="shared" si="353"/>
        <v>-1.7141674321127232E-3</v>
      </c>
      <c r="X1446" s="17">
        <f>V1446/MAX(V$240:V1446)-1</f>
        <v>-0.11768445293652163</v>
      </c>
      <c r="Z1446" s="66">
        <f t="shared" si="354"/>
        <v>13.088653308860261</v>
      </c>
      <c r="AA1446" s="6">
        <f t="shared" si="355"/>
        <v>-1.7141674321126121E-3</v>
      </c>
      <c r="AB1446" s="17">
        <f>Z1446/MAX(Z$240:Z1446)-1</f>
        <v>-9.1840873623524E-2</v>
      </c>
    </row>
    <row r="1447" spans="1:29" x14ac:dyDescent="0.25">
      <c r="A1447" s="18" t="s">
        <v>249</v>
      </c>
      <c r="B1447" s="72">
        <v>41262</v>
      </c>
      <c r="C1447" s="23">
        <v>3099.09</v>
      </c>
      <c r="D1447" s="23">
        <v>3086.58</v>
      </c>
      <c r="E1447" s="23">
        <v>3109.94</v>
      </c>
      <c r="F1447" s="23">
        <v>3074.95</v>
      </c>
      <c r="G1447" s="20">
        <f t="shared" si="364"/>
        <v>2936.6930000000002</v>
      </c>
      <c r="H1447" s="20">
        <f t="shared" si="358"/>
        <v>3095.5260000000003</v>
      </c>
      <c r="I1447" s="112">
        <f t="shared" si="365"/>
        <v>5.5299277112043965E-2</v>
      </c>
      <c r="J1447" s="38" t="str">
        <f t="shared" si="359"/>
        <v>X</v>
      </c>
      <c r="K1447" s="17" t="str">
        <f>IF(OR(AND(J1446="N",OR(I1446&lt;R$2308,AND(I1446&gt;R$2306, I1446&lt;R$2305))), AND(J1446="X", OR(I1446&lt;R$2314, AND(I1446&lt;R$2311,I1446&gt;R$2312)))),"no","yes")</f>
        <v>no</v>
      </c>
      <c r="O1447" s="146">
        <f t="shared" si="360"/>
        <v>4.0530295667049465E-3</v>
      </c>
      <c r="P1447" s="146">
        <f t="shared" si="361"/>
        <v>-4.0530295667049465E-3</v>
      </c>
      <c r="Q1447" s="86">
        <f t="shared" si="350"/>
        <v>1.7999999999999999E-2</v>
      </c>
      <c r="R1447" s="39">
        <f>(SUM(C1428:C1446)+Q1447*SUM(C1428:C1446))/(19-Q1447)*(1-J$2305)</f>
        <v>2983.67905700137</v>
      </c>
      <c r="S1447" s="39">
        <f>(SUM(C1428:C1446)+Q1447*SUM(C1428:C1446))/(19-Q1447)*(1+J$2305)</f>
        <v>2983.67905700137</v>
      </c>
      <c r="T1447" s="17">
        <f>IF(AND(K1447="no",R1447&lt;E1447, R1447&gt;F1447,J$2308="yes"),MAX(R1447*(1-J$2306),F1447)/D1447-1,IF(AND(K1447="yes",S1447&gt;F1447, S1447&lt;E1447,J$2307="yes"),1-MIN(S1447*(1+J$2306),E1447)/D1447,0))</f>
        <v>0</v>
      </c>
      <c r="U1447" s="6">
        <f t="shared" si="351"/>
        <v>0</v>
      </c>
      <c r="V1447" s="66">
        <f t="shared" si="352"/>
        <v>3.1674649430538944</v>
      </c>
      <c r="W1447" s="6">
        <f t="shared" si="353"/>
        <v>4.0530295667049465E-3</v>
      </c>
      <c r="X1447" s="17">
        <f>V1447/MAX(V$240:V1447)-1</f>
        <v>-0.11410840193711003</v>
      </c>
      <c r="Z1447" s="66">
        <f t="shared" si="354"/>
        <v>13.141702007709421</v>
      </c>
      <c r="AA1447" s="6">
        <f t="shared" si="355"/>
        <v>4.0530295667049465E-3</v>
      </c>
      <c r="AB1447" s="17">
        <f>Z1447/MAX(Z$240:Z1447)-1</f>
        <v>-8.8160077833047246E-2</v>
      </c>
    </row>
    <row r="1448" spans="1:29" x14ac:dyDescent="0.25">
      <c r="A1448" s="18" t="s">
        <v>249</v>
      </c>
      <c r="B1448" s="72">
        <v>41263</v>
      </c>
      <c r="C1448" s="23">
        <v>3108.86</v>
      </c>
      <c r="D1448" s="23">
        <v>3099.09</v>
      </c>
      <c r="E1448" s="23">
        <v>3111.2</v>
      </c>
      <c r="F1448" s="23">
        <v>3063.32</v>
      </c>
      <c r="G1448" s="20">
        <f t="shared" si="364"/>
        <v>2942.3815000000004</v>
      </c>
      <c r="H1448" s="20">
        <f t="shared" si="358"/>
        <v>3094.6443333333341</v>
      </c>
      <c r="I1448" s="112">
        <f t="shared" si="365"/>
        <v>5.6579508809445622E-2</v>
      </c>
      <c r="J1448" s="38" t="str">
        <f t="shared" si="359"/>
        <v>X</v>
      </c>
      <c r="K1448" s="17" t="str">
        <f>IF(OR(AND(J1447="N",OR(I1447&lt;R$2308,AND(I1447&gt;R$2306, I1447&lt;R$2305))), AND(J1447="X", OR(I1447&lt;R$2314, AND(I1447&lt;R$2311,I1447&gt;R$2312)))),"no","yes")</f>
        <v>no</v>
      </c>
      <c r="O1448" s="146">
        <f t="shared" si="360"/>
        <v>3.1525383257666739E-3</v>
      </c>
      <c r="P1448" s="146">
        <f t="shared" si="361"/>
        <v>-3.1525383257666739E-3</v>
      </c>
      <c r="Q1448" s="86">
        <f t="shared" si="350"/>
        <v>1.7999999999999999E-2</v>
      </c>
      <c r="R1448" s="39">
        <f>(SUM(C1429:C1447)+Q1448*SUM(C1429:C1447))/(19-Q1448)*(1-J$2305)</f>
        <v>2989.256551469814</v>
      </c>
      <c r="S1448" s="39">
        <f>(SUM(C1429:C1447)+Q1448*SUM(C1429:C1447))/(19-Q1448)*(1+J$2305)</f>
        <v>2989.256551469814</v>
      </c>
      <c r="T1448" s="17">
        <f>IF(AND(K1448="no",R1448&lt;E1448, R1448&gt;F1448,J$2308="yes"),MAX(R1448*(1-J$2306),F1448)/D1448-1,IF(AND(K1448="yes",S1448&gt;F1448, S1448&lt;E1448,J$2307="yes"),1-MIN(S1448*(1+J$2306),E1448)/D1448,0))</f>
        <v>0</v>
      </c>
      <c r="U1448" s="6">
        <f t="shared" si="351"/>
        <v>0</v>
      </c>
      <c r="V1448" s="66">
        <f t="shared" si="352"/>
        <v>3.1774504976823943</v>
      </c>
      <c r="W1448" s="6">
        <f t="shared" si="353"/>
        <v>3.1525383257666739E-3</v>
      </c>
      <c r="X1448" s="17">
        <f>V1448/MAX(V$240:V1448)-1</f>
        <v>-0.11131559472174202</v>
      </c>
      <c r="Y1448" s="14"/>
      <c r="Z1448" s="66">
        <f t="shared" si="354"/>
        <v>13.18313172695453</v>
      </c>
      <c r="AA1448" s="6">
        <f t="shared" si="355"/>
        <v>3.1525383257666739E-3</v>
      </c>
      <c r="AB1448" s="17">
        <f>Z1448/MAX(Z$240:Z1448)-1</f>
        <v>-8.5285467531451831E-2</v>
      </c>
      <c r="AC1448" s="14"/>
    </row>
    <row r="1449" spans="1:29" x14ac:dyDescent="0.25">
      <c r="A1449" s="18" t="s">
        <v>249</v>
      </c>
      <c r="B1449" s="72">
        <v>41264</v>
      </c>
      <c r="C1449" s="23">
        <v>3101.07</v>
      </c>
      <c r="D1449" s="23">
        <v>3108.86</v>
      </c>
      <c r="E1449" s="23">
        <v>3144.26</v>
      </c>
      <c r="F1449" s="23">
        <v>3089.09</v>
      </c>
      <c r="G1449" s="20">
        <f t="shared" si="364"/>
        <v>2947.1619999999998</v>
      </c>
      <c r="H1449" s="20">
        <f t="shared" si="358"/>
        <v>3093.9336666666668</v>
      </c>
      <c r="I1449" s="112">
        <f t="shared" si="365"/>
        <v>5.2222443150393705E-2</v>
      </c>
      <c r="J1449" s="38" t="str">
        <f t="shared" si="359"/>
        <v>X</v>
      </c>
      <c r="K1449" s="17" t="str">
        <f>IF(OR(AND(J1448="N",OR(I1448&lt;R$2308,AND(I1448&gt;R$2306, I1448&lt;R$2305))), AND(J1448="X", OR(I1448&lt;R$2314, AND(I1448&lt;R$2311,I1448&gt;R$2312)))),"no","yes")</f>
        <v>no</v>
      </c>
      <c r="O1449" s="146">
        <f t="shared" si="360"/>
        <v>-2.5057416544971289E-3</v>
      </c>
      <c r="P1449" s="146">
        <f t="shared" si="361"/>
        <v>2.5057416544971289E-3</v>
      </c>
      <c r="Q1449" s="86">
        <f t="shared" si="350"/>
        <v>1.7999999999999999E-2</v>
      </c>
      <c r="R1449" s="39">
        <f>(SUM(C1430:C1448)+Q1449*SUM(C1430:C1448))/(19-Q1449)*(1-J$2305)</f>
        <v>2994.8018680855548</v>
      </c>
      <c r="S1449" s="39">
        <f>(SUM(C1430:C1448)+Q1449*SUM(C1430:C1448))/(19-Q1449)*(1+J$2305)</f>
        <v>2994.8018680855548</v>
      </c>
      <c r="T1449" s="17">
        <f>IF(AND(K1449="no",R1449&lt;E1449, R1449&gt;F1449,J$2308="yes"),MAX(R1449*(1-J$2306),F1449)/D1449-1,IF(AND(K1449="yes",S1449&gt;F1449, S1449&lt;E1449,J$2307="yes"),1-MIN(S1449*(1+J$2306),E1449)/D1449,0))</f>
        <v>0</v>
      </c>
      <c r="U1449" s="6">
        <f t="shared" si="351"/>
        <v>0</v>
      </c>
      <c r="V1449" s="66">
        <f t="shared" si="352"/>
        <v>3.169488627615249</v>
      </c>
      <c r="W1449" s="6">
        <f t="shared" si="353"/>
        <v>-2.5057416544971289E-3</v>
      </c>
      <c r="X1449" s="17">
        <f>V1449/MAX(V$240:V1449)-1</f>
        <v>-0.11354240825374973</v>
      </c>
      <c r="Z1449" s="66">
        <f t="shared" si="354"/>
        <v>13.150098204649577</v>
      </c>
      <c r="AA1449" s="6">
        <f t="shared" si="355"/>
        <v>-2.5057416544971289E-3</v>
      </c>
      <c r="AB1449" s="17">
        <f>Z1449/MAX(Z$240:Z1449)-1</f>
        <v>-8.7577505837432179E-2</v>
      </c>
    </row>
    <row r="1450" spans="1:29" x14ac:dyDescent="0.25">
      <c r="A1450" s="18" t="s">
        <v>249</v>
      </c>
      <c r="B1450" s="72">
        <v>41267</v>
      </c>
      <c r="C1450" s="23">
        <v>3117.7</v>
      </c>
      <c r="D1450" s="23">
        <v>3101.07</v>
      </c>
      <c r="E1450" s="23">
        <v>3120.73</v>
      </c>
      <c r="F1450" s="23">
        <v>3090.42</v>
      </c>
      <c r="G1450" s="20">
        <f t="shared" si="364"/>
        <v>2954.5309999999995</v>
      </c>
      <c r="H1450" s="20">
        <f t="shared" si="358"/>
        <v>3093.1093333333338</v>
      </c>
      <c r="I1450" s="112">
        <f t="shared" si="365"/>
        <v>5.5226700955244734E-2</v>
      </c>
      <c r="J1450" s="38" t="str">
        <f t="shared" si="359"/>
        <v>X</v>
      </c>
      <c r="K1450" s="17" t="str">
        <f>IF(OR(AND(J1449="N",OR(I1449&lt;R$2308,AND(I1449&gt;R$2306, I1449&lt;R$2305))), AND(J1449="X", OR(I1449&lt;R$2314, AND(I1449&lt;R$2311,I1449&gt;R$2312)))),"no","yes")</f>
        <v>no</v>
      </c>
      <c r="O1450" s="146">
        <f t="shared" si="360"/>
        <v>5.3626651446112561E-3</v>
      </c>
      <c r="P1450" s="146">
        <f t="shared" si="361"/>
        <v>-5.3626651446112561E-3</v>
      </c>
      <c r="Q1450" s="86">
        <f t="shared" si="350"/>
        <v>1.7999999999999999E-2</v>
      </c>
      <c r="R1450" s="39">
        <f>(SUM(C1431:C1449)+Q1450*SUM(C1431:C1449))/(19-Q1450)*(1-J$2305)</f>
        <v>3001.8139584869873</v>
      </c>
      <c r="S1450" s="39">
        <f>(SUM(C1431:C1449)+Q1450*SUM(C1431:C1449))/(19-Q1450)*(1+J$2305)</f>
        <v>3001.8139584869873</v>
      </c>
      <c r="T1450" s="17">
        <f>IF(AND(K1450="no",R1450&lt;E1450, R1450&gt;F1450,J$2308="yes"),MAX(R1450*(1-J$2306),F1450)/D1450-1,IF(AND(K1450="yes",S1450&gt;F1450, S1450&lt;E1450,J$2307="yes"),1-MIN(S1450*(1+J$2306),E1450)/D1450,0))</f>
        <v>0</v>
      </c>
      <c r="U1450" s="6">
        <f t="shared" si="351"/>
        <v>0</v>
      </c>
      <c r="V1450" s="66">
        <f t="shared" si="352"/>
        <v>3.1864855338048028</v>
      </c>
      <c r="W1450" s="6">
        <f t="shared" si="353"/>
        <v>5.3626651446112561E-3</v>
      </c>
      <c r="X1450" s="17">
        <f>V1450/MAX(V$240:V1450)-1</f>
        <v>-0.10878863302431607</v>
      </c>
      <c r="Z1450" s="66">
        <f t="shared" si="354"/>
        <v>13.220617777939866</v>
      </c>
      <c r="AA1450" s="6">
        <f t="shared" si="355"/>
        <v>5.3626651446112561E-3</v>
      </c>
      <c r="AB1450" s="17">
        <f>Z1450/MAX(Z$240:Z1450)-1</f>
        <v>-8.2684489530827299E-2</v>
      </c>
    </row>
    <row r="1451" spans="1:29" x14ac:dyDescent="0.25">
      <c r="A1451" s="18" t="s">
        <v>249</v>
      </c>
      <c r="B1451" s="72">
        <v>41268</v>
      </c>
      <c r="C1451" s="23">
        <v>3189.09</v>
      </c>
      <c r="D1451" s="23">
        <v>3117.7</v>
      </c>
      <c r="E1451" s="23">
        <v>3197.72</v>
      </c>
      <c r="F1451" s="23">
        <v>3102.61</v>
      </c>
      <c r="G1451" s="20">
        <f t="shared" si="364"/>
        <v>2970.7769999999996</v>
      </c>
      <c r="H1451" s="20">
        <f t="shared" si="358"/>
        <v>3093.8540000000003</v>
      </c>
      <c r="I1451" s="112">
        <f t="shared" si="365"/>
        <v>7.3486835262290162E-2</v>
      </c>
      <c r="J1451" s="38" t="str">
        <f t="shared" si="359"/>
        <v>X</v>
      </c>
      <c r="K1451" s="17" t="str">
        <f>IF(OR(AND(J1450="N",OR(I1450&lt;R$2308,AND(I1450&gt;R$2306, I1450&lt;R$2305))), AND(J1450="X", OR(I1450&lt;R$2314, AND(I1450&lt;R$2311,I1450&gt;R$2312)))),"no","yes")</f>
        <v>no</v>
      </c>
      <c r="O1451" s="146">
        <f t="shared" si="360"/>
        <v>2.2898290406389465E-2</v>
      </c>
      <c r="P1451" s="146">
        <f t="shared" si="361"/>
        <v>-2.2898290406389465E-2</v>
      </c>
      <c r="Q1451" s="86">
        <f t="shared" si="350"/>
        <v>1.7999999999999999E-2</v>
      </c>
      <c r="R1451" s="39">
        <f>(SUM(C1432:C1450)+Q1451*SUM(C1432:C1450))/(19-Q1451)*(1-J$2305)</f>
        <v>3015.4107101464542</v>
      </c>
      <c r="S1451" s="39">
        <f>(SUM(C1432:C1450)+Q1451*SUM(C1432:C1450))/(19-Q1451)*(1+J$2305)</f>
        <v>3015.4107101464542</v>
      </c>
      <c r="T1451" s="17">
        <f>IF(AND(K1451="no",R1451&lt;E1451, R1451&gt;F1451,J$2308="yes"),MAX(R1451*(1-J$2306),F1451)/D1451-1,IF(AND(K1451="yes",S1451&gt;F1451, S1451&lt;E1451,J$2307="yes"),1-MIN(S1451*(1+J$2306),E1451)/D1451,0))</f>
        <v>0</v>
      </c>
      <c r="U1451" s="6">
        <f t="shared" si="351"/>
        <v>0</v>
      </c>
      <c r="V1451" s="66">
        <f t="shared" si="352"/>
        <v>3.2594506049336243</v>
      </c>
      <c r="W1451" s="6">
        <f t="shared" si="353"/>
        <v>2.2898290406389465E-2</v>
      </c>
      <c r="X1451" s="17">
        <f>V1451/MAX(V$240:V1451)-1</f>
        <v>-8.8381416329831541E-2</v>
      </c>
      <c r="Z1451" s="66">
        <f t="shared" si="354"/>
        <v>13.523347323171009</v>
      </c>
      <c r="AA1451" s="6">
        <f t="shared" si="355"/>
        <v>2.2898290406389465E-2</v>
      </c>
      <c r="AB1451" s="17">
        <f>Z1451/MAX(Z$240:Z1451)-1</f>
        <v>-6.1679532577818774E-2</v>
      </c>
    </row>
    <row r="1452" spans="1:29" x14ac:dyDescent="0.25">
      <c r="A1452" s="18" t="s">
        <v>249</v>
      </c>
      <c r="B1452" s="72">
        <v>41269</v>
      </c>
      <c r="C1452" s="23">
        <v>3228.68</v>
      </c>
      <c r="D1452" s="23">
        <v>3189.09</v>
      </c>
      <c r="E1452" s="23">
        <v>3228.8</v>
      </c>
      <c r="F1452" s="23">
        <v>3183.95</v>
      </c>
      <c r="G1452" s="20">
        <f t="shared" si="364"/>
        <v>2992.1840000000002</v>
      </c>
      <c r="H1452" s="20">
        <f t="shared" si="358"/>
        <v>3096.4655000000002</v>
      </c>
      <c r="I1452" s="112">
        <f t="shared" si="365"/>
        <v>7.9037920127906558E-2</v>
      </c>
      <c r="J1452" s="38" t="str">
        <f t="shared" si="359"/>
        <v>X</v>
      </c>
      <c r="K1452" s="17" t="str">
        <f>IF(OR(AND(J1451="N",OR(I1451&lt;R$2308,AND(I1451&gt;R$2306, I1451&lt;R$2305))), AND(J1451="X", OR(I1451&lt;R$2314, AND(I1451&lt;R$2311,I1451&gt;R$2312)))),"no","yes")</f>
        <v>no</v>
      </c>
      <c r="O1452" s="146">
        <f t="shared" si="360"/>
        <v>1.2414199661972436E-2</v>
      </c>
      <c r="P1452" s="146">
        <f t="shared" si="361"/>
        <v>-1.2414199661972436E-2</v>
      </c>
      <c r="Q1452" s="86">
        <f t="shared" si="350"/>
        <v>1.7999999999999999E-2</v>
      </c>
      <c r="R1452" s="39">
        <f>(SUM(C1433:C1451)+Q1452*SUM(C1433:C1451))/(19-Q1452)*(1-J$2305)</f>
        <v>3036.2485512590874</v>
      </c>
      <c r="S1452" s="39">
        <f>(SUM(C1433:C1451)+Q1452*SUM(C1433:C1451))/(19-Q1452)*(1+J$2305)</f>
        <v>3036.2485512590874</v>
      </c>
      <c r="T1452" s="17">
        <f>IF(AND(K1452="no",R1452&lt;E1452, R1452&gt;F1452,J$2308="yes"),MAX(R1452*(1-J$2306),F1452)/D1452-1,IF(AND(K1452="yes",S1452&gt;F1452, S1452&lt;E1452,J$2307="yes"),1-MIN(S1452*(1+J$2306),E1452)/D1452,0))</f>
        <v>0</v>
      </c>
      <c r="U1452" s="6">
        <f t="shared" si="351"/>
        <v>0</v>
      </c>
      <c r="V1452" s="66">
        <f t="shared" si="352"/>
        <v>3.299914075531607</v>
      </c>
      <c r="W1452" s="6">
        <f t="shared" si="353"/>
        <v>1.2414199661972436E-2</v>
      </c>
      <c r="X1452" s="17">
        <f>V1452/MAX(V$240:V1452)-1</f>
        <v>-7.7064401216585643E-2</v>
      </c>
      <c r="Z1452" s="66">
        <f t="shared" si="354"/>
        <v>13.691228856939055</v>
      </c>
      <c r="AA1452" s="6">
        <f t="shared" si="355"/>
        <v>1.2414199661972436E-2</v>
      </c>
      <c r="AB1452" s="17">
        <f>Z1452/MAX(Z$240:Z1452)-1</f>
        <v>-5.0031034948324393E-2</v>
      </c>
    </row>
    <row r="1453" spans="1:29" x14ac:dyDescent="0.25">
      <c r="A1453" s="18" t="s">
        <v>249</v>
      </c>
      <c r="B1453" s="72">
        <v>41270</v>
      </c>
      <c r="C1453" s="23">
        <v>3199.48</v>
      </c>
      <c r="D1453" s="23">
        <v>3228.68</v>
      </c>
      <c r="E1453" s="23">
        <v>3244.94</v>
      </c>
      <c r="F1453" s="23">
        <v>3198.91</v>
      </c>
      <c r="G1453" s="20">
        <f t="shared" si="364"/>
        <v>3013.4489999999996</v>
      </c>
      <c r="H1453" s="20">
        <f t="shared" si="358"/>
        <v>3097.4388333333336</v>
      </c>
      <c r="I1453" s="112">
        <f t="shared" si="365"/>
        <v>6.1733581686632233E-2</v>
      </c>
      <c r="J1453" s="38" t="str">
        <f t="shared" si="359"/>
        <v>X</v>
      </c>
      <c r="K1453" s="17" t="str">
        <f>IF(OR(AND(J1452="N",OR(I1452&lt;R$2308,AND(I1452&gt;R$2306, I1452&lt;R$2305))), AND(J1452="X", OR(I1452&lt;R$2314, AND(I1452&lt;R$2311,I1452&gt;R$2312)))),"no","yes")</f>
        <v>no</v>
      </c>
      <c r="O1453" s="146">
        <f t="shared" si="360"/>
        <v>-9.0439436549920593E-3</v>
      </c>
      <c r="P1453" s="146">
        <f t="shared" si="361"/>
        <v>9.0439436549920593E-3</v>
      </c>
      <c r="Q1453" s="86">
        <f t="shared" si="350"/>
        <v>1.7999999999999999E-2</v>
      </c>
      <c r="R1453" s="39">
        <f>(SUM(C1434:C1452)+Q1453*SUM(C1434:C1452))/(19-Q1453)*(1-J$2305)</f>
        <v>3060.6232746812766</v>
      </c>
      <c r="S1453" s="39">
        <f>(SUM(C1434:C1452)+Q1453*SUM(C1434:C1452))/(19-Q1453)*(1+J$2305)</f>
        <v>3060.6232746812766</v>
      </c>
      <c r="T1453" s="17">
        <f>IF(AND(K1453="no",R1453&lt;E1453, R1453&gt;F1453,J$2308="yes"),MAX(R1453*(1-J$2306),F1453)/D1453-1,IF(AND(K1453="yes",S1453&gt;F1453, S1453&lt;E1453,J$2307="yes"),1-MIN(S1453*(1+J$2306),E1453)/D1453,0))</f>
        <v>0</v>
      </c>
      <c r="U1453" s="6">
        <f t="shared" si="351"/>
        <v>0</v>
      </c>
      <c r="V1453" s="66">
        <f t="shared" si="352"/>
        <v>3.2700698385661839</v>
      </c>
      <c r="W1453" s="6">
        <f t="shared" si="353"/>
        <v>-9.0439436549920593E-3</v>
      </c>
      <c r="X1453" s="17">
        <f>V1453/MAX(V$240:V1453)-1</f>
        <v>-8.5411378769169155E-2</v>
      </c>
      <c r="Z1453" s="66">
        <f t="shared" si="354"/>
        <v>13.567406154589298</v>
      </c>
      <c r="AA1453" s="6">
        <f t="shared" si="355"/>
        <v>-9.0439436549920593E-3</v>
      </c>
      <c r="AB1453" s="17">
        <f>Z1453/MAX(Z$240:Z1453)-1</f>
        <v>-5.8622500742242845E-2</v>
      </c>
    </row>
    <row r="1454" spans="1:29" x14ac:dyDescent="0.25">
      <c r="A1454" s="18" t="s">
        <v>249</v>
      </c>
      <c r="B1454" s="72">
        <v>41271</v>
      </c>
      <c r="C1454" s="23">
        <v>3235.2</v>
      </c>
      <c r="D1454" s="23">
        <v>3199.48</v>
      </c>
      <c r="E1454" s="23">
        <v>3235.59</v>
      </c>
      <c r="F1454" s="23">
        <v>3187.09</v>
      </c>
      <c r="G1454" s="20">
        <f t="shared" si="364"/>
        <v>3034.3779999999997</v>
      </c>
      <c r="H1454" s="20">
        <f t="shared" si="358"/>
        <v>3098.0296666666673</v>
      </c>
      <c r="I1454" s="112">
        <f t="shared" si="365"/>
        <v>6.6182262064910846E-2</v>
      </c>
      <c r="J1454" s="38" t="str">
        <f t="shared" si="359"/>
        <v>X</v>
      </c>
      <c r="K1454" s="17" t="str">
        <f>IF(OR(AND(J1453="N",OR(I1453&lt;R$2308,AND(I1453&gt;R$2306, I1453&lt;R$2305))), AND(J1453="X", OR(I1453&lt;R$2314, AND(I1453&lt;R$2311,I1453&gt;R$2312)))),"no","yes")</f>
        <v>no</v>
      </c>
      <c r="O1454" s="146">
        <f t="shared" si="360"/>
        <v>1.1164314201057568E-2</v>
      </c>
      <c r="P1454" s="146">
        <f t="shared" si="361"/>
        <v>-1.1164314201057568E-2</v>
      </c>
      <c r="Q1454" s="86">
        <f t="shared" si="350"/>
        <v>1.7999999999999999E-2</v>
      </c>
      <c r="R1454" s="39">
        <f>(SUM(C1435:C1453)+Q1454*SUM(C1435:C1453))/(19-Q1454)*(1-J$2305)</f>
        <v>3081.1559624907809</v>
      </c>
      <c r="S1454" s="39">
        <f>(SUM(C1435:C1453)+Q1454*SUM(C1435:C1453))/(19-Q1454)*(1+J$2305)</f>
        <v>3081.1559624907809</v>
      </c>
      <c r="T1454" s="17">
        <f>IF(AND(K1454="no",R1454&lt;E1454, R1454&gt;F1454,J$2308="yes"),MAX(R1454*(1-J$2306),F1454)/D1454-1,IF(AND(K1454="yes",S1454&gt;F1454, S1454&lt;E1454,J$2307="yes"),1-MIN(S1454*(1+J$2306),E1454)/D1454,0))</f>
        <v>0</v>
      </c>
      <c r="U1454" s="6">
        <f t="shared" si="351"/>
        <v>0</v>
      </c>
      <c r="V1454" s="66">
        <f t="shared" si="352"/>
        <v>3.3065779257033383</v>
      </c>
      <c r="W1454" s="6">
        <f t="shared" si="353"/>
        <v>1.1164314201057568E-2</v>
      </c>
      <c r="X1454" s="17">
        <f>V1454/MAX(V$240:V1454)-1</f>
        <v>-7.5200624037036201E-2</v>
      </c>
      <c r="Z1454" s="66">
        <f t="shared" si="354"/>
        <v>13.718876939792494</v>
      </c>
      <c r="AA1454" s="6">
        <f t="shared" si="355"/>
        <v>1.1164314201057568E-2</v>
      </c>
      <c r="AB1454" s="17">
        <f>Z1454/MAX(Z$240:Z1454)-1</f>
        <v>-4.8112666558723483E-2</v>
      </c>
    </row>
    <row r="1455" spans="1:29" x14ac:dyDescent="0.25">
      <c r="A1455" s="18" t="s">
        <v>249</v>
      </c>
      <c r="B1455" s="72">
        <v>41274</v>
      </c>
      <c r="C1455" s="23">
        <v>3275.86</v>
      </c>
      <c r="D1455" s="23">
        <v>3235.2</v>
      </c>
      <c r="E1455" s="23">
        <v>3275.86</v>
      </c>
      <c r="F1455" s="23">
        <v>3236.63</v>
      </c>
      <c r="G1455" s="20">
        <f t="shared" si="364"/>
        <v>3060.7145000000005</v>
      </c>
      <c r="H1455" s="20">
        <f t="shared" si="358"/>
        <v>3099.5711666666671</v>
      </c>
      <c r="I1455" s="112">
        <f t="shared" si="365"/>
        <v>7.0292573841826744E-2</v>
      </c>
      <c r="J1455" s="38" t="str">
        <f t="shared" si="359"/>
        <v>X</v>
      </c>
      <c r="K1455" s="17" t="str">
        <f>IF(OR(AND(J1454="N",OR(I1454&lt;R$2308,AND(I1454&gt;R$2306, I1454&lt;R$2305))), AND(J1454="X", OR(I1454&lt;R$2314, AND(I1454&lt;R$2311,I1454&gt;R$2312)))),"no","yes")</f>
        <v>no</v>
      </c>
      <c r="O1455" s="146">
        <f t="shared" si="360"/>
        <v>1.2568001978239485E-2</v>
      </c>
      <c r="P1455" s="146">
        <f t="shared" si="361"/>
        <v>-1.2568001978239485E-2</v>
      </c>
      <c r="Q1455" s="86">
        <f t="shared" si="350"/>
        <v>1.7999999999999999E-2</v>
      </c>
      <c r="R1455" s="39">
        <f>(SUM(C1436:C1454)+Q1455*SUM(C1436:C1454))/(19-Q1455)*(1-J$2305)</f>
        <v>3107.2237772626704</v>
      </c>
      <c r="S1455" s="39">
        <f>(SUM(C1436:C1454)+Q1455*SUM(C1436:C1454))/(19-Q1455)*(1+J$2305)</f>
        <v>3107.2237772626704</v>
      </c>
      <c r="T1455" s="17">
        <f>IF(AND(K1455="no",R1455&lt;E1455, R1455&gt;F1455,J$2308="yes"),MAX(R1455*(1-J$2306),F1455)/D1455-1,IF(AND(K1455="yes",S1455&gt;F1455, S1455&lt;E1455,J$2307="yes"),1-MIN(S1455*(1+J$2306),E1455)/D1455,0))</f>
        <v>0</v>
      </c>
      <c r="U1455" s="6">
        <f t="shared" si="351"/>
        <v>0</v>
      </c>
      <c r="V1455" s="66">
        <f t="shared" si="352"/>
        <v>3.348135003614781</v>
      </c>
      <c r="W1455" s="6">
        <f t="shared" si="353"/>
        <v>1.2568001978239485E-2</v>
      </c>
      <c r="X1455" s="17">
        <f>V1455/MAX(V$240:V1455)-1</f>
        <v>-6.3577743650458984E-2</v>
      </c>
      <c r="Z1455" s="66">
        <f t="shared" si="354"/>
        <v>13.89129581231103</v>
      </c>
      <c r="AA1455" s="6">
        <f t="shared" si="355"/>
        <v>1.2568001978239485E-2</v>
      </c>
      <c r="AB1455" s="17">
        <f>Z1455/MAX(Z$240:Z1455)-1</f>
        <v>-3.614934466897235E-2</v>
      </c>
    </row>
    <row r="1456" spans="1:29" x14ac:dyDescent="0.25">
      <c r="A1456" s="18" t="s">
        <v>249</v>
      </c>
      <c r="B1456" s="72">
        <v>41278</v>
      </c>
      <c r="C1456" s="23">
        <v>3258.25</v>
      </c>
      <c r="D1456" s="23">
        <v>3275.86</v>
      </c>
      <c r="E1456" s="23">
        <v>3304.76</v>
      </c>
      <c r="F1456" s="23">
        <v>3226.95</v>
      </c>
      <c r="G1456" s="20">
        <f t="shared" si="364"/>
        <v>3084.4565000000002</v>
      </c>
      <c r="H1456" s="20">
        <f t="shared" si="358"/>
        <v>3099.4483333333337</v>
      </c>
      <c r="I1456" s="112">
        <f t="shared" si="365"/>
        <v>5.6344934674877001E-2</v>
      </c>
      <c r="J1456" s="38" t="str">
        <f t="shared" si="359"/>
        <v>X</v>
      </c>
      <c r="K1456" s="17" t="str">
        <f>IF(OR(AND(J1455="N",OR(I1455&lt;R$2308,AND(I1455&gt;R$2306, I1455&lt;R$2305))), AND(J1455="X", OR(I1455&lt;R$2314, AND(I1455&lt;R$2311,I1455&gt;R$2312)))),"no","yes")</f>
        <v>no</v>
      </c>
      <c r="O1456" s="146">
        <f t="shared" si="360"/>
        <v>-5.37568760569751E-3</v>
      </c>
      <c r="P1456" s="146">
        <f t="shared" si="361"/>
        <v>5.37568760569751E-3</v>
      </c>
      <c r="Q1456" s="86">
        <f t="shared" si="350"/>
        <v>1.7999999999999999E-2</v>
      </c>
      <c r="R1456" s="39">
        <f>(SUM(C1437:C1455)+Q1456*SUM(C1437:C1455))/(19-Q1456)*(1-J$2305)</f>
        <v>3133.6337498682965</v>
      </c>
      <c r="S1456" s="39">
        <f>(SUM(C1437:C1455)+Q1456*SUM(C1437:C1455))/(19-Q1456)*(1+J$2305)</f>
        <v>3133.6337498682965</v>
      </c>
      <c r="T1456" s="17">
        <f>IF(AND(K1456="no",R1456&lt;E1456, R1456&gt;F1456,J$2308="yes"),MAX(R1456*(1-J$2306),F1456)/D1456-1,IF(AND(K1456="yes",S1456&gt;F1456, S1456&lt;E1456,J$2307="yes"),1-MIN(S1456*(1+J$2306),E1456)/D1456,0))</f>
        <v>0</v>
      </c>
      <c r="U1456" s="6">
        <f t="shared" si="351"/>
        <v>0</v>
      </c>
      <c r="V1456" s="66">
        <f t="shared" si="352"/>
        <v>3.3301364757736471</v>
      </c>
      <c r="W1456" s="6">
        <f t="shared" si="353"/>
        <v>-5.37568760569751E-3</v>
      </c>
      <c r="X1456" s="17">
        <f>V1456/MAX(V$240:V1456)-1</f>
        <v>-6.8611657167616413E-2</v>
      </c>
      <c r="Z1456" s="66">
        <f t="shared" si="354"/>
        <v>13.816620545585712</v>
      </c>
      <c r="AA1456" s="6">
        <f t="shared" si="355"/>
        <v>-5.37568760569751E-3</v>
      </c>
      <c r="AB1456" s="17">
        <f>Z1456/MAX(Z$240:Z1456)-1</f>
        <v>-4.1330704690578868E-2</v>
      </c>
    </row>
    <row r="1457" spans="1:29" x14ac:dyDescent="0.25">
      <c r="A1457" s="18" t="s">
        <v>249</v>
      </c>
      <c r="B1457" s="72">
        <v>41281</v>
      </c>
      <c r="C1457" s="23">
        <v>3288.37</v>
      </c>
      <c r="D1457" s="23">
        <v>3258.25</v>
      </c>
      <c r="E1457" s="23">
        <v>3288.65</v>
      </c>
      <c r="F1457" s="23">
        <v>3245.46</v>
      </c>
      <c r="G1457" s="20">
        <f t="shared" si="364"/>
        <v>3104.5655000000002</v>
      </c>
      <c r="H1457" s="20">
        <f t="shared" si="358"/>
        <v>3099.3058333333333</v>
      </c>
      <c r="I1457" s="112">
        <f t="shared" si="365"/>
        <v>5.9204581124153943E-2</v>
      </c>
      <c r="J1457" s="38" t="str">
        <f t="shared" si="359"/>
        <v>N</v>
      </c>
      <c r="K1457" s="17" t="str">
        <f>IF(OR(AND(J1456="N",OR(I1456&lt;R$2308,AND(I1456&gt;R$2306, I1456&lt;R$2305))), AND(J1456="X", OR(I1456&lt;R$2314, AND(I1456&lt;R$2311,I1456&gt;R$2312)))),"no","yes")</f>
        <v>no</v>
      </c>
      <c r="O1457" s="146">
        <f t="shared" si="360"/>
        <v>9.2442261950433924E-3</v>
      </c>
      <c r="P1457" s="146">
        <f t="shared" si="361"/>
        <v>-9.2442261950433924E-3</v>
      </c>
      <c r="Q1457" s="86">
        <f t="shared" ref="Q1457:Q1520" si="368">IF(J1457="N",0.009,0.018)</f>
        <v>8.9999999999999993E-3</v>
      </c>
      <c r="R1457" s="39">
        <f>(SUM(C1438:C1456)+Q1457*SUM(C1438:C1456))/(19-Q1457)*(1-J$2305)</f>
        <v>3124.2254994471068</v>
      </c>
      <c r="S1457" s="39">
        <f>(SUM(C1438:C1456)+Q1457*SUM(C1438:C1456))/(19-Q1457)*(1+J$2305)</f>
        <v>3124.2254994471068</v>
      </c>
      <c r="T1457" s="17">
        <f>IF(AND(K1457="no",R1457&lt;E1457, R1457&gt;F1457,J$2308="yes"),MAX(R1457*(1-J$2306),F1457)/D1457-1,IF(AND(K1457="yes",S1457&gt;F1457, S1457&lt;E1457,J$2307="yes"),1-MIN(S1457*(1+J$2306),E1457)/D1457,0))</f>
        <v>0</v>
      </c>
      <c r="U1457" s="6">
        <f t="shared" si="351"/>
        <v>0</v>
      </c>
      <c r="V1457" s="66">
        <f t="shared" si="352"/>
        <v>3.3609210106160634</v>
      </c>
      <c r="W1457" s="6">
        <f t="shared" si="353"/>
        <v>9.2442261950433924E-3</v>
      </c>
      <c r="X1457" s="17">
        <f>V1457/MAX(V$240:V1457)-1</f>
        <v>-6.0001692651047267E-2</v>
      </c>
      <c r="Z1457" s="66">
        <f t="shared" si="354"/>
        <v>13.944344511160191</v>
      </c>
      <c r="AA1457" s="6">
        <f t="shared" si="355"/>
        <v>9.2442261950433924E-3</v>
      </c>
      <c r="AB1457" s="17">
        <f>Z1457/MAX(Z$240:Z1457)-1</f>
        <v>-3.2468548878495707E-2</v>
      </c>
    </row>
    <row r="1458" spans="1:29" x14ac:dyDescent="0.25">
      <c r="A1458" s="18" t="s">
        <v>249</v>
      </c>
      <c r="B1458" s="72">
        <v>41282</v>
      </c>
      <c r="C1458" s="23">
        <v>3327.04</v>
      </c>
      <c r="D1458" s="23">
        <v>3288.37</v>
      </c>
      <c r="E1458" s="23">
        <v>3331.67</v>
      </c>
      <c r="F1458" s="23">
        <v>3270.76</v>
      </c>
      <c r="G1458" s="20">
        <f t="shared" si="364"/>
        <v>3126.7000000000007</v>
      </c>
      <c r="H1458" s="20">
        <f t="shared" si="358"/>
        <v>3100.6224999999999</v>
      </c>
      <c r="I1458" s="112">
        <f t="shared" si="365"/>
        <v>6.4073943774586306E-2</v>
      </c>
      <c r="J1458" s="38" t="str">
        <f t="shared" si="359"/>
        <v>N</v>
      </c>
      <c r="K1458" s="17" t="str">
        <f>IF(OR(AND(J1457="N",OR(I1457&lt;R$2308,AND(I1457&gt;R$2306, I1457&lt;R$2305))), AND(J1457="X", OR(I1457&lt;R$2314, AND(I1457&lt;R$2311,I1457&gt;R$2312)))),"no","yes")</f>
        <v>no</v>
      </c>
      <c r="O1458" s="146">
        <f t="shared" si="360"/>
        <v>1.1759625589577771E-2</v>
      </c>
      <c r="P1458" s="146">
        <f t="shared" si="361"/>
        <v>-1.1759625589577771E-2</v>
      </c>
      <c r="Q1458" s="86">
        <f t="shared" si="368"/>
        <v>8.9999999999999993E-3</v>
      </c>
      <c r="R1458" s="39">
        <f>(SUM(C1439:C1457)+Q1458*SUM(C1439:C1457))/(19-Q1458)*(1-J$2305)</f>
        <v>3145.6912558580389</v>
      </c>
      <c r="S1458" s="39">
        <f>(SUM(C1439:C1457)+Q1458*SUM(C1439:C1457))/(19-Q1458)*(1+J$2305)</f>
        <v>3145.6912558580389</v>
      </c>
      <c r="T1458" s="17">
        <f>IF(AND(K1458="no",R1458&lt;E1458, R1458&gt;F1458,J$2308="yes"),MAX(R1458*(1-J$2306),F1458)/D1458-1,IF(AND(K1458="yes",S1458&gt;F1458, S1458&lt;E1458,J$2307="yes"),1-MIN(S1458*(1+J$2306),E1458)/D1458,0))</f>
        <v>0</v>
      </c>
      <c r="U1458" s="6">
        <f t="shared" ref="U1458:U1521" si="369">IF(T1458=0,0,IF(K1458="yes",T1458-P1458,T1458-O1458))</f>
        <v>0</v>
      </c>
      <c r="V1458" s="66">
        <f t="shared" ref="V1458:V1521" si="370">IF(K1458="yes",V1457, IF(T1458&lt;&gt;0, V1457*(1+T1458),V1457*(1+O1458)))</f>
        <v>3.4004441833370538</v>
      </c>
      <c r="W1458" s="6">
        <f t="shared" ref="W1458:W1521" si="371">V1458/V1457-1</f>
        <v>1.1759625589577771E-2</v>
      </c>
      <c r="X1458" s="17">
        <f>V1458/MAX(V$240:V1458)-1</f>
        <v>-4.894766450178667E-2</v>
      </c>
      <c r="Z1458" s="66">
        <f t="shared" ref="Z1458:Z1521" si="372">IF(T1458&lt;&gt;0,Z1457*(1+T1458),IF(K1458="no",Z1457*(1+O1458),Z1457*(1+P1458)))</f>
        <v>14.108324781703518</v>
      </c>
      <c r="AA1458" s="6">
        <f t="shared" ref="AA1458:AA1521" si="373">Z1458/Z1457-1</f>
        <v>1.1759625589577771E-2</v>
      </c>
      <c r="AB1458" s="17">
        <f>Z1458/MAX(Z$240:Z1458)-1</f>
        <v>-2.1090741267165924E-2</v>
      </c>
    </row>
    <row r="1459" spans="1:29" x14ac:dyDescent="0.25">
      <c r="A1459" s="18" t="s">
        <v>249</v>
      </c>
      <c r="B1459" s="72">
        <v>41283</v>
      </c>
      <c r="C1459" s="23">
        <v>3334.99</v>
      </c>
      <c r="D1459" s="23">
        <v>3327.04</v>
      </c>
      <c r="E1459" s="23">
        <v>3359.07</v>
      </c>
      <c r="F1459" s="23">
        <v>3303.8</v>
      </c>
      <c r="G1459" s="20">
        <f t="shared" si="364"/>
        <v>3145.9400000000005</v>
      </c>
      <c r="H1459" s="20">
        <f t="shared" si="358"/>
        <v>3102.1990000000001</v>
      </c>
      <c r="I1459" s="112">
        <f t="shared" si="365"/>
        <v>6.0093326636871502E-2</v>
      </c>
      <c r="J1459" s="38" t="str">
        <f t="shared" si="359"/>
        <v>N</v>
      </c>
      <c r="K1459" s="17" t="str">
        <f>IF(OR(AND(J1458="N",OR(I1458&lt;R$2308,AND(I1458&gt;R$2306, I1458&lt;R$2305))), AND(J1458="X", OR(I1458&lt;R$2314, AND(I1458&lt;R$2311,I1458&gt;R$2312)))),"no","yes")</f>
        <v>no</v>
      </c>
      <c r="O1459" s="146">
        <f t="shared" si="360"/>
        <v>2.3895113975185289E-3</v>
      </c>
      <c r="P1459" s="146">
        <f t="shared" si="361"/>
        <v>-2.3895113975185289E-3</v>
      </c>
      <c r="Q1459" s="86">
        <f t="shared" si="368"/>
        <v>8.9999999999999993E-3</v>
      </c>
      <c r="R1459" s="39">
        <f>(SUM(C1440:C1458)+Q1459*SUM(C1440:C1458))/(19-Q1459)*(1-J$2305)</f>
        <v>3165.7134584803334</v>
      </c>
      <c r="S1459" s="39">
        <f>(SUM(C1440:C1458)+Q1459*SUM(C1440:C1458))/(19-Q1459)*(1+J$2305)</f>
        <v>3165.7134584803334</v>
      </c>
      <c r="T1459" s="17">
        <f>IF(AND(K1459="no",R1459&lt;E1459, R1459&gt;F1459,J$2308="yes"),MAX(R1459*(1-J$2306),F1459)/D1459-1,IF(AND(K1459="yes",S1459&gt;F1459, S1459&lt;E1459,J$2307="yes"),1-MIN(S1459*(1+J$2306),E1459)/D1459,0))</f>
        <v>0</v>
      </c>
      <c r="U1459" s="6">
        <f t="shared" si="369"/>
        <v>0</v>
      </c>
      <c r="V1459" s="66">
        <f t="shared" si="370"/>
        <v>3.4085695834697631</v>
      </c>
      <c r="W1459" s="6">
        <f t="shared" si="371"/>
        <v>2.3895113975185289E-3</v>
      </c>
      <c r="X1459" s="17">
        <f>V1459/MAX(V$240:V1459)-1</f>
        <v>-4.6675114106477067E-2</v>
      </c>
      <c r="Z1459" s="66">
        <f t="shared" si="372"/>
        <v>14.14203678456929</v>
      </c>
      <c r="AA1459" s="6">
        <f t="shared" si="373"/>
        <v>2.3895113975185289E-3</v>
      </c>
      <c r="AB1459" s="17">
        <f>Z1459/MAX(Z$240:Z1459)-1</f>
        <v>-1.8751626436287472E-2</v>
      </c>
    </row>
    <row r="1460" spans="1:29" x14ac:dyDescent="0.25">
      <c r="A1460" s="18" t="s">
        <v>249</v>
      </c>
      <c r="B1460" s="72">
        <v>41284</v>
      </c>
      <c r="C1460" s="23">
        <v>3356.35</v>
      </c>
      <c r="D1460" s="23">
        <v>3334.99</v>
      </c>
      <c r="E1460" s="23">
        <v>3368</v>
      </c>
      <c r="F1460" s="23">
        <v>3329.93</v>
      </c>
      <c r="G1460" s="20">
        <f t="shared" si="364"/>
        <v>3163.6459999999997</v>
      </c>
      <c r="H1460" s="20">
        <f t="shared" si="358"/>
        <v>3104.4183333333335</v>
      </c>
      <c r="I1460" s="112">
        <f t="shared" si="365"/>
        <v>6.0911998371499187E-2</v>
      </c>
      <c r="J1460" s="38" t="str">
        <f t="shared" si="359"/>
        <v>N</v>
      </c>
      <c r="K1460" s="17" t="str">
        <f>IF(OR(AND(J1459="N",OR(I1459&lt;R$2308,AND(I1459&gt;R$2306, I1459&lt;R$2305))), AND(J1459="X", OR(I1459&lt;R$2314, AND(I1459&lt;R$2311,I1459&gt;R$2312)))),"no","yes")</f>
        <v>no</v>
      </c>
      <c r="O1460" s="146">
        <f t="shared" si="360"/>
        <v>6.4048168060475419E-3</v>
      </c>
      <c r="P1460" s="146">
        <f t="shared" si="361"/>
        <v>-6.4048168060475419E-3</v>
      </c>
      <c r="Q1460" s="86">
        <f t="shared" si="368"/>
        <v>8.9999999999999993E-3</v>
      </c>
      <c r="R1460" s="39">
        <f>(SUM(C1441:C1459)+Q1460*SUM(C1441:C1459))/(19-Q1460)*(1-J$2305)</f>
        <v>3183.3931404349428</v>
      </c>
      <c r="S1460" s="39">
        <f>(SUM(C1441:C1459)+Q1460*SUM(C1441:C1459))/(19-Q1460)*(1+J$2305)</f>
        <v>3183.3931404349428</v>
      </c>
      <c r="T1460" s="17">
        <f>IF(AND(K1460="no",R1460&lt;E1460, R1460&gt;F1460,J$2308="yes"),MAX(R1460*(1-J$2306),F1460)/D1460-1,IF(AND(K1460="yes",S1460&gt;F1460, S1460&lt;E1460,J$2307="yes"),1-MIN(S1460*(1+J$2306),E1460)/D1460,0))</f>
        <v>0</v>
      </c>
      <c r="U1460" s="6">
        <f t="shared" si="369"/>
        <v>0</v>
      </c>
      <c r="V1460" s="66">
        <f t="shared" si="370"/>
        <v>3.4304008472225527</v>
      </c>
      <c r="W1460" s="6">
        <f t="shared" si="371"/>
        <v>6.4048168060475419E-3</v>
      </c>
      <c r="X1460" s="17">
        <f>V1460/MAX(V$240:V1460)-1</f>
        <v>-4.0569242855682974E-2</v>
      </c>
      <c r="Y1460" s="6">
        <f t="shared" ref="Y1460" si="374">V1460/V1440-1</f>
        <v>8.6121978848685554E-2</v>
      </c>
      <c r="Z1460" s="66">
        <f t="shared" si="372"/>
        <v>14.232613939438842</v>
      </c>
      <c r="AA1460" s="6">
        <f t="shared" si="373"/>
        <v>6.4048168060475419E-3</v>
      </c>
      <c r="AB1460" s="17">
        <f>Z1460/MAX(Z$240:Z1460)-1</f>
        <v>-1.2466910362379791E-2</v>
      </c>
      <c r="AC1460" s="6">
        <f t="shared" ref="AC1460" si="375">Z1460/Z1440-1</f>
        <v>7.5893413007155797E-2</v>
      </c>
    </row>
    <row r="1461" spans="1:29" x14ac:dyDescent="0.25">
      <c r="A1461" s="18" t="s">
        <v>249</v>
      </c>
      <c r="B1461" s="72">
        <v>41285</v>
      </c>
      <c r="C1461" s="23">
        <v>3271.18</v>
      </c>
      <c r="D1461" s="23">
        <v>3356.35</v>
      </c>
      <c r="E1461" s="23">
        <v>3360.41</v>
      </c>
      <c r="F1461" s="23">
        <v>3262.83</v>
      </c>
      <c r="G1461" s="20">
        <f t="shared" si="364"/>
        <v>3178.1035000000002</v>
      </c>
      <c r="H1461" s="20">
        <f t="shared" si="358"/>
        <v>3105.0508333333332</v>
      </c>
      <c r="I1461" s="112">
        <f t="shared" si="365"/>
        <v>2.9286805794713544E-2</v>
      </c>
      <c r="J1461" s="38" t="str">
        <f t="shared" si="359"/>
        <v>N</v>
      </c>
      <c r="K1461" s="17" t="str">
        <f>IF(OR(AND(J1460="N",OR(I1460&lt;R$2308,AND(I1460&gt;R$2306, I1460&lt;R$2305))), AND(J1460="X", OR(I1460&lt;R$2314, AND(I1460&lt;R$2311,I1460&gt;R$2312)))),"no","yes")</f>
        <v>no</v>
      </c>
      <c r="O1461" s="146">
        <f t="shared" si="360"/>
        <v>-2.5375780237460344E-2</v>
      </c>
      <c r="P1461" s="146">
        <f t="shared" si="361"/>
        <v>2.5375780237460344E-2</v>
      </c>
      <c r="Q1461" s="86">
        <f t="shared" si="368"/>
        <v>8.9999999999999993E-3</v>
      </c>
      <c r="R1461" s="39">
        <f>(SUM(C1442:C1460)+Q1461*SUM(C1442:C1460))/(19-Q1461)*(1-J$2305)</f>
        <v>3203.2809230688222</v>
      </c>
      <c r="S1461" s="39">
        <f>(SUM(C1442:C1460)+Q1461*SUM(C1442:C1460))/(19-Q1461)*(1+J$2305)</f>
        <v>3203.2809230688222</v>
      </c>
      <c r="T1461" s="17">
        <f>IF(AND(K1461="no",R1461&lt;E1461, R1461&gt;F1461,J$2308="yes"),MAX(R1461*(1-J$2306),F1461)/D1461-1,IF(AND(K1461="yes",S1461&gt;F1461, S1461&lt;E1461,J$2307="yes"),1-MIN(S1461*(1+J$2306),E1461)/D1461,0))</f>
        <v>0</v>
      </c>
      <c r="U1461" s="6">
        <f t="shared" si="369"/>
        <v>0</v>
      </c>
      <c r="V1461" s="66">
        <f t="shared" si="370"/>
        <v>3.3433517491970353</v>
      </c>
      <c r="W1461" s="6">
        <f t="shared" si="371"/>
        <v>-2.5375780237460344E-2</v>
      </c>
      <c r="X1461" s="17">
        <f>V1461/MAX(V$240:V1461)-1</f>
        <v>-6.491554690203738E-2</v>
      </c>
      <c r="Z1461" s="66">
        <f t="shared" si="372"/>
        <v>13.871450255907027</v>
      </c>
      <c r="AA1461" s="6">
        <f t="shared" si="373"/>
        <v>-2.5375780237460344E-2</v>
      </c>
      <c r="AB1461" s="17">
        <f>Z1461/MAX(Z$240:Z1461)-1</f>
        <v>-3.7526333022244396E-2</v>
      </c>
    </row>
    <row r="1462" spans="1:29" x14ac:dyDescent="0.25">
      <c r="A1462" s="18" t="s">
        <v>249</v>
      </c>
      <c r="B1462" s="72">
        <v>41288</v>
      </c>
      <c r="C1462" s="23">
        <v>3384.75</v>
      </c>
      <c r="D1462" s="23">
        <v>3271.18</v>
      </c>
      <c r="E1462" s="23">
        <v>3387.5</v>
      </c>
      <c r="F1462" s="23">
        <v>3262.57</v>
      </c>
      <c r="G1462" s="20">
        <f t="shared" si="364"/>
        <v>3198.1965</v>
      </c>
      <c r="H1462" s="20">
        <f t="shared" si="358"/>
        <v>3107.4503333333328</v>
      </c>
      <c r="I1462" s="112">
        <f t="shared" si="365"/>
        <v>5.8330843648912722E-2</v>
      </c>
      <c r="J1462" s="38" t="str">
        <f t="shared" si="359"/>
        <v>N</v>
      </c>
      <c r="K1462" s="17" t="str">
        <f>IF(OR(AND(J1461="N",OR(I1461&lt;R$2308,AND(I1461&gt;R$2306, I1461&lt;R$2305))), AND(J1461="X", OR(I1461&lt;R$2314, AND(I1461&lt;R$2311,I1461&gt;R$2312)))),"no","yes")</f>
        <v>no</v>
      </c>
      <c r="O1462" s="146">
        <f t="shared" si="360"/>
        <v>3.4718358512830338E-2</v>
      </c>
      <c r="P1462" s="146">
        <f t="shared" si="361"/>
        <v>-3.4718358512830338E-2</v>
      </c>
      <c r="Q1462" s="86">
        <f t="shared" si="368"/>
        <v>8.9999999999999993E-3</v>
      </c>
      <c r="R1462" s="39">
        <f>(SUM(C1443:C1461)+Q1462*SUM(C1443:C1461))/(19-Q1462)*(1-J$2305)</f>
        <v>3218.5978947922699</v>
      </c>
      <c r="S1462" s="39">
        <f>(SUM(C1443:C1461)+Q1462*SUM(C1443:C1461))/(19-Q1462)*(1+J$2305)</f>
        <v>3218.5978947922699</v>
      </c>
      <c r="T1462" s="17">
        <f>IF(AND(K1462="no",R1462&lt;E1462, R1462&gt;F1462,J$2308="yes"),MAX(R1462*(1-J$2306),F1462)/D1462-1,IF(AND(K1462="yes",S1462&gt;F1462, S1462&lt;E1462,J$2307="yes"),1-MIN(S1462*(1+J$2306),E1462)/D1462,0))</f>
        <v>0</v>
      </c>
      <c r="U1462" s="6">
        <f t="shared" si="369"/>
        <v>0</v>
      </c>
      <c r="V1462" s="66">
        <f t="shared" si="370"/>
        <v>3.4594274338601565</v>
      </c>
      <c r="W1462" s="6">
        <f t="shared" si="371"/>
        <v>3.4718358512830338E-2</v>
      </c>
      <c r="X1462" s="17">
        <f>V1462/MAX(V$240:V1462)-1</f>
        <v>-3.2450949619608371E-2</v>
      </c>
      <c r="Z1462" s="66">
        <f t="shared" si="372"/>
        <v>14.353044238984499</v>
      </c>
      <c r="AA1462" s="6">
        <f t="shared" si="373"/>
        <v>3.4718358512830338E-2</v>
      </c>
      <c r="AB1462" s="17">
        <f>Z1462/MAX(Z$240:Z1462)-1</f>
        <v>-4.1108271929521933E-3</v>
      </c>
    </row>
    <row r="1463" spans="1:29" x14ac:dyDescent="0.25">
      <c r="A1463" s="18" t="s">
        <v>249</v>
      </c>
      <c r="B1463" s="72">
        <v>41289</v>
      </c>
      <c r="C1463" s="23">
        <v>3450.68</v>
      </c>
      <c r="D1463" s="23">
        <v>3384.75</v>
      </c>
      <c r="E1463" s="23">
        <v>3463.26</v>
      </c>
      <c r="F1463" s="23">
        <v>3389.78</v>
      </c>
      <c r="G1463" s="20">
        <f t="shared" si="364"/>
        <v>3223.5664999999999</v>
      </c>
      <c r="H1463" s="20">
        <f t="shared" si="358"/>
        <v>3110.0476666666659</v>
      </c>
      <c r="I1463" s="112">
        <f t="shared" si="365"/>
        <v>7.0454107275280231E-2</v>
      </c>
      <c r="J1463" s="38" t="str">
        <f t="shared" si="359"/>
        <v>N</v>
      </c>
      <c r="K1463" s="17" t="str">
        <f>IF(OR(AND(J1462="N",OR(I1462&lt;R$2308,AND(I1462&gt;R$2306, I1462&lt;R$2305))), AND(J1462="X", OR(I1462&lt;R$2314, AND(I1462&lt;R$2311,I1462&gt;R$2312)))),"no","yes")</f>
        <v>no</v>
      </c>
      <c r="O1463" s="146">
        <f t="shared" si="360"/>
        <v>1.9478543467021048E-2</v>
      </c>
      <c r="P1463" s="146">
        <f t="shared" si="361"/>
        <v>-1.9478543467021048E-2</v>
      </c>
      <c r="Q1463" s="86">
        <f t="shared" si="368"/>
        <v>8.9999999999999993E-3</v>
      </c>
      <c r="R1463" s="39">
        <f>(SUM(C1444:C1462)+Q1463*SUM(C1444:C1462))/(19-Q1463)*(1-J$2305)</f>
        <v>3242.0533858143335</v>
      </c>
      <c r="S1463" s="39">
        <f>(SUM(C1444:C1462)+Q1463*SUM(C1444:C1462))/(19-Q1463)*(1+J$2305)</f>
        <v>3242.0533858143335</v>
      </c>
      <c r="T1463" s="17">
        <f>IF(AND(K1463="no",R1463&lt;E1463, R1463&gt;F1463,J$2308="yes"),MAX(R1463*(1-J$2306),F1463)/D1463-1,IF(AND(K1463="yes",S1463&gt;F1463, S1463&lt;E1463,J$2307="yes"),1-MIN(S1463*(1+J$2306),E1463)/D1463,0))</f>
        <v>0</v>
      </c>
      <c r="U1463" s="6">
        <f t="shared" si="369"/>
        <v>0</v>
      </c>
      <c r="V1463" s="66">
        <f t="shared" si="370"/>
        <v>3.5268120415016067</v>
      </c>
      <c r="W1463" s="6">
        <f t="shared" si="371"/>
        <v>1.9478543467021048E-2</v>
      </c>
      <c r="X1463" s="17">
        <f>V1463/MAX(V$240:V1463)-1</f>
        <v>-1.3604503385298949E-2</v>
      </c>
      <c r="Z1463" s="66">
        <f t="shared" si="372"/>
        <v>14.632620635077634</v>
      </c>
      <c r="AA1463" s="6">
        <f t="shared" si="373"/>
        <v>1.9478543467021048E-2</v>
      </c>
      <c r="AB1463" s="17">
        <f>Z1463/MAX(Z$240:Z1463)-1</f>
        <v>0</v>
      </c>
    </row>
    <row r="1464" spans="1:29" x14ac:dyDescent="0.25">
      <c r="A1464" s="18" t="s">
        <v>249</v>
      </c>
      <c r="B1464" s="72">
        <v>41290</v>
      </c>
      <c r="C1464" s="23">
        <v>3450.56</v>
      </c>
      <c r="D1464" s="23">
        <v>3450.68</v>
      </c>
      <c r="E1464" s="23">
        <v>3462.59</v>
      </c>
      <c r="F1464" s="23">
        <v>3393.71</v>
      </c>
      <c r="G1464" s="20">
        <f t="shared" si="364"/>
        <v>3242.7829999999999</v>
      </c>
      <c r="H1464" s="20">
        <f t="shared" si="358"/>
        <v>3112.7994999999996</v>
      </c>
      <c r="I1464" s="112">
        <f t="shared" si="365"/>
        <v>6.4073667587377869E-2</v>
      </c>
      <c r="J1464" s="38" t="str">
        <f t="shared" si="359"/>
        <v>N</v>
      </c>
      <c r="K1464" s="17" t="str">
        <f>IF(OR(AND(J1463="N",OR(I1463&lt;R$2308,AND(I1463&gt;R$2306, I1463&lt;R$2305))), AND(J1463="X", OR(I1463&lt;R$2314, AND(I1463&lt;R$2311,I1463&gt;R$2312)))),"no","yes")</f>
        <v>no</v>
      </c>
      <c r="O1464" s="146">
        <f t="shared" si="360"/>
        <v>-3.4775754344074095E-5</v>
      </c>
      <c r="P1464" s="146">
        <f t="shared" si="361"/>
        <v>3.4775754344074095E-5</v>
      </c>
      <c r="Q1464" s="86">
        <f t="shared" si="368"/>
        <v>8.9999999999999993E-3</v>
      </c>
      <c r="R1464" s="39">
        <f>(SUM(C1445:C1463)+Q1464*SUM(C1445:C1463))/(19-Q1464)*(1-J$2305)</f>
        <v>3262.4793797061766</v>
      </c>
      <c r="S1464" s="39">
        <f>(SUM(C1445:C1463)+Q1464*SUM(C1445:C1463))/(19-Q1464)*(1+J$2305)</f>
        <v>3262.4793797061766</v>
      </c>
      <c r="T1464" s="17">
        <f>IF(AND(K1464="no",R1464&lt;E1464, R1464&gt;F1464,J$2308="yes"),MAX(R1464*(1-J$2306),F1464)/D1464-1,IF(AND(K1464="yes",S1464&gt;F1464, S1464&lt;E1464,J$2307="yes"),1-MIN(S1464*(1+J$2306),E1464)/D1464,0))</f>
        <v>0</v>
      </c>
      <c r="U1464" s="6">
        <f t="shared" si="369"/>
        <v>0</v>
      </c>
      <c r="V1464" s="66">
        <f t="shared" si="370"/>
        <v>3.5266893939524335</v>
      </c>
      <c r="W1464" s="6">
        <f t="shared" si="371"/>
        <v>-3.4775754344074095E-5</v>
      </c>
      <c r="X1464" s="17">
        <f>V1464/MAX(V$240:V1464)-1</f>
        <v>-1.3638806032775341E-2</v>
      </c>
      <c r="Z1464" s="66">
        <f t="shared" si="372"/>
        <v>14.63211177465702</v>
      </c>
      <c r="AA1464" s="6">
        <f t="shared" si="373"/>
        <v>-3.4775754344074095E-5</v>
      </c>
      <c r="AB1464" s="17">
        <f>Z1464/MAX(Z$240:Z1464)-1</f>
        <v>-3.4775754344074095E-5</v>
      </c>
    </row>
    <row r="1465" spans="1:29" x14ac:dyDescent="0.25">
      <c r="A1465" s="18" t="s">
        <v>249</v>
      </c>
      <c r="B1465" s="72">
        <v>41291</v>
      </c>
      <c r="C1465" s="23">
        <v>3408.02</v>
      </c>
      <c r="D1465" s="23">
        <v>3450.56</v>
      </c>
      <c r="E1465" s="23">
        <v>3452.37</v>
      </c>
      <c r="F1465" s="23">
        <v>3399.66</v>
      </c>
      <c r="G1465" s="20">
        <f t="shared" si="364"/>
        <v>3258.5899999999997</v>
      </c>
      <c r="H1465" s="20">
        <f t="shared" si="358"/>
        <v>3114.6249999999995</v>
      </c>
      <c r="I1465" s="112">
        <f t="shared" si="365"/>
        <v>4.585725727998935E-2</v>
      </c>
      <c r="J1465" s="38" t="str">
        <f t="shared" si="359"/>
        <v>N</v>
      </c>
      <c r="K1465" s="17" t="str">
        <f>IF(OR(AND(J1464="N",OR(I1464&lt;R$2308,AND(I1464&gt;R$2306, I1464&lt;R$2305))), AND(J1464="X", OR(I1464&lt;R$2314, AND(I1464&lt;R$2311,I1464&gt;R$2312)))),"no","yes")</f>
        <v>no</v>
      </c>
      <c r="O1465" s="146">
        <f t="shared" si="360"/>
        <v>-1.2328433645553138E-2</v>
      </c>
      <c r="P1465" s="146">
        <f t="shared" si="361"/>
        <v>1.2328433645553138E-2</v>
      </c>
      <c r="Q1465" s="86">
        <f t="shared" si="368"/>
        <v>8.9999999999999993E-3</v>
      </c>
      <c r="R1465" s="39">
        <f>(SUM(C1446:C1464)+Q1465*SUM(C1446:C1464))/(19-Q1465)*(1-J$2305)</f>
        <v>3281.5362024116689</v>
      </c>
      <c r="S1465" s="39">
        <f>(SUM(C1446:C1464)+Q1465*SUM(C1446:C1464))/(19-Q1465)*(1+J$2305)</f>
        <v>3281.5362024116689</v>
      </c>
      <c r="T1465" s="17">
        <f>IF(AND(K1465="no",R1465&lt;E1465, R1465&gt;F1465,J$2308="yes"),MAX(R1465*(1-J$2306),F1465)/D1465-1,IF(AND(K1465="yes",S1465&gt;F1465, S1465&lt;E1465,J$2307="yes"),1-MIN(S1465*(1+J$2306),E1465)/D1465,0))</f>
        <v>0</v>
      </c>
      <c r="U1465" s="6">
        <f t="shared" si="369"/>
        <v>0</v>
      </c>
      <c r="V1465" s="66">
        <f t="shared" si="370"/>
        <v>3.4832108377706148</v>
      </c>
      <c r="W1465" s="6">
        <f t="shared" si="371"/>
        <v>-1.2328433645553138E-2</v>
      </c>
      <c r="X1465" s="17">
        <f>V1465/MAX(V$240:V1465)-1</f>
        <v>-2.5799094563148883E-2</v>
      </c>
      <c r="Z1465" s="66">
        <f t="shared" si="372"/>
        <v>14.451720755548843</v>
      </c>
      <c r="AA1465" s="6">
        <f t="shared" si="373"/>
        <v>-1.2328433645553138E-2</v>
      </c>
      <c r="AB1465" s="17">
        <f>Z1465/MAX(Z$240:Z1465)-1</f>
        <v>-1.2362780669317286E-2</v>
      </c>
    </row>
    <row r="1466" spans="1:29" x14ac:dyDescent="0.25">
      <c r="A1466" s="18" t="s">
        <v>249</v>
      </c>
      <c r="B1466" s="72">
        <v>41292</v>
      </c>
      <c r="C1466" s="23">
        <v>3464.65</v>
      </c>
      <c r="D1466" s="23">
        <v>3408.02</v>
      </c>
      <c r="E1466" s="23">
        <v>3466.53</v>
      </c>
      <c r="F1466" s="23">
        <v>3406.6</v>
      </c>
      <c r="G1466" s="20">
        <f t="shared" si="364"/>
        <v>3277.4934999999996</v>
      </c>
      <c r="H1466" s="20">
        <f t="shared" si="358"/>
        <v>3118.0513333333333</v>
      </c>
      <c r="I1466" s="112">
        <f t="shared" si="365"/>
        <v>5.7103545743111495E-2</v>
      </c>
      <c r="J1466" s="38" t="str">
        <f t="shared" si="359"/>
        <v>N</v>
      </c>
      <c r="K1466" s="17" t="str">
        <f>IF(OR(AND(J1465="N",OR(I1465&lt;R$2308,AND(I1465&gt;R$2306, I1465&lt;R$2305))), AND(J1465="X", OR(I1465&lt;R$2314, AND(I1465&lt;R$2311,I1465&gt;R$2312)))),"no","yes")</f>
        <v>no</v>
      </c>
      <c r="O1466" s="146">
        <f t="shared" si="360"/>
        <v>1.6616686521792712E-2</v>
      </c>
      <c r="P1466" s="146">
        <f t="shared" si="361"/>
        <v>-1.6616686521792712E-2</v>
      </c>
      <c r="Q1466" s="86">
        <f t="shared" si="368"/>
        <v>8.9999999999999993E-3</v>
      </c>
      <c r="R1466" s="39">
        <f>(SUM(C1447:C1465)+Q1466*SUM(C1447:C1465))/(19-Q1466)*(1-J$2305)</f>
        <v>3298.6144478963715</v>
      </c>
      <c r="S1466" s="39">
        <f>(SUM(C1447:C1465)+Q1466*SUM(C1447:C1465))/(19-Q1466)*(1+J$2305)</f>
        <v>3298.6144478963715</v>
      </c>
      <c r="T1466" s="17">
        <f>IF(AND(K1466="no",R1466&lt;E1466, R1466&gt;F1466,J$2308="yes"),MAX(R1466*(1-J$2306),F1466)/D1466-1,IF(AND(K1466="yes",S1466&gt;F1466, S1466&lt;E1466,J$2307="yes"),1-MIN(S1466*(1+J$2306),E1466)/D1466,0))</f>
        <v>0</v>
      </c>
      <c r="U1466" s="6">
        <f t="shared" si="369"/>
        <v>0</v>
      </c>
      <c r="V1466" s="66">
        <f t="shared" si="370"/>
        <v>3.5410902603511603</v>
      </c>
      <c r="W1466" s="6">
        <f t="shared" si="371"/>
        <v>1.6616686521792712E-2</v>
      </c>
      <c r="X1466" s="17">
        <f>V1466/MAX(V$240:V1466)-1</f>
        <v>-9.611103508258112E-3</v>
      </c>
      <c r="Z1466" s="66">
        <f t="shared" si="372"/>
        <v>14.691860469044283</v>
      </c>
      <c r="AA1466" s="6">
        <f t="shared" si="373"/>
        <v>1.6616686521792712E-2</v>
      </c>
      <c r="AB1466" s="17">
        <f>Z1466/MAX(Z$240:Z1466)-1</f>
        <v>0</v>
      </c>
    </row>
    <row r="1467" spans="1:29" x14ac:dyDescent="0.25">
      <c r="A1467" s="18" t="s">
        <v>249</v>
      </c>
      <c r="B1467" s="72">
        <v>41295</v>
      </c>
      <c r="C1467" s="23">
        <v>3491.12</v>
      </c>
      <c r="D1467" s="23">
        <v>3464.65</v>
      </c>
      <c r="E1467" s="23">
        <v>3492.22</v>
      </c>
      <c r="F1467" s="23">
        <v>3458.87</v>
      </c>
      <c r="G1467" s="20">
        <f t="shared" si="364"/>
        <v>3297.0949999999998</v>
      </c>
      <c r="H1467" s="20">
        <f t="shared" si="358"/>
        <v>3121.9379999999996</v>
      </c>
      <c r="I1467" s="112">
        <f t="shared" si="365"/>
        <v>5.8847257964966149E-2</v>
      </c>
      <c r="J1467" s="38" t="str">
        <f t="shared" si="359"/>
        <v>N</v>
      </c>
      <c r="K1467" s="17" t="str">
        <f>IF(OR(AND(J1466="N",OR(I1466&lt;R$2308,AND(I1466&gt;R$2306, I1466&lt;R$2305))), AND(J1466="X", OR(I1466&lt;R$2314, AND(I1466&lt;R$2311,I1466&gt;R$2312)))),"no","yes")</f>
        <v>no</v>
      </c>
      <c r="O1467" s="146">
        <f t="shared" si="360"/>
        <v>7.6400213585787746E-3</v>
      </c>
      <c r="P1467" s="146">
        <f t="shared" si="361"/>
        <v>-7.6400213585787746E-3</v>
      </c>
      <c r="Q1467" s="86">
        <f t="shared" si="368"/>
        <v>8.9999999999999993E-3</v>
      </c>
      <c r="R1467" s="39">
        <f>(SUM(C1448:C1466)+Q1467*SUM(C1448:C1466))/(19-Q1467)*(1-J$2305)</f>
        <v>3318.0368079616655</v>
      </c>
      <c r="S1467" s="39">
        <f>(SUM(C1448:C1466)+Q1467*SUM(C1448:C1466))/(19-Q1467)*(1+J$2305)</f>
        <v>3318.0368079616655</v>
      </c>
      <c r="T1467" s="17">
        <f>IF(AND(K1467="no",R1467&lt;E1467, R1467&gt;F1467,J$2308="yes"),MAX(R1467*(1-J$2306),F1467)/D1467-1,IF(AND(K1467="yes",S1467&gt;F1467, S1467&lt;E1467,J$2307="yes"),1-MIN(S1467*(1+J$2306),E1467)/D1467,0))</f>
        <v>0</v>
      </c>
      <c r="U1467" s="6">
        <f t="shared" si="369"/>
        <v>0</v>
      </c>
      <c r="V1467" s="66">
        <f t="shared" si="370"/>
        <v>3.5681442655728985</v>
      </c>
      <c r="W1467" s="6">
        <f t="shared" si="371"/>
        <v>7.6400213585787746E-3</v>
      </c>
      <c r="X1467" s="17">
        <f>V1467/MAX(V$240:V1467)-1</f>
        <v>-2.044511185761877E-3</v>
      </c>
      <c r="Z1467" s="66">
        <f t="shared" si="372"/>
        <v>14.80410659682504</v>
      </c>
      <c r="AA1467" s="6">
        <f t="shared" si="373"/>
        <v>7.6400213585787746E-3</v>
      </c>
      <c r="AB1467" s="17">
        <f>Z1467/MAX(Z$240:Z1467)-1</f>
        <v>0</v>
      </c>
    </row>
    <row r="1468" spans="1:29" x14ac:dyDescent="0.25">
      <c r="A1468" s="18" t="s">
        <v>249</v>
      </c>
      <c r="B1468" s="72">
        <v>41296</v>
      </c>
      <c r="C1468" s="23">
        <v>3435.43</v>
      </c>
      <c r="D1468" s="23">
        <v>3491.12</v>
      </c>
      <c r="E1468" s="23">
        <v>3487.57</v>
      </c>
      <c r="F1468" s="23">
        <v>3409.84</v>
      </c>
      <c r="G1468" s="20">
        <f t="shared" si="364"/>
        <v>3313.4234999999999</v>
      </c>
      <c r="H1468" s="20">
        <f t="shared" si="358"/>
        <v>3125.4256666666656</v>
      </c>
      <c r="I1468" s="112">
        <f t="shared" si="365"/>
        <v>3.6821885279681332E-2</v>
      </c>
      <c r="J1468" s="38" t="str">
        <f t="shared" si="359"/>
        <v>N</v>
      </c>
      <c r="K1468" s="17" t="str">
        <f>IF(OR(AND(J1467="N",OR(I1467&lt;R$2308,AND(I1467&gt;R$2306, I1467&lt;R$2305))), AND(J1467="X", OR(I1467&lt;R$2314, AND(I1467&lt;R$2311,I1467&gt;R$2312)))),"no","yes")</f>
        <v>no</v>
      </c>
      <c r="O1468" s="146">
        <f t="shared" si="360"/>
        <v>-1.5951900822658627E-2</v>
      </c>
      <c r="P1468" s="146">
        <f t="shared" si="361"/>
        <v>1.5951900822658627E-2</v>
      </c>
      <c r="Q1468" s="86">
        <f t="shared" si="368"/>
        <v>8.9999999999999993E-3</v>
      </c>
      <c r="R1468" s="39">
        <f>(SUM(C1449:C1467)+Q1468*SUM(C1449:C1467))/(19-Q1468)*(1-J$2305)</f>
        <v>3338.3464462113634</v>
      </c>
      <c r="S1468" s="39">
        <f>(SUM(C1449:C1467)+Q1468*SUM(C1449:C1467))/(19-Q1468)*(1+J$2305)</f>
        <v>3338.3464462113634</v>
      </c>
      <c r="T1468" s="17">
        <f>IF(AND(K1468="no",R1468&lt;E1468, R1468&gt;F1468,J$2308="yes"),MAX(R1468*(1-J$2306),F1468)/D1468-1,IF(AND(K1468="yes",S1468&gt;F1468, S1468&lt;E1468,J$2307="yes"),1-MIN(S1468*(1+J$2306),E1468)/D1468,0))</f>
        <v>0</v>
      </c>
      <c r="U1468" s="6">
        <f t="shared" si="369"/>
        <v>0</v>
      </c>
      <c r="V1468" s="66">
        <f t="shared" si="370"/>
        <v>3.5112255821275418</v>
      </c>
      <c r="W1468" s="6">
        <f t="shared" si="371"/>
        <v>-1.5951900822658516E-2</v>
      </c>
      <c r="X1468" s="17">
        <f>V1468/MAX(V$240:V1468)-1</f>
        <v>-1.7963798168754375E-2</v>
      </c>
      <c r="Y1468" s="14"/>
      <c r="Z1468" s="66">
        <f t="shared" si="372"/>
        <v>14.567952956624421</v>
      </c>
      <c r="AA1468" s="6">
        <f t="shared" si="373"/>
        <v>-1.5951900822658627E-2</v>
      </c>
      <c r="AB1468" s="17">
        <f>Z1468/MAX(Z$240:Z1468)-1</f>
        <v>-1.5951900822658627E-2</v>
      </c>
      <c r="AC1468" s="14"/>
    </row>
    <row r="1469" spans="1:29" x14ac:dyDescent="0.25">
      <c r="A1469" s="18" t="s">
        <v>249</v>
      </c>
      <c r="B1469" s="72">
        <v>41297</v>
      </c>
      <c r="C1469" s="23">
        <v>3441.75</v>
      </c>
      <c r="D1469" s="23">
        <v>3435.43</v>
      </c>
      <c r="E1469" s="23">
        <v>3451.26</v>
      </c>
      <c r="F1469" s="23">
        <v>3393.05</v>
      </c>
      <c r="G1469" s="20">
        <f t="shared" si="364"/>
        <v>3330.4574999999995</v>
      </c>
      <c r="H1469" s="20">
        <f t="shared" ref="H1469:H1532" si="376">AVERAGE(C1410:C1469)</f>
        <v>3130.0666666666657</v>
      </c>
      <c r="I1469" s="112">
        <f t="shared" si="365"/>
        <v>3.341658015452853E-2</v>
      </c>
      <c r="J1469" s="38" t="str">
        <f t="shared" ref="J1469:J1532" si="377">IF(G1469&gt;H1469,"N","X")</f>
        <v>N</v>
      </c>
      <c r="K1469" s="17" t="str">
        <f>IF(OR(AND(J1468="N",OR(I1468&lt;R$2308,AND(I1468&gt;R$2306, I1468&lt;R$2305))), AND(J1468="X", OR(I1468&lt;R$2314, AND(I1468&lt;R$2311,I1468&gt;R$2312)))),"no","yes")</f>
        <v>no</v>
      </c>
      <c r="O1469" s="146">
        <f t="shared" si="360"/>
        <v>1.8396532602906746E-3</v>
      </c>
      <c r="P1469" s="146">
        <f t="shared" si="361"/>
        <v>-1.8396532602906746E-3</v>
      </c>
      <c r="Q1469" s="86">
        <f t="shared" si="368"/>
        <v>8.9999999999999993E-3</v>
      </c>
      <c r="R1469" s="39">
        <f>(SUM(C1450:C1468)+Q1469*SUM(C1450:C1468))/(19-Q1469)*(1-J$2305)</f>
        <v>3356.1111368542993</v>
      </c>
      <c r="S1469" s="39">
        <f>(SUM(C1450:C1468)+Q1469*SUM(C1450:C1468))/(19-Q1469)*(1+J$2305)</f>
        <v>3356.1111368542993</v>
      </c>
      <c r="T1469" s="17">
        <f>IF(AND(K1469="no",R1469&lt;E1469, R1469&gt;F1469,J$2308="yes"),MAX(R1469*(1-J$2306),F1469)/D1469-1,IF(AND(K1469="yes",S1469&gt;F1469, S1469&lt;E1469,J$2307="yes"),1-MIN(S1469*(1+J$2306),E1469)/D1469,0))</f>
        <v>0</v>
      </c>
      <c r="U1469" s="6">
        <f t="shared" si="369"/>
        <v>0</v>
      </c>
      <c r="V1469" s="66">
        <f t="shared" si="370"/>
        <v>3.5176850197173186</v>
      </c>
      <c r="W1469" s="6">
        <f t="shared" si="371"/>
        <v>1.8396532602906746E-3</v>
      </c>
      <c r="X1469" s="17">
        <f>V1469/MAX(V$240:V1469)-1</f>
        <v>-1.6157192068332105E-2</v>
      </c>
      <c r="Z1469" s="66">
        <f t="shared" si="372"/>
        <v>14.594752938776836</v>
      </c>
      <c r="AA1469" s="6">
        <f t="shared" si="373"/>
        <v>1.8396532602906746E-3</v>
      </c>
      <c r="AB1469" s="17">
        <f>Z1469/MAX(Z$240:Z1469)-1</f>
        <v>-1.4141593528724239E-2</v>
      </c>
    </row>
    <row r="1470" spans="1:29" x14ac:dyDescent="0.25">
      <c r="A1470" s="18" t="s">
        <v>249</v>
      </c>
      <c r="B1470" s="72">
        <v>41298</v>
      </c>
      <c r="C1470" s="23">
        <v>3369.73</v>
      </c>
      <c r="D1470" s="23">
        <v>3441.75</v>
      </c>
      <c r="E1470" s="23">
        <v>3473.98</v>
      </c>
      <c r="F1470" s="23">
        <v>3344.98</v>
      </c>
      <c r="G1470" s="20">
        <f t="shared" si="364"/>
        <v>3343.0589999999997</v>
      </c>
      <c r="H1470" s="20">
        <f t="shared" si="376"/>
        <v>3133.5798333333323</v>
      </c>
      <c r="I1470" s="112">
        <f t="shared" si="365"/>
        <v>7.9780225236827373E-3</v>
      </c>
      <c r="J1470" s="38" t="str">
        <f t="shared" si="377"/>
        <v>N</v>
      </c>
      <c r="K1470" s="17" t="str">
        <f>IF(OR(AND(J1469="N",OR(I1469&lt;R$2308,AND(I1469&gt;R$2306, I1469&lt;R$2305))), AND(J1469="X", OR(I1469&lt;R$2314, AND(I1469&lt;R$2311,I1469&gt;R$2312)))),"no","yes")</f>
        <v>no</v>
      </c>
      <c r="O1470" s="146">
        <f t="shared" si="360"/>
        <v>-2.0925401322001935E-2</v>
      </c>
      <c r="P1470" s="146">
        <f t="shared" si="361"/>
        <v>2.0925401322001935E-2</v>
      </c>
      <c r="Q1470" s="86">
        <f t="shared" si="368"/>
        <v>8.9999999999999993E-3</v>
      </c>
      <c r="R1470" s="39">
        <f>(SUM(C1451:C1469)+Q1470*SUM(C1451:C1469))/(19-Q1470)*(1-J$2305)</f>
        <v>3373.3280527618344</v>
      </c>
      <c r="S1470" s="39">
        <f>(SUM(C1451:C1469)+Q1470*SUM(C1451:C1469))/(19-Q1470)*(1+J$2305)</f>
        <v>3373.3280527618344</v>
      </c>
      <c r="T1470" s="17">
        <f>IF(AND(K1470="no",R1470&lt;E1470, R1470&gt;F1470,J$2308="yes"),MAX(R1470*(1-J$2306),F1470)/D1470-1,IF(AND(K1470="yes",S1470&gt;F1470, S1470&lt;E1470,J$2307="yes"),1-MIN(S1470*(1+J$2306),E1470)/D1470,0))</f>
        <v>-1.9879987575554758E-2</v>
      </c>
      <c r="U1470" s="6">
        <f t="shared" si="369"/>
        <v>1.0454137464471769E-3</v>
      </c>
      <c r="V1470" s="66">
        <f t="shared" si="370"/>
        <v>3.4477534852306233</v>
      </c>
      <c r="W1470" s="6">
        <f t="shared" si="371"/>
        <v>-1.9879987575554758E-2</v>
      </c>
      <c r="X1470" s="17">
        <f>V1470/MAX(V$240:V1470)-1</f>
        <v>-3.5715974866312505E-2</v>
      </c>
      <c r="Z1470" s="66">
        <f t="shared" si="372"/>
        <v>14.304609431685661</v>
      </c>
      <c r="AA1470" s="6">
        <f t="shared" si="373"/>
        <v>-1.9879987575554758E-2</v>
      </c>
      <c r="AB1470" s="17">
        <f>Z1470/MAX(Z$240:Z1470)-1</f>
        <v>-3.3740446400629454E-2</v>
      </c>
    </row>
    <row r="1471" spans="1:29" x14ac:dyDescent="0.25">
      <c r="A1471" s="18" t="s">
        <v>249</v>
      </c>
      <c r="B1471" s="72">
        <v>41299</v>
      </c>
      <c r="C1471" s="23">
        <v>3364.06</v>
      </c>
      <c r="D1471" s="23">
        <v>3369.73</v>
      </c>
      <c r="E1471" s="23">
        <v>3382.77</v>
      </c>
      <c r="F1471" s="23">
        <v>3346.24</v>
      </c>
      <c r="G1471" s="20">
        <f t="shared" si="364"/>
        <v>3351.8075000000003</v>
      </c>
      <c r="H1471" s="20">
        <f t="shared" si="376"/>
        <v>3136.9693333333325</v>
      </c>
      <c r="I1471" s="112">
        <f t="shared" si="365"/>
        <v>3.655490358560165E-3</v>
      </c>
      <c r="J1471" s="38" t="str">
        <f t="shared" si="377"/>
        <v>N</v>
      </c>
      <c r="K1471" s="17" t="str">
        <f>IF(OR(AND(J1470="N",OR(I1470&lt;R$2308,AND(I1470&gt;R$2306, I1470&lt;R$2305))), AND(J1470="X", OR(I1470&lt;R$2314, AND(I1470&lt;R$2311,I1470&gt;R$2312)))),"no","yes")</f>
        <v>yes</v>
      </c>
      <c r="O1471" s="146">
        <f t="shared" si="360"/>
        <v>-1.6826273915121481E-3</v>
      </c>
      <c r="P1471" s="146">
        <f t="shared" si="361"/>
        <v>1.6826273915121481E-3</v>
      </c>
      <c r="Q1471" s="86">
        <f t="shared" si="368"/>
        <v>8.9999999999999993E-3</v>
      </c>
      <c r="R1471" s="39">
        <f>(SUM(C1452:C1470)+Q1471*SUM(C1452:C1470))/(19-Q1471)*(1-J$2305)</f>
        <v>3382.9255336738456</v>
      </c>
      <c r="S1471" s="39">
        <f>(SUM(C1452:C1470)+Q1471*SUM(C1452:C1470))/(19-Q1471)*(1+J$2305)</f>
        <v>3382.9255336738456</v>
      </c>
      <c r="T1471" s="17">
        <f>IF(AND(K1471="no",R1471&lt;E1471, R1471&gt;F1471,J$2308="yes"),MAX(R1471*(1-J$2306),F1471)/D1471-1,IF(AND(K1471="yes",S1471&gt;F1471, S1471&lt;E1471,J$2307="yes"),1-MIN(S1471*(1+J$2306),E1471)/D1471,0))</f>
        <v>0</v>
      </c>
      <c r="U1471" s="6">
        <f t="shared" si="369"/>
        <v>0</v>
      </c>
      <c r="V1471" s="66">
        <f t="shared" si="370"/>
        <v>3.4477534852306233</v>
      </c>
      <c r="W1471" s="6">
        <f t="shared" si="371"/>
        <v>0</v>
      </c>
      <c r="X1471" s="17">
        <f>V1471/MAX(V$240:V1471)-1</f>
        <v>-3.5715974866312505E-2</v>
      </c>
      <c r="Z1471" s="66">
        <f t="shared" si="372"/>
        <v>14.328678759340299</v>
      </c>
      <c r="AA1471" s="6">
        <f t="shared" si="373"/>
        <v>1.6826273915122592E-3</v>
      </c>
      <c r="AB1471" s="17">
        <f>Z1471/MAX(Z$240:Z1471)-1</f>
        <v>-3.2114591608432774E-2</v>
      </c>
    </row>
    <row r="1472" spans="1:29" x14ac:dyDescent="0.25">
      <c r="A1472" s="18" t="s">
        <v>249</v>
      </c>
      <c r="B1472" s="72">
        <v>41302</v>
      </c>
      <c r="C1472" s="23">
        <v>3449.79</v>
      </c>
      <c r="D1472" s="23">
        <v>3364.06</v>
      </c>
      <c r="E1472" s="23">
        <v>3449.95</v>
      </c>
      <c r="F1472" s="23">
        <v>3362.22</v>
      </c>
      <c r="G1472" s="20">
        <f t="shared" si="364"/>
        <v>3362.8629999999998</v>
      </c>
      <c r="H1472" s="20">
        <f t="shared" si="376"/>
        <v>3141.6641666666665</v>
      </c>
      <c r="I1472" s="112">
        <f t="shared" si="365"/>
        <v>2.5849105360521651E-2</v>
      </c>
      <c r="J1472" s="38" t="str">
        <f t="shared" si="377"/>
        <v>N</v>
      </c>
      <c r="K1472" s="17" t="str">
        <f>IF(OR(AND(J1471="N",OR(I1471&lt;R$2308,AND(I1471&gt;R$2306, I1471&lt;R$2305))), AND(J1471="X", OR(I1471&lt;R$2314, AND(I1471&lt;R$2311,I1471&gt;R$2312)))),"no","yes")</f>
        <v>yes</v>
      </c>
      <c r="O1472" s="146">
        <f t="shared" si="360"/>
        <v>2.5484087679767953E-2</v>
      </c>
      <c r="P1472" s="146">
        <f t="shared" si="361"/>
        <v>-2.5484087679767953E-2</v>
      </c>
      <c r="Q1472" s="86">
        <f t="shared" si="368"/>
        <v>8.9999999999999993E-3</v>
      </c>
      <c r="R1472" s="39">
        <f>(SUM(C1453:C1471)+Q1472*SUM(C1453:C1471))/(19-Q1472)*(1-J$2305)</f>
        <v>3390.1183313148335</v>
      </c>
      <c r="S1472" s="39">
        <f>(SUM(C1453:C1471)+Q1472*SUM(C1453:C1471))/(19-Q1472)*(1+J$2305)</f>
        <v>3390.1183313148335</v>
      </c>
      <c r="T1472" s="17">
        <f>IF(AND(K1472="no",R1472&lt;E1472, R1472&gt;F1472,J$2308="yes"),MAX(R1472*(1-J$2306),F1472)/D1472-1,IF(AND(K1472="yes",S1472&gt;F1472, S1472&lt;E1472,J$2307="yes"),1-MIN(S1472*(1+J$2306),E1472)/D1472,0))</f>
        <v>-7.7460958826043314E-3</v>
      </c>
      <c r="U1472" s="6">
        <f t="shared" si="369"/>
        <v>1.7737991797163621E-2</v>
      </c>
      <c r="V1472" s="66">
        <f t="shared" si="370"/>
        <v>3.4477534852306233</v>
      </c>
      <c r="W1472" s="6">
        <f t="shared" si="371"/>
        <v>0</v>
      </c>
      <c r="X1472" s="17">
        <f>V1472/MAX(V$240:V1472)-1</f>
        <v>-3.5715974866312505E-2</v>
      </c>
      <c r="Z1472" s="66">
        <f t="shared" si="372"/>
        <v>14.217687439799413</v>
      </c>
      <c r="AA1472" s="6">
        <f t="shared" si="373"/>
        <v>-7.7460958826043314E-3</v>
      </c>
      <c r="AB1472" s="17">
        <f>Z1472/MAX(Z$240:Z1472)-1</f>
        <v>-3.9611924785207475E-2</v>
      </c>
    </row>
    <row r="1473" spans="1:29" x14ac:dyDescent="0.25">
      <c r="A1473" s="18" t="s">
        <v>249</v>
      </c>
      <c r="B1473" s="72">
        <v>41303</v>
      </c>
      <c r="C1473" s="23">
        <v>3482.52</v>
      </c>
      <c r="D1473" s="23">
        <v>3449.79</v>
      </c>
      <c r="E1473" s="23">
        <v>3489.86</v>
      </c>
      <c r="F1473" s="23">
        <v>3447.82</v>
      </c>
      <c r="G1473" s="20">
        <f t="shared" si="364"/>
        <v>3377.0150000000003</v>
      </c>
      <c r="H1473" s="20">
        <f t="shared" si="376"/>
        <v>3145.9029999999993</v>
      </c>
      <c r="I1473" s="112">
        <f t="shared" si="365"/>
        <v>3.1242088057056305E-2</v>
      </c>
      <c r="J1473" s="38" t="str">
        <f t="shared" si="377"/>
        <v>N</v>
      </c>
      <c r="K1473" s="17" t="str">
        <f>IF(OR(AND(J1472="N",OR(I1472&lt;R$2308,AND(I1472&gt;R$2306, I1472&lt;R$2305))), AND(J1472="X", OR(I1472&lt;R$2314, AND(I1472&lt;R$2311,I1472&gt;R$2312)))),"no","yes")</f>
        <v>no</v>
      </c>
      <c r="O1473" s="146">
        <f t="shared" si="360"/>
        <v>9.4875340238100847E-3</v>
      </c>
      <c r="P1473" s="146">
        <f t="shared" si="361"/>
        <v>-9.4875340238100847E-3</v>
      </c>
      <c r="Q1473" s="86">
        <f t="shared" si="368"/>
        <v>8.9999999999999993E-3</v>
      </c>
      <c r="R1473" s="39">
        <f>(SUM(C1454:C1472)+Q1473*SUM(C1454:C1472))/(19-Q1473)*(1-J$2305)</f>
        <v>3403.4174092991416</v>
      </c>
      <c r="S1473" s="39">
        <f>(SUM(C1454:C1472)+Q1473*SUM(C1454:C1472))/(19-Q1473)*(1+J$2305)</f>
        <v>3403.4174092991416</v>
      </c>
      <c r="T1473" s="17">
        <f>IF(AND(K1473="no",R1473&lt;E1473, R1473&gt;F1473,J$2308="yes"),MAX(R1473*(1-J$2306),F1473)/D1473-1,IF(AND(K1473="yes",S1473&gt;F1473, S1473&lt;E1473,J$2307="yes"),1-MIN(S1473*(1+J$2306),E1473)/D1473,0))</f>
        <v>0</v>
      </c>
      <c r="U1473" s="6">
        <f t="shared" si="369"/>
        <v>0</v>
      </c>
      <c r="V1473" s="66">
        <f t="shared" si="370"/>
        <v>3.4804641637274587</v>
      </c>
      <c r="W1473" s="6">
        <f t="shared" si="371"/>
        <v>9.4875340238100847E-3</v>
      </c>
      <c r="X1473" s="17">
        <f>V1473/MAX(V$240:V1473)-1</f>
        <v>-2.6567297369240128E-2</v>
      </c>
      <c r="Z1473" s="66">
        <f t="shared" si="372"/>
        <v>14.352578233124406</v>
      </c>
      <c r="AA1473" s="6">
        <f t="shared" si="373"/>
        <v>9.4875340238100847E-3</v>
      </c>
      <c r="AB1473" s="17">
        <f>Z1473/MAX(Z$240:Z1473)-1</f>
        <v>-3.0500210245545722E-2</v>
      </c>
    </row>
    <row r="1474" spans="1:29" x14ac:dyDescent="0.25">
      <c r="A1474" s="18" t="s">
        <v>249</v>
      </c>
      <c r="B1474" s="72">
        <v>41304</v>
      </c>
      <c r="C1474" s="23">
        <v>3500.58</v>
      </c>
      <c r="D1474" s="23">
        <v>3482.52</v>
      </c>
      <c r="E1474" s="23">
        <v>3502.72</v>
      </c>
      <c r="F1474" s="23">
        <v>3462.37</v>
      </c>
      <c r="G1474" s="20">
        <f t="shared" si="364"/>
        <v>3390.2839999999997</v>
      </c>
      <c r="H1474" s="20">
        <f t="shared" si="376"/>
        <v>3150.0868333333324</v>
      </c>
      <c r="I1474" s="112">
        <f t="shared" si="365"/>
        <v>3.2532967739575813E-2</v>
      </c>
      <c r="J1474" s="38" t="str">
        <f t="shared" si="377"/>
        <v>N</v>
      </c>
      <c r="K1474" s="17" t="str">
        <f>IF(OR(AND(J1473="N",OR(I1473&lt;R$2308,AND(I1473&gt;R$2306, I1473&lt;R$2305))), AND(J1473="X", OR(I1473&lt;R$2314, AND(I1473&lt;R$2311,I1473&gt;R$2312)))),"no","yes")</f>
        <v>no</v>
      </c>
      <c r="O1474" s="146">
        <f t="shared" si="360"/>
        <v>5.1858998656144628E-3</v>
      </c>
      <c r="P1474" s="146">
        <f t="shared" si="361"/>
        <v>-5.1858998656144628E-3</v>
      </c>
      <c r="Q1474" s="86">
        <f t="shared" si="368"/>
        <v>8.9999999999999993E-3</v>
      </c>
      <c r="R1474" s="39">
        <f>(SUM(C1455:C1473)+Q1474*SUM(C1455:C1473))/(19-Q1474)*(1-J$2305)</f>
        <v>3416.5576272971407</v>
      </c>
      <c r="S1474" s="39">
        <f>(SUM(C1455:C1473)+Q1474*SUM(C1455:C1473))/(19-Q1474)*(1+J$2305)</f>
        <v>3416.5576272971407</v>
      </c>
      <c r="T1474" s="17">
        <f>IF(AND(K1474="no",R1474&lt;E1474, R1474&gt;F1474,J$2308="yes"),MAX(R1474*(1-J$2306),F1474)/D1474-1,IF(AND(K1474="yes",S1474&gt;F1474, S1474&lt;E1474,J$2307="yes"),1-MIN(S1474*(1+J$2306),E1474)/D1474,0))</f>
        <v>0</v>
      </c>
      <c r="U1474" s="6">
        <f t="shared" si="369"/>
        <v>0</v>
      </c>
      <c r="V1474" s="66">
        <f t="shared" si="370"/>
        <v>3.4985135023664089</v>
      </c>
      <c r="W1474" s="6">
        <f t="shared" si="371"/>
        <v>5.1858998656144628E-3</v>
      </c>
      <c r="X1474" s="17">
        <f>V1474/MAX(V$240:V1474)-1</f>
        <v>-2.1519172847482504E-2</v>
      </c>
      <c r="Z1474" s="66">
        <f t="shared" si="372"/>
        <v>14.427009266654787</v>
      </c>
      <c r="AA1474" s="6">
        <f t="shared" si="373"/>
        <v>5.1858998656144628E-3</v>
      </c>
      <c r="AB1474" s="17">
        <f>Z1474/MAX(Z$240:Z1474)-1</f>
        <v>-2.5472481416144777E-2</v>
      </c>
    </row>
    <row r="1475" spans="1:29" x14ac:dyDescent="0.25">
      <c r="A1475" s="18" t="s">
        <v>249</v>
      </c>
      <c r="B1475" s="72">
        <v>41305</v>
      </c>
      <c r="C1475" s="23">
        <v>3479.64</v>
      </c>
      <c r="D1475" s="23">
        <v>3500.58</v>
      </c>
      <c r="E1475" s="23">
        <v>3499.15</v>
      </c>
      <c r="F1475" s="23">
        <v>3463.2</v>
      </c>
      <c r="G1475" s="20">
        <f t="shared" si="364"/>
        <v>3400.4730000000004</v>
      </c>
      <c r="H1475" s="20">
        <f t="shared" si="376"/>
        <v>3154.1583333333324</v>
      </c>
      <c r="I1475" s="112">
        <f t="shared" si="365"/>
        <v>2.3281172942705153E-2</v>
      </c>
      <c r="J1475" s="38" t="str">
        <f t="shared" si="377"/>
        <v>N</v>
      </c>
      <c r="K1475" s="17" t="str">
        <f>IF(OR(AND(J1474="N",OR(I1474&lt;R$2308,AND(I1474&gt;R$2306, I1474&lt;R$2305))), AND(J1474="X", OR(I1474&lt;R$2314, AND(I1474&lt;R$2311,I1474&gt;R$2312)))),"no","yes")</f>
        <v>no</v>
      </c>
      <c r="O1475" s="146">
        <f t="shared" si="360"/>
        <v>-5.981865862228597E-3</v>
      </c>
      <c r="P1475" s="146">
        <f t="shared" si="361"/>
        <v>5.981865862228597E-3</v>
      </c>
      <c r="Q1475" s="86">
        <f t="shared" si="368"/>
        <v>8.9999999999999993E-3</v>
      </c>
      <c r="R1475" s="39">
        <f>(SUM(C1456:C1474)+Q1475*SUM(C1456:C1474))/(19-Q1475)*(1-J$2305)</f>
        <v>3428.497097572535</v>
      </c>
      <c r="S1475" s="39">
        <f>(SUM(C1456:C1474)+Q1475*SUM(C1456:C1474))/(19-Q1475)*(1+J$2305)</f>
        <v>3428.497097572535</v>
      </c>
      <c r="T1475" s="17">
        <f>IF(AND(K1475="no",R1475&lt;E1475, R1475&gt;F1475,J$2308="yes"),MAX(R1475*(1-J$2306),F1475)/D1475-1,IF(AND(K1475="yes",S1475&gt;F1475, S1475&lt;E1475,J$2307="yes"),1-MIN(S1475*(1+J$2306),E1475)/D1475,0))</f>
        <v>0</v>
      </c>
      <c r="U1475" s="6">
        <f t="shared" si="369"/>
        <v>0</v>
      </c>
      <c r="V1475" s="66">
        <f t="shared" si="370"/>
        <v>3.4775858638780575</v>
      </c>
      <c r="W1475" s="6">
        <f t="shared" si="371"/>
        <v>-5.981865862228597E-3</v>
      </c>
      <c r="X1475" s="17">
        <f>V1475/MAX(V$240:V1475)-1</f>
        <v>-2.7372313904271306E-2</v>
      </c>
      <c r="Z1475" s="66">
        <f t="shared" si="372"/>
        <v>14.340708832428529</v>
      </c>
      <c r="AA1475" s="6">
        <f t="shared" si="373"/>
        <v>-5.981865862228597E-3</v>
      </c>
      <c r="AB1475" s="17">
        <f>Z1475/MAX(Z$240:Z1475)-1</f>
        <v>-3.1301974311363945E-2</v>
      </c>
    </row>
    <row r="1476" spans="1:29" x14ac:dyDescent="0.25">
      <c r="A1476" s="18" t="s">
        <v>249</v>
      </c>
      <c r="B1476" s="72">
        <v>41306</v>
      </c>
      <c r="C1476" s="23">
        <v>3507.71</v>
      </c>
      <c r="D1476" s="23">
        <v>3479.64</v>
      </c>
      <c r="E1476" s="23">
        <v>3507.83</v>
      </c>
      <c r="F1476" s="23">
        <v>3462.68</v>
      </c>
      <c r="G1476" s="20">
        <f t="shared" si="364"/>
        <v>3412.9460000000008</v>
      </c>
      <c r="H1476" s="20">
        <f t="shared" si="376"/>
        <v>3159.0658333333322</v>
      </c>
      <c r="I1476" s="112">
        <f t="shared" si="365"/>
        <v>2.7766041419934329E-2</v>
      </c>
      <c r="J1476" s="38" t="str">
        <f t="shared" si="377"/>
        <v>N</v>
      </c>
      <c r="K1476" s="17" t="str">
        <f>IF(OR(AND(J1475="N",OR(I1475&lt;R$2308,AND(I1475&gt;R$2306, I1475&lt;R$2305))), AND(J1475="X", OR(I1475&lt;R$2314, AND(I1475&lt;R$2311,I1475&gt;R$2312)))),"no","yes")</f>
        <v>no</v>
      </c>
      <c r="O1476" s="146">
        <f t="shared" ref="O1476:O1539" si="378">IF(AND(L1476&gt;0,L1475&gt;0),L1476/L1475-1,IF(AND(M1476&gt;0,N1476&gt;0),M1476/N1476-1,C1476/C1475-1))</f>
        <v>8.0669264636572535E-3</v>
      </c>
      <c r="P1476" s="146">
        <f t="shared" ref="P1476:P1539" si="379">IF(AND(M1476&gt;0,N1476&gt;0),1-M1476/N1476,1-C1476/C1475)</f>
        <v>-8.0669264636572535E-3</v>
      </c>
      <c r="Q1476" s="86">
        <f t="shared" si="368"/>
        <v>8.9999999999999993E-3</v>
      </c>
      <c r="R1476" s="39">
        <f>(SUM(C1457:C1475)+Q1476*SUM(C1457:C1475))/(19-Q1476)*(1-J$2305)</f>
        <v>3440.2596435153496</v>
      </c>
      <c r="S1476" s="39">
        <f>(SUM(C1457:C1475)+Q1476*SUM(C1457:C1475))/(19-Q1476)*(1+J$2305)</f>
        <v>3440.2596435153496</v>
      </c>
      <c r="T1476" s="17">
        <f>IF(AND(K1476="no",R1476&lt;E1476, R1476&gt;F1476,J$2308="yes"),MAX(R1476*(1-J$2306),F1476)/D1476-1,IF(AND(K1476="yes",S1476&gt;F1476, S1476&lt;E1476,J$2307="yes"),1-MIN(S1476*(1+J$2306),E1476)/D1476,0))</f>
        <v>0</v>
      </c>
      <c r="U1476" s="6">
        <f t="shared" si="369"/>
        <v>0</v>
      </c>
      <c r="V1476" s="66">
        <f t="shared" si="370"/>
        <v>3.5056392933130156</v>
      </c>
      <c r="W1476" s="6">
        <f t="shared" si="371"/>
        <v>8.0669264636572535E-3</v>
      </c>
      <c r="X1476" s="17">
        <f>V1476/MAX(V$240:V1476)-1</f>
        <v>-1.9526197884019991E-2</v>
      </c>
      <c r="Z1476" s="66">
        <f t="shared" si="372"/>
        <v>14.45639427601645</v>
      </c>
      <c r="AA1476" s="6">
        <f t="shared" si="373"/>
        <v>8.0669264636572535E-3</v>
      </c>
      <c r="AB1476" s="17">
        <f>Z1476/MAX(Z$240:Z1476)-1</f>
        <v>-2.348755857264373E-2</v>
      </c>
    </row>
    <row r="1477" spans="1:29" x14ac:dyDescent="0.25">
      <c r="A1477" s="18" t="s">
        <v>249</v>
      </c>
      <c r="B1477" s="72">
        <v>41309</v>
      </c>
      <c r="C1477" s="23">
        <v>3484.36</v>
      </c>
      <c r="D1477" s="23">
        <v>3507.71</v>
      </c>
      <c r="E1477" s="23">
        <v>3524.04</v>
      </c>
      <c r="F1477" s="23">
        <v>3467.02</v>
      </c>
      <c r="G1477" s="20">
        <f t="shared" si="364"/>
        <v>3422.7455</v>
      </c>
      <c r="H1477" s="20">
        <f t="shared" si="376"/>
        <v>3163.6528333333322</v>
      </c>
      <c r="I1477" s="112">
        <f t="shared" si="365"/>
        <v>1.8001484480806518E-2</v>
      </c>
      <c r="J1477" s="38" t="str">
        <f t="shared" si="377"/>
        <v>N</v>
      </c>
      <c r="K1477" s="17" t="str">
        <f>IF(OR(AND(J1476="N",OR(I1476&lt;R$2308,AND(I1476&gt;R$2306, I1476&lt;R$2305))), AND(J1476="X", OR(I1476&lt;R$2314, AND(I1476&lt;R$2311,I1476&gt;R$2312)))),"no","yes")</f>
        <v>no</v>
      </c>
      <c r="O1477" s="146">
        <f t="shared" si="378"/>
        <v>-6.6567646698273419E-3</v>
      </c>
      <c r="P1477" s="146">
        <f t="shared" si="379"/>
        <v>6.6567646698273419E-3</v>
      </c>
      <c r="Q1477" s="86">
        <f t="shared" si="368"/>
        <v>8.9999999999999993E-3</v>
      </c>
      <c r="R1477" s="39">
        <f>(SUM(C1458:C1476)+Q1477*SUM(C1458:C1476))/(19-Q1477)*(1-J$2305)</f>
        <v>3451.9132720762468</v>
      </c>
      <c r="S1477" s="39">
        <f>(SUM(C1458:C1476)+Q1477*SUM(C1458:C1476))/(19-Q1477)*(1+J$2305)</f>
        <v>3451.9132720762468</v>
      </c>
      <c r="T1477" s="17">
        <f>IF(AND(K1477="no",R1477&lt;E1477, R1477&gt;F1477,J$2308="yes"),MAX(R1477*(1-J$2306),F1477)/D1477-1,IF(AND(K1477="yes",S1477&gt;F1477, S1477&lt;E1477,J$2307="yes"),1-MIN(S1477*(1+J$2306),E1477)/D1477,0))</f>
        <v>0</v>
      </c>
      <c r="U1477" s="6">
        <f t="shared" si="369"/>
        <v>0</v>
      </c>
      <c r="V1477" s="66">
        <f t="shared" si="370"/>
        <v>3.4823030775201311</v>
      </c>
      <c r="W1477" s="6">
        <f t="shared" si="371"/>
        <v>-6.6567646698273419E-3</v>
      </c>
      <c r="X1477" s="17">
        <f>V1477/MAX(V$240:V1477)-1</f>
        <v>-2.6052981249636953E-2</v>
      </c>
      <c r="Z1477" s="66">
        <f t="shared" si="372"/>
        <v>14.36016146134677</v>
      </c>
      <c r="AA1477" s="6">
        <f t="shared" si="373"/>
        <v>-6.6567646698273419E-3</v>
      </c>
      <c r="AB1477" s="17">
        <f>Z1477/MAX(Z$240:Z1477)-1</f>
        <v>-2.998797209238413E-2</v>
      </c>
    </row>
    <row r="1478" spans="1:29" x14ac:dyDescent="0.25">
      <c r="A1478" s="18" t="s">
        <v>249</v>
      </c>
      <c r="B1478" s="72">
        <v>41310</v>
      </c>
      <c r="C1478" s="23">
        <v>3520.65</v>
      </c>
      <c r="D1478" s="23">
        <v>3484.36</v>
      </c>
      <c r="E1478" s="23">
        <v>3520.99</v>
      </c>
      <c r="F1478" s="23">
        <v>3457.43</v>
      </c>
      <c r="G1478" s="20">
        <f t="shared" si="364"/>
        <v>3432.4260000000004</v>
      </c>
      <c r="H1478" s="20">
        <f t="shared" si="376"/>
        <v>3170.1708333333322</v>
      </c>
      <c r="I1478" s="112">
        <f t="shared" si="365"/>
        <v>2.5703103286130569E-2</v>
      </c>
      <c r="J1478" s="38" t="str">
        <f t="shared" si="377"/>
        <v>N</v>
      </c>
      <c r="K1478" s="17" t="str">
        <f>IF(OR(AND(J1477="N",OR(I1477&lt;R$2308,AND(I1477&gt;R$2306, I1477&lt;R$2305))), AND(J1477="X", OR(I1477&lt;R$2314, AND(I1477&lt;R$2311,I1477&gt;R$2312)))),"no","yes")</f>
        <v>no</v>
      </c>
      <c r="O1478" s="146">
        <f t="shared" si="378"/>
        <v>1.0415112100931045E-2</v>
      </c>
      <c r="P1478" s="146">
        <f t="shared" si="379"/>
        <v>-1.0415112100931045E-2</v>
      </c>
      <c r="Q1478" s="86">
        <f t="shared" si="368"/>
        <v>8.9999999999999993E-3</v>
      </c>
      <c r="R1478" s="39">
        <f>(SUM(C1459:C1477)+Q1478*SUM(C1459:C1477))/(19-Q1478)*(1-J$2305)</f>
        <v>3460.271751355906</v>
      </c>
      <c r="S1478" s="39">
        <f>(SUM(C1459:C1477)+Q1478*SUM(C1459:C1477))/(19-Q1478)*(1+J$2305)</f>
        <v>3460.271751355906</v>
      </c>
      <c r="T1478" s="17">
        <f>IF(AND(K1478="no",R1478&lt;E1478, R1478&gt;F1478,J$2308="yes"),MAX(R1478*(1-J$2306),F1478)/D1478-1,IF(AND(K1478="yes",S1478&gt;F1478, S1478&lt;E1478,J$2307="yes"),1-MIN(S1478*(1+J$2306),E1478)/D1478,0))</f>
        <v>-6.913249102875163E-3</v>
      </c>
      <c r="U1478" s="6">
        <f t="shared" si="369"/>
        <v>-1.7328361203806208E-2</v>
      </c>
      <c r="V1478" s="66">
        <f t="shared" si="370"/>
        <v>3.4582290488935254</v>
      </c>
      <c r="W1478" s="6">
        <f t="shared" si="371"/>
        <v>-6.9132491028752741E-3</v>
      </c>
      <c r="X1478" s="17">
        <f>V1478/MAX(V$240:V1478)-1</f>
        <v>-3.2786119603260944E-2</v>
      </c>
      <c r="Z1478" s="66">
        <f t="shared" si="372"/>
        <v>14.260886088006972</v>
      </c>
      <c r="AA1478" s="6">
        <f t="shared" si="373"/>
        <v>-6.913249102875163E-3</v>
      </c>
      <c r="AB1478" s="17">
        <f>Z1478/MAX(Z$240:Z1478)-1</f>
        <v>-3.6693906874094684E-2</v>
      </c>
    </row>
    <row r="1479" spans="1:29" x14ac:dyDescent="0.25">
      <c r="A1479" s="18" t="s">
        <v>249</v>
      </c>
      <c r="B1479" s="72">
        <v>41311</v>
      </c>
      <c r="C1479" s="23">
        <v>3544.39</v>
      </c>
      <c r="D1479" s="23">
        <v>3520.65</v>
      </c>
      <c r="E1479" s="23">
        <v>3555.94</v>
      </c>
      <c r="F1479" s="23">
        <v>3521.64</v>
      </c>
      <c r="G1479" s="20">
        <f t="shared" si="364"/>
        <v>3442.8960000000006</v>
      </c>
      <c r="H1479" s="20">
        <f t="shared" si="376"/>
        <v>3177.2943333333324</v>
      </c>
      <c r="I1479" s="112">
        <f t="shared" si="365"/>
        <v>2.9479252350346652E-2</v>
      </c>
      <c r="J1479" s="38" t="str">
        <f t="shared" si="377"/>
        <v>N</v>
      </c>
      <c r="K1479" s="17" t="str">
        <f>IF(OR(AND(J1478="N",OR(I1478&lt;R$2308,AND(I1478&gt;R$2306, I1478&lt;R$2305))), AND(J1478="X", OR(I1478&lt;R$2314, AND(I1478&lt;R$2311,I1478&gt;R$2312)))),"no","yes")</f>
        <v>no</v>
      </c>
      <c r="O1479" s="146">
        <f t="shared" si="378"/>
        <v>6.7430730120858762E-3</v>
      </c>
      <c r="P1479" s="146">
        <f t="shared" si="379"/>
        <v>-6.7430730120858762E-3</v>
      </c>
      <c r="Q1479" s="86">
        <f t="shared" si="368"/>
        <v>8.9999999999999993E-3</v>
      </c>
      <c r="R1479" s="39">
        <f>(SUM(C1460:C1478)+Q1479*SUM(C1460:C1478))/(19-Q1479)*(1-J$2305)</f>
        <v>3470.1359470275397</v>
      </c>
      <c r="S1479" s="39">
        <f>(SUM(C1460:C1478)+Q1479*SUM(C1460:C1478))/(19-Q1479)*(1+J$2305)</f>
        <v>3470.1359470275397</v>
      </c>
      <c r="T1479" s="17">
        <f>IF(AND(K1479="no",R1479&lt;E1479, R1479&gt;F1479,J$2308="yes"),MAX(R1479*(1-J$2306),F1479)/D1479-1,IF(AND(K1479="yes",S1479&gt;F1479, S1479&lt;E1479,J$2307="yes"),1-MIN(S1479*(1+J$2306),E1479)/D1479,0))</f>
        <v>0</v>
      </c>
      <c r="U1479" s="6">
        <f t="shared" si="369"/>
        <v>0</v>
      </c>
      <c r="V1479" s="66">
        <f t="shared" si="370"/>
        <v>3.4815481398627308</v>
      </c>
      <c r="W1479" s="6">
        <f t="shared" si="371"/>
        <v>6.7430730120858762E-3</v>
      </c>
      <c r="X1479" s="17">
        <f>V1479/MAX(V$240:V1479)-1</f>
        <v>-2.6264125789442816E-2</v>
      </c>
      <c r="Z1479" s="66">
        <f t="shared" si="372"/>
        <v>14.357048284115443</v>
      </c>
      <c r="AA1479" s="6">
        <f t="shared" si="373"/>
        <v>6.7430730120858762E-3</v>
      </c>
      <c r="AB1479" s="17">
        <f>Z1479/MAX(Z$240:Z1479)-1</f>
        <v>-3.0198263555159421E-2</v>
      </c>
    </row>
    <row r="1480" spans="1:29" x14ac:dyDescent="0.25">
      <c r="A1480" s="18" t="s">
        <v>249</v>
      </c>
      <c r="B1480" s="72">
        <v>41312</v>
      </c>
      <c r="C1480" s="23">
        <v>3557.67</v>
      </c>
      <c r="D1480" s="23">
        <v>3544.39</v>
      </c>
      <c r="E1480" s="23">
        <v>3565.38</v>
      </c>
      <c r="F1480" s="23">
        <v>3526.03</v>
      </c>
      <c r="G1480" s="20">
        <f t="shared" si="364"/>
        <v>3452.9620000000004</v>
      </c>
      <c r="H1480" s="20">
        <f t="shared" si="376"/>
        <v>3184.3169999999996</v>
      </c>
      <c r="I1480" s="112">
        <f t="shared" si="365"/>
        <v>3.032411014080072E-2</v>
      </c>
      <c r="J1480" s="38" t="str">
        <f t="shared" si="377"/>
        <v>N</v>
      </c>
      <c r="K1480" s="17" t="str">
        <f>IF(OR(AND(J1479="N",OR(I1479&lt;R$2308,AND(I1479&gt;R$2306, I1479&lt;R$2305))), AND(J1479="X", OR(I1479&lt;R$2314, AND(I1479&lt;R$2311,I1479&gt;R$2312)))),"no","yes")</f>
        <v>no</v>
      </c>
      <c r="O1480" s="146">
        <f t="shared" si="378"/>
        <v>3.7467660161552008E-3</v>
      </c>
      <c r="P1480" s="146">
        <f t="shared" si="379"/>
        <v>-3.7467660161552008E-3</v>
      </c>
      <c r="Q1480" s="86">
        <f t="shared" si="368"/>
        <v>8.9999999999999993E-3</v>
      </c>
      <c r="R1480" s="39">
        <f>(SUM(C1461:C1479)+Q1480*SUM(C1461:C1479))/(19-Q1480)*(1-J$2305)</f>
        <v>3480.1265931230587</v>
      </c>
      <c r="S1480" s="39">
        <f>(SUM(C1461:C1479)+Q1480*SUM(C1461:C1479))/(19-Q1480)*(1+J$2305)</f>
        <v>3480.1265931230587</v>
      </c>
      <c r="T1480" s="17">
        <f>IF(AND(K1480="no",R1480&lt;E1480, R1480&gt;F1480,J$2308="yes"),MAX(R1480*(1-J$2306),F1480)/D1480-1,IF(AND(K1480="yes",S1480&gt;F1480, S1480&lt;E1480,J$2307="yes"),1-MIN(S1480*(1+J$2306),E1480)/D1480,0))</f>
        <v>0</v>
      </c>
      <c r="U1480" s="6">
        <f t="shared" si="369"/>
        <v>0</v>
      </c>
      <c r="V1480" s="66">
        <f t="shared" si="370"/>
        <v>3.4945926861167766</v>
      </c>
      <c r="W1480" s="6">
        <f t="shared" si="371"/>
        <v>3.7467660161552008E-3</v>
      </c>
      <c r="X1480" s="17">
        <f>V1480/MAX(V$240:V1480)-1</f>
        <v>-2.2615765307239521E-2</v>
      </c>
      <c r="Y1480" s="6">
        <f t="shared" ref="Y1480" si="380">V1480/V1460-1</f>
        <v>1.8712634981476572E-2</v>
      </c>
      <c r="Z1480" s="66">
        <f t="shared" si="372"/>
        <v>14.410840784718665</v>
      </c>
      <c r="AA1480" s="6">
        <f t="shared" si="373"/>
        <v>3.7467660161552008E-3</v>
      </c>
      <c r="AB1480" s="17">
        <f>Z1480/MAX(Z$240:Z1480)-1</f>
        <v>-2.6564643366639662E-2</v>
      </c>
      <c r="AC1480" s="6">
        <f t="shared" ref="AC1480" si="381">Z1480/Z1460-1</f>
        <v>1.2522425328066689E-2</v>
      </c>
    </row>
    <row r="1481" spans="1:29" x14ac:dyDescent="0.25">
      <c r="A1481" s="18" t="s">
        <v>249</v>
      </c>
      <c r="B1481" s="72">
        <v>41313</v>
      </c>
      <c r="C1481" s="23">
        <v>3608.59</v>
      </c>
      <c r="D1481" s="23">
        <v>3557.67</v>
      </c>
      <c r="E1481" s="23">
        <v>3618.84</v>
      </c>
      <c r="F1481" s="23">
        <v>3553.8</v>
      </c>
      <c r="G1481" s="20">
        <f t="shared" si="364"/>
        <v>3469.8324999999995</v>
      </c>
      <c r="H1481" s="20">
        <f t="shared" si="376"/>
        <v>3193.2581666666661</v>
      </c>
      <c r="I1481" s="112">
        <f t="shared" si="365"/>
        <v>3.9989682499083301E-2</v>
      </c>
      <c r="J1481" s="38" t="str">
        <f t="shared" si="377"/>
        <v>N</v>
      </c>
      <c r="K1481" s="17" t="str">
        <f>IF(OR(AND(J1480="N",OR(I1480&lt;R$2308,AND(I1480&gt;R$2306, I1480&lt;R$2305))), AND(J1480="X", OR(I1480&lt;R$2314, AND(I1480&lt;R$2311,I1480&gt;R$2312)))),"no","yes")</f>
        <v>no</v>
      </c>
      <c r="O1481" s="146">
        <f t="shared" si="378"/>
        <v>1.4312738393386759E-2</v>
      </c>
      <c r="P1481" s="146">
        <f t="shared" si="379"/>
        <v>-1.4312738393386759E-2</v>
      </c>
      <c r="Q1481" s="86">
        <f t="shared" si="368"/>
        <v>8.9999999999999993E-3</v>
      </c>
      <c r="R1481" s="39">
        <f>(SUM(C1462:C1480)+Q1481*SUM(C1462:C1480))/(19-Q1481)*(1-J$2305)</f>
        <v>3495.3479300721392</v>
      </c>
      <c r="S1481" s="39">
        <f>(SUM(C1462:C1480)+Q1481*SUM(C1462:C1480))/(19-Q1481)*(1+J$2305)</f>
        <v>3495.3479300721392</v>
      </c>
      <c r="T1481" s="17">
        <f>IF(AND(K1481="no",R1481&lt;E1481, R1481&gt;F1481,J$2308="yes"),MAX(R1481*(1-J$2306),F1481)/D1481-1,IF(AND(K1481="yes",S1481&gt;F1481, S1481&lt;E1481,J$2307="yes"),1-MIN(S1481*(1+J$2306),E1481)/D1481,0))</f>
        <v>0</v>
      </c>
      <c r="U1481" s="6">
        <f t="shared" si="369"/>
        <v>0</v>
      </c>
      <c r="V1481" s="66">
        <f t="shared" si="370"/>
        <v>3.5446098770246088</v>
      </c>
      <c r="W1481" s="6">
        <f t="shared" si="371"/>
        <v>1.4312738393386759E-2</v>
      </c>
      <c r="X1481" s="17">
        <f>V1481/MAX(V$240:V1481)-1</f>
        <v>-8.6267204462615599E-3</v>
      </c>
      <c r="Z1481" s="66">
        <f t="shared" si="372"/>
        <v>14.617099378899091</v>
      </c>
      <c r="AA1481" s="6">
        <f t="shared" si="373"/>
        <v>1.4312738393386759E-2</v>
      </c>
      <c r="AB1481" s="17">
        <f>Z1481/MAX(Z$240:Z1481)-1</f>
        <v>-1.263211776427331E-2</v>
      </c>
    </row>
    <row r="1482" spans="1:29" x14ac:dyDescent="0.25">
      <c r="A1482" s="18" t="s">
        <v>249</v>
      </c>
      <c r="B1482" s="72">
        <v>41323</v>
      </c>
      <c r="C1482" s="23">
        <v>3627.78</v>
      </c>
      <c r="D1482" s="23">
        <v>3608.59</v>
      </c>
      <c r="E1482" s="23">
        <v>3639.36</v>
      </c>
      <c r="F1482" s="23">
        <v>3604.01</v>
      </c>
      <c r="G1482" s="20">
        <f t="shared" si="364"/>
        <v>3481.9839999999995</v>
      </c>
      <c r="H1482" s="20">
        <f t="shared" si="376"/>
        <v>3202.3669999999993</v>
      </c>
      <c r="I1482" s="112">
        <f t="shared" si="365"/>
        <v>4.1871530713524452E-2</v>
      </c>
      <c r="J1482" s="38" t="str">
        <f t="shared" si="377"/>
        <v>N</v>
      </c>
      <c r="K1482" s="17" t="str">
        <f>IF(OR(AND(J1481="N",OR(I1481&lt;R$2308,AND(I1481&gt;R$2306, I1481&lt;R$2305))), AND(J1481="X", OR(I1481&lt;R$2314, AND(I1481&lt;R$2311,I1481&gt;R$2312)))),"no","yes")</f>
        <v>no</v>
      </c>
      <c r="O1482" s="146">
        <f t="shared" si="378"/>
        <v>5.317866535128779E-3</v>
      </c>
      <c r="P1482" s="146">
        <f t="shared" si="379"/>
        <v>-5.317866535128779E-3</v>
      </c>
      <c r="Q1482" s="86">
        <f t="shared" si="368"/>
        <v>8.9999999999999993E-3</v>
      </c>
      <c r="R1482" s="39">
        <f>(SUM(C1463:C1481)+Q1482*SUM(C1463:C1481))/(19-Q1482)*(1-J$2305)</f>
        <v>3507.2406455689534</v>
      </c>
      <c r="S1482" s="39">
        <f>(SUM(C1463:C1481)+Q1482*SUM(C1463:C1481))/(19-Q1482)*(1+J$2305)</f>
        <v>3507.2406455689534</v>
      </c>
      <c r="T1482" s="17">
        <f>IF(AND(K1482="no",R1482&lt;E1482, R1482&gt;F1482,J$2308="yes"),MAX(R1482*(1-J$2306),F1482)/D1482-1,IF(AND(K1482="yes",S1482&gt;F1482, S1482&lt;E1482,J$2307="yes"),1-MIN(S1482*(1+J$2306),E1482)/D1482,0))</f>
        <v>0</v>
      </c>
      <c r="U1482" s="6">
        <f t="shared" si="369"/>
        <v>0</v>
      </c>
      <c r="V1482" s="66">
        <f t="shared" si="370"/>
        <v>3.5634596392697251</v>
      </c>
      <c r="W1482" s="6">
        <f t="shared" si="371"/>
        <v>5.317866535128779E-3</v>
      </c>
      <c r="X1482" s="17">
        <f>V1482/MAX(V$240:V1482)-1</f>
        <v>-3.3547296591017739E-3</v>
      </c>
      <c r="Z1482" s="66">
        <f t="shared" si="372"/>
        <v>14.694831162526791</v>
      </c>
      <c r="AA1482" s="6">
        <f t="shared" si="373"/>
        <v>5.317866535128779E-3</v>
      </c>
      <c r="AB1482" s="17">
        <f>Z1482/MAX(Z$240:Z1482)-1</f>
        <v>-7.3814271454708535E-3</v>
      </c>
    </row>
    <row r="1483" spans="1:29" x14ac:dyDescent="0.25">
      <c r="A1483" s="18" t="s">
        <v>249</v>
      </c>
      <c r="B1483" s="72">
        <v>41324</v>
      </c>
      <c r="C1483" s="23">
        <v>3561.36</v>
      </c>
      <c r="D1483" s="23">
        <v>3627.78</v>
      </c>
      <c r="E1483" s="23">
        <v>3630.65</v>
      </c>
      <c r="F1483" s="23">
        <v>3546.72</v>
      </c>
      <c r="G1483" s="20">
        <f t="shared" si="364"/>
        <v>3487.518</v>
      </c>
      <c r="H1483" s="20">
        <f t="shared" si="376"/>
        <v>3211.275666666666</v>
      </c>
      <c r="I1483" s="112">
        <f t="shared" si="365"/>
        <v>2.117322405217692E-2</v>
      </c>
      <c r="J1483" s="38" t="str">
        <f t="shared" si="377"/>
        <v>N</v>
      </c>
      <c r="K1483" s="17" t="str">
        <f>IF(OR(AND(J1482="N",OR(I1482&lt;R$2308,AND(I1482&gt;R$2306, I1482&lt;R$2305))), AND(J1482="X", OR(I1482&lt;R$2314, AND(I1482&lt;R$2311,I1482&gt;R$2312)))),"no","yes")</f>
        <v>no</v>
      </c>
      <c r="O1483" s="146">
        <f t="shared" si="378"/>
        <v>-1.8308717728197421E-2</v>
      </c>
      <c r="P1483" s="146">
        <f t="shared" si="379"/>
        <v>1.8308717728197421E-2</v>
      </c>
      <c r="Q1483" s="86">
        <f t="shared" si="368"/>
        <v>8.9999999999999993E-3</v>
      </c>
      <c r="R1483" s="39">
        <f>(SUM(C1464:C1482)+Q1483*SUM(C1464:C1482))/(19-Q1483)*(1-J$2305)</f>
        <v>3516.6500447580434</v>
      </c>
      <c r="S1483" s="39">
        <f>(SUM(C1464:C1482)+Q1483*SUM(C1464:C1482))/(19-Q1483)*(1+J$2305)</f>
        <v>3516.6500447580434</v>
      </c>
      <c r="T1483" s="17">
        <f>IF(AND(K1483="no",R1483&lt;E1483, R1483&gt;F1483,J$2308="yes"),MAX(R1483*(1-J$2306),F1483)/D1483-1,IF(AND(K1483="yes",S1483&gt;F1483, S1483&lt;E1483,J$2307="yes"),1-MIN(S1483*(1+J$2306),E1483)/D1483,0))</f>
        <v>0</v>
      </c>
      <c r="U1483" s="6">
        <f t="shared" si="369"/>
        <v>0</v>
      </c>
      <c r="V1483" s="66">
        <f t="shared" si="370"/>
        <v>3.4982172625985113</v>
      </c>
      <c r="W1483" s="6">
        <f t="shared" si="371"/>
        <v>-1.8308717728197421E-2</v>
      </c>
      <c r="X1483" s="17">
        <f>V1483/MAX(V$240:V1483)-1</f>
        <v>-2.1602026588916412E-2</v>
      </c>
      <c r="Z1483" s="66">
        <f t="shared" si="372"/>
        <v>14.425787646708569</v>
      </c>
      <c r="AA1483" s="6">
        <f t="shared" si="373"/>
        <v>-1.8308717728197421E-2</v>
      </c>
      <c r="AB1483" s="17">
        <f>Z1483/MAX(Z$240:Z1483)-1</f>
        <v>-2.555500040763059E-2</v>
      </c>
    </row>
    <row r="1484" spans="1:29" x14ac:dyDescent="0.25">
      <c r="A1484" s="18" t="s">
        <v>249</v>
      </c>
      <c r="B1484" s="72">
        <v>41325</v>
      </c>
      <c r="C1484" s="23">
        <v>3635.38</v>
      </c>
      <c r="D1484" s="23">
        <v>3561.36</v>
      </c>
      <c r="E1484" s="23">
        <v>3635.38</v>
      </c>
      <c r="F1484" s="23">
        <v>3553.49</v>
      </c>
      <c r="G1484" s="20">
        <f t="shared" si="364"/>
        <v>3496.7590000000005</v>
      </c>
      <c r="H1484" s="20">
        <f t="shared" si="376"/>
        <v>3221.7128333333326</v>
      </c>
      <c r="I1484" s="112">
        <f t="shared" si="365"/>
        <v>3.9642709148671518E-2</v>
      </c>
      <c r="J1484" s="38" t="str">
        <f t="shared" si="377"/>
        <v>N</v>
      </c>
      <c r="K1484" s="17" t="str">
        <f>IF(OR(AND(J1483="N",OR(I1483&lt;R$2308,AND(I1483&gt;R$2306, I1483&lt;R$2305))), AND(J1483="X", OR(I1483&lt;R$2314, AND(I1483&lt;R$2311,I1483&gt;R$2312)))),"no","yes")</f>
        <v>no</v>
      </c>
      <c r="O1484" s="146">
        <f t="shared" si="378"/>
        <v>2.0784194801985789E-2</v>
      </c>
      <c r="P1484" s="146">
        <f t="shared" si="379"/>
        <v>-2.0784194801985789E-2</v>
      </c>
      <c r="Q1484" s="86">
        <f t="shared" si="368"/>
        <v>8.9999999999999993E-3</v>
      </c>
      <c r="R1484" s="39">
        <f>(SUM(C1465:C1483)+Q1484*SUM(C1465:C1483))/(19-Q1484)*(1-J$2305)</f>
        <v>3522.5368964246222</v>
      </c>
      <c r="S1484" s="39">
        <f>(SUM(C1465:C1483)+Q1484*SUM(C1465:C1483))/(19-Q1484)*(1+J$2305)</f>
        <v>3522.5368964246222</v>
      </c>
      <c r="T1484" s="17">
        <f>IF(AND(K1484="no",R1484&lt;E1484, R1484&gt;F1484,J$2308="yes"),MAX(R1484*(1-J$2306),F1484)/D1484-1,IF(AND(K1484="yes",S1484&gt;F1484, S1484&lt;E1484,J$2307="yes"),1-MIN(S1484*(1+J$2306),E1484)/D1484,0))</f>
        <v>0</v>
      </c>
      <c r="U1484" s="6">
        <f t="shared" si="369"/>
        <v>0</v>
      </c>
      <c r="V1484" s="66">
        <f t="shared" si="370"/>
        <v>3.5709248916440282</v>
      </c>
      <c r="W1484" s="6">
        <f t="shared" si="371"/>
        <v>2.0784194801985789E-2</v>
      </c>
      <c r="X1484" s="17">
        <f>V1484/MAX(V$240:V1484)-1</f>
        <v>-1.2668125156722887E-3</v>
      </c>
      <c r="Z1484" s="66">
        <f t="shared" si="372"/>
        <v>14.72561602732984</v>
      </c>
      <c r="AA1484" s="6">
        <f t="shared" si="373"/>
        <v>2.0784194801985789E-2</v>
      </c>
      <c r="AB1484" s="17">
        <f>Z1484/MAX(Z$240:Z1484)-1</f>
        <v>-5.3019457122818192E-3</v>
      </c>
    </row>
    <row r="1485" spans="1:29" x14ac:dyDescent="0.25">
      <c r="A1485" s="18" t="s">
        <v>249</v>
      </c>
      <c r="B1485" s="72">
        <v>41326</v>
      </c>
      <c r="C1485" s="23">
        <v>3560.32</v>
      </c>
      <c r="D1485" s="23">
        <v>3635.38</v>
      </c>
      <c r="E1485" s="23">
        <v>3612.72</v>
      </c>
      <c r="F1485" s="23">
        <v>3531.13</v>
      </c>
      <c r="G1485" s="20">
        <f t="shared" si="364"/>
        <v>3504.3740000000007</v>
      </c>
      <c r="H1485" s="20">
        <f t="shared" si="376"/>
        <v>3230.7821666666659</v>
      </c>
      <c r="I1485" s="112">
        <f t="shared" si="365"/>
        <v>1.5964620214623082E-2</v>
      </c>
      <c r="J1485" s="38" t="str">
        <f t="shared" si="377"/>
        <v>N</v>
      </c>
      <c r="K1485" s="17" t="str">
        <f>IF(OR(AND(J1484="N",OR(I1484&lt;R$2308,AND(I1484&gt;R$2306, I1484&lt;R$2305))), AND(J1484="X", OR(I1484&lt;R$2314, AND(I1484&lt;R$2311,I1484&gt;R$2312)))),"no","yes")</f>
        <v>no</v>
      </c>
      <c r="O1485" s="146">
        <f t="shared" si="378"/>
        <v>-2.0647085036502366E-2</v>
      </c>
      <c r="P1485" s="146">
        <f t="shared" si="379"/>
        <v>2.0647085036502366E-2</v>
      </c>
      <c r="Q1485" s="86">
        <f t="shared" si="368"/>
        <v>8.9999999999999993E-3</v>
      </c>
      <c r="R1485" s="39">
        <f>(SUM(C1466:C1484)+Q1485*SUM(C1466:C1484))/(19-Q1485)*(1-J$2305)</f>
        <v>3534.6166310357539</v>
      </c>
      <c r="S1485" s="39">
        <f>(SUM(C1466:C1484)+Q1485*SUM(C1466:C1484))/(19-Q1485)*(1+J$2305)</f>
        <v>3534.6166310357539</v>
      </c>
      <c r="T1485" s="17">
        <f>IF(AND(K1485="no",R1485&lt;E1485, R1485&gt;F1485,J$2308="yes"),MAX(R1485*(1-J$2306),F1485)/D1485-1,IF(AND(K1485="yes",S1485&gt;F1485, S1485&lt;E1485,J$2307="yes"),1-MIN(S1485*(1+J$2306),E1485)/D1485,0))</f>
        <v>-2.771742402836741E-2</v>
      </c>
      <c r="U1485" s="6">
        <f t="shared" si="369"/>
        <v>-7.0703389918650439E-3</v>
      </c>
      <c r="V1485" s="66">
        <f t="shared" si="370"/>
        <v>3.4719480522488788</v>
      </c>
      <c r="W1485" s="6">
        <f t="shared" si="371"/>
        <v>-2.771742402836741E-2</v>
      </c>
      <c r="X1485" s="17">
        <f>V1485/MAX(V$240:V1485)-1</f>
        <v>-2.8949123764378304E-2</v>
      </c>
      <c r="Z1485" s="66">
        <f t="shared" si="372"/>
        <v>14.317459883821416</v>
      </c>
      <c r="AA1485" s="6">
        <f t="shared" si="373"/>
        <v>-2.771742402836741E-2</v>
      </c>
      <c r="AB1485" s="17">
        <f>Z1485/MAX(Z$240:Z1485)-1</f>
        <v>-3.2872413463166605E-2</v>
      </c>
    </row>
    <row r="1486" spans="1:29" x14ac:dyDescent="0.25">
      <c r="A1486" s="18" t="s">
        <v>249</v>
      </c>
      <c r="B1486" s="72">
        <v>41327</v>
      </c>
      <c r="C1486" s="23">
        <v>3548.36</v>
      </c>
      <c r="D1486" s="23">
        <v>3560.32</v>
      </c>
      <c r="E1486" s="23">
        <v>3587.71</v>
      </c>
      <c r="F1486" s="23">
        <v>3543.02</v>
      </c>
      <c r="G1486" s="20">
        <f t="shared" si="364"/>
        <v>3508.5595000000003</v>
      </c>
      <c r="H1486" s="20">
        <f t="shared" si="376"/>
        <v>3239.8518333333327</v>
      </c>
      <c r="I1486" s="112">
        <f t="shared" si="365"/>
        <v>1.1343829283784412E-2</v>
      </c>
      <c r="J1486" s="38" t="str">
        <f t="shared" si="377"/>
        <v>N</v>
      </c>
      <c r="K1486" s="17" t="str">
        <f>IF(OR(AND(J1485="N",OR(I1485&lt;R$2308,AND(I1485&gt;R$2306, I1485&lt;R$2305))), AND(J1485="X", OR(I1485&lt;R$2314, AND(I1485&lt;R$2311,I1485&gt;R$2312)))),"no","yes")</f>
        <v>no</v>
      </c>
      <c r="O1486" s="146">
        <f t="shared" si="378"/>
        <v>-3.3592486068667604E-3</v>
      </c>
      <c r="P1486" s="146">
        <f t="shared" si="379"/>
        <v>3.3592486068667604E-3</v>
      </c>
      <c r="Q1486" s="86">
        <f t="shared" si="368"/>
        <v>8.9999999999999993E-3</v>
      </c>
      <c r="R1486" s="39">
        <f>(SUM(C1467:C1485)+Q1486*SUM(C1467:C1485))/(19-Q1486)*(1-J$2305)</f>
        <v>3539.6996192933493</v>
      </c>
      <c r="S1486" s="39">
        <f>(SUM(C1467:C1485)+Q1486*SUM(C1467:C1485))/(19-Q1486)*(1+J$2305)</f>
        <v>3539.6996192933493</v>
      </c>
      <c r="T1486" s="17">
        <f>IF(AND(K1486="no",R1486&lt;E1486, R1486&gt;F1486,J$2308="yes"),MAX(R1486*(1-J$2306),F1486)/D1486-1,IF(AND(K1486="yes",S1486&gt;F1486, S1486&lt;E1486,J$2307="yes"),1-MIN(S1486*(1+J$2306),E1486)/D1486,0))</f>
        <v>0</v>
      </c>
      <c r="U1486" s="6">
        <f t="shared" si="369"/>
        <v>0</v>
      </c>
      <c r="V1486" s="66">
        <f t="shared" si="370"/>
        <v>3.4602849155912478</v>
      </c>
      <c r="W1486" s="6">
        <f t="shared" si="371"/>
        <v>-3.3592486068667604E-3</v>
      </c>
      <c r="X1486" s="17">
        <f>V1486/MAX(V$240:V1486)-1</f>
        <v>-3.2211125067569624E-2</v>
      </c>
      <c r="Z1486" s="66">
        <f t="shared" si="372"/>
        <v>14.269363976652818</v>
      </c>
      <c r="AA1486" s="6">
        <f t="shared" si="373"/>
        <v>-3.3592486068667604E-3</v>
      </c>
      <c r="AB1486" s="17">
        <f>Z1486/MAX(Z$240:Z1486)-1</f>
        <v>-3.6121235460902845E-2</v>
      </c>
    </row>
    <row r="1487" spans="1:29" x14ac:dyDescent="0.25">
      <c r="A1487" s="18" t="s">
        <v>249</v>
      </c>
      <c r="B1487" s="72">
        <v>41330</v>
      </c>
      <c r="C1487" s="23">
        <v>3587.59</v>
      </c>
      <c r="D1487" s="23">
        <v>3548.36</v>
      </c>
      <c r="E1487" s="23">
        <v>3595.6</v>
      </c>
      <c r="F1487" s="23">
        <v>3551.37</v>
      </c>
      <c r="G1487" s="20">
        <f t="shared" si="364"/>
        <v>3513.3829999999994</v>
      </c>
      <c r="H1487" s="20">
        <f t="shared" si="376"/>
        <v>3249.0569999999989</v>
      </c>
      <c r="I1487" s="112">
        <f t="shared" si="365"/>
        <v>2.1121238418925881E-2</v>
      </c>
      <c r="J1487" s="38" t="str">
        <f t="shared" si="377"/>
        <v>N</v>
      </c>
      <c r="K1487" s="17" t="str">
        <f>IF(OR(AND(J1486="N",OR(I1486&lt;R$2308,AND(I1486&gt;R$2306, I1486&lt;R$2305))), AND(J1486="X", OR(I1486&lt;R$2314, AND(I1486&lt;R$2311,I1486&gt;R$2312)))),"no","yes")</f>
        <v>no</v>
      </c>
      <c r="O1487" s="146">
        <f t="shared" si="378"/>
        <v>1.1055811698925666E-2</v>
      </c>
      <c r="P1487" s="146">
        <f t="shared" si="379"/>
        <v>-1.1055811698925666E-2</v>
      </c>
      <c r="Q1487" s="86">
        <f t="shared" si="368"/>
        <v>8.9999999999999993E-3</v>
      </c>
      <c r="R1487" s="39">
        <f>(SUM(C1468:C1486)+Q1487*SUM(C1468:C1486))/(19-Q1487)*(1-J$2305)</f>
        <v>3542.7408051182138</v>
      </c>
      <c r="S1487" s="39">
        <f>(SUM(C1468:C1486)+Q1487*SUM(C1468:C1486))/(19-Q1487)*(1+J$2305)</f>
        <v>3542.7408051182138</v>
      </c>
      <c r="T1487" s="17">
        <f>IF(AND(K1487="no",R1487&lt;E1487, R1487&gt;F1487,J$2308="yes"),MAX(R1487*(1-J$2306),F1487)/D1487-1,IF(AND(K1487="yes",S1487&gt;F1487, S1487&lt;E1487,J$2307="yes"),1-MIN(S1487*(1+J$2306),E1487)/D1487,0))</f>
        <v>0</v>
      </c>
      <c r="U1487" s="6">
        <f t="shared" si="369"/>
        <v>0</v>
      </c>
      <c r="V1487" s="66">
        <f t="shared" si="370"/>
        <v>3.4985411740426575</v>
      </c>
      <c r="W1487" s="6">
        <f t="shared" si="371"/>
        <v>1.1055811698925666E-2</v>
      </c>
      <c r="X1487" s="17">
        <f>V1487/MAX(V$240:V1487)-1</f>
        <v>-2.1511433502001576E-2</v>
      </c>
      <c r="Z1487" s="66">
        <f t="shared" si="372"/>
        <v>14.427123377842124</v>
      </c>
      <c r="AA1487" s="6">
        <f t="shared" si="373"/>
        <v>1.1055811698925666E-2</v>
      </c>
      <c r="AB1487" s="17">
        <f>Z1487/MAX(Z$240:Z1487)-1</f>
        <v>-2.5464773339565538E-2</v>
      </c>
    </row>
    <row r="1488" spans="1:29" x14ac:dyDescent="0.25">
      <c r="A1488" s="18" t="s">
        <v>249</v>
      </c>
      <c r="B1488" s="72">
        <v>41331</v>
      </c>
      <c r="C1488" s="23">
        <v>3533.2</v>
      </c>
      <c r="D1488" s="23">
        <v>3587.59</v>
      </c>
      <c r="E1488" s="23">
        <v>3600.46</v>
      </c>
      <c r="F1488" s="23">
        <v>3532.27</v>
      </c>
      <c r="G1488" s="20">
        <f t="shared" si="364"/>
        <v>3518.2714999999998</v>
      </c>
      <c r="H1488" s="20">
        <f t="shared" si="376"/>
        <v>3258.0254999999988</v>
      </c>
      <c r="I1488" s="112">
        <f t="shared" si="365"/>
        <v>4.2431347324958235E-3</v>
      </c>
      <c r="J1488" s="38" t="str">
        <f t="shared" si="377"/>
        <v>N</v>
      </c>
      <c r="K1488" s="17" t="str">
        <f>IF(OR(AND(J1487="N",OR(I1487&lt;R$2308,AND(I1487&gt;R$2306, I1487&lt;R$2305))), AND(J1487="X", OR(I1487&lt;R$2314, AND(I1487&lt;R$2311,I1487&gt;R$2312)))),"no","yes")</f>
        <v>no</v>
      </c>
      <c r="O1488" s="146">
        <f t="shared" si="378"/>
        <v>-1.5160595274264943E-2</v>
      </c>
      <c r="P1488" s="146">
        <f t="shared" si="379"/>
        <v>1.5160595274264943E-2</v>
      </c>
      <c r="Q1488" s="86">
        <f t="shared" si="368"/>
        <v>8.9999999999999993E-3</v>
      </c>
      <c r="R1488" s="39">
        <f>(SUM(C1469:C1487)+Q1488*SUM(C1469:C1487))/(19-Q1488)*(1-J$2305)</f>
        <v>3550.8251313780211</v>
      </c>
      <c r="S1488" s="39">
        <f>(SUM(C1469:C1487)+Q1488*SUM(C1469:C1487))/(19-Q1488)*(1+J$2305)</f>
        <v>3550.8251313780211</v>
      </c>
      <c r="T1488" s="17">
        <f>IF(AND(K1488="no",R1488&lt;E1488, R1488&gt;F1488,J$2308="yes"),MAX(R1488*(1-J$2306),F1488)/D1488-1,IF(AND(K1488="yes",S1488&gt;F1488, S1488&lt;E1488,J$2307="yes"),1-MIN(S1488*(1+J$2306),E1488)/D1488,0))</f>
        <v>-1.0247789915229788E-2</v>
      </c>
      <c r="U1488" s="6">
        <f t="shared" si="369"/>
        <v>4.912805359035155E-3</v>
      </c>
      <c r="V1488" s="66">
        <f t="shared" si="370"/>
        <v>3.462688859081287</v>
      </c>
      <c r="W1488" s="6">
        <f t="shared" si="371"/>
        <v>-1.0247789915229788E-2</v>
      </c>
      <c r="X1488" s="17">
        <f>V1488/MAX(V$240:V1488)-1</f>
        <v>-3.1538778765927478E-2</v>
      </c>
      <c r="Y1488" s="14"/>
      <c r="Z1488" s="66">
        <f t="shared" si="372"/>
        <v>14.279277248384897</v>
      </c>
      <c r="AA1488" s="6">
        <f t="shared" si="373"/>
        <v>-1.0247789915229788E-2</v>
      </c>
      <c r="AB1488" s="17">
        <f>Z1488/MAX(Z$240:Z1488)-1</f>
        <v>-3.5451605607372483E-2</v>
      </c>
      <c r="AC1488" s="14"/>
    </row>
    <row r="1489" spans="1:34" x14ac:dyDescent="0.25">
      <c r="A1489" s="18" t="s">
        <v>249</v>
      </c>
      <c r="B1489" s="72">
        <v>41332</v>
      </c>
      <c r="C1489" s="23">
        <v>3535.9</v>
      </c>
      <c r="D1489" s="23">
        <v>3533.2</v>
      </c>
      <c r="E1489" s="23">
        <v>3568.69</v>
      </c>
      <c r="F1489" s="23">
        <v>3506.76</v>
      </c>
      <c r="G1489" s="20">
        <f t="shared" si="364"/>
        <v>3522.9789999999994</v>
      </c>
      <c r="H1489" s="20">
        <f t="shared" si="376"/>
        <v>3266.8661666666658</v>
      </c>
      <c r="I1489" s="112">
        <f t="shared" si="365"/>
        <v>3.6676346921173941E-3</v>
      </c>
      <c r="J1489" s="38" t="str">
        <f t="shared" si="377"/>
        <v>N</v>
      </c>
      <c r="K1489" s="17" t="str">
        <f>IF(OR(AND(J1488="N",OR(I1488&lt;R$2308,AND(I1488&gt;R$2306, I1488&lt;R$2305))), AND(J1488="X", OR(I1488&lt;R$2314, AND(I1488&lt;R$2311,I1488&gt;R$2312)))),"no","yes")</f>
        <v>yes</v>
      </c>
      <c r="O1489" s="146">
        <f t="shared" si="378"/>
        <v>7.6417978036924517E-4</v>
      </c>
      <c r="P1489" s="146">
        <f t="shared" si="379"/>
        <v>-7.6417978036924517E-4</v>
      </c>
      <c r="Q1489" s="86">
        <f t="shared" si="368"/>
        <v>8.9999999999999993E-3</v>
      </c>
      <c r="R1489" s="39">
        <f>(SUM(C1470:C1488)+Q1489*SUM(C1470:C1488))/(19-Q1489)*(1-J$2305)</f>
        <v>3555.6839092201571</v>
      </c>
      <c r="S1489" s="39">
        <f>(SUM(C1470:C1488)+Q1489*SUM(C1470:C1488))/(19-Q1489)*(1+J$2305)</f>
        <v>3555.6839092201571</v>
      </c>
      <c r="T1489" s="17">
        <f>IF(AND(K1489="no",R1489&lt;E1489, R1489&gt;F1489,J$2308="yes"),MAX(R1489*(1-J$2306),F1489)/D1489-1,IF(AND(K1489="yes",S1489&gt;F1489, S1489&lt;E1489,J$2307="yes"),1-MIN(S1489*(1+J$2306),E1489)/D1489,0))</f>
        <v>-6.3636106702584794E-3</v>
      </c>
      <c r="U1489" s="6">
        <f t="shared" si="369"/>
        <v>-5.5994308898892342E-3</v>
      </c>
      <c r="V1489" s="66">
        <f t="shared" si="370"/>
        <v>3.462688859081287</v>
      </c>
      <c r="W1489" s="6">
        <f t="shared" si="371"/>
        <v>0</v>
      </c>
      <c r="X1489" s="17">
        <f>V1489/MAX(V$240:V1489)-1</f>
        <v>-3.1538778765927478E-2</v>
      </c>
      <c r="Z1489" s="66">
        <f t="shared" si="372"/>
        <v>14.188409487323495</v>
      </c>
      <c r="AA1489" s="6">
        <f t="shared" si="373"/>
        <v>-6.3636106702584794E-3</v>
      </c>
      <c r="AB1489" s="17">
        <f>Z1489/MAX(Z$240:Z1489)-1</f>
        <v>-4.158961606191014E-2</v>
      </c>
    </row>
    <row r="1490" spans="1:34" x14ac:dyDescent="0.25">
      <c r="A1490" s="18" t="s">
        <v>249</v>
      </c>
      <c r="B1490" s="72">
        <v>41333</v>
      </c>
      <c r="C1490" s="23">
        <v>3608.2</v>
      </c>
      <c r="D1490" s="23">
        <v>3535.9</v>
      </c>
      <c r="E1490" s="23">
        <v>3608.2</v>
      </c>
      <c r="F1490" s="23">
        <v>3531.9</v>
      </c>
      <c r="G1490" s="20">
        <f t="shared" si="364"/>
        <v>3534.9024999999992</v>
      </c>
      <c r="H1490" s="20">
        <f t="shared" si="376"/>
        <v>3277.497499999999</v>
      </c>
      <c r="I1490" s="112">
        <f t="shared" si="365"/>
        <v>2.073536681704824E-2</v>
      </c>
      <c r="J1490" s="38" t="str">
        <f t="shared" si="377"/>
        <v>N</v>
      </c>
      <c r="K1490" s="17" t="str">
        <f>IF(OR(AND(J1489="N",OR(I1489&lt;R$2308,AND(I1489&gt;R$2306, I1489&lt;R$2305))), AND(J1489="X", OR(I1489&lt;R$2314, AND(I1489&lt;R$2311,I1489&gt;R$2312)))),"no","yes")</f>
        <v>yes</v>
      </c>
      <c r="O1490" s="146">
        <f t="shared" si="378"/>
        <v>2.0447410843066782E-2</v>
      </c>
      <c r="P1490" s="146">
        <f t="shared" si="379"/>
        <v>-2.0447410843066782E-2</v>
      </c>
      <c r="Q1490" s="86">
        <f t="shared" si="368"/>
        <v>8.9999999999999993E-3</v>
      </c>
      <c r="R1490" s="39">
        <f>(SUM(C1471:C1489)+Q1490*SUM(C1471:C1489))/(19-Q1490)*(1-J$2305)</f>
        <v>3564.5125928071193</v>
      </c>
      <c r="S1490" s="39">
        <f>(SUM(C1471:C1489)+Q1490*SUM(C1471:C1489))/(19-Q1490)*(1+J$2305)</f>
        <v>3564.5125928071193</v>
      </c>
      <c r="T1490" s="17">
        <f>IF(AND(K1490="no",R1490&lt;E1490, R1490&gt;F1490,J$2308="yes"),MAX(R1490*(1-J$2306),F1490)/D1490-1,IF(AND(K1490="yes",S1490&gt;F1490, S1490&lt;E1490,J$2307="yes"),1-MIN(S1490*(1+J$2306),E1490)/D1490,0))</f>
        <v>-8.0920254552219184E-3</v>
      </c>
      <c r="U1490" s="6">
        <f t="shared" si="369"/>
        <v>1.2355385387844864E-2</v>
      </c>
      <c r="V1490" s="66">
        <f t="shared" si="370"/>
        <v>3.462688859081287</v>
      </c>
      <c r="W1490" s="6">
        <f t="shared" si="371"/>
        <v>0</v>
      </c>
      <c r="X1490" s="17">
        <f>V1490/MAX(V$240:V1490)-1</f>
        <v>-3.1538778765927478E-2</v>
      </c>
      <c r="Z1490" s="66">
        <f t="shared" si="372"/>
        <v>14.073596516582962</v>
      </c>
      <c r="AA1490" s="6">
        <f t="shared" si="373"/>
        <v>-8.0920254552219184E-3</v>
      </c>
      <c r="AB1490" s="17">
        <f>Z1490/MAX(Z$240:Z1490)-1</f>
        <v>-4.9345097285286132E-2</v>
      </c>
    </row>
    <row r="1491" spans="1:34" x14ac:dyDescent="0.25">
      <c r="A1491" s="18" t="s">
        <v>249</v>
      </c>
      <c r="B1491" s="72">
        <v>41334</v>
      </c>
      <c r="C1491" s="23">
        <v>3648.42</v>
      </c>
      <c r="D1491" s="23">
        <v>3608.2</v>
      </c>
      <c r="E1491" s="23">
        <v>3648.69</v>
      </c>
      <c r="F1491" s="23">
        <v>3603.98</v>
      </c>
      <c r="G1491" s="20">
        <f t="shared" si="364"/>
        <v>3549.1204999999995</v>
      </c>
      <c r="H1491" s="20">
        <f t="shared" si="376"/>
        <v>3290.5683333333322</v>
      </c>
      <c r="I1491" s="112">
        <f t="shared" si="365"/>
        <v>2.7978621745866405E-2</v>
      </c>
      <c r="J1491" s="38" t="str">
        <f t="shared" si="377"/>
        <v>N</v>
      </c>
      <c r="K1491" s="17" t="str">
        <f>IF(OR(AND(J1490="N",OR(I1490&lt;R$2308,AND(I1490&gt;R$2306, I1490&lt;R$2305))), AND(J1490="X", OR(I1490&lt;R$2314, AND(I1490&lt;R$2311,I1490&gt;R$2312)))),"no","yes")</f>
        <v>no</v>
      </c>
      <c r="O1491" s="146">
        <f t="shared" si="378"/>
        <v>1.1146832215509273E-2</v>
      </c>
      <c r="P1491" s="146">
        <f t="shared" si="379"/>
        <v>-1.1146832215509273E-2</v>
      </c>
      <c r="Q1491" s="86">
        <f t="shared" si="368"/>
        <v>8.9999999999999993E-3</v>
      </c>
      <c r="R1491" s="39">
        <f>(SUM(C1472:C1490)+Q1491*SUM(C1472:C1490))/(19-Q1491)*(1-J$2305)</f>
        <v>3577.4838560370699</v>
      </c>
      <c r="S1491" s="39">
        <f>(SUM(C1472:C1490)+Q1491*SUM(C1472:C1490))/(19-Q1491)*(1+J$2305)</f>
        <v>3577.4838560370699</v>
      </c>
      <c r="T1491" s="17">
        <f>IF(AND(K1491="no",R1491&lt;E1491, R1491&gt;F1491,J$2308="yes"),MAX(R1491*(1-J$2306),F1491)/D1491-1,IF(AND(K1491="yes",S1491&gt;F1491, S1491&lt;E1491,J$2307="yes"),1-MIN(S1491*(1+J$2306),E1491)/D1491,0))</f>
        <v>0</v>
      </c>
      <c r="U1491" s="6">
        <f t="shared" si="369"/>
        <v>0</v>
      </c>
      <c r="V1491" s="66">
        <f t="shared" si="370"/>
        <v>3.5012868708079794</v>
      </c>
      <c r="W1491" s="6">
        <f t="shared" si="371"/>
        <v>1.1146832215509273E-2</v>
      </c>
      <c r="X1491" s="17">
        <f>V1491/MAX(V$240:V1491)-1</f>
        <v>-2.0743504025603987E-2</v>
      </c>
      <c r="Z1491" s="66">
        <f t="shared" si="372"/>
        <v>14.230472535622088</v>
      </c>
      <c r="AA1491" s="6">
        <f t="shared" si="373"/>
        <v>1.1146832215509273E-2</v>
      </c>
      <c r="AB1491" s="17">
        <f>Z1491/MAX(Z$240:Z1491)-1</f>
        <v>-3.8748306589873938E-2</v>
      </c>
    </row>
    <row r="1492" spans="1:34" x14ac:dyDescent="0.25">
      <c r="A1492" s="18" t="s">
        <v>249</v>
      </c>
      <c r="B1492" s="72">
        <v>41337</v>
      </c>
      <c r="C1492" s="23">
        <v>3518.72</v>
      </c>
      <c r="D1492" s="23">
        <v>3648.42</v>
      </c>
      <c r="E1492" s="23">
        <v>3614.56</v>
      </c>
      <c r="F1492" s="23">
        <v>3496.05</v>
      </c>
      <c r="G1492" s="20">
        <f t="shared" si="364"/>
        <v>3552.5670000000005</v>
      </c>
      <c r="H1492" s="20">
        <f t="shared" si="376"/>
        <v>3302.5379999999996</v>
      </c>
      <c r="I1492" s="112">
        <f t="shared" si="365"/>
        <v>-9.5274768920615704E-3</v>
      </c>
      <c r="J1492" s="38" t="str">
        <f t="shared" si="377"/>
        <v>N</v>
      </c>
      <c r="K1492" s="17" t="str">
        <f>IF(OR(AND(J1491="N",OR(I1491&lt;R$2308,AND(I1491&gt;R$2306, I1491&lt;R$2305))), AND(J1491="X", OR(I1491&lt;R$2314, AND(I1491&lt;R$2311,I1491&gt;R$2312)))),"no","yes")</f>
        <v>no</v>
      </c>
      <c r="O1492" s="146">
        <f t="shared" si="378"/>
        <v>-3.554963518454568E-2</v>
      </c>
      <c r="P1492" s="146">
        <f t="shared" si="379"/>
        <v>3.554963518454568E-2</v>
      </c>
      <c r="Q1492" s="86">
        <f t="shared" si="368"/>
        <v>8.9999999999999993E-3</v>
      </c>
      <c r="R1492" s="39">
        <f>(SUM(C1473:C1491)+Q1492*SUM(C1473:C1491))/(19-Q1492)*(1-J$2305)</f>
        <v>3588.0371533884477</v>
      </c>
      <c r="S1492" s="39">
        <f>(SUM(C1473:C1491)+Q1492*SUM(C1473:C1491))/(19-Q1492)*(1+J$2305)</f>
        <v>3588.0371533884477</v>
      </c>
      <c r="T1492" s="17">
        <f>IF(AND(K1492="no",R1492&lt;E1492, R1492&gt;F1492,J$2308="yes"),MAX(R1492*(1-J$2306),F1492)/D1492-1,IF(AND(K1492="yes",S1492&gt;F1492, S1492&lt;E1492,J$2307="yes"),1-MIN(S1492*(1+J$2306),E1492)/D1492,0))</f>
        <v>-1.6550409934040555E-2</v>
      </c>
      <c r="U1492" s="6">
        <f t="shared" si="369"/>
        <v>1.8999225250505125E-2</v>
      </c>
      <c r="V1492" s="66">
        <f t="shared" si="370"/>
        <v>3.4433391377994331</v>
      </c>
      <c r="W1492" s="6">
        <f t="shared" si="371"/>
        <v>-1.6550409934040555E-2</v>
      </c>
      <c r="X1492" s="17">
        <f>V1492/MAX(V$240:V1492)-1</f>
        <v>-3.6950600464552452E-2</v>
      </c>
      <c r="Z1492" s="66">
        <f t="shared" si="372"/>
        <v>13.994952381602436</v>
      </c>
      <c r="AA1492" s="6">
        <f t="shared" si="373"/>
        <v>-1.6550409934040555E-2</v>
      </c>
      <c r="AB1492" s="17">
        <f>Z1492/MAX(Z$240:Z1492)-1</f>
        <v>-5.4657416165602268E-2</v>
      </c>
    </row>
    <row r="1493" spans="1:34" x14ac:dyDescent="0.25">
      <c r="A1493" s="18" t="s">
        <v>249</v>
      </c>
      <c r="B1493" s="72">
        <v>41338</v>
      </c>
      <c r="C1493" s="23">
        <v>3597.92</v>
      </c>
      <c r="D1493" s="23">
        <v>3518.72</v>
      </c>
      <c r="E1493" s="23">
        <v>3598.01</v>
      </c>
      <c r="F1493" s="23">
        <v>3507.03</v>
      </c>
      <c r="G1493" s="20">
        <f t="shared" si="364"/>
        <v>3558.3369999999986</v>
      </c>
      <c r="H1493" s="20">
        <f t="shared" si="376"/>
        <v>3316.2669999999998</v>
      </c>
      <c r="I1493" s="112">
        <f t="shared" si="365"/>
        <v>1.1124016640357892E-2</v>
      </c>
      <c r="J1493" s="38" t="str">
        <f t="shared" si="377"/>
        <v>N</v>
      </c>
      <c r="K1493" s="17" t="str">
        <f>IF(OR(AND(J1492="N",OR(I1492&lt;R$2308,AND(I1492&gt;R$2306, I1492&lt;R$2305))), AND(J1492="X", OR(I1492&lt;R$2314, AND(I1492&lt;R$2311,I1492&gt;R$2312)))),"no","yes")</f>
        <v>yes</v>
      </c>
      <c r="O1493" s="146">
        <f t="shared" si="378"/>
        <v>2.2508184794470809E-2</v>
      </c>
      <c r="P1493" s="146">
        <f t="shared" si="379"/>
        <v>-2.2508184794470809E-2</v>
      </c>
      <c r="Q1493" s="86">
        <f t="shared" si="368"/>
        <v>8.9999999999999993E-3</v>
      </c>
      <c r="R1493" s="39">
        <f>(SUM(C1474:C1492)+Q1493*SUM(C1474:C1492))/(19-Q1493)*(1-J$2305)</f>
        <v>3589.9604749618229</v>
      </c>
      <c r="S1493" s="39">
        <f>(SUM(C1474:C1492)+Q1493*SUM(C1474:C1492))/(19-Q1493)*(1+J$2305)</f>
        <v>3589.9604749618229</v>
      </c>
      <c r="T1493" s="17">
        <f>IF(AND(K1493="no",R1493&lt;E1493, R1493&gt;F1493,J$2308="yes"),MAX(R1493*(1-J$2306),F1493)/D1493-1,IF(AND(K1493="yes",S1493&gt;F1493, S1493&lt;E1493,J$2307="yes"),1-MIN(S1493*(1+J$2306),E1493)/D1493,0))</f>
        <v>-2.0246133526345744E-2</v>
      </c>
      <c r="U1493" s="6">
        <f t="shared" si="369"/>
        <v>2.2620512681250649E-3</v>
      </c>
      <c r="V1493" s="66">
        <f t="shared" si="370"/>
        <v>3.4433391377994331</v>
      </c>
      <c r="W1493" s="6">
        <f t="shared" si="371"/>
        <v>0</v>
      </c>
      <c r="X1493" s="17">
        <f>V1493/MAX(V$240:V1493)-1</f>
        <v>-3.6950600464552452E-2</v>
      </c>
      <c r="Z1493" s="66">
        <f t="shared" si="372"/>
        <v>13.711608706989663</v>
      </c>
      <c r="AA1493" s="6">
        <f t="shared" si="373"/>
        <v>-2.0246133526345744E-2</v>
      </c>
      <c r="AB1493" s="17">
        <f>Z1493/MAX(Z$240:Z1493)-1</f>
        <v>-7.3796948346054103E-2</v>
      </c>
    </row>
    <row r="1494" spans="1:34" x14ac:dyDescent="0.25">
      <c r="A1494" s="18" t="s">
        <v>249</v>
      </c>
      <c r="B1494" s="72">
        <v>41339</v>
      </c>
      <c r="C1494" s="23">
        <v>3653.93</v>
      </c>
      <c r="D1494" s="23">
        <v>3597.92</v>
      </c>
      <c r="E1494" s="23">
        <v>3654.11</v>
      </c>
      <c r="F1494" s="23">
        <v>3605.36</v>
      </c>
      <c r="G1494" s="20">
        <f t="shared" si="364"/>
        <v>3566.0045</v>
      </c>
      <c r="H1494" s="20">
        <f t="shared" si="376"/>
        <v>3330.2221666666665</v>
      </c>
      <c r="I1494" s="112">
        <f t="shared" si="365"/>
        <v>2.4656586944856507E-2</v>
      </c>
      <c r="J1494" s="38" t="str">
        <f t="shared" si="377"/>
        <v>N</v>
      </c>
      <c r="K1494" s="17" t="str">
        <f>IF(OR(AND(J1493="N",OR(I1493&lt;R$2308,AND(I1493&gt;R$2306, I1493&lt;R$2305))), AND(J1493="X", OR(I1493&lt;R$2314, AND(I1493&lt;R$2311,I1493&gt;R$2312)))),"no","yes")</f>
        <v>no</v>
      </c>
      <c r="O1494" s="146">
        <f t="shared" si="378"/>
        <v>1.5567327789389296E-2</v>
      </c>
      <c r="P1494" s="146">
        <f t="shared" si="379"/>
        <v>-1.5567327789389296E-2</v>
      </c>
      <c r="Q1494" s="86">
        <f t="shared" si="368"/>
        <v>8.9999999999999993E-3</v>
      </c>
      <c r="R1494" s="39">
        <f>(SUM(C1475:C1493)+Q1494*SUM(C1475:C1493))/(19-Q1494)*(1-J$2305)</f>
        <v>3595.1321910378601</v>
      </c>
      <c r="S1494" s="39">
        <f>(SUM(C1475:C1493)+Q1494*SUM(C1475:C1493))/(19-Q1494)*(1+J$2305)</f>
        <v>3595.1321910378601</v>
      </c>
      <c r="T1494" s="17">
        <f>IF(AND(K1494="no",R1494&lt;E1494, R1494&gt;F1494,J$2308="yes"),MAX(R1494*(1-J$2306),F1494)/D1494-1,IF(AND(K1494="yes",S1494&gt;F1494, S1494&lt;E1494,J$2307="yes"),1-MIN(S1494*(1+J$2306),E1494)/D1494,0))</f>
        <v>0</v>
      </c>
      <c r="U1494" s="6">
        <f t="shared" si="369"/>
        <v>0</v>
      </c>
      <c r="V1494" s="66">
        <f t="shared" si="370"/>
        <v>3.4969427268475899</v>
      </c>
      <c r="W1494" s="6">
        <f t="shared" si="371"/>
        <v>1.5567327789389296E-2</v>
      </c>
      <c r="X1494" s="17">
        <f>V1494/MAX(V$240:V1494)-1</f>
        <v>-2.195849478460965E-2</v>
      </c>
      <c r="Z1494" s="66">
        <f t="shared" si="372"/>
        <v>13.925061814251215</v>
      </c>
      <c r="AA1494" s="6">
        <f t="shared" si="373"/>
        <v>1.5567327789389296E-2</v>
      </c>
      <c r="AB1494" s="17">
        <f>Z1494/MAX(Z$240:Z1494)-1</f>
        <v>-5.937844184142449E-2</v>
      </c>
    </row>
    <row r="1495" spans="1:34" x14ac:dyDescent="0.25">
      <c r="A1495" s="18" t="s">
        <v>249</v>
      </c>
      <c r="B1495" s="72">
        <v>41340</v>
      </c>
      <c r="C1495" s="23">
        <v>3609.64</v>
      </c>
      <c r="D1495" s="23">
        <v>3653.93</v>
      </c>
      <c r="E1495" s="23">
        <v>3651.74</v>
      </c>
      <c r="F1495" s="23">
        <v>3575.98</v>
      </c>
      <c r="G1495" s="20">
        <f t="shared" si="364"/>
        <v>3572.5045</v>
      </c>
      <c r="H1495" s="20">
        <f t="shared" si="376"/>
        <v>3344.5639999999999</v>
      </c>
      <c r="I1495" s="112">
        <f t="shared" si="365"/>
        <v>1.0394808460003402E-2</v>
      </c>
      <c r="J1495" s="38" t="str">
        <f t="shared" si="377"/>
        <v>N</v>
      </c>
      <c r="K1495" s="17" t="str">
        <f>IF(OR(AND(J1494="N",OR(I1494&lt;R$2308,AND(I1494&gt;R$2306, I1494&lt;R$2305))), AND(J1494="X", OR(I1494&lt;R$2314, AND(I1494&lt;R$2311,I1494&gt;R$2312)))),"no","yes")</f>
        <v>no</v>
      </c>
      <c r="O1495" s="146">
        <f t="shared" si="378"/>
        <v>-1.2121195534670837E-2</v>
      </c>
      <c r="P1495" s="146">
        <f t="shared" si="379"/>
        <v>1.2121195534670837E-2</v>
      </c>
      <c r="Q1495" s="86">
        <f t="shared" si="368"/>
        <v>8.9999999999999993E-3</v>
      </c>
      <c r="R1495" s="39">
        <f>(SUM(C1476:C1494)+Q1495*SUM(C1476:C1494))/(19-Q1495)*(1-J$2305)</f>
        <v>3604.3922937180769</v>
      </c>
      <c r="S1495" s="39">
        <f>(SUM(C1476:C1494)+Q1495*SUM(C1476:C1494))/(19-Q1495)*(1+J$2305)</f>
        <v>3604.3922937180769</v>
      </c>
      <c r="T1495" s="17">
        <f>IF(AND(K1495="no",R1495&lt;E1495, R1495&gt;F1495,J$2308="yes"),MAX(R1495*(1-J$2306),F1495)/D1495-1,IF(AND(K1495="yes",S1495&gt;F1495, S1495&lt;E1495,J$2307="yes"),1-MIN(S1495*(1+J$2306),E1495)/D1495,0))</f>
        <v>-1.3557376928929443E-2</v>
      </c>
      <c r="U1495" s="6">
        <f t="shared" si="369"/>
        <v>-1.4361813942586066E-3</v>
      </c>
      <c r="V1495" s="66">
        <f t="shared" si="370"/>
        <v>3.4495333562008388</v>
      </c>
      <c r="W1495" s="6">
        <f t="shared" si="371"/>
        <v>-1.3557376928929443E-2</v>
      </c>
      <c r="X1495" s="17">
        <f>V1495/MAX(V$240:V1495)-1</f>
        <v>-3.5218172122952196E-2</v>
      </c>
      <c r="Z1495" s="66">
        <f t="shared" si="372"/>
        <v>13.736274502476769</v>
      </c>
      <c r="AA1495" s="6">
        <f t="shared" si="373"/>
        <v>-1.3557376928929443E-2</v>
      </c>
      <c r="AB1495" s="17">
        <f>Z1495/MAX(Z$240:Z1495)-1</f>
        <v>-7.2130802852857223E-2</v>
      </c>
    </row>
    <row r="1496" spans="1:34" x14ac:dyDescent="0.25">
      <c r="A1496" s="18" t="s">
        <v>249</v>
      </c>
      <c r="B1496" s="72">
        <v>41341</v>
      </c>
      <c r="C1496" s="23">
        <v>3570.38</v>
      </c>
      <c r="D1496" s="23">
        <v>3609.64</v>
      </c>
      <c r="E1496" s="23">
        <v>3626.92</v>
      </c>
      <c r="F1496" s="23">
        <v>3564.23</v>
      </c>
      <c r="G1496" s="20">
        <f t="shared" si="364"/>
        <v>3575.6379999999999</v>
      </c>
      <c r="H1496" s="20">
        <f t="shared" si="376"/>
        <v>3357.680166666667</v>
      </c>
      <c r="I1496" s="112">
        <f t="shared" si="365"/>
        <v>-1.470506801863003E-3</v>
      </c>
      <c r="J1496" s="38" t="str">
        <f t="shared" si="377"/>
        <v>N</v>
      </c>
      <c r="K1496" s="17" t="str">
        <f>IF(OR(AND(J1495="N",OR(I1495&lt;R$2308,AND(I1495&gt;R$2306, I1495&lt;R$2305))), AND(J1495="X", OR(I1495&lt;R$2314, AND(I1495&lt;R$2311,I1495&gt;R$2312)))),"no","yes")</f>
        <v>no</v>
      </c>
      <c r="O1496" s="146">
        <f t="shared" si="378"/>
        <v>-1.0876430890615074E-2</v>
      </c>
      <c r="P1496" s="146">
        <f t="shared" si="379"/>
        <v>1.0876430890615074E-2</v>
      </c>
      <c r="Q1496" s="86">
        <f t="shared" si="368"/>
        <v>8.9999999999999993E-3</v>
      </c>
      <c r="R1496" s="39">
        <f>(SUM(C1477:C1495)+Q1496*SUM(C1477:C1495))/(19-Q1496)*(1-J$2305)</f>
        <v>3609.8078784687477</v>
      </c>
      <c r="S1496" s="39">
        <f>(SUM(C1477:C1495)+Q1496*SUM(C1477:C1495))/(19-Q1496)*(1+J$2305)</f>
        <v>3609.8078784687477</v>
      </c>
      <c r="T1496" s="17">
        <f>IF(AND(K1496="no",R1496&lt;E1496, R1496&gt;F1496,J$2308="yes"),MAX(R1496*(1-J$2306),F1496)/D1496-1,IF(AND(K1496="yes",S1496&gt;F1496, S1496&lt;E1496,J$2307="yes"),1-MIN(S1496*(1+J$2306),E1496)/D1496,0))</f>
        <v>4.6508368908737552E-5</v>
      </c>
      <c r="U1496" s="6">
        <f t="shared" si="369"/>
        <v>1.0922939259523812E-2</v>
      </c>
      <c r="V1496" s="66">
        <f t="shared" si="370"/>
        <v>3.4496937883707322</v>
      </c>
      <c r="W1496" s="6">
        <f t="shared" si="371"/>
        <v>4.6508368908737552E-5</v>
      </c>
      <c r="X1496" s="17">
        <f>V1496/MAX(V$240:V1496)-1</f>
        <v>-3.5173301693784742E-2</v>
      </c>
      <c r="Z1496" s="66">
        <f t="shared" si="372"/>
        <v>13.736913354198762</v>
      </c>
      <c r="AA1496" s="6">
        <f t="shared" si="373"/>
        <v>4.6508368908737552E-5</v>
      </c>
      <c r="AB1496" s="17">
        <f>Z1496/MAX(Z$240:Z1496)-1</f>
        <v>-7.2087649169937262E-2</v>
      </c>
    </row>
    <row r="1497" spans="1:34" x14ac:dyDescent="0.25">
      <c r="A1497" s="18" t="s">
        <v>249</v>
      </c>
      <c r="B1497" s="72">
        <v>41344</v>
      </c>
      <c r="C1497" s="23">
        <v>3571.11</v>
      </c>
      <c r="D1497" s="23">
        <v>3570.38</v>
      </c>
      <c r="E1497" s="23">
        <v>3588.71</v>
      </c>
      <c r="F1497" s="23">
        <v>3543.76</v>
      </c>
      <c r="G1497" s="20">
        <f t="shared" si="364"/>
        <v>3579.9754999999996</v>
      </c>
      <c r="H1497" s="20">
        <f t="shared" si="376"/>
        <v>3369.0955000000008</v>
      </c>
      <c r="I1497" s="112">
        <f t="shared" si="365"/>
        <v>-2.4764135955677169E-3</v>
      </c>
      <c r="J1497" s="38" t="str">
        <f t="shared" si="377"/>
        <v>N</v>
      </c>
      <c r="K1497" s="17" t="str">
        <f>IF(OR(AND(J1496="N",OR(I1496&lt;R$2308,AND(I1496&gt;R$2306, I1496&lt;R$2305))), AND(J1496="X", OR(I1496&lt;R$2314, AND(I1496&lt;R$2311,I1496&gt;R$2312)))),"no","yes")</f>
        <v>yes</v>
      </c>
      <c r="O1497" s="146">
        <f t="shared" si="378"/>
        <v>2.0446002946461483E-4</v>
      </c>
      <c r="P1497" s="146">
        <f t="shared" si="379"/>
        <v>-2.0446002946461483E-4</v>
      </c>
      <c r="Q1497" s="86">
        <f t="shared" si="368"/>
        <v>8.9999999999999993E-3</v>
      </c>
      <c r="R1497" s="39">
        <f>(SUM(C1478:C1496)+Q1497*SUM(C1478:C1496))/(19-Q1497)*(1-J$2305)</f>
        <v>3614.3781580748773</v>
      </c>
      <c r="S1497" s="39">
        <f>(SUM(C1478:C1496)+Q1497*SUM(C1478:C1496))/(19-Q1497)*(1+J$2305)</f>
        <v>3614.3781580748773</v>
      </c>
      <c r="T1497" s="17">
        <f>IF(AND(K1497="no",R1497&lt;E1497, R1497&gt;F1497,J$2308="yes"),MAX(R1497*(1-J$2306),F1497)/D1497-1,IF(AND(K1497="yes",S1497&gt;F1497, S1497&lt;E1497,J$2307="yes"),1-MIN(S1497*(1+J$2306),E1497)/D1497,0))</f>
        <v>0</v>
      </c>
      <c r="U1497" s="6">
        <f t="shared" si="369"/>
        <v>0</v>
      </c>
      <c r="V1497" s="66">
        <f t="shared" si="370"/>
        <v>3.4496937883707322</v>
      </c>
      <c r="W1497" s="6">
        <f t="shared" si="371"/>
        <v>0</v>
      </c>
      <c r="X1497" s="17">
        <f>V1497/MAX(V$240:V1497)-1</f>
        <v>-3.5173301693784742E-2</v>
      </c>
      <c r="Z1497" s="66">
        <f t="shared" si="372"/>
        <v>13.73410470448961</v>
      </c>
      <c r="AA1497" s="6">
        <f t="shared" si="373"/>
        <v>-2.0446002946461483E-4</v>
      </c>
      <c r="AB1497" s="17">
        <f>Z1497/MAX(Z$240:Z1497)-1</f>
        <v>-7.2277370156528575E-2</v>
      </c>
    </row>
    <row r="1498" spans="1:34" x14ac:dyDescent="0.25">
      <c r="A1498" s="18" t="s">
        <v>249</v>
      </c>
      <c r="B1498" s="72">
        <v>41345</v>
      </c>
      <c r="C1498" s="23">
        <v>3481.18</v>
      </c>
      <c r="D1498" s="23">
        <v>3571.11</v>
      </c>
      <c r="E1498" s="23">
        <v>3589.72</v>
      </c>
      <c r="F1498" s="23">
        <v>3438.19</v>
      </c>
      <c r="G1498" s="20">
        <f t="shared" si="364"/>
        <v>3578.001999999999</v>
      </c>
      <c r="H1498" s="20">
        <f t="shared" si="376"/>
        <v>3379.0426666666672</v>
      </c>
      <c r="I1498" s="112">
        <f t="shared" si="365"/>
        <v>-2.7060353795218428E-2</v>
      </c>
      <c r="J1498" s="38" t="str">
        <f t="shared" si="377"/>
        <v>N</v>
      </c>
      <c r="K1498" s="17" t="str">
        <f>IF(OR(AND(J1497="N",OR(I1497&lt;R$2308,AND(I1497&gt;R$2306, I1497&lt;R$2305))), AND(J1497="X", OR(I1497&lt;R$2314, AND(I1497&lt;R$2311,I1497&gt;R$2312)))),"no","yes")</f>
        <v>yes</v>
      </c>
      <c r="O1498" s="146">
        <f t="shared" si="378"/>
        <v>-2.518264629204936E-2</v>
      </c>
      <c r="P1498" s="146">
        <f t="shared" si="379"/>
        <v>2.518264629204936E-2</v>
      </c>
      <c r="Q1498" s="86">
        <f t="shared" si="368"/>
        <v>8.9999999999999993E-3</v>
      </c>
      <c r="R1498" s="39">
        <f>(SUM(C1479:C1497)+Q1498*SUM(C1479:C1497))/(19-Q1498)*(1-J$2305)</f>
        <v>3617.0591195829602</v>
      </c>
      <c r="S1498" s="39">
        <f>(SUM(C1479:C1497)+Q1498*SUM(C1479:C1497))/(19-Q1498)*(1+J$2305)</f>
        <v>3617.0591195829602</v>
      </c>
      <c r="T1498" s="17">
        <f>IF(AND(K1498="no",R1498&lt;E1498, R1498&gt;F1498,J$2308="yes"),MAX(R1498*(1-J$2306),F1498)/D1498-1,IF(AND(K1498="yes",S1498&gt;F1498, S1498&lt;E1498,J$2307="yes"),1-MIN(S1498*(1+J$2306),E1498)/D1498,0))</f>
        <v>0</v>
      </c>
      <c r="U1498" s="6">
        <f t="shared" si="369"/>
        <v>0</v>
      </c>
      <c r="V1498" s="66">
        <f t="shared" si="370"/>
        <v>3.4496937883707322</v>
      </c>
      <c r="W1498" s="6">
        <f t="shared" si="371"/>
        <v>0</v>
      </c>
      <c r="X1498" s="17">
        <f>V1498/MAX(V$240:V1498)-1</f>
        <v>-3.5173301693784742E-2</v>
      </c>
      <c r="Z1498" s="66">
        <f t="shared" si="372"/>
        <v>14.079965805400741</v>
      </c>
      <c r="AA1498" s="6">
        <f t="shared" si="373"/>
        <v>2.5182646292049249E-2</v>
      </c>
      <c r="AB1498" s="17">
        <f>Z1498/MAX(Z$240:Z1498)-1</f>
        <v>-4.8914859312050751E-2</v>
      </c>
    </row>
    <row r="1499" spans="1:34" x14ac:dyDescent="0.25">
      <c r="A1499" s="18" t="s">
        <v>249</v>
      </c>
      <c r="B1499" s="72">
        <v>41346</v>
      </c>
      <c r="C1499" s="23">
        <v>3449.35</v>
      </c>
      <c r="D1499" s="23">
        <v>3481.18</v>
      </c>
      <c r="E1499" s="23">
        <v>3477.1</v>
      </c>
      <c r="F1499" s="23">
        <v>3413.18</v>
      </c>
      <c r="G1499" s="20">
        <f t="shared" si="364"/>
        <v>3573.25</v>
      </c>
      <c r="H1499" s="20">
        <f t="shared" si="376"/>
        <v>3387.3620000000001</v>
      </c>
      <c r="I1499" s="112">
        <f t="shared" si="365"/>
        <v>-3.4674316098789681E-2</v>
      </c>
      <c r="J1499" s="38" t="str">
        <f t="shared" si="377"/>
        <v>N</v>
      </c>
      <c r="K1499" s="17" t="str">
        <f>IF(OR(AND(J1498="N",OR(I1498&lt;R$2308,AND(I1498&gt;R$2306, I1498&lt;R$2305))), AND(J1498="X", OR(I1498&lt;R$2314, AND(I1498&lt;R$2311,I1498&gt;R$2312)))),"no","yes")</f>
        <v>yes</v>
      </c>
      <c r="O1499" s="146">
        <f t="shared" si="378"/>
        <v>-9.1434513584474075E-3</v>
      </c>
      <c r="P1499" s="146">
        <f t="shared" si="379"/>
        <v>9.1434513584474075E-3</v>
      </c>
      <c r="Q1499" s="86">
        <f t="shared" si="368"/>
        <v>8.9999999999999993E-3</v>
      </c>
      <c r="R1499" s="39">
        <f>(SUM(C1480:C1498)+Q1499*SUM(C1480:C1498))/(19-Q1499)*(1-J$2305)</f>
        <v>3613.700745089779</v>
      </c>
      <c r="S1499" s="39">
        <f>(SUM(C1480:C1498)+Q1499*SUM(C1480:C1498))/(19-Q1499)*(1+J$2305)</f>
        <v>3613.700745089779</v>
      </c>
      <c r="T1499" s="17">
        <f>IF(AND(K1499="no",R1499&lt;E1499, R1499&gt;F1499,J$2308="yes"),MAX(R1499*(1-J$2306),F1499)/D1499-1,IF(AND(K1499="yes",S1499&gt;F1499, S1499&lt;E1499,J$2307="yes"),1-MIN(S1499*(1+J$2306),E1499)/D1499,0))</f>
        <v>0</v>
      </c>
      <c r="U1499" s="6">
        <f t="shared" si="369"/>
        <v>0</v>
      </c>
      <c r="V1499" s="66">
        <f t="shared" si="370"/>
        <v>3.4496937883707322</v>
      </c>
      <c r="W1499" s="6">
        <f t="shared" si="371"/>
        <v>0</v>
      </c>
      <c r="X1499" s="17">
        <f>V1499/MAX(V$240:V1499)-1</f>
        <v>-3.5173301693784742E-2</v>
      </c>
      <c r="Z1499" s="66">
        <f t="shared" si="372"/>
        <v>14.208705287871025</v>
      </c>
      <c r="AA1499" s="6">
        <f t="shared" si="373"/>
        <v>9.1434513584474075E-3</v>
      </c>
      <c r="AB1499" s="17">
        <f>Z1499/MAX(Z$240:Z1499)-1</f>
        <v>-4.0218658590428391E-2</v>
      </c>
    </row>
    <row r="1500" spans="1:34" x14ac:dyDescent="0.25">
      <c r="A1500" s="18" t="s">
        <v>249</v>
      </c>
      <c r="B1500" s="72">
        <v>41347</v>
      </c>
      <c r="C1500" s="23">
        <v>3464.85</v>
      </c>
      <c r="D1500" s="23">
        <v>3449.35</v>
      </c>
      <c r="E1500" s="23">
        <v>3482.37</v>
      </c>
      <c r="F1500" s="23">
        <v>3440.02</v>
      </c>
      <c r="G1500" s="20">
        <f t="shared" si="364"/>
        <v>3568.6090000000004</v>
      </c>
      <c r="H1500" s="20">
        <f t="shared" si="376"/>
        <v>3395.0723333333331</v>
      </c>
      <c r="I1500" s="112">
        <f t="shared" si="365"/>
        <v>-2.9075474505612875E-2</v>
      </c>
      <c r="J1500" s="38" t="str">
        <f t="shared" si="377"/>
        <v>N</v>
      </c>
      <c r="K1500" s="17" t="str">
        <f>IF(OR(AND(J1499="N",OR(I1499&lt;R$2308,AND(I1499&gt;R$2306, I1499&lt;R$2305))), AND(J1499="X", OR(I1499&lt;R$2314, AND(I1499&lt;R$2311,I1499&gt;R$2312)))),"no","yes")</f>
        <v>yes</v>
      </c>
      <c r="O1500" s="146">
        <f t="shared" si="378"/>
        <v>4.4936002435240763E-3</v>
      </c>
      <c r="P1500" s="146">
        <f t="shared" si="379"/>
        <v>-4.4936002435240763E-3</v>
      </c>
      <c r="Q1500" s="86">
        <f t="shared" si="368"/>
        <v>8.9999999999999993E-3</v>
      </c>
      <c r="R1500" s="39">
        <f>(SUM(C1481:C1499)+Q1500*SUM(C1481:C1499))/(19-Q1500)*(1-J$2305)</f>
        <v>3607.945656890106</v>
      </c>
      <c r="S1500" s="39">
        <f>(SUM(C1481:C1499)+Q1500*SUM(C1481:C1499))/(19-Q1500)*(1+J$2305)</f>
        <v>3607.945656890106</v>
      </c>
      <c r="T1500" s="17">
        <f>IF(AND(K1500="no",R1500&lt;E1500, R1500&gt;F1500,J$2308="yes"),MAX(R1500*(1-J$2306),F1500)/D1500-1,IF(AND(K1500="yes",S1500&gt;F1500, S1500&lt;E1500,J$2307="yes"),1-MIN(S1500*(1+J$2306),E1500)/D1500,0))</f>
        <v>0</v>
      </c>
      <c r="U1500" s="6">
        <f t="shared" si="369"/>
        <v>0</v>
      </c>
      <c r="V1500" s="66">
        <f t="shared" si="370"/>
        <v>3.4496937883707322</v>
      </c>
      <c r="W1500" s="6">
        <f t="shared" si="371"/>
        <v>0</v>
      </c>
      <c r="X1500" s="17">
        <f>V1500/MAX(V$240:V1500)-1</f>
        <v>-3.5173301693784742E-2</v>
      </c>
      <c r="Y1500" s="6">
        <f t="shared" ref="Y1500" si="382">V1500/V1480-1</f>
        <v>-1.2848106139641824E-2</v>
      </c>
      <c r="Z1500" s="66">
        <f t="shared" si="372"/>
        <v>14.144857046329285</v>
      </c>
      <c r="AA1500" s="6">
        <f t="shared" si="373"/>
        <v>-4.4936002435240763E-3</v>
      </c>
      <c r="AB1500" s="17">
        <f>Z1500/MAX(Z$240:Z1500)-1</f>
        <v>-4.4531532259916351E-2</v>
      </c>
      <c r="AC1500" s="6">
        <f t="shared" ref="AC1500" si="383">Z1500/Z1480-1</f>
        <v>-1.8457197769572997E-2</v>
      </c>
    </row>
    <row r="1501" spans="1:34" s="49" customFormat="1" x14ac:dyDescent="0.25">
      <c r="A1501" s="53" t="s">
        <v>249</v>
      </c>
      <c r="B1501" s="76">
        <v>41348</v>
      </c>
      <c r="C1501" s="23">
        <v>3471.21</v>
      </c>
      <c r="D1501" s="23">
        <v>3464.85</v>
      </c>
      <c r="E1501" s="23">
        <v>3525.53</v>
      </c>
      <c r="F1501" s="23">
        <v>3431.57</v>
      </c>
      <c r="G1501" s="54">
        <f t="shared" si="364"/>
        <v>3561.7400000000002</v>
      </c>
      <c r="H1501" s="54">
        <f t="shared" si="376"/>
        <v>3403.2253333333333</v>
      </c>
      <c r="I1501" s="112">
        <f t="shared" si="365"/>
        <v>-2.5417352193029319E-2</v>
      </c>
      <c r="J1501" s="55" t="str">
        <f t="shared" si="377"/>
        <v>N</v>
      </c>
      <c r="K1501" s="17" t="str">
        <f>IF(OR(AND(J1500="N",OR(I1500&lt;R$2308,AND(I1500&gt;R$2306, I1500&lt;R$2305))), AND(J1500="X", OR(I1500&lt;R$2314, AND(I1500&lt;R$2311,I1500&gt;R$2312)))),"no","yes")</f>
        <v>yes</v>
      </c>
      <c r="L1501" s="53"/>
      <c r="M1501" s="53"/>
      <c r="N1501" s="53"/>
      <c r="O1501" s="146">
        <f t="shared" si="378"/>
        <v>1.8355772977185492E-3</v>
      </c>
      <c r="P1501" s="146">
        <f t="shared" si="379"/>
        <v>-1.8355772977185492E-3</v>
      </c>
      <c r="Q1501" s="89">
        <f t="shared" si="368"/>
        <v>8.9999999999999993E-3</v>
      </c>
      <c r="R1501" s="115">
        <f>(SUM(C1482:C1500)+Q1501*SUM(C1482:C1500))/(19-Q1501)*(1-J$2305)</f>
        <v>3600.3086888526145</v>
      </c>
      <c r="S1501" s="115">
        <f>(SUM(C1482:C1500)+Q1501*SUM(C1482:C1500))/(19-Q1501)*(1+J$2305)</f>
        <v>3600.3086888526145</v>
      </c>
      <c r="T1501" s="17">
        <f>IF(AND(K1501="no",R1501&lt;E1501, R1501&gt;F1501,J$2308="yes"),MAX(R1501*(1-J$2306),F1501)/D1501-1,IF(AND(K1501="yes",S1501&gt;F1501, S1501&lt;E1501,J$2307="yes"),1-MIN(S1501*(1+J$2306),E1501)/D1501,0))</f>
        <v>0</v>
      </c>
      <c r="U1501" s="6">
        <f t="shared" si="369"/>
        <v>0</v>
      </c>
      <c r="V1501" s="66">
        <f t="shared" si="370"/>
        <v>3.4496937883707322</v>
      </c>
      <c r="W1501" s="6">
        <f t="shared" si="371"/>
        <v>0</v>
      </c>
      <c r="X1501" s="52">
        <f>V1501/MAX(V$240:V1501)-1</f>
        <v>-3.5173301693784742E-2</v>
      </c>
      <c r="Y1501" s="52"/>
      <c r="Z1501" s="66">
        <f t="shared" si="372"/>
        <v>14.118893067855568</v>
      </c>
      <c r="AA1501" s="6">
        <f t="shared" si="373"/>
        <v>-1.8355772977186602E-3</v>
      </c>
      <c r="AB1501" s="52">
        <f>Z1501/MAX(Z$240:Z1501)-1</f>
        <v>-4.6285368487986034E-2</v>
      </c>
      <c r="AC1501" s="52"/>
      <c r="AD1501" s="53">
        <v>0.97</v>
      </c>
      <c r="AE1501" s="52"/>
      <c r="AF1501" s="50"/>
      <c r="AG1501" s="50"/>
      <c r="AH1501" s="50"/>
    </row>
    <row r="1502" spans="1:34" x14ac:dyDescent="0.25">
      <c r="A1502" s="18" t="s">
        <v>249</v>
      </c>
      <c r="B1502" s="72">
        <v>41351</v>
      </c>
      <c r="C1502" s="23">
        <v>3427.12</v>
      </c>
      <c r="D1502" s="23">
        <v>3471.21</v>
      </c>
      <c r="E1502" s="23">
        <v>3477.93</v>
      </c>
      <c r="F1502" s="23">
        <v>3423.52</v>
      </c>
      <c r="G1502" s="20">
        <f t="shared" si="364"/>
        <v>3551.7069999999999</v>
      </c>
      <c r="H1502" s="20">
        <f t="shared" si="376"/>
        <v>3410.6291666666666</v>
      </c>
      <c r="I1502" s="112">
        <f t="shared" si="365"/>
        <v>-3.5078062464048987E-2</v>
      </c>
      <c r="J1502" s="38" t="str">
        <f t="shared" si="377"/>
        <v>N</v>
      </c>
      <c r="K1502" s="17" t="str">
        <f>IF(OR(AND(J1501="N",OR(I1501&lt;R$2308,AND(I1501&gt;R$2306, I1501&lt;R$2305))), AND(J1501="X", OR(I1501&lt;R$2314, AND(I1501&lt;R$2311,I1501&gt;R$2312)))),"no","yes")</f>
        <v>yes</v>
      </c>
      <c r="O1502" s="146">
        <f t="shared" si="378"/>
        <v>-1.2701622777071986E-2</v>
      </c>
      <c r="P1502" s="146">
        <f t="shared" si="379"/>
        <v>1.2701622777071986E-2</v>
      </c>
      <c r="Q1502" s="86">
        <f t="shared" si="368"/>
        <v>8.9999999999999993E-3</v>
      </c>
      <c r="R1502" s="39">
        <f>(SUM(C1483:C1501)+Q1502*SUM(C1483:C1501))/(19-Q1502)*(1-J$2305)</f>
        <v>3591.9900573956093</v>
      </c>
      <c r="S1502" s="39">
        <f>(SUM(C1483:C1501)+Q1502*SUM(C1483:C1501))/(19-Q1502)*(1+J$2305)</f>
        <v>3591.9900573956093</v>
      </c>
      <c r="T1502" s="17">
        <f>IF(AND(K1502="no",R1502&lt;E1502, R1502&gt;F1502,J$2308="yes"),MAX(R1502*(1-J$2306),F1502)/D1502-1,IF(AND(K1502="yes",S1502&gt;F1502, S1502&lt;E1502,J$2307="yes"),1-MIN(S1502*(1+J$2306),E1502)/D1502,0))</f>
        <v>0</v>
      </c>
      <c r="U1502" s="6">
        <f t="shared" si="369"/>
        <v>0</v>
      </c>
      <c r="V1502" s="66">
        <f t="shared" si="370"/>
        <v>3.4496937883707322</v>
      </c>
      <c r="W1502" s="6">
        <f t="shared" si="371"/>
        <v>0</v>
      </c>
      <c r="X1502" s="17">
        <f>V1502/MAX(V$240:V1502)-1</f>
        <v>-3.5173301693784742E-2</v>
      </c>
      <c r="Z1502" s="66">
        <f t="shared" si="372"/>
        <v>14.298225921633286</v>
      </c>
      <c r="AA1502" s="6">
        <f t="shared" si="373"/>
        <v>1.2701622777071986E-2</v>
      </c>
      <c r="AB1502" s="17">
        <f>Z1502/MAX(Z$240:Z1502)-1</f>
        <v>-3.4171645001546236E-2</v>
      </c>
      <c r="AD1502" s="18">
        <v>0.95399999999999996</v>
      </c>
    </row>
    <row r="1503" spans="1:34" x14ac:dyDescent="0.25">
      <c r="A1503" s="18" t="s">
        <v>249</v>
      </c>
      <c r="B1503" s="72">
        <v>41352</v>
      </c>
      <c r="C1503" s="23">
        <v>3438.07</v>
      </c>
      <c r="D1503" s="23">
        <v>3427.12</v>
      </c>
      <c r="E1503" s="23">
        <v>3442.06</v>
      </c>
      <c r="F1503" s="23">
        <v>3378.91</v>
      </c>
      <c r="G1503" s="20">
        <f t="shared" ref="G1503:G1566" si="384">AVERAGE(C1484:C1503)</f>
        <v>3545.5425000000005</v>
      </c>
      <c r="H1503" s="20">
        <f t="shared" si="376"/>
        <v>3418.8756666666668</v>
      </c>
      <c r="I1503" s="112">
        <f t="shared" ref="I1503:I1566" si="385">$C1503/$G1503-1</f>
        <v>-3.0312004439377094E-2</v>
      </c>
      <c r="J1503" s="38" t="str">
        <f t="shared" si="377"/>
        <v>N</v>
      </c>
      <c r="K1503" s="17" t="str">
        <f>IF(OR(AND(J1502="N",OR(I1502&lt;R$2308,AND(I1502&gt;R$2306, I1502&lt;R$2305))), AND(J1502="X", OR(I1502&lt;R$2314, AND(I1502&lt;R$2311,I1502&gt;R$2312)))),"no","yes")</f>
        <v>yes</v>
      </c>
      <c r="O1503" s="146">
        <f t="shared" si="378"/>
        <v>3.1951025934313648E-3</v>
      </c>
      <c r="P1503" s="146">
        <f t="shared" si="379"/>
        <v>-3.1951025934313648E-3</v>
      </c>
      <c r="Q1503" s="86">
        <f t="shared" si="368"/>
        <v>8.9999999999999993E-3</v>
      </c>
      <c r="R1503" s="39">
        <f>(SUM(C1484:C1502)+Q1503*SUM(C1484:C1502))/(19-Q1503)*(1-J$2305)</f>
        <v>3584.8578284450527</v>
      </c>
      <c r="S1503" s="39">
        <f>(SUM(C1484:C1502)+Q1503*SUM(C1484:C1502))/(19-Q1503)*(1+J$2305)</f>
        <v>3584.8578284450527</v>
      </c>
      <c r="T1503" s="17">
        <f>IF(AND(K1503="no",R1503&lt;E1503, R1503&gt;F1503,J$2308="yes"),MAX(R1503*(1-J$2306),F1503)/D1503-1,IF(AND(K1503="yes",S1503&gt;F1503, S1503&lt;E1503,J$2307="yes"),1-MIN(S1503*(1+J$2306),E1503)/D1503,0))</f>
        <v>0</v>
      </c>
      <c r="U1503" s="6">
        <f t="shared" si="369"/>
        <v>0</v>
      </c>
      <c r="V1503" s="66">
        <f t="shared" si="370"/>
        <v>3.4496937883707322</v>
      </c>
      <c r="W1503" s="6">
        <f t="shared" si="371"/>
        <v>0</v>
      </c>
      <c r="X1503" s="17">
        <f>V1503/MAX(V$240:V1503)-1</f>
        <v>-3.5173301693784742E-2</v>
      </c>
      <c r="Z1503" s="66">
        <f t="shared" si="372"/>
        <v>14.252541622909607</v>
      </c>
      <c r="AA1503" s="6">
        <f t="shared" si="373"/>
        <v>-3.1951025934313648E-3</v>
      </c>
      <c r="AB1503" s="17">
        <f>Z1503/MAX(Z$240:Z1503)-1</f>
        <v>-3.7257565683411431E-2</v>
      </c>
      <c r="AD1503" s="18">
        <v>0.96</v>
      </c>
    </row>
    <row r="1504" spans="1:34" x14ac:dyDescent="0.25">
      <c r="A1504" s="18" t="s">
        <v>249</v>
      </c>
      <c r="B1504" s="72">
        <v>41353</v>
      </c>
      <c r="C1504" s="23">
        <v>3527.77</v>
      </c>
      <c r="D1504" s="23">
        <v>3438.07</v>
      </c>
      <c r="E1504" s="23">
        <v>3527.83</v>
      </c>
      <c r="F1504" s="23">
        <v>3432.58</v>
      </c>
      <c r="G1504" s="20">
        <f t="shared" si="384"/>
        <v>3540.1620000000003</v>
      </c>
      <c r="H1504" s="20">
        <f t="shared" si="376"/>
        <v>3426.5679999999998</v>
      </c>
      <c r="I1504" s="112">
        <f t="shared" si="385"/>
        <v>-3.500404783735922E-3</v>
      </c>
      <c r="J1504" s="38" t="str">
        <f t="shared" si="377"/>
        <v>N</v>
      </c>
      <c r="K1504" s="17" t="str">
        <f>IF(OR(AND(J1503="N",OR(I1503&lt;R$2308,AND(I1503&gt;R$2306, I1503&lt;R$2305))), AND(J1503="X", OR(I1503&lt;R$2314, AND(I1503&lt;R$2311,I1503&gt;R$2312)))),"no","yes")</f>
        <v>yes</v>
      </c>
      <c r="O1504" s="146">
        <f t="shared" si="378"/>
        <v>2.6090219221830857E-2</v>
      </c>
      <c r="P1504" s="146">
        <f t="shared" si="379"/>
        <v>-2.6090219221830857E-2</v>
      </c>
      <c r="Q1504" s="86">
        <f t="shared" si="368"/>
        <v>8.9999999999999993E-3</v>
      </c>
      <c r="R1504" s="39">
        <f>(SUM(C1485:C1503)+Q1504*SUM(C1485:C1503))/(19-Q1504)*(1-J$2305)</f>
        <v>3574.3746632615448</v>
      </c>
      <c r="S1504" s="39">
        <f>(SUM(C1485:C1503)+Q1504*SUM(C1485:C1503))/(19-Q1504)*(1+J$2305)</f>
        <v>3574.3746632615448</v>
      </c>
      <c r="T1504" s="17">
        <f>IF(AND(K1504="no",R1504&lt;E1504, R1504&gt;F1504,J$2308="yes"),MAX(R1504*(1-J$2306),F1504)/D1504-1,IF(AND(K1504="yes",S1504&gt;F1504, S1504&lt;E1504,J$2307="yes"),1-MIN(S1504*(1+J$2306),E1504)/D1504,0))</f>
        <v>0</v>
      </c>
      <c r="U1504" s="6">
        <f t="shared" si="369"/>
        <v>0</v>
      </c>
      <c r="V1504" s="66">
        <f t="shared" si="370"/>
        <v>3.4496937883707322</v>
      </c>
      <c r="W1504" s="6">
        <f t="shared" si="371"/>
        <v>0</v>
      </c>
      <c r="X1504" s="17">
        <f>V1504/MAX(V$240:V1504)-1</f>
        <v>-3.5173301693784742E-2</v>
      </c>
      <c r="Z1504" s="66">
        <f t="shared" si="372"/>
        <v>13.880689687499627</v>
      </c>
      <c r="AA1504" s="6">
        <f t="shared" si="373"/>
        <v>-2.6090219221830857E-2</v>
      </c>
      <c r="AB1504" s="17">
        <f>Z1504/MAX(Z$240:Z1504)-1</f>
        <v>-6.2375726848890256E-2</v>
      </c>
      <c r="AD1504" s="18">
        <v>0.98499999999999999</v>
      </c>
    </row>
    <row r="1505" spans="1:30" x14ac:dyDescent="0.25">
      <c r="A1505" s="18" t="s">
        <v>249</v>
      </c>
      <c r="B1505" s="72">
        <v>41354</v>
      </c>
      <c r="C1505" s="23">
        <v>3565.02</v>
      </c>
      <c r="D1505" s="23">
        <v>3527.77</v>
      </c>
      <c r="E1505" s="23">
        <v>3575.84</v>
      </c>
      <c r="F1505" s="23">
        <v>3522.14</v>
      </c>
      <c r="G1505" s="20">
        <f t="shared" si="384"/>
        <v>3540.3969999999999</v>
      </c>
      <c r="H1505" s="20">
        <f t="shared" si="376"/>
        <v>3434.4536666666663</v>
      </c>
      <c r="I1505" s="112">
        <f t="shared" si="385"/>
        <v>6.9548697504828727E-3</v>
      </c>
      <c r="J1505" s="38" t="str">
        <f t="shared" si="377"/>
        <v>N</v>
      </c>
      <c r="K1505" s="17" t="str">
        <f>IF(OR(AND(J1504="N",OR(I1504&lt;R$2308,AND(I1504&gt;R$2306, I1504&lt;R$2305))), AND(J1504="X", OR(I1504&lt;R$2314, AND(I1504&lt;R$2311,I1504&gt;R$2312)))),"no","yes")</f>
        <v>yes</v>
      </c>
      <c r="O1505" s="146">
        <f t="shared" si="378"/>
        <v>1.0559078397968102E-2</v>
      </c>
      <c r="P1505" s="146">
        <f t="shared" si="379"/>
        <v>-1.0559078397968102E-2</v>
      </c>
      <c r="Q1505" s="86">
        <f t="shared" si="368"/>
        <v>8.9999999999999993E-3</v>
      </c>
      <c r="R1505" s="39">
        <f>(SUM(C1486:C1504)+Q1505*SUM(C1486:C1504))/(19-Q1505)*(1-J$2305)</f>
        <v>3572.6452677584116</v>
      </c>
      <c r="S1505" s="39">
        <f>(SUM(C1486:C1504)+Q1505*SUM(C1486:C1504))/(19-Q1505)*(1+J$2305)</f>
        <v>3572.6452677584116</v>
      </c>
      <c r="T1505" s="17">
        <f>IF(AND(K1505="no",R1505&lt;E1505, R1505&gt;F1505,J$2308="yes"),MAX(R1505*(1-J$2306),F1505)/D1505-1,IF(AND(K1505="yes",S1505&gt;F1505, S1505&lt;E1505,J$2307="yes"),1-MIN(S1505*(1+J$2306),E1505)/D1505,0))</f>
        <v>-1.2720576386332283E-2</v>
      </c>
      <c r="U1505" s="6">
        <f t="shared" si="369"/>
        <v>-2.1614979883641805E-3</v>
      </c>
      <c r="V1505" s="66">
        <f t="shared" si="370"/>
        <v>3.4496937883707322</v>
      </c>
      <c r="W1505" s="6">
        <f t="shared" si="371"/>
        <v>0</v>
      </c>
      <c r="X1505" s="17">
        <f>V1505/MAX(V$240:V1505)-1</f>
        <v>-3.5173301693784742E-2</v>
      </c>
      <c r="Z1505" s="66">
        <f t="shared" si="372"/>
        <v>13.704119314034813</v>
      </c>
      <c r="AA1505" s="6">
        <f t="shared" si="373"/>
        <v>-1.2720576386332283E-2</v>
      </c>
      <c r="AB1505" s="17">
        <f>Z1505/MAX(Z$240:Z1505)-1</f>
        <v>-7.4302848037188229E-2</v>
      </c>
      <c r="AD1505" s="18">
        <v>0.995</v>
      </c>
    </row>
    <row r="1506" spans="1:30" x14ac:dyDescent="0.25">
      <c r="A1506" s="18" t="s">
        <v>249</v>
      </c>
      <c r="B1506" s="72">
        <v>41355</v>
      </c>
      <c r="C1506" s="23">
        <v>3579.92</v>
      </c>
      <c r="D1506" s="23">
        <v>3565.02</v>
      </c>
      <c r="E1506" s="23">
        <v>3586.09</v>
      </c>
      <c r="F1506" s="23">
        <v>3549.07</v>
      </c>
      <c r="G1506" s="20">
        <f t="shared" si="384"/>
        <v>3541.9749999999995</v>
      </c>
      <c r="H1506" s="20">
        <f t="shared" si="376"/>
        <v>3442.6759999999999</v>
      </c>
      <c r="I1506" s="112">
        <f t="shared" si="385"/>
        <v>1.0712949696144225E-2</v>
      </c>
      <c r="J1506" s="38" t="str">
        <f t="shared" si="377"/>
        <v>N</v>
      </c>
      <c r="K1506" s="17" t="str">
        <f>IF(OR(AND(J1505="N",OR(I1505&lt;R$2308,AND(I1505&gt;R$2306, I1505&lt;R$2305))), AND(J1505="X", OR(I1505&lt;R$2314, AND(I1505&lt;R$2311,I1505&gt;R$2312)))),"no","yes")</f>
        <v>yes</v>
      </c>
      <c r="O1506" s="146">
        <f t="shared" si="378"/>
        <v>4.1794996942514651E-3</v>
      </c>
      <c r="P1506" s="146">
        <f t="shared" si="379"/>
        <v>-4.1794996942514651E-3</v>
      </c>
      <c r="Q1506" s="86">
        <f t="shared" si="368"/>
        <v>8.9999999999999993E-3</v>
      </c>
      <c r="R1506" s="39">
        <f>(SUM(C1487:C1505)+Q1506*SUM(C1487:C1505))/(19-Q1506)*(1-J$2305)</f>
        <v>3573.5304207256063</v>
      </c>
      <c r="S1506" s="39">
        <f>(SUM(C1487:C1505)+Q1506*SUM(C1487:C1505))/(19-Q1506)*(1+J$2305)</f>
        <v>3573.5304207256063</v>
      </c>
      <c r="T1506" s="17">
        <f>IF(AND(K1506="no",R1506&lt;E1506, R1506&gt;F1506,J$2308="yes"),MAX(R1506*(1-J$2306),F1506)/D1506-1,IF(AND(K1506="yes",S1506&gt;F1506, S1506&lt;E1506,J$2307="yes"),1-MIN(S1506*(1+J$2306),E1506)/D1506,0))</f>
        <v>-2.3872013973571526E-3</v>
      </c>
      <c r="U1506" s="6">
        <f t="shared" si="369"/>
        <v>1.7922982968943124E-3</v>
      </c>
      <c r="V1506" s="66">
        <f t="shared" si="370"/>
        <v>3.4496937883707322</v>
      </c>
      <c r="W1506" s="6">
        <f t="shared" si="371"/>
        <v>0</v>
      </c>
      <c r="X1506" s="17">
        <f>V1506/MAX(V$240:V1506)-1</f>
        <v>-3.5173301693784742E-2</v>
      </c>
      <c r="Z1506" s="66">
        <f t="shared" si="372"/>
        <v>13.6714048212588</v>
      </c>
      <c r="AA1506" s="6">
        <f t="shared" si="373"/>
        <v>-2.3872013973571526E-3</v>
      </c>
      <c r="AB1506" s="17">
        <f>Z1506/MAX(Z$240:Z1506)-1</f>
        <v>-7.6512673571883405E-2</v>
      </c>
      <c r="AD1506" s="18">
        <v>0.999</v>
      </c>
    </row>
    <row r="1507" spans="1:30" x14ac:dyDescent="0.25">
      <c r="A1507" s="18" t="s">
        <v>249</v>
      </c>
      <c r="B1507" s="72">
        <v>41358</v>
      </c>
      <c r="C1507" s="23">
        <v>3568.52</v>
      </c>
      <c r="D1507" s="23">
        <v>3579.92</v>
      </c>
      <c r="E1507" s="23">
        <v>3590.81</v>
      </c>
      <c r="F1507" s="23">
        <v>3550.19</v>
      </c>
      <c r="G1507" s="20">
        <f t="shared" si="384"/>
        <v>3541.0214999999998</v>
      </c>
      <c r="H1507" s="20">
        <f t="shared" si="376"/>
        <v>3450.4998333333333</v>
      </c>
      <c r="I1507" s="112">
        <f t="shared" si="385"/>
        <v>7.7656969888491023E-3</v>
      </c>
      <c r="J1507" s="38" t="str">
        <f t="shared" si="377"/>
        <v>N</v>
      </c>
      <c r="K1507" s="17" t="str">
        <f>IF(OR(AND(J1506="N",OR(I1506&lt;R$2308,AND(I1506&gt;R$2306, I1506&lt;R$2305))), AND(J1506="X", OR(I1506&lt;R$2314, AND(I1506&lt;R$2311,I1506&gt;R$2312)))),"no","yes")</f>
        <v>no</v>
      </c>
      <c r="O1507" s="146">
        <f t="shared" si="378"/>
        <v>-3.1844287023173878E-3</v>
      </c>
      <c r="P1507" s="146">
        <f t="shared" si="379"/>
        <v>3.1844287023173878E-3</v>
      </c>
      <c r="Q1507" s="86">
        <f t="shared" si="368"/>
        <v>8.9999999999999993E-3</v>
      </c>
      <c r="R1507" s="39">
        <f>(SUM(C1488:C1506)+Q1507*SUM(C1488:C1506))/(19-Q1507)*(1-J$2305)</f>
        <v>3573.1229103259434</v>
      </c>
      <c r="S1507" s="39">
        <f>(SUM(C1488:C1506)+Q1507*SUM(C1488:C1506))/(19-Q1507)*(1+J$2305)</f>
        <v>3573.1229103259434</v>
      </c>
      <c r="T1507" s="17">
        <f>IF(AND(K1507="no",R1507&lt;E1507, R1507&gt;F1507,J$2308="yes"),MAX(R1507*(1-J$2306),F1507)/D1507-1,IF(AND(K1507="yes",S1507&gt;F1507, S1507&lt;E1507,J$2307="yes"),1-MIN(S1507*(1+J$2306),E1507)/D1507,0))</f>
        <v>-1.8986708289728815E-3</v>
      </c>
      <c r="U1507" s="6">
        <f t="shared" si="369"/>
        <v>1.2857578733445063E-3</v>
      </c>
      <c r="V1507" s="66">
        <f t="shared" si="370"/>
        <v>3.4431439554058638</v>
      </c>
      <c r="W1507" s="6">
        <f t="shared" si="371"/>
        <v>-1.8986708289728815E-3</v>
      </c>
      <c r="X1507" s="17">
        <f>V1507/MAX(V$240:V1507)-1</f>
        <v>-3.7005190000872989E-2</v>
      </c>
      <c r="Z1507" s="66">
        <f t="shared" si="372"/>
        <v>13.645447323733597</v>
      </c>
      <c r="AA1507" s="6">
        <f t="shared" si="373"/>
        <v>-1.8986708289728815E-3</v>
      </c>
      <c r="AB1507" s="17">
        <f>Z1507/MAX(Z$240:Z1507)-1</f>
        <v>-7.8266072019498645E-2</v>
      </c>
      <c r="AD1507" s="18">
        <v>0.996</v>
      </c>
    </row>
    <row r="1508" spans="1:30" x14ac:dyDescent="0.25">
      <c r="A1508" s="18" t="s">
        <v>249</v>
      </c>
      <c r="B1508" s="72">
        <v>41359</v>
      </c>
      <c r="C1508" s="23">
        <v>3543.81</v>
      </c>
      <c r="D1508" s="23">
        <v>3568.52</v>
      </c>
      <c r="E1508" s="23">
        <v>3557.79</v>
      </c>
      <c r="F1508" s="23">
        <v>3504.57</v>
      </c>
      <c r="G1508" s="20">
        <f t="shared" si="384"/>
        <v>3541.5519999999997</v>
      </c>
      <c r="H1508" s="20">
        <f t="shared" si="376"/>
        <v>3457.7490000000007</v>
      </c>
      <c r="I1508" s="112">
        <f t="shared" si="385"/>
        <v>6.3757358355887028E-4</v>
      </c>
      <c r="J1508" s="38" t="str">
        <f t="shared" si="377"/>
        <v>N</v>
      </c>
      <c r="K1508" s="17" t="str">
        <f>IF(OR(AND(J1507="N",OR(I1507&lt;R$2308,AND(I1507&gt;R$2306, I1507&lt;R$2305))), AND(J1507="X", OR(I1507&lt;R$2314, AND(I1507&lt;R$2311,I1507&gt;R$2312)))),"no","yes")</f>
        <v>yes</v>
      </c>
      <c r="O1508" s="146">
        <f t="shared" si="378"/>
        <v>-6.9244392633360796E-3</v>
      </c>
      <c r="P1508" s="146">
        <f t="shared" si="379"/>
        <v>6.9244392633360796E-3</v>
      </c>
      <c r="Q1508" s="86">
        <f t="shared" si="368"/>
        <v>8.9999999999999993E-3</v>
      </c>
      <c r="R1508" s="39">
        <f>(SUM(C1489:C1507)+Q1508*SUM(C1489:C1507))/(19-Q1508)*(1-J$2305)</f>
        <v>3574.9994771207412</v>
      </c>
      <c r="S1508" s="39">
        <f>(SUM(C1489:C1507)+Q1508*SUM(C1489:C1507))/(19-Q1508)*(1+J$2305)</f>
        <v>3574.9994771207412</v>
      </c>
      <c r="T1508" s="17">
        <f>IF(AND(K1508="no",R1508&lt;E1508, R1508&gt;F1508,J$2308="yes"),MAX(R1508*(1-J$2306),F1508)/D1508-1,IF(AND(K1508="yes",S1508&gt;F1508, S1508&lt;E1508,J$2307="yes"),1-MIN(S1508*(1+J$2306),E1508)/D1508,0))</f>
        <v>0</v>
      </c>
      <c r="U1508" s="6">
        <f t="shared" si="369"/>
        <v>0</v>
      </c>
      <c r="V1508" s="66">
        <f t="shared" si="370"/>
        <v>3.4431439554058638</v>
      </c>
      <c r="W1508" s="6">
        <f t="shared" si="371"/>
        <v>0</v>
      </c>
      <c r="X1508" s="17">
        <f>V1508/MAX(V$240:V1508)-1</f>
        <v>-3.7005190000872989E-2</v>
      </c>
      <c r="Y1508" s="14"/>
      <c r="Z1508" s="66">
        <f t="shared" si="372"/>
        <v>13.739934394947841</v>
      </c>
      <c r="AA1508" s="6">
        <f t="shared" si="373"/>
        <v>6.9244392633360796E-3</v>
      </c>
      <c r="AB1508" s="17">
        <f>Z1508/MAX(Z$240:Z1508)-1</f>
        <v>-7.1883581418241471E-2</v>
      </c>
      <c r="AC1508" s="14"/>
      <c r="AD1508" s="18">
        <v>0.98599999999999999</v>
      </c>
    </row>
    <row r="1509" spans="1:30" x14ac:dyDescent="0.25">
      <c r="A1509" s="18" t="s">
        <v>249</v>
      </c>
      <c r="B1509" s="72">
        <v>41360</v>
      </c>
      <c r="C1509" s="23">
        <v>3552.26</v>
      </c>
      <c r="D1509" s="23">
        <v>3543.81</v>
      </c>
      <c r="E1509" s="23">
        <v>3579.39</v>
      </c>
      <c r="F1509" s="23">
        <v>3528.31</v>
      </c>
      <c r="G1509" s="20">
        <f t="shared" si="384"/>
        <v>3542.369999999999</v>
      </c>
      <c r="H1509" s="20">
        <f t="shared" si="376"/>
        <v>3465.2688333333335</v>
      </c>
      <c r="I1509" s="112">
        <f t="shared" si="385"/>
        <v>2.7919161465350673E-3</v>
      </c>
      <c r="J1509" s="38" t="str">
        <f t="shared" si="377"/>
        <v>N</v>
      </c>
      <c r="K1509" s="17" t="str">
        <f>IF(OR(AND(J1508="N",OR(I1508&lt;R$2308,AND(I1508&gt;R$2306, I1508&lt;R$2305))), AND(J1508="X", OR(I1508&lt;R$2314, AND(I1508&lt;R$2311,I1508&gt;R$2312)))),"no","yes")</f>
        <v>yes</v>
      </c>
      <c r="O1509" s="146">
        <f t="shared" si="378"/>
        <v>2.3844393463532398E-3</v>
      </c>
      <c r="P1509" s="146">
        <f t="shared" si="379"/>
        <v>-2.3844393463532398E-3</v>
      </c>
      <c r="Q1509" s="86">
        <f t="shared" si="368"/>
        <v>8.9999999999999993E-3</v>
      </c>
      <c r="R1509" s="39">
        <f>(SUM(C1490:C1508)+Q1509*SUM(C1490:C1508))/(19-Q1509)*(1-J$2305)</f>
        <v>3575.4197388236526</v>
      </c>
      <c r="S1509" s="39">
        <f>(SUM(C1490:C1508)+Q1509*SUM(C1490:C1508))/(19-Q1509)*(1+J$2305)</f>
        <v>3575.4197388236526</v>
      </c>
      <c r="T1509" s="17">
        <f>IF(AND(K1509="no",R1509&lt;E1509, R1509&gt;F1509,J$2308="yes"),MAX(R1509*(1-J$2306),F1509)/D1509-1,IF(AND(K1509="yes",S1509&gt;F1509, S1509&lt;E1509,J$2307="yes"),1-MIN(S1509*(1+J$2306),E1509)/D1509,0))</f>
        <v>-8.9197047312503663E-3</v>
      </c>
      <c r="U1509" s="6">
        <f t="shared" si="369"/>
        <v>-6.5352653848971265E-3</v>
      </c>
      <c r="V1509" s="66">
        <f t="shared" si="370"/>
        <v>3.4431439554058638</v>
      </c>
      <c r="W1509" s="6">
        <f t="shared" si="371"/>
        <v>0</v>
      </c>
      <c r="X1509" s="17">
        <f>V1509/MAX(V$240:V1509)-1</f>
        <v>-3.7005190000872989E-2</v>
      </c>
      <c r="Z1509" s="66">
        <f t="shared" si="372"/>
        <v>13.617378237118155</v>
      </c>
      <c r="AA1509" s="6">
        <f t="shared" si="373"/>
        <v>-8.9197047312503663E-3</v>
      </c>
      <c r="AB1509" s="17">
        <f>Z1509/MAX(Z$240:Z1509)-1</f>
        <v>-8.0162105828216368E-2</v>
      </c>
      <c r="AD1509" s="18">
        <v>0.98899999999999999</v>
      </c>
    </row>
    <row r="1510" spans="1:30" x14ac:dyDescent="0.25">
      <c r="A1510" s="18" t="s">
        <v>249</v>
      </c>
      <c r="B1510" s="72">
        <v>41361</v>
      </c>
      <c r="C1510" s="23">
        <v>3448.98</v>
      </c>
      <c r="D1510" s="23">
        <v>3552.26</v>
      </c>
      <c r="E1510" s="23">
        <v>3526.54</v>
      </c>
      <c r="F1510" s="23">
        <v>3448.67</v>
      </c>
      <c r="G1510" s="20">
        <f t="shared" si="384"/>
        <v>3534.4089999999987</v>
      </c>
      <c r="H1510" s="20">
        <f t="shared" si="376"/>
        <v>3470.7901666666671</v>
      </c>
      <c r="I1510" s="112">
        <f t="shared" si="385"/>
        <v>-2.4170660497978225E-2</v>
      </c>
      <c r="J1510" s="38" t="str">
        <f t="shared" si="377"/>
        <v>N</v>
      </c>
      <c r="K1510" s="17" t="str">
        <f>IF(OR(AND(J1509="N",OR(I1509&lt;R$2308,AND(I1509&gt;R$2306, I1509&lt;R$2305))), AND(J1509="X", OR(I1509&lt;R$2314, AND(I1509&lt;R$2311,I1509&gt;R$2312)))),"no","yes")</f>
        <v>yes</v>
      </c>
      <c r="O1510" s="146">
        <f t="shared" si="378"/>
        <v>-2.90744483793417E-2</v>
      </c>
      <c r="P1510" s="146">
        <f t="shared" si="379"/>
        <v>2.90744483793417E-2</v>
      </c>
      <c r="Q1510" s="86">
        <f t="shared" si="368"/>
        <v>8.9999999999999993E-3</v>
      </c>
      <c r="R1510" s="39">
        <f>(SUM(C1491:C1509)+Q1510*SUM(C1491:C1509))/(19-Q1510)*(1-J$2305)</f>
        <v>3572.4476225580529</v>
      </c>
      <c r="S1510" s="39">
        <f>(SUM(C1491:C1509)+Q1510*SUM(C1491:C1509))/(19-Q1510)*(1+J$2305)</f>
        <v>3572.4476225580529</v>
      </c>
      <c r="T1510" s="17">
        <f>IF(AND(K1510="no",R1510&lt;E1510, R1510&gt;F1510,J$2308="yes"),MAX(R1510*(1-J$2306),F1510)/D1510-1,IF(AND(K1510="yes",S1510&gt;F1510, S1510&lt;E1510,J$2307="yes"),1-MIN(S1510*(1+J$2306),E1510)/D1510,0))</f>
        <v>0</v>
      </c>
      <c r="U1510" s="6">
        <f t="shared" si="369"/>
        <v>0</v>
      </c>
      <c r="V1510" s="66">
        <f t="shared" si="370"/>
        <v>3.4431439554058638</v>
      </c>
      <c r="W1510" s="6">
        <f t="shared" si="371"/>
        <v>0</v>
      </c>
      <c r="X1510" s="17">
        <f>V1510/MAX(V$240:V1510)-1</f>
        <v>-3.7005190000872989E-2</v>
      </c>
      <c r="Z1510" s="66">
        <f t="shared" si="372"/>
        <v>14.013295997735218</v>
      </c>
      <c r="AA1510" s="6">
        <f t="shared" si="373"/>
        <v>2.90744483793417E-2</v>
      </c>
      <c r="AB1510" s="17">
        <f>Z1510/MAX(Z$240:Z1510)-1</f>
        <v>-5.3418326456756482E-2</v>
      </c>
      <c r="AD1510" s="18">
        <v>0.96199999999999997</v>
      </c>
    </row>
    <row r="1511" spans="1:30" x14ac:dyDescent="0.25">
      <c r="A1511" s="18" t="s">
        <v>249</v>
      </c>
      <c r="B1511" s="72">
        <v>41362</v>
      </c>
      <c r="C1511" s="23">
        <v>3447.28</v>
      </c>
      <c r="D1511" s="23">
        <v>3448.98</v>
      </c>
      <c r="E1511" s="23">
        <v>3470.48</v>
      </c>
      <c r="F1511" s="23">
        <v>3434.57</v>
      </c>
      <c r="G1511" s="20">
        <f t="shared" si="384"/>
        <v>3524.3519999999999</v>
      </c>
      <c r="H1511" s="20">
        <f t="shared" si="376"/>
        <v>3475.0933333333337</v>
      </c>
      <c r="I1511" s="112">
        <f t="shared" si="385"/>
        <v>-2.1868417229606973E-2</v>
      </c>
      <c r="J1511" s="38" t="str">
        <f t="shared" si="377"/>
        <v>N</v>
      </c>
      <c r="K1511" s="17" t="str">
        <f>IF(OR(AND(J1510="N",OR(I1510&lt;R$2308,AND(I1510&gt;R$2306, I1510&lt;R$2305))), AND(J1510="X", OR(I1510&lt;R$2314, AND(I1510&lt;R$2311,I1510&gt;R$2312)))),"no","yes")</f>
        <v>yes</v>
      </c>
      <c r="O1511" s="146">
        <f t="shared" si="378"/>
        <v>-4.9289934995266904E-4</v>
      </c>
      <c r="P1511" s="146">
        <f t="shared" si="379"/>
        <v>4.9289934995266904E-4</v>
      </c>
      <c r="Q1511" s="86">
        <f t="shared" si="368"/>
        <v>8.9999999999999993E-3</v>
      </c>
      <c r="R1511" s="39">
        <f>(SUM(C1492:C1510)+Q1511*SUM(C1492:C1510))/(19-Q1511)*(1-J$2305)</f>
        <v>3561.8512895582112</v>
      </c>
      <c r="S1511" s="39">
        <f>(SUM(C1492:C1510)+Q1511*SUM(C1492:C1510))/(19-Q1511)*(1+J$2305)</f>
        <v>3561.8512895582112</v>
      </c>
      <c r="T1511" s="17">
        <f>IF(AND(K1511="no",R1511&lt;E1511, R1511&gt;F1511,J$2308="yes"),MAX(R1511*(1-J$2306),F1511)/D1511-1,IF(AND(K1511="yes",S1511&gt;F1511, S1511&lt;E1511,J$2307="yes"),1-MIN(S1511*(1+J$2306),E1511)/D1511,0))</f>
        <v>0</v>
      </c>
      <c r="U1511" s="6">
        <f t="shared" si="369"/>
        <v>0</v>
      </c>
      <c r="V1511" s="66">
        <f t="shared" si="370"/>
        <v>3.4431439554058638</v>
      </c>
      <c r="W1511" s="6">
        <f t="shared" si="371"/>
        <v>0</v>
      </c>
      <c r="X1511" s="17">
        <f>V1511/MAX(V$240:V1511)-1</f>
        <v>-3.7005190000872989E-2</v>
      </c>
      <c r="Z1511" s="66">
        <f t="shared" si="372"/>
        <v>14.020203142223197</v>
      </c>
      <c r="AA1511" s="6">
        <f t="shared" si="373"/>
        <v>4.9289934995266904E-4</v>
      </c>
      <c r="AB1511" s="17">
        <f>Z1511/MAX(Z$240:Z1511)-1</f>
        <v>-5.2951756965189833E-2</v>
      </c>
      <c r="AD1511" s="18">
        <v>0.96299999999999997</v>
      </c>
    </row>
    <row r="1512" spans="1:30" x14ac:dyDescent="0.25">
      <c r="A1512" s="18" t="s">
        <v>249</v>
      </c>
      <c r="B1512" s="72">
        <v>41365</v>
      </c>
      <c r="C1512" s="23">
        <v>3470.96</v>
      </c>
      <c r="D1512" s="23">
        <v>3447.28</v>
      </c>
      <c r="E1512" s="23">
        <v>3489.14</v>
      </c>
      <c r="F1512" s="23">
        <v>3448.29</v>
      </c>
      <c r="G1512" s="20">
        <f t="shared" si="384"/>
        <v>3521.9639999999999</v>
      </c>
      <c r="H1512" s="20">
        <f t="shared" si="376"/>
        <v>3479.1313333333333</v>
      </c>
      <c r="I1512" s="112">
        <f t="shared" si="385"/>
        <v>-1.4481692601060026E-2</v>
      </c>
      <c r="J1512" s="38" t="str">
        <f t="shared" si="377"/>
        <v>N</v>
      </c>
      <c r="K1512" s="17" t="str">
        <f>IF(OR(AND(J1511="N",OR(I1511&lt;R$2308,AND(I1511&gt;R$2306, I1511&lt;R$2305))), AND(J1511="X", OR(I1511&lt;R$2314, AND(I1511&lt;R$2311,I1511&gt;R$2312)))),"no","yes")</f>
        <v>yes</v>
      </c>
      <c r="O1512" s="146">
        <f t="shared" si="378"/>
        <v>6.869183820287228E-3</v>
      </c>
      <c r="P1512" s="146">
        <f t="shared" si="379"/>
        <v>-6.869183820287228E-3</v>
      </c>
      <c r="Q1512" s="86">
        <f t="shared" si="368"/>
        <v>8.9999999999999993E-3</v>
      </c>
      <c r="R1512" s="39">
        <f>(SUM(C1493:C1511)+Q1512*SUM(C1493:C1511))/(19-Q1512)*(1-J$2305)</f>
        <v>3558.0556516244533</v>
      </c>
      <c r="S1512" s="39">
        <f>(SUM(C1493:C1511)+Q1512*SUM(C1493:C1511))/(19-Q1512)*(1+J$2305)</f>
        <v>3558.0556516244533</v>
      </c>
      <c r="T1512" s="17">
        <f>IF(AND(K1512="no",R1512&lt;E1512, R1512&gt;F1512,J$2308="yes"),MAX(R1512*(1-J$2306),F1512)/D1512-1,IF(AND(K1512="yes",S1512&gt;F1512, S1512&lt;E1512,J$2307="yes"),1-MIN(S1512*(1+J$2306),E1512)/D1512,0))</f>
        <v>0</v>
      </c>
      <c r="U1512" s="6">
        <f t="shared" si="369"/>
        <v>0</v>
      </c>
      <c r="V1512" s="66">
        <f t="shared" si="370"/>
        <v>3.4431439554058638</v>
      </c>
      <c r="W1512" s="6">
        <f t="shared" si="371"/>
        <v>0</v>
      </c>
      <c r="X1512" s="17">
        <f>V1512/MAX(V$240:V1512)-1</f>
        <v>-3.7005190000872989E-2</v>
      </c>
      <c r="Z1512" s="66">
        <f t="shared" si="372"/>
        <v>13.923895789641497</v>
      </c>
      <c r="AA1512" s="6">
        <f t="shared" si="373"/>
        <v>-6.869183820287228E-3</v>
      </c>
      <c r="AB1512" s="17">
        <f>Z1512/MAX(Z$240:Z1512)-1</f>
        <v>-5.9457205433276039E-2</v>
      </c>
      <c r="AD1512" s="18">
        <v>0.96799999999999997</v>
      </c>
    </row>
    <row r="1513" spans="1:30" x14ac:dyDescent="0.25">
      <c r="A1513" s="18" t="s">
        <v>249</v>
      </c>
      <c r="B1513" s="72">
        <v>41366</v>
      </c>
      <c r="C1513" s="23">
        <v>3428.5</v>
      </c>
      <c r="D1513" s="23">
        <v>3470.96</v>
      </c>
      <c r="E1513" s="23">
        <v>3504.28</v>
      </c>
      <c r="F1513" s="23">
        <v>3419.74</v>
      </c>
      <c r="G1513" s="20">
        <f t="shared" si="384"/>
        <v>3513.4929999999995</v>
      </c>
      <c r="H1513" s="20">
        <f t="shared" si="376"/>
        <v>3482.9483333333333</v>
      </c>
      <c r="I1513" s="112">
        <f t="shared" si="385"/>
        <v>-2.419045661966579E-2</v>
      </c>
      <c r="J1513" s="38" t="str">
        <f t="shared" si="377"/>
        <v>N</v>
      </c>
      <c r="K1513" s="17" t="str">
        <f>IF(OR(AND(J1512="N",OR(I1512&lt;R$2308,AND(I1512&gt;R$2306, I1512&lt;R$2305))), AND(J1512="X", OR(I1512&lt;R$2314, AND(I1512&lt;R$2311,I1512&gt;R$2312)))),"no","yes")</f>
        <v>yes</v>
      </c>
      <c r="O1513" s="146">
        <f t="shared" si="378"/>
        <v>-1.223292691359168E-2</v>
      </c>
      <c r="P1513" s="146">
        <f t="shared" si="379"/>
        <v>1.223292691359168E-2</v>
      </c>
      <c r="Q1513" s="86">
        <f t="shared" si="368"/>
        <v>8.9999999999999993E-3</v>
      </c>
      <c r="R1513" s="39">
        <f>(SUM(C1494:C1512)+Q1513*SUM(C1494:C1512))/(19-Q1513)*(1-J$2305)</f>
        <v>3551.3102122057808</v>
      </c>
      <c r="S1513" s="39">
        <f>(SUM(C1494:C1512)+Q1513*SUM(C1494:C1512))/(19-Q1513)*(1+J$2305)</f>
        <v>3551.3102122057808</v>
      </c>
      <c r="T1513" s="17">
        <f>IF(AND(K1513="no",R1513&lt;E1513, R1513&gt;F1513,J$2308="yes"),MAX(R1513*(1-J$2306),F1513)/D1513-1,IF(AND(K1513="yes",S1513&gt;F1513, S1513&lt;E1513,J$2307="yes"),1-MIN(S1513*(1+J$2306),E1513)/D1513,0))</f>
        <v>0</v>
      </c>
      <c r="U1513" s="6">
        <f t="shared" si="369"/>
        <v>0</v>
      </c>
      <c r="V1513" s="66">
        <f t="shared" si="370"/>
        <v>3.4431439554058638</v>
      </c>
      <c r="W1513" s="6">
        <f t="shared" si="371"/>
        <v>0</v>
      </c>
      <c r="X1513" s="17">
        <f>V1513/MAX(V$240:V1513)-1</f>
        <v>-3.7005190000872989E-2</v>
      </c>
      <c r="Z1513" s="66">
        <f t="shared" si="372"/>
        <v>14.094225789188648</v>
      </c>
      <c r="AA1513" s="6">
        <f t="shared" si="373"/>
        <v>1.223292691359168E-2</v>
      </c>
      <c r="AB1513" s="17">
        <f>Z1513/MAX(Z$240:Z1513)-1</f>
        <v>-4.7951614168236012E-2</v>
      </c>
      <c r="AD1513" s="18">
        <v>0.95699999999999996</v>
      </c>
    </row>
    <row r="1514" spans="1:30" x14ac:dyDescent="0.25">
      <c r="A1514" s="18" t="s">
        <v>249</v>
      </c>
      <c r="B1514" s="72">
        <v>41367</v>
      </c>
      <c r="C1514" s="23">
        <v>3397.23</v>
      </c>
      <c r="D1514" s="23">
        <v>3428.5</v>
      </c>
      <c r="E1514" s="23">
        <v>3438.59</v>
      </c>
      <c r="F1514" s="23">
        <v>3382.23</v>
      </c>
      <c r="G1514" s="20">
        <f t="shared" si="384"/>
        <v>3500.6579999999994</v>
      </c>
      <c r="H1514" s="20">
        <f t="shared" si="376"/>
        <v>3485.6488333333332</v>
      </c>
      <c r="I1514" s="112">
        <f t="shared" si="385"/>
        <v>-2.9545302625963332E-2</v>
      </c>
      <c r="J1514" s="38" t="str">
        <f t="shared" si="377"/>
        <v>N</v>
      </c>
      <c r="K1514" s="17" t="str">
        <f>IF(OR(AND(J1513="N",OR(I1513&lt;R$2308,AND(I1513&gt;R$2306, I1513&lt;R$2305))), AND(J1513="X", OR(I1513&lt;R$2314, AND(I1513&lt;R$2311,I1513&gt;R$2312)))),"no","yes")</f>
        <v>yes</v>
      </c>
      <c r="O1514" s="146">
        <f t="shared" si="378"/>
        <v>-9.1206066793058094E-3</v>
      </c>
      <c r="P1514" s="146">
        <f t="shared" si="379"/>
        <v>9.1206066793058094E-3</v>
      </c>
      <c r="Q1514" s="86">
        <f t="shared" si="368"/>
        <v>8.9999999999999993E-3</v>
      </c>
      <c r="R1514" s="39">
        <f>(SUM(C1495:C1513)+Q1514*SUM(C1495:C1513))/(19-Q1514)*(1-J$2305)</f>
        <v>3539.3330193249431</v>
      </c>
      <c r="S1514" s="39">
        <f>(SUM(C1495:C1513)+Q1514*SUM(C1495:C1513))/(19-Q1514)*(1+J$2305)</f>
        <v>3539.3330193249431</v>
      </c>
      <c r="T1514" s="17">
        <f>IF(AND(K1514="no",R1514&lt;E1514, R1514&gt;F1514,J$2308="yes"),MAX(R1514*(1-J$2306),F1514)/D1514-1,IF(AND(K1514="yes",S1514&gt;F1514, S1514&lt;E1514,J$2307="yes"),1-MIN(S1514*(1+J$2306),E1514)/D1514,0))</f>
        <v>0</v>
      </c>
      <c r="U1514" s="6">
        <f t="shared" si="369"/>
        <v>0</v>
      </c>
      <c r="V1514" s="66">
        <f t="shared" si="370"/>
        <v>3.4431439554058638</v>
      </c>
      <c r="W1514" s="6">
        <f t="shared" si="371"/>
        <v>0</v>
      </c>
      <c r="X1514" s="17">
        <f>V1514/MAX(V$240:V1514)-1</f>
        <v>-3.7005190000872989E-2</v>
      </c>
      <c r="Z1514" s="66">
        <f t="shared" si="372"/>
        <v>14.222773679061165</v>
      </c>
      <c r="AA1514" s="6">
        <f t="shared" si="373"/>
        <v>9.1206066793056983E-3</v>
      </c>
      <c r="AB1514" s="17">
        <f>Z1514/MAX(Z$240:Z1514)-1</f>
        <v>-3.9268355301396607E-2</v>
      </c>
      <c r="AD1514" s="18">
        <v>0.95099999999999996</v>
      </c>
    </row>
    <row r="1515" spans="1:30" x14ac:dyDescent="0.25">
      <c r="A1515" s="18" t="s">
        <v>249</v>
      </c>
      <c r="B1515" s="72">
        <v>41372</v>
      </c>
      <c r="C1515" s="23">
        <v>3411.13</v>
      </c>
      <c r="D1515" s="23">
        <v>3397.23</v>
      </c>
      <c r="E1515" s="23">
        <v>3411.38</v>
      </c>
      <c r="F1515" s="23">
        <v>3315.33</v>
      </c>
      <c r="G1515" s="20">
        <f t="shared" si="384"/>
        <v>3490.7324999999996</v>
      </c>
      <c r="H1515" s="20">
        <f t="shared" si="376"/>
        <v>3487.9033333333336</v>
      </c>
      <c r="I1515" s="112">
        <f t="shared" si="385"/>
        <v>-2.2803953038509683E-2</v>
      </c>
      <c r="J1515" s="38" t="str">
        <f t="shared" si="377"/>
        <v>N</v>
      </c>
      <c r="K1515" s="17" t="str">
        <f>IF(OR(AND(J1514="N",OR(I1514&lt;R$2308,AND(I1514&gt;R$2306, I1514&lt;R$2305))), AND(J1514="X", OR(I1514&lt;R$2314, AND(I1514&lt;R$2311,I1514&gt;R$2312)))),"no","yes")</f>
        <v>yes</v>
      </c>
      <c r="O1515" s="146">
        <f t="shared" si="378"/>
        <v>4.091568719221339E-3</v>
      </c>
      <c r="P1515" s="146">
        <f t="shared" si="379"/>
        <v>-4.091568719221339E-3</v>
      </c>
      <c r="Q1515" s="86">
        <f t="shared" si="368"/>
        <v>8.9999999999999993E-3</v>
      </c>
      <c r="R1515" s="39">
        <f>(SUM(C1496:C1514)+Q1515*SUM(C1496:C1514))/(19-Q1515)*(1-J$2305)</f>
        <v>3528.0475846453583</v>
      </c>
      <c r="S1515" s="39">
        <f>(SUM(C1496:C1514)+Q1515*SUM(C1496:C1514))/(19-Q1515)*(1+J$2305)</f>
        <v>3528.0475846453583</v>
      </c>
      <c r="T1515" s="17">
        <f>IF(AND(K1515="no",R1515&lt;E1515, R1515&gt;F1515,J$2308="yes"),MAX(R1515*(1-J$2306),F1515)/D1515-1,IF(AND(K1515="yes",S1515&gt;F1515, S1515&lt;E1515,J$2307="yes"),1-MIN(S1515*(1+J$2306),E1515)/D1515,0))</f>
        <v>0</v>
      </c>
      <c r="U1515" s="6">
        <f t="shared" si="369"/>
        <v>0</v>
      </c>
      <c r="V1515" s="66">
        <f t="shared" si="370"/>
        <v>3.4431439554058638</v>
      </c>
      <c r="W1515" s="6">
        <f t="shared" si="371"/>
        <v>0</v>
      </c>
      <c r="X1515" s="17">
        <f>V1515/MAX(V$240:V1515)-1</f>
        <v>-3.7005190000872989E-2</v>
      </c>
      <c r="Z1515" s="66">
        <f t="shared" si="372"/>
        <v>14.164580223175353</v>
      </c>
      <c r="AA1515" s="6">
        <f t="shared" si="373"/>
        <v>-4.091568719221339E-3</v>
      </c>
      <c r="AB1515" s="17">
        <f>Z1515/MAX(Z$240:Z1515)-1</f>
        <v>-4.3199254846411517E-2</v>
      </c>
      <c r="AD1515" s="18">
        <v>0.95299999999999996</v>
      </c>
    </row>
    <row r="1516" spans="1:30" x14ac:dyDescent="0.25">
      <c r="A1516" s="18" t="s">
        <v>249</v>
      </c>
      <c r="B1516" s="72">
        <v>41373</v>
      </c>
      <c r="C1516" s="23">
        <v>3444.37</v>
      </c>
      <c r="D1516" s="23">
        <v>3411.13</v>
      </c>
      <c r="E1516" s="23">
        <v>3449.92</v>
      </c>
      <c r="F1516" s="23">
        <v>3411.4</v>
      </c>
      <c r="G1516" s="20">
        <f t="shared" si="384"/>
        <v>3484.4319999999998</v>
      </c>
      <c r="H1516" s="20">
        <f t="shared" si="376"/>
        <v>3491.0053333333335</v>
      </c>
      <c r="I1516" s="112">
        <f t="shared" si="385"/>
        <v>-1.1497426266318223E-2</v>
      </c>
      <c r="J1516" s="38" t="str">
        <f t="shared" si="377"/>
        <v>X</v>
      </c>
      <c r="K1516" s="17" t="str">
        <f>IF(OR(AND(J1515="N",OR(I1515&lt;R$2308,AND(I1515&gt;R$2306, I1515&lt;R$2305))), AND(J1515="X", OR(I1515&lt;R$2314, AND(I1515&lt;R$2311,I1515&gt;R$2312)))),"no","yes")</f>
        <v>yes</v>
      </c>
      <c r="O1516" s="146">
        <f t="shared" si="378"/>
        <v>9.7445714469983624E-3</v>
      </c>
      <c r="P1516" s="146">
        <f t="shared" si="379"/>
        <v>-9.7445714469983624E-3</v>
      </c>
      <c r="Q1516" s="86">
        <f t="shared" si="368"/>
        <v>1.7999999999999999E-2</v>
      </c>
      <c r="R1516" s="39">
        <f>(SUM(C1497:C1515)+Q1516*SUM(C1497:C1515))/(19-Q1516)*(1-J$2305)</f>
        <v>3552.6639374143924</v>
      </c>
      <c r="S1516" s="39">
        <f>(SUM(C1497:C1515)+Q1516*SUM(C1497:C1515))/(19-Q1516)*(1+J$2305)</f>
        <v>3552.6639374143924</v>
      </c>
      <c r="T1516" s="17">
        <f>IF(AND(K1516="no",R1516&lt;E1516, R1516&gt;F1516,J$2308="yes"),MAX(R1516*(1-J$2306),F1516)/D1516-1,IF(AND(K1516="yes",S1516&gt;F1516, S1516&lt;E1516,J$2307="yes"),1-MIN(S1516*(1+J$2306),E1516)/D1516,0))</f>
        <v>0</v>
      </c>
      <c r="U1516" s="6">
        <f t="shared" si="369"/>
        <v>0</v>
      </c>
      <c r="V1516" s="66">
        <f t="shared" si="370"/>
        <v>3.4431439554058638</v>
      </c>
      <c r="W1516" s="6">
        <f t="shared" si="371"/>
        <v>0</v>
      </c>
      <c r="X1516" s="17">
        <f>V1516/MAX(V$240:V1516)-1</f>
        <v>-3.7005190000872989E-2</v>
      </c>
      <c r="Z1516" s="66">
        <f t="shared" si="372"/>
        <v>14.02655245917388</v>
      </c>
      <c r="AA1516" s="6">
        <f t="shared" si="373"/>
        <v>-9.7445714469983624E-3</v>
      </c>
      <c r="AB1516" s="17">
        <f>Z1516/MAX(Z$240:Z1516)-1</f>
        <v>-5.2522868068102024E-2</v>
      </c>
      <c r="AD1516" s="18">
        <v>0.96199999999999997</v>
      </c>
    </row>
    <row r="1517" spans="1:30" x14ac:dyDescent="0.25">
      <c r="A1517" s="18" t="s">
        <v>249</v>
      </c>
      <c r="B1517" s="72">
        <v>41374</v>
      </c>
      <c r="C1517" s="23">
        <v>3437.27</v>
      </c>
      <c r="D1517" s="23">
        <v>3444.37</v>
      </c>
      <c r="E1517" s="23">
        <v>3455.69</v>
      </c>
      <c r="F1517" s="23">
        <v>3410.03</v>
      </c>
      <c r="G1517" s="20">
        <f t="shared" si="384"/>
        <v>3477.7400000000002</v>
      </c>
      <c r="H1517" s="20">
        <f t="shared" si="376"/>
        <v>3493.4869999999996</v>
      </c>
      <c r="I1517" s="112">
        <f t="shared" si="385"/>
        <v>-1.1636867620926306E-2</v>
      </c>
      <c r="J1517" s="38" t="str">
        <f t="shared" si="377"/>
        <v>X</v>
      </c>
      <c r="K1517" s="17" t="str">
        <f>IF(OR(AND(J1516="N",OR(I1516&lt;R$2308,AND(I1516&gt;R$2306, I1516&lt;R$2305))), AND(J1516="X", OR(I1516&lt;R$2314, AND(I1516&lt;R$2311,I1516&gt;R$2312)))),"no","yes")</f>
        <v>yes</v>
      </c>
      <c r="O1517" s="146">
        <f t="shared" si="378"/>
        <v>-2.0613348740117221E-3</v>
      </c>
      <c r="P1517" s="146">
        <f t="shared" si="379"/>
        <v>2.0613348740117221E-3</v>
      </c>
      <c r="Q1517" s="86">
        <f t="shared" si="368"/>
        <v>1.7999999999999999E-2</v>
      </c>
      <c r="R1517" s="39">
        <f>(SUM(C1498:C1516)+Q1517*SUM(C1498:C1516))/(19-Q1517)*(1-J$2305)</f>
        <v>3545.866902328522</v>
      </c>
      <c r="S1517" s="39">
        <f>(SUM(C1498:C1516)+Q1517*SUM(C1498:C1516))/(19-Q1517)*(1+J$2305)</f>
        <v>3545.866902328522</v>
      </c>
      <c r="T1517" s="17">
        <f>IF(AND(K1517="no",R1517&lt;E1517, R1517&gt;F1517,J$2308="yes"),MAX(R1517*(1-J$2306),F1517)/D1517-1,IF(AND(K1517="yes",S1517&gt;F1517, S1517&lt;E1517,J$2307="yes"),1-MIN(S1517*(1+J$2306),E1517)/D1517,0))</f>
        <v>0</v>
      </c>
      <c r="U1517" s="6">
        <f t="shared" si="369"/>
        <v>0</v>
      </c>
      <c r="V1517" s="66">
        <f t="shared" si="370"/>
        <v>3.4431439554058638</v>
      </c>
      <c r="W1517" s="6">
        <f t="shared" si="371"/>
        <v>0</v>
      </c>
      <c r="X1517" s="17">
        <f>V1517/MAX(V$240:V1517)-1</f>
        <v>-3.7005190000872989E-2</v>
      </c>
      <c r="Z1517" s="66">
        <f t="shared" si="372"/>
        <v>14.05546588092013</v>
      </c>
      <c r="AA1517" s="6">
        <f t="shared" si="373"/>
        <v>2.0613348740117221E-3</v>
      </c>
      <c r="AB1517" s="17">
        <f>Z1517/MAX(Z$240:Z1517)-1</f>
        <v>-5.0569800413722166E-2</v>
      </c>
      <c r="AD1517" s="18">
        <v>0.95899999999999996</v>
      </c>
    </row>
    <row r="1518" spans="1:30" x14ac:dyDescent="0.25">
      <c r="A1518" s="18" t="s">
        <v>249</v>
      </c>
      <c r="B1518" s="72">
        <v>41375</v>
      </c>
      <c r="C1518" s="23">
        <v>3423.22</v>
      </c>
      <c r="D1518" s="23">
        <v>3437.27</v>
      </c>
      <c r="E1518" s="23">
        <v>3453.53</v>
      </c>
      <c r="F1518" s="23">
        <v>3420.76</v>
      </c>
      <c r="G1518" s="20">
        <f t="shared" si="384"/>
        <v>3474.8420000000006</v>
      </c>
      <c r="H1518" s="20">
        <f t="shared" si="376"/>
        <v>3495.0899999999992</v>
      </c>
      <c r="I1518" s="112">
        <f t="shared" si="385"/>
        <v>-1.4855927262304558E-2</v>
      </c>
      <c r="J1518" s="38" t="str">
        <f t="shared" si="377"/>
        <v>X</v>
      </c>
      <c r="K1518" s="17" t="str">
        <f>IF(OR(AND(J1517="N",OR(I1517&lt;R$2308,AND(I1517&gt;R$2306, I1517&lt;R$2305))), AND(J1517="X", OR(I1517&lt;R$2314, AND(I1517&lt;R$2311,I1517&gt;R$2312)))),"no","yes")</f>
        <v>yes</v>
      </c>
      <c r="O1518" s="146">
        <f t="shared" si="378"/>
        <v>-4.0875462212744962E-3</v>
      </c>
      <c r="P1518" s="146">
        <f t="shared" si="379"/>
        <v>4.0875462212744962E-3</v>
      </c>
      <c r="Q1518" s="86">
        <f t="shared" si="368"/>
        <v>1.7999999999999999E-2</v>
      </c>
      <c r="R1518" s="39">
        <f>(SUM(C1499:C1517)+Q1518*SUM(C1499:C1517))/(19-Q1518)*(1-J$2305)</f>
        <v>3543.5120198082395</v>
      </c>
      <c r="S1518" s="39">
        <f>(SUM(C1499:C1517)+Q1518*SUM(C1499:C1517))/(19-Q1518)*(1+J$2305)</f>
        <v>3543.5120198082395</v>
      </c>
      <c r="T1518" s="17">
        <f>IF(AND(K1518="no",R1518&lt;E1518, R1518&gt;F1518,J$2308="yes"),MAX(R1518*(1-J$2306),F1518)/D1518-1,IF(AND(K1518="yes",S1518&gt;F1518, S1518&lt;E1518,J$2307="yes"),1-MIN(S1518*(1+J$2306),E1518)/D1518,0))</f>
        <v>0</v>
      </c>
      <c r="U1518" s="6">
        <f t="shared" si="369"/>
        <v>0</v>
      </c>
      <c r="V1518" s="66">
        <f t="shared" si="370"/>
        <v>3.4431439554058638</v>
      </c>
      <c r="W1518" s="6">
        <f t="shared" si="371"/>
        <v>0</v>
      </c>
      <c r="X1518" s="17">
        <f>V1518/MAX(V$240:V1518)-1</f>
        <v>-3.7005190000872989E-2</v>
      </c>
      <c r="Z1518" s="66">
        <f t="shared" si="372"/>
        <v>14.112918247369938</v>
      </c>
      <c r="AA1518" s="6">
        <f t="shared" si="373"/>
        <v>4.0875462212746072E-3</v>
      </c>
      <c r="AB1518" s="17">
        <f>Z1518/MAX(Z$240:Z1518)-1</f>
        <v>-4.6688960589039374E-2</v>
      </c>
      <c r="AD1518" s="18">
        <v>0.95699999999999996</v>
      </c>
    </row>
    <row r="1519" spans="1:30" x14ac:dyDescent="0.25">
      <c r="A1519" s="18" t="s">
        <v>249</v>
      </c>
      <c r="B1519" s="72">
        <v>41376</v>
      </c>
      <c r="C1519" s="23">
        <v>3394.52</v>
      </c>
      <c r="D1519" s="23">
        <v>3423.22</v>
      </c>
      <c r="E1519" s="23">
        <v>3434.67</v>
      </c>
      <c r="F1519" s="23">
        <v>3391.01</v>
      </c>
      <c r="G1519" s="20">
        <f t="shared" si="384"/>
        <v>3472.1005000000005</v>
      </c>
      <c r="H1519" s="20">
        <f t="shared" si="376"/>
        <v>3496.0821666666661</v>
      </c>
      <c r="I1519" s="112">
        <f t="shared" si="385"/>
        <v>-2.234396729011745E-2</v>
      </c>
      <c r="J1519" s="38" t="str">
        <f t="shared" si="377"/>
        <v>X</v>
      </c>
      <c r="K1519" s="17" t="str">
        <f>IF(OR(AND(J1518="N",OR(I1518&lt;R$2308,AND(I1518&gt;R$2306, I1518&lt;R$2305))), AND(J1518="X", OR(I1518&lt;R$2314, AND(I1518&lt;R$2311,I1518&gt;R$2312)))),"no","yes")</f>
        <v>yes</v>
      </c>
      <c r="O1519" s="146">
        <f t="shared" si="378"/>
        <v>-8.3839192339375535E-3</v>
      </c>
      <c r="P1519" s="146">
        <f t="shared" si="379"/>
        <v>8.3839192339375535E-3</v>
      </c>
      <c r="Q1519" s="86">
        <f t="shared" si="368"/>
        <v>1.7999999999999999E-2</v>
      </c>
      <c r="R1519" s="39">
        <f>(SUM(C1500:C1518)+Q1519*SUM(C1500:C1518))/(19-Q1519)*(1-J$2305)</f>
        <v>3542.110674323043</v>
      </c>
      <c r="S1519" s="39">
        <f>(SUM(C1500:C1518)+Q1519*SUM(C1500:C1518))/(19-Q1519)*(1+J$2305)</f>
        <v>3542.110674323043</v>
      </c>
      <c r="T1519" s="17">
        <f>IF(AND(K1519="no",R1519&lt;E1519, R1519&gt;F1519,J$2308="yes"),MAX(R1519*(1-J$2306),F1519)/D1519-1,IF(AND(K1519="yes",S1519&gt;F1519, S1519&lt;E1519,J$2307="yes"),1-MIN(S1519*(1+J$2306),E1519)/D1519,0))</f>
        <v>0</v>
      </c>
      <c r="U1519" s="6">
        <f t="shared" si="369"/>
        <v>0</v>
      </c>
      <c r="V1519" s="66">
        <f t="shared" si="370"/>
        <v>3.4431439554058638</v>
      </c>
      <c r="W1519" s="6">
        <f t="shared" si="371"/>
        <v>0</v>
      </c>
      <c r="X1519" s="17">
        <f>V1519/MAX(V$240:V1519)-1</f>
        <v>-3.7005190000872989E-2</v>
      </c>
      <c r="Z1519" s="66">
        <f t="shared" si="372"/>
        <v>14.231239814111053</v>
      </c>
      <c r="AA1519" s="6">
        <f t="shared" si="373"/>
        <v>8.3839192339376645E-3</v>
      </c>
      <c r="AB1519" s="17">
        <f>Z1519/MAX(Z$240:Z1519)-1</f>
        <v>-3.8696477829796683E-2</v>
      </c>
      <c r="AD1519" s="18">
        <v>0.94899999999999995</v>
      </c>
    </row>
    <row r="1520" spans="1:30" x14ac:dyDescent="0.25">
      <c r="A1520" s="18" t="s">
        <v>249</v>
      </c>
      <c r="B1520" s="72">
        <v>41379</v>
      </c>
      <c r="C1520" s="23">
        <v>3346.85</v>
      </c>
      <c r="D1520" s="23">
        <v>3394.52</v>
      </c>
      <c r="E1520" s="23">
        <v>3382</v>
      </c>
      <c r="F1520" s="23">
        <v>3336.42</v>
      </c>
      <c r="G1520" s="20">
        <f t="shared" si="384"/>
        <v>3466.2005000000004</v>
      </c>
      <c r="H1520" s="20">
        <f t="shared" si="376"/>
        <v>3495.9238333333333</v>
      </c>
      <c r="I1520" s="112">
        <f t="shared" si="385"/>
        <v>-3.4432659045545821E-2</v>
      </c>
      <c r="J1520" s="38" t="str">
        <f t="shared" si="377"/>
        <v>X</v>
      </c>
      <c r="K1520" s="17" t="str">
        <f>IF(OR(AND(J1519="N",OR(I1519&lt;R$2308,AND(I1519&gt;R$2306, I1519&lt;R$2305))), AND(J1519="X", OR(I1519&lt;R$2314, AND(I1519&lt;R$2311,I1519&gt;R$2312)))),"no","yes")</f>
        <v>yes</v>
      </c>
      <c r="O1520" s="146">
        <f t="shared" si="378"/>
        <v>-1.4043222605847117E-2</v>
      </c>
      <c r="P1520" s="146">
        <f t="shared" si="379"/>
        <v>1.4043222605847117E-2</v>
      </c>
      <c r="Q1520" s="86">
        <f t="shared" si="368"/>
        <v>1.7999999999999999E-2</v>
      </c>
      <c r="R1520" s="39">
        <f>(SUM(C1501:C1519)+Q1520*SUM(C1501:C1519))/(19-Q1520)*(1-J$2305)</f>
        <v>3538.3388936887577</v>
      </c>
      <c r="S1520" s="39">
        <f>(SUM(C1501:C1519)+Q1520*SUM(C1501:C1519))/(19-Q1520)*(1+J$2305)</f>
        <v>3538.3388936887577</v>
      </c>
      <c r="T1520" s="17">
        <f>IF(AND(K1520="no",R1520&lt;E1520, R1520&gt;F1520,J$2308="yes"),MAX(R1520*(1-J$2306),F1520)/D1520-1,IF(AND(K1520="yes",S1520&gt;F1520, S1520&lt;E1520,J$2307="yes"),1-MIN(S1520*(1+J$2306),E1520)/D1520,0))</f>
        <v>0</v>
      </c>
      <c r="U1520" s="6">
        <f t="shared" si="369"/>
        <v>0</v>
      </c>
      <c r="V1520" s="66">
        <f t="shared" si="370"/>
        <v>3.4431439554058638</v>
      </c>
      <c r="W1520" s="6">
        <f t="shared" si="371"/>
        <v>0</v>
      </c>
      <c r="X1520" s="17">
        <f>V1520/MAX(V$240:V1520)-1</f>
        <v>-3.7005190000872989E-2</v>
      </c>
      <c r="Y1520" s="6">
        <f t="shared" ref="Y1520" si="386">V1520/V1500-1</f>
        <v>-1.8986708289728815E-3</v>
      </c>
      <c r="Z1520" s="66">
        <f t="shared" si="372"/>
        <v>14.431092282777808</v>
      </c>
      <c r="AA1520" s="6">
        <f t="shared" si="373"/>
        <v>1.4043222605847117E-2</v>
      </c>
      <c r="AB1520" s="17">
        <f>Z1520/MAX(Z$240:Z1520)-1</f>
        <v>-2.5196678476175682E-2</v>
      </c>
      <c r="AC1520" s="6">
        <f t="shared" ref="AC1520" si="387">Z1520/Z1500-1</f>
        <v>2.0235993584877043E-2</v>
      </c>
      <c r="AD1520" s="18">
        <v>0.93200000000000005</v>
      </c>
    </row>
    <row r="1521" spans="1:30" x14ac:dyDescent="0.25">
      <c r="A1521" s="18" t="s">
        <v>249</v>
      </c>
      <c r="B1521" s="72">
        <v>41380</v>
      </c>
      <c r="C1521" s="23">
        <v>3383.08</v>
      </c>
      <c r="D1521" s="23">
        <v>3346.85</v>
      </c>
      <c r="E1521" s="23">
        <v>3383.31</v>
      </c>
      <c r="F1521" s="23">
        <v>3302.24</v>
      </c>
      <c r="G1521" s="20">
        <f t="shared" si="384"/>
        <v>3461.7940000000003</v>
      </c>
      <c r="H1521" s="20">
        <f t="shared" si="376"/>
        <v>3497.7888333333326</v>
      </c>
      <c r="I1521" s="112">
        <f t="shared" si="385"/>
        <v>-2.2737921436110975E-2</v>
      </c>
      <c r="J1521" s="38" t="str">
        <f t="shared" si="377"/>
        <v>X</v>
      </c>
      <c r="K1521" s="17" t="str">
        <f>IF(OR(AND(J1520="N",OR(I1520&lt;R$2308,AND(I1520&gt;R$2306, I1520&lt;R$2305))), AND(J1520="X", OR(I1520&lt;R$2314, AND(I1520&lt;R$2311,I1520&gt;R$2312)))),"no","yes")</f>
        <v>yes</v>
      </c>
      <c r="O1521" s="146">
        <f t="shared" si="378"/>
        <v>1.0825104202458968E-2</v>
      </c>
      <c r="P1521" s="146">
        <f t="shared" si="379"/>
        <v>-1.0825104202458968E-2</v>
      </c>
      <c r="Q1521" s="86">
        <f t="shared" ref="Q1521:Q1584" si="388">IF(J1521="N",0.009,0.018)</f>
        <v>1.7999999999999999E-2</v>
      </c>
      <c r="R1521" s="39">
        <f>(SUM(C1502:C1520)+Q1521*SUM(C1502:C1520))/(19-Q1521)*(1-J$2305)</f>
        <v>3531.6694974186071</v>
      </c>
      <c r="S1521" s="39">
        <f>(SUM(C1502:C1520)+Q1521*SUM(C1502:C1520))/(19-Q1521)*(1+J$2305)</f>
        <v>3531.6694974186071</v>
      </c>
      <c r="T1521" s="17">
        <f>IF(AND(K1521="no",R1521&lt;E1521, R1521&gt;F1521,J$2308="yes"),MAX(R1521*(1-J$2306),F1521)/D1521-1,IF(AND(K1521="yes",S1521&gt;F1521, S1521&lt;E1521,J$2307="yes"),1-MIN(S1521*(1+J$2306),E1521)/D1521,0))</f>
        <v>0</v>
      </c>
      <c r="U1521" s="6">
        <f t="shared" si="369"/>
        <v>0</v>
      </c>
      <c r="V1521" s="66">
        <f t="shared" si="370"/>
        <v>3.4431439554058638</v>
      </c>
      <c r="W1521" s="6">
        <f t="shared" si="371"/>
        <v>0</v>
      </c>
      <c r="X1521" s="17">
        <f>V1521/MAX(V$240:V1521)-1</f>
        <v>-3.7005190000872989E-2</v>
      </c>
      <c r="Z1521" s="66">
        <f t="shared" si="372"/>
        <v>14.274874205061437</v>
      </c>
      <c r="AA1521" s="6">
        <f t="shared" si="373"/>
        <v>-1.0825104202458968E-2</v>
      </c>
      <c r="AB1521" s="17">
        <f>Z1521/MAX(Z$240:Z1521)-1</f>
        <v>-3.5749026008574214E-2</v>
      </c>
      <c r="AD1521" s="18">
        <v>0.94299999999999995</v>
      </c>
    </row>
    <row r="1522" spans="1:30" x14ac:dyDescent="0.25">
      <c r="A1522" s="18" t="s">
        <v>249</v>
      </c>
      <c r="B1522" s="72">
        <v>41381</v>
      </c>
      <c r="C1522" s="23">
        <v>3412.42</v>
      </c>
      <c r="D1522" s="23">
        <v>3383.08</v>
      </c>
      <c r="E1522" s="23">
        <v>3412.52</v>
      </c>
      <c r="F1522" s="23">
        <v>3373.02</v>
      </c>
      <c r="G1522" s="20">
        <f t="shared" si="384"/>
        <v>3461.0589999999997</v>
      </c>
      <c r="H1522" s="20">
        <f t="shared" si="376"/>
        <v>3498.2499999999995</v>
      </c>
      <c r="I1522" s="112">
        <f t="shared" si="385"/>
        <v>-1.4053213192840586E-2</v>
      </c>
      <c r="J1522" s="38" t="str">
        <f t="shared" si="377"/>
        <v>X</v>
      </c>
      <c r="K1522" s="17" t="str">
        <f>IF(OR(AND(J1521="N",OR(I1521&lt;R$2308,AND(I1521&gt;R$2306, I1521&lt;R$2305))), AND(J1521="X", OR(I1521&lt;R$2314, AND(I1521&lt;R$2311,I1521&gt;R$2312)))),"no","yes")</f>
        <v>yes</v>
      </c>
      <c r="O1522" s="146">
        <f t="shared" si="378"/>
        <v>8.6725705570072087E-3</v>
      </c>
      <c r="P1522" s="146">
        <f t="shared" si="379"/>
        <v>-8.6725705570072087E-3</v>
      </c>
      <c r="Q1522" s="86">
        <f t="shared" si="388"/>
        <v>1.7999999999999999E-2</v>
      </c>
      <c r="R1522" s="39">
        <f>(SUM(C1503:C1521)+Q1522*SUM(C1503:C1521))/(19-Q1522)*(1-J$2305)</f>
        <v>3529.307643030239</v>
      </c>
      <c r="S1522" s="39">
        <f>(SUM(C1503:C1521)+Q1522*SUM(C1503:C1521))/(19-Q1522)*(1+J$2305)</f>
        <v>3529.307643030239</v>
      </c>
      <c r="T1522" s="17">
        <f>IF(AND(K1522="no",R1522&lt;E1522, R1522&gt;F1522,J$2308="yes"),MAX(R1522*(1-J$2306),F1522)/D1522-1,IF(AND(K1522="yes",S1522&gt;F1522, S1522&lt;E1522,J$2307="yes"),1-MIN(S1522*(1+J$2306),E1522)/D1522,0))</f>
        <v>0</v>
      </c>
      <c r="U1522" s="6">
        <f t="shared" ref="U1522:U1585" si="389">IF(T1522=0,0,IF(K1522="yes",T1522-P1522,T1522-O1522))</f>
        <v>0</v>
      </c>
      <c r="V1522" s="66">
        <f t="shared" ref="V1522:V1585" si="390">IF(K1522="yes",V1521, IF(T1522&lt;&gt;0, V1521*(1+T1522),V1521*(1+O1522)))</f>
        <v>3.4431439554058638</v>
      </c>
      <c r="W1522" s="6">
        <f t="shared" ref="W1522:W1585" si="391">V1522/V1521-1</f>
        <v>0</v>
      </c>
      <c r="X1522" s="17">
        <f>V1522/MAX(V$240:V1522)-1</f>
        <v>-3.7005190000872989E-2</v>
      </c>
      <c r="Z1522" s="66">
        <f t="shared" ref="Z1522:Z1585" si="392">IF(T1522&lt;&gt;0,Z1521*(1+T1522),IF(K1522="no",Z1521*(1+O1522),Z1521*(1+P1522)))</f>
        <v>14.15107435132564</v>
      </c>
      <c r="AA1522" s="6">
        <f t="shared" ref="AA1522:AA1585" si="393">Z1522/Z1521-1</f>
        <v>-8.6725705570072087E-3</v>
      </c>
      <c r="AB1522" s="17">
        <f>Z1522/MAX(Z$240:Z1522)-1</f>
        <v>-4.4111560615177736E-2</v>
      </c>
      <c r="AD1522" s="18">
        <v>0.95099999999999996</v>
      </c>
    </row>
    <row r="1523" spans="1:30" x14ac:dyDescent="0.25">
      <c r="A1523" s="18" t="s">
        <v>249</v>
      </c>
      <c r="B1523" s="72">
        <v>41382</v>
      </c>
      <c r="C1523" s="23">
        <v>3423.01</v>
      </c>
      <c r="D1523" s="23">
        <v>3412.42</v>
      </c>
      <c r="E1523" s="23">
        <v>3434.04</v>
      </c>
      <c r="F1523" s="23">
        <v>3383.97</v>
      </c>
      <c r="G1523" s="20">
        <f t="shared" si="384"/>
        <v>3460.3059999999996</v>
      </c>
      <c r="H1523" s="20">
        <f t="shared" si="376"/>
        <v>3497.7888333333331</v>
      </c>
      <c r="I1523" s="112">
        <f t="shared" si="385"/>
        <v>-1.0778237531593793E-2</v>
      </c>
      <c r="J1523" s="38" t="str">
        <f t="shared" si="377"/>
        <v>X</v>
      </c>
      <c r="K1523" s="17" t="str">
        <f>IF(OR(AND(J1522="N",OR(I1522&lt;R$2308,AND(I1522&gt;R$2306, I1522&lt;R$2305))), AND(J1522="X", OR(I1522&lt;R$2314, AND(I1522&lt;R$2311,I1522&gt;R$2312)))),"no","yes")</f>
        <v>yes</v>
      </c>
      <c r="O1523" s="146">
        <f t="shared" si="378"/>
        <v>3.1033694562803138E-3</v>
      </c>
      <c r="P1523" s="146">
        <f t="shared" si="379"/>
        <v>-3.1033694562803138E-3</v>
      </c>
      <c r="Q1523" s="86">
        <f t="shared" si="388"/>
        <v>1.7999999999999999E-2</v>
      </c>
      <c r="R1523" s="39">
        <f>(SUM(C1504:C1522)+Q1523*SUM(C1504:C1522))/(19-Q1523)*(1-J$2305)</f>
        <v>3527.9320398272048</v>
      </c>
      <c r="S1523" s="39">
        <f>(SUM(C1504:C1522)+Q1523*SUM(C1504:C1522))/(19-Q1523)*(1+J$2305)</f>
        <v>3527.9320398272048</v>
      </c>
      <c r="T1523" s="17">
        <f>IF(AND(K1523="no",R1523&lt;E1523, R1523&gt;F1523,J$2308="yes"),MAX(R1523*(1-J$2306),F1523)/D1523-1,IF(AND(K1523="yes",S1523&gt;F1523, S1523&lt;E1523,J$2307="yes"),1-MIN(S1523*(1+J$2306),E1523)/D1523,0))</f>
        <v>0</v>
      </c>
      <c r="U1523" s="6">
        <f t="shared" si="389"/>
        <v>0</v>
      </c>
      <c r="V1523" s="66">
        <f t="shared" si="390"/>
        <v>3.4431439554058638</v>
      </c>
      <c r="W1523" s="6">
        <f t="shared" si="391"/>
        <v>0</v>
      </c>
      <c r="X1523" s="17">
        <f>V1523/MAX(V$240:V1523)-1</f>
        <v>-3.7005190000872989E-2</v>
      </c>
      <c r="Z1523" s="66">
        <f t="shared" si="392"/>
        <v>14.107158339410184</v>
      </c>
      <c r="AA1523" s="6">
        <f t="shared" si="393"/>
        <v>-3.1033694562803138E-3</v>
      </c>
      <c r="AB1523" s="17">
        <f>Z1523/MAX(Z$240:Z1523)-1</f>
        <v>-4.7078035601576085E-2</v>
      </c>
      <c r="AD1523" s="18">
        <v>0.95399999999999996</v>
      </c>
    </row>
    <row r="1524" spans="1:30" x14ac:dyDescent="0.25">
      <c r="A1524" s="18" t="s">
        <v>249</v>
      </c>
      <c r="B1524" s="72">
        <v>41383</v>
      </c>
      <c r="C1524" s="23">
        <v>3495.24</v>
      </c>
      <c r="D1524" s="23">
        <v>3423.01</v>
      </c>
      <c r="E1524" s="23">
        <v>3498.57</v>
      </c>
      <c r="F1524" s="23">
        <v>3422.97</v>
      </c>
      <c r="G1524" s="20">
        <f t="shared" si="384"/>
        <v>3458.6794999999997</v>
      </c>
      <c r="H1524" s="20">
        <f t="shared" si="376"/>
        <v>3498.5335</v>
      </c>
      <c r="I1524" s="112">
        <f t="shared" si="385"/>
        <v>1.0570652759239518E-2</v>
      </c>
      <c r="J1524" s="38" t="str">
        <f t="shared" si="377"/>
        <v>X</v>
      </c>
      <c r="K1524" s="17" t="str">
        <f>IF(OR(AND(J1523="N",OR(I1523&lt;R$2308,AND(I1523&gt;R$2306, I1523&lt;R$2305))), AND(J1523="X", OR(I1523&lt;R$2314, AND(I1523&lt;R$2311,I1523&gt;R$2312)))),"no","yes")</f>
        <v>yes</v>
      </c>
      <c r="O1524" s="146">
        <f t="shared" si="378"/>
        <v>2.1101311418897373E-2</v>
      </c>
      <c r="P1524" s="146">
        <f t="shared" si="379"/>
        <v>-2.1101311418897373E-2</v>
      </c>
      <c r="Q1524" s="86">
        <f t="shared" si="388"/>
        <v>1.7999999999999999E-2</v>
      </c>
      <c r="R1524" s="39">
        <f>(SUM(C1505:C1523)+Q1524*SUM(C1505:C1523))/(19-Q1524)*(1-J$2305)</f>
        <v>3522.3137867453379</v>
      </c>
      <c r="S1524" s="39">
        <f>(SUM(C1505:C1523)+Q1524*SUM(C1505:C1523))/(19-Q1524)*(1+J$2305)</f>
        <v>3522.3137867453379</v>
      </c>
      <c r="T1524" s="17">
        <f>IF(AND(K1524="no",R1524&lt;E1524, R1524&gt;F1524,J$2308="yes"),MAX(R1524*(1-J$2306),F1524)/D1524-1,IF(AND(K1524="yes",S1524&gt;F1524, S1524&lt;E1524,J$2307="yes"),1-MIN(S1524*(1+J$2306),E1524)/D1524,0))</f>
        <v>0</v>
      </c>
      <c r="U1524" s="6">
        <f t="shared" si="389"/>
        <v>0</v>
      </c>
      <c r="V1524" s="66">
        <f t="shared" si="390"/>
        <v>3.4431439554058638</v>
      </c>
      <c r="W1524" s="6">
        <f t="shared" si="391"/>
        <v>0</v>
      </c>
      <c r="X1524" s="17">
        <f>V1524/MAX(V$240:V1524)-1</f>
        <v>-3.7005190000872989E-2</v>
      </c>
      <c r="Z1524" s="66">
        <f t="shared" si="392"/>
        <v>13.809478798054593</v>
      </c>
      <c r="AA1524" s="6">
        <f t="shared" si="393"/>
        <v>-2.1101311418897373E-2</v>
      </c>
      <c r="AB1524" s="17">
        <f>Z1524/MAX(Z$240:Z1524)-1</f>
        <v>-6.7185938730254691E-2</v>
      </c>
      <c r="AD1524" s="18">
        <v>0.97399999999999998</v>
      </c>
    </row>
    <row r="1525" spans="1:30" x14ac:dyDescent="0.25">
      <c r="A1525" s="18" t="s">
        <v>249</v>
      </c>
      <c r="B1525" s="72">
        <v>41386</v>
      </c>
      <c r="C1525" s="23">
        <v>3511.62</v>
      </c>
      <c r="D1525" s="23">
        <v>3495.24</v>
      </c>
      <c r="E1525" s="23">
        <v>3511.72</v>
      </c>
      <c r="F1525" s="23">
        <v>3475.86</v>
      </c>
      <c r="G1525" s="20">
        <f t="shared" si="384"/>
        <v>3456.0094999999992</v>
      </c>
      <c r="H1525" s="20">
        <f t="shared" si="376"/>
        <v>3500.2601666666665</v>
      </c>
      <c r="I1525" s="112">
        <f t="shared" si="385"/>
        <v>1.6090956925899791E-2</v>
      </c>
      <c r="J1525" s="38" t="str">
        <f t="shared" si="377"/>
        <v>X</v>
      </c>
      <c r="K1525" s="17" t="str">
        <f>IF(OR(AND(J1524="N",OR(I1524&lt;R$2308,AND(I1524&gt;R$2306, I1524&lt;R$2305))), AND(J1524="X", OR(I1524&lt;R$2314, AND(I1524&lt;R$2311,I1524&gt;R$2312)))),"no","yes")</f>
        <v>yes</v>
      </c>
      <c r="O1525" s="146">
        <f t="shared" si="378"/>
        <v>4.6863734679163382E-3</v>
      </c>
      <c r="P1525" s="146">
        <f t="shared" si="379"/>
        <v>-4.6863734679163382E-3</v>
      </c>
      <c r="Q1525" s="86">
        <f t="shared" si="388"/>
        <v>1.7999999999999999E-2</v>
      </c>
      <c r="R1525" s="39">
        <f>(SUM(C1506:C1524)+Q1525*SUM(C1506:C1524))/(19-Q1525)*(1-J$2305)</f>
        <v>3518.5715024760298</v>
      </c>
      <c r="S1525" s="39">
        <f>(SUM(C1506:C1524)+Q1525*SUM(C1506:C1524))/(19-Q1525)*(1+J$2305)</f>
        <v>3518.5715024760298</v>
      </c>
      <c r="T1525" s="17">
        <f>IF(AND(K1525="no",R1525&lt;E1525, R1525&gt;F1525,J$2308="yes"),MAX(R1525*(1-J$2306),F1525)/D1525-1,IF(AND(K1525="yes",S1525&gt;F1525, S1525&lt;E1525,J$2307="yes"),1-MIN(S1525*(1+J$2306),E1525)/D1525,0))</f>
        <v>0</v>
      </c>
      <c r="U1525" s="6">
        <f t="shared" si="389"/>
        <v>0</v>
      </c>
      <c r="V1525" s="66">
        <f t="shared" si="390"/>
        <v>3.4431439554058638</v>
      </c>
      <c r="W1525" s="6">
        <f t="shared" si="391"/>
        <v>0</v>
      </c>
      <c r="X1525" s="17">
        <f>V1525/MAX(V$240:V1525)-1</f>
        <v>-3.7005190000872989E-2</v>
      </c>
      <c r="Z1525" s="66">
        <f t="shared" si="392"/>
        <v>13.744762423009638</v>
      </c>
      <c r="AA1525" s="6">
        <f t="shared" si="393"/>
        <v>-4.6863734679163382E-3</v>
      </c>
      <c r="AB1525" s="17">
        <f>Z1525/MAX(Z$240:Z1525)-1</f>
        <v>-7.1557453797488457E-2</v>
      </c>
      <c r="AD1525" s="18">
        <v>0.98</v>
      </c>
    </row>
    <row r="1526" spans="1:30" x14ac:dyDescent="0.25">
      <c r="A1526" s="18" t="s">
        <v>249</v>
      </c>
      <c r="B1526" s="72">
        <v>41387</v>
      </c>
      <c r="C1526" s="23">
        <v>3416.45</v>
      </c>
      <c r="D1526" s="23">
        <v>3511.62</v>
      </c>
      <c r="E1526" s="23">
        <v>3509.74</v>
      </c>
      <c r="F1526" s="23">
        <v>3412.21</v>
      </c>
      <c r="G1526" s="20">
        <f t="shared" si="384"/>
        <v>3447.8359999999993</v>
      </c>
      <c r="H1526" s="20">
        <f t="shared" si="376"/>
        <v>3499.4568333333332</v>
      </c>
      <c r="I1526" s="112">
        <f t="shared" si="385"/>
        <v>-9.103101191587859E-3</v>
      </c>
      <c r="J1526" s="38" t="str">
        <f t="shared" si="377"/>
        <v>X</v>
      </c>
      <c r="K1526" s="17" t="str">
        <f>IF(OR(AND(J1525="N",OR(I1525&lt;R$2308,AND(I1525&gt;R$2306, I1525&lt;R$2305))), AND(J1525="X", OR(I1525&lt;R$2314, AND(I1525&lt;R$2311,I1525&gt;R$2312)))),"no","yes")</f>
        <v>yes</v>
      </c>
      <c r="O1526" s="146">
        <f t="shared" si="378"/>
        <v>-2.710145175161327E-2</v>
      </c>
      <c r="P1526" s="146">
        <f t="shared" si="379"/>
        <v>2.710145175161327E-2</v>
      </c>
      <c r="Q1526" s="86">
        <f t="shared" si="388"/>
        <v>1.7999999999999999E-2</v>
      </c>
      <c r="R1526" s="39">
        <f>(SUM(C1507:C1525)+Q1526*SUM(C1507:C1525))/(19-Q1526)*(1-J$2305)</f>
        <v>3514.9085902433881</v>
      </c>
      <c r="S1526" s="39">
        <f>(SUM(C1507:C1525)+Q1526*SUM(C1507:C1525))/(19-Q1526)*(1+J$2305)</f>
        <v>3514.9085902433881</v>
      </c>
      <c r="T1526" s="17">
        <f>IF(AND(K1526="no",R1526&lt;E1526, R1526&gt;F1526,J$2308="yes"),MAX(R1526*(1-J$2306),F1526)/D1526-1,IF(AND(K1526="yes",S1526&gt;F1526, S1526&lt;E1526,J$2307="yes"),1-MIN(S1526*(1+J$2306),E1526)/D1526,0))</f>
        <v>0</v>
      </c>
      <c r="U1526" s="6">
        <f t="shared" si="389"/>
        <v>0</v>
      </c>
      <c r="V1526" s="66">
        <f t="shared" si="390"/>
        <v>3.4431439554058638</v>
      </c>
      <c r="W1526" s="6">
        <f t="shared" si="391"/>
        <v>0</v>
      </c>
      <c r="X1526" s="17">
        <f>V1526/MAX(V$240:V1526)-1</f>
        <v>-3.7005190000872989E-2</v>
      </c>
      <c r="Z1526" s="66">
        <f t="shared" si="392"/>
        <v>14.11726543865422</v>
      </c>
      <c r="AA1526" s="6">
        <f t="shared" si="393"/>
        <v>2.710145175161327E-2</v>
      </c>
      <c r="AB1526" s="17">
        <f>Z1526/MAX(Z$240:Z1526)-1</f>
        <v>-4.639531292743615E-2</v>
      </c>
      <c r="AD1526" s="18">
        <v>0.95199999999999996</v>
      </c>
    </row>
    <row r="1527" spans="1:30" x14ac:dyDescent="0.25">
      <c r="A1527" s="18" t="s">
        <v>249</v>
      </c>
      <c r="B1527" s="72">
        <v>41388</v>
      </c>
      <c r="C1527" s="23">
        <v>3484.57</v>
      </c>
      <c r="D1527" s="23">
        <v>3416.45</v>
      </c>
      <c r="E1527" s="23">
        <v>3489.52</v>
      </c>
      <c r="F1527" s="23">
        <v>3411.81</v>
      </c>
      <c r="G1527" s="20">
        <f t="shared" si="384"/>
        <v>3443.6385</v>
      </c>
      <c r="H1527" s="20">
        <f t="shared" si="376"/>
        <v>3499.347666666667</v>
      </c>
      <c r="I1527" s="112">
        <f t="shared" si="385"/>
        <v>1.1886119870015532E-2</v>
      </c>
      <c r="J1527" s="38" t="str">
        <f t="shared" si="377"/>
        <v>X</v>
      </c>
      <c r="K1527" s="17" t="str">
        <f>IF(OR(AND(J1526="N",OR(I1526&lt;R$2308,AND(I1526&gt;R$2306, I1526&lt;R$2305))), AND(J1526="X", OR(I1526&lt;R$2314, AND(I1526&lt;R$2311,I1526&gt;R$2312)))),"no","yes")</f>
        <v>yes</v>
      </c>
      <c r="O1527" s="146">
        <f t="shared" si="378"/>
        <v>1.9938825388927217E-2</v>
      </c>
      <c r="P1527" s="146">
        <f t="shared" si="379"/>
        <v>-1.9938825388927217E-2</v>
      </c>
      <c r="Q1527" s="86">
        <f t="shared" si="388"/>
        <v>1.7999999999999999E-2</v>
      </c>
      <c r="R1527" s="39">
        <f>(SUM(C1508:C1526)+Q1527*SUM(C1508:C1526))/(19-Q1527)*(1-J$2305)</f>
        <v>3506.7531134759242</v>
      </c>
      <c r="S1527" s="39">
        <f>(SUM(C1508:C1526)+Q1527*SUM(C1508:C1526))/(19-Q1527)*(1+J$2305)</f>
        <v>3506.7531134759242</v>
      </c>
      <c r="T1527" s="17">
        <f>IF(AND(K1527="no",R1527&lt;E1527, R1527&gt;F1527,J$2308="yes"),MAX(R1527*(1-J$2306),F1527)/D1527-1,IF(AND(K1527="yes",S1527&gt;F1527, S1527&lt;E1527,J$2307="yes"),1-MIN(S1527*(1+J$2306),E1527)/D1527,0))</f>
        <v>0</v>
      </c>
      <c r="U1527" s="6">
        <f t="shared" si="389"/>
        <v>0</v>
      </c>
      <c r="V1527" s="66">
        <f t="shared" si="390"/>
        <v>3.4431439554058638</v>
      </c>
      <c r="W1527" s="6">
        <f t="shared" si="391"/>
        <v>0</v>
      </c>
      <c r="X1527" s="17">
        <f>V1527/MAX(V$240:V1527)-1</f>
        <v>-3.7005190000872989E-2</v>
      </c>
      <c r="Z1527" s="66">
        <f t="shared" si="392"/>
        <v>13.835783748103756</v>
      </c>
      <c r="AA1527" s="6">
        <f t="shared" si="393"/>
        <v>-1.9938825388927217E-2</v>
      </c>
      <c r="AB1527" s="17">
        <f>Z1527/MAX(Z$240:Z1527)-1</f>
        <v>-6.5409070273038661E-2</v>
      </c>
      <c r="AD1527" s="18">
        <v>0.97099999999999997</v>
      </c>
    </row>
    <row r="1528" spans="1:30" x14ac:dyDescent="0.25">
      <c r="A1528" s="18" t="s">
        <v>249</v>
      </c>
      <c r="B1528" s="72">
        <v>41389</v>
      </c>
      <c r="C1528" s="23">
        <v>3431.4</v>
      </c>
      <c r="D1528" s="23">
        <v>3484.57</v>
      </c>
      <c r="E1528" s="23">
        <v>3494.53</v>
      </c>
      <c r="F1528" s="23">
        <v>3431.15</v>
      </c>
      <c r="G1528" s="20">
        <f t="shared" si="384"/>
        <v>3438.0179999999991</v>
      </c>
      <c r="H1528" s="20">
        <f t="shared" si="376"/>
        <v>3499.2805000000003</v>
      </c>
      <c r="I1528" s="112">
        <f t="shared" si="385"/>
        <v>-1.9249462917294569E-3</v>
      </c>
      <c r="J1528" s="38" t="str">
        <f t="shared" si="377"/>
        <v>X</v>
      </c>
      <c r="K1528" s="17" t="str">
        <f>IF(OR(AND(J1527="N",OR(I1527&lt;R$2308,AND(I1527&gt;R$2306, I1527&lt;R$2305))), AND(J1527="X", OR(I1527&lt;R$2314, AND(I1527&lt;R$2311,I1527&gt;R$2312)))),"no","yes")</f>
        <v>yes</v>
      </c>
      <c r="O1528" s="146">
        <f t="shared" si="378"/>
        <v>-1.5258697629836671E-2</v>
      </c>
      <c r="P1528" s="146">
        <f t="shared" si="379"/>
        <v>1.5258697629836671E-2</v>
      </c>
      <c r="Q1528" s="86">
        <f t="shared" si="388"/>
        <v>1.7999999999999999E-2</v>
      </c>
      <c r="R1528" s="39">
        <f>(SUM(C1509:C1527)+Q1528*SUM(C1509:C1527))/(19-Q1528)*(1-J$2305)</f>
        <v>3503.5760868190914</v>
      </c>
      <c r="S1528" s="39">
        <f>(SUM(C1509:C1527)+Q1528*SUM(C1509:C1527))/(19-Q1528)*(1+J$2305)</f>
        <v>3503.5760868190914</v>
      </c>
      <c r="T1528" s="17">
        <f>IF(AND(K1528="no",R1528&lt;E1528, R1528&gt;F1528,J$2308="yes"),MAX(R1528*(1-J$2306),F1528)/D1528-1,IF(AND(K1528="yes",S1528&gt;F1528, S1528&lt;E1528,J$2307="yes"),1-MIN(S1528*(1+J$2306),E1528)/D1528,0))</f>
        <v>0</v>
      </c>
      <c r="U1528" s="6">
        <f t="shared" si="389"/>
        <v>0</v>
      </c>
      <c r="V1528" s="66">
        <f t="shared" si="390"/>
        <v>3.4431439554058638</v>
      </c>
      <c r="W1528" s="6">
        <f t="shared" si="391"/>
        <v>0</v>
      </c>
      <c r="X1528" s="17">
        <f>V1528/MAX(V$240:V1528)-1</f>
        <v>-3.7005190000872989E-2</v>
      </c>
      <c r="Y1528" s="14"/>
      <c r="Z1528" s="66">
        <f t="shared" si="392"/>
        <v>14.046899788787881</v>
      </c>
      <c r="AA1528" s="6">
        <f t="shared" si="393"/>
        <v>1.5258697629836782E-2</v>
      </c>
      <c r="AB1528" s="17">
        <f>Z1528/MAX(Z$240:Z1528)-1</f>
        <v>-5.1148429868746903E-2</v>
      </c>
      <c r="AC1528" s="14"/>
      <c r="AD1528" s="18">
        <v>0.95899999999999996</v>
      </c>
    </row>
    <row r="1529" spans="1:30" x14ac:dyDescent="0.25">
      <c r="A1529" s="18" t="s">
        <v>249</v>
      </c>
      <c r="B1529" s="72">
        <v>41390</v>
      </c>
      <c r="C1529" s="23">
        <v>3367.77</v>
      </c>
      <c r="D1529" s="23">
        <v>3431.4</v>
      </c>
      <c r="E1529" s="23">
        <v>3438.32</v>
      </c>
      <c r="F1529" s="23">
        <v>3360.75</v>
      </c>
      <c r="G1529" s="20">
        <f t="shared" si="384"/>
        <v>3428.7934999999998</v>
      </c>
      <c r="H1529" s="20">
        <f t="shared" si="376"/>
        <v>3498.0475000000001</v>
      </c>
      <c r="I1529" s="112">
        <f t="shared" si="385"/>
        <v>-1.7797368082971388E-2</v>
      </c>
      <c r="J1529" s="38" t="str">
        <f t="shared" si="377"/>
        <v>X</v>
      </c>
      <c r="K1529" s="17" t="str">
        <f>IF(OR(AND(J1528="N",OR(I1528&lt;R$2308,AND(I1528&gt;R$2306, I1528&lt;R$2305))), AND(J1528="X", OR(I1528&lt;R$2314, AND(I1528&lt;R$2311,I1528&gt;R$2312)))),"no","yes")</f>
        <v>yes</v>
      </c>
      <c r="O1529" s="146">
        <f t="shared" si="378"/>
        <v>-1.85434516523868E-2</v>
      </c>
      <c r="P1529" s="146">
        <f t="shared" si="379"/>
        <v>1.85434516523868E-2</v>
      </c>
      <c r="Q1529" s="86">
        <f t="shared" si="388"/>
        <v>1.7999999999999999E-2</v>
      </c>
      <c r="R1529" s="39">
        <f>(SUM(C1510:C1528)+Q1529*SUM(C1510:C1528))/(19-Q1529)*(1-J$2305)</f>
        <v>3497.094394689706</v>
      </c>
      <c r="S1529" s="39">
        <f>(SUM(C1510:C1528)+Q1529*SUM(C1510:C1528))/(19-Q1529)*(1+J$2305)</f>
        <v>3497.094394689706</v>
      </c>
      <c r="T1529" s="17">
        <f>IF(AND(K1529="no",R1529&lt;E1529, R1529&gt;F1529,J$2308="yes"),MAX(R1529*(1-J$2306),F1529)/D1529-1,IF(AND(K1529="yes",S1529&gt;F1529, S1529&lt;E1529,J$2307="yes"),1-MIN(S1529*(1+J$2306),E1529)/D1529,0))</f>
        <v>0</v>
      </c>
      <c r="U1529" s="6">
        <f t="shared" si="389"/>
        <v>0</v>
      </c>
      <c r="V1529" s="66">
        <f t="shared" si="390"/>
        <v>3.4431439554058638</v>
      </c>
      <c r="W1529" s="6">
        <f t="shared" si="391"/>
        <v>0</v>
      </c>
      <c r="X1529" s="17">
        <f>V1529/MAX(V$240:V1529)-1</f>
        <v>-3.7005190000872989E-2</v>
      </c>
      <c r="Z1529" s="66">
        <f t="shared" si="392"/>
        <v>14.307377795887191</v>
      </c>
      <c r="AA1529" s="6">
        <f t="shared" si="393"/>
        <v>1.85434516523868E-2</v>
      </c>
      <c r="AB1529" s="17">
        <f>Z1529/MAX(Z$240:Z1529)-1</f>
        <v>-3.3553446652726748E-2</v>
      </c>
      <c r="AD1529" s="18">
        <v>0.94299999999999995</v>
      </c>
    </row>
    <row r="1530" spans="1:30" x14ac:dyDescent="0.25">
      <c r="A1530" s="18" t="s">
        <v>249</v>
      </c>
      <c r="B1530" s="72">
        <v>41396</v>
      </c>
      <c r="C1530" s="23">
        <v>3383.4</v>
      </c>
      <c r="D1530" s="23">
        <v>3367.77</v>
      </c>
      <c r="E1530" s="23">
        <v>3386.28</v>
      </c>
      <c r="F1530" s="23">
        <v>3345.44</v>
      </c>
      <c r="G1530" s="20">
        <f t="shared" si="384"/>
        <v>3425.5144999999998</v>
      </c>
      <c r="H1530" s="20">
        <f t="shared" si="376"/>
        <v>3498.2753333333335</v>
      </c>
      <c r="I1530" s="112">
        <f t="shared" si="385"/>
        <v>-1.2294357533736755E-2</v>
      </c>
      <c r="J1530" s="38" t="str">
        <f t="shared" si="377"/>
        <v>X</v>
      </c>
      <c r="K1530" s="17" t="str">
        <f>IF(OR(AND(J1529="N",OR(I1529&lt;R$2308,AND(I1529&gt;R$2306, I1529&lt;R$2305))), AND(J1529="X", OR(I1529&lt;R$2314, AND(I1529&lt;R$2311,I1529&gt;R$2312)))),"no","yes")</f>
        <v>yes</v>
      </c>
      <c r="O1530" s="146">
        <f t="shared" si="378"/>
        <v>4.6410532785789993E-3</v>
      </c>
      <c r="P1530" s="146">
        <f t="shared" si="379"/>
        <v>-4.6410532785789993E-3</v>
      </c>
      <c r="Q1530" s="86">
        <f t="shared" si="388"/>
        <v>1.7999999999999999E-2</v>
      </c>
      <c r="R1530" s="39">
        <f>(SUM(C1511:C1529)+Q1530*SUM(C1511:C1529))/(19-Q1530)*(1-J$2305)</f>
        <v>3492.7391223264149</v>
      </c>
      <c r="S1530" s="39">
        <f>(SUM(C1511:C1529)+Q1530*SUM(C1511:C1529))/(19-Q1530)*(1+J$2305)</f>
        <v>3492.7391223264149</v>
      </c>
      <c r="T1530" s="17">
        <f>IF(AND(K1530="no",R1530&lt;E1530, R1530&gt;F1530,J$2308="yes"),MAX(R1530*(1-J$2306),F1530)/D1530-1,IF(AND(K1530="yes",S1530&gt;F1530, S1530&lt;E1530,J$2307="yes"),1-MIN(S1530*(1+J$2306),E1530)/D1530,0))</f>
        <v>0</v>
      </c>
      <c r="U1530" s="6">
        <f t="shared" si="389"/>
        <v>0</v>
      </c>
      <c r="V1530" s="66">
        <f t="shared" si="390"/>
        <v>3.4431439554058638</v>
      </c>
      <c r="W1530" s="6">
        <f t="shared" si="391"/>
        <v>0</v>
      </c>
      <c r="X1530" s="17">
        <f>V1530/MAX(V$240:V1530)-1</f>
        <v>-3.7005190000872989E-2</v>
      </c>
      <c r="Z1530" s="66">
        <f t="shared" si="392"/>
        <v>14.240976493259721</v>
      </c>
      <c r="AA1530" s="6">
        <f t="shared" si="393"/>
        <v>-4.6410532785789993E-3</v>
      </c>
      <c r="AB1530" s="17">
        <f>Z1530/MAX(Z$240:Z1530)-1</f>
        <v>-3.8038776597710489E-2</v>
      </c>
      <c r="AD1530" s="18">
        <v>0.94599999999999995</v>
      </c>
    </row>
    <row r="1531" spans="1:30" x14ac:dyDescent="0.25">
      <c r="A1531" s="18" t="s">
        <v>249</v>
      </c>
      <c r="B1531" s="72">
        <v>41397</v>
      </c>
      <c r="C1531" s="23">
        <v>3448.64</v>
      </c>
      <c r="D1531" s="23">
        <v>3383.4</v>
      </c>
      <c r="E1531" s="23">
        <v>3459.98</v>
      </c>
      <c r="F1531" s="23">
        <v>3391.22</v>
      </c>
      <c r="G1531" s="20">
        <f t="shared" si="384"/>
        <v>3425.5824999999995</v>
      </c>
      <c r="H1531" s="20">
        <f t="shared" si="376"/>
        <v>3499.6849999999999</v>
      </c>
      <c r="I1531" s="112">
        <f t="shared" si="385"/>
        <v>6.7309720317640931E-3</v>
      </c>
      <c r="J1531" s="38" t="str">
        <f t="shared" si="377"/>
        <v>X</v>
      </c>
      <c r="K1531" s="17" t="str">
        <f>IF(OR(AND(J1530="N",OR(I1530&lt;R$2308,AND(I1530&gt;R$2306, I1530&lt;R$2305))), AND(J1530="X", OR(I1530&lt;R$2314, AND(I1530&lt;R$2311,I1530&gt;R$2312)))),"no","yes")</f>
        <v>yes</v>
      </c>
      <c r="O1531" s="146">
        <f t="shared" si="378"/>
        <v>1.9282378672341283E-2</v>
      </c>
      <c r="P1531" s="146">
        <f t="shared" si="379"/>
        <v>-1.9282378672341283E-2</v>
      </c>
      <c r="Q1531" s="86">
        <f t="shared" si="388"/>
        <v>1.7999999999999999E-2</v>
      </c>
      <c r="R1531" s="39">
        <f>(SUM(C1512:C1530)+Q1531*SUM(C1512:C1530))/(19-Q1531)*(1-J$2305)</f>
        <v>3489.3132536086814</v>
      </c>
      <c r="S1531" s="39">
        <f>(SUM(C1512:C1530)+Q1531*SUM(C1512:C1530))/(19-Q1531)*(1+J$2305)</f>
        <v>3489.3132536086814</v>
      </c>
      <c r="T1531" s="17">
        <f>IF(AND(K1531="no",R1531&lt;E1531, R1531&gt;F1531,J$2308="yes"),MAX(R1531*(1-J$2306),F1531)/D1531-1,IF(AND(K1531="yes",S1531&gt;F1531, S1531&lt;E1531,J$2307="yes"),1-MIN(S1531*(1+J$2306),E1531)/D1531,0))</f>
        <v>0</v>
      </c>
      <c r="U1531" s="6">
        <f t="shared" si="389"/>
        <v>0</v>
      </c>
      <c r="V1531" s="66">
        <f t="shared" si="390"/>
        <v>3.4431439554058638</v>
      </c>
      <c r="W1531" s="6">
        <f t="shared" si="391"/>
        <v>0</v>
      </c>
      <c r="X1531" s="17">
        <f>V1531/MAX(V$240:V1531)-1</f>
        <v>-3.7005190000872989E-2</v>
      </c>
      <c r="Z1531" s="66">
        <f t="shared" si="392"/>
        <v>13.966376591852777</v>
      </c>
      <c r="AA1531" s="6">
        <f t="shared" si="393"/>
        <v>-1.9282378672341283E-2</v>
      </c>
      <c r="AB1531" s="17">
        <f>Z1531/MAX(Z$240:Z1531)-1</f>
        <v>-5.6587677175461981E-2</v>
      </c>
      <c r="AD1531" s="18">
        <v>0.96599999999999997</v>
      </c>
    </row>
    <row r="1532" spans="1:30" x14ac:dyDescent="0.25">
      <c r="A1532" s="18" t="s">
        <v>249</v>
      </c>
      <c r="B1532" s="72">
        <v>41400</v>
      </c>
      <c r="C1532" s="23">
        <v>3514.46</v>
      </c>
      <c r="D1532" s="23">
        <v>3448.64</v>
      </c>
      <c r="E1532" s="23">
        <v>3516.87</v>
      </c>
      <c r="F1532" s="23">
        <v>3456.28</v>
      </c>
      <c r="G1532" s="20">
        <f t="shared" si="384"/>
        <v>3427.7574999999997</v>
      </c>
      <c r="H1532" s="20">
        <f t="shared" si="376"/>
        <v>3500.7628333333337</v>
      </c>
      <c r="I1532" s="112">
        <f t="shared" si="385"/>
        <v>2.5294233912404929E-2</v>
      </c>
      <c r="J1532" s="38" t="str">
        <f t="shared" si="377"/>
        <v>X</v>
      </c>
      <c r="K1532" s="17" t="str">
        <f>IF(OR(AND(J1531="N",OR(I1531&lt;R$2308,AND(I1531&gt;R$2306, I1531&lt;R$2305))), AND(J1531="X", OR(I1531&lt;R$2314, AND(I1531&lt;R$2311,I1531&gt;R$2312)))),"no","yes")</f>
        <v>yes</v>
      </c>
      <c r="O1532" s="146">
        <f t="shared" si="378"/>
        <v>1.9085784541152506E-2</v>
      </c>
      <c r="P1532" s="146">
        <f t="shared" si="379"/>
        <v>-1.9085784541152506E-2</v>
      </c>
      <c r="Q1532" s="86">
        <f t="shared" si="388"/>
        <v>1.7999999999999999E-2</v>
      </c>
      <c r="R1532" s="39">
        <f>(SUM(C1513:C1531)+Q1532*SUM(C1513:C1531))/(19-Q1532)*(1-J$2305)</f>
        <v>3488.116237488146</v>
      </c>
      <c r="S1532" s="39">
        <f>(SUM(C1513:C1531)+Q1532*SUM(C1513:C1531))/(19-Q1532)*(1+J$2305)</f>
        <v>3488.116237488146</v>
      </c>
      <c r="T1532" s="17">
        <f>IF(AND(K1532="no",R1532&lt;E1532, R1532&gt;F1532,J$2308="yes"),MAX(R1532*(1-J$2306),F1532)/D1532-1,IF(AND(K1532="yes",S1532&gt;F1532, S1532&lt;E1532,J$2307="yes"),1-MIN(S1532*(1+J$2306),E1532)/D1532,0))</f>
        <v>-1.1446900078914135E-2</v>
      </c>
      <c r="U1532" s="6">
        <f t="shared" si="389"/>
        <v>7.6388844622383711E-3</v>
      </c>
      <c r="V1532" s="66">
        <f t="shared" si="390"/>
        <v>3.4431439554058638</v>
      </c>
      <c r="W1532" s="6">
        <f t="shared" si="391"/>
        <v>0</v>
      </c>
      <c r="X1532" s="17">
        <f>V1532/MAX(V$240:V1532)-1</f>
        <v>-3.7005190000872989E-2</v>
      </c>
      <c r="Z1532" s="66">
        <f t="shared" si="392"/>
        <v>13.806504874541353</v>
      </c>
      <c r="AA1532" s="6">
        <f t="shared" si="393"/>
        <v>-1.1446900078914135E-2</v>
      </c>
      <c r="AB1532" s="17">
        <f>Z1532/MAX(Z$240:Z1532)-1</f>
        <v>-6.7386823768050719E-2</v>
      </c>
      <c r="AD1532" s="18">
        <v>0.98299999999999998</v>
      </c>
    </row>
    <row r="1533" spans="1:30" x14ac:dyDescent="0.25">
      <c r="A1533" s="18" t="s">
        <v>249</v>
      </c>
      <c r="B1533" s="72">
        <v>41401</v>
      </c>
      <c r="C1533" s="23">
        <v>3521.48</v>
      </c>
      <c r="D1533" s="23">
        <v>3514.46</v>
      </c>
      <c r="E1533" s="23">
        <v>3531.55</v>
      </c>
      <c r="F1533" s="23">
        <v>3495.8</v>
      </c>
      <c r="G1533" s="20">
        <f t="shared" si="384"/>
        <v>3432.4064999999996</v>
      </c>
      <c r="H1533" s="20">
        <f t="shared" ref="H1533:H1596" si="394">AVERAGE(C1474:C1533)</f>
        <v>3501.4121666666665</v>
      </c>
      <c r="I1533" s="112">
        <f t="shared" si="385"/>
        <v>2.5950743305025226E-2</v>
      </c>
      <c r="J1533" s="38" t="str">
        <f t="shared" ref="J1533:J1596" si="395">IF(G1533&gt;H1533,"N","X")</f>
        <v>X</v>
      </c>
      <c r="K1533" s="17" t="str">
        <f>IF(OR(AND(J1532="N",OR(I1532&lt;R$2308,AND(I1532&gt;R$2306, I1532&lt;R$2305))), AND(J1532="X", OR(I1532&lt;R$2314, AND(I1532&lt;R$2311,I1532&gt;R$2312)))),"no","yes")</f>
        <v>no</v>
      </c>
      <c r="O1533" s="146">
        <f t="shared" si="378"/>
        <v>1.9974619144904615E-3</v>
      </c>
      <c r="P1533" s="146">
        <f t="shared" si="379"/>
        <v>-1.9974619144904615E-3</v>
      </c>
      <c r="Q1533" s="86">
        <f t="shared" si="388"/>
        <v>1.7999999999999999E-2</v>
      </c>
      <c r="R1533" s="39">
        <f>(SUM(C1514:C1532)+Q1533*SUM(C1514:C1532))/(19-Q1533)*(1-J$2305)</f>
        <v>3492.7262511853332</v>
      </c>
      <c r="S1533" s="39">
        <f>(SUM(C1514:C1532)+Q1533*SUM(C1514:C1532))/(19-Q1533)*(1+J$2305)</f>
        <v>3492.7262511853332</v>
      </c>
      <c r="T1533" s="17">
        <f>IF(AND(K1533="no",R1533&lt;E1533, R1533&gt;F1533,J$2308="yes"),MAX(R1533*(1-J$2306),F1533)/D1533-1,IF(AND(K1533="yes",S1533&gt;F1533, S1533&lt;E1533,J$2307="yes"),1-MIN(S1533*(1+J$2306),E1533)/D1533,0))</f>
        <v>0</v>
      </c>
      <c r="U1533" s="6">
        <f t="shared" si="389"/>
        <v>0</v>
      </c>
      <c r="V1533" s="66">
        <f t="shared" si="390"/>
        <v>3.450021504322895</v>
      </c>
      <c r="W1533" s="6">
        <f t="shared" si="391"/>
        <v>1.9974619144904615E-3</v>
      </c>
      <c r="X1533" s="17">
        <f>V1533/MAX(V$240:V1533)-1</f>
        <v>-3.5081644544047719E-2</v>
      </c>
      <c r="Z1533" s="66">
        <f t="shared" si="392"/>
        <v>13.834082842200477</v>
      </c>
      <c r="AA1533" s="6">
        <f t="shared" si="393"/>
        <v>1.9974619144904615E-3</v>
      </c>
      <c r="AB1533" s="17">
        <f>Z1533/MAX(Z$240:Z1533)-1</f>
        <v>-6.5523964467575468E-2</v>
      </c>
      <c r="AD1533" s="18">
        <v>0.98499999999999999</v>
      </c>
    </row>
    <row r="1534" spans="1:30" x14ac:dyDescent="0.25">
      <c r="A1534" s="18" t="s">
        <v>249</v>
      </c>
      <c r="B1534" s="72">
        <v>41402</v>
      </c>
      <c r="C1534" s="23">
        <v>3553.85</v>
      </c>
      <c r="D1534" s="23">
        <v>3521.48</v>
      </c>
      <c r="E1534" s="23">
        <v>3554.15</v>
      </c>
      <c r="F1534" s="23">
        <v>3517.94</v>
      </c>
      <c r="G1534" s="20">
        <f t="shared" si="384"/>
        <v>3440.2375000000002</v>
      </c>
      <c r="H1534" s="20">
        <f t="shared" si="394"/>
        <v>3502.3000000000006</v>
      </c>
      <c r="I1534" s="112">
        <f t="shared" si="385"/>
        <v>3.3024609492803725E-2</v>
      </c>
      <c r="J1534" s="38" t="str">
        <f t="shared" si="395"/>
        <v>X</v>
      </c>
      <c r="K1534" s="17" t="str">
        <f>IF(OR(AND(J1533="N",OR(I1533&lt;R$2308,AND(I1533&gt;R$2306, I1533&lt;R$2305))), AND(J1533="X", OR(I1533&lt;R$2314, AND(I1533&lt;R$2311,I1533&gt;R$2312)))),"no","yes")</f>
        <v>no</v>
      </c>
      <c r="O1534" s="146">
        <f t="shared" si="378"/>
        <v>9.1921578427252015E-3</v>
      </c>
      <c r="P1534" s="146">
        <f t="shared" si="379"/>
        <v>-9.1921578427252015E-3</v>
      </c>
      <c r="Q1534" s="86">
        <f t="shared" si="388"/>
        <v>1.7999999999999999E-2</v>
      </c>
      <c r="R1534" s="39">
        <f>(SUM(C1515:C1533)+Q1534*SUM(C1515:C1533))/(19-Q1534)*(1-J$2305)</f>
        <v>3499.3897481824883</v>
      </c>
      <c r="S1534" s="39">
        <f>(SUM(C1515:C1533)+Q1534*SUM(C1515:C1533))/(19-Q1534)*(1+J$2305)</f>
        <v>3499.3897481824883</v>
      </c>
      <c r="T1534" s="17">
        <f>IF(AND(K1534="no",R1534&lt;E1534, R1534&gt;F1534,J$2308="yes"),MAX(R1534*(1-J$2306),F1534)/D1534-1,IF(AND(K1534="yes",S1534&gt;F1534, S1534&lt;E1534,J$2307="yes"),1-MIN(S1534*(1+J$2306),E1534)/D1534,0))</f>
        <v>0</v>
      </c>
      <c r="U1534" s="6">
        <f t="shared" si="389"/>
        <v>0</v>
      </c>
      <c r="V1534" s="66">
        <f t="shared" si="390"/>
        <v>3.4817346465514274</v>
      </c>
      <c r="W1534" s="6">
        <f t="shared" si="391"/>
        <v>9.1921578427252015E-3</v>
      </c>
      <c r="X1534" s="17">
        <f>V1534/MAX(V$240:V1534)-1</f>
        <v>-2.6211962715353754E-2</v>
      </c>
      <c r="Z1534" s="66">
        <f t="shared" si="392"/>
        <v>13.961247915295321</v>
      </c>
      <c r="AA1534" s="6">
        <f t="shared" si="393"/>
        <v>9.1921578427252015E-3</v>
      </c>
      <c r="AB1534" s="17">
        <f>Z1534/MAX(Z$240:Z1534)-1</f>
        <v>-5.6934113248717333E-2</v>
      </c>
      <c r="AD1534" s="18">
        <v>0.995</v>
      </c>
    </row>
    <row r="1535" spans="1:30" x14ac:dyDescent="0.25">
      <c r="A1535" s="18" t="s">
        <v>249</v>
      </c>
      <c r="B1535" s="72">
        <v>41403</v>
      </c>
      <c r="C1535" s="23">
        <v>3555.77</v>
      </c>
      <c r="D1535" s="23">
        <v>3553.85</v>
      </c>
      <c r="E1535" s="23">
        <v>3557.02</v>
      </c>
      <c r="F1535" s="23">
        <v>3517.59</v>
      </c>
      <c r="G1535" s="20">
        <f t="shared" si="384"/>
        <v>3447.4695000000002</v>
      </c>
      <c r="H1535" s="20">
        <f t="shared" si="394"/>
        <v>3503.5688333333333</v>
      </c>
      <c r="I1535" s="112">
        <f t="shared" si="385"/>
        <v>3.1414491121676269E-2</v>
      </c>
      <c r="J1535" s="38" t="str">
        <f t="shared" si="395"/>
        <v>X</v>
      </c>
      <c r="K1535" s="17" t="str">
        <f>IF(OR(AND(J1534="N",OR(I1534&lt;R$2308,AND(I1534&gt;R$2306, I1534&lt;R$2305))), AND(J1534="X", OR(I1534&lt;R$2314, AND(I1534&lt;R$2311,I1534&gt;R$2312)))),"no","yes")</f>
        <v>no</v>
      </c>
      <c r="O1535" s="146">
        <f t="shared" si="378"/>
        <v>5.4025915556366044E-4</v>
      </c>
      <c r="P1535" s="146">
        <f t="shared" si="379"/>
        <v>-5.4025915556366044E-4</v>
      </c>
      <c r="Q1535" s="86">
        <f t="shared" si="388"/>
        <v>1.7999999999999999E-2</v>
      </c>
      <c r="R1535" s="39">
        <f>(SUM(C1516:C1534)+Q1535*SUM(C1516:C1534))/(19-Q1535)*(1-J$2305)</f>
        <v>3507.0437867453379</v>
      </c>
      <c r="S1535" s="39">
        <f>(SUM(C1516:C1534)+Q1535*SUM(C1516:C1534))/(19-Q1535)*(1+J$2305)</f>
        <v>3507.0437867453379</v>
      </c>
      <c r="T1535" s="17">
        <f>IF(AND(K1535="no",R1535&lt;E1535, R1535&gt;F1535,J$2308="yes"),MAX(R1535*(1-J$2306),F1535)/D1535-1,IF(AND(K1535="yes",S1535&gt;F1535, S1535&lt;E1535,J$2307="yes"),1-MIN(S1535*(1+J$2306),E1535)/D1535,0))</f>
        <v>0</v>
      </c>
      <c r="U1535" s="6">
        <f t="shared" si="389"/>
        <v>0</v>
      </c>
      <c r="V1535" s="66">
        <f t="shared" si="390"/>
        <v>3.4836156855714702</v>
      </c>
      <c r="W1535" s="6">
        <f t="shared" si="391"/>
        <v>5.4025915556366044E-4</v>
      </c>
      <c r="X1535" s="17">
        <f>V1535/MAX(V$240:V1535)-1</f>
        <v>-2.5685864812632353E-2</v>
      </c>
      <c r="Z1535" s="66">
        <f t="shared" si="392"/>
        <v>13.968790607304653</v>
      </c>
      <c r="AA1535" s="6">
        <f t="shared" si="393"/>
        <v>5.4025915556366044E-4</v>
      </c>
      <c r="AB1535" s="17">
        <f>Z1535/MAX(Z$240:Z1535)-1</f>
        <v>-5.6424613269100088E-2</v>
      </c>
      <c r="AD1535" s="18">
        <v>0.995</v>
      </c>
    </row>
    <row r="1536" spans="1:30" x14ac:dyDescent="0.25">
      <c r="A1536" s="18" t="s">
        <v>249</v>
      </c>
      <c r="B1536" s="72">
        <v>41404</v>
      </c>
      <c r="C1536" s="23">
        <v>3577.33</v>
      </c>
      <c r="D1536" s="23">
        <v>3555.77</v>
      </c>
      <c r="E1536" s="23">
        <v>3577.33</v>
      </c>
      <c r="F1536" s="23">
        <v>3536.17</v>
      </c>
      <c r="G1536" s="20">
        <f t="shared" si="384"/>
        <v>3454.1174999999994</v>
      </c>
      <c r="H1536" s="20">
        <f t="shared" si="394"/>
        <v>3504.7291666666665</v>
      </c>
      <c r="I1536" s="112">
        <f t="shared" si="385"/>
        <v>3.5671195319788795E-2</v>
      </c>
      <c r="J1536" s="38" t="str">
        <f t="shared" si="395"/>
        <v>X</v>
      </c>
      <c r="K1536" s="17" t="str">
        <f>IF(OR(AND(J1535="N",OR(I1535&lt;R$2308,AND(I1535&gt;R$2306, I1535&lt;R$2305))), AND(J1535="X", OR(I1535&lt;R$2314, AND(I1535&lt;R$2311,I1535&gt;R$2312)))),"no","yes")</f>
        <v>no</v>
      </c>
      <c r="O1536" s="146">
        <f t="shared" si="378"/>
        <v>6.063384302134267E-3</v>
      </c>
      <c r="P1536" s="146">
        <f t="shared" si="379"/>
        <v>-6.063384302134267E-3</v>
      </c>
      <c r="Q1536" s="86">
        <f t="shared" si="388"/>
        <v>1.7999999999999999E-2</v>
      </c>
      <c r="R1536" s="39">
        <f>(SUM(C1517:C1535)+Q1536*SUM(C1517:C1535))/(19-Q1536)*(1-J$2305)</f>
        <v>3513.0181413971127</v>
      </c>
      <c r="S1536" s="39">
        <f>(SUM(C1517:C1535)+Q1536*SUM(C1517:C1535))/(19-Q1536)*(1+J$2305)</f>
        <v>3513.0181413971127</v>
      </c>
      <c r="T1536" s="17">
        <f>IF(AND(K1536="no",R1536&lt;E1536, R1536&gt;F1536,J$2308="yes"),MAX(R1536*(1-J$2306),F1536)/D1536-1,IF(AND(K1536="yes",S1536&gt;F1536, S1536&lt;E1536,J$2307="yes"),1-MIN(S1536*(1+J$2306),E1536)/D1536,0))</f>
        <v>0</v>
      </c>
      <c r="U1536" s="6">
        <f t="shared" si="389"/>
        <v>0</v>
      </c>
      <c r="V1536" s="66">
        <f t="shared" si="390"/>
        <v>3.5047381862340328</v>
      </c>
      <c r="W1536" s="6">
        <f t="shared" si="391"/>
        <v>6.063384302134267E-3</v>
      </c>
      <c r="X1536" s="17">
        <f>V1536/MAX(V$240:V1536)-1</f>
        <v>-1.9778223779989723E-2</v>
      </c>
      <c r="Z1536" s="66">
        <f t="shared" si="392"/>
        <v>14.053488752992784</v>
      </c>
      <c r="AA1536" s="6">
        <f t="shared" si="393"/>
        <v>6.063384302134267E-3</v>
      </c>
      <c r="AB1536" s="17">
        <f>Z1536/MAX(Z$240:Z1536)-1</f>
        <v>-5.0703353081315794E-2</v>
      </c>
      <c r="AD1536" s="18">
        <v>1.0009999999999999</v>
      </c>
    </row>
    <row r="1537" spans="1:30" x14ac:dyDescent="0.25">
      <c r="A1537" s="18" t="s">
        <v>249</v>
      </c>
      <c r="B1537" s="72">
        <v>41407</v>
      </c>
      <c r="C1537" s="23">
        <v>3590.76</v>
      </c>
      <c r="D1537" s="23">
        <v>3577.33</v>
      </c>
      <c r="E1537" s="23">
        <v>3591.09</v>
      </c>
      <c r="F1537" s="23">
        <v>3565.49</v>
      </c>
      <c r="G1537" s="20">
        <f t="shared" si="384"/>
        <v>3461.791999999999</v>
      </c>
      <c r="H1537" s="20">
        <f t="shared" si="394"/>
        <v>3506.5025000000001</v>
      </c>
      <c r="I1537" s="112">
        <f t="shared" si="385"/>
        <v>3.7254693522892568E-2</v>
      </c>
      <c r="J1537" s="38" t="str">
        <f t="shared" si="395"/>
        <v>X</v>
      </c>
      <c r="K1537" s="17" t="str">
        <f>IF(OR(AND(J1536="N",OR(I1536&lt;R$2308,AND(I1536&gt;R$2306, I1536&lt;R$2305))), AND(J1536="X", OR(I1536&lt;R$2314, AND(I1536&lt;R$2311,I1536&gt;R$2312)))),"no","yes")</f>
        <v>no</v>
      </c>
      <c r="O1537" s="146">
        <f t="shared" si="378"/>
        <v>3.7541965655951692E-3</v>
      </c>
      <c r="P1537" s="146">
        <f t="shared" si="379"/>
        <v>-3.7541965655951692E-3</v>
      </c>
      <c r="Q1537" s="86">
        <f t="shared" si="388"/>
        <v>1.7999999999999999E-2</v>
      </c>
      <c r="R1537" s="39">
        <f>(SUM(C1518:C1536)+Q1537*SUM(C1518:C1536))/(19-Q1537)*(1-J$2305)</f>
        <v>3520.5295248129796</v>
      </c>
      <c r="S1537" s="39">
        <f>(SUM(C1518:C1536)+Q1537*SUM(C1518:C1536))/(19-Q1537)*(1+J$2305)</f>
        <v>3520.5295248129796</v>
      </c>
      <c r="T1537" s="17">
        <f>IF(AND(K1537="no",R1537&lt;E1537, R1537&gt;F1537,J$2308="yes"),MAX(R1537*(1-J$2306),F1537)/D1537-1,IF(AND(K1537="yes",S1537&gt;F1537, S1537&lt;E1537,J$2307="yes"),1-MIN(S1537*(1+J$2306),E1537)/D1537,0))</f>
        <v>0</v>
      </c>
      <c r="U1537" s="6">
        <f t="shared" si="389"/>
        <v>0</v>
      </c>
      <c r="V1537" s="66">
        <f t="shared" si="390"/>
        <v>3.5178956622961026</v>
      </c>
      <c r="W1537" s="6">
        <f t="shared" si="391"/>
        <v>3.7541965655951692E-3</v>
      </c>
      <c r="X1537" s="17">
        <f>V1537/MAX(V$240:V1537)-1</f>
        <v>-1.609827855418311E-2</v>
      </c>
      <c r="Z1537" s="66">
        <f t="shared" si="392"/>
        <v>14.106248312203901</v>
      </c>
      <c r="AA1537" s="6">
        <f t="shared" si="393"/>
        <v>3.7541965655951692E-3</v>
      </c>
      <c r="AB1537" s="17">
        <f>Z1537/MAX(Z$240:Z1537)-1</f>
        <v>-4.7139506869722569E-2</v>
      </c>
      <c r="AD1537" s="18">
        <v>1.004</v>
      </c>
    </row>
    <row r="1538" spans="1:30" x14ac:dyDescent="0.25">
      <c r="A1538" s="18" t="s">
        <v>249</v>
      </c>
      <c r="B1538" s="72">
        <v>41408</v>
      </c>
      <c r="C1538" s="23">
        <v>3549.3</v>
      </c>
      <c r="D1538" s="23">
        <v>3590.76</v>
      </c>
      <c r="E1538" s="23">
        <v>3586.32</v>
      </c>
      <c r="F1538" s="23">
        <v>3524.58</v>
      </c>
      <c r="G1538" s="20">
        <f t="shared" si="384"/>
        <v>3468.096</v>
      </c>
      <c r="H1538" s="20">
        <f t="shared" si="394"/>
        <v>3506.98</v>
      </c>
      <c r="I1538" s="112">
        <f t="shared" si="385"/>
        <v>2.3414576759120953E-2</v>
      </c>
      <c r="J1538" s="38" t="str">
        <f t="shared" si="395"/>
        <v>X</v>
      </c>
      <c r="K1538" s="17" t="str">
        <f>IF(OR(AND(J1537="N",OR(I1537&lt;R$2308,AND(I1537&gt;R$2306, I1537&lt;R$2305))), AND(J1537="X", OR(I1537&lt;R$2314, AND(I1537&lt;R$2311,I1537&gt;R$2312)))),"no","yes")</f>
        <v>no</v>
      </c>
      <c r="O1538" s="146">
        <f t="shared" si="378"/>
        <v>-1.1546302175584056E-2</v>
      </c>
      <c r="P1538" s="146">
        <f t="shared" si="379"/>
        <v>1.1546302175584056E-2</v>
      </c>
      <c r="Q1538" s="86">
        <f t="shared" si="388"/>
        <v>1.7999999999999999E-2</v>
      </c>
      <c r="R1538" s="39">
        <f>(SUM(C1519:C1537)+Q1538*SUM(C1519:C1537))/(19-Q1538)*(1-J$2305)</f>
        <v>3529.5146538826257</v>
      </c>
      <c r="S1538" s="39">
        <f>(SUM(C1519:C1537)+Q1538*SUM(C1519:C1537))/(19-Q1538)*(1+J$2305)</f>
        <v>3529.5146538826257</v>
      </c>
      <c r="T1538" s="17">
        <f>IF(AND(K1538="no",R1538&lt;E1538, R1538&gt;F1538,J$2308="yes"),MAX(R1538*(1-J$2306),F1538)/D1538-1,IF(AND(K1538="yes",S1538&gt;F1538, S1538&lt;E1538,J$2307="yes"),1-MIN(S1538*(1+J$2306),E1538)/D1538,0))</f>
        <v>-1.7056374170753452E-2</v>
      </c>
      <c r="U1538" s="6">
        <f t="shared" si="389"/>
        <v>-5.5100719951693966E-3</v>
      </c>
      <c r="V1538" s="66">
        <f t="shared" si="390"/>
        <v>3.4578931175863099</v>
      </c>
      <c r="W1538" s="6">
        <f t="shared" si="391"/>
        <v>-1.7056374170753452E-2</v>
      </c>
      <c r="X1538" s="17">
        <f>V1538/MAX(V$240:V1538)-1</f>
        <v>-3.2880074462411368E-2</v>
      </c>
      <c r="Z1538" s="66">
        <f t="shared" si="392"/>
        <v>13.865646862845391</v>
      </c>
      <c r="AA1538" s="6">
        <f t="shared" si="393"/>
        <v>-1.7056374170753452E-2</v>
      </c>
      <c r="AB1538" s="17">
        <f>Z1538/MAX(Z$240:Z1538)-1</f>
        <v>-6.3391851973081281E-2</v>
      </c>
      <c r="AD1538" s="18">
        <v>0.99299999999999999</v>
      </c>
    </row>
    <row r="1539" spans="1:30" x14ac:dyDescent="0.25">
      <c r="A1539" s="18" t="s">
        <v>249</v>
      </c>
      <c r="B1539" s="72">
        <v>41409</v>
      </c>
      <c r="C1539" s="23">
        <v>3597.11</v>
      </c>
      <c r="D1539" s="23">
        <v>3549.3</v>
      </c>
      <c r="E1539" s="23">
        <v>3597.24</v>
      </c>
      <c r="F1539" s="23">
        <v>3548.55</v>
      </c>
      <c r="G1539" s="20">
        <f t="shared" si="384"/>
        <v>3478.2254999999996</v>
      </c>
      <c r="H1539" s="20">
        <f t="shared" si="394"/>
        <v>3507.8586666666665</v>
      </c>
      <c r="I1539" s="112">
        <f t="shared" si="385"/>
        <v>3.4179641314227682E-2</v>
      </c>
      <c r="J1539" s="38" t="str">
        <f t="shared" si="395"/>
        <v>X</v>
      </c>
      <c r="K1539" s="17" t="str">
        <f>IF(OR(AND(J1538="N",OR(I1538&lt;R$2308,AND(I1538&gt;R$2306, I1538&lt;R$2305))), AND(J1538="X", OR(I1538&lt;R$2314, AND(I1538&lt;R$2311,I1538&gt;R$2312)))),"no","yes")</f>
        <v>no</v>
      </c>
      <c r="O1539" s="146">
        <f t="shared" si="378"/>
        <v>1.3470261741751921E-2</v>
      </c>
      <c r="P1539" s="146">
        <f t="shared" si="379"/>
        <v>-1.3470261741751921E-2</v>
      </c>
      <c r="Q1539" s="86">
        <f t="shared" si="388"/>
        <v>1.7999999999999999E-2</v>
      </c>
      <c r="R1539" s="39">
        <f>(SUM(C1520:C1538)+Q1539*SUM(C1520:C1538))/(19-Q1539)*(1-J$2305)</f>
        <v>3537.8154672847959</v>
      </c>
      <c r="S1539" s="39">
        <f>(SUM(C1520:C1538)+Q1539*SUM(C1520:C1538))/(19-Q1539)*(1+J$2305)</f>
        <v>3537.8154672847959</v>
      </c>
      <c r="T1539" s="17">
        <f>IF(AND(K1539="no",R1539&lt;E1539, R1539&gt;F1539,J$2308="yes"),MAX(R1539*(1-J$2306),F1539)/D1539-1,IF(AND(K1539="yes",S1539&gt;F1539, S1539&lt;E1539,J$2307="yes"),1-MIN(S1539*(1+J$2306),E1539)/D1539,0))</f>
        <v>0</v>
      </c>
      <c r="U1539" s="6">
        <f t="shared" si="389"/>
        <v>0</v>
      </c>
      <c r="V1539" s="66">
        <f t="shared" si="390"/>
        <v>3.5044718429552</v>
      </c>
      <c r="W1539" s="6">
        <f t="shared" si="391"/>
        <v>1.3470261741751921E-2</v>
      </c>
      <c r="X1539" s="17">
        <f>V1539/MAX(V$240:V1539)-1</f>
        <v>-1.9852715929756348E-2</v>
      </c>
      <c r="Z1539" s="66">
        <f t="shared" si="392"/>
        <v>14.05242075530662</v>
      </c>
      <c r="AA1539" s="6">
        <f t="shared" si="393"/>
        <v>1.3470261741751921E-2</v>
      </c>
      <c r="AB1539" s="17">
        <f>Z1539/MAX(Z$240:Z1539)-1</f>
        <v>-5.0775495069701138E-2</v>
      </c>
      <c r="AD1539" s="18">
        <v>1.008</v>
      </c>
    </row>
    <row r="1540" spans="1:30" x14ac:dyDescent="0.25">
      <c r="A1540" s="18" t="s">
        <v>249</v>
      </c>
      <c r="B1540" s="72">
        <v>41410</v>
      </c>
      <c r="C1540" s="23">
        <v>3635.75</v>
      </c>
      <c r="D1540" s="23">
        <v>3597.11</v>
      </c>
      <c r="E1540" s="23">
        <v>3647.49</v>
      </c>
      <c r="F1540" s="23">
        <v>3578.09</v>
      </c>
      <c r="G1540" s="20">
        <f t="shared" si="384"/>
        <v>3492.6705000000002</v>
      </c>
      <c r="H1540" s="20">
        <f t="shared" si="394"/>
        <v>3509.1599999999994</v>
      </c>
      <c r="I1540" s="112">
        <f t="shared" si="385"/>
        <v>4.0965645055839106E-2</v>
      </c>
      <c r="J1540" s="38" t="str">
        <f t="shared" si="395"/>
        <v>X</v>
      </c>
      <c r="K1540" s="17" t="str">
        <f>IF(OR(AND(J1539="N",OR(I1539&lt;R$2308,AND(I1539&gt;R$2306, I1539&lt;R$2305))), AND(J1539="X", OR(I1539&lt;R$2314, AND(I1539&lt;R$2311,I1539&gt;R$2312)))),"no","yes")</f>
        <v>no</v>
      </c>
      <c r="O1540" s="146">
        <f t="shared" ref="O1540:O1603" si="396">IF(AND(L1540&gt;0,L1539&gt;0),L1540/L1539-1,IF(AND(M1540&gt;0,N1540&gt;0),M1540/N1540-1,C1540/C1539-1))</f>
        <v>1.0741956737492009E-2</v>
      </c>
      <c r="P1540" s="146">
        <f t="shared" ref="P1540:P1603" si="397">IF(AND(M1540&gt;0,N1540&gt;0),1-M1540/N1540,1-C1540/C1539)</f>
        <v>-1.0741956737492009E-2</v>
      </c>
      <c r="Q1540" s="86">
        <f t="shared" si="388"/>
        <v>1.7999999999999999E-2</v>
      </c>
      <c r="R1540" s="39">
        <f>(SUM(C1521:C1539)+Q1540*SUM(C1521:C1539))/(19-Q1540)*(1-J$2305)</f>
        <v>3551.236849647034</v>
      </c>
      <c r="S1540" s="39">
        <f>(SUM(C1521:C1539)+Q1540*SUM(C1521:C1539))/(19-Q1540)*(1+J$2305)</f>
        <v>3551.236849647034</v>
      </c>
      <c r="T1540" s="17">
        <f>IF(AND(K1540="no",R1540&lt;E1540, R1540&gt;F1540,J$2308="yes"),MAX(R1540*(1-J$2306),F1540)/D1540-1,IF(AND(K1540="yes",S1540&gt;F1540, S1540&lt;E1540,J$2307="yes"),1-MIN(S1540*(1+J$2306),E1540)/D1540,0))</f>
        <v>0</v>
      </c>
      <c r="U1540" s="6">
        <f t="shared" si="389"/>
        <v>0</v>
      </c>
      <c r="V1540" s="66">
        <f t="shared" si="390"/>
        <v>3.5421167278799834</v>
      </c>
      <c r="W1540" s="6">
        <f t="shared" si="391"/>
        <v>1.0741956737492009E-2</v>
      </c>
      <c r="X1540" s="17">
        <f>V1540/MAX(V$240:V1540)-1</f>
        <v>-9.3240162079035738E-3</v>
      </c>
      <c r="Y1540" s="6">
        <f t="shared" ref="Y1540" si="398">V1540/V1520-1</f>
        <v>2.8744883674912458E-2</v>
      </c>
      <c r="Z1540" s="66">
        <f t="shared" si="392"/>
        <v>14.20337125111716</v>
      </c>
      <c r="AA1540" s="6">
        <f t="shared" si="393"/>
        <v>1.0741956737492009E-2</v>
      </c>
      <c r="AB1540" s="17">
        <f>Z1540/MAX(Z$240:Z1540)-1</f>
        <v>-4.0578966503572511E-2</v>
      </c>
      <c r="AC1540" s="6">
        <f t="shared" ref="AC1540" si="399">Z1540/Z1520-1</f>
        <v>-1.5779888812187282E-2</v>
      </c>
      <c r="AD1540" s="18">
        <v>1.0189999999999999</v>
      </c>
    </row>
    <row r="1541" spans="1:30" x14ac:dyDescent="0.25">
      <c r="A1541" s="18" t="s">
        <v>249</v>
      </c>
      <c r="B1541" s="72">
        <v>41411</v>
      </c>
      <c r="C1541" s="23">
        <v>3691.4</v>
      </c>
      <c r="D1541" s="23">
        <v>3635.75</v>
      </c>
      <c r="E1541" s="23">
        <v>3695.24</v>
      </c>
      <c r="F1541" s="23">
        <v>3631.26</v>
      </c>
      <c r="G1541" s="20">
        <f t="shared" si="384"/>
        <v>3508.0865000000003</v>
      </c>
      <c r="H1541" s="20">
        <f t="shared" si="394"/>
        <v>3510.5401666666662</v>
      </c>
      <c r="I1541" s="112">
        <f t="shared" si="385"/>
        <v>5.2254555296740834E-2</v>
      </c>
      <c r="J1541" s="38" t="str">
        <f t="shared" si="395"/>
        <v>X</v>
      </c>
      <c r="K1541" s="17" t="str">
        <f>IF(OR(AND(J1540="N",OR(I1540&lt;R$2308,AND(I1540&gt;R$2306, I1540&lt;R$2305))), AND(J1540="X", OR(I1540&lt;R$2314, AND(I1540&lt;R$2311,I1540&gt;R$2312)))),"no","yes")</f>
        <v>no</v>
      </c>
      <c r="O1541" s="146">
        <f t="shared" si="396"/>
        <v>1.530633294368422E-2</v>
      </c>
      <c r="P1541" s="146">
        <f t="shared" si="397"/>
        <v>-1.530633294368422E-2</v>
      </c>
      <c r="Q1541" s="86">
        <f t="shared" si="388"/>
        <v>1.7999999999999999E-2</v>
      </c>
      <c r="R1541" s="39">
        <f>(SUM(C1522:C1540)+Q1541*SUM(C1522:C1540))/(19-Q1541)*(1-J$2305)</f>
        <v>3564.7874797176278</v>
      </c>
      <c r="S1541" s="39">
        <f>(SUM(C1522:C1540)+Q1541*SUM(C1522:C1540))/(19-Q1541)*(1+J$2305)</f>
        <v>3564.7874797176278</v>
      </c>
      <c r="T1541" s="17">
        <f>IF(AND(K1541="no",R1541&lt;E1541, R1541&gt;F1541,J$2308="yes"),MAX(R1541*(1-J$2306),F1541)/D1541-1,IF(AND(K1541="yes",S1541&gt;F1541, S1541&lt;E1541,J$2307="yes"),1-MIN(S1541*(1+J$2306),E1541)/D1541,0))</f>
        <v>0</v>
      </c>
      <c r="U1541" s="6">
        <f t="shared" si="389"/>
        <v>0</v>
      </c>
      <c r="V1541" s="66">
        <f t="shared" si="390"/>
        <v>3.5963335458423078</v>
      </c>
      <c r="W1541" s="6">
        <f t="shared" si="391"/>
        <v>1.530633294368422E-2</v>
      </c>
      <c r="X1541" s="17">
        <f>V1541/MAX(V$240:V1541)-1</f>
        <v>0</v>
      </c>
      <c r="Z1541" s="66">
        <f t="shared" si="392"/>
        <v>14.420772780409512</v>
      </c>
      <c r="AA1541" s="6">
        <f t="shared" si="393"/>
        <v>1.530633294368422E-2</v>
      </c>
      <c r="AB1541" s="17">
        <f>Z1541/MAX(Z$240:Z1541)-1</f>
        <v>-2.5893748731702582E-2</v>
      </c>
      <c r="AD1541" s="18">
        <v>1.0329999999999999</v>
      </c>
    </row>
    <row r="1542" spans="1:30" x14ac:dyDescent="0.25">
      <c r="A1542" s="18" t="s">
        <v>249</v>
      </c>
      <c r="B1542" s="72">
        <v>41414</v>
      </c>
      <c r="C1542" s="23">
        <v>3737.75</v>
      </c>
      <c r="D1542" s="23">
        <v>3691.4</v>
      </c>
      <c r="E1542" s="23">
        <v>3740.58</v>
      </c>
      <c r="F1542" s="23">
        <v>3686.76</v>
      </c>
      <c r="G1542" s="20">
        <f t="shared" si="384"/>
        <v>3524.3530000000005</v>
      </c>
      <c r="H1542" s="20">
        <f t="shared" si="394"/>
        <v>3512.3729999999996</v>
      </c>
      <c r="I1542" s="112">
        <f t="shared" si="385"/>
        <v>6.0549269610620682E-2</v>
      </c>
      <c r="J1542" s="38" t="str">
        <f t="shared" si="395"/>
        <v>N</v>
      </c>
      <c r="K1542" s="17" t="str">
        <f>IF(OR(AND(J1541="N",OR(I1541&lt;R$2308,AND(I1541&gt;R$2306, I1541&lt;R$2305))), AND(J1541="X", OR(I1541&lt;R$2314, AND(I1541&lt;R$2311,I1541&gt;R$2312)))),"no","yes")</f>
        <v>no</v>
      </c>
      <c r="O1542" s="146">
        <f t="shared" si="396"/>
        <v>1.2556211735385014E-2</v>
      </c>
      <c r="P1542" s="146">
        <f t="shared" si="397"/>
        <v>-1.2556211735385014E-2</v>
      </c>
      <c r="Q1542" s="86">
        <f t="shared" si="388"/>
        <v>8.9999999999999993E-3</v>
      </c>
      <c r="R1542" s="39">
        <f>(SUM(C1523:C1541)+Q1542*SUM(C1523:C1541))/(19-Q1542)*(1-J$2305)</f>
        <v>3546.419556105524</v>
      </c>
      <c r="S1542" s="39">
        <f>(SUM(C1523:C1541)+Q1542*SUM(C1523:C1541))/(19-Q1542)*(1+J$2305)</f>
        <v>3546.419556105524</v>
      </c>
      <c r="T1542" s="17">
        <f>IF(AND(K1542="no",R1542&lt;E1542, R1542&gt;F1542,J$2308="yes"),MAX(R1542*(1-J$2306),F1542)/D1542-1,IF(AND(K1542="yes",S1542&gt;F1542, S1542&lt;E1542,J$2307="yes"),1-MIN(S1542*(1+J$2306),E1542)/D1542,0))</f>
        <v>0</v>
      </c>
      <c r="U1542" s="6">
        <f t="shared" si="389"/>
        <v>0</v>
      </c>
      <c r="V1542" s="66">
        <f t="shared" si="390"/>
        <v>3.6414898713149717</v>
      </c>
      <c r="W1542" s="6">
        <f t="shared" si="391"/>
        <v>1.2556211735385014E-2</v>
      </c>
      <c r="X1542" s="17">
        <f>V1542/MAX(V$240:V1542)-1</f>
        <v>0</v>
      </c>
      <c r="Z1542" s="66">
        <f t="shared" si="392"/>
        <v>14.601843056828212</v>
      </c>
      <c r="AA1542" s="6">
        <f t="shared" si="393"/>
        <v>1.2556211735385014E-2</v>
      </c>
      <c r="AB1542" s="17">
        <f>Z1542/MAX(Z$240:Z1542)-1</f>
        <v>-1.3662664388015555E-2</v>
      </c>
      <c r="AD1542" s="18">
        <v>1.046</v>
      </c>
    </row>
    <row r="1543" spans="1:30" x14ac:dyDescent="0.25">
      <c r="A1543" s="18" t="s">
        <v>249</v>
      </c>
      <c r="B1543" s="72">
        <v>41415</v>
      </c>
      <c r="C1543" s="23">
        <v>3787.06</v>
      </c>
      <c r="D1543" s="23">
        <v>3737.75</v>
      </c>
      <c r="E1543" s="23">
        <v>3787.1</v>
      </c>
      <c r="F1543" s="23">
        <v>3727.67</v>
      </c>
      <c r="G1543" s="20">
        <f t="shared" si="384"/>
        <v>3542.5554999999999</v>
      </c>
      <c r="H1543" s="20">
        <f t="shared" si="394"/>
        <v>3516.1346666666664</v>
      </c>
      <c r="I1543" s="112">
        <f t="shared" si="385"/>
        <v>6.9019243311784439E-2</v>
      </c>
      <c r="J1543" s="38" t="str">
        <f t="shared" si="395"/>
        <v>N</v>
      </c>
      <c r="K1543" s="17" t="str">
        <f>IF(OR(AND(J1542="N",OR(I1542&lt;R$2308,AND(I1542&gt;R$2306, I1542&lt;R$2305))), AND(J1542="X", OR(I1542&lt;R$2314, AND(I1542&lt;R$2311,I1542&gt;R$2312)))),"no","yes")</f>
        <v>no</v>
      </c>
      <c r="O1543" s="146">
        <f t="shared" si="396"/>
        <v>1.3192428600093731E-2</v>
      </c>
      <c r="P1543" s="146">
        <f t="shared" si="397"/>
        <v>-1.3192428600093731E-2</v>
      </c>
      <c r="Q1543" s="86">
        <f t="shared" si="388"/>
        <v>8.9999999999999993E-3</v>
      </c>
      <c r="R1543" s="39">
        <f>(SUM(C1524:C1542)+Q1543*SUM(C1524:C1542))/(19-Q1543)*(1-J$2305)</f>
        <v>3563.1418277078615</v>
      </c>
      <c r="S1543" s="39">
        <f>(SUM(C1524:C1542)+Q1543*SUM(C1524:C1542))/(19-Q1543)*(1+J$2305)</f>
        <v>3563.1418277078615</v>
      </c>
      <c r="T1543" s="17">
        <f>IF(AND(K1543="no",R1543&lt;E1543, R1543&gt;F1543,J$2308="yes"),MAX(R1543*(1-J$2306),F1543)/D1543-1,IF(AND(K1543="yes",S1543&gt;F1543, S1543&lt;E1543,J$2307="yes"),1-MIN(S1543*(1+J$2306),E1543)/D1543,0))</f>
        <v>0</v>
      </c>
      <c r="U1543" s="6">
        <f t="shared" si="389"/>
        <v>0</v>
      </c>
      <c r="V1543" s="66">
        <f t="shared" si="390"/>
        <v>3.6895299664402588</v>
      </c>
      <c r="W1543" s="6">
        <f t="shared" si="391"/>
        <v>1.3192428600093731E-2</v>
      </c>
      <c r="X1543" s="17">
        <f>V1543/MAX(V$240:V1543)-1</f>
        <v>0</v>
      </c>
      <c r="Z1543" s="66">
        <f t="shared" si="392"/>
        <v>14.794476828785193</v>
      </c>
      <c r="AA1543" s="6">
        <f t="shared" si="393"/>
        <v>1.3192428600093731E-2</v>
      </c>
      <c r="AB1543" s="17">
        <f>Z1543/MAX(Z$240:Z1543)-1</f>
        <v>-6.5047951234775692E-4</v>
      </c>
      <c r="AD1543" s="18">
        <v>1.0580000000000001</v>
      </c>
    </row>
    <row r="1544" spans="1:30" x14ac:dyDescent="0.25">
      <c r="A1544" s="18" t="s">
        <v>249</v>
      </c>
      <c r="B1544" s="72">
        <v>41416</v>
      </c>
      <c r="C1544" s="23">
        <v>3755.87</v>
      </c>
      <c r="D1544" s="23">
        <v>3787.06</v>
      </c>
      <c r="E1544" s="23">
        <v>3795.17</v>
      </c>
      <c r="F1544" s="23">
        <v>3740.22</v>
      </c>
      <c r="G1544" s="20">
        <f t="shared" si="384"/>
        <v>3555.5870000000004</v>
      </c>
      <c r="H1544" s="20">
        <f t="shared" si="394"/>
        <v>3518.1428333333329</v>
      </c>
      <c r="I1544" s="112">
        <f t="shared" si="385"/>
        <v>5.6329095589560785E-2</v>
      </c>
      <c r="J1544" s="38" t="str">
        <f t="shared" si="395"/>
        <v>N</v>
      </c>
      <c r="K1544" s="17" t="str">
        <f>IF(OR(AND(J1543="N",OR(I1543&lt;R$2308,AND(I1543&gt;R$2306, I1543&lt;R$2305))), AND(J1543="X", OR(I1543&lt;R$2314, AND(I1543&lt;R$2311,I1543&gt;R$2312)))),"no","yes")</f>
        <v>no</v>
      </c>
      <c r="O1544" s="146">
        <f t="shared" si="396"/>
        <v>-8.2359402808511728E-3</v>
      </c>
      <c r="P1544" s="146">
        <f t="shared" si="397"/>
        <v>8.2359402808511728E-3</v>
      </c>
      <c r="Q1544" s="86">
        <f t="shared" si="388"/>
        <v>8.9999999999999993E-3</v>
      </c>
      <c r="R1544" s="39">
        <f>(SUM(C1525:C1543)+Q1544*SUM(C1525:C1543))/(19-Q1544)*(1-J$2305)</f>
        <v>3578.6463498499293</v>
      </c>
      <c r="S1544" s="39">
        <f>(SUM(C1525:C1543)+Q1544*SUM(C1525:C1543))/(19-Q1544)*(1+J$2305)</f>
        <v>3578.6463498499293</v>
      </c>
      <c r="T1544" s="17">
        <f>IF(AND(K1544="no",R1544&lt;E1544, R1544&gt;F1544,J$2308="yes"),MAX(R1544*(1-J$2306),F1544)/D1544-1,IF(AND(K1544="yes",S1544&gt;F1544, S1544&lt;E1544,J$2307="yes"),1-MIN(S1544*(1+J$2306),E1544)/D1544,0))</f>
        <v>0</v>
      </c>
      <c r="U1544" s="6">
        <f t="shared" si="389"/>
        <v>0</v>
      </c>
      <c r="V1544" s="66">
        <f t="shared" si="390"/>
        <v>3.6591432179722458</v>
      </c>
      <c r="W1544" s="6">
        <f t="shared" si="391"/>
        <v>-8.2359402808511728E-3</v>
      </c>
      <c r="X1544" s="17">
        <f>V1544/MAX(V$240:V1544)-1</f>
        <v>-8.2359402808511728E-3</v>
      </c>
      <c r="Z1544" s="66">
        <f t="shared" si="392"/>
        <v>14.672630401136882</v>
      </c>
      <c r="AA1544" s="6">
        <f t="shared" si="393"/>
        <v>-8.2359402808511728E-3</v>
      </c>
      <c r="AB1544" s="17">
        <f>Z1544/MAX(Z$240:Z1544)-1</f>
        <v>-8.8810624827813101E-3</v>
      </c>
      <c r="AD1544" s="18">
        <v>1.05</v>
      </c>
    </row>
    <row r="1545" spans="1:30" x14ac:dyDescent="0.25">
      <c r="A1545" s="18" t="s">
        <v>249</v>
      </c>
      <c r="B1545" s="72">
        <v>41417</v>
      </c>
      <c r="C1545" s="23">
        <v>3724.23</v>
      </c>
      <c r="D1545" s="23">
        <v>3755.87</v>
      </c>
      <c r="E1545" s="23">
        <v>3783.97</v>
      </c>
      <c r="F1545" s="23">
        <v>3716.29</v>
      </c>
      <c r="G1545" s="20">
        <f t="shared" si="384"/>
        <v>3566.2174999999997</v>
      </c>
      <c r="H1545" s="20">
        <f t="shared" si="394"/>
        <v>3520.8746666666661</v>
      </c>
      <c r="I1545" s="112">
        <f t="shared" si="385"/>
        <v>4.4308150021696635E-2</v>
      </c>
      <c r="J1545" s="38" t="str">
        <f t="shared" si="395"/>
        <v>N</v>
      </c>
      <c r="K1545" s="17" t="str">
        <f>IF(OR(AND(J1544="N",OR(I1544&lt;R$2308,AND(I1544&gt;R$2306, I1544&lt;R$2305))), AND(J1544="X", OR(I1544&lt;R$2314, AND(I1544&lt;R$2311,I1544&gt;R$2312)))),"no","yes")</f>
        <v>no</v>
      </c>
      <c r="O1545" s="146">
        <f t="shared" si="396"/>
        <v>-8.4241467356430677E-3</v>
      </c>
      <c r="P1545" s="146">
        <f t="shared" si="397"/>
        <v>8.4241467356430677E-3</v>
      </c>
      <c r="Q1545" s="86">
        <f t="shared" si="388"/>
        <v>8.9999999999999993E-3</v>
      </c>
      <c r="R1545" s="39">
        <f>(SUM(C1526:C1544)+Q1545*SUM(C1526:C1544))/(19-Q1545)*(1-J$2305)</f>
        <v>3591.6234574272021</v>
      </c>
      <c r="S1545" s="39">
        <f>(SUM(C1526:C1544)+Q1545*SUM(C1526:C1544))/(19-Q1545)*(1+J$2305)</f>
        <v>3591.6234574272021</v>
      </c>
      <c r="T1545" s="17">
        <f>IF(AND(K1545="no",R1545&lt;E1545, R1545&gt;F1545,J$2308="yes"),MAX(R1545*(1-J$2306),F1545)/D1545-1,IF(AND(K1545="yes",S1545&gt;F1545, S1545&lt;E1545,J$2307="yes"),1-MIN(S1545*(1+J$2306),E1545)/D1545,0))</f>
        <v>0</v>
      </c>
      <c r="U1545" s="6">
        <f t="shared" si="389"/>
        <v>0</v>
      </c>
      <c r="V1545" s="66">
        <f t="shared" si="390"/>
        <v>3.6283180585773143</v>
      </c>
      <c r="W1545" s="6">
        <f t="shared" si="391"/>
        <v>-8.4241467356431787E-3</v>
      </c>
      <c r="X1545" s="17">
        <f>V1545/MAX(V$240:V1545)-1</f>
        <v>-1.6590706247062492E-2</v>
      </c>
      <c r="Z1545" s="66">
        <f t="shared" si="392"/>
        <v>14.549026009639848</v>
      </c>
      <c r="AA1545" s="6">
        <f t="shared" si="393"/>
        <v>-8.4241467356430677E-3</v>
      </c>
      <c r="AB1545" s="17">
        <f>Z1545/MAX(Z$240:Z1545)-1</f>
        <v>-1.7230393844900993E-2</v>
      </c>
      <c r="AD1545" s="18">
        <v>1.042</v>
      </c>
    </row>
    <row r="1546" spans="1:30" x14ac:dyDescent="0.25">
      <c r="A1546" s="18" t="s">
        <v>249</v>
      </c>
      <c r="B1546" s="72">
        <v>41418</v>
      </c>
      <c r="C1546" s="23">
        <v>3782.07</v>
      </c>
      <c r="D1546" s="23">
        <v>3724.23</v>
      </c>
      <c r="E1546" s="23">
        <v>3782.17</v>
      </c>
      <c r="F1546" s="23">
        <v>3723.62</v>
      </c>
      <c r="G1546" s="20">
        <f t="shared" si="384"/>
        <v>3584.4985000000006</v>
      </c>
      <c r="H1546" s="20">
        <f t="shared" si="394"/>
        <v>3524.7698333333328</v>
      </c>
      <c r="I1546" s="112">
        <f t="shared" si="385"/>
        <v>5.5118310134597559E-2</v>
      </c>
      <c r="J1546" s="38" t="str">
        <f t="shared" si="395"/>
        <v>N</v>
      </c>
      <c r="K1546" s="17" t="str">
        <f>IF(OR(AND(J1545="N",OR(I1545&lt;R$2308,AND(I1545&gt;R$2306, I1545&lt;R$2305))), AND(J1545="X", OR(I1545&lt;R$2314, AND(I1545&lt;R$2311,I1545&gt;R$2312)))),"no","yes")</f>
        <v>no</v>
      </c>
      <c r="O1546" s="146">
        <f t="shared" si="396"/>
        <v>1.5530727157023083E-2</v>
      </c>
      <c r="P1546" s="146">
        <f t="shared" si="397"/>
        <v>-1.5530727157023083E-2</v>
      </c>
      <c r="Q1546" s="86">
        <f t="shared" si="388"/>
        <v>8.9999999999999993E-3</v>
      </c>
      <c r="R1546" s="39">
        <f>(SUM(C1527:C1545)+Q1546*SUM(C1527:C1545))/(19-Q1546)*(1-J$2305)</f>
        <v>3607.9759412353228</v>
      </c>
      <c r="S1546" s="39">
        <f>(SUM(C1527:C1545)+Q1546*SUM(C1527:C1545))/(19-Q1546)*(1+J$2305)</f>
        <v>3607.9759412353228</v>
      </c>
      <c r="T1546" s="17">
        <f>IF(AND(K1546="no",R1546&lt;E1546, R1546&gt;F1546,J$2308="yes"),MAX(R1546*(1-J$2306),F1546)/D1546-1,IF(AND(K1546="yes",S1546&gt;F1546, S1546&lt;E1546,J$2307="yes"),1-MIN(S1546*(1+J$2306),E1546)/D1546,0))</f>
        <v>0</v>
      </c>
      <c r="U1546" s="6">
        <f t="shared" si="389"/>
        <v>0</v>
      </c>
      <c r="V1546" s="66">
        <f t="shared" si="390"/>
        <v>3.6846684763839783</v>
      </c>
      <c r="W1546" s="6">
        <f t="shared" si="391"/>
        <v>1.5530727157023083E-2</v>
      </c>
      <c r="X1546" s="17">
        <f>V1546/MAX(V$240:V1546)-1</f>
        <v>-1.3176448221048354E-3</v>
      </c>
      <c r="Z1546" s="66">
        <f t="shared" si="392"/>
        <v>14.774982962995997</v>
      </c>
      <c r="AA1546" s="6">
        <f t="shared" si="393"/>
        <v>1.5530727157023083E-2</v>
      </c>
      <c r="AB1546" s="17">
        <f>Z1546/MAX(Z$240:Z1546)-1</f>
        <v>-1.9672672334910546E-3</v>
      </c>
      <c r="AD1546" s="18">
        <v>1.0569999999999999</v>
      </c>
    </row>
    <row r="1547" spans="1:30" x14ac:dyDescent="0.25">
      <c r="A1547" s="18" t="s">
        <v>249</v>
      </c>
      <c r="B1547" s="72">
        <v>41421</v>
      </c>
      <c r="C1547" s="23">
        <v>3820.43</v>
      </c>
      <c r="D1547" s="23">
        <v>3782.07</v>
      </c>
      <c r="E1547" s="23">
        <v>3820.59</v>
      </c>
      <c r="F1547" s="23">
        <v>3782.27</v>
      </c>
      <c r="G1547" s="20">
        <f t="shared" si="384"/>
        <v>3601.2915000000003</v>
      </c>
      <c r="H1547" s="20">
        <f t="shared" si="394"/>
        <v>3528.6504999999993</v>
      </c>
      <c r="I1547" s="112">
        <f t="shared" si="385"/>
        <v>6.084997562679928E-2</v>
      </c>
      <c r="J1547" s="38" t="str">
        <f t="shared" si="395"/>
        <v>N</v>
      </c>
      <c r="K1547" s="17" t="str">
        <f>IF(OR(AND(J1546="N",OR(I1546&lt;R$2308,AND(I1546&gt;R$2306, I1546&lt;R$2305))), AND(J1546="X", OR(I1546&lt;R$2314, AND(I1546&lt;R$2311,I1546&gt;R$2312)))),"no","yes")</f>
        <v>no</v>
      </c>
      <c r="O1547" s="146">
        <f t="shared" si="396"/>
        <v>1.0142593870552385E-2</v>
      </c>
      <c r="P1547" s="146">
        <f t="shared" si="397"/>
        <v>-1.0142593870552385E-2</v>
      </c>
      <c r="Q1547" s="86">
        <f t="shared" si="388"/>
        <v>8.9999999999999993E-3</v>
      </c>
      <c r="R1547" s="39">
        <f>(SUM(C1528:C1546)+Q1547*SUM(C1528:C1546))/(19-Q1547)*(1-J$2305)</f>
        <v>3623.7822442209472</v>
      </c>
      <c r="S1547" s="39">
        <f>(SUM(C1528:C1546)+Q1547*SUM(C1528:C1546))/(19-Q1547)*(1+J$2305)</f>
        <v>3623.7822442209472</v>
      </c>
      <c r="T1547" s="17">
        <f>IF(AND(K1547="no",R1547&lt;E1547, R1547&gt;F1547,J$2308="yes"),MAX(R1547*(1-J$2306),F1547)/D1547-1,IF(AND(K1547="yes",S1547&gt;F1547, S1547&lt;E1547,J$2307="yes"),1-MIN(S1547*(1+J$2306),E1547)/D1547,0))</f>
        <v>0</v>
      </c>
      <c r="U1547" s="6">
        <f t="shared" si="389"/>
        <v>0</v>
      </c>
      <c r="V1547" s="66">
        <f t="shared" si="390"/>
        <v>3.7220405722875682</v>
      </c>
      <c r="W1547" s="6">
        <f t="shared" si="391"/>
        <v>1.0142593870552385E-2</v>
      </c>
      <c r="X1547" s="17">
        <f>V1547/MAX(V$240:V1547)-1</f>
        <v>0</v>
      </c>
      <c r="Z1547" s="66">
        <f t="shared" si="392"/>
        <v>14.924839614633996</v>
      </c>
      <c r="AA1547" s="6">
        <f t="shared" si="393"/>
        <v>1.0142593870552385E-2</v>
      </c>
      <c r="AB1547" s="17">
        <f>Z1547/MAX(Z$240:Z1547)-1</f>
        <v>0</v>
      </c>
      <c r="AD1547" s="18">
        <v>1.0669999999999999</v>
      </c>
    </row>
    <row r="1548" spans="1:30" x14ac:dyDescent="0.25">
      <c r="A1548" s="18" t="s">
        <v>249</v>
      </c>
      <c r="B1548" s="72">
        <v>41422</v>
      </c>
      <c r="C1548" s="23">
        <v>3827.78</v>
      </c>
      <c r="D1548" s="23">
        <v>3820.43</v>
      </c>
      <c r="E1548" s="23">
        <v>3829.97</v>
      </c>
      <c r="F1548" s="23">
        <v>3770.65</v>
      </c>
      <c r="G1548" s="20">
        <f t="shared" si="384"/>
        <v>3621.1105000000002</v>
      </c>
      <c r="H1548" s="20">
        <f t="shared" si="394"/>
        <v>3533.5601666666657</v>
      </c>
      <c r="I1548" s="112">
        <f t="shared" si="385"/>
        <v>5.7073513774296591E-2</v>
      </c>
      <c r="J1548" s="38" t="str">
        <f t="shared" si="395"/>
        <v>N</v>
      </c>
      <c r="K1548" s="17" t="str">
        <f>IF(OR(AND(J1547="N",OR(I1547&lt;R$2308,AND(I1547&gt;R$2306, I1547&lt;R$2305))), AND(J1547="X", OR(I1547&lt;R$2314, AND(I1547&lt;R$2311,I1547&gt;R$2312)))),"no","yes")</f>
        <v>no</v>
      </c>
      <c r="O1548" s="146">
        <f t="shared" si="396"/>
        <v>1.9238672086649977E-3</v>
      </c>
      <c r="P1548" s="146">
        <f t="shared" si="397"/>
        <v>-1.9238672086649977E-3</v>
      </c>
      <c r="Q1548" s="86">
        <f t="shared" si="388"/>
        <v>8.9999999999999993E-3</v>
      </c>
      <c r="R1548" s="39">
        <f>(SUM(C1529:C1547)+Q1548*SUM(C1529:C1547))/(19-Q1548)*(1-J$2305)</f>
        <v>3644.4515754831245</v>
      </c>
      <c r="S1548" s="39">
        <f>(SUM(C1529:C1547)+Q1548*SUM(C1529:C1547))/(19-Q1548)*(1+J$2305)</f>
        <v>3644.4515754831245</v>
      </c>
      <c r="T1548" s="17">
        <f>IF(AND(K1548="no",R1548&lt;E1548, R1548&gt;F1548,J$2308="yes"),MAX(R1548*(1-J$2306),F1548)/D1548-1,IF(AND(K1548="yes",S1548&gt;F1548, S1548&lt;E1548,J$2307="yes"),1-MIN(S1548*(1+J$2306),E1548)/D1548,0))</f>
        <v>0</v>
      </c>
      <c r="U1548" s="6">
        <f t="shared" si="389"/>
        <v>0</v>
      </c>
      <c r="V1548" s="66">
        <f t="shared" si="390"/>
        <v>3.729201284093913</v>
      </c>
      <c r="W1548" s="6">
        <f t="shared" si="391"/>
        <v>1.9238672086649977E-3</v>
      </c>
      <c r="X1548" s="17">
        <f>V1548/MAX(V$240:V1548)-1</f>
        <v>0</v>
      </c>
      <c r="Y1548" s="14"/>
      <c r="Z1548" s="66">
        <f t="shared" si="392"/>
        <v>14.953553024163174</v>
      </c>
      <c r="AA1548" s="6">
        <f t="shared" si="393"/>
        <v>1.9238672086649977E-3</v>
      </c>
      <c r="AB1548" s="17">
        <f>Z1548/MAX(Z$240:Z1548)-1</f>
        <v>0</v>
      </c>
      <c r="AC1548" s="14"/>
      <c r="AD1548" s="18">
        <v>1.071</v>
      </c>
    </row>
    <row r="1549" spans="1:30" x14ac:dyDescent="0.25">
      <c r="A1549" s="18" t="s">
        <v>249</v>
      </c>
      <c r="B1549" s="72">
        <v>41423</v>
      </c>
      <c r="C1549" s="23">
        <v>3856.32</v>
      </c>
      <c r="D1549" s="23">
        <v>3827.78</v>
      </c>
      <c r="E1549" s="23">
        <v>3858.92</v>
      </c>
      <c r="F1549" s="23">
        <v>3828.29</v>
      </c>
      <c r="G1549" s="20">
        <f t="shared" si="384"/>
        <v>3645.5380000000005</v>
      </c>
      <c r="H1549" s="20">
        <f t="shared" si="394"/>
        <v>3538.9004999999988</v>
      </c>
      <c r="I1549" s="112">
        <f t="shared" si="385"/>
        <v>5.7819175112150623E-2</v>
      </c>
      <c r="J1549" s="38" t="str">
        <f t="shared" si="395"/>
        <v>N</v>
      </c>
      <c r="K1549" s="17" t="str">
        <f>IF(OR(AND(J1548="N",OR(I1548&lt;R$2308,AND(I1548&gt;R$2306, I1548&lt;R$2305))), AND(J1548="X", OR(I1548&lt;R$2314, AND(I1548&lt;R$2311,I1548&gt;R$2312)))),"no","yes")</f>
        <v>no</v>
      </c>
      <c r="O1549" s="146">
        <f t="shared" si="396"/>
        <v>7.4560188934578164E-3</v>
      </c>
      <c r="P1549" s="146">
        <f t="shared" si="397"/>
        <v>-7.4560188934578164E-3</v>
      </c>
      <c r="Q1549" s="86">
        <f t="shared" si="388"/>
        <v>8.9999999999999993E-3</v>
      </c>
      <c r="R1549" s="39">
        <f>(SUM(C1530:C1548)+Q1549*SUM(C1530:C1548))/(19-Q1549)*(1-J$2305)</f>
        <v>3668.8921046811652</v>
      </c>
      <c r="S1549" s="39">
        <f>(SUM(C1530:C1548)+Q1549*SUM(C1530:C1548))/(19-Q1549)*(1+J$2305)</f>
        <v>3668.8921046811652</v>
      </c>
      <c r="T1549" s="17">
        <f>IF(AND(K1549="no",R1549&lt;E1549, R1549&gt;F1549,J$2308="yes"),MAX(R1549*(1-J$2306),F1549)/D1549-1,IF(AND(K1549="yes",S1549&gt;F1549, S1549&lt;E1549,J$2307="yes"),1-MIN(S1549*(1+J$2306),E1549)/D1549,0))</f>
        <v>0</v>
      </c>
      <c r="U1549" s="6">
        <f t="shared" si="389"/>
        <v>0</v>
      </c>
      <c r="V1549" s="66">
        <f t="shared" si="390"/>
        <v>3.7570062793256245</v>
      </c>
      <c r="W1549" s="6">
        <f t="shared" si="391"/>
        <v>7.4560188934578164E-3</v>
      </c>
      <c r="X1549" s="17">
        <f>V1549/MAX(V$240:V1549)-1</f>
        <v>0</v>
      </c>
      <c r="Z1549" s="66">
        <f t="shared" si="392"/>
        <v>15.065046998035658</v>
      </c>
      <c r="AA1549" s="6">
        <f t="shared" si="393"/>
        <v>7.4560188934578164E-3</v>
      </c>
      <c r="AB1549" s="17">
        <f>Z1549/MAX(Z$240:Z1549)-1</f>
        <v>0</v>
      </c>
      <c r="AD1549" s="18">
        <v>1.077</v>
      </c>
    </row>
    <row r="1550" spans="1:30" x14ac:dyDescent="0.25">
      <c r="A1550" s="18" t="s">
        <v>249</v>
      </c>
      <c r="B1550" s="72">
        <v>41424</v>
      </c>
      <c r="C1550" s="23">
        <v>3865.13</v>
      </c>
      <c r="D1550" s="23">
        <v>3856.32</v>
      </c>
      <c r="E1550" s="23">
        <v>3872.26</v>
      </c>
      <c r="F1550" s="23">
        <v>3835.22</v>
      </c>
      <c r="G1550" s="20">
        <f t="shared" si="384"/>
        <v>3669.6245000000008</v>
      </c>
      <c r="H1550" s="20">
        <f t="shared" si="394"/>
        <v>3543.1826666666661</v>
      </c>
      <c r="I1550" s="112">
        <f t="shared" si="385"/>
        <v>5.327670446935362E-2</v>
      </c>
      <c r="J1550" s="38" t="str">
        <f t="shared" si="395"/>
        <v>N</v>
      </c>
      <c r="K1550" s="17" t="str">
        <f>IF(OR(AND(J1549="N",OR(I1549&lt;R$2308,AND(I1549&gt;R$2306, I1549&lt;R$2305))), AND(J1549="X", OR(I1549&lt;R$2314, AND(I1549&lt;R$2311,I1549&gt;R$2312)))),"no","yes")</f>
        <v>no</v>
      </c>
      <c r="O1550" s="146">
        <f t="shared" si="396"/>
        <v>2.284561447182698E-3</v>
      </c>
      <c r="P1550" s="146">
        <f t="shared" si="397"/>
        <v>-2.284561447182698E-3</v>
      </c>
      <c r="Q1550" s="86">
        <f t="shared" si="388"/>
        <v>8.9999999999999993E-3</v>
      </c>
      <c r="R1550" s="39">
        <f>(SUM(C1531:C1549)+Q1550*SUM(C1531:C1549))/(19-Q1550)*(1-J$2305)</f>
        <v>3694.0185477331374</v>
      </c>
      <c r="S1550" s="39">
        <f>(SUM(C1531:C1549)+Q1550*SUM(C1531:C1549))/(19-Q1550)*(1+J$2305)</f>
        <v>3694.0185477331374</v>
      </c>
      <c r="T1550" s="17">
        <f>IF(AND(K1550="no",R1550&lt;E1550, R1550&gt;F1550,J$2308="yes"),MAX(R1550*(1-J$2306),F1550)/D1550-1,IF(AND(K1550="yes",S1550&gt;F1550, S1550&lt;E1550,J$2307="yes"),1-MIN(S1550*(1+J$2306),E1550)/D1550,0))</f>
        <v>0</v>
      </c>
      <c r="U1550" s="6">
        <f t="shared" si="389"/>
        <v>0</v>
      </c>
      <c r="V1550" s="66">
        <f t="shared" si="390"/>
        <v>3.765589391028195</v>
      </c>
      <c r="W1550" s="6">
        <f t="shared" si="391"/>
        <v>2.284561447182698E-3</v>
      </c>
      <c r="X1550" s="17">
        <f>V1550/MAX(V$240:V1550)-1</f>
        <v>0</v>
      </c>
      <c r="Z1550" s="66">
        <f t="shared" si="392"/>
        <v>15.099464023607366</v>
      </c>
      <c r="AA1550" s="6">
        <f t="shared" si="393"/>
        <v>2.284561447182698E-3</v>
      </c>
      <c r="AB1550" s="17">
        <f>Z1550/MAX(Z$240:Z1550)-1</f>
        <v>0</v>
      </c>
      <c r="AD1550" s="18">
        <v>1.08</v>
      </c>
    </row>
    <row r="1551" spans="1:30" x14ac:dyDescent="0.25">
      <c r="A1551" s="18" t="s">
        <v>249</v>
      </c>
      <c r="B1551" s="72">
        <v>41425</v>
      </c>
      <c r="C1551" s="23">
        <v>3841.22</v>
      </c>
      <c r="D1551" s="23">
        <v>3865.13</v>
      </c>
      <c r="E1551" s="23">
        <v>3884.68</v>
      </c>
      <c r="F1551" s="23">
        <v>3840.7</v>
      </c>
      <c r="G1551" s="20">
        <f t="shared" si="384"/>
        <v>3689.2535000000003</v>
      </c>
      <c r="H1551" s="20">
        <f t="shared" si="394"/>
        <v>3546.3959999999997</v>
      </c>
      <c r="I1551" s="112">
        <f t="shared" si="385"/>
        <v>4.1191666552596429E-2</v>
      </c>
      <c r="J1551" s="38" t="str">
        <f t="shared" si="395"/>
        <v>N</v>
      </c>
      <c r="K1551" s="17" t="str">
        <f>IF(OR(AND(J1550="N",OR(I1550&lt;R$2308,AND(I1550&gt;R$2306, I1550&lt;R$2305))), AND(J1550="X", OR(I1550&lt;R$2314, AND(I1550&lt;R$2311,I1550&gt;R$2312)))),"no","yes")</f>
        <v>no</v>
      </c>
      <c r="O1551" s="146">
        <f t="shared" si="396"/>
        <v>-6.1860791228238732E-3</v>
      </c>
      <c r="P1551" s="146">
        <f t="shared" si="397"/>
        <v>6.1860791228238732E-3</v>
      </c>
      <c r="Q1551" s="86">
        <f t="shared" si="388"/>
        <v>8.9999999999999993E-3</v>
      </c>
      <c r="R1551" s="39">
        <f>(SUM(C1532:C1550)+Q1551*SUM(C1532:C1550))/(19-Q1551)*(1-J$2305)</f>
        <v>3716.1468406087092</v>
      </c>
      <c r="S1551" s="39">
        <f>(SUM(C1532:C1550)+Q1551*SUM(C1532:C1550))/(19-Q1551)*(1+J$2305)</f>
        <v>3716.1468406087092</v>
      </c>
      <c r="T1551" s="17">
        <f>IF(AND(K1551="no",R1551&lt;E1551, R1551&gt;F1551,J$2308="yes"),MAX(R1551*(1-J$2306),F1551)/D1551-1,IF(AND(K1551="yes",S1551&gt;F1551, S1551&lt;E1551,J$2307="yes"),1-MIN(S1551*(1+J$2306),E1551)/D1551,0))</f>
        <v>0</v>
      </c>
      <c r="U1551" s="6">
        <f t="shared" si="389"/>
        <v>0</v>
      </c>
      <c r="V1551" s="66">
        <f t="shared" si="390"/>
        <v>3.7422951571112284</v>
      </c>
      <c r="W1551" s="6">
        <f t="shared" si="391"/>
        <v>-6.1860791228238732E-3</v>
      </c>
      <c r="X1551" s="17">
        <f>V1551/MAX(V$240:V1551)-1</f>
        <v>-6.1860791228238732E-3</v>
      </c>
      <c r="Z1551" s="66">
        <f t="shared" si="392"/>
        <v>15.006057544445099</v>
      </c>
      <c r="AA1551" s="6">
        <f t="shared" si="393"/>
        <v>-6.1860791228238732E-3</v>
      </c>
      <c r="AB1551" s="17">
        <f>Z1551/MAX(Z$240:Z1551)-1</f>
        <v>-6.1860791228238732E-3</v>
      </c>
      <c r="AD1551" s="18">
        <v>1.0760000000000001</v>
      </c>
    </row>
    <row r="1552" spans="1:30" x14ac:dyDescent="0.25">
      <c r="A1552" s="18" t="s">
        <v>249</v>
      </c>
      <c r="B1552" s="72">
        <v>41428</v>
      </c>
      <c r="C1552" s="23">
        <v>3814.51</v>
      </c>
      <c r="D1552" s="23">
        <v>3841.22</v>
      </c>
      <c r="E1552" s="23">
        <v>3855.79</v>
      </c>
      <c r="F1552" s="23">
        <v>3803.36</v>
      </c>
      <c r="G1552" s="20">
        <f t="shared" si="384"/>
        <v>3704.2559999999999</v>
      </c>
      <c r="H1552" s="20">
        <f t="shared" si="394"/>
        <v>3551.3258333333338</v>
      </c>
      <c r="I1552" s="112">
        <f t="shared" si="385"/>
        <v>2.9764141571209102E-2</v>
      </c>
      <c r="J1552" s="38" t="str">
        <f t="shared" si="395"/>
        <v>N</v>
      </c>
      <c r="K1552" s="17" t="str">
        <f>IF(OR(AND(J1551="N",OR(I1551&lt;R$2308,AND(I1551&gt;R$2306, I1551&lt;R$2305))), AND(J1551="X", OR(I1551&lt;R$2314, AND(I1551&lt;R$2311,I1551&gt;R$2312)))),"no","yes")</f>
        <v>no</v>
      </c>
      <c r="O1552" s="146">
        <f t="shared" si="396"/>
        <v>-6.9535199754243715E-3</v>
      </c>
      <c r="P1552" s="146">
        <f t="shared" si="397"/>
        <v>6.9535199754243715E-3</v>
      </c>
      <c r="Q1552" s="86">
        <f t="shared" si="388"/>
        <v>8.9999999999999993E-3</v>
      </c>
      <c r="R1552" s="39">
        <f>(SUM(C1533:C1551)+Q1552*SUM(C1533:C1551))/(19-Q1552)*(1-J$2305)</f>
        <v>3733.5077399820971</v>
      </c>
      <c r="S1552" s="39">
        <f>(SUM(C1533:C1551)+Q1552*SUM(C1533:C1551))/(19-Q1552)*(1+J$2305)</f>
        <v>3733.5077399820971</v>
      </c>
      <c r="T1552" s="17">
        <f>IF(AND(K1552="no",R1552&lt;E1552, R1552&gt;F1552,J$2308="yes"),MAX(R1552*(1-J$2306),F1552)/D1552-1,IF(AND(K1552="yes",S1552&gt;F1552, S1552&lt;E1552,J$2307="yes"),1-MIN(S1552*(1+J$2306),E1552)/D1552,0))</f>
        <v>0</v>
      </c>
      <c r="U1552" s="6">
        <f t="shared" si="389"/>
        <v>0</v>
      </c>
      <c r="V1552" s="66">
        <f t="shared" si="390"/>
        <v>3.7162730329823215</v>
      </c>
      <c r="W1552" s="6">
        <f t="shared" si="391"/>
        <v>-6.9535199754243715E-3</v>
      </c>
      <c r="X1552" s="17">
        <f>V1552/MAX(V$240:V1552)-1</f>
        <v>-1.3096584073498119E-2</v>
      </c>
      <c r="Z1552" s="66">
        <f t="shared" si="392"/>
        <v>14.901712623557433</v>
      </c>
      <c r="AA1552" s="6">
        <f t="shared" si="393"/>
        <v>-6.9535199754243715E-3</v>
      </c>
      <c r="AB1552" s="17">
        <f>Z1552/MAX(Z$240:Z1552)-1</f>
        <v>-1.3096584073498008E-2</v>
      </c>
      <c r="AD1552" s="18">
        <v>1.069</v>
      </c>
    </row>
    <row r="1553" spans="1:30" x14ac:dyDescent="0.25">
      <c r="A1553" s="18" t="s">
        <v>249</v>
      </c>
      <c r="B1553" s="72">
        <v>41429</v>
      </c>
      <c r="C1553" s="23">
        <v>3739.72</v>
      </c>
      <c r="D1553" s="23">
        <v>3814.51</v>
      </c>
      <c r="E1553" s="23">
        <v>3811.65</v>
      </c>
      <c r="F1553" s="23">
        <v>3707.56</v>
      </c>
      <c r="G1553" s="20">
        <f t="shared" si="384"/>
        <v>3715.1680000000001</v>
      </c>
      <c r="H1553" s="20">
        <f t="shared" si="394"/>
        <v>3553.6891666666661</v>
      </c>
      <c r="I1553" s="112">
        <f t="shared" si="385"/>
        <v>6.6085840532648099E-3</v>
      </c>
      <c r="J1553" s="38" t="str">
        <f t="shared" si="395"/>
        <v>N</v>
      </c>
      <c r="K1553" s="17" t="str">
        <f>IF(OR(AND(J1552="N",OR(I1552&lt;R$2308,AND(I1552&gt;R$2306, I1552&lt;R$2305))), AND(J1552="X", OR(I1552&lt;R$2314, AND(I1552&lt;R$2311,I1552&gt;R$2312)))),"no","yes")</f>
        <v>no</v>
      </c>
      <c r="O1553" s="146">
        <f t="shared" si="396"/>
        <v>-1.960671226448496E-2</v>
      </c>
      <c r="P1553" s="146">
        <f t="shared" si="397"/>
        <v>1.960671226448496E-2</v>
      </c>
      <c r="Q1553" s="86">
        <f t="shared" si="388"/>
        <v>8.9999999999999993E-3</v>
      </c>
      <c r="R1553" s="39">
        <f>(SUM(C1534:C1552)+Q1553*SUM(C1534:C1552))/(19-Q1553)*(1-J$2305)</f>
        <v>3749.0765499447107</v>
      </c>
      <c r="S1553" s="39">
        <f>(SUM(C1534:C1552)+Q1553*SUM(C1534:C1552))/(19-Q1553)*(1+J$2305)</f>
        <v>3749.0765499447107</v>
      </c>
      <c r="T1553" s="17">
        <f>IF(AND(K1553="no",R1553&lt;E1553, R1553&gt;F1553,J$2308="yes"),MAX(R1553*(1-J$2306),F1553)/D1553-1,IF(AND(K1553="yes",S1553&gt;F1553, S1553&lt;E1553,J$2307="yes"),1-MIN(S1553*(1+J$2306),E1553)/D1553,0))</f>
        <v>-1.7153828422337258E-2</v>
      </c>
      <c r="U1553" s="6">
        <f t="shared" si="389"/>
        <v>2.4528838421477017E-3</v>
      </c>
      <c r="V1553" s="66">
        <f t="shared" si="390"/>
        <v>3.6525247230039839</v>
      </c>
      <c r="W1553" s="6">
        <f t="shared" si="391"/>
        <v>-1.7153828422337258E-2</v>
      </c>
      <c r="X1553" s="17">
        <f>V1553/MAX(V$240:V1553)-1</f>
        <v>-3.00257559397199E-2</v>
      </c>
      <c r="Z1553" s="66">
        <f t="shared" si="392"/>
        <v>14.646091202013952</v>
      </c>
      <c r="AA1553" s="6">
        <f t="shared" si="393"/>
        <v>-1.7153828422337258E-2</v>
      </c>
      <c r="AB1553" s="17">
        <f>Z1553/MAX(Z$240:Z1553)-1</f>
        <v>-3.0025755939719789E-2</v>
      </c>
      <c r="AD1553" s="18">
        <v>1.0469999999999999</v>
      </c>
    </row>
    <row r="1554" spans="1:30" x14ac:dyDescent="0.25">
      <c r="A1554" s="18" t="s">
        <v>249</v>
      </c>
      <c r="B1554" s="72">
        <v>41430</v>
      </c>
      <c r="C1554" s="23">
        <v>3755.15</v>
      </c>
      <c r="D1554" s="23">
        <v>3739.72</v>
      </c>
      <c r="E1554" s="23">
        <v>3759.52</v>
      </c>
      <c r="F1554" s="23">
        <v>3718.12</v>
      </c>
      <c r="G1554" s="20">
        <f t="shared" si="384"/>
        <v>3725.2330000000002</v>
      </c>
      <c r="H1554" s="20">
        <f t="shared" si="394"/>
        <v>3555.3761666666664</v>
      </c>
      <c r="I1554" s="112">
        <f t="shared" si="385"/>
        <v>8.0309070600415033E-3</v>
      </c>
      <c r="J1554" s="38" t="str">
        <f t="shared" si="395"/>
        <v>N</v>
      </c>
      <c r="K1554" s="17" t="str">
        <f>IF(OR(AND(J1553="N",OR(I1553&lt;R$2308,AND(I1553&gt;R$2306, I1553&lt;R$2305))), AND(J1553="X", OR(I1553&lt;R$2314, AND(I1553&lt;R$2311,I1553&gt;R$2312)))),"no","yes")</f>
        <v>yes</v>
      </c>
      <c r="O1554" s="146">
        <f t="shared" si="396"/>
        <v>4.1259773458977023E-3</v>
      </c>
      <c r="P1554" s="146">
        <f t="shared" si="397"/>
        <v>-4.1259773458977023E-3</v>
      </c>
      <c r="Q1554" s="86">
        <f t="shared" si="388"/>
        <v>8.9999999999999993E-3</v>
      </c>
      <c r="R1554" s="39">
        <f>(SUM(C1535:C1553)+Q1554*SUM(C1535:C1553))/(19-Q1554)*(1-J$2305)</f>
        <v>3758.9519030066881</v>
      </c>
      <c r="S1554" s="39">
        <f>(SUM(C1535:C1553)+Q1554*SUM(C1535:C1553))/(19-Q1554)*(1+J$2305)</f>
        <v>3758.9519030066881</v>
      </c>
      <c r="T1554" s="17">
        <f>IF(AND(K1554="no",R1554&lt;E1554, R1554&gt;F1554,J$2308="yes"),MAX(R1554*(1-J$2306),F1554)/D1554-1,IF(AND(K1554="yes",S1554&gt;F1554, S1554&lt;E1554,J$2307="yes"),1-MIN(S1554*(1+J$2306),E1554)/D1554,0))</f>
        <v>-5.1426050631300235E-3</v>
      </c>
      <c r="U1554" s="6">
        <f t="shared" si="389"/>
        <v>-1.0166277172323213E-3</v>
      </c>
      <c r="V1554" s="66">
        <f t="shared" si="390"/>
        <v>3.6525247230039839</v>
      </c>
      <c r="W1554" s="6">
        <f t="shared" si="391"/>
        <v>0</v>
      </c>
      <c r="X1554" s="17">
        <f>V1554/MAX(V$240:V1554)-1</f>
        <v>-3.00257559397199E-2</v>
      </c>
      <c r="Z1554" s="66">
        <f t="shared" si="392"/>
        <v>14.570772139243411</v>
      </c>
      <c r="AA1554" s="6">
        <f t="shared" si="393"/>
        <v>-5.1426050631300235E-3</v>
      </c>
      <c r="AB1554" s="17">
        <f>Z1554/MAX(Z$240:Z1554)-1</f>
        <v>-3.5013950398329885E-2</v>
      </c>
      <c r="AD1554" s="18">
        <v>1.0509999999999999</v>
      </c>
    </row>
    <row r="1555" spans="1:30" x14ac:dyDescent="0.25">
      <c r="A1555" s="18" t="s">
        <v>249</v>
      </c>
      <c r="B1555" s="72">
        <v>41431</v>
      </c>
      <c r="C1555" s="23">
        <v>3688.74</v>
      </c>
      <c r="D1555" s="23">
        <v>3755.15</v>
      </c>
      <c r="E1555" s="23">
        <v>3742.5</v>
      </c>
      <c r="F1555" s="23">
        <v>3686.25</v>
      </c>
      <c r="G1555" s="20">
        <f t="shared" si="384"/>
        <v>3731.8815000000004</v>
      </c>
      <c r="H1555" s="20">
        <f t="shared" si="394"/>
        <v>3556.6944999999996</v>
      </c>
      <c r="I1555" s="112">
        <f t="shared" si="385"/>
        <v>-1.1560254525766811E-2</v>
      </c>
      <c r="J1555" s="38" t="str">
        <f t="shared" si="395"/>
        <v>N</v>
      </c>
      <c r="K1555" s="17" t="str">
        <f>IF(OR(AND(J1554="N",OR(I1554&lt;R$2308,AND(I1554&gt;R$2306, I1554&lt;R$2305))), AND(J1554="X", OR(I1554&lt;R$2314, AND(I1554&lt;R$2311,I1554&gt;R$2312)))),"no","yes")</f>
        <v>yes</v>
      </c>
      <c r="O1555" s="146">
        <f t="shared" si="396"/>
        <v>-1.7685045870338145E-2</v>
      </c>
      <c r="P1555" s="146">
        <f t="shared" si="397"/>
        <v>1.7685045870338145E-2</v>
      </c>
      <c r="Q1555" s="86">
        <f t="shared" si="388"/>
        <v>8.9999999999999993E-3</v>
      </c>
      <c r="R1555" s="39">
        <f>(SUM(C1536:C1554)+Q1555*SUM(C1536:C1554))/(19-Q1555)*(1-J$2305)</f>
        <v>3769.545048180717</v>
      </c>
      <c r="S1555" s="39">
        <f>(SUM(C1536:C1554)+Q1555*SUM(C1536:C1554))/(19-Q1555)*(1+J$2305)</f>
        <v>3769.545048180717</v>
      </c>
      <c r="T1555" s="17">
        <f>IF(AND(K1555="no",R1555&lt;E1555, R1555&gt;F1555,J$2308="yes"),MAX(R1555*(1-J$2306),F1555)/D1555-1,IF(AND(K1555="yes",S1555&gt;F1555, S1555&lt;E1555,J$2307="yes"),1-MIN(S1555*(1+J$2306),E1555)/D1555,0))</f>
        <v>0</v>
      </c>
      <c r="U1555" s="6">
        <f t="shared" si="389"/>
        <v>0</v>
      </c>
      <c r="V1555" s="66">
        <f t="shared" si="390"/>
        <v>3.6525247230039839</v>
      </c>
      <c r="W1555" s="6">
        <f t="shared" si="391"/>
        <v>0</v>
      </c>
      <c r="X1555" s="17">
        <f>V1555/MAX(V$240:V1555)-1</f>
        <v>-3.00257559397199E-2</v>
      </c>
      <c r="Z1555" s="66">
        <f t="shared" si="392"/>
        <v>14.828456912892175</v>
      </c>
      <c r="AA1555" s="6">
        <f t="shared" si="393"/>
        <v>1.7685045870338145E-2</v>
      </c>
      <c r="AB1555" s="17">
        <f>Z1555/MAX(Z$240:Z1555)-1</f>
        <v>-1.794812784688804E-2</v>
      </c>
      <c r="AD1555" s="18">
        <v>1.032</v>
      </c>
    </row>
    <row r="1556" spans="1:30" x14ac:dyDescent="0.25">
      <c r="A1556" s="18" t="s">
        <v>249</v>
      </c>
      <c r="B1556" s="72">
        <v>41432</v>
      </c>
      <c r="C1556" s="23">
        <v>3616.21</v>
      </c>
      <c r="D1556" s="23">
        <v>3688.74</v>
      </c>
      <c r="E1556" s="23">
        <v>3701.22</v>
      </c>
      <c r="F1556" s="23">
        <v>3593.97</v>
      </c>
      <c r="G1556" s="20">
        <f t="shared" si="384"/>
        <v>3733.8255000000004</v>
      </c>
      <c r="H1556" s="20">
        <f t="shared" si="394"/>
        <v>3557.458333333333</v>
      </c>
      <c r="I1556" s="112">
        <f t="shared" si="385"/>
        <v>-3.1499999129579126E-2</v>
      </c>
      <c r="J1556" s="38" t="str">
        <f t="shared" si="395"/>
        <v>N</v>
      </c>
      <c r="K1556" s="17" t="str">
        <f>IF(OR(AND(J1555="N",OR(I1555&lt;R$2308,AND(I1555&gt;R$2306, I1555&lt;R$2305))), AND(J1555="X", OR(I1555&lt;R$2314, AND(I1555&lt;R$2311,I1555&gt;R$2312)))),"no","yes")</f>
        <v>yes</v>
      </c>
      <c r="O1556" s="146">
        <f t="shared" si="396"/>
        <v>-1.9662540596517952E-2</v>
      </c>
      <c r="P1556" s="146">
        <f t="shared" si="397"/>
        <v>1.9662540596517952E-2</v>
      </c>
      <c r="Q1556" s="86">
        <f t="shared" si="388"/>
        <v>8.9999999999999993E-3</v>
      </c>
      <c r="R1556" s="39">
        <f>(SUM(C1537:C1555)+Q1556*SUM(C1537:C1555))/(19-Q1556)*(1-J$2305)</f>
        <v>3775.464309409721</v>
      </c>
      <c r="S1556" s="39">
        <f>(SUM(C1537:C1555)+Q1556*SUM(C1537:C1555))/(19-Q1556)*(1+J$2305)</f>
        <v>3775.464309409721</v>
      </c>
      <c r="T1556" s="17">
        <f>IF(AND(K1556="no",R1556&lt;E1556, R1556&gt;F1556,J$2308="yes"),MAX(R1556*(1-J$2306),F1556)/D1556-1,IF(AND(K1556="yes",S1556&gt;F1556, S1556&lt;E1556,J$2307="yes"),1-MIN(S1556*(1+J$2306),E1556)/D1556,0))</f>
        <v>0</v>
      </c>
      <c r="U1556" s="6">
        <f t="shared" si="389"/>
        <v>0</v>
      </c>
      <c r="V1556" s="66">
        <f t="shared" si="390"/>
        <v>3.6525247230039839</v>
      </c>
      <c r="W1556" s="6">
        <f t="shared" si="391"/>
        <v>0</v>
      </c>
      <c r="X1556" s="17">
        <f>V1556/MAX(V$240:V1556)-1</f>
        <v>-3.00257559397199E-2</v>
      </c>
      <c r="Z1556" s="66">
        <f t="shared" si="392"/>
        <v>15.120022048925637</v>
      </c>
      <c r="AA1556" s="6">
        <f t="shared" si="393"/>
        <v>1.9662540596518063E-2</v>
      </c>
      <c r="AB1556" s="17">
        <f>Z1556/MAX(Z$240:Z1556)-1</f>
        <v>0</v>
      </c>
      <c r="AD1556" s="18">
        <v>1.0129999999999999</v>
      </c>
    </row>
    <row r="1557" spans="1:30" x14ac:dyDescent="0.25">
      <c r="A1557" s="18" t="s">
        <v>249</v>
      </c>
      <c r="B1557" s="72">
        <v>41438</v>
      </c>
      <c r="C1557" s="23">
        <v>3515.05</v>
      </c>
      <c r="D1557" s="23">
        <v>3616.21</v>
      </c>
      <c r="E1557" s="23">
        <v>3573.9</v>
      </c>
      <c r="F1557" s="23">
        <v>3446.25</v>
      </c>
      <c r="G1557" s="20">
        <f t="shared" si="384"/>
        <v>3730.0400000000009</v>
      </c>
      <c r="H1557" s="20">
        <f t="shared" si="394"/>
        <v>3556.5239999999994</v>
      </c>
      <c r="I1557" s="112">
        <f t="shared" si="385"/>
        <v>-5.7637451609098167E-2</v>
      </c>
      <c r="J1557" s="38" t="str">
        <f t="shared" si="395"/>
        <v>N</v>
      </c>
      <c r="K1557" s="17" t="str">
        <f>IF(OR(AND(J1556="N",OR(I1556&lt;R$2308,AND(I1556&gt;R$2306, I1556&lt;R$2305))), AND(J1556="X", OR(I1556&lt;R$2314, AND(I1556&lt;R$2311,I1556&gt;R$2312)))),"no","yes")</f>
        <v>yes</v>
      </c>
      <c r="O1557" s="146">
        <f t="shared" si="396"/>
        <v>-2.7974039118303429E-2</v>
      </c>
      <c r="P1557" s="146">
        <f t="shared" si="397"/>
        <v>2.7974039118303429E-2</v>
      </c>
      <c r="Q1557" s="86">
        <f t="shared" si="388"/>
        <v>8.9999999999999993E-3</v>
      </c>
      <c r="R1557" s="39">
        <f>(SUM(C1538:C1556)+Q1557*SUM(C1538:C1556))/(19-Q1557)*(1-J$2305)</f>
        <v>3776.8164788584077</v>
      </c>
      <c r="S1557" s="39">
        <f>(SUM(C1538:C1556)+Q1557*SUM(C1538:C1556))/(19-Q1557)*(1+J$2305)</f>
        <v>3776.8164788584077</v>
      </c>
      <c r="T1557" s="17">
        <f>IF(AND(K1557="no",R1557&lt;E1557, R1557&gt;F1557,J$2308="yes"),MAX(R1557*(1-J$2306),F1557)/D1557-1,IF(AND(K1557="yes",S1557&gt;F1557, S1557&lt;E1557,J$2307="yes"),1-MIN(S1557*(1+J$2306),E1557)/D1557,0))</f>
        <v>0</v>
      </c>
      <c r="U1557" s="6">
        <f t="shared" si="389"/>
        <v>0</v>
      </c>
      <c r="V1557" s="66">
        <f t="shared" si="390"/>
        <v>3.6525247230039839</v>
      </c>
      <c r="W1557" s="6">
        <f t="shared" si="391"/>
        <v>0</v>
      </c>
      <c r="X1557" s="17">
        <f>V1557/MAX(V$240:V1557)-1</f>
        <v>-3.00257559397199E-2</v>
      </c>
      <c r="Z1557" s="66">
        <f t="shared" si="392"/>
        <v>15.542990137191893</v>
      </c>
      <c r="AA1557" s="6">
        <f t="shared" si="393"/>
        <v>2.7974039118303429E-2</v>
      </c>
      <c r="AB1557" s="17">
        <f>Z1557/MAX(Z$240:Z1557)-1</f>
        <v>0</v>
      </c>
      <c r="AD1557" s="18">
        <v>0.98399999999999999</v>
      </c>
    </row>
    <row r="1558" spans="1:30" x14ac:dyDescent="0.25">
      <c r="A1558" s="18" t="s">
        <v>249</v>
      </c>
      <c r="B1558" s="72">
        <v>41439</v>
      </c>
      <c r="C1558" s="23">
        <v>3584.98</v>
      </c>
      <c r="D1558" s="23">
        <v>3515.05</v>
      </c>
      <c r="E1558" s="23">
        <v>3591.25</v>
      </c>
      <c r="F1558" s="23">
        <v>3519.33</v>
      </c>
      <c r="G1558" s="20">
        <f t="shared" si="384"/>
        <v>3731.8239999999996</v>
      </c>
      <c r="H1558" s="20">
        <f t="shared" si="394"/>
        <v>3558.2539999999999</v>
      </c>
      <c r="I1558" s="112">
        <f t="shared" si="385"/>
        <v>-3.9349122573840489E-2</v>
      </c>
      <c r="J1558" s="38" t="str">
        <f t="shared" si="395"/>
        <v>N</v>
      </c>
      <c r="K1558" s="17" t="str">
        <f>IF(OR(AND(J1557="N",OR(I1557&lt;R$2308,AND(I1557&gt;R$2306, I1557&lt;R$2305))), AND(J1557="X", OR(I1557&lt;R$2314, AND(I1557&lt;R$2311,I1557&gt;R$2312)))),"no","yes")</f>
        <v>yes</v>
      </c>
      <c r="O1558" s="146">
        <f t="shared" si="396"/>
        <v>1.9894453848451565E-2</v>
      </c>
      <c r="P1558" s="146">
        <f t="shared" si="397"/>
        <v>-1.9894453848451565E-2</v>
      </c>
      <c r="Q1558" s="86">
        <f t="shared" si="388"/>
        <v>8.9999999999999993E-3</v>
      </c>
      <c r="R1558" s="39">
        <f>(SUM(C1539:C1557)+Q1558*SUM(C1539:C1557))/(19-Q1558)*(1-J$2305)</f>
        <v>3774.9967616239269</v>
      </c>
      <c r="S1558" s="39">
        <f>(SUM(C1539:C1557)+Q1558*SUM(C1539:C1557))/(19-Q1558)*(1+J$2305)</f>
        <v>3774.9967616239269</v>
      </c>
      <c r="T1558" s="17">
        <f>IF(AND(K1558="no",R1558&lt;E1558, R1558&gt;F1558,J$2308="yes"),MAX(R1558*(1-J$2306),F1558)/D1558-1,IF(AND(K1558="yes",S1558&gt;F1558, S1558&lt;E1558,J$2307="yes"),1-MIN(S1558*(1+J$2306),E1558)/D1558,0))</f>
        <v>0</v>
      </c>
      <c r="U1558" s="6">
        <f t="shared" si="389"/>
        <v>0</v>
      </c>
      <c r="V1558" s="66">
        <f t="shared" si="390"/>
        <v>3.6525247230039839</v>
      </c>
      <c r="W1558" s="6">
        <f t="shared" si="391"/>
        <v>0</v>
      </c>
      <c r="X1558" s="17">
        <f>V1558/MAX(V$240:V1558)-1</f>
        <v>-3.00257559397199E-2</v>
      </c>
      <c r="Z1558" s="66">
        <f t="shared" si="392"/>
        <v>15.233770837240591</v>
      </c>
      <c r="AA1558" s="6">
        <f t="shared" si="393"/>
        <v>-1.9894453848451565E-2</v>
      </c>
      <c r="AB1558" s="17">
        <f>Z1558/MAX(Z$240:Z1558)-1</f>
        <v>-1.9894453848451565E-2</v>
      </c>
      <c r="AD1558" s="18">
        <v>1.006</v>
      </c>
    </row>
    <row r="1559" spans="1:30" x14ac:dyDescent="0.25">
      <c r="A1559" s="18" t="s">
        <v>249</v>
      </c>
      <c r="B1559" s="72">
        <v>41442</v>
      </c>
      <c r="C1559" s="23">
        <v>3593.37</v>
      </c>
      <c r="D1559" s="23">
        <v>3584.98</v>
      </c>
      <c r="E1559" s="23">
        <v>3620.95</v>
      </c>
      <c r="F1559" s="23">
        <v>3565.28</v>
      </c>
      <c r="G1559" s="20">
        <f t="shared" si="384"/>
        <v>3731.6369999999997</v>
      </c>
      <c r="H1559" s="20">
        <f t="shared" si="394"/>
        <v>3560.6543333333329</v>
      </c>
      <c r="I1559" s="112">
        <f t="shared" si="385"/>
        <v>-3.7052639364439699E-2</v>
      </c>
      <c r="J1559" s="38" t="str">
        <f t="shared" si="395"/>
        <v>N</v>
      </c>
      <c r="K1559" s="17" t="str">
        <f>IF(OR(AND(J1558="N",OR(I1558&lt;R$2308,AND(I1558&gt;R$2306, I1558&lt;R$2305))), AND(J1558="X", OR(I1558&lt;R$2314, AND(I1558&lt;R$2311,I1558&gt;R$2312)))),"no","yes")</f>
        <v>yes</v>
      </c>
      <c r="O1559" s="146">
        <f t="shared" si="396"/>
        <v>2.3403198902085531E-3</v>
      </c>
      <c r="P1559" s="146">
        <f t="shared" si="397"/>
        <v>-2.3403198902085531E-3</v>
      </c>
      <c r="Q1559" s="86">
        <f t="shared" si="388"/>
        <v>8.9999999999999993E-3</v>
      </c>
      <c r="R1559" s="39">
        <f>(SUM(C1540:C1558)+Q1559*SUM(C1540:C1558))/(19-Q1559)*(1-J$2305)</f>
        <v>3774.3522895055553</v>
      </c>
      <c r="S1559" s="39">
        <f>(SUM(C1540:C1558)+Q1559*SUM(C1540:C1558))/(19-Q1559)*(1+J$2305)</f>
        <v>3774.3522895055553</v>
      </c>
      <c r="T1559" s="17">
        <f>IF(AND(K1559="no",R1559&lt;E1559, R1559&gt;F1559,J$2308="yes"),MAX(R1559*(1-J$2306),F1559)/D1559-1,IF(AND(K1559="yes",S1559&gt;F1559, S1559&lt;E1559,J$2307="yes"),1-MIN(S1559*(1+J$2306),E1559)/D1559,0))</f>
        <v>0</v>
      </c>
      <c r="U1559" s="6">
        <f t="shared" si="389"/>
        <v>0</v>
      </c>
      <c r="V1559" s="66">
        <f t="shared" si="390"/>
        <v>3.6525247230039839</v>
      </c>
      <c r="W1559" s="6">
        <f t="shared" si="391"/>
        <v>0</v>
      </c>
      <c r="X1559" s="17">
        <f>V1559/MAX(V$240:V1559)-1</f>
        <v>-3.00257559397199E-2</v>
      </c>
      <c r="Z1559" s="66">
        <f t="shared" si="392"/>
        <v>15.198118940347317</v>
      </c>
      <c r="AA1559" s="6">
        <f t="shared" si="393"/>
        <v>-2.3403198902085531E-3</v>
      </c>
      <c r="AB1559" s="17">
        <f>Z1559/MAX(Z$240:Z1559)-1</f>
        <v>-2.2188214352613755E-2</v>
      </c>
      <c r="AD1559" s="18">
        <v>1.006</v>
      </c>
    </row>
    <row r="1560" spans="1:30" x14ac:dyDescent="0.25">
      <c r="A1560" s="18" t="s">
        <v>249</v>
      </c>
      <c r="B1560" s="72">
        <v>41443</v>
      </c>
      <c r="C1560" s="23">
        <v>3605.76</v>
      </c>
      <c r="D1560" s="23">
        <v>3593.37</v>
      </c>
      <c r="E1560" s="23">
        <v>3613.03</v>
      </c>
      <c r="F1560" s="23">
        <v>3557.46</v>
      </c>
      <c r="G1560" s="20">
        <f t="shared" si="384"/>
        <v>3730.1374999999994</v>
      </c>
      <c r="H1560" s="20">
        <f t="shared" si="394"/>
        <v>3563.002833333333</v>
      </c>
      <c r="I1560" s="112">
        <f t="shared" si="385"/>
        <v>-3.3343945095857475E-2</v>
      </c>
      <c r="J1560" s="38" t="str">
        <f t="shared" si="395"/>
        <v>N</v>
      </c>
      <c r="K1560" s="17" t="str">
        <f>IF(OR(AND(J1559="N",OR(I1559&lt;R$2308,AND(I1559&gt;R$2306, I1559&lt;R$2305))), AND(J1559="X", OR(I1559&lt;R$2314, AND(I1559&lt;R$2311,I1559&gt;R$2312)))),"no","yes")</f>
        <v>yes</v>
      </c>
      <c r="O1560" s="146">
        <f t="shared" si="396"/>
        <v>3.4480167642074733E-3</v>
      </c>
      <c r="P1560" s="146">
        <f t="shared" si="397"/>
        <v>-3.4480167642074733E-3</v>
      </c>
      <c r="Q1560" s="86">
        <f t="shared" si="388"/>
        <v>8.9999999999999993E-3</v>
      </c>
      <c r="R1560" s="39">
        <f>(SUM(C1541:C1559)+Q1560*SUM(C1541:C1559))/(19-Q1560)*(1-J$2305)</f>
        <v>3772.1006218735183</v>
      </c>
      <c r="S1560" s="39">
        <f>(SUM(C1541:C1559)+Q1560*SUM(C1541:C1559))/(19-Q1560)*(1+J$2305)</f>
        <v>3772.1006218735183</v>
      </c>
      <c r="T1560" s="17">
        <f>IF(AND(K1560="no",R1560&lt;E1560, R1560&gt;F1560,J$2308="yes"),MAX(R1560*(1-J$2306),F1560)/D1560-1,IF(AND(K1560="yes",S1560&gt;F1560, S1560&lt;E1560,J$2307="yes"),1-MIN(S1560*(1+J$2306),E1560)/D1560,0))</f>
        <v>0</v>
      </c>
      <c r="U1560" s="6">
        <f t="shared" si="389"/>
        <v>0</v>
      </c>
      <c r="V1560" s="66">
        <f t="shared" si="390"/>
        <v>3.6525247230039839</v>
      </c>
      <c r="W1560" s="6">
        <f t="shared" si="391"/>
        <v>0</v>
      </c>
      <c r="X1560" s="17">
        <f>V1560/MAX(V$240:V1560)-1</f>
        <v>-3.00257559397199E-2</v>
      </c>
      <c r="Y1560" s="6">
        <f t="shared" ref="Y1560" si="400">V1560/V1540-1</f>
        <v>3.1170061182620001E-2</v>
      </c>
      <c r="Z1560" s="66">
        <f t="shared" si="392"/>
        <v>15.145715571456581</v>
      </c>
      <c r="AA1560" s="6">
        <f t="shared" si="393"/>
        <v>-3.4480167642074733E-3</v>
      </c>
      <c r="AB1560" s="17">
        <f>Z1560/MAX(Z$240:Z1560)-1</f>
        <v>-2.5559725781765574E-2</v>
      </c>
      <c r="AC1560" s="6">
        <f t="shared" ref="AC1560" si="401">Z1560/Z1540-1</f>
        <v>6.6346524615788161E-2</v>
      </c>
      <c r="AD1560" s="18">
        <v>1.0089999999999999</v>
      </c>
    </row>
    <row r="1561" spans="1:30" x14ac:dyDescent="0.25">
      <c r="A1561" s="18" t="s">
        <v>249</v>
      </c>
      <c r="B1561" s="72">
        <v>41444</v>
      </c>
      <c r="C1561" s="23">
        <v>3583.3</v>
      </c>
      <c r="D1561" s="23">
        <v>3605.76</v>
      </c>
      <c r="E1561" s="23">
        <v>3588.77</v>
      </c>
      <c r="F1561" s="23">
        <v>3525.45</v>
      </c>
      <c r="G1561" s="20">
        <f t="shared" si="384"/>
        <v>3724.7325000000005</v>
      </c>
      <c r="H1561" s="20">
        <f t="shared" si="394"/>
        <v>3564.8709999999996</v>
      </c>
      <c r="I1561" s="112">
        <f t="shared" si="385"/>
        <v>-3.7971183165502631E-2</v>
      </c>
      <c r="J1561" s="38" t="str">
        <f t="shared" si="395"/>
        <v>N</v>
      </c>
      <c r="K1561" s="17" t="str">
        <f>IF(OR(AND(J1560="N",OR(I1560&lt;R$2308,AND(I1560&gt;R$2306, I1560&lt;R$2305))), AND(J1560="X", OR(I1560&lt;R$2314, AND(I1560&lt;R$2311,I1560&gt;R$2312)))),"no","yes")</f>
        <v>yes</v>
      </c>
      <c r="O1561" s="146">
        <f t="shared" si="396"/>
        <v>-6.2289226127085762E-3</v>
      </c>
      <c r="P1561" s="146">
        <f t="shared" si="397"/>
        <v>6.2289226127085762E-3</v>
      </c>
      <c r="Q1561" s="86">
        <f t="shared" si="388"/>
        <v>8.9999999999999993E-3</v>
      </c>
      <c r="R1561" s="39">
        <f>(SUM(C1542:C1560)+Q1561*SUM(C1542:C1560))/(19-Q1561)*(1-J$2305)</f>
        <v>3767.5505318308674</v>
      </c>
      <c r="S1561" s="39">
        <f>(SUM(C1542:C1560)+Q1561*SUM(C1542:C1560))/(19-Q1561)*(1+J$2305)</f>
        <v>3767.5505318308674</v>
      </c>
      <c r="T1561" s="17">
        <f>IF(AND(K1561="no",R1561&lt;E1561, R1561&gt;F1561,J$2308="yes"),MAX(R1561*(1-J$2306),F1561)/D1561-1,IF(AND(K1561="yes",S1561&gt;F1561, S1561&lt;E1561,J$2307="yes"),1-MIN(S1561*(1+J$2306),E1561)/D1561,0))</f>
        <v>0</v>
      </c>
      <c r="U1561" s="6">
        <f t="shared" si="389"/>
        <v>0</v>
      </c>
      <c r="V1561" s="66">
        <f t="shared" si="390"/>
        <v>3.6525247230039839</v>
      </c>
      <c r="W1561" s="6">
        <f t="shared" si="391"/>
        <v>0</v>
      </c>
      <c r="X1561" s="17">
        <f>V1561/MAX(V$240:V1561)-1</f>
        <v>-3.00257559397199E-2</v>
      </c>
      <c r="Z1561" s="66">
        <f t="shared" si="392"/>
        <v>15.240057061665279</v>
      </c>
      <c r="AA1561" s="6">
        <f t="shared" si="393"/>
        <v>6.2289226127085762E-3</v>
      </c>
      <c r="AB1561" s="17">
        <f>Z1561/MAX(Z$240:Z1561)-1</f>
        <v>-1.9490012722953698E-2</v>
      </c>
      <c r="AD1561" s="18">
        <v>1.0049999999999999</v>
      </c>
    </row>
    <row r="1562" spans="1:30" x14ac:dyDescent="0.25">
      <c r="A1562" s="18" t="s">
        <v>249</v>
      </c>
      <c r="B1562" s="72">
        <v>41445</v>
      </c>
      <c r="C1562" s="23">
        <v>3465</v>
      </c>
      <c r="D1562" s="23">
        <v>3583.3</v>
      </c>
      <c r="E1562" s="23">
        <v>3566.36</v>
      </c>
      <c r="F1562" s="23">
        <v>3463.13</v>
      </c>
      <c r="G1562" s="20">
        <f t="shared" si="384"/>
        <v>3711.0950000000003</v>
      </c>
      <c r="H1562" s="20">
        <f t="shared" si="394"/>
        <v>3565.5023333333329</v>
      </c>
      <c r="I1562" s="112">
        <f t="shared" si="385"/>
        <v>-6.6313311839228062E-2</v>
      </c>
      <c r="J1562" s="38" t="str">
        <f t="shared" si="395"/>
        <v>N</v>
      </c>
      <c r="K1562" s="17" t="str">
        <f>IF(OR(AND(J1561="N",OR(I1561&lt;R$2308,AND(I1561&gt;R$2306, I1561&lt;R$2305))), AND(J1561="X", OR(I1561&lt;R$2314, AND(I1561&lt;R$2311,I1561&gt;R$2312)))),"no","yes")</f>
        <v>yes</v>
      </c>
      <c r="O1562" s="146">
        <f t="shared" si="396"/>
        <v>-3.3014260597773015E-2</v>
      </c>
      <c r="P1562" s="146">
        <f t="shared" si="397"/>
        <v>3.3014260597773015E-2</v>
      </c>
      <c r="Q1562" s="86">
        <f t="shared" si="388"/>
        <v>8.9999999999999993E-3</v>
      </c>
      <c r="R1562" s="39">
        <f>(SUM(C1543:C1561)+Q1562*SUM(C1543:C1561))/(19-Q1562)*(1-J$2305)</f>
        <v>3759.3445368858938</v>
      </c>
      <c r="S1562" s="39">
        <f>(SUM(C1543:C1561)+Q1562*SUM(C1543:C1561))/(19-Q1562)*(1+J$2305)</f>
        <v>3759.3445368858938</v>
      </c>
      <c r="T1562" s="17">
        <f>IF(AND(K1562="no",R1562&lt;E1562, R1562&gt;F1562,J$2308="yes"),MAX(R1562*(1-J$2306),F1562)/D1562-1,IF(AND(K1562="yes",S1562&gt;F1562, S1562&lt;E1562,J$2307="yes"),1-MIN(S1562*(1+J$2306),E1562)/D1562,0))</f>
        <v>0</v>
      </c>
      <c r="U1562" s="6">
        <f t="shared" si="389"/>
        <v>0</v>
      </c>
      <c r="V1562" s="66">
        <f t="shared" si="390"/>
        <v>3.6525247230039839</v>
      </c>
      <c r="W1562" s="6">
        <f t="shared" si="391"/>
        <v>0</v>
      </c>
      <c r="X1562" s="17">
        <f>V1562/MAX(V$240:V1562)-1</f>
        <v>-3.00257559397199E-2</v>
      </c>
      <c r="Z1562" s="66">
        <f t="shared" si="392"/>
        <v>15.743196277024028</v>
      </c>
      <c r="AA1562" s="6">
        <f t="shared" si="393"/>
        <v>3.3014260597773015E-2</v>
      </c>
      <c r="AB1562" s="17">
        <f>Z1562/MAX(Z$240:Z1562)-1</f>
        <v>0</v>
      </c>
      <c r="AD1562" s="18">
        <v>0.97299999999999998</v>
      </c>
    </row>
    <row r="1563" spans="1:30" x14ac:dyDescent="0.25">
      <c r="A1563" s="18" t="s">
        <v>249</v>
      </c>
      <c r="B1563" s="72">
        <v>41446</v>
      </c>
      <c r="C1563" s="23">
        <v>3446.48</v>
      </c>
      <c r="D1563" s="23">
        <v>3465</v>
      </c>
      <c r="E1563" s="23">
        <v>3464.59</v>
      </c>
      <c r="F1563" s="23">
        <v>3347.76</v>
      </c>
      <c r="G1563" s="20">
        <f t="shared" si="384"/>
        <v>3694.0660000000003</v>
      </c>
      <c r="H1563" s="20">
        <f t="shared" si="394"/>
        <v>3565.6425000000004</v>
      </c>
      <c r="I1563" s="112">
        <f t="shared" si="385"/>
        <v>-6.7022624934151231E-2</v>
      </c>
      <c r="J1563" s="38" t="str">
        <f t="shared" si="395"/>
        <v>N</v>
      </c>
      <c r="K1563" s="17" t="str">
        <f>IF(OR(AND(J1562="N",OR(I1562&lt;R$2308,AND(I1562&gt;R$2306, I1562&lt;R$2305))), AND(J1562="X", OR(I1562&lt;R$2314, AND(I1562&lt;R$2311,I1562&gt;R$2312)))),"no","yes")</f>
        <v>yes</v>
      </c>
      <c r="O1563" s="146">
        <f t="shared" si="396"/>
        <v>-5.344877344877319E-3</v>
      </c>
      <c r="P1563" s="146">
        <f t="shared" si="397"/>
        <v>5.344877344877319E-3</v>
      </c>
      <c r="Q1563" s="86">
        <f t="shared" si="388"/>
        <v>8.9999999999999993E-3</v>
      </c>
      <c r="R1563" s="39">
        <f>(SUM(C1544:C1562)+Q1563*SUM(C1544:C1562))/(19-Q1563)*(1-J$2305)</f>
        <v>3742.2333505344645</v>
      </c>
      <c r="S1563" s="39">
        <f>(SUM(C1544:C1562)+Q1563*SUM(C1544:C1562))/(19-Q1563)*(1+J$2305)</f>
        <v>3742.2333505344645</v>
      </c>
      <c r="T1563" s="17">
        <f>IF(AND(K1563="no",R1563&lt;E1563, R1563&gt;F1563,J$2308="yes"),MAX(R1563*(1-J$2306),F1563)/D1563-1,IF(AND(K1563="yes",S1563&gt;F1563, S1563&lt;E1563,J$2307="yes"),1-MIN(S1563*(1+J$2306),E1563)/D1563,0))</f>
        <v>0</v>
      </c>
      <c r="U1563" s="6">
        <f t="shared" si="389"/>
        <v>0</v>
      </c>
      <c r="V1563" s="66">
        <f t="shared" si="390"/>
        <v>3.6525247230039839</v>
      </c>
      <c r="W1563" s="6">
        <f t="shared" si="391"/>
        <v>0</v>
      </c>
      <c r="X1563" s="17">
        <f>V1563/MAX(V$240:V1563)-1</f>
        <v>-3.00257559397199E-2</v>
      </c>
      <c r="Z1563" s="66">
        <f t="shared" si="392"/>
        <v>15.827341730141049</v>
      </c>
      <c r="AA1563" s="6">
        <f t="shared" si="393"/>
        <v>5.344877344877208E-3</v>
      </c>
      <c r="AB1563" s="17">
        <f>Z1563/MAX(Z$240:Z1563)-1</f>
        <v>0</v>
      </c>
      <c r="AD1563" s="18">
        <v>0.96599999999999997</v>
      </c>
    </row>
    <row r="1564" spans="1:30" x14ac:dyDescent="0.25">
      <c r="A1564" s="18" t="s">
        <v>249</v>
      </c>
      <c r="B1564" s="72">
        <v>41449</v>
      </c>
      <c r="C1564" s="23">
        <v>3232.96</v>
      </c>
      <c r="D1564" s="23">
        <v>3446.48</v>
      </c>
      <c r="E1564" s="23">
        <v>3439.87</v>
      </c>
      <c r="F1564" s="23">
        <v>3200.67</v>
      </c>
      <c r="G1564" s="20">
        <f t="shared" si="384"/>
        <v>3667.9205000000011</v>
      </c>
      <c r="H1564" s="20">
        <f t="shared" si="394"/>
        <v>3560.7289999999998</v>
      </c>
      <c r="I1564" s="112">
        <f t="shared" si="385"/>
        <v>-0.11858504021556648</v>
      </c>
      <c r="J1564" s="38" t="str">
        <f t="shared" si="395"/>
        <v>N</v>
      </c>
      <c r="K1564" s="17" t="str">
        <f>IF(OR(AND(J1563="N",OR(I1563&lt;R$2308,AND(I1563&gt;R$2306, I1563&lt;R$2305))), AND(J1563="X", OR(I1563&lt;R$2314, AND(I1563&lt;R$2311,I1563&gt;R$2312)))),"no","yes")</f>
        <v>yes</v>
      </c>
      <c r="O1564" s="146">
        <f t="shared" si="396"/>
        <v>-6.1953065156333365E-2</v>
      </c>
      <c r="P1564" s="146">
        <f t="shared" si="397"/>
        <v>6.1953065156333365E-2</v>
      </c>
      <c r="Q1564" s="86">
        <f t="shared" si="388"/>
        <v>8.9999999999999993E-3</v>
      </c>
      <c r="R1564" s="39">
        <f>(SUM(C1545:C1563)+Q1564*SUM(C1545:C1563))/(19-Q1564)*(1-J$2305)</f>
        <v>3725.7953267337166</v>
      </c>
      <c r="S1564" s="39">
        <f>(SUM(C1545:C1563)+Q1564*SUM(C1545:C1563))/(19-Q1564)*(1+J$2305)</f>
        <v>3725.7953267337166</v>
      </c>
      <c r="T1564" s="17">
        <f>IF(AND(K1564="no",R1564&lt;E1564, R1564&gt;F1564,J$2308="yes"),MAX(R1564*(1-J$2306),F1564)/D1564-1,IF(AND(K1564="yes",S1564&gt;F1564, S1564&lt;E1564,J$2307="yes"),1-MIN(S1564*(1+J$2306),E1564)/D1564,0))</f>
        <v>0</v>
      </c>
      <c r="U1564" s="6">
        <f t="shared" si="389"/>
        <v>0</v>
      </c>
      <c r="V1564" s="66">
        <f t="shared" si="390"/>
        <v>3.6525247230039839</v>
      </c>
      <c r="W1564" s="6">
        <f t="shared" si="391"/>
        <v>0</v>
      </c>
      <c r="X1564" s="17">
        <f>V1564/MAX(V$240:V1564)-1</f>
        <v>-3.00257559397199E-2</v>
      </c>
      <c r="Z1564" s="66">
        <f t="shared" si="392"/>
        <v>16.807894063600031</v>
      </c>
      <c r="AA1564" s="6">
        <f t="shared" si="393"/>
        <v>6.1953065156333365E-2</v>
      </c>
      <c r="AB1564" s="17">
        <f>Z1564/MAX(Z$240:Z1564)-1</f>
        <v>0</v>
      </c>
      <c r="AD1564" s="18">
        <v>0.90800000000000003</v>
      </c>
    </row>
    <row r="1565" spans="1:30" x14ac:dyDescent="0.25">
      <c r="A1565" s="18" t="s">
        <v>249</v>
      </c>
      <c r="B1565" s="72">
        <v>41450</v>
      </c>
      <c r="C1565" s="23">
        <v>3219.13</v>
      </c>
      <c r="D1565" s="23">
        <v>3232.96</v>
      </c>
      <c r="E1565" s="23">
        <v>3243.4</v>
      </c>
      <c r="F1565" s="23">
        <v>2981.69</v>
      </c>
      <c r="G1565" s="20">
        <f t="shared" si="384"/>
        <v>3642.6655000000014</v>
      </c>
      <c r="H1565" s="20">
        <f t="shared" si="394"/>
        <v>3554.9641666666666</v>
      </c>
      <c r="I1565" s="112">
        <f t="shared" si="385"/>
        <v>-0.116270763812928</v>
      </c>
      <c r="J1565" s="38" t="str">
        <f t="shared" si="395"/>
        <v>N</v>
      </c>
      <c r="K1565" s="17" t="str">
        <f>IF(OR(AND(J1564="N",OR(I1564&lt;R$2308,AND(I1564&gt;R$2306, I1564&lt;R$2305))), AND(J1564="X", OR(I1564&lt;R$2314, AND(I1564&lt;R$2311,I1564&gt;R$2312)))),"no","yes")</f>
        <v>yes</v>
      </c>
      <c r="O1565" s="146">
        <f t="shared" si="396"/>
        <v>-4.2778135207364176E-3</v>
      </c>
      <c r="P1565" s="146">
        <f t="shared" si="397"/>
        <v>4.2778135207364176E-3</v>
      </c>
      <c r="Q1565" s="86">
        <f t="shared" si="388"/>
        <v>8.9999999999999993E-3</v>
      </c>
      <c r="R1565" s="39">
        <f>(SUM(C1546:C1564)+Q1565*SUM(C1546:C1564))/(19-Q1565)*(1-J$2305)</f>
        <v>3699.6939402875059</v>
      </c>
      <c r="S1565" s="39">
        <f>(SUM(C1546:C1564)+Q1565*SUM(C1546:C1564))/(19-Q1565)*(1+J$2305)</f>
        <v>3699.6939402875059</v>
      </c>
      <c r="T1565" s="17">
        <f>IF(AND(K1565="no",R1565&lt;E1565, R1565&gt;F1565,J$2308="yes"),MAX(R1565*(1-J$2306),F1565)/D1565-1,IF(AND(K1565="yes",S1565&gt;F1565, S1565&lt;E1565,J$2307="yes"),1-MIN(S1565*(1+J$2306),E1565)/D1565,0))</f>
        <v>0</v>
      </c>
      <c r="U1565" s="6">
        <f t="shared" si="389"/>
        <v>0</v>
      </c>
      <c r="V1565" s="66">
        <f t="shared" si="390"/>
        <v>3.6525247230039839</v>
      </c>
      <c r="W1565" s="6">
        <f t="shared" si="391"/>
        <v>0</v>
      </c>
      <c r="X1565" s="17">
        <f>V1565/MAX(V$240:V1565)-1</f>
        <v>-3.00257559397199E-2</v>
      </c>
      <c r="Z1565" s="66">
        <f t="shared" si="392"/>
        <v>16.879795100080404</v>
      </c>
      <c r="AA1565" s="6">
        <f t="shared" si="393"/>
        <v>4.2778135207364176E-3</v>
      </c>
      <c r="AB1565" s="17">
        <f>Z1565/MAX(Z$240:Z1565)-1</f>
        <v>0</v>
      </c>
      <c r="AD1565" s="18">
        <v>0.90400000000000003</v>
      </c>
    </row>
    <row r="1566" spans="1:30" x14ac:dyDescent="0.25">
      <c r="A1566" s="18" t="s">
        <v>249</v>
      </c>
      <c r="B1566" s="72">
        <v>41451</v>
      </c>
      <c r="C1566" s="23">
        <v>3285.82</v>
      </c>
      <c r="D1566" s="23">
        <v>3219.13</v>
      </c>
      <c r="E1566" s="23">
        <v>3285.82</v>
      </c>
      <c r="F1566" s="23">
        <v>3200.16</v>
      </c>
      <c r="G1566" s="20">
        <f t="shared" si="384"/>
        <v>3617.8530000000014</v>
      </c>
      <c r="H1566" s="20">
        <f t="shared" si="394"/>
        <v>3550.0625</v>
      </c>
      <c r="I1566" s="112">
        <f t="shared" si="385"/>
        <v>-9.1776255143589669E-2</v>
      </c>
      <c r="J1566" s="38" t="str">
        <f t="shared" si="395"/>
        <v>N</v>
      </c>
      <c r="K1566" s="17" t="str">
        <f>IF(OR(AND(J1565="N",OR(I1565&lt;R$2308,AND(I1565&gt;R$2306, I1565&lt;R$2305))), AND(J1565="X", OR(I1565&lt;R$2314, AND(I1565&lt;R$2311,I1565&gt;R$2312)))),"no","yes")</f>
        <v>yes</v>
      </c>
      <c r="O1566" s="146">
        <f t="shared" si="396"/>
        <v>2.0716777514421691E-2</v>
      </c>
      <c r="P1566" s="146">
        <f t="shared" si="397"/>
        <v>-2.0716777514421691E-2</v>
      </c>
      <c r="Q1566" s="86">
        <f t="shared" si="388"/>
        <v>8.9999999999999993E-3</v>
      </c>
      <c r="R1566" s="39">
        <f>(SUM(C1547:C1565)+Q1566*SUM(C1547:C1565))/(19-Q1566)*(1-J$2305)</f>
        <v>3669.7846959085891</v>
      </c>
      <c r="S1566" s="39">
        <f>(SUM(C1547:C1565)+Q1566*SUM(C1547:C1565))/(19-Q1566)*(1+J$2305)</f>
        <v>3669.7846959085891</v>
      </c>
      <c r="T1566" s="17">
        <f>IF(AND(K1566="no",R1566&lt;E1566, R1566&gt;F1566,J$2308="yes"),MAX(R1566*(1-J$2306),F1566)/D1566-1,IF(AND(K1566="yes",S1566&gt;F1566, S1566&lt;E1566,J$2307="yes"),1-MIN(S1566*(1+J$2306),E1566)/D1566,0))</f>
        <v>0</v>
      </c>
      <c r="U1566" s="6">
        <f t="shared" si="389"/>
        <v>0</v>
      </c>
      <c r="V1566" s="66">
        <f t="shared" si="390"/>
        <v>3.6525247230039839</v>
      </c>
      <c r="W1566" s="6">
        <f t="shared" si="391"/>
        <v>0</v>
      </c>
      <c r="X1566" s="17">
        <f>V1566/MAX(V$240:V1566)-1</f>
        <v>-3.00257559397199E-2</v>
      </c>
      <c r="Z1566" s="66">
        <f t="shared" si="392"/>
        <v>16.530100140503013</v>
      </c>
      <c r="AA1566" s="6">
        <f t="shared" si="393"/>
        <v>-2.0716777514421691E-2</v>
      </c>
      <c r="AB1566" s="17">
        <f>Z1566/MAX(Z$240:Z1566)-1</f>
        <v>-2.0716777514421691E-2</v>
      </c>
      <c r="AD1566" s="18">
        <v>0.92200000000000004</v>
      </c>
    </row>
    <row r="1567" spans="1:30" x14ac:dyDescent="0.25">
      <c r="A1567" s="18" t="s">
        <v>249</v>
      </c>
      <c r="B1567" s="72">
        <v>41452</v>
      </c>
      <c r="C1567" s="23">
        <v>3233.22</v>
      </c>
      <c r="D1567" s="23">
        <v>3285.82</v>
      </c>
      <c r="E1567" s="23">
        <v>3339.86</v>
      </c>
      <c r="F1567" s="23">
        <v>3231.15</v>
      </c>
      <c r="G1567" s="20">
        <f t="shared" ref="G1567:G1630" si="402">AVERAGE(C1548:C1567)</f>
        <v>3588.4925000000012</v>
      </c>
      <c r="H1567" s="20">
        <f t="shared" si="394"/>
        <v>3544.4741666666669</v>
      </c>
      <c r="I1567" s="112">
        <f t="shared" ref="I1567:I1630" si="403">$C1567/$G1567-1</f>
        <v>-9.9003272265443254E-2</v>
      </c>
      <c r="J1567" s="38" t="str">
        <f t="shared" si="395"/>
        <v>N</v>
      </c>
      <c r="K1567" s="17" t="str">
        <f>IF(OR(AND(J1566="N",OR(I1566&lt;R$2308,AND(I1566&gt;R$2306, I1566&lt;R$2305))), AND(J1566="X", OR(I1566&lt;R$2314, AND(I1566&lt;R$2311,I1566&gt;R$2312)))),"no","yes")</f>
        <v>yes</v>
      </c>
      <c r="O1567" s="146">
        <f t="shared" si="396"/>
        <v>-1.600818060636322E-2</v>
      </c>
      <c r="P1567" s="146">
        <f t="shared" si="397"/>
        <v>1.600818060636322E-2</v>
      </c>
      <c r="Q1567" s="86">
        <f t="shared" si="388"/>
        <v>8.9999999999999993E-3</v>
      </c>
      <c r="R1567" s="39">
        <f>(SUM(C1548:C1566)+Q1567*SUM(C1548:C1566))/(19-Q1567)*(1-J$2305)</f>
        <v>3641.3806366173467</v>
      </c>
      <c r="S1567" s="39">
        <f>(SUM(C1548:C1566)+Q1567*SUM(C1548:C1566))/(19-Q1567)*(1+J$2305)</f>
        <v>3641.3806366173467</v>
      </c>
      <c r="T1567" s="17">
        <f>IF(AND(K1567="no",R1567&lt;E1567, R1567&gt;F1567,J$2308="yes"),MAX(R1567*(1-J$2306),F1567)/D1567-1,IF(AND(K1567="yes",S1567&gt;F1567, S1567&lt;E1567,J$2307="yes"),1-MIN(S1567*(1+J$2306),E1567)/D1567,0))</f>
        <v>0</v>
      </c>
      <c r="U1567" s="6">
        <f t="shared" si="389"/>
        <v>0</v>
      </c>
      <c r="V1567" s="66">
        <f t="shared" si="390"/>
        <v>3.6525247230039839</v>
      </c>
      <c r="W1567" s="6">
        <f t="shared" si="391"/>
        <v>0</v>
      </c>
      <c r="X1567" s="17">
        <f>V1567/MAX(V$240:V1567)-1</f>
        <v>-3.00257559397199E-2</v>
      </c>
      <c r="Z1567" s="66">
        <f t="shared" si="392"/>
        <v>16.794716968993455</v>
      </c>
      <c r="AA1567" s="6">
        <f t="shared" si="393"/>
        <v>1.600818060636322E-2</v>
      </c>
      <c r="AB1567" s="17">
        <f>Z1567/MAX(Z$240:Z1567)-1</f>
        <v>-5.0402348240912165E-3</v>
      </c>
      <c r="AD1567" s="18">
        <v>0.90600000000000003</v>
      </c>
    </row>
    <row r="1568" spans="1:30" x14ac:dyDescent="0.25">
      <c r="A1568" s="18" t="s">
        <v>249</v>
      </c>
      <c r="B1568" s="72">
        <v>41453</v>
      </c>
      <c r="C1568" s="23">
        <v>3235.98</v>
      </c>
      <c r="D1568" s="23">
        <v>3233.22</v>
      </c>
      <c r="E1568" s="23">
        <v>3292.91</v>
      </c>
      <c r="F1568" s="23">
        <v>3176.24</v>
      </c>
      <c r="G1568" s="20">
        <f t="shared" si="402"/>
        <v>3558.9025000000001</v>
      </c>
      <c r="H1568" s="20">
        <f t="shared" si="394"/>
        <v>3539.3436666666666</v>
      </c>
      <c r="I1568" s="112">
        <f t="shared" si="403"/>
        <v>-9.0736540267680854E-2</v>
      </c>
      <c r="J1568" s="38" t="str">
        <f t="shared" si="395"/>
        <v>N</v>
      </c>
      <c r="K1568" s="17" t="str">
        <f>IF(OR(AND(J1567="N",OR(I1567&lt;R$2308,AND(I1567&gt;R$2306, I1567&lt;R$2305))), AND(J1567="X", OR(I1567&lt;R$2314, AND(I1567&lt;R$2311,I1567&gt;R$2312)))),"no","yes")</f>
        <v>yes</v>
      </c>
      <c r="O1568" s="146">
        <f t="shared" si="396"/>
        <v>8.5363816876071752E-4</v>
      </c>
      <c r="P1568" s="146">
        <f t="shared" si="397"/>
        <v>-8.5363816876071752E-4</v>
      </c>
      <c r="Q1568" s="86">
        <f t="shared" si="388"/>
        <v>8.9999999999999993E-3</v>
      </c>
      <c r="R1568" s="39">
        <f>(SUM(C1549:C1567)+Q1568*SUM(C1549:C1567))/(19-Q1568)*(1-J$2305)</f>
        <v>3609.7914080353853</v>
      </c>
      <c r="S1568" s="39">
        <f>(SUM(C1549:C1567)+Q1568*SUM(C1549:C1567))/(19-Q1568)*(1+J$2305)</f>
        <v>3609.7914080353853</v>
      </c>
      <c r="T1568" s="17">
        <f>IF(AND(K1568="no",R1568&lt;E1568, R1568&gt;F1568,J$2308="yes"),MAX(R1568*(1-J$2306),F1568)/D1568-1,IF(AND(K1568="yes",S1568&gt;F1568, S1568&lt;E1568,J$2307="yes"),1-MIN(S1568*(1+J$2306),E1568)/D1568,0))</f>
        <v>0</v>
      </c>
      <c r="U1568" s="6">
        <f t="shared" si="389"/>
        <v>0</v>
      </c>
      <c r="V1568" s="66">
        <f t="shared" si="390"/>
        <v>3.6525247230039839</v>
      </c>
      <c r="W1568" s="6">
        <f t="shared" si="391"/>
        <v>0</v>
      </c>
      <c r="X1568" s="17">
        <f>V1568/MAX(V$240:V1568)-1</f>
        <v>-3.00257559397199E-2</v>
      </c>
      <c r="Y1568" s="14"/>
      <c r="Z1568" s="66">
        <f t="shared" si="392"/>
        <v>16.780380357555188</v>
      </c>
      <c r="AA1568" s="6">
        <f t="shared" si="393"/>
        <v>-8.5363816876082854E-4</v>
      </c>
      <c r="AB1568" s="17">
        <f>Z1568/MAX(Z$240:Z1568)-1</f>
        <v>-5.8895704560265605E-3</v>
      </c>
      <c r="AC1568" s="14"/>
      <c r="AD1568" s="18">
        <v>0.90800000000000003</v>
      </c>
    </row>
    <row r="1569" spans="1:30" x14ac:dyDescent="0.25">
      <c r="A1569" s="18" t="s">
        <v>249</v>
      </c>
      <c r="B1569" s="72">
        <v>41456</v>
      </c>
      <c r="C1569" s="23">
        <v>3304.59</v>
      </c>
      <c r="D1569" s="23">
        <v>3235.98</v>
      </c>
      <c r="E1569" s="23">
        <v>3304.59</v>
      </c>
      <c r="F1569" s="23">
        <v>3210.66</v>
      </c>
      <c r="G1569" s="20">
        <f t="shared" si="402"/>
        <v>3531.3160000000003</v>
      </c>
      <c r="H1569" s="20">
        <f t="shared" si="394"/>
        <v>3535.2158333333336</v>
      </c>
      <c r="I1569" s="112">
        <f t="shared" si="403"/>
        <v>-6.42043929232049E-2</v>
      </c>
      <c r="J1569" s="38" t="str">
        <f t="shared" si="395"/>
        <v>X</v>
      </c>
      <c r="K1569" s="17" t="str">
        <f>IF(OR(AND(J1568="N",OR(I1568&lt;R$2308,AND(I1568&gt;R$2306, I1568&lt;R$2305))), AND(J1568="X", OR(I1568&lt;R$2314, AND(I1568&lt;R$2311,I1568&gt;R$2312)))),"no","yes")</f>
        <v>yes</v>
      </c>
      <c r="O1569" s="146">
        <f t="shared" si="396"/>
        <v>2.1202232399458731E-2</v>
      </c>
      <c r="P1569" s="146">
        <f t="shared" si="397"/>
        <v>-2.1202232399458731E-2</v>
      </c>
      <c r="Q1569" s="86">
        <f t="shared" si="388"/>
        <v>1.7999999999999999E-2</v>
      </c>
      <c r="R1569" s="39">
        <f>(SUM(C1550:C1568)+Q1569*SUM(C1550:C1568))/(19-Q1569)*(1-J$2305)</f>
        <v>3610.4478527025612</v>
      </c>
      <c r="S1569" s="39">
        <f>(SUM(C1550:C1568)+Q1569*SUM(C1550:C1568))/(19-Q1569)*(1+J$2305)</f>
        <v>3610.4478527025612</v>
      </c>
      <c r="T1569" s="17">
        <f>IF(AND(K1569="no",R1569&lt;E1569, R1569&gt;F1569,J$2308="yes"),MAX(R1569*(1-J$2306),F1569)/D1569-1,IF(AND(K1569="yes",S1569&gt;F1569, S1569&lt;E1569,J$2307="yes"),1-MIN(S1569*(1+J$2306),E1569)/D1569,0))</f>
        <v>0</v>
      </c>
      <c r="U1569" s="6">
        <f t="shared" si="389"/>
        <v>0</v>
      </c>
      <c r="V1569" s="66">
        <f t="shared" si="390"/>
        <v>3.6525247230039839</v>
      </c>
      <c r="W1569" s="6">
        <f t="shared" si="391"/>
        <v>0</v>
      </c>
      <c r="X1569" s="17">
        <f>V1569/MAX(V$240:V1569)-1</f>
        <v>-3.00257559397199E-2</v>
      </c>
      <c r="Z1569" s="66">
        <f t="shared" si="392"/>
        <v>16.424598833462991</v>
      </c>
      <c r="AA1569" s="6">
        <f t="shared" si="393"/>
        <v>-2.1202232399458731E-2</v>
      </c>
      <c r="AB1569" s="17">
        <f>Z1569/MAX(Z$240:Z1569)-1</f>
        <v>-2.6966930813943635E-2</v>
      </c>
      <c r="AD1569" s="18">
        <v>0.92500000000000004</v>
      </c>
    </row>
    <row r="1570" spans="1:30" x14ac:dyDescent="0.25">
      <c r="A1570" s="18" t="s">
        <v>249</v>
      </c>
      <c r="B1570" s="72">
        <v>41457</v>
      </c>
      <c r="C1570" s="23">
        <v>3359.05</v>
      </c>
      <c r="D1570" s="23">
        <v>3304.59</v>
      </c>
      <c r="E1570" s="23">
        <v>3359.12</v>
      </c>
      <c r="F1570" s="23">
        <v>3295.33</v>
      </c>
      <c r="G1570" s="20">
        <f t="shared" si="402"/>
        <v>3506.0120000000002</v>
      </c>
      <c r="H1570" s="20">
        <f t="shared" si="394"/>
        <v>3533.7169999999996</v>
      </c>
      <c r="I1570" s="112">
        <f t="shared" si="403"/>
        <v>-4.1917141184913187E-2</v>
      </c>
      <c r="J1570" s="38" t="str">
        <f t="shared" si="395"/>
        <v>X</v>
      </c>
      <c r="K1570" s="17" t="str">
        <f>IF(OR(AND(J1569="N",OR(I1569&lt;R$2308,AND(I1569&gt;R$2306, I1569&lt;R$2305))), AND(J1569="X", OR(I1569&lt;R$2314, AND(I1569&lt;R$2311,I1569&gt;R$2312)))),"no","yes")</f>
        <v>yes</v>
      </c>
      <c r="O1570" s="146">
        <f t="shared" si="396"/>
        <v>1.6480107971034164E-2</v>
      </c>
      <c r="P1570" s="146">
        <f t="shared" si="397"/>
        <v>-1.6480107971034164E-2</v>
      </c>
      <c r="Q1570" s="86">
        <f t="shared" si="388"/>
        <v>1.7999999999999999E-2</v>
      </c>
      <c r="R1570" s="39">
        <f>(SUM(C1551:C1569)+Q1570*SUM(C1551:C1569))/(19-Q1570)*(1-J$2305)</f>
        <v>3580.3862301127383</v>
      </c>
      <c r="S1570" s="39">
        <f>(SUM(C1551:C1569)+Q1570*SUM(C1551:C1569))/(19-Q1570)*(1+J$2305)</f>
        <v>3580.3862301127383</v>
      </c>
      <c r="T1570" s="17">
        <f>IF(AND(K1570="no",R1570&lt;E1570, R1570&gt;F1570,J$2308="yes"),MAX(R1570*(1-J$2306),F1570)/D1570-1,IF(AND(K1570="yes",S1570&gt;F1570, S1570&lt;E1570,J$2307="yes"),1-MIN(S1570*(1+J$2306),E1570)/D1570,0))</f>
        <v>0</v>
      </c>
      <c r="U1570" s="6">
        <f t="shared" si="389"/>
        <v>0</v>
      </c>
      <c r="V1570" s="66">
        <f t="shared" si="390"/>
        <v>3.6525247230039839</v>
      </c>
      <c r="W1570" s="6">
        <f t="shared" si="391"/>
        <v>0</v>
      </c>
      <c r="X1570" s="17">
        <f>V1570/MAX(V$240:V1570)-1</f>
        <v>-3.00257559397199E-2</v>
      </c>
      <c r="Z1570" s="66">
        <f t="shared" si="392"/>
        <v>16.1539196713066</v>
      </c>
      <c r="AA1570" s="6">
        <f t="shared" si="393"/>
        <v>-1.6480107971034053E-2</v>
      </c>
      <c r="AB1570" s="17">
        <f>Z1570/MAX(Z$240:Z1570)-1</f>
        <v>-4.3002620853516582E-2</v>
      </c>
      <c r="AD1570" s="18">
        <v>0.94199999999999995</v>
      </c>
    </row>
    <row r="1571" spans="1:30" x14ac:dyDescent="0.25">
      <c r="A1571" s="18" t="s">
        <v>249</v>
      </c>
      <c r="B1571" s="72">
        <v>41458</v>
      </c>
      <c r="C1571" s="23">
        <v>3364.18</v>
      </c>
      <c r="D1571" s="23">
        <v>3359.05</v>
      </c>
      <c r="E1571" s="23">
        <v>3372.63</v>
      </c>
      <c r="F1571" s="23">
        <v>3288.02</v>
      </c>
      <c r="G1571" s="20">
        <f t="shared" si="402"/>
        <v>3482.16</v>
      </c>
      <c r="H1571" s="20">
        <f t="shared" si="394"/>
        <v>3532.3319999999999</v>
      </c>
      <c r="I1571" s="112">
        <f t="shared" si="403"/>
        <v>-3.3881269097341904E-2</v>
      </c>
      <c r="J1571" s="38" t="str">
        <f t="shared" si="395"/>
        <v>X</v>
      </c>
      <c r="K1571" s="17" t="str">
        <f>IF(OR(AND(J1570="N",OR(I1570&lt;R$2308,AND(I1570&gt;R$2306, I1570&lt;R$2305))), AND(J1570="X", OR(I1570&lt;R$2314, AND(I1570&lt;R$2311,I1570&gt;R$2312)))),"no","yes")</f>
        <v>yes</v>
      </c>
      <c r="O1571" s="146">
        <f t="shared" si="396"/>
        <v>1.5272175168572488E-3</v>
      </c>
      <c r="P1571" s="146">
        <f t="shared" si="397"/>
        <v>-1.5272175168572488E-3</v>
      </c>
      <c r="Q1571" s="86">
        <f t="shared" si="388"/>
        <v>1.7999999999999999E-2</v>
      </c>
      <c r="R1571" s="39">
        <f>(SUM(C1552:C1570)+Q1571*SUM(C1552:C1570))/(19-Q1571)*(1-J$2305)</f>
        <v>3554.5275713834162</v>
      </c>
      <c r="S1571" s="39">
        <f>(SUM(C1552:C1570)+Q1571*SUM(C1552:C1570))/(19-Q1571)*(1+J$2305)</f>
        <v>3554.5275713834162</v>
      </c>
      <c r="T1571" s="17">
        <f>IF(AND(K1571="no",R1571&lt;E1571, R1571&gt;F1571,J$2308="yes"),MAX(R1571*(1-J$2306),F1571)/D1571-1,IF(AND(K1571="yes",S1571&gt;F1571, S1571&lt;E1571,J$2307="yes"),1-MIN(S1571*(1+J$2306),E1571)/D1571,0))</f>
        <v>0</v>
      </c>
      <c r="U1571" s="6">
        <f t="shared" si="389"/>
        <v>0</v>
      </c>
      <c r="V1571" s="66">
        <f t="shared" si="390"/>
        <v>3.6525247230039839</v>
      </c>
      <c r="W1571" s="6">
        <f t="shared" si="391"/>
        <v>0</v>
      </c>
      <c r="X1571" s="17">
        <f>V1571/MAX(V$240:V1571)-1</f>
        <v>-3.00257559397199E-2</v>
      </c>
      <c r="Z1571" s="66">
        <f t="shared" si="392"/>
        <v>16.129249122218674</v>
      </c>
      <c r="AA1571" s="6">
        <f t="shared" si="393"/>
        <v>-1.5272175168573598E-3</v>
      </c>
      <c r="AB1571" s="17">
        <f>Z1571/MAX(Z$240:Z1571)-1</f>
        <v>-4.4464164014535679E-2</v>
      </c>
      <c r="AD1571" s="18">
        <v>0.94199999999999995</v>
      </c>
    </row>
    <row r="1572" spans="1:30" x14ac:dyDescent="0.25">
      <c r="A1572" s="18" t="s">
        <v>249</v>
      </c>
      <c r="B1572" s="72">
        <v>41459</v>
      </c>
      <c r="C1572" s="23">
        <v>3390.49</v>
      </c>
      <c r="D1572" s="23">
        <v>3364.18</v>
      </c>
      <c r="E1572" s="23">
        <v>3427.38</v>
      </c>
      <c r="F1572" s="23">
        <v>3325.27</v>
      </c>
      <c r="G1572" s="20">
        <f t="shared" si="402"/>
        <v>3460.9590000000003</v>
      </c>
      <c r="H1572" s="20">
        <f t="shared" si="394"/>
        <v>3530.9908333333324</v>
      </c>
      <c r="I1572" s="112">
        <f t="shared" si="403"/>
        <v>-2.0361119562526064E-2</v>
      </c>
      <c r="J1572" s="38" t="str">
        <f t="shared" si="395"/>
        <v>X</v>
      </c>
      <c r="K1572" s="17" t="str">
        <f>IF(OR(AND(J1571="N",OR(I1571&lt;R$2308,AND(I1571&gt;R$2306, I1571&lt;R$2305))), AND(J1571="X", OR(I1571&lt;R$2314, AND(I1571&lt;R$2311,I1571&gt;R$2312)))),"no","yes")</f>
        <v>yes</v>
      </c>
      <c r="O1572" s="146">
        <f t="shared" si="396"/>
        <v>7.820627909327138E-3</v>
      </c>
      <c r="P1572" s="146">
        <f t="shared" si="397"/>
        <v>-7.820627909327138E-3</v>
      </c>
      <c r="Q1572" s="86">
        <f t="shared" si="388"/>
        <v>1.7999999999999999E-2</v>
      </c>
      <c r="R1572" s="39">
        <f>(SUM(C1553:C1571)+Q1572*SUM(C1553:C1571))/(19-Q1572)*(1-J$2305)</f>
        <v>3530.3764840375093</v>
      </c>
      <c r="S1572" s="39">
        <f>(SUM(C1553:C1571)+Q1572*SUM(C1553:C1571))/(19-Q1572)*(1+J$2305)</f>
        <v>3530.3764840375093</v>
      </c>
      <c r="T1572" s="17">
        <f>IF(AND(K1572="no",R1572&lt;E1572, R1572&gt;F1572,J$2308="yes"),MAX(R1572*(1-J$2306),F1572)/D1572-1,IF(AND(K1572="yes",S1572&gt;F1572, S1572&lt;E1572,J$2307="yes"),1-MIN(S1572*(1+J$2306),E1572)/D1572,0))</f>
        <v>0</v>
      </c>
      <c r="U1572" s="6">
        <f t="shared" si="389"/>
        <v>0</v>
      </c>
      <c r="V1572" s="66">
        <f t="shared" si="390"/>
        <v>3.6525247230039839</v>
      </c>
      <c r="W1572" s="6">
        <f t="shared" si="391"/>
        <v>0</v>
      </c>
      <c r="X1572" s="17">
        <f>V1572/MAX(V$240:V1572)-1</f>
        <v>-3.00257559397199E-2</v>
      </c>
      <c r="Z1572" s="66">
        <f t="shared" si="392"/>
        <v>16.003108266376959</v>
      </c>
      <c r="AA1572" s="6">
        <f t="shared" si="393"/>
        <v>-7.820627909327249E-3</v>
      </c>
      <c r="AB1572" s="17">
        <f>Z1572/MAX(Z$240:Z1572)-1</f>
        <v>-5.1937054241805836E-2</v>
      </c>
      <c r="AD1572" s="18">
        <v>0.95</v>
      </c>
    </row>
    <row r="1573" spans="1:30" x14ac:dyDescent="0.25">
      <c r="A1573" s="18" t="s">
        <v>249</v>
      </c>
      <c r="B1573" s="72">
        <v>41460</v>
      </c>
      <c r="C1573" s="23">
        <v>3371.53</v>
      </c>
      <c r="D1573" s="23">
        <v>3390.49</v>
      </c>
      <c r="E1573" s="23">
        <v>3427.98</v>
      </c>
      <c r="F1573" s="23">
        <v>3371.31</v>
      </c>
      <c r="G1573" s="20">
        <f t="shared" si="402"/>
        <v>3442.5494999999996</v>
      </c>
      <c r="H1573" s="20">
        <f t="shared" si="394"/>
        <v>3530.0413333333327</v>
      </c>
      <c r="I1573" s="112">
        <f t="shared" si="403"/>
        <v>-2.0629913963473689E-2</v>
      </c>
      <c r="J1573" s="38" t="str">
        <f t="shared" si="395"/>
        <v>X</v>
      </c>
      <c r="K1573" s="17" t="str">
        <f>IF(OR(AND(J1572="N",OR(I1572&lt;R$2308,AND(I1572&gt;R$2306, I1572&lt;R$2305))), AND(J1572="X", OR(I1572&lt;R$2314, AND(I1572&lt;R$2311,I1572&gt;R$2312)))),"no","yes")</f>
        <v>yes</v>
      </c>
      <c r="O1573" s="146">
        <f t="shared" si="396"/>
        <v>-5.5921120545996406E-3</v>
      </c>
      <c r="P1573" s="146">
        <f t="shared" si="397"/>
        <v>5.5921120545996406E-3</v>
      </c>
      <c r="Q1573" s="86">
        <f t="shared" si="388"/>
        <v>1.7999999999999999E-2</v>
      </c>
      <c r="R1573" s="39">
        <f>(SUM(C1554:C1572)+Q1573*SUM(C1554:C1572))/(19-Q1573)*(1-J$2305)</f>
        <v>3511.6473648719834</v>
      </c>
      <c r="S1573" s="39">
        <f>(SUM(C1554:C1572)+Q1573*SUM(C1554:C1572))/(19-Q1573)*(1+J$2305)</f>
        <v>3511.6473648719834</v>
      </c>
      <c r="T1573" s="17">
        <f>IF(AND(K1573="no",R1573&lt;E1573, R1573&gt;F1573,J$2308="yes"),MAX(R1573*(1-J$2306),F1573)/D1573-1,IF(AND(K1573="yes",S1573&gt;F1573, S1573&lt;E1573,J$2307="yes"),1-MIN(S1573*(1+J$2306),E1573)/D1573,0))</f>
        <v>0</v>
      </c>
      <c r="U1573" s="6">
        <f t="shared" si="389"/>
        <v>0</v>
      </c>
      <c r="V1573" s="66">
        <f t="shared" si="390"/>
        <v>3.6525247230039839</v>
      </c>
      <c r="W1573" s="6">
        <f t="shared" si="391"/>
        <v>0</v>
      </c>
      <c r="X1573" s="17">
        <f>V1573/MAX(V$240:V1573)-1</f>
        <v>-3.00257559397199E-2</v>
      </c>
      <c r="Z1573" s="66">
        <f t="shared" si="392"/>
        <v>16.092599441024429</v>
      </c>
      <c r="AA1573" s="6">
        <f t="shared" si="393"/>
        <v>5.5921120545996406E-3</v>
      </c>
      <c r="AB1573" s="17">
        <f>Z1573/MAX(Z$240:Z1573)-1</f>
        <v>-4.6635380014312222E-2</v>
      </c>
      <c r="AD1573" s="18">
        <v>0.94599999999999995</v>
      </c>
    </row>
    <row r="1574" spans="1:30" x14ac:dyDescent="0.25">
      <c r="A1574" s="18" t="s">
        <v>249</v>
      </c>
      <c r="B1574" s="72">
        <v>41463</v>
      </c>
      <c r="C1574" s="23">
        <v>3240.48</v>
      </c>
      <c r="D1574" s="23">
        <v>3371.53</v>
      </c>
      <c r="E1574" s="23">
        <v>3322.14</v>
      </c>
      <c r="F1574" s="23">
        <v>3240.11</v>
      </c>
      <c r="G1574" s="20">
        <f t="shared" si="402"/>
        <v>3416.8159999999998</v>
      </c>
      <c r="H1574" s="20">
        <f t="shared" si="394"/>
        <v>3527.4288333333329</v>
      </c>
      <c r="I1574" s="112">
        <f t="shared" si="403"/>
        <v>-5.1608280925867778E-2</v>
      </c>
      <c r="J1574" s="38" t="str">
        <f t="shared" si="395"/>
        <v>X</v>
      </c>
      <c r="K1574" s="17" t="str">
        <f>IF(OR(AND(J1573="N",OR(I1573&lt;R$2308,AND(I1573&gt;R$2306, I1573&lt;R$2305))), AND(J1573="X", OR(I1573&lt;R$2314, AND(I1573&lt;R$2311,I1573&gt;R$2312)))),"no","yes")</f>
        <v>yes</v>
      </c>
      <c r="O1574" s="146">
        <f t="shared" si="396"/>
        <v>-3.886959333003126E-2</v>
      </c>
      <c r="P1574" s="146">
        <f t="shared" si="397"/>
        <v>3.886959333003126E-2</v>
      </c>
      <c r="Q1574" s="86">
        <f t="shared" si="388"/>
        <v>1.7999999999999999E-2</v>
      </c>
      <c r="R1574" s="39">
        <f>(SUM(C1555:C1573)+Q1574*SUM(C1555:C1573))/(19-Q1574)*(1-J$2305)</f>
        <v>3491.0739184490571</v>
      </c>
      <c r="S1574" s="39">
        <f>(SUM(C1555:C1573)+Q1574*SUM(C1555:C1573))/(19-Q1574)*(1+J$2305)</f>
        <v>3491.0739184490571</v>
      </c>
      <c r="T1574" s="17">
        <f>IF(AND(K1574="no",R1574&lt;E1574, R1574&gt;F1574,J$2308="yes"),MAX(R1574*(1-J$2306),F1574)/D1574-1,IF(AND(K1574="yes",S1574&gt;F1574, S1574&lt;E1574,J$2307="yes"),1-MIN(S1574*(1+J$2306),E1574)/D1574,0))</f>
        <v>0</v>
      </c>
      <c r="U1574" s="6">
        <f t="shared" si="389"/>
        <v>0</v>
      </c>
      <c r="V1574" s="66">
        <f t="shared" si="390"/>
        <v>3.6525247230039839</v>
      </c>
      <c r="W1574" s="6">
        <f t="shared" si="391"/>
        <v>0</v>
      </c>
      <c r="X1574" s="17">
        <f>V1574/MAX(V$240:V1574)-1</f>
        <v>-3.00257559397199E-2</v>
      </c>
      <c r="Z1574" s="66">
        <f t="shared" si="392"/>
        <v>16.718112236920138</v>
      </c>
      <c r="AA1574" s="6">
        <f t="shared" si="393"/>
        <v>3.8869593330031371E-2</v>
      </c>
      <c r="AB1574" s="17">
        <f>Z1574/MAX(Z$240:Z1574)-1</f>
        <v>-9.5784849402286154E-3</v>
      </c>
      <c r="AD1574" s="18">
        <v>0.91100000000000003</v>
      </c>
    </row>
    <row r="1575" spans="1:30" x14ac:dyDescent="0.25">
      <c r="A1575" s="18" t="s">
        <v>249</v>
      </c>
      <c r="B1575" s="72">
        <v>41464</v>
      </c>
      <c r="C1575" s="23">
        <v>3259.91</v>
      </c>
      <c r="D1575" s="23">
        <v>3240.48</v>
      </c>
      <c r="E1575" s="23">
        <v>3263.39</v>
      </c>
      <c r="F1575" s="23">
        <v>3210.73</v>
      </c>
      <c r="G1575" s="20">
        <f t="shared" si="402"/>
        <v>3395.3745000000004</v>
      </c>
      <c r="H1575" s="20">
        <f t="shared" si="394"/>
        <v>3524.9084999999995</v>
      </c>
      <c r="I1575" s="112">
        <f t="shared" si="403"/>
        <v>-3.9896777218536683E-2</v>
      </c>
      <c r="J1575" s="38" t="str">
        <f t="shared" si="395"/>
        <v>X</v>
      </c>
      <c r="K1575" s="17" t="str">
        <f>IF(OR(AND(J1574="N",OR(I1574&lt;R$2308,AND(I1574&gt;R$2306, I1574&lt;R$2305))), AND(J1574="X", OR(I1574&lt;R$2314, AND(I1574&lt;R$2311,I1574&gt;R$2312)))),"no","yes")</f>
        <v>yes</v>
      </c>
      <c r="O1575" s="146">
        <f t="shared" si="396"/>
        <v>5.9960252802053748E-3</v>
      </c>
      <c r="P1575" s="146">
        <f t="shared" si="397"/>
        <v>-5.9960252802053748E-3</v>
      </c>
      <c r="Q1575" s="86">
        <f t="shared" si="388"/>
        <v>1.7999999999999999E-2</v>
      </c>
      <c r="R1575" s="39">
        <f>(SUM(C1556:C1574)+Q1575*SUM(C1556:C1574))/(19-Q1575)*(1-J$2305)</f>
        <v>3467.0338446949745</v>
      </c>
      <c r="S1575" s="39">
        <f>(SUM(C1556:C1574)+Q1575*SUM(C1556:C1574))/(19-Q1575)*(1+J$2305)</f>
        <v>3467.0338446949745</v>
      </c>
      <c r="T1575" s="17">
        <f>IF(AND(K1575="no",R1575&lt;E1575, R1575&gt;F1575,J$2308="yes"),MAX(R1575*(1-J$2306),F1575)/D1575-1,IF(AND(K1575="yes",S1575&gt;F1575, S1575&lt;E1575,J$2307="yes"),1-MIN(S1575*(1+J$2306),E1575)/D1575,0))</f>
        <v>0</v>
      </c>
      <c r="U1575" s="6">
        <f t="shared" si="389"/>
        <v>0</v>
      </c>
      <c r="V1575" s="66">
        <f t="shared" si="390"/>
        <v>3.6525247230039839</v>
      </c>
      <c r="W1575" s="6">
        <f t="shared" si="391"/>
        <v>0</v>
      </c>
      <c r="X1575" s="17">
        <f>V1575/MAX(V$240:V1575)-1</f>
        <v>-3.00257559397199E-2</v>
      </c>
      <c r="Z1575" s="66">
        <f t="shared" si="392"/>
        <v>16.617870013310256</v>
      </c>
      <c r="AA1575" s="6">
        <f t="shared" si="393"/>
        <v>-5.9960252802052638E-3</v>
      </c>
      <c r="AB1575" s="17">
        <f>Z1575/MAX(Z$240:Z1575)-1</f>
        <v>-1.5517077382586231E-2</v>
      </c>
      <c r="AD1575" s="18">
        <v>0.91400000000000003</v>
      </c>
    </row>
    <row r="1576" spans="1:30" x14ac:dyDescent="0.25">
      <c r="A1576" s="18" t="s">
        <v>249</v>
      </c>
      <c r="B1576" s="72">
        <v>41465</v>
      </c>
      <c r="C1576" s="23">
        <v>3361.4</v>
      </c>
      <c r="D1576" s="23">
        <v>3259.91</v>
      </c>
      <c r="E1576" s="23">
        <v>3361.4</v>
      </c>
      <c r="F1576" s="23">
        <v>3257.9</v>
      </c>
      <c r="G1576" s="20">
        <f t="shared" si="402"/>
        <v>3382.6340000000005</v>
      </c>
      <c r="H1576" s="20">
        <f t="shared" si="394"/>
        <v>3523.525666666666</v>
      </c>
      <c r="I1576" s="112">
        <f t="shared" si="403"/>
        <v>-6.2773566398257596E-3</v>
      </c>
      <c r="J1576" s="38" t="str">
        <f t="shared" si="395"/>
        <v>X</v>
      </c>
      <c r="K1576" s="17" t="str">
        <f>IF(OR(AND(J1575="N",OR(I1575&lt;R$2308,AND(I1575&gt;R$2306, I1575&lt;R$2305))), AND(J1575="X", OR(I1575&lt;R$2314, AND(I1575&lt;R$2311,I1575&gt;R$2312)))),"no","yes")</f>
        <v>yes</v>
      </c>
      <c r="O1576" s="146">
        <f t="shared" si="396"/>
        <v>3.1132761333901859E-2</v>
      </c>
      <c r="P1576" s="146">
        <f t="shared" si="397"/>
        <v>-3.1132761333901859E-2</v>
      </c>
      <c r="Q1576" s="86">
        <f t="shared" si="388"/>
        <v>1.7999999999999999E-2</v>
      </c>
      <c r="R1576" s="39">
        <f>(SUM(C1557:C1575)+Q1576*SUM(C1557:C1575))/(19-Q1576)*(1-J$2305)</f>
        <v>3447.9255631651044</v>
      </c>
      <c r="S1576" s="39">
        <f>(SUM(C1557:C1575)+Q1576*SUM(C1557:C1575))/(19-Q1576)*(1+J$2305)</f>
        <v>3447.9255631651044</v>
      </c>
      <c r="T1576" s="17">
        <f>IF(AND(K1576="no",R1576&lt;E1576, R1576&gt;F1576,J$2308="yes"),MAX(R1576*(1-J$2306),F1576)/D1576-1,IF(AND(K1576="yes",S1576&gt;F1576, S1576&lt;E1576,J$2307="yes"),1-MIN(S1576*(1+J$2306),E1576)/D1576,0))</f>
        <v>0</v>
      </c>
      <c r="U1576" s="6">
        <f t="shared" si="389"/>
        <v>0</v>
      </c>
      <c r="V1576" s="66">
        <f t="shared" si="390"/>
        <v>3.6525247230039839</v>
      </c>
      <c r="W1576" s="6">
        <f t="shared" si="391"/>
        <v>0</v>
      </c>
      <c r="X1576" s="17">
        <f>V1576/MAX(V$240:V1576)-1</f>
        <v>-3.00257559397199E-2</v>
      </c>
      <c r="Z1576" s="66">
        <f t="shared" si="392"/>
        <v>16.100509832308063</v>
      </c>
      <c r="AA1576" s="6">
        <f t="shared" si="393"/>
        <v>-3.1132761333901859E-2</v>
      </c>
      <c r="AB1576" s="17">
        <f>Z1576/MAX(Z$240:Z1576)-1</f>
        <v>-4.6166749249736405E-2</v>
      </c>
      <c r="AD1576" s="18">
        <v>0.94299999999999995</v>
      </c>
    </row>
    <row r="1577" spans="1:30" x14ac:dyDescent="0.25">
      <c r="A1577" s="18" t="s">
        <v>249</v>
      </c>
      <c r="B1577" s="72">
        <v>41466</v>
      </c>
      <c r="C1577" s="23">
        <v>3455.88</v>
      </c>
      <c r="D1577" s="23">
        <v>3361.4</v>
      </c>
      <c r="E1577" s="23">
        <v>3484.79</v>
      </c>
      <c r="F1577" s="23">
        <v>3364.23</v>
      </c>
      <c r="G1577" s="20">
        <f t="shared" si="402"/>
        <v>3379.6754999999998</v>
      </c>
      <c r="H1577" s="20">
        <f t="shared" si="394"/>
        <v>3523.8358333333326</v>
      </c>
      <c r="I1577" s="112">
        <f t="shared" si="403"/>
        <v>2.2547874788570788E-2</v>
      </c>
      <c r="J1577" s="38" t="str">
        <f t="shared" si="395"/>
        <v>X</v>
      </c>
      <c r="K1577" s="17" t="str">
        <f>IF(OR(AND(J1576="N",OR(I1576&lt;R$2308,AND(I1576&gt;R$2306, I1576&lt;R$2305))), AND(J1576="X", OR(I1576&lt;R$2314, AND(I1576&lt;R$2311,I1576&gt;R$2312)))),"no","yes")</f>
        <v>yes</v>
      </c>
      <c r="O1577" s="146">
        <f t="shared" si="396"/>
        <v>2.8107336228952118E-2</v>
      </c>
      <c r="P1577" s="146">
        <f t="shared" si="397"/>
        <v>-2.8107336228952118E-2</v>
      </c>
      <c r="Q1577" s="86">
        <f t="shared" si="388"/>
        <v>1.7999999999999999E-2</v>
      </c>
      <c r="R1577" s="39">
        <f>(SUM(C1558:C1576)+Q1577*SUM(C1558:C1576))/(19-Q1577)*(1-J$2305)</f>
        <v>3439.6853513855231</v>
      </c>
      <c r="S1577" s="39">
        <f>(SUM(C1558:C1576)+Q1577*SUM(C1558:C1576))/(19-Q1577)*(1+J$2305)</f>
        <v>3439.6853513855231</v>
      </c>
      <c r="T1577" s="17">
        <f>IF(AND(K1577="no",R1577&lt;E1577, R1577&gt;F1577,J$2308="yes"),MAX(R1577*(1-J$2306),F1577)/D1577-1,IF(AND(K1577="yes",S1577&gt;F1577, S1577&lt;E1577,J$2307="yes"),1-MIN(S1577*(1+J$2306),E1577)/D1577,0))</f>
        <v>-2.328950776031502E-2</v>
      </c>
      <c r="U1577" s="6">
        <f t="shared" si="389"/>
        <v>4.8178284686370976E-3</v>
      </c>
      <c r="V1577" s="66">
        <f t="shared" si="390"/>
        <v>3.6525247230039839</v>
      </c>
      <c r="W1577" s="6">
        <f t="shared" si="391"/>
        <v>0</v>
      </c>
      <c r="X1577" s="17">
        <f>V1577/MAX(V$240:V1577)-1</f>
        <v>-3.00257559397199E-2</v>
      </c>
      <c r="Z1577" s="66">
        <f t="shared" si="392"/>
        <v>15.725536883623496</v>
      </c>
      <c r="AA1577" s="6">
        <f t="shared" si="393"/>
        <v>-2.328950776031502E-2</v>
      </c>
      <c r="AB1577" s="17">
        <f>Z1577/MAX(Z$240:Z1577)-1</f>
        <v>-6.8381056145131125E-2</v>
      </c>
      <c r="AD1577" s="18">
        <v>0.97099999999999997</v>
      </c>
    </row>
    <row r="1578" spans="1:30" x14ac:dyDescent="0.25">
      <c r="A1578" s="18" t="s">
        <v>249</v>
      </c>
      <c r="B1578" s="72">
        <v>41467</v>
      </c>
      <c r="C1578" s="23">
        <v>3425.14</v>
      </c>
      <c r="D1578" s="23">
        <v>3455.88</v>
      </c>
      <c r="E1578" s="23">
        <v>3490.5</v>
      </c>
      <c r="F1578" s="23">
        <v>3424.28</v>
      </c>
      <c r="G1578" s="20">
        <f t="shared" si="402"/>
        <v>3371.6835000000001</v>
      </c>
      <c r="H1578" s="20">
        <f t="shared" si="394"/>
        <v>3523.8678333333328</v>
      </c>
      <c r="I1578" s="112">
        <f t="shared" si="403"/>
        <v>1.5854542693583218E-2</v>
      </c>
      <c r="J1578" s="38" t="str">
        <f t="shared" si="395"/>
        <v>X</v>
      </c>
      <c r="K1578" s="17" t="str">
        <f>IF(OR(AND(J1577="N",OR(I1577&lt;R$2308,AND(I1577&gt;R$2306, I1577&lt;R$2305))), AND(J1577="X", OR(I1577&lt;R$2314, AND(I1577&lt;R$2311,I1577&gt;R$2312)))),"no","yes")</f>
        <v>no</v>
      </c>
      <c r="O1578" s="146">
        <f t="shared" si="396"/>
        <v>-8.8949847795641857E-3</v>
      </c>
      <c r="P1578" s="146">
        <f t="shared" si="397"/>
        <v>8.8949847795641857E-3</v>
      </c>
      <c r="Q1578" s="86">
        <f t="shared" si="388"/>
        <v>1.7999999999999999E-2</v>
      </c>
      <c r="R1578" s="39">
        <f>(SUM(C1559:C1577)+Q1578*SUM(C1559:C1577))/(19-Q1578)*(1-J$2305)</f>
        <v>3432.7617500790225</v>
      </c>
      <c r="S1578" s="39">
        <f>(SUM(C1559:C1577)+Q1578*SUM(C1559:C1577))/(19-Q1578)*(1+J$2305)</f>
        <v>3432.7617500790225</v>
      </c>
      <c r="T1578" s="17">
        <f>IF(AND(K1578="no",R1578&lt;E1578, R1578&gt;F1578,J$2308="yes"),MAX(R1578*(1-J$2306),F1578)/D1578-1,IF(AND(K1578="yes",S1578&gt;F1578, S1578&lt;E1578,J$2307="yes"),1-MIN(S1578*(1+J$2306),E1578)/D1578,0))</f>
        <v>-6.689540701927621E-3</v>
      </c>
      <c r="U1578" s="6">
        <f t="shared" si="389"/>
        <v>2.2054440776365647E-3</v>
      </c>
      <c r="V1578" s="66">
        <f t="shared" si="390"/>
        <v>3.6280910102046517</v>
      </c>
      <c r="W1578" s="6">
        <f t="shared" si="391"/>
        <v>-6.689540701927621E-3</v>
      </c>
      <c r="X1578" s="17">
        <f>V1578/MAX(V$240:V1578)-1</f>
        <v>-3.6514438125182624E-2</v>
      </c>
      <c r="Z1578" s="66">
        <f t="shared" si="392"/>
        <v>15.620340264580832</v>
      </c>
      <c r="AA1578" s="6">
        <f t="shared" si="393"/>
        <v>-6.689540701927621E-3</v>
      </c>
      <c r="AB1578" s="17">
        <f>Z1578/MAX(Z$240:Z1578)-1</f>
        <v>-7.4613158988735107E-2</v>
      </c>
      <c r="AD1578" s="18">
        <v>0.96299999999999997</v>
      </c>
    </row>
    <row r="1579" spans="1:30" x14ac:dyDescent="0.25">
      <c r="A1579" s="18" t="s">
        <v>249</v>
      </c>
      <c r="B1579" s="72">
        <v>41470</v>
      </c>
      <c r="C1579" s="23">
        <v>3493.44</v>
      </c>
      <c r="D1579" s="23">
        <v>3425.14</v>
      </c>
      <c r="E1579" s="23">
        <v>3493.72</v>
      </c>
      <c r="F1579" s="23">
        <v>3431.5</v>
      </c>
      <c r="G1579" s="20">
        <f t="shared" si="402"/>
        <v>3366.6870000000004</v>
      </c>
      <c r="H1579" s="20">
        <f t="shared" si="394"/>
        <v>3525.5164999999997</v>
      </c>
      <c r="I1579" s="112">
        <f t="shared" si="403"/>
        <v>3.7649178554466145E-2</v>
      </c>
      <c r="J1579" s="38" t="str">
        <f t="shared" si="395"/>
        <v>X</v>
      </c>
      <c r="K1579" s="17" t="str">
        <f>IF(OR(AND(J1578="N",OR(I1578&lt;R$2308,AND(I1578&gt;R$2306, I1578&lt;R$2305))), AND(J1578="X", OR(I1578&lt;R$2314, AND(I1578&lt;R$2311,I1578&gt;R$2312)))),"no","yes")</f>
        <v>yes</v>
      </c>
      <c r="O1579" s="146">
        <f t="shared" si="396"/>
        <v>1.9940790741400427E-2</v>
      </c>
      <c r="P1579" s="146">
        <f t="shared" si="397"/>
        <v>-1.9940790741400427E-2</v>
      </c>
      <c r="Q1579" s="86">
        <f t="shared" si="388"/>
        <v>1.7999999999999999E-2</v>
      </c>
      <c r="R1579" s="39">
        <f>(SUM(C1560:C1578)+Q1579*SUM(C1560:C1578))/(19-Q1579)*(1-J$2305)</f>
        <v>3423.7396164787697</v>
      </c>
      <c r="S1579" s="39">
        <f>(SUM(C1560:C1578)+Q1579*SUM(C1560:C1578))/(19-Q1579)*(1+J$2305)</f>
        <v>3423.7396164787697</v>
      </c>
      <c r="T1579" s="17">
        <f>IF(AND(K1579="no",R1579&lt;E1579, R1579&gt;F1579,J$2308="yes"),MAX(R1579*(1-J$2306),F1579)/D1579-1,IF(AND(K1579="yes",S1579&gt;F1579, S1579&lt;E1579,J$2307="yes"),1-MIN(S1579*(1+J$2306),E1579)/D1579,0))</f>
        <v>0</v>
      </c>
      <c r="U1579" s="6">
        <f t="shared" si="389"/>
        <v>0</v>
      </c>
      <c r="V1579" s="66">
        <f t="shared" si="390"/>
        <v>3.6280910102046517</v>
      </c>
      <c r="W1579" s="6">
        <f t="shared" si="391"/>
        <v>0</v>
      </c>
      <c r="X1579" s="17">
        <f>V1579/MAX(V$240:V1579)-1</f>
        <v>-3.6514438125182624E-2</v>
      </c>
      <c r="Z1579" s="66">
        <f t="shared" si="392"/>
        <v>15.308858328055354</v>
      </c>
      <c r="AA1579" s="6">
        <f t="shared" si="393"/>
        <v>-1.9940790741400427E-2</v>
      </c>
      <c r="AB1579" s="17">
        <f>Z1579/MAX(Z$240:Z1579)-1</f>
        <v>-9.3066104340186362E-2</v>
      </c>
      <c r="AD1579" s="18">
        <v>0.98</v>
      </c>
    </row>
    <row r="1580" spans="1:30" x14ac:dyDescent="0.25">
      <c r="A1580" s="18" t="s">
        <v>249</v>
      </c>
      <c r="B1580" s="72">
        <v>41471</v>
      </c>
      <c r="C1580" s="23">
        <v>3536.31</v>
      </c>
      <c r="D1580" s="23">
        <v>3493.44</v>
      </c>
      <c r="E1580" s="23">
        <v>3536.31</v>
      </c>
      <c r="F1580" s="23">
        <v>3474.36</v>
      </c>
      <c r="G1580" s="20">
        <f t="shared" si="402"/>
        <v>3363.2145000000005</v>
      </c>
      <c r="H1580" s="20">
        <f t="shared" si="394"/>
        <v>3528.6741666666667</v>
      </c>
      <c r="I1580" s="112">
        <f t="shared" si="403"/>
        <v>5.1467279294852952E-2</v>
      </c>
      <c r="J1580" s="38" t="str">
        <f t="shared" si="395"/>
        <v>X</v>
      </c>
      <c r="K1580" s="17" t="str">
        <f>IF(OR(AND(J1579="N",OR(I1579&lt;R$2308,AND(I1579&gt;R$2306, I1579&lt;R$2305))), AND(J1579="X", OR(I1579&lt;R$2314, AND(I1579&lt;R$2311,I1579&gt;R$2312)))),"no","yes")</f>
        <v>no</v>
      </c>
      <c r="O1580" s="146">
        <f t="shared" si="396"/>
        <v>1.2271571860401176E-2</v>
      </c>
      <c r="P1580" s="146">
        <f t="shared" si="397"/>
        <v>-1.2271571860401176E-2</v>
      </c>
      <c r="Q1580" s="86">
        <f t="shared" si="388"/>
        <v>1.7999999999999999E-2</v>
      </c>
      <c r="R1580" s="39">
        <f>(SUM(C1561:C1579)+Q1580*SUM(C1561:C1579))/(19-Q1580)*(1-J$2305)</f>
        <v>3417.7159224528509</v>
      </c>
      <c r="S1580" s="39">
        <f>(SUM(C1561:C1579)+Q1580*SUM(C1561:C1579))/(19-Q1580)*(1+J$2305)</f>
        <v>3417.7159224528509</v>
      </c>
      <c r="T1580" s="17">
        <f>IF(AND(K1580="no",R1580&lt;E1580, R1580&gt;F1580,J$2308="yes"),MAX(R1580*(1-J$2306),F1580)/D1580-1,IF(AND(K1580="yes",S1580&gt;F1580, S1580&lt;E1580,J$2307="yes"),1-MIN(S1580*(1+J$2306),E1580)/D1580,0))</f>
        <v>0</v>
      </c>
      <c r="U1580" s="6">
        <f t="shared" si="389"/>
        <v>0</v>
      </c>
      <c r="V1580" s="66">
        <f t="shared" si="390"/>
        <v>3.6726133897524535</v>
      </c>
      <c r="W1580" s="6">
        <f t="shared" si="391"/>
        <v>1.2271571860401176E-2</v>
      </c>
      <c r="X1580" s="17">
        <f>V1580/MAX(V$240:V1580)-1</f>
        <v>-2.4690955816176863E-2</v>
      </c>
      <c r="Y1580" s="6">
        <f t="shared" ref="Y1580" si="404">V1580/V1560-1</f>
        <v>5.4999399790367498E-3</v>
      </c>
      <c r="Z1580" s="66">
        <f t="shared" si="392"/>
        <v>15.496722083128786</v>
      </c>
      <c r="AA1580" s="6">
        <f t="shared" si="393"/>
        <v>1.2271571860401176E-2</v>
      </c>
      <c r="AB1580" s="17">
        <f>Z1580/MAX(Z$240:Z1580)-1</f>
        <v>-8.1936599866963444E-2</v>
      </c>
      <c r="AC1580" s="6">
        <f t="shared" ref="AC1580" si="405">Z1580/Z1560-1</f>
        <v>2.3175300633118123E-2</v>
      </c>
      <c r="AD1580" s="18">
        <v>0.99199999999999999</v>
      </c>
    </row>
    <row r="1581" spans="1:30" x14ac:dyDescent="0.25">
      <c r="A1581" s="18" t="s">
        <v>249</v>
      </c>
      <c r="B1581" s="72">
        <v>41472</v>
      </c>
      <c r="C1581" s="23">
        <v>3485.07</v>
      </c>
      <c r="D1581" s="23">
        <v>3536.31</v>
      </c>
      <c r="E1581" s="23">
        <v>3552.37</v>
      </c>
      <c r="F1581" s="23">
        <v>3474.36</v>
      </c>
      <c r="G1581" s="20">
        <f t="shared" si="402"/>
        <v>3358.3029999999999</v>
      </c>
      <c r="H1581" s="20">
        <f t="shared" si="394"/>
        <v>3530.3740000000007</v>
      </c>
      <c r="I1581" s="112">
        <f t="shared" si="403"/>
        <v>3.7747338462312818E-2</v>
      </c>
      <c r="J1581" s="38" t="str">
        <f t="shared" si="395"/>
        <v>X</v>
      </c>
      <c r="K1581" s="17" t="str">
        <f>IF(OR(AND(J1580="N",OR(I1580&lt;R$2308,AND(I1580&gt;R$2306, I1580&lt;R$2305))), AND(J1580="X", OR(I1580&lt;R$2314, AND(I1580&lt;R$2311,I1580&gt;R$2312)))),"no","yes")</f>
        <v>no</v>
      </c>
      <c r="O1581" s="146">
        <f t="shared" si="396"/>
        <v>-1.4489679920595133E-2</v>
      </c>
      <c r="P1581" s="146">
        <f t="shared" si="397"/>
        <v>1.4489679920595133E-2</v>
      </c>
      <c r="Q1581" s="86">
        <f t="shared" si="388"/>
        <v>1.7999999999999999E-2</v>
      </c>
      <c r="R1581" s="39">
        <f>(SUM(C1562:C1580)+Q1581*SUM(C1562:C1580))/(19-Q1581)*(1-J$2305)</f>
        <v>3415.1958602886943</v>
      </c>
      <c r="S1581" s="39">
        <f>(SUM(C1562:C1580)+Q1581*SUM(C1562:C1580))/(19-Q1581)*(1+J$2305)</f>
        <v>3415.1958602886943</v>
      </c>
      <c r="T1581" s="17">
        <f>IF(AND(K1581="no",R1581&lt;E1581, R1581&gt;F1581,J$2308="yes"),MAX(R1581*(1-J$2306),F1581)/D1581-1,IF(AND(K1581="yes",S1581&gt;F1581, S1581&lt;E1581,J$2307="yes"),1-MIN(S1581*(1+J$2306),E1581)/D1581,0))</f>
        <v>0</v>
      </c>
      <c r="U1581" s="6">
        <f t="shared" si="389"/>
        <v>0</v>
      </c>
      <c r="V1581" s="66">
        <f t="shared" si="390"/>
        <v>3.6193983972628487</v>
      </c>
      <c r="W1581" s="6">
        <f t="shared" si="391"/>
        <v>-1.4489679920595133E-2</v>
      </c>
      <c r="X1581" s="17">
        <f>V1581/MAX(V$240:V1581)-1</f>
        <v>-3.8822871690062044E-2</v>
      </c>
      <c r="Z1581" s="66">
        <f t="shared" si="392"/>
        <v>15.272179540325832</v>
      </c>
      <c r="AA1581" s="6">
        <f t="shared" si="393"/>
        <v>-1.4489679920595133E-2</v>
      </c>
      <c r="AB1581" s="17">
        <f>Z1581/MAX(Z$240:Z1581)-1</f>
        <v>-9.523904468170441E-2</v>
      </c>
      <c r="AD1581" s="18">
        <v>0.97899999999999998</v>
      </c>
    </row>
    <row r="1582" spans="1:30" x14ac:dyDescent="0.25">
      <c r="A1582" s="18" t="s">
        <v>249</v>
      </c>
      <c r="B1582" s="72">
        <v>41473</v>
      </c>
      <c r="C1582" s="23">
        <v>3481.2</v>
      </c>
      <c r="D1582" s="23">
        <v>3485.07</v>
      </c>
      <c r="E1582" s="23">
        <v>3505.19</v>
      </c>
      <c r="F1582" s="23">
        <v>3445.33</v>
      </c>
      <c r="G1582" s="20">
        <f t="shared" si="402"/>
        <v>3359.1130000000003</v>
      </c>
      <c r="H1582" s="20">
        <f t="shared" si="394"/>
        <v>3531.5203333333343</v>
      </c>
      <c r="I1582" s="112">
        <f t="shared" si="403"/>
        <v>3.6345011316975429E-2</v>
      </c>
      <c r="J1582" s="38" t="str">
        <f t="shared" si="395"/>
        <v>X</v>
      </c>
      <c r="K1582" s="17" t="str">
        <f>IF(OR(AND(J1581="N",OR(I1581&lt;R$2308,AND(I1581&gt;R$2306, I1581&lt;R$2305))), AND(J1581="X", OR(I1581&lt;R$2314, AND(I1581&lt;R$2311,I1581&gt;R$2312)))),"no","yes")</f>
        <v>no</v>
      </c>
      <c r="O1582" s="146">
        <f t="shared" si="396"/>
        <v>-1.1104511530616312E-3</v>
      </c>
      <c r="P1582" s="146">
        <f t="shared" si="397"/>
        <v>1.1104511530616312E-3</v>
      </c>
      <c r="Q1582" s="86">
        <f t="shared" si="388"/>
        <v>1.7999999999999999E-2</v>
      </c>
      <c r="R1582" s="39">
        <f>(SUM(C1563:C1581)+Q1582*SUM(C1563:C1581))/(19-Q1582)*(1-J$2305)</f>
        <v>3416.2722094615956</v>
      </c>
      <c r="S1582" s="39">
        <f>(SUM(C1563:C1581)+Q1582*SUM(C1563:C1581))/(19-Q1582)*(1+J$2305)</f>
        <v>3416.2722094615956</v>
      </c>
      <c r="T1582" s="17">
        <f>IF(AND(K1582="no",R1582&lt;E1582, R1582&gt;F1582,J$2308="yes"),MAX(R1582*(1-J$2306),F1582)/D1582-1,IF(AND(K1582="yes",S1582&gt;F1582, S1582&lt;E1582,J$2307="yes"),1-MIN(S1582*(1+J$2306),E1582)/D1582,0))</f>
        <v>0</v>
      </c>
      <c r="U1582" s="6">
        <f t="shared" si="389"/>
        <v>0</v>
      </c>
      <c r="V1582" s="66">
        <f t="shared" si="390"/>
        <v>3.6153792321392189</v>
      </c>
      <c r="W1582" s="6">
        <f t="shared" si="391"/>
        <v>-1.1104511530616312E-3</v>
      </c>
      <c r="X1582" s="17">
        <f>V1582/MAX(V$240:V1582)-1</f>
        <v>-3.989021194049025E-2</v>
      </c>
      <c r="Z1582" s="66">
        <f t="shared" si="392"/>
        <v>15.255220530945513</v>
      </c>
      <c r="AA1582" s="6">
        <f t="shared" si="393"/>
        <v>-1.1104511530616312E-3</v>
      </c>
      <c r="AB1582" s="17">
        <f>Z1582/MAX(Z$240:Z1582)-1</f>
        <v>-9.6243737527782702E-2</v>
      </c>
      <c r="AD1582" s="18">
        <v>0.97699999999999998</v>
      </c>
    </row>
    <row r="1583" spans="1:30" x14ac:dyDescent="0.25">
      <c r="A1583" s="18" t="s">
        <v>249</v>
      </c>
      <c r="B1583" s="72">
        <v>41474</v>
      </c>
      <c r="C1583" s="23">
        <v>3394.31</v>
      </c>
      <c r="D1583" s="23">
        <v>3481.2</v>
      </c>
      <c r="E1583" s="23">
        <v>3510.11</v>
      </c>
      <c r="F1583" s="23">
        <v>3394.31</v>
      </c>
      <c r="G1583" s="20">
        <f t="shared" si="402"/>
        <v>3356.5045</v>
      </c>
      <c r="H1583" s="20">
        <f t="shared" si="394"/>
        <v>3531.0420000000004</v>
      </c>
      <c r="I1583" s="112">
        <f t="shared" si="403"/>
        <v>1.1263354480829602E-2</v>
      </c>
      <c r="J1583" s="38" t="str">
        <f t="shared" si="395"/>
        <v>X</v>
      </c>
      <c r="K1583" s="17" t="str">
        <f>IF(OR(AND(J1582="N",OR(I1582&lt;R$2308,AND(I1582&gt;R$2306, I1582&lt;R$2305))), AND(J1582="X", OR(I1582&lt;R$2314, AND(I1582&lt;R$2311,I1582&gt;R$2312)))),"no","yes")</f>
        <v>no</v>
      </c>
      <c r="O1583" s="146">
        <f t="shared" si="396"/>
        <v>-2.4959783982534733E-2</v>
      </c>
      <c r="P1583" s="146">
        <f t="shared" si="397"/>
        <v>2.4959783982534733E-2</v>
      </c>
      <c r="Q1583" s="86">
        <f t="shared" si="388"/>
        <v>1.7999999999999999E-2</v>
      </c>
      <c r="R1583" s="39">
        <f>(SUM(C1564:C1582)+Q1583*SUM(C1564:C1582))/(19-Q1583)*(1-J$2305)</f>
        <v>3418.134234537983</v>
      </c>
      <c r="S1583" s="39">
        <f>(SUM(C1564:C1582)+Q1583*SUM(C1564:C1582))/(19-Q1583)*(1+J$2305)</f>
        <v>3418.134234537983</v>
      </c>
      <c r="T1583" s="17">
        <f>IF(AND(K1583="no",R1583&lt;E1583, R1583&gt;F1583,J$2308="yes"),MAX(R1583*(1-J$2306),F1583)/D1583-1,IF(AND(K1583="yes",S1583&gt;F1583, S1583&lt;E1583,J$2307="yes"),1-MIN(S1583*(1+J$2306),E1583)/D1583,0))</f>
        <v>-1.8116099466280788E-2</v>
      </c>
      <c r="U1583" s="6">
        <f t="shared" si="389"/>
        <v>6.843684516253945E-3</v>
      </c>
      <c r="V1583" s="66">
        <f t="shared" si="390"/>
        <v>3.5498826623614588</v>
      </c>
      <c r="W1583" s="6">
        <f t="shared" si="391"/>
        <v>-1.8116099466280788E-2</v>
      </c>
      <c r="X1583" s="17">
        <f>V1583/MAX(V$240:V1583)-1</f>
        <v>-5.7283656359526036E-2</v>
      </c>
      <c r="Z1583" s="66">
        <f t="shared" si="392"/>
        <v>14.978855438426855</v>
      </c>
      <c r="AA1583" s="6">
        <f t="shared" si="393"/>
        <v>-1.8116099466280788E-2</v>
      </c>
      <c r="AB1583" s="17">
        <f>Z1583/MAX(Z$240:Z1583)-1</f>
        <v>-0.11261627587200362</v>
      </c>
      <c r="AD1583" s="18">
        <v>0.95499999999999996</v>
      </c>
    </row>
    <row r="1584" spans="1:30" x14ac:dyDescent="0.25">
      <c r="A1584" s="18" t="s">
        <v>249</v>
      </c>
      <c r="B1584" s="72">
        <v>41477</v>
      </c>
      <c r="C1584" s="23">
        <v>3461.28</v>
      </c>
      <c r="D1584" s="23">
        <v>3394.31</v>
      </c>
      <c r="E1584" s="23">
        <v>3461.7</v>
      </c>
      <c r="F1584" s="23">
        <v>3359.39</v>
      </c>
      <c r="G1584" s="20">
        <f t="shared" si="402"/>
        <v>3367.9205000000002</v>
      </c>
      <c r="H1584" s="20">
        <f t="shared" si="394"/>
        <v>3530.4760000000006</v>
      </c>
      <c r="I1584" s="112">
        <f t="shared" si="403"/>
        <v>2.7720220830628195E-2</v>
      </c>
      <c r="J1584" s="38" t="str">
        <f t="shared" si="395"/>
        <v>X</v>
      </c>
      <c r="K1584" s="17" t="str">
        <f>IF(OR(AND(J1583="N",OR(I1583&lt;R$2308,AND(I1583&gt;R$2306, I1583&lt;R$2305))), AND(J1583="X", OR(I1583&lt;R$2314, AND(I1583&lt;R$2311,I1583&gt;R$2312)))),"no","yes")</f>
        <v>yes</v>
      </c>
      <c r="O1584" s="146">
        <f t="shared" si="396"/>
        <v>1.9730077688838055E-2</v>
      </c>
      <c r="P1584" s="146">
        <f t="shared" si="397"/>
        <v>-1.9730077688838055E-2</v>
      </c>
      <c r="Q1584" s="86">
        <f t="shared" si="388"/>
        <v>1.7999999999999999E-2</v>
      </c>
      <c r="R1584" s="39">
        <f>(SUM(C1565:C1583)+Q1584*SUM(C1565:C1583))/(19-Q1584)*(1-J$2305)</f>
        <v>3426.7873954272468</v>
      </c>
      <c r="S1584" s="39">
        <f>(SUM(C1565:C1583)+Q1584*SUM(C1565:C1583))/(19-Q1584)*(1+J$2305)</f>
        <v>3426.7873954272468</v>
      </c>
      <c r="T1584" s="17">
        <f>IF(AND(K1584="no",R1584&lt;E1584, R1584&gt;F1584,J$2308="yes"),MAX(R1584*(1-J$2306),F1584)/D1584-1,IF(AND(K1584="yes",S1584&gt;F1584, S1584&lt;E1584,J$2307="yes"),1-MIN(S1584*(1+J$2306),E1584)/D1584,0))</f>
        <v>-9.5681877693101214E-3</v>
      </c>
      <c r="U1584" s="6">
        <f t="shared" si="389"/>
        <v>1.0161889919527933E-2</v>
      </c>
      <c r="V1584" s="66">
        <f t="shared" si="390"/>
        <v>3.5498826623614588</v>
      </c>
      <c r="W1584" s="6">
        <f t="shared" si="391"/>
        <v>0</v>
      </c>
      <c r="X1584" s="17">
        <f>V1584/MAX(V$240:V1584)-1</f>
        <v>-5.7283656359526036E-2</v>
      </c>
      <c r="Z1584" s="66">
        <f t="shared" si="392"/>
        <v>14.835534937022635</v>
      </c>
      <c r="AA1584" s="6">
        <f t="shared" si="393"/>
        <v>-9.5681877693101214E-3</v>
      </c>
      <c r="AB1584" s="17">
        <f>Z1584/MAX(Z$240:Z1584)-1</f>
        <v>-0.12110692996788996</v>
      </c>
      <c r="AD1584" s="18">
        <v>0.97299999999999998</v>
      </c>
    </row>
    <row r="1585" spans="1:30" x14ac:dyDescent="0.25">
      <c r="A1585" s="18" t="s">
        <v>249</v>
      </c>
      <c r="B1585" s="72">
        <v>41478</v>
      </c>
      <c r="C1585" s="23">
        <v>3544.97</v>
      </c>
      <c r="D1585" s="23">
        <v>3461.28</v>
      </c>
      <c r="E1585" s="23">
        <v>3545.05</v>
      </c>
      <c r="F1585" s="23">
        <v>3470.6</v>
      </c>
      <c r="G1585" s="20">
        <f t="shared" si="402"/>
        <v>3384.2124999999992</v>
      </c>
      <c r="H1585" s="20">
        <f t="shared" si="394"/>
        <v>3531.0318333333339</v>
      </c>
      <c r="I1585" s="112">
        <f t="shared" si="403"/>
        <v>4.7502188470730067E-2</v>
      </c>
      <c r="J1585" s="38" t="str">
        <f t="shared" si="395"/>
        <v>X</v>
      </c>
      <c r="K1585" s="17" t="str">
        <f>IF(OR(AND(J1584="N",OR(I1584&lt;R$2308,AND(I1584&gt;R$2306, I1584&lt;R$2305))), AND(J1584="X", OR(I1584&lt;R$2314, AND(I1584&lt;R$2311,I1584&gt;R$2312)))),"no","yes")</f>
        <v>no</v>
      </c>
      <c r="O1585" s="146">
        <f t="shared" si="396"/>
        <v>2.4178916470207534E-2</v>
      </c>
      <c r="P1585" s="146">
        <f t="shared" si="397"/>
        <v>-2.4178916470207534E-2</v>
      </c>
      <c r="Q1585" s="86">
        <f t="shared" ref="Q1585:Q1648" si="406">IF(J1585="N",0.009,0.018)</f>
        <v>1.7999999999999999E-2</v>
      </c>
      <c r="R1585" s="39">
        <f>(SUM(C1566:C1584)+Q1585*SUM(C1566:C1584))/(19-Q1585)*(1-J$2305)</f>
        <v>3439.7738404804545</v>
      </c>
      <c r="S1585" s="39">
        <f>(SUM(C1566:C1584)+Q1585*SUM(C1566:C1584))/(19-Q1585)*(1+J$2305)</f>
        <v>3439.7738404804545</v>
      </c>
      <c r="T1585" s="17">
        <f>IF(AND(K1585="no",R1585&lt;E1585, R1585&gt;F1585,J$2308="yes"),MAX(R1585*(1-J$2306),F1585)/D1585-1,IF(AND(K1585="yes",S1585&gt;F1585, S1585&lt;E1585,J$2307="yes"),1-MIN(S1585*(1+J$2306),E1585)/D1585,0))</f>
        <v>0</v>
      </c>
      <c r="U1585" s="6">
        <f t="shared" si="389"/>
        <v>0</v>
      </c>
      <c r="V1585" s="66">
        <f t="shared" si="390"/>
        <v>3.6357149787337346</v>
      </c>
      <c r="W1585" s="6">
        <f t="shared" si="391"/>
        <v>2.4178916470207534E-2</v>
      </c>
      <c r="X1585" s="17">
        <f>V1585/MAX(V$240:V1585)-1</f>
        <v>-3.4489796631543612E-2</v>
      </c>
      <c r="Z1585" s="66">
        <f t="shared" si="392"/>
        <v>15.194242097055751</v>
      </c>
      <c r="AA1585" s="6">
        <f t="shared" si="393"/>
        <v>2.4178916470207534E-2</v>
      </c>
      <c r="AB1585" s="17">
        <f>Z1585/MAX(Z$240:Z1585)-1</f>
        <v>-9.9856247841339285E-2</v>
      </c>
      <c r="AD1585" s="18">
        <v>0.996</v>
      </c>
    </row>
    <row r="1586" spans="1:30" x14ac:dyDescent="0.25">
      <c r="A1586" s="18" t="s">
        <v>249</v>
      </c>
      <c r="B1586" s="72">
        <v>41479</v>
      </c>
      <c r="C1586" s="23">
        <v>3566.28</v>
      </c>
      <c r="D1586" s="23">
        <v>3544.97</v>
      </c>
      <c r="E1586" s="23">
        <v>3575</v>
      </c>
      <c r="F1586" s="23">
        <v>3500.08</v>
      </c>
      <c r="G1586" s="20">
        <f t="shared" si="402"/>
        <v>3398.2354999999998</v>
      </c>
      <c r="H1586" s="20">
        <f t="shared" si="394"/>
        <v>3533.5290000000009</v>
      </c>
      <c r="I1586" s="112">
        <f t="shared" si="403"/>
        <v>4.9450516304711867E-2</v>
      </c>
      <c r="J1586" s="38" t="str">
        <f t="shared" si="395"/>
        <v>X</v>
      </c>
      <c r="K1586" s="17" t="str">
        <f>IF(OR(AND(J1585="N",OR(I1585&lt;R$2308,AND(I1585&gt;R$2306, I1585&lt;R$2305))), AND(J1585="X", OR(I1585&lt;R$2314, AND(I1585&lt;R$2311,I1585&gt;R$2312)))),"no","yes")</f>
        <v>no</v>
      </c>
      <c r="O1586" s="146">
        <f t="shared" si="396"/>
        <v>6.0113343695433752E-3</v>
      </c>
      <c r="P1586" s="146">
        <f t="shared" si="397"/>
        <v>-6.0113343695433752E-3</v>
      </c>
      <c r="Q1586" s="86">
        <f t="shared" si="406"/>
        <v>1.7999999999999999E-2</v>
      </c>
      <c r="R1586" s="39">
        <f>(SUM(C1567:C1585)+Q1586*SUM(C1567:C1585))/(19-Q1586)*(1-J$2305)</f>
        <v>3453.671991360236</v>
      </c>
      <c r="S1586" s="39">
        <f>(SUM(C1567:C1585)+Q1586*SUM(C1567:C1585))/(19-Q1586)*(1+J$2305)</f>
        <v>3453.671991360236</v>
      </c>
      <c r="T1586" s="17">
        <f>IF(AND(K1586="no",R1586&lt;E1586, R1586&gt;F1586,J$2308="yes"),MAX(R1586*(1-J$2306),F1586)/D1586-1,IF(AND(K1586="yes",S1586&gt;F1586, S1586&lt;E1586,J$2307="yes"),1-MIN(S1586*(1+J$2306),E1586)/D1586,0))</f>
        <v>0</v>
      </c>
      <c r="U1586" s="6">
        <f t="shared" ref="U1586:U1649" si="407">IF(T1586=0,0,IF(K1586="yes",T1586-P1586,T1586-O1586))</f>
        <v>0</v>
      </c>
      <c r="V1586" s="66">
        <f t="shared" ref="V1586:V1649" si="408">IF(K1586="yes",V1585, IF(T1586&lt;&gt;0, V1585*(1+T1586),V1585*(1+O1586)))</f>
        <v>3.6575704771432602</v>
      </c>
      <c r="W1586" s="6">
        <f t="shared" ref="W1586:W1649" si="409">V1586/V1585-1</f>
        <v>6.0113343695433752E-3</v>
      </c>
      <c r="X1586" s="17">
        <f>V1586/MAX(V$240:V1586)-1</f>
        <v>-2.8685791961890028E-2</v>
      </c>
      <c r="Z1586" s="66">
        <f t="shared" ref="Z1586:Z1649" si="410">IF(T1586&lt;&gt;0,Z1585*(1+T1586),IF(K1586="no",Z1585*(1+O1586),Z1585*(1+P1586)))</f>
        <v>15.285579766792946</v>
      </c>
      <c r="AA1586" s="6">
        <f t="shared" ref="AA1586:AA1649" si="411">Z1586/Z1585-1</f>
        <v>6.0113343695433752E-3</v>
      </c>
      <c r="AB1586" s="17">
        <f>Z1586/MAX(Z$240:Z1586)-1</f>
        <v>-9.444518276645808E-2</v>
      </c>
      <c r="AD1586" s="18">
        <v>1.0009999999999999</v>
      </c>
    </row>
    <row r="1587" spans="1:30" x14ac:dyDescent="0.25">
      <c r="A1587" s="18" t="s">
        <v>249</v>
      </c>
      <c r="B1587" s="72">
        <v>41480</v>
      </c>
      <c r="C1587" s="23">
        <v>3498.24</v>
      </c>
      <c r="D1587" s="23">
        <v>3566.28</v>
      </c>
      <c r="E1587" s="23">
        <v>3572.55</v>
      </c>
      <c r="F1587" s="23">
        <v>3496.31</v>
      </c>
      <c r="G1587" s="20">
        <f t="shared" si="402"/>
        <v>3411.4865</v>
      </c>
      <c r="H1587" s="20">
        <f t="shared" si="394"/>
        <v>3533.7568333333338</v>
      </c>
      <c r="I1587" s="112">
        <f t="shared" si="403"/>
        <v>2.5429823626738512E-2</v>
      </c>
      <c r="J1587" s="38" t="str">
        <f t="shared" si="395"/>
        <v>X</v>
      </c>
      <c r="K1587" s="17" t="str">
        <f>IF(OR(AND(J1586="N",OR(I1586&lt;R$2308,AND(I1586&gt;R$2306, I1586&lt;R$2305))), AND(J1586="X", OR(I1586&lt;R$2314, AND(I1586&lt;R$2311,I1586&gt;R$2312)))),"no","yes")</f>
        <v>no</v>
      </c>
      <c r="O1587" s="146">
        <f t="shared" si="396"/>
        <v>-1.9078703859483959E-2</v>
      </c>
      <c r="P1587" s="146">
        <f t="shared" si="397"/>
        <v>1.9078703859483959E-2</v>
      </c>
      <c r="Q1587" s="86">
        <f t="shared" si="406"/>
        <v>1.7999999999999999E-2</v>
      </c>
      <c r="R1587" s="39">
        <f>(SUM(C1568:C1586)+Q1587*SUM(C1568:C1586))/(19-Q1587)*(1-J$2305)</f>
        <v>3471.5339173954267</v>
      </c>
      <c r="S1587" s="39">
        <f>(SUM(C1568:C1586)+Q1587*SUM(C1568:C1586))/(19-Q1587)*(1+J$2305)</f>
        <v>3471.5339173954267</v>
      </c>
      <c r="T1587" s="17">
        <f>IF(AND(K1587="no",R1587&lt;E1587, R1587&gt;F1587,J$2308="yes"),MAX(R1587*(1-J$2306),F1587)/D1587-1,IF(AND(K1587="yes",S1587&gt;F1587, S1587&lt;E1587,J$2307="yes"),1-MIN(S1587*(1+J$2306),E1587)/D1587,0))</f>
        <v>0</v>
      </c>
      <c r="U1587" s="6">
        <f t="shared" si="407"/>
        <v>0</v>
      </c>
      <c r="V1587" s="66">
        <f t="shared" si="408"/>
        <v>3.5877887731646525</v>
      </c>
      <c r="W1587" s="6">
        <f t="shared" si="409"/>
        <v>-1.9078703859483959E-2</v>
      </c>
      <c r="X1587" s="17">
        <f>V1587/MAX(V$240:V1587)-1</f>
        <v>-4.7217208091558271E-2</v>
      </c>
      <c r="Z1587" s="66">
        <f t="shared" si="410"/>
        <v>14.993950717101784</v>
      </c>
      <c r="AA1587" s="6">
        <f t="shared" si="411"/>
        <v>-1.9078703859483959E-2</v>
      </c>
      <c r="AB1587" s="17">
        <f>Z1587/MAX(Z$240:Z1587)-1</f>
        <v>-0.11172199495298596</v>
      </c>
      <c r="AD1587" s="18">
        <v>0.98399999999999999</v>
      </c>
    </row>
    <row r="1588" spans="1:30" x14ac:dyDescent="0.25">
      <c r="A1588" s="18" t="s">
        <v>249</v>
      </c>
      <c r="B1588" s="72">
        <v>41481</v>
      </c>
      <c r="C1588" s="23">
        <v>3494.16</v>
      </c>
      <c r="D1588" s="23">
        <v>3498.24</v>
      </c>
      <c r="E1588" s="23">
        <v>3520.49</v>
      </c>
      <c r="F1588" s="23">
        <v>3449.61</v>
      </c>
      <c r="G1588" s="20">
        <f t="shared" si="402"/>
        <v>3424.3954999999996</v>
      </c>
      <c r="H1588" s="20">
        <f t="shared" si="394"/>
        <v>3534.8028333333341</v>
      </c>
      <c r="I1588" s="112">
        <f t="shared" si="403"/>
        <v>2.0372792803868611E-2</v>
      </c>
      <c r="J1588" s="38" t="str">
        <f t="shared" si="395"/>
        <v>X</v>
      </c>
      <c r="K1588" s="17" t="str">
        <f>IF(OR(AND(J1587="N",OR(I1587&lt;R$2308,AND(I1587&gt;R$2306, I1587&lt;R$2305))), AND(J1587="X", OR(I1587&lt;R$2314, AND(I1587&lt;R$2311,I1587&gt;R$2312)))),"no","yes")</f>
        <v>no</v>
      </c>
      <c r="O1588" s="146">
        <f t="shared" si="396"/>
        <v>-1.1663007683864191E-3</v>
      </c>
      <c r="P1588" s="146">
        <f t="shared" si="397"/>
        <v>1.1663007683864191E-3</v>
      </c>
      <c r="Q1588" s="86">
        <f t="shared" si="406"/>
        <v>1.7999999999999999E-2</v>
      </c>
      <c r="R1588" s="39">
        <f>(SUM(C1569:C1587)+Q1588*SUM(C1569:C1587))/(19-Q1588)*(1-J$2305)</f>
        <v>3485.5988568117164</v>
      </c>
      <c r="S1588" s="39">
        <f>(SUM(C1569:C1587)+Q1588*SUM(C1569:C1587))/(19-Q1588)*(1+J$2305)</f>
        <v>3485.5988568117164</v>
      </c>
      <c r="T1588" s="17">
        <f>IF(AND(K1588="no",R1588&lt;E1588, R1588&gt;F1588,J$2308="yes"),MAX(R1588*(1-J$2306),F1588)/D1588-1,IF(AND(K1588="yes",S1588&gt;F1588, S1588&lt;E1588,J$2307="yes"),1-MIN(S1588*(1+J$2306),E1588)/D1588,0))</f>
        <v>-3.6135723072983073E-3</v>
      </c>
      <c r="U1588" s="6">
        <f t="shared" si="407"/>
        <v>-2.4472715389118882E-3</v>
      </c>
      <c r="V1588" s="66">
        <f t="shared" si="408"/>
        <v>3.574824039009509</v>
      </c>
      <c r="W1588" s="6">
        <f t="shared" si="409"/>
        <v>-3.6135723072983073E-3</v>
      </c>
      <c r="X1588" s="17">
        <f>V1588/MAX(V$240:V1588)-1</f>
        <v>-5.0660157603269029E-2</v>
      </c>
      <c r="Y1588" s="14"/>
      <c r="Z1588" s="66">
        <f t="shared" si="410"/>
        <v>14.93976899201347</v>
      </c>
      <c r="AA1588" s="6">
        <f t="shared" si="411"/>
        <v>-3.6135723072983073E-3</v>
      </c>
      <c r="AB1588" s="17">
        <f>Z1588/MAX(Z$240:Z1588)-1</f>
        <v>-0.11493185175320608</v>
      </c>
      <c r="AC1588" s="14"/>
      <c r="AD1588" s="18">
        <v>0.98199999999999998</v>
      </c>
    </row>
    <row r="1589" spans="1:30" x14ac:dyDescent="0.25">
      <c r="A1589" s="18" t="s">
        <v>249</v>
      </c>
      <c r="B1589" s="72">
        <v>41484</v>
      </c>
      <c r="C1589" s="23">
        <v>3426.59</v>
      </c>
      <c r="D1589" s="23">
        <v>3494.16</v>
      </c>
      <c r="E1589" s="23">
        <v>3484.64</v>
      </c>
      <c r="F1589" s="23">
        <v>3423.77</v>
      </c>
      <c r="G1589" s="20">
        <f t="shared" si="402"/>
        <v>3430.4954999999995</v>
      </c>
      <c r="H1589" s="20">
        <f t="shared" si="394"/>
        <v>3535.7831666666671</v>
      </c>
      <c r="I1589" s="112">
        <f t="shared" si="403"/>
        <v>-1.138465274185485E-3</v>
      </c>
      <c r="J1589" s="38" t="str">
        <f t="shared" si="395"/>
        <v>X</v>
      </c>
      <c r="K1589" s="17" t="str">
        <f>IF(OR(AND(J1588="N",OR(I1588&lt;R$2308,AND(I1588&gt;R$2306, I1588&lt;R$2305))), AND(J1588="X", OR(I1588&lt;R$2314, AND(I1588&lt;R$2311,I1588&gt;R$2312)))),"no","yes")</f>
        <v>no</v>
      </c>
      <c r="O1589" s="146">
        <f t="shared" si="396"/>
        <v>-1.9337981088444645E-2</v>
      </c>
      <c r="P1589" s="146">
        <f t="shared" si="397"/>
        <v>1.9337981088444645E-2</v>
      </c>
      <c r="Q1589" s="86">
        <f t="shared" si="406"/>
        <v>1.7999999999999999E-2</v>
      </c>
      <c r="R1589" s="39">
        <f>(SUM(C1570:C1588)+Q1589*SUM(C1570:C1588))/(19-Q1589)*(1-J$2305)</f>
        <v>3495.7654493730897</v>
      </c>
      <c r="S1589" s="39">
        <f>(SUM(C1570:C1588)+Q1589*SUM(C1570:C1588))/(19-Q1589)*(1+J$2305)</f>
        <v>3495.7654493730897</v>
      </c>
      <c r="T1589" s="17">
        <f>IF(AND(K1589="no",R1589&lt;E1589, R1589&gt;F1589,J$2308="yes"),MAX(R1589*(1-J$2306),F1589)/D1589-1,IF(AND(K1589="yes",S1589&gt;F1589, S1589&lt;E1589,J$2307="yes"),1-MIN(S1589*(1+J$2306),E1589)/D1589,0))</f>
        <v>0</v>
      </c>
      <c r="U1589" s="6">
        <f t="shared" si="407"/>
        <v>0</v>
      </c>
      <c r="V1589" s="66">
        <f t="shared" si="408"/>
        <v>3.5056941593486259</v>
      </c>
      <c r="W1589" s="6">
        <f t="shared" si="409"/>
        <v>-1.9337981088444645E-2</v>
      </c>
      <c r="X1589" s="17">
        <f>V1589/MAX(V$240:V1589)-1</f>
        <v>-6.9018473522043933E-2</v>
      </c>
      <c r="Z1589" s="66">
        <f t="shared" si="410"/>
        <v>14.650864021780182</v>
      </c>
      <c r="AA1589" s="6">
        <f t="shared" si="411"/>
        <v>-1.9337981088444645E-2</v>
      </c>
      <c r="AB1589" s="17">
        <f>Z1589/MAX(Z$240:Z1589)-1</f>
        <v>-0.13204728286598721</v>
      </c>
      <c r="AD1589" s="18">
        <v>0.96199999999999997</v>
      </c>
    </row>
    <row r="1590" spans="1:30" x14ac:dyDescent="0.25">
      <c r="A1590" s="18" t="s">
        <v>249</v>
      </c>
      <c r="B1590" s="72">
        <v>41485</v>
      </c>
      <c r="C1590" s="23">
        <v>3411.22</v>
      </c>
      <c r="D1590" s="23">
        <v>3426.59</v>
      </c>
      <c r="E1590" s="23">
        <v>3449.54</v>
      </c>
      <c r="F1590" s="23">
        <v>3349.55</v>
      </c>
      <c r="G1590" s="20">
        <f t="shared" si="402"/>
        <v>3433.1039999999994</v>
      </c>
      <c r="H1590" s="20">
        <f t="shared" si="394"/>
        <v>3536.2468333333336</v>
      </c>
      <c r="I1590" s="112">
        <f t="shared" si="403"/>
        <v>-6.3744063681145935E-3</v>
      </c>
      <c r="J1590" s="38" t="str">
        <f t="shared" si="395"/>
        <v>X</v>
      </c>
      <c r="K1590" s="17" t="str">
        <f>IF(OR(AND(J1589="N",OR(I1589&lt;R$2308,AND(I1589&gt;R$2306, I1589&lt;R$2305))), AND(J1589="X", OR(I1589&lt;R$2314, AND(I1589&lt;R$2311,I1589&gt;R$2312)))),"no","yes")</f>
        <v>yes</v>
      </c>
      <c r="O1590" s="146">
        <f t="shared" si="396"/>
        <v>-4.4855089170283691E-3</v>
      </c>
      <c r="P1590" s="146">
        <f t="shared" si="397"/>
        <v>4.4855089170283691E-3</v>
      </c>
      <c r="Q1590" s="86">
        <f t="shared" si="406"/>
        <v>1.7999999999999999E-2</v>
      </c>
      <c r="R1590" s="39">
        <f>(SUM(C1571:C1589)+Q1590*SUM(C1571:C1589))/(19-Q1590)*(1-J$2305)</f>
        <v>3499.3876029923081</v>
      </c>
      <c r="S1590" s="39">
        <f>(SUM(C1571:C1589)+Q1590*SUM(C1571:C1589))/(19-Q1590)*(1+J$2305)</f>
        <v>3499.3876029923081</v>
      </c>
      <c r="T1590" s="17">
        <f>IF(AND(K1590="no",R1590&lt;E1590, R1590&gt;F1590,J$2308="yes"),MAX(R1590*(1-J$2306),F1590)/D1590-1,IF(AND(K1590="yes",S1590&gt;F1590, S1590&lt;E1590,J$2307="yes"),1-MIN(S1590*(1+J$2306),E1590)/D1590,0))</f>
        <v>0</v>
      </c>
      <c r="U1590" s="6">
        <f t="shared" si="407"/>
        <v>0</v>
      </c>
      <c r="V1590" s="66">
        <f t="shared" si="408"/>
        <v>3.5056941593486259</v>
      </c>
      <c r="W1590" s="6">
        <f t="shared" si="409"/>
        <v>0</v>
      </c>
      <c r="X1590" s="17">
        <f>V1590/MAX(V$240:V1590)-1</f>
        <v>-6.9018473522043933E-2</v>
      </c>
      <c r="Z1590" s="66">
        <f t="shared" si="410"/>
        <v>14.716580602992046</v>
      </c>
      <c r="AA1590" s="6">
        <f t="shared" si="411"/>
        <v>4.4855089170283691E-3</v>
      </c>
      <c r="AB1590" s="17">
        <f>Z1590/MAX(Z$240:Z1590)-1</f>
        <v>-0.12815407321372363</v>
      </c>
      <c r="AD1590" s="18">
        <v>0.95699999999999996</v>
      </c>
    </row>
    <row r="1591" spans="1:30" x14ac:dyDescent="0.25">
      <c r="A1591" s="18" t="s">
        <v>249</v>
      </c>
      <c r="B1591" s="72">
        <v>41486</v>
      </c>
      <c r="C1591" s="23">
        <v>3430.74</v>
      </c>
      <c r="D1591" s="23">
        <v>3411.22</v>
      </c>
      <c r="E1591" s="23">
        <v>3462.1</v>
      </c>
      <c r="F1591" s="23">
        <v>3418.72</v>
      </c>
      <c r="G1591" s="20">
        <f t="shared" si="402"/>
        <v>3436.4319999999998</v>
      </c>
      <c r="H1591" s="20">
        <f t="shared" si="394"/>
        <v>3535.9485</v>
      </c>
      <c r="I1591" s="112">
        <f t="shared" si="403"/>
        <v>-1.6563691642960121E-3</v>
      </c>
      <c r="J1591" s="38" t="str">
        <f t="shared" si="395"/>
        <v>X</v>
      </c>
      <c r="K1591" s="17" t="str">
        <f>IF(OR(AND(J1590="N",OR(I1590&lt;R$2308,AND(I1590&gt;R$2306, I1590&lt;R$2305))), AND(J1590="X", OR(I1590&lt;R$2314, AND(I1590&lt;R$2311,I1590&gt;R$2312)))),"no","yes")</f>
        <v>yes</v>
      </c>
      <c r="O1591" s="146">
        <f t="shared" si="396"/>
        <v>5.7222929040050552E-3</v>
      </c>
      <c r="P1591" s="146">
        <f t="shared" si="397"/>
        <v>-5.7222929040050552E-3</v>
      </c>
      <c r="Q1591" s="86">
        <f t="shared" si="406"/>
        <v>1.7999999999999999E-2</v>
      </c>
      <c r="R1591" s="39">
        <f>(SUM(C1572:C1590)+Q1591*SUM(C1572:C1590))/(19-Q1591)*(1-J$2305)</f>
        <v>3501.9103466441893</v>
      </c>
      <c r="S1591" s="39">
        <f>(SUM(C1572:C1590)+Q1591*SUM(C1572:C1590))/(19-Q1591)*(1+J$2305)</f>
        <v>3501.9103466441893</v>
      </c>
      <c r="T1591" s="17">
        <f>IF(AND(K1591="no",R1591&lt;E1591, R1591&gt;F1591,J$2308="yes"),MAX(R1591*(1-J$2306),F1591)/D1591-1,IF(AND(K1591="yes",S1591&gt;F1591, S1591&lt;E1591,J$2307="yes"),1-MIN(S1591*(1+J$2306),E1591)/D1591,0))</f>
        <v>0</v>
      </c>
      <c r="U1591" s="6">
        <f t="shared" si="407"/>
        <v>0</v>
      </c>
      <c r="V1591" s="66">
        <f t="shared" si="408"/>
        <v>3.5056941593486259</v>
      </c>
      <c r="W1591" s="6">
        <f t="shared" si="409"/>
        <v>0</v>
      </c>
      <c r="X1591" s="17">
        <f>V1591/MAX(V$240:V1591)-1</f>
        <v>-6.9018473522043933E-2</v>
      </c>
      <c r="Z1591" s="66">
        <f t="shared" si="410"/>
        <v>14.632368018236326</v>
      </c>
      <c r="AA1591" s="6">
        <f t="shared" si="411"/>
        <v>-5.7222929040050552E-3</v>
      </c>
      <c r="AB1591" s="17">
        <f>Z1591/MAX(Z$240:Z1591)-1</f>
        <v>-0.13314303097395852</v>
      </c>
      <c r="AD1591" s="18">
        <v>0.96299999999999997</v>
      </c>
    </row>
    <row r="1592" spans="1:30" x14ac:dyDescent="0.25">
      <c r="A1592" s="18" t="s">
        <v>249</v>
      </c>
      <c r="B1592" s="72">
        <v>41487</v>
      </c>
      <c r="C1592" s="23">
        <v>3521.15</v>
      </c>
      <c r="D1592" s="23">
        <v>3430.74</v>
      </c>
      <c r="E1592" s="23">
        <v>3521.16</v>
      </c>
      <c r="F1592" s="23">
        <v>3429.72</v>
      </c>
      <c r="G1592" s="20">
        <f t="shared" si="402"/>
        <v>3442.9649999999992</v>
      </c>
      <c r="H1592" s="20">
        <f t="shared" si="394"/>
        <v>3536.06</v>
      </c>
      <c r="I1592" s="112">
        <f t="shared" si="403"/>
        <v>2.2708624688313916E-2</v>
      </c>
      <c r="J1592" s="38" t="str">
        <f t="shared" si="395"/>
        <v>X</v>
      </c>
      <c r="K1592" s="17" t="str">
        <f>IF(OR(AND(J1591="N",OR(I1591&lt;R$2308,AND(I1591&gt;R$2306, I1591&lt;R$2305))), AND(J1591="X", OR(I1591&lt;R$2314, AND(I1591&lt;R$2311,I1591&gt;R$2312)))),"no","yes")</f>
        <v>yes</v>
      </c>
      <c r="O1592" s="146">
        <f t="shared" si="396"/>
        <v>2.6352915114523423E-2</v>
      </c>
      <c r="P1592" s="146">
        <f t="shared" si="397"/>
        <v>-2.6352915114523423E-2</v>
      </c>
      <c r="Q1592" s="86">
        <f t="shared" si="406"/>
        <v>1.7999999999999999E-2</v>
      </c>
      <c r="R1592" s="39">
        <f>(SUM(C1573:C1591)+Q1592*SUM(C1573:C1591))/(19-Q1592)*(1-J$2305)</f>
        <v>3504.068944262985</v>
      </c>
      <c r="S1592" s="39">
        <f>(SUM(C1573:C1591)+Q1592*SUM(C1573:C1591))/(19-Q1592)*(1+J$2305)</f>
        <v>3504.068944262985</v>
      </c>
      <c r="T1592" s="17">
        <f>IF(AND(K1592="no",R1592&lt;E1592, R1592&gt;F1592,J$2308="yes"),MAX(R1592*(1-J$2306),F1592)/D1592-1,IF(AND(K1592="yes",S1592&gt;F1592, S1592&lt;E1592,J$2307="yes"),1-MIN(S1592*(1+J$2306),E1592)/D1592,0))</f>
        <v>-2.137408963167875E-2</v>
      </c>
      <c r="U1592" s="6">
        <f t="shared" si="407"/>
        <v>4.9788254828446732E-3</v>
      </c>
      <c r="V1592" s="66">
        <f t="shared" si="408"/>
        <v>3.5056941593486259</v>
      </c>
      <c r="W1592" s="6">
        <f t="shared" si="409"/>
        <v>0</v>
      </c>
      <c r="X1592" s="17">
        <f>V1592/MAX(V$240:V1592)-1</f>
        <v>-6.9018473522043933E-2</v>
      </c>
      <c r="Z1592" s="66">
        <f t="shared" si="410"/>
        <v>14.319614472690834</v>
      </c>
      <c r="AA1592" s="6">
        <f t="shared" si="411"/>
        <v>-2.137408963167875E-2</v>
      </c>
      <c r="AB1592" s="17">
        <f>Z1592/MAX(Z$240:Z1592)-1</f>
        <v>-0.15167130952776642</v>
      </c>
      <c r="AD1592" s="18">
        <v>0.99</v>
      </c>
    </row>
    <row r="1593" spans="1:30" x14ac:dyDescent="0.25">
      <c r="A1593" s="18" t="s">
        <v>249</v>
      </c>
      <c r="B1593" s="72">
        <v>41488</v>
      </c>
      <c r="C1593" s="23">
        <v>3533.61</v>
      </c>
      <c r="D1593" s="23">
        <v>3521.15</v>
      </c>
      <c r="E1593" s="23">
        <v>3563.19</v>
      </c>
      <c r="F1593" s="23">
        <v>3528.64</v>
      </c>
      <c r="G1593" s="20">
        <f t="shared" si="402"/>
        <v>3451.0689999999995</v>
      </c>
      <c r="H1593" s="20">
        <f t="shared" si="394"/>
        <v>3536.2621666666664</v>
      </c>
      <c r="I1593" s="112">
        <f t="shared" si="403"/>
        <v>2.3917516572401265E-2</v>
      </c>
      <c r="J1593" s="38" t="str">
        <f t="shared" si="395"/>
        <v>X</v>
      </c>
      <c r="K1593" s="17" t="str">
        <f>IF(OR(AND(J1592="N",OR(I1592&lt;R$2308,AND(I1592&gt;R$2306, I1592&lt;R$2305))), AND(J1592="X", OR(I1592&lt;R$2314, AND(I1592&lt;R$2311,I1592&gt;R$2312)))),"no","yes")</f>
        <v>no</v>
      </c>
      <c r="O1593" s="146">
        <f t="shared" si="396"/>
        <v>3.5386166451301104E-3</v>
      </c>
      <c r="P1593" s="146">
        <f t="shared" si="397"/>
        <v>-3.5386166451301104E-3</v>
      </c>
      <c r="Q1593" s="86">
        <f t="shared" si="406"/>
        <v>1.7999999999999999E-2</v>
      </c>
      <c r="R1593" s="39">
        <f>(SUM(C1574:C1592)+Q1593*SUM(C1574:C1592))/(19-Q1593)*(1-J$2305)</f>
        <v>3512.0930281319138</v>
      </c>
      <c r="S1593" s="39">
        <f>(SUM(C1574:C1592)+Q1593*SUM(C1574:C1592))/(19-Q1593)*(1+J$2305)</f>
        <v>3512.0930281319138</v>
      </c>
      <c r="T1593" s="17">
        <f>IF(AND(K1593="no",R1593&lt;E1593, R1593&gt;F1593,J$2308="yes"),MAX(R1593*(1-J$2306),F1593)/D1593-1,IF(AND(K1593="yes",S1593&gt;F1593, S1593&lt;E1593,J$2307="yes"),1-MIN(S1593*(1+J$2306),E1593)/D1593,0))</f>
        <v>0</v>
      </c>
      <c r="U1593" s="6">
        <f t="shared" si="407"/>
        <v>0</v>
      </c>
      <c r="V1593" s="66">
        <f t="shared" si="408"/>
        <v>3.5180994670536325</v>
      </c>
      <c r="W1593" s="6">
        <f t="shared" si="409"/>
        <v>3.5386166451301104E-3</v>
      </c>
      <c r="X1593" s="17">
        <f>V1593/MAX(V$240:V1593)-1</f>
        <v>-6.5724086796140391E-2</v>
      </c>
      <c r="Z1593" s="66">
        <f t="shared" si="410"/>
        <v>14.370286098815743</v>
      </c>
      <c r="AA1593" s="6">
        <f t="shared" si="411"/>
        <v>3.5386166451301104E-3</v>
      </c>
      <c r="AB1593" s="17">
        <f>Z1593/MAX(Z$240:Z1593)-1</f>
        <v>-0.14866939950311997</v>
      </c>
      <c r="AD1593" s="18">
        <v>0.99199999999999999</v>
      </c>
    </row>
    <row r="1594" spans="1:30" x14ac:dyDescent="0.25">
      <c r="A1594" s="18" t="s">
        <v>249</v>
      </c>
      <c r="B1594" s="72">
        <v>41491</v>
      </c>
      <c r="C1594" s="23">
        <v>3592.54</v>
      </c>
      <c r="D1594" s="23">
        <v>3533.61</v>
      </c>
      <c r="E1594" s="23">
        <v>3592.87</v>
      </c>
      <c r="F1594" s="23">
        <v>3528.85</v>
      </c>
      <c r="G1594" s="20">
        <f t="shared" si="402"/>
        <v>3468.6719999999996</v>
      </c>
      <c r="H1594" s="20">
        <f t="shared" si="394"/>
        <v>3536.9070000000002</v>
      </c>
      <c r="I1594" s="112">
        <f t="shared" si="403"/>
        <v>3.5710496697295202E-2</v>
      </c>
      <c r="J1594" s="38" t="str">
        <f t="shared" si="395"/>
        <v>X</v>
      </c>
      <c r="K1594" s="17" t="str">
        <f>IF(OR(AND(J1593="N",OR(I1593&lt;R$2308,AND(I1593&gt;R$2306, I1593&lt;R$2305))), AND(J1593="X", OR(I1593&lt;R$2314, AND(I1593&lt;R$2311,I1593&gt;R$2312)))),"no","yes")</f>
        <v>no</v>
      </c>
      <c r="O1594" s="146">
        <f t="shared" si="396"/>
        <v>1.667699604653583E-2</v>
      </c>
      <c r="P1594" s="146">
        <f t="shared" si="397"/>
        <v>-1.667699604653583E-2</v>
      </c>
      <c r="Q1594" s="86">
        <f t="shared" si="406"/>
        <v>1.7999999999999999E-2</v>
      </c>
      <c r="R1594" s="39">
        <f>(SUM(C1575:C1593)+Q1594*SUM(C1575:C1593))/(19-Q1594)*(1-J$2305)</f>
        <v>3527.8135180697504</v>
      </c>
      <c r="S1594" s="39">
        <f>(SUM(C1575:C1593)+Q1594*SUM(C1575:C1593))/(19-Q1594)*(1+J$2305)</f>
        <v>3527.8135180697504</v>
      </c>
      <c r="T1594" s="17">
        <f>IF(AND(K1594="no",R1594&lt;E1594, R1594&gt;F1594,J$2308="yes"),MAX(R1594*(1-J$2306),F1594)/D1594-1,IF(AND(K1594="yes",S1594&gt;F1594, S1594&lt;E1594,J$2307="yes"),1-MIN(S1594*(1+J$2306),E1594)/D1594,0))</f>
        <v>0</v>
      </c>
      <c r="U1594" s="6">
        <f t="shared" si="407"/>
        <v>0</v>
      </c>
      <c r="V1594" s="66">
        <f t="shared" si="408"/>
        <v>3.5767707979570056</v>
      </c>
      <c r="W1594" s="6">
        <f t="shared" si="409"/>
        <v>1.667699604653583E-2</v>
      </c>
      <c r="X1594" s="17">
        <f>V1594/MAX(V$240:V1594)-1</f>
        <v>-5.0143171085266003E-2</v>
      </c>
      <c r="Z1594" s="66">
        <f t="shared" si="410"/>
        <v>14.609939303273283</v>
      </c>
      <c r="AA1594" s="6">
        <f t="shared" si="411"/>
        <v>1.667699604653583E-2</v>
      </c>
      <c r="AB1594" s="17">
        <f>Z1594/MAX(Z$240:Z1594)-1</f>
        <v>-0.13447176244433856</v>
      </c>
      <c r="AD1594" s="18">
        <v>1.0089999999999999</v>
      </c>
    </row>
    <row r="1595" spans="1:30" x14ac:dyDescent="0.25">
      <c r="A1595" s="18" t="s">
        <v>249</v>
      </c>
      <c r="B1595" s="72">
        <v>41492</v>
      </c>
      <c r="C1595" s="23">
        <v>3631.12</v>
      </c>
      <c r="D1595" s="23">
        <v>3592.54</v>
      </c>
      <c r="E1595" s="23">
        <v>3638.71</v>
      </c>
      <c r="F1595" s="23">
        <v>3581.53</v>
      </c>
      <c r="G1595" s="20">
        <f t="shared" si="402"/>
        <v>3487.2324999999992</v>
      </c>
      <c r="H1595" s="20">
        <f t="shared" si="394"/>
        <v>3538.1628333333338</v>
      </c>
      <c r="I1595" s="112">
        <f t="shared" si="403"/>
        <v>4.1261229355943563E-2</v>
      </c>
      <c r="J1595" s="38" t="str">
        <f t="shared" si="395"/>
        <v>X</v>
      </c>
      <c r="K1595" s="17" t="str">
        <f>IF(OR(AND(J1594="N",OR(I1594&lt;R$2308,AND(I1594&gt;R$2306, I1594&lt;R$2305))), AND(J1594="X", OR(I1594&lt;R$2314, AND(I1594&lt;R$2311,I1594&gt;R$2312)))),"no","yes")</f>
        <v>no</v>
      </c>
      <c r="O1595" s="146">
        <f t="shared" si="396"/>
        <v>1.0738920095531235E-2</v>
      </c>
      <c r="P1595" s="146">
        <f t="shared" si="397"/>
        <v>-1.0738920095531235E-2</v>
      </c>
      <c r="Q1595" s="86">
        <f t="shared" si="406"/>
        <v>1.7999999999999999E-2</v>
      </c>
      <c r="R1595" s="39">
        <f>(SUM(C1576:C1594)+Q1595*SUM(C1576:C1594))/(19-Q1595)*(1-J$2305)</f>
        <v>3545.6523833105039</v>
      </c>
      <c r="S1595" s="39">
        <f>(SUM(C1576:C1594)+Q1595*SUM(C1576:C1594))/(19-Q1595)*(1+J$2305)</f>
        <v>3545.6523833105039</v>
      </c>
      <c r="T1595" s="17">
        <f>IF(AND(K1595="no",R1595&lt;E1595, R1595&gt;F1595,J$2308="yes"),MAX(R1595*(1-J$2306),F1595)/D1595-1,IF(AND(K1595="yes",S1595&gt;F1595, S1595&lt;E1595,J$2307="yes"),1-MIN(S1595*(1+J$2306),E1595)/D1595,0))</f>
        <v>0</v>
      </c>
      <c r="U1595" s="6">
        <f t="shared" si="407"/>
        <v>0</v>
      </c>
      <c r="V1595" s="66">
        <f t="shared" si="408"/>
        <v>3.6151814537562954</v>
      </c>
      <c r="W1595" s="6">
        <f t="shared" si="409"/>
        <v>1.0738920095531235E-2</v>
      </c>
      <c r="X1595" s="17">
        <f>V1595/MAX(V$240:V1595)-1</f>
        <v>-3.9942734497355969E-2</v>
      </c>
      <c r="Z1595" s="66">
        <f t="shared" si="410"/>
        <v>14.766834274051696</v>
      </c>
      <c r="AA1595" s="6">
        <f t="shared" si="411"/>
        <v>1.0738920095531235E-2</v>
      </c>
      <c r="AB1595" s="17">
        <f>Z1595/MAX(Z$240:Z1595)-1</f>
        <v>-0.12517692386080226</v>
      </c>
      <c r="AD1595" s="18">
        <v>1.0189999999999999</v>
      </c>
    </row>
    <row r="1596" spans="1:30" x14ac:dyDescent="0.25">
      <c r="A1596" s="18" t="s">
        <v>249</v>
      </c>
      <c r="B1596" s="72">
        <v>41493</v>
      </c>
      <c r="C1596" s="23">
        <v>3596.32</v>
      </c>
      <c r="D1596" s="23">
        <v>3631.12</v>
      </c>
      <c r="E1596" s="23">
        <v>3644.21</v>
      </c>
      <c r="F1596" s="23">
        <v>3589.34</v>
      </c>
      <c r="G1596" s="20">
        <f t="shared" si="402"/>
        <v>3498.9785000000002</v>
      </c>
      <c r="H1596" s="20">
        <f t="shared" si="394"/>
        <v>3538.4793333333341</v>
      </c>
      <c r="I1596" s="112">
        <f t="shared" si="403"/>
        <v>2.7819976601742402E-2</v>
      </c>
      <c r="J1596" s="38" t="str">
        <f t="shared" si="395"/>
        <v>X</v>
      </c>
      <c r="K1596" s="17" t="str">
        <f>IF(OR(AND(J1595="N",OR(I1595&lt;R$2308,AND(I1595&gt;R$2306, I1595&lt;R$2305))), AND(J1595="X", OR(I1595&lt;R$2314, AND(I1595&lt;R$2311,I1595&gt;R$2312)))),"no","yes")</f>
        <v>no</v>
      </c>
      <c r="O1596" s="146">
        <f t="shared" si="396"/>
        <v>-9.5838198682499653E-3</v>
      </c>
      <c r="P1596" s="146">
        <f t="shared" si="397"/>
        <v>9.5838198682499653E-3</v>
      </c>
      <c r="Q1596" s="86">
        <f t="shared" si="406"/>
        <v>1.7999999999999999E-2</v>
      </c>
      <c r="R1596" s="39">
        <f>(SUM(C1577:C1595)+Q1596*SUM(C1577:C1595))/(19-Q1596)*(1-J$2305)</f>
        <v>3560.1174006953956</v>
      </c>
      <c r="S1596" s="39">
        <f>(SUM(C1577:C1595)+Q1596*SUM(C1577:C1595))/(19-Q1596)*(1+J$2305)</f>
        <v>3560.1174006953956</v>
      </c>
      <c r="T1596" s="17">
        <f>IF(AND(K1596="no",R1596&lt;E1596, R1596&gt;F1596,J$2308="yes"),MAX(R1596*(1-J$2306),F1596)/D1596-1,IF(AND(K1596="yes",S1596&gt;F1596, S1596&lt;E1596,J$2307="yes"),1-MIN(S1596*(1+J$2306),E1596)/D1596,0))</f>
        <v>0</v>
      </c>
      <c r="U1596" s="6">
        <f t="shared" si="407"/>
        <v>0</v>
      </c>
      <c r="V1596" s="66">
        <f t="shared" si="408"/>
        <v>3.580534205912457</v>
      </c>
      <c r="W1596" s="6">
        <f t="shared" si="409"/>
        <v>-9.5838198682499653E-3</v>
      </c>
      <c r="X1596" s="17">
        <f>V1596/MAX(V$240:V1596)-1</f>
        <v>-4.9143750393138008E-2</v>
      </c>
      <c r="Z1596" s="66">
        <f t="shared" si="410"/>
        <v>14.625311594344884</v>
      </c>
      <c r="AA1596" s="6">
        <f t="shared" si="411"/>
        <v>-9.5838198682499653E-3</v>
      </c>
      <c r="AB1596" s="17">
        <f>Z1596/MAX(Z$240:Z1596)-1</f>
        <v>-0.13356107063910871</v>
      </c>
      <c r="AD1596" s="18">
        <v>1.006</v>
      </c>
    </row>
    <row r="1597" spans="1:30" x14ac:dyDescent="0.25">
      <c r="A1597" s="18" t="s">
        <v>249</v>
      </c>
      <c r="B1597" s="72">
        <v>41494</v>
      </c>
      <c r="C1597" s="23">
        <v>3605.85</v>
      </c>
      <c r="D1597" s="23">
        <v>3596.32</v>
      </c>
      <c r="E1597" s="23">
        <v>3627.25</v>
      </c>
      <c r="F1597" s="23">
        <v>3577.58</v>
      </c>
      <c r="G1597" s="20">
        <f t="shared" si="402"/>
        <v>3506.4770000000003</v>
      </c>
      <c r="H1597" s="20">
        <f t="shared" ref="H1597:H1660" si="412">AVERAGE(C1538:C1597)</f>
        <v>3538.730833333334</v>
      </c>
      <c r="I1597" s="112">
        <f t="shared" si="403"/>
        <v>2.833984081458385E-2</v>
      </c>
      <c r="J1597" s="38" t="str">
        <f t="shared" ref="J1597:J1660" si="413">IF(G1597&gt;H1597,"N","X")</f>
        <v>X</v>
      </c>
      <c r="K1597" s="17" t="str">
        <f>IF(OR(AND(J1596="N",OR(I1596&lt;R$2308,AND(I1596&gt;R$2306, I1596&lt;R$2305))), AND(J1596="X", OR(I1596&lt;R$2314, AND(I1596&lt;R$2311,I1596&gt;R$2312)))),"no","yes")</f>
        <v>no</v>
      </c>
      <c r="O1597" s="146">
        <f t="shared" si="396"/>
        <v>2.649931040619169E-3</v>
      </c>
      <c r="P1597" s="146">
        <f t="shared" si="397"/>
        <v>-2.649931040619169E-3</v>
      </c>
      <c r="Q1597" s="86">
        <f t="shared" si="406"/>
        <v>1.7999999999999999E-2</v>
      </c>
      <c r="R1597" s="39">
        <f>(SUM(C1578:C1596)+Q1597*SUM(C1578:C1596))/(19-Q1597)*(1-J$2305)</f>
        <v>3567.6491634179752</v>
      </c>
      <c r="S1597" s="39">
        <f>(SUM(C1578:C1596)+Q1597*SUM(C1578:C1596))/(19-Q1597)*(1+J$2305)</f>
        <v>3567.6491634179752</v>
      </c>
      <c r="T1597" s="17">
        <f>IF(AND(K1597="no",R1597&lt;E1597, R1597&gt;F1597,J$2308="yes"),MAX(R1597*(1-J$2306),F1597)/D1597-1,IF(AND(K1597="yes",S1597&gt;F1597, S1597&lt;E1597,J$2307="yes"),1-MIN(S1597*(1+J$2306),E1597)/D1597,0))</f>
        <v>0</v>
      </c>
      <c r="U1597" s="6">
        <f t="shared" si="407"/>
        <v>0</v>
      </c>
      <c r="V1597" s="66">
        <f t="shared" si="408"/>
        <v>3.5900223746467033</v>
      </c>
      <c r="W1597" s="6">
        <f t="shared" si="409"/>
        <v>2.649931040619169E-3</v>
      </c>
      <c r="X1597" s="17">
        <f>V1597/MAX(V$240:V1597)-1</f>
        <v>-4.662404690213795E-2</v>
      </c>
      <c r="Z1597" s="66">
        <f t="shared" si="410"/>
        <v>14.664067661517466</v>
      </c>
      <c r="AA1597" s="6">
        <f t="shared" si="411"/>
        <v>2.649931040619169E-3</v>
      </c>
      <c r="AB1597" s="17">
        <f>Z1597/MAX(Z$240:Z1597)-1</f>
        <v>-0.13126506722539444</v>
      </c>
      <c r="AD1597" s="18">
        <v>1.008</v>
      </c>
    </row>
    <row r="1598" spans="1:30" x14ac:dyDescent="0.25">
      <c r="A1598" s="18" t="s">
        <v>249</v>
      </c>
      <c r="B1598" s="72">
        <v>41495</v>
      </c>
      <c r="C1598" s="23">
        <v>3618.74</v>
      </c>
      <c r="D1598" s="23">
        <v>3605.85</v>
      </c>
      <c r="E1598" s="23">
        <v>3637.91</v>
      </c>
      <c r="F1598" s="23">
        <v>3570.78</v>
      </c>
      <c r="G1598" s="20">
        <f t="shared" si="402"/>
        <v>3516.1570000000002</v>
      </c>
      <c r="H1598" s="20">
        <f t="shared" si="412"/>
        <v>3539.8881666666662</v>
      </c>
      <c r="I1598" s="112">
        <f t="shared" si="403"/>
        <v>2.9174749591670546E-2</v>
      </c>
      <c r="J1598" s="38" t="str">
        <f t="shared" si="413"/>
        <v>X</v>
      </c>
      <c r="K1598" s="17" t="str">
        <f>IF(OR(AND(J1597="N",OR(I1597&lt;R$2308,AND(I1597&gt;R$2306, I1597&lt;R$2305))), AND(J1597="X", OR(I1597&lt;R$2314, AND(I1597&lt;R$2311,I1597&gt;R$2312)))),"no","yes")</f>
        <v>no</v>
      </c>
      <c r="O1598" s="146">
        <f t="shared" si="396"/>
        <v>3.5747465923430255E-3</v>
      </c>
      <c r="P1598" s="146">
        <f t="shared" si="397"/>
        <v>-3.5747465923430255E-3</v>
      </c>
      <c r="Q1598" s="86">
        <f t="shared" si="406"/>
        <v>1.7999999999999999E-2</v>
      </c>
      <c r="R1598" s="39">
        <f>(SUM(C1579:C1597)+Q1598*SUM(C1579:C1597))/(19-Q1598)*(1-J$2305)</f>
        <v>3577.340596354441</v>
      </c>
      <c r="S1598" s="39">
        <f>(SUM(C1579:C1597)+Q1598*SUM(C1579:C1597))/(19-Q1598)*(1+J$2305)</f>
        <v>3577.340596354441</v>
      </c>
      <c r="T1598" s="17">
        <f>IF(AND(K1598="no",R1598&lt;E1598, R1598&gt;F1598,J$2308="yes"),MAX(R1598*(1-J$2306),F1598)/D1598-1,IF(AND(K1598="yes",S1598&gt;F1598, S1598&lt;E1598,J$2307="yes"),1-MIN(S1598*(1+J$2306),E1598)/D1598,0))</f>
        <v>-7.9064308403175021E-3</v>
      </c>
      <c r="U1598" s="6">
        <f t="shared" si="407"/>
        <v>-1.1481177432660528E-2</v>
      </c>
      <c r="V1598" s="66">
        <f t="shared" si="408"/>
        <v>3.5616381110263666</v>
      </c>
      <c r="W1598" s="6">
        <f t="shared" si="409"/>
        <v>-7.9064308403175021E-3</v>
      </c>
      <c r="X1598" s="17">
        <f>V1598/MAX(V$240:V1598)-1</f>
        <v>-5.4161847940128016E-2</v>
      </c>
      <c r="Z1598" s="66">
        <f t="shared" si="410"/>
        <v>14.548127224713941</v>
      </c>
      <c r="AA1598" s="6">
        <f t="shared" si="411"/>
        <v>-7.9064308403176131E-3</v>
      </c>
      <c r="AB1598" s="17">
        <f>Z1598/MAX(Z$240:Z1598)-1</f>
        <v>-0.13813365988994475</v>
      </c>
      <c r="AD1598" s="18">
        <v>1.0129999999999999</v>
      </c>
    </row>
    <row r="1599" spans="1:30" x14ac:dyDescent="0.25">
      <c r="A1599" s="18" t="s">
        <v>249</v>
      </c>
      <c r="B1599" s="72">
        <v>41498</v>
      </c>
      <c r="C1599" s="23">
        <v>3676.2</v>
      </c>
      <c r="D1599" s="23">
        <v>3618.74</v>
      </c>
      <c r="E1599" s="23">
        <v>3676.2</v>
      </c>
      <c r="F1599" s="23">
        <v>3628.95</v>
      </c>
      <c r="G1599" s="20">
        <f t="shared" si="402"/>
        <v>3525.2949999999996</v>
      </c>
      <c r="H1599" s="20">
        <f t="shared" si="412"/>
        <v>3541.2063333333335</v>
      </c>
      <c r="I1599" s="112">
        <f t="shared" si="403"/>
        <v>4.2806346702900067E-2</v>
      </c>
      <c r="J1599" s="38" t="str">
        <f t="shared" si="413"/>
        <v>X</v>
      </c>
      <c r="K1599" s="17" t="str">
        <f>IF(OR(AND(J1598="N",OR(I1598&lt;R$2308,AND(I1598&gt;R$2306, I1598&lt;R$2305))), AND(J1598="X", OR(I1598&lt;R$2314, AND(I1598&lt;R$2311,I1598&gt;R$2312)))),"no","yes")</f>
        <v>no</v>
      </c>
      <c r="O1599" s="146">
        <f t="shared" si="396"/>
        <v>1.5878454931827157E-2</v>
      </c>
      <c r="P1599" s="146">
        <f t="shared" si="397"/>
        <v>-1.5878454931827157E-2</v>
      </c>
      <c r="Q1599" s="86">
        <f t="shared" si="406"/>
        <v>1.7999999999999999E-2</v>
      </c>
      <c r="R1599" s="39">
        <f>(SUM(C1580:C1598)+Q1599*SUM(C1580:C1598))/(19-Q1599)*(1-J$2305)</f>
        <v>3584.0604045938253</v>
      </c>
      <c r="S1599" s="39">
        <f>(SUM(C1580:C1598)+Q1599*SUM(C1580:C1598))/(19-Q1599)*(1+J$2305)</f>
        <v>3584.0604045938253</v>
      </c>
      <c r="T1599" s="17">
        <f>IF(AND(K1599="no",R1599&lt;E1599, R1599&gt;F1599,J$2308="yes"),MAX(R1599*(1-J$2306),F1599)/D1599-1,IF(AND(K1599="yes",S1599&gt;F1599, S1599&lt;E1599,J$2307="yes"),1-MIN(S1599*(1+J$2306),E1599)/D1599,0))</f>
        <v>0</v>
      </c>
      <c r="U1599" s="6">
        <f t="shared" si="407"/>
        <v>0</v>
      </c>
      <c r="V1599" s="66">
        <f t="shared" si="408"/>
        <v>3.6181914212557769</v>
      </c>
      <c r="W1599" s="6">
        <f t="shared" si="409"/>
        <v>1.5878454931827157E-2</v>
      </c>
      <c r="X1599" s="17">
        <f>V1599/MAX(V$240:V1599)-1</f>
        <v>-3.9143399469842688E-2</v>
      </c>
      <c r="Z1599" s="66">
        <f t="shared" si="410"/>
        <v>14.779129007194049</v>
      </c>
      <c r="AA1599" s="6">
        <f t="shared" si="411"/>
        <v>1.5878454931827157E-2</v>
      </c>
      <c r="AB1599" s="17">
        <f>Z1599/MAX(Z$240:Z1599)-1</f>
        <v>-0.12444855405124844</v>
      </c>
      <c r="AD1599" s="18">
        <v>1.0309999999999999</v>
      </c>
    </row>
    <row r="1600" spans="1:30" x14ac:dyDescent="0.25">
      <c r="A1600" s="18" t="s">
        <v>249</v>
      </c>
      <c r="B1600" s="72">
        <v>41499</v>
      </c>
      <c r="C1600" s="23">
        <v>3695.55</v>
      </c>
      <c r="D1600" s="23">
        <v>3676.2</v>
      </c>
      <c r="E1600" s="23">
        <v>3695.56</v>
      </c>
      <c r="F1600" s="23">
        <v>3669.49</v>
      </c>
      <c r="G1600" s="20">
        <f t="shared" si="402"/>
        <v>3533.2570000000001</v>
      </c>
      <c r="H1600" s="20">
        <f t="shared" si="412"/>
        <v>3542.203</v>
      </c>
      <c r="I1600" s="112">
        <f t="shared" si="403"/>
        <v>4.5932973457634141E-2</v>
      </c>
      <c r="J1600" s="38" t="str">
        <f t="shared" si="413"/>
        <v>X</v>
      </c>
      <c r="K1600" s="17" t="str">
        <f>IF(OR(AND(J1599="N",OR(I1599&lt;R$2308,AND(I1599&gt;R$2306, I1599&lt;R$2305))), AND(J1599="X", OR(I1599&lt;R$2314, AND(I1599&lt;R$2311,I1599&gt;R$2312)))),"no","yes")</f>
        <v>no</v>
      </c>
      <c r="O1600" s="146">
        <f t="shared" si="396"/>
        <v>5.2635874000326321E-3</v>
      </c>
      <c r="P1600" s="146">
        <f t="shared" si="397"/>
        <v>-5.2635874000326321E-3</v>
      </c>
      <c r="Q1600" s="86">
        <f t="shared" si="406"/>
        <v>1.7999999999999999E-2</v>
      </c>
      <c r="R1600" s="39">
        <f>(SUM(C1581:C1599)+Q1600*SUM(C1581:C1599))/(19-Q1600)*(1-J$2305)</f>
        <v>3591.5626709514272</v>
      </c>
      <c r="S1600" s="39">
        <f>(SUM(C1581:C1599)+Q1600*SUM(C1581:C1599))/(19-Q1600)*(1+J$2305)</f>
        <v>3591.5626709514272</v>
      </c>
      <c r="T1600" s="17">
        <f>IF(AND(K1600="no",R1600&lt;E1600, R1600&gt;F1600,J$2308="yes"),MAX(R1600*(1-J$2306),F1600)/D1600-1,IF(AND(K1600="yes",S1600&gt;F1600, S1600&lt;E1600,J$2307="yes"),1-MIN(S1600*(1+J$2306),E1600)/D1600,0))</f>
        <v>0</v>
      </c>
      <c r="U1600" s="6">
        <f t="shared" si="407"/>
        <v>0</v>
      </c>
      <c r="V1600" s="66">
        <f t="shared" si="408"/>
        <v>3.6372360880316048</v>
      </c>
      <c r="W1600" s="6">
        <f t="shared" si="409"/>
        <v>5.2635874000326321E-3</v>
      </c>
      <c r="X1600" s="17">
        <f>V1600/MAX(V$240:V1600)-1</f>
        <v>-3.4085846774053907E-2</v>
      </c>
      <c r="Y1600" s="6">
        <f t="shared" ref="Y1600" si="414">V1600/V1580-1</f>
        <v>-9.6327323261305997E-3</v>
      </c>
      <c r="Z1600" s="66">
        <f t="shared" si="410"/>
        <v>14.856920244419772</v>
      </c>
      <c r="AA1600" s="6">
        <f t="shared" si="411"/>
        <v>5.2635874000326321E-3</v>
      </c>
      <c r="AB1600" s="17">
        <f>Z1600/MAX(Z$240:Z1600)-1</f>
        <v>-0.11984001249227227</v>
      </c>
      <c r="AC1600" s="6">
        <f t="shared" ref="AC1600" si="415">Z1600/Z1580-1</f>
        <v>-4.1286269139817811E-2</v>
      </c>
      <c r="AD1600" s="18">
        <v>1.0349999999999999</v>
      </c>
    </row>
    <row r="1601" spans="1:30" x14ac:dyDescent="0.25">
      <c r="A1601" s="18" t="s">
        <v>249</v>
      </c>
      <c r="B1601" s="72">
        <v>41500</v>
      </c>
      <c r="C1601" s="23">
        <v>3681.08</v>
      </c>
      <c r="D1601" s="23">
        <v>3695.55</v>
      </c>
      <c r="E1601" s="23">
        <v>3706.77</v>
      </c>
      <c r="F1601" s="23">
        <v>3662.04</v>
      </c>
      <c r="G1601" s="20">
        <f t="shared" si="402"/>
        <v>3543.0574999999999</v>
      </c>
      <c r="H1601" s="20">
        <f t="shared" si="412"/>
        <v>3542.0309999999999</v>
      </c>
      <c r="I1601" s="112">
        <f t="shared" si="403"/>
        <v>3.8955760667163997E-2</v>
      </c>
      <c r="J1601" s="38" t="str">
        <f t="shared" si="413"/>
        <v>N</v>
      </c>
      <c r="K1601" s="17" t="str">
        <f>IF(OR(AND(J1600="N",OR(I1600&lt;R$2308,AND(I1600&gt;R$2306, I1600&lt;R$2305))), AND(J1600="X", OR(I1600&lt;R$2314, AND(I1600&lt;R$2311,I1600&gt;R$2312)))),"no","yes")</f>
        <v>no</v>
      </c>
      <c r="O1601" s="146">
        <f t="shared" si="396"/>
        <v>-3.9155200173182081E-3</v>
      </c>
      <c r="P1601" s="146">
        <f t="shared" si="397"/>
        <v>3.9155200173182081E-3</v>
      </c>
      <c r="Q1601" s="86">
        <f t="shared" si="406"/>
        <v>8.9999999999999993E-3</v>
      </c>
      <c r="R1601" s="39">
        <f>(SUM(C1582:C1600)+Q1601*SUM(C1582:C1600))/(19-Q1601)*(1-J$2305)</f>
        <v>3569.3060202201041</v>
      </c>
      <c r="S1601" s="39">
        <f>(SUM(C1582:C1600)+Q1601*SUM(C1582:C1600))/(19-Q1601)*(1+J$2305)</f>
        <v>3569.3060202201041</v>
      </c>
      <c r="T1601" s="17">
        <f>IF(AND(K1601="no",R1601&lt;E1601, R1601&gt;F1601,J$2308="yes"),MAX(R1601*(1-J$2306),F1601)/D1601-1,IF(AND(K1601="yes",S1601&gt;F1601, S1601&lt;E1601,J$2307="yes"),1-MIN(S1601*(1+J$2306),E1601)/D1601,0))</f>
        <v>0</v>
      </c>
      <c r="U1601" s="6">
        <f t="shared" si="407"/>
        <v>0</v>
      </c>
      <c r="V1601" s="66">
        <f t="shared" si="408"/>
        <v>3.622994417321205</v>
      </c>
      <c r="W1601" s="6">
        <f t="shared" si="409"/>
        <v>-3.9155200173182081E-3</v>
      </c>
      <c r="X1601" s="17">
        <f>V1601/MAX(V$240:V1601)-1</f>
        <v>-3.7867902976021051E-2</v>
      </c>
      <c r="Z1601" s="66">
        <f t="shared" si="410"/>
        <v>14.798747675807046</v>
      </c>
      <c r="AA1601" s="6">
        <f t="shared" si="411"/>
        <v>-3.9155200173182081E-3</v>
      </c>
      <c r="AB1601" s="17">
        <f>Z1601/MAX(Z$240:Z1601)-1</f>
        <v>-0.12328629654180134</v>
      </c>
      <c r="AD1601" s="18">
        <v>1.03</v>
      </c>
    </row>
    <row r="1602" spans="1:30" x14ac:dyDescent="0.25">
      <c r="A1602" s="18" t="s">
        <v>249</v>
      </c>
      <c r="B1602" s="72">
        <v>41501</v>
      </c>
      <c r="C1602" s="23">
        <v>3631.32</v>
      </c>
      <c r="D1602" s="23">
        <v>3681.08</v>
      </c>
      <c r="E1602" s="23">
        <v>3686.26</v>
      </c>
      <c r="F1602" s="23">
        <v>3629.34</v>
      </c>
      <c r="G1602" s="20">
        <f t="shared" si="402"/>
        <v>3550.5635000000002</v>
      </c>
      <c r="H1602" s="20">
        <f t="shared" si="412"/>
        <v>3540.2571666666668</v>
      </c>
      <c r="I1602" s="112">
        <f t="shared" si="403"/>
        <v>2.2744699538538082E-2</v>
      </c>
      <c r="J1602" s="38" t="str">
        <f t="shared" si="413"/>
        <v>N</v>
      </c>
      <c r="K1602" s="17" t="str">
        <f>IF(OR(AND(J1601="N",OR(I1601&lt;R$2308,AND(I1601&gt;R$2306, I1601&lt;R$2305))), AND(J1601="X", OR(I1601&lt;R$2314, AND(I1601&lt;R$2311,I1601&gt;R$2312)))),"no","yes")</f>
        <v>no</v>
      </c>
      <c r="O1602" s="146">
        <f t="shared" si="396"/>
        <v>-1.3517771958229563E-2</v>
      </c>
      <c r="P1602" s="146">
        <f t="shared" si="397"/>
        <v>1.3517771958229563E-2</v>
      </c>
      <c r="Q1602" s="86">
        <f t="shared" si="406"/>
        <v>8.9999999999999993E-3</v>
      </c>
      <c r="R1602" s="39">
        <f>(SUM(C1583:C1601)+Q1602*SUM(C1583:C1601))/(19-Q1602)*(1-J$2305)</f>
        <v>3579.9257306092363</v>
      </c>
      <c r="S1602" s="39">
        <f>(SUM(C1583:C1601)+Q1602*SUM(C1583:C1601))/(19-Q1602)*(1+J$2305)</f>
        <v>3579.9257306092363</v>
      </c>
      <c r="T1602" s="17">
        <f>IF(AND(K1602="no",R1602&lt;E1602, R1602&gt;F1602,J$2308="yes"),MAX(R1602*(1-J$2306),F1602)/D1602-1,IF(AND(K1602="yes",S1602&gt;F1602, S1602&lt;E1602,J$2307="yes"),1-MIN(S1602*(1+J$2306),E1602)/D1602,0))</f>
        <v>0</v>
      </c>
      <c r="U1602" s="6">
        <f t="shared" si="407"/>
        <v>0</v>
      </c>
      <c r="V1602" s="66">
        <f t="shared" si="408"/>
        <v>3.5740196049819182</v>
      </c>
      <c r="W1602" s="6">
        <f t="shared" si="409"/>
        <v>-1.3517771958229563E-2</v>
      </c>
      <c r="X1602" s="17">
        <f>V1602/MAX(V$240:V1602)-1</f>
        <v>-5.0873785257284476E-2</v>
      </c>
      <c r="Z1602" s="66">
        <f t="shared" si="410"/>
        <v>14.598701579458107</v>
      </c>
      <c r="AA1602" s="6">
        <f t="shared" si="411"/>
        <v>-1.3517771958229563E-2</v>
      </c>
      <c r="AB1602" s="17">
        <f>Z1602/MAX(Z$240:Z1602)-1</f>
        <v>-0.13513751245780414</v>
      </c>
      <c r="AD1602" s="18">
        <v>1.0169999999999999</v>
      </c>
    </row>
    <row r="1603" spans="1:30" x14ac:dyDescent="0.25">
      <c r="A1603" s="18" t="s">
        <v>249</v>
      </c>
      <c r="B1603" s="72">
        <v>41502</v>
      </c>
      <c r="C1603" s="23">
        <v>3554.35</v>
      </c>
      <c r="D1603" s="23">
        <v>3631.32</v>
      </c>
      <c r="E1603" s="23">
        <v>3688.69</v>
      </c>
      <c r="F1603" s="23">
        <v>3550.82</v>
      </c>
      <c r="G1603" s="20">
        <f t="shared" si="402"/>
        <v>3558.5655000000006</v>
      </c>
      <c r="H1603" s="20">
        <f t="shared" si="412"/>
        <v>3536.3786666666665</v>
      </c>
      <c r="I1603" s="112">
        <f t="shared" si="403"/>
        <v>-1.1846065500271674E-3</v>
      </c>
      <c r="J1603" s="38" t="str">
        <f t="shared" si="413"/>
        <v>N</v>
      </c>
      <c r="K1603" s="17" t="str">
        <f>IF(OR(AND(J1602="N",OR(I1602&lt;R$2308,AND(I1602&gt;R$2306, I1602&lt;R$2305))), AND(J1602="X", OR(I1602&lt;R$2314, AND(I1602&lt;R$2311,I1602&gt;R$2312)))),"no","yes")</f>
        <v>no</v>
      </c>
      <c r="O1603" s="146">
        <f t="shared" si="396"/>
        <v>-2.1196149058744562E-2</v>
      </c>
      <c r="P1603" s="146">
        <f t="shared" si="397"/>
        <v>2.1196149058744562E-2</v>
      </c>
      <c r="Q1603" s="86">
        <f t="shared" si="406"/>
        <v>8.9999999999999993E-3</v>
      </c>
      <c r="R1603" s="39">
        <f>(SUM(C1584:C1602)+Q1603*SUM(C1584:C1602))/(19-Q1603)*(1-J$2305)</f>
        <v>3592.5181738718343</v>
      </c>
      <c r="S1603" s="39">
        <f>(SUM(C1584:C1602)+Q1603*SUM(C1584:C1602))/(19-Q1603)*(1+J$2305)</f>
        <v>3592.5181738718343</v>
      </c>
      <c r="T1603" s="17">
        <f>IF(AND(K1603="no",R1603&lt;E1603, R1603&gt;F1603,J$2308="yes"),MAX(R1603*(1-J$2306),F1603)/D1603-1,IF(AND(K1603="yes",S1603&gt;F1603, S1603&lt;E1603,J$2307="yes"),1-MIN(S1603*(1+J$2306),E1603)/D1603,0))</f>
        <v>-1.0685322727869151E-2</v>
      </c>
      <c r="U1603" s="6">
        <f t="shared" si="407"/>
        <v>1.0510826330875411E-2</v>
      </c>
      <c r="V1603" s="66">
        <f t="shared" si="408"/>
        <v>3.535830052066955</v>
      </c>
      <c r="W1603" s="6">
        <f t="shared" si="409"/>
        <v>-1.0685322727869151E-2</v>
      </c>
      <c r="X1603" s="17">
        <f>V1603/MAX(V$240:V1603)-1</f>
        <v>-6.1015505171291173E-2</v>
      </c>
      <c r="Z1603" s="66">
        <f t="shared" si="410"/>
        <v>14.442709741673744</v>
      </c>
      <c r="AA1603" s="6">
        <f t="shared" si="411"/>
        <v>-1.0685322727869151E-2</v>
      </c>
      <c r="AB1603" s="17">
        <f>Z1603/MAX(Z$240:Z1603)-1</f>
        <v>-0.14437884725242023</v>
      </c>
      <c r="AD1603" s="18">
        <v>0.995</v>
      </c>
    </row>
    <row r="1604" spans="1:30" x14ac:dyDescent="0.25">
      <c r="A1604" s="18" t="s">
        <v>249</v>
      </c>
      <c r="B1604" s="72">
        <v>41505</v>
      </c>
      <c r="C1604" s="23">
        <v>3609.03</v>
      </c>
      <c r="D1604" s="23">
        <v>3554.35</v>
      </c>
      <c r="E1604" s="23">
        <v>3609.17</v>
      </c>
      <c r="F1604" s="23">
        <v>3522.15</v>
      </c>
      <c r="G1604" s="20">
        <f t="shared" si="402"/>
        <v>3565.953</v>
      </c>
      <c r="H1604" s="20">
        <f t="shared" si="412"/>
        <v>3533.9313333333334</v>
      </c>
      <c r="I1604" s="112">
        <f t="shared" si="403"/>
        <v>1.2080080696520668E-2</v>
      </c>
      <c r="J1604" s="38" t="str">
        <f t="shared" si="413"/>
        <v>N</v>
      </c>
      <c r="K1604" s="17" t="str">
        <f>IF(OR(AND(J1603="N",OR(I1603&lt;R$2308,AND(I1603&gt;R$2306, I1603&lt;R$2305))), AND(J1603="X", OR(I1603&lt;R$2314, AND(I1603&lt;R$2311,I1603&gt;R$2312)))),"no","yes")</f>
        <v>yes</v>
      </c>
      <c r="O1604" s="146">
        <f t="shared" ref="O1604:O1667" si="416">IF(AND(L1604&gt;0,L1603&gt;0),L1604/L1603-1,IF(AND(M1604&gt;0,N1604&gt;0),M1604/N1604-1,C1604/C1603-1))</f>
        <v>1.538396612601467E-2</v>
      </c>
      <c r="P1604" s="146">
        <f t="shared" ref="P1604:P1667" si="417">IF(AND(M1604&gt;0,N1604&gt;0),1-M1604/N1604,1-C1604/C1603)</f>
        <v>-1.538396612601467E-2</v>
      </c>
      <c r="Q1604" s="86">
        <f t="shared" si="406"/>
        <v>8.9999999999999993E-3</v>
      </c>
      <c r="R1604" s="39">
        <f>(SUM(C1585:C1603)+Q1604*SUM(C1585:C1603))/(19-Q1604)*(1-J$2305)</f>
        <v>3597.4630230109001</v>
      </c>
      <c r="S1604" s="39">
        <f>(SUM(C1585:C1603)+Q1604*SUM(C1585:C1603))/(19-Q1604)*(1+J$2305)</f>
        <v>3597.4630230109001</v>
      </c>
      <c r="T1604" s="17">
        <f>IF(AND(K1604="no",R1604&lt;E1604, R1604&gt;F1604,J$2308="yes"),MAX(R1604*(1-J$2306),F1604)/D1604-1,IF(AND(K1604="yes",S1604&gt;F1604, S1604&lt;E1604,J$2307="yes"),1-MIN(S1604*(1+J$2306),E1604)/D1604,0))</f>
        <v>-1.2129650431415007E-2</v>
      </c>
      <c r="U1604" s="6">
        <f t="shared" si="407"/>
        <v>3.2543156945996632E-3</v>
      </c>
      <c r="V1604" s="66">
        <f t="shared" si="408"/>
        <v>3.535830052066955</v>
      </c>
      <c r="W1604" s="6">
        <f t="shared" si="409"/>
        <v>0</v>
      </c>
      <c r="X1604" s="17">
        <f>V1604/MAX(V$240:V1604)-1</f>
        <v>-6.1015505171291173E-2</v>
      </c>
      <c r="Z1604" s="66">
        <f t="shared" si="410"/>
        <v>14.267524721224849</v>
      </c>
      <c r="AA1604" s="6">
        <f t="shared" si="411"/>
        <v>-1.2129650431415007E-2</v>
      </c>
      <c r="AB1604" s="17">
        <f>Z1604/MAX(Z$240:Z1604)-1</f>
        <v>-0.15475723273697273</v>
      </c>
      <c r="AD1604" s="18">
        <v>1.012</v>
      </c>
    </row>
    <row r="1605" spans="1:30" x14ac:dyDescent="0.25">
      <c r="A1605" s="18" t="s">
        <v>249</v>
      </c>
      <c r="B1605" s="72">
        <v>41506</v>
      </c>
      <c r="C1605" s="23">
        <v>3599.64</v>
      </c>
      <c r="D1605" s="23">
        <v>3609.03</v>
      </c>
      <c r="E1605" s="23">
        <v>3634.05</v>
      </c>
      <c r="F1605" s="23">
        <v>3580.19</v>
      </c>
      <c r="G1605" s="20">
        <f t="shared" si="402"/>
        <v>3568.6865000000007</v>
      </c>
      <c r="H1605" s="20">
        <f t="shared" si="412"/>
        <v>3531.8548333333333</v>
      </c>
      <c r="I1605" s="112">
        <f t="shared" si="403"/>
        <v>8.6736394468942546E-3</v>
      </c>
      <c r="J1605" s="38" t="str">
        <f t="shared" si="413"/>
        <v>N</v>
      </c>
      <c r="K1605" s="17" t="str">
        <f>IF(OR(AND(J1604="N",OR(I1604&lt;R$2308,AND(I1604&gt;R$2306, I1604&lt;R$2305))), AND(J1604="X", OR(I1604&lt;R$2314, AND(I1604&lt;R$2311,I1604&gt;R$2312)))),"no","yes")</f>
        <v>no</v>
      </c>
      <c r="O1605" s="146">
        <f t="shared" si="416"/>
        <v>-2.6018071337728932E-3</v>
      </c>
      <c r="P1605" s="146">
        <f t="shared" si="417"/>
        <v>2.6018071337728932E-3</v>
      </c>
      <c r="Q1605" s="86">
        <f t="shared" si="406"/>
        <v>8.9999999999999993E-3</v>
      </c>
      <c r="R1605" s="39">
        <f>(SUM(C1586:C1604)+Q1605*SUM(C1586:C1604))/(19-Q1605)*(1-J$2305)</f>
        <v>3600.8665583697548</v>
      </c>
      <c r="S1605" s="39">
        <f>(SUM(C1586:C1604)+Q1605*SUM(C1586:C1604))/(19-Q1605)*(1+J$2305)</f>
        <v>3600.8665583697548</v>
      </c>
      <c r="T1605" s="17">
        <f>IF(AND(K1605="no",R1605&lt;E1605, R1605&gt;F1605,J$2308="yes"),MAX(R1605*(1-J$2306),F1605)/D1605-1,IF(AND(K1605="yes",S1605&gt;F1605, S1605&lt;E1605,J$2307="yes"),1-MIN(S1605*(1+J$2306),E1605)/D1605,0))</f>
        <v>-2.2619489531108261E-3</v>
      </c>
      <c r="U1605" s="6">
        <f t="shared" si="407"/>
        <v>3.3985818066206708E-4</v>
      </c>
      <c r="V1605" s="66">
        <f t="shared" si="408"/>
        <v>3.5278321849823042</v>
      </c>
      <c r="W1605" s="6">
        <f t="shared" si="409"/>
        <v>-2.2619489531108261E-3</v>
      </c>
      <c r="X1605" s="17">
        <f>V1605/MAX(V$240:V1605)-1</f>
        <v>-6.3139440166356309E-2</v>
      </c>
      <c r="Z1605" s="66">
        <f t="shared" si="410"/>
        <v>14.235252308618191</v>
      </c>
      <c r="AA1605" s="6">
        <f t="shared" si="411"/>
        <v>-2.2619489531108261E-3</v>
      </c>
      <c r="AB1605" s="17">
        <f>Z1605/MAX(Z$240:Z1605)-1</f>
        <v>-0.15666912872950789</v>
      </c>
      <c r="AD1605" s="18">
        <v>1.006</v>
      </c>
    </row>
    <row r="1606" spans="1:30" x14ac:dyDescent="0.25">
      <c r="A1606" s="18" t="s">
        <v>249</v>
      </c>
      <c r="B1606" s="72">
        <v>41507</v>
      </c>
      <c r="C1606" s="23">
        <v>3627.5</v>
      </c>
      <c r="D1606" s="23">
        <v>3599.64</v>
      </c>
      <c r="E1606" s="23">
        <v>3627.91</v>
      </c>
      <c r="F1606" s="23">
        <v>3577.82</v>
      </c>
      <c r="G1606" s="20">
        <f t="shared" si="402"/>
        <v>3571.7474999999999</v>
      </c>
      <c r="H1606" s="20">
        <f t="shared" si="412"/>
        <v>3529.2786666666666</v>
      </c>
      <c r="I1606" s="112">
        <f t="shared" si="403"/>
        <v>1.5609306088966379E-2</v>
      </c>
      <c r="J1606" s="38" t="str">
        <f t="shared" si="413"/>
        <v>N</v>
      </c>
      <c r="K1606" s="17" t="str">
        <f>IF(OR(AND(J1605="N",OR(I1605&lt;R$2308,AND(I1605&gt;R$2306, I1605&lt;R$2305))), AND(J1605="X", OR(I1605&lt;R$2314, AND(I1605&lt;R$2311,I1605&gt;R$2312)))),"no","yes")</f>
        <v>yes</v>
      </c>
      <c r="O1606" s="146">
        <f t="shared" si="416"/>
        <v>7.7396628551744673E-3</v>
      </c>
      <c r="P1606" s="146">
        <f t="shared" si="417"/>
        <v>-7.7396628551744673E-3</v>
      </c>
      <c r="Q1606" s="86">
        <f t="shared" si="406"/>
        <v>8.9999999999999993E-3</v>
      </c>
      <c r="R1606" s="39">
        <f>(SUM(C1587:C1605)+Q1606*SUM(C1587:C1605))/(19-Q1606)*(1-J$2305)</f>
        <v>3602.638989521352</v>
      </c>
      <c r="S1606" s="39">
        <f>(SUM(C1587:C1605)+Q1606*SUM(C1587:C1605))/(19-Q1606)*(1+J$2305)</f>
        <v>3602.638989521352</v>
      </c>
      <c r="T1606" s="17">
        <f>IF(AND(K1606="no",R1606&lt;E1606, R1606&gt;F1606,J$2308="yes"),MAX(R1606*(1-J$2306),F1606)/D1606-1,IF(AND(K1606="yes",S1606&gt;F1606, S1606&lt;E1606,J$2307="yes"),1-MIN(S1606*(1+J$2306),E1606)/D1606,0))</f>
        <v>-8.3313595841594257E-4</v>
      </c>
      <c r="U1606" s="6">
        <f t="shared" si="407"/>
        <v>6.9065268967585247E-3</v>
      </c>
      <c r="V1606" s="66">
        <f t="shared" si="408"/>
        <v>3.5278321849823042</v>
      </c>
      <c r="W1606" s="6">
        <f t="shared" si="409"/>
        <v>0</v>
      </c>
      <c r="X1606" s="17">
        <f>V1606/MAX(V$240:V1606)-1</f>
        <v>-6.3139440166356309E-2</v>
      </c>
      <c r="Z1606" s="66">
        <f t="shared" si="410"/>
        <v>14.223392408042757</v>
      </c>
      <c r="AA1606" s="6">
        <f t="shared" si="411"/>
        <v>-8.3313595841594257E-4</v>
      </c>
      <c r="AB1606" s="17">
        <f>Z1606/MAX(Z$240:Z1606)-1</f>
        <v>-0.15737173800320559</v>
      </c>
      <c r="AD1606" s="18">
        <v>1.0129999999999999</v>
      </c>
    </row>
    <row r="1607" spans="1:30" x14ac:dyDescent="0.25">
      <c r="A1607" s="18" t="s">
        <v>249</v>
      </c>
      <c r="B1607" s="72">
        <v>41508</v>
      </c>
      <c r="C1607" s="23">
        <v>3636.47</v>
      </c>
      <c r="D1607" s="23">
        <v>3627.5</v>
      </c>
      <c r="E1607" s="23">
        <v>3650.11</v>
      </c>
      <c r="F1607" s="23">
        <v>3615.71</v>
      </c>
      <c r="G1607" s="20">
        <f t="shared" si="402"/>
        <v>3578.6589999999997</v>
      </c>
      <c r="H1607" s="20">
        <f t="shared" si="412"/>
        <v>3526.2126666666663</v>
      </c>
      <c r="I1607" s="112">
        <f t="shared" si="403"/>
        <v>1.6154375144432631E-2</v>
      </c>
      <c r="J1607" s="38" t="str">
        <f t="shared" si="413"/>
        <v>N</v>
      </c>
      <c r="K1607" s="17" t="str">
        <f>IF(OR(AND(J1606="N",OR(I1606&lt;R$2308,AND(I1606&gt;R$2306, I1606&lt;R$2305))), AND(J1606="X", OR(I1606&lt;R$2314, AND(I1606&lt;R$2311,I1606&gt;R$2312)))),"no","yes")</f>
        <v>no</v>
      </c>
      <c r="O1607" s="146">
        <f t="shared" si="416"/>
        <v>2.4727773949000387E-3</v>
      </c>
      <c r="P1607" s="146">
        <f t="shared" si="417"/>
        <v>-2.4727773949000387E-3</v>
      </c>
      <c r="Q1607" s="86">
        <f t="shared" si="406"/>
        <v>8.9999999999999993E-3</v>
      </c>
      <c r="R1607" s="39">
        <f>(SUM(C1588:C1606)+Q1607*SUM(C1588:C1606))/(19-Q1607)*(1-J$2305)</f>
        <v>3609.5066289294923</v>
      </c>
      <c r="S1607" s="39">
        <f>(SUM(C1588:C1606)+Q1607*SUM(C1588:C1606))/(19-Q1607)*(1+J$2305)</f>
        <v>3609.5066289294923</v>
      </c>
      <c r="T1607" s="17">
        <f>IF(AND(K1607="no",R1607&lt;E1607, R1607&gt;F1607,J$2308="yes"),MAX(R1607*(1-J$2306),F1607)/D1607-1,IF(AND(K1607="yes",S1607&gt;F1607, S1607&lt;E1607,J$2307="yes"),1-MIN(S1607*(1+J$2306),E1607)/D1607,0))</f>
        <v>0</v>
      </c>
      <c r="U1607" s="6">
        <f t="shared" si="407"/>
        <v>0</v>
      </c>
      <c r="V1607" s="66">
        <f t="shared" si="408"/>
        <v>3.5365557286623295</v>
      </c>
      <c r="W1607" s="6">
        <f t="shared" si="409"/>
        <v>2.4727773949000387E-3</v>
      </c>
      <c r="X1607" s="17">
        <f>V1607/MAX(V$240:V1607)-1</f>
        <v>-6.082279255182621E-2</v>
      </c>
      <c r="Z1607" s="66">
        <f t="shared" si="410"/>
        <v>14.258563691268158</v>
      </c>
      <c r="AA1607" s="6">
        <f t="shared" si="411"/>
        <v>2.4727773949000387E-3</v>
      </c>
      <c r="AB1607" s="17">
        <f>Z1607/MAX(Z$240:Z1607)-1</f>
        <v>-0.15528810588463604</v>
      </c>
      <c r="AD1607" s="18">
        <v>1.018</v>
      </c>
    </row>
    <row r="1608" spans="1:30" x14ac:dyDescent="0.25">
      <c r="A1608" s="18" t="s">
        <v>249</v>
      </c>
      <c r="B1608" s="72">
        <v>41509</v>
      </c>
      <c r="C1608" s="23">
        <v>3627.97</v>
      </c>
      <c r="D1608" s="23">
        <v>3636.47</v>
      </c>
      <c r="E1608" s="23">
        <v>3654.73</v>
      </c>
      <c r="F1608" s="23">
        <v>3560.13</v>
      </c>
      <c r="G1608" s="20">
        <f t="shared" si="402"/>
        <v>3585.3494999999994</v>
      </c>
      <c r="H1608" s="20">
        <f t="shared" si="412"/>
        <v>3522.8824999999997</v>
      </c>
      <c r="I1608" s="112">
        <f t="shared" si="403"/>
        <v>1.188740456125692E-2</v>
      </c>
      <c r="J1608" s="38" t="str">
        <f t="shared" si="413"/>
        <v>N</v>
      </c>
      <c r="K1608" s="17" t="str">
        <f>IF(OR(AND(J1607="N",OR(I1607&lt;R$2308,AND(I1607&gt;R$2306, I1607&lt;R$2305))), AND(J1607="X", OR(I1607&lt;R$2314, AND(I1607&lt;R$2311,I1607&gt;R$2312)))),"no","yes")</f>
        <v>no</v>
      </c>
      <c r="O1608" s="146">
        <f t="shared" si="416"/>
        <v>-2.3374316301247866E-3</v>
      </c>
      <c r="P1608" s="146">
        <f t="shared" si="417"/>
        <v>2.3374316301247866E-3</v>
      </c>
      <c r="Q1608" s="86">
        <f t="shared" si="406"/>
        <v>8.9999999999999993E-3</v>
      </c>
      <c r="R1608" s="39">
        <f>(SUM(C1589:C1607)+Q1608*SUM(C1589:C1607))/(19-Q1608)*(1-J$2305)</f>
        <v>3617.0676204517922</v>
      </c>
      <c r="S1608" s="39">
        <f>(SUM(C1589:C1607)+Q1608*SUM(C1589:C1607))/(19-Q1608)*(1+J$2305)</f>
        <v>3617.0676204517922</v>
      </c>
      <c r="T1608" s="17">
        <f>IF(AND(K1608="no",R1608&lt;E1608, R1608&gt;F1608,J$2308="yes"),MAX(R1608*(1-J$2306),F1608)/D1608-1,IF(AND(K1608="yes",S1608&gt;F1608, S1608&lt;E1608,J$2307="yes"),1-MIN(S1608*(1+J$2306),E1608)/D1608,0))</f>
        <v>-5.3354983124314082E-3</v>
      </c>
      <c r="U1608" s="6">
        <f t="shared" si="407"/>
        <v>-2.9980666823066215E-3</v>
      </c>
      <c r="V1608" s="66">
        <f t="shared" si="408"/>
        <v>3.5176864415402318</v>
      </c>
      <c r="W1608" s="6">
        <f t="shared" si="409"/>
        <v>-5.3354983124314082E-3</v>
      </c>
      <c r="X1608" s="17">
        <f>V1608/MAX(V$240:V1608)-1</f>
        <v>-6.5833770957240079E-2</v>
      </c>
      <c r="Y1608" s="14"/>
      <c r="Z1608" s="66">
        <f t="shared" si="410"/>
        <v>14.182487148755701</v>
      </c>
      <c r="AA1608" s="6">
        <f t="shared" si="411"/>
        <v>-5.3354983124314082E-3</v>
      </c>
      <c r="AB1608" s="17">
        <f>Z1608/MAX(Z$240:Z1608)-1</f>
        <v>-0.15979506477017924</v>
      </c>
      <c r="AC1608" s="14"/>
      <c r="AD1608" s="18">
        <v>1.0149999999999999</v>
      </c>
    </row>
    <row r="1609" spans="1:30" x14ac:dyDescent="0.25">
      <c r="A1609" s="18" t="s">
        <v>249</v>
      </c>
      <c r="B1609" s="72">
        <v>41512</v>
      </c>
      <c r="C1609" s="23">
        <v>3703.59</v>
      </c>
      <c r="D1609" s="23">
        <v>3627.97</v>
      </c>
      <c r="E1609" s="23">
        <v>3703.79</v>
      </c>
      <c r="F1609" s="23">
        <v>3627.31</v>
      </c>
      <c r="G1609" s="20">
        <f t="shared" si="402"/>
        <v>3599.1994999999997</v>
      </c>
      <c r="H1609" s="20">
        <f t="shared" si="412"/>
        <v>3520.337</v>
      </c>
      <c r="I1609" s="112">
        <f t="shared" si="403"/>
        <v>2.9003810430624943E-2</v>
      </c>
      <c r="J1609" s="38" t="str">
        <f t="shared" si="413"/>
        <v>N</v>
      </c>
      <c r="K1609" s="17" t="str">
        <f>IF(OR(AND(J1608="N",OR(I1608&lt;R$2308,AND(I1608&gt;R$2306, I1608&lt;R$2305))), AND(J1608="X", OR(I1608&lt;R$2314, AND(I1608&lt;R$2311,I1608&gt;R$2312)))),"no","yes")</f>
        <v>no</v>
      </c>
      <c r="O1609" s="146">
        <f t="shared" si="416"/>
        <v>2.0843612268017786E-2</v>
      </c>
      <c r="P1609" s="146">
        <f t="shared" si="417"/>
        <v>-2.0843612268017786E-2</v>
      </c>
      <c r="Q1609" s="86">
        <f t="shared" si="406"/>
        <v>8.9999999999999993E-3</v>
      </c>
      <c r="R1609" s="39">
        <f>(SUM(C1590:C1608)+Q1609*SUM(C1590:C1608))/(19-Q1609)*(1-J$2305)</f>
        <v>3627.76702648623</v>
      </c>
      <c r="S1609" s="39">
        <f>(SUM(C1590:C1608)+Q1609*SUM(C1590:C1608))/(19-Q1609)*(1+J$2305)</f>
        <v>3627.76702648623</v>
      </c>
      <c r="T1609" s="17">
        <f>IF(AND(K1609="no",R1609&lt;E1609, R1609&gt;F1609,J$2308="yes"),MAX(R1609*(1-J$2306),F1609)/D1609-1,IF(AND(K1609="yes",S1609&gt;F1609, S1609&lt;E1609,J$2307="yes"),1-MIN(S1609*(1+J$2306),E1609)/D1609,0))</f>
        <v>-5.5946855616162416E-5</v>
      </c>
      <c r="U1609" s="6">
        <f t="shared" si="407"/>
        <v>-2.0899559123633948E-2</v>
      </c>
      <c r="V1609" s="66">
        <f t="shared" si="408"/>
        <v>3.517489638044784</v>
      </c>
      <c r="W1609" s="6">
        <f t="shared" si="409"/>
        <v>-5.5946855616162416E-5</v>
      </c>
      <c r="X1609" s="17">
        <f>V1609/MAX(V$240:V1609)-1</f>
        <v>-6.5886034620377787E-2</v>
      </c>
      <c r="Z1609" s="66">
        <f t="shared" si="410"/>
        <v>14.181693683194911</v>
      </c>
      <c r="AA1609" s="6">
        <f t="shared" si="411"/>
        <v>-5.5946855616162416E-5</v>
      </c>
      <c r="AB1609" s="17">
        <f>Z1609/MAX(Z$240:Z1609)-1</f>
        <v>-0.15984207159437858</v>
      </c>
      <c r="AD1609" s="18">
        <v>1.0369999999999999</v>
      </c>
    </row>
    <row r="1610" spans="1:30" x14ac:dyDescent="0.25">
      <c r="A1610" s="18" t="s">
        <v>249</v>
      </c>
      <c r="B1610" s="72">
        <v>41513</v>
      </c>
      <c r="C1610" s="23">
        <v>3732.1</v>
      </c>
      <c r="D1610" s="23">
        <v>3703.59</v>
      </c>
      <c r="E1610" s="23">
        <v>3732.22</v>
      </c>
      <c r="F1610" s="23">
        <v>3691.16</v>
      </c>
      <c r="G1610" s="20">
        <f t="shared" si="402"/>
        <v>3615.2435000000005</v>
      </c>
      <c r="H1610" s="20">
        <f t="shared" si="412"/>
        <v>3518.1198333333332</v>
      </c>
      <c r="I1610" s="112">
        <f t="shared" si="403"/>
        <v>3.2323272277510418E-2</v>
      </c>
      <c r="J1610" s="38" t="str">
        <f t="shared" si="413"/>
        <v>N</v>
      </c>
      <c r="K1610" s="17" t="str">
        <f>IF(OR(AND(J1609="N",OR(I1609&lt;R$2308,AND(I1609&gt;R$2306, I1609&lt;R$2305))), AND(J1609="X", OR(I1609&lt;R$2314, AND(I1609&lt;R$2311,I1609&gt;R$2312)))),"no","yes")</f>
        <v>no</v>
      </c>
      <c r="O1610" s="146">
        <f t="shared" si="416"/>
        <v>7.6979363266451717E-3</v>
      </c>
      <c r="P1610" s="146">
        <f t="shared" si="417"/>
        <v>-7.6979363266451717E-3</v>
      </c>
      <c r="Q1610" s="86">
        <f t="shared" si="406"/>
        <v>8.9999999999999993E-3</v>
      </c>
      <c r="R1610" s="39">
        <f>(SUM(C1591:C1609)+Q1610*SUM(C1591:C1609))/(19-Q1610)*(1-J$2305)</f>
        <v>3643.30077036491</v>
      </c>
      <c r="S1610" s="39">
        <f>(SUM(C1591:C1609)+Q1610*SUM(C1591:C1609))/(19-Q1610)*(1+J$2305)</f>
        <v>3643.30077036491</v>
      </c>
      <c r="T1610" s="17">
        <f>IF(AND(K1610="no",R1610&lt;E1610, R1610&gt;F1610,J$2308="yes"),MAX(R1610*(1-J$2306),F1610)/D1610-1,IF(AND(K1610="yes",S1610&gt;F1610, S1610&lt;E1610,J$2307="yes"),1-MIN(S1610*(1+J$2306),E1610)/D1610,0))</f>
        <v>0</v>
      </c>
      <c r="U1610" s="6">
        <f t="shared" si="407"/>
        <v>0</v>
      </c>
      <c r="V1610" s="66">
        <f t="shared" si="408"/>
        <v>3.5445670493080867</v>
      </c>
      <c r="W1610" s="6">
        <f t="shared" si="409"/>
        <v>7.6979363266451717E-3</v>
      </c>
      <c r="X1610" s="17">
        <f>V1610/MAX(V$240:V1610)-1</f>
        <v>-5.8695284793055524E-2</v>
      </c>
      <c r="Z1610" s="66">
        <f t="shared" si="410"/>
        <v>14.290863458172131</v>
      </c>
      <c r="AA1610" s="6">
        <f t="shared" si="411"/>
        <v>7.6979363266451717E-3</v>
      </c>
      <c r="AB1610" s="17">
        <f>Z1610/MAX(Z$240:Z1610)-1</f>
        <v>-0.15337458935718606</v>
      </c>
      <c r="AD1610" s="18">
        <v>1.0449999999999999</v>
      </c>
    </row>
    <row r="1611" spans="1:30" x14ac:dyDescent="0.25">
      <c r="A1611" s="18" t="s">
        <v>249</v>
      </c>
      <c r="B1611" s="72">
        <v>41514</v>
      </c>
      <c r="C1611" s="23">
        <v>3703.92</v>
      </c>
      <c r="D1611" s="23">
        <v>3732.1</v>
      </c>
      <c r="E1611" s="23">
        <v>3740.13</v>
      </c>
      <c r="F1611" s="23">
        <v>3680.5</v>
      </c>
      <c r="G1611" s="20">
        <f t="shared" si="402"/>
        <v>3628.9025000000001</v>
      </c>
      <c r="H1611" s="20">
        <f t="shared" si="412"/>
        <v>3515.8315000000002</v>
      </c>
      <c r="I1611" s="112">
        <f t="shared" si="403"/>
        <v>2.0672228035886864E-2</v>
      </c>
      <c r="J1611" s="38" t="str">
        <f t="shared" si="413"/>
        <v>N</v>
      </c>
      <c r="K1611" s="17" t="str">
        <f>IF(OR(AND(J1610="N",OR(I1610&lt;R$2308,AND(I1610&gt;R$2306, I1610&lt;R$2305))), AND(J1610="X", OR(I1610&lt;R$2314, AND(I1610&lt;R$2311,I1610&gt;R$2312)))),"no","yes")</f>
        <v>no</v>
      </c>
      <c r="O1611" s="146">
        <f t="shared" si="416"/>
        <v>-7.5507087162722808E-3</v>
      </c>
      <c r="P1611" s="146">
        <f t="shared" si="417"/>
        <v>7.5507087162722808E-3</v>
      </c>
      <c r="Q1611" s="86">
        <f t="shared" si="406"/>
        <v>8.9999999999999993E-3</v>
      </c>
      <c r="R1611" s="39">
        <f>(SUM(C1592:C1610)+Q1611*SUM(C1592:C1610))/(19-Q1611)*(1-J$2305)</f>
        <v>3659.3121568111214</v>
      </c>
      <c r="S1611" s="39">
        <f>(SUM(C1592:C1610)+Q1611*SUM(C1592:C1610))/(19-Q1611)*(1+J$2305)</f>
        <v>3659.3121568111214</v>
      </c>
      <c r="T1611" s="17">
        <f>IF(AND(K1611="no",R1611&lt;E1611, R1611&gt;F1611,J$2308="yes"),MAX(R1611*(1-J$2306),F1611)/D1611-1,IF(AND(K1611="yes",S1611&gt;F1611, S1611&lt;E1611,J$2307="yes"),1-MIN(S1611*(1+J$2306),E1611)/D1611,0))</f>
        <v>0</v>
      </c>
      <c r="U1611" s="6">
        <f t="shared" si="407"/>
        <v>0</v>
      </c>
      <c r="V1611" s="66">
        <f t="shared" si="408"/>
        <v>3.5178030559934648</v>
      </c>
      <c r="W1611" s="6">
        <f t="shared" si="409"/>
        <v>-7.5507087162722808E-3</v>
      </c>
      <c r="X1611" s="17">
        <f>V1611/MAX(V$240:V1611)-1</f>
        <v>-6.58028025108367E-2</v>
      </c>
      <c r="Z1611" s="66">
        <f t="shared" si="410"/>
        <v>14.182957310895453</v>
      </c>
      <c r="AA1611" s="6">
        <f t="shared" si="411"/>
        <v>-7.5507087162722808E-3</v>
      </c>
      <c r="AB1611" s="17">
        <f>Z1611/MAX(Z$240:Z1611)-1</f>
        <v>-0.15976721122474435</v>
      </c>
      <c r="AD1611" s="18">
        <v>1.0389999999999999</v>
      </c>
    </row>
    <row r="1612" spans="1:30" x14ac:dyDescent="0.25">
      <c r="A1612" s="18" t="s">
        <v>249</v>
      </c>
      <c r="B1612" s="72">
        <v>41515</v>
      </c>
      <c r="C1612" s="23">
        <v>3701.08</v>
      </c>
      <c r="D1612" s="23">
        <v>3703.92</v>
      </c>
      <c r="E1612" s="23">
        <v>3715.85</v>
      </c>
      <c r="F1612" s="23">
        <v>3679.08</v>
      </c>
      <c r="G1612" s="20">
        <f t="shared" si="402"/>
        <v>3637.8990000000003</v>
      </c>
      <c r="H1612" s="20">
        <f t="shared" si="412"/>
        <v>3513.9409999999998</v>
      </c>
      <c r="I1612" s="112">
        <f t="shared" si="403"/>
        <v>1.7367442031787972E-2</v>
      </c>
      <c r="J1612" s="38" t="str">
        <f t="shared" si="413"/>
        <v>N</v>
      </c>
      <c r="K1612" s="17" t="str">
        <f>IF(OR(AND(J1611="N",OR(I1611&lt;R$2308,AND(I1611&gt;R$2306, I1611&lt;R$2305))), AND(J1611="X", OR(I1611&lt;R$2314, AND(I1611&lt;R$2311,I1611&gt;R$2312)))),"no","yes")</f>
        <v>no</v>
      </c>
      <c r="O1612" s="146">
        <f t="shared" si="416"/>
        <v>-7.6675522149505237E-4</v>
      </c>
      <c r="P1612" s="146">
        <f t="shared" si="417"/>
        <v>7.6675522149505237E-4</v>
      </c>
      <c r="Q1612" s="86">
        <f t="shared" si="406"/>
        <v>8.9999999999999993E-3</v>
      </c>
      <c r="R1612" s="39">
        <f>(SUM(C1593:C1611)+Q1612*SUM(C1593:C1611))/(19-Q1612)*(1-J$2305)</f>
        <v>3669.0228055394668</v>
      </c>
      <c r="S1612" s="39">
        <f>(SUM(C1593:C1611)+Q1612*SUM(C1593:C1611))/(19-Q1612)*(1+J$2305)</f>
        <v>3669.0228055394668</v>
      </c>
      <c r="T1612" s="17">
        <f>IF(AND(K1612="no",R1612&lt;E1612, R1612&gt;F1612,J$2308="yes"),MAX(R1612*(1-J$2306),F1612)/D1612-1,IF(AND(K1612="yes",S1612&gt;F1612, S1612&lt;E1612,J$2307="yes"),1-MIN(S1612*(1+J$2306),E1612)/D1612,0))</f>
        <v>0</v>
      </c>
      <c r="U1612" s="6">
        <f t="shared" si="407"/>
        <v>0</v>
      </c>
      <c r="V1612" s="66">
        <f t="shared" si="408"/>
        <v>3.5151057621320905</v>
      </c>
      <c r="W1612" s="6">
        <f t="shared" si="409"/>
        <v>-7.6675522149505237E-4</v>
      </c>
      <c r="X1612" s="17">
        <f>V1612/MAX(V$240:V1612)-1</f>
        <v>-6.6519103089917597E-2</v>
      </c>
      <c r="Z1612" s="66">
        <f t="shared" si="410"/>
        <v>14.172082454321083</v>
      </c>
      <c r="AA1612" s="6">
        <f t="shared" si="411"/>
        <v>-7.6675522149505237E-4</v>
      </c>
      <c r="AB1612" s="17">
        <f>Z1612/MAX(Z$240:Z1612)-1</f>
        <v>-0.16041146410280904</v>
      </c>
      <c r="AD1612" s="18">
        <v>1.0389999999999999</v>
      </c>
    </row>
    <row r="1613" spans="1:30" x14ac:dyDescent="0.25">
      <c r="A1613" s="18" t="s">
        <v>249</v>
      </c>
      <c r="B1613" s="72">
        <v>41516</v>
      </c>
      <c r="C1613" s="23">
        <v>3664.15</v>
      </c>
      <c r="D1613" s="23">
        <v>3701.08</v>
      </c>
      <c r="E1613" s="23">
        <v>3727.3</v>
      </c>
      <c r="F1613" s="23">
        <v>3645.36</v>
      </c>
      <c r="G1613" s="20">
        <f t="shared" si="402"/>
        <v>3644.4259999999995</v>
      </c>
      <c r="H1613" s="20">
        <f t="shared" si="412"/>
        <v>3512.6815000000001</v>
      </c>
      <c r="I1613" s="112">
        <f t="shared" si="403"/>
        <v>5.4121005612408624E-3</v>
      </c>
      <c r="J1613" s="38" t="str">
        <f t="shared" si="413"/>
        <v>N</v>
      </c>
      <c r="K1613" s="17" t="str">
        <f>IF(OR(AND(J1612="N",OR(I1612&lt;R$2308,AND(I1612&gt;R$2306, I1612&lt;R$2305))), AND(J1612="X", OR(I1612&lt;R$2314, AND(I1612&lt;R$2311,I1612&gt;R$2312)))),"no","yes")</f>
        <v>no</v>
      </c>
      <c r="O1613" s="146">
        <f t="shared" si="416"/>
        <v>-9.9781685345898818E-3</v>
      </c>
      <c r="P1613" s="146">
        <f t="shared" si="417"/>
        <v>9.9781685345898818E-3</v>
      </c>
      <c r="Q1613" s="86">
        <f t="shared" si="406"/>
        <v>8.9999999999999993E-3</v>
      </c>
      <c r="R1613" s="39">
        <f>(SUM(C1594:C1612)+Q1613*SUM(C1594:C1612))/(19-Q1613)*(1-J$2305)</f>
        <v>3677.9205586856929</v>
      </c>
      <c r="S1613" s="39">
        <f>(SUM(C1594:C1612)+Q1613*SUM(C1594:C1612))/(19-Q1613)*(1+J$2305)</f>
        <v>3677.9205586856929</v>
      </c>
      <c r="T1613" s="17">
        <f>IF(AND(K1613="no",R1613&lt;E1613, R1613&gt;F1613,J$2308="yes"),MAX(R1613*(1-J$2306),F1613)/D1613-1,IF(AND(K1613="yes",S1613&gt;F1613, S1613&lt;E1613,J$2307="yes"),1-MIN(S1613*(1+J$2306),E1613)/D1613,0))</f>
        <v>-6.2574819550799132E-3</v>
      </c>
      <c r="U1613" s="6">
        <f t="shared" si="407"/>
        <v>3.7206865795099686E-3</v>
      </c>
      <c r="V1613" s="66">
        <f t="shared" si="408"/>
        <v>3.4931100512553517</v>
      </c>
      <c r="W1613" s="6">
        <f t="shared" si="409"/>
        <v>-6.2574819550799132E-3</v>
      </c>
      <c r="X1613" s="17">
        <f>V1613/MAX(V$240:V1613)-1</f>
        <v>-7.2360342957744184E-2</v>
      </c>
      <c r="Z1613" s="66">
        <f t="shared" si="410"/>
        <v>14.083400904097264</v>
      </c>
      <c r="AA1613" s="6">
        <f t="shared" si="411"/>
        <v>-6.2574819550800242E-3</v>
      </c>
      <c r="AB1613" s="17">
        <f>Z1613/MAX(Z$240:Z1613)-1</f>
        <v>-0.16566517421587779</v>
      </c>
      <c r="AD1613" s="18">
        <v>1.028</v>
      </c>
    </row>
    <row r="1614" spans="1:30" x14ac:dyDescent="0.25">
      <c r="A1614" s="18" t="s">
        <v>249</v>
      </c>
      <c r="B1614" s="72">
        <v>41519</v>
      </c>
      <c r="C1614" s="23">
        <v>3689.96</v>
      </c>
      <c r="D1614" s="23">
        <v>3664.15</v>
      </c>
      <c r="E1614" s="23">
        <v>3695.09</v>
      </c>
      <c r="F1614" s="23">
        <v>3633.46</v>
      </c>
      <c r="G1614" s="20">
        <f t="shared" si="402"/>
        <v>3649.2969999999996</v>
      </c>
      <c r="H1614" s="20">
        <f t="shared" si="412"/>
        <v>3511.5950000000003</v>
      </c>
      <c r="I1614" s="112">
        <f t="shared" si="403"/>
        <v>1.1142694058609237E-2</v>
      </c>
      <c r="J1614" s="38" t="str">
        <f t="shared" si="413"/>
        <v>N</v>
      </c>
      <c r="K1614" s="17" t="str">
        <f>IF(OR(AND(J1613="N",OR(I1613&lt;R$2308,AND(I1613&gt;R$2306, I1613&lt;R$2305))), AND(J1613="X", OR(I1613&lt;R$2314, AND(I1613&lt;R$2311,I1613&gt;R$2312)))),"no","yes")</f>
        <v>yes</v>
      </c>
      <c r="O1614" s="146">
        <f t="shared" si="416"/>
        <v>7.0439256034824371E-3</v>
      </c>
      <c r="P1614" s="146">
        <f t="shared" si="417"/>
        <v>-7.0439256034824371E-3</v>
      </c>
      <c r="Q1614" s="86">
        <f t="shared" si="406"/>
        <v>8.9999999999999993E-3</v>
      </c>
      <c r="R1614" s="39">
        <f>(SUM(C1595:C1613)+Q1614*SUM(C1595:C1613))/(19-Q1614)*(1-J$2305)</f>
        <v>3681.7252287925853</v>
      </c>
      <c r="S1614" s="39">
        <f>(SUM(C1595:C1613)+Q1614*SUM(C1595:C1613))/(19-Q1614)*(1+J$2305)</f>
        <v>3681.7252287925853</v>
      </c>
      <c r="T1614" s="17">
        <f>IF(AND(K1614="no",R1614&lt;E1614, R1614&gt;F1614,J$2308="yes"),MAX(R1614*(1-J$2306),F1614)/D1614-1,IF(AND(K1614="yes",S1614&gt;F1614, S1614&lt;E1614,J$2307="yes"),1-MIN(S1614*(1+J$2306),E1614)/D1614,0))</f>
        <v>-4.7965363843143205E-3</v>
      </c>
      <c r="U1614" s="6">
        <f t="shared" si="407"/>
        <v>2.2473892191681166E-3</v>
      </c>
      <c r="V1614" s="66">
        <f t="shared" si="408"/>
        <v>3.4931100512553517</v>
      </c>
      <c r="W1614" s="6">
        <f t="shared" si="409"/>
        <v>0</v>
      </c>
      <c r="X1614" s="17">
        <f>V1614/MAX(V$240:V1614)-1</f>
        <v>-7.2360342957744184E-2</v>
      </c>
      <c r="Z1614" s="66">
        <f t="shared" si="410"/>
        <v>14.015849359245877</v>
      </c>
      <c r="AA1614" s="6">
        <f t="shared" si="411"/>
        <v>-4.7965363843143205E-3</v>
      </c>
      <c r="AB1614" s="17">
        <f>Z1614/MAX(Z$240:Z1614)-1</f>
        <v>-0.16966709156445181</v>
      </c>
      <c r="AD1614" s="18">
        <v>1.03</v>
      </c>
    </row>
    <row r="1615" spans="1:30" x14ac:dyDescent="0.25">
      <c r="A1615" s="18" t="s">
        <v>249</v>
      </c>
      <c r="B1615" s="72">
        <v>41520</v>
      </c>
      <c r="C1615" s="23">
        <v>3744.87</v>
      </c>
      <c r="D1615" s="23">
        <v>3689.96</v>
      </c>
      <c r="E1615" s="23">
        <v>3745.24</v>
      </c>
      <c r="F1615" s="23">
        <v>3680.15</v>
      </c>
      <c r="G1615" s="20">
        <f t="shared" si="402"/>
        <v>3654.9845</v>
      </c>
      <c r="H1615" s="20">
        <f t="shared" si="412"/>
        <v>3512.5305000000003</v>
      </c>
      <c r="I1615" s="112">
        <f t="shared" si="403"/>
        <v>2.4592580351571858E-2</v>
      </c>
      <c r="J1615" s="38" t="str">
        <f t="shared" si="413"/>
        <v>N</v>
      </c>
      <c r="K1615" s="17" t="str">
        <f>IF(OR(AND(J1614="N",OR(I1614&lt;R$2308,AND(I1614&gt;R$2306, I1614&lt;R$2305))), AND(J1614="X", OR(I1614&lt;R$2314, AND(I1614&lt;R$2311,I1614&gt;R$2312)))),"no","yes")</f>
        <v>no</v>
      </c>
      <c r="O1615" s="146">
        <f t="shared" si="416"/>
        <v>1.4880920118375274E-2</v>
      </c>
      <c r="P1615" s="146">
        <f t="shared" si="417"/>
        <v>-1.4880920118375274E-2</v>
      </c>
      <c r="Q1615" s="86">
        <f t="shared" si="406"/>
        <v>8.9999999999999993E-3</v>
      </c>
      <c r="R1615" s="39">
        <f>(SUM(C1596:C1614)+Q1615*SUM(C1596:C1614))/(19-Q1615)*(1-J$2305)</f>
        <v>3684.8514233057767</v>
      </c>
      <c r="S1615" s="39">
        <f>(SUM(C1596:C1614)+Q1615*SUM(C1596:C1614))/(19-Q1615)*(1+J$2305)</f>
        <v>3684.8514233057767</v>
      </c>
      <c r="T1615" s="17">
        <f>IF(AND(K1615="no",R1615&lt;E1615, R1615&gt;F1615,J$2308="yes"),MAX(R1615*(1-J$2306),F1615)/D1615-1,IF(AND(K1615="yes",S1615&gt;F1615, S1615&lt;E1615,J$2307="yes"),1-MIN(S1615*(1+J$2306),E1615)/D1615,0))</f>
        <v>-1.3844531361378865E-3</v>
      </c>
      <c r="U1615" s="6">
        <f t="shared" si="407"/>
        <v>-1.626537325451316E-2</v>
      </c>
      <c r="V1615" s="66">
        <f t="shared" si="408"/>
        <v>3.4882740040900164</v>
      </c>
      <c r="W1615" s="6">
        <f t="shared" si="409"/>
        <v>-1.3844531361378865E-3</v>
      </c>
      <c r="X1615" s="17">
        <f>V1615/MAX(V$240:V1615)-1</f>
        <v>-7.3644616590142209E-2</v>
      </c>
      <c r="Z1615" s="66">
        <f t="shared" si="410"/>
        <v>13.996445072644832</v>
      </c>
      <c r="AA1615" s="6">
        <f t="shared" si="411"/>
        <v>-1.3844531361378865E-3</v>
      </c>
      <c r="AB1615" s="17">
        <f>Z1615/MAX(Z$240:Z1615)-1</f>
        <v>-0.17081664856357393</v>
      </c>
      <c r="AD1615" s="18">
        <v>1.05</v>
      </c>
    </row>
    <row r="1616" spans="1:30" x14ac:dyDescent="0.25">
      <c r="A1616" s="18" t="s">
        <v>249</v>
      </c>
      <c r="B1616" s="72">
        <v>41521</v>
      </c>
      <c r="C1616" s="23">
        <v>3755.24</v>
      </c>
      <c r="D1616" s="23">
        <v>3744.87</v>
      </c>
      <c r="E1616" s="23">
        <v>3766.41</v>
      </c>
      <c r="F1616" s="23">
        <v>3734.78</v>
      </c>
      <c r="G1616" s="20">
        <f t="shared" si="402"/>
        <v>3662.9304999999999</v>
      </c>
      <c r="H1616" s="20">
        <f t="shared" si="412"/>
        <v>3514.847666666667</v>
      </c>
      <c r="I1616" s="112">
        <f t="shared" si="403"/>
        <v>2.5200996852110524E-2</v>
      </c>
      <c r="J1616" s="38" t="str">
        <f t="shared" si="413"/>
        <v>N</v>
      </c>
      <c r="K1616" s="17" t="str">
        <f>IF(OR(AND(J1615="N",OR(I1615&lt;R$2308,AND(I1615&gt;R$2306, I1615&lt;R$2305))), AND(J1615="X", OR(I1615&lt;R$2314, AND(I1615&lt;R$2311,I1615&gt;R$2312)))),"no","yes")</f>
        <v>no</v>
      </c>
      <c r="O1616" s="146">
        <f t="shared" si="416"/>
        <v>2.7691214915337437E-3</v>
      </c>
      <c r="P1616" s="146">
        <f t="shared" si="417"/>
        <v>-2.7691214915337437E-3</v>
      </c>
      <c r="Q1616" s="86">
        <f t="shared" si="406"/>
        <v>8.9999999999999993E-3</v>
      </c>
      <c r="R1616" s="39">
        <f>(SUM(C1597:C1615)+Q1616*SUM(C1597:C1615))/(19-Q1616)*(1-J$2305)</f>
        <v>3692.7439487125475</v>
      </c>
      <c r="S1616" s="39">
        <f>(SUM(C1597:C1615)+Q1616*SUM(C1597:C1615))/(19-Q1616)*(1+J$2305)</f>
        <v>3692.7439487125475</v>
      </c>
      <c r="T1616" s="17">
        <f>IF(AND(K1616="no",R1616&lt;E1616, R1616&gt;F1616,J$2308="yes"),MAX(R1616*(1-J$2306),F1616)/D1616-1,IF(AND(K1616="yes",S1616&gt;F1616, S1616&lt;E1616,J$2307="yes"),1-MIN(S1616*(1+J$2306),E1616)/D1616,0))</f>
        <v>0</v>
      </c>
      <c r="U1616" s="6">
        <f t="shared" si="407"/>
        <v>0</v>
      </c>
      <c r="V1616" s="66">
        <f t="shared" si="408"/>
        <v>3.4979334586031006</v>
      </c>
      <c r="W1616" s="6">
        <f t="shared" si="409"/>
        <v>2.7691214915337437E-3</v>
      </c>
      <c r="X1616" s="17">
        <f>V1616/MAX(V$240:V1616)-1</f>
        <v>-7.1079425989143963E-2</v>
      </c>
      <c r="Z1616" s="66">
        <f t="shared" si="410"/>
        <v>14.035202929500564</v>
      </c>
      <c r="AA1616" s="6">
        <f t="shared" si="411"/>
        <v>2.7691214915337437E-3</v>
      </c>
      <c r="AB1616" s="17">
        <f>Z1616/MAX(Z$240:Z1616)-1</f>
        <v>-0.16852053912468945</v>
      </c>
      <c r="AD1616" s="18">
        <v>1.0489999999999999</v>
      </c>
    </row>
    <row r="1617" spans="1:30" x14ac:dyDescent="0.25">
      <c r="A1617" s="18" t="s">
        <v>249</v>
      </c>
      <c r="B1617" s="72">
        <v>41522</v>
      </c>
      <c r="C1617" s="23">
        <v>3762.57</v>
      </c>
      <c r="D1617" s="23">
        <v>3755.24</v>
      </c>
      <c r="E1617" s="23">
        <v>3776</v>
      </c>
      <c r="F1617" s="23">
        <v>3741.46</v>
      </c>
      <c r="G1617" s="20">
        <f t="shared" si="402"/>
        <v>3670.7665000000006</v>
      </c>
      <c r="H1617" s="20">
        <f t="shared" si="412"/>
        <v>3518.9729999999995</v>
      </c>
      <c r="I1617" s="112">
        <f t="shared" si="403"/>
        <v>2.500935431332918E-2</v>
      </c>
      <c r="J1617" s="38" t="str">
        <f t="shared" si="413"/>
        <v>N</v>
      </c>
      <c r="K1617" s="17" t="str">
        <f>IF(OR(AND(J1616="N",OR(I1616&lt;R$2308,AND(I1616&gt;R$2306, I1616&lt;R$2305))), AND(J1616="X", OR(I1616&lt;R$2314, AND(I1616&lt;R$2311,I1616&gt;R$2312)))),"no","yes")</f>
        <v>no</v>
      </c>
      <c r="O1617" s="146">
        <f t="shared" si="416"/>
        <v>1.9519391570179678E-3</v>
      </c>
      <c r="P1617" s="146">
        <f t="shared" si="417"/>
        <v>-1.9519391570179678E-3</v>
      </c>
      <c r="Q1617" s="86">
        <f t="shared" si="406"/>
        <v>8.9999999999999993E-3</v>
      </c>
      <c r="R1617" s="39">
        <f>(SUM(C1598:C1616)+Q1617*SUM(C1598:C1616))/(19-Q1617)*(1-J$2305)</f>
        <v>3700.6811036806916</v>
      </c>
      <c r="S1617" s="39">
        <f>(SUM(C1598:C1616)+Q1617*SUM(C1598:C1616))/(19-Q1617)*(1+J$2305)</f>
        <v>3700.6811036806916</v>
      </c>
      <c r="T1617" s="17">
        <f>IF(AND(K1617="no",R1617&lt;E1617, R1617&gt;F1617,J$2308="yes"),MAX(R1617*(1-J$2306),F1617)/D1617-1,IF(AND(K1617="yes",S1617&gt;F1617, S1617&lt;E1617,J$2307="yes"),1-MIN(S1617*(1+J$2306),E1617)/D1617,0))</f>
        <v>0</v>
      </c>
      <c r="U1617" s="6">
        <f t="shared" si="407"/>
        <v>0</v>
      </c>
      <c r="V1617" s="66">
        <f t="shared" si="408"/>
        <v>3.5047612118895914</v>
      </c>
      <c r="W1617" s="6">
        <f t="shared" si="409"/>
        <v>1.9519391570179678E-3</v>
      </c>
      <c r="X1617" s="17">
        <f>V1617/MAX(V$240:V1617)-1</f>
        <v>-6.9266229546972591E-2</v>
      </c>
      <c r="Z1617" s="66">
        <f t="shared" si="410"/>
        <v>14.062598791675349</v>
      </c>
      <c r="AA1617" s="6">
        <f t="shared" si="411"/>
        <v>1.9519391570179678E-3</v>
      </c>
      <c r="AB1617" s="17">
        <f>Z1617/MAX(Z$240:Z1617)-1</f>
        <v>-0.16689754180675076</v>
      </c>
      <c r="AD1617" s="18">
        <v>1.0549999999999999</v>
      </c>
    </row>
    <row r="1618" spans="1:30" x14ac:dyDescent="0.25">
      <c r="A1618" s="18" t="s">
        <v>249</v>
      </c>
      <c r="B1618" s="72">
        <v>41523</v>
      </c>
      <c r="C1618" s="23">
        <v>3792.83</v>
      </c>
      <c r="D1618" s="23">
        <v>3762.57</v>
      </c>
      <c r="E1618" s="23">
        <v>3799.07</v>
      </c>
      <c r="F1618" s="23">
        <v>3754.64</v>
      </c>
      <c r="G1618" s="20">
        <f t="shared" si="402"/>
        <v>3679.4710000000005</v>
      </c>
      <c r="H1618" s="20">
        <f t="shared" si="412"/>
        <v>3522.4371666666661</v>
      </c>
      <c r="I1618" s="112">
        <f t="shared" si="403"/>
        <v>3.0808504809522796E-2</v>
      </c>
      <c r="J1618" s="38" t="str">
        <f t="shared" si="413"/>
        <v>N</v>
      </c>
      <c r="K1618" s="17" t="str">
        <f>IF(OR(AND(J1617="N",OR(I1617&lt;R$2308,AND(I1617&gt;R$2306, I1617&lt;R$2305))), AND(J1617="X", OR(I1617&lt;R$2314, AND(I1617&lt;R$2311,I1617&gt;R$2312)))),"no","yes")</f>
        <v>no</v>
      </c>
      <c r="O1618" s="146">
        <f t="shared" si="416"/>
        <v>8.0423752913565405E-3</v>
      </c>
      <c r="P1618" s="146">
        <f t="shared" si="417"/>
        <v>-8.0423752913565405E-3</v>
      </c>
      <c r="Q1618" s="86">
        <f t="shared" si="406"/>
        <v>8.9999999999999993E-3</v>
      </c>
      <c r="R1618" s="39">
        <f>(SUM(C1599:C1617)+Q1618*SUM(C1599:C1617))/(19-Q1618)*(1-J$2305)</f>
        <v>3708.3228534569012</v>
      </c>
      <c r="S1618" s="39">
        <f>(SUM(C1599:C1617)+Q1618*SUM(C1599:C1617))/(19-Q1618)*(1+J$2305)</f>
        <v>3708.3228534569012</v>
      </c>
      <c r="T1618" s="17">
        <f>IF(AND(K1618="no",R1618&lt;E1618, R1618&gt;F1618,J$2308="yes"),MAX(R1618*(1-J$2306),F1618)/D1618-1,IF(AND(K1618="yes",S1618&gt;F1618, S1618&lt;E1618,J$2307="yes"),1-MIN(S1618*(1+J$2306),E1618)/D1618,0))</f>
        <v>0</v>
      </c>
      <c r="U1618" s="6">
        <f t="shared" si="407"/>
        <v>0</v>
      </c>
      <c r="V1618" s="66">
        <f t="shared" si="408"/>
        <v>3.5329478168621971</v>
      </c>
      <c r="W1618" s="6">
        <f t="shared" si="409"/>
        <v>8.0423752913565405E-3</v>
      </c>
      <c r="X1618" s="17">
        <f>V1618/MAX(V$240:V1618)-1</f>
        <v>-6.1780919268650036E-2</v>
      </c>
      <c r="Z1618" s="66">
        <f t="shared" si="410"/>
        <v>14.175695488729779</v>
      </c>
      <c r="AA1618" s="6">
        <f t="shared" si="411"/>
        <v>8.0423752913565405E-3</v>
      </c>
      <c r="AB1618" s="17">
        <f>Z1618/MAX(Z$240:Z1618)-1</f>
        <v>-0.16019741918180896</v>
      </c>
      <c r="AD1618" s="18">
        <v>1.0629999999999999</v>
      </c>
    </row>
    <row r="1619" spans="1:30" x14ac:dyDescent="0.25">
      <c r="A1619" s="18" t="s">
        <v>249</v>
      </c>
      <c r="B1619" s="72">
        <v>41526</v>
      </c>
      <c r="C1619" s="23">
        <v>3831.93</v>
      </c>
      <c r="D1619" s="23">
        <v>3792.83</v>
      </c>
      <c r="E1619" s="23">
        <v>3835.48</v>
      </c>
      <c r="F1619" s="23">
        <v>3793.11</v>
      </c>
      <c r="G1619" s="20">
        <f t="shared" si="402"/>
        <v>3687.2574999999997</v>
      </c>
      <c r="H1619" s="20">
        <f t="shared" si="412"/>
        <v>3526.4131666666663</v>
      </c>
      <c r="I1619" s="112">
        <f t="shared" si="403"/>
        <v>3.9235800591632231E-2</v>
      </c>
      <c r="J1619" s="38" t="str">
        <f t="shared" si="413"/>
        <v>N</v>
      </c>
      <c r="K1619" s="17" t="str">
        <f>IF(OR(AND(J1618="N",OR(I1618&lt;R$2308,AND(I1618&gt;R$2306, I1618&lt;R$2305))), AND(J1618="X", OR(I1618&lt;R$2314, AND(I1618&lt;R$2311,I1618&gt;R$2312)))),"no","yes")</f>
        <v>no</v>
      </c>
      <c r="O1619" s="146">
        <f t="shared" si="416"/>
        <v>1.0308924997956659E-2</v>
      </c>
      <c r="P1619" s="146">
        <f t="shared" si="417"/>
        <v>-1.0308924997956659E-2</v>
      </c>
      <c r="Q1619" s="86">
        <f t="shared" si="406"/>
        <v>8.9999999999999993E-3</v>
      </c>
      <c r="R1619" s="39">
        <f>(SUM(C1600:C1618)+Q1619*SUM(C1600:C1618))/(19-Q1619)*(1-J$2305)</f>
        <v>3714.5194555315679</v>
      </c>
      <c r="S1619" s="39">
        <f>(SUM(C1600:C1618)+Q1619*SUM(C1600:C1618))/(19-Q1619)*(1+J$2305)</f>
        <v>3714.5194555315679</v>
      </c>
      <c r="T1619" s="17">
        <f>IF(AND(K1619="no",R1619&lt;E1619, R1619&gt;F1619,J$2308="yes"),MAX(R1619*(1-J$2306),F1619)/D1619-1,IF(AND(K1619="yes",S1619&gt;F1619, S1619&lt;E1619,J$2307="yes"),1-MIN(S1619*(1+J$2306),E1619)/D1619,0))</f>
        <v>0</v>
      </c>
      <c r="U1619" s="6">
        <f t="shared" si="407"/>
        <v>0</v>
      </c>
      <c r="V1619" s="66">
        <f t="shared" si="408"/>
        <v>3.569368710927924</v>
      </c>
      <c r="W1619" s="6">
        <f t="shared" si="409"/>
        <v>1.0308924997956659E-2</v>
      </c>
      <c r="X1619" s="17">
        <f>V1619/MAX(V$240:V1619)-1</f>
        <v>-5.2108889133738789E-2</v>
      </c>
      <c r="Z1619" s="66">
        <f t="shared" si="410"/>
        <v>14.321831670316968</v>
      </c>
      <c r="AA1619" s="6">
        <f t="shared" si="411"/>
        <v>1.0308924997956659E-2</v>
      </c>
      <c r="AB1619" s="17">
        <f>Z1619/MAX(Z$240:Z1619)-1</f>
        <v>-0.15153995736306369</v>
      </c>
      <c r="AD1619" s="18">
        <v>1.071</v>
      </c>
    </row>
    <row r="1620" spans="1:30" x14ac:dyDescent="0.25">
      <c r="A1620" s="18" t="s">
        <v>249</v>
      </c>
      <c r="B1620" s="72">
        <v>41527</v>
      </c>
      <c r="C1620" s="23">
        <v>3870.92</v>
      </c>
      <c r="D1620" s="23">
        <v>3831.93</v>
      </c>
      <c r="E1620" s="23">
        <v>3871.19</v>
      </c>
      <c r="F1620" s="23">
        <v>3832.32</v>
      </c>
      <c r="G1620" s="20">
        <f t="shared" si="402"/>
        <v>3696.0259999999994</v>
      </c>
      <c r="H1620" s="20">
        <f t="shared" si="412"/>
        <v>3530.8325</v>
      </c>
      <c r="I1620" s="112">
        <f t="shared" si="403"/>
        <v>4.7319472319729439E-2</v>
      </c>
      <c r="J1620" s="38" t="str">
        <f t="shared" si="413"/>
        <v>N</v>
      </c>
      <c r="K1620" s="17" t="str">
        <f>IF(OR(AND(J1619="N",OR(I1619&lt;R$2308,AND(I1619&gt;R$2306, I1619&lt;R$2305))), AND(J1619="X", OR(I1619&lt;R$2314, AND(I1619&lt;R$2311,I1619&gt;R$2312)))),"no","yes")</f>
        <v>no</v>
      </c>
      <c r="O1620" s="146">
        <f t="shared" si="416"/>
        <v>1.0175029293332694E-2</v>
      </c>
      <c r="P1620" s="146">
        <f t="shared" si="417"/>
        <v>-1.0175029293332694E-2</v>
      </c>
      <c r="Q1620" s="86">
        <f t="shared" si="406"/>
        <v>8.9999999999999993E-3</v>
      </c>
      <c r="R1620" s="39">
        <f>(SUM(C1601:C1619)+Q1620*SUM(C1601:C1619))/(19-Q1620)*(1-J$2305)</f>
        <v>3721.7653836027589</v>
      </c>
      <c r="S1620" s="39">
        <f>(SUM(C1601:C1619)+Q1620*SUM(C1601:C1619))/(19-Q1620)*(1+J$2305)</f>
        <v>3721.7653836027589</v>
      </c>
      <c r="T1620" s="17">
        <f>IF(AND(K1620="no",R1620&lt;E1620, R1620&gt;F1620,J$2308="yes"),MAX(R1620*(1-J$2306),F1620)/D1620-1,IF(AND(K1620="yes",S1620&gt;F1620, S1620&lt;E1620,J$2307="yes"),1-MIN(S1620*(1+J$2306),E1620)/D1620,0))</f>
        <v>0</v>
      </c>
      <c r="U1620" s="6">
        <f t="shared" si="407"/>
        <v>0</v>
      </c>
      <c r="V1620" s="66">
        <f t="shared" si="408"/>
        <v>3.6056871421203209</v>
      </c>
      <c r="W1620" s="6">
        <f t="shared" si="409"/>
        <v>1.0175029293332694E-2</v>
      </c>
      <c r="X1620" s="17">
        <f>V1620/MAX(V$240:V1620)-1</f>
        <v>-4.246406931378488E-2</v>
      </c>
      <c r="Y1620" s="6">
        <f t="shared" ref="Y1620" si="418">V1620/V1600-1</f>
        <v>-8.6738790520352049E-3</v>
      </c>
      <c r="Z1620" s="66">
        <f t="shared" si="410"/>
        <v>14.467556727096623</v>
      </c>
      <c r="AA1620" s="6">
        <f t="shared" si="411"/>
        <v>1.0175029293332694E-2</v>
      </c>
      <c r="AB1620" s="17">
        <f>Z1620/MAX(Z$240:Z1620)-1</f>
        <v>-0.1429068515750106</v>
      </c>
      <c r="AC1620" s="6">
        <f t="shared" ref="AC1620" si="419">Z1620/Z1600-1</f>
        <v>-2.6207552501965714E-2</v>
      </c>
      <c r="AD1620" s="18">
        <v>1.08</v>
      </c>
    </row>
    <row r="1621" spans="1:30" x14ac:dyDescent="0.25">
      <c r="A1621" s="18" t="s">
        <v>249</v>
      </c>
      <c r="B1621" s="72">
        <v>41528</v>
      </c>
      <c r="C1621" s="23">
        <v>3834.26</v>
      </c>
      <c r="D1621" s="23">
        <v>3870.92</v>
      </c>
      <c r="E1621" s="23">
        <v>3876.77</v>
      </c>
      <c r="F1621" s="23">
        <v>3814.28</v>
      </c>
      <c r="G1621" s="20">
        <f t="shared" si="402"/>
        <v>3703.6849999999999</v>
      </c>
      <c r="H1621" s="20">
        <f t="shared" si="412"/>
        <v>3535.0151666666666</v>
      </c>
      <c r="I1621" s="112">
        <f t="shared" si="403"/>
        <v>3.5255428039911774E-2</v>
      </c>
      <c r="J1621" s="38" t="str">
        <f t="shared" si="413"/>
        <v>N</v>
      </c>
      <c r="K1621" s="17" t="str">
        <f>IF(OR(AND(J1620="N",OR(I1620&lt;R$2308,AND(I1620&gt;R$2306, I1620&lt;R$2305))), AND(J1620="X", OR(I1620&lt;R$2314, AND(I1620&lt;R$2311,I1620&gt;R$2312)))),"no","yes")</f>
        <v>no</v>
      </c>
      <c r="O1621" s="146">
        <f t="shared" si="416"/>
        <v>-9.470616804273857E-3</v>
      </c>
      <c r="P1621" s="146">
        <f t="shared" si="417"/>
        <v>9.470616804273857E-3</v>
      </c>
      <c r="Q1621" s="86">
        <f t="shared" si="406"/>
        <v>8.9999999999999993E-3</v>
      </c>
      <c r="R1621" s="39">
        <f>(SUM(C1602:C1620)+Q1621*SUM(C1602:C1620))/(19-Q1621)*(1-J$2305)</f>
        <v>3731.8516644726451</v>
      </c>
      <c r="S1621" s="39">
        <f>(SUM(C1602:C1620)+Q1621*SUM(C1602:C1620))/(19-Q1621)*(1+J$2305)</f>
        <v>3731.8516644726451</v>
      </c>
      <c r="T1621" s="17">
        <f>IF(AND(K1621="no",R1621&lt;E1621, R1621&gt;F1621,J$2308="yes"),MAX(R1621*(1-J$2306),F1621)/D1621-1,IF(AND(K1621="yes",S1621&gt;F1621, S1621&lt;E1621,J$2307="yes"),1-MIN(S1621*(1+J$2306),E1621)/D1621,0))</f>
        <v>0</v>
      </c>
      <c r="U1621" s="6">
        <f t="shared" si="407"/>
        <v>0</v>
      </c>
      <c r="V1621" s="66">
        <f t="shared" si="408"/>
        <v>3.5715390608812019</v>
      </c>
      <c r="W1621" s="6">
        <f t="shared" si="409"/>
        <v>-9.470616804273857E-3</v>
      </c>
      <c r="X1621" s="17">
        <f>V1621/MAX(V$240:V1621)-1</f>
        <v>-5.1532525189637801E-2</v>
      </c>
      <c r="Z1621" s="66">
        <f t="shared" si="410"/>
        <v>14.330540041240196</v>
      </c>
      <c r="AA1621" s="6">
        <f t="shared" si="411"/>
        <v>-9.470616804273857E-3</v>
      </c>
      <c r="AB1621" s="17">
        <f>Z1621/MAX(Z$240:Z1621)-1</f>
        <v>-0.15102405234931227</v>
      </c>
      <c r="AD1621" s="18">
        <v>1.0760000000000001</v>
      </c>
    </row>
    <row r="1622" spans="1:30" x14ac:dyDescent="0.25">
      <c r="A1622" s="18" t="s">
        <v>249</v>
      </c>
      <c r="B1622" s="72">
        <v>41529</v>
      </c>
      <c r="C1622" s="23">
        <v>3845.07</v>
      </c>
      <c r="D1622" s="23">
        <v>3834.26</v>
      </c>
      <c r="E1622" s="23">
        <v>3857.52</v>
      </c>
      <c r="F1622" s="23">
        <v>3815.74</v>
      </c>
      <c r="G1622" s="20">
        <f t="shared" si="402"/>
        <v>3714.3725000000004</v>
      </c>
      <c r="H1622" s="20">
        <f t="shared" si="412"/>
        <v>3541.3496666666674</v>
      </c>
      <c r="I1622" s="112">
        <f t="shared" si="403"/>
        <v>3.5186966304537215E-2</v>
      </c>
      <c r="J1622" s="38" t="str">
        <f t="shared" si="413"/>
        <v>N</v>
      </c>
      <c r="K1622" s="17" t="str">
        <f>IF(OR(AND(J1621="N",OR(I1621&lt;R$2308,AND(I1621&gt;R$2306, I1621&lt;R$2305))), AND(J1621="X", OR(I1621&lt;R$2314, AND(I1621&lt;R$2311,I1621&gt;R$2312)))),"no","yes")</f>
        <v>no</v>
      </c>
      <c r="O1622" s="146">
        <f t="shared" si="416"/>
        <v>2.8193184604068389E-3</v>
      </c>
      <c r="P1622" s="146">
        <f t="shared" si="417"/>
        <v>-2.8193184604068389E-3</v>
      </c>
      <c r="Q1622" s="86">
        <f t="shared" si="406"/>
        <v>8.9999999999999993E-3</v>
      </c>
      <c r="R1622" s="39">
        <f>(SUM(C1603:C1621)+Q1622*SUM(C1603:C1621))/(19-Q1622)*(1-J$2305)</f>
        <v>3742.6339539782002</v>
      </c>
      <c r="S1622" s="39">
        <f>(SUM(C1603:C1621)+Q1622*SUM(C1603:C1621))/(19-Q1622)*(1+J$2305)</f>
        <v>3742.6339539782002</v>
      </c>
      <c r="T1622" s="17">
        <f>IF(AND(K1622="no",R1622&lt;E1622, R1622&gt;F1622,J$2308="yes"),MAX(R1622*(1-J$2306),F1622)/D1622-1,IF(AND(K1622="yes",S1622&gt;F1622, S1622&lt;E1622,J$2307="yes"),1-MIN(S1622*(1+J$2306),E1622)/D1622,0))</f>
        <v>0</v>
      </c>
      <c r="U1622" s="6">
        <f t="shared" si="407"/>
        <v>0</v>
      </c>
      <c r="V1622" s="66">
        <f t="shared" si="408"/>
        <v>3.5816083668876084</v>
      </c>
      <c r="W1622" s="6">
        <f t="shared" si="409"/>
        <v>2.8193184604068389E-3</v>
      </c>
      <c r="X1622" s="17">
        <f>V1622/MAX(V$240:V1622)-1</f>
        <v>-4.8858493328809427E-2</v>
      </c>
      <c r="Z1622" s="66">
        <f t="shared" si="410"/>
        <v>14.370942397326065</v>
      </c>
      <c r="AA1622" s="6">
        <f t="shared" si="411"/>
        <v>2.8193184604068389E-3</v>
      </c>
      <c r="AB1622" s="17">
        <f>Z1622/MAX(Z$240:Z1622)-1</f>
        <v>-0.14863051878765932</v>
      </c>
      <c r="AD1622" s="18">
        <v>1.07</v>
      </c>
    </row>
    <row r="1623" spans="1:30" x14ac:dyDescent="0.25">
      <c r="A1623" s="18" t="s">
        <v>249</v>
      </c>
      <c r="B1623" s="72">
        <v>41530</v>
      </c>
      <c r="C1623" s="23">
        <v>3849.82</v>
      </c>
      <c r="D1623" s="23">
        <v>3845.07</v>
      </c>
      <c r="E1623" s="23">
        <v>3858.43</v>
      </c>
      <c r="F1623" s="23">
        <v>3825.18</v>
      </c>
      <c r="G1623" s="20">
        <f t="shared" si="402"/>
        <v>3729.1460000000006</v>
      </c>
      <c r="H1623" s="20">
        <f t="shared" si="412"/>
        <v>3548.0720000000006</v>
      </c>
      <c r="I1623" s="112">
        <f t="shared" si="403"/>
        <v>3.2359687714023311E-2</v>
      </c>
      <c r="J1623" s="38" t="str">
        <f t="shared" si="413"/>
        <v>N</v>
      </c>
      <c r="K1623" s="17" t="str">
        <f>IF(OR(AND(J1622="N",OR(I1622&lt;R$2308,AND(I1622&gt;R$2306, I1622&lt;R$2305))), AND(J1622="X", OR(I1622&lt;R$2314, AND(I1622&lt;R$2311,I1622&gt;R$2312)))),"no","yes")</f>
        <v>no</v>
      </c>
      <c r="O1623" s="146">
        <f t="shared" si="416"/>
        <v>1.235348121100488E-3</v>
      </c>
      <c r="P1623" s="146">
        <f t="shared" si="417"/>
        <v>-1.235348121100488E-3</v>
      </c>
      <c r="Q1623" s="86">
        <f t="shared" si="406"/>
        <v>8.9999999999999993E-3</v>
      </c>
      <c r="R1623" s="39">
        <f>(SUM(C1604:C1622)+Q1623*SUM(C1604:C1622))/(19-Q1623)*(1-J$2305)</f>
        <v>3758.0800326470435</v>
      </c>
      <c r="S1623" s="39">
        <f>(SUM(C1604:C1622)+Q1623*SUM(C1604:C1622))/(19-Q1623)*(1+J$2305)</f>
        <v>3758.0800326470435</v>
      </c>
      <c r="T1623" s="17">
        <f>IF(AND(K1623="no",R1623&lt;E1623, R1623&gt;F1623,J$2308="yes"),MAX(R1623*(1-J$2306),F1623)/D1623-1,IF(AND(K1623="yes",S1623&gt;F1623, S1623&lt;E1623,J$2307="yes"),1-MIN(S1623*(1+J$2306),E1623)/D1623,0))</f>
        <v>0</v>
      </c>
      <c r="U1623" s="6">
        <f t="shared" si="407"/>
        <v>0</v>
      </c>
      <c r="V1623" s="66">
        <f t="shared" si="408"/>
        <v>3.5860329000541609</v>
      </c>
      <c r="W1623" s="6">
        <f t="shared" si="409"/>
        <v>1.235348121100488E-3</v>
      </c>
      <c r="X1623" s="17">
        <f>V1623/MAX(V$240:V1623)-1</f>
        <v>-4.7683502455642457E-2</v>
      </c>
      <c r="Z1623" s="66">
        <f t="shared" si="410"/>
        <v>14.388695514015044</v>
      </c>
      <c r="AA1623" s="6">
        <f t="shared" si="411"/>
        <v>1.235348121100488E-3</v>
      </c>
      <c r="AB1623" s="17">
        <f>Z1623/MAX(Z$240:Z1623)-1</f>
        <v>-0.14757878109868139</v>
      </c>
      <c r="AD1623" s="18">
        <v>1.073</v>
      </c>
    </row>
    <row r="1624" spans="1:30" x14ac:dyDescent="0.25">
      <c r="A1624" s="18" t="s">
        <v>249</v>
      </c>
      <c r="B1624" s="72">
        <v>41533</v>
      </c>
      <c r="C1624" s="23">
        <v>3854.21</v>
      </c>
      <c r="D1624" s="23">
        <v>3849.82</v>
      </c>
      <c r="E1624" s="23">
        <v>3870.73</v>
      </c>
      <c r="F1624" s="23">
        <v>3836.41</v>
      </c>
      <c r="G1624" s="20">
        <f t="shared" si="402"/>
        <v>3741.4050000000011</v>
      </c>
      <c r="H1624" s="20">
        <f t="shared" si="412"/>
        <v>3558.4261666666671</v>
      </c>
      <c r="I1624" s="112">
        <f t="shared" si="403"/>
        <v>3.0150438137544366E-2</v>
      </c>
      <c r="J1624" s="38" t="str">
        <f t="shared" si="413"/>
        <v>N</v>
      </c>
      <c r="K1624" s="17" t="str">
        <f>IF(OR(AND(J1623="N",OR(I1623&lt;R$2308,AND(I1623&gt;R$2306, I1623&lt;R$2305))), AND(J1623="X", OR(I1623&lt;R$2314, AND(I1623&lt;R$2311,I1623&gt;R$2312)))),"no","yes")</f>
        <v>no</v>
      </c>
      <c r="O1624" s="146">
        <f t="shared" si="416"/>
        <v>1.1403130535971862E-3</v>
      </c>
      <c r="P1624" s="146">
        <f t="shared" si="417"/>
        <v>-1.1403130535971862E-3</v>
      </c>
      <c r="Q1624" s="86">
        <f t="shared" si="406"/>
        <v>8.9999999999999993E-3</v>
      </c>
      <c r="R1624" s="39">
        <f>(SUM(C1605:C1623)+Q1624*SUM(C1605:C1623))/(19-Q1624)*(1-J$2305)</f>
        <v>3770.8733089358125</v>
      </c>
      <c r="S1624" s="39">
        <f>(SUM(C1605:C1623)+Q1624*SUM(C1605:C1623))/(19-Q1624)*(1+J$2305)</f>
        <v>3770.8733089358125</v>
      </c>
      <c r="T1624" s="17">
        <f>IF(AND(K1624="no",R1624&lt;E1624, R1624&gt;F1624,J$2308="yes"),MAX(R1624*(1-J$2306),F1624)/D1624-1,IF(AND(K1624="yes",S1624&gt;F1624, S1624&lt;E1624,J$2307="yes"),1-MIN(S1624*(1+J$2306),E1624)/D1624,0))</f>
        <v>0</v>
      </c>
      <c r="U1624" s="6">
        <f t="shared" si="407"/>
        <v>0</v>
      </c>
      <c r="V1624" s="66">
        <f t="shared" si="408"/>
        <v>3.5901221001807215</v>
      </c>
      <c r="W1624" s="6">
        <f t="shared" si="409"/>
        <v>1.1403130535971862E-3</v>
      </c>
      <c r="X1624" s="17">
        <f>V1624/MAX(V$240:V1624)-1</f>
        <v>-4.6597563522336682E-2</v>
      </c>
      <c r="Z1624" s="66">
        <f t="shared" si="410"/>
        <v>14.405103131333911</v>
      </c>
      <c r="AA1624" s="6">
        <f t="shared" si="411"/>
        <v>1.1403130535971862E-3</v>
      </c>
      <c r="AB1624" s="17">
        <f>Z1624/MAX(Z$240:Z1624)-1</f>
        <v>-0.14660675405560497</v>
      </c>
      <c r="AD1624" s="18">
        <v>1.0720000000000001</v>
      </c>
    </row>
    <row r="1625" spans="1:30" x14ac:dyDescent="0.25">
      <c r="A1625" s="18" t="s">
        <v>249</v>
      </c>
      <c r="B1625" s="72">
        <v>41534</v>
      </c>
      <c r="C1625" s="23">
        <v>3786.29</v>
      </c>
      <c r="D1625" s="23">
        <v>3854.21</v>
      </c>
      <c r="E1625" s="23">
        <v>3851.66</v>
      </c>
      <c r="F1625" s="23">
        <v>3785.23</v>
      </c>
      <c r="G1625" s="20">
        <f t="shared" si="402"/>
        <v>3750.7375000000002</v>
      </c>
      <c r="H1625" s="20">
        <f t="shared" si="412"/>
        <v>3567.8788333333337</v>
      </c>
      <c r="I1625" s="112">
        <f t="shared" si="403"/>
        <v>9.4788025021745881E-3</v>
      </c>
      <c r="J1625" s="38" t="str">
        <f t="shared" si="413"/>
        <v>N</v>
      </c>
      <c r="K1625" s="17" t="str">
        <f>IF(OR(AND(J1624="N",OR(I1624&lt;R$2308,AND(I1624&gt;R$2306, I1624&lt;R$2305))), AND(J1624="X", OR(I1624&lt;R$2314, AND(I1624&lt;R$2311,I1624&gt;R$2312)))),"no","yes")</f>
        <v>no</v>
      </c>
      <c r="O1625" s="146">
        <f t="shared" si="416"/>
        <v>-1.7622288354812055E-2</v>
      </c>
      <c r="P1625" s="146">
        <f t="shared" si="417"/>
        <v>1.7622288354812055E-2</v>
      </c>
      <c r="Q1625" s="86">
        <f t="shared" si="406"/>
        <v>8.9999999999999993E-3</v>
      </c>
      <c r="R1625" s="39">
        <f>(SUM(C1606:C1624)+Q1625*SUM(C1606:C1624))/(19-Q1625)*(1-J$2305)</f>
        <v>3784.3987225527885</v>
      </c>
      <c r="S1625" s="39">
        <f>(SUM(C1606:C1624)+Q1625*SUM(C1606:C1624))/(19-Q1625)*(1+J$2305)</f>
        <v>3784.3987225527885</v>
      </c>
      <c r="T1625" s="17">
        <f>IF(AND(K1625="no",R1625&lt;E1625, R1625&gt;F1625,J$2308="yes"),MAX(R1625*(1-J$2306),F1625)/D1625-1,IF(AND(K1625="yes",S1625&gt;F1625, S1625&lt;E1625,J$2307="yes"),1-MIN(S1625*(1+J$2306),E1625)/D1625,0))</f>
        <v>0</v>
      </c>
      <c r="U1625" s="6">
        <f t="shared" si="407"/>
        <v>0</v>
      </c>
      <c r="V1625" s="66">
        <f t="shared" si="408"/>
        <v>3.5268559333023535</v>
      </c>
      <c r="W1625" s="6">
        <f t="shared" si="409"/>
        <v>-1.7622288354812055E-2</v>
      </c>
      <c r="X1625" s="17">
        <f>V1625/MAX(V$240:V1625)-1</f>
        <v>-6.3398696176126479E-2</v>
      </c>
      <c r="Z1625" s="66">
        <f t="shared" si="410"/>
        <v>14.151252250172739</v>
      </c>
      <c r="AA1625" s="6">
        <f t="shared" si="411"/>
        <v>-1.7622288354812055E-2</v>
      </c>
      <c r="AB1625" s="17">
        <f>Z1625/MAX(Z$240:Z1625)-1</f>
        <v>-0.16164549591568611</v>
      </c>
      <c r="AD1625" s="18">
        <v>1.069</v>
      </c>
    </row>
    <row r="1626" spans="1:30" x14ac:dyDescent="0.25">
      <c r="A1626" s="18" t="s">
        <v>249</v>
      </c>
      <c r="B1626" s="72">
        <v>41535</v>
      </c>
      <c r="C1626" s="23">
        <v>3822.12</v>
      </c>
      <c r="D1626" s="23">
        <v>3786.29</v>
      </c>
      <c r="E1626" s="23">
        <v>3823.01</v>
      </c>
      <c r="F1626" s="23">
        <v>3776.7</v>
      </c>
      <c r="G1626" s="20">
        <f t="shared" si="402"/>
        <v>3760.4684999999999</v>
      </c>
      <c r="H1626" s="20">
        <f t="shared" si="412"/>
        <v>3576.8171666666672</v>
      </c>
      <c r="I1626" s="112">
        <f t="shared" si="403"/>
        <v>1.639463274323405E-2</v>
      </c>
      <c r="J1626" s="38" t="str">
        <f t="shared" si="413"/>
        <v>N</v>
      </c>
      <c r="K1626" s="17" t="str">
        <f>IF(OR(AND(J1625="N",OR(I1625&lt;R$2308,AND(I1625&gt;R$2306, I1625&lt;R$2305))), AND(J1625="X", OR(I1625&lt;R$2314, AND(I1625&lt;R$2311,I1625&gt;R$2312)))),"no","yes")</f>
        <v>no</v>
      </c>
      <c r="O1626" s="146">
        <f t="shared" si="416"/>
        <v>9.4630891981333232E-3</v>
      </c>
      <c r="P1626" s="146">
        <f t="shared" si="417"/>
        <v>-9.4630891981333232E-3</v>
      </c>
      <c r="Q1626" s="86">
        <f t="shared" si="406"/>
        <v>8.9999999999999993E-3</v>
      </c>
      <c r="R1626" s="39">
        <f>(SUM(C1607:C1625)+Q1626*SUM(C1607:C1625))/(19-Q1626)*(1-J$2305)</f>
        <v>3792.8353035648465</v>
      </c>
      <c r="S1626" s="39">
        <f>(SUM(C1607:C1625)+Q1626*SUM(C1607:C1625))/(19-Q1626)*(1+J$2305)</f>
        <v>3792.8353035648465</v>
      </c>
      <c r="T1626" s="17">
        <f>IF(AND(K1626="no",R1626&lt;E1626, R1626&gt;F1626,J$2308="yes"),MAX(R1626*(1-J$2306),F1626)/D1626-1,IF(AND(K1626="yes",S1626&gt;F1626, S1626&lt;E1626,J$2307="yes"),1-MIN(S1626*(1+J$2306),E1626)/D1626,0))</f>
        <v>1.7286852208484582E-3</v>
      </c>
      <c r="U1626" s="6">
        <f t="shared" si="407"/>
        <v>-7.734403977284865E-3</v>
      </c>
      <c r="V1626" s="66">
        <f t="shared" si="408"/>
        <v>3.5329527570303147</v>
      </c>
      <c r="W1626" s="6">
        <f t="shared" si="409"/>
        <v>1.7286852208484582E-3</v>
      </c>
      <c r="X1626" s="17">
        <f>V1626/MAX(V$240:V1626)-1</f>
        <v>-6.1779607344378817E-2</v>
      </c>
      <c r="Z1626" s="66">
        <f t="shared" si="410"/>
        <v>14.175715310794111</v>
      </c>
      <c r="AA1626" s="6">
        <f t="shared" si="411"/>
        <v>1.7286852208484582E-3</v>
      </c>
      <c r="AB1626" s="17">
        <f>Z1626/MAX(Z$240:Z1626)-1</f>
        <v>-0.16019624487464379</v>
      </c>
      <c r="AD1626" s="18">
        <v>1.0720000000000001</v>
      </c>
    </row>
    <row r="1627" spans="1:30" x14ac:dyDescent="0.25">
      <c r="A1627" s="18" t="s">
        <v>249</v>
      </c>
      <c r="B1627" s="72">
        <v>41540</v>
      </c>
      <c r="C1627" s="23">
        <v>3899.63</v>
      </c>
      <c r="D1627" s="23">
        <v>3822.12</v>
      </c>
      <c r="E1627" s="23">
        <v>3899.86</v>
      </c>
      <c r="F1627" s="23">
        <v>3830.95</v>
      </c>
      <c r="G1627" s="20">
        <f t="shared" si="402"/>
        <v>3773.6264999999999</v>
      </c>
      <c r="H1627" s="20">
        <f t="shared" si="412"/>
        <v>3587.9240000000004</v>
      </c>
      <c r="I1627" s="112">
        <f t="shared" si="403"/>
        <v>3.3390559452558533E-2</v>
      </c>
      <c r="J1627" s="38" t="str">
        <f t="shared" si="413"/>
        <v>N</v>
      </c>
      <c r="K1627" s="17" t="str">
        <f>IF(OR(AND(J1626="N",OR(I1626&lt;R$2308,AND(I1626&gt;R$2306, I1626&lt;R$2305))), AND(J1626="X", OR(I1626&lt;R$2314, AND(I1626&lt;R$2311,I1626&gt;R$2312)))),"no","yes")</f>
        <v>no</v>
      </c>
      <c r="O1627" s="146">
        <f t="shared" si="416"/>
        <v>2.0279321423712471E-2</v>
      </c>
      <c r="P1627" s="146">
        <f t="shared" si="417"/>
        <v>-2.0279321423712471E-2</v>
      </c>
      <c r="Q1627" s="86">
        <f t="shared" si="406"/>
        <v>8.9999999999999993E-3</v>
      </c>
      <c r="R1627" s="39">
        <f>(SUM(C1608:C1626)+Q1627*SUM(C1608:C1626))/(19-Q1627)*(1-J$2305)</f>
        <v>3802.6989679321778</v>
      </c>
      <c r="S1627" s="39">
        <f>(SUM(C1608:C1626)+Q1627*SUM(C1608:C1626))/(19-Q1627)*(1+J$2305)</f>
        <v>3802.6989679321778</v>
      </c>
      <c r="T1627" s="17">
        <f>IF(AND(K1627="no",R1627&lt;E1627, R1627&gt;F1627,J$2308="yes"),MAX(R1627*(1-J$2306),F1627)/D1627-1,IF(AND(K1627="yes",S1627&gt;F1627, S1627&lt;E1627,J$2307="yes"),1-MIN(S1627*(1+J$2306),E1627)/D1627,0))</f>
        <v>0</v>
      </c>
      <c r="U1627" s="6">
        <f t="shared" si="407"/>
        <v>0</v>
      </c>
      <c r="V1627" s="66">
        <f t="shared" si="408"/>
        <v>3.6045986415649236</v>
      </c>
      <c r="W1627" s="6">
        <f t="shared" si="409"/>
        <v>2.0279321423712471E-2</v>
      </c>
      <c r="X1627" s="17">
        <f>V1627/MAX(V$240:V1627)-1</f>
        <v>-4.2753134435433715E-2</v>
      </c>
      <c r="Z1627" s="66">
        <f t="shared" si="410"/>
        <v>14.463189197992747</v>
      </c>
      <c r="AA1627" s="6">
        <f t="shared" si="411"/>
        <v>2.0279321423712471E-2</v>
      </c>
      <c r="AB1627" s="17">
        <f>Z1627/MAX(Z$240:Z1627)-1</f>
        <v>-0.14316559459161593</v>
      </c>
      <c r="AD1627" s="18">
        <v>1.093</v>
      </c>
    </row>
    <row r="1628" spans="1:30" x14ac:dyDescent="0.25">
      <c r="A1628" s="18" t="s">
        <v>249</v>
      </c>
      <c r="B1628" s="72">
        <v>41541</v>
      </c>
      <c r="C1628" s="23">
        <v>3903.52</v>
      </c>
      <c r="D1628" s="23">
        <v>3899.63</v>
      </c>
      <c r="E1628" s="23">
        <v>3915.98</v>
      </c>
      <c r="F1628" s="23">
        <v>3864.44</v>
      </c>
      <c r="G1628" s="20">
        <f t="shared" si="402"/>
        <v>3787.404</v>
      </c>
      <c r="H1628" s="20">
        <f t="shared" si="412"/>
        <v>3599.0496666666668</v>
      </c>
      <c r="I1628" s="112">
        <f t="shared" si="403"/>
        <v>3.0658466854869504E-2</v>
      </c>
      <c r="J1628" s="38" t="str">
        <f t="shared" si="413"/>
        <v>N</v>
      </c>
      <c r="K1628" s="17" t="str">
        <f>IF(OR(AND(J1627="N",OR(I1627&lt;R$2308,AND(I1627&gt;R$2306, I1627&lt;R$2305))), AND(J1627="X", OR(I1627&lt;R$2314, AND(I1627&lt;R$2311,I1627&gt;R$2312)))),"no","yes")</f>
        <v>no</v>
      </c>
      <c r="O1628" s="146">
        <f t="shared" si="416"/>
        <v>9.9753053494811006E-4</v>
      </c>
      <c r="P1628" s="146">
        <f t="shared" si="417"/>
        <v>-9.9753053494811006E-4</v>
      </c>
      <c r="Q1628" s="86">
        <f t="shared" si="406"/>
        <v>8.9999999999999993E-3</v>
      </c>
      <c r="R1628" s="39">
        <f>(SUM(C1609:C1627)+Q1628*SUM(C1609:C1627))/(19-Q1628)*(1-J$2305)</f>
        <v>3817.132380601337</v>
      </c>
      <c r="S1628" s="39">
        <f>(SUM(C1609:C1627)+Q1628*SUM(C1609:C1627))/(19-Q1628)*(1+J$2305)</f>
        <v>3817.132380601337</v>
      </c>
      <c r="T1628" s="17">
        <f>IF(AND(K1628="no",R1628&lt;E1628, R1628&gt;F1628,J$2308="yes"),MAX(R1628*(1-J$2306),F1628)/D1628-1,IF(AND(K1628="yes",S1628&gt;F1628, S1628&lt;E1628,J$2307="yes"),1-MIN(S1628*(1+J$2306),E1628)/D1628,0))</f>
        <v>0</v>
      </c>
      <c r="U1628" s="6">
        <f t="shared" si="407"/>
        <v>0</v>
      </c>
      <c r="V1628" s="66">
        <f t="shared" si="408"/>
        <v>3.6081943387761171</v>
      </c>
      <c r="W1628" s="6">
        <f t="shared" si="409"/>
        <v>9.9753053494811006E-4</v>
      </c>
      <c r="X1628" s="17">
        <f>V1628/MAX(V$240:V1628)-1</f>
        <v>-4.1798251457549673E-2</v>
      </c>
      <c r="Y1628" s="14"/>
      <c r="Z1628" s="66">
        <f t="shared" si="410"/>
        <v>14.477616670850477</v>
      </c>
      <c r="AA1628" s="6">
        <f t="shared" si="411"/>
        <v>9.9753053494811006E-4</v>
      </c>
      <c r="AB1628" s="17">
        <f>Z1628/MAX(Z$240:Z1628)-1</f>
        <v>-0.14231087610882698</v>
      </c>
      <c r="AC1628" s="14"/>
      <c r="AD1628" s="18">
        <v>1.093</v>
      </c>
    </row>
    <row r="1629" spans="1:30" x14ac:dyDescent="0.25">
      <c r="A1629" s="18" t="s">
        <v>249</v>
      </c>
      <c r="B1629" s="72">
        <v>41542</v>
      </c>
      <c r="C1629" s="23">
        <v>3889.22</v>
      </c>
      <c r="D1629" s="23">
        <v>3903.52</v>
      </c>
      <c r="E1629" s="23">
        <v>3930.6</v>
      </c>
      <c r="F1629" s="23">
        <v>3881.6</v>
      </c>
      <c r="G1629" s="20">
        <f t="shared" si="402"/>
        <v>3796.6855000000005</v>
      </c>
      <c r="H1629" s="20">
        <f t="shared" si="412"/>
        <v>3608.7934999999998</v>
      </c>
      <c r="I1629" s="112">
        <f t="shared" si="403"/>
        <v>2.4372442753027412E-2</v>
      </c>
      <c r="J1629" s="38" t="str">
        <f t="shared" si="413"/>
        <v>N</v>
      </c>
      <c r="K1629" s="17" t="str">
        <f>IF(OR(AND(J1628="N",OR(I1628&lt;R$2308,AND(I1628&gt;R$2306, I1628&lt;R$2305))), AND(J1628="X", OR(I1628&lt;R$2314, AND(I1628&lt;R$2311,I1628&gt;R$2312)))),"no","yes")</f>
        <v>no</v>
      </c>
      <c r="O1629" s="146">
        <f t="shared" si="416"/>
        <v>-3.6633602492109896E-3</v>
      </c>
      <c r="P1629" s="146">
        <f t="shared" si="417"/>
        <v>3.6633602492109896E-3</v>
      </c>
      <c r="Q1629" s="86">
        <f t="shared" si="406"/>
        <v>8.9999999999999993E-3</v>
      </c>
      <c r="R1629" s="39">
        <f>(SUM(C1610:C1628)+Q1629*SUM(C1610:C1628))/(19-Q1629)*(1-J$2305)</f>
        <v>3827.75474751198</v>
      </c>
      <c r="S1629" s="39">
        <f>(SUM(C1610:C1628)+Q1629*SUM(C1610:C1628))/(19-Q1629)*(1+J$2305)</f>
        <v>3827.75474751198</v>
      </c>
      <c r="T1629" s="17">
        <f>IF(AND(K1629="no",R1629&lt;E1629, R1629&gt;F1629,J$2308="yes"),MAX(R1629*(1-J$2306),F1629)/D1629-1,IF(AND(K1629="yes",S1629&gt;F1629, S1629&lt;E1629,J$2307="yes"),1-MIN(S1629*(1+J$2306),E1629)/D1629,0))</f>
        <v>0</v>
      </c>
      <c r="U1629" s="6">
        <f t="shared" si="407"/>
        <v>0</v>
      </c>
      <c r="V1629" s="66">
        <f t="shared" si="408"/>
        <v>3.5949762230640165</v>
      </c>
      <c r="W1629" s="6">
        <f t="shared" si="409"/>
        <v>-3.6633602492109896E-3</v>
      </c>
      <c r="X1629" s="17">
        <f>V1629/MAX(V$240:V1629)-1</f>
        <v>-4.5308489653884565E-2</v>
      </c>
      <c r="Z1629" s="66">
        <f t="shared" si="410"/>
        <v>14.424579945435168</v>
      </c>
      <c r="AA1629" s="6">
        <f t="shared" si="411"/>
        <v>-3.6633602492111006E-3</v>
      </c>
      <c r="AB1629" s="17">
        <f>Z1629/MAX(Z$240:Z1629)-1</f>
        <v>-0.14545290035147052</v>
      </c>
      <c r="AD1629" s="18">
        <v>1.095</v>
      </c>
    </row>
    <row r="1630" spans="1:30" x14ac:dyDescent="0.25">
      <c r="A1630" s="18" t="s">
        <v>249</v>
      </c>
      <c r="B1630" s="72">
        <v>41543</v>
      </c>
      <c r="C1630" s="23">
        <v>3808.22</v>
      </c>
      <c r="D1630" s="23">
        <v>3889.22</v>
      </c>
      <c r="E1630" s="23">
        <v>3883.39</v>
      </c>
      <c r="F1630" s="23">
        <v>3806.64</v>
      </c>
      <c r="G1630" s="20">
        <f t="shared" si="402"/>
        <v>3800.4915000000001</v>
      </c>
      <c r="H1630" s="20">
        <f t="shared" si="412"/>
        <v>3616.2796666666668</v>
      </c>
      <c r="I1630" s="112">
        <f t="shared" si="403"/>
        <v>2.0335527654777863E-3</v>
      </c>
      <c r="J1630" s="38" t="str">
        <f t="shared" si="413"/>
        <v>N</v>
      </c>
      <c r="K1630" s="17" t="str">
        <f>IF(OR(AND(J1629="N",OR(I1629&lt;R$2308,AND(I1629&gt;R$2306, I1629&lt;R$2305))), AND(J1629="X", OR(I1629&lt;R$2314, AND(I1629&lt;R$2311,I1629&gt;R$2312)))),"no","yes")</f>
        <v>no</v>
      </c>
      <c r="O1630" s="146">
        <f t="shared" si="416"/>
        <v>-2.0826798175469619E-2</v>
      </c>
      <c r="P1630" s="146">
        <f t="shared" si="417"/>
        <v>2.0826798175469619E-2</v>
      </c>
      <c r="Q1630" s="86">
        <f t="shared" si="406"/>
        <v>8.9999999999999993E-3</v>
      </c>
      <c r="R1630" s="39">
        <f>(SUM(C1611:C1629)+Q1630*SUM(C1611:C1629))/(19-Q1630)*(1-J$2305)</f>
        <v>3836.1026007055975</v>
      </c>
      <c r="S1630" s="39">
        <f>(SUM(C1611:C1629)+Q1630*SUM(C1611:C1629))/(19-Q1630)*(1+J$2305)</f>
        <v>3836.1026007055975</v>
      </c>
      <c r="T1630" s="17">
        <f>IF(AND(K1630="no",R1630&lt;E1630, R1630&gt;F1630,J$2308="yes"),MAX(R1630*(1-J$2306),F1630)/D1630-1,IF(AND(K1630="yes",S1630&gt;F1630, S1630&lt;E1630,J$2307="yes"),1-MIN(S1630*(1+J$2306),E1630)/D1630,0))</f>
        <v>-1.3657596971732744E-2</v>
      </c>
      <c r="U1630" s="6">
        <f t="shared" si="407"/>
        <v>7.1692012037368746E-3</v>
      </c>
      <c r="V1630" s="66">
        <f t="shared" si="408"/>
        <v>3.5458774866864462</v>
      </c>
      <c r="W1630" s="6">
        <f t="shared" si="409"/>
        <v>-1.3657596971732744E-2</v>
      </c>
      <c r="X1630" s="17">
        <f>V1630/MAX(V$240:V1630)-1</f>
        <v>-5.8347281534526618E-2</v>
      </c>
      <c r="Z1630" s="66">
        <f t="shared" si="410"/>
        <v>14.227574846053876</v>
      </c>
      <c r="AA1630" s="6">
        <f t="shared" si="411"/>
        <v>-1.3657596971732744E-2</v>
      </c>
      <c r="AB1630" s="17">
        <f>Z1630/MAX(Z$240:Z1630)-1</f>
        <v>-0.15712396023183328</v>
      </c>
      <c r="AD1630" s="18">
        <v>1.0820000000000001</v>
      </c>
    </row>
    <row r="1631" spans="1:30" x14ac:dyDescent="0.25">
      <c r="A1631" s="18" t="s">
        <v>249</v>
      </c>
      <c r="B1631" s="72">
        <v>41544</v>
      </c>
      <c r="C1631" s="23">
        <v>3822.76</v>
      </c>
      <c r="D1631" s="23">
        <v>3808.22</v>
      </c>
      <c r="E1631" s="23">
        <v>3841.54</v>
      </c>
      <c r="F1631" s="23">
        <v>3802.9</v>
      </c>
      <c r="G1631" s="20">
        <f t="shared" ref="G1631:G1694" si="420">AVERAGE(C1612:C1631)</f>
        <v>3806.4334999999992</v>
      </c>
      <c r="H1631" s="20">
        <f t="shared" si="412"/>
        <v>3623.9226666666668</v>
      </c>
      <c r="I1631" s="112">
        <f t="shared" ref="I1631:I1694" si="421">$C1631/$G1631-1</f>
        <v>4.2891856642184312E-3</v>
      </c>
      <c r="J1631" s="38" t="str">
        <f t="shared" si="413"/>
        <v>N</v>
      </c>
      <c r="K1631" s="17" t="str">
        <f>IF(OR(AND(J1630="N",OR(I1630&lt;R$2308,AND(I1630&gt;R$2306, I1630&lt;R$2305))), AND(J1630="X", OR(I1630&lt;R$2314, AND(I1630&lt;R$2311,I1630&gt;R$2312)))),"no","yes")</f>
        <v>yes</v>
      </c>
      <c r="O1631" s="146">
        <f t="shared" si="416"/>
        <v>3.8180567299159751E-3</v>
      </c>
      <c r="P1631" s="146">
        <f t="shared" si="417"/>
        <v>-3.8180567299159751E-3</v>
      </c>
      <c r="Q1631" s="86">
        <f t="shared" si="406"/>
        <v>8.9999999999999993E-3</v>
      </c>
      <c r="R1631" s="39">
        <f>(SUM(C1612:C1630)+Q1631*SUM(C1612:C1630))/(19-Q1631)*(1-J$2305)</f>
        <v>3841.6441045758515</v>
      </c>
      <c r="S1631" s="39">
        <f>(SUM(C1612:C1630)+Q1631*SUM(C1612:C1630))/(19-Q1631)*(1+J$2305)</f>
        <v>3841.6441045758515</v>
      </c>
      <c r="T1631" s="17">
        <f>IF(AND(K1631="no",R1631&lt;E1631, R1631&gt;F1631,J$2308="yes"),MAX(R1631*(1-J$2306),F1631)/D1631-1,IF(AND(K1631="yes",S1631&gt;F1631, S1631&lt;E1631,J$2307="yes"),1-MIN(S1631*(1+J$2306),E1631)/D1631,0))</f>
        <v>0</v>
      </c>
      <c r="U1631" s="6">
        <f t="shared" si="407"/>
        <v>0</v>
      </c>
      <c r="V1631" s="66">
        <f t="shared" si="408"/>
        <v>3.5458774866864462</v>
      </c>
      <c r="W1631" s="6">
        <f t="shared" si="409"/>
        <v>0</v>
      </c>
      <c r="X1631" s="17">
        <f>V1631/MAX(V$240:V1631)-1</f>
        <v>-5.8347281534526618E-2</v>
      </c>
      <c r="Z1631" s="66">
        <f t="shared" si="410"/>
        <v>14.173253158162517</v>
      </c>
      <c r="AA1631" s="6">
        <f t="shared" si="411"/>
        <v>-3.8180567299159751E-3</v>
      </c>
      <c r="AB1631" s="17">
        <f>Z1631/MAX(Z$240:Z1631)-1</f>
        <v>-0.16034210876795507</v>
      </c>
      <c r="AD1631" s="18">
        <v>1.0760000000000001</v>
      </c>
    </row>
    <row r="1632" spans="1:30" x14ac:dyDescent="0.25">
      <c r="A1632" s="18" t="s">
        <v>249</v>
      </c>
      <c r="B1632" s="72">
        <v>41547</v>
      </c>
      <c r="C1632" s="23">
        <v>3872.89</v>
      </c>
      <c r="D1632" s="23">
        <v>3822.76</v>
      </c>
      <c r="E1632" s="23">
        <v>3873.49</v>
      </c>
      <c r="F1632" s="23">
        <v>3834.01</v>
      </c>
      <c r="G1632" s="20">
        <f t="shared" si="420"/>
        <v>3815.0239999999999</v>
      </c>
      <c r="H1632" s="20">
        <f t="shared" si="412"/>
        <v>3631.9626666666668</v>
      </c>
      <c r="I1632" s="112">
        <f t="shared" si="421"/>
        <v>1.5167925549092187E-2</v>
      </c>
      <c r="J1632" s="38" t="str">
        <f t="shared" si="413"/>
        <v>N</v>
      </c>
      <c r="K1632" s="17" t="str">
        <f>IF(OR(AND(J1631="N",OR(I1631&lt;R$2308,AND(I1631&gt;R$2306, I1631&lt;R$2305))), AND(J1631="X", OR(I1631&lt;R$2314, AND(I1631&lt;R$2311,I1631&gt;R$2312)))),"no","yes")</f>
        <v>yes</v>
      </c>
      <c r="O1632" s="146">
        <f t="shared" si="416"/>
        <v>1.3113561929077422E-2</v>
      </c>
      <c r="P1632" s="146">
        <f t="shared" si="417"/>
        <v>-1.3113561929077422E-2</v>
      </c>
      <c r="Q1632" s="86">
        <f t="shared" si="406"/>
        <v>8.9999999999999993E-3</v>
      </c>
      <c r="R1632" s="39">
        <f>(SUM(C1613:C1631)+Q1632*SUM(C1613:C1631))/(19-Q1632)*(1-J$2305)</f>
        <v>3848.1090153230475</v>
      </c>
      <c r="S1632" s="39">
        <f>(SUM(C1613:C1631)+Q1632*SUM(C1613:C1631))/(19-Q1632)*(1+J$2305)</f>
        <v>3848.1090153230475</v>
      </c>
      <c r="T1632" s="17">
        <f>IF(AND(K1632="no",R1632&lt;E1632, R1632&gt;F1632,J$2308="yes"),MAX(R1632*(1-J$2306),F1632)/D1632-1,IF(AND(K1632="yes",S1632&gt;F1632, S1632&lt;E1632,J$2307="yes"),1-MIN(S1632*(1+J$2306),E1632)/D1632,0))</f>
        <v>-6.6310768457991109E-3</v>
      </c>
      <c r="U1632" s="6">
        <f t="shared" si="407"/>
        <v>6.482485083278311E-3</v>
      </c>
      <c r="V1632" s="66">
        <f t="shared" si="408"/>
        <v>3.5458774866864462</v>
      </c>
      <c r="W1632" s="6">
        <f t="shared" si="409"/>
        <v>0</v>
      </c>
      <c r="X1632" s="17">
        <f>V1632/MAX(V$240:V1632)-1</f>
        <v>-5.8347281534526618E-2</v>
      </c>
      <c r="Z1632" s="66">
        <f t="shared" si="410"/>
        <v>14.079269227315777</v>
      </c>
      <c r="AA1632" s="6">
        <f t="shared" si="411"/>
        <v>-6.6310768457991109E-3</v>
      </c>
      <c r="AB1632" s="17">
        <f>Z1632/MAX(Z$240:Z1632)-1</f>
        <v>-0.16590994476889631</v>
      </c>
      <c r="AD1632" s="18">
        <v>1.099</v>
      </c>
    </row>
    <row r="1633" spans="1:30" x14ac:dyDescent="0.25">
      <c r="A1633" s="18" t="s">
        <v>249</v>
      </c>
      <c r="B1633" s="72">
        <v>41555</v>
      </c>
      <c r="C1633" s="23">
        <v>3938.07</v>
      </c>
      <c r="D1633" s="23">
        <v>3872.89</v>
      </c>
      <c r="E1633" s="23">
        <v>3938.07</v>
      </c>
      <c r="F1633" s="23">
        <v>3866.68</v>
      </c>
      <c r="G1633" s="20">
        <f t="shared" si="420"/>
        <v>3828.7200000000003</v>
      </c>
      <c r="H1633" s="20">
        <f t="shared" si="412"/>
        <v>3641.4050000000002</v>
      </c>
      <c r="I1633" s="112">
        <f t="shared" si="421"/>
        <v>2.8560458847865622E-2</v>
      </c>
      <c r="J1633" s="38" t="str">
        <f t="shared" si="413"/>
        <v>N</v>
      </c>
      <c r="K1633" s="17" t="str">
        <f>IF(OR(AND(J1632="N",OR(I1632&lt;R$2308,AND(I1632&gt;R$2306, I1632&lt;R$2305))), AND(J1632="X", OR(I1632&lt;R$2314, AND(I1632&lt;R$2311,I1632&gt;R$2312)))),"no","yes")</f>
        <v>no</v>
      </c>
      <c r="O1633" s="146">
        <f t="shared" si="416"/>
        <v>1.6829809263883222E-2</v>
      </c>
      <c r="P1633" s="146">
        <f t="shared" si="417"/>
        <v>-1.6829809263883222E-2</v>
      </c>
      <c r="Q1633" s="86">
        <f t="shared" si="406"/>
        <v>8.9999999999999993E-3</v>
      </c>
      <c r="R1633" s="39">
        <f>(SUM(C1614:C1632)+Q1633*SUM(C1614:C1632))/(19-Q1633)*(1-J$2305)</f>
        <v>3859.1994613237853</v>
      </c>
      <c r="S1633" s="39">
        <f>(SUM(C1614:C1632)+Q1633*SUM(C1614:C1632))/(19-Q1633)*(1+J$2305)</f>
        <v>3859.1994613237853</v>
      </c>
      <c r="T1633" s="17">
        <f>IF(AND(K1633="no",R1633&lt;E1633, R1633&gt;F1633,J$2308="yes"),MAX(R1633*(1-J$2306),F1633)/D1633-1,IF(AND(K1633="yes",S1633&gt;F1633, S1633&lt;E1633,J$2307="yes"),1-MIN(S1633*(1+J$2306),E1633)/D1633,0))</f>
        <v>0</v>
      </c>
      <c r="U1633" s="6">
        <f t="shared" si="407"/>
        <v>0</v>
      </c>
      <c r="V1633" s="66">
        <f t="shared" si="408"/>
        <v>3.6055539284604765</v>
      </c>
      <c r="W1633" s="6">
        <f t="shared" si="409"/>
        <v>1.6829809263883222E-2</v>
      </c>
      <c r="X1633" s="17">
        <f>V1633/MAX(V$240:V1633)-1</f>
        <v>-4.2499445889935594E-2</v>
      </c>
      <c r="Z1633" s="66">
        <f t="shared" si="410"/>
        <v>14.316220642986362</v>
      </c>
      <c r="AA1633" s="6">
        <f t="shared" si="411"/>
        <v>1.6829809263883222E-2</v>
      </c>
      <c r="AB1633" s="17">
        <f>Z1633/MAX(Z$240:Z1633)-1</f>
        <v>-0.15187236823045502</v>
      </c>
      <c r="AD1633" s="18">
        <v>1.103</v>
      </c>
    </row>
    <row r="1634" spans="1:30" x14ac:dyDescent="0.25">
      <c r="A1634" s="18" t="s">
        <v>249</v>
      </c>
      <c r="B1634" s="72">
        <v>41556</v>
      </c>
      <c r="C1634" s="23">
        <v>3981.06</v>
      </c>
      <c r="D1634" s="23">
        <v>3938.07</v>
      </c>
      <c r="E1634" s="23">
        <v>3981.45</v>
      </c>
      <c r="F1634" s="23">
        <v>3915.73</v>
      </c>
      <c r="G1634" s="20">
        <f t="shared" si="420"/>
        <v>3843.2750000000005</v>
      </c>
      <c r="H1634" s="20">
        <f t="shared" si="412"/>
        <v>3653.7480000000005</v>
      </c>
      <c r="I1634" s="112">
        <f t="shared" si="421"/>
        <v>3.5850934424416447E-2</v>
      </c>
      <c r="J1634" s="38" t="str">
        <f t="shared" si="413"/>
        <v>N</v>
      </c>
      <c r="K1634" s="17" t="str">
        <f>IF(OR(AND(J1633="N",OR(I1633&lt;R$2308,AND(I1633&gt;R$2306, I1633&lt;R$2305))), AND(J1633="X", OR(I1633&lt;R$2314, AND(I1633&lt;R$2311,I1633&gt;R$2312)))),"no","yes")</f>
        <v>no</v>
      </c>
      <c r="O1634" s="146">
        <f t="shared" si="416"/>
        <v>1.091651494259871E-2</v>
      </c>
      <c r="P1634" s="146">
        <f t="shared" si="417"/>
        <v>-1.091651494259871E-2</v>
      </c>
      <c r="Q1634" s="86">
        <f t="shared" si="406"/>
        <v>8.9999999999999993E-3</v>
      </c>
      <c r="R1634" s="39">
        <f>(SUM(C1615:C1633)+Q1634*SUM(C1615:C1633))/(19-Q1634)*(1-J$2305)</f>
        <v>3872.3816523616456</v>
      </c>
      <c r="S1634" s="39">
        <f>(SUM(C1615:C1633)+Q1634*SUM(C1615:C1633))/(19-Q1634)*(1+J$2305)</f>
        <v>3872.3816523616456</v>
      </c>
      <c r="T1634" s="17">
        <f>IF(AND(K1634="no",R1634&lt;E1634, R1634&gt;F1634,J$2308="yes"),MAX(R1634*(1-J$2306),F1634)/D1634-1,IF(AND(K1634="yes",S1634&gt;F1634, S1634&lt;E1634,J$2307="yes"),1-MIN(S1634*(1+J$2306),E1634)/D1634,0))</f>
        <v>0</v>
      </c>
      <c r="U1634" s="6">
        <f t="shared" si="407"/>
        <v>0</v>
      </c>
      <c r="V1634" s="66">
        <f t="shared" si="408"/>
        <v>3.6449140117968608</v>
      </c>
      <c r="W1634" s="6">
        <f t="shared" si="409"/>
        <v>1.091651494259871E-2</v>
      </c>
      <c r="X1634" s="17">
        <f>V1634/MAX(V$240:V1634)-1</f>
        <v>-3.2046876783446532E-2</v>
      </c>
      <c r="Z1634" s="66">
        <f t="shared" si="410"/>
        <v>14.472503879557063</v>
      </c>
      <c r="AA1634" s="6">
        <f t="shared" si="411"/>
        <v>1.091651494259871E-2</v>
      </c>
      <c r="AB1634" s="17">
        <f>Z1634/MAX(Z$240:Z1634)-1</f>
        <v>-0.14261377026501187</v>
      </c>
      <c r="AD1634" s="18">
        <v>1.1160000000000001</v>
      </c>
    </row>
    <row r="1635" spans="1:30" x14ac:dyDescent="0.25">
      <c r="A1635" s="18" t="s">
        <v>249</v>
      </c>
      <c r="B1635" s="72">
        <v>41557</v>
      </c>
      <c r="C1635" s="23">
        <v>3959.63</v>
      </c>
      <c r="D1635" s="23">
        <v>3981.06</v>
      </c>
      <c r="E1635" s="23">
        <v>4000.49</v>
      </c>
      <c r="F1635" s="23">
        <v>3947.84</v>
      </c>
      <c r="G1635" s="20">
        <f t="shared" si="420"/>
        <v>3854.0130000000004</v>
      </c>
      <c r="H1635" s="20">
        <f t="shared" si="412"/>
        <v>3665.4100000000008</v>
      </c>
      <c r="I1635" s="112">
        <f t="shared" si="421"/>
        <v>2.7404422351455349E-2</v>
      </c>
      <c r="J1635" s="38" t="str">
        <f t="shared" si="413"/>
        <v>N</v>
      </c>
      <c r="K1635" s="17" t="str">
        <f>IF(OR(AND(J1634="N",OR(I1634&lt;R$2308,AND(I1634&gt;R$2306, I1634&lt;R$2305))), AND(J1634="X", OR(I1634&lt;R$2314, AND(I1634&lt;R$2311,I1634&gt;R$2312)))),"no","yes")</f>
        <v>no</v>
      </c>
      <c r="O1635" s="146">
        <f t="shared" si="416"/>
        <v>-5.3829884503121539E-3</v>
      </c>
      <c r="P1635" s="146">
        <f t="shared" si="417"/>
        <v>5.3829884503121539E-3</v>
      </c>
      <c r="Q1635" s="86">
        <f t="shared" si="406"/>
        <v>8.9999999999999993E-3</v>
      </c>
      <c r="R1635" s="39">
        <f>(SUM(C1616:C1634)+Q1635*SUM(C1616:C1634))/(19-Q1635)*(1-J$2305)</f>
        <v>3884.9305286714762</v>
      </c>
      <c r="S1635" s="39">
        <f>(SUM(C1616:C1634)+Q1635*SUM(C1616:C1634))/(19-Q1635)*(1+J$2305)</f>
        <v>3884.9305286714762</v>
      </c>
      <c r="T1635" s="17">
        <f>IF(AND(K1635="no",R1635&lt;E1635, R1635&gt;F1635,J$2308="yes"),MAX(R1635*(1-J$2306),F1635)/D1635-1,IF(AND(K1635="yes",S1635&gt;F1635, S1635&lt;E1635,J$2307="yes"),1-MIN(S1635*(1+J$2306),E1635)/D1635,0))</f>
        <v>0</v>
      </c>
      <c r="U1635" s="6">
        <f t="shared" si="407"/>
        <v>0</v>
      </c>
      <c r="V1635" s="66">
        <f t="shared" si="408"/>
        <v>3.6252934817689773</v>
      </c>
      <c r="W1635" s="6">
        <f t="shared" si="409"/>
        <v>-5.3829884503121539E-3</v>
      </c>
      <c r="X1635" s="17">
        <f>V1635/MAX(V$240:V1635)-1</f>
        <v>-3.7257357266164859E-2</v>
      </c>
      <c r="Z1635" s="66">
        <f t="shared" si="410"/>
        <v>14.39459855832631</v>
      </c>
      <c r="AA1635" s="6">
        <f t="shared" si="411"/>
        <v>-5.3829884503121539E-3</v>
      </c>
      <c r="AB1635" s="17">
        <f>Z1635/MAX(Z$240:Z1635)-1</f>
        <v>-0.14722907043713207</v>
      </c>
      <c r="AD1635" s="18">
        <v>1.111</v>
      </c>
    </row>
    <row r="1636" spans="1:30" x14ac:dyDescent="0.25">
      <c r="A1636" s="18" t="s">
        <v>249</v>
      </c>
      <c r="B1636" s="72">
        <v>41558</v>
      </c>
      <c r="C1636" s="23">
        <v>4026.92</v>
      </c>
      <c r="D1636" s="23">
        <v>3959.63</v>
      </c>
      <c r="E1636" s="23">
        <v>4027.32</v>
      </c>
      <c r="F1636" s="23">
        <v>3975.11</v>
      </c>
      <c r="G1636" s="20">
        <f t="shared" si="420"/>
        <v>3867.5970000000002</v>
      </c>
      <c r="H1636" s="20">
        <f t="shared" si="412"/>
        <v>3676.5020000000013</v>
      </c>
      <c r="I1636" s="112">
        <f t="shared" si="421"/>
        <v>4.1194312644259545E-2</v>
      </c>
      <c r="J1636" s="38" t="str">
        <f t="shared" si="413"/>
        <v>N</v>
      </c>
      <c r="K1636" s="17" t="str">
        <f>IF(OR(AND(J1635="N",OR(I1635&lt;R$2308,AND(I1635&gt;R$2306, I1635&lt;R$2305))), AND(J1635="X", OR(I1635&lt;R$2314, AND(I1635&lt;R$2311,I1635&gt;R$2312)))),"no","yes")</f>
        <v>no</v>
      </c>
      <c r="O1636" s="146">
        <f t="shared" si="416"/>
        <v>1.699401206678397E-2</v>
      </c>
      <c r="P1636" s="146">
        <f t="shared" si="417"/>
        <v>-1.699401206678397E-2</v>
      </c>
      <c r="Q1636" s="86">
        <f t="shared" si="406"/>
        <v>8.9999999999999993E-3</v>
      </c>
      <c r="R1636" s="39">
        <f>(SUM(C1617:C1635)+Q1636*SUM(C1617:C1635))/(19-Q1636)*(1-J$2305)</f>
        <v>3895.7898573008274</v>
      </c>
      <c r="S1636" s="39">
        <f>(SUM(C1617:C1635)+Q1636*SUM(C1617:C1635))/(19-Q1636)*(1+J$2305)</f>
        <v>3895.7898573008274</v>
      </c>
      <c r="T1636" s="17">
        <f>IF(AND(K1636="no",R1636&lt;E1636, R1636&gt;F1636,J$2308="yes"),MAX(R1636*(1-J$2306),F1636)/D1636-1,IF(AND(K1636="yes",S1636&gt;F1636, S1636&lt;E1636,J$2307="yes"),1-MIN(S1636*(1+J$2306),E1636)/D1636,0))</f>
        <v>0</v>
      </c>
      <c r="U1636" s="6">
        <f t="shared" si="407"/>
        <v>0</v>
      </c>
      <c r="V1636" s="66">
        <f t="shared" si="408"/>
        <v>3.6869017629437923</v>
      </c>
      <c r="W1636" s="6">
        <f t="shared" si="409"/>
        <v>1.699401206678397E-2</v>
      </c>
      <c r="X1636" s="17">
        <f>V1636/MAX(V$240:V1636)-1</f>
        <v>-2.0896497178338636E-2</v>
      </c>
      <c r="Z1636" s="66">
        <f t="shared" si="410"/>
        <v>14.639220539923018</v>
      </c>
      <c r="AA1636" s="6">
        <f t="shared" si="411"/>
        <v>1.699401206678397E-2</v>
      </c>
      <c r="AB1636" s="17">
        <f>Z1636/MAX(Z$240:Z1636)-1</f>
        <v>-0.13273707096993814</v>
      </c>
      <c r="AD1636" s="18">
        <v>1.1279999999999999</v>
      </c>
    </row>
    <row r="1637" spans="1:30" x14ac:dyDescent="0.25">
      <c r="A1637" s="18" t="s">
        <v>249</v>
      </c>
      <c r="B1637" s="72">
        <v>41561</v>
      </c>
      <c r="C1637" s="23">
        <v>4068.32</v>
      </c>
      <c r="D1637" s="23">
        <v>4026.92</v>
      </c>
      <c r="E1637" s="23">
        <v>4069.78</v>
      </c>
      <c r="F1637" s="23">
        <v>4024.59</v>
      </c>
      <c r="G1637" s="20">
        <f t="shared" si="420"/>
        <v>3882.884500000001</v>
      </c>
      <c r="H1637" s="20">
        <f t="shared" si="412"/>
        <v>3686.7093333333346</v>
      </c>
      <c r="I1637" s="112">
        <f t="shared" si="421"/>
        <v>4.7757150644063495E-2</v>
      </c>
      <c r="J1637" s="38" t="str">
        <f t="shared" si="413"/>
        <v>N</v>
      </c>
      <c r="K1637" s="17" t="str">
        <f>IF(OR(AND(J1636="N",OR(I1636&lt;R$2308,AND(I1636&gt;R$2306, I1636&lt;R$2305))), AND(J1636="X", OR(I1636&lt;R$2314, AND(I1636&lt;R$2311,I1636&gt;R$2312)))),"no","yes")</f>
        <v>no</v>
      </c>
      <c r="O1637" s="146">
        <f t="shared" si="416"/>
        <v>1.0280810147705877E-2</v>
      </c>
      <c r="P1637" s="146">
        <f t="shared" si="417"/>
        <v>-1.0280810147705877E-2</v>
      </c>
      <c r="Q1637" s="86">
        <f t="shared" si="406"/>
        <v>8.9999999999999993E-3</v>
      </c>
      <c r="R1637" s="39">
        <f>(SUM(C1618:C1636)+Q1637*SUM(C1618:C1636))/(19-Q1637)*(1-J$2305)</f>
        <v>3909.8348865251969</v>
      </c>
      <c r="S1637" s="39">
        <f>(SUM(C1618:C1636)+Q1637*SUM(C1618:C1636))/(19-Q1637)*(1+J$2305)</f>
        <v>3909.8348865251969</v>
      </c>
      <c r="T1637" s="17">
        <f>IF(AND(K1637="no",R1637&lt;E1637, R1637&gt;F1637,J$2308="yes"),MAX(R1637*(1-J$2306),F1637)/D1637-1,IF(AND(K1637="yes",S1637&gt;F1637, S1637&lt;E1637,J$2307="yes"),1-MIN(S1637*(1+J$2306),E1637)/D1637,0))</f>
        <v>0</v>
      </c>
      <c r="U1637" s="6">
        <f t="shared" si="407"/>
        <v>0</v>
      </c>
      <c r="V1637" s="66">
        <f t="shared" si="408"/>
        <v>3.7248061000018597</v>
      </c>
      <c r="W1637" s="6">
        <f t="shared" si="409"/>
        <v>1.0280810147705877E-2</v>
      </c>
      <c r="X1637" s="17">
        <f>V1637/MAX(V$240:V1637)-1</f>
        <v>-1.0830519950875361E-2</v>
      </c>
      <c r="Z1637" s="66">
        <f t="shared" si="410"/>
        <v>14.789723587004364</v>
      </c>
      <c r="AA1637" s="6">
        <f t="shared" si="411"/>
        <v>1.0280810147705877E-2</v>
      </c>
      <c r="AB1637" s="17">
        <f>Z1637/MAX(Z$240:Z1637)-1</f>
        <v>-0.12382090544843671</v>
      </c>
      <c r="AD1637" s="18">
        <v>1.139</v>
      </c>
    </row>
    <row r="1638" spans="1:30" x14ac:dyDescent="0.25">
      <c r="A1638" s="18" t="s">
        <v>249</v>
      </c>
      <c r="B1638" s="72">
        <v>41562</v>
      </c>
      <c r="C1638" s="23">
        <v>4074.08</v>
      </c>
      <c r="D1638" s="23">
        <v>4068.32</v>
      </c>
      <c r="E1638" s="23">
        <v>4080.11</v>
      </c>
      <c r="F1638" s="23">
        <v>4043.79</v>
      </c>
      <c r="G1638" s="20">
        <f t="shared" si="420"/>
        <v>3896.9470000000001</v>
      </c>
      <c r="H1638" s="20">
        <f t="shared" si="412"/>
        <v>3697.525000000001</v>
      </c>
      <c r="I1638" s="112">
        <f t="shared" si="421"/>
        <v>4.5454300507551171E-2</v>
      </c>
      <c r="J1638" s="38" t="str">
        <f t="shared" si="413"/>
        <v>N</v>
      </c>
      <c r="K1638" s="17" t="str">
        <f>IF(OR(AND(J1637="N",OR(I1637&lt;R$2308,AND(I1637&gt;R$2306, I1637&lt;R$2305))), AND(J1637="X", OR(I1637&lt;R$2314, AND(I1637&lt;R$2311,I1637&gt;R$2312)))),"no","yes")</f>
        <v>no</v>
      </c>
      <c r="O1638" s="146">
        <f t="shared" si="416"/>
        <v>1.4158178314389591E-3</v>
      </c>
      <c r="P1638" s="146">
        <f t="shared" si="417"/>
        <v>-1.4158178314389591E-3</v>
      </c>
      <c r="Q1638" s="86">
        <f t="shared" si="406"/>
        <v>8.9999999999999993E-3</v>
      </c>
      <c r="R1638" s="39">
        <f>(SUM(C1619:C1637)+Q1638*SUM(C1619:C1637))/(19-Q1638)*(1-J$2305)</f>
        <v>3924.4717887420356</v>
      </c>
      <c r="S1638" s="39">
        <f>(SUM(C1619:C1637)+Q1638*SUM(C1619:C1637))/(19-Q1638)*(1+J$2305)</f>
        <v>3924.4717887420356</v>
      </c>
      <c r="T1638" s="17">
        <f>IF(AND(K1638="no",R1638&lt;E1638, R1638&gt;F1638,J$2308="yes"),MAX(R1638*(1-J$2306),F1638)/D1638-1,IF(AND(K1638="yes",S1638&gt;F1638, S1638&lt;E1638,J$2307="yes"),1-MIN(S1638*(1+J$2306),E1638)/D1638,0))</f>
        <v>0</v>
      </c>
      <c r="U1638" s="6">
        <f t="shared" si="407"/>
        <v>0</v>
      </c>
      <c r="V1638" s="66">
        <f t="shared" si="408"/>
        <v>3.7300797468968949</v>
      </c>
      <c r="W1638" s="6">
        <f t="shared" si="409"/>
        <v>1.4158178314389591E-3</v>
      </c>
      <c r="X1638" s="17">
        <f>V1638/MAX(V$240:V1638)-1</f>
        <v>-9.4300361627065454E-3</v>
      </c>
      <c r="Z1638" s="66">
        <f t="shared" si="410"/>
        <v>14.810663141380898</v>
      </c>
      <c r="AA1638" s="6">
        <f t="shared" si="411"/>
        <v>1.4158178314389591E-3</v>
      </c>
      <c r="AB1638" s="17">
        <f>Z1638/MAX(Z$240:Z1638)-1</f>
        <v>-0.1225803954628365</v>
      </c>
      <c r="AD1638" s="18">
        <v>1.1419999999999999</v>
      </c>
    </row>
    <row r="1639" spans="1:30" x14ac:dyDescent="0.25">
      <c r="A1639" s="18" t="s">
        <v>249</v>
      </c>
      <c r="B1639" s="72">
        <v>41563</v>
      </c>
      <c r="C1639" s="23">
        <v>3963.21</v>
      </c>
      <c r="D1639" s="23">
        <v>4074.08</v>
      </c>
      <c r="E1639" s="23">
        <v>4063.82</v>
      </c>
      <c r="F1639" s="23">
        <v>3941.59</v>
      </c>
      <c r="G1639" s="20">
        <f t="shared" si="420"/>
        <v>3903.5110000000009</v>
      </c>
      <c r="H1639" s="20">
        <f t="shared" si="412"/>
        <v>3705.3545000000008</v>
      </c>
      <c r="I1639" s="112">
        <f t="shared" si="421"/>
        <v>1.5293667675074785E-2</v>
      </c>
      <c r="J1639" s="38" t="str">
        <f t="shared" si="413"/>
        <v>N</v>
      </c>
      <c r="K1639" s="17" t="str">
        <f>IF(OR(AND(J1638="N",OR(I1638&lt;R$2308,AND(I1638&gt;R$2306, I1638&lt;R$2305))), AND(J1638="X", OR(I1638&lt;R$2314, AND(I1638&lt;R$2311,I1638&gt;R$2312)))),"no","yes")</f>
        <v>no</v>
      </c>
      <c r="O1639" s="146">
        <f t="shared" si="416"/>
        <v>-2.7213505871264143E-2</v>
      </c>
      <c r="P1639" s="146">
        <f t="shared" si="417"/>
        <v>2.7213505871264143E-2</v>
      </c>
      <c r="Q1639" s="86">
        <f t="shared" si="406"/>
        <v>8.9999999999999993E-3</v>
      </c>
      <c r="R1639" s="39">
        <f>(SUM(C1620:C1638)+Q1639*SUM(C1620:C1638))/(19-Q1639)*(1-J$2305)</f>
        <v>3937.3373224158822</v>
      </c>
      <c r="S1639" s="39">
        <f>(SUM(C1620:C1638)+Q1639*SUM(C1620:C1638))/(19-Q1639)*(1+J$2305)</f>
        <v>3937.3373224158822</v>
      </c>
      <c r="T1639" s="17">
        <f>IF(AND(K1639="no",R1639&lt;E1639, R1639&gt;F1639,J$2308="yes"),MAX(R1639*(1-J$2306),F1639)/D1639-1,IF(AND(K1639="yes",S1639&gt;F1639, S1639&lt;E1639,J$2307="yes"),1-MIN(S1639*(1+J$2306),E1639)/D1639,0))</f>
        <v>0</v>
      </c>
      <c r="U1639" s="6">
        <f t="shared" si="407"/>
        <v>0</v>
      </c>
      <c r="V1639" s="66">
        <f t="shared" si="408"/>
        <v>3.628571199804433</v>
      </c>
      <c r="W1639" s="6">
        <f t="shared" si="409"/>
        <v>-2.7213505871264143E-2</v>
      </c>
      <c r="X1639" s="17">
        <f>V1639/MAX(V$240:V1639)-1</f>
        <v>-3.638691768949065E-2</v>
      </c>
      <c r="Z1639" s="66">
        <f t="shared" si="410"/>
        <v>14.407613073025614</v>
      </c>
      <c r="AA1639" s="6">
        <f t="shared" si="411"/>
        <v>-2.7213505871264143E-2</v>
      </c>
      <c r="AB1639" s="17">
        <f>Z1639/MAX(Z$240:Z1639)-1</f>
        <v>-0.14645805902247089</v>
      </c>
      <c r="AD1639" s="18">
        <v>1.1100000000000001</v>
      </c>
    </row>
    <row r="1640" spans="1:30" x14ac:dyDescent="0.25">
      <c r="A1640" s="18" t="s">
        <v>249</v>
      </c>
      <c r="B1640" s="72">
        <v>41564</v>
      </c>
      <c r="C1640" s="23">
        <v>3956.97</v>
      </c>
      <c r="D1640" s="23">
        <v>3963.21</v>
      </c>
      <c r="E1640" s="23">
        <v>4010.62</v>
      </c>
      <c r="F1640" s="23">
        <v>3944.97</v>
      </c>
      <c r="G1640" s="20">
        <f t="shared" si="420"/>
        <v>3907.8135000000002</v>
      </c>
      <c r="H1640" s="20">
        <f t="shared" si="412"/>
        <v>3712.3655000000008</v>
      </c>
      <c r="I1640" s="112">
        <f t="shared" si="421"/>
        <v>1.2579029168101163E-2</v>
      </c>
      <c r="J1640" s="38" t="str">
        <f t="shared" si="413"/>
        <v>N</v>
      </c>
      <c r="K1640" s="17" t="str">
        <f>IF(OR(AND(J1639="N",OR(I1639&lt;R$2308,AND(I1639&gt;R$2306, I1639&lt;R$2305))), AND(J1639="X", OR(I1639&lt;R$2314, AND(I1639&lt;R$2311,I1639&gt;R$2312)))),"no","yes")</f>
        <v>no</v>
      </c>
      <c r="O1640" s="146">
        <f t="shared" si="416"/>
        <v>-1.574481291680252E-3</v>
      </c>
      <c r="P1640" s="146">
        <f t="shared" si="417"/>
        <v>1.574481291680252E-3</v>
      </c>
      <c r="Q1640" s="86">
        <f t="shared" si="406"/>
        <v>8.9999999999999993E-3</v>
      </c>
      <c r="R1640" s="39">
        <f>(SUM(C1621:C1639)+Q1640*SUM(C1621:C1639))/(19-Q1640)*(1-J$2305)</f>
        <v>3942.240729819388</v>
      </c>
      <c r="S1640" s="39">
        <f>(SUM(C1621:C1639)+Q1640*SUM(C1621:C1639))/(19-Q1640)*(1+J$2305)</f>
        <v>3942.240729819388</v>
      </c>
      <c r="T1640" s="17">
        <f>IF(AND(K1640="no",R1640&lt;E1640, R1640&gt;F1640,J$2308="yes"),MAX(R1640*(1-J$2306),F1640)/D1640-1,IF(AND(K1640="yes",S1640&gt;F1640, S1640&lt;E1640,J$2307="yes"),1-MIN(S1640*(1+J$2306),E1640)/D1640,0))</f>
        <v>0</v>
      </c>
      <c r="U1640" s="6">
        <f t="shared" si="407"/>
        <v>0</v>
      </c>
      <c r="V1640" s="66">
        <f t="shared" si="408"/>
        <v>3.6228580823348113</v>
      </c>
      <c r="W1640" s="6">
        <f t="shared" si="409"/>
        <v>-1.574481291680252E-3</v>
      </c>
      <c r="X1640" s="17">
        <f>V1640/MAX(V$240:V1640)-1</f>
        <v>-3.7904108460006802E-2</v>
      </c>
      <c r="Y1640" s="6">
        <f t="shared" ref="Y1640" si="422">V1640/V1620-1</f>
        <v>4.7621825016113117E-3</v>
      </c>
      <c r="Z1640" s="66">
        <f t="shared" si="410"/>
        <v>14.384928555784366</v>
      </c>
      <c r="AA1640" s="6">
        <f t="shared" si="411"/>
        <v>-1.574481291680252E-3</v>
      </c>
      <c r="AB1640" s="17">
        <f>Z1640/MAX(Z$240:Z1640)-1</f>
        <v>-0.14780194484020448</v>
      </c>
      <c r="AC1640" s="6">
        <f t="shared" ref="AC1640" si="423">Z1640/Z1620-1</f>
        <v>-5.7112733594816278E-3</v>
      </c>
      <c r="AD1640" s="18">
        <v>1.1020000000000001</v>
      </c>
    </row>
    <row r="1641" spans="1:30" x14ac:dyDescent="0.25">
      <c r="A1641" s="18" t="s">
        <v>249</v>
      </c>
      <c r="B1641" s="72">
        <v>41565</v>
      </c>
      <c r="C1641" s="23">
        <v>3970.64</v>
      </c>
      <c r="D1641" s="23">
        <v>3956.97</v>
      </c>
      <c r="E1641" s="23">
        <v>3978.34</v>
      </c>
      <c r="F1641" s="23">
        <v>3937.24</v>
      </c>
      <c r="G1641" s="20">
        <f t="shared" si="420"/>
        <v>3914.6324999999997</v>
      </c>
      <c r="H1641" s="20">
        <f t="shared" si="412"/>
        <v>3720.4583333333348</v>
      </c>
      <c r="I1641" s="112">
        <f t="shared" si="421"/>
        <v>1.4307217855060506E-2</v>
      </c>
      <c r="J1641" s="38" t="str">
        <f t="shared" si="413"/>
        <v>N</v>
      </c>
      <c r="K1641" s="17" t="str">
        <f>IF(OR(AND(J1640="N",OR(I1640&lt;R$2308,AND(I1640&gt;R$2306, I1640&lt;R$2305))), AND(J1640="X", OR(I1640&lt;R$2314, AND(I1640&lt;R$2311,I1640&gt;R$2312)))),"no","yes")</f>
        <v>no</v>
      </c>
      <c r="O1641" s="146">
        <f t="shared" si="416"/>
        <v>3.4546635430645622E-3</v>
      </c>
      <c r="P1641" s="146">
        <f t="shared" si="417"/>
        <v>-3.4546635430645622E-3</v>
      </c>
      <c r="Q1641" s="86">
        <f t="shared" si="406"/>
        <v>8.9999999999999993E-3</v>
      </c>
      <c r="R1641" s="39">
        <f>(SUM(C1622:C1640)+Q1641*SUM(C1622:C1640))/(19-Q1641)*(1-J$2305)</f>
        <v>3948.7603649096941</v>
      </c>
      <c r="S1641" s="39">
        <f>(SUM(C1622:C1640)+Q1641*SUM(C1622:C1640))/(19-Q1641)*(1+J$2305)</f>
        <v>3948.7603649096941</v>
      </c>
      <c r="T1641" s="17">
        <f>IF(AND(K1641="no",R1641&lt;E1641, R1641&gt;F1641,J$2308="yes"),MAX(R1641*(1-J$2306),F1641)/D1641-1,IF(AND(K1641="yes",S1641&gt;F1641, S1641&lt;E1641,J$2307="yes"),1-MIN(S1641*(1+J$2306),E1641)/D1641,0))</f>
        <v>-2.0747276553286786E-3</v>
      </c>
      <c r="U1641" s="6">
        <f t="shared" si="407"/>
        <v>-5.5293911983932409E-3</v>
      </c>
      <c r="V1641" s="66">
        <f t="shared" si="408"/>
        <v>3.6153416384800603</v>
      </c>
      <c r="W1641" s="6">
        <f t="shared" si="409"/>
        <v>-2.0747276553286786E-3</v>
      </c>
      <c r="X1641" s="17">
        <f>V1641/MAX(V$240:V1641)-1</f>
        <v>-3.9900195413262951E-2</v>
      </c>
      <c r="Z1641" s="66">
        <f t="shared" si="410"/>
        <v>14.355083746689754</v>
      </c>
      <c r="AA1641" s="6">
        <f t="shared" si="411"/>
        <v>-2.0747276553286786E-3</v>
      </c>
      <c r="AB1641" s="17">
        <f>Z1641/MAX(Z$240:Z1641)-1</f>
        <v>-0.14957002371306183</v>
      </c>
      <c r="AD1641" s="18">
        <v>1.113</v>
      </c>
    </row>
    <row r="1642" spans="1:30" x14ac:dyDescent="0.25">
      <c r="A1642" s="18" t="s">
        <v>249</v>
      </c>
      <c r="B1642" s="72">
        <v>41568</v>
      </c>
      <c r="C1642" s="23">
        <v>4069.03</v>
      </c>
      <c r="D1642" s="23">
        <v>3970.64</v>
      </c>
      <c r="E1642" s="23">
        <v>4069.22</v>
      </c>
      <c r="F1642" s="23">
        <v>3968.39</v>
      </c>
      <c r="G1642" s="20">
        <f t="shared" si="420"/>
        <v>3925.8305</v>
      </c>
      <c r="H1642" s="20">
        <f t="shared" si="412"/>
        <v>3730.2555000000016</v>
      </c>
      <c r="I1642" s="112">
        <f t="shared" si="421"/>
        <v>3.6476230952915634E-2</v>
      </c>
      <c r="J1642" s="38" t="str">
        <f t="shared" si="413"/>
        <v>N</v>
      </c>
      <c r="K1642" s="17" t="str">
        <f>IF(OR(AND(J1641="N",OR(I1641&lt;R$2308,AND(I1641&gt;R$2306, I1641&lt;R$2305))), AND(J1641="X", OR(I1641&lt;R$2314, AND(I1641&lt;R$2311,I1641&gt;R$2312)))),"no","yes")</f>
        <v>no</v>
      </c>
      <c r="O1642" s="146">
        <f t="shared" si="416"/>
        <v>2.4779380654000427E-2</v>
      </c>
      <c r="P1642" s="146">
        <f t="shared" si="417"/>
        <v>-2.4779380654000427E-2</v>
      </c>
      <c r="Q1642" s="86">
        <f t="shared" si="406"/>
        <v>8.9999999999999993E-3</v>
      </c>
      <c r="R1642" s="39">
        <f>(SUM(C1623:C1641)+Q1642*SUM(C1623:C1641))/(19-Q1642)*(1-J$2305)</f>
        <v>3955.4319530303824</v>
      </c>
      <c r="S1642" s="39">
        <f>(SUM(C1623:C1641)+Q1642*SUM(C1623:C1641))/(19-Q1642)*(1+J$2305)</f>
        <v>3955.4319530303824</v>
      </c>
      <c r="T1642" s="17">
        <f>IF(AND(K1642="no",R1642&lt;E1642, R1642&gt;F1642,J$2308="yes"),MAX(R1642*(1-J$2306),F1642)/D1642-1,IF(AND(K1642="yes",S1642&gt;F1642, S1642&lt;E1642,J$2307="yes"),1-MIN(S1642*(1+J$2306),E1642)/D1642,0))</f>
        <v>0</v>
      </c>
      <c r="U1642" s="6">
        <f t="shared" si="407"/>
        <v>0</v>
      </c>
      <c r="V1642" s="66">
        <f t="shared" si="408"/>
        <v>3.7049275651342155</v>
      </c>
      <c r="W1642" s="6">
        <f t="shared" si="409"/>
        <v>2.4779380654000427E-2</v>
      </c>
      <c r="X1642" s="17">
        <f>V1642/MAX(V$240:V1642)-1</f>
        <v>-1.6109516889576736E-2</v>
      </c>
      <c r="Z1642" s="66">
        <f t="shared" si="410"/>
        <v>14.710793831169035</v>
      </c>
      <c r="AA1642" s="6">
        <f t="shared" si="411"/>
        <v>2.4779380654000427E-2</v>
      </c>
      <c r="AB1642" s="17">
        <f>Z1642/MAX(Z$240:Z1642)-1</f>
        <v>-0.12849689561107513</v>
      </c>
      <c r="AD1642" s="18">
        <v>1.1399999999999999</v>
      </c>
    </row>
    <row r="1643" spans="1:30" x14ac:dyDescent="0.25">
      <c r="A1643" s="18" t="s">
        <v>249</v>
      </c>
      <c r="B1643" s="72">
        <v>41569</v>
      </c>
      <c r="C1643" s="23">
        <v>4026.52</v>
      </c>
      <c r="D1643" s="23">
        <v>4069.03</v>
      </c>
      <c r="E1643" s="23">
        <v>4089.1</v>
      </c>
      <c r="F1643" s="23">
        <v>4014.26</v>
      </c>
      <c r="G1643" s="20">
        <f t="shared" si="420"/>
        <v>3934.6655000000001</v>
      </c>
      <c r="H1643" s="20">
        <f t="shared" si="412"/>
        <v>3740.7923333333342</v>
      </c>
      <c r="I1643" s="112">
        <f t="shared" si="421"/>
        <v>2.3344932370998217E-2</v>
      </c>
      <c r="J1643" s="38" t="str">
        <f t="shared" si="413"/>
        <v>N</v>
      </c>
      <c r="K1643" s="17" t="str">
        <f>IF(OR(AND(J1642="N",OR(I1642&lt;R$2308,AND(I1642&gt;R$2306, I1642&lt;R$2305))), AND(J1642="X", OR(I1642&lt;R$2314, AND(I1642&lt;R$2311,I1642&gt;R$2312)))),"no","yes")</f>
        <v>no</v>
      </c>
      <c r="O1643" s="146">
        <f t="shared" si="416"/>
        <v>-1.0447207319680629E-2</v>
      </c>
      <c r="P1643" s="146">
        <f t="shared" si="417"/>
        <v>1.0447207319680629E-2</v>
      </c>
      <c r="Q1643" s="86">
        <f t="shared" si="406"/>
        <v>8.9999999999999993E-3</v>
      </c>
      <c r="R1643" s="39">
        <f>(SUM(C1624:C1642)+Q1643*SUM(C1624:C1642))/(19-Q1643)*(1-J$2305)</f>
        <v>3967.0786746353533</v>
      </c>
      <c r="S1643" s="39">
        <f>(SUM(C1624:C1642)+Q1643*SUM(C1624:C1642))/(19-Q1643)*(1+J$2305)</f>
        <v>3967.0786746353533</v>
      </c>
      <c r="T1643" s="17">
        <f>IF(AND(K1643="no",R1643&lt;E1643, R1643&gt;F1643,J$2308="yes"),MAX(R1643*(1-J$2306),F1643)/D1643-1,IF(AND(K1643="yes",S1643&gt;F1643, S1643&lt;E1643,J$2307="yes"),1-MIN(S1643*(1+J$2306),E1643)/D1643,0))</f>
        <v>0</v>
      </c>
      <c r="U1643" s="6">
        <f t="shared" si="407"/>
        <v>0</v>
      </c>
      <c r="V1643" s="66">
        <f t="shared" si="408"/>
        <v>3.6662214187568587</v>
      </c>
      <c r="W1643" s="6">
        <f t="shared" si="409"/>
        <v>-1.0447207319680629E-2</v>
      </c>
      <c r="X1643" s="17">
        <f>V1643/MAX(V$240:V1643)-1</f>
        <v>-2.6388424746492056E-2</v>
      </c>
      <c r="Z1643" s="66">
        <f t="shared" si="410"/>
        <v>14.557107118177733</v>
      </c>
      <c r="AA1643" s="6">
        <f t="shared" si="411"/>
        <v>-1.0447207319680629E-2</v>
      </c>
      <c r="AB1643" s="17">
        <f>Z1643/MAX(Z$240:Z1643)-1</f>
        <v>-0.13760166922237149</v>
      </c>
      <c r="AD1643" s="18">
        <v>1.129</v>
      </c>
    </row>
    <row r="1644" spans="1:30" x14ac:dyDescent="0.25">
      <c r="A1644" s="18" t="s">
        <v>249</v>
      </c>
      <c r="B1644" s="72">
        <v>41570</v>
      </c>
      <c r="C1644" s="23">
        <v>3924.22</v>
      </c>
      <c r="D1644" s="23">
        <v>4026.52</v>
      </c>
      <c r="E1644" s="23">
        <v>4039.43</v>
      </c>
      <c r="F1644" s="23">
        <v>3906.51</v>
      </c>
      <c r="G1644" s="20">
        <f t="shared" si="420"/>
        <v>3938.1660000000002</v>
      </c>
      <c r="H1644" s="20">
        <f t="shared" si="412"/>
        <v>3748.5080000000007</v>
      </c>
      <c r="I1644" s="112">
        <f t="shared" si="421"/>
        <v>-3.5412422940018784E-3</v>
      </c>
      <c r="J1644" s="38" t="str">
        <f t="shared" si="413"/>
        <v>N</v>
      </c>
      <c r="K1644" s="17" t="str">
        <f>IF(OR(AND(J1643="N",OR(I1643&lt;R$2308,AND(I1643&gt;R$2306, I1643&lt;R$2305))), AND(J1643="X", OR(I1643&lt;R$2314, AND(I1643&lt;R$2311,I1643&gt;R$2312)))),"no","yes")</f>
        <v>no</v>
      </c>
      <c r="O1644" s="146">
        <f t="shared" si="416"/>
        <v>-2.540655454337748E-2</v>
      </c>
      <c r="P1644" s="146">
        <f t="shared" si="417"/>
        <v>2.540655454337748E-2</v>
      </c>
      <c r="Q1644" s="86">
        <f t="shared" si="406"/>
        <v>8.9999999999999993E-3</v>
      </c>
      <c r="R1644" s="39">
        <f>(SUM(C1625:C1643)+Q1644*SUM(C1625:C1643))/(19-Q1644)*(1-J$2305)</f>
        <v>3976.2335790637676</v>
      </c>
      <c r="S1644" s="39">
        <f>(SUM(C1625:C1643)+Q1644*SUM(C1625:C1643))/(19-Q1644)*(1+J$2305)</f>
        <v>3976.2335790637676</v>
      </c>
      <c r="T1644" s="17">
        <f>IF(AND(K1644="no",R1644&lt;E1644, R1644&gt;F1644,J$2308="yes"),MAX(R1644*(1-J$2306),F1644)/D1644-1,IF(AND(K1644="yes",S1644&gt;F1644, S1644&lt;E1644,J$2307="yes"),1-MIN(S1644*(1+J$2306),E1644)/D1644,0))</f>
        <v>-1.2488804460485059E-2</v>
      </c>
      <c r="U1644" s="6">
        <f t="shared" si="407"/>
        <v>1.2917750082892421E-2</v>
      </c>
      <c r="V1644" s="66">
        <f t="shared" si="408"/>
        <v>3.6204346963491623</v>
      </c>
      <c r="W1644" s="6">
        <f t="shared" si="409"/>
        <v>-1.2488804460485059E-2</v>
      </c>
      <c r="X1644" s="17">
        <f>V1644/MAX(V$240:V1644)-1</f>
        <v>-3.8547669330297962E-2</v>
      </c>
      <c r="Z1644" s="66">
        <f t="shared" si="410"/>
        <v>14.375306253868477</v>
      </c>
      <c r="AA1644" s="6">
        <f t="shared" si="411"/>
        <v>-1.2488804460485059E-2</v>
      </c>
      <c r="AB1644" s="17">
        <f>Z1644/MAX(Z$240:Z1644)-1</f>
        <v>-0.14837199334250195</v>
      </c>
      <c r="AD1644" s="18">
        <v>1.101</v>
      </c>
    </row>
    <row r="1645" spans="1:30" x14ac:dyDescent="0.25">
      <c r="A1645" s="18" t="s">
        <v>249</v>
      </c>
      <c r="B1645" s="72">
        <v>41571</v>
      </c>
      <c r="C1645" s="23">
        <v>3898.16</v>
      </c>
      <c r="D1645" s="23">
        <v>3924.22</v>
      </c>
      <c r="E1645" s="23">
        <v>3933.73</v>
      </c>
      <c r="F1645" s="23">
        <v>3889.34</v>
      </c>
      <c r="G1645" s="20">
        <f t="shared" si="420"/>
        <v>3943.7595000000001</v>
      </c>
      <c r="H1645" s="20">
        <f t="shared" si="412"/>
        <v>3754.3945000000008</v>
      </c>
      <c r="I1645" s="112">
        <f t="shared" si="421"/>
        <v>-1.1562444413763084E-2</v>
      </c>
      <c r="J1645" s="38" t="str">
        <f t="shared" si="413"/>
        <v>N</v>
      </c>
      <c r="K1645" s="17" t="str">
        <f>IF(OR(AND(J1644="N",OR(I1644&lt;R$2308,AND(I1644&gt;R$2306, I1644&lt;R$2305))), AND(J1644="X", OR(I1644&lt;R$2314, AND(I1644&lt;R$2311,I1644&gt;R$2312)))),"no","yes")</f>
        <v>yes</v>
      </c>
      <c r="O1645" s="146">
        <f t="shared" si="416"/>
        <v>-6.6408101482587911E-3</v>
      </c>
      <c r="P1645" s="146">
        <f t="shared" si="417"/>
        <v>6.6408101482587911E-3</v>
      </c>
      <c r="Q1645" s="86">
        <f t="shared" si="406"/>
        <v>8.9999999999999993E-3</v>
      </c>
      <c r="R1645" s="39">
        <f>(SUM(C1626:C1644)+Q1645*SUM(C1626:C1644))/(19-Q1645)*(1-J$2305)</f>
        <v>3983.5618593017743</v>
      </c>
      <c r="S1645" s="39">
        <f>(SUM(C1626:C1644)+Q1645*SUM(C1626:C1644))/(19-Q1645)*(1+J$2305)</f>
        <v>3983.5618593017743</v>
      </c>
      <c r="T1645" s="17">
        <f>IF(AND(K1645="no",R1645&lt;E1645, R1645&gt;F1645,J$2308="yes"),MAX(R1645*(1-J$2306),F1645)/D1645-1,IF(AND(K1645="yes",S1645&gt;F1645, S1645&lt;E1645,J$2307="yes"),1-MIN(S1645*(1+J$2306),E1645)/D1645,0))</f>
        <v>0</v>
      </c>
      <c r="U1645" s="6">
        <f t="shared" si="407"/>
        <v>0</v>
      </c>
      <c r="V1645" s="66">
        <f t="shared" si="408"/>
        <v>3.6204346963491623</v>
      </c>
      <c r="W1645" s="6">
        <f t="shared" si="409"/>
        <v>0</v>
      </c>
      <c r="X1645" s="17">
        <f>V1645/MAX(V$240:V1645)-1</f>
        <v>-3.8547669330297962E-2</v>
      </c>
      <c r="Z1645" s="66">
        <f t="shared" si="410"/>
        <v>14.470769933523492</v>
      </c>
      <c r="AA1645" s="6">
        <f t="shared" si="411"/>
        <v>6.6408101482586801E-3</v>
      </c>
      <c r="AB1645" s="17">
        <f>Z1645/MAX(Z$240:Z1645)-1</f>
        <v>-0.14271649343334958</v>
      </c>
      <c r="AD1645" s="18">
        <v>1.097</v>
      </c>
    </row>
    <row r="1646" spans="1:30" x14ac:dyDescent="0.25">
      <c r="A1646" s="18" t="s">
        <v>249</v>
      </c>
      <c r="B1646" s="72">
        <v>41572</v>
      </c>
      <c r="C1646" s="23">
        <v>3821.78</v>
      </c>
      <c r="D1646" s="23">
        <v>3898.16</v>
      </c>
      <c r="E1646" s="23">
        <v>3916.92</v>
      </c>
      <c r="F1646" s="23">
        <v>3796.07</v>
      </c>
      <c r="G1646" s="20">
        <f t="shared" si="420"/>
        <v>3943.7425000000003</v>
      </c>
      <c r="H1646" s="20">
        <f t="shared" si="412"/>
        <v>3758.652833333334</v>
      </c>
      <c r="I1646" s="112">
        <f t="shared" si="421"/>
        <v>-3.0925573867969347E-2</v>
      </c>
      <c r="J1646" s="38" t="str">
        <f t="shared" si="413"/>
        <v>N</v>
      </c>
      <c r="K1646" s="17" t="str">
        <f>IF(OR(AND(J1645="N",OR(I1645&lt;R$2308,AND(I1645&gt;R$2306, I1645&lt;R$2305))), AND(J1645="X", OR(I1645&lt;R$2314, AND(I1645&lt;R$2311,I1645&gt;R$2312)))),"no","yes")</f>
        <v>yes</v>
      </c>
      <c r="O1646" s="146">
        <f t="shared" si="416"/>
        <v>-1.9593859667124902E-2</v>
      </c>
      <c r="P1646" s="146">
        <f t="shared" si="417"/>
        <v>1.9593859667124902E-2</v>
      </c>
      <c r="Q1646" s="86">
        <f t="shared" si="406"/>
        <v>8.9999999999999993E-3</v>
      </c>
      <c r="R1646" s="39">
        <f>(SUM(C1627:C1645)+Q1646*SUM(C1627:C1645))/(19-Q1646)*(1-J$2305)</f>
        <v>3987.6018972144702</v>
      </c>
      <c r="S1646" s="39">
        <f>(SUM(C1627:C1645)+Q1646*SUM(C1627:C1645))/(19-Q1646)*(1+J$2305)</f>
        <v>3987.6018972144702</v>
      </c>
      <c r="T1646" s="17">
        <f>IF(AND(K1646="no",R1646&lt;E1646, R1646&gt;F1646,J$2308="yes"),MAX(R1646*(1-J$2306),F1646)/D1646-1,IF(AND(K1646="yes",S1646&gt;F1646, S1646&lt;E1646,J$2307="yes"),1-MIN(S1646*(1+J$2306),E1646)/D1646,0))</f>
        <v>0</v>
      </c>
      <c r="U1646" s="6">
        <f t="shared" si="407"/>
        <v>0</v>
      </c>
      <c r="V1646" s="66">
        <f t="shared" si="408"/>
        <v>3.6204346963491623</v>
      </c>
      <c r="W1646" s="6">
        <f t="shared" si="409"/>
        <v>0</v>
      </c>
      <c r="X1646" s="17">
        <f>V1646/MAX(V$240:V1646)-1</f>
        <v>-3.8547669330297962E-2</v>
      </c>
      <c r="Z1646" s="66">
        <f t="shared" si="410"/>
        <v>14.754308168876204</v>
      </c>
      <c r="AA1646" s="6">
        <f t="shared" si="411"/>
        <v>1.9593859667125013E-2</v>
      </c>
      <c r="AB1646" s="17">
        <f>Z1646/MAX(Z$240:Z1646)-1</f>
        <v>-0.1259190007107418</v>
      </c>
      <c r="AD1646" s="18">
        <v>1.0680000000000001</v>
      </c>
    </row>
    <row r="1647" spans="1:30" x14ac:dyDescent="0.25">
      <c r="A1647" s="18" t="s">
        <v>249</v>
      </c>
      <c r="B1647" s="72">
        <v>41575</v>
      </c>
      <c r="C1647" s="23">
        <v>3808.7</v>
      </c>
      <c r="D1647" s="23">
        <v>3821.78</v>
      </c>
      <c r="E1647" s="23">
        <v>3828.72</v>
      </c>
      <c r="F1647" s="23">
        <v>3785.91</v>
      </c>
      <c r="G1647" s="20">
        <f t="shared" si="420"/>
        <v>3939.1959999999999</v>
      </c>
      <c r="H1647" s="20">
        <f t="shared" si="412"/>
        <v>3763.8271666666674</v>
      </c>
      <c r="I1647" s="112">
        <f t="shared" si="421"/>
        <v>-3.3127572225398305E-2</v>
      </c>
      <c r="J1647" s="38" t="str">
        <f t="shared" si="413"/>
        <v>N</v>
      </c>
      <c r="K1647" s="17" t="str">
        <f>IF(OR(AND(J1646="N",OR(I1646&lt;R$2308,AND(I1646&gt;R$2306, I1646&lt;R$2305))), AND(J1646="X", OR(I1646&lt;R$2314, AND(I1646&lt;R$2311,I1646&gt;R$2312)))),"no","yes")</f>
        <v>yes</v>
      </c>
      <c r="O1647" s="146">
        <f t="shared" si="416"/>
        <v>-3.4224889972735983E-3</v>
      </c>
      <c r="P1647" s="146">
        <f t="shared" si="417"/>
        <v>3.4224889972735983E-3</v>
      </c>
      <c r="Q1647" s="86">
        <f t="shared" si="406"/>
        <v>8.9999999999999993E-3</v>
      </c>
      <c r="R1647" s="39">
        <f>(SUM(C1628:C1646)+Q1647*SUM(C1628:C1646))/(19-Q1647)*(1-J$2305)</f>
        <v>3983.4656932231055</v>
      </c>
      <c r="S1647" s="39">
        <f>(SUM(C1628:C1646)+Q1647*SUM(C1628:C1646))/(19-Q1647)*(1+J$2305)</f>
        <v>3983.4656932231055</v>
      </c>
      <c r="T1647" s="17">
        <f>IF(AND(K1647="no",R1647&lt;E1647, R1647&gt;F1647,J$2308="yes"),MAX(R1647*(1-J$2306),F1647)/D1647-1,IF(AND(K1647="yes",S1647&gt;F1647, S1647&lt;E1647,J$2307="yes"),1-MIN(S1647*(1+J$2306),E1647)/D1647,0))</f>
        <v>0</v>
      </c>
      <c r="U1647" s="6">
        <f t="shared" si="407"/>
        <v>0</v>
      </c>
      <c r="V1647" s="66">
        <f t="shared" si="408"/>
        <v>3.6204346963491623</v>
      </c>
      <c r="W1647" s="6">
        <f t="shared" si="409"/>
        <v>0</v>
      </c>
      <c r="X1647" s="17">
        <f>V1647/MAX(V$240:V1647)-1</f>
        <v>-3.8547669330297962E-2</v>
      </c>
      <c r="Z1647" s="66">
        <f t="shared" si="410"/>
        <v>14.804804626246566</v>
      </c>
      <c r="AA1647" s="6">
        <f t="shared" si="411"/>
        <v>3.4224889972735983E-3</v>
      </c>
      <c r="AB1647" s="17">
        <f>Z1647/MAX(Z$240:Z1647)-1</f>
        <v>-0.12292746810794841</v>
      </c>
      <c r="AD1647" s="18">
        <v>1.0660000000000001</v>
      </c>
    </row>
    <row r="1648" spans="1:30" x14ac:dyDescent="0.25">
      <c r="A1648" s="18" t="s">
        <v>249</v>
      </c>
      <c r="B1648" s="72">
        <v>41576</v>
      </c>
      <c r="C1648" s="23">
        <v>3703.86</v>
      </c>
      <c r="D1648" s="23">
        <v>3808.7</v>
      </c>
      <c r="E1648" s="23">
        <v>3827.12</v>
      </c>
      <c r="F1648" s="23">
        <v>3600.43</v>
      </c>
      <c r="G1648" s="20">
        <f t="shared" si="420"/>
        <v>3929.2129999999997</v>
      </c>
      <c r="H1648" s="20">
        <f t="shared" si="412"/>
        <v>3767.3221666666673</v>
      </c>
      <c r="I1648" s="112">
        <f t="shared" si="421"/>
        <v>-5.7353215516695033E-2</v>
      </c>
      <c r="J1648" s="38" t="str">
        <f t="shared" si="413"/>
        <v>N</v>
      </c>
      <c r="K1648" s="17" t="str">
        <f>IF(OR(AND(J1647="N",OR(I1647&lt;R$2308,AND(I1647&gt;R$2306, I1647&lt;R$2305))), AND(J1647="X", OR(I1647&lt;R$2314, AND(I1647&lt;R$2311,I1647&gt;R$2312)))),"no","yes")</f>
        <v>yes</v>
      </c>
      <c r="O1648" s="146">
        <f t="shared" si="416"/>
        <v>-2.7526452595373674E-2</v>
      </c>
      <c r="P1648" s="146">
        <f t="shared" si="417"/>
        <v>2.7526452595373674E-2</v>
      </c>
      <c r="Q1648" s="86">
        <f t="shared" si="406"/>
        <v>8.9999999999999993E-3</v>
      </c>
      <c r="R1648" s="39">
        <f>(SUM(C1629:C1647)+Q1648*SUM(C1629:C1647))/(19-Q1648)*(1-J$2305)</f>
        <v>3978.4278658311828</v>
      </c>
      <c r="S1648" s="39">
        <f>(SUM(C1629:C1647)+Q1648*SUM(C1629:C1647))/(19-Q1648)*(1+J$2305)</f>
        <v>3978.4278658311828</v>
      </c>
      <c r="T1648" s="17">
        <f>IF(AND(K1648="no",R1648&lt;E1648, R1648&gt;F1648,J$2308="yes"),MAX(R1648*(1-J$2306),F1648)/D1648-1,IF(AND(K1648="yes",S1648&gt;F1648, S1648&lt;E1648,J$2307="yes"),1-MIN(S1648*(1+J$2306),E1648)/D1648,0))</f>
        <v>0</v>
      </c>
      <c r="U1648" s="6">
        <f t="shared" si="407"/>
        <v>0</v>
      </c>
      <c r="V1648" s="66">
        <f t="shared" si="408"/>
        <v>3.6204346963491623</v>
      </c>
      <c r="W1648" s="6">
        <f t="shared" si="409"/>
        <v>0</v>
      </c>
      <c r="X1648" s="17">
        <f>V1648/MAX(V$240:V1648)-1</f>
        <v>-3.8547669330297962E-2</v>
      </c>
      <c r="Y1648" s="14"/>
      <c r="Z1648" s="66">
        <f t="shared" si="410"/>
        <v>15.212328378974711</v>
      </c>
      <c r="AA1648" s="6">
        <f t="shared" si="411"/>
        <v>2.7526452595373563E-2</v>
      </c>
      <c r="AB1648" s="17">
        <f>Z1648/MAX(Z$240:Z1648)-1</f>
        <v>-9.8784772636117513E-2</v>
      </c>
      <c r="AC1648" s="14"/>
      <c r="AD1648" s="18">
        <v>1.0369999999999999</v>
      </c>
    </row>
    <row r="1649" spans="1:30" x14ac:dyDescent="0.25">
      <c r="A1649" s="18" t="s">
        <v>249</v>
      </c>
      <c r="B1649" s="72">
        <v>41577</v>
      </c>
      <c r="C1649" s="23">
        <v>3764.45</v>
      </c>
      <c r="D1649" s="23">
        <v>3703.86</v>
      </c>
      <c r="E1649" s="23">
        <v>3764.6</v>
      </c>
      <c r="F1649" s="23">
        <v>3688.39</v>
      </c>
      <c r="G1649" s="20">
        <f t="shared" si="420"/>
        <v>3922.9744999999994</v>
      </c>
      <c r="H1649" s="20">
        <f t="shared" si="412"/>
        <v>3772.9531666666676</v>
      </c>
      <c r="I1649" s="112">
        <f t="shared" si="421"/>
        <v>-4.0409260880997167E-2</v>
      </c>
      <c r="J1649" s="38" t="str">
        <f t="shared" si="413"/>
        <v>N</v>
      </c>
      <c r="K1649" s="17" t="str">
        <f>IF(OR(AND(J1648="N",OR(I1648&lt;R$2308,AND(I1648&gt;R$2306, I1648&lt;R$2305))), AND(J1648="X", OR(I1648&lt;R$2314, AND(I1648&lt;R$2311,I1648&gt;R$2312)))),"no","yes")</f>
        <v>yes</v>
      </c>
      <c r="O1649" s="146">
        <f t="shared" si="416"/>
        <v>1.6358609666671908E-2</v>
      </c>
      <c r="P1649" s="146">
        <f t="shared" si="417"/>
        <v>-1.6358609666671908E-2</v>
      </c>
      <c r="Q1649" s="86">
        <f t="shared" ref="Q1649:Q1712" si="424">IF(J1649="N",0.009,0.018)</f>
        <v>8.9999999999999993E-3</v>
      </c>
      <c r="R1649" s="39">
        <f>(SUM(C1630:C1648)+Q1649*SUM(C1630:C1648))/(19-Q1649)*(1-J$2305)</f>
        <v>3968.5796092886098</v>
      </c>
      <c r="S1649" s="39">
        <f>(SUM(C1630:C1648)+Q1649*SUM(C1630:C1648))/(19-Q1649)*(1+J$2305)</f>
        <v>3968.5796092886098</v>
      </c>
      <c r="T1649" s="17">
        <f>IF(AND(K1649="no",R1649&lt;E1649, R1649&gt;F1649,J$2308="yes"),MAX(R1649*(1-J$2306),F1649)/D1649-1,IF(AND(K1649="yes",S1649&gt;F1649, S1649&lt;E1649,J$2307="yes"),1-MIN(S1649*(1+J$2306),E1649)/D1649,0))</f>
        <v>0</v>
      </c>
      <c r="U1649" s="6">
        <f t="shared" si="407"/>
        <v>0</v>
      </c>
      <c r="V1649" s="66">
        <f t="shared" si="408"/>
        <v>3.6204346963491623</v>
      </c>
      <c r="W1649" s="6">
        <f t="shared" si="409"/>
        <v>0</v>
      </c>
      <c r="X1649" s="17">
        <f>V1649/MAX(V$240:V1649)-1</f>
        <v>-3.8547669330297962E-2</v>
      </c>
      <c r="Z1649" s="66">
        <f t="shared" si="410"/>
        <v>14.963475836901827</v>
      </c>
      <c r="AA1649" s="6">
        <f t="shared" si="411"/>
        <v>-1.6358609666671908E-2</v>
      </c>
      <c r="AB1649" s="17">
        <f>Z1649/MAX(Z$240:Z1649)-1</f>
        <v>-0.11352740076622425</v>
      </c>
      <c r="AD1649" s="18">
        <v>1.054</v>
      </c>
    </row>
    <row r="1650" spans="1:30" x14ac:dyDescent="0.25">
      <c r="A1650" s="18" t="s">
        <v>249</v>
      </c>
      <c r="B1650" s="72">
        <v>41578</v>
      </c>
      <c r="C1650" s="23">
        <v>3713.83</v>
      </c>
      <c r="D1650" s="23">
        <v>3764.45</v>
      </c>
      <c r="E1650" s="23">
        <v>3757.81</v>
      </c>
      <c r="F1650" s="23">
        <v>3710.69</v>
      </c>
      <c r="G1650" s="20">
        <f t="shared" si="420"/>
        <v>3918.2549999999997</v>
      </c>
      <c r="H1650" s="20">
        <f t="shared" si="412"/>
        <v>3777.9966666666674</v>
      </c>
      <c r="I1650" s="112">
        <f t="shared" si="421"/>
        <v>-5.2172459423901696E-2</v>
      </c>
      <c r="J1650" s="38" t="str">
        <f t="shared" si="413"/>
        <v>N</v>
      </c>
      <c r="K1650" s="17" t="str">
        <f>IF(OR(AND(J1649="N",OR(I1649&lt;R$2308,AND(I1649&gt;R$2306, I1649&lt;R$2305))), AND(J1649="X", OR(I1649&lt;R$2314, AND(I1649&lt;R$2311,I1649&gt;R$2312)))),"no","yes")</f>
        <v>yes</v>
      </c>
      <c r="O1650" s="146">
        <f t="shared" si="416"/>
        <v>-1.3446851465685583E-2</v>
      </c>
      <c r="P1650" s="146">
        <f t="shared" si="417"/>
        <v>1.3446851465685583E-2</v>
      </c>
      <c r="Q1650" s="86">
        <f t="shared" si="424"/>
        <v>8.9999999999999993E-3</v>
      </c>
      <c r="R1650" s="39">
        <f>(SUM(C1631:C1649)+Q1650*SUM(C1631:C1649))/(19-Q1650)*(1-J$2305)</f>
        <v>3966.2540903585905</v>
      </c>
      <c r="S1650" s="39">
        <f>(SUM(C1631:C1649)+Q1650*SUM(C1631:C1649))/(19-Q1650)*(1+J$2305)</f>
        <v>3966.2540903585905</v>
      </c>
      <c r="T1650" s="17">
        <f>IF(AND(K1650="no",R1650&lt;E1650, R1650&gt;F1650,J$2308="yes"),MAX(R1650*(1-J$2306),F1650)/D1650-1,IF(AND(K1650="yes",S1650&gt;F1650, S1650&lt;E1650,J$2307="yes"),1-MIN(S1650*(1+J$2306),E1650)/D1650,0))</f>
        <v>0</v>
      </c>
      <c r="U1650" s="6">
        <f t="shared" ref="U1650:U1713" si="425">IF(T1650=0,0,IF(K1650="yes",T1650-P1650,T1650-O1650))</f>
        <v>0</v>
      </c>
      <c r="V1650" s="66">
        <f t="shared" ref="V1650:V1713" si="426">IF(K1650="yes",V1649, IF(T1650&lt;&gt;0, V1649*(1+T1650),V1649*(1+O1650)))</f>
        <v>3.6204346963491623</v>
      </c>
      <c r="W1650" s="6">
        <f t="shared" ref="W1650:W1713" si="427">V1650/V1649-1</f>
        <v>0</v>
      </c>
      <c r="X1650" s="17">
        <f>V1650/MAX(V$240:V1650)-1</f>
        <v>-3.8547669330297962E-2</v>
      </c>
      <c r="Z1650" s="66">
        <f t="shared" ref="Z1650:Z1713" si="428">IF(T1650&lt;&gt;0,Z1649*(1+T1650),IF(K1650="no",Z1649*(1+O1650),Z1649*(1+P1650)))</f>
        <v>15.164687473891021</v>
      </c>
      <c r="AA1650" s="6">
        <f t="shared" ref="AA1650:AA1713" si="429">Z1650/Z1649-1</f>
        <v>1.3446851465685583E-2</v>
      </c>
      <c r="AB1650" s="17">
        <f>Z1650/MAX(Z$240:Z1650)-1</f>
        <v>-0.10160713539592747</v>
      </c>
      <c r="AD1650" s="18">
        <v>1.042</v>
      </c>
    </row>
    <row r="1651" spans="1:30" x14ac:dyDescent="0.25">
      <c r="A1651" s="18" t="s">
        <v>249</v>
      </c>
      <c r="B1651" s="72">
        <v>41579</v>
      </c>
      <c r="C1651" s="23">
        <v>3702.45</v>
      </c>
      <c r="D1651" s="23">
        <v>3713.83</v>
      </c>
      <c r="E1651" s="23">
        <v>3720.44</v>
      </c>
      <c r="F1651" s="23">
        <v>3661.74</v>
      </c>
      <c r="G1651" s="20">
        <f t="shared" si="420"/>
        <v>3912.2394999999997</v>
      </c>
      <c r="H1651" s="20">
        <f t="shared" si="412"/>
        <v>3782.5251666666672</v>
      </c>
      <c r="I1651" s="112">
        <f t="shared" si="421"/>
        <v>-5.3623889846212136E-2</v>
      </c>
      <c r="J1651" s="38" t="str">
        <f t="shared" si="413"/>
        <v>N</v>
      </c>
      <c r="K1651" s="17" t="str">
        <f>IF(OR(AND(J1650="N",OR(I1650&lt;R$2308,AND(I1650&gt;R$2306, I1650&lt;R$2305))), AND(J1650="X", OR(I1650&lt;R$2314, AND(I1650&lt;R$2311,I1650&gt;R$2312)))),"no","yes")</f>
        <v>yes</v>
      </c>
      <c r="O1651" s="146">
        <f t="shared" si="416"/>
        <v>-3.0642221103281964E-3</v>
      </c>
      <c r="P1651" s="146">
        <f t="shared" si="417"/>
        <v>3.0642221103281964E-3</v>
      </c>
      <c r="Q1651" s="86">
        <f t="shared" si="424"/>
        <v>8.9999999999999993E-3</v>
      </c>
      <c r="R1651" s="39">
        <f>(SUM(C1632:C1650)+Q1651*SUM(C1632:C1650))/(19-Q1651)*(1-J$2305)</f>
        <v>3960.4665925964928</v>
      </c>
      <c r="S1651" s="39">
        <f>(SUM(C1632:C1650)+Q1651*SUM(C1632:C1650))/(19-Q1651)*(1+J$2305)</f>
        <v>3960.4665925964928</v>
      </c>
      <c r="T1651" s="17">
        <f>IF(AND(K1651="no",R1651&lt;E1651, R1651&gt;F1651,J$2308="yes"),MAX(R1651*(1-J$2306),F1651)/D1651-1,IF(AND(K1651="yes",S1651&gt;F1651, S1651&lt;E1651,J$2307="yes"),1-MIN(S1651*(1+J$2306),E1651)/D1651,0))</f>
        <v>0</v>
      </c>
      <c r="U1651" s="6">
        <f t="shared" si="425"/>
        <v>0</v>
      </c>
      <c r="V1651" s="66">
        <f t="shared" si="426"/>
        <v>3.6204346963491623</v>
      </c>
      <c r="W1651" s="6">
        <f t="shared" si="427"/>
        <v>0</v>
      </c>
      <c r="X1651" s="17">
        <f>V1651/MAX(V$240:V1651)-1</f>
        <v>-3.8547669330297962E-2</v>
      </c>
      <c r="Z1651" s="66">
        <f t="shared" si="428"/>
        <v>15.211155444544733</v>
      </c>
      <c r="AA1651" s="6">
        <f t="shared" si="429"/>
        <v>3.0642221103280853E-3</v>
      </c>
      <c r="AB1651" s="17">
        <f>Z1651/MAX(Z$240:Z1651)-1</f>
        <v>-9.8854260116446713E-2</v>
      </c>
      <c r="AD1651" s="18">
        <v>1.038</v>
      </c>
    </row>
    <row r="1652" spans="1:30" x14ac:dyDescent="0.25">
      <c r="A1652" s="18" t="s">
        <v>249</v>
      </c>
      <c r="B1652" s="72">
        <v>41582</v>
      </c>
      <c r="C1652" s="23">
        <v>3728.19</v>
      </c>
      <c r="D1652" s="23">
        <v>3702.45</v>
      </c>
      <c r="E1652" s="23">
        <v>3744.59</v>
      </c>
      <c r="F1652" s="23">
        <v>3705.43</v>
      </c>
      <c r="G1652" s="20">
        <f t="shared" si="420"/>
        <v>3905.0045</v>
      </c>
      <c r="H1652" s="20">
        <f t="shared" si="412"/>
        <v>3785.9758333333348</v>
      </c>
      <c r="I1652" s="112">
        <f t="shared" si="421"/>
        <v>-4.5278949102363408E-2</v>
      </c>
      <c r="J1652" s="38" t="str">
        <f t="shared" si="413"/>
        <v>N</v>
      </c>
      <c r="K1652" s="17" t="str">
        <f>IF(OR(AND(J1651="N",OR(I1651&lt;R$2308,AND(I1651&gt;R$2306, I1651&lt;R$2305))), AND(J1651="X", OR(I1651&lt;R$2314, AND(I1651&lt;R$2311,I1651&gt;R$2312)))),"no","yes")</f>
        <v>yes</v>
      </c>
      <c r="O1652" s="146">
        <f t="shared" si="416"/>
        <v>6.9521533038934269E-3</v>
      </c>
      <c r="P1652" s="146">
        <f t="shared" si="417"/>
        <v>-6.9521533038934269E-3</v>
      </c>
      <c r="Q1652" s="86">
        <f t="shared" si="424"/>
        <v>8.9999999999999993E-3</v>
      </c>
      <c r="R1652" s="39">
        <f>(SUM(C1633:C1651)+Q1652*SUM(C1633:C1651))/(19-Q1652)*(1-J$2305)</f>
        <v>3951.4110420725606</v>
      </c>
      <c r="S1652" s="39">
        <f>(SUM(C1633:C1651)+Q1652*SUM(C1633:C1651))/(19-Q1652)*(1+J$2305)</f>
        <v>3951.4110420725606</v>
      </c>
      <c r="T1652" s="17">
        <f>IF(AND(K1652="no",R1652&lt;E1652, R1652&gt;F1652,J$2308="yes"),MAX(R1652*(1-J$2306),F1652)/D1652-1,IF(AND(K1652="yes",S1652&gt;F1652, S1652&lt;E1652,J$2307="yes"),1-MIN(S1652*(1+J$2306),E1652)/D1652,0))</f>
        <v>0</v>
      </c>
      <c r="U1652" s="6">
        <f t="shared" si="425"/>
        <v>0</v>
      </c>
      <c r="V1652" s="66">
        <f t="shared" si="426"/>
        <v>3.6204346963491623</v>
      </c>
      <c r="W1652" s="6">
        <f t="shared" si="427"/>
        <v>0</v>
      </c>
      <c r="X1652" s="17">
        <f>V1652/MAX(V$240:V1652)-1</f>
        <v>-3.8547669330297962E-2</v>
      </c>
      <c r="Z1652" s="66">
        <f t="shared" si="428"/>
        <v>15.105405159964905</v>
      </c>
      <c r="AA1652" s="6">
        <f t="shared" si="429"/>
        <v>-6.9521533038934269E-3</v>
      </c>
      <c r="AB1652" s="17">
        <f>Z1652/MAX(Z$240:Z1652)-1</f>
        <v>-0.10511916344926764</v>
      </c>
      <c r="AD1652" s="18">
        <v>1.0429999999999999</v>
      </c>
    </row>
    <row r="1653" spans="1:30" x14ac:dyDescent="0.25">
      <c r="A1653" s="18" t="s">
        <v>249</v>
      </c>
      <c r="B1653" s="72">
        <v>41583</v>
      </c>
      <c r="C1653" s="23">
        <v>3777.4</v>
      </c>
      <c r="D1653" s="23">
        <v>3728.19</v>
      </c>
      <c r="E1653" s="23">
        <v>3777.63</v>
      </c>
      <c r="F1653" s="23">
        <v>3688.21</v>
      </c>
      <c r="G1653" s="20">
        <f t="shared" si="420"/>
        <v>3896.9709999999991</v>
      </c>
      <c r="H1653" s="20">
        <f t="shared" si="412"/>
        <v>3790.0390000000011</v>
      </c>
      <c r="I1653" s="112">
        <f t="shared" si="421"/>
        <v>-3.0683061280158075E-2</v>
      </c>
      <c r="J1653" s="38" t="str">
        <f t="shared" si="413"/>
        <v>N</v>
      </c>
      <c r="K1653" s="17" t="str">
        <f>IF(OR(AND(J1652="N",OR(I1652&lt;R$2308,AND(I1652&gt;R$2306, I1652&lt;R$2305))), AND(J1652="X", OR(I1652&lt;R$2314, AND(I1652&lt;R$2311,I1652&gt;R$2312)))),"no","yes")</f>
        <v>yes</v>
      </c>
      <c r="O1653" s="146">
        <f t="shared" si="416"/>
        <v>1.3199434578173408E-2</v>
      </c>
      <c r="P1653" s="146">
        <f t="shared" si="417"/>
        <v>-1.3199434578173408E-2</v>
      </c>
      <c r="Q1653" s="86">
        <f t="shared" si="424"/>
        <v>8.9999999999999993E-3</v>
      </c>
      <c r="R1653" s="39">
        <f>(SUM(C1634:C1652)+Q1653*SUM(C1634:C1652))/(19-Q1653)*(1-J$2305)</f>
        <v>3940.260027381391</v>
      </c>
      <c r="S1653" s="39">
        <f>(SUM(C1634:C1652)+Q1653*SUM(C1634:C1652))/(19-Q1653)*(1+J$2305)</f>
        <v>3940.260027381391</v>
      </c>
      <c r="T1653" s="17">
        <f>IF(AND(K1653="no",R1653&lt;E1653, R1653&gt;F1653,J$2308="yes"),MAX(R1653*(1-J$2306),F1653)/D1653-1,IF(AND(K1653="yes",S1653&gt;F1653, S1653&lt;E1653,J$2307="yes"),1-MIN(S1653*(1+J$2306),E1653)/D1653,0))</f>
        <v>0</v>
      </c>
      <c r="U1653" s="6">
        <f t="shared" si="425"/>
        <v>0</v>
      </c>
      <c r="V1653" s="66">
        <f t="shared" si="426"/>
        <v>3.6204346963491623</v>
      </c>
      <c r="W1653" s="6">
        <f t="shared" si="427"/>
        <v>0</v>
      </c>
      <c r="X1653" s="17">
        <f>V1653/MAX(V$240:V1653)-1</f>
        <v>-3.8547669330297962E-2</v>
      </c>
      <c r="Z1653" s="66">
        <f t="shared" si="428"/>
        <v>14.906022352779145</v>
      </c>
      <c r="AA1653" s="6">
        <f t="shared" si="429"/>
        <v>-1.3199434578173408E-2</v>
      </c>
      <c r="AB1653" s="17">
        <f>Z1653/MAX(Z$240:Z1653)-1</f>
        <v>-0.11693108450658019</v>
      </c>
      <c r="AD1653" s="18">
        <v>1.0569999999999999</v>
      </c>
    </row>
    <row r="1654" spans="1:30" x14ac:dyDescent="0.25">
      <c r="A1654" s="18" t="s">
        <v>249</v>
      </c>
      <c r="B1654" s="72">
        <v>41584</v>
      </c>
      <c r="C1654" s="23">
        <v>3737.11</v>
      </c>
      <c r="D1654" s="23">
        <v>3777.4</v>
      </c>
      <c r="E1654" s="23">
        <v>3799.82</v>
      </c>
      <c r="F1654" s="23">
        <v>3737.11</v>
      </c>
      <c r="G1654" s="20">
        <f t="shared" si="420"/>
        <v>3884.7734999999993</v>
      </c>
      <c r="H1654" s="20">
        <f t="shared" si="412"/>
        <v>3792.4485000000004</v>
      </c>
      <c r="I1654" s="112">
        <f t="shared" si="421"/>
        <v>-3.8010838984563478E-2</v>
      </c>
      <c r="J1654" s="38" t="str">
        <f t="shared" si="413"/>
        <v>N</v>
      </c>
      <c r="K1654" s="17" t="str">
        <f>IF(OR(AND(J1653="N",OR(I1653&lt;R$2308,AND(I1653&gt;R$2306, I1653&lt;R$2305))), AND(J1653="X", OR(I1653&lt;R$2314, AND(I1653&lt;R$2311,I1653&gt;R$2312)))),"no","yes")</f>
        <v>yes</v>
      </c>
      <c r="O1654" s="146">
        <f t="shared" si="416"/>
        <v>-1.0666066606660696E-2</v>
      </c>
      <c r="P1654" s="146">
        <f t="shared" si="417"/>
        <v>1.0666066606660696E-2</v>
      </c>
      <c r="Q1654" s="86">
        <f t="shared" si="424"/>
        <v>8.9999999999999993E-3</v>
      </c>
      <c r="R1654" s="39">
        <f>(SUM(C1635:C1653)+Q1654*SUM(C1635:C1653))/(19-Q1654)*(1-J$2305)</f>
        <v>3929.4394839660881</v>
      </c>
      <c r="S1654" s="39">
        <f>(SUM(C1635:C1653)+Q1654*SUM(C1635:C1653))/(19-Q1654)*(1+J$2305)</f>
        <v>3929.4394839660881</v>
      </c>
      <c r="T1654" s="17">
        <f>IF(AND(K1654="no",R1654&lt;E1654, R1654&gt;F1654,J$2308="yes"),MAX(R1654*(1-J$2306),F1654)/D1654-1,IF(AND(K1654="yes",S1654&gt;F1654, S1654&lt;E1654,J$2307="yes"),1-MIN(S1654*(1+J$2306),E1654)/D1654,0))</f>
        <v>0</v>
      </c>
      <c r="U1654" s="6">
        <f t="shared" si="425"/>
        <v>0</v>
      </c>
      <c r="V1654" s="66">
        <f t="shared" si="426"/>
        <v>3.6204346963491623</v>
      </c>
      <c r="W1654" s="6">
        <f t="shared" si="427"/>
        <v>0</v>
      </c>
      <c r="X1654" s="17">
        <f>V1654/MAX(V$240:V1654)-1</f>
        <v>-3.8547669330297962E-2</v>
      </c>
      <c r="Z1654" s="66">
        <f t="shared" si="428"/>
        <v>15.065010980034261</v>
      </c>
      <c r="AA1654" s="6">
        <f t="shared" si="429"/>
        <v>1.0666066606660696E-2</v>
      </c>
      <c r="AB1654" s="17">
        <f>Z1654/MAX(Z$240:Z1654)-1</f>
        <v>-0.10751221263565569</v>
      </c>
      <c r="AD1654" s="18">
        <v>1.0489999999999999</v>
      </c>
    </row>
    <row r="1655" spans="1:30" x14ac:dyDescent="0.25">
      <c r="A1655" s="18" t="s">
        <v>249</v>
      </c>
      <c r="B1655" s="72">
        <v>41585</v>
      </c>
      <c r="C1655" s="23">
        <v>3685.04</v>
      </c>
      <c r="D1655" s="23">
        <v>3737.11</v>
      </c>
      <c r="E1655" s="23">
        <v>3734.86</v>
      </c>
      <c r="F1655" s="23">
        <v>3677.53</v>
      </c>
      <c r="G1655" s="20">
        <f t="shared" si="420"/>
        <v>3871.043999999999</v>
      </c>
      <c r="H1655" s="20">
        <f t="shared" si="412"/>
        <v>3793.3471666666674</v>
      </c>
      <c r="I1655" s="112">
        <f t="shared" si="421"/>
        <v>-4.8050086746624143E-2</v>
      </c>
      <c r="J1655" s="38" t="str">
        <f t="shared" si="413"/>
        <v>N</v>
      </c>
      <c r="K1655" s="17" t="str">
        <f>IF(OR(AND(J1654="N",OR(I1654&lt;R$2308,AND(I1654&gt;R$2306, I1654&lt;R$2305))), AND(J1654="X", OR(I1654&lt;R$2314, AND(I1654&lt;R$2311,I1654&gt;R$2312)))),"no","yes")</f>
        <v>yes</v>
      </c>
      <c r="O1655" s="146">
        <f t="shared" si="416"/>
        <v>-1.3933226477144123E-2</v>
      </c>
      <c r="P1655" s="146">
        <f t="shared" si="417"/>
        <v>1.3933226477144123E-2</v>
      </c>
      <c r="Q1655" s="86">
        <f t="shared" si="424"/>
        <v>8.9999999999999993E-3</v>
      </c>
      <c r="R1655" s="39">
        <f>(SUM(C1636:C1654)+Q1655*SUM(C1636:C1654))/(19-Q1655)*(1-J$2305)</f>
        <v>3917.6169006371433</v>
      </c>
      <c r="S1655" s="39">
        <f>(SUM(C1636:C1654)+Q1655*SUM(C1636:C1654))/(19-Q1655)*(1+J$2305)</f>
        <v>3917.6169006371433</v>
      </c>
      <c r="T1655" s="17">
        <f>IF(AND(K1655="no",R1655&lt;E1655, R1655&gt;F1655,J$2308="yes"),MAX(R1655*(1-J$2306),F1655)/D1655-1,IF(AND(K1655="yes",S1655&gt;F1655, S1655&lt;E1655,J$2307="yes"),1-MIN(S1655*(1+J$2306),E1655)/D1655,0))</f>
        <v>0</v>
      </c>
      <c r="U1655" s="6">
        <f t="shared" si="425"/>
        <v>0</v>
      </c>
      <c r="V1655" s="66">
        <f t="shared" si="426"/>
        <v>3.6204346963491623</v>
      </c>
      <c r="W1655" s="6">
        <f t="shared" si="427"/>
        <v>0</v>
      </c>
      <c r="X1655" s="17">
        <f>V1655/MAX(V$240:V1655)-1</f>
        <v>-3.8547669330297962E-2</v>
      </c>
      <c r="Z1655" s="66">
        <f t="shared" si="428"/>
        <v>15.27491518989974</v>
      </c>
      <c r="AA1655" s="6">
        <f t="shared" si="429"/>
        <v>1.3933226477144123E-2</v>
      </c>
      <c r="AB1655" s="17">
        <f>Z1655/MAX(Z$240:Z1655)-1</f>
        <v>-9.507697816622307E-2</v>
      </c>
      <c r="AD1655" s="18">
        <v>1.0329999999999999</v>
      </c>
    </row>
    <row r="1656" spans="1:30" x14ac:dyDescent="0.25">
      <c r="A1656" s="18" t="s">
        <v>249</v>
      </c>
      <c r="B1656" s="72">
        <v>41586</v>
      </c>
      <c r="C1656" s="23">
        <v>3629.94</v>
      </c>
      <c r="D1656" s="23">
        <v>3685.04</v>
      </c>
      <c r="E1656" s="23">
        <v>3678.23</v>
      </c>
      <c r="F1656" s="23">
        <v>3618.93</v>
      </c>
      <c r="G1656" s="20">
        <f t="shared" si="420"/>
        <v>3851.1949999999997</v>
      </c>
      <c r="H1656" s="20">
        <f t="shared" si="412"/>
        <v>3793.9075000000007</v>
      </c>
      <c r="I1656" s="112">
        <f t="shared" si="421"/>
        <v>-5.7450998975642542E-2</v>
      </c>
      <c r="J1656" s="38" t="str">
        <f t="shared" si="413"/>
        <v>N</v>
      </c>
      <c r="K1656" s="17" t="str">
        <f>IF(OR(AND(J1655="N",OR(I1655&lt;R$2308,AND(I1655&gt;R$2306, I1655&lt;R$2305))), AND(J1655="X", OR(I1655&lt;R$2314, AND(I1655&lt;R$2311,I1655&gt;R$2312)))),"no","yes")</f>
        <v>yes</v>
      </c>
      <c r="O1656" s="146">
        <f t="shared" si="416"/>
        <v>-1.4952347871393545E-2</v>
      </c>
      <c r="P1656" s="146">
        <f t="shared" si="417"/>
        <v>1.4952347871393545E-2</v>
      </c>
      <c r="Q1656" s="86">
        <f t="shared" si="424"/>
        <v>8.9999999999999993E-3</v>
      </c>
      <c r="R1656" s="39">
        <f>(SUM(C1637:C1655)+Q1656*SUM(C1637:C1655))/(19-Q1656)*(1-J$2305)</f>
        <v>3899.452669159075</v>
      </c>
      <c r="S1656" s="39">
        <f>(SUM(C1637:C1655)+Q1656*SUM(C1637:C1655))/(19-Q1656)*(1+J$2305)</f>
        <v>3899.452669159075</v>
      </c>
      <c r="T1656" s="17">
        <f>IF(AND(K1656="no",R1656&lt;E1656, R1656&gt;F1656,J$2308="yes"),MAX(R1656*(1-J$2306),F1656)/D1656-1,IF(AND(K1656="yes",S1656&gt;F1656, S1656&lt;E1656,J$2307="yes"),1-MIN(S1656*(1+J$2306),E1656)/D1656,0))</f>
        <v>0</v>
      </c>
      <c r="U1656" s="6">
        <f t="shared" si="425"/>
        <v>0</v>
      </c>
      <c r="V1656" s="66">
        <f t="shared" si="426"/>
        <v>3.6204346963491623</v>
      </c>
      <c r="W1656" s="6">
        <f t="shared" si="427"/>
        <v>0</v>
      </c>
      <c r="X1656" s="17">
        <f>V1656/MAX(V$240:V1656)-1</f>
        <v>-3.8547669330297962E-2</v>
      </c>
      <c r="Z1656" s="66">
        <f t="shared" si="428"/>
        <v>15.503311035525154</v>
      </c>
      <c r="AA1656" s="6">
        <f t="shared" si="429"/>
        <v>1.4952347871393545E-2</v>
      </c>
      <c r="AB1656" s="17">
        <f>Z1656/MAX(Z$240:Z1656)-1</f>
        <v>-8.1546254346931746E-2</v>
      </c>
      <c r="AD1656" s="18">
        <v>1.018</v>
      </c>
    </row>
    <row r="1657" spans="1:30" x14ac:dyDescent="0.25">
      <c r="A1657" s="18" t="s">
        <v>249</v>
      </c>
      <c r="B1657" s="72">
        <v>41589</v>
      </c>
      <c r="C1657" s="23">
        <v>3645.84</v>
      </c>
      <c r="D1657" s="23">
        <v>3629.94</v>
      </c>
      <c r="E1657" s="23">
        <v>3659.66</v>
      </c>
      <c r="F1657" s="23">
        <v>3600.09</v>
      </c>
      <c r="G1657" s="20">
        <f t="shared" si="420"/>
        <v>3830.070999999999</v>
      </c>
      <c r="H1657" s="20">
        <f t="shared" si="412"/>
        <v>3794.5740000000005</v>
      </c>
      <c r="I1657" s="112">
        <f t="shared" si="421"/>
        <v>-4.8101197079636115E-2</v>
      </c>
      <c r="J1657" s="38" t="str">
        <f t="shared" si="413"/>
        <v>N</v>
      </c>
      <c r="K1657" s="17" t="str">
        <f>IF(OR(AND(J1656="N",OR(I1656&lt;R$2308,AND(I1656&gt;R$2306, I1656&lt;R$2305))), AND(J1656="X", OR(I1656&lt;R$2314, AND(I1656&lt;R$2311,I1656&gt;R$2312)))),"no","yes")</f>
        <v>yes</v>
      </c>
      <c r="O1657" s="146">
        <f t="shared" si="416"/>
        <v>4.3802376898791628E-3</v>
      </c>
      <c r="P1657" s="146">
        <f t="shared" si="417"/>
        <v>-4.3802376898791628E-3</v>
      </c>
      <c r="Q1657" s="86">
        <f t="shared" si="424"/>
        <v>8.9999999999999993E-3</v>
      </c>
      <c r="R1657" s="39">
        <f>(SUM(C1638:C1656)+Q1657*SUM(C1638:C1656))/(19-Q1657)*(1-J$2305)</f>
        <v>3876.1613511663409</v>
      </c>
      <c r="S1657" s="39">
        <f>(SUM(C1638:C1656)+Q1657*SUM(C1638:C1656))/(19-Q1657)*(1+J$2305)</f>
        <v>3876.1613511663409</v>
      </c>
      <c r="T1657" s="17">
        <f>IF(AND(K1657="no",R1657&lt;E1657, R1657&gt;F1657,J$2308="yes"),MAX(R1657*(1-J$2306),F1657)/D1657-1,IF(AND(K1657="yes",S1657&gt;F1657, S1657&lt;E1657,J$2307="yes"),1-MIN(S1657*(1+J$2306),E1657)/D1657,0))</f>
        <v>0</v>
      </c>
      <c r="U1657" s="6">
        <f t="shared" si="425"/>
        <v>0</v>
      </c>
      <c r="V1657" s="66">
        <f t="shared" si="426"/>
        <v>3.6204346963491623</v>
      </c>
      <c r="W1657" s="6">
        <f t="shared" si="427"/>
        <v>0</v>
      </c>
      <c r="X1657" s="17">
        <f>V1657/MAX(V$240:V1657)-1</f>
        <v>-3.8547669330297962E-2</v>
      </c>
      <c r="Z1657" s="66">
        <f t="shared" si="428"/>
        <v>15.435402848209428</v>
      </c>
      <c r="AA1657" s="6">
        <f t="shared" si="429"/>
        <v>-4.3802376898791628E-3</v>
      </c>
      <c r="AB1657" s="17">
        <f>Z1657/MAX(Z$240:Z1657)-1</f>
        <v>-8.5569300060052034E-2</v>
      </c>
      <c r="AD1657" s="18">
        <v>1.022</v>
      </c>
    </row>
    <row r="1658" spans="1:30" x14ac:dyDescent="0.25">
      <c r="A1658" s="18" t="s">
        <v>249</v>
      </c>
      <c r="B1658" s="72">
        <v>41590</v>
      </c>
      <c r="C1658" s="23">
        <v>3680.54</v>
      </c>
      <c r="D1658" s="23">
        <v>3645.84</v>
      </c>
      <c r="E1658" s="23">
        <v>3681.07</v>
      </c>
      <c r="F1658" s="23">
        <v>3634.87</v>
      </c>
      <c r="G1658" s="20">
        <f t="shared" si="420"/>
        <v>3810.3939999999993</v>
      </c>
      <c r="H1658" s="20">
        <f t="shared" si="412"/>
        <v>3795.6040000000003</v>
      </c>
      <c r="I1658" s="112">
        <f t="shared" si="421"/>
        <v>-3.4078890529430694E-2</v>
      </c>
      <c r="J1658" s="38" t="str">
        <f t="shared" si="413"/>
        <v>N</v>
      </c>
      <c r="K1658" s="17" t="str">
        <f>IF(OR(AND(J1657="N",OR(I1657&lt;R$2308,AND(I1657&gt;R$2306, I1657&lt;R$2305))), AND(J1657="X", OR(I1657&lt;R$2314, AND(I1657&lt;R$2311,I1657&gt;R$2312)))),"no","yes")</f>
        <v>yes</v>
      </c>
      <c r="O1658" s="146">
        <f t="shared" si="416"/>
        <v>9.5176968819257191E-3</v>
      </c>
      <c r="P1658" s="146">
        <f t="shared" si="417"/>
        <v>-9.5176968819257191E-3</v>
      </c>
      <c r="Q1658" s="86">
        <f t="shared" si="424"/>
        <v>8.9999999999999993E-3</v>
      </c>
      <c r="R1658" s="39">
        <f>(SUM(C1639:C1657)+Q1658*SUM(C1639:C1657))/(19-Q1658)*(1-J$2305)</f>
        <v>3853.4087757358752</v>
      </c>
      <c r="S1658" s="39">
        <f>(SUM(C1639:C1657)+Q1658*SUM(C1639:C1657))/(19-Q1658)*(1+J$2305)</f>
        <v>3853.4087757358752</v>
      </c>
      <c r="T1658" s="17">
        <f>IF(AND(K1658="no",R1658&lt;E1658, R1658&gt;F1658,J$2308="yes"),MAX(R1658*(1-J$2306),F1658)/D1658-1,IF(AND(K1658="yes",S1658&gt;F1658, S1658&lt;E1658,J$2307="yes"),1-MIN(S1658*(1+J$2306),E1658)/D1658,0))</f>
        <v>0</v>
      </c>
      <c r="U1658" s="6">
        <f t="shared" si="425"/>
        <v>0</v>
      </c>
      <c r="V1658" s="66">
        <f t="shared" si="426"/>
        <v>3.6204346963491623</v>
      </c>
      <c r="W1658" s="6">
        <f t="shared" si="427"/>
        <v>0</v>
      </c>
      <c r="X1658" s="17">
        <f>V1658/MAX(V$240:V1658)-1</f>
        <v>-3.8547669330297962E-2</v>
      </c>
      <c r="Z1658" s="66">
        <f t="shared" si="428"/>
        <v>15.288493362649758</v>
      </c>
      <c r="AA1658" s="6">
        <f t="shared" si="429"/>
        <v>-9.5176968819257191E-3</v>
      </c>
      <c r="AB1658" s="17">
        <f>Z1658/MAX(Z$240:Z1658)-1</f>
        <v>-9.4272574281607624E-2</v>
      </c>
      <c r="AD1658" s="18">
        <v>1.03</v>
      </c>
    </row>
    <row r="1659" spans="1:30" x14ac:dyDescent="0.25">
      <c r="A1659" s="18" t="s">
        <v>249</v>
      </c>
      <c r="B1659" s="72">
        <v>41591</v>
      </c>
      <c r="C1659" s="23">
        <v>3611.76</v>
      </c>
      <c r="D1659" s="23">
        <v>3680.54</v>
      </c>
      <c r="E1659" s="23">
        <v>3677.35</v>
      </c>
      <c r="F1659" s="23">
        <v>3611.76</v>
      </c>
      <c r="G1659" s="20">
        <f t="shared" si="420"/>
        <v>3792.8214999999996</v>
      </c>
      <c r="H1659" s="20">
        <f t="shared" si="412"/>
        <v>3794.5300000000007</v>
      </c>
      <c r="I1659" s="112">
        <f t="shared" si="421"/>
        <v>-4.7737943902711799E-2</v>
      </c>
      <c r="J1659" s="38" t="str">
        <f t="shared" si="413"/>
        <v>X</v>
      </c>
      <c r="K1659" s="17" t="str">
        <f>IF(OR(AND(J1658="N",OR(I1658&lt;R$2308,AND(I1658&gt;R$2306, I1658&lt;R$2305))), AND(J1658="X", OR(I1658&lt;R$2314, AND(I1658&lt;R$2311,I1658&gt;R$2312)))),"no","yes")</f>
        <v>yes</v>
      </c>
      <c r="O1659" s="146">
        <f t="shared" si="416"/>
        <v>-1.8687475207442295E-2</v>
      </c>
      <c r="P1659" s="146">
        <f t="shared" si="417"/>
        <v>1.8687475207442295E-2</v>
      </c>
      <c r="Q1659" s="86">
        <f t="shared" si="424"/>
        <v>1.7999999999999999E-2</v>
      </c>
      <c r="R1659" s="39">
        <f>(SUM(C1640:C1658)+Q1659*SUM(C1640:C1658))/(19-Q1659)*(1-J$2305)</f>
        <v>3874.4639163417974</v>
      </c>
      <c r="S1659" s="39">
        <f>(SUM(C1640:C1658)+Q1659*SUM(C1640:C1658))/(19-Q1659)*(1+J$2305)</f>
        <v>3874.4639163417974</v>
      </c>
      <c r="T1659" s="17">
        <f>IF(AND(K1659="no",R1659&lt;E1659, R1659&gt;F1659,J$2308="yes"),MAX(R1659*(1-J$2306),F1659)/D1659-1,IF(AND(K1659="yes",S1659&gt;F1659, S1659&lt;E1659,J$2307="yes"),1-MIN(S1659*(1+J$2306),E1659)/D1659,0))</f>
        <v>0</v>
      </c>
      <c r="U1659" s="6">
        <f t="shared" si="425"/>
        <v>0</v>
      </c>
      <c r="V1659" s="66">
        <f t="shared" si="426"/>
        <v>3.6204346963491623</v>
      </c>
      <c r="W1659" s="6">
        <f t="shared" si="427"/>
        <v>0</v>
      </c>
      <c r="X1659" s="17">
        <f>V1659/MAX(V$240:V1659)-1</f>
        <v>-3.8547669330297962E-2</v>
      </c>
      <c r="Z1659" s="66">
        <f t="shared" si="428"/>
        <v>15.57419670332342</v>
      </c>
      <c r="AA1659" s="6">
        <f t="shared" si="429"/>
        <v>1.8687475207442183E-2</v>
      </c>
      <c r="AB1659" s="17">
        <f>Z1659/MAX(Z$240:Z1659)-1</f>
        <v>-7.7346815468794738E-2</v>
      </c>
      <c r="AD1659" s="18">
        <v>1.0129999999999999</v>
      </c>
    </row>
    <row r="1660" spans="1:30" x14ac:dyDescent="0.25">
      <c r="A1660" s="18" t="s">
        <v>249</v>
      </c>
      <c r="B1660" s="72">
        <v>41592</v>
      </c>
      <c r="C1660" s="23">
        <v>3659.83</v>
      </c>
      <c r="D1660" s="23">
        <v>3611.76</v>
      </c>
      <c r="E1660" s="23">
        <v>3660.04</v>
      </c>
      <c r="F1660" s="23">
        <v>3575.84</v>
      </c>
      <c r="G1660" s="20">
        <f t="shared" si="420"/>
        <v>3777.9644999999996</v>
      </c>
      <c r="H1660" s="20">
        <f t="shared" si="412"/>
        <v>3793.934666666667</v>
      </c>
      <c r="I1660" s="112">
        <f t="shared" si="421"/>
        <v>-3.1269351525139988E-2</v>
      </c>
      <c r="J1660" s="38" t="str">
        <f t="shared" si="413"/>
        <v>X</v>
      </c>
      <c r="K1660" s="17" t="str">
        <f>IF(OR(AND(J1659="N",OR(I1659&lt;R$2308,AND(I1659&gt;R$2306, I1659&lt;R$2305))), AND(J1659="X", OR(I1659&lt;R$2314, AND(I1659&lt;R$2311,I1659&gt;R$2312)))),"no","yes")</f>
        <v>yes</v>
      </c>
      <c r="O1660" s="146">
        <f t="shared" si="416"/>
        <v>1.33093007287306E-2</v>
      </c>
      <c r="P1660" s="146">
        <f t="shared" si="417"/>
        <v>-1.33093007287306E-2</v>
      </c>
      <c r="Q1660" s="86">
        <f t="shared" si="424"/>
        <v>1.7999999999999999E-2</v>
      </c>
      <c r="R1660" s="39">
        <f>(SUM(C1641:C1659)+Q1660*SUM(C1641:C1659))/(19-Q1660)*(1-J$2305)</f>
        <v>3855.9503887893788</v>
      </c>
      <c r="S1660" s="39">
        <f>(SUM(C1641:C1659)+Q1660*SUM(C1641:C1659))/(19-Q1660)*(1+J$2305)</f>
        <v>3855.9503887893788</v>
      </c>
      <c r="T1660" s="17">
        <f>IF(AND(K1660="no",R1660&lt;E1660, R1660&gt;F1660,J$2308="yes"),MAX(R1660*(1-J$2306),F1660)/D1660-1,IF(AND(K1660="yes",S1660&gt;F1660, S1660&lt;E1660,J$2307="yes"),1-MIN(S1660*(1+J$2306),E1660)/D1660,0))</f>
        <v>0</v>
      </c>
      <c r="U1660" s="6">
        <f t="shared" si="425"/>
        <v>0</v>
      </c>
      <c r="V1660" s="66">
        <f t="shared" si="426"/>
        <v>3.6204346963491623</v>
      </c>
      <c r="W1660" s="6">
        <f t="shared" si="427"/>
        <v>0</v>
      </c>
      <c r="X1660" s="17">
        <f>V1660/MAX(V$240:V1660)-1</f>
        <v>-3.8547669330297962E-2</v>
      </c>
      <c r="Y1660" s="6">
        <f t="shared" ref="Y1660" si="430">V1660/V1640-1</f>
        <v>-6.689155165822136E-4</v>
      </c>
      <c r="Z1660" s="66">
        <f t="shared" si="428"/>
        <v>15.366915035790484</v>
      </c>
      <c r="AA1660" s="6">
        <f t="shared" si="429"/>
        <v>-1.33093007287306E-2</v>
      </c>
      <c r="AB1660" s="17">
        <f>Z1660/MAX(Z$240:Z1660)-1</f>
        <v>-8.9626684170041493E-2</v>
      </c>
      <c r="AC1660" s="6">
        <f t="shared" ref="AC1660" si="431">Z1660/Z1640-1</f>
        <v>6.8264953572622966E-2</v>
      </c>
      <c r="AD1660" s="18">
        <v>1.0249999999999999</v>
      </c>
    </row>
    <row r="1661" spans="1:30" x14ac:dyDescent="0.25">
      <c r="A1661" s="18" t="s">
        <v>249</v>
      </c>
      <c r="B1661" s="72">
        <v>41593</v>
      </c>
      <c r="C1661" s="23">
        <v>3736.45</v>
      </c>
      <c r="D1661" s="23">
        <v>3659.83</v>
      </c>
      <c r="E1661" s="23">
        <v>3766.36</v>
      </c>
      <c r="F1661" s="23">
        <v>3661.28</v>
      </c>
      <c r="G1661" s="20">
        <f t="shared" si="420"/>
        <v>3766.2550000000001</v>
      </c>
      <c r="H1661" s="20">
        <f t="shared" ref="H1661:H1724" si="432">AVERAGE(C1602:C1661)</f>
        <v>3794.8575000000005</v>
      </c>
      <c r="I1661" s="112">
        <f t="shared" si="421"/>
        <v>-7.9136967624338084E-3</v>
      </c>
      <c r="J1661" s="38" t="str">
        <f t="shared" ref="J1661:J1724" si="433">IF(G1661&gt;H1661,"N","X")</f>
        <v>X</v>
      </c>
      <c r="K1661" s="17" t="str">
        <f>IF(OR(AND(J1660="N",OR(I1660&lt;R$2308,AND(I1660&gt;R$2306, I1660&lt;R$2305))), AND(J1660="X", OR(I1660&lt;R$2314, AND(I1660&lt;R$2311,I1660&gt;R$2312)))),"no","yes")</f>
        <v>yes</v>
      </c>
      <c r="O1661" s="146">
        <f t="shared" si="416"/>
        <v>2.0935398638734615E-2</v>
      </c>
      <c r="P1661" s="146">
        <f t="shared" si="417"/>
        <v>-2.0935398638734615E-2</v>
      </c>
      <c r="Q1661" s="86">
        <f t="shared" si="424"/>
        <v>1.7999999999999999E-2</v>
      </c>
      <c r="R1661" s="39">
        <f>(SUM(C1642:C1660)+Q1661*SUM(C1642:C1660))/(19-Q1661)*(1-J$2305)</f>
        <v>3839.2817247919088</v>
      </c>
      <c r="S1661" s="39">
        <f>(SUM(C1642:C1660)+Q1661*SUM(C1642:C1660))/(19-Q1661)*(1+J$2305)</f>
        <v>3839.2817247919088</v>
      </c>
      <c r="T1661" s="17">
        <f>IF(AND(K1661="no",R1661&lt;E1661, R1661&gt;F1661,J$2308="yes"),MAX(R1661*(1-J$2306),F1661)/D1661-1,IF(AND(K1661="yes",S1661&gt;F1661, S1661&lt;E1661,J$2307="yes"),1-MIN(S1661*(1+J$2306),E1661)/D1661,0))</f>
        <v>0</v>
      </c>
      <c r="U1661" s="6">
        <f t="shared" si="425"/>
        <v>0</v>
      </c>
      <c r="V1661" s="66">
        <f t="shared" si="426"/>
        <v>3.6204346963491623</v>
      </c>
      <c r="W1661" s="6">
        <f t="shared" si="427"/>
        <v>0</v>
      </c>
      <c r="X1661" s="17">
        <f>V1661/MAX(V$240:V1661)-1</f>
        <v>-3.8547669330297962E-2</v>
      </c>
      <c r="Z1661" s="66">
        <f t="shared" si="428"/>
        <v>15.045202543668646</v>
      </c>
      <c r="AA1661" s="6">
        <f t="shared" si="429"/>
        <v>-2.0935398638734615E-2</v>
      </c>
      <c r="AB1661" s="17">
        <f>Z1661/MAX(Z$240:Z1661)-1</f>
        <v>-0.10868571244700831</v>
      </c>
      <c r="AD1661" s="18">
        <v>1.0469999999999999</v>
      </c>
    </row>
    <row r="1662" spans="1:30" x14ac:dyDescent="0.25">
      <c r="A1662" s="18" t="s">
        <v>249</v>
      </c>
      <c r="B1662" s="72">
        <v>41596</v>
      </c>
      <c r="C1662" s="23">
        <v>3827.88</v>
      </c>
      <c r="D1662" s="23">
        <v>3736.45</v>
      </c>
      <c r="E1662" s="23">
        <v>3828.02</v>
      </c>
      <c r="F1662" s="23">
        <v>3755.5</v>
      </c>
      <c r="G1662" s="20">
        <f t="shared" si="420"/>
        <v>3754.1975000000007</v>
      </c>
      <c r="H1662" s="20">
        <f t="shared" si="432"/>
        <v>3798.1335000000008</v>
      </c>
      <c r="I1662" s="112">
        <f t="shared" si="421"/>
        <v>1.9626697849540298E-2</v>
      </c>
      <c r="J1662" s="38" t="str">
        <f t="shared" si="433"/>
        <v>X</v>
      </c>
      <c r="K1662" s="17" t="str">
        <f>IF(OR(AND(J1661="N",OR(I1661&lt;R$2308,AND(I1661&gt;R$2306, I1661&lt;R$2305))), AND(J1661="X", OR(I1661&lt;R$2314, AND(I1661&lt;R$2311,I1661&gt;R$2312)))),"no","yes")</f>
        <v>yes</v>
      </c>
      <c r="O1662" s="146">
        <f t="shared" si="416"/>
        <v>2.4469750699193105E-2</v>
      </c>
      <c r="P1662" s="146">
        <f t="shared" si="417"/>
        <v>-2.4469750699193105E-2</v>
      </c>
      <c r="Q1662" s="86">
        <f t="shared" si="424"/>
        <v>1.7999999999999999E-2</v>
      </c>
      <c r="R1662" s="39">
        <f>(SUM(C1643:C1661)+Q1662*SUM(C1643:C1661))/(19-Q1662)*(1-J$2305)</f>
        <v>3821.4455410388791</v>
      </c>
      <c r="S1662" s="39">
        <f>(SUM(C1643:C1661)+Q1662*SUM(C1643:C1661))/(19-Q1662)*(1+J$2305)</f>
        <v>3821.4455410388791</v>
      </c>
      <c r="T1662" s="17">
        <f>IF(AND(K1662="no",R1662&lt;E1662, R1662&gt;F1662,J$2308="yes"),MAX(R1662*(1-J$2306),F1662)/D1662-1,IF(AND(K1662="yes",S1662&gt;F1662, S1662&lt;E1662,J$2307="yes"),1-MIN(S1662*(1+J$2306),E1662)/D1662,0))</f>
        <v>-2.2747672533789842E-2</v>
      </c>
      <c r="U1662" s="6">
        <f t="shared" si="425"/>
        <v>1.7220781654032624E-3</v>
      </c>
      <c r="V1662" s="66">
        <f t="shared" si="426"/>
        <v>3.6204346963491623</v>
      </c>
      <c r="W1662" s="6">
        <f t="shared" si="427"/>
        <v>0</v>
      </c>
      <c r="X1662" s="17">
        <f>V1662/MAX(V$240:V1662)-1</f>
        <v>-3.8547669330297962E-2</v>
      </c>
      <c r="Z1662" s="66">
        <f t="shared" si="428"/>
        <v>14.702959203000729</v>
      </c>
      <c r="AA1662" s="6">
        <f t="shared" si="429"/>
        <v>-2.2747672533789842E-2</v>
      </c>
      <c r="AB1662" s="17">
        <f>Z1662/MAX(Z$240:Z1662)-1</f>
        <v>-0.12896103798495195</v>
      </c>
      <c r="AD1662" s="18">
        <v>1.071</v>
      </c>
    </row>
    <row r="1663" spans="1:30" x14ac:dyDescent="0.25">
      <c r="A1663" s="18" t="s">
        <v>249</v>
      </c>
      <c r="B1663" s="72">
        <v>41597</v>
      </c>
      <c r="C1663" s="23">
        <v>3840.37</v>
      </c>
      <c r="D1663" s="23">
        <v>3827.88</v>
      </c>
      <c r="E1663" s="23">
        <v>3851.57</v>
      </c>
      <c r="F1663" s="23">
        <v>3814.52</v>
      </c>
      <c r="G1663" s="20">
        <f t="shared" si="420"/>
        <v>3744.8900000000003</v>
      </c>
      <c r="H1663" s="20">
        <f t="shared" si="432"/>
        <v>3802.9005000000006</v>
      </c>
      <c r="I1663" s="112">
        <f t="shared" si="421"/>
        <v>2.5496075986210398E-2</v>
      </c>
      <c r="J1663" s="38" t="str">
        <f t="shared" si="433"/>
        <v>X</v>
      </c>
      <c r="K1663" s="17" t="str">
        <f>IF(OR(AND(J1662="N",OR(I1662&lt;R$2308,AND(I1662&gt;R$2306, I1662&lt;R$2305))), AND(J1662="X", OR(I1662&lt;R$2314, AND(I1662&lt;R$2311,I1662&gt;R$2312)))),"no","yes")</f>
        <v>no</v>
      </c>
      <c r="O1663" s="146">
        <f t="shared" si="416"/>
        <v>3.2629027033239666E-3</v>
      </c>
      <c r="P1663" s="146">
        <f t="shared" si="417"/>
        <v>-3.2629027033239666E-3</v>
      </c>
      <c r="Q1663" s="86">
        <f t="shared" si="424"/>
        <v>1.7999999999999999E-2</v>
      </c>
      <c r="R1663" s="39">
        <f>(SUM(C1644:C1662)+Q1663*SUM(C1644:C1662))/(19-Q1663)*(1-J$2305)</f>
        <v>3810.7925266041516</v>
      </c>
      <c r="S1663" s="39">
        <f>(SUM(C1644:C1662)+Q1663*SUM(C1644:C1662))/(19-Q1663)*(1+J$2305)</f>
        <v>3810.7925266041516</v>
      </c>
      <c r="T1663" s="17">
        <f>IF(AND(K1663="no",R1663&lt;E1663, R1663&gt;F1663,J$2308="yes"),MAX(R1663*(1-J$2306),F1663)/D1663-1,IF(AND(K1663="yes",S1663&gt;F1663, S1663&lt;E1663,J$2307="yes"),1-MIN(S1663*(1+J$2306),E1663)/D1663,0))</f>
        <v>0</v>
      </c>
      <c r="U1663" s="6">
        <f t="shared" si="425"/>
        <v>0</v>
      </c>
      <c r="V1663" s="66">
        <f t="shared" si="426"/>
        <v>3.6322478225070878</v>
      </c>
      <c r="W1663" s="6">
        <f t="shared" si="427"/>
        <v>3.2629027033239666E-3</v>
      </c>
      <c r="X1663" s="17">
        <f>V1663/MAX(V$240:V1663)-1</f>
        <v>-3.5410543921438609E-2</v>
      </c>
      <c r="Z1663" s="66">
        <f t="shared" si="428"/>
        <v>14.750933528331062</v>
      </c>
      <c r="AA1663" s="6">
        <f t="shared" si="429"/>
        <v>3.2629027033239666E-3</v>
      </c>
      <c r="AB1663" s="17">
        <f>Z1663/MAX(Z$240:Z1663)-1</f>
        <v>-0.12611892260109259</v>
      </c>
      <c r="AD1663" s="18">
        <v>1.0760000000000001</v>
      </c>
    </row>
    <row r="1664" spans="1:30" x14ac:dyDescent="0.25">
      <c r="A1664" s="18" t="s">
        <v>249</v>
      </c>
      <c r="B1664" s="72">
        <v>41598</v>
      </c>
      <c r="C1664" s="23">
        <v>3878.58</v>
      </c>
      <c r="D1664" s="23">
        <v>3840.37</v>
      </c>
      <c r="E1664" s="23">
        <v>3878.7</v>
      </c>
      <c r="F1664" s="23">
        <v>3827.38</v>
      </c>
      <c r="G1664" s="20">
        <f t="shared" si="420"/>
        <v>3742.6080000000002</v>
      </c>
      <c r="H1664" s="20">
        <f t="shared" si="432"/>
        <v>3807.3930000000009</v>
      </c>
      <c r="I1664" s="112">
        <f t="shared" si="421"/>
        <v>3.633081530312543E-2</v>
      </c>
      <c r="J1664" s="38" t="str">
        <f t="shared" si="433"/>
        <v>X</v>
      </c>
      <c r="K1664" s="17" t="str">
        <f>IF(OR(AND(J1663="N",OR(I1663&lt;R$2308,AND(I1663&gt;R$2306, I1663&lt;R$2305))), AND(J1663="X", OR(I1663&lt;R$2314, AND(I1663&lt;R$2311,I1663&gt;R$2312)))),"no","yes")</f>
        <v>no</v>
      </c>
      <c r="O1664" s="146">
        <f t="shared" si="416"/>
        <v>9.9495621515635069E-3</v>
      </c>
      <c r="P1664" s="146">
        <f t="shared" si="417"/>
        <v>-9.9495621515635069E-3</v>
      </c>
      <c r="Q1664" s="86">
        <f t="shared" si="424"/>
        <v>1.7999999999999999E-2</v>
      </c>
      <c r="R1664" s="39">
        <f>(SUM(C1645:C1663)+Q1664*SUM(C1645:C1663))/(19-Q1664)*(1-J$2305)</f>
        <v>3806.2956716889685</v>
      </c>
      <c r="S1664" s="39">
        <f>(SUM(C1645:C1663)+Q1664*SUM(C1645:C1663))/(19-Q1664)*(1+J$2305)</f>
        <v>3806.2956716889685</v>
      </c>
      <c r="T1664" s="17">
        <f>IF(AND(K1664="no",R1664&lt;E1664, R1664&gt;F1664,J$2308="yes"),MAX(R1664*(1-J$2306),F1664)/D1664-1,IF(AND(K1664="yes",S1664&gt;F1664, S1664&lt;E1664,J$2307="yes"),1-MIN(S1664*(1+J$2306),E1664)/D1664,0))</f>
        <v>0</v>
      </c>
      <c r="U1664" s="6">
        <f t="shared" si="425"/>
        <v>0</v>
      </c>
      <c r="V1664" s="66">
        <f t="shared" si="426"/>
        <v>3.6683870979670035</v>
      </c>
      <c r="W1664" s="6">
        <f t="shared" si="427"/>
        <v>9.9495621515635069E-3</v>
      </c>
      <c r="X1664" s="17">
        <f>V1664/MAX(V$240:V1664)-1</f>
        <v>-2.5813301177442072E-2</v>
      </c>
      <c r="Z1664" s="66">
        <f t="shared" si="428"/>
        <v>14.897698858264775</v>
      </c>
      <c r="AA1664" s="6">
        <f t="shared" si="429"/>
        <v>9.9495621515635069E-3</v>
      </c>
      <c r="AB1664" s="17">
        <f>Z1664/MAX(Z$240:Z1664)-1</f>
        <v>-0.11742418850843683</v>
      </c>
      <c r="AD1664" s="18">
        <v>1.087</v>
      </c>
    </row>
    <row r="1665" spans="1:30" x14ac:dyDescent="0.25">
      <c r="A1665" s="18" t="s">
        <v>249</v>
      </c>
      <c r="B1665" s="72">
        <v>41599</v>
      </c>
      <c r="C1665" s="23">
        <v>3865.41</v>
      </c>
      <c r="D1665" s="23">
        <v>3878.58</v>
      </c>
      <c r="E1665" s="23">
        <v>3878.24</v>
      </c>
      <c r="F1665" s="23">
        <v>3838.54</v>
      </c>
      <c r="G1665" s="20">
        <f t="shared" si="420"/>
        <v>3740.9705000000008</v>
      </c>
      <c r="H1665" s="20">
        <f t="shared" si="432"/>
        <v>3811.8225000000007</v>
      </c>
      <c r="I1665" s="112">
        <f t="shared" si="421"/>
        <v>3.326396185161018E-2</v>
      </c>
      <c r="J1665" s="38" t="str">
        <f t="shared" si="433"/>
        <v>X</v>
      </c>
      <c r="K1665" s="17" t="str">
        <f>IF(OR(AND(J1664="N",OR(I1664&lt;R$2308,AND(I1664&gt;R$2306, I1664&lt;R$2305))), AND(J1664="X", OR(I1664&lt;R$2314, AND(I1664&lt;R$2311,I1664&gt;R$2312)))),"no","yes")</f>
        <v>no</v>
      </c>
      <c r="O1665" s="146">
        <f t="shared" si="416"/>
        <v>-3.3955726064693881E-3</v>
      </c>
      <c r="P1665" s="146">
        <f t="shared" si="417"/>
        <v>3.3955726064693881E-3</v>
      </c>
      <c r="Q1665" s="86">
        <f t="shared" si="424"/>
        <v>1.7999999999999999E-2</v>
      </c>
      <c r="R1665" s="39">
        <f>(SUM(C1646:C1664)+Q1665*SUM(C1646:C1664))/(19-Q1665)*(1-J$2305)</f>
        <v>3805.2456010957762</v>
      </c>
      <c r="S1665" s="39">
        <f>(SUM(C1646:C1664)+Q1665*SUM(C1646:C1664))/(19-Q1665)*(1+J$2305)</f>
        <v>3805.2456010957762</v>
      </c>
      <c r="T1665" s="17">
        <f>IF(AND(K1665="no",R1665&lt;E1665, R1665&gt;F1665,J$2308="yes"),MAX(R1665*(1-J$2306),F1665)/D1665-1,IF(AND(K1665="yes",S1665&gt;F1665, S1665&lt;E1665,J$2307="yes"),1-MIN(S1665*(1+J$2306),E1665)/D1665,0))</f>
        <v>0</v>
      </c>
      <c r="U1665" s="6">
        <f t="shared" si="425"/>
        <v>0</v>
      </c>
      <c r="V1665" s="66">
        <f t="shared" si="426"/>
        <v>3.6559308232272212</v>
      </c>
      <c r="W1665" s="6">
        <f t="shared" si="427"/>
        <v>-3.3955726064692771E-3</v>
      </c>
      <c r="X1665" s="17">
        <f>V1665/MAX(V$240:V1665)-1</f>
        <v>-2.9121222845550743E-2</v>
      </c>
      <c r="Z1665" s="66">
        <f t="shared" si="428"/>
        <v>14.847112640122221</v>
      </c>
      <c r="AA1665" s="6">
        <f t="shared" si="429"/>
        <v>-3.3955726064693881E-3</v>
      </c>
      <c r="AB1665" s="17">
        <f>Z1665/MAX(Z$240:Z1665)-1</f>
        <v>-0.12042103875707</v>
      </c>
      <c r="AD1665" s="18">
        <v>1.083</v>
      </c>
    </row>
    <row r="1666" spans="1:30" x14ac:dyDescent="0.25">
      <c r="A1666" s="18" t="s">
        <v>249</v>
      </c>
      <c r="B1666" s="72">
        <v>41600</v>
      </c>
      <c r="C1666" s="23">
        <v>3842.76</v>
      </c>
      <c r="D1666" s="23">
        <v>3865.41</v>
      </c>
      <c r="E1666" s="23">
        <v>3880.72</v>
      </c>
      <c r="F1666" s="23">
        <v>3835.92</v>
      </c>
      <c r="G1666" s="20">
        <f t="shared" si="420"/>
        <v>3742.0194999999999</v>
      </c>
      <c r="H1666" s="20">
        <f t="shared" si="432"/>
        <v>3815.4101666666675</v>
      </c>
      <c r="I1666" s="112">
        <f t="shared" si="421"/>
        <v>2.6921425716782243E-2</v>
      </c>
      <c r="J1666" s="38" t="str">
        <f t="shared" si="433"/>
        <v>X</v>
      </c>
      <c r="K1666" s="17" t="str">
        <f>IF(OR(AND(J1665="N",OR(I1665&lt;R$2308,AND(I1665&gt;R$2306, I1665&lt;R$2305))), AND(J1665="X", OR(I1665&lt;R$2314, AND(I1665&lt;R$2311,I1665&gt;R$2312)))),"no","yes")</f>
        <v>no</v>
      </c>
      <c r="O1666" s="146">
        <f t="shared" si="416"/>
        <v>-5.8596630111681369E-3</v>
      </c>
      <c r="P1666" s="146">
        <f t="shared" si="417"/>
        <v>5.8596630111681369E-3</v>
      </c>
      <c r="Q1666" s="86">
        <f t="shared" si="424"/>
        <v>1.7999999999999999E-2</v>
      </c>
      <c r="R1666" s="39">
        <f>(SUM(C1647:C1665)+Q1666*SUM(C1647:C1665))/(19-Q1666)*(1-J$2305)</f>
        <v>3807.5854672847963</v>
      </c>
      <c r="S1666" s="39">
        <f>(SUM(C1647:C1665)+Q1666*SUM(C1647:C1665))/(19-Q1666)*(1+J$2305)</f>
        <v>3807.5854672847963</v>
      </c>
      <c r="T1666" s="17">
        <f>IF(AND(K1666="no",R1666&lt;E1666, R1666&gt;F1666,J$2308="yes"),MAX(R1666*(1-J$2306),F1666)/D1666-1,IF(AND(K1666="yes",S1666&gt;F1666, S1666&lt;E1666,J$2307="yes"),1-MIN(S1666*(1+J$2306),E1666)/D1666,0))</f>
        <v>0</v>
      </c>
      <c r="U1666" s="6">
        <f t="shared" si="425"/>
        <v>0</v>
      </c>
      <c r="V1666" s="66">
        <f t="shared" si="426"/>
        <v>3.6345083006109671</v>
      </c>
      <c r="W1666" s="6">
        <f t="shared" si="427"/>
        <v>-5.8596630111681369E-3</v>
      </c>
      <c r="X1666" s="17">
        <f>V1666/MAX(V$240:V1666)-1</f>
        <v>-3.4810245304370824E-2</v>
      </c>
      <c r="Z1666" s="66">
        <f t="shared" si="428"/>
        <v>14.76011356336225</v>
      </c>
      <c r="AA1666" s="6">
        <f t="shared" si="429"/>
        <v>-5.8596630111681369E-3</v>
      </c>
      <c r="AB1666" s="17">
        <f>Z1666/MAX(Z$240:Z1666)-1</f>
        <v>-0.12557507506166687</v>
      </c>
      <c r="AD1666" s="18">
        <v>1.077</v>
      </c>
    </row>
    <row r="1667" spans="1:30" x14ac:dyDescent="0.25">
      <c r="A1667" s="18" t="s">
        <v>249</v>
      </c>
      <c r="B1667" s="72">
        <v>41603</v>
      </c>
      <c r="C1667" s="23">
        <v>3839.6</v>
      </c>
      <c r="D1667" s="23">
        <v>3842.76</v>
      </c>
      <c r="E1667" s="23">
        <v>3874.1</v>
      </c>
      <c r="F1667" s="23">
        <v>3824.65</v>
      </c>
      <c r="G1667" s="20">
        <f t="shared" si="420"/>
        <v>3743.5645000000004</v>
      </c>
      <c r="H1667" s="20">
        <f t="shared" si="432"/>
        <v>3818.7956666666673</v>
      </c>
      <c r="I1667" s="112">
        <f t="shared" si="421"/>
        <v>2.5653491478509149E-2</v>
      </c>
      <c r="J1667" s="38" t="str">
        <f t="shared" si="433"/>
        <v>X</v>
      </c>
      <c r="K1667" s="17" t="str">
        <f>IF(OR(AND(J1666="N",OR(I1666&lt;R$2308,AND(I1666&gt;R$2306, I1666&lt;R$2305))), AND(J1666="X", OR(I1666&lt;R$2314, AND(I1666&lt;R$2311,I1666&gt;R$2312)))),"no","yes")</f>
        <v>no</v>
      </c>
      <c r="O1667" s="146">
        <f t="shared" si="416"/>
        <v>-8.2232562012729549E-4</v>
      </c>
      <c r="P1667" s="146">
        <f t="shared" si="417"/>
        <v>8.2232562012729549E-4</v>
      </c>
      <c r="Q1667" s="86">
        <f t="shared" si="424"/>
        <v>1.7999999999999999E-2</v>
      </c>
      <c r="R1667" s="39">
        <f>(SUM(C1648:C1666)+Q1667*SUM(C1648:C1666))/(19-Q1667)*(1-J$2305)</f>
        <v>3809.412096723212</v>
      </c>
      <c r="S1667" s="39">
        <f>(SUM(C1648:C1666)+Q1667*SUM(C1648:C1666))/(19-Q1667)*(1+J$2305)</f>
        <v>3809.412096723212</v>
      </c>
      <c r="T1667" s="17">
        <f>IF(AND(K1667="no",R1667&lt;E1667, R1667&gt;F1667,J$2308="yes"),MAX(R1667*(1-J$2306),F1667)/D1667-1,IF(AND(K1667="yes",S1667&gt;F1667, S1667&lt;E1667,J$2307="yes"),1-MIN(S1667*(1+J$2306),E1667)/D1667,0))</f>
        <v>0</v>
      </c>
      <c r="U1667" s="6">
        <f t="shared" si="425"/>
        <v>0</v>
      </c>
      <c r="V1667" s="66">
        <f t="shared" si="426"/>
        <v>3.6315195513188092</v>
      </c>
      <c r="W1667" s="6">
        <f t="shared" si="427"/>
        <v>-8.2232562012729549E-4</v>
      </c>
      <c r="X1667" s="17">
        <f>V1667/MAX(V$240:V1667)-1</f>
        <v>-3.5603945567941442E-2</v>
      </c>
      <c r="Z1667" s="66">
        <f t="shared" si="428"/>
        <v>14.747975943823109</v>
      </c>
      <c r="AA1667" s="6">
        <f t="shared" si="429"/>
        <v>-8.2232562012729549E-4</v>
      </c>
      <c r="AB1667" s="17">
        <f>Z1667/MAX(Z$240:Z1667)-1</f>
        <v>-0.12629413708032156</v>
      </c>
      <c r="AD1667" s="18">
        <v>1.073</v>
      </c>
    </row>
    <row r="1668" spans="1:30" x14ac:dyDescent="0.25">
      <c r="A1668" s="18" t="s">
        <v>249</v>
      </c>
      <c r="B1668" s="72">
        <v>41604</v>
      </c>
      <c r="C1668" s="23">
        <v>3845.68</v>
      </c>
      <c r="D1668" s="23">
        <v>3839.6</v>
      </c>
      <c r="E1668" s="23">
        <v>3855.97</v>
      </c>
      <c r="F1668" s="23">
        <v>3822.13</v>
      </c>
      <c r="G1668" s="20">
        <f t="shared" si="420"/>
        <v>3750.6554999999998</v>
      </c>
      <c r="H1668" s="20">
        <f t="shared" si="432"/>
        <v>3822.4241666666671</v>
      </c>
      <c r="I1668" s="112">
        <f t="shared" si="421"/>
        <v>2.53354380320987E-2</v>
      </c>
      <c r="J1668" s="38" t="str">
        <f t="shared" si="433"/>
        <v>X</v>
      </c>
      <c r="K1668" s="17" t="str">
        <f>IF(OR(AND(J1667="N",OR(I1667&lt;R$2308,AND(I1667&gt;R$2306, I1667&lt;R$2305))), AND(J1667="X", OR(I1667&lt;R$2314, AND(I1667&lt;R$2311,I1667&gt;R$2312)))),"no","yes")</f>
        <v>no</v>
      </c>
      <c r="O1668" s="146">
        <f t="shared" ref="O1668:O1731" si="434">IF(AND(L1668&gt;0,L1667&gt;0),L1668/L1667-1,IF(AND(M1668&gt;0,N1668&gt;0),M1668/N1668-1,C1668/C1667-1))</f>
        <v>1.5834982810709608E-3</v>
      </c>
      <c r="P1668" s="146">
        <f t="shared" ref="P1668:P1731" si="435">IF(AND(M1668&gt;0,N1668&gt;0),1-M1668/N1668,1-C1668/C1667)</f>
        <v>-1.5834982810709608E-3</v>
      </c>
      <c r="Q1668" s="86">
        <f t="shared" si="424"/>
        <v>1.7999999999999999E-2</v>
      </c>
      <c r="R1668" s="39">
        <f>(SUM(C1649:C1667)+Q1668*SUM(C1649:C1667))/(19-Q1668)*(1-J$2305)</f>
        <v>3816.6917995996209</v>
      </c>
      <c r="S1668" s="39">
        <f>(SUM(C1649:C1667)+Q1668*SUM(C1649:C1667))/(19-Q1668)*(1+J$2305)</f>
        <v>3816.6917995996209</v>
      </c>
      <c r="T1668" s="17">
        <f>IF(AND(K1668="no",R1668&lt;E1668, R1668&gt;F1668,J$2308="yes"),MAX(R1668*(1-J$2306),F1668)/D1668-1,IF(AND(K1668="yes",S1668&gt;F1668, S1668&lt;E1668,J$2307="yes"),1-MIN(S1668*(1+J$2306),E1668)/D1668,0))</f>
        <v>0</v>
      </c>
      <c r="U1668" s="6">
        <f t="shared" si="425"/>
        <v>0</v>
      </c>
      <c r="V1668" s="66">
        <f t="shared" si="426"/>
        <v>3.6372700562859981</v>
      </c>
      <c r="W1668" s="6">
        <f t="shared" si="427"/>
        <v>1.5834982810709608E-3</v>
      </c>
      <c r="X1668" s="17">
        <f>V1668/MAX(V$240:V1668)-1</f>
        <v>-3.4076826073476729E-2</v>
      </c>
      <c r="Y1668" s="14"/>
      <c r="Z1668" s="66">
        <f t="shared" si="428"/>
        <v>14.771329338379429</v>
      </c>
      <c r="AA1668" s="6">
        <f t="shared" si="429"/>
        <v>1.5834982810709608E-3</v>
      </c>
      <c r="AB1668" s="17">
        <f>Z1668/MAX(Z$240:Z1668)-1</f>
        <v>-0.12491062534822661</v>
      </c>
      <c r="AC1668" s="14"/>
      <c r="AD1668" s="18">
        <v>1.077</v>
      </c>
    </row>
    <row r="1669" spans="1:30" x14ac:dyDescent="0.25">
      <c r="A1669" s="18" t="s">
        <v>249</v>
      </c>
      <c r="B1669" s="72">
        <v>41605</v>
      </c>
      <c r="C1669" s="23">
        <v>3889.75</v>
      </c>
      <c r="D1669" s="23">
        <v>3845.68</v>
      </c>
      <c r="E1669" s="23">
        <v>3890.05</v>
      </c>
      <c r="F1669" s="23">
        <v>3837.14</v>
      </c>
      <c r="G1669" s="20">
        <f t="shared" si="420"/>
        <v>3756.9204999999993</v>
      </c>
      <c r="H1669" s="20">
        <f t="shared" si="432"/>
        <v>3825.5268333333343</v>
      </c>
      <c r="I1669" s="112">
        <f t="shared" si="421"/>
        <v>3.5355951769541205E-2</v>
      </c>
      <c r="J1669" s="38" t="str">
        <f t="shared" si="433"/>
        <v>X</v>
      </c>
      <c r="K1669" s="17" t="str">
        <f>IF(OR(AND(J1668="N",OR(I1668&lt;R$2308,AND(I1668&gt;R$2306, I1668&lt;R$2305))), AND(J1668="X", OR(I1668&lt;R$2314, AND(I1668&lt;R$2311,I1668&gt;R$2312)))),"no","yes")</f>
        <v>no</v>
      </c>
      <c r="O1669" s="146">
        <f t="shared" si="434"/>
        <v>1.1459611824176763E-2</v>
      </c>
      <c r="P1669" s="146">
        <f t="shared" si="435"/>
        <v>-1.1459611824176763E-2</v>
      </c>
      <c r="Q1669" s="86">
        <f t="shared" si="424"/>
        <v>1.7999999999999999E-2</v>
      </c>
      <c r="R1669" s="39">
        <f>(SUM(C1650:C1668)+Q1669*SUM(C1650:C1668))/(19-Q1669)*(1-J$2305)</f>
        <v>3821.0481445580017</v>
      </c>
      <c r="S1669" s="39">
        <f>(SUM(C1650:C1668)+Q1669*SUM(C1650:C1668))/(19-Q1669)*(1+J$2305)</f>
        <v>3821.0481445580017</v>
      </c>
      <c r="T1669" s="17">
        <f>IF(AND(K1669="no",R1669&lt;E1669, R1669&gt;F1669,J$2308="yes"),MAX(R1669*(1-J$2306),F1669)/D1669-1,IF(AND(K1669="yes",S1669&gt;F1669, S1669&lt;E1669,J$2307="yes"),1-MIN(S1669*(1+J$2306),E1669)/D1669,0))</f>
        <v>0</v>
      </c>
      <c r="U1669" s="6">
        <f t="shared" si="425"/>
        <v>0</v>
      </c>
      <c r="V1669" s="66">
        <f t="shared" si="426"/>
        <v>3.678951759230737</v>
      </c>
      <c r="W1669" s="6">
        <f t="shared" si="427"/>
        <v>1.1459611824176763E-2</v>
      </c>
      <c r="X1669" s="17">
        <f>V1669/MAX(V$240:V1669)-1</f>
        <v>-2.3007721448301988E-2</v>
      </c>
      <c r="Z1669" s="66">
        <f t="shared" si="428"/>
        <v>14.940603038724332</v>
      </c>
      <c r="AA1669" s="6">
        <f t="shared" si="429"/>
        <v>1.1459611824176763E-2</v>
      </c>
      <c r="AB1669" s="17">
        <f>Z1669/MAX(Z$240:Z1669)-1</f>
        <v>-0.11488244080325571</v>
      </c>
      <c r="AD1669" s="18">
        <v>1.0880000000000001</v>
      </c>
    </row>
    <row r="1670" spans="1:30" x14ac:dyDescent="0.25">
      <c r="A1670" s="18" t="s">
        <v>249</v>
      </c>
      <c r="B1670" s="72">
        <v>41606</v>
      </c>
      <c r="C1670" s="23">
        <v>3922.67</v>
      </c>
      <c r="D1670" s="23">
        <v>3889.75</v>
      </c>
      <c r="E1670" s="23">
        <v>3945.53</v>
      </c>
      <c r="F1670" s="23">
        <v>3895.11</v>
      </c>
      <c r="G1670" s="20">
        <f t="shared" si="420"/>
        <v>3767.3624999999993</v>
      </c>
      <c r="H1670" s="20">
        <f t="shared" si="432"/>
        <v>3828.7030000000009</v>
      </c>
      <c r="I1670" s="112">
        <f t="shared" si="421"/>
        <v>4.1224464064713917E-2</v>
      </c>
      <c r="J1670" s="38" t="str">
        <f t="shared" si="433"/>
        <v>X</v>
      </c>
      <c r="K1670" s="17" t="str">
        <f>IF(OR(AND(J1669="N",OR(I1669&lt;R$2308,AND(I1669&gt;R$2306, I1669&lt;R$2305))), AND(J1669="X", OR(I1669&lt;R$2314, AND(I1669&lt;R$2311,I1669&gt;R$2312)))),"no","yes")</f>
        <v>no</v>
      </c>
      <c r="O1670" s="146">
        <f t="shared" si="434"/>
        <v>8.4632688476122819E-3</v>
      </c>
      <c r="P1670" s="146">
        <f t="shared" si="435"/>
        <v>-8.4632688476122819E-3</v>
      </c>
      <c r="Q1670" s="86">
        <f t="shared" si="424"/>
        <v>1.7999999999999999E-2</v>
      </c>
      <c r="R1670" s="39">
        <f>(SUM(C1651:C1669)+Q1670*SUM(C1651:C1669))/(19-Q1670)*(1-J$2305)</f>
        <v>3830.4826909703925</v>
      </c>
      <c r="S1670" s="39">
        <f>(SUM(C1651:C1669)+Q1670*SUM(C1651:C1669))/(19-Q1670)*(1+J$2305)</f>
        <v>3830.4826909703925</v>
      </c>
      <c r="T1670" s="17">
        <f>IF(AND(K1670="no",R1670&lt;E1670, R1670&gt;F1670,J$2308="yes"),MAX(R1670*(1-J$2306),F1670)/D1670-1,IF(AND(K1670="yes",S1670&gt;F1670, S1670&lt;E1670,J$2307="yes"),1-MIN(S1670*(1+J$2306),E1670)/D1670,0))</f>
        <v>0</v>
      </c>
      <c r="U1670" s="6">
        <f t="shared" si="425"/>
        <v>0</v>
      </c>
      <c r="V1670" s="66">
        <f t="shared" si="426"/>
        <v>3.7100877170465028</v>
      </c>
      <c r="W1670" s="6">
        <f t="shared" si="427"/>
        <v>8.4632688476122819E-3</v>
      </c>
      <c r="X1670" s="17">
        <f>V1670/MAX(V$240:V1670)-1</f>
        <v>-1.4739173132877759E-2</v>
      </c>
      <c r="Z1670" s="66">
        <f t="shared" si="428"/>
        <v>15.067049378986509</v>
      </c>
      <c r="AA1670" s="6">
        <f t="shared" si="429"/>
        <v>8.4632688476122819E-3</v>
      </c>
      <c r="AB1670" s="17">
        <f>Z1670/MAX(Z$240:Z1670)-1</f>
        <v>-0.10739145293803121</v>
      </c>
      <c r="AD1670" s="18">
        <v>1.099</v>
      </c>
    </row>
    <row r="1671" spans="1:30" x14ac:dyDescent="0.25">
      <c r="A1671" s="18" t="s">
        <v>249</v>
      </c>
      <c r="B1671" s="72">
        <v>41607</v>
      </c>
      <c r="C1671" s="23">
        <v>3946.38</v>
      </c>
      <c r="D1671" s="23">
        <v>3922.67</v>
      </c>
      <c r="E1671" s="23">
        <v>3947.91</v>
      </c>
      <c r="F1671" s="23">
        <v>3919.73</v>
      </c>
      <c r="G1671" s="20">
        <f t="shared" si="420"/>
        <v>3779.5590000000002</v>
      </c>
      <c r="H1671" s="20">
        <f t="shared" si="432"/>
        <v>3832.7440000000006</v>
      </c>
      <c r="I1671" s="112">
        <f t="shared" si="421"/>
        <v>4.413768907959903E-2</v>
      </c>
      <c r="J1671" s="38" t="str">
        <f t="shared" si="433"/>
        <v>X</v>
      </c>
      <c r="K1671" s="17" t="str">
        <f>IF(OR(AND(J1670="N",OR(I1670&lt;R$2308,AND(I1670&gt;R$2306, I1670&lt;R$2305))), AND(J1670="X", OR(I1670&lt;R$2314, AND(I1670&lt;R$2311,I1670&gt;R$2312)))),"no","yes")</f>
        <v>no</v>
      </c>
      <c r="O1671" s="146">
        <f t="shared" si="434"/>
        <v>6.0443524436162299E-3</v>
      </c>
      <c r="P1671" s="146">
        <f t="shared" si="435"/>
        <v>-6.0443524436162299E-3</v>
      </c>
      <c r="Q1671" s="86">
        <f t="shared" si="424"/>
        <v>1.7999999999999999E-2</v>
      </c>
      <c r="R1671" s="39">
        <f>(SUM(C1652:C1670)+Q1671*SUM(C1652:C1670))/(19-Q1671)*(1-J$2305)</f>
        <v>3842.2930355073231</v>
      </c>
      <c r="S1671" s="39">
        <f>(SUM(C1652:C1670)+Q1671*SUM(C1652:C1670))/(19-Q1671)*(1+J$2305)</f>
        <v>3842.2930355073231</v>
      </c>
      <c r="T1671" s="17">
        <f>IF(AND(K1671="no",R1671&lt;E1671, R1671&gt;F1671,J$2308="yes"),MAX(R1671*(1-J$2306),F1671)/D1671-1,IF(AND(K1671="yes",S1671&gt;F1671, S1671&lt;E1671,J$2307="yes"),1-MIN(S1671*(1+J$2306),E1671)/D1671,0))</f>
        <v>0</v>
      </c>
      <c r="U1671" s="6">
        <f t="shared" si="425"/>
        <v>0</v>
      </c>
      <c r="V1671" s="66">
        <f t="shared" si="426"/>
        <v>3.7325127948050634</v>
      </c>
      <c r="W1671" s="6">
        <f t="shared" si="427"/>
        <v>6.0443524436162299E-3</v>
      </c>
      <c r="X1671" s="17">
        <f>V1671/MAX(V$240:V1671)-1</f>
        <v>-8.783909446404059E-3</v>
      </c>
      <c r="Z1671" s="66">
        <f t="shared" si="428"/>
        <v>15.158119935718473</v>
      </c>
      <c r="AA1671" s="6">
        <f t="shared" si="429"/>
        <v>6.0443524436162299E-3</v>
      </c>
      <c r="AB1671" s="17">
        <f>Z1671/MAX(Z$240:Z1671)-1</f>
        <v>-0.10199621228540445</v>
      </c>
      <c r="AD1671" s="18">
        <v>1.1040000000000001</v>
      </c>
    </row>
    <row r="1672" spans="1:30" x14ac:dyDescent="0.25">
      <c r="A1672" s="18" t="s">
        <v>249</v>
      </c>
      <c r="B1672" s="72">
        <v>41610</v>
      </c>
      <c r="C1672" s="23">
        <v>3770.87</v>
      </c>
      <c r="D1672" s="23">
        <v>3946.38</v>
      </c>
      <c r="E1672" s="23">
        <v>3905.68</v>
      </c>
      <c r="F1672" s="23">
        <v>3737.32</v>
      </c>
      <c r="G1672" s="20">
        <f t="shared" si="420"/>
        <v>3781.6930000000007</v>
      </c>
      <c r="H1672" s="20">
        <f t="shared" si="432"/>
        <v>3833.9071666666673</v>
      </c>
      <c r="I1672" s="112">
        <f t="shared" si="421"/>
        <v>-2.8619456946930022E-3</v>
      </c>
      <c r="J1672" s="38" t="str">
        <f t="shared" si="433"/>
        <v>X</v>
      </c>
      <c r="K1672" s="17" t="str">
        <f>IF(OR(AND(J1671="N",OR(I1671&lt;R$2308,AND(I1671&gt;R$2306, I1671&lt;R$2305))), AND(J1671="X", OR(I1671&lt;R$2314, AND(I1671&lt;R$2311,I1671&gt;R$2312)))),"no","yes")</f>
        <v>no</v>
      </c>
      <c r="O1672" s="146">
        <f t="shared" si="434"/>
        <v>-4.4473669540186278E-2</v>
      </c>
      <c r="P1672" s="146">
        <f t="shared" si="435"/>
        <v>4.4473669540186278E-2</v>
      </c>
      <c r="Q1672" s="86">
        <f t="shared" si="424"/>
        <v>1.7999999999999999E-2</v>
      </c>
      <c r="R1672" s="39">
        <f>(SUM(C1653:C1671)+Q1672*SUM(C1653:C1671))/(19-Q1672)*(1-J$2305)</f>
        <v>3853.9945116426097</v>
      </c>
      <c r="S1672" s="39">
        <f>(SUM(C1653:C1671)+Q1672*SUM(C1653:C1671))/(19-Q1672)*(1+J$2305)</f>
        <v>3853.9945116426097</v>
      </c>
      <c r="T1672" s="17">
        <f>IF(AND(K1672="no",R1672&lt;E1672, R1672&gt;F1672,J$2308="yes"),MAX(R1672*(1-J$2306),F1672)/D1672-1,IF(AND(K1672="yes",S1672&gt;F1672, S1672&lt;E1672,J$2307="yes"),1-MIN(S1672*(1+J$2306),E1672)/D1672,0))</f>
        <v>-2.3410185627686708E-2</v>
      </c>
      <c r="U1672" s="6">
        <f t="shared" si="425"/>
        <v>2.106348391249957E-2</v>
      </c>
      <c r="V1672" s="66">
        <f t="shared" si="426"/>
        <v>3.645133977420961</v>
      </c>
      <c r="W1672" s="6">
        <f t="shared" si="427"/>
        <v>-2.3410185627686708E-2</v>
      </c>
      <c r="X1672" s="17">
        <f>V1672/MAX(V$240:V1672)-1</f>
        <v>-3.1988462123413774E-2</v>
      </c>
      <c r="Z1672" s="66">
        <f t="shared" si="428"/>
        <v>14.803265534256564</v>
      </c>
      <c r="AA1672" s="6">
        <f t="shared" si="429"/>
        <v>-2.3410185627686708E-2</v>
      </c>
      <c r="AB1672" s="17">
        <f>Z1672/MAX(Z$240:Z1672)-1</f>
        <v>-0.12301864765016901</v>
      </c>
      <c r="AD1672" s="18">
        <v>1.0569999999999999</v>
      </c>
    </row>
    <row r="1673" spans="1:30" x14ac:dyDescent="0.25">
      <c r="A1673" s="18" t="s">
        <v>249</v>
      </c>
      <c r="B1673" s="72">
        <v>41611</v>
      </c>
      <c r="C1673" s="23">
        <v>3859.96</v>
      </c>
      <c r="D1673" s="23">
        <v>3770.87</v>
      </c>
      <c r="E1673" s="23">
        <v>3861.16</v>
      </c>
      <c r="F1673" s="23">
        <v>3750.96</v>
      </c>
      <c r="G1673" s="20">
        <f t="shared" si="420"/>
        <v>3785.8210000000008</v>
      </c>
      <c r="H1673" s="20">
        <f t="shared" si="432"/>
        <v>3837.1706666666673</v>
      </c>
      <c r="I1673" s="112">
        <f t="shared" si="421"/>
        <v>1.9583334764110338E-2</v>
      </c>
      <c r="J1673" s="38" t="str">
        <f t="shared" si="433"/>
        <v>X</v>
      </c>
      <c r="K1673" s="17" t="str">
        <f>IF(OR(AND(J1672="N",OR(I1672&lt;R$2308,AND(I1672&gt;R$2306, I1672&lt;R$2305))), AND(J1672="X", OR(I1672&lt;R$2314, AND(I1672&lt;R$2311,I1672&gt;R$2312)))),"no","yes")</f>
        <v>yes</v>
      </c>
      <c r="O1673" s="146">
        <f t="shared" si="434"/>
        <v>2.3625847616067341E-2</v>
      </c>
      <c r="P1673" s="146">
        <f t="shared" si="435"/>
        <v>-2.3625847616067341E-2</v>
      </c>
      <c r="Q1673" s="86">
        <f t="shared" si="424"/>
        <v>1.7999999999999999E-2</v>
      </c>
      <c r="R1673" s="39">
        <f>(SUM(C1654:C1672)+Q1673*SUM(C1654:C1672))/(19-Q1673)*(1-J$2305)</f>
        <v>3853.6443093456965</v>
      </c>
      <c r="S1673" s="39">
        <f>(SUM(C1654:C1672)+Q1673*SUM(C1654:C1672))/(19-Q1673)*(1+J$2305)</f>
        <v>3853.6443093456965</v>
      </c>
      <c r="T1673" s="17">
        <f>IF(AND(K1673="no",R1673&lt;E1673, R1673&gt;F1673,J$2308="yes"),MAX(R1673*(1-J$2306),F1673)/D1673-1,IF(AND(K1673="yes",S1673&gt;F1673, S1673&lt;E1673,J$2307="yes"),1-MIN(S1673*(1+J$2306),E1673)/D1673,0))</f>
        <v>-2.1950984612489011E-2</v>
      </c>
      <c r="U1673" s="6">
        <f t="shared" si="425"/>
        <v>1.6748630035783307E-3</v>
      </c>
      <c r="V1673" s="66">
        <f t="shared" si="426"/>
        <v>3.645133977420961</v>
      </c>
      <c r="W1673" s="6">
        <f t="shared" si="427"/>
        <v>0</v>
      </c>
      <c r="X1673" s="17">
        <f>V1673/MAX(V$240:V1673)-1</f>
        <v>-3.1988462123413774E-2</v>
      </c>
      <c r="Z1673" s="66">
        <f t="shared" si="428"/>
        <v>14.478319280299509</v>
      </c>
      <c r="AA1673" s="6">
        <f t="shared" si="429"/>
        <v>-2.1950984612489011E-2</v>
      </c>
      <c r="AB1673" s="17">
        <f>Z1673/MAX(Z$240:Z1673)-1</f>
        <v>-0.14226925182104</v>
      </c>
      <c r="AD1673" s="18">
        <v>1.08</v>
      </c>
    </row>
    <row r="1674" spans="1:30" x14ac:dyDescent="0.25">
      <c r="A1674" s="18" t="s">
        <v>249</v>
      </c>
      <c r="B1674" s="72">
        <v>41612</v>
      </c>
      <c r="C1674" s="23">
        <v>3933</v>
      </c>
      <c r="D1674" s="23">
        <v>3859.96</v>
      </c>
      <c r="E1674" s="23">
        <v>3959.11</v>
      </c>
      <c r="F1674" s="23">
        <v>3852.48</v>
      </c>
      <c r="G1674" s="20">
        <f t="shared" si="420"/>
        <v>3795.6155000000008</v>
      </c>
      <c r="H1674" s="20">
        <f t="shared" si="432"/>
        <v>3841.2213333333343</v>
      </c>
      <c r="I1674" s="112">
        <f t="shared" si="421"/>
        <v>3.6195578819824936E-2</v>
      </c>
      <c r="J1674" s="38" t="str">
        <f t="shared" si="433"/>
        <v>X</v>
      </c>
      <c r="K1674" s="17" t="str">
        <f>IF(OR(AND(J1673="N",OR(I1673&lt;R$2308,AND(I1673&gt;R$2306, I1673&lt;R$2305))), AND(J1673="X", OR(I1673&lt;R$2314, AND(I1673&lt;R$2311,I1673&gt;R$2312)))),"no","yes")</f>
        <v>no</v>
      </c>
      <c r="O1674" s="146">
        <f t="shared" si="434"/>
        <v>1.8922475880579048E-2</v>
      </c>
      <c r="P1674" s="146">
        <f t="shared" si="435"/>
        <v>-1.8922475880579048E-2</v>
      </c>
      <c r="Q1674" s="86">
        <f t="shared" si="424"/>
        <v>1.7999999999999999E-2</v>
      </c>
      <c r="R1674" s="39">
        <f>(SUM(C1655:C1673)+Q1674*SUM(C1655:C1673))/(19-Q1674)*(1-J$2305)</f>
        <v>3860.2327246865461</v>
      </c>
      <c r="S1674" s="39">
        <f>(SUM(C1655:C1673)+Q1674*SUM(C1655:C1673))/(19-Q1674)*(1+J$2305)</f>
        <v>3860.2327246865461</v>
      </c>
      <c r="T1674" s="17">
        <f>IF(AND(K1674="no",R1674&lt;E1674, R1674&gt;F1674,J$2308="yes"),MAX(R1674*(1-J$2306),F1674)/D1674-1,IF(AND(K1674="yes",S1674&gt;F1674, S1674&lt;E1674,J$2307="yes"),1-MIN(S1674*(1+J$2306),E1674)/D1674,0))</f>
        <v>7.0654796046065727E-5</v>
      </c>
      <c r="U1674" s="6">
        <f t="shared" si="425"/>
        <v>-1.8851821084532983E-2</v>
      </c>
      <c r="V1674" s="66">
        <f t="shared" si="426"/>
        <v>3.6453915236186964</v>
      </c>
      <c r="W1674" s="6">
        <f t="shared" si="427"/>
        <v>7.0654796046065727E-5</v>
      </c>
      <c r="X1674" s="17">
        <f>V1674/MAX(V$240:V1674)-1</f>
        <v>-3.1920067465634805E-2</v>
      </c>
      <c r="Z1674" s="66">
        <f t="shared" si="428"/>
        <v>14.479342242995349</v>
      </c>
      <c r="AA1674" s="6">
        <f t="shared" si="429"/>
        <v>7.0654796046065727E-5</v>
      </c>
      <c r="AB1674" s="17">
        <f>Z1674/MAX(Z$240:Z1674)-1</f>
        <v>-0.14220864902996488</v>
      </c>
      <c r="AD1674" s="18">
        <v>1.1000000000000001</v>
      </c>
    </row>
    <row r="1675" spans="1:30" x14ac:dyDescent="0.25">
      <c r="A1675" s="18" t="s">
        <v>249</v>
      </c>
      <c r="B1675" s="72">
        <v>41613</v>
      </c>
      <c r="C1675" s="23">
        <v>3928.72</v>
      </c>
      <c r="D1675" s="23">
        <v>3933</v>
      </c>
      <c r="E1675" s="23">
        <v>3944.7</v>
      </c>
      <c r="F1675" s="23">
        <v>3911.27</v>
      </c>
      <c r="G1675" s="20">
        <f t="shared" si="420"/>
        <v>3807.7995000000001</v>
      </c>
      <c r="H1675" s="20">
        <f t="shared" si="432"/>
        <v>3844.2855000000004</v>
      </c>
      <c r="I1675" s="112">
        <f t="shared" si="421"/>
        <v>3.1756005010242783E-2</v>
      </c>
      <c r="J1675" s="38" t="str">
        <f t="shared" si="433"/>
        <v>X</v>
      </c>
      <c r="K1675" s="17" t="str">
        <f>IF(OR(AND(J1674="N",OR(I1674&lt;R$2308,AND(I1674&gt;R$2306, I1674&lt;R$2305))), AND(J1674="X", OR(I1674&lt;R$2314, AND(I1674&lt;R$2311,I1674&gt;R$2312)))),"no","yes")</f>
        <v>no</v>
      </c>
      <c r="O1675" s="146">
        <f t="shared" si="434"/>
        <v>-1.0882278159166647E-3</v>
      </c>
      <c r="P1675" s="146">
        <f t="shared" si="435"/>
        <v>1.0882278159166647E-3</v>
      </c>
      <c r="Q1675" s="86">
        <f t="shared" si="424"/>
        <v>1.7999999999999999E-2</v>
      </c>
      <c r="R1675" s="39">
        <f>(SUM(C1656:C1674)+Q1675*SUM(C1656:C1674))/(19-Q1675)*(1-J$2305)</f>
        <v>3873.5307586134236</v>
      </c>
      <c r="S1675" s="39">
        <f>(SUM(C1656:C1674)+Q1675*SUM(C1656:C1674))/(19-Q1675)*(1+J$2305)</f>
        <v>3873.5307586134236</v>
      </c>
      <c r="T1675" s="17">
        <f>IF(AND(K1675="no",R1675&lt;E1675, R1675&gt;F1675,J$2308="yes"),MAX(R1675*(1-J$2306),F1675)/D1675-1,IF(AND(K1675="yes",S1675&gt;F1675, S1675&lt;E1675,J$2307="yes"),1-MIN(S1675*(1+J$2306),E1675)/D1675,0))</f>
        <v>0</v>
      </c>
      <c r="U1675" s="6">
        <f t="shared" si="425"/>
        <v>0</v>
      </c>
      <c r="V1675" s="66">
        <f t="shared" si="426"/>
        <v>3.6414245071627875</v>
      </c>
      <c r="W1675" s="6">
        <f t="shared" si="427"/>
        <v>-1.0882278159167758E-3</v>
      </c>
      <c r="X1675" s="17">
        <f>V1675/MAX(V$240:V1675)-1</f>
        <v>-3.2973558976249429E-2</v>
      </c>
      <c r="Z1675" s="66">
        <f t="shared" si="428"/>
        <v>14.463585420010345</v>
      </c>
      <c r="AA1675" s="6">
        <f t="shared" si="429"/>
        <v>-1.0882278159166647E-3</v>
      </c>
      <c r="AB1675" s="17">
        <f>Z1675/MAX(Z$240:Z1675)-1</f>
        <v>-0.14314212143834315</v>
      </c>
      <c r="AD1675" s="18">
        <v>1.1000000000000001</v>
      </c>
    </row>
    <row r="1676" spans="1:30" x14ac:dyDescent="0.25">
      <c r="A1676" s="18" t="s">
        <v>249</v>
      </c>
      <c r="B1676" s="72">
        <v>41614</v>
      </c>
      <c r="C1676" s="23">
        <v>3918.78</v>
      </c>
      <c r="D1676" s="23">
        <v>3928.72</v>
      </c>
      <c r="E1676" s="23">
        <v>3941.54</v>
      </c>
      <c r="F1676" s="23">
        <v>3906.8</v>
      </c>
      <c r="G1676" s="20">
        <f t="shared" si="420"/>
        <v>3822.2415000000001</v>
      </c>
      <c r="H1676" s="20">
        <f t="shared" si="432"/>
        <v>3847.0111666666676</v>
      </c>
      <c r="I1676" s="112">
        <f t="shared" si="421"/>
        <v>2.5257038311158553E-2</v>
      </c>
      <c r="J1676" s="38" t="str">
        <f t="shared" si="433"/>
        <v>X</v>
      </c>
      <c r="K1676" s="17" t="str">
        <f>IF(OR(AND(J1675="N",OR(I1675&lt;R$2308,AND(I1675&gt;R$2306, I1675&lt;R$2305))), AND(J1675="X", OR(I1675&lt;R$2314, AND(I1675&lt;R$2311,I1675&gt;R$2312)))),"no","yes")</f>
        <v>no</v>
      </c>
      <c r="O1676" s="146">
        <f t="shared" si="434"/>
        <v>-2.5300861349242254E-3</v>
      </c>
      <c r="P1676" s="146">
        <f t="shared" si="435"/>
        <v>2.5300861349242254E-3</v>
      </c>
      <c r="Q1676" s="86">
        <f t="shared" si="424"/>
        <v>1.7999999999999999E-2</v>
      </c>
      <c r="R1676" s="39">
        <f>(SUM(C1657:C1675)+Q1676*SUM(C1657:C1675))/(19-Q1676)*(1-J$2305)</f>
        <v>3889.554256664208</v>
      </c>
      <c r="S1676" s="39">
        <f>(SUM(C1657:C1675)+Q1676*SUM(C1657:C1675))/(19-Q1676)*(1+J$2305)</f>
        <v>3889.554256664208</v>
      </c>
      <c r="T1676" s="17">
        <f>IF(AND(K1676="no",R1676&lt;E1676, R1676&gt;F1676,J$2308="yes"),MAX(R1676*(1-J$2306),F1676)/D1676-1,IF(AND(K1676="yes",S1676&gt;F1676, S1676&lt;E1676,J$2307="yes"),1-MIN(S1676*(1+J$2306),E1676)/D1676,0))</f>
        <v>0</v>
      </c>
      <c r="U1676" s="6">
        <f t="shared" si="425"/>
        <v>0</v>
      </c>
      <c r="V1676" s="66">
        <f t="shared" si="426"/>
        <v>3.6322113895058417</v>
      </c>
      <c r="W1676" s="6">
        <f t="shared" si="427"/>
        <v>-2.5300861349242254E-3</v>
      </c>
      <c r="X1676" s="17">
        <f>V1676/MAX(V$240:V1676)-1</f>
        <v>-3.5420219166788725E-2</v>
      </c>
      <c r="Z1676" s="66">
        <f t="shared" si="428"/>
        <v>14.426991303077884</v>
      </c>
      <c r="AA1676" s="6">
        <f t="shared" si="429"/>
        <v>-2.5300861349242254E-3</v>
      </c>
      <c r="AB1676" s="17">
        <f>Z1676/MAX(Z$240:Z1676)-1</f>
        <v>-0.14531004567649264</v>
      </c>
      <c r="AD1676" s="18">
        <v>1.0980000000000001</v>
      </c>
    </row>
    <row r="1677" spans="1:30" x14ac:dyDescent="0.25">
      <c r="A1677" s="18" t="s">
        <v>249</v>
      </c>
      <c r="B1677" s="72">
        <v>41617</v>
      </c>
      <c r="C1677" s="23">
        <v>3947.7</v>
      </c>
      <c r="D1677" s="23">
        <v>3918.78</v>
      </c>
      <c r="E1677" s="23">
        <v>3948.06</v>
      </c>
      <c r="F1677" s="23">
        <v>3924.81</v>
      </c>
      <c r="G1677" s="20">
        <f t="shared" si="420"/>
        <v>3837.3344999999995</v>
      </c>
      <c r="H1677" s="20">
        <f t="shared" si="432"/>
        <v>3850.0966666666673</v>
      </c>
      <c r="I1677" s="112">
        <f t="shared" si="421"/>
        <v>2.8760979789486774E-2</v>
      </c>
      <c r="J1677" s="38" t="str">
        <f t="shared" si="433"/>
        <v>X</v>
      </c>
      <c r="K1677" s="17" t="str">
        <f>IF(OR(AND(J1676="N",OR(I1676&lt;R$2308,AND(I1676&gt;R$2306, I1676&lt;R$2305))), AND(J1676="X", OR(I1676&lt;R$2314, AND(I1676&lt;R$2311,I1676&gt;R$2312)))),"no","yes")</f>
        <v>no</v>
      </c>
      <c r="O1677" s="146">
        <f t="shared" si="434"/>
        <v>7.3798478097775178E-3</v>
      </c>
      <c r="P1677" s="146">
        <f t="shared" si="435"/>
        <v>-7.3798478097775178E-3</v>
      </c>
      <c r="Q1677" s="86">
        <f t="shared" si="424"/>
        <v>1.7999999999999999E-2</v>
      </c>
      <c r="R1677" s="39">
        <f>(SUM(C1658:C1676)+Q1677*SUM(C1658:C1676))/(19-Q1677)*(1-J$2305)</f>
        <v>3904.1919618586021</v>
      </c>
      <c r="S1677" s="39">
        <f>(SUM(C1658:C1676)+Q1677*SUM(C1658:C1676))/(19-Q1677)*(1+J$2305)</f>
        <v>3904.1919618586021</v>
      </c>
      <c r="T1677" s="17">
        <f>IF(AND(K1677="no",R1677&lt;E1677, R1677&gt;F1677,J$2308="yes"),MAX(R1677*(1-J$2306),F1677)/D1677-1,IF(AND(K1677="yes",S1677&gt;F1677, S1677&lt;E1677,J$2307="yes"),1-MIN(S1677*(1+J$2306),E1677)/D1677,0))</f>
        <v>0</v>
      </c>
      <c r="U1677" s="6">
        <f t="shared" si="425"/>
        <v>0</v>
      </c>
      <c r="V1677" s="66">
        <f t="shared" si="426"/>
        <v>3.6590165567733353</v>
      </c>
      <c r="W1677" s="6">
        <f t="shared" si="427"/>
        <v>7.3798478097775178E-3</v>
      </c>
      <c r="X1677" s="17">
        <f>V1677/MAX(V$240:V1677)-1</f>
        <v>-2.8301767183851134E-2</v>
      </c>
      <c r="Z1677" s="66">
        <f t="shared" si="428"/>
        <v>14.533460303247582</v>
      </c>
      <c r="AA1677" s="6">
        <f t="shared" si="429"/>
        <v>7.3798478097775178E-3</v>
      </c>
      <c r="AB1677" s="17">
        <f>Z1677/MAX(Z$240:Z1677)-1</f>
        <v>-0.13900256388903953</v>
      </c>
      <c r="AD1677" s="18">
        <v>1.105</v>
      </c>
    </row>
    <row r="1678" spans="1:30" x14ac:dyDescent="0.25">
      <c r="A1678" s="18" t="s">
        <v>249</v>
      </c>
      <c r="B1678" s="72">
        <v>41618</v>
      </c>
      <c r="C1678" s="23">
        <v>3950.49</v>
      </c>
      <c r="D1678" s="23">
        <v>3947.7</v>
      </c>
      <c r="E1678" s="23">
        <v>3965.16</v>
      </c>
      <c r="F1678" s="23">
        <v>3930</v>
      </c>
      <c r="G1678" s="20">
        <f t="shared" si="420"/>
        <v>3850.8319999999999</v>
      </c>
      <c r="H1678" s="20">
        <f t="shared" si="432"/>
        <v>3852.7243333333336</v>
      </c>
      <c r="I1678" s="112">
        <f t="shared" si="421"/>
        <v>2.5879602122346412E-2</v>
      </c>
      <c r="J1678" s="38" t="str">
        <f t="shared" si="433"/>
        <v>X</v>
      </c>
      <c r="K1678" s="17" t="str">
        <f>IF(OR(AND(J1677="N",OR(I1677&lt;R$2308,AND(I1677&gt;R$2306, I1677&lt;R$2305))), AND(J1677="X", OR(I1677&lt;R$2314, AND(I1677&lt;R$2311,I1677&gt;R$2312)))),"no","yes")</f>
        <v>no</v>
      </c>
      <c r="O1678" s="146">
        <f t="shared" si="434"/>
        <v>7.0674063378683982E-4</v>
      </c>
      <c r="P1678" s="146">
        <f t="shared" si="435"/>
        <v>-7.0674063378683982E-4</v>
      </c>
      <c r="Q1678" s="86">
        <f t="shared" si="424"/>
        <v>1.7999999999999999E-2</v>
      </c>
      <c r="R1678" s="39">
        <f>(SUM(C1659:C1677)+Q1678*SUM(C1659:C1677))/(19-Q1678)*(1-J$2305)</f>
        <v>3918.5196870719633</v>
      </c>
      <c r="S1678" s="39">
        <f>(SUM(C1659:C1677)+Q1678*SUM(C1659:C1677))/(19-Q1678)*(1+J$2305)</f>
        <v>3918.5196870719633</v>
      </c>
      <c r="T1678" s="17">
        <f>IF(AND(K1678="no",R1678&lt;E1678, R1678&gt;F1678,J$2308="yes"),MAX(R1678*(1-J$2306),F1678)/D1678-1,IF(AND(K1678="yes",S1678&gt;F1678, S1678&lt;E1678,J$2307="yes"),1-MIN(S1678*(1+J$2306),E1678)/D1678,0))</f>
        <v>0</v>
      </c>
      <c r="U1678" s="6">
        <f t="shared" si="425"/>
        <v>0</v>
      </c>
      <c r="V1678" s="66">
        <f t="shared" si="426"/>
        <v>3.6616025324537058</v>
      </c>
      <c r="W1678" s="6">
        <f t="shared" si="427"/>
        <v>7.0674063378683982E-4</v>
      </c>
      <c r="X1678" s="17">
        <f>V1678/MAX(V$240:V1678)-1</f>
        <v>-2.7615028558941046E-2</v>
      </c>
      <c r="Z1678" s="66">
        <f t="shared" si="428"/>
        <v>14.543731690193415</v>
      </c>
      <c r="AA1678" s="6">
        <f t="shared" si="429"/>
        <v>7.0674063378683982E-4</v>
      </c>
      <c r="AB1678" s="17">
        <f>Z1678/MAX(Z$240:Z1678)-1</f>
        <v>-0.13839406201535365</v>
      </c>
      <c r="AD1678" s="18">
        <v>1.105</v>
      </c>
    </row>
    <row r="1679" spans="1:30" x14ac:dyDescent="0.25">
      <c r="A1679" s="18" t="s">
        <v>249</v>
      </c>
      <c r="B1679" s="72">
        <v>41619</v>
      </c>
      <c r="C1679" s="23">
        <v>3906.78</v>
      </c>
      <c r="D1679" s="23">
        <v>3950.49</v>
      </c>
      <c r="E1679" s="23">
        <v>3941.9</v>
      </c>
      <c r="F1679" s="23">
        <v>3878.33</v>
      </c>
      <c r="G1679" s="20">
        <f t="shared" si="420"/>
        <v>3865.5830000000001</v>
      </c>
      <c r="H1679" s="20">
        <f t="shared" si="432"/>
        <v>3853.971833333334</v>
      </c>
      <c r="I1679" s="112">
        <f t="shared" si="421"/>
        <v>1.0657383375288987E-2</v>
      </c>
      <c r="J1679" s="38" t="str">
        <f t="shared" si="433"/>
        <v>N</v>
      </c>
      <c r="K1679" s="17" t="str">
        <f>IF(OR(AND(J1678="N",OR(I1678&lt;R$2308,AND(I1678&gt;R$2306, I1678&lt;R$2305))), AND(J1678="X", OR(I1678&lt;R$2314, AND(I1678&lt;R$2311,I1678&gt;R$2312)))),"no","yes")</f>
        <v>no</v>
      </c>
      <c r="O1679" s="146">
        <f t="shared" si="434"/>
        <v>-1.1064450232755818E-2</v>
      </c>
      <c r="P1679" s="146">
        <f t="shared" si="435"/>
        <v>1.1064450232755818E-2</v>
      </c>
      <c r="Q1679" s="86">
        <f t="shared" si="424"/>
        <v>8.9999999999999993E-3</v>
      </c>
      <c r="R1679" s="39">
        <f>(SUM(C1660:C1678)+Q1679*SUM(C1660:C1678))/(19-Q1679)*(1-J$2305)</f>
        <v>3900.0328534569012</v>
      </c>
      <c r="S1679" s="39">
        <f>(SUM(C1660:C1678)+Q1679*SUM(C1660:C1678))/(19-Q1679)*(1+J$2305)</f>
        <v>3900.0328534569012</v>
      </c>
      <c r="T1679" s="17">
        <f>IF(AND(K1679="no",R1679&lt;E1679, R1679&gt;F1679,J$2308="yes"),MAX(R1679*(1-J$2306),F1679)/D1679-1,IF(AND(K1679="yes",S1679&gt;F1679, S1679&lt;E1679,J$2307="yes"),1-MIN(S1679*(1+J$2306),E1679)/D1679,0))</f>
        <v>-1.2772376728734547E-2</v>
      </c>
      <c r="U1679" s="6">
        <f t="shared" si="425"/>
        <v>-1.7079264959787288E-3</v>
      </c>
      <c r="V1679" s="66">
        <f t="shared" si="426"/>
        <v>3.6148351654783184</v>
      </c>
      <c r="W1679" s="6">
        <f t="shared" si="427"/>
        <v>-1.2772376728734658E-2</v>
      </c>
      <c r="X1679" s="17">
        <f>V1679/MAX(V$240:V1679)-1</f>
        <v>-4.00346957395461E-2</v>
      </c>
      <c r="Z1679" s="66">
        <f t="shared" si="428"/>
        <v>14.357973670004629</v>
      </c>
      <c r="AA1679" s="6">
        <f t="shared" si="429"/>
        <v>-1.2772376728734547E-2</v>
      </c>
      <c r="AB1679" s="17">
        <f>Z1679/MAX(Z$240:Z1679)-1</f>
        <v>-0.14939881764700824</v>
      </c>
      <c r="AD1679" s="18">
        <v>1.0940000000000001</v>
      </c>
    </row>
    <row r="1680" spans="1:30" x14ac:dyDescent="0.25">
      <c r="A1680" s="18" t="s">
        <v>249</v>
      </c>
      <c r="B1680" s="72">
        <v>41620</v>
      </c>
      <c r="C1680" s="23">
        <v>3916.96</v>
      </c>
      <c r="D1680" s="23">
        <v>3906.78</v>
      </c>
      <c r="E1680" s="23">
        <v>3943.03</v>
      </c>
      <c r="F1680" s="23">
        <v>3900.95</v>
      </c>
      <c r="G1680" s="20">
        <f t="shared" si="420"/>
        <v>3878.4395000000004</v>
      </c>
      <c r="H1680" s="20">
        <f t="shared" si="432"/>
        <v>3854.7391666666667</v>
      </c>
      <c r="I1680" s="112">
        <f t="shared" si="421"/>
        <v>9.9319584590658039E-3</v>
      </c>
      <c r="J1680" s="38" t="str">
        <f t="shared" si="433"/>
        <v>N</v>
      </c>
      <c r="K1680" s="17" t="str">
        <f>IF(OR(AND(J1679="N",OR(I1679&lt;R$2308,AND(I1679&gt;R$2306, I1679&lt;R$2305))), AND(J1679="X", OR(I1679&lt;R$2314, AND(I1679&lt;R$2311,I1679&gt;R$2312)))),"no","yes")</f>
        <v>no</v>
      </c>
      <c r="O1680" s="146">
        <f t="shared" si="434"/>
        <v>2.6057264550345405E-3</v>
      </c>
      <c r="P1680" s="146">
        <f t="shared" si="435"/>
        <v>-2.6057264550345405E-3</v>
      </c>
      <c r="Q1680" s="86">
        <f t="shared" si="424"/>
        <v>8.9999999999999993E-3</v>
      </c>
      <c r="R1680" s="39">
        <f>(SUM(C1661:C1679)+Q1680*SUM(C1661:C1679))/(19-Q1680)*(1-J$2305)</f>
        <v>3913.1534131957242</v>
      </c>
      <c r="S1680" s="39">
        <f>(SUM(C1661:C1679)+Q1680*SUM(C1661:C1679))/(19-Q1680)*(1+J$2305)</f>
        <v>3913.1534131957242</v>
      </c>
      <c r="T1680" s="17">
        <f>IF(AND(K1680="no",R1680&lt;E1680, R1680&gt;F1680,J$2308="yes"),MAX(R1680*(1-J$2306),F1680)/D1680-1,IF(AND(K1680="yes",S1680&gt;F1680, S1680&lt;E1680,J$2307="yes"),1-MIN(S1680*(1+J$2306),E1680)/D1680,0))</f>
        <v>1.6313724334935387E-3</v>
      </c>
      <c r="U1680" s="6">
        <f t="shared" si="425"/>
        <v>-9.7435402154100181E-4</v>
      </c>
      <c r="V1680" s="66">
        <f t="shared" si="426"/>
        <v>3.6207323079189027</v>
      </c>
      <c r="W1680" s="6">
        <f t="shared" si="427"/>
        <v>1.6313724334935387E-3</v>
      </c>
      <c r="X1680" s="17">
        <f>V1680/MAX(V$240:V1680)-1</f>
        <v>-3.846863480506546E-2</v>
      </c>
      <c r="Y1680" s="6">
        <f t="shared" ref="Y1680" si="436">V1680/V1660-1</f>
        <v>8.220326969032854E-5</v>
      </c>
      <c r="Z1680" s="66">
        <f t="shared" si="428"/>
        <v>14.381396872450701</v>
      </c>
      <c r="AA1680" s="6">
        <f t="shared" si="429"/>
        <v>1.6313724334935387E-3</v>
      </c>
      <c r="AB1680" s="17">
        <f>Z1680/MAX(Z$240:Z1680)-1</f>
        <v>-0.14801117032622058</v>
      </c>
      <c r="AC1680" s="6">
        <f t="shared" ref="AC1680" si="437">Z1680/Z1660-1</f>
        <v>-6.4132466473879157E-2</v>
      </c>
      <c r="AD1680" s="18">
        <v>1.0960000000000001</v>
      </c>
    </row>
    <row r="1681" spans="1:30" x14ac:dyDescent="0.25">
      <c r="A1681" s="18" t="s">
        <v>249</v>
      </c>
      <c r="B1681" s="72">
        <v>41621</v>
      </c>
      <c r="C1681" s="23">
        <v>3925.43</v>
      </c>
      <c r="D1681" s="23">
        <v>3916.96</v>
      </c>
      <c r="E1681" s="23">
        <v>3932.89</v>
      </c>
      <c r="F1681" s="23">
        <v>3886.97</v>
      </c>
      <c r="G1681" s="20">
        <f t="shared" si="420"/>
        <v>3887.8884999999996</v>
      </c>
      <c r="H1681" s="20">
        <f t="shared" si="432"/>
        <v>3856.2586666666666</v>
      </c>
      <c r="I1681" s="112">
        <f t="shared" si="421"/>
        <v>9.6560125116758044E-3</v>
      </c>
      <c r="J1681" s="38" t="str">
        <f t="shared" si="433"/>
        <v>N</v>
      </c>
      <c r="K1681" s="17" t="str">
        <f>IF(OR(AND(J1680="N",OR(I1680&lt;R$2308,AND(I1680&gt;R$2306, I1680&lt;R$2305))), AND(J1680="X", OR(I1680&lt;R$2314, AND(I1680&lt;R$2311,I1680&gt;R$2312)))),"no","yes")</f>
        <v>no</v>
      </c>
      <c r="O1681" s="146">
        <f t="shared" si="434"/>
        <v>2.1623912421877556E-3</v>
      </c>
      <c r="P1681" s="146">
        <f t="shared" si="435"/>
        <v>-2.1623912421877556E-3</v>
      </c>
      <c r="Q1681" s="86">
        <f t="shared" si="424"/>
        <v>8.9999999999999993E-3</v>
      </c>
      <c r="R1681" s="39">
        <f>(SUM(C1662:C1680)+Q1681*SUM(C1662:C1680))/(19-Q1681)*(1-J$2305)</f>
        <v>3922.7439871518086</v>
      </c>
      <c r="S1681" s="39">
        <f>(SUM(C1662:C1680)+Q1681*SUM(C1662:C1680))/(19-Q1681)*(1+J$2305)</f>
        <v>3922.7439871518086</v>
      </c>
      <c r="T1681" s="17">
        <f>IF(AND(K1681="no",R1681&lt;E1681, R1681&gt;F1681,J$2308="yes"),MAX(R1681*(1-J$2306),F1681)/D1681-1,IF(AND(K1681="yes",S1681&gt;F1681, S1681&lt;E1681,J$2307="yes"),1-MIN(S1681*(1+J$2306),E1681)/D1681,0))</f>
        <v>1.4766520852418363E-3</v>
      </c>
      <c r="U1681" s="6">
        <f t="shared" si="425"/>
        <v>-6.8573915694591925E-4</v>
      </c>
      <c r="V1681" s="66">
        <f t="shared" si="426"/>
        <v>3.6260788698314936</v>
      </c>
      <c r="W1681" s="6">
        <f t="shared" si="427"/>
        <v>1.4766520852418363E-3</v>
      </c>
      <c r="X1681" s="17">
        <f>V1681/MAX(V$240:V1681)-1</f>
        <v>-3.7048787509624925E-2</v>
      </c>
      <c r="Z1681" s="66">
        <f t="shared" si="428"/>
        <v>14.402633192131095</v>
      </c>
      <c r="AA1681" s="6">
        <f t="shared" si="429"/>
        <v>1.4766520852418363E-3</v>
      </c>
      <c r="AB1681" s="17">
        <f>Z1681/MAX(Z$240:Z1681)-1</f>
        <v>-0.14675307924428005</v>
      </c>
      <c r="AD1681" s="18">
        <v>1.0980000000000001</v>
      </c>
    </row>
    <row r="1682" spans="1:30" x14ac:dyDescent="0.25">
      <c r="A1682" s="18" t="s">
        <v>249</v>
      </c>
      <c r="B1682" s="72">
        <v>41624</v>
      </c>
      <c r="C1682" s="23">
        <v>3857.72</v>
      </c>
      <c r="D1682" s="23">
        <v>3925.43</v>
      </c>
      <c r="E1682" s="23">
        <v>3932.6</v>
      </c>
      <c r="F1682" s="23">
        <v>3854.47</v>
      </c>
      <c r="G1682" s="20">
        <f t="shared" si="420"/>
        <v>3889.3805000000002</v>
      </c>
      <c r="H1682" s="20">
        <f t="shared" si="432"/>
        <v>3856.4694999999997</v>
      </c>
      <c r="I1682" s="112">
        <f t="shared" si="421"/>
        <v>-8.1402423856448136E-3</v>
      </c>
      <c r="J1682" s="38" t="str">
        <f t="shared" si="433"/>
        <v>N</v>
      </c>
      <c r="K1682" s="17" t="str">
        <f>IF(OR(AND(J1681="N",OR(I1681&lt;R$2308,AND(I1681&gt;R$2306, I1681&lt;R$2305))), AND(J1681="X", OR(I1681&lt;R$2314, AND(I1681&lt;R$2311,I1681&gt;R$2312)))),"no","yes")</f>
        <v>no</v>
      </c>
      <c r="O1682" s="146">
        <f t="shared" si="434"/>
        <v>-1.7249065707451217E-2</v>
      </c>
      <c r="P1682" s="146">
        <f t="shared" si="435"/>
        <v>1.7249065707451217E-2</v>
      </c>
      <c r="Q1682" s="86">
        <f t="shared" si="424"/>
        <v>8.9999999999999993E-3</v>
      </c>
      <c r="R1682" s="39">
        <f>(SUM(C1663:C1681)+Q1682*SUM(C1663:C1681))/(19-Q1682)*(1-J$2305)</f>
        <v>3927.9268606181872</v>
      </c>
      <c r="S1682" s="39">
        <f>(SUM(C1663:C1681)+Q1682*SUM(C1663:C1681))/(19-Q1682)*(1+J$2305)</f>
        <v>3927.9268606181872</v>
      </c>
      <c r="T1682" s="17">
        <f>IF(AND(K1682="no",R1682&lt;E1682, R1682&gt;F1682,J$2308="yes"),MAX(R1682*(1-J$2306),F1682)/D1682-1,IF(AND(K1682="yes",S1682&gt;F1682, S1682&lt;E1682,J$2307="yes"),1-MIN(S1682*(1+J$2306),E1682)/D1682,0))</f>
        <v>6.3607314821245708E-4</v>
      </c>
      <c r="U1682" s="6">
        <f t="shared" si="425"/>
        <v>1.7885138855663674E-2</v>
      </c>
      <c r="V1682" s="66">
        <f t="shared" si="426"/>
        <v>3.6283853212338939</v>
      </c>
      <c r="W1682" s="6">
        <f t="shared" si="427"/>
        <v>6.3607314821245708E-4</v>
      </c>
      <c r="X1682" s="17">
        <f>V1682/MAX(V$240:V1682)-1</f>
        <v>-3.6436280100321183E-2</v>
      </c>
      <c r="Z1682" s="66">
        <f t="shared" si="428"/>
        <v>14.411794320368163</v>
      </c>
      <c r="AA1682" s="6">
        <f t="shared" si="429"/>
        <v>6.3607314821245708E-4</v>
      </c>
      <c r="AB1682" s="17">
        <f>Z1682/MAX(Z$240:Z1682)-1</f>
        <v>-0.14621035178919239</v>
      </c>
      <c r="AD1682" s="18">
        <v>1.079</v>
      </c>
    </row>
    <row r="1683" spans="1:30" x14ac:dyDescent="0.25">
      <c r="A1683" s="18" t="s">
        <v>249</v>
      </c>
      <c r="B1683" s="72">
        <v>41625</v>
      </c>
      <c r="C1683" s="23">
        <v>3834.03</v>
      </c>
      <c r="D1683" s="23">
        <v>3857.72</v>
      </c>
      <c r="E1683" s="23">
        <v>3867.78</v>
      </c>
      <c r="F1683" s="23">
        <v>3824.97</v>
      </c>
      <c r="G1683" s="20">
        <f t="shared" si="420"/>
        <v>3889.0634999999993</v>
      </c>
      <c r="H1683" s="20">
        <f t="shared" si="432"/>
        <v>3856.2063333333335</v>
      </c>
      <c r="I1683" s="112">
        <f t="shared" si="421"/>
        <v>-1.415083605603229E-2</v>
      </c>
      <c r="J1683" s="38" t="str">
        <f t="shared" si="433"/>
        <v>N</v>
      </c>
      <c r="K1683" s="17" t="str">
        <f>IF(OR(AND(J1682="N",OR(I1682&lt;R$2308,AND(I1682&gt;R$2306, I1682&lt;R$2305))), AND(J1682="X", OR(I1682&lt;R$2314, AND(I1682&lt;R$2311,I1682&gt;R$2312)))),"no","yes")</f>
        <v>yes</v>
      </c>
      <c r="O1683" s="146">
        <f t="shared" si="434"/>
        <v>-6.1409329863234552E-3</v>
      </c>
      <c r="P1683" s="146">
        <f t="shared" si="435"/>
        <v>6.1409329863234552E-3</v>
      </c>
      <c r="Q1683" s="86">
        <f t="shared" si="424"/>
        <v>8.9999999999999993E-3</v>
      </c>
      <c r="R1683" s="39">
        <f>(SUM(C1664:C1682)+Q1683*SUM(C1664:C1682))/(19-Q1683)*(1-J$2305)</f>
        <v>3928.848673582223</v>
      </c>
      <c r="S1683" s="39">
        <f>(SUM(C1664:C1682)+Q1683*SUM(C1664:C1682))/(19-Q1683)*(1+J$2305)</f>
        <v>3928.848673582223</v>
      </c>
      <c r="T1683" s="17">
        <f>IF(AND(K1683="no",R1683&lt;E1683, R1683&gt;F1683,J$2308="yes"),MAX(R1683*(1-J$2306),F1683)/D1683-1,IF(AND(K1683="yes",S1683&gt;F1683, S1683&lt;E1683,J$2307="yes"),1-MIN(S1683*(1+J$2306),E1683)/D1683,0))</f>
        <v>0</v>
      </c>
      <c r="U1683" s="6">
        <f t="shared" si="425"/>
        <v>0</v>
      </c>
      <c r="V1683" s="66">
        <f t="shared" si="426"/>
        <v>3.6283853212338939</v>
      </c>
      <c r="W1683" s="6">
        <f t="shared" si="427"/>
        <v>0</v>
      </c>
      <c r="X1683" s="17">
        <f>V1683/MAX(V$240:V1683)-1</f>
        <v>-3.6436280100321183E-2</v>
      </c>
      <c r="Z1683" s="66">
        <f t="shared" si="428"/>
        <v>14.500296183502222</v>
      </c>
      <c r="AA1683" s="6">
        <f t="shared" si="429"/>
        <v>6.1409329863235662E-3</v>
      </c>
      <c r="AB1683" s="17">
        <f>Z1683/MAX(Z$240:Z1683)-1</f>
        <v>-0.14096728677511305</v>
      </c>
      <c r="AD1683" s="18">
        <v>1.0720000000000001</v>
      </c>
    </row>
    <row r="1684" spans="1:30" x14ac:dyDescent="0.25">
      <c r="A1684" s="18" t="s">
        <v>249</v>
      </c>
      <c r="B1684" s="72">
        <v>41626</v>
      </c>
      <c r="C1684" s="23">
        <v>3834.04</v>
      </c>
      <c r="D1684" s="23">
        <v>3834.03</v>
      </c>
      <c r="E1684" s="23">
        <v>3855.36</v>
      </c>
      <c r="F1684" s="23">
        <v>3819.07</v>
      </c>
      <c r="G1684" s="20">
        <f t="shared" si="420"/>
        <v>3886.836499999999</v>
      </c>
      <c r="H1684" s="20">
        <f t="shared" si="432"/>
        <v>3855.8701666666666</v>
      </c>
      <c r="I1684" s="112">
        <f t="shared" si="421"/>
        <v>-1.3583411599638717E-2</v>
      </c>
      <c r="J1684" s="38" t="str">
        <f t="shared" si="433"/>
        <v>N</v>
      </c>
      <c r="K1684" s="17" t="str">
        <f>IF(OR(AND(J1683="N",OR(I1683&lt;R$2308,AND(I1683&gt;R$2306, I1683&lt;R$2305))), AND(J1683="X", OR(I1683&lt;R$2314, AND(I1683&lt;R$2311,I1683&gt;R$2312)))),"no","yes")</f>
        <v>yes</v>
      </c>
      <c r="O1684" s="146">
        <f t="shared" si="434"/>
        <v>2.6082216362244282E-6</v>
      </c>
      <c r="P1684" s="146">
        <f t="shared" si="435"/>
        <v>-2.6082216362244282E-6</v>
      </c>
      <c r="Q1684" s="86">
        <f t="shared" si="424"/>
        <v>8.9999999999999993E-3</v>
      </c>
      <c r="R1684" s="39">
        <f>(SUM(C1665:C1683)+Q1684*SUM(C1665:C1683))/(19-Q1684)*(1-J$2305)</f>
        <v>3926.481712916644</v>
      </c>
      <c r="S1684" s="39">
        <f>(SUM(C1665:C1683)+Q1684*SUM(C1665:C1683))/(19-Q1684)*(1+J$2305)</f>
        <v>3926.481712916644</v>
      </c>
      <c r="T1684" s="17">
        <f>IF(AND(K1684="no",R1684&lt;E1684, R1684&gt;F1684,J$2308="yes"),MAX(R1684*(1-J$2306),F1684)/D1684-1,IF(AND(K1684="yes",S1684&gt;F1684, S1684&lt;E1684,J$2307="yes"),1-MIN(S1684*(1+J$2306),E1684)/D1684,0))</f>
        <v>0</v>
      </c>
      <c r="U1684" s="6">
        <f t="shared" si="425"/>
        <v>0</v>
      </c>
      <c r="V1684" s="66">
        <f t="shared" si="426"/>
        <v>3.6283853212338939</v>
      </c>
      <c r="W1684" s="6">
        <f t="shared" si="427"/>
        <v>0</v>
      </c>
      <c r="X1684" s="17">
        <f>V1684/MAX(V$240:V1684)-1</f>
        <v>-3.6436280100321183E-2</v>
      </c>
      <c r="Z1684" s="66">
        <f t="shared" si="428"/>
        <v>14.500258363515984</v>
      </c>
      <c r="AA1684" s="6">
        <f t="shared" si="429"/>
        <v>-2.6082216362244282E-6</v>
      </c>
      <c r="AB1684" s="17">
        <f>Z1684/MAX(Z$240:Z1684)-1</f>
        <v>-0.14096952732282186</v>
      </c>
      <c r="AD1684" s="18">
        <v>1.07</v>
      </c>
    </row>
    <row r="1685" spans="1:30" x14ac:dyDescent="0.25">
      <c r="A1685" s="18" t="s">
        <v>249</v>
      </c>
      <c r="B1685" s="72">
        <v>41627</v>
      </c>
      <c r="C1685" s="23">
        <v>3795.02</v>
      </c>
      <c r="D1685" s="23">
        <v>3834.04</v>
      </c>
      <c r="E1685" s="23">
        <v>3859.22</v>
      </c>
      <c r="F1685" s="23">
        <v>3793.4</v>
      </c>
      <c r="G1685" s="20">
        <f t="shared" si="420"/>
        <v>3883.3169999999991</v>
      </c>
      <c r="H1685" s="20">
        <f t="shared" si="432"/>
        <v>3856.0156666666662</v>
      </c>
      <c r="I1685" s="112">
        <f t="shared" si="421"/>
        <v>-2.2737520526910138E-2</v>
      </c>
      <c r="J1685" s="38" t="str">
        <f t="shared" si="433"/>
        <v>N</v>
      </c>
      <c r="K1685" s="17" t="str">
        <f>IF(OR(AND(J1684="N",OR(I1684&lt;R$2308,AND(I1684&gt;R$2306, I1684&lt;R$2305))), AND(J1684="X", OR(I1684&lt;R$2314, AND(I1684&lt;R$2311,I1684&gt;R$2312)))),"no","yes")</f>
        <v>yes</v>
      </c>
      <c r="O1685" s="146">
        <f t="shared" si="434"/>
        <v>-1.0177254280080539E-2</v>
      </c>
      <c r="P1685" s="146">
        <f t="shared" si="435"/>
        <v>1.0177254280080539E-2</v>
      </c>
      <c r="Q1685" s="86">
        <f t="shared" si="424"/>
        <v>8.9999999999999993E-3</v>
      </c>
      <c r="R1685" s="39">
        <f>(SUM(C1666:C1684)+Q1685*SUM(C1666:C1684))/(19-Q1685)*(1-J$2305)</f>
        <v>3924.8150113211505</v>
      </c>
      <c r="S1685" s="39">
        <f>(SUM(C1666:C1684)+Q1685*SUM(C1666:C1684))/(19-Q1685)*(1+J$2305)</f>
        <v>3924.8150113211505</v>
      </c>
      <c r="T1685" s="17">
        <f>IF(AND(K1685="no",R1685&lt;E1685, R1685&gt;F1685,J$2308="yes"),MAX(R1685*(1-J$2306),F1685)/D1685-1,IF(AND(K1685="yes",S1685&gt;F1685, S1685&lt;E1685,J$2307="yes"),1-MIN(S1685*(1+J$2306),E1685)/D1685,0))</f>
        <v>0</v>
      </c>
      <c r="U1685" s="6">
        <f t="shared" si="425"/>
        <v>0</v>
      </c>
      <c r="V1685" s="66">
        <f t="shared" si="426"/>
        <v>3.6283853212338939</v>
      </c>
      <c r="W1685" s="6">
        <f t="shared" si="427"/>
        <v>0</v>
      </c>
      <c r="X1685" s="17">
        <f>V1685/MAX(V$240:V1685)-1</f>
        <v>-3.6436280100321183E-2</v>
      </c>
      <c r="Z1685" s="66">
        <f t="shared" si="428"/>
        <v>14.647831180008353</v>
      </c>
      <c r="AA1685" s="6">
        <f t="shared" si="429"/>
        <v>1.017725428008065E-2</v>
      </c>
      <c r="AB1685" s="17">
        <f>Z1685/MAX(Z$240:Z1685)-1</f>
        <v>-0.13222695576804833</v>
      </c>
      <c r="AD1685" s="18">
        <v>1.0620000000000001</v>
      </c>
    </row>
    <row r="1686" spans="1:30" x14ac:dyDescent="0.25">
      <c r="A1686" s="18" t="s">
        <v>249</v>
      </c>
      <c r="B1686" s="72">
        <v>41628</v>
      </c>
      <c r="C1686" s="23">
        <v>3747</v>
      </c>
      <c r="D1686" s="23">
        <v>3795.02</v>
      </c>
      <c r="E1686" s="23">
        <v>3807.55</v>
      </c>
      <c r="F1686" s="23">
        <v>3736.4</v>
      </c>
      <c r="G1686" s="20">
        <f t="shared" si="420"/>
        <v>3878.5289999999995</v>
      </c>
      <c r="H1686" s="20">
        <f t="shared" si="432"/>
        <v>3854.7636666666663</v>
      </c>
      <c r="I1686" s="112">
        <f t="shared" si="421"/>
        <v>-3.3912083679147331E-2</v>
      </c>
      <c r="J1686" s="38" t="str">
        <f t="shared" si="433"/>
        <v>N</v>
      </c>
      <c r="K1686" s="17" t="str">
        <f>IF(OR(AND(J1685="N",OR(I1685&lt;R$2308,AND(I1685&gt;R$2306, I1685&lt;R$2305))), AND(J1685="X", OR(I1685&lt;R$2314, AND(I1685&lt;R$2311,I1685&gt;R$2312)))),"no","yes")</f>
        <v>yes</v>
      </c>
      <c r="O1686" s="146">
        <f t="shared" si="434"/>
        <v>-1.2653424751384756E-2</v>
      </c>
      <c r="P1686" s="146">
        <f t="shared" si="435"/>
        <v>1.2653424751384756E-2</v>
      </c>
      <c r="Q1686" s="86">
        <f t="shared" si="424"/>
        <v>8.9999999999999993E-3</v>
      </c>
      <c r="R1686" s="39">
        <f>(SUM(C1667:C1685)+Q1686*SUM(C1667:C1685))/(19-Q1686)*(1-J$2305)</f>
        <v>3922.2785645832228</v>
      </c>
      <c r="S1686" s="39">
        <f>(SUM(C1667:C1685)+Q1686*SUM(C1667:C1685))/(19-Q1686)*(1+J$2305)</f>
        <v>3922.2785645832228</v>
      </c>
      <c r="T1686" s="17">
        <f>IF(AND(K1686="no",R1686&lt;E1686, R1686&gt;F1686,J$2308="yes"),MAX(R1686*(1-J$2306),F1686)/D1686-1,IF(AND(K1686="yes",S1686&gt;F1686, S1686&lt;E1686,J$2307="yes"),1-MIN(S1686*(1+J$2306),E1686)/D1686,0))</f>
        <v>0</v>
      </c>
      <c r="U1686" s="6">
        <f t="shared" si="425"/>
        <v>0</v>
      </c>
      <c r="V1686" s="66">
        <f t="shared" si="426"/>
        <v>3.6283853212338939</v>
      </c>
      <c r="W1686" s="6">
        <f t="shared" si="427"/>
        <v>0</v>
      </c>
      <c r="X1686" s="17">
        <f>V1686/MAX(V$240:V1686)-1</f>
        <v>-3.6436280100321183E-2</v>
      </c>
      <c r="Z1686" s="66">
        <f t="shared" si="428"/>
        <v>14.833176409615577</v>
      </c>
      <c r="AA1686" s="6">
        <f t="shared" si="429"/>
        <v>1.2653424751384756E-2</v>
      </c>
      <c r="AB1686" s="17">
        <f>Z1686/MAX(Z$240:Z1686)-1</f>
        <v>-0.12124665485157926</v>
      </c>
      <c r="AD1686" s="18">
        <v>1.048</v>
      </c>
    </row>
    <row r="1687" spans="1:30" x14ac:dyDescent="0.25">
      <c r="A1687" s="18" t="s">
        <v>249</v>
      </c>
      <c r="B1687" s="72">
        <v>41631</v>
      </c>
      <c r="C1687" s="23">
        <v>3742.74</v>
      </c>
      <c r="D1687" s="23">
        <v>3747</v>
      </c>
      <c r="E1687" s="23">
        <v>3757.39</v>
      </c>
      <c r="F1687" s="23">
        <v>3687.4</v>
      </c>
      <c r="G1687" s="20">
        <f t="shared" si="420"/>
        <v>3873.6860000000001</v>
      </c>
      <c r="H1687" s="20">
        <f t="shared" si="432"/>
        <v>3852.1488333333323</v>
      </c>
      <c r="I1687" s="112">
        <f t="shared" si="421"/>
        <v>-3.3803978949248914E-2</v>
      </c>
      <c r="J1687" s="38" t="str">
        <f t="shared" si="433"/>
        <v>N</v>
      </c>
      <c r="K1687" s="17" t="str">
        <f>IF(OR(AND(J1686="N",OR(I1686&lt;R$2308,AND(I1686&gt;R$2306, I1686&lt;R$2305))), AND(J1686="X", OR(I1686&lt;R$2314, AND(I1686&lt;R$2311,I1686&gt;R$2312)))),"no","yes")</f>
        <v>yes</v>
      </c>
      <c r="O1687" s="146">
        <f t="shared" si="434"/>
        <v>-1.1369095276221319E-3</v>
      </c>
      <c r="P1687" s="146">
        <f t="shared" si="435"/>
        <v>1.1369095276221319E-3</v>
      </c>
      <c r="Q1687" s="86">
        <f t="shared" si="424"/>
        <v>8.9999999999999993E-3</v>
      </c>
      <c r="R1687" s="39">
        <f>(SUM(C1668:C1686)+Q1687*SUM(C1668:C1686))/(19-Q1687)*(1-J$2305)</f>
        <v>3917.3586867463532</v>
      </c>
      <c r="S1687" s="39">
        <f>(SUM(C1668:C1686)+Q1687*SUM(C1668:C1686))/(19-Q1687)*(1+J$2305)</f>
        <v>3917.3586867463532</v>
      </c>
      <c r="T1687" s="17">
        <f>IF(AND(K1687="no",R1687&lt;E1687, R1687&gt;F1687,J$2308="yes"),MAX(R1687*(1-J$2306),F1687)/D1687-1,IF(AND(K1687="yes",S1687&gt;F1687, S1687&lt;E1687,J$2307="yes"),1-MIN(S1687*(1+J$2306),E1687)/D1687,0))</f>
        <v>0</v>
      </c>
      <c r="U1687" s="6">
        <f t="shared" si="425"/>
        <v>0</v>
      </c>
      <c r="V1687" s="66">
        <f t="shared" si="426"/>
        <v>3.6283853212338939</v>
      </c>
      <c r="W1687" s="6">
        <f t="shared" si="427"/>
        <v>0</v>
      </c>
      <c r="X1687" s="17">
        <f>V1687/MAX(V$240:V1687)-1</f>
        <v>-3.6436280100321183E-2</v>
      </c>
      <c r="Z1687" s="66">
        <f t="shared" si="428"/>
        <v>14.850040389200569</v>
      </c>
      <c r="AA1687" s="6">
        <f t="shared" si="429"/>
        <v>1.1369095276221319E-3</v>
      </c>
      <c r="AB1687" s="17">
        <f>Z1687/MAX(Z$240:Z1687)-1</f>
        <v>-0.12024759180105016</v>
      </c>
      <c r="AD1687" s="18">
        <v>1.046</v>
      </c>
    </row>
    <row r="1688" spans="1:30" x14ac:dyDescent="0.25">
      <c r="A1688" s="18" t="s">
        <v>249</v>
      </c>
      <c r="B1688" s="72">
        <v>41632</v>
      </c>
      <c r="C1688" s="23">
        <v>3768.7</v>
      </c>
      <c r="D1688" s="23">
        <v>3742.74</v>
      </c>
      <c r="E1688" s="23">
        <v>3799.77</v>
      </c>
      <c r="F1688" s="23">
        <v>3738.76</v>
      </c>
      <c r="G1688" s="20">
        <f t="shared" si="420"/>
        <v>3869.8369999999995</v>
      </c>
      <c r="H1688" s="20">
        <f t="shared" si="432"/>
        <v>3849.9018333333324</v>
      </c>
      <c r="I1688" s="112">
        <f t="shared" si="421"/>
        <v>-2.6134692494800049E-2</v>
      </c>
      <c r="J1688" s="38" t="str">
        <f t="shared" si="433"/>
        <v>N</v>
      </c>
      <c r="K1688" s="17" t="str">
        <f>IF(OR(AND(J1687="N",OR(I1687&lt;R$2308,AND(I1687&gt;R$2306, I1687&lt;R$2305))), AND(J1687="X", OR(I1687&lt;R$2314, AND(I1687&lt;R$2311,I1687&gt;R$2312)))),"no","yes")</f>
        <v>yes</v>
      </c>
      <c r="O1688" s="146">
        <f t="shared" si="434"/>
        <v>6.9360949464831734E-3</v>
      </c>
      <c r="P1688" s="146">
        <f t="shared" si="435"/>
        <v>-6.9360949464831734E-3</v>
      </c>
      <c r="Q1688" s="86">
        <f t="shared" si="424"/>
        <v>8.9999999999999993E-3</v>
      </c>
      <c r="R1688" s="39">
        <f>(SUM(C1669:C1687)+Q1688*SUM(C1669:C1687))/(19-Q1688)*(1-J$2305)</f>
        <v>3911.8894402611759</v>
      </c>
      <c r="S1688" s="39">
        <f>(SUM(C1669:C1687)+Q1688*SUM(C1669:C1687))/(19-Q1688)*(1+J$2305)</f>
        <v>3911.8894402611759</v>
      </c>
      <c r="T1688" s="17">
        <f>IF(AND(K1688="no",R1688&lt;E1688, R1688&gt;F1688,J$2308="yes"),MAX(R1688*(1-J$2306),F1688)/D1688-1,IF(AND(K1688="yes",S1688&gt;F1688, S1688&lt;E1688,J$2307="yes"),1-MIN(S1688*(1+J$2306),E1688)/D1688,0))</f>
        <v>0</v>
      </c>
      <c r="U1688" s="6">
        <f t="shared" si="425"/>
        <v>0</v>
      </c>
      <c r="V1688" s="66">
        <f t="shared" si="426"/>
        <v>3.6283853212338939</v>
      </c>
      <c r="W1688" s="6">
        <f t="shared" si="427"/>
        <v>0</v>
      </c>
      <c r="X1688" s="17">
        <f>V1688/MAX(V$240:V1688)-1</f>
        <v>-3.6436280100321183E-2</v>
      </c>
      <c r="Y1688" s="14"/>
      <c r="Z1688" s="66">
        <f t="shared" si="428"/>
        <v>14.747039099101963</v>
      </c>
      <c r="AA1688" s="6">
        <f t="shared" si="429"/>
        <v>-6.9360949464831734E-3</v>
      </c>
      <c r="AB1688" s="17">
        <f>Z1688/MAX(Z$240:Z1688)-1</f>
        <v>-0.12634963803371535</v>
      </c>
      <c r="AC1688" s="14"/>
      <c r="AD1688" s="18">
        <v>1.052</v>
      </c>
    </row>
    <row r="1689" spans="1:30" x14ac:dyDescent="0.25">
      <c r="A1689" s="18" t="s">
        <v>249</v>
      </c>
      <c r="B1689" s="72">
        <v>41633</v>
      </c>
      <c r="C1689" s="23">
        <v>3808.45</v>
      </c>
      <c r="D1689" s="23">
        <v>3768.7</v>
      </c>
      <c r="E1689" s="23">
        <v>3808.46</v>
      </c>
      <c r="F1689" s="23">
        <v>3756.71</v>
      </c>
      <c r="G1689" s="20">
        <f t="shared" si="420"/>
        <v>3865.7719999999995</v>
      </c>
      <c r="H1689" s="20">
        <f t="shared" si="432"/>
        <v>3848.5556666666662</v>
      </c>
      <c r="I1689" s="112">
        <f t="shared" si="421"/>
        <v>-1.4828086084745729E-2</v>
      </c>
      <c r="J1689" s="38" t="str">
        <f t="shared" si="433"/>
        <v>N</v>
      </c>
      <c r="K1689" s="17" t="str">
        <f>IF(OR(AND(J1688="N",OR(I1688&lt;R$2308,AND(I1688&gt;R$2306, I1688&lt;R$2305))), AND(J1688="X", OR(I1688&lt;R$2314, AND(I1688&lt;R$2311,I1688&gt;R$2312)))),"no","yes")</f>
        <v>yes</v>
      </c>
      <c r="O1689" s="146">
        <f t="shared" si="434"/>
        <v>1.0547403613978323E-2</v>
      </c>
      <c r="P1689" s="146">
        <f t="shared" si="435"/>
        <v>-1.0547403613978323E-2</v>
      </c>
      <c r="Q1689" s="86">
        <f t="shared" si="424"/>
        <v>8.9999999999999993E-3</v>
      </c>
      <c r="R1689" s="39">
        <f>(SUM(C1670:C1688)+Q1689*SUM(C1670:C1688))/(19-Q1689)*(1-J$2305)</f>
        <v>3905.4580016850077</v>
      </c>
      <c r="S1689" s="39">
        <f>(SUM(C1670:C1688)+Q1689*SUM(C1670:C1688))/(19-Q1689)*(1+J$2305)</f>
        <v>3905.4580016850077</v>
      </c>
      <c r="T1689" s="17">
        <f>IF(AND(K1689="no",R1689&lt;E1689, R1689&gt;F1689,J$2308="yes"),MAX(R1689*(1-J$2306),F1689)/D1689-1,IF(AND(K1689="yes",S1689&gt;F1689, S1689&lt;E1689,J$2307="yes"),1-MIN(S1689*(1+J$2306),E1689)/D1689,0))</f>
        <v>0</v>
      </c>
      <c r="U1689" s="6">
        <f t="shared" si="425"/>
        <v>0</v>
      </c>
      <c r="V1689" s="66">
        <f t="shared" si="426"/>
        <v>3.6283853212338939</v>
      </c>
      <c r="W1689" s="6">
        <f t="shared" si="427"/>
        <v>0</v>
      </c>
      <c r="X1689" s="17">
        <f>V1689/MAX(V$240:V1689)-1</f>
        <v>-3.6436280100321183E-2</v>
      </c>
      <c r="Z1689" s="66">
        <f t="shared" si="428"/>
        <v>14.591496125612615</v>
      </c>
      <c r="AA1689" s="6">
        <f t="shared" si="429"/>
        <v>-1.0547403613978323E-2</v>
      </c>
      <c r="AB1689" s="17">
        <f>Z1689/MAX(Z$240:Z1689)-1</f>
        <v>-0.13556438101887203</v>
      </c>
      <c r="AD1689" s="18">
        <v>1.0649999999999999</v>
      </c>
    </row>
    <row r="1690" spans="1:30" x14ac:dyDescent="0.25">
      <c r="A1690" s="18" t="s">
        <v>249</v>
      </c>
      <c r="B1690" s="72">
        <v>41634</v>
      </c>
      <c r="C1690" s="23">
        <v>3743.13</v>
      </c>
      <c r="D1690" s="23">
        <v>3808.45</v>
      </c>
      <c r="E1690" s="23">
        <v>3809.5</v>
      </c>
      <c r="F1690" s="23">
        <v>3741.61</v>
      </c>
      <c r="G1690" s="20">
        <f t="shared" si="420"/>
        <v>3856.7949999999996</v>
      </c>
      <c r="H1690" s="20">
        <f t="shared" si="432"/>
        <v>3847.4708333333328</v>
      </c>
      <c r="I1690" s="112">
        <f t="shared" si="421"/>
        <v>-2.9471361583905731E-2</v>
      </c>
      <c r="J1690" s="38" t="str">
        <f t="shared" si="433"/>
        <v>N</v>
      </c>
      <c r="K1690" s="17" t="str">
        <f>IF(OR(AND(J1689="N",OR(I1689&lt;R$2308,AND(I1689&gt;R$2306, I1689&lt;R$2305))), AND(J1689="X", OR(I1689&lt;R$2314, AND(I1689&lt;R$2311,I1689&gt;R$2312)))),"no","yes")</f>
        <v>yes</v>
      </c>
      <c r="O1690" s="146">
        <f t="shared" si="434"/>
        <v>-1.7151334532421236E-2</v>
      </c>
      <c r="P1690" s="146">
        <f t="shared" si="435"/>
        <v>1.7151334532421236E-2</v>
      </c>
      <c r="Q1690" s="86">
        <f t="shared" si="424"/>
        <v>8.9999999999999993E-3</v>
      </c>
      <c r="R1690" s="39">
        <f>(SUM(C1671:C1689)+Q1690*SUM(C1671:C1689))/(19-Q1690)*(1-J$2305)</f>
        <v>3899.3894439471319</v>
      </c>
      <c r="S1690" s="39">
        <f>(SUM(C1671:C1689)+Q1690*SUM(C1671:C1689))/(19-Q1690)*(1+J$2305)</f>
        <v>3899.3894439471319</v>
      </c>
      <c r="T1690" s="17">
        <f>IF(AND(K1690="no",R1690&lt;E1690, R1690&gt;F1690,J$2308="yes"),MAX(R1690*(1-J$2306),F1690)/D1690-1,IF(AND(K1690="yes",S1690&gt;F1690, S1690&lt;E1690,J$2307="yes"),1-MIN(S1690*(1+J$2306),E1690)/D1690,0))</f>
        <v>0</v>
      </c>
      <c r="U1690" s="6">
        <f t="shared" si="425"/>
        <v>0</v>
      </c>
      <c r="V1690" s="66">
        <f t="shared" si="426"/>
        <v>3.6283853212338939</v>
      </c>
      <c r="W1690" s="6">
        <f t="shared" si="427"/>
        <v>0</v>
      </c>
      <c r="X1690" s="17">
        <f>V1690/MAX(V$240:V1690)-1</f>
        <v>-3.6436280100321183E-2</v>
      </c>
      <c r="Z1690" s="66">
        <f t="shared" si="428"/>
        <v>14.841759756991525</v>
      </c>
      <c r="AA1690" s="6">
        <f t="shared" si="429"/>
        <v>1.7151334532421236E-2</v>
      </c>
      <c r="AB1690" s="17">
        <f>Z1690/MAX(Z$240:Z1690)-1</f>
        <v>-0.12073815653598607</v>
      </c>
      <c r="AD1690" s="18">
        <v>1.046</v>
      </c>
    </row>
    <row r="1691" spans="1:30" x14ac:dyDescent="0.25">
      <c r="A1691" s="18" t="s">
        <v>249</v>
      </c>
      <c r="B1691" s="72">
        <v>41635</v>
      </c>
      <c r="C1691" s="23">
        <v>3800.77</v>
      </c>
      <c r="D1691" s="23">
        <v>3743.13</v>
      </c>
      <c r="E1691" s="23">
        <v>3809.47</v>
      </c>
      <c r="F1691" s="23">
        <v>3734.65</v>
      </c>
      <c r="G1691" s="20">
        <f t="shared" si="420"/>
        <v>3849.5144999999998</v>
      </c>
      <c r="H1691" s="20">
        <f t="shared" si="432"/>
        <v>3847.1043333333332</v>
      </c>
      <c r="I1691" s="112">
        <f t="shared" si="421"/>
        <v>-1.2662505882235275E-2</v>
      </c>
      <c r="J1691" s="38" t="str">
        <f t="shared" si="433"/>
        <v>N</v>
      </c>
      <c r="K1691" s="17" t="str">
        <f>IF(OR(AND(J1690="N",OR(I1690&lt;R$2308,AND(I1690&gt;R$2306, I1690&lt;R$2305))), AND(J1690="X", OR(I1690&lt;R$2314, AND(I1690&lt;R$2311,I1690&gt;R$2312)))),"no","yes")</f>
        <v>yes</v>
      </c>
      <c r="O1691" s="146">
        <f t="shared" si="434"/>
        <v>1.5398877410081946E-2</v>
      </c>
      <c r="P1691" s="146">
        <f t="shared" si="435"/>
        <v>-1.5398877410081946E-2</v>
      </c>
      <c r="Q1691" s="86">
        <f t="shared" si="424"/>
        <v>8.9999999999999993E-3</v>
      </c>
      <c r="R1691" s="39">
        <f>(SUM(C1672:C1690)+Q1691*SUM(C1672:C1690))/(19-Q1691)*(1-J$2305)</f>
        <v>3888.5906840082139</v>
      </c>
      <c r="S1691" s="39">
        <f>(SUM(C1672:C1690)+Q1691*SUM(C1672:C1690))/(19-Q1691)*(1+J$2305)</f>
        <v>3888.5906840082139</v>
      </c>
      <c r="T1691" s="17">
        <f>IF(AND(K1691="no",R1691&lt;E1691, R1691&gt;F1691,J$2308="yes"),MAX(R1691*(1-J$2306),F1691)/D1691-1,IF(AND(K1691="yes",S1691&gt;F1691, S1691&lt;E1691,J$2307="yes"),1-MIN(S1691*(1+J$2306),E1691)/D1691,0))</f>
        <v>0</v>
      </c>
      <c r="U1691" s="6">
        <f t="shared" si="425"/>
        <v>0</v>
      </c>
      <c r="V1691" s="66">
        <f t="shared" si="426"/>
        <v>3.6283853212338939</v>
      </c>
      <c r="W1691" s="6">
        <f t="shared" si="427"/>
        <v>0</v>
      </c>
      <c r="X1691" s="17">
        <f>V1691/MAX(V$240:V1691)-1</f>
        <v>-3.6436280100321183E-2</v>
      </c>
      <c r="Z1691" s="66">
        <f t="shared" si="428"/>
        <v>14.613213317943725</v>
      </c>
      <c r="AA1691" s="6">
        <f t="shared" si="429"/>
        <v>-1.5398877410081946E-2</v>
      </c>
      <c r="AB1691" s="17">
        <f>Z1691/MAX(Z$240:Z1691)-1</f>
        <v>-0.13427780187485117</v>
      </c>
      <c r="AD1691" s="18">
        <v>1.0629999999999999</v>
      </c>
    </row>
    <row r="1692" spans="1:30" x14ac:dyDescent="0.25">
      <c r="A1692" s="18" t="s">
        <v>249</v>
      </c>
      <c r="B1692" s="72">
        <v>41638</v>
      </c>
      <c r="C1692" s="23">
        <v>3813</v>
      </c>
      <c r="D1692" s="23">
        <v>3800.77</v>
      </c>
      <c r="E1692" s="23">
        <v>3828.97</v>
      </c>
      <c r="F1692" s="23">
        <v>3803.79</v>
      </c>
      <c r="G1692" s="20">
        <f t="shared" si="420"/>
        <v>3851.6210000000001</v>
      </c>
      <c r="H1692" s="20">
        <f t="shared" si="432"/>
        <v>3846.106166666666</v>
      </c>
      <c r="I1692" s="112">
        <f t="shared" si="421"/>
        <v>-1.0027206726726301E-2</v>
      </c>
      <c r="J1692" s="38" t="str">
        <f t="shared" si="433"/>
        <v>N</v>
      </c>
      <c r="K1692" s="17" t="str">
        <f>IF(OR(AND(J1691="N",OR(I1691&lt;R$2308,AND(I1691&gt;R$2306, I1691&lt;R$2305))), AND(J1691="X", OR(I1691&lt;R$2314, AND(I1691&lt;R$2311,I1691&gt;R$2312)))),"no","yes")</f>
        <v>yes</v>
      </c>
      <c r="O1692" s="146">
        <f t="shared" si="434"/>
        <v>3.2177690310122298E-3</v>
      </c>
      <c r="P1692" s="146">
        <f t="shared" si="435"/>
        <v>-3.2177690310122298E-3</v>
      </c>
      <c r="Q1692" s="86">
        <f t="shared" si="424"/>
        <v>8.9999999999999993E-3</v>
      </c>
      <c r="R1692" s="39">
        <f>(SUM(C1673:C1691)+Q1692*SUM(C1673:C1691))/(19-Q1692)*(1-J$2305)</f>
        <v>3890.1792838713077</v>
      </c>
      <c r="S1692" s="39">
        <f>(SUM(C1673:C1691)+Q1692*SUM(C1673:C1691))/(19-Q1692)*(1+J$2305)</f>
        <v>3890.1792838713077</v>
      </c>
      <c r="T1692" s="17">
        <f>IF(AND(K1692="no",R1692&lt;E1692, R1692&gt;F1692,J$2308="yes"),MAX(R1692*(1-J$2306),F1692)/D1692-1,IF(AND(K1692="yes",S1692&gt;F1692, S1692&lt;E1692,J$2307="yes"),1-MIN(S1692*(1+J$2306),E1692)/D1692,0))</f>
        <v>0</v>
      </c>
      <c r="U1692" s="6">
        <f t="shared" si="425"/>
        <v>0</v>
      </c>
      <c r="V1692" s="66">
        <f t="shared" si="426"/>
        <v>3.6283853212338939</v>
      </c>
      <c r="W1692" s="6">
        <f t="shared" si="427"/>
        <v>0</v>
      </c>
      <c r="X1692" s="17">
        <f>V1692/MAX(V$240:V1692)-1</f>
        <v>-3.6436280100321183E-2</v>
      </c>
      <c r="Z1692" s="66">
        <f t="shared" si="428"/>
        <v>14.566191372685671</v>
      </c>
      <c r="AA1692" s="6">
        <f t="shared" si="429"/>
        <v>-3.2177690310122298E-3</v>
      </c>
      <c r="AB1692" s="17">
        <f>Z1692/MAX(Z$240:Z1692)-1</f>
        <v>-0.13706349595343803</v>
      </c>
      <c r="AD1692" s="18">
        <v>1.0660000000000001</v>
      </c>
    </row>
    <row r="1693" spans="1:30" x14ac:dyDescent="0.25">
      <c r="A1693" s="18" t="s">
        <v>249</v>
      </c>
      <c r="B1693" s="72">
        <v>41639</v>
      </c>
      <c r="C1693" s="23">
        <v>3829.1</v>
      </c>
      <c r="D1693" s="23">
        <v>3813</v>
      </c>
      <c r="E1693" s="23">
        <v>3829.8</v>
      </c>
      <c r="F1693" s="23">
        <v>3789.82</v>
      </c>
      <c r="G1693" s="20">
        <f t="shared" si="420"/>
        <v>3850.078</v>
      </c>
      <c r="H1693" s="20">
        <f t="shared" si="432"/>
        <v>3844.2899999999995</v>
      </c>
      <c r="I1693" s="112">
        <f t="shared" si="421"/>
        <v>-5.448720779163474E-3</v>
      </c>
      <c r="J1693" s="38" t="str">
        <f t="shared" si="433"/>
        <v>N</v>
      </c>
      <c r="K1693" s="17" t="str">
        <f>IF(OR(AND(J1692="N",OR(I1692&lt;R$2308,AND(I1692&gt;R$2306, I1692&lt;R$2305))), AND(J1692="X", OR(I1692&lt;R$2314, AND(I1692&lt;R$2311,I1692&gt;R$2312)))),"no","yes")</f>
        <v>yes</v>
      </c>
      <c r="O1693" s="146">
        <f t="shared" si="434"/>
        <v>4.2223970626802387E-3</v>
      </c>
      <c r="P1693" s="146">
        <f t="shared" si="435"/>
        <v>-4.2223970626802387E-3</v>
      </c>
      <c r="Q1693" s="86">
        <f t="shared" si="424"/>
        <v>8.9999999999999993E-3</v>
      </c>
      <c r="R1693" s="39">
        <f>(SUM(C1674:C1692)+Q1693*SUM(C1674:C1692))/(19-Q1693)*(1-J$2305)</f>
        <v>3887.6842788689373</v>
      </c>
      <c r="S1693" s="39">
        <f>(SUM(C1674:C1692)+Q1693*SUM(C1674:C1692))/(19-Q1693)*(1+J$2305)</f>
        <v>3887.6842788689373</v>
      </c>
      <c r="T1693" s="17">
        <f>IF(AND(K1693="no",R1693&lt;E1693, R1693&gt;F1693,J$2308="yes"),MAX(R1693*(1-J$2306),F1693)/D1693-1,IF(AND(K1693="yes",S1693&gt;F1693, S1693&lt;E1693,J$2307="yes"),1-MIN(S1693*(1+J$2306),E1693)/D1693,0))</f>
        <v>0</v>
      </c>
      <c r="U1693" s="6">
        <f t="shared" si="425"/>
        <v>0</v>
      </c>
      <c r="V1693" s="66">
        <f t="shared" si="426"/>
        <v>3.6283853212338939</v>
      </c>
      <c r="W1693" s="6">
        <f t="shared" si="427"/>
        <v>0</v>
      </c>
      <c r="X1693" s="17">
        <f>V1693/MAX(V$240:V1693)-1</f>
        <v>-3.6436280100321183E-2</v>
      </c>
      <c r="Z1693" s="66">
        <f t="shared" si="428"/>
        <v>14.504687129019205</v>
      </c>
      <c r="AA1693" s="6">
        <f t="shared" si="429"/>
        <v>-4.2223970626802387E-3</v>
      </c>
      <c r="AB1693" s="17">
        <f>Z1693/MAX(Z$240:Z1693)-1</f>
        <v>-0.14070715651340371</v>
      </c>
      <c r="AD1693" s="18">
        <v>1.071</v>
      </c>
    </row>
    <row r="1694" spans="1:30" x14ac:dyDescent="0.25">
      <c r="A1694" s="18" t="s">
        <v>249</v>
      </c>
      <c r="B1694" s="72">
        <v>41641</v>
      </c>
      <c r="C1694" s="23">
        <v>3847.88</v>
      </c>
      <c r="D1694" s="23">
        <v>3829.1</v>
      </c>
      <c r="E1694" s="23">
        <v>3848.25</v>
      </c>
      <c r="F1694" s="23">
        <v>3813.81</v>
      </c>
      <c r="G1694" s="20">
        <f t="shared" si="420"/>
        <v>3845.8220000000001</v>
      </c>
      <c r="H1694" s="20">
        <f t="shared" si="432"/>
        <v>3842.0703333333327</v>
      </c>
      <c r="I1694" s="112">
        <f t="shared" si="421"/>
        <v>5.3512617068607327E-4</v>
      </c>
      <c r="J1694" s="38" t="str">
        <f t="shared" si="433"/>
        <v>N</v>
      </c>
      <c r="K1694" s="17" t="str">
        <f>IF(OR(AND(J1693="N",OR(I1693&lt;R$2308,AND(I1693&gt;R$2306, I1693&lt;R$2305))), AND(J1693="X", OR(I1693&lt;R$2314, AND(I1693&lt;R$2311,I1693&gt;R$2312)))),"no","yes")</f>
        <v>yes</v>
      </c>
      <c r="O1694" s="146">
        <f t="shared" si="434"/>
        <v>4.9045467603354709E-3</v>
      </c>
      <c r="P1694" s="146">
        <f t="shared" si="435"/>
        <v>-4.9045467603354709E-3</v>
      </c>
      <c r="Q1694" s="86">
        <f t="shared" si="424"/>
        <v>8.9999999999999993E-3</v>
      </c>
      <c r="R1694" s="39">
        <f>(SUM(C1675:C1693)+Q1694*SUM(C1675:C1693))/(19-Q1694)*(1-J$2305)</f>
        <v>3882.1640271707647</v>
      </c>
      <c r="S1694" s="39">
        <f>(SUM(C1675:C1693)+Q1694*SUM(C1675:C1693))/(19-Q1694)*(1+J$2305)</f>
        <v>3882.1640271707647</v>
      </c>
      <c r="T1694" s="17">
        <f>IF(AND(K1694="no",R1694&lt;E1694, R1694&gt;F1694,J$2308="yes"),MAX(R1694*(1-J$2306),F1694)/D1694-1,IF(AND(K1694="yes",S1694&gt;F1694, S1694&lt;E1694,J$2307="yes"),1-MIN(S1694*(1+J$2306),E1694)/D1694,0))</f>
        <v>0</v>
      </c>
      <c r="U1694" s="6">
        <f t="shared" si="425"/>
        <v>0</v>
      </c>
      <c r="V1694" s="66">
        <f t="shared" si="426"/>
        <v>3.6283853212338939</v>
      </c>
      <c r="W1694" s="6">
        <f t="shared" si="427"/>
        <v>0</v>
      </c>
      <c r="X1694" s="17">
        <f>V1694/MAX(V$240:V1694)-1</f>
        <v>-3.6436280100321183E-2</v>
      </c>
      <c r="Z1694" s="66">
        <f t="shared" si="428"/>
        <v>14.433548212750894</v>
      </c>
      <c r="AA1694" s="6">
        <f t="shared" si="429"/>
        <v>-4.9045467603354709E-3</v>
      </c>
      <c r="AB1694" s="17">
        <f>Z1694/MAX(Z$240:Z1694)-1</f>
        <v>-0.14492159844510544</v>
      </c>
      <c r="AD1694" s="18">
        <v>1.077</v>
      </c>
    </row>
    <row r="1695" spans="1:30" x14ac:dyDescent="0.25">
      <c r="A1695" s="18" t="s">
        <v>249</v>
      </c>
      <c r="B1695" s="72">
        <v>41642</v>
      </c>
      <c r="C1695" s="23">
        <v>3816.32</v>
      </c>
      <c r="D1695" s="23">
        <v>3847.88</v>
      </c>
      <c r="E1695" s="23">
        <v>3843.36</v>
      </c>
      <c r="F1695" s="23">
        <v>3802.99</v>
      </c>
      <c r="G1695" s="20">
        <f t="shared" ref="G1695:G1758" si="438">AVERAGE(C1676:C1695)</f>
        <v>3840.2019999999998</v>
      </c>
      <c r="H1695" s="20">
        <f t="shared" si="432"/>
        <v>3839.6818333333331</v>
      </c>
      <c r="I1695" s="112">
        <f t="shared" ref="I1695:I1758" si="439">$C1695/$G1695-1</f>
        <v>-6.2189436909828588E-3</v>
      </c>
      <c r="J1695" s="38" t="str">
        <f t="shared" si="433"/>
        <v>N</v>
      </c>
      <c r="K1695" s="17" t="str">
        <f>IF(OR(AND(J1694="N",OR(I1694&lt;R$2308,AND(I1694&gt;R$2306, I1694&lt;R$2305))), AND(J1694="X", OR(I1694&lt;R$2314, AND(I1694&lt;R$2311,I1694&gt;R$2312)))),"no","yes")</f>
        <v>yes</v>
      </c>
      <c r="O1695" s="146">
        <f t="shared" si="434"/>
        <v>-8.2019189787623237E-3</v>
      </c>
      <c r="P1695" s="146">
        <f t="shared" si="435"/>
        <v>8.2019189787623237E-3</v>
      </c>
      <c r="Q1695" s="86">
        <f t="shared" si="424"/>
        <v>8.9999999999999993E-3</v>
      </c>
      <c r="R1695" s="39">
        <f>(SUM(C1676:C1694)+Q1695*SUM(C1676:C1694))/(19-Q1695)*(1-J$2305)</f>
        <v>3877.8689631930906</v>
      </c>
      <c r="S1695" s="39">
        <f>(SUM(C1676:C1694)+Q1695*SUM(C1676:C1694))/(19-Q1695)*(1+J$2305)</f>
        <v>3877.8689631930906</v>
      </c>
      <c r="T1695" s="17">
        <f>IF(AND(K1695="no",R1695&lt;E1695, R1695&gt;F1695,J$2308="yes"),MAX(R1695*(1-J$2306),F1695)/D1695-1,IF(AND(K1695="yes",S1695&gt;F1695, S1695&lt;E1695,J$2307="yes"),1-MIN(S1695*(1+J$2306),E1695)/D1695,0))</f>
        <v>0</v>
      </c>
      <c r="U1695" s="6">
        <f t="shared" si="425"/>
        <v>0</v>
      </c>
      <c r="V1695" s="66">
        <f t="shared" si="426"/>
        <v>3.6283853212338939</v>
      </c>
      <c r="W1695" s="6">
        <f t="shared" si="427"/>
        <v>0</v>
      </c>
      <c r="X1695" s="17">
        <f>V1695/MAX(V$240:V1695)-1</f>
        <v>-3.6436280100321183E-2</v>
      </c>
      <c r="Z1695" s="66">
        <f t="shared" si="428"/>
        <v>14.551931005767937</v>
      </c>
      <c r="AA1695" s="6">
        <f t="shared" si="429"/>
        <v>8.2019189787623237E-3</v>
      </c>
      <c r="AB1695" s="17">
        <f>Z1695/MAX(Z$240:Z1695)-1</f>
        <v>-0.13790831467506248</v>
      </c>
      <c r="AD1695" s="18">
        <v>1.07</v>
      </c>
    </row>
    <row r="1696" spans="1:30" x14ac:dyDescent="0.25">
      <c r="A1696" s="18" t="s">
        <v>249</v>
      </c>
      <c r="B1696" s="72">
        <v>41645</v>
      </c>
      <c r="C1696" s="23">
        <v>3710.9</v>
      </c>
      <c r="D1696" s="23">
        <v>3816.32</v>
      </c>
      <c r="E1696" s="23">
        <v>3806.59</v>
      </c>
      <c r="F1696" s="23">
        <v>3709.91</v>
      </c>
      <c r="G1696" s="20">
        <f t="shared" si="438"/>
        <v>3829.8079999999995</v>
      </c>
      <c r="H1696" s="20">
        <f t="shared" si="432"/>
        <v>3834.4148333333328</v>
      </c>
      <c r="I1696" s="112">
        <f t="shared" si="439"/>
        <v>-3.1048031650672714E-2</v>
      </c>
      <c r="J1696" s="38" t="str">
        <f t="shared" si="433"/>
        <v>X</v>
      </c>
      <c r="K1696" s="17" t="str">
        <f>IF(OR(AND(J1695="N",OR(I1695&lt;R$2308,AND(I1695&gt;R$2306, I1695&lt;R$2305))), AND(J1695="X", OR(I1695&lt;R$2314, AND(I1695&lt;R$2311,I1695&gt;R$2312)))),"no","yes")</f>
        <v>yes</v>
      </c>
      <c r="O1696" s="146">
        <f t="shared" si="434"/>
        <v>-2.7623469730001737E-2</v>
      </c>
      <c r="P1696" s="146">
        <f t="shared" si="435"/>
        <v>2.7623469730001737E-2</v>
      </c>
      <c r="Q1696" s="86">
        <f t="shared" si="424"/>
        <v>1.7999999999999999E-2</v>
      </c>
      <c r="R1696" s="39">
        <f>(SUM(C1677:C1695)+Q1696*SUM(C1677:C1695))/(19-Q1696)*(1-J$2305)</f>
        <v>3908.8186007796862</v>
      </c>
      <c r="S1696" s="39">
        <f>(SUM(C1677:C1695)+Q1696*SUM(C1677:C1695))/(19-Q1696)*(1+J$2305)</f>
        <v>3908.8186007796862</v>
      </c>
      <c r="T1696" s="17">
        <f>IF(AND(K1696="no",R1696&lt;E1696, R1696&gt;F1696,J$2308="yes"),MAX(R1696*(1-J$2306),F1696)/D1696-1,IF(AND(K1696="yes",S1696&gt;F1696, S1696&lt;E1696,J$2307="yes"),1-MIN(S1696*(1+J$2306),E1696)/D1696,0))</f>
        <v>0</v>
      </c>
      <c r="U1696" s="6">
        <f t="shared" si="425"/>
        <v>0</v>
      </c>
      <c r="V1696" s="66">
        <f t="shared" si="426"/>
        <v>3.6283853212338939</v>
      </c>
      <c r="W1696" s="6">
        <f t="shared" si="427"/>
        <v>0</v>
      </c>
      <c r="X1696" s="17">
        <f>V1696/MAX(V$240:V1696)-1</f>
        <v>-3.6436280100321183E-2</v>
      </c>
      <c r="Z1696" s="66">
        <f t="shared" si="428"/>
        <v>14.953905831418842</v>
      </c>
      <c r="AA1696" s="6">
        <f t="shared" si="429"/>
        <v>2.7623469730001737E-2</v>
      </c>
      <c r="AB1696" s="17">
        <f>Z1696/MAX(Z$240:Z1696)-1</f>
        <v>-0.11409435110100286</v>
      </c>
      <c r="AD1696" s="18">
        <v>1.04</v>
      </c>
    </row>
    <row r="1697" spans="1:30" x14ac:dyDescent="0.25">
      <c r="A1697" s="18" t="s">
        <v>249</v>
      </c>
      <c r="B1697" s="72">
        <v>41646</v>
      </c>
      <c r="C1697" s="23">
        <v>3733.66</v>
      </c>
      <c r="D1697" s="23">
        <v>3710.9</v>
      </c>
      <c r="E1697" s="23">
        <v>3740.72</v>
      </c>
      <c r="F1697" s="23">
        <v>3688.42</v>
      </c>
      <c r="G1697" s="20">
        <f t="shared" si="438"/>
        <v>3819.1059999999989</v>
      </c>
      <c r="H1697" s="20">
        <f t="shared" si="432"/>
        <v>3828.8371666666662</v>
      </c>
      <c r="I1697" s="112">
        <f t="shared" si="439"/>
        <v>-2.2373298881989356E-2</v>
      </c>
      <c r="J1697" s="38" t="str">
        <f t="shared" si="433"/>
        <v>X</v>
      </c>
      <c r="K1697" s="17" t="str">
        <f>IF(OR(AND(J1696="N",OR(I1696&lt;R$2308,AND(I1696&gt;R$2306, I1696&lt;R$2305))), AND(J1696="X", OR(I1696&lt;R$2314, AND(I1696&lt;R$2311,I1696&gt;R$2312)))),"no","yes")</f>
        <v>yes</v>
      </c>
      <c r="O1697" s="146">
        <f t="shared" si="434"/>
        <v>6.1332830310705244E-3</v>
      </c>
      <c r="P1697" s="146">
        <f t="shared" si="435"/>
        <v>-6.1332830310705244E-3</v>
      </c>
      <c r="Q1697" s="86">
        <f t="shared" si="424"/>
        <v>1.7999999999999999E-2</v>
      </c>
      <c r="R1697" s="39">
        <f>(SUM(C1678:C1696)+Q1697*SUM(C1678:C1696))/(19-Q1697)*(1-J$2305)</f>
        <v>3896.1190749130747</v>
      </c>
      <c r="S1697" s="39">
        <f>(SUM(C1678:C1696)+Q1697*SUM(C1678:C1696))/(19-Q1697)*(1+J$2305)</f>
        <v>3896.1190749130747</v>
      </c>
      <c r="T1697" s="17">
        <f>IF(AND(K1697="no",R1697&lt;E1697, R1697&gt;F1697,J$2308="yes"),MAX(R1697*(1-J$2306),F1697)/D1697-1,IF(AND(K1697="yes",S1697&gt;F1697, S1697&lt;E1697,J$2307="yes"),1-MIN(S1697*(1+J$2306),E1697)/D1697,0))</f>
        <v>0</v>
      </c>
      <c r="U1697" s="6">
        <f t="shared" si="425"/>
        <v>0</v>
      </c>
      <c r="V1697" s="66">
        <f t="shared" si="426"/>
        <v>3.6283853212338939</v>
      </c>
      <c r="W1697" s="6">
        <f t="shared" si="427"/>
        <v>0</v>
      </c>
      <c r="X1697" s="17">
        <f>V1697/MAX(V$240:V1697)-1</f>
        <v>-3.6436280100321183E-2</v>
      </c>
      <c r="Z1697" s="66">
        <f t="shared" si="428"/>
        <v>14.862189294534774</v>
      </c>
      <c r="AA1697" s="6">
        <f t="shared" si="429"/>
        <v>-6.1332830310705244E-3</v>
      </c>
      <c r="AB1697" s="17">
        <f>Z1697/MAX(Z$240:Z1697)-1</f>
        <v>-0.11952786118452463</v>
      </c>
      <c r="AD1697" s="18">
        <v>1.044</v>
      </c>
    </row>
    <row r="1698" spans="1:30" x14ac:dyDescent="0.25">
      <c r="A1698" s="18" t="s">
        <v>249</v>
      </c>
      <c r="B1698" s="72">
        <v>41647</v>
      </c>
      <c r="C1698" s="23">
        <v>3738.21</v>
      </c>
      <c r="D1698" s="23">
        <v>3733.66</v>
      </c>
      <c r="E1698" s="23">
        <v>3768.5</v>
      </c>
      <c r="F1698" s="23">
        <v>3726.11</v>
      </c>
      <c r="G1698" s="20">
        <f t="shared" si="438"/>
        <v>3808.4919999999997</v>
      </c>
      <c r="H1698" s="20">
        <f t="shared" si="432"/>
        <v>3823.239333333333</v>
      </c>
      <c r="I1698" s="112">
        <f t="shared" si="439"/>
        <v>-1.8454023272203246E-2</v>
      </c>
      <c r="J1698" s="38" t="str">
        <f t="shared" si="433"/>
        <v>X</v>
      </c>
      <c r="K1698" s="17" t="str">
        <f>IF(OR(AND(J1697="N",OR(I1697&lt;R$2308,AND(I1697&gt;R$2306, I1697&lt;R$2305))), AND(J1697="X", OR(I1697&lt;R$2314, AND(I1697&lt;R$2311,I1697&gt;R$2312)))),"no","yes")</f>
        <v>yes</v>
      </c>
      <c r="O1698" s="146">
        <f t="shared" si="434"/>
        <v>1.2186433687053633E-3</v>
      </c>
      <c r="P1698" s="146">
        <f t="shared" si="435"/>
        <v>-1.2186433687053633E-3</v>
      </c>
      <c r="Q1698" s="86">
        <f t="shared" si="424"/>
        <v>1.7999999999999999E-2</v>
      </c>
      <c r="R1698" s="39">
        <f>(SUM(C1679:C1697)+Q1698*SUM(C1679:C1697))/(19-Q1698)*(1-J$2305)</f>
        <v>3884.490535243915</v>
      </c>
      <c r="S1698" s="39">
        <f>(SUM(C1679:C1697)+Q1698*SUM(C1679:C1697))/(19-Q1698)*(1+J$2305)</f>
        <v>3884.490535243915</v>
      </c>
      <c r="T1698" s="17">
        <f>IF(AND(K1698="no",R1698&lt;E1698, R1698&gt;F1698,J$2308="yes"),MAX(R1698*(1-J$2306),F1698)/D1698-1,IF(AND(K1698="yes",S1698&gt;F1698, S1698&lt;E1698,J$2307="yes"),1-MIN(S1698*(1+J$2306),E1698)/D1698,0))</f>
        <v>0</v>
      </c>
      <c r="U1698" s="6">
        <f t="shared" si="425"/>
        <v>0</v>
      </c>
      <c r="V1698" s="66">
        <f t="shared" si="426"/>
        <v>3.6283853212338939</v>
      </c>
      <c r="W1698" s="6">
        <f t="shared" si="427"/>
        <v>0</v>
      </c>
      <c r="X1698" s="17">
        <f>V1698/MAX(V$240:V1698)-1</f>
        <v>-3.6436280100321183E-2</v>
      </c>
      <c r="Z1698" s="66">
        <f t="shared" si="428"/>
        <v>14.844077586106545</v>
      </c>
      <c r="AA1698" s="6">
        <f t="shared" si="429"/>
        <v>-1.2186433687053633E-3</v>
      </c>
      <c r="AB1698" s="17">
        <f>Z1698/MAX(Z$240:Z1698)-1</f>
        <v>-0.12060084271782201</v>
      </c>
      <c r="AD1698" s="18">
        <v>1.0449999999999999</v>
      </c>
    </row>
    <row r="1699" spans="1:30" x14ac:dyDescent="0.25">
      <c r="A1699" s="18" t="s">
        <v>249</v>
      </c>
      <c r="B1699" s="72">
        <v>41648</v>
      </c>
      <c r="C1699" s="23">
        <v>3696.02</v>
      </c>
      <c r="D1699" s="23">
        <v>3738.21</v>
      </c>
      <c r="E1699" s="23">
        <v>3768.62</v>
      </c>
      <c r="F1699" s="23">
        <v>3693.64</v>
      </c>
      <c r="G1699" s="20">
        <f t="shared" si="438"/>
        <v>3797.9540000000002</v>
      </c>
      <c r="H1699" s="20">
        <f t="shared" si="432"/>
        <v>3818.7861666666663</v>
      </c>
      <c r="I1699" s="112">
        <f t="shared" si="439"/>
        <v>-2.6839187625758543E-2</v>
      </c>
      <c r="J1699" s="38" t="str">
        <f t="shared" si="433"/>
        <v>X</v>
      </c>
      <c r="K1699" s="17" t="str">
        <f>IF(OR(AND(J1698="N",OR(I1698&lt;R$2308,AND(I1698&gt;R$2306, I1698&lt;R$2305))), AND(J1698="X", OR(I1698&lt;R$2314, AND(I1698&lt;R$2311,I1698&gt;R$2312)))),"no","yes")</f>
        <v>yes</v>
      </c>
      <c r="O1699" s="146">
        <f t="shared" si="434"/>
        <v>-1.1286150323283062E-2</v>
      </c>
      <c r="P1699" s="146">
        <f t="shared" si="435"/>
        <v>1.1286150323283062E-2</v>
      </c>
      <c r="Q1699" s="86">
        <f t="shared" si="424"/>
        <v>1.7999999999999999E-2</v>
      </c>
      <c r="R1699" s="39">
        <f>(SUM(C1680:C1698)+Q1699*SUM(C1680:C1698))/(19-Q1699)*(1-J$2305)</f>
        <v>3875.4501675271308</v>
      </c>
      <c r="S1699" s="39">
        <f>(SUM(C1680:C1698)+Q1699*SUM(C1680:C1698))/(19-Q1699)*(1+J$2305)</f>
        <v>3875.4501675271308</v>
      </c>
      <c r="T1699" s="17">
        <f>IF(AND(K1699="no",R1699&lt;E1699, R1699&gt;F1699,J$2308="yes"),MAX(R1699*(1-J$2306),F1699)/D1699-1,IF(AND(K1699="yes",S1699&gt;F1699, S1699&lt;E1699,J$2307="yes"),1-MIN(S1699*(1+J$2306),E1699)/D1699,0))</f>
        <v>0</v>
      </c>
      <c r="U1699" s="6">
        <f t="shared" si="425"/>
        <v>0</v>
      </c>
      <c r="V1699" s="66">
        <f t="shared" si="426"/>
        <v>3.6283853212338939</v>
      </c>
      <c r="W1699" s="6">
        <f t="shared" si="427"/>
        <v>0</v>
      </c>
      <c r="X1699" s="17">
        <f>V1699/MAX(V$240:V1699)-1</f>
        <v>-3.6436280100321183E-2</v>
      </c>
      <c r="Z1699" s="66">
        <f t="shared" si="428"/>
        <v>15.01161007715382</v>
      </c>
      <c r="AA1699" s="6">
        <f t="shared" si="429"/>
        <v>1.1286150323283062E-2</v>
      </c>
      <c r="AB1699" s="17">
        <f>Z1699/MAX(Z$240:Z1699)-1</f>
        <v>-0.11067581163456686</v>
      </c>
      <c r="AD1699" s="18">
        <v>1.0349999999999999</v>
      </c>
    </row>
    <row r="1700" spans="1:30" x14ac:dyDescent="0.25">
      <c r="A1700" s="18" t="s">
        <v>249</v>
      </c>
      <c r="B1700" s="72">
        <v>41649</v>
      </c>
      <c r="C1700" s="23">
        <v>3628.63</v>
      </c>
      <c r="D1700" s="23">
        <v>3696.02</v>
      </c>
      <c r="E1700" s="23">
        <v>3689.19</v>
      </c>
      <c r="F1700" s="23">
        <v>3619.68</v>
      </c>
      <c r="G1700" s="20">
        <f t="shared" si="438"/>
        <v>3783.5375000000008</v>
      </c>
      <c r="H1700" s="20">
        <f t="shared" si="432"/>
        <v>3813.3138333333332</v>
      </c>
      <c r="I1700" s="112">
        <f t="shared" si="439"/>
        <v>-4.094250420406842E-2</v>
      </c>
      <c r="J1700" s="38" t="str">
        <f t="shared" si="433"/>
        <v>X</v>
      </c>
      <c r="K1700" s="17" t="str">
        <f>IF(OR(AND(J1699="N",OR(I1699&lt;R$2308,AND(I1699&gt;R$2306, I1699&lt;R$2305))), AND(J1699="X", OR(I1699&lt;R$2314, AND(I1699&lt;R$2311,I1699&gt;R$2312)))),"no","yes")</f>
        <v>yes</v>
      </c>
      <c r="O1700" s="146">
        <f t="shared" si="434"/>
        <v>-1.8233126444120895E-2</v>
      </c>
      <c r="P1700" s="146">
        <f t="shared" si="435"/>
        <v>1.8233126444120895E-2</v>
      </c>
      <c r="Q1700" s="86">
        <f t="shared" si="424"/>
        <v>1.7999999999999999E-2</v>
      </c>
      <c r="R1700" s="39">
        <f>(SUM(C1681:C1699)+Q1700*SUM(C1681:C1699))/(19-Q1700)*(1-J$2305)</f>
        <v>3863.6012095669589</v>
      </c>
      <c r="S1700" s="39">
        <f>(SUM(C1681:C1699)+Q1700*SUM(C1681:C1699))/(19-Q1700)*(1+J$2305)</f>
        <v>3863.6012095669589</v>
      </c>
      <c r="T1700" s="17">
        <f>IF(AND(K1700="no",R1700&lt;E1700, R1700&gt;F1700,J$2308="yes"),MAX(R1700*(1-J$2306),F1700)/D1700-1,IF(AND(K1700="yes",S1700&gt;F1700, S1700&lt;E1700,J$2307="yes"),1-MIN(S1700*(1+J$2306),E1700)/D1700,0))</f>
        <v>0</v>
      </c>
      <c r="U1700" s="6">
        <f t="shared" si="425"/>
        <v>0</v>
      </c>
      <c r="V1700" s="66">
        <f t="shared" si="426"/>
        <v>3.6283853212338939</v>
      </c>
      <c r="W1700" s="6">
        <f t="shared" si="427"/>
        <v>0</v>
      </c>
      <c r="X1700" s="17">
        <f>V1700/MAX(V$240:V1700)-1</f>
        <v>-3.6436280100321183E-2</v>
      </c>
      <c r="Y1700" s="6">
        <f t="shared" ref="Y1700" si="440">V1700/V1680-1</f>
        <v>2.1136644921948555E-3</v>
      </c>
      <c r="Z1700" s="66">
        <f t="shared" si="428"/>
        <v>15.285318661820405</v>
      </c>
      <c r="AA1700" s="6">
        <f t="shared" si="429"/>
        <v>1.8233126444120895E-2</v>
      </c>
      <c r="AB1700" s="17">
        <f>Z1700/MAX(Z$240:Z1700)-1</f>
        <v>-9.4460651258284734E-2</v>
      </c>
      <c r="AC1700" s="6">
        <f t="shared" ref="AC1700" si="441">Z1700/Z1680-1</f>
        <v>6.2853545965432245E-2</v>
      </c>
      <c r="AD1700" s="18">
        <v>1.0149999999999999</v>
      </c>
    </row>
    <row r="1701" spans="1:30" x14ac:dyDescent="0.25">
      <c r="A1701" s="18" t="s">
        <v>249</v>
      </c>
      <c r="B1701" s="72">
        <v>41652</v>
      </c>
      <c r="C1701" s="23">
        <v>3612.02</v>
      </c>
      <c r="D1701" s="23">
        <v>3628.63</v>
      </c>
      <c r="E1701" s="23">
        <v>3657.69</v>
      </c>
      <c r="F1701" s="23">
        <v>3588.74</v>
      </c>
      <c r="G1701" s="20">
        <f t="shared" si="438"/>
        <v>3767.8669999999997</v>
      </c>
      <c r="H1701" s="20">
        <f t="shared" si="432"/>
        <v>3807.3368333333333</v>
      </c>
      <c r="I1701" s="112">
        <f t="shared" si="439"/>
        <v>-4.1362128758791084E-2</v>
      </c>
      <c r="J1701" s="38" t="str">
        <f t="shared" si="433"/>
        <v>X</v>
      </c>
      <c r="K1701" s="17" t="str">
        <f>IF(OR(AND(J1700="N",OR(I1700&lt;R$2308,AND(I1700&gt;R$2306, I1700&lt;R$2305))), AND(J1700="X", OR(I1700&lt;R$2314, AND(I1700&lt;R$2311,I1700&gt;R$2312)))),"no","yes")</f>
        <v>yes</v>
      </c>
      <c r="O1701" s="146">
        <f t="shared" si="434"/>
        <v>-4.5774851665780769E-3</v>
      </c>
      <c r="P1701" s="146">
        <f t="shared" si="435"/>
        <v>4.5774851665780769E-3</v>
      </c>
      <c r="Q1701" s="86">
        <f t="shared" si="424"/>
        <v>1.7999999999999999E-2</v>
      </c>
      <c r="R1701" s="39">
        <f>(SUM(C1682:C1700)+Q1701*SUM(C1682:C1700))/(19-Q1701)*(1-J$2305)</f>
        <v>3847.6838984300916</v>
      </c>
      <c r="S1701" s="39">
        <f>(SUM(C1682:C1700)+Q1701*SUM(C1682:C1700))/(19-Q1701)*(1+J$2305)</f>
        <v>3847.6838984300916</v>
      </c>
      <c r="T1701" s="17">
        <f>IF(AND(K1701="no",R1701&lt;E1701, R1701&gt;F1701,J$2308="yes"),MAX(R1701*(1-J$2306),F1701)/D1701-1,IF(AND(K1701="yes",S1701&gt;F1701, S1701&lt;E1701,J$2307="yes"),1-MIN(S1701*(1+J$2306),E1701)/D1701,0))</f>
        <v>0</v>
      </c>
      <c r="U1701" s="6">
        <f t="shared" si="425"/>
        <v>0</v>
      </c>
      <c r="V1701" s="66">
        <f t="shared" si="426"/>
        <v>3.6283853212338939</v>
      </c>
      <c r="W1701" s="6">
        <f t="shared" si="427"/>
        <v>0</v>
      </c>
      <c r="X1701" s="17">
        <f>V1701/MAX(V$240:V1701)-1</f>
        <v>-3.6436280100321183E-2</v>
      </c>
      <c r="Z1701" s="66">
        <f t="shared" si="428"/>
        <v>15.355286981261306</v>
      </c>
      <c r="AA1701" s="6">
        <f t="shared" si="429"/>
        <v>4.5774851665780769E-3</v>
      </c>
      <c r="AB1701" s="17">
        <f>Z1701/MAX(Z$240:Z1701)-1</f>
        <v>-9.0315558321666822E-2</v>
      </c>
      <c r="AD1701" s="18">
        <v>1.01</v>
      </c>
    </row>
    <row r="1702" spans="1:30" x14ac:dyDescent="0.25">
      <c r="A1702" s="18" t="s">
        <v>249</v>
      </c>
      <c r="B1702" s="72">
        <v>41653</v>
      </c>
      <c r="C1702" s="23">
        <v>3683.53</v>
      </c>
      <c r="D1702" s="23">
        <v>3612.02</v>
      </c>
      <c r="E1702" s="23">
        <v>3683.53</v>
      </c>
      <c r="F1702" s="23">
        <v>3601.99</v>
      </c>
      <c r="G1702" s="20">
        <f t="shared" si="438"/>
        <v>3759.1575000000003</v>
      </c>
      <c r="H1702" s="20">
        <f t="shared" si="432"/>
        <v>3800.9118333333331</v>
      </c>
      <c r="I1702" s="112">
        <f t="shared" si="439"/>
        <v>-2.0118204677510909E-2</v>
      </c>
      <c r="J1702" s="38" t="str">
        <f t="shared" si="433"/>
        <v>X</v>
      </c>
      <c r="K1702" s="17" t="str">
        <f>IF(OR(AND(J1701="N",OR(I1701&lt;R$2308,AND(I1701&gt;R$2306, I1701&lt;R$2305))), AND(J1701="X", OR(I1701&lt;R$2314, AND(I1701&lt;R$2311,I1701&gt;R$2312)))),"no","yes")</f>
        <v>yes</v>
      </c>
      <c r="O1702" s="146">
        <f t="shared" si="434"/>
        <v>1.9797786280253193E-2</v>
      </c>
      <c r="P1702" s="146">
        <f t="shared" si="435"/>
        <v>-1.9797786280253193E-2</v>
      </c>
      <c r="Q1702" s="86">
        <f t="shared" si="424"/>
        <v>1.7999999999999999E-2</v>
      </c>
      <c r="R1702" s="39">
        <f>(SUM(C1683:C1701)+Q1702*SUM(C1683:C1701))/(19-Q1702)*(1-J$2305)</f>
        <v>3834.5070677483936</v>
      </c>
      <c r="S1702" s="39">
        <f>(SUM(C1683:C1701)+Q1702*SUM(C1683:C1701))/(19-Q1702)*(1+J$2305)</f>
        <v>3834.5070677483936</v>
      </c>
      <c r="T1702" s="17">
        <f>IF(AND(K1702="no",R1702&lt;E1702, R1702&gt;F1702,J$2308="yes"),MAX(R1702*(1-J$2306),F1702)/D1702-1,IF(AND(K1702="yes",S1702&gt;F1702, S1702&lt;E1702,J$2307="yes"),1-MIN(S1702*(1+J$2306),E1702)/D1702,0))</f>
        <v>0</v>
      </c>
      <c r="U1702" s="6">
        <f t="shared" si="425"/>
        <v>0</v>
      </c>
      <c r="V1702" s="66">
        <f t="shared" si="426"/>
        <v>3.6283853212338939</v>
      </c>
      <c r="W1702" s="6">
        <f t="shared" si="427"/>
        <v>0</v>
      </c>
      <c r="X1702" s="17">
        <f>V1702/MAX(V$240:V1702)-1</f>
        <v>-3.6436280100321183E-2</v>
      </c>
      <c r="Z1702" s="66">
        <f t="shared" si="428"/>
        <v>15.051286291334341</v>
      </c>
      <c r="AA1702" s="6">
        <f t="shared" si="429"/>
        <v>-1.9797786280253193E-2</v>
      </c>
      <c r="AB1702" s="17">
        <f>Z1702/MAX(Z$240:Z1702)-1</f>
        <v>-0.10832529648048594</v>
      </c>
      <c r="AD1702" s="18">
        <v>1.028</v>
      </c>
    </row>
    <row r="1703" spans="1:30" x14ac:dyDescent="0.25">
      <c r="A1703" s="18" t="s">
        <v>249</v>
      </c>
      <c r="B1703" s="72">
        <v>41654</v>
      </c>
      <c r="C1703" s="23">
        <v>3708.14</v>
      </c>
      <c r="D1703" s="23">
        <v>3683.53</v>
      </c>
      <c r="E1703" s="23">
        <v>3708.54</v>
      </c>
      <c r="F1703" s="23">
        <v>3675.64</v>
      </c>
      <c r="G1703" s="20">
        <f t="shared" si="438"/>
        <v>3752.8629999999998</v>
      </c>
      <c r="H1703" s="20">
        <f t="shared" si="432"/>
        <v>3795.6054999999997</v>
      </c>
      <c r="I1703" s="112">
        <f t="shared" si="439"/>
        <v>-1.1917035074288651E-2</v>
      </c>
      <c r="J1703" s="38" t="str">
        <f t="shared" si="433"/>
        <v>X</v>
      </c>
      <c r="K1703" s="17" t="str">
        <f>IF(OR(AND(J1702="N",OR(I1702&lt;R$2308,AND(I1702&gt;R$2306, I1702&lt;R$2305))), AND(J1702="X", OR(I1702&lt;R$2314, AND(I1702&lt;R$2311,I1702&gt;R$2312)))),"no","yes")</f>
        <v>yes</v>
      </c>
      <c r="O1703" s="146">
        <f t="shared" si="434"/>
        <v>6.6810912358523655E-3</v>
      </c>
      <c r="P1703" s="146">
        <f t="shared" si="435"/>
        <v>-6.6810912358523655E-3</v>
      </c>
      <c r="Q1703" s="86">
        <f t="shared" si="424"/>
        <v>1.7999999999999999E-2</v>
      </c>
      <c r="R1703" s="39">
        <f>(SUM(C1684:C1702)+Q1703*SUM(C1684:C1702))/(19-Q1703)*(1-J$2305)</f>
        <v>3826.4357896955007</v>
      </c>
      <c r="S1703" s="39">
        <f>(SUM(C1684:C1702)+Q1703*SUM(C1684:C1702))/(19-Q1703)*(1+J$2305)</f>
        <v>3826.4357896955007</v>
      </c>
      <c r="T1703" s="17">
        <f>IF(AND(K1703="no",R1703&lt;E1703, R1703&gt;F1703,J$2308="yes"),MAX(R1703*(1-J$2306),F1703)/D1703-1,IF(AND(K1703="yes",S1703&gt;F1703, S1703&lt;E1703,J$2307="yes"),1-MIN(S1703*(1+J$2306),E1703)/D1703,0))</f>
        <v>0</v>
      </c>
      <c r="U1703" s="6">
        <f t="shared" si="425"/>
        <v>0</v>
      </c>
      <c r="V1703" s="66">
        <f t="shared" si="426"/>
        <v>3.6283853212338939</v>
      </c>
      <c r="W1703" s="6">
        <f t="shared" si="427"/>
        <v>0</v>
      </c>
      <c r="X1703" s="17">
        <f>V1703/MAX(V$240:V1703)-1</f>
        <v>-3.6436280100321183E-2</v>
      </c>
      <c r="Z1703" s="66">
        <f t="shared" si="428"/>
        <v>14.950727274405002</v>
      </c>
      <c r="AA1703" s="6">
        <f t="shared" si="429"/>
        <v>-6.6810912358523655E-3</v>
      </c>
      <c r="AB1703" s="17">
        <f>Z1703/MAX(Z$240:Z1703)-1</f>
        <v>-0.11428265652740144</v>
      </c>
      <c r="AD1703" s="18">
        <v>1.034</v>
      </c>
    </row>
    <row r="1704" spans="1:30" x14ac:dyDescent="0.25">
      <c r="A1704" s="18" t="s">
        <v>249</v>
      </c>
      <c r="B1704" s="72">
        <v>41655</v>
      </c>
      <c r="C1704" s="23">
        <v>3714.31</v>
      </c>
      <c r="D1704" s="23">
        <v>3708.14</v>
      </c>
      <c r="E1704" s="23">
        <v>3738.08</v>
      </c>
      <c r="F1704" s="23">
        <v>3703.19</v>
      </c>
      <c r="G1704" s="20">
        <f t="shared" si="438"/>
        <v>3746.8764999999994</v>
      </c>
      <c r="H1704" s="20">
        <f t="shared" si="432"/>
        <v>3792.1070000000004</v>
      </c>
      <c r="I1704" s="112">
        <f t="shared" si="439"/>
        <v>-8.6916395563075843E-3</v>
      </c>
      <c r="J1704" s="38" t="str">
        <f t="shared" si="433"/>
        <v>X</v>
      </c>
      <c r="K1704" s="17" t="str">
        <f>IF(OR(AND(J1703="N",OR(I1703&lt;R$2308,AND(I1703&gt;R$2306, I1703&lt;R$2305))), AND(J1703="X", OR(I1703&lt;R$2314, AND(I1703&lt;R$2311,I1703&gt;R$2312)))),"no","yes")</f>
        <v>yes</v>
      </c>
      <c r="O1704" s="146">
        <f t="shared" si="434"/>
        <v>1.6639069722286237E-3</v>
      </c>
      <c r="P1704" s="146">
        <f t="shared" si="435"/>
        <v>-1.6639069722286237E-3</v>
      </c>
      <c r="Q1704" s="86">
        <f t="shared" si="424"/>
        <v>1.7999999999999999E-2</v>
      </c>
      <c r="R1704" s="39">
        <f>(SUM(C1685:C1703)+Q1704*SUM(C1685:C1703))/(19-Q1704)*(1-J$2305)</f>
        <v>3819.6838036034133</v>
      </c>
      <c r="S1704" s="39">
        <f>(SUM(C1685:C1703)+Q1704*SUM(C1685:C1703))/(19-Q1704)*(1+J$2305)</f>
        <v>3819.6838036034133</v>
      </c>
      <c r="T1704" s="17">
        <f>IF(AND(K1704="no",R1704&lt;E1704, R1704&gt;F1704,J$2308="yes"),MAX(R1704*(1-J$2306),F1704)/D1704-1,IF(AND(K1704="yes",S1704&gt;F1704, S1704&lt;E1704,J$2307="yes"),1-MIN(S1704*(1+J$2306),E1704)/D1704,0))</f>
        <v>0</v>
      </c>
      <c r="U1704" s="6">
        <f t="shared" si="425"/>
        <v>0</v>
      </c>
      <c r="V1704" s="66">
        <f t="shared" si="426"/>
        <v>3.6283853212338939</v>
      </c>
      <c r="W1704" s="6">
        <f t="shared" si="427"/>
        <v>0</v>
      </c>
      <c r="X1704" s="17">
        <f>V1704/MAX(V$240:V1704)-1</f>
        <v>-3.6436280100321183E-2</v>
      </c>
      <c r="Z1704" s="66">
        <f t="shared" si="428"/>
        <v>14.925850655053232</v>
      </c>
      <c r="AA1704" s="6">
        <f t="shared" si="429"/>
        <v>-1.6639069722286237E-3</v>
      </c>
      <c r="AB1704" s="17">
        <f>Z1704/MAX(Z$240:Z1704)-1</f>
        <v>-0.11575640779062923</v>
      </c>
      <c r="AD1704" s="18">
        <v>1.04</v>
      </c>
    </row>
    <row r="1705" spans="1:30" x14ac:dyDescent="0.25">
      <c r="A1705" s="18" t="s">
        <v>249</v>
      </c>
      <c r="B1705" s="72">
        <v>41656</v>
      </c>
      <c r="C1705" s="23">
        <v>3671.92</v>
      </c>
      <c r="D1705" s="23">
        <v>3714.31</v>
      </c>
      <c r="E1705" s="23">
        <v>3704.96</v>
      </c>
      <c r="F1705" s="23">
        <v>3669.59</v>
      </c>
      <c r="G1705" s="20">
        <f t="shared" si="438"/>
        <v>3740.7214999999987</v>
      </c>
      <c r="H1705" s="20">
        <f t="shared" si="432"/>
        <v>3788.3363333333336</v>
      </c>
      <c r="I1705" s="112">
        <f t="shared" si="439"/>
        <v>-1.8392574801411654E-2</v>
      </c>
      <c r="J1705" s="38" t="str">
        <f t="shared" si="433"/>
        <v>X</v>
      </c>
      <c r="K1705" s="17" t="str">
        <f>IF(OR(AND(J1704="N",OR(I1704&lt;R$2308,AND(I1704&gt;R$2306, I1704&lt;R$2305))), AND(J1704="X", OR(I1704&lt;R$2314, AND(I1704&lt;R$2311,I1704&gt;R$2312)))),"no","yes")</f>
        <v>yes</v>
      </c>
      <c r="O1705" s="146">
        <f t="shared" si="434"/>
        <v>-1.141261768673052E-2</v>
      </c>
      <c r="P1705" s="146">
        <f t="shared" si="435"/>
        <v>1.141261768673052E-2</v>
      </c>
      <c r="Q1705" s="86">
        <f t="shared" si="424"/>
        <v>1.7999999999999999E-2</v>
      </c>
      <c r="R1705" s="39">
        <f>(SUM(C1686:C1704)+Q1705*SUM(C1686:C1704))/(19-Q1705)*(1-J$2305)</f>
        <v>3815.3553461173738</v>
      </c>
      <c r="S1705" s="39">
        <f>(SUM(C1686:C1704)+Q1705*SUM(C1686:C1704))/(19-Q1705)*(1+J$2305)</f>
        <v>3815.3553461173738</v>
      </c>
      <c r="T1705" s="17">
        <f>IF(AND(K1705="no",R1705&lt;E1705, R1705&gt;F1705,J$2308="yes"),MAX(R1705*(1-J$2306),F1705)/D1705-1,IF(AND(K1705="yes",S1705&gt;F1705, S1705&lt;E1705,J$2307="yes"),1-MIN(S1705*(1+J$2306),E1705)/D1705,0))</f>
        <v>0</v>
      </c>
      <c r="U1705" s="6">
        <f t="shared" si="425"/>
        <v>0</v>
      </c>
      <c r="V1705" s="66">
        <f t="shared" si="426"/>
        <v>3.6283853212338939</v>
      </c>
      <c r="W1705" s="6">
        <f t="shared" si="427"/>
        <v>0</v>
      </c>
      <c r="X1705" s="17">
        <f>V1705/MAX(V$240:V1705)-1</f>
        <v>-3.6436280100321183E-2</v>
      </c>
      <c r="Z1705" s="66">
        <f t="shared" si="428"/>
        <v>15.096193682228591</v>
      </c>
      <c r="AA1705" s="6">
        <f t="shared" si="429"/>
        <v>1.1412617686730631E-2</v>
      </c>
      <c r="AB1705" s="17">
        <f>Z1705/MAX(Z$240:Z1705)-1</f>
        <v>-0.10566487373080236</v>
      </c>
      <c r="AD1705" s="18">
        <v>1.026</v>
      </c>
    </row>
    <row r="1706" spans="1:30" x14ac:dyDescent="0.25">
      <c r="A1706" s="18" t="s">
        <v>249</v>
      </c>
      <c r="B1706" s="72">
        <v>41659</v>
      </c>
      <c r="C1706" s="23">
        <v>3644.13</v>
      </c>
      <c r="D1706" s="23">
        <v>3671.92</v>
      </c>
      <c r="E1706" s="23">
        <v>3680.01</v>
      </c>
      <c r="F1706" s="23">
        <v>3627.65</v>
      </c>
      <c r="G1706" s="20">
        <f t="shared" si="438"/>
        <v>3735.578</v>
      </c>
      <c r="H1706" s="20">
        <f t="shared" si="432"/>
        <v>3785.3755000000006</v>
      </c>
      <c r="I1706" s="112">
        <f t="shared" si="439"/>
        <v>-2.4480281230909839E-2</v>
      </c>
      <c r="J1706" s="38" t="str">
        <f t="shared" si="433"/>
        <v>X</v>
      </c>
      <c r="K1706" s="17" t="str">
        <f>IF(OR(AND(J1705="N",OR(I1705&lt;R$2308,AND(I1705&gt;R$2306, I1705&lt;R$2305))), AND(J1705="X", OR(I1705&lt;R$2314, AND(I1705&lt;R$2311,I1705&gt;R$2312)))),"no","yes")</f>
        <v>yes</v>
      </c>
      <c r="O1706" s="146">
        <f t="shared" si="434"/>
        <v>-7.5682476742412463E-3</v>
      </c>
      <c r="P1706" s="146">
        <f t="shared" si="435"/>
        <v>7.5682476742412463E-3</v>
      </c>
      <c r="Q1706" s="86">
        <f t="shared" si="424"/>
        <v>1.7999999999999999E-2</v>
      </c>
      <c r="R1706" s="39">
        <f>(SUM(C1687:C1705)+Q1706*SUM(C1687:C1705))/(19-Q1706)*(1-J$2305)</f>
        <v>3811.3288241491941</v>
      </c>
      <c r="S1706" s="39">
        <f>(SUM(C1687:C1705)+Q1706*SUM(C1687:C1705))/(19-Q1706)*(1+J$2305)</f>
        <v>3811.3288241491941</v>
      </c>
      <c r="T1706" s="17">
        <f>IF(AND(K1706="no",R1706&lt;E1706, R1706&gt;F1706,J$2308="yes"),MAX(R1706*(1-J$2306),F1706)/D1706-1,IF(AND(K1706="yes",S1706&gt;F1706, S1706&lt;E1706,J$2307="yes"),1-MIN(S1706*(1+J$2306),E1706)/D1706,0))</f>
        <v>0</v>
      </c>
      <c r="U1706" s="6">
        <f t="shared" si="425"/>
        <v>0</v>
      </c>
      <c r="V1706" s="66">
        <f t="shared" si="426"/>
        <v>3.6283853212338939</v>
      </c>
      <c r="W1706" s="6">
        <f t="shared" si="427"/>
        <v>0</v>
      </c>
      <c r="X1706" s="17">
        <f>V1706/MAX(V$240:V1706)-1</f>
        <v>-3.6436280100321183E-2</v>
      </c>
      <c r="Z1706" s="66">
        <f t="shared" si="428"/>
        <v>15.210445414954012</v>
      </c>
      <c r="AA1706" s="6">
        <f t="shared" si="429"/>
        <v>7.5682476742411353E-3</v>
      </c>
      <c r="AB1706" s="17">
        <f>Z1706/MAX(Z$240:Z1706)-1</f>
        <v>-9.8896323991423341E-2</v>
      </c>
      <c r="AD1706" s="18">
        <v>1.0189999999999999</v>
      </c>
    </row>
    <row r="1707" spans="1:30" x14ac:dyDescent="0.25">
      <c r="A1707" s="18" t="s">
        <v>249</v>
      </c>
      <c r="B1707" s="72">
        <v>41660</v>
      </c>
      <c r="C1707" s="23">
        <v>3700.11</v>
      </c>
      <c r="D1707" s="23">
        <v>3644.13</v>
      </c>
      <c r="E1707" s="23">
        <v>3700.59</v>
      </c>
      <c r="F1707" s="23">
        <v>3645.34</v>
      </c>
      <c r="G1707" s="20">
        <f t="shared" si="438"/>
        <v>3733.4464999999996</v>
      </c>
      <c r="H1707" s="20">
        <f t="shared" si="432"/>
        <v>3783.5656666666669</v>
      </c>
      <c r="I1707" s="112">
        <f t="shared" si="439"/>
        <v>-8.9291489780285449E-3</v>
      </c>
      <c r="J1707" s="38" t="str">
        <f t="shared" si="433"/>
        <v>X</v>
      </c>
      <c r="K1707" s="17" t="str">
        <f>IF(OR(AND(J1706="N",OR(I1706&lt;R$2308,AND(I1706&gt;R$2306, I1706&lt;R$2305))), AND(J1706="X", OR(I1706&lt;R$2314, AND(I1706&lt;R$2311,I1706&gt;R$2312)))),"no","yes")</f>
        <v>yes</v>
      </c>
      <c r="O1707" s="146">
        <f t="shared" si="434"/>
        <v>1.5361691267874678E-2</v>
      </c>
      <c r="P1707" s="146">
        <f t="shared" si="435"/>
        <v>-1.5361691267874678E-2</v>
      </c>
      <c r="Q1707" s="86">
        <f t="shared" si="424"/>
        <v>1.7999999999999999E-2</v>
      </c>
      <c r="R1707" s="39">
        <f>(SUM(C1688:C1706)+Q1707*SUM(C1688:C1706))/(19-Q1707)*(1-J$2305)</f>
        <v>3806.0403940575284</v>
      </c>
      <c r="S1707" s="39">
        <f>(SUM(C1688:C1706)+Q1707*SUM(C1688:C1706))/(19-Q1707)*(1+J$2305)</f>
        <v>3806.0403940575284</v>
      </c>
      <c r="T1707" s="17">
        <f>IF(AND(K1707="no",R1707&lt;E1707, R1707&gt;F1707,J$2308="yes"),MAX(R1707*(1-J$2306),F1707)/D1707-1,IF(AND(K1707="yes",S1707&gt;F1707, S1707&lt;E1707,J$2307="yes"),1-MIN(S1707*(1+J$2306),E1707)/D1707,0))</f>
        <v>0</v>
      </c>
      <c r="U1707" s="6">
        <f t="shared" si="425"/>
        <v>0</v>
      </c>
      <c r="V1707" s="66">
        <f t="shared" si="426"/>
        <v>3.6283853212338939</v>
      </c>
      <c r="W1707" s="6">
        <f t="shared" si="427"/>
        <v>0</v>
      </c>
      <c r="X1707" s="17">
        <f>V1707/MAX(V$240:V1707)-1</f>
        <v>-3.6436280100321183E-2</v>
      </c>
      <c r="Z1707" s="66">
        <f t="shared" si="428"/>
        <v>14.97678724844263</v>
      </c>
      <c r="AA1707" s="6">
        <f t="shared" si="429"/>
        <v>-1.5361691267874567E-2</v>
      </c>
      <c r="AB1707" s="17">
        <f>Z1707/MAX(Z$240:Z1707)-1</f>
        <v>-0.11273880046261398</v>
      </c>
      <c r="AD1707" s="18">
        <v>1.0309999999999999</v>
      </c>
    </row>
    <row r="1708" spans="1:30" x14ac:dyDescent="0.25">
      <c r="A1708" s="18" t="s">
        <v>249</v>
      </c>
      <c r="B1708" s="72">
        <v>41661</v>
      </c>
      <c r="C1708" s="23">
        <v>3799.04</v>
      </c>
      <c r="D1708" s="23">
        <v>3700.11</v>
      </c>
      <c r="E1708" s="23">
        <v>3799.06</v>
      </c>
      <c r="F1708" s="23">
        <v>3707.03</v>
      </c>
      <c r="G1708" s="20">
        <f t="shared" si="438"/>
        <v>3734.9634999999994</v>
      </c>
      <c r="H1708" s="20">
        <f t="shared" si="432"/>
        <v>3785.1520000000005</v>
      </c>
      <c r="I1708" s="112">
        <f t="shared" si="439"/>
        <v>1.7155857078656966E-2</v>
      </c>
      <c r="J1708" s="38" t="str">
        <f t="shared" si="433"/>
        <v>X</v>
      </c>
      <c r="K1708" s="17" t="str">
        <f>IF(OR(AND(J1707="N",OR(I1707&lt;R$2308,AND(I1707&gt;R$2306, I1707&lt;R$2305))), AND(J1707="X", OR(I1707&lt;R$2314, AND(I1707&lt;R$2311,I1707&gt;R$2312)))),"no","yes")</f>
        <v>yes</v>
      </c>
      <c r="O1708" s="146">
        <f t="shared" si="434"/>
        <v>2.6737042952777124E-2</v>
      </c>
      <c r="P1708" s="146">
        <f t="shared" si="435"/>
        <v>-2.6737042952777124E-2</v>
      </c>
      <c r="Q1708" s="86">
        <f t="shared" si="424"/>
        <v>1.7999999999999999E-2</v>
      </c>
      <c r="R1708" s="39">
        <f>(SUM(C1689:C1707)+Q1708*SUM(C1689:C1707))/(19-Q1708)*(1-J$2305)</f>
        <v>3802.3619291960804</v>
      </c>
      <c r="S1708" s="39">
        <f>(SUM(C1689:C1707)+Q1708*SUM(C1689:C1707))/(19-Q1708)*(1+J$2305)</f>
        <v>3802.3619291960804</v>
      </c>
      <c r="T1708" s="17">
        <f>IF(AND(K1708="no",R1708&lt;E1708, R1708&gt;F1708,J$2308="yes"),MAX(R1708*(1-J$2306),F1708)/D1708-1,IF(AND(K1708="yes",S1708&gt;F1708, S1708&lt;E1708,J$2307="yes"),1-MIN(S1708*(1+J$2306),E1708)/D1708,0))</f>
        <v>0</v>
      </c>
      <c r="U1708" s="6">
        <f t="shared" si="425"/>
        <v>0</v>
      </c>
      <c r="V1708" s="66">
        <f t="shared" si="426"/>
        <v>3.6283853212338939</v>
      </c>
      <c r="W1708" s="6">
        <f t="shared" si="427"/>
        <v>0</v>
      </c>
      <c r="X1708" s="17">
        <f>V1708/MAX(V$240:V1708)-1</f>
        <v>-3.6436280100321183E-2</v>
      </c>
      <c r="Y1708" s="14"/>
      <c r="Z1708" s="66">
        <f t="shared" si="428"/>
        <v>14.576352244486415</v>
      </c>
      <c r="AA1708" s="6">
        <f t="shared" si="429"/>
        <v>-2.6737042952777124E-2</v>
      </c>
      <c r="AB1708" s="17">
        <f>Z1708/MAX(Z$240:Z1708)-1</f>
        <v>-0.13646154126497756</v>
      </c>
      <c r="AC1708" s="14"/>
      <c r="AD1708" s="18">
        <v>1.0620000000000001</v>
      </c>
    </row>
    <row r="1709" spans="1:30" x14ac:dyDescent="0.25">
      <c r="A1709" s="18" t="s">
        <v>249</v>
      </c>
      <c r="B1709" s="72">
        <v>41662</v>
      </c>
      <c r="C1709" s="23">
        <v>3825.49</v>
      </c>
      <c r="D1709" s="23">
        <v>3799.04</v>
      </c>
      <c r="E1709" s="23">
        <v>3841.03</v>
      </c>
      <c r="F1709" s="23">
        <v>3795.48</v>
      </c>
      <c r="G1709" s="20">
        <f t="shared" si="438"/>
        <v>3735.8154999999992</v>
      </c>
      <c r="H1709" s="20">
        <f t="shared" si="432"/>
        <v>3786.1693333333333</v>
      </c>
      <c r="I1709" s="112">
        <f t="shared" si="439"/>
        <v>2.400399591468072E-2</v>
      </c>
      <c r="J1709" s="38" t="str">
        <f t="shared" si="433"/>
        <v>X</v>
      </c>
      <c r="K1709" s="17" t="str">
        <f>IF(OR(AND(J1708="N",OR(I1708&lt;R$2308,AND(I1708&gt;R$2306, I1708&lt;R$2305))), AND(J1708="X", OR(I1708&lt;R$2314, AND(I1708&lt;R$2311,I1708&gt;R$2312)))),"no","yes")</f>
        <v>yes</v>
      </c>
      <c r="O1709" s="146">
        <f t="shared" si="434"/>
        <v>6.9622852088948584E-3</v>
      </c>
      <c r="P1709" s="146">
        <f t="shared" si="435"/>
        <v>-6.9622852088948584E-3</v>
      </c>
      <c r="Q1709" s="86">
        <f t="shared" si="424"/>
        <v>1.7999999999999999E-2</v>
      </c>
      <c r="R1709" s="39">
        <f>(SUM(C1690:C1708)+Q1709*SUM(C1690:C1708))/(19-Q1709)*(1-J$2305)</f>
        <v>3801.8572732061939</v>
      </c>
      <c r="S1709" s="39">
        <f>(SUM(C1690:C1708)+Q1709*SUM(C1690:C1708))/(19-Q1709)*(1+J$2305)</f>
        <v>3801.8572732061939</v>
      </c>
      <c r="T1709" s="17">
        <f>IF(AND(K1709="no",R1709&lt;E1709, R1709&gt;F1709,J$2308="yes"),MAX(R1709*(1-J$2306),F1709)/D1709-1,IF(AND(K1709="yes",S1709&gt;F1709, S1709&lt;E1709,J$2307="yes"),1-MIN(S1709*(1+J$2306),E1709)/D1709,0))</f>
        <v>-7.4157503111149659E-4</v>
      </c>
      <c r="U1709" s="6">
        <f t="shared" si="425"/>
        <v>6.2207101777833618E-3</v>
      </c>
      <c r="V1709" s="66">
        <f t="shared" si="426"/>
        <v>3.6283853212338939</v>
      </c>
      <c r="W1709" s="6">
        <f t="shared" si="427"/>
        <v>0</v>
      </c>
      <c r="X1709" s="17">
        <f>V1709/MAX(V$240:V1709)-1</f>
        <v>-3.6436280100321183E-2</v>
      </c>
      <c r="Z1709" s="66">
        <f t="shared" si="428"/>
        <v>14.565542785617218</v>
      </c>
      <c r="AA1709" s="6">
        <f t="shared" si="429"/>
        <v>-7.4157503111149659E-4</v>
      </c>
      <c r="AB1709" s="17">
        <f>Z1709/MAX(Z$240:Z1709)-1</f>
        <v>-0.13710191982438003</v>
      </c>
      <c r="AD1709" s="18">
        <v>1.07</v>
      </c>
    </row>
    <row r="1710" spans="1:30" x14ac:dyDescent="0.25">
      <c r="A1710" s="18" t="s">
        <v>249</v>
      </c>
      <c r="B1710" s="72">
        <v>41663</v>
      </c>
      <c r="C1710" s="23">
        <v>3882.67</v>
      </c>
      <c r="D1710" s="23">
        <v>3825.49</v>
      </c>
      <c r="E1710" s="23">
        <v>3890.53</v>
      </c>
      <c r="F1710" s="23">
        <v>3811.14</v>
      </c>
      <c r="G1710" s="20">
        <f t="shared" si="438"/>
        <v>3742.7924999999996</v>
      </c>
      <c r="H1710" s="20">
        <f t="shared" si="432"/>
        <v>3788.9833333333331</v>
      </c>
      <c r="I1710" s="112">
        <f t="shared" si="439"/>
        <v>3.7372496605141858E-2</v>
      </c>
      <c r="J1710" s="38" t="str">
        <f t="shared" si="433"/>
        <v>X</v>
      </c>
      <c r="K1710" s="17" t="str">
        <f>IF(OR(AND(J1709="N",OR(I1709&lt;R$2308,AND(I1709&gt;R$2306, I1709&lt;R$2305))), AND(J1709="X", OR(I1709&lt;R$2314, AND(I1709&lt;R$2311,I1709&gt;R$2312)))),"no","yes")</f>
        <v>no</v>
      </c>
      <c r="O1710" s="146">
        <f t="shared" si="434"/>
        <v>1.4947104815330903E-2</v>
      </c>
      <c r="P1710" s="146">
        <f t="shared" si="435"/>
        <v>-1.4947104815330903E-2</v>
      </c>
      <c r="Q1710" s="86">
        <f t="shared" si="424"/>
        <v>1.7999999999999999E-2</v>
      </c>
      <c r="R1710" s="39">
        <f>(SUM(C1691:C1709)+Q1710*SUM(C1691:C1709))/(19-Q1710)*(1-J$2305)</f>
        <v>3806.2742197871667</v>
      </c>
      <c r="S1710" s="39">
        <f>(SUM(C1691:C1709)+Q1710*SUM(C1691:C1709))/(19-Q1710)*(1+J$2305)</f>
        <v>3806.2742197871667</v>
      </c>
      <c r="T1710" s="17">
        <f>IF(AND(K1710="no",R1710&lt;E1710, R1710&gt;F1710,J$2308="yes"),MAX(R1710*(1-J$2306),F1710)/D1710-1,IF(AND(K1710="yes",S1710&gt;F1710, S1710&lt;E1710,J$2307="yes"),1-MIN(S1710*(1+J$2306),E1710)/D1710,0))</f>
        <v>0</v>
      </c>
      <c r="U1710" s="6">
        <f t="shared" si="425"/>
        <v>0</v>
      </c>
      <c r="V1710" s="66">
        <f t="shared" si="426"/>
        <v>3.682619176940785</v>
      </c>
      <c r="W1710" s="6">
        <f t="shared" si="427"/>
        <v>1.4947104815330903E-2</v>
      </c>
      <c r="X1710" s="17">
        <f>V1710/MAX(V$240:V1710)-1</f>
        <v>-2.2033792182730494E-2</v>
      </c>
      <c r="Z1710" s="66">
        <f t="shared" si="428"/>
        <v>14.783255480326025</v>
      </c>
      <c r="AA1710" s="6">
        <f t="shared" si="429"/>
        <v>1.4947104815330903E-2</v>
      </c>
      <c r="AB1710" s="17">
        <f>Z1710/MAX(Z$240:Z1710)-1</f>
        <v>-0.12420409177504721</v>
      </c>
      <c r="AD1710" s="18">
        <v>1.087</v>
      </c>
    </row>
    <row r="1711" spans="1:30" x14ac:dyDescent="0.25">
      <c r="A1711" s="18" t="s">
        <v>249</v>
      </c>
      <c r="B1711" s="72">
        <v>41666</v>
      </c>
      <c r="C1711" s="23">
        <v>3881.95</v>
      </c>
      <c r="D1711" s="23">
        <v>3882.67</v>
      </c>
      <c r="E1711" s="23">
        <v>3916.67</v>
      </c>
      <c r="F1711" s="23">
        <v>3854.87</v>
      </c>
      <c r="G1711" s="20">
        <f t="shared" si="438"/>
        <v>3746.8514999999993</v>
      </c>
      <c r="H1711" s="20">
        <f t="shared" si="432"/>
        <v>3791.9750000000004</v>
      </c>
      <c r="I1711" s="112">
        <f t="shared" si="439"/>
        <v>3.6056539737430393E-2</v>
      </c>
      <c r="J1711" s="38" t="str">
        <f t="shared" si="433"/>
        <v>X</v>
      </c>
      <c r="K1711" s="17" t="str">
        <f>IF(OR(AND(J1710="N",OR(I1710&lt;R$2308,AND(I1710&gt;R$2306, I1710&lt;R$2305))), AND(J1710="X", OR(I1710&lt;R$2314, AND(I1710&lt;R$2311,I1710&gt;R$2312)))),"no","yes")</f>
        <v>no</v>
      </c>
      <c r="O1711" s="146">
        <f t="shared" si="434"/>
        <v>-1.85439401236831E-4</v>
      </c>
      <c r="P1711" s="146">
        <f t="shared" si="435"/>
        <v>1.85439401236831E-4</v>
      </c>
      <c r="Q1711" s="86">
        <f t="shared" si="424"/>
        <v>1.7999999999999999E-2</v>
      </c>
      <c r="R1711" s="39">
        <f>(SUM(C1692:C1710)+Q1711*SUM(C1692:C1710))/(19-Q1711)*(1-J$2305)</f>
        <v>3810.6664966810658</v>
      </c>
      <c r="S1711" s="39">
        <f>(SUM(C1692:C1710)+Q1711*SUM(C1692:C1710))/(19-Q1711)*(1+J$2305)</f>
        <v>3810.6664966810658</v>
      </c>
      <c r="T1711" s="17">
        <f>IF(AND(K1711="no",R1711&lt;E1711, R1711&gt;F1711,J$2308="yes"),MAX(R1711*(1-J$2306),F1711)/D1711-1,IF(AND(K1711="yes",S1711&gt;F1711, S1711&lt;E1711,J$2307="yes"),1-MIN(S1711*(1+J$2306),E1711)/D1711,0))</f>
        <v>0</v>
      </c>
      <c r="U1711" s="6">
        <f t="shared" si="425"/>
        <v>0</v>
      </c>
      <c r="V1711" s="66">
        <f t="shared" si="426"/>
        <v>3.6819362742456296</v>
      </c>
      <c r="W1711" s="6">
        <f t="shared" si="427"/>
        <v>-1.85439401236831E-4</v>
      </c>
      <c r="X1711" s="17">
        <f>V1711/MAX(V$240:V1711)-1</f>
        <v>-2.2215145650738011E-2</v>
      </c>
      <c r="Z1711" s="66">
        <f t="shared" si="428"/>
        <v>14.780514082281423</v>
      </c>
      <c r="AA1711" s="6">
        <f t="shared" si="429"/>
        <v>-1.85439401236831E-4</v>
      </c>
      <c r="AB1711" s="17">
        <f>Z1711/MAX(Z$240:Z1711)-1</f>
        <v>-0.12436649884387407</v>
      </c>
      <c r="AD1711" s="18">
        <v>1.0860000000000001</v>
      </c>
    </row>
    <row r="1712" spans="1:30" x14ac:dyDescent="0.25">
      <c r="A1712" s="18" t="s">
        <v>249</v>
      </c>
      <c r="B1712" s="72">
        <v>41667</v>
      </c>
      <c r="C1712" s="23">
        <v>3873.81</v>
      </c>
      <c r="D1712" s="23">
        <v>3881.95</v>
      </c>
      <c r="E1712" s="23">
        <v>3906.57</v>
      </c>
      <c r="F1712" s="23">
        <v>3847.03</v>
      </c>
      <c r="G1712" s="20">
        <f t="shared" si="438"/>
        <v>3749.8919999999989</v>
      </c>
      <c r="H1712" s="20">
        <f t="shared" si="432"/>
        <v>3794.402000000001</v>
      </c>
      <c r="I1712" s="112">
        <f t="shared" si="439"/>
        <v>3.3045751717649674E-2</v>
      </c>
      <c r="J1712" s="38" t="str">
        <f t="shared" si="433"/>
        <v>X</v>
      </c>
      <c r="K1712" s="17" t="str">
        <f>IF(OR(AND(J1711="N",OR(I1711&lt;R$2308,AND(I1711&gt;R$2306, I1711&lt;R$2305))), AND(J1711="X", OR(I1711&lt;R$2314, AND(I1711&lt;R$2311,I1711&gt;R$2312)))),"no","yes")</f>
        <v>no</v>
      </c>
      <c r="O1712" s="146">
        <f t="shared" si="434"/>
        <v>-2.0968842978399405E-3</v>
      </c>
      <c r="P1712" s="146">
        <f t="shared" si="435"/>
        <v>2.0968842978399405E-3</v>
      </c>
      <c r="Q1712" s="86">
        <f t="shared" si="424"/>
        <v>1.7999999999999999E-2</v>
      </c>
      <c r="R1712" s="39">
        <f>(SUM(C1693:C1711)+Q1712*SUM(C1693:C1711))/(19-Q1712)*(1-J$2305)</f>
        <v>3814.3642682541345</v>
      </c>
      <c r="S1712" s="39">
        <f>(SUM(C1693:C1711)+Q1712*SUM(C1693:C1711))/(19-Q1712)*(1+J$2305)</f>
        <v>3814.3642682541345</v>
      </c>
      <c r="T1712" s="17">
        <f>IF(AND(K1712="no",R1712&lt;E1712, R1712&gt;F1712,J$2308="yes"),MAX(R1712*(1-J$2306),F1712)/D1712-1,IF(AND(K1712="yes",S1712&gt;F1712, S1712&lt;E1712,J$2307="yes"),1-MIN(S1712*(1+J$2306),E1712)/D1712,0))</f>
        <v>0</v>
      </c>
      <c r="U1712" s="6">
        <f t="shared" si="425"/>
        <v>0</v>
      </c>
      <c r="V1712" s="66">
        <f t="shared" si="426"/>
        <v>3.6742156798865167</v>
      </c>
      <c r="W1712" s="6">
        <f t="shared" si="427"/>
        <v>-2.0968842978399405E-3</v>
      </c>
      <c r="X1712" s="17">
        <f>V1712/MAX(V$240:V1712)-1</f>
        <v>-2.426544735848879E-2</v>
      </c>
      <c r="Z1712" s="66">
        <f t="shared" si="428"/>
        <v>14.749521054388286</v>
      </c>
      <c r="AA1712" s="6">
        <f t="shared" si="429"/>
        <v>-2.0968842978398294E-3</v>
      </c>
      <c r="AB1712" s="17">
        <f>Z1712/MAX(Z$240:Z1712)-1</f>
        <v>-0.12620260098311098</v>
      </c>
      <c r="AD1712" s="18">
        <v>1.0840000000000001</v>
      </c>
    </row>
    <row r="1713" spans="1:30" x14ac:dyDescent="0.25">
      <c r="A1713" s="18" t="s">
        <v>249</v>
      </c>
      <c r="B1713" s="72">
        <v>41668</v>
      </c>
      <c r="C1713" s="23">
        <v>3908.45</v>
      </c>
      <c r="D1713" s="23">
        <v>3873.81</v>
      </c>
      <c r="E1713" s="23">
        <v>3913.12</v>
      </c>
      <c r="F1713" s="23">
        <v>3878.31</v>
      </c>
      <c r="G1713" s="20">
        <f t="shared" si="438"/>
        <v>3753.8594999999996</v>
      </c>
      <c r="H1713" s="20">
        <f t="shared" si="432"/>
        <v>3796.5861666666679</v>
      </c>
      <c r="I1713" s="112">
        <f t="shared" si="439"/>
        <v>4.1181749077183083E-2</v>
      </c>
      <c r="J1713" s="38" t="str">
        <f t="shared" si="433"/>
        <v>X</v>
      </c>
      <c r="K1713" s="17" t="str">
        <f>IF(OR(AND(J1712="N",OR(I1712&lt;R$2308,AND(I1712&gt;R$2306, I1712&lt;R$2305))), AND(J1712="X", OR(I1712&lt;R$2314, AND(I1712&lt;R$2311,I1712&gt;R$2312)))),"no","yes")</f>
        <v>no</v>
      </c>
      <c r="O1713" s="146">
        <f t="shared" si="434"/>
        <v>8.9421009290595599E-3</v>
      </c>
      <c r="P1713" s="146">
        <f t="shared" si="435"/>
        <v>-8.9421009290595599E-3</v>
      </c>
      <c r="Q1713" s="86">
        <f t="shared" ref="Q1713:Q1776" si="442">IF(J1713="N",0.009,0.018)</f>
        <v>1.7999999999999999E-2</v>
      </c>
      <c r="R1713" s="39">
        <f>(SUM(C1694:C1712)+Q1713*SUM(C1694:C1712))/(19-Q1713)*(1-J$2305)</f>
        <v>3816.762054578021</v>
      </c>
      <c r="S1713" s="39">
        <f>(SUM(C1694:C1712)+Q1713*SUM(C1694:C1712))/(19-Q1713)*(1+J$2305)</f>
        <v>3816.762054578021</v>
      </c>
      <c r="T1713" s="17">
        <f>IF(AND(K1713="no",R1713&lt;E1713, R1713&gt;F1713,J$2308="yes"),MAX(R1713*(1-J$2306),F1713)/D1713-1,IF(AND(K1713="yes",S1713&gt;F1713, S1713&lt;E1713,J$2307="yes"),1-MIN(S1713*(1+J$2306),E1713)/D1713,0))</f>
        <v>0</v>
      </c>
      <c r="U1713" s="6">
        <f t="shared" si="425"/>
        <v>0</v>
      </c>
      <c r="V1713" s="66">
        <f t="shared" si="426"/>
        <v>3.7070708873311951</v>
      </c>
      <c r="W1713" s="6">
        <f t="shared" si="427"/>
        <v>8.9421009290595599E-3</v>
      </c>
      <c r="X1713" s="17">
        <f>V1713/MAX(V$240:V1713)-1</f>
        <v>-1.5540330508797551E-2</v>
      </c>
      <c r="Z1713" s="66">
        <f t="shared" si="428"/>
        <v>14.881412760311914</v>
      </c>
      <c r="AA1713" s="6">
        <f t="shared" si="429"/>
        <v>8.9421009290595599E-3</v>
      </c>
      <c r="AB1713" s="17">
        <f>Z1713/MAX(Z$240:Z1713)-1</f>
        <v>-0.11838901644955224</v>
      </c>
      <c r="AD1713" s="18">
        <v>1.0920000000000001</v>
      </c>
    </row>
    <row r="1714" spans="1:30" x14ac:dyDescent="0.25">
      <c r="A1714" s="18" t="s">
        <v>249</v>
      </c>
      <c r="B1714" s="72">
        <v>41669</v>
      </c>
      <c r="C1714" s="23">
        <v>3885.42</v>
      </c>
      <c r="D1714" s="23">
        <v>3908.45</v>
      </c>
      <c r="E1714" s="23">
        <v>3908.61</v>
      </c>
      <c r="F1714" s="23">
        <v>3877.57</v>
      </c>
      <c r="G1714" s="20">
        <f t="shared" si="438"/>
        <v>3755.7364999999991</v>
      </c>
      <c r="H1714" s="20">
        <f t="shared" si="432"/>
        <v>3799.0580000000014</v>
      </c>
      <c r="I1714" s="112">
        <f t="shared" si="439"/>
        <v>3.4529445822410798E-2</v>
      </c>
      <c r="J1714" s="38" t="str">
        <f t="shared" si="433"/>
        <v>X</v>
      </c>
      <c r="K1714" s="17" t="str">
        <f>IF(OR(AND(J1713="N",OR(I1713&lt;R$2308,AND(I1713&gt;R$2306, I1713&lt;R$2305))), AND(J1713="X", OR(I1713&lt;R$2314, AND(I1713&lt;R$2311,I1713&gt;R$2312)))),"no","yes")</f>
        <v>no</v>
      </c>
      <c r="O1714" s="146">
        <f t="shared" si="434"/>
        <v>-5.8923614220470766E-3</v>
      </c>
      <c r="P1714" s="146">
        <f t="shared" si="435"/>
        <v>5.8923614220470766E-3</v>
      </c>
      <c r="Q1714" s="86">
        <f t="shared" si="442"/>
        <v>1.7999999999999999E-2</v>
      </c>
      <c r="R1714" s="39">
        <f>(SUM(C1695:C1713)+Q1714*SUM(C1695:C1713))/(19-Q1714)*(1-J$2305)</f>
        <v>3820.010408808344</v>
      </c>
      <c r="S1714" s="39">
        <f>(SUM(C1695:C1713)+Q1714*SUM(C1695:C1713))/(19-Q1714)*(1+J$2305)</f>
        <v>3820.010408808344</v>
      </c>
      <c r="T1714" s="17">
        <f>IF(AND(K1714="no",R1714&lt;E1714, R1714&gt;F1714,J$2308="yes"),MAX(R1714*(1-J$2306),F1714)/D1714-1,IF(AND(K1714="yes",S1714&gt;F1714, S1714&lt;E1714,J$2307="yes"),1-MIN(S1714*(1+J$2306),E1714)/D1714,0))</f>
        <v>0</v>
      </c>
      <c r="U1714" s="6">
        <f t="shared" ref="U1714:U1777" si="443">IF(T1714=0,0,IF(K1714="yes",T1714-P1714,T1714-O1714))</f>
        <v>0</v>
      </c>
      <c r="V1714" s="66">
        <f t="shared" ref="V1714:V1777" si="444">IF(K1714="yes",V1713, IF(T1714&lt;&gt;0, V1713*(1+T1714),V1713*(1+O1714)))</f>
        <v>3.6852274858458909</v>
      </c>
      <c r="W1714" s="6">
        <f t="shared" ref="W1714:W1777" si="445">V1714/V1713-1</f>
        <v>-5.8923614220470766E-3</v>
      </c>
      <c r="X1714" s="17">
        <f>V1714/MAX(V$240:V1714)-1</f>
        <v>-2.1341122686868719E-2</v>
      </c>
      <c r="Z1714" s="66">
        <f t="shared" ref="Z1714:Z1777" si="446">IF(T1714&lt;&gt;0,Z1713*(1+T1714),IF(K1714="no",Z1713*(1+O1714),Z1713*(1+P1714)))</f>
        <v>14.793726097857492</v>
      </c>
      <c r="AA1714" s="6">
        <f t="shared" ref="AA1714:AA1777" si="447">Z1714/Z1713-1</f>
        <v>-5.8923614220470766E-3</v>
      </c>
      <c r="AB1714" s="17">
        <f>Z1714/MAX(Z$240:Z1714)-1</f>
        <v>-0.12358378699827788</v>
      </c>
      <c r="AD1714" s="18">
        <v>1.0860000000000001</v>
      </c>
    </row>
    <row r="1715" spans="1:30" x14ac:dyDescent="0.25">
      <c r="A1715" s="18" t="s">
        <v>249</v>
      </c>
      <c r="B1715" s="72">
        <v>41677</v>
      </c>
      <c r="C1715" s="23">
        <v>3957.67</v>
      </c>
      <c r="D1715" s="23">
        <v>3885.42</v>
      </c>
      <c r="E1715" s="23">
        <v>3957.93</v>
      </c>
      <c r="F1715" s="23">
        <v>3854.98</v>
      </c>
      <c r="G1715" s="20">
        <f t="shared" si="438"/>
        <v>3762.8039999999992</v>
      </c>
      <c r="H1715" s="20">
        <f t="shared" si="432"/>
        <v>3803.6018333333341</v>
      </c>
      <c r="I1715" s="112">
        <f t="shared" si="439"/>
        <v>5.1787443619173645E-2</v>
      </c>
      <c r="J1715" s="38" t="str">
        <f t="shared" si="433"/>
        <v>X</v>
      </c>
      <c r="K1715" s="17" t="str">
        <f>IF(OR(AND(J1714="N",OR(I1714&lt;R$2308,AND(I1714&gt;R$2306, I1714&lt;R$2305))), AND(J1714="X", OR(I1714&lt;R$2314, AND(I1714&lt;R$2311,I1714&gt;R$2312)))),"no","yes")</f>
        <v>no</v>
      </c>
      <c r="O1715" s="146">
        <f t="shared" si="434"/>
        <v>1.8595158309783866E-2</v>
      </c>
      <c r="P1715" s="146">
        <f t="shared" si="435"/>
        <v>-1.8595158309783866E-2</v>
      </c>
      <c r="Q1715" s="86">
        <f t="shared" si="442"/>
        <v>1.7999999999999999E-2</v>
      </c>
      <c r="R1715" s="39">
        <f>(SUM(C1696:C1714)+Q1715*SUM(C1696:C1714))/(19-Q1715)*(1-J$2305)</f>
        <v>3823.7162248445889</v>
      </c>
      <c r="S1715" s="39">
        <f>(SUM(C1696:C1714)+Q1715*SUM(C1696:C1714))/(19-Q1715)*(1+J$2305)</f>
        <v>3823.7162248445889</v>
      </c>
      <c r="T1715" s="17">
        <f>IF(AND(K1715="no",R1715&lt;E1715, R1715&gt;F1715,J$2308="yes"),MAX(R1715*(1-J$2306),F1715)/D1715-1,IF(AND(K1715="yes",S1715&gt;F1715, S1715&lt;E1715,J$2307="yes"),1-MIN(S1715*(1+J$2306),E1715)/D1715,0))</f>
        <v>0</v>
      </c>
      <c r="U1715" s="6">
        <f t="shared" si="443"/>
        <v>0</v>
      </c>
      <c r="V1715" s="66">
        <f t="shared" si="444"/>
        <v>3.753754874352762</v>
      </c>
      <c r="W1715" s="6">
        <f t="shared" si="445"/>
        <v>1.8595158309783866E-2</v>
      </c>
      <c r="X1715" s="17">
        <f>V1715/MAX(V$240:V1715)-1</f>
        <v>-3.1428059319557056E-3</v>
      </c>
      <c r="Z1715" s="66">
        <f t="shared" si="446"/>
        <v>15.068817776638733</v>
      </c>
      <c r="AA1715" s="6">
        <f t="shared" si="447"/>
        <v>1.8595158309783866E-2</v>
      </c>
      <c r="AB1715" s="17">
        <f>Z1715/MAX(Z$240:Z1715)-1</f>
        <v>-0.10728668877224967</v>
      </c>
      <c r="AD1715" s="18">
        <v>1.107</v>
      </c>
    </row>
    <row r="1716" spans="1:30" x14ac:dyDescent="0.25">
      <c r="A1716" s="18" t="s">
        <v>249</v>
      </c>
      <c r="B1716" s="72">
        <v>41680</v>
      </c>
      <c r="C1716" s="23">
        <v>4074.63</v>
      </c>
      <c r="D1716" s="23">
        <v>3957.67</v>
      </c>
      <c r="E1716" s="23">
        <v>4074.63</v>
      </c>
      <c r="F1716" s="23">
        <v>3972.86</v>
      </c>
      <c r="G1716" s="20">
        <f t="shared" si="438"/>
        <v>3780.9904999999999</v>
      </c>
      <c r="H1716" s="20">
        <f t="shared" si="432"/>
        <v>3811.0133333333347</v>
      </c>
      <c r="I1716" s="112">
        <f t="shared" si="439"/>
        <v>7.7662057072082069E-2</v>
      </c>
      <c r="J1716" s="38" t="str">
        <f t="shared" si="433"/>
        <v>X</v>
      </c>
      <c r="K1716" s="17" t="str">
        <f>IF(OR(AND(J1715="N",OR(I1715&lt;R$2308,AND(I1715&gt;R$2306, I1715&lt;R$2305))), AND(J1715="X", OR(I1715&lt;R$2314, AND(I1715&lt;R$2311,I1715&gt;R$2312)))),"no","yes")</f>
        <v>no</v>
      </c>
      <c r="O1716" s="146">
        <f t="shared" si="434"/>
        <v>2.9552741891062162E-2</v>
      </c>
      <c r="P1716" s="146">
        <f t="shared" si="435"/>
        <v>-2.9552741891062162E-2</v>
      </c>
      <c r="Q1716" s="86">
        <f t="shared" si="442"/>
        <v>1.7999999999999999E-2</v>
      </c>
      <c r="R1716" s="39">
        <f>(SUM(C1697:C1715)+Q1716*SUM(C1697:C1715))/(19-Q1716)*(1-J$2305)</f>
        <v>3836.9504393636075</v>
      </c>
      <c r="S1716" s="39">
        <f>(SUM(C1697:C1715)+Q1716*SUM(C1697:C1715))/(19-Q1716)*(1+J$2305)</f>
        <v>3836.9504393636075</v>
      </c>
      <c r="T1716" s="17">
        <f>IF(AND(K1716="no",R1716&lt;E1716, R1716&gt;F1716,J$2308="yes"),MAX(R1716*(1-J$2306),F1716)/D1716-1,IF(AND(K1716="yes",S1716&gt;F1716, S1716&lt;E1716,J$2307="yes"),1-MIN(S1716*(1+J$2306),E1716)/D1716,0))</f>
        <v>0</v>
      </c>
      <c r="U1716" s="6">
        <f t="shared" si="443"/>
        <v>0</v>
      </c>
      <c r="V1716" s="66">
        <f t="shared" si="444"/>
        <v>3.8646886232768258</v>
      </c>
      <c r="W1716" s="6">
        <f t="shared" si="445"/>
        <v>2.9552741891062162E-2</v>
      </c>
      <c r="X1716" s="17">
        <f>V1716/MAX(V$240:V1716)-1</f>
        <v>0</v>
      </c>
      <c r="Z1716" s="66">
        <f t="shared" si="446"/>
        <v>15.514142658995187</v>
      </c>
      <c r="AA1716" s="6">
        <f t="shared" si="447"/>
        <v>2.9552741891062162E-2</v>
      </c>
      <c r="AB1716" s="17">
        <f>Z1716/MAX(Z$240:Z1716)-1</f>
        <v>-8.0904562702820537E-2</v>
      </c>
      <c r="AD1716" s="18">
        <v>1.139</v>
      </c>
    </row>
    <row r="1717" spans="1:30" x14ac:dyDescent="0.25">
      <c r="A1717" s="18" t="s">
        <v>249</v>
      </c>
      <c r="B1717" s="72">
        <v>41681</v>
      </c>
      <c r="C1717" s="23">
        <v>4080.38</v>
      </c>
      <c r="D1717" s="23">
        <v>4074.63</v>
      </c>
      <c r="E1717" s="23">
        <v>4099.7700000000004</v>
      </c>
      <c r="F1717" s="23">
        <v>4031.95</v>
      </c>
      <c r="G1717" s="20">
        <f t="shared" si="438"/>
        <v>3798.3265000000001</v>
      </c>
      <c r="H1717" s="20">
        <f t="shared" si="432"/>
        <v>3818.2556666666683</v>
      </c>
      <c r="I1717" s="112">
        <f t="shared" si="439"/>
        <v>7.425730779068096E-2</v>
      </c>
      <c r="J1717" s="38" t="str">
        <f t="shared" si="433"/>
        <v>X</v>
      </c>
      <c r="K1717" s="17" t="str">
        <f>IF(OR(AND(J1716="N",OR(I1716&lt;R$2308,AND(I1716&gt;R$2306, I1716&lt;R$2305))), AND(J1716="X", OR(I1716&lt;R$2314, AND(I1716&lt;R$2311,I1716&gt;R$2312)))),"no","yes")</f>
        <v>no</v>
      </c>
      <c r="O1717" s="146">
        <f t="shared" si="434"/>
        <v>1.4111710756559148E-3</v>
      </c>
      <c r="P1717" s="146">
        <f t="shared" si="435"/>
        <v>-1.4111710756559148E-3</v>
      </c>
      <c r="Q1717" s="86">
        <f t="shared" si="442"/>
        <v>1.7999999999999999E-2</v>
      </c>
      <c r="R1717" s="39">
        <f>(SUM(C1698:C1716)+Q1717*SUM(C1698:C1716))/(19-Q1717)*(1-J$2305)</f>
        <v>3855.2365767569277</v>
      </c>
      <c r="S1717" s="39">
        <f>(SUM(C1698:C1716)+Q1717*SUM(C1698:C1716))/(19-Q1717)*(1+J$2305)</f>
        <v>3855.2365767569277</v>
      </c>
      <c r="T1717" s="17">
        <f>IF(AND(K1717="no",R1717&lt;E1717, R1717&gt;F1717,J$2308="yes"),MAX(R1717*(1-J$2306),F1717)/D1717-1,IF(AND(K1717="yes",S1717&gt;F1717, S1717&lt;E1717,J$2307="yes"),1-MIN(S1717*(1+J$2306),E1717)/D1717,0))</f>
        <v>0</v>
      </c>
      <c r="U1717" s="6">
        <f t="shared" si="443"/>
        <v>0</v>
      </c>
      <c r="V1717" s="66">
        <f t="shared" si="444"/>
        <v>3.8701423600784106</v>
      </c>
      <c r="W1717" s="6">
        <f t="shared" si="445"/>
        <v>1.4111710756559148E-3</v>
      </c>
      <c r="X1717" s="17">
        <f>V1717/MAX(V$240:V1717)-1</f>
        <v>0</v>
      </c>
      <c r="Z1717" s="66">
        <f t="shared" si="446"/>
        <v>15.536035768379161</v>
      </c>
      <c r="AA1717" s="6">
        <f t="shared" si="447"/>
        <v>1.4111710756559148E-3</v>
      </c>
      <c r="AB1717" s="17">
        <f>Z1717/MAX(Z$240:Z1717)-1</f>
        <v>-7.9607561805939309E-2</v>
      </c>
      <c r="AD1717" s="18">
        <v>1.1419999999999999</v>
      </c>
    </row>
    <row r="1718" spans="1:30" x14ac:dyDescent="0.25">
      <c r="A1718" s="18" t="s">
        <v>249</v>
      </c>
      <c r="B1718" s="72">
        <v>41682</v>
      </c>
      <c r="C1718" s="23">
        <v>4125.41</v>
      </c>
      <c r="D1718" s="23">
        <v>4080.38</v>
      </c>
      <c r="E1718" s="23">
        <v>4125.71</v>
      </c>
      <c r="F1718" s="23">
        <v>4064.35</v>
      </c>
      <c r="G1718" s="20">
        <f t="shared" si="438"/>
        <v>3817.6864999999998</v>
      </c>
      <c r="H1718" s="20">
        <f t="shared" si="432"/>
        <v>3825.6701666666681</v>
      </c>
      <c r="I1718" s="112">
        <f t="shared" si="439"/>
        <v>8.0604706541514082E-2</v>
      </c>
      <c r="J1718" s="38" t="str">
        <f t="shared" si="433"/>
        <v>X</v>
      </c>
      <c r="K1718" s="17" t="str">
        <f>IF(OR(AND(J1717="N",OR(I1717&lt;R$2308,AND(I1717&gt;R$2306, I1717&lt;R$2305))), AND(J1717="X", OR(I1717&lt;R$2314, AND(I1717&lt;R$2311,I1717&gt;R$2312)))),"no","yes")</f>
        <v>no</v>
      </c>
      <c r="O1718" s="146">
        <f t="shared" si="434"/>
        <v>1.1035736867644586E-2</v>
      </c>
      <c r="P1718" s="146">
        <f t="shared" si="435"/>
        <v>-1.1035736867644586E-2</v>
      </c>
      <c r="Q1718" s="86">
        <f t="shared" si="442"/>
        <v>1.7999999999999999E-2</v>
      </c>
      <c r="R1718" s="39">
        <f>(SUM(C1699:C1717)+Q1718*SUM(C1699:C1717))/(19-Q1718)*(1-J$2305)</f>
        <v>3873.5870698556528</v>
      </c>
      <c r="S1718" s="39">
        <f>(SUM(C1699:C1717)+Q1718*SUM(C1699:C1717))/(19-Q1718)*(1+J$2305)</f>
        <v>3873.5870698556528</v>
      </c>
      <c r="T1718" s="17">
        <f>IF(AND(K1718="no",R1718&lt;E1718, R1718&gt;F1718,J$2308="yes"),MAX(R1718*(1-J$2306),F1718)/D1718-1,IF(AND(K1718="yes",S1718&gt;F1718, S1718&lt;E1718,J$2307="yes"),1-MIN(S1718*(1+J$2306),E1718)/D1718,0))</f>
        <v>0</v>
      </c>
      <c r="U1718" s="6">
        <f t="shared" si="443"/>
        <v>0</v>
      </c>
      <c r="V1718" s="66">
        <f t="shared" si="444"/>
        <v>3.912852232804561</v>
      </c>
      <c r="W1718" s="6">
        <f t="shared" si="445"/>
        <v>1.1035736867644586E-2</v>
      </c>
      <c r="X1718" s="17">
        <f>V1718/MAX(V$240:V1718)-1</f>
        <v>0</v>
      </c>
      <c r="Z1718" s="66">
        <f t="shared" si="446"/>
        <v>15.707487371085309</v>
      </c>
      <c r="AA1718" s="6">
        <f t="shared" si="447"/>
        <v>1.1035736867644586E-2</v>
      </c>
      <c r="AB1718" s="17">
        <f>Z1718/MAX(Z$240:Z1718)-1</f>
        <v>-6.9450353043059798E-2</v>
      </c>
      <c r="AD1718" s="18">
        <v>1.1539999999999999</v>
      </c>
    </row>
    <row r="1719" spans="1:30" x14ac:dyDescent="0.25">
      <c r="A1719" s="18" t="s">
        <v>249</v>
      </c>
      <c r="B1719" s="72">
        <v>41683</v>
      </c>
      <c r="C1719" s="23">
        <v>4064.42</v>
      </c>
      <c r="D1719" s="23">
        <v>4125.41</v>
      </c>
      <c r="E1719" s="23">
        <v>4137.59</v>
      </c>
      <c r="F1719" s="23">
        <v>4064.42</v>
      </c>
      <c r="G1719" s="20">
        <f t="shared" si="438"/>
        <v>3836.1064999999994</v>
      </c>
      <c r="H1719" s="20">
        <f t="shared" si="432"/>
        <v>3833.2145000000014</v>
      </c>
      <c r="I1719" s="112">
        <f t="shared" si="439"/>
        <v>5.9516986819839524E-2</v>
      </c>
      <c r="J1719" s="38" t="str">
        <f t="shared" si="433"/>
        <v>N</v>
      </c>
      <c r="K1719" s="17" t="str">
        <f>IF(OR(AND(J1718="N",OR(I1718&lt;R$2308,AND(I1718&gt;R$2306, I1718&lt;R$2305))), AND(J1718="X", OR(I1718&lt;R$2314, AND(I1718&lt;R$2311,I1718&gt;R$2312)))),"no","yes")</f>
        <v>yes</v>
      </c>
      <c r="O1719" s="146">
        <f t="shared" si="434"/>
        <v>-1.4783985106934794E-2</v>
      </c>
      <c r="P1719" s="146">
        <f t="shared" si="435"/>
        <v>1.4783985106934794E-2</v>
      </c>
      <c r="Q1719" s="86">
        <f t="shared" si="442"/>
        <v>8.9999999999999993E-3</v>
      </c>
      <c r="R1719" s="39">
        <f>(SUM(C1700:C1718)+Q1719*SUM(C1700:C1718))/(19-Q1719)*(1-J$2305)</f>
        <v>3860.3353899215413</v>
      </c>
      <c r="S1719" s="39">
        <f>(SUM(C1700:C1718)+Q1719*SUM(C1700:C1718))/(19-Q1719)*(1+J$2305)</f>
        <v>3860.3353899215413</v>
      </c>
      <c r="T1719" s="17">
        <f>IF(AND(K1719="no",R1719&lt;E1719, R1719&gt;F1719,J$2308="yes"),MAX(R1719*(1-J$2306),F1719)/D1719-1,IF(AND(K1719="yes",S1719&gt;F1719, S1719&lt;E1719,J$2307="yes"),1-MIN(S1719*(1+J$2306),E1719)/D1719,0))</f>
        <v>0</v>
      </c>
      <c r="U1719" s="6">
        <f t="shared" si="443"/>
        <v>0</v>
      </c>
      <c r="V1719" s="66">
        <f t="shared" si="444"/>
        <v>3.912852232804561</v>
      </c>
      <c r="W1719" s="6">
        <f t="shared" si="445"/>
        <v>0</v>
      </c>
      <c r="X1719" s="17">
        <f>V1719/MAX(V$240:V1719)-1</f>
        <v>0</v>
      </c>
      <c r="Z1719" s="66">
        <f t="shared" si="446"/>
        <v>15.939706630446798</v>
      </c>
      <c r="AA1719" s="6">
        <f t="shared" si="447"/>
        <v>1.4783985106934683E-2</v>
      </c>
      <c r="AB1719" s="17">
        <f>Z1719/MAX(Z$240:Z1719)-1</f>
        <v>-5.5693120921185169E-2</v>
      </c>
      <c r="AD1719" s="18">
        <v>1.137</v>
      </c>
    </row>
    <row r="1720" spans="1:30" x14ac:dyDescent="0.25">
      <c r="A1720" s="18" t="s">
        <v>249</v>
      </c>
      <c r="B1720" s="72">
        <v>41684</v>
      </c>
      <c r="C1720" s="23">
        <v>4134.16</v>
      </c>
      <c r="D1720" s="23">
        <v>4064.42</v>
      </c>
      <c r="E1720" s="23">
        <v>4134.2299999999996</v>
      </c>
      <c r="F1720" s="23">
        <v>4060.09</v>
      </c>
      <c r="G1720" s="20">
        <f t="shared" si="438"/>
        <v>3861.3829999999994</v>
      </c>
      <c r="H1720" s="20">
        <f t="shared" si="432"/>
        <v>3841.1200000000017</v>
      </c>
      <c r="I1720" s="112">
        <f t="shared" si="439"/>
        <v>7.0642306137464361E-2</v>
      </c>
      <c r="J1720" s="38" t="str">
        <f t="shared" si="433"/>
        <v>N</v>
      </c>
      <c r="K1720" s="17" t="str">
        <f>IF(OR(AND(J1719="N",OR(I1719&lt;R$2308,AND(I1719&gt;R$2306, I1719&lt;R$2305))), AND(J1719="X", OR(I1719&lt;R$2314, AND(I1719&lt;R$2311,I1719&gt;R$2312)))),"no","yes")</f>
        <v>no</v>
      </c>
      <c r="O1720" s="146">
        <f t="shared" si="434"/>
        <v>1.7158659784175745E-2</v>
      </c>
      <c r="P1720" s="146">
        <f t="shared" si="435"/>
        <v>-1.7158659784175745E-2</v>
      </c>
      <c r="Q1720" s="86">
        <f t="shared" si="442"/>
        <v>8.9999999999999993E-3</v>
      </c>
      <c r="R1720" s="39">
        <f>(SUM(C1701:C1719)+Q1720*SUM(C1701:C1719))/(19-Q1720)*(1-J$2305)</f>
        <v>3883.4891001000465</v>
      </c>
      <c r="S1720" s="39">
        <f>(SUM(C1701:C1719)+Q1720*SUM(C1701:C1719))/(19-Q1720)*(1+J$2305)</f>
        <v>3883.4891001000465</v>
      </c>
      <c r="T1720" s="17">
        <f>IF(AND(K1720="no",R1720&lt;E1720, R1720&gt;F1720,J$2308="yes"),MAX(R1720*(1-J$2306),F1720)/D1720-1,IF(AND(K1720="yes",S1720&gt;F1720, S1720&lt;E1720,J$2307="yes"),1-MIN(S1720*(1+J$2306),E1720)/D1720,0))</f>
        <v>0</v>
      </c>
      <c r="U1720" s="6">
        <f t="shared" si="443"/>
        <v>0</v>
      </c>
      <c r="V1720" s="66">
        <f t="shared" si="444"/>
        <v>3.9799915330530067</v>
      </c>
      <c r="W1720" s="6">
        <f t="shared" si="445"/>
        <v>1.7158659784175745E-2</v>
      </c>
      <c r="X1720" s="17">
        <f>V1720/MAX(V$240:V1720)-1</f>
        <v>0</v>
      </c>
      <c r="Y1720" s="6">
        <f t="shared" ref="Y1720" si="448">V1720/V1700-1</f>
        <v>9.690431988065229E-2</v>
      </c>
      <c r="Z1720" s="66">
        <f t="shared" si="446"/>
        <v>16.213210633578203</v>
      </c>
      <c r="AA1720" s="6">
        <f t="shared" si="447"/>
        <v>1.7158659784175745E-2</v>
      </c>
      <c r="AB1720" s="17">
        <f>Z1720/MAX(Z$240:Z1720)-1</f>
        <v>-3.9490080451215048E-2</v>
      </c>
      <c r="AC1720" s="6">
        <f t="shared" ref="AC1720" si="449">Z1720/Z1700-1</f>
        <v>6.0704784263051259E-2</v>
      </c>
      <c r="AD1720" s="18">
        <v>1.1559999999999999</v>
      </c>
    </row>
    <row r="1721" spans="1:30" x14ac:dyDescent="0.25">
      <c r="A1721" s="18" t="s">
        <v>249</v>
      </c>
      <c r="B1721" s="72">
        <v>41687</v>
      </c>
      <c r="C1721" s="23">
        <v>4212.75</v>
      </c>
      <c r="D1721" s="23">
        <v>4134.16</v>
      </c>
      <c r="E1721" s="23">
        <v>4213.1400000000003</v>
      </c>
      <c r="F1721" s="23">
        <v>4152.04</v>
      </c>
      <c r="G1721" s="20">
        <f t="shared" si="438"/>
        <v>3891.4194999999991</v>
      </c>
      <c r="H1721" s="20">
        <f t="shared" si="432"/>
        <v>3849.0583333333348</v>
      </c>
      <c r="I1721" s="112">
        <f t="shared" si="439"/>
        <v>8.2574109524815142E-2</v>
      </c>
      <c r="J1721" s="38" t="str">
        <f t="shared" si="433"/>
        <v>N</v>
      </c>
      <c r="K1721" s="17" t="str">
        <f>IF(OR(AND(J1720="N",OR(I1720&lt;R$2308,AND(I1720&gt;R$2306, I1720&lt;R$2305))), AND(J1720="X", OR(I1720&lt;R$2314, AND(I1720&lt;R$2311,I1720&gt;R$2312)))),"no","yes")</f>
        <v>no</v>
      </c>
      <c r="O1721" s="146">
        <f t="shared" si="434"/>
        <v>1.900990769588029E-2</v>
      </c>
      <c r="P1721" s="146">
        <f t="shared" si="435"/>
        <v>-1.900990769588029E-2</v>
      </c>
      <c r="Q1721" s="86">
        <f t="shared" si="442"/>
        <v>8.9999999999999993E-3</v>
      </c>
      <c r="R1721" s="39">
        <f>(SUM(C1702:C1720)+Q1721*SUM(C1702:C1720))/(19-Q1721)*(1-J$2305)</f>
        <v>3911.2306229266487</v>
      </c>
      <c r="S1721" s="39">
        <f>(SUM(C1702:C1720)+Q1721*SUM(C1702:C1720))/(19-Q1721)*(1+J$2305)</f>
        <v>3911.2306229266487</v>
      </c>
      <c r="T1721" s="17">
        <f>IF(AND(K1721="no",R1721&lt;E1721, R1721&gt;F1721,J$2308="yes"),MAX(R1721*(1-J$2306),F1721)/D1721-1,IF(AND(K1721="yes",S1721&gt;F1721, S1721&lt;E1721,J$2307="yes"),1-MIN(S1721*(1+J$2306),E1721)/D1721,0))</f>
        <v>0</v>
      </c>
      <c r="U1721" s="6">
        <f t="shared" si="443"/>
        <v>0</v>
      </c>
      <c r="V1721" s="66">
        <f t="shared" si="444"/>
        <v>4.0556508047267297</v>
      </c>
      <c r="W1721" s="6">
        <f t="shared" si="445"/>
        <v>1.900990769588029E-2</v>
      </c>
      <c r="X1721" s="17">
        <f>V1721/MAX(V$240:V1721)-1</f>
        <v>0</v>
      </c>
      <c r="Z1721" s="66">
        <f t="shared" si="446"/>
        <v>16.521422271176391</v>
      </c>
      <c r="AA1721" s="6">
        <f t="shared" si="447"/>
        <v>1.900990769588029E-2</v>
      </c>
      <c r="AB1721" s="17">
        <f>Z1721/MAX(Z$240:Z1721)-1</f>
        <v>-2.1230875539615224E-2</v>
      </c>
      <c r="AD1721" s="18">
        <v>1.1779999999999999</v>
      </c>
    </row>
    <row r="1722" spans="1:30" x14ac:dyDescent="0.25">
      <c r="A1722" s="18" t="s">
        <v>249</v>
      </c>
      <c r="B1722" s="72">
        <v>41688</v>
      </c>
      <c r="C1722" s="23">
        <v>4207.7</v>
      </c>
      <c r="D1722" s="23">
        <v>4212.75</v>
      </c>
      <c r="E1722" s="23">
        <v>4219.03</v>
      </c>
      <c r="F1722" s="23">
        <v>4188.07</v>
      </c>
      <c r="G1722" s="20">
        <f t="shared" si="438"/>
        <v>3917.6279999999992</v>
      </c>
      <c r="H1722" s="20">
        <f t="shared" si="432"/>
        <v>3855.3886666666681</v>
      </c>
      <c r="I1722" s="112">
        <f t="shared" si="439"/>
        <v>7.4042762610436963E-2</v>
      </c>
      <c r="J1722" s="38" t="str">
        <f t="shared" si="433"/>
        <v>N</v>
      </c>
      <c r="K1722" s="17" t="str">
        <f>IF(OR(AND(J1721="N",OR(I1721&lt;R$2308,AND(I1721&gt;R$2306, I1721&lt;R$2305))), AND(J1721="X", OR(I1721&lt;R$2314, AND(I1721&lt;R$2311,I1721&gt;R$2312)))),"no","yes")</f>
        <v>no</v>
      </c>
      <c r="O1722" s="146">
        <f t="shared" si="434"/>
        <v>-1.1987419144264821E-3</v>
      </c>
      <c r="P1722" s="146">
        <f t="shared" si="435"/>
        <v>1.1987419144264821E-3</v>
      </c>
      <c r="Q1722" s="86">
        <f t="shared" si="442"/>
        <v>8.9999999999999993E-3</v>
      </c>
      <c r="R1722" s="39">
        <f>(SUM(C1703:C1721)+Q1722*SUM(C1703:C1721))/(19-Q1722)*(1-J$2305)</f>
        <v>3939.3483091990938</v>
      </c>
      <c r="S1722" s="39">
        <f>(SUM(C1703:C1721)+Q1722*SUM(C1703:C1721))/(19-Q1722)*(1+J$2305)</f>
        <v>3939.3483091990938</v>
      </c>
      <c r="T1722" s="17">
        <f>IF(AND(K1722="no",R1722&lt;E1722, R1722&gt;F1722,J$2308="yes"),MAX(R1722*(1-J$2306),F1722)/D1722-1,IF(AND(K1722="yes",S1722&gt;F1722, S1722&lt;E1722,J$2307="yes"),1-MIN(S1722*(1+J$2306),E1722)/D1722,0))</f>
        <v>0</v>
      </c>
      <c r="U1722" s="6">
        <f t="shared" si="443"/>
        <v>0</v>
      </c>
      <c r="V1722" s="66">
        <f t="shared" si="444"/>
        <v>4.0507891261168263</v>
      </c>
      <c r="W1722" s="6">
        <f t="shared" si="445"/>
        <v>-1.1987419144264821E-3</v>
      </c>
      <c r="X1722" s="17">
        <f>V1722/MAX(V$240:V1722)-1</f>
        <v>-1.1987419144264821E-3</v>
      </c>
      <c r="Z1722" s="66">
        <f t="shared" si="446"/>
        <v>16.501617349813994</v>
      </c>
      <c r="AA1722" s="6">
        <f t="shared" si="447"/>
        <v>-1.1987419144263711E-3</v>
      </c>
      <c r="AB1722" s="17">
        <f>Z1722/MAX(Z$240:Z1722)-1</f>
        <v>-2.2404167113652229E-2</v>
      </c>
      <c r="AD1722" s="18">
        <v>1.175</v>
      </c>
    </row>
    <row r="1723" spans="1:30" x14ac:dyDescent="0.25">
      <c r="A1723" s="18" t="s">
        <v>249</v>
      </c>
      <c r="B1723" s="72">
        <v>41689</v>
      </c>
      <c r="C1723" s="23">
        <v>4207.99</v>
      </c>
      <c r="D1723" s="23">
        <v>4207.7</v>
      </c>
      <c r="E1723" s="23">
        <v>4232.88</v>
      </c>
      <c r="F1723" s="23">
        <v>4180.91</v>
      </c>
      <c r="G1723" s="20">
        <f t="shared" si="438"/>
        <v>3942.6204999999995</v>
      </c>
      <c r="H1723" s="20">
        <f t="shared" si="432"/>
        <v>3861.515666666668</v>
      </c>
      <c r="I1723" s="112">
        <f t="shared" si="439"/>
        <v>6.7307898388901499E-2</v>
      </c>
      <c r="J1723" s="38" t="str">
        <f t="shared" si="433"/>
        <v>N</v>
      </c>
      <c r="K1723" s="17" t="str">
        <f>IF(OR(AND(J1722="N",OR(I1722&lt;R$2308,AND(I1722&gt;R$2306, I1722&lt;R$2305))), AND(J1722="X", OR(I1722&lt;R$2314, AND(I1722&lt;R$2311,I1722&gt;R$2312)))),"no","yes")</f>
        <v>no</v>
      </c>
      <c r="O1723" s="146">
        <f t="shared" si="434"/>
        <v>6.8921263397969668E-5</v>
      </c>
      <c r="P1723" s="146">
        <f t="shared" si="435"/>
        <v>-6.8921263397969668E-5</v>
      </c>
      <c r="Q1723" s="86">
        <f t="shared" si="442"/>
        <v>8.9999999999999993E-3</v>
      </c>
      <c r="R1723" s="39">
        <f>(SUM(C1704:C1722)+Q1723*SUM(C1704:C1722))/(19-Q1723)*(1-J$2305)</f>
        <v>3965.8901469116945</v>
      </c>
      <c r="S1723" s="39">
        <f>(SUM(C1704:C1722)+Q1723*SUM(C1704:C1722))/(19-Q1723)*(1+J$2305)</f>
        <v>3965.8901469116945</v>
      </c>
      <c r="T1723" s="17">
        <f>IF(AND(K1723="no",R1723&lt;E1723, R1723&gt;F1723,J$2308="yes"),MAX(R1723*(1-J$2306),F1723)/D1723-1,IF(AND(K1723="yes",S1723&gt;F1723, S1723&lt;E1723,J$2307="yes"),1-MIN(S1723*(1+J$2306),E1723)/D1723,0))</f>
        <v>0</v>
      </c>
      <c r="U1723" s="6">
        <f t="shared" si="443"/>
        <v>0</v>
      </c>
      <c r="V1723" s="66">
        <f t="shared" si="444"/>
        <v>4.0510683116211572</v>
      </c>
      <c r="W1723" s="6">
        <f t="shared" si="445"/>
        <v>6.8921263397969668E-5</v>
      </c>
      <c r="X1723" s="17">
        <f>V1723/MAX(V$240:V1723)-1</f>
        <v>-1.1299032698356415E-3</v>
      </c>
      <c r="Z1723" s="66">
        <f t="shared" si="446"/>
        <v>16.502754662129853</v>
      </c>
      <c r="AA1723" s="6">
        <f t="shared" si="447"/>
        <v>6.8921263397969668E-5</v>
      </c>
      <c r="AB1723" s="17">
        <f>Z1723/MAX(Z$240:Z1723)-1</f>
        <v>-2.233678997375721E-2</v>
      </c>
      <c r="AD1723" s="18">
        <v>1.1759999999999999</v>
      </c>
    </row>
    <row r="1724" spans="1:30" x14ac:dyDescent="0.25">
      <c r="A1724" s="18" t="s">
        <v>249</v>
      </c>
      <c r="B1724" s="72">
        <v>41690</v>
      </c>
      <c r="C1724" s="23">
        <v>4149.07</v>
      </c>
      <c r="D1724" s="23">
        <v>4207.99</v>
      </c>
      <c r="E1724" s="23">
        <v>4221.63</v>
      </c>
      <c r="F1724" s="23">
        <v>4139.2</v>
      </c>
      <c r="G1724" s="20">
        <f t="shared" si="438"/>
        <v>3964.3584999999994</v>
      </c>
      <c r="H1724" s="20">
        <f t="shared" si="432"/>
        <v>3866.023833333335</v>
      </c>
      <c r="I1724" s="112">
        <f t="shared" si="439"/>
        <v>4.6593036426952894E-2</v>
      </c>
      <c r="J1724" s="38" t="str">
        <f t="shared" si="433"/>
        <v>N</v>
      </c>
      <c r="K1724" s="17" t="str">
        <f>IF(OR(AND(J1723="N",OR(I1723&lt;R$2308,AND(I1723&gt;R$2306, I1723&lt;R$2305))), AND(J1723="X", OR(I1723&lt;R$2314, AND(I1723&lt;R$2311,I1723&gt;R$2312)))),"no","yes")</f>
        <v>no</v>
      </c>
      <c r="O1724" s="146">
        <f t="shared" si="434"/>
        <v>-1.4001934415243444E-2</v>
      </c>
      <c r="P1724" s="146">
        <f t="shared" si="435"/>
        <v>1.4001934415243444E-2</v>
      </c>
      <c r="Q1724" s="86">
        <f t="shared" si="442"/>
        <v>8.9999999999999993E-3</v>
      </c>
      <c r="R1724" s="39">
        <f>(SUM(C1705:C1723)+Q1724*SUM(C1705:C1723))/(19-Q1724)*(1-J$2305)</f>
        <v>3992.119577694697</v>
      </c>
      <c r="S1724" s="39">
        <f>(SUM(C1705:C1723)+Q1724*SUM(C1705:C1723))/(19-Q1724)*(1+J$2305)</f>
        <v>3992.119577694697</v>
      </c>
      <c r="T1724" s="17">
        <f>IF(AND(K1724="no",R1724&lt;E1724, R1724&gt;F1724,J$2308="yes"),MAX(R1724*(1-J$2306),F1724)/D1724-1,IF(AND(K1724="yes",S1724&gt;F1724, S1724&lt;E1724,J$2307="yes"),1-MIN(S1724*(1+J$2306),E1724)/D1724,0))</f>
        <v>0</v>
      </c>
      <c r="U1724" s="6">
        <f t="shared" si="443"/>
        <v>0</v>
      </c>
      <c r="V1724" s="66">
        <f t="shared" si="444"/>
        <v>3.9943455188101669</v>
      </c>
      <c r="W1724" s="6">
        <f t="shared" si="445"/>
        <v>-1.4001934415243444E-2</v>
      </c>
      <c r="X1724" s="17">
        <f>V1724/MAX(V$240:V1724)-1</f>
        <v>-1.5116016853599312E-2</v>
      </c>
      <c r="Z1724" s="66">
        <f t="shared" si="446"/>
        <v>16.271684173679859</v>
      </c>
      <c r="AA1724" s="6">
        <f t="shared" si="447"/>
        <v>-1.4001934415243333E-2</v>
      </c>
      <c r="AB1724" s="17">
        <f>Z1724/MAX(Z$240:Z1724)-1</f>
        <v>-3.6025966120740938E-2</v>
      </c>
      <c r="AD1724" s="18">
        <v>1.159</v>
      </c>
    </row>
    <row r="1725" spans="1:30" x14ac:dyDescent="0.25">
      <c r="A1725" s="18" t="s">
        <v>249</v>
      </c>
      <c r="B1725" s="72">
        <v>41691</v>
      </c>
      <c r="C1725" s="23">
        <v>4121.92</v>
      </c>
      <c r="D1725" s="23">
        <v>4149.07</v>
      </c>
      <c r="E1725" s="23">
        <v>4156.79</v>
      </c>
      <c r="F1725" s="23">
        <v>4085.82</v>
      </c>
      <c r="G1725" s="20">
        <f t="shared" si="438"/>
        <v>3986.8584999999998</v>
      </c>
      <c r="H1725" s="20">
        <f t="shared" ref="H1725:H1788" si="450">AVERAGE(C1666:C1725)</f>
        <v>3870.2990000000018</v>
      </c>
      <c r="I1725" s="112">
        <f t="shared" si="439"/>
        <v>3.3876672573155187E-2</v>
      </c>
      <c r="J1725" s="38" t="str">
        <f t="shared" ref="J1725:J1788" si="451">IF(G1725&gt;H1725,"N","X")</f>
        <v>N</v>
      </c>
      <c r="K1725" s="17" t="str">
        <f>IF(OR(AND(J1724="N",OR(I1724&lt;R$2308,AND(I1724&gt;R$2306, I1724&lt;R$2305))), AND(J1724="X", OR(I1724&lt;R$2314, AND(I1724&lt;R$2311,I1724&gt;R$2312)))),"no","yes")</f>
        <v>no</v>
      </c>
      <c r="O1725" s="146">
        <f t="shared" si="434"/>
        <v>-6.5436350796683751E-3</v>
      </c>
      <c r="P1725" s="146">
        <f t="shared" si="435"/>
        <v>6.5436350796683751E-3</v>
      </c>
      <c r="Q1725" s="86">
        <f t="shared" si="442"/>
        <v>8.9999999999999993E-3</v>
      </c>
      <c r="R1725" s="39">
        <f>(SUM(C1706:C1724)+Q1725*SUM(C1706:C1724))/(19-Q1725)*(1-J$2305)</f>
        <v>4017.4707624664311</v>
      </c>
      <c r="S1725" s="39">
        <f>(SUM(C1706:C1724)+Q1725*SUM(C1706:C1724))/(19-Q1725)*(1+J$2305)</f>
        <v>4017.4707624664311</v>
      </c>
      <c r="T1725" s="17">
        <f>IF(AND(K1725="no",R1725&lt;E1725, R1725&gt;F1725,J$2308="yes"),MAX(R1725*(1-J$2306),F1725)/D1725-1,IF(AND(K1725="yes",S1725&gt;F1725, S1725&lt;E1725,J$2307="yes"),1-MIN(S1725*(1+J$2306),E1725)/D1725,0))</f>
        <v>0</v>
      </c>
      <c r="U1725" s="6">
        <f t="shared" si="443"/>
        <v>0</v>
      </c>
      <c r="V1725" s="66">
        <f t="shared" si="444"/>
        <v>3.9682079793529645</v>
      </c>
      <c r="W1725" s="6">
        <f t="shared" si="445"/>
        <v>-6.5436350796683751E-3</v>
      </c>
      <c r="X1725" s="17">
        <f>V1725/MAX(V$240:V1725)-1</f>
        <v>-2.1560738235119614E-2</v>
      </c>
      <c r="Z1725" s="66">
        <f t="shared" si="446"/>
        <v>16.165208210315683</v>
      </c>
      <c r="AA1725" s="6">
        <f t="shared" si="447"/>
        <v>-6.5436350796683751E-3</v>
      </c>
      <c r="AB1725" s="17">
        <f>Z1725/MAX(Z$240:Z1725)-1</f>
        <v>-4.2333860424722647E-2</v>
      </c>
      <c r="AD1725" s="18">
        <v>1.1519999999999999</v>
      </c>
    </row>
    <row r="1726" spans="1:30" x14ac:dyDescent="0.25">
      <c r="A1726" s="18" t="s">
        <v>249</v>
      </c>
      <c r="B1726" s="72">
        <v>41694</v>
      </c>
      <c r="C1726" s="23">
        <v>4105.79</v>
      </c>
      <c r="D1726" s="23">
        <v>4121.92</v>
      </c>
      <c r="E1726" s="23">
        <v>4105.79</v>
      </c>
      <c r="F1726" s="23">
        <v>4043.51</v>
      </c>
      <c r="G1726" s="20">
        <f t="shared" si="438"/>
        <v>4009.9414999999995</v>
      </c>
      <c r="H1726" s="20">
        <f t="shared" si="450"/>
        <v>3874.6828333333356</v>
      </c>
      <c r="I1726" s="112">
        <f t="shared" si="439"/>
        <v>2.3902717782790628E-2</v>
      </c>
      <c r="J1726" s="38" t="str">
        <f t="shared" si="451"/>
        <v>N</v>
      </c>
      <c r="K1726" s="17" t="str">
        <f>IF(OR(AND(J1725="N",OR(I1725&lt;R$2308,AND(I1725&gt;R$2306, I1725&lt;R$2305))), AND(J1725="X", OR(I1725&lt;R$2314, AND(I1725&lt;R$2311,I1725&gt;R$2312)))),"no","yes")</f>
        <v>no</v>
      </c>
      <c r="O1726" s="146">
        <f t="shared" si="434"/>
        <v>-3.91322490489876E-3</v>
      </c>
      <c r="P1726" s="146">
        <f t="shared" si="435"/>
        <v>3.91322490489876E-3</v>
      </c>
      <c r="Q1726" s="86">
        <f t="shared" si="442"/>
        <v>8.9999999999999993E-3</v>
      </c>
      <c r="R1726" s="39">
        <f>(SUM(C1707:C1725)+Q1726*SUM(C1707:C1725))/(19-Q1726)*(1-J$2305)</f>
        <v>4042.855950713496</v>
      </c>
      <c r="S1726" s="39">
        <f>(SUM(C1707:C1725)+Q1726*SUM(C1707:C1725))/(19-Q1726)*(1+J$2305)</f>
        <v>4042.855950713496</v>
      </c>
      <c r="T1726" s="17">
        <f>IF(AND(K1726="no",R1726&lt;E1726, R1726&gt;F1726,J$2308="yes"),MAX(R1726*(1-J$2306),F1726)/D1726-1,IF(AND(K1726="yes",S1726&gt;F1726, S1726&lt;E1726,J$2307="yes"),1-MIN(S1726*(1+J$2306),E1726)/D1726,0))</f>
        <v>0</v>
      </c>
      <c r="U1726" s="6">
        <f t="shared" si="443"/>
        <v>0</v>
      </c>
      <c r="V1726" s="66">
        <f t="shared" si="444"/>
        <v>3.9526794890603427</v>
      </c>
      <c r="W1726" s="6">
        <f t="shared" si="445"/>
        <v>-3.91322490489876E-3</v>
      </c>
      <c r="X1726" s="17">
        <f>V1726/MAX(V$240:V1726)-1</f>
        <v>-2.5389591122188637E-2</v>
      </c>
      <c r="Z1726" s="66">
        <f t="shared" si="446"/>
        <v>16.101950114954203</v>
      </c>
      <c r="AA1726" s="6">
        <f t="shared" si="447"/>
        <v>-3.9132249048986489E-3</v>
      </c>
      <c r="AB1726" s="17">
        <f>Z1726/MAX(Z$240:Z1726)-1</f>
        <v>-4.6081423412686839E-2</v>
      </c>
      <c r="AD1726" s="18">
        <v>1.147</v>
      </c>
    </row>
    <row r="1727" spans="1:30" x14ac:dyDescent="0.25">
      <c r="A1727" s="18" t="s">
        <v>249</v>
      </c>
      <c r="B1727" s="72">
        <v>41695</v>
      </c>
      <c r="C1727" s="23">
        <v>3961.44</v>
      </c>
      <c r="D1727" s="23">
        <v>4105.79</v>
      </c>
      <c r="E1727" s="23">
        <v>4141.26</v>
      </c>
      <c r="F1727" s="23">
        <v>3937.17</v>
      </c>
      <c r="G1727" s="20">
        <f t="shared" si="438"/>
        <v>4023.0079999999994</v>
      </c>
      <c r="H1727" s="20">
        <f t="shared" si="450"/>
        <v>3876.713500000003</v>
      </c>
      <c r="I1727" s="112">
        <f t="shared" si="439"/>
        <v>-1.5303971555611917E-2</v>
      </c>
      <c r="J1727" s="38" t="str">
        <f t="shared" si="451"/>
        <v>N</v>
      </c>
      <c r="K1727" s="17" t="str">
        <f>IF(OR(AND(J1726="N",OR(I1726&lt;R$2308,AND(I1726&gt;R$2306, I1726&lt;R$2305))), AND(J1726="X", OR(I1726&lt;R$2314, AND(I1726&lt;R$2311,I1726&gt;R$2312)))),"no","yes")</f>
        <v>no</v>
      </c>
      <c r="O1727" s="146">
        <f t="shared" si="434"/>
        <v>-3.5157667586505847E-2</v>
      </c>
      <c r="P1727" s="146">
        <f t="shared" si="435"/>
        <v>3.5157667586505847E-2</v>
      </c>
      <c r="Q1727" s="86">
        <f t="shared" si="442"/>
        <v>8.9999999999999993E-3</v>
      </c>
      <c r="R1727" s="39">
        <f>(SUM(C1708:C1726)+Q1727*SUM(C1708:C1726))/(19-Q1727)*(1-J$2305)</f>
        <v>4064.4099036385651</v>
      </c>
      <c r="S1727" s="39">
        <f>(SUM(C1708:C1726)+Q1727*SUM(C1708:C1726))/(19-Q1727)*(1+J$2305)</f>
        <v>4064.4099036385651</v>
      </c>
      <c r="T1727" s="17">
        <f>IF(AND(K1727="no",R1727&lt;E1727, R1727&gt;F1727,J$2308="yes"),MAX(R1727*(1-J$2306),F1727)/D1727-1,IF(AND(K1727="yes",S1727&gt;F1727, S1727&lt;E1727,J$2307="yes"),1-MIN(S1727*(1+J$2306),E1727)/D1727,0))</f>
        <v>-1.0078473658281295E-2</v>
      </c>
      <c r="U1727" s="6">
        <f t="shared" si="443"/>
        <v>2.5079193928224552E-2</v>
      </c>
      <c r="V1727" s="66">
        <f t="shared" si="444"/>
        <v>3.9128425129502191</v>
      </c>
      <c r="W1727" s="6">
        <f t="shared" si="445"/>
        <v>-1.0078473658281295E-2</v>
      </c>
      <c r="X1727" s="17">
        <f>V1727/MAX(V$240:V1727)-1</f>
        <v>-3.5212176455150512E-2</v>
      </c>
      <c r="Z1727" s="66">
        <f t="shared" si="446"/>
        <v>15.939667034873677</v>
      </c>
      <c r="AA1727" s="6">
        <f t="shared" si="447"/>
        <v>-1.0078473658281295E-2</v>
      </c>
      <c r="AB1727" s="17">
        <f>Z1727/MAX(Z$240:Z1727)-1</f>
        <v>-5.5695466658967296E-2</v>
      </c>
      <c r="AD1727" s="18">
        <v>1.107</v>
      </c>
    </row>
    <row r="1728" spans="1:30" x14ac:dyDescent="0.25">
      <c r="A1728" s="18" t="s">
        <v>249</v>
      </c>
      <c r="B1728" s="72">
        <v>41696</v>
      </c>
      <c r="C1728" s="23">
        <v>3987.48</v>
      </c>
      <c r="D1728" s="23">
        <v>3961.44</v>
      </c>
      <c r="E1728" s="23">
        <v>3988.06</v>
      </c>
      <c r="F1728" s="23">
        <v>3883.96</v>
      </c>
      <c r="G1728" s="20">
        <f t="shared" si="438"/>
        <v>4032.4299999999994</v>
      </c>
      <c r="H1728" s="20">
        <f t="shared" si="450"/>
        <v>3879.0768333333358</v>
      </c>
      <c r="I1728" s="112">
        <f t="shared" si="439"/>
        <v>-1.1147124686603171E-2</v>
      </c>
      <c r="J1728" s="38" t="str">
        <f t="shared" si="451"/>
        <v>N</v>
      </c>
      <c r="K1728" s="17" t="str">
        <f>IF(OR(AND(J1727="N",OR(I1727&lt;R$2308,AND(I1727&gt;R$2306, I1727&lt;R$2305))), AND(J1727="X", OR(I1727&lt;R$2314, AND(I1727&lt;R$2311,I1727&gt;R$2312)))),"no","yes")</f>
        <v>yes</v>
      </c>
      <c r="O1728" s="146">
        <f t="shared" si="434"/>
        <v>6.5733672603902615E-3</v>
      </c>
      <c r="P1728" s="146">
        <f t="shared" si="435"/>
        <v>-6.5733672603902615E-3</v>
      </c>
      <c r="Q1728" s="86">
        <f t="shared" si="442"/>
        <v>8.9999999999999993E-3</v>
      </c>
      <c r="R1728" s="39">
        <f>(SUM(C1709:C1727)+Q1728*SUM(C1709:C1727))/(19-Q1728)*(1-J$2305)</f>
        <v>4073.0382855036592</v>
      </c>
      <c r="S1728" s="39">
        <f>(SUM(C1709:C1727)+Q1728*SUM(C1709:C1727))/(19-Q1728)*(1+J$2305)</f>
        <v>4073.0382855036592</v>
      </c>
      <c r="T1728" s="17">
        <f>IF(AND(K1728="no",R1728&lt;E1728, R1728&gt;F1728,J$2308="yes"),MAX(R1728*(1-J$2306),F1728)/D1728-1,IF(AND(K1728="yes",S1728&gt;F1728, S1728&lt;E1728,J$2307="yes"),1-MIN(S1728*(1+J$2306),E1728)/D1728,0))</f>
        <v>0</v>
      </c>
      <c r="U1728" s="6">
        <f t="shared" si="443"/>
        <v>0</v>
      </c>
      <c r="V1728" s="66">
        <f t="shared" si="444"/>
        <v>3.9128425129502191</v>
      </c>
      <c r="W1728" s="6">
        <f t="shared" si="445"/>
        <v>0</v>
      </c>
      <c r="X1728" s="17">
        <f>V1728/MAX(V$240:V1728)-1</f>
        <v>-3.5212176455150512E-2</v>
      </c>
      <c r="Y1728" s="14"/>
      <c r="Z1728" s="66">
        <f t="shared" si="446"/>
        <v>15.834889749445116</v>
      </c>
      <c r="AA1728" s="6">
        <f t="shared" si="447"/>
        <v>-6.5733672603902615E-3</v>
      </c>
      <c r="AB1728" s="17">
        <f>Z1728/MAX(Z$240:Z1728)-1</f>
        <v>-6.19027271622693E-2</v>
      </c>
      <c r="AC1728" s="14"/>
      <c r="AD1728" s="18">
        <v>1.113</v>
      </c>
    </row>
    <row r="1729" spans="1:30" x14ac:dyDescent="0.25">
      <c r="A1729" s="18" t="s">
        <v>249</v>
      </c>
      <c r="B1729" s="72">
        <v>41697</v>
      </c>
      <c r="C1729" s="23">
        <v>3934.73</v>
      </c>
      <c r="D1729" s="23">
        <v>3987.48</v>
      </c>
      <c r="E1729" s="23">
        <v>4053.85</v>
      </c>
      <c r="F1729" s="23">
        <v>3932.31</v>
      </c>
      <c r="G1729" s="20">
        <f t="shared" si="438"/>
        <v>4037.8919999999989</v>
      </c>
      <c r="H1729" s="20">
        <f t="shared" si="450"/>
        <v>3879.8265000000029</v>
      </c>
      <c r="I1729" s="112">
        <f t="shared" si="439"/>
        <v>-2.5548479256007561E-2</v>
      </c>
      <c r="J1729" s="38" t="str">
        <f t="shared" si="451"/>
        <v>N</v>
      </c>
      <c r="K1729" s="17" t="str">
        <f>IF(OR(AND(J1728="N",OR(I1728&lt;R$2308,AND(I1728&gt;R$2306, I1728&lt;R$2305))), AND(J1728="X", OR(I1728&lt;R$2314, AND(I1728&lt;R$2311,I1728&gt;R$2312)))),"no","yes")</f>
        <v>yes</v>
      </c>
      <c r="O1729" s="146">
        <f t="shared" si="434"/>
        <v>-1.3228906477273816E-2</v>
      </c>
      <c r="P1729" s="146">
        <f t="shared" si="435"/>
        <v>1.3228906477273816E-2</v>
      </c>
      <c r="Q1729" s="86">
        <f t="shared" si="442"/>
        <v>8.9999999999999993E-3</v>
      </c>
      <c r="R1729" s="39">
        <f>(SUM(C1710:C1728)+Q1729*SUM(C1710:C1728))/(19-Q1729)*(1-J$2305)</f>
        <v>4081.6448838923698</v>
      </c>
      <c r="S1729" s="39">
        <f>(SUM(C1710:C1728)+Q1729*SUM(C1710:C1728))/(19-Q1729)*(1+J$2305)</f>
        <v>4081.6448838923698</v>
      </c>
      <c r="T1729" s="17">
        <f>IF(AND(K1729="no",R1729&lt;E1729, R1729&gt;F1729,J$2308="yes"),MAX(R1729*(1-J$2306),F1729)/D1729-1,IF(AND(K1729="yes",S1729&gt;F1729, S1729&lt;E1729,J$2307="yes"),1-MIN(S1729*(1+J$2306),E1729)/D1729,0))</f>
        <v>0</v>
      </c>
      <c r="U1729" s="6">
        <f t="shared" si="443"/>
        <v>0</v>
      </c>
      <c r="V1729" s="66">
        <f t="shared" si="444"/>
        <v>3.9128425129502191</v>
      </c>
      <c r="W1729" s="6">
        <f t="shared" si="445"/>
        <v>0</v>
      </c>
      <c r="X1729" s="17">
        <f>V1729/MAX(V$240:V1729)-1</f>
        <v>-3.5212176455150512E-2</v>
      </c>
      <c r="Z1729" s="66">
        <f t="shared" si="446"/>
        <v>16.044368025018468</v>
      </c>
      <c r="AA1729" s="6">
        <f t="shared" si="447"/>
        <v>1.3228906477273927E-2</v>
      </c>
      <c r="AB1729" s="17">
        <f>Z1729/MAX(Z$240:Z1729)-1</f>
        <v>-4.9492726073313342E-2</v>
      </c>
      <c r="AD1729" s="18">
        <v>1.0980000000000001</v>
      </c>
    </row>
    <row r="1730" spans="1:30" x14ac:dyDescent="0.25">
      <c r="A1730" s="18" t="s">
        <v>249</v>
      </c>
      <c r="B1730" s="72">
        <v>41698</v>
      </c>
      <c r="C1730" s="23">
        <v>3975.93</v>
      </c>
      <c r="D1730" s="23">
        <v>3934.73</v>
      </c>
      <c r="E1730" s="23">
        <v>3976.13</v>
      </c>
      <c r="F1730" s="23">
        <v>3874.72</v>
      </c>
      <c r="G1730" s="20">
        <f t="shared" si="438"/>
        <v>4042.5549999999989</v>
      </c>
      <c r="H1730" s="20">
        <f t="shared" si="450"/>
        <v>3880.7141666666694</v>
      </c>
      <c r="I1730" s="112">
        <f t="shared" si="439"/>
        <v>-1.6480913679591036E-2</v>
      </c>
      <c r="J1730" s="38" t="str">
        <f t="shared" si="451"/>
        <v>N</v>
      </c>
      <c r="K1730" s="17" t="str">
        <f>IF(OR(AND(J1729="N",OR(I1729&lt;R$2308,AND(I1729&gt;R$2306, I1729&lt;R$2305))), AND(J1729="X", OR(I1729&lt;R$2314, AND(I1729&lt;R$2311,I1729&gt;R$2312)))),"no","yes")</f>
        <v>yes</v>
      </c>
      <c r="O1730" s="146">
        <f t="shared" si="434"/>
        <v>1.0470858229154167E-2</v>
      </c>
      <c r="P1730" s="146">
        <f t="shared" si="435"/>
        <v>-1.0470858229154167E-2</v>
      </c>
      <c r="Q1730" s="86">
        <f t="shared" si="442"/>
        <v>8.9999999999999993E-3</v>
      </c>
      <c r="R1730" s="39">
        <f>(SUM(C1711:C1729)+Q1730*SUM(C1711:C1729))/(19-Q1730)*(1-J$2305)</f>
        <v>4084.4108540887778</v>
      </c>
      <c r="S1730" s="39">
        <f>(SUM(C1711:C1729)+Q1730*SUM(C1711:C1729))/(19-Q1730)*(1+J$2305)</f>
        <v>4084.4108540887778</v>
      </c>
      <c r="T1730" s="17">
        <f>IF(AND(K1730="no",R1730&lt;E1730, R1730&gt;F1730,J$2308="yes"),MAX(R1730*(1-J$2306),F1730)/D1730-1,IF(AND(K1730="yes",S1730&gt;F1730, S1730&lt;E1730,J$2307="yes"),1-MIN(S1730*(1+J$2306),E1730)/D1730,0))</f>
        <v>0</v>
      </c>
      <c r="U1730" s="6">
        <f t="shared" si="443"/>
        <v>0</v>
      </c>
      <c r="V1730" s="66">
        <f t="shared" si="444"/>
        <v>3.9128425129502191</v>
      </c>
      <c r="W1730" s="6">
        <f t="shared" si="445"/>
        <v>0</v>
      </c>
      <c r="X1730" s="17">
        <f>V1730/MAX(V$240:V1730)-1</f>
        <v>-3.5212176455150512E-2</v>
      </c>
      <c r="Z1730" s="66">
        <f t="shared" si="446"/>
        <v>15.876369722052125</v>
      </c>
      <c r="AA1730" s="6">
        <f t="shared" si="447"/>
        <v>-1.0470858229154167E-2</v>
      </c>
      <c r="AB1730" s="17">
        <f>Z1730/MAX(Z$240:Z1730)-1</f>
        <v>-5.9445352984379474E-2</v>
      </c>
      <c r="AD1730" s="18">
        <v>1.1100000000000001</v>
      </c>
    </row>
    <row r="1731" spans="1:30" x14ac:dyDescent="0.25">
      <c r="A1731" s="18" t="s">
        <v>249</v>
      </c>
      <c r="B1731" s="72">
        <v>41701</v>
      </c>
      <c r="C1731" s="23">
        <v>4058.8</v>
      </c>
      <c r="D1731" s="23">
        <v>3975.93</v>
      </c>
      <c r="E1731" s="23">
        <v>4059.19</v>
      </c>
      <c r="F1731" s="23">
        <v>3969.3</v>
      </c>
      <c r="G1731" s="20">
        <f t="shared" si="438"/>
        <v>4051.3975</v>
      </c>
      <c r="H1731" s="20">
        <f t="shared" si="450"/>
        <v>3882.5878333333358</v>
      </c>
      <c r="I1731" s="112">
        <f t="shared" si="439"/>
        <v>1.8271472991726601E-3</v>
      </c>
      <c r="J1731" s="38" t="str">
        <f t="shared" si="451"/>
        <v>N</v>
      </c>
      <c r="K1731" s="17" t="str">
        <f>IF(OR(AND(J1730="N",OR(I1730&lt;R$2308,AND(I1730&gt;R$2306, I1730&lt;R$2305))), AND(J1730="X", OR(I1730&lt;R$2314, AND(I1730&lt;R$2311,I1730&gt;R$2312)))),"no","yes")</f>
        <v>yes</v>
      </c>
      <c r="O1731" s="146">
        <f t="shared" si="434"/>
        <v>2.0842922284849186E-2</v>
      </c>
      <c r="P1731" s="146">
        <f t="shared" si="435"/>
        <v>-2.0842922284849186E-2</v>
      </c>
      <c r="Q1731" s="86">
        <f t="shared" si="442"/>
        <v>8.9999999999999993E-3</v>
      </c>
      <c r="R1731" s="39">
        <f>(SUM(C1712:C1730)+Q1731*SUM(C1712:C1730))/(19-Q1731)*(1-J$2305)</f>
        <v>4089.40405191933</v>
      </c>
      <c r="S1731" s="39">
        <f>(SUM(C1712:C1730)+Q1731*SUM(C1712:C1730))/(19-Q1731)*(1+J$2305)</f>
        <v>4089.40405191933</v>
      </c>
      <c r="T1731" s="17">
        <f>IF(AND(K1731="no",R1731&lt;E1731, R1731&gt;F1731,J$2308="yes"),MAX(R1731*(1-J$2306),F1731)/D1731-1,IF(AND(K1731="yes",S1731&gt;F1731, S1731&lt;E1731,J$2307="yes"),1-MIN(S1731*(1+J$2306),E1731)/D1731,0))</f>
        <v>0</v>
      </c>
      <c r="U1731" s="6">
        <f t="shared" si="443"/>
        <v>0</v>
      </c>
      <c r="V1731" s="66">
        <f t="shared" si="444"/>
        <v>3.9128425129502191</v>
      </c>
      <c r="W1731" s="6">
        <f t="shared" si="445"/>
        <v>0</v>
      </c>
      <c r="X1731" s="17">
        <f>V1731/MAX(V$240:V1731)-1</f>
        <v>-3.5212176455150512E-2</v>
      </c>
      <c r="Z1731" s="66">
        <f t="shared" si="446"/>
        <v>15.545459781769861</v>
      </c>
      <c r="AA1731" s="6">
        <f t="shared" si="447"/>
        <v>-2.0842922284849186E-2</v>
      </c>
      <c r="AB1731" s="17">
        <f>Z1731/MAX(Z$240:Z1731)-1</f>
        <v>-7.9049260396779841E-2</v>
      </c>
      <c r="AD1731" s="18">
        <v>1.133</v>
      </c>
    </row>
    <row r="1732" spans="1:30" x14ac:dyDescent="0.25">
      <c r="A1732" s="18" t="s">
        <v>249</v>
      </c>
      <c r="B1732" s="72">
        <v>41702</v>
      </c>
      <c r="C1732" s="23">
        <v>4059.57</v>
      </c>
      <c r="D1732" s="23">
        <v>4058.8</v>
      </c>
      <c r="E1732" s="23">
        <v>4067.43</v>
      </c>
      <c r="F1732" s="23">
        <v>4016.03</v>
      </c>
      <c r="G1732" s="20">
        <f t="shared" si="438"/>
        <v>4060.6855000000005</v>
      </c>
      <c r="H1732" s="20">
        <f t="shared" si="450"/>
        <v>3887.3995000000023</v>
      </c>
      <c r="I1732" s="112">
        <f t="shared" si="439"/>
        <v>-2.7470731234924273E-4</v>
      </c>
      <c r="J1732" s="38" t="str">
        <f t="shared" si="451"/>
        <v>N</v>
      </c>
      <c r="K1732" s="17" t="str">
        <f>IF(OR(AND(J1731="N",OR(I1731&lt;R$2308,AND(I1731&gt;R$2306, I1731&lt;R$2305))), AND(J1731="X", OR(I1731&lt;R$2314, AND(I1731&lt;R$2311,I1731&gt;R$2312)))),"no","yes")</f>
        <v>yes</v>
      </c>
      <c r="O1732" s="146">
        <f t="shared" ref="O1732:O1795" si="452">IF(AND(L1732&gt;0,L1731&gt;0),L1732/L1731-1,IF(AND(M1732&gt;0,N1732&gt;0),M1732/N1732-1,C1732/C1731-1))</f>
        <v>1.897112447029059E-4</v>
      </c>
      <c r="P1732" s="146">
        <f t="shared" ref="P1732:P1795" si="453">IF(AND(M1732&gt;0,N1732&gt;0),1-M1732/N1732,1-C1732/C1731)</f>
        <v>-1.897112447029059E-4</v>
      </c>
      <c r="Q1732" s="86">
        <f t="shared" si="442"/>
        <v>8.9999999999999993E-3</v>
      </c>
      <c r="R1732" s="39">
        <f>(SUM(C1713:C1731)+Q1732*SUM(C1713:C1731))/(19-Q1732)*(1-J$2305)</f>
        <v>4099.2326502027281</v>
      </c>
      <c r="S1732" s="39">
        <f>(SUM(C1713:C1731)+Q1732*SUM(C1713:C1731))/(19-Q1732)*(1+J$2305)</f>
        <v>4099.2326502027281</v>
      </c>
      <c r="T1732" s="17">
        <f>IF(AND(K1732="no",R1732&lt;E1732, R1732&gt;F1732,J$2308="yes"),MAX(R1732*(1-J$2306),F1732)/D1732-1,IF(AND(K1732="yes",S1732&gt;F1732, S1732&lt;E1732,J$2307="yes"),1-MIN(S1732*(1+J$2306),E1732)/D1732,0))</f>
        <v>0</v>
      </c>
      <c r="U1732" s="6">
        <f t="shared" si="443"/>
        <v>0</v>
      </c>
      <c r="V1732" s="66">
        <f t="shared" si="444"/>
        <v>3.9128425129502191</v>
      </c>
      <c r="W1732" s="6">
        <f t="shared" si="445"/>
        <v>0</v>
      </c>
      <c r="X1732" s="17">
        <f>V1732/MAX(V$240:V1732)-1</f>
        <v>-3.5212176455150512E-2</v>
      </c>
      <c r="Z1732" s="66">
        <f t="shared" si="446"/>
        <v>15.542510633245183</v>
      </c>
      <c r="AA1732" s="6">
        <f t="shared" si="447"/>
        <v>-1.897112447029059E-4</v>
      </c>
      <c r="AB1732" s="17">
        <f>Z1732/MAX(Z$240:Z1732)-1</f>
        <v>-7.9223975107899913E-2</v>
      </c>
      <c r="AD1732" s="18">
        <v>1.1319999999999999</v>
      </c>
    </row>
    <row r="1733" spans="1:30" x14ac:dyDescent="0.25">
      <c r="A1733" s="18" t="s">
        <v>249</v>
      </c>
      <c r="B1733" s="72">
        <v>41703</v>
      </c>
      <c r="C1733" s="23">
        <v>4037.78</v>
      </c>
      <c r="D1733" s="23">
        <v>4059.57</v>
      </c>
      <c r="E1733" s="23">
        <v>4075.75</v>
      </c>
      <c r="F1733" s="23">
        <v>4031.92</v>
      </c>
      <c r="G1733" s="20">
        <f t="shared" si="438"/>
        <v>4067.1520000000005</v>
      </c>
      <c r="H1733" s="20">
        <f t="shared" si="450"/>
        <v>3890.3631666666693</v>
      </c>
      <c r="I1733" s="112">
        <f t="shared" si="439"/>
        <v>-7.2217610750717753E-3</v>
      </c>
      <c r="J1733" s="38" t="str">
        <f t="shared" si="451"/>
        <v>N</v>
      </c>
      <c r="K1733" s="17" t="str">
        <f>IF(OR(AND(J1732="N",OR(I1732&lt;R$2308,AND(I1732&gt;R$2306, I1732&lt;R$2305))), AND(J1732="X", OR(I1732&lt;R$2314, AND(I1732&lt;R$2311,I1732&gt;R$2312)))),"no","yes")</f>
        <v>yes</v>
      </c>
      <c r="O1733" s="146">
        <f t="shared" si="452"/>
        <v>-5.3675635596873716E-3</v>
      </c>
      <c r="P1733" s="146">
        <f t="shared" si="453"/>
        <v>5.3675635596873716E-3</v>
      </c>
      <c r="Q1733" s="86">
        <f t="shared" si="442"/>
        <v>8.9999999999999993E-3</v>
      </c>
      <c r="R1733" s="39">
        <f>(SUM(C1714:C1732)+Q1733*SUM(C1714:C1732))/(19-Q1733)*(1-J$2305)</f>
        <v>4107.2617208151232</v>
      </c>
      <c r="S1733" s="39">
        <f>(SUM(C1714:C1732)+Q1733*SUM(C1714:C1732))/(19-Q1733)*(1+J$2305)</f>
        <v>4107.2617208151232</v>
      </c>
      <c r="T1733" s="17">
        <f>IF(AND(K1733="no",R1733&lt;E1733, R1733&gt;F1733,J$2308="yes"),MAX(R1733*(1-J$2306),F1733)/D1733-1,IF(AND(K1733="yes",S1733&gt;F1733, S1733&lt;E1733,J$2307="yes"),1-MIN(S1733*(1+J$2306),E1733)/D1733,0))</f>
        <v>0</v>
      </c>
      <c r="U1733" s="6">
        <f t="shared" si="443"/>
        <v>0</v>
      </c>
      <c r="V1733" s="66">
        <f t="shared" si="444"/>
        <v>3.9128425129502191</v>
      </c>
      <c r="W1733" s="6">
        <f t="shared" si="445"/>
        <v>0</v>
      </c>
      <c r="X1733" s="17">
        <f>V1733/MAX(V$240:V1733)-1</f>
        <v>-3.5212176455150512E-2</v>
      </c>
      <c r="Z1733" s="66">
        <f t="shared" si="446"/>
        <v>15.625936046946245</v>
      </c>
      <c r="AA1733" s="6">
        <f t="shared" si="447"/>
        <v>5.3675635596874827E-3</v>
      </c>
      <c r="AB1733" s="17">
        <f>Z1733/MAX(Z$240:Z1733)-1</f>
        <v>-7.4281651270055149E-2</v>
      </c>
      <c r="AD1733" s="18">
        <v>1.1259999999999999</v>
      </c>
    </row>
    <row r="1734" spans="1:30" x14ac:dyDescent="0.25">
      <c r="A1734" s="18" t="s">
        <v>249</v>
      </c>
      <c r="B1734" s="72">
        <v>41704</v>
      </c>
      <c r="C1734" s="23">
        <v>4032.76</v>
      </c>
      <c r="D1734" s="23">
        <v>4037.78</v>
      </c>
      <c r="E1734" s="23">
        <v>4042.21</v>
      </c>
      <c r="F1734" s="23">
        <v>3980.28</v>
      </c>
      <c r="G1734" s="20">
        <f t="shared" si="438"/>
        <v>4074.5190000000002</v>
      </c>
      <c r="H1734" s="20">
        <f t="shared" si="450"/>
        <v>3892.0258333333359</v>
      </c>
      <c r="I1734" s="112">
        <f t="shared" si="439"/>
        <v>-1.0248817099637986E-2</v>
      </c>
      <c r="J1734" s="38" t="str">
        <f t="shared" si="451"/>
        <v>N</v>
      </c>
      <c r="K1734" s="17" t="str">
        <f>IF(OR(AND(J1733="N",OR(I1733&lt;R$2308,AND(I1733&gt;R$2306, I1733&lt;R$2305))), AND(J1733="X", OR(I1733&lt;R$2314, AND(I1733&lt;R$2311,I1733&gt;R$2312)))),"no","yes")</f>
        <v>yes</v>
      </c>
      <c r="O1734" s="146">
        <f t="shared" si="452"/>
        <v>-1.2432574335402569E-3</v>
      </c>
      <c r="P1734" s="146">
        <f t="shared" si="453"/>
        <v>1.2432574335402569E-3</v>
      </c>
      <c r="Q1734" s="86">
        <f t="shared" si="442"/>
        <v>8.9999999999999993E-3</v>
      </c>
      <c r="R1734" s="39">
        <f>(SUM(C1715:C1733)+Q1734*SUM(C1715:C1733))/(19-Q1734)*(1-J$2305)</f>
        <v>4115.3566731609717</v>
      </c>
      <c r="S1734" s="39">
        <f>(SUM(C1715:C1733)+Q1734*SUM(C1715:C1733))/(19-Q1734)*(1+J$2305)</f>
        <v>4115.3566731609717</v>
      </c>
      <c r="T1734" s="17">
        <f>IF(AND(K1734="no",R1734&lt;E1734, R1734&gt;F1734,J$2308="yes"),MAX(R1734*(1-J$2306),F1734)/D1734-1,IF(AND(K1734="yes",S1734&gt;F1734, S1734&lt;E1734,J$2307="yes"),1-MIN(S1734*(1+J$2306),E1734)/D1734,0))</f>
        <v>0</v>
      </c>
      <c r="U1734" s="6">
        <f t="shared" si="443"/>
        <v>0</v>
      </c>
      <c r="V1734" s="66">
        <f t="shared" si="444"/>
        <v>3.9128425129502191</v>
      </c>
      <c r="W1734" s="6">
        <f t="shared" si="445"/>
        <v>0</v>
      </c>
      <c r="X1734" s="17">
        <f>V1734/MAX(V$240:V1734)-1</f>
        <v>-3.5212176455150512E-2</v>
      </c>
      <c r="Z1734" s="66">
        <f t="shared" si="446"/>
        <v>15.645363108092639</v>
      </c>
      <c r="AA1734" s="6">
        <f t="shared" si="447"/>
        <v>1.2432574335403679E-3</v>
      </c>
      <c r="AB1734" s="17">
        <f>Z1734/MAX(Z$240:Z1734)-1</f>
        <v>-7.3130745051631862E-2</v>
      </c>
      <c r="AD1734" s="18">
        <v>1.125</v>
      </c>
    </row>
    <row r="1735" spans="1:30" x14ac:dyDescent="0.25">
      <c r="A1735" s="18" t="s">
        <v>249</v>
      </c>
      <c r="B1735" s="72">
        <v>41705</v>
      </c>
      <c r="C1735" s="23">
        <v>4012.45</v>
      </c>
      <c r="D1735" s="23">
        <v>4032.76</v>
      </c>
      <c r="E1735" s="23">
        <v>4051.03</v>
      </c>
      <c r="F1735" s="23">
        <v>3992.94</v>
      </c>
      <c r="G1735" s="20">
        <f t="shared" si="438"/>
        <v>4077.2580000000003</v>
      </c>
      <c r="H1735" s="20">
        <f t="shared" si="450"/>
        <v>3893.421333333336</v>
      </c>
      <c r="I1735" s="112">
        <f t="shared" si="439"/>
        <v>-1.589499609786782E-2</v>
      </c>
      <c r="J1735" s="38" t="str">
        <f t="shared" si="451"/>
        <v>N</v>
      </c>
      <c r="K1735" s="17" t="str">
        <f>IF(OR(AND(J1734="N",OR(I1734&lt;R$2308,AND(I1734&gt;R$2306, I1734&lt;R$2305))), AND(J1734="X", OR(I1734&lt;R$2314, AND(I1734&lt;R$2311,I1734&gt;R$2312)))),"no","yes")</f>
        <v>yes</v>
      </c>
      <c r="O1735" s="146">
        <f t="shared" si="452"/>
        <v>-5.0362530872157807E-3</v>
      </c>
      <c r="P1735" s="146">
        <f t="shared" si="453"/>
        <v>5.0362530872157807E-3</v>
      </c>
      <c r="Q1735" s="86">
        <f t="shared" si="442"/>
        <v>8.9999999999999993E-3</v>
      </c>
      <c r="R1735" s="39">
        <f>(SUM(C1716:C1734)+Q1735*SUM(C1716:C1734))/(19-Q1735)*(1-J$2305)</f>
        <v>4119.346237164973</v>
      </c>
      <c r="S1735" s="39">
        <f>(SUM(C1716:C1734)+Q1735*SUM(C1716:C1734))/(19-Q1735)*(1+J$2305)</f>
        <v>4119.346237164973</v>
      </c>
      <c r="T1735" s="17">
        <f>IF(AND(K1735="no",R1735&lt;E1735, R1735&gt;F1735,J$2308="yes"),MAX(R1735*(1-J$2306),F1735)/D1735-1,IF(AND(K1735="yes",S1735&gt;F1735, S1735&lt;E1735,J$2307="yes"),1-MIN(S1735*(1+J$2306),E1735)/D1735,0))</f>
        <v>0</v>
      </c>
      <c r="U1735" s="6">
        <f t="shared" si="443"/>
        <v>0</v>
      </c>
      <c r="V1735" s="66">
        <f t="shared" si="444"/>
        <v>3.9128425129502191</v>
      </c>
      <c r="W1735" s="6">
        <f t="shared" si="445"/>
        <v>0</v>
      </c>
      <c r="X1735" s="17">
        <f>V1735/MAX(V$240:V1735)-1</f>
        <v>-3.5212176455150512E-2</v>
      </c>
      <c r="Z1735" s="66">
        <f t="shared" si="446"/>
        <v>15.72415711634638</v>
      </c>
      <c r="AA1735" s="6">
        <f t="shared" si="447"/>
        <v>5.0362530872156697E-3</v>
      </c>
      <c r="AB1735" s="17">
        <f>Z1735/MAX(Z$240:Z1735)-1</f>
        <v>-6.8462796904952938E-2</v>
      </c>
      <c r="AD1735" s="18">
        <v>1.121</v>
      </c>
    </row>
    <row r="1736" spans="1:30" x14ac:dyDescent="0.25">
      <c r="A1736" s="18" t="s">
        <v>249</v>
      </c>
      <c r="B1736" s="72">
        <v>41708</v>
      </c>
      <c r="C1736" s="23">
        <v>3860.24</v>
      </c>
      <c r="D1736" s="23">
        <v>4012.45</v>
      </c>
      <c r="E1736" s="23">
        <v>3981.51</v>
      </c>
      <c r="F1736" s="23">
        <v>3856.1</v>
      </c>
      <c r="G1736" s="20">
        <f t="shared" si="438"/>
        <v>4066.538500000001</v>
      </c>
      <c r="H1736" s="20">
        <f t="shared" si="450"/>
        <v>3892.4456666666688</v>
      </c>
      <c r="I1736" s="112">
        <f t="shared" si="439"/>
        <v>-5.073073819416718E-2</v>
      </c>
      <c r="J1736" s="38" t="str">
        <f t="shared" si="451"/>
        <v>N</v>
      </c>
      <c r="K1736" s="17" t="str">
        <f>IF(OR(AND(J1735="N",OR(I1735&lt;R$2308,AND(I1735&gt;R$2306, I1735&lt;R$2305))), AND(J1735="X", OR(I1735&lt;R$2314, AND(I1735&lt;R$2311,I1735&gt;R$2312)))),"no","yes")</f>
        <v>yes</v>
      </c>
      <c r="O1736" s="146">
        <f t="shared" si="452"/>
        <v>-3.7934429089459099E-2</v>
      </c>
      <c r="P1736" s="146">
        <f t="shared" si="453"/>
        <v>3.7934429089459099E-2</v>
      </c>
      <c r="Q1736" s="86">
        <f t="shared" si="442"/>
        <v>8.9999999999999993E-3</v>
      </c>
      <c r="R1736" s="39">
        <f>(SUM(C1717:C1735)+Q1736*SUM(C1717:C1735))/(19-Q1736)*(1-J$2305)</f>
        <v>4116.042587014902</v>
      </c>
      <c r="S1736" s="39">
        <f>(SUM(C1717:C1735)+Q1736*SUM(C1717:C1735))/(19-Q1736)*(1+J$2305)</f>
        <v>4116.042587014902</v>
      </c>
      <c r="T1736" s="17">
        <f>IF(AND(K1736="no",R1736&lt;E1736, R1736&gt;F1736,J$2308="yes"),MAX(R1736*(1-J$2306),F1736)/D1736-1,IF(AND(K1736="yes",S1736&gt;F1736, S1736&lt;E1736,J$2307="yes"),1-MIN(S1736*(1+J$2306),E1736)/D1736,0))</f>
        <v>0</v>
      </c>
      <c r="U1736" s="6">
        <f t="shared" si="443"/>
        <v>0</v>
      </c>
      <c r="V1736" s="66">
        <f t="shared" si="444"/>
        <v>3.9128425129502191</v>
      </c>
      <c r="W1736" s="6">
        <f t="shared" si="445"/>
        <v>0</v>
      </c>
      <c r="X1736" s="17">
        <f>V1736/MAX(V$240:V1736)-1</f>
        <v>-3.5212176455150512E-2</v>
      </c>
      <c r="Z1736" s="66">
        <f t="shared" si="446"/>
        <v>16.320644039467933</v>
      </c>
      <c r="AA1736" s="6">
        <f t="shared" si="447"/>
        <v>3.7934429089458988E-2</v>
      </c>
      <c r="AB1736" s="17">
        <f>Z1736/MAX(Z$240:Z1736)-1</f>
        <v>-3.3125464929950943E-2</v>
      </c>
      <c r="AD1736" s="18">
        <v>1.079</v>
      </c>
    </row>
    <row r="1737" spans="1:30" x14ac:dyDescent="0.25">
      <c r="A1737" s="18" t="s">
        <v>249</v>
      </c>
      <c r="B1737" s="72">
        <v>41709</v>
      </c>
      <c r="C1737" s="23">
        <v>3864.26</v>
      </c>
      <c r="D1737" s="23">
        <v>3860.24</v>
      </c>
      <c r="E1737" s="23">
        <v>3889.24</v>
      </c>
      <c r="F1737" s="23">
        <v>3826.93</v>
      </c>
      <c r="G1737" s="20">
        <f t="shared" si="438"/>
        <v>4055.7325000000005</v>
      </c>
      <c r="H1737" s="20">
        <f t="shared" si="450"/>
        <v>3891.0550000000021</v>
      </c>
      <c r="I1737" s="112">
        <f t="shared" si="439"/>
        <v>-4.7210337466783159E-2</v>
      </c>
      <c r="J1737" s="38" t="str">
        <f t="shared" si="451"/>
        <v>N</v>
      </c>
      <c r="K1737" s="17" t="str">
        <f>IF(OR(AND(J1736="N",OR(I1736&lt;R$2308,AND(I1736&gt;R$2306, I1736&lt;R$2305))), AND(J1736="X", OR(I1736&lt;R$2314, AND(I1736&lt;R$2311,I1736&gt;R$2312)))),"no","yes")</f>
        <v>yes</v>
      </c>
      <c r="O1737" s="146">
        <f t="shared" si="452"/>
        <v>1.0413860278117859E-3</v>
      </c>
      <c r="P1737" s="146">
        <f t="shared" si="453"/>
        <v>-1.0413860278117859E-3</v>
      </c>
      <c r="Q1737" s="86">
        <f t="shared" si="442"/>
        <v>8.9999999999999993E-3</v>
      </c>
      <c r="R1737" s="39">
        <f>(SUM(C1718:C1736)+Q1737*SUM(C1718:C1736))/(19-Q1737)*(1-J$2305)</f>
        <v>4104.3464541098419</v>
      </c>
      <c r="S1737" s="39">
        <f>(SUM(C1718:C1736)+Q1737*SUM(C1718:C1736))/(19-Q1737)*(1+J$2305)</f>
        <v>4104.3464541098419</v>
      </c>
      <c r="T1737" s="17">
        <f>IF(AND(K1737="no",R1737&lt;E1737, R1737&gt;F1737,J$2308="yes"),MAX(R1737*(1-J$2306),F1737)/D1737-1,IF(AND(K1737="yes",S1737&gt;F1737, S1737&lt;E1737,J$2307="yes"),1-MIN(S1737*(1+J$2306),E1737)/D1737,0))</f>
        <v>0</v>
      </c>
      <c r="U1737" s="6">
        <f t="shared" si="443"/>
        <v>0</v>
      </c>
      <c r="V1737" s="66">
        <f t="shared" si="444"/>
        <v>3.9128425129502191</v>
      </c>
      <c r="W1737" s="6">
        <f t="shared" si="445"/>
        <v>0</v>
      </c>
      <c r="X1737" s="17">
        <f>V1737/MAX(V$240:V1737)-1</f>
        <v>-3.5212176455150512E-2</v>
      </c>
      <c r="Z1737" s="66">
        <f t="shared" si="446"/>
        <v>16.303647948800339</v>
      </c>
      <c r="AA1737" s="6">
        <f t="shared" si="447"/>
        <v>-1.0413860278118969E-3</v>
      </c>
      <c r="AB1737" s="17">
        <f>Z1737/MAX(Z$240:Z1737)-1</f>
        <v>-3.4132354561420053E-2</v>
      </c>
      <c r="AD1737" s="18">
        <v>1.08</v>
      </c>
    </row>
    <row r="1738" spans="1:30" x14ac:dyDescent="0.25">
      <c r="A1738" s="18" t="s">
        <v>249</v>
      </c>
      <c r="B1738" s="72">
        <v>41710</v>
      </c>
      <c r="C1738" s="23">
        <v>3865.66</v>
      </c>
      <c r="D1738" s="23">
        <v>3864.26</v>
      </c>
      <c r="E1738" s="23">
        <v>3894.06</v>
      </c>
      <c r="F1738" s="23">
        <v>3803.73</v>
      </c>
      <c r="G1738" s="20">
        <f t="shared" si="438"/>
        <v>4042.7450000000003</v>
      </c>
      <c r="H1738" s="20">
        <f t="shared" si="450"/>
        <v>3889.6411666666686</v>
      </c>
      <c r="I1738" s="112">
        <f t="shared" si="439"/>
        <v>-4.3803158497506156E-2</v>
      </c>
      <c r="J1738" s="38" t="str">
        <f t="shared" si="451"/>
        <v>N</v>
      </c>
      <c r="K1738" s="17" t="str">
        <f>IF(OR(AND(J1737="N",OR(I1737&lt;R$2308,AND(I1737&gt;R$2306, I1737&lt;R$2305))), AND(J1737="X", OR(I1737&lt;R$2314, AND(I1737&lt;R$2311,I1737&gt;R$2312)))),"no","yes")</f>
        <v>yes</v>
      </c>
      <c r="O1738" s="146">
        <f t="shared" si="452"/>
        <v>3.6229446258784215E-4</v>
      </c>
      <c r="P1738" s="146">
        <f t="shared" si="453"/>
        <v>-3.6229446258784215E-4</v>
      </c>
      <c r="Q1738" s="86">
        <f t="shared" si="442"/>
        <v>8.9999999999999993E-3</v>
      </c>
      <c r="R1738" s="39">
        <f>(SUM(C1719:C1737)+Q1738*SUM(C1719:C1737))/(19-Q1738)*(1-J$2305)</f>
        <v>4090.4714422621246</v>
      </c>
      <c r="S1738" s="39">
        <f>(SUM(C1719:C1737)+Q1738*SUM(C1719:C1737))/(19-Q1738)*(1+J$2305)</f>
        <v>4090.4714422621246</v>
      </c>
      <c r="T1738" s="17">
        <f>IF(AND(K1738="no",R1738&lt;E1738, R1738&gt;F1738,J$2308="yes"),MAX(R1738*(1-J$2306),F1738)/D1738-1,IF(AND(K1738="yes",S1738&gt;F1738, S1738&lt;E1738,J$2307="yes"),1-MIN(S1738*(1+J$2306),E1738)/D1738,0))</f>
        <v>0</v>
      </c>
      <c r="U1738" s="6">
        <f t="shared" si="443"/>
        <v>0</v>
      </c>
      <c r="V1738" s="66">
        <f t="shared" si="444"/>
        <v>3.9128425129502191</v>
      </c>
      <c r="W1738" s="6">
        <f t="shared" si="445"/>
        <v>0</v>
      </c>
      <c r="X1738" s="17">
        <f>V1738/MAX(V$240:V1738)-1</f>
        <v>-3.5212176455150512E-2</v>
      </c>
      <c r="Z1738" s="66">
        <f t="shared" si="446"/>
        <v>16.297741227428507</v>
      </c>
      <c r="AA1738" s="6">
        <f t="shared" si="447"/>
        <v>-3.6229446258795317E-4</v>
      </c>
      <c r="AB1738" s="17">
        <f>Z1738/MAX(Z$240:Z1738)-1</f>
        <v>-3.4482283060955243E-2</v>
      </c>
      <c r="AD1738" s="18">
        <v>1.08</v>
      </c>
    </row>
    <row r="1739" spans="1:30" x14ac:dyDescent="0.25">
      <c r="A1739" s="18" t="s">
        <v>249</v>
      </c>
      <c r="B1739" s="72">
        <v>41711</v>
      </c>
      <c r="C1739" s="23">
        <v>3907.15</v>
      </c>
      <c r="D1739" s="23">
        <v>3865.66</v>
      </c>
      <c r="E1739" s="23">
        <v>3907.85</v>
      </c>
      <c r="F1739" s="23">
        <v>3861.71</v>
      </c>
      <c r="G1739" s="20">
        <f t="shared" si="438"/>
        <v>4034.8815000000004</v>
      </c>
      <c r="H1739" s="20">
        <f t="shared" si="450"/>
        <v>3889.6473333333352</v>
      </c>
      <c r="I1739" s="112">
        <f t="shared" si="439"/>
        <v>-3.1656815695826568E-2</v>
      </c>
      <c r="J1739" s="38" t="str">
        <f t="shared" si="451"/>
        <v>N</v>
      </c>
      <c r="K1739" s="17" t="str">
        <f>IF(OR(AND(J1738="N",OR(I1738&lt;R$2308,AND(I1738&gt;R$2306, I1738&lt;R$2305))), AND(J1738="X", OR(I1738&lt;R$2314, AND(I1738&lt;R$2311,I1738&gt;R$2312)))),"no","yes")</f>
        <v>yes</v>
      </c>
      <c r="O1739" s="146">
        <f t="shared" si="452"/>
        <v>1.0732966686154644E-2</v>
      </c>
      <c r="P1739" s="146">
        <f t="shared" si="453"/>
        <v>-1.0732966686154644E-2</v>
      </c>
      <c r="Q1739" s="86">
        <f t="shared" si="442"/>
        <v>8.9999999999999993E-3</v>
      </c>
      <c r="R1739" s="39">
        <f>(SUM(C1720:C1738)+Q1739*SUM(C1720:C1738))/(19-Q1739)*(1-J$2305)</f>
        <v>4079.911237954821</v>
      </c>
      <c r="S1739" s="39">
        <f>(SUM(C1720:C1738)+Q1739*SUM(C1720:C1738))/(19-Q1739)*(1+J$2305)</f>
        <v>4079.911237954821</v>
      </c>
      <c r="T1739" s="17">
        <f>IF(AND(K1739="no",R1739&lt;E1739, R1739&gt;F1739,J$2308="yes"),MAX(R1739*(1-J$2306),F1739)/D1739-1,IF(AND(K1739="yes",S1739&gt;F1739, S1739&lt;E1739,J$2307="yes"),1-MIN(S1739*(1+J$2306),E1739)/D1739,0))</f>
        <v>0</v>
      </c>
      <c r="U1739" s="6">
        <f t="shared" si="443"/>
        <v>0</v>
      </c>
      <c r="V1739" s="66">
        <f t="shared" si="444"/>
        <v>3.9128425129502191</v>
      </c>
      <c r="W1739" s="6">
        <f t="shared" si="445"/>
        <v>0</v>
      </c>
      <c r="X1739" s="17">
        <f>V1739/MAX(V$240:V1739)-1</f>
        <v>-3.5212176455150512E-2</v>
      </c>
      <c r="Z1739" s="66">
        <f t="shared" si="446"/>
        <v>16.122818113774947</v>
      </c>
      <c r="AA1739" s="6">
        <f t="shared" si="447"/>
        <v>-1.0732966686154644E-2</v>
      </c>
      <c r="AB1739" s="17">
        <f>Z1739/MAX(Z$240:Z1739)-1</f>
        <v>-4.4845152551754031E-2</v>
      </c>
      <c r="AD1739" s="18">
        <v>1.0920000000000001</v>
      </c>
    </row>
    <row r="1740" spans="1:30" x14ac:dyDescent="0.25">
      <c r="A1740" s="18" t="s">
        <v>249</v>
      </c>
      <c r="B1740" s="72">
        <v>41712</v>
      </c>
      <c r="C1740" s="23">
        <v>3888.98</v>
      </c>
      <c r="D1740" s="23">
        <v>3907.15</v>
      </c>
      <c r="E1740" s="23">
        <v>3913.5</v>
      </c>
      <c r="F1740" s="23">
        <v>3860.32</v>
      </c>
      <c r="G1740" s="20">
        <f t="shared" si="438"/>
        <v>4022.6224999999999</v>
      </c>
      <c r="H1740" s="20">
        <f t="shared" si="450"/>
        <v>3889.1810000000019</v>
      </c>
      <c r="I1740" s="112">
        <f t="shared" si="439"/>
        <v>-3.3222729699344145E-2</v>
      </c>
      <c r="J1740" s="38" t="str">
        <f t="shared" si="451"/>
        <v>N</v>
      </c>
      <c r="K1740" s="17" t="str">
        <f>IF(OR(AND(J1739="N",OR(I1739&lt;R$2308,AND(I1739&gt;R$2306, I1739&lt;R$2305))), AND(J1739="X", OR(I1739&lt;R$2314, AND(I1739&lt;R$2311,I1739&gt;R$2312)))),"no","yes")</f>
        <v>yes</v>
      </c>
      <c r="O1740" s="146">
        <f t="shared" si="452"/>
        <v>-4.6504485366571924E-3</v>
      </c>
      <c r="P1740" s="146">
        <f t="shared" si="453"/>
        <v>4.6504485366571924E-3</v>
      </c>
      <c r="Q1740" s="86">
        <f t="shared" si="442"/>
        <v>8.9999999999999993E-3</v>
      </c>
      <c r="R1740" s="39">
        <f>(SUM(C1721:C1739)+Q1740*SUM(C1721:C1739))/(19-Q1740)*(1-J$2305)</f>
        <v>4067.8500989942609</v>
      </c>
      <c r="S1740" s="39">
        <f>(SUM(C1721:C1739)+Q1740*SUM(C1721:C1739))/(19-Q1740)*(1+J$2305)</f>
        <v>4067.8500989942609</v>
      </c>
      <c r="T1740" s="17">
        <f>IF(AND(K1740="no",R1740&lt;E1740, R1740&gt;F1740,J$2308="yes"),MAX(R1740*(1-J$2306),F1740)/D1740-1,IF(AND(K1740="yes",S1740&gt;F1740, S1740&lt;E1740,J$2307="yes"),1-MIN(S1740*(1+J$2306),E1740)/D1740,0))</f>
        <v>0</v>
      </c>
      <c r="U1740" s="6">
        <f t="shared" si="443"/>
        <v>0</v>
      </c>
      <c r="V1740" s="66">
        <f t="shared" si="444"/>
        <v>3.9128425129502191</v>
      </c>
      <c r="W1740" s="6">
        <f t="shared" si="445"/>
        <v>0</v>
      </c>
      <c r="X1740" s="17">
        <f>V1740/MAX(V$240:V1740)-1</f>
        <v>-3.5212176455150512E-2</v>
      </c>
      <c r="Y1740" s="6">
        <f t="shared" ref="Y1740" si="454">V1740/V1720-1</f>
        <v>-1.6871648983453613E-2</v>
      </c>
      <c r="Z1740" s="66">
        <f t="shared" si="446"/>
        <v>16.197796449678943</v>
      </c>
      <c r="AA1740" s="6">
        <f t="shared" si="447"/>
        <v>4.6504485366571924E-3</v>
      </c>
      <c r="AB1740" s="17">
        <f>Z1740/MAX(Z$240:Z1740)-1</f>
        <v>-4.0403254089157237E-2</v>
      </c>
      <c r="AC1740" s="6">
        <f t="shared" ref="AC1740" si="455">Z1740/Z1720-1</f>
        <v>-9.5071755049780382E-4</v>
      </c>
      <c r="AD1740" s="18">
        <v>1.085</v>
      </c>
    </row>
    <row r="1741" spans="1:30" x14ac:dyDescent="0.25">
      <c r="A1741" s="18" t="s">
        <v>249</v>
      </c>
      <c r="B1741" s="72">
        <v>41715</v>
      </c>
      <c r="C1741" s="23">
        <v>3967.15</v>
      </c>
      <c r="D1741" s="23">
        <v>3888.98</v>
      </c>
      <c r="E1741" s="23">
        <v>3967.85</v>
      </c>
      <c r="F1741" s="23">
        <v>3889.9</v>
      </c>
      <c r="G1741" s="20">
        <f t="shared" si="438"/>
        <v>4010.3424999999988</v>
      </c>
      <c r="H1741" s="20">
        <f t="shared" si="450"/>
        <v>3889.8763333333345</v>
      </c>
      <c r="I1741" s="112">
        <f t="shared" si="439"/>
        <v>-1.0770277102267189E-2</v>
      </c>
      <c r="J1741" s="38" t="str">
        <f t="shared" si="451"/>
        <v>N</v>
      </c>
      <c r="K1741" s="17" t="str">
        <f>IF(OR(AND(J1740="N",OR(I1740&lt;R$2308,AND(I1740&gt;R$2306, I1740&lt;R$2305))), AND(J1740="X", OR(I1740&lt;R$2314, AND(I1740&lt;R$2311,I1740&gt;R$2312)))),"no","yes")</f>
        <v>yes</v>
      </c>
      <c r="O1741" s="146">
        <f t="shared" si="452"/>
        <v>2.0100386219522814E-2</v>
      </c>
      <c r="P1741" s="146">
        <f t="shared" si="453"/>
        <v>-2.0100386219522814E-2</v>
      </c>
      <c r="Q1741" s="86">
        <f t="shared" si="442"/>
        <v>8.9999999999999993E-3</v>
      </c>
      <c r="R1741" s="39">
        <f>(SUM(C1722:C1740)+Q1741*SUM(C1722:C1740))/(19-Q1741)*(1-J$2305)</f>
        <v>4050.6480596071819</v>
      </c>
      <c r="S1741" s="39">
        <f>(SUM(C1722:C1740)+Q1741*SUM(C1722:C1740))/(19-Q1741)*(1+J$2305)</f>
        <v>4050.6480596071819</v>
      </c>
      <c r="T1741" s="17">
        <f>IF(AND(K1741="no",R1741&lt;E1741, R1741&gt;F1741,J$2308="yes"),MAX(R1741*(1-J$2306),F1741)/D1741-1,IF(AND(K1741="yes",S1741&gt;F1741, S1741&lt;E1741,J$2307="yes"),1-MIN(S1741*(1+J$2306),E1741)/D1741,0))</f>
        <v>0</v>
      </c>
      <c r="U1741" s="6">
        <f t="shared" si="443"/>
        <v>0</v>
      </c>
      <c r="V1741" s="66">
        <f t="shared" si="444"/>
        <v>3.9128425129502191</v>
      </c>
      <c r="W1741" s="6">
        <f t="shared" si="445"/>
        <v>0</v>
      </c>
      <c r="X1741" s="17">
        <f>V1741/MAX(V$240:V1741)-1</f>
        <v>-3.5212176455150512E-2</v>
      </c>
      <c r="Z1741" s="66">
        <f t="shared" si="446"/>
        <v>15.872214485135181</v>
      </c>
      <c r="AA1741" s="6">
        <f t="shared" si="447"/>
        <v>-2.0100386219522814E-2</v>
      </c>
      <c r="AB1741" s="17">
        <f>Z1741/MAX(Z$240:Z1741)-1</f>
        <v>-5.9691519296962481E-2</v>
      </c>
      <c r="AD1741" s="18">
        <v>1.109</v>
      </c>
    </row>
    <row r="1742" spans="1:30" x14ac:dyDescent="0.25">
      <c r="A1742" s="18" t="s">
        <v>249</v>
      </c>
      <c r="B1742" s="72">
        <v>41716</v>
      </c>
      <c r="C1742" s="23">
        <v>3989.2</v>
      </c>
      <c r="D1742" s="23">
        <v>3967.15</v>
      </c>
      <c r="E1742" s="23">
        <v>4009.35</v>
      </c>
      <c r="F1742" s="23">
        <v>3968.89</v>
      </c>
      <c r="G1742" s="20">
        <f t="shared" si="438"/>
        <v>3999.4174999999987</v>
      </c>
      <c r="H1742" s="20">
        <f t="shared" si="450"/>
        <v>3892.0676666666682</v>
      </c>
      <c r="I1742" s="112">
        <f t="shared" si="439"/>
        <v>-2.5547470350366641E-3</v>
      </c>
      <c r="J1742" s="38" t="str">
        <f t="shared" si="451"/>
        <v>N</v>
      </c>
      <c r="K1742" s="17" t="str">
        <f>IF(OR(AND(J1741="N",OR(I1741&lt;R$2308,AND(I1741&gt;R$2306, I1741&lt;R$2305))), AND(J1741="X", OR(I1741&lt;R$2314, AND(I1741&lt;R$2311,I1741&gt;R$2312)))),"no","yes")</f>
        <v>yes</v>
      </c>
      <c r="O1742" s="146">
        <f t="shared" si="452"/>
        <v>5.5581462762939182E-3</v>
      </c>
      <c r="P1742" s="146">
        <f t="shared" si="453"/>
        <v>-5.5581462762939182E-3</v>
      </c>
      <c r="Q1742" s="86">
        <f t="shared" si="442"/>
        <v>8.9999999999999993E-3</v>
      </c>
      <c r="R1742" s="39">
        <f>(SUM(C1723:C1741)+Q1742*SUM(C1723:C1741))/(19-Q1742)*(1-J$2305)</f>
        <v>4037.8675346216619</v>
      </c>
      <c r="S1742" s="39">
        <f>(SUM(C1723:C1741)+Q1742*SUM(C1723:C1741))/(19-Q1742)*(1+J$2305)</f>
        <v>4037.8675346216619</v>
      </c>
      <c r="T1742" s="17">
        <f>IF(AND(K1742="no",R1742&lt;E1742, R1742&gt;F1742,J$2308="yes"),MAX(R1742*(1-J$2306),F1742)/D1742-1,IF(AND(K1742="yes",S1742&gt;F1742, S1742&lt;E1742,J$2307="yes"),1-MIN(S1742*(1+J$2306),E1742)/D1742,0))</f>
        <v>0</v>
      </c>
      <c r="U1742" s="6">
        <f t="shared" si="443"/>
        <v>0</v>
      </c>
      <c r="V1742" s="66">
        <f t="shared" si="444"/>
        <v>3.9128425129502191</v>
      </c>
      <c r="W1742" s="6">
        <f t="shared" si="445"/>
        <v>0</v>
      </c>
      <c r="X1742" s="17">
        <f>V1742/MAX(V$240:V1742)-1</f>
        <v>-3.5212176455150512E-2</v>
      </c>
      <c r="Z1742" s="66">
        <f t="shared" si="446"/>
        <v>15.783994395298089</v>
      </c>
      <c r="AA1742" s="6">
        <f t="shared" si="447"/>
        <v>-5.5581462762939182E-3</v>
      </c>
      <c r="AB1742" s="17">
        <f>Z1742/MAX(Z$240:Z1742)-1</f>
        <v>-6.4917891377549664E-2</v>
      </c>
      <c r="AD1742" s="18">
        <v>1.115</v>
      </c>
    </row>
    <row r="1743" spans="1:30" x14ac:dyDescent="0.25">
      <c r="A1743" s="18" t="s">
        <v>249</v>
      </c>
      <c r="B1743" s="72">
        <v>41717</v>
      </c>
      <c r="C1743" s="23">
        <v>3980.67</v>
      </c>
      <c r="D1743" s="23">
        <v>3989.2</v>
      </c>
      <c r="E1743" s="23">
        <v>3980.74</v>
      </c>
      <c r="F1743" s="23">
        <v>3944.09</v>
      </c>
      <c r="G1743" s="20">
        <f t="shared" si="438"/>
        <v>3988.0515</v>
      </c>
      <c r="H1743" s="20">
        <f t="shared" si="450"/>
        <v>3894.5116666666681</v>
      </c>
      <c r="I1743" s="112">
        <f t="shared" si="439"/>
        <v>-1.850903881256305E-3</v>
      </c>
      <c r="J1743" s="38" t="str">
        <f t="shared" si="451"/>
        <v>N</v>
      </c>
      <c r="K1743" s="17" t="str">
        <f>IF(OR(AND(J1742="N",OR(I1742&lt;R$2308,AND(I1742&gt;R$2306, I1742&lt;R$2305))), AND(J1742="X", OR(I1742&lt;R$2314, AND(I1742&lt;R$2311,I1742&gt;R$2312)))),"no","yes")</f>
        <v>yes</v>
      </c>
      <c r="O1743" s="146">
        <f t="shared" si="452"/>
        <v>-2.1382733380125307E-3</v>
      </c>
      <c r="P1743" s="146">
        <f t="shared" si="453"/>
        <v>2.1382733380125307E-3</v>
      </c>
      <c r="Q1743" s="86">
        <f t="shared" si="442"/>
        <v>8.9999999999999993E-3</v>
      </c>
      <c r="R1743" s="39">
        <f>(SUM(C1724:C1742)+Q1743*SUM(C1724:C1742))/(19-Q1743)*(1-J$2305)</f>
        <v>4026.2431277973774</v>
      </c>
      <c r="S1743" s="39">
        <f>(SUM(C1724:C1742)+Q1743*SUM(C1724:C1742))/(19-Q1743)*(1+J$2305)</f>
        <v>4026.2431277973774</v>
      </c>
      <c r="T1743" s="17">
        <f>IF(AND(K1743="no",R1743&lt;E1743, R1743&gt;F1743,J$2308="yes"),MAX(R1743*(1-J$2306),F1743)/D1743-1,IF(AND(K1743="yes",S1743&gt;F1743, S1743&lt;E1743,J$2307="yes"),1-MIN(S1743*(1+J$2306),E1743)/D1743,0))</f>
        <v>0</v>
      </c>
      <c r="U1743" s="6">
        <f t="shared" si="443"/>
        <v>0</v>
      </c>
      <c r="V1743" s="66">
        <f t="shared" si="444"/>
        <v>3.9128425129502191</v>
      </c>
      <c r="W1743" s="6">
        <f t="shared" si="445"/>
        <v>0</v>
      </c>
      <c r="X1743" s="17">
        <f>V1743/MAX(V$240:V1743)-1</f>
        <v>-3.5212176455150512E-2</v>
      </c>
      <c r="Z1743" s="66">
        <f t="shared" si="446"/>
        <v>15.817744889680895</v>
      </c>
      <c r="AA1743" s="6">
        <f t="shared" si="447"/>
        <v>2.1382733380126417E-3</v>
      </c>
      <c r="AB1743" s="17">
        <f>Z1743/MAX(Z$240:Z1743)-1</f>
        <v>-6.2918430235829659E-2</v>
      </c>
      <c r="AD1743" s="18">
        <v>1.111</v>
      </c>
    </row>
    <row r="1744" spans="1:30" x14ac:dyDescent="0.25">
      <c r="A1744" s="18" t="s">
        <v>249</v>
      </c>
      <c r="B1744" s="72">
        <v>41718</v>
      </c>
      <c r="C1744" s="23">
        <v>3876.58</v>
      </c>
      <c r="D1744" s="23">
        <v>3980.67</v>
      </c>
      <c r="E1744" s="23">
        <v>4000.37</v>
      </c>
      <c r="F1744" s="23">
        <v>3876.43</v>
      </c>
      <c r="G1744" s="20">
        <f t="shared" si="438"/>
        <v>3974.4269999999997</v>
      </c>
      <c r="H1744" s="20">
        <f t="shared" si="450"/>
        <v>3895.220666666668</v>
      </c>
      <c r="I1744" s="112">
        <f t="shared" si="439"/>
        <v>-2.4619146357449662E-2</v>
      </c>
      <c r="J1744" s="38" t="str">
        <f t="shared" si="451"/>
        <v>N</v>
      </c>
      <c r="K1744" s="17" t="str">
        <f>IF(OR(AND(J1743="N",OR(I1743&lt;R$2308,AND(I1743&gt;R$2306, I1743&lt;R$2305))), AND(J1743="X", OR(I1743&lt;R$2314, AND(I1743&lt;R$2311,I1743&gt;R$2312)))),"no","yes")</f>
        <v>yes</v>
      </c>
      <c r="O1744" s="146">
        <f t="shared" si="452"/>
        <v>-2.6148864387150916E-2</v>
      </c>
      <c r="P1744" s="146">
        <f t="shared" si="453"/>
        <v>2.6148864387150916E-2</v>
      </c>
      <c r="Q1744" s="86">
        <f t="shared" si="442"/>
        <v>8.9999999999999993E-3</v>
      </c>
      <c r="R1744" s="39">
        <f>(SUM(C1725:C1743)+Q1744*SUM(C1725:C1743))/(19-Q1744)*(1-J$2305)</f>
        <v>4017.2959633510604</v>
      </c>
      <c r="S1744" s="39">
        <f>(SUM(C1725:C1743)+Q1744*SUM(C1725:C1743))/(19-Q1744)*(1+J$2305)</f>
        <v>4017.2959633510604</v>
      </c>
      <c r="T1744" s="17">
        <f>IF(AND(K1744="no",R1744&lt;E1744, R1744&gt;F1744,J$2308="yes"),MAX(R1744*(1-J$2306),F1744)/D1744-1,IF(AND(K1744="yes",S1744&gt;F1744, S1744&lt;E1744,J$2307="yes"),1-MIN(S1744*(1+J$2306),E1744)/D1744,0))</f>
        <v>0</v>
      </c>
      <c r="U1744" s="6">
        <f t="shared" si="443"/>
        <v>0</v>
      </c>
      <c r="V1744" s="66">
        <f t="shared" si="444"/>
        <v>3.9128425129502191</v>
      </c>
      <c r="W1744" s="6">
        <f t="shared" si="445"/>
        <v>0</v>
      </c>
      <c r="X1744" s="17">
        <f>V1744/MAX(V$240:V1744)-1</f>
        <v>-3.5212176455150512E-2</v>
      </c>
      <c r="Z1744" s="66">
        <f t="shared" si="446"/>
        <v>16.231360955711708</v>
      </c>
      <c r="AA1744" s="6">
        <f t="shared" si="447"/>
        <v>2.6148864387150805E-2</v>
      </c>
      <c r="AB1744" s="17">
        <f>Z1744/MAX(Z$240:Z1744)-1</f>
        <v>-3.8414811348368105E-2</v>
      </c>
      <c r="AD1744" s="18">
        <v>1.083</v>
      </c>
    </row>
    <row r="1745" spans="1:30" x14ac:dyDescent="0.25">
      <c r="A1745" s="18" t="s">
        <v>249</v>
      </c>
      <c r="B1745" s="72">
        <v>41719</v>
      </c>
      <c r="C1745" s="23">
        <v>3952.39</v>
      </c>
      <c r="D1745" s="23">
        <v>3876.58</v>
      </c>
      <c r="E1745" s="23">
        <v>3954.26</v>
      </c>
      <c r="F1745" s="23">
        <v>3828.92</v>
      </c>
      <c r="G1745" s="20">
        <f t="shared" si="438"/>
        <v>3965.9505000000004</v>
      </c>
      <c r="H1745" s="20">
        <f t="shared" si="450"/>
        <v>3897.8435000000013</v>
      </c>
      <c r="I1745" s="112">
        <f t="shared" si="439"/>
        <v>-3.419230774564741E-3</v>
      </c>
      <c r="J1745" s="38" t="str">
        <f t="shared" si="451"/>
        <v>N</v>
      </c>
      <c r="K1745" s="17" t="str">
        <f>IF(OR(AND(J1744="N",OR(I1744&lt;R$2308,AND(I1744&gt;R$2306, I1744&lt;R$2305))), AND(J1744="X", OR(I1744&lt;R$2314, AND(I1744&lt;R$2311,I1744&gt;R$2312)))),"no","yes")</f>
        <v>yes</v>
      </c>
      <c r="O1745" s="146">
        <f t="shared" si="452"/>
        <v>1.9555897208364037E-2</v>
      </c>
      <c r="P1745" s="146">
        <f t="shared" si="453"/>
        <v>-1.9555897208364037E-2</v>
      </c>
      <c r="Q1745" s="86">
        <f t="shared" si="442"/>
        <v>8.9999999999999993E-3</v>
      </c>
      <c r="R1745" s="39">
        <f>(SUM(C1726:C1744)+Q1745*SUM(C1726:C1744))/(19-Q1745)*(1-J$2305)</f>
        <v>4004.2609436048665</v>
      </c>
      <c r="S1745" s="39">
        <f>(SUM(C1726:C1744)+Q1745*SUM(C1726:C1744))/(19-Q1745)*(1+J$2305)</f>
        <v>4004.2609436048665</v>
      </c>
      <c r="T1745" s="17">
        <f>IF(AND(K1745="no",R1745&lt;E1745, R1745&gt;F1745,J$2308="yes"),MAX(R1745*(1-J$2306),F1745)/D1745-1,IF(AND(K1745="yes",S1745&gt;F1745, S1745&lt;E1745,J$2307="yes"),1-MIN(S1745*(1+J$2306),E1745)/D1745,0))</f>
        <v>0</v>
      </c>
      <c r="U1745" s="6">
        <f t="shared" si="443"/>
        <v>0</v>
      </c>
      <c r="V1745" s="66">
        <f t="shared" si="444"/>
        <v>3.9128425129502191</v>
      </c>
      <c r="W1745" s="6">
        <f t="shared" si="445"/>
        <v>0</v>
      </c>
      <c r="X1745" s="17">
        <f>V1745/MAX(V$240:V1745)-1</f>
        <v>-3.5212176455150512E-2</v>
      </c>
      <c r="Z1745" s="66">
        <f t="shared" si="446"/>
        <v>15.913942129309955</v>
      </c>
      <c r="AA1745" s="6">
        <f t="shared" si="447"/>
        <v>-1.9555897208364037E-2</v>
      </c>
      <c r="AB1745" s="17">
        <f>Z1745/MAX(Z$240:Z1745)-1</f>
        <v>-5.7219472454724807E-2</v>
      </c>
      <c r="AD1745" s="18">
        <v>1.103</v>
      </c>
    </row>
    <row r="1746" spans="1:30" x14ac:dyDescent="0.25">
      <c r="A1746" s="18" t="s">
        <v>249</v>
      </c>
      <c r="B1746" s="72">
        <v>41722</v>
      </c>
      <c r="C1746" s="23">
        <v>3985.86</v>
      </c>
      <c r="D1746" s="23">
        <v>3952.39</v>
      </c>
      <c r="E1746" s="23">
        <v>3995.87</v>
      </c>
      <c r="F1746" s="23">
        <v>3944.69</v>
      </c>
      <c r="G1746" s="20">
        <f t="shared" si="438"/>
        <v>3959.9540000000002</v>
      </c>
      <c r="H1746" s="20">
        <f t="shared" si="450"/>
        <v>3901.8245000000011</v>
      </c>
      <c r="I1746" s="112">
        <f t="shared" si="439"/>
        <v>6.5419951847924818E-3</v>
      </c>
      <c r="J1746" s="38" t="str">
        <f t="shared" si="451"/>
        <v>N</v>
      </c>
      <c r="K1746" s="17" t="str">
        <f>IF(OR(AND(J1745="N",OR(I1745&lt;R$2308,AND(I1745&gt;R$2306, I1745&lt;R$2305))), AND(J1745="X", OR(I1745&lt;R$2314, AND(I1745&lt;R$2311,I1745&gt;R$2312)))),"no","yes")</f>
        <v>yes</v>
      </c>
      <c r="O1746" s="146">
        <f t="shared" si="452"/>
        <v>8.4682938677611563E-3</v>
      </c>
      <c r="P1746" s="146">
        <f t="shared" si="453"/>
        <v>-8.4682938677611563E-3</v>
      </c>
      <c r="Q1746" s="86">
        <f t="shared" si="442"/>
        <v>8.9999999999999993E-3</v>
      </c>
      <c r="R1746" s="39">
        <f>(SUM(C1727:C1745)+Q1746*SUM(C1727:C1745))/(19-Q1746)*(1-J$2305)</f>
        <v>3996.1107356116058</v>
      </c>
      <c r="S1746" s="39">
        <f>(SUM(C1727:C1745)+Q1746*SUM(C1727:C1745))/(19-Q1746)*(1+J$2305)</f>
        <v>3996.1107356116058</v>
      </c>
      <c r="T1746" s="17">
        <f>IF(AND(K1746="no",R1746&lt;E1746, R1746&gt;F1746,J$2308="yes"),MAX(R1746*(1-J$2306),F1746)/D1746-1,IF(AND(K1746="yes",S1746&gt;F1746, S1746&lt;E1746,J$2307="yes"),1-MIN(S1746*(1+J$2306),E1746)/D1746,0))</f>
        <v>0</v>
      </c>
      <c r="U1746" s="6">
        <f t="shared" si="443"/>
        <v>0</v>
      </c>
      <c r="V1746" s="66">
        <f t="shared" si="444"/>
        <v>3.9128425129502191</v>
      </c>
      <c r="W1746" s="6">
        <f t="shared" si="445"/>
        <v>0</v>
      </c>
      <c r="X1746" s="17">
        <f>V1746/MAX(V$240:V1746)-1</f>
        <v>-3.5212176455150512E-2</v>
      </c>
      <c r="Z1746" s="66">
        <f t="shared" si="446"/>
        <v>15.779178190764414</v>
      </c>
      <c r="AA1746" s="6">
        <f t="shared" si="447"/>
        <v>-8.4682938677611563E-3</v>
      </c>
      <c r="AB1746" s="17">
        <f>Z1746/MAX(Z$240:Z1746)-1</f>
        <v>-6.5203215014780991E-2</v>
      </c>
      <c r="AD1746" s="18">
        <v>1.113</v>
      </c>
    </row>
    <row r="1747" spans="1:30" x14ac:dyDescent="0.25">
      <c r="A1747" s="18" t="s">
        <v>249</v>
      </c>
      <c r="B1747" s="72">
        <v>41723</v>
      </c>
      <c r="C1747" s="23">
        <v>3991.14</v>
      </c>
      <c r="D1747" s="23">
        <v>3985.86</v>
      </c>
      <c r="E1747" s="23">
        <v>4007.94</v>
      </c>
      <c r="F1747" s="23">
        <v>3967.62</v>
      </c>
      <c r="G1747" s="20">
        <f t="shared" si="438"/>
        <v>3961.4389999999999</v>
      </c>
      <c r="H1747" s="20">
        <f t="shared" si="450"/>
        <v>3905.9645000000014</v>
      </c>
      <c r="I1747" s="112">
        <f t="shared" si="439"/>
        <v>7.4975280447331372E-3</v>
      </c>
      <c r="J1747" s="38" t="str">
        <f t="shared" si="451"/>
        <v>N</v>
      </c>
      <c r="K1747" s="17" t="str">
        <f>IF(OR(AND(J1746="N",OR(I1746&lt;R$2308,AND(I1746&gt;R$2306, I1746&lt;R$2305))), AND(J1746="X", OR(I1746&lt;R$2314, AND(I1746&lt;R$2311,I1746&gt;R$2312)))),"no","yes")</f>
        <v>yes</v>
      </c>
      <c r="O1747" s="146">
        <f t="shared" si="452"/>
        <v>1.3246827535335903E-3</v>
      </c>
      <c r="P1747" s="146">
        <f t="shared" si="453"/>
        <v>-1.3246827535335903E-3</v>
      </c>
      <c r="Q1747" s="86">
        <f t="shared" si="442"/>
        <v>8.9999999999999993E-3</v>
      </c>
      <c r="R1747" s="39">
        <f>(SUM(C1728:C1746)+Q1747*SUM(C1728:C1746))/(19-Q1747)*(1-J$2305)</f>
        <v>3997.4081807171819</v>
      </c>
      <c r="S1747" s="39">
        <f>(SUM(C1728:C1746)+Q1747*SUM(C1728:C1746))/(19-Q1747)*(1+J$2305)</f>
        <v>3997.4081807171819</v>
      </c>
      <c r="T1747" s="17">
        <f>IF(AND(K1747="no",R1747&lt;E1747, R1747&gt;F1747,J$2308="yes"),MAX(R1747*(1-J$2306),F1747)/D1747-1,IF(AND(K1747="yes",S1747&gt;F1747, S1747&lt;E1747,J$2307="yes"),1-MIN(S1747*(1+J$2306),E1747)/D1747,0))</f>
        <v>-2.897287089155709E-3</v>
      </c>
      <c r="U1747" s="6">
        <f t="shared" si="443"/>
        <v>-1.5726043356221187E-3</v>
      </c>
      <c r="V1747" s="66">
        <f t="shared" si="444"/>
        <v>3.9128425129502191</v>
      </c>
      <c r="W1747" s="6">
        <f t="shared" si="445"/>
        <v>0</v>
      </c>
      <c r="X1747" s="17">
        <f>V1747/MAX(V$240:V1747)-1</f>
        <v>-3.5212176455150512E-2</v>
      </c>
      <c r="Z1747" s="66">
        <f t="shared" si="446"/>
        <v>15.733461381514825</v>
      </c>
      <c r="AA1747" s="6">
        <f t="shared" si="447"/>
        <v>-2.897287089155709E-3</v>
      </c>
      <c r="AB1747" s="17">
        <f>Z1747/MAX(Z$240:Z1747)-1</f>
        <v>-6.7911589670902939E-2</v>
      </c>
      <c r="AD1747" s="18">
        <v>1.113</v>
      </c>
    </row>
    <row r="1748" spans="1:30" x14ac:dyDescent="0.25">
      <c r="A1748" s="18" t="s">
        <v>249</v>
      </c>
      <c r="B1748" s="72">
        <v>41724</v>
      </c>
      <c r="C1748" s="23">
        <v>4001.5</v>
      </c>
      <c r="D1748" s="23">
        <v>3991.14</v>
      </c>
      <c r="E1748" s="23">
        <v>4009.88</v>
      </c>
      <c r="F1748" s="23">
        <v>3987.19</v>
      </c>
      <c r="G1748" s="20">
        <f t="shared" si="438"/>
        <v>3962.1400000000008</v>
      </c>
      <c r="H1748" s="20">
        <f t="shared" si="450"/>
        <v>3909.8445000000011</v>
      </c>
      <c r="I1748" s="112">
        <f t="shared" si="439"/>
        <v>9.9340255518480802E-3</v>
      </c>
      <c r="J1748" s="38" t="str">
        <f t="shared" si="451"/>
        <v>N</v>
      </c>
      <c r="K1748" s="17" t="str">
        <f>IF(OR(AND(J1747="N",OR(I1747&lt;R$2308,AND(I1747&gt;R$2306, I1747&lt;R$2305))), AND(J1747="X", OR(I1747&lt;R$2314, AND(I1747&lt;R$2311,I1747&gt;R$2312)))),"no","yes")</f>
        <v>yes</v>
      </c>
      <c r="O1748" s="146">
        <f t="shared" si="452"/>
        <v>2.595749585331486E-3</v>
      </c>
      <c r="P1748" s="146">
        <f t="shared" si="453"/>
        <v>-2.595749585331486E-3</v>
      </c>
      <c r="Q1748" s="86">
        <f t="shared" si="442"/>
        <v>8.9999999999999993E-3</v>
      </c>
      <c r="R1748" s="39">
        <f>(SUM(C1729:C1747)+Q1748*SUM(C1729:C1747))/(19-Q1748)*(1-J$2305)</f>
        <v>3997.6026380917292</v>
      </c>
      <c r="S1748" s="39">
        <f>(SUM(C1729:C1747)+Q1748*SUM(C1729:C1747))/(19-Q1748)*(1+J$2305)</f>
        <v>3997.6026380917292</v>
      </c>
      <c r="T1748" s="17">
        <f>IF(AND(K1748="no",R1748&lt;E1748, R1748&gt;F1748,J$2308="yes"),MAX(R1748*(1-J$2306),F1748)/D1748-1,IF(AND(K1748="yes",S1748&gt;F1748, S1748&lt;E1748,J$2307="yes"),1-MIN(S1748*(1+J$2306),E1748)/D1748,0))</f>
        <v>-1.6192461531616686E-3</v>
      </c>
      <c r="U1748" s="6">
        <f t="shared" si="443"/>
        <v>9.7650343216981739E-4</v>
      </c>
      <c r="V1748" s="66">
        <f t="shared" si="444"/>
        <v>3.9128425129502191</v>
      </c>
      <c r="W1748" s="6">
        <f t="shared" si="445"/>
        <v>0</v>
      </c>
      <c r="X1748" s="17">
        <f>V1748/MAX(V$240:V1748)-1</f>
        <v>-3.5212176455150512E-2</v>
      </c>
      <c r="Y1748" s="14"/>
      <c r="Z1748" s="66">
        <f t="shared" si="446"/>
        <v>15.70798503469689</v>
      </c>
      <c r="AA1748" s="6">
        <f t="shared" si="447"/>
        <v>-1.6192461531616686E-3</v>
      </c>
      <c r="AB1748" s="17">
        <f>Z1748/MAX(Z$240:Z1748)-1</f>
        <v>-6.9420870243734889E-2</v>
      </c>
      <c r="AC1748" s="14"/>
      <c r="AD1748" s="18">
        <v>1.117</v>
      </c>
    </row>
    <row r="1749" spans="1:30" x14ac:dyDescent="0.25">
      <c r="A1749" s="18" t="s">
        <v>249</v>
      </c>
      <c r="B1749" s="72">
        <v>41725</v>
      </c>
      <c r="C1749" s="23">
        <v>3944.04</v>
      </c>
      <c r="D1749" s="23">
        <v>4001.5</v>
      </c>
      <c r="E1749" s="23">
        <v>3996.25</v>
      </c>
      <c r="F1749" s="23">
        <v>3943.79</v>
      </c>
      <c r="G1749" s="20">
        <f t="shared" si="438"/>
        <v>3962.6054999999992</v>
      </c>
      <c r="H1749" s="20">
        <f t="shared" si="450"/>
        <v>3912.1043333333346</v>
      </c>
      <c r="I1749" s="112">
        <f t="shared" si="439"/>
        <v>-4.6851749436069845E-3</v>
      </c>
      <c r="J1749" s="38" t="str">
        <f t="shared" si="451"/>
        <v>N</v>
      </c>
      <c r="K1749" s="17" t="str">
        <f>IF(OR(AND(J1748="N",OR(I1748&lt;R$2308,AND(I1748&gt;R$2306, I1748&lt;R$2305))), AND(J1748="X", OR(I1748&lt;R$2314, AND(I1748&lt;R$2311,I1748&gt;R$2312)))),"no","yes")</f>
        <v>no</v>
      </c>
      <c r="O1749" s="146">
        <f t="shared" si="452"/>
        <v>-1.4359615144320936E-2</v>
      </c>
      <c r="P1749" s="146">
        <f t="shared" si="453"/>
        <v>1.4359615144320936E-2</v>
      </c>
      <c r="Q1749" s="86">
        <f t="shared" si="442"/>
        <v>8.9999999999999993E-3</v>
      </c>
      <c r="R1749" s="39">
        <f>(SUM(C1730:C1748)+Q1749*SUM(C1730:C1748))/(19-Q1749)*(1-J$2305)</f>
        <v>4001.1501569164343</v>
      </c>
      <c r="S1749" s="39">
        <f>(SUM(C1730:C1748)+Q1749*SUM(C1730:C1748))/(19-Q1749)*(1+J$2305)</f>
        <v>4001.1501569164343</v>
      </c>
      <c r="T1749" s="17">
        <f>IF(AND(K1749="no",R1749&lt;E1749, R1749&gt;F1749,J$2308="yes"),MAX(R1749*(1-J$2306),F1749)/D1749-1,IF(AND(K1749="yes",S1749&gt;F1749, S1749&lt;E1749,J$2307="yes"),1-MIN(S1749*(1+J$2306),E1749)/D1749,0))</f>
        <v>0</v>
      </c>
      <c r="U1749" s="6">
        <f t="shared" si="443"/>
        <v>0</v>
      </c>
      <c r="V1749" s="66">
        <f t="shared" si="444"/>
        <v>3.8566556003439163</v>
      </c>
      <c r="W1749" s="6">
        <f t="shared" si="445"/>
        <v>-1.4359615144320936E-2</v>
      </c>
      <c r="X1749" s="17">
        <f>V1749/MAX(V$240:V1749)-1</f>
        <v>-4.9066158297181528E-2</v>
      </c>
      <c r="Z1749" s="66">
        <f t="shared" si="446"/>
        <v>15.482424414905889</v>
      </c>
      <c r="AA1749" s="6">
        <f t="shared" si="447"/>
        <v>-1.4359615144320936E-2</v>
      </c>
      <c r="AB1749" s="17">
        <f>Z1749/MAX(Z$240:Z1749)-1</f>
        <v>-8.2783628408372056E-2</v>
      </c>
      <c r="AD1749" s="18">
        <v>1.1020000000000001</v>
      </c>
    </row>
    <row r="1750" spans="1:30" x14ac:dyDescent="0.25">
      <c r="A1750" s="18" t="s">
        <v>249</v>
      </c>
      <c r="B1750" s="72">
        <v>41726</v>
      </c>
      <c r="C1750" s="23">
        <v>3865.29</v>
      </c>
      <c r="D1750" s="23">
        <v>3944.04</v>
      </c>
      <c r="E1750" s="23">
        <v>3951.73</v>
      </c>
      <c r="F1750" s="23">
        <v>3855.48</v>
      </c>
      <c r="G1750" s="20">
        <f t="shared" si="438"/>
        <v>3957.0734999999995</v>
      </c>
      <c r="H1750" s="20">
        <f t="shared" si="450"/>
        <v>3914.1403333333351</v>
      </c>
      <c r="I1750" s="112">
        <f t="shared" si="439"/>
        <v>-2.319479281848047E-2</v>
      </c>
      <c r="J1750" s="38" t="str">
        <f t="shared" si="451"/>
        <v>N</v>
      </c>
      <c r="K1750" s="17" t="str">
        <f>IF(OR(AND(J1749="N",OR(I1749&lt;R$2308,AND(I1749&gt;R$2306, I1749&lt;R$2305))), AND(J1749="X", OR(I1749&lt;R$2314, AND(I1749&lt;R$2311,I1749&gt;R$2312)))),"no","yes")</f>
        <v>yes</v>
      </c>
      <c r="O1750" s="146">
        <f t="shared" si="452"/>
        <v>-1.9966836036145685E-2</v>
      </c>
      <c r="P1750" s="146">
        <f t="shared" si="453"/>
        <v>1.9966836036145685E-2</v>
      </c>
      <c r="Q1750" s="86">
        <f t="shared" si="442"/>
        <v>8.9999999999999993E-3</v>
      </c>
      <c r="R1750" s="39">
        <f>(SUM(C1731:C1749)+Q1750*SUM(C1731:C1749))/(19-Q1750)*(1-J$2305)</f>
        <v>3999.4558274972355</v>
      </c>
      <c r="S1750" s="39">
        <f>(SUM(C1731:C1749)+Q1750*SUM(C1731:C1749))/(19-Q1750)*(1+J$2305)</f>
        <v>3999.4558274972355</v>
      </c>
      <c r="T1750" s="17">
        <f>IF(AND(K1750="no",R1750&lt;E1750, R1750&gt;F1750,J$2308="yes"),MAX(R1750*(1-J$2306),F1750)/D1750-1,IF(AND(K1750="yes",S1750&gt;F1750, S1750&lt;E1750,J$2307="yes"),1-MIN(S1750*(1+J$2306),E1750)/D1750,0))</f>
        <v>0</v>
      </c>
      <c r="U1750" s="6">
        <f t="shared" si="443"/>
        <v>0</v>
      </c>
      <c r="V1750" s="66">
        <f t="shared" si="444"/>
        <v>3.8566556003439163</v>
      </c>
      <c r="W1750" s="6">
        <f t="shared" si="445"/>
        <v>0</v>
      </c>
      <c r="X1750" s="17">
        <f>V1750/MAX(V$240:V1750)-1</f>
        <v>-4.9066158297181528E-2</v>
      </c>
      <c r="Z1750" s="66">
        <f t="shared" si="446"/>
        <v>15.791559444640336</v>
      </c>
      <c r="AA1750" s="6">
        <f t="shared" si="447"/>
        <v>1.9966836036145796E-2</v>
      </c>
      <c r="AB1750" s="17">
        <f>Z1750/MAX(Z$240:Z1750)-1</f>
        <v>-6.4469719507133316E-2</v>
      </c>
      <c r="AD1750" s="18">
        <v>1.0780000000000001</v>
      </c>
    </row>
    <row r="1751" spans="1:30" x14ac:dyDescent="0.25">
      <c r="A1751" s="18" t="s">
        <v>249</v>
      </c>
      <c r="B1751" s="72">
        <v>41729</v>
      </c>
      <c r="C1751" s="23">
        <v>3840.54</v>
      </c>
      <c r="D1751" s="23">
        <v>3865.29</v>
      </c>
      <c r="E1751" s="23">
        <v>3878</v>
      </c>
      <c r="F1751" s="23">
        <v>3815.74</v>
      </c>
      <c r="G1751" s="20">
        <f t="shared" si="438"/>
        <v>3946.160499999999</v>
      </c>
      <c r="H1751" s="20">
        <f t="shared" si="450"/>
        <v>3914.8031666666679</v>
      </c>
      <c r="I1751" s="112">
        <f t="shared" si="439"/>
        <v>-2.6765383719187019E-2</v>
      </c>
      <c r="J1751" s="38" t="str">
        <f t="shared" si="451"/>
        <v>N</v>
      </c>
      <c r="K1751" s="17" t="str">
        <f>IF(OR(AND(J1750="N",OR(I1750&lt;R$2308,AND(I1750&gt;R$2306, I1750&lt;R$2305))), AND(J1750="X", OR(I1750&lt;R$2314, AND(I1750&lt;R$2311,I1750&gt;R$2312)))),"no","yes")</f>
        <v>yes</v>
      </c>
      <c r="O1751" s="146">
        <f t="shared" si="452"/>
        <v>-6.4031418082471925E-3</v>
      </c>
      <c r="P1751" s="146">
        <f t="shared" si="453"/>
        <v>6.4031418082471925E-3</v>
      </c>
      <c r="Q1751" s="86">
        <f t="shared" si="442"/>
        <v>8.9999999999999993E-3</v>
      </c>
      <c r="R1751" s="39">
        <f>(SUM(C1732:C1750)+Q1751*SUM(C1732:C1750))/(19-Q1751)*(1-J$2305)</f>
        <v>3989.1745579485014</v>
      </c>
      <c r="S1751" s="39">
        <f>(SUM(C1732:C1750)+Q1751*SUM(C1732:C1750))/(19-Q1751)*(1+J$2305)</f>
        <v>3989.1745579485014</v>
      </c>
      <c r="T1751" s="17">
        <f>IF(AND(K1751="no",R1751&lt;E1751, R1751&gt;F1751,J$2308="yes"),MAX(R1751*(1-J$2306),F1751)/D1751-1,IF(AND(K1751="yes",S1751&gt;F1751, S1751&lt;E1751,J$2307="yes"),1-MIN(S1751*(1+J$2306),E1751)/D1751,0))</f>
        <v>0</v>
      </c>
      <c r="U1751" s="6">
        <f t="shared" si="443"/>
        <v>0</v>
      </c>
      <c r="V1751" s="66">
        <f t="shared" si="444"/>
        <v>3.8566556003439163</v>
      </c>
      <c r="W1751" s="6">
        <f t="shared" si="445"/>
        <v>0</v>
      </c>
      <c r="X1751" s="17">
        <f>V1751/MAX(V$240:V1751)-1</f>
        <v>-4.9066158297181528E-2</v>
      </c>
      <c r="Z1751" s="66">
        <f t="shared" si="446"/>
        <v>15.892675039137732</v>
      </c>
      <c r="AA1751" s="6">
        <f t="shared" si="447"/>
        <v>6.4031418082470815E-3</v>
      </c>
      <c r="AB1751" s="17">
        <f>Z1751/MAX(Z$240:Z1751)-1</f>
        <v>-5.8479386455228322E-2</v>
      </c>
      <c r="AD1751" s="18">
        <v>1.0720000000000001</v>
      </c>
    </row>
    <row r="1752" spans="1:30" x14ac:dyDescent="0.25">
      <c r="A1752" s="18" t="s">
        <v>249</v>
      </c>
      <c r="B1752" s="72">
        <v>41730</v>
      </c>
      <c r="C1752" s="23">
        <v>3899.49</v>
      </c>
      <c r="D1752" s="23">
        <v>3840.54</v>
      </c>
      <c r="E1752" s="23">
        <v>3899.66</v>
      </c>
      <c r="F1752" s="23">
        <v>3835.23</v>
      </c>
      <c r="G1752" s="20">
        <f t="shared" si="438"/>
        <v>3938.1564999999996</v>
      </c>
      <c r="H1752" s="20">
        <f t="shared" si="450"/>
        <v>3916.2446666666674</v>
      </c>
      <c r="I1752" s="112">
        <f t="shared" si="439"/>
        <v>-9.8184264642605656E-3</v>
      </c>
      <c r="J1752" s="38" t="str">
        <f t="shared" si="451"/>
        <v>N</v>
      </c>
      <c r="K1752" s="17" t="str">
        <f>IF(OR(AND(J1751="N",OR(I1751&lt;R$2308,AND(I1751&gt;R$2306, I1751&lt;R$2305))), AND(J1751="X", OR(I1751&lt;R$2314, AND(I1751&lt;R$2311,I1751&gt;R$2312)))),"no","yes")</f>
        <v>yes</v>
      </c>
      <c r="O1752" s="146">
        <f t="shared" si="452"/>
        <v>1.5349403990063903E-2</v>
      </c>
      <c r="P1752" s="146">
        <f t="shared" si="453"/>
        <v>-1.5349403990063903E-2</v>
      </c>
      <c r="Q1752" s="86">
        <f t="shared" si="442"/>
        <v>8.9999999999999993E-3</v>
      </c>
      <c r="R1752" s="39">
        <f>(SUM(C1733:C1751)+Q1752*SUM(C1733:C1751))/(19-Q1752)*(1-J$2305)</f>
        <v>3977.5373998209666</v>
      </c>
      <c r="S1752" s="39">
        <f>(SUM(C1733:C1751)+Q1752*SUM(C1733:C1751))/(19-Q1752)*(1+J$2305)</f>
        <v>3977.5373998209666</v>
      </c>
      <c r="T1752" s="17">
        <f>IF(AND(K1752="no",R1752&lt;E1752, R1752&gt;F1752,J$2308="yes"),MAX(R1752*(1-J$2306),F1752)/D1752-1,IF(AND(K1752="yes",S1752&gt;F1752, S1752&lt;E1752,J$2307="yes"),1-MIN(S1752*(1+J$2306),E1752)/D1752,0))</f>
        <v>0</v>
      </c>
      <c r="U1752" s="6">
        <f t="shared" si="443"/>
        <v>0</v>
      </c>
      <c r="V1752" s="66">
        <f t="shared" si="444"/>
        <v>3.8566556003439163</v>
      </c>
      <c r="W1752" s="6">
        <f t="shared" si="445"/>
        <v>0</v>
      </c>
      <c r="X1752" s="17">
        <f>V1752/MAX(V$240:V1752)-1</f>
        <v>-4.9066158297181528E-2</v>
      </c>
      <c r="Z1752" s="66">
        <f t="shared" si="446"/>
        <v>15.648731949479203</v>
      </c>
      <c r="AA1752" s="6">
        <f t="shared" si="447"/>
        <v>-1.5349403990063903E-2</v>
      </c>
      <c r="AB1752" s="17">
        <f>Z1752/MAX(Z$240:Z1752)-1</f>
        <v>-7.2931166717499885E-2</v>
      </c>
      <c r="AD1752" s="18">
        <v>1.089</v>
      </c>
    </row>
    <row r="1753" spans="1:30" x14ac:dyDescent="0.25">
      <c r="A1753" s="18" t="s">
        <v>249</v>
      </c>
      <c r="B1753" s="72">
        <v>41731</v>
      </c>
      <c r="C1753" s="23">
        <v>3902.04</v>
      </c>
      <c r="D1753" s="23">
        <v>3899.49</v>
      </c>
      <c r="E1753" s="23">
        <v>3922.08</v>
      </c>
      <c r="F1753" s="23">
        <v>3891.55</v>
      </c>
      <c r="G1753" s="20">
        <f t="shared" si="438"/>
        <v>3931.3694999999998</v>
      </c>
      <c r="H1753" s="20">
        <f t="shared" si="450"/>
        <v>3917.4603333333348</v>
      </c>
      <c r="I1753" s="112">
        <f t="shared" si="439"/>
        <v>-7.4603773570507403E-3</v>
      </c>
      <c r="J1753" s="38" t="str">
        <f t="shared" si="451"/>
        <v>N</v>
      </c>
      <c r="K1753" s="17" t="str">
        <f>IF(OR(AND(J1752="N",OR(I1752&lt;R$2308,AND(I1752&gt;R$2306, I1752&lt;R$2305))), AND(J1752="X", OR(I1752&lt;R$2314, AND(I1752&lt;R$2311,I1752&gt;R$2312)))),"no","yes")</f>
        <v>yes</v>
      </c>
      <c r="O1753" s="146">
        <f t="shared" si="452"/>
        <v>6.5393166798743962E-4</v>
      </c>
      <c r="P1753" s="146">
        <f t="shared" si="453"/>
        <v>-6.5393166798743962E-4</v>
      </c>
      <c r="Q1753" s="86">
        <f t="shared" si="442"/>
        <v>8.9999999999999993E-3</v>
      </c>
      <c r="R1753" s="39">
        <f>(SUM(C1734:C1752)+Q1753*SUM(C1734:C1752))/(19-Q1753)*(1-J$2305)</f>
        <v>3970.1899926280871</v>
      </c>
      <c r="S1753" s="39">
        <f>(SUM(C1734:C1752)+Q1753*SUM(C1734:C1752))/(19-Q1753)*(1+J$2305)</f>
        <v>3970.1899926280871</v>
      </c>
      <c r="T1753" s="17">
        <f>IF(AND(K1753="no",R1753&lt;E1753, R1753&gt;F1753,J$2308="yes"),MAX(R1753*(1-J$2306),F1753)/D1753-1,IF(AND(K1753="yes",S1753&gt;F1753, S1753&lt;E1753,J$2307="yes"),1-MIN(S1753*(1+J$2306),E1753)/D1753,0))</f>
        <v>0</v>
      </c>
      <c r="U1753" s="6">
        <f t="shared" si="443"/>
        <v>0</v>
      </c>
      <c r="V1753" s="66">
        <f t="shared" si="444"/>
        <v>3.8566556003439163</v>
      </c>
      <c r="W1753" s="6">
        <f t="shared" si="445"/>
        <v>0</v>
      </c>
      <c r="X1753" s="17">
        <f>V1753/MAX(V$240:V1753)-1</f>
        <v>-4.9066158297181528E-2</v>
      </c>
      <c r="Z1753" s="66">
        <f t="shared" si="446"/>
        <v>15.638498748093591</v>
      </c>
      <c r="AA1753" s="6">
        <f t="shared" si="447"/>
        <v>-6.5393166798743962E-4</v>
      </c>
      <c r="AB1753" s="17">
        <f>Z1753/MAX(Z$240:Z1753)-1</f>
        <v>-7.3537406385987492E-2</v>
      </c>
      <c r="AD1753" s="18">
        <v>1.0900000000000001</v>
      </c>
    </row>
    <row r="1754" spans="1:30" x14ac:dyDescent="0.25">
      <c r="A1754" s="18" t="s">
        <v>249</v>
      </c>
      <c r="B1754" s="72">
        <v>41732</v>
      </c>
      <c r="C1754" s="23">
        <v>3896.28</v>
      </c>
      <c r="D1754" s="23">
        <v>3902.04</v>
      </c>
      <c r="E1754" s="23">
        <v>3919.17</v>
      </c>
      <c r="F1754" s="23">
        <v>3880.4</v>
      </c>
      <c r="G1754" s="20">
        <f t="shared" si="438"/>
        <v>3924.5455000000002</v>
      </c>
      <c r="H1754" s="20">
        <f t="shared" si="450"/>
        <v>3918.2670000000012</v>
      </c>
      <c r="I1754" s="112">
        <f t="shared" si="439"/>
        <v>-7.2022352652045818E-3</v>
      </c>
      <c r="J1754" s="38" t="str">
        <f t="shared" si="451"/>
        <v>N</v>
      </c>
      <c r="K1754" s="17" t="str">
        <f>IF(OR(AND(J1753="N",OR(I1753&lt;R$2308,AND(I1753&gt;R$2306, I1753&lt;R$2305))), AND(J1753="X", OR(I1753&lt;R$2314, AND(I1753&lt;R$2311,I1753&gt;R$2312)))),"no","yes")</f>
        <v>yes</v>
      </c>
      <c r="O1754" s="146">
        <f t="shared" si="452"/>
        <v>-1.4761509364331626E-3</v>
      </c>
      <c r="P1754" s="146">
        <f t="shared" si="453"/>
        <v>1.4761509364331626E-3</v>
      </c>
      <c r="Q1754" s="86">
        <f t="shared" si="442"/>
        <v>8.9999999999999993E-3</v>
      </c>
      <c r="R1754" s="39">
        <f>(SUM(C1735:C1753)+Q1754*SUM(C1735:C1753))/(19-Q1754)*(1-J$2305)</f>
        <v>3963.2447827918495</v>
      </c>
      <c r="S1754" s="39">
        <f>(SUM(C1735:C1753)+Q1754*SUM(C1735:C1753))/(19-Q1754)*(1+J$2305)</f>
        <v>3963.2447827918495</v>
      </c>
      <c r="T1754" s="17">
        <f>IF(AND(K1754="no",R1754&lt;E1754, R1754&gt;F1754,J$2308="yes"),MAX(R1754*(1-J$2306),F1754)/D1754-1,IF(AND(K1754="yes",S1754&gt;F1754, S1754&lt;E1754,J$2307="yes"),1-MIN(S1754*(1+J$2306),E1754)/D1754,0))</f>
        <v>0</v>
      </c>
      <c r="U1754" s="6">
        <f t="shared" si="443"/>
        <v>0</v>
      </c>
      <c r="V1754" s="66">
        <f t="shared" si="444"/>
        <v>3.8566556003439163</v>
      </c>
      <c r="W1754" s="6">
        <f t="shared" si="445"/>
        <v>0</v>
      </c>
      <c r="X1754" s="17">
        <f>V1754/MAX(V$240:V1754)-1</f>
        <v>-4.9066158297181528E-2</v>
      </c>
      <c r="Z1754" s="66">
        <f t="shared" si="446"/>
        <v>15.661583532664999</v>
      </c>
      <c r="AA1754" s="6">
        <f t="shared" si="447"/>
        <v>1.4761509364331626E-3</v>
      </c>
      <c r="AB1754" s="17">
        <f>Z1754/MAX(Z$240:Z1754)-1</f>
        <v>-7.2169807760853799E-2</v>
      </c>
      <c r="AD1754" s="18">
        <v>1.0880000000000001</v>
      </c>
    </row>
    <row r="1755" spans="1:30" x14ac:dyDescent="0.25">
      <c r="A1755" s="18" t="s">
        <v>249</v>
      </c>
      <c r="B1755" s="72">
        <v>41733</v>
      </c>
      <c r="C1755" s="23">
        <v>3939.23</v>
      </c>
      <c r="D1755" s="23">
        <v>3896.28</v>
      </c>
      <c r="E1755" s="23">
        <v>3939.61</v>
      </c>
      <c r="F1755" s="23">
        <v>3881.96</v>
      </c>
      <c r="G1755" s="20">
        <f t="shared" si="438"/>
        <v>3920.8845000000001</v>
      </c>
      <c r="H1755" s="20">
        <f t="shared" si="450"/>
        <v>3920.3155000000011</v>
      </c>
      <c r="I1755" s="112">
        <f t="shared" si="439"/>
        <v>4.6789187490730022E-3</v>
      </c>
      <c r="J1755" s="38" t="str">
        <f t="shared" si="451"/>
        <v>N</v>
      </c>
      <c r="K1755" s="17" t="str">
        <f>IF(OR(AND(J1754="N",OR(I1754&lt;R$2308,AND(I1754&gt;R$2306, I1754&lt;R$2305))), AND(J1754="X", OR(I1754&lt;R$2314, AND(I1754&lt;R$2311,I1754&gt;R$2312)))),"no","yes")</f>
        <v>yes</v>
      </c>
      <c r="O1755" s="146">
        <f t="shared" si="452"/>
        <v>1.102333507858777E-2</v>
      </c>
      <c r="P1755" s="146">
        <f t="shared" si="453"/>
        <v>-1.102333507858777E-2</v>
      </c>
      <c r="Q1755" s="86">
        <f t="shared" si="442"/>
        <v>8.9999999999999993E-3</v>
      </c>
      <c r="R1755" s="39">
        <f>(SUM(C1736:C1754)+Q1755*SUM(C1736:C1754))/(19-Q1755)*(1-J$2305)</f>
        <v>3957.072620715076</v>
      </c>
      <c r="S1755" s="39">
        <f>(SUM(C1736:C1754)+Q1755*SUM(C1736:C1754))/(19-Q1755)*(1+J$2305)</f>
        <v>3957.072620715076</v>
      </c>
      <c r="T1755" s="17">
        <f>IF(AND(K1755="no",R1755&lt;E1755, R1755&gt;F1755,J$2308="yes"),MAX(R1755*(1-J$2306),F1755)/D1755-1,IF(AND(K1755="yes",S1755&gt;F1755, S1755&lt;E1755,J$2307="yes"),1-MIN(S1755*(1+J$2306),E1755)/D1755,0))</f>
        <v>0</v>
      </c>
      <c r="U1755" s="6">
        <f t="shared" si="443"/>
        <v>0</v>
      </c>
      <c r="V1755" s="66">
        <f t="shared" si="444"/>
        <v>3.8566556003439163</v>
      </c>
      <c r="W1755" s="6">
        <f t="shared" si="445"/>
        <v>0</v>
      </c>
      <c r="X1755" s="17">
        <f>V1755/MAX(V$240:V1755)-1</f>
        <v>-4.9066158297181528E-2</v>
      </c>
      <c r="Z1755" s="66">
        <f t="shared" si="446"/>
        <v>15.488940649523141</v>
      </c>
      <c r="AA1755" s="6">
        <f t="shared" si="447"/>
        <v>-1.102333507858777E-2</v>
      </c>
      <c r="AB1755" s="17">
        <f>Z1755/MAX(Z$240:Z1755)-1</f>
        <v>-8.2397590865936454E-2</v>
      </c>
      <c r="AD1755" s="18">
        <v>1.099</v>
      </c>
    </row>
    <row r="1756" spans="1:30" x14ac:dyDescent="0.25">
      <c r="A1756" s="18" t="s">
        <v>249</v>
      </c>
      <c r="B1756" s="72">
        <v>41737</v>
      </c>
      <c r="C1756" s="23">
        <v>3981.63</v>
      </c>
      <c r="D1756" s="23">
        <v>3939.23</v>
      </c>
      <c r="E1756" s="23">
        <v>3981.63</v>
      </c>
      <c r="F1756" s="23">
        <v>3918.98</v>
      </c>
      <c r="G1756" s="20">
        <f t="shared" si="438"/>
        <v>3926.9540000000002</v>
      </c>
      <c r="H1756" s="20">
        <f t="shared" si="450"/>
        <v>3924.8276666666675</v>
      </c>
      <c r="I1756" s="112">
        <f t="shared" si="439"/>
        <v>1.3923259605281846E-2</v>
      </c>
      <c r="J1756" s="38" t="str">
        <f t="shared" si="451"/>
        <v>N</v>
      </c>
      <c r="K1756" s="17" t="str">
        <f>IF(OR(AND(J1755="N",OR(I1755&lt;R$2308,AND(I1755&gt;R$2306, I1755&lt;R$2305))), AND(J1755="X", OR(I1755&lt;R$2314, AND(I1755&lt;R$2311,I1755&gt;R$2312)))),"no","yes")</f>
        <v>yes</v>
      </c>
      <c r="O1756" s="146">
        <f t="shared" si="452"/>
        <v>1.0763524851303385E-2</v>
      </c>
      <c r="P1756" s="146">
        <f t="shared" si="453"/>
        <v>-1.0763524851303385E-2</v>
      </c>
      <c r="Q1756" s="86">
        <f t="shared" si="442"/>
        <v>8.9999999999999993E-3</v>
      </c>
      <c r="R1756" s="39">
        <f>(SUM(C1737:C1755)+Q1756*SUM(C1737:C1755))/(19-Q1756)*(1-J$2305)</f>
        <v>3961.2693933968717</v>
      </c>
      <c r="S1756" s="39">
        <f>(SUM(C1737:C1755)+Q1756*SUM(C1737:C1755))/(19-Q1756)*(1+J$2305)</f>
        <v>3961.2693933968717</v>
      </c>
      <c r="T1756" s="17">
        <f>IF(AND(K1756="no",R1756&lt;E1756, R1756&gt;F1756,J$2308="yes"),MAX(R1756*(1-J$2306),F1756)/D1756-1,IF(AND(K1756="yes",S1756&gt;F1756, S1756&lt;E1756,J$2307="yes"),1-MIN(S1756*(1+J$2306),E1756)/D1756,0))</f>
        <v>-5.5948480786529586E-3</v>
      </c>
      <c r="U1756" s="6">
        <f t="shared" si="443"/>
        <v>5.1686767726504268E-3</v>
      </c>
      <c r="V1756" s="66">
        <f t="shared" si="444"/>
        <v>3.8566556003439163</v>
      </c>
      <c r="W1756" s="6">
        <f t="shared" si="445"/>
        <v>0</v>
      </c>
      <c r="X1756" s="17">
        <f>V1756/MAX(V$240:V1756)-1</f>
        <v>-4.9066158297181528E-2</v>
      </c>
      <c r="Z1756" s="66">
        <f t="shared" si="446"/>
        <v>15.402282379689787</v>
      </c>
      <c r="AA1756" s="6">
        <f t="shared" si="447"/>
        <v>-5.5948480786529586E-3</v>
      </c>
      <c r="AB1756" s="17">
        <f>Z1756/MAX(Z$240:Z1756)-1</f>
        <v>-8.7531436941647445E-2</v>
      </c>
      <c r="AD1756" s="18">
        <v>1.1120000000000001</v>
      </c>
    </row>
    <row r="1757" spans="1:30" x14ac:dyDescent="0.25">
      <c r="A1757" s="18" t="s">
        <v>249</v>
      </c>
      <c r="B1757" s="72">
        <v>41738</v>
      </c>
      <c r="C1757" s="23">
        <v>4018.55</v>
      </c>
      <c r="D1757" s="23">
        <v>3981.63</v>
      </c>
      <c r="E1757" s="23">
        <v>4019.09</v>
      </c>
      <c r="F1757" s="23">
        <v>3987.43</v>
      </c>
      <c r="G1757" s="20">
        <f t="shared" si="438"/>
        <v>3934.6685000000007</v>
      </c>
      <c r="H1757" s="20">
        <f t="shared" si="450"/>
        <v>3929.5758333333342</v>
      </c>
      <c r="I1757" s="112">
        <f t="shared" si="439"/>
        <v>2.1318568514729908E-2</v>
      </c>
      <c r="J1757" s="38" t="str">
        <f t="shared" si="451"/>
        <v>N</v>
      </c>
      <c r="K1757" s="17" t="str">
        <f>IF(OR(AND(J1756="N",OR(I1756&lt;R$2308,AND(I1756&gt;R$2306, I1756&lt;R$2305))), AND(J1756="X", OR(I1756&lt;R$2314, AND(I1756&lt;R$2311,I1756&gt;R$2312)))),"no","yes")</f>
        <v>no</v>
      </c>
      <c r="O1757" s="146">
        <f t="shared" si="452"/>
        <v>9.2725843435979005E-3</v>
      </c>
      <c r="P1757" s="146">
        <f t="shared" si="453"/>
        <v>-9.2725843435979005E-3</v>
      </c>
      <c r="Q1757" s="86">
        <f t="shared" si="442"/>
        <v>8.9999999999999993E-3</v>
      </c>
      <c r="R1757" s="39">
        <f>(SUM(C1738:C1756)+Q1757*SUM(C1738:C1756))/(19-Q1757)*(1-J$2305)</f>
        <v>3967.5053119898903</v>
      </c>
      <c r="S1757" s="39">
        <f>(SUM(C1738:C1756)+Q1757*SUM(C1738:C1756))/(19-Q1757)*(1+J$2305)</f>
        <v>3967.5053119898903</v>
      </c>
      <c r="T1757" s="17">
        <f>IF(AND(K1757="no",R1757&lt;E1757, R1757&gt;F1757,J$2308="yes"),MAX(R1757*(1-J$2306),F1757)/D1757-1,IF(AND(K1757="yes",S1757&gt;F1757, S1757&lt;E1757,J$2307="yes"),1-MIN(S1757*(1+J$2306),E1757)/D1757,0))</f>
        <v>0</v>
      </c>
      <c r="U1757" s="6">
        <f t="shared" si="443"/>
        <v>0</v>
      </c>
      <c r="V1757" s="66">
        <f t="shared" si="444"/>
        <v>3.8924167646823147</v>
      </c>
      <c r="W1757" s="6">
        <f t="shared" si="445"/>
        <v>9.2725843435979005E-3</v>
      </c>
      <c r="X1757" s="17">
        <f>V1757/MAX(V$240:V1757)-1</f>
        <v>-4.0248544044810486E-2</v>
      </c>
      <c r="Z1757" s="66">
        <f t="shared" si="446"/>
        <v>15.545101342139372</v>
      </c>
      <c r="AA1757" s="6">
        <f t="shared" si="447"/>
        <v>9.2725843435979005E-3</v>
      </c>
      <c r="AB1757" s="17">
        <f>Z1757/MAX(Z$240:Z1757)-1</f>
        <v>-7.9070495229807358E-2</v>
      </c>
      <c r="AD1757" s="18">
        <v>1.1220000000000001</v>
      </c>
    </row>
    <row r="1758" spans="1:30" x14ac:dyDescent="0.25">
      <c r="A1758" s="18" t="s">
        <v>249</v>
      </c>
      <c r="B1758" s="72">
        <v>41739</v>
      </c>
      <c r="C1758" s="23">
        <v>4038.84</v>
      </c>
      <c r="D1758" s="23">
        <v>4018.55</v>
      </c>
      <c r="E1758" s="23">
        <v>4052.84</v>
      </c>
      <c r="F1758" s="23">
        <v>4012.66</v>
      </c>
      <c r="G1758" s="20">
        <f t="shared" si="438"/>
        <v>3943.3275000000003</v>
      </c>
      <c r="H1758" s="20">
        <f t="shared" si="450"/>
        <v>3934.5863333333341</v>
      </c>
      <c r="I1758" s="112">
        <f t="shared" si="439"/>
        <v>2.4221295340039584E-2</v>
      </c>
      <c r="J1758" s="38" t="str">
        <f t="shared" si="451"/>
        <v>N</v>
      </c>
      <c r="K1758" s="17" t="str">
        <f>IF(OR(AND(J1757="N",OR(I1757&lt;R$2308,AND(I1757&gt;R$2306, I1757&lt;R$2305))), AND(J1757="X", OR(I1757&lt;R$2314, AND(I1757&lt;R$2311,I1757&gt;R$2312)))),"no","yes")</f>
        <v>no</v>
      </c>
      <c r="O1758" s="146">
        <f t="shared" si="452"/>
        <v>5.0490848689204171E-3</v>
      </c>
      <c r="P1758" s="146">
        <f t="shared" si="453"/>
        <v>-5.0490848689204171E-3</v>
      </c>
      <c r="Q1758" s="86">
        <f t="shared" si="442"/>
        <v>8.9999999999999993E-3</v>
      </c>
      <c r="R1758" s="39">
        <f>(SUM(C1739:C1757)+Q1758*SUM(C1739:C1757))/(19-Q1758)*(1-J$2305)</f>
        <v>3975.628423463746</v>
      </c>
      <c r="S1758" s="39">
        <f>(SUM(C1739:C1757)+Q1758*SUM(C1739:C1757))/(19-Q1758)*(1+J$2305)</f>
        <v>3975.628423463746</v>
      </c>
      <c r="T1758" s="17">
        <f>IF(AND(K1758="no",R1758&lt;E1758, R1758&gt;F1758,J$2308="yes"),MAX(R1758*(1-J$2306),F1758)/D1758-1,IF(AND(K1758="yes",S1758&gt;F1758, S1758&lt;E1758,J$2307="yes"),1-MIN(S1758*(1+J$2306),E1758)/D1758,0))</f>
        <v>0</v>
      </c>
      <c r="U1758" s="6">
        <f t="shared" si="443"/>
        <v>0</v>
      </c>
      <c r="V1758" s="66">
        <f t="shared" si="444"/>
        <v>3.9120699072724041</v>
      </c>
      <c r="W1758" s="6">
        <f t="shared" si="445"/>
        <v>5.0490848689204171E-3</v>
      </c>
      <c r="X1758" s="17">
        <f>V1758/MAX(V$240:V1758)-1</f>
        <v>-3.5402677490622869E-2</v>
      </c>
      <c r="Z1758" s="66">
        <f t="shared" si="446"/>
        <v>15.623589878111803</v>
      </c>
      <c r="AA1758" s="6">
        <f t="shared" si="447"/>
        <v>5.0490848689204171E-3</v>
      </c>
      <c r="AB1758" s="17">
        <f>Z1758/MAX(Z$240:Z1758)-1</f>
        <v>-7.4420644001929714E-2</v>
      </c>
      <c r="AD1758" s="18">
        <v>1.127</v>
      </c>
    </row>
    <row r="1759" spans="1:30" x14ac:dyDescent="0.25">
      <c r="A1759" s="18" t="s">
        <v>249</v>
      </c>
      <c r="B1759" s="72">
        <v>41740</v>
      </c>
      <c r="C1759" s="23">
        <v>4021.19</v>
      </c>
      <c r="D1759" s="23">
        <v>4038.84</v>
      </c>
      <c r="E1759" s="23">
        <v>4031.21</v>
      </c>
      <c r="F1759" s="23">
        <v>4001.8</v>
      </c>
      <c r="G1759" s="20">
        <f t="shared" ref="G1759:G1822" si="456">AVERAGE(C1740:C1759)</f>
        <v>3949.0295000000006</v>
      </c>
      <c r="H1759" s="20">
        <f t="shared" si="450"/>
        <v>3940.0058333333345</v>
      </c>
      <c r="I1759" s="112">
        <f t="shared" ref="I1759:I1822" si="457">$C1759/$G1759-1</f>
        <v>1.82729706121465E-2</v>
      </c>
      <c r="J1759" s="38" t="str">
        <f t="shared" si="451"/>
        <v>N</v>
      </c>
      <c r="K1759" s="17" t="str">
        <f>IF(OR(AND(J1758="N",OR(I1758&lt;R$2308,AND(I1758&gt;R$2306, I1758&lt;R$2305))), AND(J1758="X", OR(I1758&lt;R$2314, AND(I1758&lt;R$2311,I1758&gt;R$2312)))),"no","yes")</f>
        <v>no</v>
      </c>
      <c r="O1759" s="146">
        <f t="shared" si="452"/>
        <v>-4.3700666528013743E-3</v>
      </c>
      <c r="P1759" s="146">
        <f t="shared" si="453"/>
        <v>4.3700666528013743E-3</v>
      </c>
      <c r="Q1759" s="86">
        <f t="shared" si="442"/>
        <v>8.9999999999999993E-3</v>
      </c>
      <c r="R1759" s="39">
        <f>(SUM(C1740:C1758)+Q1759*SUM(C1740:C1758))/(19-Q1759)*(1-J$2305)</f>
        <v>3982.6251698172828</v>
      </c>
      <c r="S1759" s="39">
        <f>(SUM(C1740:C1758)+Q1759*SUM(C1740:C1758))/(19-Q1759)*(1+J$2305)</f>
        <v>3982.6251698172828</v>
      </c>
      <c r="T1759" s="17">
        <f>IF(AND(K1759="no",R1759&lt;E1759, R1759&gt;F1759,J$2308="yes"),MAX(R1759*(1-J$2306),F1759)/D1759-1,IF(AND(K1759="yes",S1759&gt;F1759, S1759&lt;E1759,J$2307="yes"),1-MIN(S1759*(1+J$2306),E1759)/D1759,0))</f>
        <v>0</v>
      </c>
      <c r="U1759" s="6">
        <f t="shared" si="443"/>
        <v>0</v>
      </c>
      <c r="V1759" s="66">
        <f t="shared" si="444"/>
        <v>3.8949739010272051</v>
      </c>
      <c r="W1759" s="6">
        <f t="shared" si="445"/>
        <v>-4.3700666528013743E-3</v>
      </c>
      <c r="X1759" s="17">
        <f>V1759/MAX(V$240:V1759)-1</f>
        <v>-3.9618032083102661E-2</v>
      </c>
      <c r="Z1759" s="66">
        <f t="shared" si="446"/>
        <v>15.555313748988421</v>
      </c>
      <c r="AA1759" s="6">
        <f t="shared" si="447"/>
        <v>-4.3700666528013743E-3</v>
      </c>
      <c r="AB1759" s="17">
        <f>Z1759/MAX(Z$240:Z1759)-1</f>
        <v>-7.8465487480098295E-2</v>
      </c>
      <c r="AD1759" s="18">
        <v>1.1220000000000001</v>
      </c>
    </row>
    <row r="1760" spans="1:30" x14ac:dyDescent="0.25">
      <c r="A1760" s="18" t="s">
        <v>249</v>
      </c>
      <c r="B1760" s="72">
        <v>41743</v>
      </c>
      <c r="C1760" s="23">
        <v>4051.33</v>
      </c>
      <c r="D1760" s="23">
        <v>4021.19</v>
      </c>
      <c r="E1760" s="23">
        <v>4051.49</v>
      </c>
      <c r="F1760" s="23">
        <v>4018.74</v>
      </c>
      <c r="G1760" s="20">
        <f t="shared" si="456"/>
        <v>3957.1469999999999</v>
      </c>
      <c r="H1760" s="20">
        <f t="shared" si="450"/>
        <v>3947.0508333333337</v>
      </c>
      <c r="I1760" s="112">
        <f t="shared" si="457"/>
        <v>2.3800733205008529E-2</v>
      </c>
      <c r="J1760" s="38" t="str">
        <f t="shared" si="451"/>
        <v>N</v>
      </c>
      <c r="K1760" s="17" t="str">
        <f>IF(OR(AND(J1759="N",OR(I1759&lt;R$2308,AND(I1759&gt;R$2306, I1759&lt;R$2305))), AND(J1759="X", OR(I1759&lt;R$2314, AND(I1759&lt;R$2311,I1759&gt;R$2312)))),"no","yes")</f>
        <v>no</v>
      </c>
      <c r="O1760" s="146">
        <f t="shared" si="452"/>
        <v>7.4952936817209714E-3</v>
      </c>
      <c r="P1760" s="146">
        <f t="shared" si="453"/>
        <v>-7.4952936817209714E-3</v>
      </c>
      <c r="Q1760" s="86">
        <f t="shared" si="442"/>
        <v>8.9999999999999993E-3</v>
      </c>
      <c r="R1760" s="39">
        <f>(SUM(C1741:C1759)+Q1760*SUM(C1741:C1759))/(19-Q1760)*(1-J$2305)</f>
        <v>3989.6495439945238</v>
      </c>
      <c r="S1760" s="39">
        <f>(SUM(C1741:C1759)+Q1760*SUM(C1741:C1759))/(19-Q1760)*(1+J$2305)</f>
        <v>3989.6495439945238</v>
      </c>
      <c r="T1760" s="17">
        <f>IF(AND(K1760="no",R1760&lt;E1760, R1760&gt;F1760,J$2308="yes"),MAX(R1760*(1-J$2306),F1760)/D1760-1,IF(AND(K1760="yes",S1760&gt;F1760, S1760&lt;E1760,J$2307="yes"),1-MIN(S1760*(1+J$2306),E1760)/D1760,0))</f>
        <v>0</v>
      </c>
      <c r="U1760" s="6">
        <f t="shared" si="443"/>
        <v>0</v>
      </c>
      <c r="V1760" s="66">
        <f t="shared" si="444"/>
        <v>3.9241678742980426</v>
      </c>
      <c r="W1760" s="6">
        <f t="shared" si="445"/>
        <v>7.4952936817209714E-3</v>
      </c>
      <c r="X1760" s="17">
        <f>V1760/MAX(V$240:V1760)-1</f>
        <v>-3.241968718693633E-2</v>
      </c>
      <c r="Y1760" s="6">
        <f t="shared" ref="Y1760" si="458">V1760/V1740-1</f>
        <v>2.8944076615249337E-3</v>
      </c>
      <c r="Z1760" s="66">
        <f t="shared" si="446"/>
        <v>15.671905393848402</v>
      </c>
      <c r="AA1760" s="6">
        <f t="shared" si="447"/>
        <v>7.4952936817209714E-3</v>
      </c>
      <c r="AB1760" s="17">
        <f>Z1760/MAX(Z$240:Z1760)-1</f>
        <v>-7.155831567091997E-2</v>
      </c>
      <c r="AC1760" s="6">
        <f t="shared" ref="AC1760" si="459">Z1760/Z1740-1</f>
        <v>-3.2466827044302371E-2</v>
      </c>
      <c r="AD1760" s="18">
        <v>1.131</v>
      </c>
    </row>
    <row r="1761" spans="1:30" x14ac:dyDescent="0.25">
      <c r="A1761" s="18" t="s">
        <v>249</v>
      </c>
      <c r="B1761" s="72">
        <v>41744</v>
      </c>
      <c r="C1761" s="23">
        <v>4021.91</v>
      </c>
      <c r="D1761" s="23">
        <v>4051.33</v>
      </c>
      <c r="E1761" s="23">
        <v>4050.33</v>
      </c>
      <c r="F1761" s="23">
        <v>4015.09</v>
      </c>
      <c r="G1761" s="20">
        <f t="shared" si="456"/>
        <v>3959.8850000000007</v>
      </c>
      <c r="H1761" s="20">
        <f t="shared" si="450"/>
        <v>3953.8823333333339</v>
      </c>
      <c r="I1761" s="112">
        <f t="shared" si="457"/>
        <v>1.5663333657416567E-2</v>
      </c>
      <c r="J1761" s="38" t="str">
        <f t="shared" si="451"/>
        <v>N</v>
      </c>
      <c r="K1761" s="17" t="str">
        <f>IF(OR(AND(J1760="N",OR(I1760&lt;R$2308,AND(I1760&gt;R$2306, I1760&lt;R$2305))), AND(J1760="X", OR(I1760&lt;R$2314, AND(I1760&lt;R$2311,I1760&gt;R$2312)))),"no","yes")</f>
        <v>no</v>
      </c>
      <c r="O1761" s="146">
        <f t="shared" si="452"/>
        <v>-7.2618127874056748E-3</v>
      </c>
      <c r="P1761" s="146">
        <f t="shared" si="453"/>
        <v>7.2618127874056748E-3</v>
      </c>
      <c r="Q1761" s="86">
        <f t="shared" si="442"/>
        <v>8.9999999999999993E-3</v>
      </c>
      <c r="R1761" s="39">
        <f>(SUM(C1742:C1760)+Q1761*SUM(C1742:C1760))/(19-Q1761)*(1-J$2305)</f>
        <v>3994.1220636090789</v>
      </c>
      <c r="S1761" s="39">
        <f>(SUM(C1742:C1760)+Q1761*SUM(C1742:C1760))/(19-Q1761)*(1+J$2305)</f>
        <v>3994.1220636090789</v>
      </c>
      <c r="T1761" s="17">
        <f>IF(AND(K1761="no",R1761&lt;E1761, R1761&gt;F1761,J$2308="yes"),MAX(R1761*(1-J$2306),F1761)/D1761-1,IF(AND(K1761="yes",S1761&gt;F1761, S1761&lt;E1761,J$2307="yes"),1-MIN(S1761*(1+J$2306),E1761)/D1761,0))</f>
        <v>0</v>
      </c>
      <c r="U1761" s="6">
        <f t="shared" si="443"/>
        <v>0</v>
      </c>
      <c r="V1761" s="66">
        <f t="shared" si="444"/>
        <v>3.8956713018485387</v>
      </c>
      <c r="W1761" s="6">
        <f t="shared" si="445"/>
        <v>-7.2618127874056748E-3</v>
      </c>
      <c r="X1761" s="17">
        <f>V1761/MAX(V$240:V1761)-1</f>
        <v>-3.9446074275364174E-2</v>
      </c>
      <c r="Z1761" s="66">
        <f t="shared" si="446"/>
        <v>15.558098950856341</v>
      </c>
      <c r="AA1761" s="6">
        <f t="shared" si="447"/>
        <v>-7.2618127874056748E-3</v>
      </c>
      <c r="AB1761" s="17">
        <f>Z1761/MAX(Z$240:Z1761)-1</f>
        <v>-7.8300485366541439E-2</v>
      </c>
      <c r="AD1761" s="18">
        <v>1.123</v>
      </c>
    </row>
    <row r="1762" spans="1:30" x14ac:dyDescent="0.25">
      <c r="A1762" s="18" t="s">
        <v>249</v>
      </c>
      <c r="B1762" s="72">
        <v>41745</v>
      </c>
      <c r="C1762" s="23">
        <v>4019.88</v>
      </c>
      <c r="D1762" s="23">
        <v>4021.91</v>
      </c>
      <c r="E1762" s="23">
        <v>4026.76</v>
      </c>
      <c r="F1762" s="23">
        <v>3992.5</v>
      </c>
      <c r="G1762" s="20">
        <f t="shared" si="456"/>
        <v>3961.4190000000008</v>
      </c>
      <c r="H1762" s="20">
        <f t="shared" si="450"/>
        <v>3959.4881666666674</v>
      </c>
      <c r="I1762" s="112">
        <f t="shared" si="457"/>
        <v>1.4757590651228503E-2</v>
      </c>
      <c r="J1762" s="38" t="str">
        <f t="shared" si="451"/>
        <v>N</v>
      </c>
      <c r="K1762" s="17" t="str">
        <f>IF(OR(AND(J1761="N",OR(I1761&lt;R$2308,AND(I1761&gt;R$2306, I1761&lt;R$2305))), AND(J1761="X", OR(I1761&lt;R$2314, AND(I1761&lt;R$2311,I1761&gt;R$2312)))),"no","yes")</f>
        <v>no</v>
      </c>
      <c r="O1762" s="146">
        <f t="shared" si="452"/>
        <v>-5.0473531232664293E-4</v>
      </c>
      <c r="P1762" s="146">
        <f t="shared" si="453"/>
        <v>5.0473531232664293E-4</v>
      </c>
      <c r="Q1762" s="86">
        <f t="shared" si="442"/>
        <v>8.9999999999999993E-3</v>
      </c>
      <c r="R1762" s="39">
        <f>(SUM(C1743:C1761)+Q1762*SUM(C1743:C1761))/(19-Q1762)*(1-J$2305)</f>
        <v>3995.8599599810445</v>
      </c>
      <c r="S1762" s="39">
        <f>(SUM(C1743:C1761)+Q1762*SUM(C1743:C1761))/(19-Q1762)*(1+J$2305)</f>
        <v>3995.8599599810445</v>
      </c>
      <c r="T1762" s="17">
        <f>IF(AND(K1762="no",R1762&lt;E1762, R1762&gt;F1762,J$2308="yes"),MAX(R1762*(1-J$2306),F1762)/D1762-1,IF(AND(K1762="yes",S1762&gt;F1762, S1762&lt;E1762,J$2307="yes"),1-MIN(S1762*(1+J$2306),E1762)/D1762,0))</f>
        <v>-6.4770320616213128E-3</v>
      </c>
      <c r="U1762" s="6">
        <f t="shared" si="443"/>
        <v>-5.9722967492946699E-3</v>
      </c>
      <c r="V1762" s="66">
        <f t="shared" si="444"/>
        <v>3.8704389139249278</v>
      </c>
      <c r="W1762" s="6">
        <f t="shared" si="445"/>
        <v>-6.4770320616213128E-3</v>
      </c>
      <c r="X1762" s="17">
        <f>V1762/MAX(V$240:V1762)-1</f>
        <v>-4.5667612849198846E-2</v>
      </c>
      <c r="Z1762" s="66">
        <f t="shared" si="446"/>
        <v>15.457328645133767</v>
      </c>
      <c r="AA1762" s="6">
        <f t="shared" si="447"/>
        <v>-6.4770320616213128E-3</v>
      </c>
      <c r="AB1762" s="17">
        <f>Z1762/MAX(Z$240:Z1762)-1</f>
        <v>-8.4270362674003119E-2</v>
      </c>
      <c r="AD1762" s="18">
        <v>1.1220000000000001</v>
      </c>
    </row>
    <row r="1763" spans="1:30" x14ac:dyDescent="0.25">
      <c r="A1763" s="18" t="s">
        <v>249</v>
      </c>
      <c r="B1763" s="72">
        <v>41746</v>
      </c>
      <c r="C1763" s="23">
        <v>4014.94</v>
      </c>
      <c r="D1763" s="23">
        <v>4019.88</v>
      </c>
      <c r="E1763" s="23">
        <v>4035.37</v>
      </c>
      <c r="F1763" s="23">
        <v>4012.71</v>
      </c>
      <c r="G1763" s="20">
        <f t="shared" si="456"/>
        <v>3963.1325000000011</v>
      </c>
      <c r="H1763" s="20">
        <f t="shared" si="450"/>
        <v>3964.6015000000002</v>
      </c>
      <c r="I1763" s="112">
        <f t="shared" si="457"/>
        <v>1.3072361320243253E-2</v>
      </c>
      <c r="J1763" s="38" t="str">
        <f t="shared" si="451"/>
        <v>X</v>
      </c>
      <c r="K1763" s="17" t="str">
        <f>IF(OR(AND(J1762="N",OR(I1762&lt;R$2308,AND(I1762&gt;R$2306, I1762&lt;R$2305))), AND(J1762="X", OR(I1762&lt;R$2314, AND(I1762&lt;R$2311,I1762&gt;R$2312)))),"no","yes")</f>
        <v>no</v>
      </c>
      <c r="O1763" s="146">
        <f t="shared" si="452"/>
        <v>-1.2288924047484384E-3</v>
      </c>
      <c r="P1763" s="146">
        <f t="shared" si="453"/>
        <v>1.2288924047484384E-3</v>
      </c>
      <c r="Q1763" s="86">
        <f t="shared" si="442"/>
        <v>1.7999999999999999E-2</v>
      </c>
      <c r="R1763" s="39">
        <f>(SUM(C1744:C1762)+Q1763*SUM(C1744:C1762))/(19-Q1763)*(1-J$2305)</f>
        <v>4035.5162143082935</v>
      </c>
      <c r="S1763" s="39">
        <f>(SUM(C1744:C1762)+Q1763*SUM(C1744:C1762))/(19-Q1763)*(1+J$2305)</f>
        <v>4035.5162143082935</v>
      </c>
      <c r="T1763" s="17">
        <f>IF(AND(K1763="no",R1763&lt;E1763, R1763&gt;F1763,J$2308="yes"),MAX(R1763*(1-J$2306),F1763)/D1763-1,IF(AND(K1763="yes",S1763&gt;F1763, S1763&lt;E1763,J$2307="yes"),1-MIN(S1763*(1+J$2306),E1763)/D1763,0))</f>
        <v>0</v>
      </c>
      <c r="U1763" s="6">
        <f t="shared" si="443"/>
        <v>0</v>
      </c>
      <c r="V1763" s="66">
        <f t="shared" si="444"/>
        <v>3.8656825609405625</v>
      </c>
      <c r="W1763" s="6">
        <f t="shared" si="445"/>
        <v>-1.2288924047484384E-3</v>
      </c>
      <c r="X1763" s="17">
        <f>V1763/MAX(V$240:V1763)-1</f>
        <v>-4.6840384671373858E-2</v>
      </c>
      <c r="Z1763" s="66">
        <f t="shared" si="446"/>
        <v>15.438333251364062</v>
      </c>
      <c r="AA1763" s="6">
        <f t="shared" si="447"/>
        <v>-1.2288924047484384E-3</v>
      </c>
      <c r="AB1763" s="17">
        <f>Z1763/MAX(Z$240:Z1763)-1</f>
        <v>-8.5395695870116084E-2</v>
      </c>
      <c r="AD1763" s="18">
        <v>1.121</v>
      </c>
    </row>
    <row r="1764" spans="1:30" x14ac:dyDescent="0.25">
      <c r="A1764" s="18" t="s">
        <v>249</v>
      </c>
      <c r="B1764" s="72">
        <v>41747</v>
      </c>
      <c r="C1764" s="23">
        <v>4029.26</v>
      </c>
      <c r="D1764" s="23">
        <v>4014.94</v>
      </c>
      <c r="E1764" s="23">
        <v>4029.76</v>
      </c>
      <c r="F1764" s="23">
        <v>3995.55</v>
      </c>
      <c r="G1764" s="20">
        <f t="shared" si="456"/>
        <v>3970.7665000000006</v>
      </c>
      <c r="H1764" s="20">
        <f t="shared" si="450"/>
        <v>3969.8506666666672</v>
      </c>
      <c r="I1764" s="112">
        <f t="shared" si="457"/>
        <v>1.4731034927387254E-2</v>
      </c>
      <c r="J1764" s="38" t="str">
        <f t="shared" si="451"/>
        <v>N</v>
      </c>
      <c r="K1764" s="17" t="str">
        <f>IF(OR(AND(J1763="N",OR(I1763&lt;R$2308,AND(I1763&gt;R$2306, I1763&lt;R$2305))), AND(J1763="X", OR(I1763&lt;R$2314, AND(I1763&lt;R$2311,I1763&gt;R$2312)))),"no","yes")</f>
        <v>yes</v>
      </c>
      <c r="O1764" s="146">
        <f t="shared" si="452"/>
        <v>3.5666784559669207E-3</v>
      </c>
      <c r="P1764" s="146">
        <f t="shared" si="453"/>
        <v>-3.5666784559669207E-3</v>
      </c>
      <c r="Q1764" s="86">
        <f t="shared" si="442"/>
        <v>8.9999999999999993E-3</v>
      </c>
      <c r="R1764" s="39">
        <f>(SUM(C1745:C1763)+Q1764*SUM(C1745:C1763))/(19-Q1764)*(1-J$2305)</f>
        <v>4005.2943304723299</v>
      </c>
      <c r="S1764" s="39">
        <f>(SUM(C1745:C1763)+Q1764*SUM(C1745:C1763))/(19-Q1764)*(1+J$2305)</f>
        <v>4005.2943304723299</v>
      </c>
      <c r="T1764" s="17">
        <f>IF(AND(K1764="no",R1764&lt;E1764, R1764&gt;F1764,J$2308="yes"),MAX(R1764*(1-J$2306),F1764)/D1764-1,IF(AND(K1764="yes",S1764&gt;F1764, S1764&lt;E1764,J$2307="yes"),1-MIN(S1764*(1+J$2306),E1764)/D1764,0))</f>
        <v>2.4024442526339174E-3</v>
      </c>
      <c r="U1764" s="6">
        <f t="shared" si="443"/>
        <v>5.969122708600838E-3</v>
      </c>
      <c r="V1764" s="66">
        <f t="shared" si="444"/>
        <v>3.8656825609405625</v>
      </c>
      <c r="W1764" s="6">
        <f t="shared" si="445"/>
        <v>0</v>
      </c>
      <c r="X1764" s="17">
        <f>V1764/MAX(V$240:V1764)-1</f>
        <v>-4.6840384671373858E-2</v>
      </c>
      <c r="Z1764" s="66">
        <f t="shared" si="446"/>
        <v>15.475422986354047</v>
      </c>
      <c r="AA1764" s="6">
        <f t="shared" si="447"/>
        <v>2.4024442526338063E-3</v>
      </c>
      <c r="AB1764" s="17">
        <f>Z1764/MAX(Z$240:Z1764)-1</f>
        <v>-8.3198410016225077E-2</v>
      </c>
      <c r="AD1764" s="18">
        <v>1.1259999999999999</v>
      </c>
    </row>
    <row r="1765" spans="1:30" x14ac:dyDescent="0.25">
      <c r="A1765" s="18" t="s">
        <v>249</v>
      </c>
      <c r="B1765" s="72">
        <v>41750</v>
      </c>
      <c r="C1765" s="23">
        <v>3965.34</v>
      </c>
      <c r="D1765" s="23">
        <v>4029.26</v>
      </c>
      <c r="E1765" s="23">
        <v>4032.85</v>
      </c>
      <c r="F1765" s="23">
        <v>3962.29</v>
      </c>
      <c r="G1765" s="20">
        <f t="shared" si="456"/>
        <v>3971.4140000000007</v>
      </c>
      <c r="H1765" s="20">
        <f t="shared" si="450"/>
        <v>3974.7410000000004</v>
      </c>
      <c r="I1765" s="112">
        <f t="shared" si="457"/>
        <v>-1.5294300720097853E-3</v>
      </c>
      <c r="J1765" s="38" t="str">
        <f t="shared" si="451"/>
        <v>X</v>
      </c>
      <c r="K1765" s="17" t="str">
        <f>IF(OR(AND(J1764="N",OR(I1764&lt;R$2308,AND(I1764&gt;R$2306, I1764&lt;R$2305))), AND(J1764="X", OR(I1764&lt;R$2314, AND(I1764&lt;R$2311,I1764&gt;R$2312)))),"no","yes")</f>
        <v>no</v>
      </c>
      <c r="O1765" s="146">
        <f t="shared" si="452"/>
        <v>-1.5863955167946475E-2</v>
      </c>
      <c r="P1765" s="146">
        <f t="shared" si="453"/>
        <v>1.5863955167946475E-2</v>
      </c>
      <c r="Q1765" s="86">
        <f t="shared" si="442"/>
        <v>1.7999999999999999E-2</v>
      </c>
      <c r="R1765" s="39">
        <f>(SUM(C1746:C1764)+Q1765*SUM(C1746:C1764))/(19-Q1765)*(1-J$2305)</f>
        <v>4047.0589463702468</v>
      </c>
      <c r="S1765" s="39">
        <f>(SUM(C1746:C1764)+Q1765*SUM(C1746:C1764))/(19-Q1765)*(1+J$2305)</f>
        <v>4047.0589463702468</v>
      </c>
      <c r="T1765" s="17">
        <f>IF(AND(K1765="no",R1765&lt;E1765, R1765&gt;F1765,J$2308="yes"),MAX(R1765*(1-J$2306),F1765)/D1765-1,IF(AND(K1765="yes",S1765&gt;F1765, S1765&lt;E1765,J$2307="yes"),1-MIN(S1765*(1+J$2306),E1765)/D1765,0))</f>
        <v>0</v>
      </c>
      <c r="U1765" s="6">
        <f t="shared" si="443"/>
        <v>0</v>
      </c>
      <c r="V1765" s="66">
        <f t="shared" si="444"/>
        <v>3.804357546100289</v>
      </c>
      <c r="W1765" s="6">
        <f t="shared" si="445"/>
        <v>-1.5863955167946475E-2</v>
      </c>
      <c r="X1765" s="17">
        <f>V1765/MAX(V$240:V1765)-1</f>
        <v>-6.1961266076844268E-2</v>
      </c>
      <c r="Z1765" s="66">
        <f t="shared" si="446"/>
        <v>15.229921569893518</v>
      </c>
      <c r="AA1765" s="6">
        <f t="shared" si="447"/>
        <v>-1.5863955167946475E-2</v>
      </c>
      <c r="AB1765" s="17">
        <f>Z1765/MAX(Z$240:Z1765)-1</f>
        <v>-9.7742509337629735E-2</v>
      </c>
      <c r="AD1765" s="18">
        <v>1.107</v>
      </c>
    </row>
    <row r="1766" spans="1:30" x14ac:dyDescent="0.25">
      <c r="A1766" s="18" t="s">
        <v>249</v>
      </c>
      <c r="B1766" s="72">
        <v>41751</v>
      </c>
      <c r="C1766" s="23">
        <v>3947.17</v>
      </c>
      <c r="D1766" s="23">
        <v>3965.34</v>
      </c>
      <c r="E1766" s="23">
        <v>3974.63</v>
      </c>
      <c r="F1766" s="23">
        <v>3889.78</v>
      </c>
      <c r="G1766" s="20">
        <f t="shared" si="456"/>
        <v>3969.4794999999999</v>
      </c>
      <c r="H1766" s="20">
        <f t="shared" si="450"/>
        <v>3979.7916666666674</v>
      </c>
      <c r="I1766" s="112">
        <f t="shared" si="457"/>
        <v>-5.6202582731563755E-3</v>
      </c>
      <c r="J1766" s="38" t="str">
        <f t="shared" si="451"/>
        <v>X</v>
      </c>
      <c r="K1766" s="17" t="str">
        <f>IF(OR(AND(J1765="N",OR(I1765&lt;R$2308,AND(I1765&gt;R$2306, I1765&lt;R$2305))), AND(J1765="X", OR(I1765&lt;R$2314, AND(I1765&lt;R$2311,I1765&gt;R$2312)))),"no","yes")</f>
        <v>yes</v>
      </c>
      <c r="O1766" s="146">
        <f t="shared" si="452"/>
        <v>-4.5822048046321173E-3</v>
      </c>
      <c r="P1766" s="146">
        <f t="shared" si="453"/>
        <v>4.5822048046321173E-3</v>
      </c>
      <c r="Q1766" s="86">
        <f t="shared" si="442"/>
        <v>1.7999999999999999E-2</v>
      </c>
      <c r="R1766" s="39">
        <f>(SUM(C1747:C1765)+Q1766*SUM(C1747:C1765))/(19-Q1766)*(1-J$2305)</f>
        <v>4045.9584638078181</v>
      </c>
      <c r="S1766" s="39">
        <f>(SUM(C1747:C1765)+Q1766*SUM(C1747:C1765))/(19-Q1766)*(1+J$2305)</f>
        <v>4045.9584638078181</v>
      </c>
      <c r="T1766" s="17">
        <f>IF(AND(K1766="no",R1766&lt;E1766, R1766&gt;F1766,J$2308="yes"),MAX(R1766*(1-J$2306),F1766)/D1766-1,IF(AND(K1766="yes",S1766&gt;F1766, S1766&lt;E1766,J$2307="yes"),1-MIN(S1766*(1+J$2306),E1766)/D1766,0))</f>
        <v>0</v>
      </c>
      <c r="U1766" s="6">
        <f t="shared" si="443"/>
        <v>0</v>
      </c>
      <c r="V1766" s="66">
        <f t="shared" si="444"/>
        <v>3.804357546100289</v>
      </c>
      <c r="W1766" s="6">
        <f t="shared" si="445"/>
        <v>0</v>
      </c>
      <c r="X1766" s="17">
        <f>V1766/MAX(V$240:V1766)-1</f>
        <v>-6.1961266076844268E-2</v>
      </c>
      <c r="Z1766" s="66">
        <f t="shared" si="446"/>
        <v>15.299708189685253</v>
      </c>
      <c r="AA1766" s="6">
        <f t="shared" si="447"/>
        <v>4.5822048046320063E-3</v>
      </c>
      <c r="AB1766" s="17">
        <f>Z1766/MAX(Z$240:Z1766)-1</f>
        <v>-9.3608180728901424E-2</v>
      </c>
      <c r="AD1766" s="18">
        <v>1.101</v>
      </c>
    </row>
    <row r="1767" spans="1:30" x14ac:dyDescent="0.25">
      <c r="A1767" s="18" t="s">
        <v>249</v>
      </c>
      <c r="B1767" s="72">
        <v>41752</v>
      </c>
      <c r="C1767" s="23">
        <v>3929.17</v>
      </c>
      <c r="D1767" s="23">
        <v>3947.17</v>
      </c>
      <c r="E1767" s="23">
        <v>3956.41</v>
      </c>
      <c r="F1767" s="23">
        <v>3913.18</v>
      </c>
      <c r="G1767" s="20">
        <f t="shared" si="456"/>
        <v>3966.3810000000003</v>
      </c>
      <c r="H1767" s="20">
        <f t="shared" si="450"/>
        <v>3983.6093333333342</v>
      </c>
      <c r="I1767" s="112">
        <f t="shared" si="457"/>
        <v>-9.3816000026221147E-3</v>
      </c>
      <c r="J1767" s="38" t="str">
        <f t="shared" si="451"/>
        <v>X</v>
      </c>
      <c r="K1767" s="17" t="str">
        <f>IF(OR(AND(J1766="N",OR(I1766&lt;R$2308,AND(I1766&gt;R$2306, I1766&lt;R$2305))), AND(J1766="X", OR(I1766&lt;R$2314, AND(I1766&lt;R$2311,I1766&gt;R$2312)))),"no","yes")</f>
        <v>yes</v>
      </c>
      <c r="O1767" s="146">
        <f t="shared" si="452"/>
        <v>-4.5602292275225276E-3</v>
      </c>
      <c r="P1767" s="146">
        <f t="shared" si="453"/>
        <v>4.5602292275225276E-3</v>
      </c>
      <c r="Q1767" s="86">
        <f t="shared" si="442"/>
        <v>1.7999999999999999E-2</v>
      </c>
      <c r="R1767" s="39">
        <f>(SUM(C1748:C1766)+Q1767*SUM(C1748:C1766))/(19-Q1767)*(1-J$2305)</f>
        <v>4043.6003635022657</v>
      </c>
      <c r="S1767" s="39">
        <f>(SUM(C1748:C1766)+Q1767*SUM(C1748:C1766))/(19-Q1767)*(1+J$2305)</f>
        <v>4043.6003635022657</v>
      </c>
      <c r="T1767" s="17">
        <f>IF(AND(K1767="no",R1767&lt;E1767, R1767&gt;F1767,J$2308="yes"),MAX(R1767*(1-J$2306),F1767)/D1767-1,IF(AND(K1767="yes",S1767&gt;F1767, S1767&lt;E1767,J$2307="yes"),1-MIN(S1767*(1+J$2306),E1767)/D1767,0))</f>
        <v>0</v>
      </c>
      <c r="U1767" s="6">
        <f t="shared" si="443"/>
        <v>0</v>
      </c>
      <c r="V1767" s="66">
        <f t="shared" si="444"/>
        <v>3.804357546100289</v>
      </c>
      <c r="W1767" s="6">
        <f t="shared" si="445"/>
        <v>0</v>
      </c>
      <c r="X1767" s="17">
        <f>V1767/MAX(V$240:V1767)-1</f>
        <v>-6.1961266076844268E-2</v>
      </c>
      <c r="Z1767" s="66">
        <f t="shared" si="446"/>
        <v>15.369478366144421</v>
      </c>
      <c r="AA1767" s="6">
        <f t="shared" si="447"/>
        <v>4.5602292275224166E-3</v>
      </c>
      <c r="AB1767" s="17">
        <f>Z1767/MAX(Z$240:Z1767)-1</f>
        <v>-8.9474826263074125E-2</v>
      </c>
      <c r="AD1767" s="18">
        <v>1.0960000000000001</v>
      </c>
    </row>
    <row r="1768" spans="1:30" x14ac:dyDescent="0.25">
      <c r="A1768" s="18" t="s">
        <v>249</v>
      </c>
      <c r="B1768" s="72">
        <v>41753</v>
      </c>
      <c r="C1768" s="23">
        <v>3884.81</v>
      </c>
      <c r="D1768" s="23">
        <v>3929.17</v>
      </c>
      <c r="E1768" s="23">
        <v>3931.51</v>
      </c>
      <c r="F1768" s="23">
        <v>3884.59</v>
      </c>
      <c r="G1768" s="20">
        <f t="shared" si="456"/>
        <v>3960.5464999999995</v>
      </c>
      <c r="H1768" s="20">
        <f t="shared" si="450"/>
        <v>3985.038833333334</v>
      </c>
      <c r="I1768" s="112">
        <f t="shared" si="457"/>
        <v>-1.9122739753213214E-2</v>
      </c>
      <c r="J1768" s="38" t="str">
        <f t="shared" si="451"/>
        <v>X</v>
      </c>
      <c r="K1768" s="17" t="str">
        <f>IF(OR(AND(J1767="N",OR(I1767&lt;R$2308,AND(I1767&gt;R$2306, I1767&lt;R$2305))), AND(J1767="X", OR(I1767&lt;R$2314, AND(I1767&lt;R$2311,I1767&gt;R$2312)))),"no","yes")</f>
        <v>yes</v>
      </c>
      <c r="O1768" s="146">
        <f t="shared" si="452"/>
        <v>-1.1289916190951321E-2</v>
      </c>
      <c r="P1768" s="146">
        <f t="shared" si="453"/>
        <v>1.1289916190951321E-2</v>
      </c>
      <c r="Q1768" s="86">
        <f t="shared" si="442"/>
        <v>1.7999999999999999E-2</v>
      </c>
      <c r="R1768" s="39">
        <f>(SUM(C1749:C1767)+Q1768*SUM(C1749:C1767))/(19-Q1768)*(1-J$2305)</f>
        <v>4039.7213233589719</v>
      </c>
      <c r="S1768" s="39">
        <f>(SUM(C1749:C1767)+Q1768*SUM(C1749:C1767))/(19-Q1768)*(1+J$2305)</f>
        <v>4039.7213233589719</v>
      </c>
      <c r="T1768" s="17">
        <f>IF(AND(K1768="no",R1768&lt;E1768, R1768&gt;F1768,J$2308="yes"),MAX(R1768*(1-J$2306),F1768)/D1768-1,IF(AND(K1768="yes",S1768&gt;F1768, S1768&lt;E1768,J$2307="yes"),1-MIN(S1768*(1+J$2306),E1768)/D1768,0))</f>
        <v>0</v>
      </c>
      <c r="U1768" s="6">
        <f t="shared" si="443"/>
        <v>0</v>
      </c>
      <c r="V1768" s="66">
        <f t="shared" si="444"/>
        <v>3.804357546100289</v>
      </c>
      <c r="W1768" s="6">
        <f t="shared" si="445"/>
        <v>0</v>
      </c>
      <c r="X1768" s="17">
        <f>V1768/MAX(V$240:V1768)-1</f>
        <v>-6.1961266076844268E-2</v>
      </c>
      <c r="Y1768" s="14"/>
      <c r="Z1768" s="66">
        <f t="shared" si="446"/>
        <v>15.54299848879683</v>
      </c>
      <c r="AA1768" s="6">
        <f t="shared" si="447"/>
        <v>1.128991619095121E-2</v>
      </c>
      <c r="AB1768" s="17">
        <f>Z1768/MAX(Z$240:Z1768)-1</f>
        <v>-7.9195073361832846E-2</v>
      </c>
      <c r="AC1768" s="14"/>
      <c r="AD1768" s="18">
        <v>1.085</v>
      </c>
    </row>
    <row r="1769" spans="1:30" x14ac:dyDescent="0.25">
      <c r="A1769" s="18" t="s">
        <v>249</v>
      </c>
      <c r="B1769" s="72">
        <v>41754</v>
      </c>
      <c r="C1769" s="23">
        <v>3800.68</v>
      </c>
      <c r="D1769" s="23">
        <v>3884.81</v>
      </c>
      <c r="E1769" s="23">
        <v>3886.76</v>
      </c>
      <c r="F1769" s="23">
        <v>3797.47</v>
      </c>
      <c r="G1769" s="20">
        <f t="shared" si="456"/>
        <v>3953.3784999999998</v>
      </c>
      <c r="H1769" s="20">
        <f t="shared" si="450"/>
        <v>3984.6253333333339</v>
      </c>
      <c r="I1769" s="112">
        <f t="shared" si="457"/>
        <v>-3.8624811664251246E-2</v>
      </c>
      <c r="J1769" s="38" t="str">
        <f t="shared" si="451"/>
        <v>X</v>
      </c>
      <c r="K1769" s="17" t="str">
        <f>IF(OR(AND(J1768="N",OR(I1768&lt;R$2308,AND(I1768&gt;R$2306, I1768&lt;R$2305))), AND(J1768="X", OR(I1768&lt;R$2314, AND(I1768&lt;R$2311,I1768&gt;R$2312)))),"no","yes")</f>
        <v>yes</v>
      </c>
      <c r="O1769" s="146">
        <f t="shared" si="452"/>
        <v>-2.1656142771461218E-2</v>
      </c>
      <c r="P1769" s="146">
        <f t="shared" si="453"/>
        <v>2.1656142771461218E-2</v>
      </c>
      <c r="Q1769" s="86">
        <f t="shared" si="442"/>
        <v>1.7999999999999999E-2</v>
      </c>
      <c r="R1769" s="39">
        <f>(SUM(C1750:C1768)+Q1769*SUM(C1750:C1768))/(19-Q1769)*(1-J$2305)</f>
        <v>4036.5448329996839</v>
      </c>
      <c r="S1769" s="39">
        <f>(SUM(C1750:C1768)+Q1769*SUM(C1750:C1768))/(19-Q1769)*(1+J$2305)</f>
        <v>4036.5448329996839</v>
      </c>
      <c r="T1769" s="17">
        <f>IF(AND(K1769="no",R1769&lt;E1769, R1769&gt;F1769,J$2308="yes"),MAX(R1769*(1-J$2306),F1769)/D1769-1,IF(AND(K1769="yes",S1769&gt;F1769, S1769&lt;E1769,J$2307="yes"),1-MIN(S1769*(1+J$2306),E1769)/D1769,0))</f>
        <v>0</v>
      </c>
      <c r="U1769" s="6">
        <f t="shared" si="443"/>
        <v>0</v>
      </c>
      <c r="V1769" s="66">
        <f t="shared" si="444"/>
        <v>3.804357546100289</v>
      </c>
      <c r="W1769" s="6">
        <f t="shared" si="445"/>
        <v>0</v>
      </c>
      <c r="X1769" s="17">
        <f>V1769/MAX(V$240:V1769)-1</f>
        <v>-6.1961266076844268E-2</v>
      </c>
      <c r="Z1769" s="66">
        <f t="shared" si="446"/>
        <v>15.87959988316682</v>
      </c>
      <c r="AA1769" s="6">
        <f t="shared" si="447"/>
        <v>2.1656142771461218E-2</v>
      </c>
      <c r="AB1769" s="17">
        <f>Z1769/MAX(Z$240:Z1769)-1</f>
        <v>-5.9253990405891854E-2</v>
      </c>
      <c r="AD1769" s="18">
        <v>1.0609999999999999</v>
      </c>
    </row>
    <row r="1770" spans="1:30" x14ac:dyDescent="0.25">
      <c r="A1770" s="18" t="s">
        <v>249</v>
      </c>
      <c r="B1770" s="72">
        <v>41757</v>
      </c>
      <c r="C1770" s="23">
        <v>3684.59</v>
      </c>
      <c r="D1770" s="23">
        <v>3800.68</v>
      </c>
      <c r="E1770" s="23">
        <v>3785.96</v>
      </c>
      <c r="F1770" s="23">
        <v>3679.96</v>
      </c>
      <c r="G1770" s="20">
        <f t="shared" si="456"/>
        <v>3944.343499999999</v>
      </c>
      <c r="H1770" s="20">
        <f t="shared" si="450"/>
        <v>3981.3240000000001</v>
      </c>
      <c r="I1770" s="112">
        <f t="shared" si="457"/>
        <v>-6.5854685323425532E-2</v>
      </c>
      <c r="J1770" s="38" t="str">
        <f t="shared" si="451"/>
        <v>X</v>
      </c>
      <c r="K1770" s="17" t="str">
        <f>IF(OR(AND(J1769="N",OR(I1769&lt;R$2308,AND(I1769&gt;R$2306, I1769&lt;R$2305))), AND(J1769="X", OR(I1769&lt;R$2314, AND(I1769&lt;R$2311,I1769&gt;R$2312)))),"no","yes")</f>
        <v>yes</v>
      </c>
      <c r="O1770" s="146">
        <f t="shared" si="452"/>
        <v>-3.054453413599667E-2</v>
      </c>
      <c r="P1770" s="146">
        <f t="shared" si="453"/>
        <v>3.054453413599667E-2</v>
      </c>
      <c r="Q1770" s="86">
        <f t="shared" si="442"/>
        <v>1.7999999999999999E-2</v>
      </c>
      <c r="R1770" s="39">
        <f>(SUM(C1751:C1769)+Q1770*SUM(C1751:C1769))/(19-Q1770)*(1-J$2305)</f>
        <v>4033.0798145611625</v>
      </c>
      <c r="S1770" s="39">
        <f>(SUM(C1751:C1769)+Q1770*SUM(C1751:C1769))/(19-Q1770)*(1+J$2305)</f>
        <v>4033.0798145611625</v>
      </c>
      <c r="T1770" s="17">
        <f>IF(AND(K1770="no",R1770&lt;E1770, R1770&gt;F1770,J$2308="yes"),MAX(R1770*(1-J$2306),F1770)/D1770-1,IF(AND(K1770="yes",S1770&gt;F1770, S1770&lt;E1770,J$2307="yes"),1-MIN(S1770*(1+J$2306),E1770)/D1770,0))</f>
        <v>0</v>
      </c>
      <c r="U1770" s="6">
        <f t="shared" si="443"/>
        <v>0</v>
      </c>
      <c r="V1770" s="66">
        <f t="shared" si="444"/>
        <v>3.804357546100289</v>
      </c>
      <c r="W1770" s="6">
        <f t="shared" si="445"/>
        <v>0</v>
      </c>
      <c r="X1770" s="17">
        <f>V1770/MAX(V$240:V1770)-1</f>
        <v>-6.1961266076844268E-2</v>
      </c>
      <c r="Z1770" s="66">
        <f t="shared" si="446"/>
        <v>16.364634863864179</v>
      </c>
      <c r="AA1770" s="6">
        <f t="shared" si="447"/>
        <v>3.054453413599667E-2</v>
      </c>
      <c r="AB1770" s="17">
        <f>Z1770/MAX(Z$240:Z1770)-1</f>
        <v>-3.0519341802541899E-2</v>
      </c>
      <c r="AD1770" s="18">
        <v>1.0289999999999999</v>
      </c>
    </row>
    <row r="1771" spans="1:30" x14ac:dyDescent="0.25">
      <c r="A1771" s="18" t="s">
        <v>249</v>
      </c>
      <c r="B1771" s="72">
        <v>41758</v>
      </c>
      <c r="C1771" s="23">
        <v>3738.93</v>
      </c>
      <c r="D1771" s="23">
        <v>3684.59</v>
      </c>
      <c r="E1771" s="23">
        <v>3739.25</v>
      </c>
      <c r="F1771" s="23">
        <v>3678.01</v>
      </c>
      <c r="G1771" s="20">
        <f t="shared" si="456"/>
        <v>3939.2629999999981</v>
      </c>
      <c r="H1771" s="20">
        <f t="shared" si="450"/>
        <v>3978.9403333333335</v>
      </c>
      <c r="I1771" s="112">
        <f t="shared" si="457"/>
        <v>-5.0855451895442938E-2</v>
      </c>
      <c r="J1771" s="38" t="str">
        <f t="shared" si="451"/>
        <v>X</v>
      </c>
      <c r="K1771" s="17" t="str">
        <f>IF(OR(AND(J1770="N",OR(I1770&lt;R$2308,AND(I1770&gt;R$2306, I1770&lt;R$2305))), AND(J1770="X", OR(I1770&lt;R$2314, AND(I1770&lt;R$2311,I1770&gt;R$2312)))),"no","yes")</f>
        <v>yes</v>
      </c>
      <c r="O1771" s="146">
        <f t="shared" si="452"/>
        <v>1.4747909536746207E-2</v>
      </c>
      <c r="P1771" s="146">
        <f t="shared" si="453"/>
        <v>-1.4747909536746207E-2</v>
      </c>
      <c r="Q1771" s="86">
        <f t="shared" si="442"/>
        <v>1.7999999999999999E-2</v>
      </c>
      <c r="R1771" s="39">
        <f>(SUM(C1752:C1770)+Q1771*SUM(C1752:C1770))/(19-Q1771)*(1-J$2305)</f>
        <v>4024.7162543462214</v>
      </c>
      <c r="S1771" s="39">
        <f>(SUM(C1752:C1770)+Q1771*SUM(C1752:C1770))/(19-Q1771)*(1+J$2305)</f>
        <v>4024.7162543462214</v>
      </c>
      <c r="T1771" s="17">
        <f>IF(AND(K1771="no",R1771&lt;E1771, R1771&gt;F1771,J$2308="yes"),MAX(R1771*(1-J$2306),F1771)/D1771-1,IF(AND(K1771="yes",S1771&gt;F1771, S1771&lt;E1771,J$2307="yes"),1-MIN(S1771*(1+J$2306),E1771)/D1771,0))</f>
        <v>0</v>
      </c>
      <c r="U1771" s="6">
        <f t="shared" si="443"/>
        <v>0</v>
      </c>
      <c r="V1771" s="66">
        <f t="shared" si="444"/>
        <v>3.804357546100289</v>
      </c>
      <c r="W1771" s="6">
        <f t="shared" si="445"/>
        <v>0</v>
      </c>
      <c r="X1771" s="17">
        <f>V1771/MAX(V$240:V1771)-1</f>
        <v>-6.1961266076844268E-2</v>
      </c>
      <c r="Z1771" s="66">
        <f t="shared" si="446"/>
        <v>16.123290709290028</v>
      </c>
      <c r="AA1771" s="6">
        <f t="shared" si="447"/>
        <v>-1.4747909536746096E-2</v>
      </c>
      <c r="AB1771" s="17">
        <f>Z1771/MAX(Z$240:Z1771)-1</f>
        <v>-4.4817154847263008E-2</v>
      </c>
      <c r="AD1771" s="18">
        <v>1.0429999999999999</v>
      </c>
    </row>
    <row r="1772" spans="1:30" x14ac:dyDescent="0.25">
      <c r="A1772" s="18" t="s">
        <v>249</v>
      </c>
      <c r="B1772" s="72">
        <v>41759</v>
      </c>
      <c r="C1772" s="23">
        <v>3766.17</v>
      </c>
      <c r="D1772" s="23">
        <v>3738.93</v>
      </c>
      <c r="E1772" s="23">
        <v>3770.73</v>
      </c>
      <c r="F1772" s="23">
        <v>3728.41</v>
      </c>
      <c r="G1772" s="20">
        <f t="shared" si="456"/>
        <v>3932.5969999999988</v>
      </c>
      <c r="H1772" s="20">
        <f t="shared" si="450"/>
        <v>3977.1463333333336</v>
      </c>
      <c r="I1772" s="112">
        <f t="shared" si="457"/>
        <v>-4.231987157595829E-2</v>
      </c>
      <c r="J1772" s="38" t="str">
        <f t="shared" si="451"/>
        <v>X</v>
      </c>
      <c r="K1772" s="17" t="str">
        <f>IF(OR(AND(J1771="N",OR(I1771&lt;R$2308,AND(I1771&gt;R$2306, I1771&lt;R$2305))), AND(J1771="X", OR(I1771&lt;R$2314, AND(I1771&lt;R$2311,I1771&gt;R$2312)))),"no","yes")</f>
        <v>yes</v>
      </c>
      <c r="O1772" s="146">
        <f t="shared" si="452"/>
        <v>7.2855068161212788E-3</v>
      </c>
      <c r="P1772" s="146">
        <f t="shared" si="453"/>
        <v>-7.2855068161212788E-3</v>
      </c>
      <c r="Q1772" s="86">
        <f t="shared" si="442"/>
        <v>1.7999999999999999E-2</v>
      </c>
      <c r="R1772" s="39">
        <f>(SUM(C1753:C1771)+Q1772*SUM(C1753:C1771))/(19-Q1772)*(1-J$2305)</f>
        <v>4016.1054609630164</v>
      </c>
      <c r="S1772" s="39">
        <f>(SUM(C1753:C1771)+Q1772*SUM(C1753:C1771))/(19-Q1772)*(1+J$2305)</f>
        <v>4016.1054609630164</v>
      </c>
      <c r="T1772" s="17">
        <f>IF(AND(K1772="no",R1772&lt;E1772, R1772&gt;F1772,J$2308="yes"),MAX(R1772*(1-J$2306),F1772)/D1772-1,IF(AND(K1772="yes",S1772&gt;F1772, S1772&lt;E1772,J$2307="yes"),1-MIN(S1772*(1+J$2306),E1772)/D1772,0))</f>
        <v>0</v>
      </c>
      <c r="U1772" s="6">
        <f t="shared" si="443"/>
        <v>0</v>
      </c>
      <c r="V1772" s="66">
        <f t="shared" si="444"/>
        <v>3.804357546100289</v>
      </c>
      <c r="W1772" s="6">
        <f t="shared" si="445"/>
        <v>0</v>
      </c>
      <c r="X1772" s="17">
        <f>V1772/MAX(V$240:V1772)-1</f>
        <v>-6.1961266076844268E-2</v>
      </c>
      <c r="Z1772" s="66">
        <f t="shared" si="446"/>
        <v>16.00582436492919</v>
      </c>
      <c r="AA1772" s="6">
        <f t="shared" si="447"/>
        <v>-7.2855068161213898E-3</v>
      </c>
      <c r="AB1772" s="17">
        <f>Z1772/MAX(Z$240:Z1772)-1</f>
        <v>-5.1776145976265564E-2</v>
      </c>
      <c r="AD1772" s="18">
        <v>1.0509999999999999</v>
      </c>
    </row>
    <row r="1773" spans="1:30" x14ac:dyDescent="0.25">
      <c r="A1773" s="18" t="s">
        <v>249</v>
      </c>
      <c r="B1773" s="72">
        <v>41764</v>
      </c>
      <c r="C1773" s="23">
        <v>3798.29</v>
      </c>
      <c r="D1773" s="23">
        <v>3766.17</v>
      </c>
      <c r="E1773" s="23">
        <v>3798.36</v>
      </c>
      <c r="F1773" s="23">
        <v>3746.19</v>
      </c>
      <c r="G1773" s="20">
        <f t="shared" si="456"/>
        <v>3927.4094999999993</v>
      </c>
      <c r="H1773" s="20">
        <f t="shared" si="450"/>
        <v>3975.3103333333343</v>
      </c>
      <c r="I1773" s="112">
        <f t="shared" si="457"/>
        <v>-3.2876505492997143E-2</v>
      </c>
      <c r="J1773" s="38" t="str">
        <f t="shared" si="451"/>
        <v>X</v>
      </c>
      <c r="K1773" s="17" t="str">
        <f>IF(OR(AND(J1772="N",OR(I1772&lt;R$2308,AND(I1772&gt;R$2306, I1772&lt;R$2305))), AND(J1772="X", OR(I1772&lt;R$2314, AND(I1772&lt;R$2311,I1772&gt;R$2312)))),"no","yes")</f>
        <v>yes</v>
      </c>
      <c r="O1773" s="146">
        <f t="shared" si="452"/>
        <v>8.5285581904162022E-3</v>
      </c>
      <c r="P1773" s="146">
        <f t="shared" si="453"/>
        <v>-8.5285581904162022E-3</v>
      </c>
      <c r="Q1773" s="86">
        <f t="shared" si="442"/>
        <v>1.7999999999999999E-2</v>
      </c>
      <c r="R1773" s="39">
        <f>(SUM(C1754:C1772)+Q1773*SUM(C1754:C1772))/(19-Q1773)*(1-J$2305)</f>
        <v>4008.8187862185227</v>
      </c>
      <c r="S1773" s="39">
        <f>(SUM(C1754:C1772)+Q1773*SUM(C1754:C1772))/(19-Q1773)*(1+J$2305)</f>
        <v>4008.8187862185227</v>
      </c>
      <c r="T1773" s="17">
        <f>IF(AND(K1773="no",R1773&lt;E1773, R1773&gt;F1773,J$2308="yes"),MAX(R1773*(1-J$2306),F1773)/D1773-1,IF(AND(K1773="yes",S1773&gt;F1773, S1773&lt;E1773,J$2307="yes"),1-MIN(S1773*(1+J$2306),E1773)/D1773,0))</f>
        <v>0</v>
      </c>
      <c r="U1773" s="6">
        <f t="shared" si="443"/>
        <v>0</v>
      </c>
      <c r="V1773" s="66">
        <f t="shared" si="444"/>
        <v>3.804357546100289</v>
      </c>
      <c r="W1773" s="6">
        <f t="shared" si="445"/>
        <v>0</v>
      </c>
      <c r="X1773" s="17">
        <f>V1773/MAX(V$240:V1773)-1</f>
        <v>-6.1961266076844268E-2</v>
      </c>
      <c r="Z1773" s="66">
        <f t="shared" si="446"/>
        <v>15.869317760447309</v>
      </c>
      <c r="AA1773" s="6">
        <f t="shared" si="447"/>
        <v>-8.5285581904162022E-3</v>
      </c>
      <c r="AB1773" s="17">
        <f>Z1773/MAX(Z$240:Z1773)-1</f>
        <v>-5.9863128292847678E-2</v>
      </c>
      <c r="AD1773" s="18">
        <v>1.06</v>
      </c>
    </row>
    <row r="1774" spans="1:30" x14ac:dyDescent="0.25">
      <c r="A1774" s="18" t="s">
        <v>249</v>
      </c>
      <c r="B1774" s="72">
        <v>41765</v>
      </c>
      <c r="C1774" s="23">
        <v>3817.98</v>
      </c>
      <c r="D1774" s="23">
        <v>3798.29</v>
      </c>
      <c r="E1774" s="23">
        <v>3831.41</v>
      </c>
      <c r="F1774" s="23">
        <v>3790.5</v>
      </c>
      <c r="G1774" s="20">
        <f t="shared" si="456"/>
        <v>3923.4944999999993</v>
      </c>
      <c r="H1774" s="20">
        <f t="shared" si="450"/>
        <v>3974.186333333334</v>
      </c>
      <c r="I1774" s="112">
        <f t="shared" si="457"/>
        <v>-2.6892990419637219E-2</v>
      </c>
      <c r="J1774" s="38" t="str">
        <f t="shared" si="451"/>
        <v>X</v>
      </c>
      <c r="K1774" s="17" t="str">
        <f>IF(OR(AND(J1773="N",OR(I1773&lt;R$2308,AND(I1773&gt;R$2306, I1773&lt;R$2305))), AND(J1773="X", OR(I1773&lt;R$2314, AND(I1773&lt;R$2311,I1773&gt;R$2312)))),"no","yes")</f>
        <v>yes</v>
      </c>
      <c r="O1774" s="146">
        <f t="shared" si="452"/>
        <v>5.183911707636879E-3</v>
      </c>
      <c r="P1774" s="146">
        <f t="shared" si="453"/>
        <v>-5.183911707636879E-3</v>
      </c>
      <c r="Q1774" s="86">
        <f t="shared" si="442"/>
        <v>1.7999999999999999E-2</v>
      </c>
      <c r="R1774" s="39">
        <f>(SUM(C1755:C1773)+Q1774*SUM(C1755:C1773))/(19-Q1774)*(1-J$2305)</f>
        <v>4003.5636065746489</v>
      </c>
      <c r="S1774" s="39">
        <f>(SUM(C1755:C1773)+Q1774*SUM(C1755:C1773))/(19-Q1774)*(1+J$2305)</f>
        <v>4003.5636065746489</v>
      </c>
      <c r="T1774" s="17">
        <f>IF(AND(K1774="no",R1774&lt;E1774, R1774&gt;F1774,J$2308="yes"),MAX(R1774*(1-J$2306),F1774)/D1774-1,IF(AND(K1774="yes",S1774&gt;F1774, S1774&lt;E1774,J$2307="yes"),1-MIN(S1774*(1+J$2306),E1774)/D1774,0))</f>
        <v>0</v>
      </c>
      <c r="U1774" s="6">
        <f t="shared" si="443"/>
        <v>0</v>
      </c>
      <c r="V1774" s="66">
        <f t="shared" si="444"/>
        <v>3.804357546100289</v>
      </c>
      <c r="W1774" s="6">
        <f t="shared" si="445"/>
        <v>0</v>
      </c>
      <c r="X1774" s="17">
        <f>V1774/MAX(V$240:V1774)-1</f>
        <v>-6.1961266076844268E-2</v>
      </c>
      <c r="Z1774" s="66">
        <f t="shared" si="446"/>
        <v>15.787052618316716</v>
      </c>
      <c r="AA1774" s="6">
        <f t="shared" si="447"/>
        <v>-5.183911707636879E-3</v>
      </c>
      <c r="AB1774" s="17">
        <f>Z1774/MAX(Z$240:Z1774)-1</f>
        <v>-6.4736714828871555E-2</v>
      </c>
      <c r="AD1774" s="18">
        <v>1.0640000000000001</v>
      </c>
    </row>
    <row r="1775" spans="1:30" x14ac:dyDescent="0.25">
      <c r="A1775" s="18" t="s">
        <v>249</v>
      </c>
      <c r="B1775" s="72">
        <v>41766</v>
      </c>
      <c r="C1775" s="23">
        <v>3749.97</v>
      </c>
      <c r="D1775" s="23">
        <v>3817.98</v>
      </c>
      <c r="E1775" s="23">
        <v>3806.84</v>
      </c>
      <c r="F1775" s="23">
        <v>3747.78</v>
      </c>
      <c r="G1775" s="20">
        <f t="shared" si="456"/>
        <v>3914.0314999999996</v>
      </c>
      <c r="H1775" s="20">
        <f t="shared" si="450"/>
        <v>3970.7246666666679</v>
      </c>
      <c r="I1775" s="112">
        <f t="shared" si="457"/>
        <v>-4.1916244158995641E-2</v>
      </c>
      <c r="J1775" s="38" t="str">
        <f t="shared" si="451"/>
        <v>X</v>
      </c>
      <c r="K1775" s="17" t="str">
        <f>IF(OR(AND(J1774="N",OR(I1774&lt;R$2308,AND(I1774&gt;R$2306, I1774&lt;R$2305))), AND(J1774="X", OR(I1774&lt;R$2314, AND(I1774&lt;R$2311,I1774&gt;R$2312)))),"no","yes")</f>
        <v>yes</v>
      </c>
      <c r="O1775" s="146">
        <f t="shared" si="452"/>
        <v>-1.7813084405890134E-2</v>
      </c>
      <c r="P1775" s="146">
        <f t="shared" si="453"/>
        <v>1.7813084405890134E-2</v>
      </c>
      <c r="Q1775" s="86">
        <f t="shared" si="442"/>
        <v>1.7999999999999999E-2</v>
      </c>
      <c r="R1775" s="39">
        <f>(SUM(C1756:C1774)+Q1775*SUM(C1756:C1774))/(19-Q1775)*(1-J$2305)</f>
        <v>3997.0609988410069</v>
      </c>
      <c r="S1775" s="39">
        <f>(SUM(C1756:C1774)+Q1775*SUM(C1756:C1774))/(19-Q1775)*(1+J$2305)</f>
        <v>3997.0609988410069</v>
      </c>
      <c r="T1775" s="17">
        <f>IF(AND(K1775="no",R1775&lt;E1775, R1775&gt;F1775,J$2308="yes"),MAX(R1775*(1-J$2306),F1775)/D1775-1,IF(AND(K1775="yes",S1775&gt;F1775, S1775&lt;E1775,J$2307="yes"),1-MIN(S1775*(1+J$2306),E1775)/D1775,0))</f>
        <v>0</v>
      </c>
      <c r="U1775" s="6">
        <f t="shared" si="443"/>
        <v>0</v>
      </c>
      <c r="V1775" s="66">
        <f t="shared" si="444"/>
        <v>3.804357546100289</v>
      </c>
      <c r="W1775" s="6">
        <f t="shared" si="445"/>
        <v>0</v>
      </c>
      <c r="X1775" s="17">
        <f>V1775/MAX(V$240:V1775)-1</f>
        <v>-6.1961266076844268E-2</v>
      </c>
      <c r="Z1775" s="66">
        <f t="shared" si="446"/>
        <v>16.068268719127019</v>
      </c>
      <c r="AA1775" s="6">
        <f t="shared" si="447"/>
        <v>1.7813084405890134E-2</v>
      </c>
      <c r="AB1775" s="17">
        <f>Z1775/MAX(Z$240:Z1775)-1</f>
        <v>-4.807679098838824E-2</v>
      </c>
      <c r="AD1775" s="18">
        <v>1.0469999999999999</v>
      </c>
    </row>
    <row r="1776" spans="1:30" x14ac:dyDescent="0.25">
      <c r="A1776" s="18" t="s">
        <v>249</v>
      </c>
      <c r="B1776" s="72">
        <v>41767</v>
      </c>
      <c r="C1776" s="23">
        <v>3754.01</v>
      </c>
      <c r="D1776" s="23">
        <v>3749.97</v>
      </c>
      <c r="E1776" s="23">
        <v>3798.22</v>
      </c>
      <c r="F1776" s="23">
        <v>3733.75</v>
      </c>
      <c r="G1776" s="20">
        <f t="shared" si="456"/>
        <v>3902.6504999999997</v>
      </c>
      <c r="H1776" s="20">
        <f t="shared" si="450"/>
        <v>3965.3810000000012</v>
      </c>
      <c r="I1776" s="112">
        <f t="shared" si="457"/>
        <v>-3.8087064163188411E-2</v>
      </c>
      <c r="J1776" s="38" t="str">
        <f t="shared" si="451"/>
        <v>X</v>
      </c>
      <c r="K1776" s="17" t="str">
        <f>IF(OR(AND(J1775="N",OR(I1775&lt;R$2308,AND(I1775&gt;R$2306, I1775&lt;R$2305))), AND(J1775="X", OR(I1775&lt;R$2314, AND(I1775&lt;R$2311,I1775&gt;R$2312)))),"no","yes")</f>
        <v>yes</v>
      </c>
      <c r="O1776" s="146">
        <f t="shared" si="452"/>
        <v>1.0773419520690997E-3</v>
      </c>
      <c r="P1776" s="146">
        <f t="shared" si="453"/>
        <v>-1.0773419520690997E-3</v>
      </c>
      <c r="Q1776" s="86">
        <f t="shared" si="442"/>
        <v>1.7999999999999999E-2</v>
      </c>
      <c r="R1776" s="39">
        <f>(SUM(C1757:C1775)+Q1776*SUM(C1757:C1775))/(19-Q1776)*(1-J$2305)</f>
        <v>3984.637129912549</v>
      </c>
      <c r="S1776" s="39">
        <f>(SUM(C1757:C1775)+Q1776*SUM(C1757:C1775))/(19-Q1776)*(1+J$2305)</f>
        <v>3984.637129912549</v>
      </c>
      <c r="T1776" s="17">
        <f>IF(AND(K1776="no",R1776&lt;E1776, R1776&gt;F1776,J$2308="yes"),MAX(R1776*(1-J$2306),F1776)/D1776-1,IF(AND(K1776="yes",S1776&gt;F1776, S1776&lt;E1776,J$2307="yes"),1-MIN(S1776*(1+J$2306),E1776)/D1776,0))</f>
        <v>0</v>
      </c>
      <c r="U1776" s="6">
        <f t="shared" si="443"/>
        <v>0</v>
      </c>
      <c r="V1776" s="66">
        <f t="shared" si="444"/>
        <v>3.804357546100289</v>
      </c>
      <c r="W1776" s="6">
        <f t="shared" si="445"/>
        <v>0</v>
      </c>
      <c r="X1776" s="17">
        <f>V1776/MAX(V$240:V1776)-1</f>
        <v>-6.1961266076844268E-2</v>
      </c>
      <c r="Z1776" s="66">
        <f t="shared" si="446"/>
        <v>16.050957699138785</v>
      </c>
      <c r="AA1776" s="6">
        <f t="shared" si="447"/>
        <v>-1.0773419520690997E-3</v>
      </c>
      <c r="AB1776" s="17">
        <f>Z1776/MAX(Z$240:Z1776)-1</f>
        <v>-4.9102337796604667E-2</v>
      </c>
      <c r="AD1776" s="18">
        <v>1.048</v>
      </c>
    </row>
    <row r="1777" spans="1:30" x14ac:dyDescent="0.25">
      <c r="A1777" s="18" t="s">
        <v>249</v>
      </c>
      <c r="B1777" s="72">
        <v>41768</v>
      </c>
      <c r="C1777" s="23">
        <v>3716.02</v>
      </c>
      <c r="D1777" s="23">
        <v>3754.01</v>
      </c>
      <c r="E1777" s="23">
        <v>3752.46</v>
      </c>
      <c r="F1777" s="23">
        <v>3688.04</v>
      </c>
      <c r="G1777" s="20">
        <f t="shared" si="456"/>
        <v>3887.5239999999999</v>
      </c>
      <c r="H1777" s="20">
        <f t="shared" si="450"/>
        <v>3959.3083333333338</v>
      </c>
      <c r="I1777" s="112">
        <f t="shared" si="457"/>
        <v>-4.4116512206741287E-2</v>
      </c>
      <c r="J1777" s="38" t="str">
        <f t="shared" si="451"/>
        <v>X</v>
      </c>
      <c r="K1777" s="17" t="str">
        <f>IF(OR(AND(J1776="N",OR(I1776&lt;R$2308,AND(I1776&gt;R$2306, I1776&lt;R$2305))), AND(J1776="X", OR(I1776&lt;R$2314, AND(I1776&lt;R$2311,I1776&gt;R$2312)))),"no","yes")</f>
        <v>yes</v>
      </c>
      <c r="O1777" s="146">
        <f t="shared" si="452"/>
        <v>-1.0119845178888753E-2</v>
      </c>
      <c r="P1777" s="146">
        <f t="shared" si="453"/>
        <v>1.0119845178888753E-2</v>
      </c>
      <c r="Q1777" s="86">
        <f t="shared" ref="Q1777:Q1840" si="460">IF(J1777="N",0.009,0.018)</f>
        <v>1.7999999999999999E-2</v>
      </c>
      <c r="R1777" s="39">
        <f>(SUM(C1758:C1776)+Q1777*SUM(C1758:C1776))/(19-Q1777)*(1-J$2305)</f>
        <v>3970.4499146559897</v>
      </c>
      <c r="S1777" s="39">
        <f>(SUM(C1758:C1776)+Q1777*SUM(C1758:C1776))/(19-Q1777)*(1+J$2305)</f>
        <v>3970.4499146559897</v>
      </c>
      <c r="T1777" s="17">
        <f>IF(AND(K1777="no",R1777&lt;E1777, R1777&gt;F1777,J$2308="yes"),MAX(R1777*(1-J$2306),F1777)/D1777-1,IF(AND(K1777="yes",S1777&gt;F1777, S1777&lt;E1777,J$2307="yes"),1-MIN(S1777*(1+J$2306),E1777)/D1777,0))</f>
        <v>0</v>
      </c>
      <c r="U1777" s="6">
        <f t="shared" si="443"/>
        <v>0</v>
      </c>
      <c r="V1777" s="66">
        <f t="shared" si="444"/>
        <v>3.804357546100289</v>
      </c>
      <c r="W1777" s="6">
        <f t="shared" si="445"/>
        <v>0</v>
      </c>
      <c r="X1777" s="17">
        <f>V1777/MAX(V$240:V1777)-1</f>
        <v>-6.1961266076844268E-2</v>
      </c>
      <c r="Z1777" s="66">
        <f t="shared" si="446"/>
        <v>16.213390906026959</v>
      </c>
      <c r="AA1777" s="6">
        <f t="shared" si="447"/>
        <v>1.0119845178888642E-2</v>
      </c>
      <c r="AB1777" s="17">
        <f>Z1777/MAX(Z$240:Z1777)-1</f>
        <v>-3.9479400674139131E-2</v>
      </c>
      <c r="AD1777" s="18">
        <v>1.038</v>
      </c>
    </row>
    <row r="1778" spans="1:30" x14ac:dyDescent="0.25">
      <c r="A1778" s="18" t="s">
        <v>249</v>
      </c>
      <c r="B1778" s="72">
        <v>41771</v>
      </c>
      <c r="C1778" s="23">
        <v>3812.76</v>
      </c>
      <c r="D1778" s="23">
        <v>3716.02</v>
      </c>
      <c r="E1778" s="23">
        <v>3812.83</v>
      </c>
      <c r="F1778" s="23">
        <v>3730.95</v>
      </c>
      <c r="G1778" s="20">
        <f t="shared" si="456"/>
        <v>3876.22</v>
      </c>
      <c r="H1778" s="20">
        <f t="shared" si="450"/>
        <v>3954.0975000000008</v>
      </c>
      <c r="I1778" s="112">
        <f t="shared" si="457"/>
        <v>-1.6371619773903334E-2</v>
      </c>
      <c r="J1778" s="38" t="str">
        <f t="shared" si="451"/>
        <v>X</v>
      </c>
      <c r="K1778" s="17" t="str">
        <f>IF(OR(AND(J1777="N",OR(I1777&lt;R$2308,AND(I1777&gt;R$2306, I1777&lt;R$2305))), AND(J1777="X", OR(I1777&lt;R$2314, AND(I1777&lt;R$2311,I1777&gt;R$2312)))),"no","yes")</f>
        <v>yes</v>
      </c>
      <c r="O1778" s="146">
        <f t="shared" si="452"/>
        <v>2.6033229099950983E-2</v>
      </c>
      <c r="P1778" s="146">
        <f t="shared" si="453"/>
        <v>-2.6033229099950983E-2</v>
      </c>
      <c r="Q1778" s="86">
        <f t="shared" si="460"/>
        <v>1.7999999999999999E-2</v>
      </c>
      <c r="R1778" s="39">
        <f>(SUM(C1759:C1777)+Q1778*SUM(C1759:C1777))/(19-Q1778)*(1-J$2305)</f>
        <v>3953.1371573069223</v>
      </c>
      <c r="S1778" s="39">
        <f>(SUM(C1759:C1777)+Q1778*SUM(C1759:C1777))/(19-Q1778)*(1+J$2305)</f>
        <v>3953.1371573069223</v>
      </c>
      <c r="T1778" s="17">
        <f>IF(AND(K1778="no",R1778&lt;E1778, R1778&gt;F1778,J$2308="yes"),MAX(R1778*(1-J$2306),F1778)/D1778-1,IF(AND(K1778="yes",S1778&gt;F1778, S1778&lt;E1778,J$2307="yes"),1-MIN(S1778*(1+J$2306),E1778)/D1778,0))</f>
        <v>0</v>
      </c>
      <c r="U1778" s="6">
        <f t="shared" ref="U1778:U1841" si="461">IF(T1778=0,0,IF(K1778="yes",T1778-P1778,T1778-O1778))</f>
        <v>0</v>
      </c>
      <c r="V1778" s="66">
        <f t="shared" ref="V1778:V1841" si="462">IF(K1778="yes",V1777, IF(T1778&lt;&gt;0, V1777*(1+T1778),V1777*(1+O1778)))</f>
        <v>3.804357546100289</v>
      </c>
      <c r="W1778" s="6">
        <f t="shared" ref="W1778:W1841" si="463">V1778/V1777-1</f>
        <v>0</v>
      </c>
      <c r="X1778" s="17">
        <f>V1778/MAX(V$240:V1778)-1</f>
        <v>-6.1961266076844268E-2</v>
      </c>
      <c r="Z1778" s="66">
        <f t="shared" ref="Z1778:Z1841" si="464">IF(T1778&lt;&gt;0,Z1777*(1+T1778),IF(K1778="no",Z1777*(1+O1778),Z1777*(1+P1778)))</f>
        <v>15.791303986083298</v>
      </c>
      <c r="AA1778" s="6">
        <f t="shared" ref="AA1778:AA1841" si="465">Z1778/Z1777-1</f>
        <v>-2.6033229099950983E-2</v>
      </c>
      <c r="AB1778" s="17">
        <f>Z1778/MAX(Z$240:Z1778)-1</f>
        <v>-6.4484853491611482E-2</v>
      </c>
      <c r="AD1778" s="18">
        <v>1.0649999999999999</v>
      </c>
    </row>
    <row r="1779" spans="1:30" x14ac:dyDescent="0.25">
      <c r="A1779" s="18" t="s">
        <v>249</v>
      </c>
      <c r="B1779" s="72">
        <v>41772</v>
      </c>
      <c r="C1779" s="23">
        <v>3806.89</v>
      </c>
      <c r="D1779" s="23">
        <v>3812.76</v>
      </c>
      <c r="E1779" s="23">
        <v>3819.75</v>
      </c>
      <c r="F1779" s="23">
        <v>3788.46</v>
      </c>
      <c r="G1779" s="20">
        <f t="shared" si="456"/>
        <v>3865.5050000000001</v>
      </c>
      <c r="H1779" s="20">
        <f t="shared" si="450"/>
        <v>3949.8053333333341</v>
      </c>
      <c r="I1779" s="112">
        <f t="shared" si="457"/>
        <v>-1.5163607342378316E-2</v>
      </c>
      <c r="J1779" s="38" t="str">
        <f t="shared" si="451"/>
        <v>X</v>
      </c>
      <c r="K1779" s="17" t="str">
        <f>IF(OR(AND(J1778="N",OR(I1778&lt;R$2308,AND(I1778&gt;R$2306, I1778&lt;R$2305))), AND(J1778="X", OR(I1778&lt;R$2314, AND(I1778&lt;R$2311,I1778&gt;R$2312)))),"no","yes")</f>
        <v>yes</v>
      </c>
      <c r="O1779" s="146">
        <f t="shared" si="452"/>
        <v>-1.5395671377166353E-3</v>
      </c>
      <c r="P1779" s="146">
        <f t="shared" si="453"/>
        <v>1.5395671377166353E-3</v>
      </c>
      <c r="Q1779" s="86">
        <f t="shared" si="460"/>
        <v>1.7999999999999999E-2</v>
      </c>
      <c r="R1779" s="39">
        <f>(SUM(C1760:C1778)+Q1779*SUM(C1760:C1778))/(19-Q1779)*(1-J$2305)</f>
        <v>3941.9591075755984</v>
      </c>
      <c r="S1779" s="39">
        <f>(SUM(C1760:C1778)+Q1779*SUM(C1760:C1778))/(19-Q1779)*(1+J$2305)</f>
        <v>3941.9591075755984</v>
      </c>
      <c r="T1779" s="17">
        <f>IF(AND(K1779="no",R1779&lt;E1779, R1779&gt;F1779,J$2308="yes"),MAX(R1779*(1-J$2306),F1779)/D1779-1,IF(AND(K1779="yes",S1779&gt;F1779, S1779&lt;E1779,J$2307="yes"),1-MIN(S1779*(1+J$2306),E1779)/D1779,0))</f>
        <v>0</v>
      </c>
      <c r="U1779" s="6">
        <f t="shared" si="461"/>
        <v>0</v>
      </c>
      <c r="V1779" s="66">
        <f t="shared" si="462"/>
        <v>3.804357546100289</v>
      </c>
      <c r="W1779" s="6">
        <f t="shared" si="463"/>
        <v>0</v>
      </c>
      <c r="X1779" s="17">
        <f>V1779/MAX(V$240:V1779)-1</f>
        <v>-6.1961266076844268E-2</v>
      </c>
      <c r="Z1779" s="66">
        <f t="shared" si="464"/>
        <v>15.815615758761963</v>
      </c>
      <c r="AA1779" s="6">
        <f t="shared" si="465"/>
        <v>1.5395671377165243E-3</v>
      </c>
      <c r="AB1779" s="17">
        <f>Z1779/MAX(Z$240:Z1779)-1</f>
        <v>-6.3044565115211171E-2</v>
      </c>
      <c r="AD1779" s="18">
        <v>1.0629999999999999</v>
      </c>
    </row>
    <row r="1780" spans="1:30" x14ac:dyDescent="0.25">
      <c r="A1780" s="18" t="s">
        <v>249</v>
      </c>
      <c r="B1780" s="72">
        <v>41773</v>
      </c>
      <c r="C1780" s="23">
        <v>3803.8</v>
      </c>
      <c r="D1780" s="23">
        <v>3806.89</v>
      </c>
      <c r="E1780" s="23">
        <v>3816.41</v>
      </c>
      <c r="F1780" s="23">
        <v>3796.11</v>
      </c>
      <c r="G1780" s="20">
        <f t="shared" si="456"/>
        <v>3853.1285000000003</v>
      </c>
      <c r="H1780" s="20">
        <f t="shared" si="450"/>
        <v>3944.2993333333338</v>
      </c>
      <c r="I1780" s="112">
        <f t="shared" si="457"/>
        <v>-1.280219437270258E-2</v>
      </c>
      <c r="J1780" s="38" t="str">
        <f t="shared" si="451"/>
        <v>X</v>
      </c>
      <c r="K1780" s="17" t="str">
        <f>IF(OR(AND(J1779="N",OR(I1779&lt;R$2308,AND(I1779&gt;R$2306, I1779&lt;R$2305))), AND(J1779="X", OR(I1779&lt;R$2314, AND(I1779&lt;R$2311,I1779&gt;R$2312)))),"no","yes")</f>
        <v>yes</v>
      </c>
      <c r="O1780" s="146">
        <f t="shared" si="452"/>
        <v>-8.1168617953231159E-4</v>
      </c>
      <c r="P1780" s="146">
        <f t="shared" si="453"/>
        <v>8.1168617953231159E-4</v>
      </c>
      <c r="Q1780" s="86">
        <f t="shared" si="460"/>
        <v>1.7999999999999999E-2</v>
      </c>
      <c r="R1780" s="39">
        <f>(SUM(C1761:C1779)+Q1780*SUM(C1761:C1779))/(19-Q1780)*(1-J$2305)</f>
        <v>3928.8498503845753</v>
      </c>
      <c r="S1780" s="39">
        <f>(SUM(C1761:C1779)+Q1780*SUM(C1761:C1779))/(19-Q1780)*(1+J$2305)</f>
        <v>3928.8498503845753</v>
      </c>
      <c r="T1780" s="17">
        <f>IF(AND(K1780="no",R1780&lt;E1780, R1780&gt;F1780,J$2308="yes"),MAX(R1780*(1-J$2306),F1780)/D1780-1,IF(AND(K1780="yes",S1780&gt;F1780, S1780&lt;E1780,J$2307="yes"),1-MIN(S1780*(1+J$2306),E1780)/D1780,0))</f>
        <v>0</v>
      </c>
      <c r="U1780" s="6">
        <f t="shared" si="461"/>
        <v>0</v>
      </c>
      <c r="V1780" s="66">
        <f t="shared" si="462"/>
        <v>3.804357546100289</v>
      </c>
      <c r="W1780" s="6">
        <f t="shared" si="463"/>
        <v>0</v>
      </c>
      <c r="X1780" s="17">
        <f>V1780/MAX(V$240:V1780)-1</f>
        <v>-6.1961266076844268E-2</v>
      </c>
      <c r="Y1780" s="6">
        <f t="shared" ref="Y1780" si="466">V1780/V1760-1</f>
        <v>-3.0531397237735458E-2</v>
      </c>
      <c r="Z1780" s="66">
        <f t="shared" si="464"/>
        <v>15.828453075494146</v>
      </c>
      <c r="AA1780" s="6">
        <f t="shared" si="465"/>
        <v>8.1168617953242261E-4</v>
      </c>
      <c r="AB1780" s="17">
        <f>Z1780/MAX(Z$240:Z1780)-1</f>
        <v>-6.22840513378774E-2</v>
      </c>
      <c r="AC1780" s="6">
        <f t="shared" ref="AC1780" si="467">Z1780/Z1760-1</f>
        <v>9.9890649995368896E-3</v>
      </c>
      <c r="AD1780" s="18">
        <v>1.06</v>
      </c>
    </row>
    <row r="1781" spans="1:30" x14ac:dyDescent="0.25">
      <c r="A1781" s="18" t="s">
        <v>249</v>
      </c>
      <c r="B1781" s="72">
        <v>41774</v>
      </c>
      <c r="C1781" s="23">
        <v>3732.34</v>
      </c>
      <c r="D1781" s="23">
        <v>3803.8</v>
      </c>
      <c r="E1781" s="23">
        <v>3799.08</v>
      </c>
      <c r="F1781" s="23">
        <v>3728.32</v>
      </c>
      <c r="G1781" s="20">
        <f t="shared" si="456"/>
        <v>3838.6500000000005</v>
      </c>
      <c r="H1781" s="20">
        <f t="shared" si="450"/>
        <v>3936.2925000000005</v>
      </c>
      <c r="I1781" s="112">
        <f t="shared" si="457"/>
        <v>-2.7694632227475924E-2</v>
      </c>
      <c r="J1781" s="38" t="str">
        <f t="shared" si="451"/>
        <v>X</v>
      </c>
      <c r="K1781" s="17" t="str">
        <f>IF(OR(AND(J1780="N",OR(I1780&lt;R$2308,AND(I1780&gt;R$2306, I1780&lt;R$2305))), AND(J1780="X", OR(I1780&lt;R$2314, AND(I1780&lt;R$2311,I1780&gt;R$2312)))),"no","yes")</f>
        <v>yes</v>
      </c>
      <c r="O1781" s="146">
        <f t="shared" si="452"/>
        <v>-1.8786476681213582E-2</v>
      </c>
      <c r="P1781" s="146">
        <f t="shared" si="453"/>
        <v>1.8786476681213582E-2</v>
      </c>
      <c r="Q1781" s="86">
        <f t="shared" si="460"/>
        <v>1.7999999999999999E-2</v>
      </c>
      <c r="R1781" s="39">
        <f>(SUM(C1762:C1780)+Q1781*SUM(C1762:C1780))/(19-Q1781)*(1-J$2305)</f>
        <v>3917.1526646296506</v>
      </c>
      <c r="S1781" s="39">
        <f>(SUM(C1762:C1780)+Q1781*SUM(C1762:C1780))/(19-Q1781)*(1+J$2305)</f>
        <v>3917.1526646296506</v>
      </c>
      <c r="T1781" s="17">
        <f>IF(AND(K1781="no",R1781&lt;E1781, R1781&gt;F1781,J$2308="yes"),MAX(R1781*(1-J$2306),F1781)/D1781-1,IF(AND(K1781="yes",S1781&gt;F1781, S1781&lt;E1781,J$2307="yes"),1-MIN(S1781*(1+J$2306),E1781)/D1781,0))</f>
        <v>0</v>
      </c>
      <c r="U1781" s="6">
        <f t="shared" si="461"/>
        <v>0</v>
      </c>
      <c r="V1781" s="66">
        <f t="shared" si="462"/>
        <v>3.804357546100289</v>
      </c>
      <c r="W1781" s="6">
        <f t="shared" si="463"/>
        <v>0</v>
      </c>
      <c r="X1781" s="17">
        <f>V1781/MAX(V$240:V1781)-1</f>
        <v>-6.1961266076844268E-2</v>
      </c>
      <c r="Z1781" s="66">
        <f t="shared" si="464"/>
        <v>16.125813940096599</v>
      </c>
      <c r="AA1781" s="6">
        <f t="shared" si="465"/>
        <v>1.8786476681213582E-2</v>
      </c>
      <c r="AB1781" s="17">
        <f>Z1781/MAX(Z$240:Z1781)-1</f>
        <v>-4.466767253473436E-2</v>
      </c>
      <c r="AD1781" s="18">
        <v>1.0429999999999999</v>
      </c>
    </row>
    <row r="1782" spans="1:30" x14ac:dyDescent="0.25">
      <c r="A1782" s="18" t="s">
        <v>249</v>
      </c>
      <c r="B1782" s="72">
        <v>41775</v>
      </c>
      <c r="C1782" s="23">
        <v>3726.66</v>
      </c>
      <c r="D1782" s="23">
        <v>3732.34</v>
      </c>
      <c r="E1782" s="23">
        <v>3733.28</v>
      </c>
      <c r="F1782" s="23">
        <v>3685.07</v>
      </c>
      <c r="G1782" s="20">
        <f t="shared" si="456"/>
        <v>3823.989</v>
      </c>
      <c r="H1782" s="20">
        <f t="shared" si="450"/>
        <v>3928.2751666666663</v>
      </c>
      <c r="I1782" s="112">
        <f t="shared" si="457"/>
        <v>-2.5452217566525492E-2</v>
      </c>
      <c r="J1782" s="38" t="str">
        <f t="shared" si="451"/>
        <v>X</v>
      </c>
      <c r="K1782" s="17" t="str">
        <f>IF(OR(AND(J1781="N",OR(I1781&lt;R$2308,AND(I1781&gt;R$2306, I1781&lt;R$2305))), AND(J1781="X", OR(I1781&lt;R$2314, AND(I1781&lt;R$2311,I1781&gt;R$2312)))),"no","yes")</f>
        <v>yes</v>
      </c>
      <c r="O1782" s="146">
        <f t="shared" si="452"/>
        <v>-1.5218334878388529E-3</v>
      </c>
      <c r="P1782" s="146">
        <f t="shared" si="453"/>
        <v>1.5218334878388529E-3</v>
      </c>
      <c r="Q1782" s="86">
        <f t="shared" si="460"/>
        <v>1.7999999999999999E-2</v>
      </c>
      <c r="R1782" s="39">
        <f>(SUM(C1763:C1781)+Q1782*SUM(C1763:C1781))/(19-Q1782)*(1-J$2305)</f>
        <v>3901.7319650194918</v>
      </c>
      <c r="S1782" s="39">
        <f>(SUM(C1763:C1781)+Q1782*SUM(C1763:C1781))/(19-Q1782)*(1+J$2305)</f>
        <v>3901.7319650194918</v>
      </c>
      <c r="T1782" s="17">
        <f>IF(AND(K1782="no",R1782&lt;E1782, R1782&gt;F1782,J$2308="yes"),MAX(R1782*(1-J$2306),F1782)/D1782-1,IF(AND(K1782="yes",S1782&gt;F1782, S1782&lt;E1782,J$2307="yes"),1-MIN(S1782*(1+J$2306),E1782)/D1782,0))</f>
        <v>0</v>
      </c>
      <c r="U1782" s="6">
        <f t="shared" si="461"/>
        <v>0</v>
      </c>
      <c r="V1782" s="66">
        <f t="shared" si="462"/>
        <v>3.804357546100289</v>
      </c>
      <c r="W1782" s="6">
        <f t="shared" si="463"/>
        <v>0</v>
      </c>
      <c r="X1782" s="17">
        <f>V1782/MAX(V$240:V1782)-1</f>
        <v>-6.1961266076844268E-2</v>
      </c>
      <c r="Z1782" s="66">
        <f t="shared" si="464"/>
        <v>16.150354743769295</v>
      </c>
      <c r="AA1782" s="6">
        <f t="shared" si="465"/>
        <v>1.5218334878388529E-3</v>
      </c>
      <c r="AB1782" s="17">
        <f>Z1782/MAX(Z$240:Z1782)-1</f>
        <v>-4.321381580678274E-2</v>
      </c>
      <c r="AD1782" s="18">
        <v>1.0409999999999999</v>
      </c>
    </row>
    <row r="1783" spans="1:30" x14ac:dyDescent="0.25">
      <c r="A1783" s="18" t="s">
        <v>249</v>
      </c>
      <c r="B1783" s="72">
        <v>41778</v>
      </c>
      <c r="C1783" s="23">
        <v>3705.36</v>
      </c>
      <c r="D1783" s="23">
        <v>3726.66</v>
      </c>
      <c r="E1783" s="23">
        <v>3722.39</v>
      </c>
      <c r="F1783" s="23">
        <v>3679.64</v>
      </c>
      <c r="G1783" s="20">
        <f t="shared" si="456"/>
        <v>3808.5100000000007</v>
      </c>
      <c r="H1783" s="20">
        <f t="shared" si="450"/>
        <v>3919.8980000000001</v>
      </c>
      <c r="I1783" s="112">
        <f t="shared" si="457"/>
        <v>-2.7084082751522409E-2</v>
      </c>
      <c r="J1783" s="38" t="str">
        <f t="shared" si="451"/>
        <v>X</v>
      </c>
      <c r="K1783" s="17" t="str">
        <f>IF(OR(AND(J1782="N",OR(I1782&lt;R$2308,AND(I1782&gt;R$2306, I1782&lt;R$2305))), AND(J1782="X", OR(I1782&lt;R$2314, AND(I1782&lt;R$2311,I1782&gt;R$2312)))),"no","yes")</f>
        <v>yes</v>
      </c>
      <c r="O1783" s="146">
        <f t="shared" si="452"/>
        <v>-5.7155737309010357E-3</v>
      </c>
      <c r="P1783" s="146">
        <f t="shared" si="453"/>
        <v>5.7155737309010357E-3</v>
      </c>
      <c r="Q1783" s="86">
        <f t="shared" si="460"/>
        <v>1.7999999999999999E-2</v>
      </c>
      <c r="R1783" s="39">
        <f>(SUM(C1764:C1782)+Q1783*SUM(C1764:C1782))/(19-Q1783)*(1-J$2305)</f>
        <v>3886.2715793910024</v>
      </c>
      <c r="S1783" s="39">
        <f>(SUM(C1764:C1782)+Q1783*SUM(C1764:C1782))/(19-Q1783)*(1+J$2305)</f>
        <v>3886.2715793910024</v>
      </c>
      <c r="T1783" s="17">
        <f>IF(AND(K1783="no",R1783&lt;E1783, R1783&gt;F1783,J$2308="yes"),MAX(R1783*(1-J$2306),F1783)/D1783-1,IF(AND(K1783="yes",S1783&gt;F1783, S1783&lt;E1783,J$2307="yes"),1-MIN(S1783*(1+J$2306),E1783)/D1783,0))</f>
        <v>0</v>
      </c>
      <c r="U1783" s="6">
        <f t="shared" si="461"/>
        <v>0</v>
      </c>
      <c r="V1783" s="66">
        <f t="shared" si="462"/>
        <v>3.804357546100289</v>
      </c>
      <c r="W1783" s="6">
        <f t="shared" si="463"/>
        <v>0</v>
      </c>
      <c r="X1783" s="17">
        <f>V1783/MAX(V$240:V1783)-1</f>
        <v>-6.1961266076844268E-2</v>
      </c>
      <c r="Z1783" s="66">
        <f t="shared" si="464"/>
        <v>16.242663287087513</v>
      </c>
      <c r="AA1783" s="6">
        <f t="shared" si="465"/>
        <v>5.7155737309009247E-3</v>
      </c>
      <c r="AB1783" s="17">
        <f>Z1783/MAX(Z$240:Z1783)-1</f>
        <v>-3.7745233826319113E-2</v>
      </c>
      <c r="AD1783" s="18">
        <v>1.0329999999999999</v>
      </c>
    </row>
    <row r="1784" spans="1:30" x14ac:dyDescent="0.25">
      <c r="A1784" s="18" t="s">
        <v>249</v>
      </c>
      <c r="B1784" s="72">
        <v>41779</v>
      </c>
      <c r="C1784" s="23">
        <v>3715.71</v>
      </c>
      <c r="D1784" s="23">
        <v>3705.36</v>
      </c>
      <c r="E1784" s="23">
        <v>3748.75</v>
      </c>
      <c r="F1784" s="23">
        <v>3708.14</v>
      </c>
      <c r="G1784" s="20">
        <f t="shared" si="456"/>
        <v>3792.8325000000013</v>
      </c>
      <c r="H1784" s="20">
        <f t="shared" si="450"/>
        <v>3912.6753333333336</v>
      </c>
      <c r="I1784" s="112">
        <f t="shared" si="457"/>
        <v>-2.0333747931130963E-2</v>
      </c>
      <c r="J1784" s="38" t="str">
        <f t="shared" si="451"/>
        <v>X</v>
      </c>
      <c r="K1784" s="17" t="str">
        <f>IF(OR(AND(J1783="N",OR(I1783&lt;R$2308,AND(I1783&gt;R$2306, I1783&lt;R$2305))), AND(J1783="X", OR(I1783&lt;R$2314, AND(I1783&lt;R$2311,I1783&gt;R$2312)))),"no","yes")</f>
        <v>yes</v>
      </c>
      <c r="O1784" s="146">
        <f t="shared" si="452"/>
        <v>2.7932508582162452E-3</v>
      </c>
      <c r="P1784" s="146">
        <f t="shared" si="453"/>
        <v>-2.7932508582162452E-3</v>
      </c>
      <c r="Q1784" s="86">
        <f t="shared" si="460"/>
        <v>1.7999999999999999E-2</v>
      </c>
      <c r="R1784" s="39">
        <f>(SUM(C1765:C1783)+Q1784*SUM(C1765:C1783))/(19-Q1784)*(1-J$2305)</f>
        <v>3868.9009019070709</v>
      </c>
      <c r="S1784" s="39">
        <f>(SUM(C1765:C1783)+Q1784*SUM(C1765:C1783))/(19-Q1784)*(1+J$2305)</f>
        <v>3868.9009019070709</v>
      </c>
      <c r="T1784" s="17">
        <f>IF(AND(K1784="no",R1784&lt;E1784, R1784&gt;F1784,J$2308="yes"),MAX(R1784*(1-J$2306),F1784)/D1784-1,IF(AND(K1784="yes",S1784&gt;F1784, S1784&lt;E1784,J$2307="yes"),1-MIN(S1784*(1+J$2306),E1784)/D1784,0))</f>
        <v>0</v>
      </c>
      <c r="U1784" s="6">
        <f t="shared" si="461"/>
        <v>0</v>
      </c>
      <c r="V1784" s="66">
        <f t="shared" si="462"/>
        <v>3.804357546100289</v>
      </c>
      <c r="W1784" s="6">
        <f t="shared" si="463"/>
        <v>0</v>
      </c>
      <c r="X1784" s="17">
        <f>V1784/MAX(V$240:V1784)-1</f>
        <v>-6.1961266076844268E-2</v>
      </c>
      <c r="Z1784" s="66">
        <f t="shared" si="464"/>
        <v>16.197293453921137</v>
      </c>
      <c r="AA1784" s="6">
        <f t="shared" si="465"/>
        <v>-2.7932508582163562E-3</v>
      </c>
      <c r="AB1784" s="17">
        <f>Z1784/MAX(Z$240:Z1784)-1</f>
        <v>-4.0433052777756551E-2</v>
      </c>
      <c r="AD1784" s="18">
        <v>1.038</v>
      </c>
    </row>
    <row r="1785" spans="1:30" x14ac:dyDescent="0.25">
      <c r="A1785" s="18" t="s">
        <v>249</v>
      </c>
      <c r="B1785" s="72">
        <v>41780</v>
      </c>
      <c r="C1785" s="23">
        <v>3747.33</v>
      </c>
      <c r="D1785" s="23">
        <v>3715.71</v>
      </c>
      <c r="E1785" s="23">
        <v>3747.55</v>
      </c>
      <c r="F1785" s="23">
        <v>3680.89</v>
      </c>
      <c r="G1785" s="20">
        <f t="shared" si="456"/>
        <v>3781.9320000000007</v>
      </c>
      <c r="H1785" s="20">
        <f t="shared" si="450"/>
        <v>3906.4321666666665</v>
      </c>
      <c r="I1785" s="112">
        <f t="shared" si="457"/>
        <v>-9.1492919491944491E-3</v>
      </c>
      <c r="J1785" s="38" t="str">
        <f t="shared" si="451"/>
        <v>X</v>
      </c>
      <c r="K1785" s="17" t="str">
        <f>IF(OR(AND(J1784="N",OR(I1784&lt;R$2308,AND(I1784&gt;R$2306, I1784&lt;R$2305))), AND(J1784="X", OR(I1784&lt;R$2314, AND(I1784&lt;R$2311,I1784&gt;R$2312)))),"no","yes")</f>
        <v>yes</v>
      </c>
      <c r="O1785" s="146">
        <f t="shared" si="452"/>
        <v>8.5098137368093685E-3</v>
      </c>
      <c r="P1785" s="146">
        <f t="shared" si="453"/>
        <v>-8.5098137368093685E-3</v>
      </c>
      <c r="Q1785" s="86">
        <f t="shared" si="460"/>
        <v>1.7999999999999999E-2</v>
      </c>
      <c r="R1785" s="39">
        <f>(SUM(C1766:C1784)+Q1785*SUM(C1766:C1784))/(19-Q1785)*(1-J$2305)</f>
        <v>3855.5133062901705</v>
      </c>
      <c r="S1785" s="39">
        <f>(SUM(C1766:C1784)+Q1785*SUM(C1766:C1784))/(19-Q1785)*(1+J$2305)</f>
        <v>3855.5133062901705</v>
      </c>
      <c r="T1785" s="17">
        <f>IF(AND(K1785="no",R1785&lt;E1785, R1785&gt;F1785,J$2308="yes"),MAX(R1785*(1-J$2306),F1785)/D1785-1,IF(AND(K1785="yes",S1785&gt;F1785, S1785&lt;E1785,J$2307="yes"),1-MIN(S1785*(1+J$2306),E1785)/D1785,0))</f>
        <v>0</v>
      </c>
      <c r="U1785" s="6">
        <f t="shared" si="461"/>
        <v>0</v>
      </c>
      <c r="V1785" s="66">
        <f t="shared" si="462"/>
        <v>3.804357546100289</v>
      </c>
      <c r="W1785" s="6">
        <f t="shared" si="463"/>
        <v>0</v>
      </c>
      <c r="X1785" s="17">
        <f>V1785/MAX(V$240:V1785)-1</f>
        <v>-6.1961266076844268E-2</v>
      </c>
      <c r="Z1785" s="66">
        <f t="shared" si="464"/>
        <v>16.059457503587826</v>
      </c>
      <c r="AA1785" s="6">
        <f t="shared" si="465"/>
        <v>-8.5098137368094795E-3</v>
      </c>
      <c r="AB1785" s="17">
        <f>Z1785/MAX(Z$240:Z1785)-1</f>
        <v>-4.8598788766616607E-2</v>
      </c>
      <c r="AD1785" s="18">
        <v>1.0469999999999999</v>
      </c>
    </row>
    <row r="1786" spans="1:30" x14ac:dyDescent="0.25">
      <c r="A1786" s="18" t="s">
        <v>249</v>
      </c>
      <c r="B1786" s="72">
        <v>41781</v>
      </c>
      <c r="C1786" s="23">
        <v>3746.14</v>
      </c>
      <c r="D1786" s="23">
        <v>3747.33</v>
      </c>
      <c r="E1786" s="23">
        <v>3788.06</v>
      </c>
      <c r="F1786" s="23">
        <v>3744.6</v>
      </c>
      <c r="G1786" s="20">
        <f t="shared" si="456"/>
        <v>3771.8805000000007</v>
      </c>
      <c r="H1786" s="20">
        <f t="shared" si="450"/>
        <v>3900.4380000000006</v>
      </c>
      <c r="I1786" s="112">
        <f t="shared" si="457"/>
        <v>-6.8243148212147053E-3</v>
      </c>
      <c r="J1786" s="38" t="str">
        <f t="shared" si="451"/>
        <v>X</v>
      </c>
      <c r="K1786" s="17" t="str">
        <f>IF(OR(AND(J1785="N",OR(I1785&lt;R$2308,AND(I1785&gt;R$2306, I1785&lt;R$2305))), AND(J1785="X", OR(I1785&lt;R$2314, AND(I1785&lt;R$2311,I1785&gt;R$2312)))),"no","yes")</f>
        <v>yes</v>
      </c>
      <c r="O1786" s="146">
        <f t="shared" si="452"/>
        <v>-3.1755943565148215E-4</v>
      </c>
      <c r="P1786" s="146">
        <f t="shared" si="453"/>
        <v>3.1755943565148215E-4</v>
      </c>
      <c r="Q1786" s="86">
        <f t="shared" si="460"/>
        <v>1.7999999999999999E-2</v>
      </c>
      <c r="R1786" s="39">
        <f>(SUM(C1767:C1785)+Q1786*SUM(C1767:C1785))/(19-Q1786)*(1-J$2305)</f>
        <v>3844.795936150038</v>
      </c>
      <c r="S1786" s="39">
        <f>(SUM(C1767:C1785)+Q1786*SUM(C1767:C1785))/(19-Q1786)*(1+J$2305)</f>
        <v>3844.795936150038</v>
      </c>
      <c r="T1786" s="17">
        <f>IF(AND(K1786="no",R1786&lt;E1786, R1786&gt;F1786,J$2308="yes"),MAX(R1786*(1-J$2306),F1786)/D1786-1,IF(AND(K1786="yes",S1786&gt;F1786, S1786&lt;E1786,J$2307="yes"),1-MIN(S1786*(1+J$2306),E1786)/D1786,0))</f>
        <v>0</v>
      </c>
      <c r="U1786" s="6">
        <f t="shared" si="461"/>
        <v>0</v>
      </c>
      <c r="V1786" s="66">
        <f t="shared" si="462"/>
        <v>3.804357546100289</v>
      </c>
      <c r="W1786" s="6">
        <f t="shared" si="463"/>
        <v>0</v>
      </c>
      <c r="X1786" s="17">
        <f>V1786/MAX(V$240:V1786)-1</f>
        <v>-6.1961266076844268E-2</v>
      </c>
      <c r="Z1786" s="66">
        <f t="shared" si="464"/>
        <v>16.064557335849535</v>
      </c>
      <c r="AA1786" s="6">
        <f t="shared" si="465"/>
        <v>3.1755943565148215E-4</v>
      </c>
      <c r="AB1786" s="17">
        <f>Z1786/MAX(Z$240:Z1786)-1</f>
        <v>-4.8296662334899154E-2</v>
      </c>
      <c r="AD1786" s="18">
        <v>1.0469999999999999</v>
      </c>
    </row>
    <row r="1787" spans="1:30" x14ac:dyDescent="0.25">
      <c r="A1787" s="18" t="s">
        <v>249</v>
      </c>
      <c r="B1787" s="72">
        <v>41782</v>
      </c>
      <c r="C1787" s="23">
        <v>3786.56</v>
      </c>
      <c r="D1787" s="23">
        <v>3746.14</v>
      </c>
      <c r="E1787" s="23">
        <v>3786.56</v>
      </c>
      <c r="F1787" s="23">
        <v>3742.98</v>
      </c>
      <c r="G1787" s="20">
        <f t="shared" si="456"/>
        <v>3764.75</v>
      </c>
      <c r="H1787" s="20">
        <f t="shared" si="450"/>
        <v>3897.5233333333335</v>
      </c>
      <c r="I1787" s="112">
        <f t="shared" si="457"/>
        <v>5.7932133607809799E-3</v>
      </c>
      <c r="J1787" s="38" t="str">
        <f t="shared" si="451"/>
        <v>X</v>
      </c>
      <c r="K1787" s="17" t="str">
        <f>IF(OR(AND(J1786="N",OR(I1786&lt;R$2308,AND(I1786&gt;R$2306, I1786&lt;R$2305))), AND(J1786="X", OR(I1786&lt;R$2314, AND(I1786&lt;R$2311,I1786&gt;R$2312)))),"no","yes")</f>
        <v>yes</v>
      </c>
      <c r="O1787" s="146">
        <f t="shared" si="452"/>
        <v>1.0789772939612474E-2</v>
      </c>
      <c r="P1787" s="146">
        <f t="shared" si="453"/>
        <v>-1.0789772939612474E-2</v>
      </c>
      <c r="Q1787" s="86">
        <f t="shared" si="460"/>
        <v>1.7999999999999999E-2</v>
      </c>
      <c r="R1787" s="39">
        <f>(SUM(C1768:C1786)+Q1787*SUM(C1768:C1786))/(19-Q1787)*(1-J$2305)</f>
        <v>3834.9800821831213</v>
      </c>
      <c r="S1787" s="39">
        <f>(SUM(C1768:C1786)+Q1787*SUM(C1768:C1786))/(19-Q1787)*(1+J$2305)</f>
        <v>3834.9800821831213</v>
      </c>
      <c r="T1787" s="17">
        <f>IF(AND(K1787="no",R1787&lt;E1787, R1787&gt;F1787,J$2308="yes"),MAX(R1787*(1-J$2306),F1787)/D1787-1,IF(AND(K1787="yes",S1787&gt;F1787, S1787&lt;E1787,J$2307="yes"),1-MIN(S1787*(1+J$2306),E1787)/D1787,0))</f>
        <v>0</v>
      </c>
      <c r="U1787" s="6">
        <f t="shared" si="461"/>
        <v>0</v>
      </c>
      <c r="V1787" s="66">
        <f t="shared" si="462"/>
        <v>3.804357546100289</v>
      </c>
      <c r="W1787" s="6">
        <f t="shared" si="463"/>
        <v>0</v>
      </c>
      <c r="X1787" s="17">
        <f>V1787/MAX(V$240:V1787)-1</f>
        <v>-6.1961266076844268E-2</v>
      </c>
      <c r="Z1787" s="66">
        <f t="shared" si="464"/>
        <v>15.891224409820333</v>
      </c>
      <c r="AA1787" s="6">
        <f t="shared" si="465"/>
        <v>-1.0789772939612474E-2</v>
      </c>
      <c r="AB1787" s="17">
        <f>Z1787/MAX(Z$240:Z1787)-1</f>
        <v>-5.8565325254176903E-2</v>
      </c>
      <c r="AD1787" s="18">
        <v>1.06</v>
      </c>
    </row>
    <row r="1788" spans="1:30" x14ac:dyDescent="0.25">
      <c r="A1788" s="18" t="s">
        <v>249</v>
      </c>
      <c r="B1788" s="72">
        <v>41785</v>
      </c>
      <c r="C1788" s="23">
        <v>3827.49</v>
      </c>
      <c r="D1788" s="23">
        <v>3786.56</v>
      </c>
      <c r="E1788" s="23">
        <v>3827.59</v>
      </c>
      <c r="F1788" s="23">
        <v>3798.73</v>
      </c>
      <c r="G1788" s="20">
        <f t="shared" si="456"/>
        <v>3761.8840000000009</v>
      </c>
      <c r="H1788" s="20">
        <f t="shared" si="450"/>
        <v>3894.8568333333337</v>
      </c>
      <c r="I1788" s="112">
        <f t="shared" si="457"/>
        <v>1.7439665869547927E-2</v>
      </c>
      <c r="J1788" s="38" t="str">
        <f t="shared" si="451"/>
        <v>X</v>
      </c>
      <c r="K1788" s="17" t="str">
        <f>IF(OR(AND(J1787="N",OR(I1787&lt;R$2308,AND(I1787&gt;R$2306, I1787&lt;R$2305))), AND(J1787="X", OR(I1787&lt;R$2314, AND(I1787&lt;R$2311,I1787&gt;R$2312)))),"no","yes")</f>
        <v>yes</v>
      </c>
      <c r="O1788" s="146">
        <f t="shared" si="452"/>
        <v>1.0809283360094568E-2</v>
      </c>
      <c r="P1788" s="146">
        <f t="shared" si="453"/>
        <v>-1.0809283360094568E-2</v>
      </c>
      <c r="Q1788" s="86">
        <f t="shared" si="460"/>
        <v>1.7999999999999999E-2</v>
      </c>
      <c r="R1788" s="39">
        <f>(SUM(C1769:C1787)+Q1788*SUM(C1769:C1787))/(19-Q1788)*(1-J$2305)</f>
        <v>3829.7109588030776</v>
      </c>
      <c r="S1788" s="39">
        <f>(SUM(C1769:C1787)+Q1788*SUM(C1769:C1787))/(19-Q1788)*(1+J$2305)</f>
        <v>3829.7109588030776</v>
      </c>
      <c r="T1788" s="17">
        <f>IF(AND(K1788="no",R1788&lt;E1788, R1788&gt;F1788,J$2308="yes"),MAX(R1788*(1-J$2306),F1788)/D1788-1,IF(AND(K1788="yes",S1788&gt;F1788, S1788&lt;E1788,J$2307="yes"),1-MIN(S1788*(1+J$2306),E1788)/D1788,0))</f>
        <v>0</v>
      </c>
      <c r="U1788" s="6">
        <f t="shared" si="461"/>
        <v>0</v>
      </c>
      <c r="V1788" s="66">
        <f t="shared" si="462"/>
        <v>3.804357546100289</v>
      </c>
      <c r="W1788" s="6">
        <f t="shared" si="463"/>
        <v>0</v>
      </c>
      <c r="X1788" s="17">
        <f>V1788/MAX(V$240:V1788)-1</f>
        <v>-6.1961266076844268E-2</v>
      </c>
      <c r="Y1788" s="14"/>
      <c r="Z1788" s="66">
        <f t="shared" si="464"/>
        <v>15.719451662235734</v>
      </c>
      <c r="AA1788" s="6">
        <f t="shared" si="465"/>
        <v>-1.0809283360094568E-2</v>
      </c>
      <c r="AB1788" s="17">
        <f>Z1788/MAX(Z$240:Z1788)-1</f>
        <v>-6.8741559418523002E-2</v>
      </c>
      <c r="AC1788" s="14"/>
      <c r="AD1788" s="18">
        <v>1.071</v>
      </c>
    </row>
    <row r="1789" spans="1:30" x14ac:dyDescent="0.25">
      <c r="A1789" s="18" t="s">
        <v>249</v>
      </c>
      <c r="B1789" s="72">
        <v>41786</v>
      </c>
      <c r="C1789" s="23">
        <v>3818.32</v>
      </c>
      <c r="D1789" s="23">
        <v>3827.49</v>
      </c>
      <c r="E1789" s="23">
        <v>3834.42</v>
      </c>
      <c r="F1789" s="23">
        <v>3812.89</v>
      </c>
      <c r="G1789" s="20">
        <f t="shared" si="456"/>
        <v>3762.766000000001</v>
      </c>
      <c r="H1789" s="20">
        <f t="shared" ref="H1789:H1852" si="468">AVERAGE(C1730:C1789)</f>
        <v>3892.9166666666665</v>
      </c>
      <c r="I1789" s="112">
        <f t="shared" si="457"/>
        <v>1.4764138933964777E-2</v>
      </c>
      <c r="J1789" s="38" t="str">
        <f t="shared" ref="J1789:J1852" si="469">IF(G1789&gt;H1789,"N","X")</f>
        <v>X</v>
      </c>
      <c r="K1789" s="17" t="str">
        <f>IF(OR(AND(J1788="N",OR(I1788&lt;R$2308,AND(I1788&gt;R$2306, I1788&lt;R$2305))), AND(J1788="X", OR(I1788&lt;R$2314, AND(I1788&lt;R$2311,I1788&gt;R$2312)))),"no","yes")</f>
        <v>yes</v>
      </c>
      <c r="O1789" s="146">
        <f t="shared" si="452"/>
        <v>-2.3958259851755148E-3</v>
      </c>
      <c r="P1789" s="146">
        <f t="shared" si="453"/>
        <v>2.3958259851755148E-3</v>
      </c>
      <c r="Q1789" s="86">
        <f t="shared" si="460"/>
        <v>1.7999999999999999E-2</v>
      </c>
      <c r="R1789" s="39">
        <f>(SUM(C1770:C1788)+Q1789*SUM(C1770:C1788))/(19-Q1789)*(1-J$2305)</f>
        <v>3831.1487725213365</v>
      </c>
      <c r="S1789" s="39">
        <f>(SUM(C1770:C1788)+Q1789*SUM(C1770:C1788))/(19-Q1789)*(1+J$2305)</f>
        <v>3831.1487725213365</v>
      </c>
      <c r="T1789" s="17">
        <f>IF(AND(K1789="no",R1789&lt;E1789, R1789&gt;F1789,J$2308="yes"),MAX(R1789*(1-J$2306),F1789)/D1789-1,IF(AND(K1789="yes",S1789&gt;F1789, S1789&lt;E1789,J$2307="yes"),1-MIN(S1789*(1+J$2306),E1789)/D1789,0))</f>
        <v>-9.5591955075957635E-4</v>
      </c>
      <c r="U1789" s="6">
        <f t="shared" si="461"/>
        <v>-3.3517455359350912E-3</v>
      </c>
      <c r="V1789" s="66">
        <f t="shared" si="462"/>
        <v>3.804357546100289</v>
      </c>
      <c r="W1789" s="6">
        <f t="shared" si="463"/>
        <v>0</v>
      </c>
      <c r="X1789" s="17">
        <f>V1789/MAX(V$240:V1789)-1</f>
        <v>-6.1961266076844268E-2</v>
      </c>
      <c r="Z1789" s="66">
        <f t="shared" si="464"/>
        <v>15.704425131064584</v>
      </c>
      <c r="AA1789" s="6">
        <f t="shared" si="465"/>
        <v>-9.5591955075946533E-4</v>
      </c>
      <c r="AB1789" s="17">
        <f>Z1789/MAX(Z$240:Z1789)-1</f>
        <v>-6.963176756868461E-2</v>
      </c>
      <c r="AD1789" s="18">
        <v>1.0669999999999999</v>
      </c>
    </row>
    <row r="1790" spans="1:30" x14ac:dyDescent="0.25">
      <c r="A1790" s="18" t="s">
        <v>249</v>
      </c>
      <c r="B1790" s="72">
        <v>41787</v>
      </c>
      <c r="C1790" s="23">
        <v>3861.59</v>
      </c>
      <c r="D1790" s="23">
        <v>3818.32</v>
      </c>
      <c r="E1790" s="23">
        <v>3862.1</v>
      </c>
      <c r="F1790" s="23">
        <v>3813</v>
      </c>
      <c r="G1790" s="20">
        <f t="shared" si="456"/>
        <v>3771.6160000000004</v>
      </c>
      <c r="H1790" s="20">
        <f t="shared" si="468"/>
        <v>3891.011</v>
      </c>
      <c r="I1790" s="112">
        <f t="shared" si="457"/>
        <v>2.3855556875355122E-2</v>
      </c>
      <c r="J1790" s="38" t="str">
        <f t="shared" si="469"/>
        <v>X</v>
      </c>
      <c r="K1790" s="17" t="str">
        <f>IF(OR(AND(J1789="N",OR(I1789&lt;R$2308,AND(I1789&gt;R$2306, I1789&lt;R$2305))), AND(J1789="X", OR(I1789&lt;R$2314, AND(I1789&lt;R$2311,I1789&gt;R$2312)))),"no","yes")</f>
        <v>yes</v>
      </c>
      <c r="O1790" s="146">
        <f t="shared" si="452"/>
        <v>1.1332208929581533E-2</v>
      </c>
      <c r="P1790" s="146">
        <f t="shared" si="453"/>
        <v>-1.1332208929581533E-2</v>
      </c>
      <c r="Q1790" s="86">
        <f t="shared" si="460"/>
        <v>1.7999999999999999E-2</v>
      </c>
      <c r="R1790" s="39">
        <f>(SUM(C1771:C1789)+Q1790*SUM(C1771:C1789))/(19-Q1790)*(1-J$2305)</f>
        <v>3838.3206795911924</v>
      </c>
      <c r="S1790" s="39">
        <f>(SUM(C1771:C1789)+Q1790*SUM(C1771:C1789))/(19-Q1790)*(1+J$2305)</f>
        <v>3838.3206795911924</v>
      </c>
      <c r="T1790" s="17">
        <f>IF(AND(K1790="no",R1790&lt;E1790, R1790&gt;F1790,J$2308="yes"),MAX(R1790*(1-J$2306),F1790)/D1790-1,IF(AND(K1790="yes",S1790&gt;F1790, S1790&lt;E1790,J$2307="yes"),1-MIN(S1790*(1+J$2306),E1790)/D1790,0))</f>
        <v>-5.2380836575227629E-3</v>
      </c>
      <c r="U1790" s="6">
        <f t="shared" si="461"/>
        <v>6.0941252720587702E-3</v>
      </c>
      <c r="V1790" s="66">
        <f t="shared" si="462"/>
        <v>3.804357546100289</v>
      </c>
      <c r="W1790" s="6">
        <f t="shared" si="463"/>
        <v>0</v>
      </c>
      <c r="X1790" s="17">
        <f>V1790/MAX(V$240:V1790)-1</f>
        <v>-6.1961266076844268E-2</v>
      </c>
      <c r="Z1790" s="66">
        <f t="shared" si="464"/>
        <v>15.622164038434764</v>
      </c>
      <c r="AA1790" s="6">
        <f t="shared" si="465"/>
        <v>-5.2380836575227629E-3</v>
      </c>
      <c r="AB1790" s="17">
        <f>Z1790/MAX(Z$240:Z1790)-1</f>
        <v>-7.450511420246142E-2</v>
      </c>
      <c r="AD1790" s="18">
        <v>1.08</v>
      </c>
    </row>
    <row r="1791" spans="1:30" x14ac:dyDescent="0.25">
      <c r="A1791" s="18" t="s">
        <v>249</v>
      </c>
      <c r="B1791" s="72">
        <v>41788</v>
      </c>
      <c r="C1791" s="23">
        <v>3821.87</v>
      </c>
      <c r="D1791" s="23">
        <v>3861.59</v>
      </c>
      <c r="E1791" s="23">
        <v>3874.1</v>
      </c>
      <c r="F1791" s="23">
        <v>3821.42</v>
      </c>
      <c r="G1791" s="20">
        <f t="shared" si="456"/>
        <v>3775.7629999999999</v>
      </c>
      <c r="H1791" s="20">
        <f t="shared" si="468"/>
        <v>3887.0621666666671</v>
      </c>
      <c r="I1791" s="112">
        <f t="shared" si="457"/>
        <v>1.2211306694832169E-2</v>
      </c>
      <c r="J1791" s="38" t="str">
        <f t="shared" si="469"/>
        <v>X</v>
      </c>
      <c r="K1791" s="17" t="str">
        <f>IF(OR(AND(J1790="N",OR(I1790&lt;R$2308,AND(I1790&gt;R$2306, I1790&lt;R$2305))), AND(J1790="X", OR(I1790&lt;R$2314, AND(I1790&lt;R$2311,I1790&gt;R$2312)))),"no","yes")</f>
        <v>no</v>
      </c>
      <c r="O1791" s="146">
        <f t="shared" si="452"/>
        <v>-1.0285918494713386E-2</v>
      </c>
      <c r="P1791" s="146">
        <f t="shared" si="453"/>
        <v>1.0285918494713386E-2</v>
      </c>
      <c r="Q1791" s="86">
        <f t="shared" si="460"/>
        <v>1.7999999999999999E-2</v>
      </c>
      <c r="R1791" s="39">
        <f>(SUM(C1772:C1790)+Q1791*SUM(C1772:C1790))/(19-Q1791)*(1-J$2305)</f>
        <v>3844.8989052786856</v>
      </c>
      <c r="S1791" s="39">
        <f>(SUM(C1772:C1790)+Q1791*SUM(C1772:C1790))/(19-Q1791)*(1+J$2305)</f>
        <v>3844.8989052786856</v>
      </c>
      <c r="T1791" s="17">
        <f>IF(AND(K1791="no",R1791&lt;E1791, R1791&gt;F1791,J$2308="yes"),MAX(R1791*(1-J$2306),F1791)/D1791-1,IF(AND(K1791="yes",S1791&gt;F1791, S1791&lt;E1791,J$2307="yes"),1-MIN(S1791*(1+J$2306),E1791)/D1791,0))</f>
        <v>-4.3223373587860658E-3</v>
      </c>
      <c r="U1791" s="6">
        <f t="shared" si="461"/>
        <v>5.9635811359273205E-3</v>
      </c>
      <c r="V1791" s="66">
        <f t="shared" si="462"/>
        <v>3.7879138293526</v>
      </c>
      <c r="W1791" s="6">
        <f t="shared" si="463"/>
        <v>-4.3223373587860658E-3</v>
      </c>
      <c r="X1791" s="17">
        <f>V1791/MAX(V$240:V1791)-1</f>
        <v>-6.6015785940468752E-2</v>
      </c>
      <c r="Z1791" s="66">
        <f t="shared" si="464"/>
        <v>15.554639775186354</v>
      </c>
      <c r="AA1791" s="6">
        <f t="shared" si="465"/>
        <v>-4.3223373587860658E-3</v>
      </c>
      <c r="AB1791" s="17">
        <f>Z1791/MAX(Z$240:Z1791)-1</f>
        <v>-7.8505415322709604E-2</v>
      </c>
      <c r="AD1791" s="18">
        <v>1.0680000000000001</v>
      </c>
    </row>
    <row r="1792" spans="1:30" x14ac:dyDescent="0.25">
      <c r="A1792" s="18" t="s">
        <v>249</v>
      </c>
      <c r="B1792" s="72">
        <v>41789</v>
      </c>
      <c r="C1792" s="23">
        <v>3829.24</v>
      </c>
      <c r="D1792" s="23">
        <v>3821.87</v>
      </c>
      <c r="E1792" s="23">
        <v>3840.86</v>
      </c>
      <c r="F1792" s="23">
        <v>3798.8</v>
      </c>
      <c r="G1792" s="20">
        <f t="shared" si="456"/>
        <v>3778.9165000000003</v>
      </c>
      <c r="H1792" s="20">
        <f t="shared" si="468"/>
        <v>3883.2233333333334</v>
      </c>
      <c r="I1792" s="112">
        <f t="shared" si="457"/>
        <v>1.3316912400684E-2</v>
      </c>
      <c r="J1792" s="38" t="str">
        <f t="shared" si="469"/>
        <v>X</v>
      </c>
      <c r="K1792" s="17" t="str">
        <f>IF(OR(AND(J1791="N",OR(I1791&lt;R$2308,AND(I1791&gt;R$2306, I1791&lt;R$2305))), AND(J1791="X", OR(I1791&lt;R$2314, AND(I1791&lt;R$2311,I1791&gt;R$2312)))),"no","yes")</f>
        <v>yes</v>
      </c>
      <c r="O1792" s="146">
        <f t="shared" si="452"/>
        <v>1.9283753764518519E-3</v>
      </c>
      <c r="P1792" s="146">
        <f t="shared" si="453"/>
        <v>-1.9283753764518519E-3</v>
      </c>
      <c r="Q1792" s="86">
        <f t="shared" si="460"/>
        <v>1.7999999999999999E-2</v>
      </c>
      <c r="R1792" s="39">
        <f>(SUM(C1773:C1791)+Q1792*SUM(C1773:C1791))/(19-Q1792)*(1-J$2305)</f>
        <v>3847.8860826045725</v>
      </c>
      <c r="S1792" s="39">
        <f>(SUM(C1773:C1791)+Q1792*SUM(C1773:C1791))/(19-Q1792)*(1+J$2305)</f>
        <v>3847.8860826045725</v>
      </c>
      <c r="T1792" s="17">
        <f>IF(AND(K1792="no",R1792&lt;E1792, R1792&gt;F1792,J$2308="yes"),MAX(R1792*(1-J$2306),F1792)/D1792-1,IF(AND(K1792="yes",S1792&gt;F1792, S1792&lt;E1792,J$2307="yes"),1-MIN(S1792*(1+J$2306),E1792)/D1792,0))</f>
        <v>0</v>
      </c>
      <c r="U1792" s="6">
        <f t="shared" si="461"/>
        <v>0</v>
      </c>
      <c r="V1792" s="66">
        <f t="shared" si="462"/>
        <v>3.7879138293526</v>
      </c>
      <c r="W1792" s="6">
        <f t="shared" si="463"/>
        <v>0</v>
      </c>
      <c r="X1792" s="17">
        <f>V1792/MAX(V$240:V1792)-1</f>
        <v>-6.6015785940468752E-2</v>
      </c>
      <c r="Z1792" s="66">
        <f t="shared" si="464"/>
        <v>15.524644590854306</v>
      </c>
      <c r="AA1792" s="6">
        <f t="shared" si="465"/>
        <v>-1.9283753764518519E-3</v>
      </c>
      <c r="AB1792" s="17">
        <f>Z1792/MAX(Z$240:Z1792)-1</f>
        <v>-8.0282402789334961E-2</v>
      </c>
      <c r="AD1792" s="18">
        <v>1.071</v>
      </c>
    </row>
    <row r="1793" spans="1:30" x14ac:dyDescent="0.25">
      <c r="A1793" s="18" t="s">
        <v>249</v>
      </c>
      <c r="B1793" s="72">
        <v>41793</v>
      </c>
      <c r="C1793" s="23">
        <v>3822.72</v>
      </c>
      <c r="D1793" s="23">
        <v>3829.24</v>
      </c>
      <c r="E1793" s="23">
        <v>3845.48</v>
      </c>
      <c r="F1793" s="23">
        <v>3821.43</v>
      </c>
      <c r="G1793" s="20">
        <f t="shared" si="456"/>
        <v>3780.1379999999999</v>
      </c>
      <c r="H1793" s="20">
        <f t="shared" si="468"/>
        <v>3879.6390000000001</v>
      </c>
      <c r="I1793" s="112">
        <f t="shared" si="457"/>
        <v>1.1264668115291032E-2</v>
      </c>
      <c r="J1793" s="38" t="str">
        <f t="shared" si="469"/>
        <v>X</v>
      </c>
      <c r="K1793" s="17" t="str">
        <f>IF(OR(AND(J1792="N",OR(I1792&lt;R$2308,AND(I1792&gt;R$2306, I1792&lt;R$2305))), AND(J1792="X", OR(I1792&lt;R$2314, AND(I1792&lt;R$2311,I1792&gt;R$2312)))),"no","yes")</f>
        <v>yes</v>
      </c>
      <c r="O1793" s="146">
        <f t="shared" si="452"/>
        <v>-1.7026877396036921E-3</v>
      </c>
      <c r="P1793" s="146">
        <f t="shared" si="453"/>
        <v>1.7026877396036921E-3</v>
      </c>
      <c r="Q1793" s="86">
        <f t="shared" si="460"/>
        <v>1.7999999999999999E-2</v>
      </c>
      <c r="R1793" s="39">
        <f>(SUM(C1774:C1792)+Q1793*SUM(C1774:C1792))/(19-Q1793)*(1-J$2305)</f>
        <v>3849.54592350648</v>
      </c>
      <c r="S1793" s="39">
        <f>(SUM(C1774:C1792)+Q1793*SUM(C1774:C1792))/(19-Q1793)*(1+J$2305)</f>
        <v>3849.54592350648</v>
      </c>
      <c r="T1793" s="17">
        <f>IF(AND(K1793="no",R1793&lt;E1793, R1793&gt;F1793,J$2308="yes"),MAX(R1793*(1-J$2306),F1793)/D1793-1,IF(AND(K1793="yes",S1793&gt;F1793, S1793&lt;E1793,J$2307="yes"),1-MIN(S1793*(1+J$2306),E1793)/D1793,0))</f>
        <v>0</v>
      </c>
      <c r="U1793" s="6">
        <f t="shared" si="461"/>
        <v>0</v>
      </c>
      <c r="V1793" s="66">
        <f t="shared" si="462"/>
        <v>3.7879138293526</v>
      </c>
      <c r="W1793" s="6">
        <f t="shared" si="463"/>
        <v>0</v>
      </c>
      <c r="X1793" s="17">
        <f>V1793/MAX(V$240:V1793)-1</f>
        <v>-6.6015785940468752E-2</v>
      </c>
      <c r="Z1793" s="66">
        <f t="shared" si="464"/>
        <v>15.55107821286086</v>
      </c>
      <c r="AA1793" s="6">
        <f t="shared" si="465"/>
        <v>1.7026877396038032E-3</v>
      </c>
      <c r="AB1793" s="17">
        <f>Z1793/MAX(Z$240:Z1793)-1</f>
        <v>-7.8716410912666568E-2</v>
      </c>
      <c r="AD1793" s="18">
        <v>1.0680000000000001</v>
      </c>
    </row>
    <row r="1794" spans="1:30" x14ac:dyDescent="0.25">
      <c r="A1794" s="18" t="s">
        <v>249</v>
      </c>
      <c r="B1794" s="72">
        <v>41794</v>
      </c>
      <c r="C1794" s="23">
        <v>3789.29</v>
      </c>
      <c r="D1794" s="23">
        <v>3822.72</v>
      </c>
      <c r="E1794" s="23">
        <v>3820.76</v>
      </c>
      <c r="F1794" s="23">
        <v>3760.29</v>
      </c>
      <c r="G1794" s="20">
        <f t="shared" si="456"/>
        <v>3778.7034999999996</v>
      </c>
      <c r="H1794" s="20">
        <f t="shared" si="468"/>
        <v>3875.5811666666664</v>
      </c>
      <c r="I1794" s="112">
        <f t="shared" si="457"/>
        <v>2.8016223024645015E-3</v>
      </c>
      <c r="J1794" s="38" t="str">
        <f t="shared" si="469"/>
        <v>X</v>
      </c>
      <c r="K1794" s="17" t="str">
        <f>IF(OR(AND(J1793="N",OR(I1793&lt;R$2308,AND(I1793&gt;R$2306, I1793&lt;R$2305))), AND(J1793="X", OR(I1793&lt;R$2314, AND(I1793&lt;R$2311,I1793&gt;R$2312)))),"no","yes")</f>
        <v>yes</v>
      </c>
      <c r="O1794" s="146">
        <f t="shared" si="452"/>
        <v>-8.7450820358278003E-3</v>
      </c>
      <c r="P1794" s="146">
        <f t="shared" si="453"/>
        <v>8.7450820358278003E-3</v>
      </c>
      <c r="Q1794" s="86">
        <f t="shared" si="460"/>
        <v>1.7999999999999999E-2</v>
      </c>
      <c r="R1794" s="39">
        <f>(SUM(C1775:C1793)+Q1794*SUM(C1775:C1793))/(19-Q1794)*(1-J$2305)</f>
        <v>3849.8001285428304</v>
      </c>
      <c r="S1794" s="39">
        <f>(SUM(C1775:C1793)+Q1794*SUM(C1775:C1793))/(19-Q1794)*(1+J$2305)</f>
        <v>3849.8001285428304</v>
      </c>
      <c r="T1794" s="17">
        <f>IF(AND(K1794="no",R1794&lt;E1794, R1794&gt;F1794,J$2308="yes"),MAX(R1794*(1-J$2306),F1794)/D1794-1,IF(AND(K1794="yes",S1794&gt;F1794, S1794&lt;E1794,J$2307="yes"),1-MIN(S1794*(1+J$2306),E1794)/D1794,0))</f>
        <v>0</v>
      </c>
      <c r="U1794" s="6">
        <f t="shared" si="461"/>
        <v>0</v>
      </c>
      <c r="V1794" s="66">
        <f t="shared" si="462"/>
        <v>3.7879138293526</v>
      </c>
      <c r="W1794" s="6">
        <f t="shared" si="463"/>
        <v>0</v>
      </c>
      <c r="X1794" s="17">
        <f>V1794/MAX(V$240:V1794)-1</f>
        <v>-6.6015785940468752E-2</v>
      </c>
      <c r="Z1794" s="66">
        <f t="shared" si="464"/>
        <v>15.6870736675779</v>
      </c>
      <c r="AA1794" s="6">
        <f t="shared" si="465"/>
        <v>8.7450820358276893E-3</v>
      </c>
      <c r="AB1794" s="17">
        <f>Z1794/MAX(Z$240:Z1794)-1</f>
        <v>-7.0659710347836024E-2</v>
      </c>
      <c r="AD1794" s="18">
        <v>1.06</v>
      </c>
    </row>
    <row r="1795" spans="1:30" x14ac:dyDescent="0.25">
      <c r="A1795" s="18" t="s">
        <v>249</v>
      </c>
      <c r="B1795" s="72">
        <v>41795</v>
      </c>
      <c r="C1795" s="23">
        <v>3832.05</v>
      </c>
      <c r="D1795" s="23">
        <v>3789.29</v>
      </c>
      <c r="E1795" s="23">
        <v>3832.38</v>
      </c>
      <c r="F1795" s="23">
        <v>3779.99</v>
      </c>
      <c r="G1795" s="20">
        <f t="shared" si="456"/>
        <v>3782.8074999999999</v>
      </c>
      <c r="H1795" s="20">
        <f t="shared" si="468"/>
        <v>3872.5745000000002</v>
      </c>
      <c r="I1795" s="112">
        <f t="shared" si="457"/>
        <v>1.3017448019757794E-2</v>
      </c>
      <c r="J1795" s="38" t="str">
        <f t="shared" si="469"/>
        <v>X</v>
      </c>
      <c r="K1795" s="17" t="str">
        <f>IF(OR(AND(J1794="N",OR(I1794&lt;R$2308,AND(I1794&gt;R$2306, I1794&lt;R$2305))), AND(J1794="X", OR(I1794&lt;R$2314, AND(I1794&lt;R$2311,I1794&gt;R$2312)))),"no","yes")</f>
        <v>yes</v>
      </c>
      <c r="O1795" s="146">
        <f t="shared" si="452"/>
        <v>1.1284435870572151E-2</v>
      </c>
      <c r="P1795" s="146">
        <f t="shared" si="453"/>
        <v>-1.1284435870572151E-2</v>
      </c>
      <c r="Q1795" s="86">
        <f t="shared" si="460"/>
        <v>1.7999999999999999E-2</v>
      </c>
      <c r="R1795" s="39">
        <f>(SUM(C1776:C1794)+Q1795*SUM(C1776:C1794))/(19-Q1795)*(1-J$2305)</f>
        <v>3851.9088504899373</v>
      </c>
      <c r="S1795" s="39">
        <f>(SUM(C1776:C1794)+Q1795*SUM(C1776:C1794))/(19-Q1795)*(1+J$2305)</f>
        <v>3851.9088504899373</v>
      </c>
      <c r="T1795" s="17">
        <f>IF(AND(K1795="no",R1795&lt;E1795, R1795&gt;F1795,J$2308="yes"),MAX(R1795*(1-J$2306),F1795)/D1795-1,IF(AND(K1795="yes",S1795&gt;F1795, S1795&lt;E1795,J$2307="yes"),1-MIN(S1795*(1+J$2306),E1795)/D1795,0))</f>
        <v>0</v>
      </c>
      <c r="U1795" s="6">
        <f t="shared" si="461"/>
        <v>0</v>
      </c>
      <c r="V1795" s="66">
        <f t="shared" si="462"/>
        <v>3.7879138293526</v>
      </c>
      <c r="W1795" s="6">
        <f t="shared" si="463"/>
        <v>0</v>
      </c>
      <c r="X1795" s="17">
        <f>V1795/MAX(V$240:V1795)-1</f>
        <v>-6.6015785940468752E-2</v>
      </c>
      <c r="Z1795" s="66">
        <f t="shared" si="464"/>
        <v>15.510053890779176</v>
      </c>
      <c r="AA1795" s="6">
        <f t="shared" si="465"/>
        <v>-1.1284435870572151E-2</v>
      </c>
      <c r="AB1795" s="17">
        <f>Z1795/MAX(Z$240:Z1795)-1</f>
        <v>-8.1146791248354888E-2</v>
      </c>
      <c r="AD1795" s="18">
        <v>1.0720000000000001</v>
      </c>
    </row>
    <row r="1796" spans="1:30" x14ac:dyDescent="0.25">
      <c r="A1796" s="18" t="s">
        <v>249</v>
      </c>
      <c r="B1796" s="72">
        <v>41796</v>
      </c>
      <c r="C1796" s="23">
        <v>3818.33</v>
      </c>
      <c r="D1796" s="23">
        <v>3832.05</v>
      </c>
      <c r="E1796" s="23">
        <v>3837.4</v>
      </c>
      <c r="F1796" s="23">
        <v>3800.09</v>
      </c>
      <c r="G1796" s="20">
        <f t="shared" si="456"/>
        <v>3786.0235000000002</v>
      </c>
      <c r="H1796" s="20">
        <f t="shared" si="468"/>
        <v>3871.8759999999993</v>
      </c>
      <c r="I1796" s="112">
        <f t="shared" si="457"/>
        <v>8.5330954760316491E-3</v>
      </c>
      <c r="J1796" s="38" t="str">
        <f t="shared" si="469"/>
        <v>X</v>
      </c>
      <c r="K1796" s="17" t="str">
        <f>IF(OR(AND(J1795="N",OR(I1795&lt;R$2308,AND(I1795&gt;R$2306, I1795&lt;R$2305))), AND(J1795="X", OR(I1795&lt;R$2314, AND(I1795&lt;R$2311,I1795&gt;R$2312)))),"no","yes")</f>
        <v>yes</v>
      </c>
      <c r="O1796" s="146">
        <f t="shared" ref="O1796:O1859" si="470">IF(AND(L1796&gt;0,L1795&gt;0),L1796/L1795-1,IF(AND(M1796&gt;0,N1796&gt;0),M1796/N1796-1,C1796/C1795-1))</f>
        <v>-3.5803290666875931E-3</v>
      </c>
      <c r="P1796" s="146">
        <f t="shared" ref="P1796:P1859" si="471">IF(AND(M1796&gt;0,N1796&gt;0),1-M1796/N1796,1-C1796/C1795)</f>
        <v>3.5803290666875931E-3</v>
      </c>
      <c r="Q1796" s="86">
        <f t="shared" si="460"/>
        <v>1.7999999999999999E-2</v>
      </c>
      <c r="R1796" s="39">
        <f>(SUM(C1777:C1795)+Q1796*SUM(C1777:C1795))/(19-Q1796)*(1-J$2305)</f>
        <v>3856.0941165314507</v>
      </c>
      <c r="S1796" s="39">
        <f>(SUM(C1777:C1795)+Q1796*SUM(C1777:C1795))/(19-Q1796)*(1+J$2305)</f>
        <v>3856.0941165314507</v>
      </c>
      <c r="T1796" s="17">
        <f>IF(AND(K1796="no",R1796&lt;E1796, R1796&gt;F1796,J$2308="yes"),MAX(R1796*(1-J$2306),F1796)/D1796-1,IF(AND(K1796="yes",S1796&gt;F1796, S1796&lt;E1796,J$2307="yes"),1-MIN(S1796*(1+J$2306),E1796)/D1796,0))</f>
        <v>0</v>
      </c>
      <c r="U1796" s="6">
        <f t="shared" si="461"/>
        <v>0</v>
      </c>
      <c r="V1796" s="66">
        <f t="shared" si="462"/>
        <v>3.7879138293526</v>
      </c>
      <c r="W1796" s="6">
        <f t="shared" si="463"/>
        <v>0</v>
      </c>
      <c r="X1796" s="17">
        <f>V1796/MAX(V$240:V1796)-1</f>
        <v>-6.6015785940468752E-2</v>
      </c>
      <c r="Z1796" s="66">
        <f t="shared" si="464"/>
        <v>15.565584987550224</v>
      </c>
      <c r="AA1796" s="6">
        <f t="shared" si="465"/>
        <v>3.5803290666875931E-3</v>
      </c>
      <c r="AB1796" s="17">
        <f>Z1796/MAX(Z$240:Z1796)-1</f>
        <v>-7.785699439704219E-2</v>
      </c>
      <c r="AD1796" s="18">
        <v>1.069</v>
      </c>
    </row>
    <row r="1797" spans="1:30" x14ac:dyDescent="0.25">
      <c r="A1797" s="18" t="s">
        <v>249</v>
      </c>
      <c r="B1797" s="72">
        <v>41799</v>
      </c>
      <c r="C1797" s="23">
        <v>3797.43</v>
      </c>
      <c r="D1797" s="23">
        <v>3818.33</v>
      </c>
      <c r="E1797" s="23">
        <v>3830.6</v>
      </c>
      <c r="F1797" s="23">
        <v>3795.17</v>
      </c>
      <c r="G1797" s="20">
        <f t="shared" si="456"/>
        <v>3790.0939999999996</v>
      </c>
      <c r="H1797" s="20">
        <f t="shared" si="468"/>
        <v>3870.7621666666664</v>
      </c>
      <c r="I1797" s="112">
        <f t="shared" si="457"/>
        <v>1.9355720464981907E-3</v>
      </c>
      <c r="J1797" s="38" t="str">
        <f t="shared" si="469"/>
        <v>X</v>
      </c>
      <c r="K1797" s="17" t="str">
        <f>IF(OR(AND(J1796="N",OR(I1796&lt;R$2308,AND(I1796&gt;R$2306, I1796&lt;R$2305))), AND(J1796="X", OR(I1796&lt;R$2314, AND(I1796&lt;R$2311,I1796&gt;R$2312)))),"no","yes")</f>
        <v>yes</v>
      </c>
      <c r="O1797" s="146">
        <f t="shared" si="470"/>
        <v>-5.4735970961127256E-3</v>
      </c>
      <c r="P1797" s="146">
        <f t="shared" si="471"/>
        <v>5.4735970961127256E-3</v>
      </c>
      <c r="Q1797" s="86">
        <f t="shared" si="460"/>
        <v>1.7999999999999999E-2</v>
      </c>
      <c r="R1797" s="39">
        <f>(SUM(C1778:C1796)+Q1797*SUM(C1778:C1796))/(19-Q1797)*(1-J$2305)</f>
        <v>3861.5809767147825</v>
      </c>
      <c r="S1797" s="39">
        <f>(SUM(C1778:C1796)+Q1797*SUM(C1778:C1796))/(19-Q1797)*(1+J$2305)</f>
        <v>3861.5809767147825</v>
      </c>
      <c r="T1797" s="17">
        <f>IF(AND(K1797="no",R1797&lt;E1797, R1797&gt;F1797,J$2308="yes"),MAX(R1797*(1-J$2306),F1797)/D1797-1,IF(AND(K1797="yes",S1797&gt;F1797, S1797&lt;E1797,J$2307="yes"),1-MIN(S1797*(1+J$2306),E1797)/D1797,0))</f>
        <v>0</v>
      </c>
      <c r="U1797" s="6">
        <f t="shared" si="461"/>
        <v>0</v>
      </c>
      <c r="V1797" s="66">
        <f t="shared" si="462"/>
        <v>3.7879138293526</v>
      </c>
      <c r="W1797" s="6">
        <f t="shared" si="463"/>
        <v>0</v>
      </c>
      <c r="X1797" s="17">
        <f>V1797/MAX(V$240:V1797)-1</f>
        <v>-6.6015785940468752E-2</v>
      </c>
      <c r="Z1797" s="66">
        <f t="shared" si="464"/>
        <v>15.650784728337376</v>
      </c>
      <c r="AA1797" s="6">
        <f t="shared" si="465"/>
        <v>5.4735970961128366E-3</v>
      </c>
      <c r="AB1797" s="17">
        <f>Z1797/MAX(Z$240:Z1797)-1</f>
        <v>-7.2809555119373148E-2</v>
      </c>
      <c r="AD1797" s="18">
        <v>1.0609999999999999</v>
      </c>
    </row>
    <row r="1798" spans="1:30" x14ac:dyDescent="0.25">
      <c r="A1798" s="18" t="s">
        <v>249</v>
      </c>
      <c r="B1798" s="72">
        <v>41800</v>
      </c>
      <c r="C1798" s="23">
        <v>3840.02</v>
      </c>
      <c r="D1798" s="23">
        <v>3797.43</v>
      </c>
      <c r="E1798" s="23">
        <v>3840.24</v>
      </c>
      <c r="F1798" s="23">
        <v>3784.05</v>
      </c>
      <c r="G1798" s="20">
        <f t="shared" si="456"/>
        <v>3791.4569999999994</v>
      </c>
      <c r="H1798" s="20">
        <f t="shared" si="468"/>
        <v>3870.3348333333324</v>
      </c>
      <c r="I1798" s="112">
        <f t="shared" si="457"/>
        <v>1.2808532445442555E-2</v>
      </c>
      <c r="J1798" s="38" t="str">
        <f t="shared" si="469"/>
        <v>X</v>
      </c>
      <c r="K1798" s="17" t="str">
        <f>IF(OR(AND(J1797="N",OR(I1797&lt;R$2308,AND(I1797&gt;R$2306, I1797&lt;R$2305))), AND(J1797="X", OR(I1797&lt;R$2314, AND(I1797&lt;R$2311,I1797&gt;R$2312)))),"no","yes")</f>
        <v>yes</v>
      </c>
      <c r="O1798" s="146">
        <f t="shared" si="470"/>
        <v>1.1215479943014195E-2</v>
      </c>
      <c r="P1798" s="146">
        <f t="shared" si="471"/>
        <v>-1.1215479943014195E-2</v>
      </c>
      <c r="Q1798" s="86">
        <f t="shared" si="460"/>
        <v>1.7999999999999999E-2</v>
      </c>
      <c r="R1798" s="39">
        <f>(SUM(C1779:C1797)+Q1798*SUM(C1779:C1797))/(19-Q1798)*(1-J$2305)</f>
        <v>3860.7588325782312</v>
      </c>
      <c r="S1798" s="39">
        <f>(SUM(C1779:C1797)+Q1798*SUM(C1779:C1797))/(19-Q1798)*(1+J$2305)</f>
        <v>3860.7588325782312</v>
      </c>
      <c r="T1798" s="17">
        <f>IF(AND(K1798="no",R1798&lt;E1798, R1798&gt;F1798,J$2308="yes"),MAX(R1798*(1-J$2306),F1798)/D1798-1,IF(AND(K1798="yes",S1798&gt;F1798, S1798&lt;E1798,J$2307="yes"),1-MIN(S1798*(1+J$2306),E1798)/D1798,0))</f>
        <v>0</v>
      </c>
      <c r="U1798" s="6">
        <f t="shared" si="461"/>
        <v>0</v>
      </c>
      <c r="V1798" s="66">
        <f t="shared" si="462"/>
        <v>3.7879138293526</v>
      </c>
      <c r="W1798" s="6">
        <f t="shared" si="463"/>
        <v>0</v>
      </c>
      <c r="X1798" s="17">
        <f>V1798/MAX(V$240:V1798)-1</f>
        <v>-6.6015785940468752E-2</v>
      </c>
      <c r="Z1798" s="66">
        <f t="shared" si="464"/>
        <v>15.475253666124276</v>
      </c>
      <c r="AA1798" s="6">
        <f t="shared" si="465"/>
        <v>-1.1215479943014195E-2</v>
      </c>
      <c r="AB1798" s="17">
        <f>Z1798/MAX(Z$240:Z1798)-1</f>
        <v>-8.3208440957286078E-2</v>
      </c>
      <c r="AD1798" s="18">
        <v>1.075</v>
      </c>
    </row>
    <row r="1799" spans="1:30" x14ac:dyDescent="0.25">
      <c r="A1799" s="18" t="s">
        <v>249</v>
      </c>
      <c r="B1799" s="72">
        <v>41801</v>
      </c>
      <c r="C1799" s="23">
        <v>3858.05</v>
      </c>
      <c r="D1799" s="23">
        <v>3840.02</v>
      </c>
      <c r="E1799" s="23">
        <v>3859.03</v>
      </c>
      <c r="F1799" s="23">
        <v>3832.53</v>
      </c>
      <c r="G1799" s="20">
        <f t="shared" si="456"/>
        <v>3794.0150000000008</v>
      </c>
      <c r="H1799" s="20">
        <f t="shared" si="468"/>
        <v>3869.5164999999988</v>
      </c>
      <c r="I1799" s="112">
        <f t="shared" si="457"/>
        <v>1.6877898479578768E-2</v>
      </c>
      <c r="J1799" s="38" t="str">
        <f t="shared" si="469"/>
        <v>X</v>
      </c>
      <c r="K1799" s="17" t="str">
        <f>IF(OR(AND(J1798="N",OR(I1798&lt;R$2308,AND(I1798&gt;R$2306, I1798&lt;R$2305))), AND(J1798="X", OR(I1798&lt;R$2314, AND(I1798&lt;R$2311,I1798&gt;R$2312)))),"no","yes")</f>
        <v>yes</v>
      </c>
      <c r="O1799" s="146">
        <f t="shared" si="470"/>
        <v>4.6952880453747792E-3</v>
      </c>
      <c r="P1799" s="146">
        <f t="shared" si="471"/>
        <v>-4.6952880453747792E-3</v>
      </c>
      <c r="Q1799" s="86">
        <f t="shared" si="460"/>
        <v>1.7999999999999999E-2</v>
      </c>
      <c r="R1799" s="39">
        <f>(SUM(C1780:C1798)+Q1799*SUM(C1780:C1798))/(19-Q1799)*(1-J$2305)</f>
        <v>3862.5355863449595</v>
      </c>
      <c r="S1799" s="39">
        <f>(SUM(C1780:C1798)+Q1799*SUM(C1780:C1798))/(19-Q1799)*(1+J$2305)</f>
        <v>3862.5355863449595</v>
      </c>
      <c r="T1799" s="17">
        <f>IF(AND(K1799="no",R1799&lt;E1799, R1799&gt;F1799,J$2308="yes"),MAX(R1799*(1-J$2306),F1799)/D1799-1,IF(AND(K1799="yes",S1799&gt;F1799, S1799&lt;E1799,J$2307="yes"),1-MIN(S1799*(1+J$2306),E1799)/D1799,0))</f>
        <v>0</v>
      </c>
      <c r="U1799" s="6">
        <f t="shared" si="461"/>
        <v>0</v>
      </c>
      <c r="V1799" s="66">
        <f t="shared" si="462"/>
        <v>3.7879138293526</v>
      </c>
      <c r="W1799" s="6">
        <f t="shared" si="463"/>
        <v>0</v>
      </c>
      <c r="X1799" s="17">
        <f>V1799/MAX(V$240:V1799)-1</f>
        <v>-6.6015785940468752E-2</v>
      </c>
      <c r="Z1799" s="66">
        <f t="shared" si="464"/>
        <v>15.402592892586581</v>
      </c>
      <c r="AA1799" s="6">
        <f t="shared" si="465"/>
        <v>-4.6952880453747792E-3</v>
      </c>
      <c r="AB1799" s="17">
        <f>Z1799/MAX(Z$240:Z1799)-1</f>
        <v>-8.7513041404559844E-2</v>
      </c>
      <c r="AD1799" s="18">
        <v>1.08</v>
      </c>
    </row>
    <row r="1800" spans="1:30" x14ac:dyDescent="0.25">
      <c r="A1800" s="18" t="s">
        <v>249</v>
      </c>
      <c r="B1800" s="72">
        <v>41802</v>
      </c>
      <c r="C1800" s="23">
        <v>3850.11</v>
      </c>
      <c r="D1800" s="23">
        <v>3858.05</v>
      </c>
      <c r="E1800" s="23">
        <v>3857.91</v>
      </c>
      <c r="F1800" s="23">
        <v>3832.94</v>
      </c>
      <c r="G1800" s="20">
        <f t="shared" si="456"/>
        <v>3796.3305000000009</v>
      </c>
      <c r="H1800" s="20">
        <f t="shared" si="468"/>
        <v>3868.8686666666645</v>
      </c>
      <c r="I1800" s="112">
        <f t="shared" si="457"/>
        <v>1.4166179683249069E-2</v>
      </c>
      <c r="J1800" s="38" t="str">
        <f t="shared" si="469"/>
        <v>X</v>
      </c>
      <c r="K1800" s="17" t="str">
        <f>IF(OR(AND(J1799="N",OR(I1799&lt;R$2308,AND(I1799&gt;R$2306, I1799&lt;R$2305))), AND(J1799="X", OR(I1799&lt;R$2314, AND(I1799&lt;R$2311,I1799&gt;R$2312)))),"no","yes")</f>
        <v>yes</v>
      </c>
      <c r="O1800" s="146">
        <f t="shared" si="470"/>
        <v>-2.0580344992936483E-3</v>
      </c>
      <c r="P1800" s="146">
        <f t="shared" si="471"/>
        <v>2.0580344992936483E-3</v>
      </c>
      <c r="Q1800" s="86">
        <f t="shared" si="460"/>
        <v>1.7999999999999999E-2</v>
      </c>
      <c r="R1800" s="39">
        <f>(SUM(C1781:C1799)+Q1800*SUM(C1781:C1799))/(19-Q1800)*(1-J$2305)</f>
        <v>3865.4450005268154</v>
      </c>
      <c r="S1800" s="39">
        <f>(SUM(C1781:C1799)+Q1800*SUM(C1781:C1799))/(19-Q1800)*(1+J$2305)</f>
        <v>3865.4450005268154</v>
      </c>
      <c r="T1800" s="17">
        <f>IF(AND(K1800="no",R1800&lt;E1800, R1800&gt;F1800,J$2308="yes"),MAX(R1800*(1-J$2306),F1800)/D1800-1,IF(AND(K1800="yes",S1800&gt;F1800, S1800&lt;E1800,J$2307="yes"),1-MIN(S1800*(1+J$2306),E1800)/D1800,0))</f>
        <v>0</v>
      </c>
      <c r="U1800" s="6">
        <f t="shared" si="461"/>
        <v>0</v>
      </c>
      <c r="V1800" s="66">
        <f t="shared" si="462"/>
        <v>3.7879138293526</v>
      </c>
      <c r="W1800" s="6">
        <f t="shared" si="463"/>
        <v>0</v>
      </c>
      <c r="X1800" s="17">
        <f>V1800/MAX(V$240:V1800)-1</f>
        <v>-6.6015785940468752E-2</v>
      </c>
      <c r="Y1800" s="6">
        <f t="shared" ref="Y1800" si="472">V1800/V1780-1</f>
        <v>-4.3223373587860658E-3</v>
      </c>
      <c r="Z1800" s="66">
        <f t="shared" si="464"/>
        <v>15.434291960138097</v>
      </c>
      <c r="AA1800" s="6">
        <f t="shared" si="465"/>
        <v>2.0580344992935373E-3</v>
      </c>
      <c r="AB1800" s="17">
        <f>Z1800/MAX(Z$240:Z1800)-1</f>
        <v>-8.5635111763615046E-2</v>
      </c>
      <c r="AC1800" s="6">
        <f t="shared" ref="AC1800" si="473">Z1800/Z1780-1</f>
        <v>-2.4902061716081114E-2</v>
      </c>
      <c r="AD1800" s="18">
        <v>1.0780000000000001</v>
      </c>
    </row>
    <row r="1801" spans="1:30" x14ac:dyDescent="0.25">
      <c r="A1801" s="18" t="s">
        <v>249</v>
      </c>
      <c r="B1801" s="72">
        <v>41803</v>
      </c>
      <c r="C1801" s="23">
        <v>3891.56</v>
      </c>
      <c r="D1801" s="23">
        <v>3850.11</v>
      </c>
      <c r="E1801" s="23">
        <v>3894.54</v>
      </c>
      <c r="F1801" s="23">
        <v>3843.62</v>
      </c>
      <c r="G1801" s="20">
        <f t="shared" si="456"/>
        <v>3804.2915000000003</v>
      </c>
      <c r="H1801" s="20">
        <f t="shared" si="468"/>
        <v>3867.6088333333314</v>
      </c>
      <c r="I1801" s="112">
        <f t="shared" si="457"/>
        <v>2.2939488206936698E-2</v>
      </c>
      <c r="J1801" s="38" t="str">
        <f t="shared" si="469"/>
        <v>X</v>
      </c>
      <c r="K1801" s="17" t="str">
        <f>IF(OR(AND(J1800="N",OR(I1800&lt;R$2308,AND(I1800&gt;R$2306, I1800&lt;R$2305))), AND(J1800="X", OR(I1800&lt;R$2314, AND(I1800&lt;R$2311,I1800&gt;R$2312)))),"no","yes")</f>
        <v>yes</v>
      </c>
      <c r="O1801" s="146">
        <f t="shared" si="470"/>
        <v>1.0765926168343265E-2</v>
      </c>
      <c r="P1801" s="146">
        <f t="shared" si="471"/>
        <v>-1.0765926168343265E-2</v>
      </c>
      <c r="Q1801" s="86">
        <f t="shared" si="460"/>
        <v>1.7999999999999999E-2</v>
      </c>
      <c r="R1801" s="39">
        <f>(SUM(C1782:C1800)+Q1801*SUM(C1782:C1800))/(19-Q1801)*(1-J$2305)</f>
        <v>3871.7609767147828</v>
      </c>
      <c r="S1801" s="39">
        <f>(SUM(C1782:C1800)+Q1801*SUM(C1782:C1800))/(19-Q1801)*(1+J$2305)</f>
        <v>3871.7609767147828</v>
      </c>
      <c r="T1801" s="17">
        <f>IF(AND(K1801="no",R1801&lt;E1801, R1801&gt;F1801,J$2308="yes"),MAX(R1801*(1-J$2306),F1801)/D1801-1,IF(AND(K1801="yes",S1801&gt;F1801, S1801&lt;E1801,J$2307="yes"),1-MIN(S1801*(1+J$2306),E1801)/D1801,0))</f>
        <v>-5.6234696449666277E-3</v>
      </c>
      <c r="U1801" s="6">
        <f t="shared" si="461"/>
        <v>5.1424565233766373E-3</v>
      </c>
      <c r="V1801" s="66">
        <f t="shared" si="462"/>
        <v>3.7879138293526</v>
      </c>
      <c r="W1801" s="6">
        <f t="shared" si="463"/>
        <v>0</v>
      </c>
      <c r="X1801" s="17">
        <f>V1801/MAX(V$240:V1801)-1</f>
        <v>-6.6015785940468752E-2</v>
      </c>
      <c r="Z1801" s="66">
        <f t="shared" si="464"/>
        <v>15.347497687808708</v>
      </c>
      <c r="AA1801" s="6">
        <f t="shared" si="465"/>
        <v>-5.6234696449666277E-3</v>
      </c>
      <c r="AB1801" s="17">
        <f>Z1801/MAX(Z$240:Z1801)-1</f>
        <v>-9.0777014957035607E-2</v>
      </c>
      <c r="AD1801" s="18">
        <v>1.0900000000000001</v>
      </c>
    </row>
    <row r="1802" spans="1:30" x14ac:dyDescent="0.25">
      <c r="A1802" s="18" t="s">
        <v>249</v>
      </c>
      <c r="B1802" s="72">
        <v>41806</v>
      </c>
      <c r="C1802" s="23">
        <v>3914.98</v>
      </c>
      <c r="D1802" s="23">
        <v>3891.56</v>
      </c>
      <c r="E1802" s="23">
        <v>3915.22</v>
      </c>
      <c r="F1802" s="23">
        <v>3893.17</v>
      </c>
      <c r="G1802" s="20">
        <f t="shared" si="456"/>
        <v>3813.7074999999995</v>
      </c>
      <c r="H1802" s="20">
        <f t="shared" si="468"/>
        <v>3866.3718333333313</v>
      </c>
      <c r="I1802" s="112">
        <f t="shared" si="457"/>
        <v>2.6554868195843628E-2</v>
      </c>
      <c r="J1802" s="38" t="str">
        <f t="shared" si="469"/>
        <v>X</v>
      </c>
      <c r="K1802" s="17" t="str">
        <f>IF(OR(AND(J1801="N",OR(I1801&lt;R$2308,AND(I1801&gt;R$2306, I1801&lt;R$2305))), AND(J1801="X", OR(I1801&lt;R$2314, AND(I1801&lt;R$2311,I1801&gt;R$2312)))),"no","yes")</f>
        <v>no</v>
      </c>
      <c r="O1802" s="146">
        <f t="shared" si="470"/>
        <v>6.0181521035265195E-3</v>
      </c>
      <c r="P1802" s="146">
        <f t="shared" si="471"/>
        <v>-6.0181521035265195E-3</v>
      </c>
      <c r="Q1802" s="86">
        <f t="shared" si="460"/>
        <v>1.7999999999999999E-2</v>
      </c>
      <c r="R1802" s="39">
        <f>(SUM(C1783:C1801)+Q1802*SUM(C1783:C1801))/(19-Q1802)*(1-J$2305)</f>
        <v>3880.6045232325364</v>
      </c>
      <c r="S1802" s="39">
        <f>(SUM(C1783:C1801)+Q1802*SUM(C1783:C1801))/(19-Q1802)*(1+J$2305)</f>
        <v>3880.6045232325364</v>
      </c>
      <c r="T1802" s="17">
        <f>IF(AND(K1802="no",R1802&lt;E1802, R1802&gt;F1802,J$2308="yes"),MAX(R1802*(1-J$2306),F1802)/D1802-1,IF(AND(K1802="yes",S1802&gt;F1802, S1802&lt;E1802,J$2307="yes"),1-MIN(S1802*(1+J$2306),E1802)/D1802,0))</f>
        <v>0</v>
      </c>
      <c r="U1802" s="6">
        <f t="shared" si="461"/>
        <v>0</v>
      </c>
      <c r="V1802" s="66">
        <f t="shared" si="462"/>
        <v>3.8107100709326955</v>
      </c>
      <c r="W1802" s="6">
        <f t="shared" si="463"/>
        <v>6.0181521035265195E-3</v>
      </c>
      <c r="X1802" s="17">
        <f>V1802/MAX(V$240:V1802)-1</f>
        <v>-6.0394926877965882E-2</v>
      </c>
      <c r="Z1802" s="66">
        <f t="shared" si="464"/>
        <v>15.439861263302463</v>
      </c>
      <c r="AA1802" s="6">
        <f t="shared" si="465"/>
        <v>6.0181521035265195E-3</v>
      </c>
      <c r="AB1802" s="17">
        <f>Z1802/MAX(Z$240:Z1802)-1</f>
        <v>-8.5305172737024648E-2</v>
      </c>
      <c r="AD1802" s="18">
        <v>1.095</v>
      </c>
    </row>
    <row r="1803" spans="1:30" x14ac:dyDescent="0.25">
      <c r="A1803" s="18" t="s">
        <v>249</v>
      </c>
      <c r="B1803" s="72">
        <v>41807</v>
      </c>
      <c r="C1803" s="23">
        <v>3879.34</v>
      </c>
      <c r="D1803" s="23">
        <v>3914.98</v>
      </c>
      <c r="E1803" s="23">
        <v>3909.62</v>
      </c>
      <c r="F1803" s="23">
        <v>3876.23</v>
      </c>
      <c r="G1803" s="20">
        <f t="shared" si="456"/>
        <v>3822.4065000000001</v>
      </c>
      <c r="H1803" s="20">
        <f t="shared" si="468"/>
        <v>3864.6829999999982</v>
      </c>
      <c r="I1803" s="112">
        <f t="shared" si="457"/>
        <v>1.4894674336703773E-2</v>
      </c>
      <c r="J1803" s="38" t="str">
        <f t="shared" si="469"/>
        <v>X</v>
      </c>
      <c r="K1803" s="17" t="str">
        <f>IF(OR(AND(J1802="N",OR(I1802&lt;R$2308,AND(I1802&gt;R$2306, I1802&lt;R$2305))), AND(J1802="X", OR(I1802&lt;R$2314, AND(I1802&lt;R$2311,I1802&gt;R$2312)))),"no","yes")</f>
        <v>no</v>
      </c>
      <c r="O1803" s="146">
        <f t="shared" si="470"/>
        <v>-9.1034947815824552E-3</v>
      </c>
      <c r="P1803" s="146">
        <f t="shared" si="471"/>
        <v>9.1034947815824552E-3</v>
      </c>
      <c r="Q1803" s="86">
        <f t="shared" si="460"/>
        <v>1.7999999999999999E-2</v>
      </c>
      <c r="R1803" s="39">
        <f>(SUM(C1784:C1802)+Q1803*SUM(C1784:C1802))/(19-Q1803)*(1-J$2305)</f>
        <v>3891.8463923717213</v>
      </c>
      <c r="S1803" s="39">
        <f>(SUM(C1784:C1802)+Q1803*SUM(C1784:C1802))/(19-Q1803)*(1+J$2305)</f>
        <v>3891.8463923717213</v>
      </c>
      <c r="T1803" s="17">
        <f>IF(AND(K1803="no",R1803&lt;E1803, R1803&gt;F1803,J$2308="yes"),MAX(R1803*(1-J$2306),F1803)/D1803-1,IF(AND(K1803="yes",S1803&gt;F1803, S1803&lt;E1803,J$2307="yes"),1-MIN(S1803*(1+J$2306),E1803)/D1803,0))</f>
        <v>-5.9089976521664589E-3</v>
      </c>
      <c r="U1803" s="6">
        <f t="shared" si="461"/>
        <v>3.1944971294159963E-3</v>
      </c>
      <c r="V1803" s="66">
        <f t="shared" si="462"/>
        <v>3.788192594070467</v>
      </c>
      <c r="W1803" s="6">
        <f t="shared" si="463"/>
        <v>-5.9089976521664589E-3</v>
      </c>
      <c r="X1803" s="17">
        <f>V1803/MAX(V$240:V1803)-1</f>
        <v>-6.5947051049007666E-2</v>
      </c>
      <c r="Z1803" s="66">
        <f t="shared" si="464"/>
        <v>15.348627159347833</v>
      </c>
      <c r="AA1803" s="6">
        <f t="shared" si="465"/>
        <v>-5.9089976521664589E-3</v>
      </c>
      <c r="AB1803" s="17">
        <f>Z1803/MAX(Z$240:Z1803)-1</f>
        <v>-9.0710102323770303E-2</v>
      </c>
      <c r="AD1803" s="18">
        <v>1.0860000000000001</v>
      </c>
    </row>
    <row r="1804" spans="1:30" x14ac:dyDescent="0.25">
      <c r="A1804" s="18" t="s">
        <v>249</v>
      </c>
      <c r="B1804" s="72">
        <v>41808</v>
      </c>
      <c r="C1804" s="23">
        <v>3858.1</v>
      </c>
      <c r="D1804" s="23">
        <v>3879.34</v>
      </c>
      <c r="E1804" s="23">
        <v>3881.39</v>
      </c>
      <c r="F1804" s="23">
        <v>3855.23</v>
      </c>
      <c r="G1804" s="20">
        <f t="shared" si="456"/>
        <v>3829.5260000000003</v>
      </c>
      <c r="H1804" s="20">
        <f t="shared" si="468"/>
        <v>3864.3749999999982</v>
      </c>
      <c r="I1804" s="112">
        <f t="shared" si="457"/>
        <v>7.4614978459475179E-3</v>
      </c>
      <c r="J1804" s="38" t="str">
        <f t="shared" si="469"/>
        <v>X</v>
      </c>
      <c r="K1804" s="17" t="str">
        <f>IF(OR(AND(J1803="N",OR(I1803&lt;R$2308,AND(I1803&gt;R$2306, I1803&lt;R$2305))), AND(J1803="X", OR(I1803&lt;R$2314, AND(I1803&lt;R$2311,I1803&gt;R$2312)))),"no","yes")</f>
        <v>yes</v>
      </c>
      <c r="O1804" s="146">
        <f t="shared" si="470"/>
        <v>-5.475158145457848E-3</v>
      </c>
      <c r="P1804" s="146">
        <f t="shared" si="471"/>
        <v>5.475158145457848E-3</v>
      </c>
      <c r="Q1804" s="86">
        <f t="shared" si="460"/>
        <v>1.7999999999999999E-2</v>
      </c>
      <c r="R1804" s="39">
        <f>(SUM(C1785:C1803)+Q1804*SUM(C1785:C1803))/(19-Q1804)*(1-J$2305)</f>
        <v>3900.6218291012542</v>
      </c>
      <c r="S1804" s="39">
        <f>(SUM(C1785:C1803)+Q1804*SUM(C1785:C1803))/(19-Q1804)*(1+J$2305)</f>
        <v>3900.6218291012542</v>
      </c>
      <c r="T1804" s="17">
        <f>IF(AND(K1804="no",R1804&lt;E1804, R1804&gt;F1804,J$2308="yes"),MAX(R1804*(1-J$2306),F1804)/D1804-1,IF(AND(K1804="yes",S1804&gt;F1804, S1804&lt;E1804,J$2307="yes"),1-MIN(S1804*(1+J$2306),E1804)/D1804,0))</f>
        <v>0</v>
      </c>
      <c r="U1804" s="6">
        <f t="shared" si="461"/>
        <v>0</v>
      </c>
      <c r="V1804" s="66">
        <f t="shared" si="462"/>
        <v>3.788192594070467</v>
      </c>
      <c r="W1804" s="6">
        <f t="shared" si="463"/>
        <v>0</v>
      </c>
      <c r="X1804" s="17">
        <f>V1804/MAX(V$240:V1804)-1</f>
        <v>-6.5947051049007666E-2</v>
      </c>
      <c r="Z1804" s="66">
        <f t="shared" si="464"/>
        <v>15.43266332036093</v>
      </c>
      <c r="AA1804" s="6">
        <f t="shared" si="465"/>
        <v>5.4751581454577369E-3</v>
      </c>
      <c r="AB1804" s="17">
        <f>Z1804/MAX(Z$240:Z1804)-1</f>
        <v>-8.5731596333925908E-2</v>
      </c>
      <c r="AD1804" s="18">
        <v>1.081</v>
      </c>
    </row>
    <row r="1805" spans="1:30" x14ac:dyDescent="0.25">
      <c r="A1805" s="18" t="s">
        <v>249</v>
      </c>
      <c r="B1805" s="72">
        <v>41809</v>
      </c>
      <c r="C1805" s="23">
        <v>3755.69</v>
      </c>
      <c r="D1805" s="23">
        <v>3858.1</v>
      </c>
      <c r="E1805" s="23">
        <v>3860.3</v>
      </c>
      <c r="F1805" s="23">
        <v>3739.41</v>
      </c>
      <c r="G1805" s="20">
        <f t="shared" si="456"/>
        <v>3829.9440000000009</v>
      </c>
      <c r="H1805" s="20">
        <f t="shared" si="468"/>
        <v>3861.0966666666645</v>
      </c>
      <c r="I1805" s="112">
        <f t="shared" si="457"/>
        <v>-1.9387750839176987E-2</v>
      </c>
      <c r="J1805" s="38" t="str">
        <f t="shared" si="469"/>
        <v>X</v>
      </c>
      <c r="K1805" s="17" t="str">
        <f>IF(OR(AND(J1804="N",OR(I1804&lt;R$2308,AND(I1804&gt;R$2306, I1804&lt;R$2305))), AND(J1804="X", OR(I1804&lt;R$2314, AND(I1804&lt;R$2311,I1804&gt;R$2312)))),"no","yes")</f>
        <v>yes</v>
      </c>
      <c r="O1805" s="146">
        <f t="shared" si="470"/>
        <v>-2.6544153858116704E-2</v>
      </c>
      <c r="P1805" s="146">
        <f t="shared" si="471"/>
        <v>2.6544153858116704E-2</v>
      </c>
      <c r="Q1805" s="86">
        <f t="shared" si="460"/>
        <v>1.7999999999999999E-2</v>
      </c>
      <c r="R1805" s="39">
        <f>(SUM(C1786:C1804)+Q1805*SUM(C1786:C1804))/(19-Q1805)*(1-J$2305)</f>
        <v>3906.5623970076931</v>
      </c>
      <c r="S1805" s="39">
        <f>(SUM(C1786:C1804)+Q1805*SUM(C1786:C1804))/(19-Q1805)*(1+J$2305)</f>
        <v>3906.5623970076931</v>
      </c>
      <c r="T1805" s="17">
        <f>IF(AND(K1805="no",R1805&lt;E1805, R1805&gt;F1805,J$2308="yes"),MAX(R1805*(1-J$2306),F1805)/D1805-1,IF(AND(K1805="yes",S1805&gt;F1805, S1805&lt;E1805,J$2307="yes"),1-MIN(S1805*(1+J$2306),E1805)/D1805,0))</f>
        <v>0</v>
      </c>
      <c r="U1805" s="6">
        <f t="shared" si="461"/>
        <v>0</v>
      </c>
      <c r="V1805" s="66">
        <f t="shared" si="462"/>
        <v>3.788192594070467</v>
      </c>
      <c r="W1805" s="6">
        <f t="shared" si="463"/>
        <v>0</v>
      </c>
      <c r="X1805" s="17">
        <f>V1805/MAX(V$240:V1805)-1</f>
        <v>-6.5947051049007666E-2</v>
      </c>
      <c r="Z1805" s="66">
        <f t="shared" si="464"/>
        <v>15.842310309977107</v>
      </c>
      <c r="AA1805" s="6">
        <f t="shared" si="465"/>
        <v>2.6544153858116815E-2</v>
      </c>
      <c r="AB1805" s="17">
        <f>Z1805/MAX(Z$240:Z1805)-1</f>
        <v>-6.146311515939884E-2</v>
      </c>
      <c r="AD1805" s="18">
        <v>1.0509999999999999</v>
      </c>
    </row>
    <row r="1806" spans="1:30" x14ac:dyDescent="0.25">
      <c r="A1806" s="18" t="s">
        <v>249</v>
      </c>
      <c r="B1806" s="72">
        <v>41810</v>
      </c>
      <c r="C1806" s="23">
        <v>3789.34</v>
      </c>
      <c r="D1806" s="23">
        <v>3755.69</v>
      </c>
      <c r="E1806" s="23">
        <v>3789.41</v>
      </c>
      <c r="F1806" s="23">
        <v>3751.08</v>
      </c>
      <c r="G1806" s="20">
        <f t="shared" si="456"/>
        <v>3832.1040000000007</v>
      </c>
      <c r="H1806" s="20">
        <f t="shared" si="468"/>
        <v>3857.821333333331</v>
      </c>
      <c r="I1806" s="112">
        <f t="shared" si="457"/>
        <v>-1.1159404859576005E-2</v>
      </c>
      <c r="J1806" s="38" t="str">
        <f t="shared" si="469"/>
        <v>X</v>
      </c>
      <c r="K1806" s="17" t="str">
        <f>IF(OR(AND(J1805="N",OR(I1805&lt;R$2308,AND(I1805&gt;R$2306, I1805&lt;R$2305))), AND(J1805="X", OR(I1805&lt;R$2314, AND(I1805&lt;R$2311,I1805&gt;R$2312)))),"no","yes")</f>
        <v>yes</v>
      </c>
      <c r="O1806" s="146">
        <f t="shared" si="470"/>
        <v>8.9597384235653443E-3</v>
      </c>
      <c r="P1806" s="146">
        <f t="shared" si="471"/>
        <v>-8.9597384235653443E-3</v>
      </c>
      <c r="Q1806" s="86">
        <f t="shared" si="460"/>
        <v>1.7999999999999999E-2</v>
      </c>
      <c r="R1806" s="39">
        <f>(SUM(C1787:C1805)+Q1806*SUM(C1787:C1805))/(19-Q1806)*(1-J$2305)</f>
        <v>3907.0745611632083</v>
      </c>
      <c r="S1806" s="39">
        <f>(SUM(C1787:C1805)+Q1806*SUM(C1787:C1805))/(19-Q1806)*(1+J$2305)</f>
        <v>3907.0745611632083</v>
      </c>
      <c r="T1806" s="17">
        <f>IF(AND(K1806="no",R1806&lt;E1806, R1806&gt;F1806,J$2308="yes"),MAX(R1806*(1-J$2306),F1806)/D1806-1,IF(AND(K1806="yes",S1806&gt;F1806, S1806&lt;E1806,J$2307="yes"),1-MIN(S1806*(1+J$2306),E1806)/D1806,0))</f>
        <v>0</v>
      </c>
      <c r="U1806" s="6">
        <f t="shared" si="461"/>
        <v>0</v>
      </c>
      <c r="V1806" s="66">
        <f t="shared" si="462"/>
        <v>3.788192594070467</v>
      </c>
      <c r="W1806" s="6">
        <f t="shared" si="463"/>
        <v>0</v>
      </c>
      <c r="X1806" s="17">
        <f>V1806/MAX(V$240:V1806)-1</f>
        <v>-6.5947051049007666E-2</v>
      </c>
      <c r="Z1806" s="66">
        <f t="shared" si="464"/>
        <v>15.700367353574759</v>
      </c>
      <c r="AA1806" s="6">
        <f t="shared" si="465"/>
        <v>-8.9597384235653443E-3</v>
      </c>
      <c r="AB1806" s="17">
        <f>Z1806/MAX(Z$240:Z1806)-1</f>
        <v>-6.9872160148438445E-2</v>
      </c>
      <c r="AD1806" s="18">
        <v>1.0609999999999999</v>
      </c>
    </row>
    <row r="1807" spans="1:30" x14ac:dyDescent="0.25">
      <c r="A1807" s="18" t="s">
        <v>249</v>
      </c>
      <c r="B1807" s="72">
        <v>41813</v>
      </c>
      <c r="C1807" s="23">
        <v>3815.88</v>
      </c>
      <c r="D1807" s="23">
        <v>3789.34</v>
      </c>
      <c r="E1807" s="23">
        <v>3827.83</v>
      </c>
      <c r="F1807" s="23">
        <v>3790.84</v>
      </c>
      <c r="G1807" s="20">
        <f t="shared" si="456"/>
        <v>3833.5699999999997</v>
      </c>
      <c r="H1807" s="20">
        <f t="shared" si="468"/>
        <v>3854.9003333333317</v>
      </c>
      <c r="I1807" s="112">
        <f t="shared" si="457"/>
        <v>-4.6144977136193255E-3</v>
      </c>
      <c r="J1807" s="38" t="str">
        <f t="shared" si="469"/>
        <v>X</v>
      </c>
      <c r="K1807" s="17" t="str">
        <f>IF(OR(AND(J1806="N",OR(I1806&lt;R$2308,AND(I1806&gt;R$2306, I1806&lt;R$2305))), AND(J1806="X", OR(I1806&lt;R$2314, AND(I1806&lt;R$2311,I1806&gt;R$2312)))),"no","yes")</f>
        <v>yes</v>
      </c>
      <c r="O1807" s="146">
        <f t="shared" si="470"/>
        <v>7.0038581916640474E-3</v>
      </c>
      <c r="P1807" s="146">
        <f t="shared" si="471"/>
        <v>-7.0038581916640474E-3</v>
      </c>
      <c r="Q1807" s="86">
        <f t="shared" si="460"/>
        <v>1.7999999999999999E-2</v>
      </c>
      <c r="R1807" s="39">
        <f>(SUM(C1788:C1806)+Q1807*SUM(C1788:C1806))/(19-Q1807)*(1-J$2305)</f>
        <v>3907.2236518807285</v>
      </c>
      <c r="S1807" s="39">
        <f>(SUM(C1788:C1806)+Q1807*SUM(C1788:C1806))/(19-Q1807)*(1+J$2305)</f>
        <v>3907.2236518807285</v>
      </c>
      <c r="T1807" s="17">
        <f>IF(AND(K1807="no",R1807&lt;E1807, R1807&gt;F1807,J$2308="yes"),MAX(R1807*(1-J$2306),F1807)/D1807-1,IF(AND(K1807="yes",S1807&gt;F1807, S1807&lt;E1807,J$2307="yes"),1-MIN(S1807*(1+J$2306),E1807)/D1807,0))</f>
        <v>0</v>
      </c>
      <c r="U1807" s="6">
        <f t="shared" si="461"/>
        <v>0</v>
      </c>
      <c r="V1807" s="66">
        <f t="shared" si="462"/>
        <v>3.788192594070467</v>
      </c>
      <c r="W1807" s="6">
        <f t="shared" si="463"/>
        <v>0</v>
      </c>
      <c r="X1807" s="17">
        <f>V1807/MAX(V$240:V1807)-1</f>
        <v>-6.5947051049007666E-2</v>
      </c>
      <c r="Z1807" s="66">
        <f t="shared" si="464"/>
        <v>15.59040420707329</v>
      </c>
      <c r="AA1807" s="6">
        <f t="shared" si="465"/>
        <v>-7.0038581916640474E-3</v>
      </c>
      <c r="AB1807" s="17">
        <f>Z1807/MAX(Z$240:Z1807)-1</f>
        <v>-7.6386643638877594E-2</v>
      </c>
      <c r="AD1807" s="18">
        <v>1.069</v>
      </c>
    </row>
    <row r="1808" spans="1:30" x14ac:dyDescent="0.25">
      <c r="A1808" s="18" t="s">
        <v>249</v>
      </c>
      <c r="B1808" s="72">
        <v>41814</v>
      </c>
      <c r="C1808" s="23">
        <v>3839.2</v>
      </c>
      <c r="D1808" s="23">
        <v>3815.88</v>
      </c>
      <c r="E1808" s="23">
        <v>3839.59</v>
      </c>
      <c r="F1808" s="23">
        <v>3812.75</v>
      </c>
      <c r="G1808" s="20">
        <f t="shared" si="456"/>
        <v>3834.1554999999998</v>
      </c>
      <c r="H1808" s="20">
        <f t="shared" si="468"/>
        <v>3852.1953333333313</v>
      </c>
      <c r="I1808" s="112">
        <f t="shared" si="457"/>
        <v>1.3156743381952385E-3</v>
      </c>
      <c r="J1808" s="38" t="str">
        <f t="shared" si="469"/>
        <v>X</v>
      </c>
      <c r="K1808" s="17" t="str">
        <f>IF(OR(AND(J1807="N",OR(I1807&lt;R$2308,AND(I1807&gt;R$2306, I1807&lt;R$2305))), AND(J1807="X", OR(I1807&lt;R$2314, AND(I1807&lt;R$2311,I1807&gt;R$2312)))),"no","yes")</f>
        <v>yes</v>
      </c>
      <c r="O1808" s="146">
        <f t="shared" si="470"/>
        <v>6.1113032904598352E-3</v>
      </c>
      <c r="P1808" s="146">
        <f t="shared" si="471"/>
        <v>-6.1113032904598352E-3</v>
      </c>
      <c r="Q1808" s="86">
        <f t="shared" si="460"/>
        <v>1.7999999999999999E-2</v>
      </c>
      <c r="R1808" s="39">
        <f>(SUM(C1789:C1807)+Q1808*SUM(C1789:C1807))/(19-Q1808)*(1-J$2305)</f>
        <v>3906.6010104309348</v>
      </c>
      <c r="S1808" s="39">
        <f>(SUM(C1789:C1807)+Q1808*SUM(C1789:C1807))/(19-Q1808)*(1+J$2305)</f>
        <v>3906.6010104309348</v>
      </c>
      <c r="T1808" s="17">
        <f>IF(AND(K1808="no",R1808&lt;E1808, R1808&gt;F1808,J$2308="yes"),MAX(R1808*(1-J$2306),F1808)/D1808-1,IF(AND(K1808="yes",S1808&gt;F1808, S1808&lt;E1808,J$2307="yes"),1-MIN(S1808*(1+J$2306),E1808)/D1808,0))</f>
        <v>0</v>
      </c>
      <c r="U1808" s="6">
        <f t="shared" si="461"/>
        <v>0</v>
      </c>
      <c r="V1808" s="66">
        <f t="shared" si="462"/>
        <v>3.788192594070467</v>
      </c>
      <c r="W1808" s="6">
        <f t="shared" si="463"/>
        <v>0</v>
      </c>
      <c r="X1808" s="17">
        <f>V1808/MAX(V$240:V1808)-1</f>
        <v>-6.5947051049007666E-2</v>
      </c>
      <c r="Y1808" s="14"/>
      <c r="Z1808" s="66">
        <f t="shared" si="464"/>
        <v>15.495126518543003</v>
      </c>
      <c r="AA1808" s="6">
        <f t="shared" si="465"/>
        <v>-6.1113032904598352E-3</v>
      </c>
      <c r="AB1808" s="17">
        <f>Z1808/MAX(Z$240:Z1808)-1</f>
        <v>-8.2031124982720027E-2</v>
      </c>
      <c r="AC1808" s="14"/>
      <c r="AD1808" s="18">
        <v>1.0760000000000001</v>
      </c>
    </row>
    <row r="1809" spans="1:30" x14ac:dyDescent="0.25">
      <c r="A1809" s="18" t="s">
        <v>249</v>
      </c>
      <c r="B1809" s="72">
        <v>41815</v>
      </c>
      <c r="C1809" s="23">
        <v>3814.03</v>
      </c>
      <c r="D1809" s="23">
        <v>3839.2</v>
      </c>
      <c r="E1809" s="23">
        <v>3835.59</v>
      </c>
      <c r="F1809" s="23">
        <v>3803.29</v>
      </c>
      <c r="G1809" s="20">
        <f t="shared" si="456"/>
        <v>3833.9410000000003</v>
      </c>
      <c r="H1809" s="20">
        <f t="shared" si="468"/>
        <v>3850.0284999999985</v>
      </c>
      <c r="I1809" s="112">
        <f t="shared" si="457"/>
        <v>-5.193350654065898E-3</v>
      </c>
      <c r="J1809" s="38" t="str">
        <f t="shared" si="469"/>
        <v>X</v>
      </c>
      <c r="K1809" s="17" t="str">
        <f>IF(OR(AND(J1808="N",OR(I1808&lt;R$2308,AND(I1808&gt;R$2306, I1808&lt;R$2305))), AND(J1808="X", OR(I1808&lt;R$2314, AND(I1808&lt;R$2311,I1808&gt;R$2312)))),"no","yes")</f>
        <v>yes</v>
      </c>
      <c r="O1809" s="146">
        <f t="shared" si="470"/>
        <v>-6.556053344446644E-3</v>
      </c>
      <c r="P1809" s="146">
        <f t="shared" si="471"/>
        <v>6.556053344446644E-3</v>
      </c>
      <c r="Q1809" s="86">
        <f t="shared" si="460"/>
        <v>1.7999999999999999E-2</v>
      </c>
      <c r="R1809" s="39">
        <f>(SUM(C1790:C1808)+Q1809*SUM(C1790:C1808))/(19-Q1809)*(1-J$2305)</f>
        <v>3907.7207997049841</v>
      </c>
      <c r="S1809" s="39">
        <f>(SUM(C1790:C1808)+Q1809*SUM(C1790:C1808))/(19-Q1809)*(1+J$2305)</f>
        <v>3907.7207997049841</v>
      </c>
      <c r="T1809" s="17">
        <f>IF(AND(K1809="no",R1809&lt;E1809, R1809&gt;F1809,J$2308="yes"),MAX(R1809*(1-J$2306),F1809)/D1809-1,IF(AND(K1809="yes",S1809&gt;F1809, S1809&lt;E1809,J$2307="yes"),1-MIN(S1809*(1+J$2306),E1809)/D1809,0))</f>
        <v>0</v>
      </c>
      <c r="U1809" s="6">
        <f t="shared" si="461"/>
        <v>0</v>
      </c>
      <c r="V1809" s="66">
        <f t="shared" si="462"/>
        <v>3.788192594070467</v>
      </c>
      <c r="W1809" s="6">
        <f t="shared" si="463"/>
        <v>0</v>
      </c>
      <c r="X1809" s="17">
        <f>V1809/MAX(V$240:V1809)-1</f>
        <v>-6.5947051049007666E-2</v>
      </c>
      <c r="Z1809" s="66">
        <f t="shared" si="464"/>
        <v>15.59671339457752</v>
      </c>
      <c r="AA1809" s="6">
        <f t="shared" si="465"/>
        <v>6.556053344446644E-3</v>
      </c>
      <c r="AB1809" s="17">
        <f>Z1809/MAX(Z$240:Z1809)-1</f>
        <v>-7.6012872069565085E-2</v>
      </c>
      <c r="AD1809" s="18">
        <v>1.07</v>
      </c>
    </row>
    <row r="1810" spans="1:30" x14ac:dyDescent="0.25">
      <c r="A1810" s="18" t="s">
        <v>249</v>
      </c>
      <c r="B1810" s="72">
        <v>41816</v>
      </c>
      <c r="C1810" s="23">
        <v>3861.95</v>
      </c>
      <c r="D1810" s="23">
        <v>3814.03</v>
      </c>
      <c r="E1810" s="23">
        <v>3863.1</v>
      </c>
      <c r="F1810" s="23">
        <v>3812.91</v>
      </c>
      <c r="G1810" s="20">
        <f t="shared" si="456"/>
        <v>3833.9590000000003</v>
      </c>
      <c r="H1810" s="20">
        <f t="shared" si="468"/>
        <v>3849.9728333333319</v>
      </c>
      <c r="I1810" s="112">
        <f t="shared" si="457"/>
        <v>7.3008083811014757E-3</v>
      </c>
      <c r="J1810" s="38" t="str">
        <f t="shared" si="469"/>
        <v>X</v>
      </c>
      <c r="K1810" s="17" t="str">
        <f>IF(OR(AND(J1809="N",OR(I1809&lt;R$2308,AND(I1809&gt;R$2306, I1809&lt;R$2305))), AND(J1809="X", OR(I1809&lt;R$2314, AND(I1809&lt;R$2311,I1809&gt;R$2312)))),"no","yes")</f>
        <v>yes</v>
      </c>
      <c r="O1810" s="146">
        <f t="shared" si="470"/>
        <v>1.2564138195032548E-2</v>
      </c>
      <c r="P1810" s="146">
        <f t="shared" si="471"/>
        <v>-1.2564138195032548E-2</v>
      </c>
      <c r="Q1810" s="86">
        <f t="shared" si="460"/>
        <v>1.7999999999999999E-2</v>
      </c>
      <c r="R1810" s="39">
        <f>(SUM(C1791:C1809)+Q1810*SUM(C1791:C1809))/(19-Q1810)*(1-J$2305)</f>
        <v>3905.1701685807611</v>
      </c>
      <c r="S1810" s="39">
        <f>(SUM(C1791:C1809)+Q1810*SUM(C1791:C1809))/(19-Q1810)*(1+J$2305)</f>
        <v>3905.1701685807611</v>
      </c>
      <c r="T1810" s="17">
        <f>IF(AND(K1810="no",R1810&lt;E1810, R1810&gt;F1810,J$2308="yes"),MAX(R1810*(1-J$2306),F1810)/D1810-1,IF(AND(K1810="yes",S1810&gt;F1810, S1810&lt;E1810,J$2307="yes"),1-MIN(S1810*(1+J$2306),E1810)/D1810,0))</f>
        <v>0</v>
      </c>
      <c r="U1810" s="6">
        <f t="shared" si="461"/>
        <v>0</v>
      </c>
      <c r="V1810" s="66">
        <f t="shared" si="462"/>
        <v>3.788192594070467</v>
      </c>
      <c r="W1810" s="6">
        <f t="shared" si="463"/>
        <v>0</v>
      </c>
      <c r="X1810" s="17">
        <f>V1810/MAX(V$240:V1810)-1</f>
        <v>-6.5947051049007666E-2</v>
      </c>
      <c r="Z1810" s="66">
        <f t="shared" si="464"/>
        <v>15.400754132099733</v>
      </c>
      <c r="AA1810" s="6">
        <f t="shared" si="465"/>
        <v>-1.2564138195032548E-2</v>
      </c>
      <c r="AB1810" s="17">
        <f>Z1810/MAX(Z$240:Z1810)-1</f>
        <v>-8.7621974035314354E-2</v>
      </c>
      <c r="AD1810" s="18">
        <v>1.0840000000000001</v>
      </c>
    </row>
    <row r="1811" spans="1:30" x14ac:dyDescent="0.25">
      <c r="A1811" s="18" t="s">
        <v>249</v>
      </c>
      <c r="B1811" s="72">
        <v>41817</v>
      </c>
      <c r="C1811" s="23">
        <v>3889.32</v>
      </c>
      <c r="D1811" s="23">
        <v>3861.95</v>
      </c>
      <c r="E1811" s="23">
        <v>3905.54</v>
      </c>
      <c r="F1811" s="23">
        <v>3853.75</v>
      </c>
      <c r="G1811" s="20">
        <f t="shared" si="456"/>
        <v>3837.3315000000002</v>
      </c>
      <c r="H1811" s="20">
        <f t="shared" si="468"/>
        <v>3850.7858333333324</v>
      </c>
      <c r="I1811" s="112">
        <f t="shared" si="457"/>
        <v>1.3548086736837828E-2</v>
      </c>
      <c r="J1811" s="38" t="str">
        <f t="shared" si="469"/>
        <v>X</v>
      </c>
      <c r="K1811" s="17" t="str">
        <f>IF(OR(AND(J1810="N",OR(I1810&lt;R$2308,AND(I1810&gt;R$2306, I1810&lt;R$2305))), AND(J1810="X", OR(I1810&lt;R$2314, AND(I1810&lt;R$2311,I1810&gt;R$2312)))),"no","yes")</f>
        <v>yes</v>
      </c>
      <c r="O1811" s="146">
        <f t="shared" si="470"/>
        <v>7.0870933077851195E-3</v>
      </c>
      <c r="P1811" s="146">
        <f t="shared" si="471"/>
        <v>-7.0870933077851195E-3</v>
      </c>
      <c r="Q1811" s="86">
        <f t="shared" si="460"/>
        <v>1.7999999999999999E-2</v>
      </c>
      <c r="R1811" s="39">
        <f>(SUM(C1792:C1810)+Q1811*SUM(C1792:C1810))/(19-Q1811)*(1-J$2305)</f>
        <v>3907.3196491412918</v>
      </c>
      <c r="S1811" s="39">
        <f>(SUM(C1792:C1810)+Q1811*SUM(C1792:C1810))/(19-Q1811)*(1+J$2305)</f>
        <v>3907.3196491412918</v>
      </c>
      <c r="T1811" s="17">
        <f>IF(AND(K1811="no",R1811&lt;E1811, R1811&gt;F1811,J$2308="yes"),MAX(R1811*(1-J$2306),F1811)/D1811-1,IF(AND(K1811="yes",S1811&gt;F1811, S1811&lt;E1811,J$2307="yes"),1-MIN(S1811*(1+J$2306),E1811)/D1811,0))</f>
        <v>0</v>
      </c>
      <c r="U1811" s="6">
        <f t="shared" si="461"/>
        <v>0</v>
      </c>
      <c r="V1811" s="66">
        <f t="shared" si="462"/>
        <v>3.788192594070467</v>
      </c>
      <c r="W1811" s="6">
        <f t="shared" si="463"/>
        <v>0</v>
      </c>
      <c r="X1811" s="17">
        <f>V1811/MAX(V$240:V1811)-1</f>
        <v>-6.5947051049007666E-2</v>
      </c>
      <c r="Z1811" s="66">
        <f t="shared" si="464"/>
        <v>15.291607550555286</v>
      </c>
      <c r="AA1811" s="6">
        <f t="shared" si="465"/>
        <v>-7.0870933077851195E-3</v>
      </c>
      <c r="AB1811" s="17">
        <f>Z1811/MAX(Z$240:Z1811)-1</f>
        <v>-9.4088082237298809E-2</v>
      </c>
      <c r="AD1811" s="18">
        <v>1.0900000000000001</v>
      </c>
    </row>
    <row r="1812" spans="1:30" x14ac:dyDescent="0.25">
      <c r="A1812" s="18" t="s">
        <v>249</v>
      </c>
      <c r="B1812" s="72">
        <v>41820</v>
      </c>
      <c r="C1812" s="23">
        <v>3924.9</v>
      </c>
      <c r="D1812" s="23">
        <v>3889.32</v>
      </c>
      <c r="E1812" s="23">
        <v>3925.44</v>
      </c>
      <c r="F1812" s="23">
        <v>3889.65</v>
      </c>
      <c r="G1812" s="20">
        <f t="shared" si="456"/>
        <v>3842.1145000000006</v>
      </c>
      <c r="H1812" s="20">
        <f t="shared" si="468"/>
        <v>3851.2093333333323</v>
      </c>
      <c r="I1812" s="112">
        <f t="shared" si="457"/>
        <v>2.1546859157893339E-2</v>
      </c>
      <c r="J1812" s="38" t="str">
        <f t="shared" si="469"/>
        <v>X</v>
      </c>
      <c r="K1812" s="17" t="str">
        <f>IF(OR(AND(J1811="N",OR(I1811&lt;R$2308,AND(I1811&gt;R$2306, I1811&lt;R$2305))), AND(J1811="X", OR(I1811&lt;R$2314, AND(I1811&lt;R$2311,I1811&gt;R$2312)))),"no","yes")</f>
        <v>yes</v>
      </c>
      <c r="O1812" s="146">
        <f t="shared" si="470"/>
        <v>9.1481287217303198E-3</v>
      </c>
      <c r="P1812" s="146">
        <f t="shared" si="471"/>
        <v>-9.1481287217303198E-3</v>
      </c>
      <c r="Q1812" s="86">
        <f t="shared" si="460"/>
        <v>1.7999999999999999E-2</v>
      </c>
      <c r="R1812" s="39">
        <f>(SUM(C1793:C1811)+Q1812*SUM(C1793:C1811))/(19-Q1812)*(1-J$2305)</f>
        <v>3910.541724791909</v>
      </c>
      <c r="S1812" s="39">
        <f>(SUM(C1793:C1811)+Q1812*SUM(C1793:C1811))/(19-Q1812)*(1+J$2305)</f>
        <v>3910.541724791909</v>
      </c>
      <c r="T1812" s="17">
        <f>IF(AND(K1812="no",R1812&lt;E1812, R1812&gt;F1812,J$2308="yes"),MAX(R1812*(1-J$2306),F1812)/D1812-1,IF(AND(K1812="yes",S1812&gt;F1812, S1812&lt;E1812,J$2307="yes"),1-MIN(S1812*(1+J$2306),E1812)/D1812,0))</f>
        <v>-5.4564100644607372E-3</v>
      </c>
      <c r="U1812" s="6">
        <f t="shared" si="461"/>
        <v>3.6917186572695826E-3</v>
      </c>
      <c r="V1812" s="66">
        <f t="shared" si="462"/>
        <v>3.788192594070467</v>
      </c>
      <c r="W1812" s="6">
        <f t="shared" si="463"/>
        <v>0</v>
      </c>
      <c r="X1812" s="17">
        <f>V1812/MAX(V$240:V1812)-1</f>
        <v>-6.5947051049007666E-2</v>
      </c>
      <c r="Z1812" s="66">
        <f t="shared" si="464"/>
        <v>15.208170269214651</v>
      </c>
      <c r="AA1812" s="6">
        <f t="shared" si="465"/>
        <v>-5.4564100644607372E-3</v>
      </c>
      <c r="AB1812" s="17">
        <f>Z1812/MAX(Z$240:Z1812)-1</f>
        <v>-9.9031109142894147E-2</v>
      </c>
      <c r="AD1812" s="18">
        <v>1.101</v>
      </c>
    </row>
    <row r="1813" spans="1:30" x14ac:dyDescent="0.25">
      <c r="A1813" s="18" t="s">
        <v>249</v>
      </c>
      <c r="B1813" s="72">
        <v>41821</v>
      </c>
      <c r="C1813" s="23">
        <v>3951.73</v>
      </c>
      <c r="D1813" s="23">
        <v>3924.9</v>
      </c>
      <c r="E1813" s="23">
        <v>3951.92</v>
      </c>
      <c r="F1813" s="23">
        <v>3917.53</v>
      </c>
      <c r="G1813" s="20">
        <f t="shared" si="456"/>
        <v>3848.5649999999996</v>
      </c>
      <c r="H1813" s="20">
        <f t="shared" si="468"/>
        <v>3852.0374999999995</v>
      </c>
      <c r="I1813" s="112">
        <f t="shared" si="457"/>
        <v>2.6806095258882223E-2</v>
      </c>
      <c r="J1813" s="38" t="str">
        <f t="shared" si="469"/>
        <v>X</v>
      </c>
      <c r="K1813" s="17" t="str">
        <f>IF(OR(AND(J1812="N",OR(I1812&lt;R$2308,AND(I1812&gt;R$2306, I1812&lt;R$2305))), AND(J1812="X", OR(I1812&lt;R$2314, AND(I1812&lt;R$2311,I1812&gt;R$2312)))),"no","yes")</f>
        <v>no</v>
      </c>
      <c r="O1813" s="146">
        <f t="shared" si="470"/>
        <v>6.8358429514128183E-3</v>
      </c>
      <c r="P1813" s="146">
        <f t="shared" si="471"/>
        <v>-6.8358429514128183E-3</v>
      </c>
      <c r="Q1813" s="86">
        <f t="shared" si="460"/>
        <v>1.7999999999999999E-2</v>
      </c>
      <c r="R1813" s="39">
        <f>(SUM(C1794:C1812)+Q1813*SUM(C1794:C1812))/(19-Q1813)*(1-J$2305)</f>
        <v>3916.0216131071538</v>
      </c>
      <c r="S1813" s="39">
        <f>(SUM(C1794:C1812)+Q1813*SUM(C1794:C1812))/(19-Q1813)*(1+J$2305)</f>
        <v>3916.0216131071538</v>
      </c>
      <c r="T1813" s="17">
        <f>IF(AND(K1813="no",R1813&lt;E1813, R1813&gt;F1813,J$2308="yes"),MAX(R1813*(1-J$2306),F1813)/D1813-1,IF(AND(K1813="yes",S1813&gt;F1813, S1813&lt;E1813,J$2307="yes"),1-MIN(S1813*(1+J$2306),E1813)/D1813,0))</f>
        <v>0</v>
      </c>
      <c r="U1813" s="6">
        <f t="shared" si="461"/>
        <v>0</v>
      </c>
      <c r="V1813" s="66">
        <f t="shared" si="462"/>
        <v>3.814088083713238</v>
      </c>
      <c r="W1813" s="6">
        <f t="shared" si="463"/>
        <v>6.8358429514128183E-3</v>
      </c>
      <c r="X1813" s="17">
        <f>V1813/MAX(V$240:V1813)-1</f>
        <v>-5.956201178167464E-2</v>
      </c>
      <c r="Z1813" s="66">
        <f t="shared" si="464"/>
        <v>15.312130932753348</v>
      </c>
      <c r="AA1813" s="6">
        <f t="shared" si="465"/>
        <v>6.8358429514128183E-3</v>
      </c>
      <c r="AB1813" s="17">
        <f>Z1813/MAX(Z$240:Z1813)-1</f>
        <v>-9.2872227300886401E-2</v>
      </c>
      <c r="AD1813" s="18">
        <v>1.109</v>
      </c>
    </row>
    <row r="1814" spans="1:30" x14ac:dyDescent="0.25">
      <c r="A1814" s="18" t="s">
        <v>249</v>
      </c>
      <c r="B1814" s="72">
        <v>41822</v>
      </c>
      <c r="C1814" s="23">
        <v>3979.31</v>
      </c>
      <c r="D1814" s="23">
        <v>3951.73</v>
      </c>
      <c r="E1814" s="23">
        <v>3979.37</v>
      </c>
      <c r="F1814" s="23">
        <v>3937.24</v>
      </c>
      <c r="G1814" s="20">
        <f t="shared" si="456"/>
        <v>3858.0659999999989</v>
      </c>
      <c r="H1814" s="20">
        <f t="shared" si="468"/>
        <v>3853.4213333333328</v>
      </c>
      <c r="I1814" s="112">
        <f t="shared" si="457"/>
        <v>3.1426108314373424E-2</v>
      </c>
      <c r="J1814" s="38" t="str">
        <f t="shared" si="469"/>
        <v>N</v>
      </c>
      <c r="K1814" s="17" t="str">
        <f>IF(OR(AND(J1813="N",OR(I1813&lt;R$2308,AND(I1813&gt;R$2306, I1813&lt;R$2305))), AND(J1813="X", OR(I1813&lt;R$2314, AND(I1813&lt;R$2311,I1813&gt;R$2312)))),"no","yes")</f>
        <v>no</v>
      </c>
      <c r="O1814" s="146">
        <f t="shared" si="470"/>
        <v>6.9792217585715743E-3</v>
      </c>
      <c r="P1814" s="146">
        <f t="shared" si="471"/>
        <v>-6.9792217585715743E-3</v>
      </c>
      <c r="Q1814" s="86">
        <f t="shared" si="460"/>
        <v>8.9999999999999993E-3</v>
      </c>
      <c r="R1814" s="39">
        <f>(SUM(C1795:C1813)+Q1814*SUM(C1795:C1813))/(19-Q1814)*(1-J$2305)</f>
        <v>3888.1916744773825</v>
      </c>
      <c r="S1814" s="39">
        <f>(SUM(C1795:C1813)+Q1814*SUM(C1795:C1813))/(19-Q1814)*(1+J$2305)</f>
        <v>3888.1916744773825</v>
      </c>
      <c r="T1814" s="17">
        <f>IF(AND(K1814="no",R1814&lt;E1814, R1814&gt;F1814,J$2308="yes"),MAX(R1814*(1-J$2306),F1814)/D1814-1,IF(AND(K1814="yes",S1814&gt;F1814, S1814&lt;E1814,J$2307="yes"),1-MIN(S1814*(1+J$2306),E1814)/D1814,0))</f>
        <v>0</v>
      </c>
      <c r="U1814" s="6">
        <f t="shared" si="461"/>
        <v>0</v>
      </c>
      <c r="V1814" s="66">
        <f t="shared" si="462"/>
        <v>3.8407074502561982</v>
      </c>
      <c r="W1814" s="6">
        <f t="shared" si="463"/>
        <v>6.9792217585715743E-3</v>
      </c>
      <c r="X1814" s="17">
        <f>V1814/MAX(V$240:V1814)-1</f>
        <v>-5.2998486511714016E-2</v>
      </c>
      <c r="Z1814" s="66">
        <f t="shared" si="464"/>
        <v>15.418997690129316</v>
      </c>
      <c r="AA1814" s="6">
        <f t="shared" si="465"/>
        <v>6.9792217585715743E-3</v>
      </c>
      <c r="AB1814" s="17">
        <f>Z1814/MAX(Z$240:Z1814)-1</f>
        <v>-8.654118141186018E-2</v>
      </c>
      <c r="AD1814" s="18">
        <v>1.117</v>
      </c>
    </row>
    <row r="1815" spans="1:30" x14ac:dyDescent="0.25">
      <c r="A1815" s="18" t="s">
        <v>249</v>
      </c>
      <c r="B1815" s="72">
        <v>41823</v>
      </c>
      <c r="C1815" s="23">
        <v>4019.65</v>
      </c>
      <c r="D1815" s="23">
        <v>3979.31</v>
      </c>
      <c r="E1815" s="23">
        <v>4026.06</v>
      </c>
      <c r="F1815" s="23">
        <v>3972.12</v>
      </c>
      <c r="G1815" s="20">
        <f t="shared" si="456"/>
        <v>3867.4459999999999</v>
      </c>
      <c r="H1815" s="20">
        <f t="shared" si="468"/>
        <v>3854.7616666666663</v>
      </c>
      <c r="I1815" s="112">
        <f t="shared" si="457"/>
        <v>3.9355171345637485E-2</v>
      </c>
      <c r="J1815" s="38" t="str">
        <f t="shared" si="469"/>
        <v>N</v>
      </c>
      <c r="K1815" s="17" t="str">
        <f>IF(OR(AND(J1814="N",OR(I1814&lt;R$2308,AND(I1814&gt;R$2306, I1814&lt;R$2305))), AND(J1814="X", OR(I1814&lt;R$2314, AND(I1814&lt;R$2311,I1814&gt;R$2312)))),"no","yes")</f>
        <v>no</v>
      </c>
      <c r="O1815" s="146">
        <f t="shared" si="470"/>
        <v>1.0137435887126234E-2</v>
      </c>
      <c r="P1815" s="146">
        <f t="shared" si="471"/>
        <v>-1.0137435887126234E-2</v>
      </c>
      <c r="Q1815" s="86">
        <f t="shared" si="460"/>
        <v>8.9999999999999993E-3</v>
      </c>
      <c r="R1815" s="39">
        <f>(SUM(C1796:C1814)+Q1815*SUM(C1796:C1814))/(19-Q1815)*(1-J$2305)</f>
        <v>3896.0156616291933</v>
      </c>
      <c r="S1815" s="39">
        <f>(SUM(C1796:C1814)+Q1815*SUM(C1796:C1814))/(19-Q1815)*(1+J$2305)</f>
        <v>3896.0156616291933</v>
      </c>
      <c r="T1815" s="17">
        <f>IF(AND(K1815="no",R1815&lt;E1815, R1815&gt;F1815,J$2308="yes"),MAX(R1815*(1-J$2306),F1815)/D1815-1,IF(AND(K1815="yes",S1815&gt;F1815, S1815&lt;E1815,J$2307="yes"),1-MIN(S1815*(1+J$2306),E1815)/D1815,0))</f>
        <v>0</v>
      </c>
      <c r="U1815" s="6">
        <f t="shared" si="461"/>
        <v>0</v>
      </c>
      <c r="V1815" s="66">
        <f t="shared" si="462"/>
        <v>3.8796423757943783</v>
      </c>
      <c r="W1815" s="6">
        <f t="shared" si="463"/>
        <v>1.0137435887126234E-2</v>
      </c>
      <c r="X1815" s="17">
        <f>V1815/MAX(V$240:V1815)-1</f>
        <v>-4.3398319383714967E-2</v>
      </c>
      <c r="Z1815" s="66">
        <f t="shared" si="464"/>
        <v>15.57530679065675</v>
      </c>
      <c r="AA1815" s="6">
        <f t="shared" si="465"/>
        <v>1.0137435887126234E-2</v>
      </c>
      <c r="AB1815" s="17">
        <f>Z1815/MAX(Z$240:Z1815)-1</f>
        <v>-7.7281051202892859E-2</v>
      </c>
      <c r="AD1815" s="18">
        <v>1.1279999999999999</v>
      </c>
    </row>
    <row r="1816" spans="1:30" x14ac:dyDescent="0.25">
      <c r="A1816" s="18" t="s">
        <v>249</v>
      </c>
      <c r="B1816" s="72">
        <v>41824</v>
      </c>
      <c r="C1816" s="23">
        <v>4004.56</v>
      </c>
      <c r="D1816" s="23">
        <v>4019.65</v>
      </c>
      <c r="E1816" s="23">
        <v>4022.22</v>
      </c>
      <c r="F1816" s="23">
        <v>3997.76</v>
      </c>
      <c r="G1816" s="20">
        <f t="shared" si="456"/>
        <v>3876.7574999999988</v>
      </c>
      <c r="H1816" s="20">
        <f t="shared" si="468"/>
        <v>3855.1438333333331</v>
      </c>
      <c r="I1816" s="112">
        <f t="shared" si="457"/>
        <v>3.296633849292907E-2</v>
      </c>
      <c r="J1816" s="38" t="str">
        <f t="shared" si="469"/>
        <v>N</v>
      </c>
      <c r="K1816" s="17" t="str">
        <f>IF(OR(AND(J1815="N",OR(I1815&lt;R$2308,AND(I1815&gt;R$2306, I1815&lt;R$2305))), AND(J1815="X", OR(I1815&lt;R$2314, AND(I1815&lt;R$2311,I1815&gt;R$2312)))),"no","yes")</f>
        <v>no</v>
      </c>
      <c r="O1816" s="146">
        <f t="shared" si="470"/>
        <v>-3.7540581891458702E-3</v>
      </c>
      <c r="P1816" s="146">
        <f t="shared" si="471"/>
        <v>3.7540581891458702E-3</v>
      </c>
      <c r="Q1816" s="86">
        <f t="shared" si="460"/>
        <v>8.9999999999999993E-3</v>
      </c>
      <c r="R1816" s="39">
        <f>(SUM(C1797:C1815)+Q1816*SUM(C1797:C1815))/(19-Q1816)*(1-J$2305)</f>
        <v>3906.7118798378169</v>
      </c>
      <c r="S1816" s="39">
        <f>(SUM(C1797:C1815)+Q1816*SUM(C1797:C1815))/(19-Q1816)*(1+J$2305)</f>
        <v>3906.7118798378169</v>
      </c>
      <c r="T1816" s="17">
        <f>IF(AND(K1816="no",R1816&lt;E1816, R1816&gt;F1816,J$2308="yes"),MAX(R1816*(1-J$2306),F1816)/D1816-1,IF(AND(K1816="yes",S1816&gt;F1816, S1816&lt;E1816,J$2307="yes"),1-MIN(S1816*(1+J$2306),E1816)/D1816,0))</f>
        <v>0</v>
      </c>
      <c r="U1816" s="6">
        <f t="shared" si="461"/>
        <v>0</v>
      </c>
      <c r="V1816" s="66">
        <f t="shared" si="462"/>
        <v>3.8650779725625699</v>
      </c>
      <c r="W1816" s="6">
        <f t="shared" si="463"/>
        <v>-3.7540581891458702E-3</v>
      </c>
      <c r="X1816" s="17">
        <f>V1816/MAX(V$240:V1816)-1</f>
        <v>-4.6989457756583364E-2</v>
      </c>
      <c r="Z1816" s="66">
        <f t="shared" si="464"/>
        <v>15.516836182650826</v>
      </c>
      <c r="AA1816" s="6">
        <f t="shared" si="465"/>
        <v>-3.7540581891458702E-3</v>
      </c>
      <c r="AB1816" s="17">
        <f>Z1816/MAX(Z$240:Z1816)-1</f>
        <v>-8.0744991828904711E-2</v>
      </c>
      <c r="AD1816" s="18">
        <v>1.125</v>
      </c>
    </row>
    <row r="1817" spans="1:30" x14ac:dyDescent="0.25">
      <c r="A1817" s="18" t="s">
        <v>249</v>
      </c>
      <c r="B1817" s="72">
        <v>41827</v>
      </c>
      <c r="C1817" s="23">
        <v>4014.49</v>
      </c>
      <c r="D1817" s="23">
        <v>4004.56</v>
      </c>
      <c r="E1817" s="23">
        <v>4024.37</v>
      </c>
      <c r="F1817" s="23">
        <v>3992.28</v>
      </c>
      <c r="G1817" s="20">
        <f t="shared" si="456"/>
        <v>3887.6104999999998</v>
      </c>
      <c r="H1817" s="20">
        <f t="shared" si="468"/>
        <v>3855.0761666666663</v>
      </c>
      <c r="I1817" s="112">
        <f t="shared" si="457"/>
        <v>3.2636885819708583E-2</v>
      </c>
      <c r="J1817" s="38" t="str">
        <f t="shared" si="469"/>
        <v>N</v>
      </c>
      <c r="K1817" s="17" t="str">
        <f>IF(OR(AND(J1816="N",OR(I1816&lt;R$2308,AND(I1816&gt;R$2306, I1816&lt;R$2305))), AND(J1816="X", OR(I1816&lt;R$2314, AND(I1816&lt;R$2311,I1816&gt;R$2312)))),"no","yes")</f>
        <v>no</v>
      </c>
      <c r="O1817" s="146">
        <f t="shared" si="470"/>
        <v>2.47967317258313E-3</v>
      </c>
      <c r="P1817" s="146">
        <f t="shared" si="471"/>
        <v>-2.47967317258313E-3</v>
      </c>
      <c r="Q1817" s="86">
        <f t="shared" si="460"/>
        <v>8.9999999999999993E-3</v>
      </c>
      <c r="R1817" s="39">
        <f>(SUM(C1798:C1816)+Q1817*SUM(C1798:C1816))/(19-Q1817)*(1-J$2305)</f>
        <v>3917.7167858459261</v>
      </c>
      <c r="S1817" s="39">
        <f>(SUM(C1798:C1816)+Q1817*SUM(C1798:C1816))/(19-Q1817)*(1+J$2305)</f>
        <v>3917.7167858459261</v>
      </c>
      <c r="T1817" s="17">
        <f>IF(AND(K1817="no",R1817&lt;E1817, R1817&gt;F1817,J$2308="yes"),MAX(R1817*(1-J$2306),F1817)/D1817-1,IF(AND(K1817="yes",S1817&gt;F1817, S1817&lt;E1817,J$2307="yes"),1-MIN(S1817*(1+J$2306),E1817)/D1817,0))</f>
        <v>0</v>
      </c>
      <c r="U1817" s="6">
        <f t="shared" si="461"/>
        <v>0</v>
      </c>
      <c r="V1817" s="66">
        <f t="shared" si="462"/>
        <v>3.8746621027210755</v>
      </c>
      <c r="W1817" s="6">
        <f t="shared" si="463"/>
        <v>2.47967317258313E-3</v>
      </c>
      <c r="X1817" s="17">
        <f>V1817/MAX(V$240:V1817)-1</f>
        <v>-4.4626303081793384E-2</v>
      </c>
      <c r="Z1817" s="66">
        <f t="shared" si="464"/>
        <v>15.555312865056312</v>
      </c>
      <c r="AA1817" s="6">
        <f t="shared" si="465"/>
        <v>2.47967317258313E-3</v>
      </c>
      <c r="AB1817" s="17">
        <f>Z1817/MAX(Z$240:Z1817)-1</f>
        <v>-7.8465539846380161E-2</v>
      </c>
      <c r="AD1817" s="18">
        <v>1.127</v>
      </c>
    </row>
    <row r="1818" spans="1:30" x14ac:dyDescent="0.25">
      <c r="A1818" s="18" t="s">
        <v>249</v>
      </c>
      <c r="B1818" s="72">
        <v>41828</v>
      </c>
      <c r="C1818" s="23">
        <v>4039.71</v>
      </c>
      <c r="D1818" s="23">
        <v>4014.49</v>
      </c>
      <c r="E1818" s="23">
        <v>4039.92</v>
      </c>
      <c r="F1818" s="23">
        <v>3982.33</v>
      </c>
      <c r="G1818" s="20">
        <f t="shared" si="456"/>
        <v>3897.5949999999998</v>
      </c>
      <c r="H1818" s="20">
        <f t="shared" si="468"/>
        <v>3855.090666666666</v>
      </c>
      <c r="I1818" s="112">
        <f t="shared" si="457"/>
        <v>3.6462228630732563E-2</v>
      </c>
      <c r="J1818" s="38" t="str">
        <f t="shared" si="469"/>
        <v>N</v>
      </c>
      <c r="K1818" s="17" t="str">
        <f>IF(OR(AND(J1817="N",OR(I1817&lt;R$2308,AND(I1817&gt;R$2306, I1817&lt;R$2305))), AND(J1817="X", OR(I1817&lt;R$2314, AND(I1817&lt;R$2311,I1817&gt;R$2312)))),"no","yes")</f>
        <v>no</v>
      </c>
      <c r="O1818" s="146">
        <f t="shared" si="470"/>
        <v>6.2822425762676382E-3</v>
      </c>
      <c r="P1818" s="146">
        <f t="shared" si="471"/>
        <v>-6.2822425762676382E-3</v>
      </c>
      <c r="Q1818" s="86">
        <f t="shared" si="460"/>
        <v>8.9999999999999993E-3</v>
      </c>
      <c r="R1818" s="39">
        <f>(SUM(C1799:C1817)+Q1818*SUM(C1799:C1817))/(19-Q1818)*(1-J$2305)</f>
        <v>3926.9864520035799</v>
      </c>
      <c r="S1818" s="39">
        <f>(SUM(C1799:C1817)+Q1818*SUM(C1799:C1817))/(19-Q1818)*(1+J$2305)</f>
        <v>3926.9864520035799</v>
      </c>
      <c r="T1818" s="17">
        <f>IF(AND(K1818="no",R1818&lt;E1818, R1818&gt;F1818,J$2308="yes"),MAX(R1818*(1-J$2306),F1818)/D1818-1,IF(AND(K1818="yes",S1818&gt;F1818, S1818&lt;E1818,J$2307="yes"),1-MIN(S1818*(1+J$2306),E1818)/D1818,0))</f>
        <v>0</v>
      </c>
      <c r="U1818" s="6">
        <f t="shared" si="461"/>
        <v>0</v>
      </c>
      <c r="V1818" s="66">
        <f t="shared" si="462"/>
        <v>3.8990036699514405</v>
      </c>
      <c r="W1818" s="6">
        <f t="shared" si="463"/>
        <v>6.2822425762676382E-3</v>
      </c>
      <c r="X1818" s="17">
        <f>V1818/MAX(V$240:V1818)-1</f>
        <v>-3.8624413766767618E-2</v>
      </c>
      <c r="Z1818" s="66">
        <f t="shared" si="464"/>
        <v>15.653035113824332</v>
      </c>
      <c r="AA1818" s="6">
        <f t="shared" si="465"/>
        <v>6.2822425762676382E-3</v>
      </c>
      <c r="AB1818" s="17">
        <f>Z1818/MAX(Z$240:Z1818)-1</f>
        <v>-7.2676236825305329E-2</v>
      </c>
      <c r="AD1818" s="18">
        <v>1.135</v>
      </c>
    </row>
    <row r="1819" spans="1:30" x14ac:dyDescent="0.25">
      <c r="A1819" s="18" t="s">
        <v>249</v>
      </c>
      <c r="B1819" s="72">
        <v>41829</v>
      </c>
      <c r="C1819" s="23">
        <v>3982.4</v>
      </c>
      <c r="D1819" s="23">
        <v>4039.71</v>
      </c>
      <c r="E1819" s="23">
        <v>4047.38</v>
      </c>
      <c r="F1819" s="23">
        <v>3981.25</v>
      </c>
      <c r="G1819" s="20">
        <f t="shared" si="456"/>
        <v>3903.8125</v>
      </c>
      <c r="H1819" s="20">
        <f t="shared" si="468"/>
        <v>3854.4441666666662</v>
      </c>
      <c r="I1819" s="112">
        <f t="shared" si="457"/>
        <v>2.0130961720113305E-2</v>
      </c>
      <c r="J1819" s="38" t="str">
        <f t="shared" si="469"/>
        <v>N</v>
      </c>
      <c r="K1819" s="17" t="str">
        <f>IF(OR(AND(J1818="N",OR(I1818&lt;R$2308,AND(I1818&gt;R$2306, I1818&lt;R$2305))), AND(J1818="X", OR(I1818&lt;R$2314, AND(I1818&lt;R$2311,I1818&gt;R$2312)))),"no","yes")</f>
        <v>no</v>
      </c>
      <c r="O1819" s="146">
        <f t="shared" si="470"/>
        <v>-1.4186661913850207E-2</v>
      </c>
      <c r="P1819" s="146">
        <f t="shared" si="471"/>
        <v>1.4186661913850207E-2</v>
      </c>
      <c r="Q1819" s="86">
        <f t="shared" si="460"/>
        <v>8.9999999999999993E-3</v>
      </c>
      <c r="R1819" s="39">
        <f>(SUM(C1800:C1818)+Q1819*SUM(C1800:C1818))/(19-Q1819)*(1-J$2305)</f>
        <v>3936.6381259543996</v>
      </c>
      <c r="S1819" s="39">
        <f>(SUM(C1800:C1818)+Q1819*SUM(C1800:C1818))/(19-Q1819)*(1+J$2305)</f>
        <v>3936.6381259543996</v>
      </c>
      <c r="T1819" s="17">
        <f>IF(AND(K1819="no",R1819&lt;E1819, R1819&gt;F1819,J$2308="yes"),MAX(R1819*(1-J$2306),F1819)/D1819-1,IF(AND(K1819="yes",S1819&gt;F1819, S1819&lt;E1819,J$2307="yes"),1-MIN(S1819*(1+J$2306),E1819)/D1819,0))</f>
        <v>0</v>
      </c>
      <c r="U1819" s="6">
        <f t="shared" si="461"/>
        <v>0</v>
      </c>
      <c r="V1819" s="66">
        <f t="shared" si="462"/>
        <v>3.8436898230849783</v>
      </c>
      <c r="W1819" s="6">
        <f t="shared" si="463"/>
        <v>-1.4186661913850207E-2</v>
      </c>
      <c r="X1819" s="17">
        <f>V1819/MAX(V$240:V1819)-1</f>
        <v>-5.2263124180887965E-2</v>
      </c>
      <c r="Z1819" s="66">
        <f t="shared" si="464"/>
        <v>15.430970796738881</v>
      </c>
      <c r="AA1819" s="6">
        <f t="shared" si="465"/>
        <v>-1.4186661913850207E-2</v>
      </c>
      <c r="AB1819" s="17">
        <f>Z1819/MAX(Z$240:Z1819)-1</f>
        <v>-8.5831865538143925E-2</v>
      </c>
      <c r="AD1819" s="18">
        <v>1.1180000000000001</v>
      </c>
    </row>
    <row r="1820" spans="1:30" x14ac:dyDescent="0.25">
      <c r="A1820" s="18" t="s">
        <v>249</v>
      </c>
      <c r="B1820" s="72">
        <v>41830</v>
      </c>
      <c r="C1820" s="23">
        <v>3982.2</v>
      </c>
      <c r="D1820" s="23">
        <v>3982.4</v>
      </c>
      <c r="E1820" s="23">
        <v>4008.13</v>
      </c>
      <c r="F1820" s="23">
        <v>3975.7</v>
      </c>
      <c r="G1820" s="20">
        <f t="shared" si="456"/>
        <v>3910.4169999999999</v>
      </c>
      <c r="H1820" s="20">
        <f t="shared" si="468"/>
        <v>3853.2919999999999</v>
      </c>
      <c r="I1820" s="112">
        <f t="shared" si="457"/>
        <v>1.8356865776719022E-2</v>
      </c>
      <c r="J1820" s="38" t="str">
        <f t="shared" si="469"/>
        <v>N</v>
      </c>
      <c r="K1820" s="17" t="str">
        <f>IF(OR(AND(J1819="N",OR(I1819&lt;R$2308,AND(I1819&gt;R$2306, I1819&lt;R$2305))), AND(J1819="X", OR(I1819&lt;R$2314, AND(I1819&lt;R$2311,I1819&gt;R$2312)))),"no","yes")</f>
        <v>no</v>
      </c>
      <c r="O1820" s="146">
        <f t="shared" si="470"/>
        <v>-5.02209722781366E-5</v>
      </c>
      <c r="P1820" s="146">
        <f t="shared" si="471"/>
        <v>5.02209722781366E-5</v>
      </c>
      <c r="Q1820" s="86">
        <f t="shared" si="460"/>
        <v>8.9999999999999993E-3</v>
      </c>
      <c r="R1820" s="39">
        <f>(SUM(C1801:C1819)+Q1820*SUM(C1801:C1819))/(19-Q1820)*(1-J$2305)</f>
        <v>3943.666750566058</v>
      </c>
      <c r="S1820" s="39">
        <f>(SUM(C1801:C1819)+Q1820*SUM(C1801:C1819))/(19-Q1820)*(1+J$2305)</f>
        <v>3943.666750566058</v>
      </c>
      <c r="T1820" s="17">
        <f>IF(AND(K1820="no",R1820&lt;E1820, R1820&gt;F1820,J$2308="yes"),MAX(R1820*(1-J$2306),F1820)/D1820-1,IF(AND(K1820="yes",S1820&gt;F1820, S1820&lt;E1820,J$2307="yes"),1-MIN(S1820*(1+J$2306),E1820)/D1820,0))</f>
        <v>0</v>
      </c>
      <c r="U1820" s="6">
        <f t="shared" si="461"/>
        <v>0</v>
      </c>
      <c r="V1820" s="66">
        <f t="shared" si="462"/>
        <v>3.8434967892449272</v>
      </c>
      <c r="W1820" s="6">
        <f t="shared" si="463"/>
        <v>-5.02209722781366E-5</v>
      </c>
      <c r="X1820" s="17">
        <f>V1820/MAX(V$240:V1820)-1</f>
        <v>-5.2310720448255466E-2</v>
      </c>
      <c r="Y1820" s="6">
        <f t="shared" ref="Y1820" si="474">V1820/V1800-1</f>
        <v>1.4673765665315308E-2</v>
      </c>
      <c r="Z1820" s="66">
        <f t="shared" si="464"/>
        <v>15.430195838382273</v>
      </c>
      <c r="AA1820" s="6">
        <f t="shared" si="465"/>
        <v>-5.02209722781366E-5</v>
      </c>
      <c r="AB1820" s="17">
        <f>Z1820/MAX(Z$240:Z1820)-1</f>
        <v>-8.5877775950682356E-2</v>
      </c>
      <c r="AC1820" s="6">
        <f t="shared" ref="AC1820" si="475">Z1820/Z1800-1</f>
        <v>-2.6539097267319622E-4</v>
      </c>
      <c r="AD1820" s="18">
        <v>1.117</v>
      </c>
    </row>
    <row r="1821" spans="1:30" x14ac:dyDescent="0.25">
      <c r="A1821" s="18" t="s">
        <v>249</v>
      </c>
      <c r="B1821" s="72">
        <v>41831</v>
      </c>
      <c r="C1821" s="23">
        <v>4029.75</v>
      </c>
      <c r="D1821" s="23">
        <v>3982.2</v>
      </c>
      <c r="E1821" s="23">
        <v>4033.89</v>
      </c>
      <c r="F1821" s="23">
        <v>3978.1</v>
      </c>
      <c r="G1821" s="20">
        <f t="shared" si="456"/>
        <v>3917.3265000000001</v>
      </c>
      <c r="H1821" s="20">
        <f t="shared" si="468"/>
        <v>3853.4226666666668</v>
      </c>
      <c r="I1821" s="112">
        <f t="shared" si="457"/>
        <v>2.8699037468538746E-2</v>
      </c>
      <c r="J1821" s="38" t="str">
        <f t="shared" si="469"/>
        <v>N</v>
      </c>
      <c r="K1821" s="17" t="str">
        <f>IF(OR(AND(J1820="N",OR(I1820&lt;R$2308,AND(I1820&gt;R$2306, I1820&lt;R$2305))), AND(J1820="X", OR(I1820&lt;R$2314, AND(I1820&lt;R$2311,I1820&gt;R$2312)))),"no","yes")</f>
        <v>no</v>
      </c>
      <c r="O1821" s="146">
        <f t="shared" si="470"/>
        <v>1.194063582944116E-2</v>
      </c>
      <c r="P1821" s="146">
        <f t="shared" si="471"/>
        <v>-1.194063582944116E-2</v>
      </c>
      <c r="Q1821" s="86">
        <f t="shared" si="460"/>
        <v>8.9999999999999993E-3</v>
      </c>
      <c r="R1821" s="39">
        <f>(SUM(C1802:C1820)+Q1821*SUM(C1802:C1820))/(19-Q1821)*(1-J$2305)</f>
        <v>3948.4824927597283</v>
      </c>
      <c r="S1821" s="39">
        <f>(SUM(C1802:C1820)+Q1821*SUM(C1802:C1820))/(19-Q1821)*(1+J$2305)</f>
        <v>3948.4824927597283</v>
      </c>
      <c r="T1821" s="17">
        <f>IF(AND(K1821="no",R1821&lt;E1821, R1821&gt;F1821,J$2308="yes"),MAX(R1821*(1-J$2306),F1821)/D1821-1,IF(AND(K1821="yes",S1821&gt;F1821, S1821&lt;E1821,J$2307="yes"),1-MIN(S1821*(1+J$2306),E1821)/D1821,0))</f>
        <v>0</v>
      </c>
      <c r="U1821" s="6">
        <f t="shared" si="461"/>
        <v>0</v>
      </c>
      <c r="V1821" s="66">
        <f t="shared" si="462"/>
        <v>3.8893905847169274</v>
      </c>
      <c r="W1821" s="6">
        <f t="shared" si="463"/>
        <v>1.194063582944116E-2</v>
      </c>
      <c r="X1821" s="17">
        <f>V1821/MAX(V$240:V1821)-1</f>
        <v>-4.0994707881662595E-2</v>
      </c>
      <c r="Z1821" s="66">
        <f t="shared" si="464"/>
        <v>15.614442187665354</v>
      </c>
      <c r="AA1821" s="6">
        <f t="shared" si="465"/>
        <v>1.194063582944116E-2</v>
      </c>
      <c r="AB1821" s="17">
        <f>Z1821/MAX(Z$240:Z1821)-1</f>
        <v>-7.4962575369710627E-2</v>
      </c>
      <c r="AD1821" s="18">
        <v>1.1319999999999999</v>
      </c>
    </row>
    <row r="1822" spans="1:30" x14ac:dyDescent="0.25">
      <c r="A1822" s="18" t="s">
        <v>249</v>
      </c>
      <c r="B1822" s="72">
        <v>41834</v>
      </c>
      <c r="C1822" s="23">
        <v>4090.8</v>
      </c>
      <c r="D1822" s="23">
        <v>4029.75</v>
      </c>
      <c r="E1822" s="23">
        <v>4090.8</v>
      </c>
      <c r="F1822" s="23">
        <v>4033.7</v>
      </c>
      <c r="G1822" s="20">
        <f t="shared" si="456"/>
        <v>3926.1175000000003</v>
      </c>
      <c r="H1822" s="20">
        <f t="shared" si="468"/>
        <v>3854.6046666666666</v>
      </c>
      <c r="I1822" s="112">
        <f t="shared" si="457"/>
        <v>4.1945382429333877E-2</v>
      </c>
      <c r="J1822" s="38" t="str">
        <f t="shared" si="469"/>
        <v>N</v>
      </c>
      <c r="K1822" s="17" t="str">
        <f>IF(OR(AND(J1821="N",OR(I1821&lt;R$2308,AND(I1821&gt;R$2306, I1821&lt;R$2305))), AND(J1821="X", OR(I1821&lt;R$2314, AND(I1821&lt;R$2311,I1821&gt;R$2312)))),"no","yes")</f>
        <v>no</v>
      </c>
      <c r="O1822" s="146">
        <f t="shared" si="470"/>
        <v>1.5149823190024225E-2</v>
      </c>
      <c r="P1822" s="146">
        <f t="shared" si="471"/>
        <v>-1.5149823190024225E-2</v>
      </c>
      <c r="Q1822" s="86">
        <f t="shared" si="460"/>
        <v>8.9999999999999993E-3</v>
      </c>
      <c r="R1822" s="39">
        <f>(SUM(C1803:C1821)+Q1822*SUM(C1803:C1821))/(19-Q1822)*(1-J$2305)</f>
        <v>3954.5802722342164</v>
      </c>
      <c r="S1822" s="39">
        <f>(SUM(C1803:C1821)+Q1822*SUM(C1803:C1821))/(19-Q1822)*(1+J$2305)</f>
        <v>3954.5802722342164</v>
      </c>
      <c r="T1822" s="17">
        <f>IF(AND(K1822="no",R1822&lt;E1822, R1822&gt;F1822,J$2308="yes"),MAX(R1822*(1-J$2306),F1822)/D1822-1,IF(AND(K1822="yes",S1822&gt;F1822, S1822&lt;E1822,J$2307="yes"),1-MIN(S1822*(1+J$2306),E1822)/D1822,0))</f>
        <v>0</v>
      </c>
      <c r="U1822" s="6">
        <f t="shared" si="461"/>
        <v>0</v>
      </c>
      <c r="V1822" s="66">
        <f t="shared" si="462"/>
        <v>3.9483141643923338</v>
      </c>
      <c r="W1822" s="6">
        <f t="shared" si="463"/>
        <v>1.5149823190024225E-2</v>
      </c>
      <c r="X1822" s="17">
        <f>V1822/MAX(V$240:V1822)-1</f>
        <v>-2.6465947267772294E-2</v>
      </c>
      <c r="Z1822" s="66">
        <f t="shared" si="464"/>
        <v>15.850998226019339</v>
      </c>
      <c r="AA1822" s="6">
        <f t="shared" si="465"/>
        <v>1.5149823190024225E-2</v>
      </c>
      <c r="AB1822" s="17">
        <f>Z1822/MAX(Z$240:Z1822)-1</f>
        <v>-6.0948421942406461E-2</v>
      </c>
      <c r="AD1822" s="18">
        <v>1.1479999999999999</v>
      </c>
    </row>
    <row r="1823" spans="1:30" x14ac:dyDescent="0.25">
      <c r="A1823" s="18" t="s">
        <v>249</v>
      </c>
      <c r="B1823" s="72">
        <v>41835</v>
      </c>
      <c r="C1823" s="23">
        <v>4093.11</v>
      </c>
      <c r="D1823" s="23">
        <v>4090.8</v>
      </c>
      <c r="E1823" s="23">
        <v>4098.28</v>
      </c>
      <c r="F1823" s="23">
        <v>4063.6</v>
      </c>
      <c r="G1823" s="20">
        <f t="shared" ref="G1823:G1886" si="476">AVERAGE(C1804:C1823)</f>
        <v>3936.8060000000005</v>
      </c>
      <c r="H1823" s="20">
        <f t="shared" si="468"/>
        <v>3855.9074999999998</v>
      </c>
      <c r="I1823" s="112">
        <f t="shared" ref="I1823:I1886" si="477">$C1823/$G1823-1</f>
        <v>3.9703251823940411E-2</v>
      </c>
      <c r="J1823" s="38" t="str">
        <f t="shared" si="469"/>
        <v>N</v>
      </c>
      <c r="K1823" s="17" t="str">
        <f>IF(OR(AND(J1822="N",OR(I1822&lt;R$2308,AND(I1822&gt;R$2306, I1822&lt;R$2305))), AND(J1822="X", OR(I1822&lt;R$2314, AND(I1822&lt;R$2311,I1822&gt;R$2312)))),"no","yes")</f>
        <v>no</v>
      </c>
      <c r="O1823" s="146">
        <f t="shared" si="470"/>
        <v>5.6468172484591683E-4</v>
      </c>
      <c r="P1823" s="146">
        <f t="shared" si="471"/>
        <v>-5.6468172484591683E-4</v>
      </c>
      <c r="Q1823" s="86">
        <f t="shared" si="460"/>
        <v>8.9999999999999993E-3</v>
      </c>
      <c r="R1823" s="39">
        <f>(SUM(C1804:C1822)+Q1823*SUM(C1804:C1822))/(19-Q1823)*(1-J$2305)</f>
        <v>3965.815233005108</v>
      </c>
      <c r="S1823" s="39">
        <f>(SUM(C1804:C1822)+Q1823*SUM(C1804:C1822))/(19-Q1823)*(1+J$2305)</f>
        <v>3965.815233005108</v>
      </c>
      <c r="T1823" s="17">
        <f>IF(AND(K1823="no",R1823&lt;E1823, R1823&gt;F1823,J$2308="yes"),MAX(R1823*(1-J$2306),F1823)/D1823-1,IF(AND(K1823="yes",S1823&gt;F1823, S1823&lt;E1823,J$2307="yes"),1-MIN(S1823*(1+J$2306),E1823)/D1823,0))</f>
        <v>0</v>
      </c>
      <c r="U1823" s="6">
        <f t="shared" si="461"/>
        <v>0</v>
      </c>
      <c r="V1823" s="66">
        <f t="shared" si="462"/>
        <v>3.9505437052449164</v>
      </c>
      <c r="W1823" s="6">
        <f t="shared" si="463"/>
        <v>5.6468172484591683E-4</v>
      </c>
      <c r="X1823" s="17">
        <f>V1823/MAX(V$240:V1823)-1</f>
        <v>-2.5916210379679283E-2</v>
      </c>
      <c r="Z1823" s="66">
        <f t="shared" si="464"/>
        <v>15.859948995038136</v>
      </c>
      <c r="AA1823" s="6">
        <f t="shared" si="465"/>
        <v>5.6468172484591683E-4</v>
      </c>
      <c r="AB1823" s="17">
        <f>Z1823/MAX(Z$240:Z1823)-1</f>
        <v>-6.0418156677589652E-2</v>
      </c>
      <c r="AD1823" s="18">
        <v>1.1499999999999999</v>
      </c>
    </row>
    <row r="1824" spans="1:30" x14ac:dyDescent="0.25">
      <c r="A1824" s="18" t="s">
        <v>249</v>
      </c>
      <c r="B1824" s="72">
        <v>41836</v>
      </c>
      <c r="C1824" s="23">
        <v>4062.12</v>
      </c>
      <c r="D1824" s="23">
        <v>4093.11</v>
      </c>
      <c r="E1824" s="23">
        <v>4105.0200000000004</v>
      </c>
      <c r="F1824" s="23">
        <v>4046.55</v>
      </c>
      <c r="G1824" s="20">
        <f t="shared" si="476"/>
        <v>3947.0069999999992</v>
      </c>
      <c r="H1824" s="20">
        <f t="shared" si="468"/>
        <v>3856.4551666666666</v>
      </c>
      <c r="I1824" s="112">
        <f t="shared" si="477"/>
        <v>2.9164630313551765E-2</v>
      </c>
      <c r="J1824" s="38" t="str">
        <f t="shared" si="469"/>
        <v>N</v>
      </c>
      <c r="K1824" s="17" t="str">
        <f>IF(OR(AND(J1823="N",OR(I1823&lt;R$2308,AND(I1823&gt;R$2306, I1823&lt;R$2305))), AND(J1823="X", OR(I1823&lt;R$2314, AND(I1823&lt;R$2311,I1823&gt;R$2312)))),"no","yes")</f>
        <v>no</v>
      </c>
      <c r="O1824" s="146">
        <f t="shared" si="470"/>
        <v>-7.5712599954558257E-3</v>
      </c>
      <c r="P1824" s="146">
        <f t="shared" si="471"/>
        <v>7.5712599954558257E-3</v>
      </c>
      <c r="Q1824" s="86">
        <f t="shared" si="460"/>
        <v>8.9999999999999993E-3</v>
      </c>
      <c r="R1824" s="39">
        <f>(SUM(C1805:C1823)+Q1824*SUM(C1805:C1823))/(19-Q1824)*(1-J$2305)</f>
        <v>3978.301415407298</v>
      </c>
      <c r="S1824" s="39">
        <f>(SUM(C1805:C1823)+Q1824*SUM(C1805:C1823))/(19-Q1824)*(1+J$2305)</f>
        <v>3978.301415407298</v>
      </c>
      <c r="T1824" s="17">
        <f>IF(AND(K1824="no",R1824&lt;E1824, R1824&gt;F1824,J$2308="yes"),MAX(R1824*(1-J$2306),F1824)/D1824-1,IF(AND(K1824="yes",S1824&gt;F1824, S1824&lt;E1824,J$2307="yes"),1-MIN(S1824*(1+J$2306),E1824)/D1824,0))</f>
        <v>0</v>
      </c>
      <c r="U1824" s="6">
        <f t="shared" si="461"/>
        <v>0</v>
      </c>
      <c r="V1824" s="66">
        <f t="shared" si="462"/>
        <v>3.9206331117290958</v>
      </c>
      <c r="W1824" s="6">
        <f t="shared" si="463"/>
        <v>-7.5712599954558257E-3</v>
      </c>
      <c r="X1824" s="17">
        <f>V1824/MAX(V$240:V1824)-1</f>
        <v>-3.3291252008253558E-2</v>
      </c>
      <c r="Z1824" s="66">
        <f t="shared" si="464"/>
        <v>15.739869197682035</v>
      </c>
      <c r="AA1824" s="6">
        <f t="shared" si="465"/>
        <v>-7.5712599954558257E-3</v>
      </c>
      <c r="AB1824" s="17">
        <f>Z1824/MAX(Z$240:Z1824)-1</f>
        <v>-6.7531975100393216E-2</v>
      </c>
      <c r="AD1824" s="18">
        <v>1.141</v>
      </c>
    </row>
    <row r="1825" spans="1:30" x14ac:dyDescent="0.25">
      <c r="A1825" s="18" t="s">
        <v>249</v>
      </c>
      <c r="B1825" s="72">
        <v>41837</v>
      </c>
      <c r="C1825" s="23">
        <v>4031.44</v>
      </c>
      <c r="D1825" s="23">
        <v>4062.12</v>
      </c>
      <c r="E1825" s="23">
        <v>4055.91</v>
      </c>
      <c r="F1825" s="23">
        <v>4006.28</v>
      </c>
      <c r="G1825" s="20">
        <f t="shared" si="476"/>
        <v>3960.7945</v>
      </c>
      <c r="H1825" s="20">
        <f t="shared" si="468"/>
        <v>3857.5568333333335</v>
      </c>
      <c r="I1825" s="112">
        <f t="shared" si="477"/>
        <v>1.7836194228203484E-2</v>
      </c>
      <c r="J1825" s="38" t="str">
        <f t="shared" si="469"/>
        <v>N</v>
      </c>
      <c r="K1825" s="17" t="str">
        <f>IF(OR(AND(J1824="N",OR(I1824&lt;R$2308,AND(I1824&gt;R$2306, I1824&lt;R$2305))), AND(J1824="X", OR(I1824&lt;R$2314, AND(I1824&lt;R$2311,I1824&gt;R$2312)))),"no","yes")</f>
        <v>no</v>
      </c>
      <c r="O1825" s="146">
        <f t="shared" si="470"/>
        <v>-7.5527064685434464E-3</v>
      </c>
      <c r="P1825" s="146">
        <f t="shared" si="471"/>
        <v>7.5527064685434464E-3</v>
      </c>
      <c r="Q1825" s="86">
        <f t="shared" si="460"/>
        <v>8.9999999999999993E-3</v>
      </c>
      <c r="R1825" s="39">
        <f>(SUM(C1806:C1824)+Q1825*SUM(C1806:C1824))/(19-Q1825)*(1-J$2305)</f>
        <v>3994.5821731346427</v>
      </c>
      <c r="S1825" s="39">
        <f>(SUM(C1806:C1824)+Q1825*SUM(C1806:C1824))/(19-Q1825)*(1+J$2305)</f>
        <v>3994.5821731346427</v>
      </c>
      <c r="T1825" s="17">
        <f>IF(AND(K1825="no",R1825&lt;E1825, R1825&gt;F1825,J$2308="yes"),MAX(R1825*(1-J$2306),F1825)/D1825-1,IF(AND(K1825="yes",S1825&gt;F1825, S1825&lt;E1825,J$2307="yes"),1-MIN(S1825*(1+J$2306),E1825)/D1825,0))</f>
        <v>0</v>
      </c>
      <c r="U1825" s="6">
        <f t="shared" si="461"/>
        <v>0</v>
      </c>
      <c r="V1825" s="66">
        <f t="shared" si="462"/>
        <v>3.8910217206653539</v>
      </c>
      <c r="W1825" s="6">
        <f t="shared" si="463"/>
        <v>-7.5527064685434464E-3</v>
      </c>
      <c r="X1825" s="17">
        <f>V1825/MAX(V$240:V1825)-1</f>
        <v>-4.059251942240838E-2</v>
      </c>
      <c r="Z1825" s="66">
        <f t="shared" si="464"/>
        <v>15.620990585778674</v>
      </c>
      <c r="AA1825" s="6">
        <f t="shared" si="465"/>
        <v>-7.5527064685434464E-3</v>
      </c>
      <c r="AB1825" s="17">
        <f>Z1825/MAX(Z$240:Z1825)-1</f>
        <v>-7.4574632383762385E-2</v>
      </c>
      <c r="AD1825" s="18">
        <v>1.133</v>
      </c>
    </row>
    <row r="1826" spans="1:30" x14ac:dyDescent="0.25">
      <c r="A1826" s="18" t="s">
        <v>249</v>
      </c>
      <c r="B1826" s="72">
        <v>41838</v>
      </c>
      <c r="C1826" s="23">
        <v>4042.52</v>
      </c>
      <c r="D1826" s="23">
        <v>4031.44</v>
      </c>
      <c r="E1826" s="23">
        <v>4066.18</v>
      </c>
      <c r="F1826" s="23">
        <v>4012.51</v>
      </c>
      <c r="G1826" s="20">
        <f t="shared" si="476"/>
        <v>3973.4534999999996</v>
      </c>
      <c r="H1826" s="20">
        <f t="shared" si="468"/>
        <v>3859.1460000000002</v>
      </c>
      <c r="I1826" s="112">
        <f t="shared" si="477"/>
        <v>1.7381982700942711E-2</v>
      </c>
      <c r="J1826" s="38" t="str">
        <f t="shared" si="469"/>
        <v>N</v>
      </c>
      <c r="K1826" s="17" t="str">
        <f>IF(OR(AND(J1825="N",OR(I1825&lt;R$2308,AND(I1825&gt;R$2306, I1825&lt;R$2305))), AND(J1825="X", OR(I1825&lt;R$2314, AND(I1825&lt;R$2311,I1825&gt;R$2312)))),"no","yes")</f>
        <v>no</v>
      </c>
      <c r="O1826" s="146">
        <f t="shared" si="470"/>
        <v>2.748397594904084E-3</v>
      </c>
      <c r="P1826" s="146">
        <f t="shared" si="471"/>
        <v>-2.748397594904084E-3</v>
      </c>
      <c r="Q1826" s="86">
        <f t="shared" si="460"/>
        <v>8.9999999999999993E-3</v>
      </c>
      <c r="R1826" s="39">
        <f>(SUM(C1807:C1825)+Q1826*SUM(C1807:C1825))/(19-Q1826)*(1-J$2305)</f>
        <v>4007.4450502869777</v>
      </c>
      <c r="S1826" s="39">
        <f>(SUM(C1807:C1825)+Q1826*SUM(C1807:C1825))/(19-Q1826)*(1+J$2305)</f>
        <v>4007.4450502869777</v>
      </c>
      <c r="T1826" s="17">
        <f>IF(AND(K1826="no",R1826&lt;E1826, R1826&gt;F1826,J$2308="yes"),MAX(R1826*(1-J$2306),F1826)/D1826-1,IF(AND(K1826="yes",S1826&gt;F1826, S1826&lt;E1826,J$2307="yes"),1-MIN(S1826*(1+J$2306),E1826)/D1826,0))</f>
        <v>0</v>
      </c>
      <c r="U1826" s="6">
        <f t="shared" si="461"/>
        <v>0</v>
      </c>
      <c r="V1826" s="66">
        <f t="shared" si="462"/>
        <v>3.9017157954041499</v>
      </c>
      <c r="W1826" s="6">
        <f t="shared" si="463"/>
        <v>2.748397594904084E-3</v>
      </c>
      <c r="X1826" s="17">
        <f>V1826/MAX(V$240:V1826)-1</f>
        <v>-3.7955686210255912E-2</v>
      </c>
      <c r="Z1826" s="66">
        <f t="shared" si="464"/>
        <v>15.663923278734648</v>
      </c>
      <c r="AA1826" s="6">
        <f t="shared" si="465"/>
        <v>2.748397594904084E-3</v>
      </c>
      <c r="AB1826" s="17">
        <f>Z1826/MAX(Z$240:Z1826)-1</f>
        <v>-7.2031195529142611E-2</v>
      </c>
      <c r="AD1826" s="18">
        <v>1.135</v>
      </c>
    </row>
    <row r="1827" spans="1:30" x14ac:dyDescent="0.25">
      <c r="A1827" s="18" t="s">
        <v>249</v>
      </c>
      <c r="B1827" s="72">
        <v>41841</v>
      </c>
      <c r="C1827" s="23">
        <v>4030.24</v>
      </c>
      <c r="D1827" s="23">
        <v>4042.52</v>
      </c>
      <c r="E1827" s="23">
        <v>4048.94</v>
      </c>
      <c r="F1827" s="23">
        <v>4017.45</v>
      </c>
      <c r="G1827" s="20">
        <f t="shared" si="476"/>
        <v>3984.1715000000004</v>
      </c>
      <c r="H1827" s="20">
        <f t="shared" si="468"/>
        <v>3860.8304999999996</v>
      </c>
      <c r="I1827" s="112">
        <f t="shared" si="477"/>
        <v>1.1562880764545147E-2</v>
      </c>
      <c r="J1827" s="38" t="str">
        <f t="shared" si="469"/>
        <v>N</v>
      </c>
      <c r="K1827" s="17" t="str">
        <f>IF(OR(AND(J1826="N",OR(I1826&lt;R$2308,AND(I1826&gt;R$2306, I1826&lt;R$2305))), AND(J1826="X", OR(I1826&lt;R$2314, AND(I1826&lt;R$2311,I1826&gt;R$2312)))),"no","yes")</f>
        <v>no</v>
      </c>
      <c r="O1827" s="146">
        <f t="shared" si="470"/>
        <v>-3.0377091517173049E-3</v>
      </c>
      <c r="P1827" s="146">
        <f t="shared" si="471"/>
        <v>3.0377091517173049E-3</v>
      </c>
      <c r="Q1827" s="86">
        <f t="shared" si="460"/>
        <v>8.9999999999999993E-3</v>
      </c>
      <c r="R1827" s="39">
        <f>(SUM(C1808:C1826)+Q1827*SUM(C1808:C1826))/(19-Q1827)*(1-J$2305)</f>
        <v>4019.4865309883635</v>
      </c>
      <c r="S1827" s="39">
        <f>(SUM(C1808:C1826)+Q1827*SUM(C1808:C1826))/(19-Q1827)*(1+J$2305)</f>
        <v>4019.4865309883635</v>
      </c>
      <c r="T1827" s="17">
        <f>IF(AND(K1827="no",R1827&lt;E1827, R1827&gt;F1827,J$2308="yes"),MAX(R1827*(1-J$2306),F1827)/D1827-1,IF(AND(K1827="yes",S1827&gt;F1827, S1827&lt;E1827,J$2307="yes"),1-MIN(S1827*(1+J$2306),E1827)/D1827,0))</f>
        <v>-5.6977996427071131E-3</v>
      </c>
      <c r="U1827" s="6">
        <f t="shared" si="461"/>
        <v>-2.6600904909898082E-3</v>
      </c>
      <c r="V1827" s="66">
        <f t="shared" si="462"/>
        <v>3.8794846005391515</v>
      </c>
      <c r="W1827" s="6">
        <f t="shared" si="463"/>
        <v>-5.6977996427071131E-3</v>
      </c>
      <c r="X1827" s="17">
        <f>V1827/MAX(V$240:V1827)-1</f>
        <v>-4.3437221957635552E-2</v>
      </c>
      <c r="Z1827" s="66">
        <f t="shared" si="464"/>
        <v>15.574673382273682</v>
      </c>
      <c r="AA1827" s="6">
        <f t="shared" si="465"/>
        <v>-5.6977996427071131E-3</v>
      </c>
      <c r="AB1827" s="17">
        <f>Z1827/MAX(Z$240:Z1827)-1</f>
        <v>-7.73185758517001E-2</v>
      </c>
      <c r="AD1827" s="18">
        <v>1.1319999999999999</v>
      </c>
    </row>
    <row r="1828" spans="1:30" x14ac:dyDescent="0.25">
      <c r="A1828" s="18" t="s">
        <v>249</v>
      </c>
      <c r="B1828" s="72">
        <v>41842</v>
      </c>
      <c r="C1828" s="23">
        <v>4083.29</v>
      </c>
      <c r="D1828" s="23">
        <v>4030.24</v>
      </c>
      <c r="E1828" s="23">
        <v>4086.11</v>
      </c>
      <c r="F1828" s="23">
        <v>4023.02</v>
      </c>
      <c r="G1828" s="20">
        <f t="shared" si="476"/>
        <v>3996.3760000000002</v>
      </c>
      <c r="H1828" s="20">
        <f t="shared" si="468"/>
        <v>3864.1385</v>
      </c>
      <c r="I1828" s="112">
        <f t="shared" si="477"/>
        <v>2.1748203872708594E-2</v>
      </c>
      <c r="J1828" s="38" t="str">
        <f t="shared" si="469"/>
        <v>N</v>
      </c>
      <c r="K1828" s="17" t="str">
        <f>IF(OR(AND(J1827="N",OR(I1827&lt;R$2308,AND(I1827&gt;R$2306, I1827&lt;R$2305))), AND(J1827="X", OR(I1827&lt;R$2314, AND(I1827&lt;R$2311,I1827&gt;R$2312)))),"no","yes")</f>
        <v>no</v>
      </c>
      <c r="O1828" s="146">
        <f t="shared" si="470"/>
        <v>1.3162987812140203E-2</v>
      </c>
      <c r="P1828" s="146">
        <f t="shared" si="471"/>
        <v>-1.3162987812140203E-2</v>
      </c>
      <c r="Q1828" s="86">
        <f t="shared" si="460"/>
        <v>8.9999999999999993E-3</v>
      </c>
      <c r="R1828" s="39">
        <f>(SUM(C1809:C1827)+Q1828*SUM(C1809:C1827))/(19-Q1828)*(1-J$2305)</f>
        <v>4029.6365683744943</v>
      </c>
      <c r="S1828" s="39">
        <f>(SUM(C1809:C1827)+Q1828*SUM(C1809:C1827))/(19-Q1828)*(1+J$2305)</f>
        <v>4029.6365683744943</v>
      </c>
      <c r="T1828" s="17">
        <f>IF(AND(K1828="no",R1828&lt;E1828, R1828&gt;F1828,J$2308="yes"),MAX(R1828*(1-J$2306),F1828)/D1828-1,IF(AND(K1828="yes",S1828&gt;F1828, S1828&lt;E1828,J$2307="yes"),1-MIN(S1828*(1+J$2306),E1828)/D1828,0))</f>
        <v>-1.497259779827953E-4</v>
      </c>
      <c r="U1828" s="6">
        <f t="shared" si="461"/>
        <v>-1.3312713790122999E-2</v>
      </c>
      <c r="V1828" s="66">
        <f t="shared" si="462"/>
        <v>3.8789037409132665</v>
      </c>
      <c r="W1828" s="6">
        <f t="shared" si="463"/>
        <v>-1.497259779827953E-4</v>
      </c>
      <c r="X1828" s="17">
        <f>V1828/MAX(V$240:V1828)-1</f>
        <v>-4.3580444255079898E-2</v>
      </c>
      <c r="Y1828" s="14"/>
      <c r="Z1828" s="66">
        <f t="shared" si="464"/>
        <v>15.572341449069759</v>
      </c>
      <c r="AA1828" s="6">
        <f t="shared" si="465"/>
        <v>-1.497259779827953E-4</v>
      </c>
      <c r="AB1828" s="17">
        <f>Z1828/MAX(Z$240:Z1828)-1</f>
        <v>-7.745672523029723E-2</v>
      </c>
      <c r="AC1828" s="14"/>
      <c r="AD1828" s="18">
        <v>1.1479999999999999</v>
      </c>
    </row>
    <row r="1829" spans="1:30" x14ac:dyDescent="0.25">
      <c r="A1829" s="18" t="s">
        <v>249</v>
      </c>
      <c r="B1829" s="72">
        <v>41843</v>
      </c>
      <c r="C1829" s="23">
        <v>4057.11</v>
      </c>
      <c r="D1829" s="23">
        <v>4083.29</v>
      </c>
      <c r="E1829" s="23">
        <v>4094.65</v>
      </c>
      <c r="F1829" s="23">
        <v>4042.04</v>
      </c>
      <c r="G1829" s="20">
        <f t="shared" si="476"/>
        <v>4008.53</v>
      </c>
      <c r="H1829" s="20">
        <f t="shared" si="468"/>
        <v>3868.4123333333328</v>
      </c>
      <c r="I1829" s="112">
        <f t="shared" si="477"/>
        <v>1.2119155900043088E-2</v>
      </c>
      <c r="J1829" s="38" t="str">
        <f t="shared" si="469"/>
        <v>N</v>
      </c>
      <c r="K1829" s="17" t="str">
        <f>IF(OR(AND(J1828="N",OR(I1828&lt;R$2308,AND(I1828&gt;R$2306, I1828&lt;R$2305))), AND(J1828="X", OR(I1828&lt;R$2314, AND(I1828&lt;R$2311,I1828&gt;R$2312)))),"no","yes")</f>
        <v>no</v>
      </c>
      <c r="O1829" s="146">
        <f t="shared" si="470"/>
        <v>-6.4114966118007377E-3</v>
      </c>
      <c r="P1829" s="146">
        <f t="shared" si="471"/>
        <v>6.4114966118007377E-3</v>
      </c>
      <c r="Q1829" s="86">
        <f t="shared" si="460"/>
        <v>8.9999999999999993E-3</v>
      </c>
      <c r="R1829" s="39">
        <f>(SUM(C1810:C1828)+Q1829*SUM(C1810:C1828))/(19-Q1829)*(1-J$2305)</f>
        <v>4043.9424680111638</v>
      </c>
      <c r="S1829" s="39">
        <f>(SUM(C1810:C1828)+Q1829*SUM(C1810:C1828))/(19-Q1829)*(1+J$2305)</f>
        <v>4043.9424680111638</v>
      </c>
      <c r="T1829" s="17">
        <f>IF(AND(K1829="no",R1829&lt;E1829, R1829&gt;F1829,J$2308="yes"),MAX(R1829*(1-J$2306),F1829)/D1829-1,IF(AND(K1829="yes",S1829&gt;F1829, S1829&lt;E1829,J$2307="yes"),1-MIN(S1829*(1+J$2306),E1829)/D1829,0))</f>
        <v>-9.6362325450399799E-3</v>
      </c>
      <c r="U1829" s="6">
        <f t="shared" si="461"/>
        <v>-3.2247359332392422E-3</v>
      </c>
      <c r="V1829" s="66">
        <f t="shared" si="462"/>
        <v>3.8415257224460007</v>
      </c>
      <c r="W1829" s="6">
        <f t="shared" si="463"/>
        <v>-9.6362325450399799E-3</v>
      </c>
      <c r="X1829" s="17">
        <f>V1829/MAX(V$240:V1829)-1</f>
        <v>-5.2796725504861808E-2</v>
      </c>
      <c r="Z1829" s="66">
        <f t="shared" si="464"/>
        <v>15.422282745595759</v>
      </c>
      <c r="AA1829" s="6">
        <f t="shared" si="465"/>
        <v>-9.6362325450399799E-3</v>
      </c>
      <c r="AB1829" s="17">
        <f>Z1829/MAX(Z$240:Z1829)-1</f>
        <v>-8.6346566758840781E-2</v>
      </c>
      <c r="AD1829" s="18">
        <v>1.1399999999999999</v>
      </c>
    </row>
    <row r="1830" spans="1:30" x14ac:dyDescent="0.25">
      <c r="A1830" s="18" t="s">
        <v>249</v>
      </c>
      <c r="B1830" s="72">
        <v>41844</v>
      </c>
      <c r="C1830" s="23">
        <v>4054.22</v>
      </c>
      <c r="D1830" s="23">
        <v>4057.11</v>
      </c>
      <c r="E1830" s="23">
        <v>4073.86</v>
      </c>
      <c r="F1830" s="23">
        <v>4013.55</v>
      </c>
      <c r="G1830" s="20">
        <f t="shared" si="476"/>
        <v>4018.1434999999997</v>
      </c>
      <c r="H1830" s="20">
        <f t="shared" si="468"/>
        <v>3874.5728333333327</v>
      </c>
      <c r="I1830" s="112">
        <f t="shared" si="477"/>
        <v>8.9784000994488355E-3</v>
      </c>
      <c r="J1830" s="38" t="str">
        <f t="shared" si="469"/>
        <v>N</v>
      </c>
      <c r="K1830" s="17" t="str">
        <f>IF(OR(AND(J1829="N",OR(I1829&lt;R$2308,AND(I1829&gt;R$2306, I1829&lt;R$2305))), AND(J1829="X", OR(I1829&lt;R$2314, AND(I1829&lt;R$2311,I1829&gt;R$2312)))),"no","yes")</f>
        <v>no</v>
      </c>
      <c r="O1830" s="146">
        <f t="shared" si="470"/>
        <v>-7.1232971252943589E-4</v>
      </c>
      <c r="P1830" s="146">
        <f t="shared" si="471"/>
        <v>7.1232971252943589E-4</v>
      </c>
      <c r="Q1830" s="86">
        <f t="shared" si="460"/>
        <v>8.9999999999999993E-3</v>
      </c>
      <c r="R1830" s="39">
        <f>(SUM(C1811:C1829)+Q1830*SUM(C1811:C1829))/(19-Q1830)*(1-J$2305)</f>
        <v>4054.3114027697329</v>
      </c>
      <c r="S1830" s="39">
        <f>(SUM(C1811:C1829)+Q1830*SUM(C1811:C1829))/(19-Q1830)*(1+J$2305)</f>
        <v>4054.3114027697329</v>
      </c>
      <c r="T1830" s="17">
        <f>IF(AND(K1830="no",R1830&lt;E1830, R1830&gt;F1830,J$2308="yes"),MAX(R1830*(1-J$2306),F1830)/D1830-1,IF(AND(K1830="yes",S1830&gt;F1830, S1830&lt;E1830,J$2307="yes"),1-MIN(S1830*(1+J$2306),E1830)/D1830,0))</f>
        <v>-6.8980067838120274E-4</v>
      </c>
      <c r="U1830" s="6">
        <f t="shared" si="461"/>
        <v>2.2529034148233151E-5</v>
      </c>
      <c r="V1830" s="66">
        <f t="shared" si="462"/>
        <v>3.8388758353966383</v>
      </c>
      <c r="W1830" s="6">
        <f t="shared" si="463"/>
        <v>-6.8980067838131376E-4</v>
      </c>
      <c r="X1830" s="17">
        <f>V1830/MAX(V$240:V1830)-1</f>
        <v>-5.3450106966173472E-2</v>
      </c>
      <c r="Z1830" s="66">
        <f t="shared" si="464"/>
        <v>15.411644444495661</v>
      </c>
      <c r="AA1830" s="6">
        <f t="shared" si="465"/>
        <v>-6.8980067838120274E-4</v>
      </c>
      <c r="AB1830" s="17">
        <f>Z1830/MAX(Z$240:Z1830)-1</f>
        <v>-8.6976805516895794E-2</v>
      </c>
      <c r="AD1830" s="18">
        <v>1.139</v>
      </c>
    </row>
    <row r="1831" spans="1:30" x14ac:dyDescent="0.25">
      <c r="A1831" s="18" t="s">
        <v>249</v>
      </c>
      <c r="B1831" s="72">
        <v>41845</v>
      </c>
      <c r="C1831" s="23">
        <v>4089.8</v>
      </c>
      <c r="D1831" s="23">
        <v>4054.22</v>
      </c>
      <c r="E1831" s="23">
        <v>4089.8</v>
      </c>
      <c r="F1831" s="23">
        <v>4047.87</v>
      </c>
      <c r="G1831" s="20">
        <f t="shared" si="476"/>
        <v>4028.1675000000005</v>
      </c>
      <c r="H1831" s="20">
        <f t="shared" si="468"/>
        <v>3880.420666666666</v>
      </c>
      <c r="I1831" s="112">
        <f t="shared" si="477"/>
        <v>1.5300381625143356E-2</v>
      </c>
      <c r="J1831" s="38" t="str">
        <f t="shared" si="469"/>
        <v>N</v>
      </c>
      <c r="K1831" s="17" t="str">
        <f>IF(OR(AND(J1830="N",OR(I1830&lt;R$2308,AND(I1830&gt;R$2306, I1830&lt;R$2305))), AND(J1830="X", OR(I1830&lt;R$2314, AND(I1830&lt;R$2311,I1830&gt;R$2312)))),"no","yes")</f>
        <v>yes</v>
      </c>
      <c r="O1831" s="146">
        <f t="shared" si="470"/>
        <v>8.776040767398019E-3</v>
      </c>
      <c r="P1831" s="146">
        <f t="shared" si="471"/>
        <v>-8.776040767398019E-3</v>
      </c>
      <c r="Q1831" s="86">
        <f t="shared" si="460"/>
        <v>8.9999999999999993E-3</v>
      </c>
      <c r="R1831" s="39">
        <f>(SUM(C1812:C1830)+Q1831*SUM(C1812:C1830))/(19-Q1831)*(1-J$2305)</f>
        <v>4063.0726107103369</v>
      </c>
      <c r="S1831" s="39">
        <f>(SUM(C1812:C1830)+Q1831*SUM(C1812:C1830))/(19-Q1831)*(1+J$2305)</f>
        <v>4063.0726107103369</v>
      </c>
      <c r="T1831" s="17">
        <f>IF(AND(K1831="no",R1831&lt;E1831, R1831&gt;F1831,J$2308="yes"),MAX(R1831*(1-J$2306),F1831)/D1831-1,IF(AND(K1831="yes",S1831&gt;F1831, S1831&lt;E1831,J$2307="yes"),1-MIN(S1831*(1+J$2306),E1831)/D1831,0))</f>
        <v>-2.1835545950483759E-3</v>
      </c>
      <c r="U1831" s="6">
        <f t="shared" si="461"/>
        <v>6.5924861723496431E-3</v>
      </c>
      <c r="V1831" s="66">
        <f t="shared" si="462"/>
        <v>3.8388758353966383</v>
      </c>
      <c r="W1831" s="6">
        <f t="shared" si="463"/>
        <v>0</v>
      </c>
      <c r="X1831" s="17">
        <f>V1831/MAX(V$240:V1831)-1</f>
        <v>-5.3450106966173472E-2</v>
      </c>
      <c r="Z1831" s="66">
        <f t="shared" si="464"/>
        <v>15.37799227745163</v>
      </c>
      <c r="AA1831" s="6">
        <f t="shared" si="465"/>
        <v>-2.1835545950483759E-3</v>
      </c>
      <c r="AB1831" s="17">
        <f>Z1831/MAX(Z$240:Z1831)-1</f>
        <v>-8.8970441508595122E-2</v>
      </c>
      <c r="AD1831" s="18">
        <v>1.149</v>
      </c>
    </row>
    <row r="1832" spans="1:30" x14ac:dyDescent="0.25">
      <c r="A1832" s="18" t="s">
        <v>249</v>
      </c>
      <c r="B1832" s="72">
        <v>41848</v>
      </c>
      <c r="C1832" s="23">
        <v>4168.37</v>
      </c>
      <c r="D1832" s="23">
        <v>4089.8</v>
      </c>
      <c r="E1832" s="23">
        <v>4168.3900000000003</v>
      </c>
      <c r="F1832" s="23">
        <v>4106.99</v>
      </c>
      <c r="G1832" s="20">
        <f t="shared" si="476"/>
        <v>4040.3410000000003</v>
      </c>
      <c r="H1832" s="20">
        <f t="shared" si="468"/>
        <v>3887.1239999999989</v>
      </c>
      <c r="I1832" s="112">
        <f t="shared" si="477"/>
        <v>3.1687671906900805E-2</v>
      </c>
      <c r="J1832" s="38" t="str">
        <f t="shared" si="469"/>
        <v>N</v>
      </c>
      <c r="K1832" s="17" t="str">
        <f>IF(OR(AND(J1831="N",OR(I1831&lt;R$2308,AND(I1831&gt;R$2306, I1831&lt;R$2305))), AND(J1831="X", OR(I1831&lt;R$2314, AND(I1831&lt;R$2311,I1831&gt;R$2312)))),"no","yes")</f>
        <v>no</v>
      </c>
      <c r="O1832" s="146">
        <f t="shared" si="470"/>
        <v>1.9211208372047484E-2</v>
      </c>
      <c r="P1832" s="146">
        <f t="shared" si="471"/>
        <v>-1.9211208372047484E-2</v>
      </c>
      <c r="Q1832" s="86">
        <f t="shared" si="460"/>
        <v>8.9999999999999993E-3</v>
      </c>
      <c r="R1832" s="39">
        <f>(SUM(C1813:C1831)+Q1832*SUM(C1813:C1831))/(19-Q1832)*(1-J$2305)</f>
        <v>4071.8338186509409</v>
      </c>
      <c r="S1832" s="39">
        <f>(SUM(C1813:C1831)+Q1832*SUM(C1813:C1831))/(19-Q1832)*(1+J$2305)</f>
        <v>4071.8338186509409</v>
      </c>
      <c r="T1832" s="17">
        <f>IF(AND(K1832="no",R1832&lt;E1832, R1832&gt;F1832,J$2308="yes"),MAX(R1832*(1-J$2306),F1832)/D1832-1,IF(AND(K1832="yes",S1832&gt;F1832, S1832&lt;E1832,J$2307="yes"),1-MIN(S1832*(1+J$2306),E1832)/D1832,0))</f>
        <v>0</v>
      </c>
      <c r="U1832" s="6">
        <f t="shared" si="461"/>
        <v>0</v>
      </c>
      <c r="V1832" s="66">
        <f t="shared" si="462"/>
        <v>3.9126252789848612</v>
      </c>
      <c r="W1832" s="6">
        <f t="shared" si="463"/>
        <v>1.9211208372047484E-2</v>
      </c>
      <c r="X1832" s="17">
        <f>V1832/MAX(V$240:V1832)-1</f>
        <v>-3.526573973656133E-2</v>
      </c>
      <c r="Z1832" s="66">
        <f t="shared" si="464"/>
        <v>15.673422091437491</v>
      </c>
      <c r="AA1832" s="6">
        <f t="shared" si="465"/>
        <v>1.9211208372047484E-2</v>
      </c>
      <c r="AB1832" s="17">
        <f>Z1832/MAX(Z$240:Z1832)-1</f>
        <v>-7.1468462827322332E-2</v>
      </c>
      <c r="AD1832" s="18">
        <v>1.169</v>
      </c>
    </row>
    <row r="1833" spans="1:30" x14ac:dyDescent="0.25">
      <c r="A1833" s="18" t="s">
        <v>249</v>
      </c>
      <c r="B1833" s="72">
        <v>41849</v>
      </c>
      <c r="C1833" s="23">
        <v>4207.8599999999997</v>
      </c>
      <c r="D1833" s="23">
        <v>4168.37</v>
      </c>
      <c r="E1833" s="23">
        <v>4221.58</v>
      </c>
      <c r="F1833" s="23">
        <v>4167.2700000000004</v>
      </c>
      <c r="G1833" s="20">
        <f t="shared" si="476"/>
        <v>4053.1475</v>
      </c>
      <c r="H1833" s="20">
        <f t="shared" si="468"/>
        <v>3893.9501666666652</v>
      </c>
      <c r="I1833" s="112">
        <f t="shared" si="477"/>
        <v>3.8170952327789553E-2</v>
      </c>
      <c r="J1833" s="38" t="str">
        <f t="shared" si="469"/>
        <v>N</v>
      </c>
      <c r="K1833" s="17" t="str">
        <f>IF(OR(AND(J1832="N",OR(I1832&lt;R$2308,AND(I1832&gt;R$2306, I1832&lt;R$2305))), AND(J1832="X", OR(I1832&lt;R$2314, AND(I1832&lt;R$2311,I1832&gt;R$2312)))),"no","yes")</f>
        <v>no</v>
      </c>
      <c r="O1833" s="146">
        <f t="shared" si="470"/>
        <v>9.4737271403448897E-3</v>
      </c>
      <c r="P1833" s="146">
        <f t="shared" si="471"/>
        <v>-9.4737271403448897E-3</v>
      </c>
      <c r="Q1833" s="86">
        <f t="shared" si="460"/>
        <v>8.9999999999999993E-3</v>
      </c>
      <c r="R1833" s="39">
        <f>(SUM(C1814:C1832)+Q1833*SUM(C1814:C1832))/(19-Q1833)*(1-J$2305)</f>
        <v>4083.343995050287</v>
      </c>
      <c r="S1833" s="39">
        <f>(SUM(C1814:C1832)+Q1833*SUM(C1814:C1832))/(19-Q1833)*(1+J$2305)</f>
        <v>4083.343995050287</v>
      </c>
      <c r="T1833" s="17">
        <f>IF(AND(K1833="no",R1833&lt;E1833, R1833&gt;F1833,J$2308="yes"),MAX(R1833*(1-J$2306),F1833)/D1833-1,IF(AND(K1833="yes",S1833&gt;F1833, S1833&lt;E1833,J$2307="yes"),1-MIN(S1833*(1+J$2306),E1833)/D1833,0))</f>
        <v>0</v>
      </c>
      <c r="U1833" s="6">
        <f t="shared" si="461"/>
        <v>0</v>
      </c>
      <c r="V1833" s="66">
        <f t="shared" si="462"/>
        <v>3.9496924232803794</v>
      </c>
      <c r="W1833" s="6">
        <f t="shared" si="463"/>
        <v>9.4737271403448897E-3</v>
      </c>
      <c r="X1833" s="17">
        <f>V1833/MAX(V$240:V1833)-1</f>
        <v>-2.6126110591883078E-2</v>
      </c>
      <c r="Z1833" s="66">
        <f t="shared" si="464"/>
        <v>15.821907815687224</v>
      </c>
      <c r="AA1833" s="6">
        <f t="shared" si="465"/>
        <v>9.4737271403448897E-3</v>
      </c>
      <c r="AB1833" s="17">
        <f>Z1833/MAX(Z$240:Z1833)-1</f>
        <v>-6.2671808402943285E-2</v>
      </c>
      <c r="AD1833" s="18">
        <v>1.18</v>
      </c>
    </row>
    <row r="1834" spans="1:30" x14ac:dyDescent="0.25">
      <c r="A1834" s="18" t="s">
        <v>249</v>
      </c>
      <c r="B1834" s="72">
        <v>41850</v>
      </c>
      <c r="C1834" s="23">
        <v>4214.84</v>
      </c>
      <c r="D1834" s="23">
        <v>4207.8599999999997</v>
      </c>
      <c r="E1834" s="23">
        <v>4220.21</v>
      </c>
      <c r="F1834" s="23">
        <v>4184.3500000000004</v>
      </c>
      <c r="G1834" s="20">
        <f t="shared" si="476"/>
        <v>4064.924</v>
      </c>
      <c r="H1834" s="20">
        <f t="shared" si="468"/>
        <v>3900.5644999999986</v>
      </c>
      <c r="I1834" s="112">
        <f t="shared" si="477"/>
        <v>3.6880394319795506E-2</v>
      </c>
      <c r="J1834" s="38" t="str">
        <f t="shared" si="469"/>
        <v>N</v>
      </c>
      <c r="K1834" s="17" t="str">
        <f>IF(OR(AND(J1833="N",OR(I1833&lt;R$2308,AND(I1833&gt;R$2306, I1833&lt;R$2305))), AND(J1833="X", OR(I1833&lt;R$2314, AND(I1833&lt;R$2311,I1833&gt;R$2312)))),"no","yes")</f>
        <v>no</v>
      </c>
      <c r="O1834" s="146">
        <f t="shared" si="470"/>
        <v>1.6588004353759178E-3</v>
      </c>
      <c r="P1834" s="146">
        <f t="shared" si="471"/>
        <v>-1.6588004353759178E-3</v>
      </c>
      <c r="Q1834" s="86">
        <f t="shared" si="460"/>
        <v>8.9999999999999993E-3</v>
      </c>
      <c r="R1834" s="39">
        <f>(SUM(C1815:C1833)+Q1834*SUM(C1815:C1833))/(19-Q1834)*(1-J$2305)</f>
        <v>4095.4869548733614</v>
      </c>
      <c r="S1834" s="39">
        <f>(SUM(C1815:C1833)+Q1834*SUM(C1815:C1833))/(19-Q1834)*(1+J$2305)</f>
        <v>4095.4869548733614</v>
      </c>
      <c r="T1834" s="17">
        <f>IF(AND(K1834="no",R1834&lt;E1834, R1834&gt;F1834,J$2308="yes"),MAX(R1834*(1-J$2306),F1834)/D1834-1,IF(AND(K1834="yes",S1834&gt;F1834, S1834&lt;E1834,J$2307="yes"),1-MIN(S1834*(1+J$2306),E1834)/D1834,0))</f>
        <v>0</v>
      </c>
      <c r="U1834" s="6">
        <f t="shared" si="461"/>
        <v>0</v>
      </c>
      <c r="V1834" s="66">
        <f t="shared" si="462"/>
        <v>3.9562441747917179</v>
      </c>
      <c r="W1834" s="6">
        <f t="shared" si="463"/>
        <v>1.6588004353759178E-3</v>
      </c>
      <c r="X1834" s="17">
        <f>V1834/MAX(V$240:V1834)-1</f>
        <v>-2.4510648160131709E-2</v>
      </c>
      <c r="Z1834" s="66">
        <f t="shared" si="464"/>
        <v>15.848153203260363</v>
      </c>
      <c r="AA1834" s="6">
        <f t="shared" si="465"/>
        <v>1.6588004353759178E-3</v>
      </c>
      <c r="AB1834" s="17">
        <f>Z1834/MAX(Z$240:Z1834)-1</f>
        <v>-6.1116967990632043E-2</v>
      </c>
      <c r="AD1834" s="18">
        <v>1.1819999999999999</v>
      </c>
    </row>
    <row r="1835" spans="1:30" x14ac:dyDescent="0.25">
      <c r="A1835" s="18" t="s">
        <v>249</v>
      </c>
      <c r="B1835" s="72">
        <v>41851</v>
      </c>
      <c r="C1835" s="23">
        <v>4257.04</v>
      </c>
      <c r="D1835" s="23">
        <v>4214.84</v>
      </c>
      <c r="E1835" s="23">
        <v>4257.41</v>
      </c>
      <c r="F1835" s="23">
        <v>4208.57</v>
      </c>
      <c r="G1835" s="20">
        <f t="shared" si="476"/>
        <v>4076.7934999999998</v>
      </c>
      <c r="H1835" s="20">
        <f t="shared" si="468"/>
        <v>3909.0156666666653</v>
      </c>
      <c r="I1835" s="112">
        <f t="shared" si="477"/>
        <v>4.4212810876979702E-2</v>
      </c>
      <c r="J1835" s="38" t="str">
        <f t="shared" si="469"/>
        <v>N</v>
      </c>
      <c r="K1835" s="17" t="str">
        <f>IF(OR(AND(J1834="N",OR(I1834&lt;R$2308,AND(I1834&gt;R$2306, I1834&lt;R$2305))), AND(J1834="X", OR(I1834&lt;R$2314, AND(I1834&lt;R$2311,I1834&gt;R$2312)))),"no","yes")</f>
        <v>no</v>
      </c>
      <c r="O1835" s="146">
        <f t="shared" si="470"/>
        <v>1.0012242457602127E-2</v>
      </c>
      <c r="P1835" s="146">
        <f t="shared" si="471"/>
        <v>-1.0012242457602127E-2</v>
      </c>
      <c r="Q1835" s="86">
        <f t="shared" si="460"/>
        <v>8.9999999999999993E-3</v>
      </c>
      <c r="R1835" s="39">
        <f>(SUM(C1816:C1834)+Q1835*SUM(C1816:C1834))/(19-Q1835)*(1-J$2305)</f>
        <v>4105.8574835448371</v>
      </c>
      <c r="S1835" s="39">
        <f>(SUM(C1816:C1834)+Q1835*SUM(C1816:C1834))/(19-Q1835)*(1+J$2305)</f>
        <v>4105.8574835448371</v>
      </c>
      <c r="T1835" s="17">
        <f>IF(AND(K1835="no",R1835&lt;E1835, R1835&gt;F1835,J$2308="yes"),MAX(R1835*(1-J$2306),F1835)/D1835-1,IF(AND(K1835="yes",S1835&gt;F1835, S1835&lt;E1835,J$2307="yes"),1-MIN(S1835*(1+J$2306),E1835)/D1835,0))</f>
        <v>0</v>
      </c>
      <c r="U1835" s="6">
        <f t="shared" si="461"/>
        <v>0</v>
      </c>
      <c r="V1835" s="66">
        <f t="shared" si="462"/>
        <v>3.9958550506912087</v>
      </c>
      <c r="W1835" s="6">
        <f t="shared" si="463"/>
        <v>1.0012242457602127E-2</v>
      </c>
      <c r="X1835" s="17">
        <f>V1835/MAX(V$240:V1835)-1</f>
        <v>-1.4743812254701782E-2</v>
      </c>
      <c r="Z1835" s="66">
        <f t="shared" si="464"/>
        <v>16.006828755636629</v>
      </c>
      <c r="AA1835" s="6">
        <f t="shared" si="465"/>
        <v>1.0012242457602127E-2</v>
      </c>
      <c r="AB1835" s="17">
        <f>Z1835/MAX(Z$240:Z1835)-1</f>
        <v>-5.1716643434825627E-2</v>
      </c>
      <c r="AD1835" s="18">
        <v>1.196</v>
      </c>
    </row>
    <row r="1836" spans="1:30" x14ac:dyDescent="0.25">
      <c r="A1836" s="18" t="s">
        <v>249</v>
      </c>
      <c r="B1836" s="72">
        <v>41852</v>
      </c>
      <c r="C1836" s="23">
        <v>4210.22</v>
      </c>
      <c r="D1836" s="23">
        <v>4257.04</v>
      </c>
      <c r="E1836" s="23">
        <v>4268.43</v>
      </c>
      <c r="F1836" s="23">
        <v>4201.92</v>
      </c>
      <c r="G1836" s="20">
        <f t="shared" si="476"/>
        <v>4087.0764999999992</v>
      </c>
      <c r="H1836" s="20">
        <f t="shared" si="468"/>
        <v>3916.619166666665</v>
      </c>
      <c r="I1836" s="112">
        <f t="shared" si="477"/>
        <v>3.0129971875985539E-2</v>
      </c>
      <c r="J1836" s="38" t="str">
        <f t="shared" si="469"/>
        <v>N</v>
      </c>
      <c r="K1836" s="17" t="str">
        <f>IF(OR(AND(J1835="N",OR(I1835&lt;R$2308,AND(I1835&gt;R$2306, I1835&lt;R$2305))), AND(J1835="X", OR(I1835&lt;R$2314, AND(I1835&lt;R$2311,I1835&gt;R$2312)))),"no","yes")</f>
        <v>no</v>
      </c>
      <c r="O1836" s="146">
        <f t="shared" si="470"/>
        <v>-1.0998252306767098E-2</v>
      </c>
      <c r="P1836" s="146">
        <f t="shared" si="471"/>
        <v>1.0998252306767098E-2</v>
      </c>
      <c r="Q1836" s="86">
        <f t="shared" si="460"/>
        <v>8.9999999999999993E-3</v>
      </c>
      <c r="R1836" s="39">
        <f>(SUM(C1817:C1835)+Q1836*SUM(C1817:C1835))/(19-Q1836)*(1-J$2305)</f>
        <v>4119.2718545626867</v>
      </c>
      <c r="S1836" s="39">
        <f>(SUM(C1817:C1835)+Q1836*SUM(C1817:C1835))/(19-Q1836)*(1+J$2305)</f>
        <v>4119.2718545626867</v>
      </c>
      <c r="T1836" s="17">
        <f>IF(AND(K1836="no",R1836&lt;E1836, R1836&gt;F1836,J$2308="yes"),MAX(R1836*(1-J$2306),F1836)/D1836-1,IF(AND(K1836="yes",S1836&gt;F1836, S1836&lt;E1836,J$2307="yes"),1-MIN(S1836*(1+J$2306),E1836)/D1836,0))</f>
        <v>0</v>
      </c>
      <c r="U1836" s="6">
        <f t="shared" si="461"/>
        <v>0</v>
      </c>
      <c r="V1836" s="66">
        <f t="shared" si="462"/>
        <v>3.9519076286624371</v>
      </c>
      <c r="W1836" s="6">
        <f t="shared" si="463"/>
        <v>-1.0998252306767098E-2</v>
      </c>
      <c r="X1836" s="17">
        <f>V1836/MAX(V$240:V1836)-1</f>
        <v>-2.557990839432811E-2</v>
      </c>
      <c r="Z1836" s="66">
        <f t="shared" si="464"/>
        <v>15.830781614350922</v>
      </c>
      <c r="AA1836" s="6">
        <f t="shared" si="465"/>
        <v>-1.0998252306767098E-2</v>
      </c>
      <c r="AB1836" s="17">
        <f>Z1836/MAX(Z$240:Z1836)-1</f>
        <v>-6.2146103048637436E-2</v>
      </c>
      <c r="AD1836" s="18">
        <v>1.1850000000000001</v>
      </c>
    </row>
    <row r="1837" spans="1:30" x14ac:dyDescent="0.25">
      <c r="A1837" s="18" t="s">
        <v>249</v>
      </c>
      <c r="B1837" s="72">
        <v>41855</v>
      </c>
      <c r="C1837" s="23">
        <v>4278.8500000000004</v>
      </c>
      <c r="D1837" s="23">
        <v>4210.22</v>
      </c>
      <c r="E1837" s="23">
        <v>4278.8500000000004</v>
      </c>
      <c r="F1837" s="23">
        <v>4213.1099999999997</v>
      </c>
      <c r="G1837" s="20">
        <f t="shared" si="476"/>
        <v>4100.2945</v>
      </c>
      <c r="H1837" s="20">
        <f t="shared" si="468"/>
        <v>3925.9996666666652</v>
      </c>
      <c r="I1837" s="112">
        <f t="shared" si="477"/>
        <v>4.3546994002504169E-2</v>
      </c>
      <c r="J1837" s="38" t="str">
        <f t="shared" si="469"/>
        <v>N</v>
      </c>
      <c r="K1837" s="17" t="str">
        <f>IF(OR(AND(J1836="N",OR(I1836&lt;R$2308,AND(I1836&gt;R$2306, I1836&lt;R$2305))), AND(J1836="X", OR(I1836&lt;R$2314, AND(I1836&lt;R$2311,I1836&gt;R$2312)))),"no","yes")</f>
        <v>no</v>
      </c>
      <c r="O1837" s="146">
        <f t="shared" si="470"/>
        <v>1.6300810883991934E-2</v>
      </c>
      <c r="P1837" s="146">
        <f t="shared" si="471"/>
        <v>-1.6300810883991934E-2</v>
      </c>
      <c r="Q1837" s="86">
        <f t="shared" si="460"/>
        <v>8.9999999999999993E-3</v>
      </c>
      <c r="R1837" s="39">
        <f>(SUM(C1818:C1836)+Q1837*SUM(C1818:C1836))/(19-Q1837)*(1-J$2305)</f>
        <v>4129.6710736664727</v>
      </c>
      <c r="S1837" s="39">
        <f>(SUM(C1818:C1836)+Q1837*SUM(C1818:C1836))/(19-Q1837)*(1+J$2305)</f>
        <v>4129.6710736664727</v>
      </c>
      <c r="T1837" s="17">
        <f>IF(AND(K1837="no",R1837&lt;E1837, R1837&gt;F1837,J$2308="yes"),MAX(R1837*(1-J$2306),F1837)/D1837-1,IF(AND(K1837="yes",S1837&gt;F1837, S1837&lt;E1837,J$2307="yes"),1-MIN(S1837*(1+J$2306),E1837)/D1837,0))</f>
        <v>0</v>
      </c>
      <c r="U1837" s="6">
        <f t="shared" si="461"/>
        <v>0</v>
      </c>
      <c r="V1837" s="66">
        <f t="shared" si="462"/>
        <v>4.0163269275482687</v>
      </c>
      <c r="W1837" s="6">
        <f t="shared" si="463"/>
        <v>1.6300810883991934E-2</v>
      </c>
      <c r="X1837" s="17">
        <f>V1837/MAX(V$240:V1837)-1</f>
        <v>-9.6960707595018514E-3</v>
      </c>
      <c r="Z1837" s="66">
        <f t="shared" si="464"/>
        <v>16.088836191592232</v>
      </c>
      <c r="AA1837" s="6">
        <f t="shared" si="465"/>
        <v>1.6300810883991934E-2</v>
      </c>
      <c r="AB1837" s="17">
        <f>Z1837/MAX(Z$240:Z1837)-1</f>
        <v>-4.6858324037618471E-2</v>
      </c>
      <c r="AD1837" s="18">
        <v>1.2010000000000001</v>
      </c>
    </row>
    <row r="1838" spans="1:30" x14ac:dyDescent="0.25">
      <c r="A1838" s="18" t="s">
        <v>249</v>
      </c>
      <c r="B1838" s="72">
        <v>41856</v>
      </c>
      <c r="C1838" s="23">
        <v>4300.12</v>
      </c>
      <c r="D1838" s="23">
        <v>4278.8500000000004</v>
      </c>
      <c r="E1838" s="23">
        <v>4300.5</v>
      </c>
      <c r="F1838" s="23">
        <v>4262.76</v>
      </c>
      <c r="G1838" s="20">
        <f t="shared" si="476"/>
        <v>4113.3150000000005</v>
      </c>
      <c r="H1838" s="20">
        <f t="shared" si="468"/>
        <v>3934.1223333333314</v>
      </c>
      <c r="I1838" s="112">
        <f t="shared" si="477"/>
        <v>4.5414708088244993E-2</v>
      </c>
      <c r="J1838" s="38" t="str">
        <f t="shared" si="469"/>
        <v>N</v>
      </c>
      <c r="K1838" s="17" t="str">
        <f>IF(OR(AND(J1837="N",OR(I1837&lt;R$2308,AND(I1837&gt;R$2306, I1837&lt;R$2305))), AND(J1837="X", OR(I1837&lt;R$2314, AND(I1837&lt;R$2311,I1837&gt;R$2312)))),"no","yes")</f>
        <v>no</v>
      </c>
      <c r="O1838" s="146">
        <f t="shared" si="470"/>
        <v>4.9709618238544806E-3</v>
      </c>
      <c r="P1838" s="146">
        <f t="shared" si="471"/>
        <v>-4.9709618238544806E-3</v>
      </c>
      <c r="Q1838" s="86">
        <f t="shared" si="460"/>
        <v>8.9999999999999993E-3</v>
      </c>
      <c r="R1838" s="39">
        <f>(SUM(C1819:C1837)+Q1838*SUM(C1819:C1837))/(19-Q1838)*(1-J$2305)</f>
        <v>4142.3766847454062</v>
      </c>
      <c r="S1838" s="39">
        <f>(SUM(C1819:C1837)+Q1838*SUM(C1819:C1837))/(19-Q1838)*(1+J$2305)</f>
        <v>4142.3766847454062</v>
      </c>
      <c r="T1838" s="17">
        <f>IF(AND(K1838="no",R1838&lt;E1838, R1838&gt;F1838,J$2308="yes"),MAX(R1838*(1-J$2306),F1838)/D1838-1,IF(AND(K1838="yes",S1838&gt;F1838, S1838&lt;E1838,J$2307="yes"),1-MIN(S1838*(1+J$2306),E1838)/D1838,0))</f>
        <v>0</v>
      </c>
      <c r="U1838" s="6">
        <f t="shared" si="461"/>
        <v>0</v>
      </c>
      <c r="V1838" s="66">
        <f t="shared" si="462"/>
        <v>4.0362919353772302</v>
      </c>
      <c r="W1838" s="6">
        <f t="shared" si="463"/>
        <v>4.9709618238544806E-3</v>
      </c>
      <c r="X1838" s="17">
        <f>V1838/MAX(V$240:V1838)-1</f>
        <v>-4.7733077332341445E-3</v>
      </c>
      <c r="Z1838" s="66">
        <f t="shared" si="464"/>
        <v>16.168813182090886</v>
      </c>
      <c r="AA1838" s="6">
        <f t="shared" si="465"/>
        <v>4.9709618238544806E-3</v>
      </c>
      <c r="AB1838" s="17">
        <f>Z1838/MAX(Z$240:Z1838)-1</f>
        <v>-4.2120293153684707E-2</v>
      </c>
      <c r="AD1838" s="18">
        <v>1.206</v>
      </c>
    </row>
    <row r="1839" spans="1:30" x14ac:dyDescent="0.25">
      <c r="A1839" s="18" t="s">
        <v>249</v>
      </c>
      <c r="B1839" s="72">
        <v>41857</v>
      </c>
      <c r="C1839" s="23">
        <v>4328.6000000000004</v>
      </c>
      <c r="D1839" s="23">
        <v>4300.12</v>
      </c>
      <c r="E1839" s="23">
        <v>4336.76</v>
      </c>
      <c r="F1839" s="23">
        <v>4276.68</v>
      </c>
      <c r="G1839" s="20">
        <f t="shared" si="476"/>
        <v>4130.6250000000009</v>
      </c>
      <c r="H1839" s="20">
        <f t="shared" si="468"/>
        <v>3942.8174999999987</v>
      </c>
      <c r="I1839" s="112">
        <f t="shared" si="477"/>
        <v>4.7928582236344219E-2</v>
      </c>
      <c r="J1839" s="38" t="str">
        <f t="shared" si="469"/>
        <v>N</v>
      </c>
      <c r="K1839" s="17" t="str">
        <f>IF(OR(AND(J1838="N",OR(I1838&lt;R$2308,AND(I1838&gt;R$2306, I1838&lt;R$2305))), AND(J1838="X", OR(I1838&lt;R$2314, AND(I1838&lt;R$2311,I1838&gt;R$2312)))),"no","yes")</f>
        <v>no</v>
      </c>
      <c r="O1839" s="146">
        <f t="shared" si="470"/>
        <v>6.623070984065782E-3</v>
      </c>
      <c r="P1839" s="146">
        <f t="shared" si="471"/>
        <v>-6.623070984065782E-3</v>
      </c>
      <c r="Q1839" s="86">
        <f t="shared" si="460"/>
        <v>8.9999999999999993E-3</v>
      </c>
      <c r="R1839" s="39">
        <f>(SUM(C1820:C1838)+Q1839*SUM(C1820:C1838))/(19-Q1839)*(1-J$2305)</f>
        <v>4159.2572850297511</v>
      </c>
      <c r="S1839" s="39">
        <f>(SUM(C1820:C1838)+Q1839*SUM(C1820:C1838))/(19-Q1839)*(1+J$2305)</f>
        <v>4159.2572850297511</v>
      </c>
      <c r="T1839" s="17">
        <f>IF(AND(K1839="no",R1839&lt;E1839, R1839&gt;F1839,J$2308="yes"),MAX(R1839*(1-J$2306),F1839)/D1839-1,IF(AND(K1839="yes",S1839&gt;F1839, S1839&lt;E1839,J$2307="yes"),1-MIN(S1839*(1+J$2306),E1839)/D1839,0))</f>
        <v>0</v>
      </c>
      <c r="U1839" s="6">
        <f t="shared" si="461"/>
        <v>0</v>
      </c>
      <c r="V1839" s="66">
        <f t="shared" si="462"/>
        <v>4.0630245833776462</v>
      </c>
      <c r="W1839" s="6">
        <f t="shared" si="463"/>
        <v>6.623070984065782E-3</v>
      </c>
      <c r="X1839" s="17">
        <f>V1839/MAX(V$240:V1839)-1</f>
        <v>0</v>
      </c>
      <c r="Z1839" s="66">
        <f t="shared" si="464"/>
        <v>16.275900379523971</v>
      </c>
      <c r="AA1839" s="6">
        <f t="shared" si="465"/>
        <v>6.623070984065782E-3</v>
      </c>
      <c r="AB1839" s="17">
        <f>Z1839/MAX(Z$240:Z1839)-1</f>
        <v>-3.5776187861045528E-2</v>
      </c>
      <c r="AD1839" s="18">
        <v>1.2150000000000001</v>
      </c>
    </row>
    <row r="1840" spans="1:30" x14ac:dyDescent="0.25">
      <c r="A1840" s="18" t="s">
        <v>249</v>
      </c>
      <c r="B1840" s="72">
        <v>41858</v>
      </c>
      <c r="C1840" s="23">
        <v>4341.9399999999996</v>
      </c>
      <c r="D1840" s="23">
        <v>4328.6000000000004</v>
      </c>
      <c r="E1840" s="23">
        <v>4342.07</v>
      </c>
      <c r="F1840" s="23">
        <v>4323.38</v>
      </c>
      <c r="G1840" s="20">
        <f t="shared" si="476"/>
        <v>4148.6120000000001</v>
      </c>
      <c r="H1840" s="20">
        <f t="shared" si="468"/>
        <v>3951.7864999999988</v>
      </c>
      <c r="I1840" s="112">
        <f t="shared" si="477"/>
        <v>4.6600646192027417E-2</v>
      </c>
      <c r="J1840" s="38" t="str">
        <f t="shared" si="469"/>
        <v>N</v>
      </c>
      <c r="K1840" s="17" t="str">
        <f>IF(OR(AND(J1839="N",OR(I1839&lt;R$2308,AND(I1839&gt;R$2306, I1839&lt;R$2305))), AND(J1839="X", OR(I1839&lt;R$2314, AND(I1839&lt;R$2311,I1839&gt;R$2312)))),"no","yes")</f>
        <v>no</v>
      </c>
      <c r="O1840" s="146">
        <f t="shared" si="470"/>
        <v>3.0818278427202639E-3</v>
      </c>
      <c r="P1840" s="146">
        <f t="shared" si="471"/>
        <v>-3.0818278427202639E-3</v>
      </c>
      <c r="Q1840" s="86">
        <f t="shared" si="460"/>
        <v>8.9999999999999993E-3</v>
      </c>
      <c r="R1840" s="39">
        <f>(SUM(C1821:C1839)+Q1840*SUM(C1821:C1839))/(19-Q1840)*(1-J$2305)</f>
        <v>4177.6616660523405</v>
      </c>
      <c r="S1840" s="39">
        <f>(SUM(C1821:C1839)+Q1840*SUM(C1821:C1839))/(19-Q1840)*(1+J$2305)</f>
        <v>4177.6616660523405</v>
      </c>
      <c r="T1840" s="17">
        <f>IF(AND(K1840="no",R1840&lt;E1840, R1840&gt;F1840,J$2308="yes"),MAX(R1840*(1-J$2306),F1840)/D1840-1,IF(AND(K1840="yes",S1840&gt;F1840, S1840&lt;E1840,J$2307="yes"),1-MIN(S1840*(1+J$2306),E1840)/D1840,0))</f>
        <v>0</v>
      </c>
      <c r="U1840" s="6">
        <f t="shared" si="461"/>
        <v>0</v>
      </c>
      <c r="V1840" s="66">
        <f t="shared" si="462"/>
        <v>4.0755461256643564</v>
      </c>
      <c r="W1840" s="6">
        <f t="shared" si="463"/>
        <v>3.0818278427202639E-3</v>
      </c>
      <c r="X1840" s="17">
        <f>V1840/MAX(V$240:V1840)-1</f>
        <v>0</v>
      </c>
      <c r="Y1840" s="6">
        <f t="shared" ref="Y1840" si="478">V1840/V1820-1</f>
        <v>6.0374536299538928E-2</v>
      </c>
      <c r="Z1840" s="66">
        <f t="shared" si="464"/>
        <v>16.326059902478928</v>
      </c>
      <c r="AA1840" s="6">
        <f t="shared" si="465"/>
        <v>3.0818278427202639E-3</v>
      </c>
      <c r="AB1840" s="17">
        <f>Z1840/MAX(Z$240:Z1840)-1</f>
        <v>-3.2804616070181924E-2</v>
      </c>
      <c r="AC1840" s="6">
        <f t="shared" ref="AC1840" si="479">Z1840/Z1820-1</f>
        <v>5.8059150608329446E-2</v>
      </c>
      <c r="AD1840" s="18">
        <v>1.204</v>
      </c>
    </row>
    <row r="1841" spans="1:30" x14ac:dyDescent="0.25">
      <c r="A1841" s="18" t="s">
        <v>249</v>
      </c>
      <c r="B1841" s="72">
        <v>41859</v>
      </c>
      <c r="C1841" s="23">
        <v>4311.6970000000001</v>
      </c>
      <c r="D1841" s="23">
        <v>4341.9399999999996</v>
      </c>
      <c r="E1841" s="23">
        <v>4317.9309999999996</v>
      </c>
      <c r="F1841" s="23">
        <v>4283.6059999999998</v>
      </c>
      <c r="G1841" s="20">
        <f t="shared" si="476"/>
        <v>4162.7093500000001</v>
      </c>
      <c r="H1841" s="20">
        <f t="shared" si="468"/>
        <v>3961.4424499999982</v>
      </c>
      <c r="I1841" s="112">
        <f t="shared" si="477"/>
        <v>3.5791028744296183E-2</v>
      </c>
      <c r="J1841" s="38" t="str">
        <f t="shared" si="469"/>
        <v>N</v>
      </c>
      <c r="K1841" s="17" t="str">
        <f>IF(OR(AND(J1840="N",OR(I1840&lt;R$2308,AND(I1840&gt;R$2306, I1840&lt;R$2305))), AND(J1840="X", OR(I1840&lt;R$2314, AND(I1840&lt;R$2311,I1840&gt;R$2312)))),"no","yes")</f>
        <v>no</v>
      </c>
      <c r="O1841" s="146">
        <f t="shared" si="470"/>
        <v>-6.9653196497416747E-3</v>
      </c>
      <c r="P1841" s="146">
        <f t="shared" si="471"/>
        <v>6.9653196497416747E-3</v>
      </c>
      <c r="Q1841" s="86">
        <f t="shared" ref="Q1841:Q1904" si="480">IF(J1841="N",0.009,0.018)</f>
        <v>8.9999999999999993E-3</v>
      </c>
      <c r="R1841" s="39">
        <f>(SUM(C1822:C1840)+Q1841*SUM(C1822:C1840))/(19-Q1841)*(1-J$2305)</f>
        <v>4194.2484550576592</v>
      </c>
      <c r="S1841" s="39">
        <f>(SUM(C1822:C1840)+Q1841*SUM(C1822:C1840))/(19-Q1841)*(1+J$2305)</f>
        <v>4194.2484550576592</v>
      </c>
      <c r="T1841" s="17">
        <f>IF(AND(K1841="no",R1841&lt;E1841, R1841&gt;F1841,J$2308="yes"),MAX(R1841*(1-J$2306),F1841)/D1841-1,IF(AND(K1841="yes",S1841&gt;F1841, S1841&lt;E1841,J$2307="yes"),1-MIN(S1841*(1+J$2306),E1841)/D1841,0))</f>
        <v>0</v>
      </c>
      <c r="U1841" s="6">
        <f t="shared" si="461"/>
        <v>0</v>
      </c>
      <c r="V1841" s="66">
        <f t="shared" si="462"/>
        <v>4.0471586441518381</v>
      </c>
      <c r="W1841" s="6">
        <f t="shared" si="463"/>
        <v>-6.9653196497415637E-3</v>
      </c>
      <c r="X1841" s="17">
        <f>V1841/MAX(V$240:V1841)-1</f>
        <v>-6.9653196497415637E-3</v>
      </c>
      <c r="Z1841" s="66">
        <f t="shared" si="464"/>
        <v>16.212343676637332</v>
      </c>
      <c r="AA1841" s="6">
        <f t="shared" si="465"/>
        <v>-6.9653196497416747E-3</v>
      </c>
      <c r="AB1841" s="17">
        <f>Z1841/MAX(Z$240:Z1841)-1</f>
        <v>-3.9541441083007722E-2</v>
      </c>
      <c r="AD1841" s="18">
        <v>1.21</v>
      </c>
    </row>
    <row r="1842" spans="1:30" x14ac:dyDescent="0.25">
      <c r="A1842" s="18" t="s">
        <v>249</v>
      </c>
      <c r="B1842" s="72">
        <v>41862</v>
      </c>
      <c r="C1842" s="23">
        <v>4377.018</v>
      </c>
      <c r="D1842" s="23">
        <v>4311.6970000000001</v>
      </c>
      <c r="E1842" s="23">
        <v>4377.2439999999997</v>
      </c>
      <c r="F1842" s="23">
        <v>4317.3469999999998</v>
      </c>
      <c r="G1842" s="20">
        <f t="shared" si="476"/>
        <v>4177.0202500000005</v>
      </c>
      <c r="H1842" s="20">
        <f t="shared" si="468"/>
        <v>3972.2817499999992</v>
      </c>
      <c r="I1842" s="112">
        <f t="shared" si="477"/>
        <v>4.7880483701269849E-2</v>
      </c>
      <c r="J1842" s="38" t="str">
        <f t="shared" si="469"/>
        <v>N</v>
      </c>
      <c r="K1842" s="17" t="str">
        <f>IF(OR(AND(J1841="N",OR(I1841&lt;R$2308,AND(I1841&gt;R$2306, I1841&lt;R$2305))), AND(J1841="X", OR(I1841&lt;R$2314, AND(I1841&lt;R$2311,I1841&gt;R$2312)))),"no","yes")</f>
        <v>no</v>
      </c>
      <c r="O1842" s="146">
        <f t="shared" si="470"/>
        <v>1.5149719472402623E-2</v>
      </c>
      <c r="P1842" s="146">
        <f t="shared" si="471"/>
        <v>-1.5149719472402623E-2</v>
      </c>
      <c r="Q1842" s="86">
        <f t="shared" si="480"/>
        <v>8.9999999999999993E-3</v>
      </c>
      <c r="R1842" s="39">
        <f>(SUM(C1823:C1841)+Q1842*SUM(C1823:C1841))/(19-Q1842)*(1-J$2305)</f>
        <v>4205.9848076983844</v>
      </c>
      <c r="S1842" s="39">
        <f>(SUM(C1823:C1841)+Q1842*SUM(C1823:C1841))/(19-Q1842)*(1+J$2305)</f>
        <v>4205.9848076983844</v>
      </c>
      <c r="T1842" s="17">
        <f>IF(AND(K1842="no",R1842&lt;E1842, R1842&gt;F1842,J$2308="yes"),MAX(R1842*(1-J$2306),F1842)/D1842-1,IF(AND(K1842="yes",S1842&gt;F1842, S1842&lt;E1842,J$2307="yes"),1-MIN(S1842*(1+J$2306),E1842)/D1842,0))</f>
        <v>0</v>
      </c>
      <c r="U1842" s="6">
        <f t="shared" ref="U1842:U1905" si="481">IF(T1842=0,0,IF(K1842="yes",T1842-P1842,T1842-O1842))</f>
        <v>0</v>
      </c>
      <c r="V1842" s="66">
        <f t="shared" ref="V1842:V1905" si="482">IF(K1842="yes",V1841, IF(T1842&lt;&gt;0, V1841*(1+T1842),V1841*(1+O1842)))</f>
        <v>4.1084719622710475</v>
      </c>
      <c r="W1842" s="6">
        <f t="shared" ref="W1842:W1905" si="483">V1842/V1841-1</f>
        <v>1.5149719472402623E-2</v>
      </c>
      <c r="X1842" s="17">
        <f>V1842/MAX(V$240:V1842)-1</f>
        <v>0</v>
      </c>
      <c r="Z1842" s="66">
        <f t="shared" ref="Z1842:Z1905" si="484">IF(T1842&lt;&gt;0,Z1841*(1+T1842),IF(K1842="no",Z1841*(1+O1842),Z1841*(1+P1842)))</f>
        <v>16.457956135328569</v>
      </c>
      <c r="AA1842" s="6">
        <f t="shared" ref="AA1842:AA1905" si="485">Z1842/Z1841-1</f>
        <v>1.5149719472402623E-2</v>
      </c>
      <c r="AB1842" s="17">
        <f>Z1842/MAX(Z$240:Z1842)-1</f>
        <v>-2.4990763350547174E-2</v>
      </c>
      <c r="AD1842" s="18">
        <v>1.2290000000000001</v>
      </c>
    </row>
    <row r="1843" spans="1:30" x14ac:dyDescent="0.25">
      <c r="A1843" s="18" t="s">
        <v>249</v>
      </c>
      <c r="B1843" s="72">
        <v>41863</v>
      </c>
      <c r="C1843" s="23">
        <v>4399.8059999999996</v>
      </c>
      <c r="D1843" s="23">
        <v>4377.018</v>
      </c>
      <c r="E1843" s="23">
        <v>4400.0020000000004</v>
      </c>
      <c r="F1843" s="23">
        <v>4370.2259999999997</v>
      </c>
      <c r="G1843" s="20">
        <f t="shared" si="476"/>
        <v>4192.3550500000001</v>
      </c>
      <c r="H1843" s="20">
        <f t="shared" si="468"/>
        <v>3983.8558499999995</v>
      </c>
      <c r="I1843" s="112">
        <f t="shared" si="477"/>
        <v>4.948315386598745E-2</v>
      </c>
      <c r="J1843" s="38" t="str">
        <f t="shared" si="469"/>
        <v>N</v>
      </c>
      <c r="K1843" s="17" t="str">
        <f>IF(OR(AND(J1842="N",OR(I1842&lt;R$2308,AND(I1842&gt;R$2306, I1842&lt;R$2305))), AND(J1842="X", OR(I1842&lt;R$2314, AND(I1842&lt;R$2311,I1842&gt;R$2312)))),"no","yes")</f>
        <v>no</v>
      </c>
      <c r="O1843" s="146">
        <f t="shared" si="470"/>
        <v>5.2062842784743601E-3</v>
      </c>
      <c r="P1843" s="146">
        <f t="shared" si="471"/>
        <v>-5.2062842784743601E-3</v>
      </c>
      <c r="Q1843" s="86">
        <f t="shared" si="480"/>
        <v>8.9999999999999993E-3</v>
      </c>
      <c r="R1843" s="39">
        <f>(SUM(C1824:C1842)+Q1843*SUM(C1824:C1842))/(19-Q1843)*(1-J$2305)</f>
        <v>4221.0689618766783</v>
      </c>
      <c r="S1843" s="39">
        <f>(SUM(C1824:C1842)+Q1843*SUM(C1824:C1842))/(19-Q1843)*(1+J$2305)</f>
        <v>4221.0689618766783</v>
      </c>
      <c r="T1843" s="17">
        <f>IF(AND(K1843="no",R1843&lt;E1843, R1843&gt;F1843,J$2308="yes"),MAX(R1843*(1-J$2306),F1843)/D1843-1,IF(AND(K1843="yes",S1843&gt;F1843, S1843&lt;E1843,J$2307="yes"),1-MIN(S1843*(1+J$2306),E1843)/D1843,0))</f>
        <v>0</v>
      </c>
      <c r="U1843" s="6">
        <f t="shared" si="481"/>
        <v>0</v>
      </c>
      <c r="V1843" s="66">
        <f t="shared" si="482"/>
        <v>4.1298618352567722</v>
      </c>
      <c r="W1843" s="6">
        <f t="shared" si="483"/>
        <v>5.2062842784743601E-3</v>
      </c>
      <c r="X1843" s="17">
        <f>V1843/MAX(V$240:V1843)-1</f>
        <v>0</v>
      </c>
      <c r="Z1843" s="66">
        <f t="shared" si="484"/>
        <v>16.543640933611751</v>
      </c>
      <c r="AA1843" s="6">
        <f t="shared" si="485"/>
        <v>5.2062842784743601E-3</v>
      </c>
      <c r="AB1843" s="17">
        <f>Z1843/MAX(Z$240:Z1843)-1</f>
        <v>-1.99145880904118E-2</v>
      </c>
      <c r="AD1843" s="18">
        <v>1.236</v>
      </c>
    </row>
    <row r="1844" spans="1:30" x14ac:dyDescent="0.25">
      <c r="A1844" s="18" t="s">
        <v>249</v>
      </c>
      <c r="B1844" s="72">
        <v>41864</v>
      </c>
      <c r="C1844" s="23">
        <v>4401.8090000000002</v>
      </c>
      <c r="D1844" s="23">
        <v>4399.8059999999996</v>
      </c>
      <c r="E1844" s="23">
        <v>4410.4620000000004</v>
      </c>
      <c r="F1844" s="23">
        <v>4347.3680000000004</v>
      </c>
      <c r="G1844" s="20">
        <f t="shared" si="476"/>
        <v>4209.3395</v>
      </c>
      <c r="H1844" s="20">
        <f t="shared" si="468"/>
        <v>3995.2908333333326</v>
      </c>
      <c r="I1844" s="112">
        <f t="shared" si="477"/>
        <v>4.5724394527930201E-2</v>
      </c>
      <c r="J1844" s="38" t="str">
        <f t="shared" si="469"/>
        <v>N</v>
      </c>
      <c r="K1844" s="17" t="str">
        <f>IF(OR(AND(J1843="N",OR(I1843&lt;R$2308,AND(I1843&gt;R$2306, I1843&lt;R$2305))), AND(J1843="X", OR(I1843&lt;R$2314, AND(I1843&lt;R$2311,I1843&gt;R$2312)))),"no","yes")</f>
        <v>no</v>
      </c>
      <c r="O1844" s="146">
        <f t="shared" si="470"/>
        <v>4.5524734499680086E-4</v>
      </c>
      <c r="P1844" s="146">
        <f t="shared" si="471"/>
        <v>-4.5524734499680086E-4</v>
      </c>
      <c r="Q1844" s="86">
        <f t="shared" si="480"/>
        <v>8.9999999999999993E-3</v>
      </c>
      <c r="R1844" s="39">
        <f>(SUM(C1825:C1843)+Q1844*SUM(C1825:C1843))/(19-Q1844)*(1-J$2305)</f>
        <v>4239.0103643304719</v>
      </c>
      <c r="S1844" s="39">
        <f>(SUM(C1825:C1843)+Q1844*SUM(C1825:C1843))/(19-Q1844)*(1+J$2305)</f>
        <v>4239.0103643304719</v>
      </c>
      <c r="T1844" s="17">
        <f>IF(AND(K1844="no",R1844&lt;E1844, R1844&gt;F1844,J$2308="yes"),MAX(R1844*(1-J$2306),F1844)/D1844-1,IF(AND(K1844="yes",S1844&gt;F1844, S1844&lt;E1844,J$2307="yes"),1-MIN(S1844*(1+J$2306),E1844)/D1844,0))</f>
        <v>0</v>
      </c>
      <c r="U1844" s="6">
        <f t="shared" si="481"/>
        <v>0</v>
      </c>
      <c r="V1844" s="66">
        <f t="shared" si="482"/>
        <v>4.1317419438924761</v>
      </c>
      <c r="W1844" s="6">
        <f t="shared" si="483"/>
        <v>4.5524734499680086E-4</v>
      </c>
      <c r="X1844" s="17">
        <f>V1844/MAX(V$240:V1844)-1</f>
        <v>0</v>
      </c>
      <c r="Z1844" s="66">
        <f t="shared" si="484"/>
        <v>16.55117238222336</v>
      </c>
      <c r="AA1844" s="6">
        <f t="shared" si="485"/>
        <v>4.5524734499680086E-4</v>
      </c>
      <c r="AB1844" s="17">
        <f>Z1844/MAX(Z$240:Z1844)-1</f>
        <v>-1.9468406808769823E-2</v>
      </c>
      <c r="AD1844" s="18">
        <v>1.236</v>
      </c>
    </row>
    <row r="1845" spans="1:30" x14ac:dyDescent="0.25">
      <c r="A1845" s="18" t="s">
        <v>249</v>
      </c>
      <c r="B1845" s="72">
        <v>41865</v>
      </c>
      <c r="C1845" s="23">
        <v>4373.5039999999999</v>
      </c>
      <c r="D1845" s="23">
        <v>4401.8090000000002</v>
      </c>
      <c r="E1845" s="23">
        <v>4426.47</v>
      </c>
      <c r="F1845" s="23">
        <v>4368.7070000000003</v>
      </c>
      <c r="G1845" s="20">
        <f t="shared" si="476"/>
        <v>4226.4426999999996</v>
      </c>
      <c r="H1845" s="20">
        <f t="shared" si="468"/>
        <v>4005.7270666666664</v>
      </c>
      <c r="I1845" s="112">
        <f t="shared" si="477"/>
        <v>3.4795526744039407E-2</v>
      </c>
      <c r="J1845" s="38" t="str">
        <f t="shared" si="469"/>
        <v>N</v>
      </c>
      <c r="K1845" s="17" t="str">
        <f>IF(OR(AND(J1844="N",OR(I1844&lt;R$2308,AND(I1844&gt;R$2306, I1844&lt;R$2305))), AND(J1844="X", OR(I1844&lt;R$2314, AND(I1844&lt;R$2311,I1844&gt;R$2312)))),"no","yes")</f>
        <v>no</v>
      </c>
      <c r="O1845" s="146">
        <f t="shared" si="470"/>
        <v>-6.4303108108507701E-3</v>
      </c>
      <c r="P1845" s="146">
        <f t="shared" si="471"/>
        <v>6.4303108108507701E-3</v>
      </c>
      <c r="Q1845" s="86">
        <f t="shared" si="480"/>
        <v>8.9999999999999993E-3</v>
      </c>
      <c r="R1845" s="39">
        <f>(SUM(C1826:C1844)+Q1845*SUM(C1826:C1844))/(19-Q1845)*(1-J$2305)</f>
        <v>4258.6882286346154</v>
      </c>
      <c r="S1845" s="39">
        <f>(SUM(C1826:C1844)+Q1845*SUM(C1826:C1844))/(19-Q1845)*(1+J$2305)</f>
        <v>4258.6882286346154</v>
      </c>
      <c r="T1845" s="17">
        <f>IF(AND(K1845="no",R1845&lt;E1845, R1845&gt;F1845,J$2308="yes"),MAX(R1845*(1-J$2306),F1845)/D1845-1,IF(AND(K1845="yes",S1845&gt;F1845, S1845&lt;E1845,J$2307="yes"),1-MIN(S1845*(1+J$2306),E1845)/D1845,0))</f>
        <v>0</v>
      </c>
      <c r="U1845" s="6">
        <f t="shared" si="481"/>
        <v>0</v>
      </c>
      <c r="V1845" s="66">
        <f t="shared" si="482"/>
        <v>4.1051735590030187</v>
      </c>
      <c r="W1845" s="6">
        <f t="shared" si="483"/>
        <v>-6.4303108108507701E-3</v>
      </c>
      <c r="X1845" s="17">
        <f>V1845/MAX(V$240:V1845)-1</f>
        <v>-6.4303108108507701E-3</v>
      </c>
      <c r="Z1845" s="66">
        <f t="shared" si="484"/>
        <v>16.444743199521696</v>
      </c>
      <c r="AA1845" s="6">
        <f t="shared" si="485"/>
        <v>-6.430310810850659E-3</v>
      </c>
      <c r="AB1845" s="17">
        <f>Z1845/MAX(Z$240:Z1845)-1</f>
        <v>-2.5773529712847965E-2</v>
      </c>
      <c r="AD1845" s="18">
        <v>1.228</v>
      </c>
    </row>
    <row r="1846" spans="1:30" x14ac:dyDescent="0.25">
      <c r="A1846" s="18" t="s">
        <v>249</v>
      </c>
      <c r="B1846" s="72">
        <v>41866</v>
      </c>
      <c r="C1846" s="23">
        <v>4423.6360000000004</v>
      </c>
      <c r="D1846" s="23">
        <v>4373.5039999999999</v>
      </c>
      <c r="E1846" s="23">
        <v>4428.973</v>
      </c>
      <c r="F1846" s="23">
        <v>4368.3370000000004</v>
      </c>
      <c r="G1846" s="20">
        <f t="shared" si="476"/>
        <v>4245.4984999999997</v>
      </c>
      <c r="H1846" s="20">
        <f t="shared" si="468"/>
        <v>4017.0186666666659</v>
      </c>
      <c r="I1846" s="112">
        <f t="shared" si="477"/>
        <v>4.1959148024666826E-2</v>
      </c>
      <c r="J1846" s="38" t="str">
        <f t="shared" si="469"/>
        <v>N</v>
      </c>
      <c r="K1846" s="17" t="str">
        <f>IF(OR(AND(J1845="N",OR(I1845&lt;R$2308,AND(I1845&gt;R$2306, I1845&lt;R$2305))), AND(J1845="X", OR(I1845&lt;R$2314, AND(I1845&lt;R$2311,I1845&gt;R$2312)))),"no","yes")</f>
        <v>no</v>
      </c>
      <c r="O1846" s="146">
        <f t="shared" si="470"/>
        <v>1.1462662432685677E-2</v>
      </c>
      <c r="P1846" s="146">
        <f t="shared" si="471"/>
        <v>-1.1462662432685677E-2</v>
      </c>
      <c r="Q1846" s="86">
        <f t="shared" si="480"/>
        <v>8.9999999999999993E-3</v>
      </c>
      <c r="R1846" s="39">
        <f>(SUM(C1827:C1845)+Q1846*SUM(C1827:C1845))/(19-Q1846)*(1-J$2305)</f>
        <v>4276.2735509451841</v>
      </c>
      <c r="S1846" s="39">
        <f>(SUM(C1827:C1845)+Q1846*SUM(C1827:C1845))/(19-Q1846)*(1+J$2305)</f>
        <v>4276.2735509451841</v>
      </c>
      <c r="T1846" s="17">
        <f>IF(AND(K1846="no",R1846&lt;E1846, R1846&gt;F1846,J$2308="yes"),MAX(R1846*(1-J$2306),F1846)/D1846-1,IF(AND(K1846="yes",S1846&gt;F1846, S1846&lt;E1846,J$2307="yes"),1-MIN(S1846*(1+J$2306),E1846)/D1846,0))</f>
        <v>0</v>
      </c>
      <c r="U1846" s="6">
        <f t="shared" si="481"/>
        <v>0</v>
      </c>
      <c r="V1846" s="66">
        <f t="shared" si="482"/>
        <v>4.1522297777374568</v>
      </c>
      <c r="W1846" s="6">
        <f t="shared" si="483"/>
        <v>1.1462662432685677E-2</v>
      </c>
      <c r="X1846" s="17">
        <f>V1846/MAX(V$240:V1846)-1</f>
        <v>0</v>
      </c>
      <c r="Z1846" s="66">
        <f t="shared" si="484"/>
        <v>16.633243739610016</v>
      </c>
      <c r="AA1846" s="6">
        <f t="shared" si="485"/>
        <v>1.1462662432685677E-2</v>
      </c>
      <c r="AB1846" s="17">
        <f>Z1846/MAX(Z$240:Z1846)-1</f>
        <v>-1.4606300550959461E-2</v>
      </c>
      <c r="AD1846" s="18">
        <v>1.2430000000000001</v>
      </c>
    </row>
    <row r="1847" spans="1:30" x14ac:dyDescent="0.25">
      <c r="A1847" s="18" t="s">
        <v>249</v>
      </c>
      <c r="B1847" s="72">
        <v>41869</v>
      </c>
      <c r="C1847" s="23">
        <v>4483.5439999999999</v>
      </c>
      <c r="D1847" s="23">
        <v>4423.6360000000004</v>
      </c>
      <c r="E1847" s="23">
        <v>4483.5680000000002</v>
      </c>
      <c r="F1847" s="23">
        <v>4434.1750000000002</v>
      </c>
      <c r="G1847" s="20">
        <f t="shared" si="476"/>
        <v>4268.1636999999992</v>
      </c>
      <c r="H1847" s="20">
        <f t="shared" si="468"/>
        <v>4028.6350666666649</v>
      </c>
      <c r="I1847" s="112">
        <f t="shared" si="477"/>
        <v>5.0462052334122154E-2</v>
      </c>
      <c r="J1847" s="38" t="str">
        <f t="shared" si="469"/>
        <v>N</v>
      </c>
      <c r="K1847" s="17" t="str">
        <f>IF(OR(AND(J1846="N",OR(I1846&lt;R$2308,AND(I1846&gt;R$2306, I1846&lt;R$2305))), AND(J1846="X", OR(I1846&lt;R$2314, AND(I1846&lt;R$2311,I1846&gt;R$2312)))),"no","yes")</f>
        <v>no</v>
      </c>
      <c r="O1847" s="146">
        <f t="shared" si="470"/>
        <v>1.3542705593317272E-2</v>
      </c>
      <c r="P1847" s="146">
        <f t="shared" si="471"/>
        <v>-1.3542705593317272E-2</v>
      </c>
      <c r="Q1847" s="86">
        <f t="shared" si="480"/>
        <v>8.9999999999999993E-3</v>
      </c>
      <c r="R1847" s="39">
        <f>(SUM(C1828:C1846)+Q1847*SUM(C1828:C1846))/(19-Q1847)*(1-J$2305)</f>
        <v>4297.174849665631</v>
      </c>
      <c r="S1847" s="39">
        <f>(SUM(C1828:C1846)+Q1847*SUM(C1828:C1846))/(19-Q1847)*(1+J$2305)</f>
        <v>4297.174849665631</v>
      </c>
      <c r="T1847" s="17">
        <f>IF(AND(K1847="no",R1847&lt;E1847, R1847&gt;F1847,J$2308="yes"),MAX(R1847*(1-J$2306),F1847)/D1847-1,IF(AND(K1847="yes",S1847&gt;F1847, S1847&lt;E1847,J$2307="yes"),1-MIN(S1847*(1+J$2306),E1847)/D1847,0))</f>
        <v>0</v>
      </c>
      <c r="U1847" s="6">
        <f t="shared" si="481"/>
        <v>0</v>
      </c>
      <c r="V1847" s="66">
        <f t="shared" si="482"/>
        <v>4.20846220317316</v>
      </c>
      <c r="W1847" s="6">
        <f t="shared" si="483"/>
        <v>1.3542705593317272E-2</v>
      </c>
      <c r="X1847" s="17">
        <f>V1847/MAX(V$240:V1847)-1</f>
        <v>0</v>
      </c>
      <c r="Z1847" s="66">
        <f t="shared" si="484"/>
        <v>16.858502862637444</v>
      </c>
      <c r="AA1847" s="6">
        <f t="shared" si="485"/>
        <v>1.3542705593317272E-2</v>
      </c>
      <c r="AB1847" s="17">
        <f>Z1847/MAX(Z$240:Z1847)-1</f>
        <v>-1.2614037858112992E-3</v>
      </c>
      <c r="AD1847" s="18">
        <v>1.2609999999999999</v>
      </c>
    </row>
    <row r="1848" spans="1:30" x14ac:dyDescent="0.25">
      <c r="A1848" s="18" t="s">
        <v>249</v>
      </c>
      <c r="B1848" s="72">
        <v>41870</v>
      </c>
      <c r="C1848" s="23">
        <v>4496.9380000000001</v>
      </c>
      <c r="D1848" s="23">
        <v>4483.5439999999999</v>
      </c>
      <c r="E1848" s="23">
        <v>4500.8019999999997</v>
      </c>
      <c r="F1848" s="23">
        <v>4461.9809999999998</v>
      </c>
      <c r="G1848" s="20">
        <f t="shared" si="476"/>
        <v>4288.8460999999988</v>
      </c>
      <c r="H1848" s="20">
        <f t="shared" si="468"/>
        <v>4039.7925333333319</v>
      </c>
      <c r="I1848" s="112">
        <f t="shared" si="477"/>
        <v>4.8519320849494063E-2</v>
      </c>
      <c r="J1848" s="38" t="str">
        <f t="shared" si="469"/>
        <v>N</v>
      </c>
      <c r="K1848" s="17" t="str">
        <f>IF(OR(AND(J1847="N",OR(I1847&lt;R$2308,AND(I1847&gt;R$2306, I1847&lt;R$2305))), AND(J1847="X", OR(I1847&lt;R$2314, AND(I1847&lt;R$2311,I1847&gt;R$2312)))),"no","yes")</f>
        <v>no</v>
      </c>
      <c r="O1848" s="146">
        <f t="shared" si="470"/>
        <v>2.9873689206574294E-3</v>
      </c>
      <c r="P1848" s="146">
        <f t="shared" si="471"/>
        <v>-2.9873689206574294E-3</v>
      </c>
      <c r="Q1848" s="86">
        <f t="shared" si="480"/>
        <v>8.9999999999999993E-3</v>
      </c>
      <c r="R1848" s="39">
        <f>(SUM(C1829:C1847)+Q1848*SUM(C1829:C1847))/(19-Q1848)*(1-J$2305)</f>
        <v>4318.4405168764142</v>
      </c>
      <c r="S1848" s="39">
        <f>(SUM(C1829:C1847)+Q1848*SUM(C1829:C1847))/(19-Q1848)*(1+J$2305)</f>
        <v>4318.4405168764142</v>
      </c>
      <c r="T1848" s="17">
        <f>IF(AND(K1848="no",R1848&lt;E1848, R1848&gt;F1848,J$2308="yes"),MAX(R1848*(1-J$2306),F1848)/D1848-1,IF(AND(K1848="yes",S1848&gt;F1848, S1848&lt;E1848,J$2307="yes"),1-MIN(S1848*(1+J$2306),E1848)/D1848,0))</f>
        <v>0</v>
      </c>
      <c r="U1848" s="6">
        <f t="shared" si="481"/>
        <v>0</v>
      </c>
      <c r="V1848" s="66">
        <f t="shared" si="482"/>
        <v>4.2210344323626812</v>
      </c>
      <c r="W1848" s="6">
        <f t="shared" si="483"/>
        <v>2.9873689206574294E-3</v>
      </c>
      <c r="X1848" s="17">
        <f>V1848/MAX(V$240:V1848)-1</f>
        <v>0</v>
      </c>
      <c r="Y1848" s="14"/>
      <c r="Z1848" s="66">
        <f t="shared" si="484"/>
        <v>16.9088654301381</v>
      </c>
      <c r="AA1848" s="6">
        <f t="shared" si="485"/>
        <v>2.9873689206574294E-3</v>
      </c>
      <c r="AB1848" s="17">
        <f>Z1848/MAX(Z$240:Z1848)-1</f>
        <v>0</v>
      </c>
      <c r="AC1848" s="14"/>
      <c r="AD1848" s="18">
        <v>1.264</v>
      </c>
    </row>
    <row r="1849" spans="1:30" x14ac:dyDescent="0.25">
      <c r="A1849" s="18" t="s">
        <v>249</v>
      </c>
      <c r="B1849" s="72">
        <v>41871</v>
      </c>
      <c r="C1849" s="23">
        <v>4497.3990000000003</v>
      </c>
      <c r="D1849" s="23">
        <v>4496.9380000000001</v>
      </c>
      <c r="E1849" s="23">
        <v>4521.25</v>
      </c>
      <c r="F1849" s="23">
        <v>4481.92</v>
      </c>
      <c r="G1849" s="20">
        <f t="shared" si="476"/>
        <v>4310.8605499999994</v>
      </c>
      <c r="H1849" s="20">
        <f t="shared" si="468"/>
        <v>4051.1105166666662</v>
      </c>
      <c r="I1849" s="112">
        <f t="shared" si="477"/>
        <v>4.327174303979775E-2</v>
      </c>
      <c r="J1849" s="38" t="str">
        <f t="shared" si="469"/>
        <v>N</v>
      </c>
      <c r="K1849" s="17" t="str">
        <f>IF(OR(AND(J1848="N",OR(I1848&lt;R$2308,AND(I1848&gt;R$2306, I1848&lt;R$2305))), AND(J1848="X", OR(I1848&lt;R$2314, AND(I1848&lt;R$2311,I1848&gt;R$2312)))),"no","yes")</f>
        <v>no</v>
      </c>
      <c r="O1849" s="146">
        <f t="shared" si="470"/>
        <v>1.0251419966222919E-4</v>
      </c>
      <c r="P1849" s="146">
        <f t="shared" si="471"/>
        <v>-1.0251419966222919E-4</v>
      </c>
      <c r="Q1849" s="86">
        <f t="shared" si="480"/>
        <v>8.9999999999999993E-3</v>
      </c>
      <c r="R1849" s="39">
        <f>(SUM(C1830:C1848)+Q1849*SUM(C1830:C1848))/(19-Q1849)*(1-J$2305)</f>
        <v>4341.8087677320837</v>
      </c>
      <c r="S1849" s="39">
        <f>(SUM(C1830:C1848)+Q1849*SUM(C1830:C1848))/(19-Q1849)*(1+J$2305)</f>
        <v>4341.8087677320837</v>
      </c>
      <c r="T1849" s="17">
        <f>IF(AND(K1849="no",R1849&lt;E1849, R1849&gt;F1849,J$2308="yes"),MAX(R1849*(1-J$2306),F1849)/D1849-1,IF(AND(K1849="yes",S1849&gt;F1849, S1849&lt;E1849,J$2307="yes"),1-MIN(S1849*(1+J$2306),E1849)/D1849,0))</f>
        <v>0</v>
      </c>
      <c r="U1849" s="6">
        <f t="shared" si="481"/>
        <v>0</v>
      </c>
      <c r="V1849" s="66">
        <f t="shared" si="482"/>
        <v>4.2214671483292614</v>
      </c>
      <c r="W1849" s="6">
        <f t="shared" si="483"/>
        <v>1.0251419966222919E-4</v>
      </c>
      <c r="X1849" s="17">
        <f>V1849/MAX(V$240:V1849)-1</f>
        <v>0</v>
      </c>
      <c r="Z1849" s="66">
        <f t="shared" si="484"/>
        <v>16.910598828944867</v>
      </c>
      <c r="AA1849" s="6">
        <f t="shared" si="485"/>
        <v>1.0251419966222919E-4</v>
      </c>
      <c r="AB1849" s="17">
        <f>Z1849/MAX(Z$240:Z1849)-1</f>
        <v>0</v>
      </c>
      <c r="AD1849" s="18">
        <v>1.264</v>
      </c>
    </row>
    <row r="1850" spans="1:30" x14ac:dyDescent="0.25">
      <c r="A1850" s="18" t="s">
        <v>249</v>
      </c>
      <c r="B1850" s="72">
        <v>41872</v>
      </c>
      <c r="C1850" s="23">
        <v>4495.4399999999996</v>
      </c>
      <c r="D1850" s="23">
        <v>4497.3990000000003</v>
      </c>
      <c r="E1850" s="23">
        <v>4501.6610000000001</v>
      </c>
      <c r="F1850" s="23">
        <v>4442.6440000000002</v>
      </c>
      <c r="G1850" s="20">
        <f t="shared" si="476"/>
        <v>4332.9215500000009</v>
      </c>
      <c r="H1850" s="20">
        <f t="shared" si="468"/>
        <v>4061.6746833333332</v>
      </c>
      <c r="I1850" s="112">
        <f t="shared" si="477"/>
        <v>3.7507821945218067E-2</v>
      </c>
      <c r="J1850" s="38" t="str">
        <f t="shared" si="469"/>
        <v>N</v>
      </c>
      <c r="K1850" s="17" t="str">
        <f>IF(OR(AND(J1849="N",OR(I1849&lt;R$2308,AND(I1849&gt;R$2306, I1849&lt;R$2305))), AND(J1849="X", OR(I1849&lt;R$2314, AND(I1849&lt;R$2311,I1849&gt;R$2312)))),"no","yes")</f>
        <v>no</v>
      </c>
      <c r="O1850" s="146">
        <f t="shared" si="470"/>
        <v>-4.3558510152219565E-4</v>
      </c>
      <c r="P1850" s="146">
        <f t="shared" si="471"/>
        <v>4.3558510152219565E-4</v>
      </c>
      <c r="Q1850" s="86">
        <f t="shared" si="480"/>
        <v>8.9999999999999993E-3</v>
      </c>
      <c r="R1850" s="39">
        <f>(SUM(C1831:C1849)+Q1850*SUM(C1831:C1849))/(19-Q1850)*(1-J$2305)</f>
        <v>4365.3550586593656</v>
      </c>
      <c r="S1850" s="39">
        <f>(SUM(C1831:C1849)+Q1850*SUM(C1831:C1849))/(19-Q1850)*(1+J$2305)</f>
        <v>4365.3550586593656</v>
      </c>
      <c r="T1850" s="17">
        <f>IF(AND(K1850="no",R1850&lt;E1850, R1850&gt;F1850,J$2308="yes"),MAX(R1850*(1-J$2306),F1850)/D1850-1,IF(AND(K1850="yes",S1850&gt;F1850, S1850&lt;E1850,J$2307="yes"),1-MIN(S1850*(1+J$2306),E1850)/D1850,0))</f>
        <v>0</v>
      </c>
      <c r="U1850" s="6">
        <f t="shared" si="481"/>
        <v>0</v>
      </c>
      <c r="V1850" s="66">
        <f t="shared" si="482"/>
        <v>4.2196283401328838</v>
      </c>
      <c r="W1850" s="6">
        <f t="shared" si="483"/>
        <v>-4.3558510152219565E-4</v>
      </c>
      <c r="X1850" s="17">
        <f>V1850/MAX(V$240:V1850)-1</f>
        <v>-4.3558510152219565E-4</v>
      </c>
      <c r="Z1850" s="66">
        <f t="shared" si="484"/>
        <v>16.903232824037161</v>
      </c>
      <c r="AA1850" s="6">
        <f t="shared" si="485"/>
        <v>-4.3558510152208463E-4</v>
      </c>
      <c r="AB1850" s="17">
        <f>Z1850/MAX(Z$240:Z1850)-1</f>
        <v>-4.3558510152208463E-4</v>
      </c>
      <c r="AD1850" s="18">
        <v>1.262</v>
      </c>
    </row>
    <row r="1851" spans="1:30" x14ac:dyDescent="0.25">
      <c r="A1851" s="18" t="s">
        <v>249</v>
      </c>
      <c r="B1851" s="72">
        <v>41873</v>
      </c>
      <c r="C1851" s="23">
        <v>4521.7520000000004</v>
      </c>
      <c r="D1851" s="23">
        <v>4495.4399999999996</v>
      </c>
      <c r="E1851" s="23">
        <v>4526.2389999999996</v>
      </c>
      <c r="F1851" s="23">
        <v>4478.7939999999999</v>
      </c>
      <c r="G1851" s="20">
        <f t="shared" si="476"/>
        <v>4354.5191500000001</v>
      </c>
      <c r="H1851" s="20">
        <f t="shared" si="468"/>
        <v>4073.3393833333325</v>
      </c>
      <c r="I1851" s="112">
        <f t="shared" si="477"/>
        <v>3.8404435539111104E-2</v>
      </c>
      <c r="J1851" s="38" t="str">
        <f t="shared" si="469"/>
        <v>N</v>
      </c>
      <c r="K1851" s="17" t="str">
        <f>IF(OR(AND(J1850="N",OR(I1850&lt;R$2308,AND(I1850&gt;R$2306, I1850&lt;R$2305))), AND(J1850="X", OR(I1850&lt;R$2314, AND(I1850&lt;R$2311,I1850&gt;R$2312)))),"no","yes")</f>
        <v>no</v>
      </c>
      <c r="O1851" s="146">
        <f t="shared" si="470"/>
        <v>5.8530421938678412E-3</v>
      </c>
      <c r="P1851" s="146">
        <f t="shared" si="471"/>
        <v>-5.8530421938678412E-3</v>
      </c>
      <c r="Q1851" s="86">
        <f t="shared" si="480"/>
        <v>8.9999999999999993E-3</v>
      </c>
      <c r="R1851" s="39">
        <f>(SUM(C1832:C1850)+Q1851*SUM(C1832:C1850))/(19-Q1851)*(1-J$2305)</f>
        <v>4386.9068863672273</v>
      </c>
      <c r="S1851" s="39">
        <f>(SUM(C1832:C1850)+Q1851*SUM(C1832:C1850))/(19-Q1851)*(1+J$2305)</f>
        <v>4386.9068863672273</v>
      </c>
      <c r="T1851" s="17">
        <f>IF(AND(K1851="no",R1851&lt;E1851, R1851&gt;F1851,J$2308="yes"),MAX(R1851*(1-J$2306),F1851)/D1851-1,IF(AND(K1851="yes",S1851&gt;F1851, S1851&lt;E1851,J$2307="yes"),1-MIN(S1851*(1+J$2306),E1851)/D1851,0))</f>
        <v>0</v>
      </c>
      <c r="U1851" s="6">
        <f t="shared" si="481"/>
        <v>0</v>
      </c>
      <c r="V1851" s="66">
        <f t="shared" si="482"/>
        <v>4.244326002850122</v>
      </c>
      <c r="W1851" s="6">
        <f t="shared" si="483"/>
        <v>5.8530421938678412E-3</v>
      </c>
      <c r="X1851" s="17">
        <f>V1851/MAX(V$240:V1851)-1</f>
        <v>0</v>
      </c>
      <c r="Z1851" s="66">
        <f t="shared" si="484"/>
        <v>17.002168158969024</v>
      </c>
      <c r="AA1851" s="6">
        <f t="shared" si="485"/>
        <v>5.8530421938678412E-3</v>
      </c>
      <c r="AB1851" s="17">
        <f>Z1851/MAX(Z$240:Z1851)-1</f>
        <v>0</v>
      </c>
      <c r="AD1851" s="18">
        <v>1.27</v>
      </c>
    </row>
    <row r="1852" spans="1:30" x14ac:dyDescent="0.25">
      <c r="A1852" s="18" t="s">
        <v>249</v>
      </c>
      <c r="B1852" s="72">
        <v>41876</v>
      </c>
      <c r="C1852" s="23">
        <v>4487.1419999999998</v>
      </c>
      <c r="D1852" s="23">
        <v>4521.7520000000004</v>
      </c>
      <c r="E1852" s="23">
        <v>4522.7039999999997</v>
      </c>
      <c r="F1852" s="23">
        <v>4476.1980000000003</v>
      </c>
      <c r="G1852" s="20">
        <f t="shared" si="476"/>
        <v>4370.4577499999996</v>
      </c>
      <c r="H1852" s="20">
        <f t="shared" si="468"/>
        <v>4084.3044166666659</v>
      </c>
      <c r="I1852" s="112">
        <f t="shared" si="477"/>
        <v>2.6698404760920225E-2</v>
      </c>
      <c r="J1852" s="38" t="str">
        <f t="shared" si="469"/>
        <v>N</v>
      </c>
      <c r="K1852" s="17" t="str">
        <f>IF(OR(AND(J1851="N",OR(I1851&lt;R$2308,AND(I1851&gt;R$2306, I1851&lt;R$2305))), AND(J1851="X", OR(I1851&lt;R$2314, AND(I1851&lt;R$2311,I1851&gt;R$2312)))),"no","yes")</f>
        <v>no</v>
      </c>
      <c r="O1852" s="146">
        <f t="shared" si="470"/>
        <v>-7.6541128306020223E-3</v>
      </c>
      <c r="P1852" s="146">
        <f t="shared" si="471"/>
        <v>7.6541128306020223E-3</v>
      </c>
      <c r="Q1852" s="86">
        <f t="shared" si="480"/>
        <v>8.9999999999999993E-3</v>
      </c>
      <c r="R1852" s="39">
        <f>(SUM(C1833:C1851)+Q1852*SUM(C1833:C1851))/(19-Q1852)*(1-J$2305)</f>
        <v>4405.6822240534993</v>
      </c>
      <c r="S1852" s="39">
        <f>(SUM(C1833:C1851)+Q1852*SUM(C1833:C1851))/(19-Q1852)*(1+J$2305)</f>
        <v>4405.6822240534993</v>
      </c>
      <c r="T1852" s="17">
        <f>IF(AND(K1852="no",R1852&lt;E1852, R1852&gt;F1852,J$2308="yes"),MAX(R1852*(1-J$2306),F1852)/D1852-1,IF(AND(K1852="yes",S1852&gt;F1852, S1852&lt;E1852,J$2307="yes"),1-MIN(S1852*(1+J$2306),E1852)/D1852,0))</f>
        <v>0</v>
      </c>
      <c r="U1852" s="6">
        <f t="shared" si="481"/>
        <v>0</v>
      </c>
      <c r="V1852" s="66">
        <f t="shared" si="482"/>
        <v>4.2118394527344494</v>
      </c>
      <c r="W1852" s="6">
        <f t="shared" si="483"/>
        <v>-7.6541128306019113E-3</v>
      </c>
      <c r="X1852" s="17">
        <f>V1852/MAX(V$240:V1852)-1</f>
        <v>-7.6541128306019113E-3</v>
      </c>
      <c r="Z1852" s="66">
        <f t="shared" si="484"/>
        <v>16.872031645515406</v>
      </c>
      <c r="AA1852" s="6">
        <f t="shared" si="485"/>
        <v>-7.6541128306020223E-3</v>
      </c>
      <c r="AB1852" s="17">
        <f>Z1852/MAX(Z$240:Z1852)-1</f>
        <v>-7.6541128306020223E-3</v>
      </c>
      <c r="AD1852" s="18">
        <v>1.26</v>
      </c>
    </row>
    <row r="1853" spans="1:30" x14ac:dyDescent="0.25">
      <c r="A1853" s="18" t="s">
        <v>249</v>
      </c>
      <c r="B1853" s="72">
        <v>41877</v>
      </c>
      <c r="C1853" s="23">
        <v>4407.5879999999997</v>
      </c>
      <c r="D1853" s="23">
        <v>4487.1419999999998</v>
      </c>
      <c r="E1853" s="23">
        <v>4490.902</v>
      </c>
      <c r="F1853" s="23">
        <v>4390.1109999999999</v>
      </c>
      <c r="G1853" s="20">
        <f t="shared" si="476"/>
        <v>4380.4441499999994</v>
      </c>
      <c r="H1853" s="20">
        <f t="shared" ref="H1853:H1916" si="486">AVERAGE(C1794:C1853)</f>
        <v>4094.052216666666</v>
      </c>
      <c r="I1853" s="112">
        <f t="shared" si="477"/>
        <v>6.1965976669284828E-3</v>
      </c>
      <c r="J1853" s="38" t="str">
        <f t="shared" ref="J1853:J1916" si="487">IF(G1853&gt;H1853,"N","X")</f>
        <v>N</v>
      </c>
      <c r="K1853" s="17" t="str">
        <f>IF(OR(AND(J1852="N",OR(I1852&lt;R$2308,AND(I1852&gt;R$2306, I1852&lt;R$2305))), AND(J1852="X", OR(I1852&lt;R$2314, AND(I1852&lt;R$2311,I1852&gt;R$2312)))),"no","yes")</f>
        <v>no</v>
      </c>
      <c r="O1853" s="146">
        <f t="shared" si="470"/>
        <v>-1.7729325258705853E-2</v>
      </c>
      <c r="P1853" s="146">
        <f t="shared" si="471"/>
        <v>1.7729325258705853E-2</v>
      </c>
      <c r="Q1853" s="86">
        <f t="shared" si="480"/>
        <v>8.9999999999999993E-3</v>
      </c>
      <c r="R1853" s="39">
        <f>(SUM(C1834:C1852)+Q1853*SUM(C1834:C1852))/(19-Q1853)*(1-J$2305)</f>
        <v>4420.5205968616701</v>
      </c>
      <c r="S1853" s="39">
        <f>(SUM(C1834:C1852)+Q1853*SUM(C1834:C1852))/(19-Q1853)*(1+J$2305)</f>
        <v>4420.5205968616701</v>
      </c>
      <c r="T1853" s="17">
        <f>IF(AND(K1853="no",R1853&lt;E1853, R1853&gt;F1853,J$2308="yes"),MAX(R1853*(1-J$2306),F1853)/D1853-1,IF(AND(K1853="yes",S1853&gt;F1853, S1853&lt;E1853,J$2307="yes"),1-MIN(S1853*(1+J$2306),E1853)/D1853,0))</f>
        <v>-1.4847179594122406E-2</v>
      </c>
      <c r="U1853" s="6">
        <f t="shared" si="481"/>
        <v>2.8821456645834465E-3</v>
      </c>
      <c r="V1853" s="66">
        <f t="shared" si="482"/>
        <v>4.1493055159580905</v>
      </c>
      <c r="W1853" s="6">
        <f t="shared" si="483"/>
        <v>-1.4847179594122517E-2</v>
      </c>
      <c r="X1853" s="17">
        <f>V1853/MAX(V$240:V1853)-1</f>
        <v>-2.2387650436894835E-2</v>
      </c>
      <c r="Z1853" s="66">
        <f t="shared" si="484"/>
        <v>16.621529561556724</v>
      </c>
      <c r="AA1853" s="6">
        <f t="shared" si="485"/>
        <v>-1.4847179594122295E-2</v>
      </c>
      <c r="AB1853" s="17">
        <f>Z1853/MAX(Z$240:Z1853)-1</f>
        <v>-2.2387650436894724E-2</v>
      </c>
      <c r="AD1853" s="18">
        <v>1.24</v>
      </c>
    </row>
    <row r="1854" spans="1:30" x14ac:dyDescent="0.25">
      <c r="A1854" s="18" t="s">
        <v>249</v>
      </c>
      <c r="B1854" s="72">
        <v>41878</v>
      </c>
      <c r="C1854" s="23">
        <v>4421.2120000000004</v>
      </c>
      <c r="D1854" s="23">
        <v>4407.5879999999997</v>
      </c>
      <c r="E1854" s="23">
        <v>4432.1509999999998</v>
      </c>
      <c r="F1854" s="23">
        <v>4401.6679999999997</v>
      </c>
      <c r="G1854" s="20">
        <f t="shared" si="476"/>
        <v>4390.7627499999999</v>
      </c>
      <c r="H1854" s="20">
        <f t="shared" si="486"/>
        <v>4104.584249999999</v>
      </c>
      <c r="I1854" s="112">
        <f t="shared" si="477"/>
        <v>6.9348429267785949E-3</v>
      </c>
      <c r="J1854" s="38" t="str">
        <f t="shared" si="487"/>
        <v>N</v>
      </c>
      <c r="K1854" s="17" t="str">
        <f>IF(OR(AND(J1853="N",OR(I1853&lt;R$2308,AND(I1853&gt;R$2306, I1853&lt;R$2305))), AND(J1853="X", OR(I1853&lt;R$2314, AND(I1853&lt;R$2311,I1853&gt;R$2312)))),"no","yes")</f>
        <v>yes</v>
      </c>
      <c r="O1854" s="146">
        <f t="shared" si="470"/>
        <v>3.0910330094375826E-3</v>
      </c>
      <c r="P1854" s="146">
        <f t="shared" si="471"/>
        <v>-3.0910330094375826E-3</v>
      </c>
      <c r="Q1854" s="86">
        <f t="shared" si="480"/>
        <v>8.9999999999999993E-3</v>
      </c>
      <c r="R1854" s="39">
        <f>(SUM(C1835:C1853)+Q1854*SUM(C1835:C1853))/(19-Q1854)*(1-J$2305)</f>
        <v>4430.7613810225894</v>
      </c>
      <c r="S1854" s="39">
        <f>(SUM(C1835:C1853)+Q1854*SUM(C1835:C1853))/(19-Q1854)*(1+J$2305)</f>
        <v>4430.7613810225894</v>
      </c>
      <c r="T1854" s="17">
        <f>IF(AND(K1854="no",R1854&lt;E1854, R1854&gt;F1854,J$2308="yes"),MAX(R1854*(1-J$2306),F1854)/D1854-1,IF(AND(K1854="yes",S1854&gt;F1854, S1854&lt;E1854,J$2307="yes"),1-MIN(S1854*(1+J$2306),E1854)/D1854,0))</f>
        <v>-5.2576105168153919E-3</v>
      </c>
      <c r="U1854" s="6">
        <f t="shared" si="481"/>
        <v>-2.1665775073778093E-3</v>
      </c>
      <c r="V1854" s="66">
        <f t="shared" si="482"/>
        <v>4.1493055159580905</v>
      </c>
      <c r="W1854" s="6">
        <f t="shared" si="483"/>
        <v>0</v>
      </c>
      <c r="X1854" s="17">
        <f>V1854/MAX(V$240:V1854)-1</f>
        <v>-2.2387650436894835E-2</v>
      </c>
      <c r="Z1854" s="66">
        <f t="shared" si="484"/>
        <v>16.534140032928324</v>
      </c>
      <c r="AA1854" s="6">
        <f t="shared" si="485"/>
        <v>-5.257610516815503E-3</v>
      </c>
      <c r="AB1854" s="17">
        <f>Z1854/MAX(Z$240:Z1854)-1</f>
        <v>-2.7527555407326321E-2</v>
      </c>
      <c r="AD1854" s="18">
        <v>1.2410000000000001</v>
      </c>
    </row>
    <row r="1855" spans="1:30" x14ac:dyDescent="0.25">
      <c r="A1855" s="18" t="s">
        <v>249</v>
      </c>
      <c r="B1855" s="72">
        <v>41879</v>
      </c>
      <c r="C1855" s="23">
        <v>4381.4939999999997</v>
      </c>
      <c r="D1855" s="23">
        <v>4421.2120000000004</v>
      </c>
      <c r="E1855" s="23">
        <v>4431.5770000000002</v>
      </c>
      <c r="F1855" s="23">
        <v>4368.6689999999999</v>
      </c>
      <c r="G1855" s="20">
        <f t="shared" si="476"/>
        <v>4396.9854499999992</v>
      </c>
      <c r="H1855" s="20">
        <f t="shared" si="486"/>
        <v>4113.7416499999999</v>
      </c>
      <c r="I1855" s="112">
        <f t="shared" si="477"/>
        <v>-3.5231979218852683E-3</v>
      </c>
      <c r="J1855" s="38" t="str">
        <f t="shared" si="487"/>
        <v>N</v>
      </c>
      <c r="K1855" s="17" t="str">
        <f>IF(OR(AND(J1854="N",OR(I1854&lt;R$2308,AND(I1854&gt;R$2306, I1854&lt;R$2305))), AND(J1854="X", OR(I1854&lt;R$2314, AND(I1854&lt;R$2311,I1854&gt;R$2312)))),"no","yes")</f>
        <v>yes</v>
      </c>
      <c r="O1855" s="146">
        <f t="shared" si="470"/>
        <v>-8.9835094992053444E-3</v>
      </c>
      <c r="P1855" s="146">
        <f t="shared" si="471"/>
        <v>8.9835094992053444E-3</v>
      </c>
      <c r="Q1855" s="86">
        <f t="shared" si="480"/>
        <v>8.9999999999999993E-3</v>
      </c>
      <c r="R1855" s="39">
        <f>(SUM(C1836:C1854)+Q1855*SUM(C1836:C1854))/(19-Q1855)*(1-J$2305)</f>
        <v>4439.4839100100044</v>
      </c>
      <c r="S1855" s="39">
        <f>(SUM(C1836:C1854)+Q1855*SUM(C1836:C1854))/(19-Q1855)*(1+J$2305)</f>
        <v>4439.4839100100044</v>
      </c>
      <c r="T1855" s="17">
        <f>IF(AND(K1855="no",R1855&lt;E1855, R1855&gt;F1855,J$2308="yes"),MAX(R1855*(1-J$2306),F1855)/D1855-1,IF(AND(K1855="yes",S1855&gt;F1855, S1855&lt;E1855,J$2307="yes"),1-MIN(S1855*(1+J$2306),E1855)/D1855,0))</f>
        <v>0</v>
      </c>
      <c r="U1855" s="6">
        <f t="shared" si="481"/>
        <v>0</v>
      </c>
      <c r="V1855" s="66">
        <f t="shared" si="482"/>
        <v>4.1493055159580905</v>
      </c>
      <c r="W1855" s="6">
        <f t="shared" si="483"/>
        <v>0</v>
      </c>
      <c r="X1855" s="17">
        <f>V1855/MAX(V$240:V1855)-1</f>
        <v>-2.2387650436894835E-2</v>
      </c>
      <c r="Z1855" s="66">
        <f t="shared" si="484"/>
        <v>16.682674636975324</v>
      </c>
      <c r="AA1855" s="6">
        <f t="shared" si="485"/>
        <v>8.9835094992052333E-3</v>
      </c>
      <c r="AB1855" s="17">
        <f>Z1855/MAX(Z$240:Z1855)-1</f>
        <v>-1.8791339963612819E-2</v>
      </c>
      <c r="AD1855" s="18">
        <v>1.23</v>
      </c>
    </row>
    <row r="1856" spans="1:30" x14ac:dyDescent="0.25">
      <c r="A1856" s="18" t="s">
        <v>249</v>
      </c>
      <c r="B1856" s="72">
        <v>41880</v>
      </c>
      <c r="C1856" s="23">
        <v>4427.8789999999999</v>
      </c>
      <c r="D1856" s="23">
        <v>4381.4939999999997</v>
      </c>
      <c r="E1856" s="23">
        <v>4427.8789999999999</v>
      </c>
      <c r="F1856" s="23">
        <v>4370.8530000000001</v>
      </c>
      <c r="G1856" s="20">
        <f t="shared" si="476"/>
        <v>4407.8684000000012</v>
      </c>
      <c r="H1856" s="20">
        <f t="shared" si="486"/>
        <v>4123.9007999999994</v>
      </c>
      <c r="I1856" s="112">
        <f t="shared" si="477"/>
        <v>4.5397453335944693E-3</v>
      </c>
      <c r="J1856" s="38" t="str">
        <f t="shared" si="487"/>
        <v>N</v>
      </c>
      <c r="K1856" s="17" t="str">
        <f>IF(OR(AND(J1855="N",OR(I1855&lt;R$2308,AND(I1855&gt;R$2306, I1855&lt;R$2305))), AND(J1855="X", OR(I1855&lt;R$2314, AND(I1855&lt;R$2311,I1855&gt;R$2312)))),"no","yes")</f>
        <v>yes</v>
      </c>
      <c r="O1856" s="146">
        <f t="shared" si="470"/>
        <v>1.0586571612331452E-2</v>
      </c>
      <c r="P1856" s="146">
        <f t="shared" si="471"/>
        <v>-1.0586571612331452E-2</v>
      </c>
      <c r="Q1856" s="86">
        <f t="shared" si="480"/>
        <v>8.9999999999999993E-3</v>
      </c>
      <c r="R1856" s="39">
        <f>(SUM(C1837:C1855)+Q1856*SUM(C1837:C1855))/(19-Q1856)*(1-J$2305)</f>
        <v>4448.5837713127275</v>
      </c>
      <c r="S1856" s="39">
        <f>(SUM(C1837:C1855)+Q1856*SUM(C1837:C1855))/(19-Q1856)*(1+J$2305)</f>
        <v>4448.5837713127275</v>
      </c>
      <c r="T1856" s="17">
        <f>IF(AND(K1856="no",R1856&lt;E1856, R1856&gt;F1856,J$2308="yes"),MAX(R1856*(1-J$2306),F1856)/D1856-1,IF(AND(K1856="yes",S1856&gt;F1856, S1856&lt;E1856,J$2307="yes"),1-MIN(S1856*(1+J$2306),E1856)/D1856,0))</f>
        <v>0</v>
      </c>
      <c r="U1856" s="6">
        <f t="shared" si="481"/>
        <v>0</v>
      </c>
      <c r="V1856" s="66">
        <f t="shared" si="482"/>
        <v>4.1493055159580905</v>
      </c>
      <c r="W1856" s="6">
        <f t="shared" si="483"/>
        <v>0</v>
      </c>
      <c r="X1856" s="17">
        <f>V1856/MAX(V$240:V1856)-1</f>
        <v>-2.2387650436894835E-2</v>
      </c>
      <c r="Z1856" s="66">
        <f t="shared" si="484"/>
        <v>16.50606230724576</v>
      </c>
      <c r="AA1856" s="6">
        <f t="shared" si="485"/>
        <v>-1.0586571612331452E-2</v>
      </c>
      <c r="AB1856" s="17">
        <f>Z1856/MAX(Z$240:Z1856)-1</f>
        <v>-2.9178975709727828E-2</v>
      </c>
      <c r="AD1856" s="18">
        <v>1.2450000000000001</v>
      </c>
    </row>
    <row r="1857" spans="1:30" x14ac:dyDescent="0.25">
      <c r="A1857" s="18" t="s">
        <v>249</v>
      </c>
      <c r="B1857" s="72">
        <v>41883</v>
      </c>
      <c r="C1857" s="23">
        <v>4507.442</v>
      </c>
      <c r="D1857" s="23">
        <v>4427.8789999999999</v>
      </c>
      <c r="E1857" s="23">
        <v>4507.4859999999999</v>
      </c>
      <c r="F1857" s="23">
        <v>4436.1080000000002</v>
      </c>
      <c r="G1857" s="20">
        <f t="shared" si="476"/>
        <v>4419.2980000000007</v>
      </c>
      <c r="H1857" s="20">
        <f t="shared" si="486"/>
        <v>4135.7343333333329</v>
      </c>
      <c r="I1857" s="112">
        <f t="shared" si="477"/>
        <v>1.9945249222840244E-2</v>
      </c>
      <c r="J1857" s="38" t="str">
        <f t="shared" si="487"/>
        <v>N</v>
      </c>
      <c r="K1857" s="17" t="str">
        <f>IF(OR(AND(J1856="N",OR(I1856&lt;R$2308,AND(I1856&gt;R$2306, I1856&lt;R$2305))), AND(J1856="X", OR(I1856&lt;R$2314, AND(I1856&lt;R$2311,I1856&gt;R$2312)))),"no","yes")</f>
        <v>yes</v>
      </c>
      <c r="O1857" s="146">
        <f t="shared" si="470"/>
        <v>1.7968648194767844E-2</v>
      </c>
      <c r="P1857" s="146">
        <f t="shared" si="471"/>
        <v>-1.7968648194767844E-2</v>
      </c>
      <c r="Q1857" s="86">
        <f t="shared" si="480"/>
        <v>8.9999999999999993E-3</v>
      </c>
      <c r="R1857" s="39">
        <f>(SUM(C1838:C1856)+Q1857*SUM(C1838:C1856))/(19-Q1857)*(1-J$2305)</f>
        <v>4456.5017461955667</v>
      </c>
      <c r="S1857" s="39">
        <f>(SUM(C1838:C1856)+Q1857*SUM(C1838:C1856))/(19-Q1857)*(1+J$2305)</f>
        <v>4456.5017461955667</v>
      </c>
      <c r="T1857" s="17">
        <f>IF(AND(K1857="no",R1857&lt;E1857, R1857&gt;F1857,J$2308="yes"),MAX(R1857*(1-J$2306),F1857)/D1857-1,IF(AND(K1857="yes",S1857&gt;F1857, S1857&lt;E1857,J$2307="yes"),1-MIN(S1857*(1+J$2306),E1857)/D1857,0))</f>
        <v>-6.4642114645785398E-3</v>
      </c>
      <c r="U1857" s="6">
        <f t="shared" si="481"/>
        <v>1.1504436730189305E-2</v>
      </c>
      <c r="V1857" s="66">
        <f t="shared" si="482"/>
        <v>4.1493055159580905</v>
      </c>
      <c r="W1857" s="6">
        <f t="shared" si="483"/>
        <v>0</v>
      </c>
      <c r="X1857" s="17">
        <f>V1857/MAX(V$240:V1857)-1</f>
        <v>-2.2387650436894835E-2</v>
      </c>
      <c r="Z1857" s="66">
        <f t="shared" si="484"/>
        <v>16.399363630044213</v>
      </c>
      <c r="AA1857" s="6">
        <f t="shared" si="485"/>
        <v>-6.4642114645785398E-3</v>
      </c>
      <c r="AB1857" s="17">
        <f>Z1857/MAX(Z$240:Z1857)-1</f>
        <v>-3.5454568104998918E-2</v>
      </c>
      <c r="AD1857" s="18">
        <v>1.266</v>
      </c>
    </row>
    <row r="1858" spans="1:30" x14ac:dyDescent="0.25">
      <c r="A1858" s="18" t="s">
        <v>249</v>
      </c>
      <c r="B1858" s="72">
        <v>41884</v>
      </c>
      <c r="C1858" s="23">
        <v>4576.12</v>
      </c>
      <c r="D1858" s="23">
        <v>4507.442</v>
      </c>
      <c r="E1858" s="23">
        <v>4576.12</v>
      </c>
      <c r="F1858" s="23">
        <v>4514.7330000000002</v>
      </c>
      <c r="G1858" s="20">
        <f t="shared" si="476"/>
        <v>4433.098</v>
      </c>
      <c r="H1858" s="20">
        <f t="shared" si="486"/>
        <v>4148.0026666666663</v>
      </c>
      <c r="I1858" s="112">
        <f t="shared" si="477"/>
        <v>3.2262314074717136E-2</v>
      </c>
      <c r="J1858" s="38" t="str">
        <f t="shared" si="487"/>
        <v>N</v>
      </c>
      <c r="K1858" s="17" t="str">
        <f>IF(OR(AND(J1857="N",OR(I1857&lt;R$2308,AND(I1857&gt;R$2306, I1857&lt;R$2305))), AND(J1857="X", OR(I1857&lt;R$2314, AND(I1857&lt;R$2311,I1857&gt;R$2312)))),"no","yes")</f>
        <v>no</v>
      </c>
      <c r="O1858" s="146">
        <f t="shared" si="470"/>
        <v>1.5236579860594901E-2</v>
      </c>
      <c r="P1858" s="146">
        <f t="shared" si="471"/>
        <v>-1.5236579860594901E-2</v>
      </c>
      <c r="Q1858" s="86">
        <f t="shared" si="480"/>
        <v>8.9999999999999993E-3</v>
      </c>
      <c r="R1858" s="39">
        <f>(SUM(C1839:C1857)+Q1858*SUM(C1839:C1857))/(19-Q1858)*(1-J$2305)</f>
        <v>4467.5168532462749</v>
      </c>
      <c r="S1858" s="39">
        <f>(SUM(C1839:C1857)+Q1858*SUM(C1839:C1857))/(19-Q1858)*(1+J$2305)</f>
        <v>4467.5168532462749</v>
      </c>
      <c r="T1858" s="17">
        <f>IF(AND(K1858="no",R1858&lt;E1858, R1858&gt;F1858,J$2308="yes"),MAX(R1858*(1-J$2306),F1858)/D1858-1,IF(AND(K1858="yes",S1858&gt;F1858, S1858&lt;E1858,J$2307="yes"),1-MIN(S1858*(1+J$2306),E1858)/D1858,0))</f>
        <v>0</v>
      </c>
      <c r="U1858" s="6">
        <f t="shared" si="481"/>
        <v>0</v>
      </c>
      <c r="V1858" s="66">
        <f t="shared" si="482"/>
        <v>4.2125267408179932</v>
      </c>
      <c r="W1858" s="6">
        <f t="shared" si="483"/>
        <v>1.5236579860594901E-2</v>
      </c>
      <c r="X1858" s="17">
        <f>V1858/MAX(V$240:V1858)-1</f>
        <v>-7.4921818000726059E-3</v>
      </c>
      <c r="Z1858" s="66">
        <f t="shared" si="484"/>
        <v>16.649233843656319</v>
      </c>
      <c r="AA1858" s="6">
        <f t="shared" si="485"/>
        <v>1.5236579860594901E-2</v>
      </c>
      <c r="AB1858" s="17">
        <f>Z1858/MAX(Z$240:Z1858)-1</f>
        <v>-2.0758194602758628E-2</v>
      </c>
      <c r="AD1858" s="18">
        <v>1.286</v>
      </c>
    </row>
    <row r="1859" spans="1:30" x14ac:dyDescent="0.25">
      <c r="A1859" s="18" t="s">
        <v>249</v>
      </c>
      <c r="B1859" s="72">
        <v>41885</v>
      </c>
      <c r="C1859" s="23">
        <v>4608.5569999999998</v>
      </c>
      <c r="D1859" s="23">
        <v>4576.12</v>
      </c>
      <c r="E1859" s="23">
        <v>4612.3339999999998</v>
      </c>
      <c r="F1859" s="23">
        <v>4571.9459999999999</v>
      </c>
      <c r="G1859" s="20">
        <f t="shared" si="476"/>
        <v>4447.0958499999997</v>
      </c>
      <c r="H1859" s="20">
        <f t="shared" si="486"/>
        <v>4160.5111166666666</v>
      </c>
      <c r="I1859" s="112">
        <f t="shared" si="477"/>
        <v>3.6307099160005851E-2</v>
      </c>
      <c r="J1859" s="38" t="str">
        <f t="shared" si="487"/>
        <v>N</v>
      </c>
      <c r="K1859" s="17" t="str">
        <f>IF(OR(AND(J1858="N",OR(I1858&lt;R$2308,AND(I1858&gt;R$2306, I1858&lt;R$2305))), AND(J1858="X", OR(I1858&lt;R$2314, AND(I1858&lt;R$2311,I1858&gt;R$2312)))),"no","yes")</f>
        <v>no</v>
      </c>
      <c r="O1859" s="146">
        <f t="shared" si="470"/>
        <v>7.0883193622544027E-3</v>
      </c>
      <c r="P1859" s="146">
        <f t="shared" si="471"/>
        <v>-7.0883193622544027E-3</v>
      </c>
      <c r="Q1859" s="86">
        <f t="shared" si="480"/>
        <v>8.9999999999999993E-3</v>
      </c>
      <c r="R1859" s="39">
        <f>(SUM(C1840:C1858)+Q1859*SUM(C1840:C1858))/(19-Q1859)*(1-J$2305)</f>
        <v>4480.6676973303138</v>
      </c>
      <c r="S1859" s="39">
        <f>(SUM(C1840:C1858)+Q1859*SUM(C1840:C1858))/(19-Q1859)*(1+J$2305)</f>
        <v>4480.6676973303138</v>
      </c>
      <c r="T1859" s="17">
        <f>IF(AND(K1859="no",R1859&lt;E1859, R1859&gt;F1859,J$2308="yes"),MAX(R1859*(1-J$2306),F1859)/D1859-1,IF(AND(K1859="yes",S1859&gt;F1859, S1859&lt;E1859,J$2307="yes"),1-MIN(S1859*(1+J$2306),E1859)/D1859,0))</f>
        <v>0</v>
      </c>
      <c r="U1859" s="6">
        <f t="shared" si="481"/>
        <v>0</v>
      </c>
      <c r="V1859" s="66">
        <f t="shared" si="482"/>
        <v>4.2423864756789476</v>
      </c>
      <c r="W1859" s="6">
        <f t="shared" si="483"/>
        <v>7.0883193622544027E-3</v>
      </c>
      <c r="X1859" s="17">
        <f>V1859/MAX(V$240:V1859)-1</f>
        <v>-4.5696941513728717E-4</v>
      </c>
      <c r="Z1859" s="66">
        <f t="shared" si="484"/>
        <v>16.76724893027701</v>
      </c>
      <c r="AA1859" s="6">
        <f t="shared" si="485"/>
        <v>7.0883193622544027E-3</v>
      </c>
      <c r="AB1859" s="17">
        <f>Z1859/MAX(Z$240:Z1859)-1</f>
        <v>-1.381701595323237E-2</v>
      </c>
      <c r="AD1859" s="18">
        <v>1.296</v>
      </c>
    </row>
    <row r="1860" spans="1:30" x14ac:dyDescent="0.25">
      <c r="A1860" s="18" t="s">
        <v>249</v>
      </c>
      <c r="B1860" s="72">
        <v>41886</v>
      </c>
      <c r="C1860" s="23">
        <v>4647.8860000000004</v>
      </c>
      <c r="D1860" s="23">
        <v>4608.5569999999998</v>
      </c>
      <c r="E1860" s="23">
        <v>4648.2219999999998</v>
      </c>
      <c r="F1860" s="23">
        <v>4598.8639999999996</v>
      </c>
      <c r="G1860" s="20">
        <f t="shared" si="476"/>
        <v>4462.3931499999999</v>
      </c>
      <c r="H1860" s="20">
        <f t="shared" si="486"/>
        <v>4173.8073833333337</v>
      </c>
      <c r="I1860" s="112">
        <f t="shared" si="477"/>
        <v>4.1568020513835791E-2</v>
      </c>
      <c r="J1860" s="38" t="str">
        <f t="shared" si="487"/>
        <v>N</v>
      </c>
      <c r="K1860" s="17" t="str">
        <f>IF(OR(AND(J1859="N",OR(I1859&lt;R$2308,AND(I1859&gt;R$2306, I1859&lt;R$2305))), AND(J1859="X", OR(I1859&lt;R$2314, AND(I1859&lt;R$2311,I1859&gt;R$2312)))),"no","yes")</f>
        <v>no</v>
      </c>
      <c r="O1860" s="146">
        <f t="shared" ref="O1860:O1923" si="488">IF(AND(L1860&gt;0,L1859&gt;0),L1860/L1859-1,IF(AND(M1860&gt;0,N1860&gt;0),M1860/N1860-1,C1860/C1859-1))</f>
        <v>8.5339076852040119E-3</v>
      </c>
      <c r="P1860" s="146">
        <f t="shared" ref="P1860:P1923" si="489">IF(AND(M1860&gt;0,N1860&gt;0),1-M1860/N1860,1-C1860/C1859)</f>
        <v>-8.5339076852040119E-3</v>
      </c>
      <c r="Q1860" s="86">
        <f t="shared" si="480"/>
        <v>8.9999999999999993E-3</v>
      </c>
      <c r="R1860" s="39">
        <f>(SUM(C1841:C1859)+Q1860*SUM(C1841:C1859))/(19-Q1860)*(1-J$2305)</f>
        <v>4494.8331732399556</v>
      </c>
      <c r="S1860" s="39">
        <f>(SUM(C1841:C1859)+Q1860*SUM(C1841:C1859))/(19-Q1860)*(1+J$2305)</f>
        <v>4494.8331732399556</v>
      </c>
      <c r="T1860" s="17">
        <f>IF(AND(K1860="no",R1860&lt;E1860, R1860&gt;F1860,J$2308="yes"),MAX(R1860*(1-J$2306),F1860)/D1860-1,IF(AND(K1860="yes",S1860&gt;F1860, S1860&lt;E1860,J$2307="yes"),1-MIN(S1860*(1+J$2306),E1860)/D1860,0))</f>
        <v>0</v>
      </c>
      <c r="U1860" s="6">
        <f t="shared" si="481"/>
        <v>0</v>
      </c>
      <c r="V1860" s="66">
        <f t="shared" si="482"/>
        <v>4.2785906102273499</v>
      </c>
      <c r="W1860" s="6">
        <f t="shared" si="483"/>
        <v>8.5339076852040119E-3</v>
      </c>
      <c r="X1860" s="17">
        <f>V1860/MAX(V$240:V1860)-1</f>
        <v>0</v>
      </c>
      <c r="Y1860" s="6">
        <f t="shared" ref="Y1860" si="490">V1860/V1840-1</f>
        <v>4.9820190546830068E-2</v>
      </c>
      <c r="Z1860" s="66">
        <f t="shared" si="484"/>
        <v>16.91033908478283</v>
      </c>
      <c r="AA1860" s="6">
        <f t="shared" si="485"/>
        <v>8.5339076852040119E-3</v>
      </c>
      <c r="AB1860" s="17">
        <f>Z1860/MAX(Z$240:Z1860)-1</f>
        <v>-5.401021406658213E-3</v>
      </c>
      <c r="AC1860" s="6">
        <f t="shared" ref="AC1860" si="491">Z1860/Z1840-1</f>
        <v>3.5788131722779282E-2</v>
      </c>
      <c r="AD1860" s="18">
        <v>1.3049999999999999</v>
      </c>
    </row>
    <row r="1861" spans="1:30" x14ac:dyDescent="0.25">
      <c r="A1861" s="18" t="s">
        <v>249</v>
      </c>
      <c r="B1861" s="72">
        <v>41887</v>
      </c>
      <c r="C1861" s="23">
        <v>4666.4740000000002</v>
      </c>
      <c r="D1861" s="23">
        <v>4647.8860000000004</v>
      </c>
      <c r="E1861" s="23">
        <v>4666.9179999999997</v>
      </c>
      <c r="F1861" s="23">
        <v>4629.1760000000004</v>
      </c>
      <c r="G1861" s="20">
        <f t="shared" si="476"/>
        <v>4480.1319999999996</v>
      </c>
      <c r="H1861" s="20">
        <f t="shared" si="486"/>
        <v>4186.7226166666669</v>
      </c>
      <c r="I1861" s="112">
        <f t="shared" si="477"/>
        <v>4.1592970921392691E-2</v>
      </c>
      <c r="J1861" s="38" t="str">
        <f t="shared" si="487"/>
        <v>N</v>
      </c>
      <c r="K1861" s="17" t="str">
        <f>IF(OR(AND(J1860="N",OR(I1860&lt;R$2308,AND(I1860&gt;R$2306, I1860&lt;R$2305))), AND(J1860="X", OR(I1860&lt;R$2314, AND(I1860&lt;R$2311,I1860&gt;R$2312)))),"no","yes")</f>
        <v>no</v>
      </c>
      <c r="O1861" s="146">
        <f t="shared" si="488"/>
        <v>3.9992375028130578E-3</v>
      </c>
      <c r="P1861" s="146">
        <f t="shared" si="489"/>
        <v>-3.9992375028130578E-3</v>
      </c>
      <c r="Q1861" s="86">
        <f t="shared" si="480"/>
        <v>8.9999999999999993E-3</v>
      </c>
      <c r="R1861" s="39">
        <f>(SUM(C1842:C1860)+Q1861*SUM(C1842:C1860))/(19-Q1861)*(1-J$2305)</f>
        <v>4512.6950394397336</v>
      </c>
      <c r="S1861" s="39">
        <f>(SUM(C1842:C1860)+Q1861*SUM(C1842:C1860))/(19-Q1861)*(1+J$2305)</f>
        <v>4512.6950394397336</v>
      </c>
      <c r="T1861" s="17">
        <f>IF(AND(K1861="no",R1861&lt;E1861, R1861&gt;F1861,J$2308="yes"),MAX(R1861*(1-J$2306),F1861)/D1861-1,IF(AND(K1861="yes",S1861&gt;F1861, S1861&lt;E1861,J$2307="yes"),1-MIN(S1861*(1+J$2306),E1861)/D1861,0))</f>
        <v>0</v>
      </c>
      <c r="U1861" s="6">
        <f t="shared" si="481"/>
        <v>0</v>
      </c>
      <c r="V1861" s="66">
        <f t="shared" si="482"/>
        <v>4.2957017102549546</v>
      </c>
      <c r="W1861" s="6">
        <f t="shared" si="483"/>
        <v>3.9992375028130578E-3</v>
      </c>
      <c r="X1861" s="17">
        <f>V1861/MAX(V$240:V1861)-1</f>
        <v>0</v>
      </c>
      <c r="Z1861" s="66">
        <f t="shared" si="484"/>
        <v>16.977967547035981</v>
      </c>
      <c r="AA1861" s="6">
        <f t="shared" si="485"/>
        <v>3.9992375028130578E-3</v>
      </c>
      <c r="AB1861" s="17">
        <f>Z1861/MAX(Z$240:Z1861)-1</f>
        <v>-1.4233838712079949E-3</v>
      </c>
      <c r="AD1861" s="18">
        <v>1.3109999999999999</v>
      </c>
    </row>
    <row r="1862" spans="1:30" x14ac:dyDescent="0.25">
      <c r="A1862" s="18" t="s">
        <v>249</v>
      </c>
      <c r="B1862" s="72">
        <v>41891</v>
      </c>
      <c r="C1862" s="23">
        <v>4701.6989999999996</v>
      </c>
      <c r="D1862" s="23">
        <v>4666.4740000000002</v>
      </c>
      <c r="E1862" s="23">
        <v>4701.9440000000004</v>
      </c>
      <c r="F1862" s="23">
        <v>4643.3810000000003</v>
      </c>
      <c r="G1862" s="20">
        <f t="shared" si="476"/>
        <v>4496.3660499999996</v>
      </c>
      <c r="H1862" s="20">
        <f t="shared" si="486"/>
        <v>4199.8346000000001</v>
      </c>
      <c r="I1862" s="112">
        <f t="shared" si="477"/>
        <v>4.5666422109917004E-2</v>
      </c>
      <c r="J1862" s="38" t="str">
        <f t="shared" si="487"/>
        <v>N</v>
      </c>
      <c r="K1862" s="17" t="str">
        <f>IF(OR(AND(J1861="N",OR(I1861&lt;R$2308,AND(I1861&gt;R$2306, I1861&lt;R$2305))), AND(J1861="X", OR(I1861&lt;R$2314, AND(I1861&lt;R$2311,I1861&gt;R$2312)))),"no","yes")</f>
        <v>no</v>
      </c>
      <c r="O1862" s="146">
        <f t="shared" si="488"/>
        <v>7.5485259319991727E-3</v>
      </c>
      <c r="P1862" s="146">
        <f t="shared" si="489"/>
        <v>-7.5485259319991727E-3</v>
      </c>
      <c r="Q1862" s="86">
        <f t="shared" si="480"/>
        <v>8.9999999999999993E-3</v>
      </c>
      <c r="R1862" s="39">
        <f>(SUM(C1843:C1861)+Q1862*SUM(C1843:C1861))/(19-Q1862)*(1-J$2305)</f>
        <v>4528.0739612448006</v>
      </c>
      <c r="S1862" s="39">
        <f>(SUM(C1843:C1861)+Q1862*SUM(C1843:C1861))/(19-Q1862)*(1+J$2305)</f>
        <v>4528.0739612448006</v>
      </c>
      <c r="T1862" s="17">
        <f>IF(AND(K1862="no",R1862&lt;E1862, R1862&gt;F1862,J$2308="yes"),MAX(R1862*(1-J$2306),F1862)/D1862-1,IF(AND(K1862="yes",S1862&gt;F1862, S1862&lt;E1862,J$2307="yes"),1-MIN(S1862*(1+J$2306),E1862)/D1862,0))</f>
        <v>0</v>
      </c>
      <c r="U1862" s="6">
        <f t="shared" si="481"/>
        <v>0</v>
      </c>
      <c r="V1862" s="66">
        <f t="shared" si="482"/>
        <v>4.3281279260109473</v>
      </c>
      <c r="W1862" s="6">
        <f t="shared" si="483"/>
        <v>7.5485259319991727E-3</v>
      </c>
      <c r="X1862" s="17">
        <f>V1862/MAX(V$240:V1862)-1</f>
        <v>0</v>
      </c>
      <c r="Z1862" s="66">
        <f t="shared" si="484"/>
        <v>17.106126175337423</v>
      </c>
      <c r="AA1862" s="6">
        <f t="shared" si="485"/>
        <v>7.5485259319991727E-3</v>
      </c>
      <c r="AB1862" s="17">
        <f>Z1862/MAX(Z$240:Z1862)-1</f>
        <v>0</v>
      </c>
      <c r="AD1862" s="18">
        <v>1.321</v>
      </c>
    </row>
    <row r="1863" spans="1:30" x14ac:dyDescent="0.25">
      <c r="A1863" s="18" t="s">
        <v>249</v>
      </c>
      <c r="B1863" s="72">
        <v>41892</v>
      </c>
      <c r="C1863" s="23">
        <v>4709.9089999999997</v>
      </c>
      <c r="D1863" s="23">
        <v>4701.6989999999996</v>
      </c>
      <c r="E1863" s="23">
        <v>4713.9589999999998</v>
      </c>
      <c r="F1863" s="23">
        <v>4662.1809999999996</v>
      </c>
      <c r="G1863" s="20">
        <f t="shared" si="476"/>
        <v>4511.8711999999996</v>
      </c>
      <c r="H1863" s="20">
        <f t="shared" si="486"/>
        <v>4213.6774166666664</v>
      </c>
      <c r="I1863" s="112">
        <f t="shared" si="477"/>
        <v>4.3892609345763223E-2</v>
      </c>
      <c r="J1863" s="38" t="str">
        <f t="shared" si="487"/>
        <v>N</v>
      </c>
      <c r="K1863" s="17" t="str">
        <f>IF(OR(AND(J1862="N",OR(I1862&lt;R$2308,AND(I1862&gt;R$2306, I1862&lt;R$2305))), AND(J1862="X", OR(I1862&lt;R$2314, AND(I1862&lt;R$2311,I1862&gt;R$2312)))),"no","yes")</f>
        <v>no</v>
      </c>
      <c r="O1863" s="146">
        <f t="shared" si="488"/>
        <v>1.7461772861258051E-3</v>
      </c>
      <c r="P1863" s="146">
        <f t="shared" si="489"/>
        <v>-1.7461772861258051E-3</v>
      </c>
      <c r="Q1863" s="86">
        <f t="shared" si="480"/>
        <v>8.9999999999999993E-3</v>
      </c>
      <c r="R1863" s="39">
        <f>(SUM(C1844:C1862)+Q1863*SUM(C1844:C1862))/(19-Q1863)*(1-J$2305)</f>
        <v>4544.1136662103108</v>
      </c>
      <c r="S1863" s="39">
        <f>(SUM(C1844:C1862)+Q1863*SUM(C1844:C1862))/(19-Q1863)*(1+J$2305)</f>
        <v>4544.1136662103108</v>
      </c>
      <c r="T1863" s="17">
        <f>IF(AND(K1863="no",R1863&lt;E1863, R1863&gt;F1863,J$2308="yes"),MAX(R1863*(1-J$2306),F1863)/D1863-1,IF(AND(K1863="yes",S1863&gt;F1863, S1863&lt;E1863,J$2307="yes"),1-MIN(S1863*(1+J$2306),E1863)/D1863,0))</f>
        <v>0</v>
      </c>
      <c r="U1863" s="6">
        <f t="shared" si="481"/>
        <v>0</v>
      </c>
      <c r="V1863" s="66">
        <f t="shared" si="482"/>
        <v>4.3356856046867946</v>
      </c>
      <c r="W1863" s="6">
        <f t="shared" si="483"/>
        <v>1.7461772861258051E-3</v>
      </c>
      <c r="X1863" s="17">
        <f>V1863/MAX(V$240:V1863)-1</f>
        <v>0</v>
      </c>
      <c r="Z1863" s="66">
        <f t="shared" si="484"/>
        <v>17.135996504318399</v>
      </c>
      <c r="AA1863" s="6">
        <f t="shared" si="485"/>
        <v>1.7461772861258051E-3</v>
      </c>
      <c r="AB1863" s="17">
        <f>Z1863/MAX(Z$240:Z1863)-1</f>
        <v>0</v>
      </c>
      <c r="AD1863" s="18">
        <v>1.323</v>
      </c>
    </row>
    <row r="1864" spans="1:30" x14ac:dyDescent="0.25">
      <c r="A1864" s="18" t="s">
        <v>249</v>
      </c>
      <c r="B1864" s="72">
        <v>41893</v>
      </c>
      <c r="C1864" s="23">
        <v>4704.942</v>
      </c>
      <c r="D1864" s="23">
        <v>4709.9089999999997</v>
      </c>
      <c r="E1864" s="23">
        <v>4762.1319999999996</v>
      </c>
      <c r="F1864" s="23">
        <v>4670.643</v>
      </c>
      <c r="G1864" s="20">
        <f t="shared" si="476"/>
        <v>4527.0278499999995</v>
      </c>
      <c r="H1864" s="20">
        <f t="shared" si="486"/>
        <v>4227.7914499999988</v>
      </c>
      <c r="I1864" s="112">
        <f t="shared" si="477"/>
        <v>3.9300431960011206E-2</v>
      </c>
      <c r="J1864" s="38" t="str">
        <f t="shared" si="487"/>
        <v>N</v>
      </c>
      <c r="K1864" s="17" t="str">
        <f>IF(OR(AND(J1863="N",OR(I1863&lt;R$2308,AND(I1863&gt;R$2306, I1863&lt;R$2305))), AND(J1863="X", OR(I1863&lt;R$2314, AND(I1863&lt;R$2311,I1863&gt;R$2312)))),"no","yes")</f>
        <v>no</v>
      </c>
      <c r="O1864" s="146">
        <f t="shared" si="488"/>
        <v>-1.0545851310502785E-3</v>
      </c>
      <c r="P1864" s="146">
        <f t="shared" si="489"/>
        <v>1.0545851310502785E-3</v>
      </c>
      <c r="Q1864" s="86">
        <f t="shared" si="480"/>
        <v>8.9999999999999993E-3</v>
      </c>
      <c r="R1864" s="39">
        <f>(SUM(C1845:C1863)+Q1864*SUM(C1845:C1863))/(19-Q1864)*(1-J$2305)</f>
        <v>4560.4831517560951</v>
      </c>
      <c r="S1864" s="39">
        <f>(SUM(C1845:C1863)+Q1864*SUM(C1845:C1863))/(19-Q1864)*(1+J$2305)</f>
        <v>4560.4831517560951</v>
      </c>
      <c r="T1864" s="17">
        <f>IF(AND(K1864="no",R1864&lt;E1864, R1864&gt;F1864,J$2308="yes"),MAX(R1864*(1-J$2306),F1864)/D1864-1,IF(AND(K1864="yes",S1864&gt;F1864, S1864&lt;E1864,J$2307="yes"),1-MIN(S1864*(1+J$2306),E1864)/D1864,0))</f>
        <v>0</v>
      </c>
      <c r="U1864" s="6">
        <f t="shared" si="481"/>
        <v>0</v>
      </c>
      <c r="V1864" s="66">
        <f t="shared" si="482"/>
        <v>4.3311132551151834</v>
      </c>
      <c r="W1864" s="6">
        <f t="shared" si="483"/>
        <v>-1.0545851310502785E-3</v>
      </c>
      <c r="X1864" s="17">
        <f>V1864/MAX(V$240:V1864)-1</f>
        <v>-1.0545851310502785E-3</v>
      </c>
      <c r="Z1864" s="66">
        <f t="shared" si="484"/>
        <v>17.117925137199215</v>
      </c>
      <c r="AA1864" s="6">
        <f t="shared" si="485"/>
        <v>-1.0545851310502785E-3</v>
      </c>
      <c r="AB1864" s="17">
        <f>Z1864/MAX(Z$240:Z1864)-1</f>
        <v>-1.0545851310502785E-3</v>
      </c>
      <c r="AD1864" s="18">
        <v>1.321</v>
      </c>
    </row>
    <row r="1865" spans="1:30" x14ac:dyDescent="0.25">
      <c r="A1865" s="18" t="s">
        <v>249</v>
      </c>
      <c r="B1865" s="72">
        <v>41894</v>
      </c>
      <c r="C1865" s="23">
        <v>4756.9489999999996</v>
      </c>
      <c r="D1865" s="23">
        <v>4704.942</v>
      </c>
      <c r="E1865" s="23">
        <v>4757.04</v>
      </c>
      <c r="F1865" s="23">
        <v>4689.6270000000004</v>
      </c>
      <c r="G1865" s="20">
        <f t="shared" si="476"/>
        <v>4546.2001</v>
      </c>
      <c r="H1865" s="20">
        <f t="shared" si="486"/>
        <v>4244.4790999999996</v>
      </c>
      <c r="I1865" s="112">
        <f t="shared" si="477"/>
        <v>4.6357154406819756E-2</v>
      </c>
      <c r="J1865" s="38" t="str">
        <f t="shared" si="487"/>
        <v>N</v>
      </c>
      <c r="K1865" s="17" t="str">
        <f>IF(OR(AND(J1864="N",OR(I1864&lt;R$2308,AND(I1864&gt;R$2306, I1864&lt;R$2305))), AND(J1864="X", OR(I1864&lt;R$2314, AND(I1864&lt;R$2311,I1864&gt;R$2312)))),"no","yes")</f>
        <v>no</v>
      </c>
      <c r="O1865" s="146">
        <f t="shared" si="488"/>
        <v>1.1053696304863969E-2</v>
      </c>
      <c r="P1865" s="146">
        <f t="shared" si="489"/>
        <v>-1.1053696304863969E-2</v>
      </c>
      <c r="Q1865" s="86">
        <f t="shared" si="480"/>
        <v>8.9999999999999993E-3</v>
      </c>
      <c r="R1865" s="39">
        <f>(SUM(C1846:C1864)+Q1865*SUM(C1846:C1864))/(19-Q1865)*(1-J$2305)</f>
        <v>4578.0925952819762</v>
      </c>
      <c r="S1865" s="39">
        <f>(SUM(C1846:C1864)+Q1865*SUM(C1846:C1864))/(19-Q1865)*(1+J$2305)</f>
        <v>4578.0925952819762</v>
      </c>
      <c r="T1865" s="17">
        <f>IF(AND(K1865="no",R1865&lt;E1865, R1865&gt;F1865,J$2308="yes"),MAX(R1865*(1-J$2306),F1865)/D1865-1,IF(AND(K1865="yes",S1865&gt;F1865, S1865&lt;E1865,J$2307="yes"),1-MIN(S1865*(1+J$2306),E1865)/D1865,0))</f>
        <v>0</v>
      </c>
      <c r="U1865" s="6">
        <f t="shared" si="481"/>
        <v>0</v>
      </c>
      <c r="V1865" s="66">
        <f t="shared" si="482"/>
        <v>4.3789880656991977</v>
      </c>
      <c r="W1865" s="6">
        <f t="shared" si="483"/>
        <v>1.1053696304863969E-2</v>
      </c>
      <c r="X1865" s="17">
        <f>V1865/MAX(V$240:V1865)-1</f>
        <v>0</v>
      </c>
      <c r="Z1865" s="66">
        <f t="shared" si="484"/>
        <v>17.307141483035213</v>
      </c>
      <c r="AA1865" s="6">
        <f t="shared" si="485"/>
        <v>1.1053696304863969E-2</v>
      </c>
      <c r="AB1865" s="17">
        <f>Z1865/MAX(Z$240:Z1865)-1</f>
        <v>0</v>
      </c>
      <c r="AD1865" s="18">
        <v>1.337</v>
      </c>
    </row>
    <row r="1866" spans="1:30" x14ac:dyDescent="0.25">
      <c r="A1866" s="18" t="s">
        <v>249</v>
      </c>
      <c r="B1866" s="72">
        <v>41897</v>
      </c>
      <c r="C1866" s="23">
        <v>4807.5550000000003</v>
      </c>
      <c r="D1866" s="23">
        <v>4756.9489999999996</v>
      </c>
      <c r="E1866" s="23">
        <v>4810.07</v>
      </c>
      <c r="F1866" s="23">
        <v>4752.8530000000001</v>
      </c>
      <c r="G1866" s="20">
        <f t="shared" si="476"/>
        <v>4565.3960499999985</v>
      </c>
      <c r="H1866" s="20">
        <f t="shared" si="486"/>
        <v>4261.449349999999</v>
      </c>
      <c r="I1866" s="112">
        <f t="shared" si="477"/>
        <v>5.3042265632135432E-2</v>
      </c>
      <c r="J1866" s="38" t="str">
        <f t="shared" si="487"/>
        <v>N</v>
      </c>
      <c r="K1866" s="17" t="str">
        <f>IF(OR(AND(J1865="N",OR(I1865&lt;R$2308,AND(I1865&gt;R$2306, I1865&lt;R$2305))), AND(J1865="X", OR(I1865&lt;R$2314, AND(I1865&lt;R$2311,I1865&gt;R$2312)))),"no","yes")</f>
        <v>no</v>
      </c>
      <c r="O1866" s="146">
        <f t="shared" si="488"/>
        <v>1.0638331417889946E-2</v>
      </c>
      <c r="P1866" s="146">
        <f t="shared" si="489"/>
        <v>-1.0638331417889946E-2</v>
      </c>
      <c r="Q1866" s="86">
        <f t="shared" si="480"/>
        <v>8.9999999999999993E-3</v>
      </c>
      <c r="R1866" s="39">
        <f>(SUM(C1847:C1865)+Q1866*SUM(C1847:C1865))/(19-Q1866)*(1-J$2305)</f>
        <v>4595.8016583644876</v>
      </c>
      <c r="S1866" s="39">
        <f>(SUM(C1847:C1865)+Q1866*SUM(C1847:C1865))/(19-Q1866)*(1+J$2305)</f>
        <v>4595.8016583644876</v>
      </c>
      <c r="T1866" s="17">
        <f>IF(AND(K1866="no",R1866&lt;E1866, R1866&gt;F1866,J$2308="yes"),MAX(R1866*(1-J$2306),F1866)/D1866-1,IF(AND(K1866="yes",S1866&gt;F1866, S1866&lt;E1866,J$2307="yes"),1-MIN(S1866*(1+J$2306),E1866)/D1866,0))</f>
        <v>0</v>
      </c>
      <c r="U1866" s="6">
        <f t="shared" si="481"/>
        <v>0</v>
      </c>
      <c r="V1866" s="66">
        <f t="shared" si="482"/>
        <v>4.4255731920170902</v>
      </c>
      <c r="W1866" s="6">
        <f t="shared" si="483"/>
        <v>1.0638331417889946E-2</v>
      </c>
      <c r="X1866" s="17">
        <f>V1866/MAX(V$240:V1866)-1</f>
        <v>0</v>
      </c>
      <c r="Z1866" s="66">
        <f t="shared" si="484"/>
        <v>17.491260590028052</v>
      </c>
      <c r="AA1866" s="6">
        <f t="shared" si="485"/>
        <v>1.0638331417889946E-2</v>
      </c>
      <c r="AB1866" s="17">
        <f>Z1866/MAX(Z$240:Z1866)-1</f>
        <v>0</v>
      </c>
      <c r="AD1866" s="18">
        <v>1.349</v>
      </c>
    </row>
    <row r="1867" spans="1:30" x14ac:dyDescent="0.25">
      <c r="A1867" s="18" t="s">
        <v>249</v>
      </c>
      <c r="B1867" s="72">
        <v>41898</v>
      </c>
      <c r="C1867" s="23">
        <v>4645.5460000000003</v>
      </c>
      <c r="D1867" s="23">
        <v>4807.5550000000003</v>
      </c>
      <c r="E1867" s="23">
        <v>4816.3239999999996</v>
      </c>
      <c r="F1867" s="23">
        <v>4643.8620000000001</v>
      </c>
      <c r="G1867" s="20">
        <f t="shared" si="476"/>
        <v>4573.496149999999</v>
      </c>
      <c r="H1867" s="20">
        <f t="shared" si="486"/>
        <v>4275.2771166666662</v>
      </c>
      <c r="I1867" s="112">
        <f t="shared" si="477"/>
        <v>1.5753779523789646E-2</v>
      </c>
      <c r="J1867" s="38" t="str">
        <f t="shared" si="487"/>
        <v>N</v>
      </c>
      <c r="K1867" s="17" t="str">
        <f>IF(OR(AND(J1866="N",OR(I1866&lt;R$2308,AND(I1866&gt;R$2306, I1866&lt;R$2305))), AND(J1866="X", OR(I1866&lt;R$2314, AND(I1866&lt;R$2311,I1866&gt;R$2312)))),"no","yes")</f>
        <v>no</v>
      </c>
      <c r="O1867" s="146">
        <f t="shared" si="488"/>
        <v>-3.3698834438711578E-2</v>
      </c>
      <c r="P1867" s="146">
        <f t="shared" si="489"/>
        <v>3.3698834438711578E-2</v>
      </c>
      <c r="Q1867" s="86">
        <f t="shared" si="480"/>
        <v>8.9999999999999993E-3</v>
      </c>
      <c r="R1867" s="39">
        <f>(SUM(C1848:C1866)+Q1867*SUM(C1848:C1866))/(19-Q1867)*(1-J$2305)</f>
        <v>4613.0165021852445</v>
      </c>
      <c r="S1867" s="39">
        <f>(SUM(C1848:C1866)+Q1867*SUM(C1848:C1866))/(19-Q1867)*(1+J$2305)</f>
        <v>4613.0165021852445</v>
      </c>
      <c r="T1867" s="17">
        <f>IF(AND(K1867="no",R1867&lt;E1867, R1867&gt;F1867,J$2308="yes"),MAX(R1867*(1-J$2306),F1867)/D1867-1,IF(AND(K1867="yes",S1867&gt;F1867, S1867&lt;E1867,J$2307="yes"),1-MIN(S1867*(1+J$2306),E1867)/D1867,0))</f>
        <v>0</v>
      </c>
      <c r="U1867" s="6">
        <f t="shared" si="481"/>
        <v>0</v>
      </c>
      <c r="V1867" s="66">
        <f t="shared" si="482"/>
        <v>4.2764365337229062</v>
      </c>
      <c r="W1867" s="6">
        <f t="shared" si="483"/>
        <v>-3.3698834438711467E-2</v>
      </c>
      <c r="X1867" s="17">
        <f>V1867/MAX(V$240:V1867)-1</f>
        <v>-3.3698834438711467E-2</v>
      </c>
      <c r="Z1867" s="66">
        <f t="shared" si="484"/>
        <v>16.901825495280335</v>
      </c>
      <c r="AA1867" s="6">
        <f t="shared" si="485"/>
        <v>-3.3698834438711689E-2</v>
      </c>
      <c r="AB1867" s="17">
        <f>Z1867/MAX(Z$240:Z1867)-1</f>
        <v>-3.3698834438711689E-2</v>
      </c>
      <c r="AD1867" s="18">
        <v>1.3049999999999999</v>
      </c>
    </row>
    <row r="1868" spans="1:30" x14ac:dyDescent="0.25">
      <c r="A1868" s="18" t="s">
        <v>249</v>
      </c>
      <c r="B1868" s="72">
        <v>41899</v>
      </c>
      <c r="C1868" s="23">
        <v>4686.0469999999996</v>
      </c>
      <c r="D1868" s="23">
        <v>4645.5460000000003</v>
      </c>
      <c r="E1868" s="23">
        <v>4686.3919999999998</v>
      </c>
      <c r="F1868" s="23">
        <v>4604.6710000000003</v>
      </c>
      <c r="G1868" s="20">
        <f t="shared" si="476"/>
        <v>4582.9515999999994</v>
      </c>
      <c r="H1868" s="20">
        <f t="shared" si="486"/>
        <v>4289.3912333333328</v>
      </c>
      <c r="I1868" s="112">
        <f t="shared" si="477"/>
        <v>2.2495415399979457E-2</v>
      </c>
      <c r="J1868" s="38" t="str">
        <f t="shared" si="487"/>
        <v>N</v>
      </c>
      <c r="K1868" s="17" t="str">
        <f>IF(OR(AND(J1867="N",OR(I1867&lt;R$2308,AND(I1867&gt;R$2306, I1867&lt;R$2305))), AND(J1867="X", OR(I1867&lt;R$2314, AND(I1867&lt;R$2311,I1867&gt;R$2312)))),"no","yes")</f>
        <v>no</v>
      </c>
      <c r="O1868" s="146">
        <f t="shared" si="488"/>
        <v>8.7182432377161945E-3</v>
      </c>
      <c r="P1868" s="146">
        <f t="shared" si="489"/>
        <v>-8.7182432377161945E-3</v>
      </c>
      <c r="Q1868" s="86">
        <f t="shared" si="480"/>
        <v>8.9999999999999993E-3</v>
      </c>
      <c r="R1868" s="39">
        <f>(SUM(C1849:C1867)+Q1868*SUM(C1849:C1867))/(19-Q1868)*(1-J$2305)</f>
        <v>4620.9121091569687</v>
      </c>
      <c r="S1868" s="39">
        <f>(SUM(C1849:C1867)+Q1868*SUM(C1849:C1867))/(19-Q1868)*(1+J$2305)</f>
        <v>4620.9121091569687</v>
      </c>
      <c r="T1868" s="17">
        <f>IF(AND(K1868="no",R1868&lt;E1868, R1868&gt;F1868,J$2308="yes"),MAX(R1868*(1-J$2306),F1868)/D1868-1,IF(AND(K1868="yes",S1868&gt;F1868, S1868&lt;E1868,J$2307="yes"),1-MIN(S1868*(1+J$2306),E1868)/D1868,0))</f>
        <v>-5.3026901128589987E-3</v>
      </c>
      <c r="U1868" s="6">
        <f t="shared" si="481"/>
        <v>-1.4020933350575193E-2</v>
      </c>
      <c r="V1868" s="66">
        <f t="shared" si="482"/>
        <v>4.2537599159972643</v>
      </c>
      <c r="W1868" s="6">
        <f t="shared" si="483"/>
        <v>-5.3026901128591097E-3</v>
      </c>
      <c r="X1868" s="17">
        <f>V1868/MAX(V$240:V1868)-1</f>
        <v>-3.8822830075377568E-2</v>
      </c>
      <c r="Y1868" s="14"/>
      <c r="Z1868" s="66">
        <f t="shared" si="484"/>
        <v>16.812200352337243</v>
      </c>
      <c r="AA1868" s="6">
        <f t="shared" si="485"/>
        <v>-5.3026901128589987E-3</v>
      </c>
      <c r="AB1868" s="17">
        <f>Z1868/MAX(Z$240:Z1868)-1</f>
        <v>-3.8822830075377679E-2</v>
      </c>
      <c r="AC1868" s="14"/>
      <c r="AD1868" s="18">
        <v>1.3160000000000001</v>
      </c>
    </row>
    <row r="1869" spans="1:30" x14ac:dyDescent="0.25">
      <c r="A1869" s="18" t="s">
        <v>249</v>
      </c>
      <c r="B1869" s="72">
        <v>41900</v>
      </c>
      <c r="C1869" s="23">
        <v>4719.009</v>
      </c>
      <c r="D1869" s="23">
        <v>4686.0469999999996</v>
      </c>
      <c r="E1869" s="23">
        <v>4719.5839999999998</v>
      </c>
      <c r="F1869" s="23">
        <v>4663.1469999999999</v>
      </c>
      <c r="G1869" s="20">
        <f t="shared" si="476"/>
        <v>4594.0321000000013</v>
      </c>
      <c r="H1869" s="20">
        <f t="shared" si="486"/>
        <v>4304.4742166666656</v>
      </c>
      <c r="I1869" s="112">
        <f t="shared" si="477"/>
        <v>2.7204185186254781E-2</v>
      </c>
      <c r="J1869" s="38" t="str">
        <f t="shared" si="487"/>
        <v>N</v>
      </c>
      <c r="K1869" s="17" t="str">
        <f>IF(OR(AND(J1868="N",OR(I1868&lt;R$2308,AND(I1868&gt;R$2306, I1868&lt;R$2305))), AND(J1868="X", OR(I1868&lt;R$2314, AND(I1868&lt;R$2311,I1868&gt;R$2312)))),"no","yes")</f>
        <v>no</v>
      </c>
      <c r="O1869" s="146">
        <f t="shared" si="488"/>
        <v>7.0340737086078686E-3</v>
      </c>
      <c r="P1869" s="146">
        <f t="shared" si="489"/>
        <v>-7.0340737086078686E-3</v>
      </c>
      <c r="Q1869" s="86">
        <f t="shared" si="480"/>
        <v>8.9999999999999993E-3</v>
      </c>
      <c r="R1869" s="39">
        <f>(SUM(C1850:C1868)+Q1869*SUM(C1850:C1868))/(19-Q1869)*(1-J$2305)</f>
        <v>4630.9350585540524</v>
      </c>
      <c r="S1869" s="39">
        <f>(SUM(C1850:C1868)+Q1869*SUM(C1850:C1868))/(19-Q1869)*(1+J$2305)</f>
        <v>4630.9350585540524</v>
      </c>
      <c r="T1869" s="17">
        <f>IF(AND(K1869="no",R1869&lt;E1869, R1869&gt;F1869,J$2308="yes"),MAX(R1869*(1-J$2306),F1869)/D1869-1,IF(AND(K1869="yes",S1869&gt;F1869, S1869&lt;E1869,J$2307="yes"),1-MIN(S1869*(1+J$2306),E1869)/D1869,0))</f>
        <v>0</v>
      </c>
      <c r="U1869" s="6">
        <f t="shared" si="481"/>
        <v>0</v>
      </c>
      <c r="V1869" s="66">
        <f t="shared" si="482"/>
        <v>4.2836811767851106</v>
      </c>
      <c r="W1869" s="6">
        <f t="shared" si="483"/>
        <v>7.0340737086078686E-3</v>
      </c>
      <c r="X1869" s="17">
        <f>V1869/MAX(V$240:V1869)-1</f>
        <v>-3.2061839015096738E-2</v>
      </c>
      <c r="Z1869" s="66">
        <f t="shared" si="484"/>
        <v>16.930458608819468</v>
      </c>
      <c r="AA1869" s="6">
        <f t="shared" si="485"/>
        <v>7.0340737086078686E-3</v>
      </c>
      <c r="AB1869" s="17">
        <f>Z1869/MAX(Z$240:Z1869)-1</f>
        <v>-3.2061839015096627E-2</v>
      </c>
      <c r="AD1869" s="18">
        <v>1.325</v>
      </c>
    </row>
    <row r="1870" spans="1:30" x14ac:dyDescent="0.25">
      <c r="A1870" s="18" t="s">
        <v>249</v>
      </c>
      <c r="B1870" s="72">
        <v>41901</v>
      </c>
      <c r="C1870" s="23">
        <v>4758.7269999999999</v>
      </c>
      <c r="D1870" s="23">
        <v>4719.009</v>
      </c>
      <c r="E1870" s="23">
        <v>4762.1710000000003</v>
      </c>
      <c r="F1870" s="23">
        <v>4705.0879999999997</v>
      </c>
      <c r="G1870" s="20">
        <f t="shared" si="476"/>
        <v>4607.1964500000013</v>
      </c>
      <c r="H1870" s="20">
        <f t="shared" si="486"/>
        <v>4319.4204999999993</v>
      </c>
      <c r="I1870" s="112">
        <f t="shared" si="477"/>
        <v>3.2889969343503633E-2</v>
      </c>
      <c r="J1870" s="38" t="str">
        <f t="shared" si="487"/>
        <v>N</v>
      </c>
      <c r="K1870" s="17" t="str">
        <f>IF(OR(AND(J1869="N",OR(I1869&lt;R$2308,AND(I1869&gt;R$2306, I1869&lt;R$2305))), AND(J1869="X", OR(I1869&lt;R$2314, AND(I1869&lt;R$2311,I1869&gt;R$2312)))),"no","yes")</f>
        <v>no</v>
      </c>
      <c r="O1870" s="146">
        <f t="shared" si="488"/>
        <v>8.4165976373429263E-3</v>
      </c>
      <c r="P1870" s="146">
        <f t="shared" si="489"/>
        <v>-8.4165976373429263E-3</v>
      </c>
      <c r="Q1870" s="86">
        <f t="shared" si="480"/>
        <v>8.9999999999999993E-3</v>
      </c>
      <c r="R1870" s="39">
        <f>(SUM(C1851:C1869)+Q1870*SUM(C1851:C1869))/(19-Q1870)*(1-J$2305)</f>
        <v>4642.8133757042824</v>
      </c>
      <c r="S1870" s="39">
        <f>(SUM(C1851:C1869)+Q1870*SUM(C1851:C1869))/(19-Q1870)*(1+J$2305)</f>
        <v>4642.8133757042824</v>
      </c>
      <c r="T1870" s="17">
        <f>IF(AND(K1870="no",R1870&lt;E1870, R1870&gt;F1870,J$2308="yes"),MAX(R1870*(1-J$2306),F1870)/D1870-1,IF(AND(K1870="yes",S1870&gt;F1870, S1870&lt;E1870,J$2307="yes"),1-MIN(S1870*(1+J$2306),E1870)/D1870,0))</f>
        <v>0</v>
      </c>
      <c r="U1870" s="6">
        <f t="shared" si="481"/>
        <v>0</v>
      </c>
      <c r="V1870" s="66">
        <f t="shared" si="482"/>
        <v>4.3197351976567706</v>
      </c>
      <c r="W1870" s="6">
        <f t="shared" si="483"/>
        <v>8.4165976373429263E-3</v>
      </c>
      <c r="X1870" s="17">
        <f>V1870/MAX(V$240:V1870)-1</f>
        <v>-2.3915092976257046E-2</v>
      </c>
      <c r="Z1870" s="66">
        <f t="shared" si="484"/>
        <v>17.07295546674559</v>
      </c>
      <c r="AA1870" s="6">
        <f t="shared" si="485"/>
        <v>8.4165976373429263E-3</v>
      </c>
      <c r="AB1870" s="17">
        <f>Z1870/MAX(Z$240:Z1870)-1</f>
        <v>-2.3915092976257046E-2</v>
      </c>
      <c r="AD1870" s="18">
        <v>1.337</v>
      </c>
    </row>
    <row r="1871" spans="1:30" x14ac:dyDescent="0.25">
      <c r="A1871" s="18" t="s">
        <v>249</v>
      </c>
      <c r="B1871" s="72">
        <v>41904</v>
      </c>
      <c r="C1871" s="23">
        <v>4694.2290000000003</v>
      </c>
      <c r="D1871" s="23">
        <v>4758.7269999999999</v>
      </c>
      <c r="E1871" s="23">
        <v>4753.7950000000001</v>
      </c>
      <c r="F1871" s="23">
        <v>4682.616</v>
      </c>
      <c r="G1871" s="20">
        <f t="shared" si="476"/>
        <v>4615.8203000000012</v>
      </c>
      <c r="H1871" s="20">
        <f t="shared" si="486"/>
        <v>4332.8356499999991</v>
      </c>
      <c r="I1871" s="112">
        <f t="shared" si="477"/>
        <v>1.6986948127074797E-2</v>
      </c>
      <c r="J1871" s="38" t="str">
        <f t="shared" si="487"/>
        <v>N</v>
      </c>
      <c r="K1871" s="17" t="str">
        <f>IF(OR(AND(J1870="N",OR(I1870&lt;R$2308,AND(I1870&gt;R$2306, I1870&lt;R$2305))), AND(J1870="X", OR(I1870&lt;R$2314, AND(I1870&lt;R$2311,I1870&gt;R$2312)))),"no","yes")</f>
        <v>no</v>
      </c>
      <c r="O1871" s="146">
        <f t="shared" si="488"/>
        <v>-1.3553624740397896E-2</v>
      </c>
      <c r="P1871" s="146">
        <f t="shared" si="489"/>
        <v>1.3553624740397896E-2</v>
      </c>
      <c r="Q1871" s="86">
        <f t="shared" si="480"/>
        <v>8.9999999999999993E-3</v>
      </c>
      <c r="R1871" s="39">
        <f>(SUM(C1852:C1870)+Q1871*SUM(C1852:C1870))/(19-Q1871)*(1-J$2305)</f>
        <v>4655.4039594018232</v>
      </c>
      <c r="S1871" s="39">
        <f>(SUM(C1852:C1870)+Q1871*SUM(C1852:C1870))/(19-Q1871)*(1+J$2305)</f>
        <v>4655.4039594018232</v>
      </c>
      <c r="T1871" s="17">
        <f>IF(AND(K1871="no",R1871&lt;E1871, R1871&gt;F1871,J$2308="yes"),MAX(R1871*(1-J$2306),F1871)/D1871-1,IF(AND(K1871="yes",S1871&gt;F1871, S1871&lt;E1871,J$2307="yes"),1-MIN(S1871*(1+J$2306),E1871)/D1871,0))</f>
        <v>0</v>
      </c>
      <c r="U1871" s="6">
        <f t="shared" si="481"/>
        <v>0</v>
      </c>
      <c r="V1871" s="66">
        <f t="shared" si="482"/>
        <v>4.2611871278098423</v>
      </c>
      <c r="W1871" s="6">
        <f t="shared" si="483"/>
        <v>-1.3553624740397896E-2</v>
      </c>
      <c r="X1871" s="17">
        <f>V1871/MAX(V$240:V1871)-1</f>
        <v>-3.7144581520823006E-2</v>
      </c>
      <c r="Z1871" s="66">
        <f t="shared" si="484"/>
        <v>16.841555035139795</v>
      </c>
      <c r="AA1871" s="6">
        <f t="shared" si="485"/>
        <v>-1.3553624740397896E-2</v>
      </c>
      <c r="AB1871" s="17">
        <f>Z1871/MAX(Z$240:Z1871)-1</f>
        <v>-3.7144581520823117E-2</v>
      </c>
      <c r="AD1871" s="18">
        <v>1.3180000000000001</v>
      </c>
    </row>
    <row r="1872" spans="1:30" x14ac:dyDescent="0.25">
      <c r="A1872" s="18" t="s">
        <v>249</v>
      </c>
      <c r="B1872" s="72">
        <v>41905</v>
      </c>
      <c r="C1872" s="23">
        <v>4754.4719999999998</v>
      </c>
      <c r="D1872" s="23">
        <v>4694.2290000000003</v>
      </c>
      <c r="E1872" s="23">
        <v>4754.4719999999998</v>
      </c>
      <c r="F1872" s="23">
        <v>4692.8990000000003</v>
      </c>
      <c r="G1872" s="20">
        <f t="shared" si="476"/>
        <v>4629.1868000000013</v>
      </c>
      <c r="H1872" s="20">
        <f t="shared" si="486"/>
        <v>4346.6618499999986</v>
      </c>
      <c r="I1872" s="112">
        <f t="shared" si="477"/>
        <v>2.7064191922434144E-2</v>
      </c>
      <c r="J1872" s="38" t="str">
        <f t="shared" si="487"/>
        <v>N</v>
      </c>
      <c r="K1872" s="17" t="str">
        <f>IF(OR(AND(J1871="N",OR(I1871&lt;R$2308,AND(I1871&gt;R$2306, I1871&lt;R$2305))), AND(J1871="X", OR(I1871&lt;R$2314, AND(I1871&lt;R$2311,I1871&gt;R$2312)))),"no","yes")</f>
        <v>no</v>
      </c>
      <c r="O1872" s="146">
        <f t="shared" si="488"/>
        <v>1.2833417372692946E-2</v>
      </c>
      <c r="P1872" s="146">
        <f t="shared" si="489"/>
        <v>-1.2833417372692946E-2</v>
      </c>
      <c r="Q1872" s="86">
        <f t="shared" si="480"/>
        <v>8.9999999999999993E-3</v>
      </c>
      <c r="R1872" s="39">
        <f>(SUM(C1853:C1871)+Q1872*SUM(C1853:C1871))/(19-Q1872)*(1-J$2305)</f>
        <v>4666.4065808014338</v>
      </c>
      <c r="S1872" s="39">
        <f>(SUM(C1853:C1871)+Q1872*SUM(C1853:C1871))/(19-Q1872)*(1+J$2305)</f>
        <v>4666.4065808014338</v>
      </c>
      <c r="T1872" s="17">
        <f>IF(AND(K1872="no",R1872&lt;E1872, R1872&gt;F1872,J$2308="yes"),MAX(R1872*(1-J$2306),F1872)/D1872-1,IF(AND(K1872="yes",S1872&gt;F1872, S1872&lt;E1872,J$2307="yes"),1-MIN(S1872*(1+J$2306),E1872)/D1872,0))</f>
        <v>0</v>
      </c>
      <c r="U1872" s="6">
        <f t="shared" si="481"/>
        <v>0</v>
      </c>
      <c r="V1872" s="66">
        <f t="shared" si="482"/>
        <v>4.3158727207241725</v>
      </c>
      <c r="W1872" s="6">
        <f t="shared" si="483"/>
        <v>1.2833417372692946E-2</v>
      </c>
      <c r="X1872" s="17">
        <f>V1872/MAX(V$240:V1872)-1</f>
        <v>-2.4787856065920932E-2</v>
      </c>
      <c r="Z1872" s="66">
        <f t="shared" si="484"/>
        <v>17.057689740110924</v>
      </c>
      <c r="AA1872" s="6">
        <f t="shared" si="485"/>
        <v>1.2833417372692946E-2</v>
      </c>
      <c r="AB1872" s="17">
        <f>Z1872/MAX(Z$240:Z1872)-1</f>
        <v>-2.4787856065920821E-2</v>
      </c>
      <c r="AD1872" s="18">
        <v>1.3360000000000001</v>
      </c>
    </row>
    <row r="1873" spans="1:30" x14ac:dyDescent="0.25">
      <c r="A1873" s="18" t="s">
        <v>249</v>
      </c>
      <c r="B1873" s="72">
        <v>41906</v>
      </c>
      <c r="C1873" s="23">
        <v>4815.71</v>
      </c>
      <c r="D1873" s="23">
        <v>4754.4719999999998</v>
      </c>
      <c r="E1873" s="23">
        <v>4816.1840000000002</v>
      </c>
      <c r="F1873" s="23">
        <v>4733.5559999999996</v>
      </c>
      <c r="G1873" s="20">
        <f t="shared" si="476"/>
        <v>4649.5929000000015</v>
      </c>
      <c r="H1873" s="20">
        <f t="shared" si="486"/>
        <v>4361.0615166666657</v>
      </c>
      <c r="I1873" s="112">
        <f t="shared" si="477"/>
        <v>3.5727235388715028E-2</v>
      </c>
      <c r="J1873" s="38" t="str">
        <f t="shared" si="487"/>
        <v>N</v>
      </c>
      <c r="K1873" s="17" t="str">
        <f>IF(OR(AND(J1872="N",OR(I1872&lt;R$2308,AND(I1872&gt;R$2306, I1872&lt;R$2305))), AND(J1872="X", OR(I1872&lt;R$2314, AND(I1872&lt;R$2311,I1872&gt;R$2312)))),"no","yes")</f>
        <v>no</v>
      </c>
      <c r="O1873" s="146">
        <f t="shared" si="488"/>
        <v>1.2880084265929126E-2</v>
      </c>
      <c r="P1873" s="146">
        <f t="shared" si="489"/>
        <v>-1.2880084265929126E-2</v>
      </c>
      <c r="Q1873" s="86">
        <f t="shared" si="480"/>
        <v>8.9999999999999993E-3</v>
      </c>
      <c r="R1873" s="39">
        <f>(SUM(C1854:C1872)+Q1873*SUM(C1854:C1872))/(19-Q1873)*(1-J$2305)</f>
        <v>4684.8366769522418</v>
      </c>
      <c r="S1873" s="39">
        <f>(SUM(C1854:C1872)+Q1873*SUM(C1854:C1872))/(19-Q1873)*(1+J$2305)</f>
        <v>4684.8366769522418</v>
      </c>
      <c r="T1873" s="17">
        <f>IF(AND(K1873="no",R1873&lt;E1873, R1873&gt;F1873,J$2308="yes"),MAX(R1873*(1-J$2306),F1873)/D1873-1,IF(AND(K1873="yes",S1873&gt;F1873, S1873&lt;E1873,J$2307="yes"),1-MIN(S1873*(1+J$2306),E1873)/D1873,0))</f>
        <v>0</v>
      </c>
      <c r="U1873" s="6">
        <f t="shared" si="481"/>
        <v>0</v>
      </c>
      <c r="V1873" s="66">
        <f t="shared" si="482"/>
        <v>4.371461525048125</v>
      </c>
      <c r="W1873" s="6">
        <f t="shared" si="483"/>
        <v>1.2880084265929126E-2</v>
      </c>
      <c r="X1873" s="17">
        <f>V1873/MAX(V$240:V1873)-1</f>
        <v>-1.2227041474892508E-2</v>
      </c>
      <c r="Z1873" s="66">
        <f t="shared" si="484"/>
        <v>17.277394221345627</v>
      </c>
      <c r="AA1873" s="6">
        <f t="shared" si="485"/>
        <v>1.2880084265929126E-2</v>
      </c>
      <c r="AB1873" s="17">
        <f>Z1873/MAX(Z$240:Z1873)-1</f>
        <v>-1.2227041474892397E-2</v>
      </c>
      <c r="AD1873" s="18">
        <v>1.3540000000000001</v>
      </c>
    </row>
    <row r="1874" spans="1:30" x14ac:dyDescent="0.25">
      <c r="A1874" s="18" t="s">
        <v>249</v>
      </c>
      <c r="B1874" s="72">
        <v>41907</v>
      </c>
      <c r="C1874" s="23">
        <v>4814.7349999999997</v>
      </c>
      <c r="D1874" s="23">
        <v>4815.71</v>
      </c>
      <c r="E1874" s="23">
        <v>4861.7969999999996</v>
      </c>
      <c r="F1874" s="23">
        <v>4797.2709999999997</v>
      </c>
      <c r="G1874" s="20">
        <f t="shared" si="476"/>
        <v>4669.2690500000008</v>
      </c>
      <c r="H1874" s="20">
        <f t="shared" si="486"/>
        <v>4374.9852666666657</v>
      </c>
      <c r="I1874" s="112">
        <f t="shared" si="477"/>
        <v>3.1153901915332627E-2</v>
      </c>
      <c r="J1874" s="38" t="str">
        <f t="shared" si="487"/>
        <v>N</v>
      </c>
      <c r="K1874" s="17" t="str">
        <f>IF(OR(AND(J1873="N",OR(I1873&lt;R$2308,AND(I1873&gt;R$2306, I1873&lt;R$2305))), AND(J1873="X", OR(I1873&lt;R$2314, AND(I1873&lt;R$2311,I1873&gt;R$2312)))),"no","yes")</f>
        <v>no</v>
      </c>
      <c r="O1874" s="146">
        <f t="shared" si="488"/>
        <v>-2.0246235757559461E-4</v>
      </c>
      <c r="P1874" s="146">
        <f t="shared" si="489"/>
        <v>2.0246235757559461E-4</v>
      </c>
      <c r="Q1874" s="86">
        <f t="shared" si="480"/>
        <v>8.9999999999999993E-3</v>
      </c>
      <c r="R1874" s="39">
        <f>(SUM(C1855:C1873)+Q1874*SUM(C1855:C1873))/(19-Q1874)*(1-J$2305)</f>
        <v>4705.7965254067722</v>
      </c>
      <c r="S1874" s="39">
        <f>(SUM(C1855:C1873)+Q1874*SUM(C1855:C1873))/(19-Q1874)*(1+J$2305)</f>
        <v>4705.7965254067722</v>
      </c>
      <c r="T1874" s="17">
        <f>IF(AND(K1874="no",R1874&lt;E1874, R1874&gt;F1874,J$2308="yes"),MAX(R1874*(1-J$2306),F1874)/D1874-1,IF(AND(K1874="yes",S1874&gt;F1874, S1874&lt;E1874,J$2307="yes"),1-MIN(S1874*(1+J$2306),E1874)/D1874,0))</f>
        <v>0</v>
      </c>
      <c r="U1874" s="6">
        <f t="shared" si="481"/>
        <v>0</v>
      </c>
      <c r="V1874" s="66">
        <f t="shared" si="482"/>
        <v>4.3705764686417128</v>
      </c>
      <c r="W1874" s="6">
        <f t="shared" si="483"/>
        <v>-2.0246235757559461E-4</v>
      </c>
      <c r="X1874" s="17">
        <f>V1874/MAX(V$240:V1874)-1</f>
        <v>-1.2427028316824851E-2</v>
      </c>
      <c r="Z1874" s="66">
        <f t="shared" si="484"/>
        <v>17.273896199378811</v>
      </c>
      <c r="AA1874" s="6">
        <f t="shared" si="485"/>
        <v>-2.0246235757559461E-4</v>
      </c>
      <c r="AB1874" s="17">
        <f>Z1874/MAX(Z$240:Z1874)-1</f>
        <v>-1.2427028316824851E-2</v>
      </c>
      <c r="AD1874" s="18">
        <v>1.3520000000000001</v>
      </c>
    </row>
    <row r="1875" spans="1:30" x14ac:dyDescent="0.25">
      <c r="A1875" s="18" t="s">
        <v>249</v>
      </c>
      <c r="B1875" s="72">
        <v>41908</v>
      </c>
      <c r="C1875" s="23">
        <v>4829.9350000000004</v>
      </c>
      <c r="D1875" s="23">
        <v>4814.7349999999997</v>
      </c>
      <c r="E1875" s="23">
        <v>4833.8019999999997</v>
      </c>
      <c r="F1875" s="23">
        <v>4787.3090000000002</v>
      </c>
      <c r="G1875" s="20">
        <f t="shared" si="476"/>
        <v>4691.6911000000009</v>
      </c>
      <c r="H1875" s="20">
        <f t="shared" si="486"/>
        <v>4388.4900166666657</v>
      </c>
      <c r="I1875" s="112">
        <f t="shared" si="477"/>
        <v>2.9465686690242521E-2</v>
      </c>
      <c r="J1875" s="38" t="str">
        <f t="shared" si="487"/>
        <v>N</v>
      </c>
      <c r="K1875" s="17" t="str">
        <f>IF(OR(AND(J1874="N",OR(I1874&lt;R$2308,AND(I1874&gt;R$2306, I1874&lt;R$2305))), AND(J1874="X", OR(I1874&lt;R$2314, AND(I1874&lt;R$2311,I1874&gt;R$2312)))),"no","yes")</f>
        <v>no</v>
      </c>
      <c r="O1875" s="146">
        <f t="shared" si="488"/>
        <v>3.1569754098617064E-3</v>
      </c>
      <c r="P1875" s="146">
        <f t="shared" si="489"/>
        <v>-3.1569754098617064E-3</v>
      </c>
      <c r="Q1875" s="86">
        <f t="shared" si="480"/>
        <v>8.9999999999999993E-3</v>
      </c>
      <c r="R1875" s="39">
        <f>(SUM(C1856:C1874)+Q1875*SUM(C1856:C1874))/(19-Q1875)*(1-J$2305)</f>
        <v>4728.8148061186894</v>
      </c>
      <c r="S1875" s="39">
        <f>(SUM(C1856:C1874)+Q1875*SUM(C1856:C1874))/(19-Q1875)*(1+J$2305)</f>
        <v>4728.8148061186894</v>
      </c>
      <c r="T1875" s="17">
        <f>IF(AND(K1875="no",R1875&lt;E1875, R1875&gt;F1875,J$2308="yes"),MAX(R1875*(1-J$2306),F1875)/D1875-1,IF(AND(K1875="yes",S1875&gt;F1875, S1875&lt;E1875,J$2307="yes"),1-MIN(S1875*(1+J$2306),E1875)/D1875,0))</f>
        <v>0</v>
      </c>
      <c r="U1875" s="6">
        <f t="shared" si="481"/>
        <v>0</v>
      </c>
      <c r="V1875" s="66">
        <f t="shared" si="482"/>
        <v>4.3843742710801346</v>
      </c>
      <c r="W1875" s="6">
        <f t="shared" si="483"/>
        <v>3.1569754098617064E-3</v>
      </c>
      <c r="X1875" s="17">
        <f>V1875/MAX(V$240:V1875)-1</f>
        <v>-9.3092847297771009E-3</v>
      </c>
      <c r="Z1875" s="66">
        <f t="shared" si="484"/>
        <v>17.328429464912752</v>
      </c>
      <c r="AA1875" s="6">
        <f t="shared" si="485"/>
        <v>3.1569754098617064E-3</v>
      </c>
      <c r="AB1875" s="17">
        <f>Z1875/MAX(Z$240:Z1875)-1</f>
        <v>-9.3092847297771009E-3</v>
      </c>
      <c r="AD1875" s="18">
        <v>1.357</v>
      </c>
    </row>
    <row r="1876" spans="1:30" x14ac:dyDescent="0.25">
      <c r="A1876" s="18" t="s">
        <v>249</v>
      </c>
      <c r="B1876" s="72">
        <v>41911</v>
      </c>
      <c r="C1876" s="23">
        <v>4877.4350000000004</v>
      </c>
      <c r="D1876" s="23">
        <v>4829.9350000000004</v>
      </c>
      <c r="E1876" s="23">
        <v>4880.1549999999997</v>
      </c>
      <c r="F1876" s="23">
        <v>4847.8159999999998</v>
      </c>
      <c r="G1876" s="20">
        <f t="shared" si="476"/>
        <v>4714.1688999999997</v>
      </c>
      <c r="H1876" s="20">
        <f t="shared" si="486"/>
        <v>4403.0379333333312</v>
      </c>
      <c r="I1876" s="112">
        <f t="shared" si="477"/>
        <v>3.4633061195580073E-2</v>
      </c>
      <c r="J1876" s="38" t="str">
        <f t="shared" si="487"/>
        <v>N</v>
      </c>
      <c r="K1876" s="17" t="str">
        <f>IF(OR(AND(J1875="N",OR(I1875&lt;R$2308,AND(I1875&gt;R$2306, I1875&lt;R$2305))), AND(J1875="X", OR(I1875&lt;R$2314, AND(I1875&lt;R$2311,I1875&gt;R$2312)))),"no","yes")</f>
        <v>no</v>
      </c>
      <c r="O1876" s="146">
        <f t="shared" si="488"/>
        <v>9.8345008783762289E-3</v>
      </c>
      <c r="P1876" s="146">
        <f t="shared" si="489"/>
        <v>-9.8345008783762289E-3</v>
      </c>
      <c r="Q1876" s="86">
        <f t="shared" si="480"/>
        <v>8.9999999999999993E-3</v>
      </c>
      <c r="R1876" s="39">
        <f>(SUM(C1857:C1875)+Q1876*SUM(C1857:C1875))/(19-Q1876)*(1-J$2305)</f>
        <v>4750.1762143646993</v>
      </c>
      <c r="S1876" s="39">
        <f>(SUM(C1857:C1875)+Q1876*SUM(C1857:C1875))/(19-Q1876)*(1+J$2305)</f>
        <v>4750.1762143646993</v>
      </c>
      <c r="T1876" s="17">
        <f>IF(AND(K1876="no",R1876&lt;E1876, R1876&gt;F1876,J$2308="yes"),MAX(R1876*(1-J$2306),F1876)/D1876-1,IF(AND(K1876="yes",S1876&gt;F1876, S1876&lt;E1876,J$2307="yes"),1-MIN(S1876*(1+J$2306),E1876)/D1876,0))</f>
        <v>0</v>
      </c>
      <c r="U1876" s="6">
        <f t="shared" si="481"/>
        <v>0</v>
      </c>
      <c r="V1876" s="66">
        <f t="shared" si="482"/>
        <v>4.4274924037002021</v>
      </c>
      <c r="W1876" s="6">
        <f t="shared" si="483"/>
        <v>9.8345008783762289E-3</v>
      </c>
      <c r="X1876" s="17">
        <f>V1876/MAX(V$240:V1876)-1</f>
        <v>0</v>
      </c>
      <c r="Z1876" s="66">
        <f t="shared" si="484"/>
        <v>17.498845919706316</v>
      </c>
      <c r="AA1876" s="6">
        <f t="shared" si="485"/>
        <v>9.8345008783762289E-3</v>
      </c>
      <c r="AB1876" s="17">
        <f>Z1876/MAX(Z$240:Z1876)-1</f>
        <v>0</v>
      </c>
      <c r="AD1876" s="18">
        <v>1.3720000000000001</v>
      </c>
    </row>
    <row r="1877" spans="1:30" x14ac:dyDescent="0.25">
      <c r="A1877" s="18" t="s">
        <v>249</v>
      </c>
      <c r="B1877" s="72">
        <v>41912</v>
      </c>
      <c r="C1877" s="23">
        <v>4916.1189999999997</v>
      </c>
      <c r="D1877" s="23">
        <v>4877.4350000000004</v>
      </c>
      <c r="E1877" s="23">
        <v>4921.076</v>
      </c>
      <c r="F1877" s="23">
        <v>4877.8829999999998</v>
      </c>
      <c r="G1877" s="20">
        <f t="shared" si="476"/>
        <v>4734.60275</v>
      </c>
      <c r="H1877" s="20">
        <f t="shared" si="486"/>
        <v>4418.065083333332</v>
      </c>
      <c r="I1877" s="112">
        <f t="shared" si="477"/>
        <v>3.8338221723036803E-2</v>
      </c>
      <c r="J1877" s="38" t="str">
        <f t="shared" si="487"/>
        <v>N</v>
      </c>
      <c r="K1877" s="17" t="str">
        <f>IF(OR(AND(J1876="N",OR(I1876&lt;R$2308,AND(I1876&gt;R$2306, I1876&lt;R$2305))), AND(J1876="X", OR(I1876&lt;R$2314, AND(I1876&lt;R$2311,I1876&gt;R$2312)))),"no","yes")</f>
        <v>no</v>
      </c>
      <c r="O1877" s="146">
        <f t="shared" si="488"/>
        <v>7.9312179454977816E-3</v>
      </c>
      <c r="P1877" s="146">
        <f t="shared" si="489"/>
        <v>-7.9312179454977816E-3</v>
      </c>
      <c r="Q1877" s="86">
        <f t="shared" si="480"/>
        <v>8.9999999999999993E-3</v>
      </c>
      <c r="R1877" s="39">
        <f>(SUM(C1858:C1876)+Q1877*SUM(C1858:C1876))/(19-Q1877)*(1-J$2305)</f>
        <v>4769.834101627087</v>
      </c>
      <c r="S1877" s="39">
        <f>(SUM(C1858:C1876)+Q1877*SUM(C1858:C1876))/(19-Q1877)*(1+J$2305)</f>
        <v>4769.834101627087</v>
      </c>
      <c r="T1877" s="17">
        <f>IF(AND(K1877="no",R1877&lt;E1877, R1877&gt;F1877,J$2308="yes"),MAX(R1877*(1-J$2306),F1877)/D1877-1,IF(AND(K1877="yes",S1877&gt;F1877, S1877&lt;E1877,J$2307="yes"),1-MIN(S1877*(1+J$2306),E1877)/D1877,0))</f>
        <v>0</v>
      </c>
      <c r="U1877" s="6">
        <f t="shared" si="481"/>
        <v>0</v>
      </c>
      <c r="V1877" s="66">
        <f t="shared" si="482"/>
        <v>4.4626078109059844</v>
      </c>
      <c r="W1877" s="6">
        <f t="shared" si="483"/>
        <v>7.9312179454977816E-3</v>
      </c>
      <c r="X1877" s="17">
        <f>V1877/MAX(V$240:V1877)-1</f>
        <v>0</v>
      </c>
      <c r="Z1877" s="66">
        <f t="shared" si="484"/>
        <v>17.63763308049019</v>
      </c>
      <c r="AA1877" s="6">
        <f t="shared" si="485"/>
        <v>7.9312179454977816E-3</v>
      </c>
      <c r="AB1877" s="17">
        <f>Z1877/MAX(Z$240:Z1877)-1</f>
        <v>0</v>
      </c>
      <c r="AD1877" s="18">
        <v>1.381</v>
      </c>
    </row>
    <row r="1878" spans="1:30" x14ac:dyDescent="0.25">
      <c r="A1878" s="18" t="s">
        <v>249</v>
      </c>
      <c r="B1878" s="72">
        <v>41920</v>
      </c>
      <c r="C1878" s="23">
        <v>4993.5309999999999</v>
      </c>
      <c r="D1878" s="23">
        <v>4916.1189999999997</v>
      </c>
      <c r="E1878" s="23">
        <v>4993.6139999999996</v>
      </c>
      <c r="F1878" s="23">
        <v>4913.6790000000001</v>
      </c>
      <c r="G1878" s="20">
        <f t="shared" si="476"/>
        <v>4755.4732999999997</v>
      </c>
      <c r="H1878" s="20">
        <f t="shared" si="486"/>
        <v>4433.9620999999997</v>
      </c>
      <c r="I1878" s="112">
        <f t="shared" si="477"/>
        <v>5.0059728019080652E-2</v>
      </c>
      <c r="J1878" s="38" t="str">
        <f t="shared" si="487"/>
        <v>N</v>
      </c>
      <c r="K1878" s="17" t="str">
        <f>IF(OR(AND(J1877="N",OR(I1877&lt;R$2308,AND(I1877&gt;R$2306, I1877&lt;R$2305))), AND(J1877="X", OR(I1877&lt;R$2314, AND(I1877&lt;R$2311,I1877&gt;R$2312)))),"no","yes")</f>
        <v>no</v>
      </c>
      <c r="O1878" s="146">
        <f t="shared" si="488"/>
        <v>1.5746567566814473E-2</v>
      </c>
      <c r="P1878" s="146">
        <f t="shared" si="489"/>
        <v>-1.5746567566814473E-2</v>
      </c>
      <c r="Q1878" s="86">
        <f t="shared" si="480"/>
        <v>8.9999999999999993E-3</v>
      </c>
      <c r="R1878" s="39">
        <f>(SUM(C1859:C1877)+Q1878*SUM(C1859:C1877))/(19-Q1878)*(1-J$2305)</f>
        <v>4787.8983947659417</v>
      </c>
      <c r="S1878" s="39">
        <f>(SUM(C1859:C1877)+Q1878*SUM(C1859:C1877))/(19-Q1878)*(1+J$2305)</f>
        <v>4787.8983947659417</v>
      </c>
      <c r="T1878" s="17">
        <f>IF(AND(K1878="no",R1878&lt;E1878, R1878&gt;F1878,J$2308="yes"),MAX(R1878*(1-J$2306),F1878)/D1878-1,IF(AND(K1878="yes",S1878&gt;F1878, S1878&lt;E1878,J$2307="yes"),1-MIN(S1878*(1+J$2306),E1878)/D1878,0))</f>
        <v>0</v>
      </c>
      <c r="U1878" s="6">
        <f t="shared" si="481"/>
        <v>0</v>
      </c>
      <c r="V1878" s="66">
        <f t="shared" si="482"/>
        <v>4.5328785663246096</v>
      </c>
      <c r="W1878" s="6">
        <f t="shared" si="483"/>
        <v>1.5746567566814473E-2</v>
      </c>
      <c r="X1878" s="17">
        <f>V1878/MAX(V$240:V1878)-1</f>
        <v>0</v>
      </c>
      <c r="Z1878" s="66">
        <f t="shared" si="484"/>
        <v>17.915365261510811</v>
      </c>
      <c r="AA1878" s="6">
        <f t="shared" si="485"/>
        <v>1.5746567566814473E-2</v>
      </c>
      <c r="AB1878" s="17">
        <f>Z1878/MAX(Z$240:Z1878)-1</f>
        <v>0</v>
      </c>
      <c r="AD1878" s="18">
        <v>1.405</v>
      </c>
    </row>
    <row r="1879" spans="1:30" x14ac:dyDescent="0.25">
      <c r="A1879" s="18" t="s">
        <v>249</v>
      </c>
      <c r="B1879" s="72">
        <v>41921</v>
      </c>
      <c r="C1879" s="23">
        <v>5004.0010000000002</v>
      </c>
      <c r="D1879" s="23">
        <v>4993.5309999999999</v>
      </c>
      <c r="E1879" s="23">
        <v>5010.8249999999998</v>
      </c>
      <c r="F1879" s="23">
        <v>4936.7290000000003</v>
      </c>
      <c r="G1879" s="20">
        <f t="shared" si="476"/>
        <v>4775.2455000000009</v>
      </c>
      <c r="H1879" s="20">
        <f t="shared" si="486"/>
        <v>4450.9887833333323</v>
      </c>
      <c r="I1879" s="112">
        <f t="shared" si="477"/>
        <v>4.7904448054031823E-2</v>
      </c>
      <c r="J1879" s="38" t="str">
        <f t="shared" si="487"/>
        <v>N</v>
      </c>
      <c r="K1879" s="17" t="str">
        <f>IF(OR(AND(J1878="N",OR(I1878&lt;R$2308,AND(I1878&gt;R$2306, I1878&lt;R$2305))), AND(J1878="X", OR(I1878&lt;R$2314, AND(I1878&lt;R$2311,I1878&gt;R$2312)))),"no","yes")</f>
        <v>no</v>
      </c>
      <c r="O1879" s="146">
        <f t="shared" si="488"/>
        <v>2.096712726926242E-3</v>
      </c>
      <c r="P1879" s="146">
        <f t="shared" si="489"/>
        <v>-2.096712726926242E-3</v>
      </c>
      <c r="Q1879" s="86">
        <f t="shared" si="480"/>
        <v>8.9999999999999993E-3</v>
      </c>
      <c r="R1879" s="39">
        <f>(SUM(C1860:C1878)+Q1879*SUM(C1860:C1878))/(19-Q1879)*(1-J$2305)</f>
        <v>4808.3522290032124</v>
      </c>
      <c r="S1879" s="39">
        <f>(SUM(C1860:C1878)+Q1879*SUM(C1860:C1878))/(19-Q1879)*(1+J$2305)</f>
        <v>4808.3522290032124</v>
      </c>
      <c r="T1879" s="17">
        <f>IF(AND(K1879="no",R1879&lt;E1879, R1879&gt;F1879,J$2308="yes"),MAX(R1879*(1-J$2306),F1879)/D1879-1,IF(AND(K1879="yes",S1879&gt;F1879, S1879&lt;E1879,J$2307="yes"),1-MIN(S1879*(1+J$2306),E1879)/D1879,0))</f>
        <v>0</v>
      </c>
      <c r="U1879" s="6">
        <f t="shared" si="481"/>
        <v>0</v>
      </c>
      <c r="V1879" s="66">
        <f t="shared" si="482"/>
        <v>4.542382710504234</v>
      </c>
      <c r="W1879" s="6">
        <f t="shared" si="483"/>
        <v>2.096712726926242E-3</v>
      </c>
      <c r="X1879" s="17">
        <f>V1879/MAX(V$240:V1879)-1</f>
        <v>0</v>
      </c>
      <c r="Z1879" s="66">
        <f t="shared" si="484"/>
        <v>17.952928635862154</v>
      </c>
      <c r="AA1879" s="6">
        <f t="shared" si="485"/>
        <v>2.096712726926242E-3</v>
      </c>
      <c r="AB1879" s="17">
        <f>Z1879/MAX(Z$240:Z1879)-1</f>
        <v>0</v>
      </c>
      <c r="AD1879" s="18">
        <v>1.4059999999999999</v>
      </c>
    </row>
    <row r="1880" spans="1:30" x14ac:dyDescent="0.25">
      <c r="A1880" s="18" t="s">
        <v>249</v>
      </c>
      <c r="B1880" s="72">
        <v>41922</v>
      </c>
      <c r="C1880" s="23">
        <v>4981.8530000000001</v>
      </c>
      <c r="D1880" s="23">
        <v>5004.0010000000002</v>
      </c>
      <c r="E1880" s="23">
        <v>5007.125</v>
      </c>
      <c r="F1880" s="23">
        <v>4952.1909999999998</v>
      </c>
      <c r="G1880" s="20">
        <f t="shared" si="476"/>
        <v>4791.9438500000006</v>
      </c>
      <c r="H1880" s="20">
        <f t="shared" si="486"/>
        <v>4467.6496666666653</v>
      </c>
      <c r="I1880" s="112">
        <f t="shared" si="477"/>
        <v>3.9630921384857132E-2</v>
      </c>
      <c r="J1880" s="38" t="str">
        <f t="shared" si="487"/>
        <v>N</v>
      </c>
      <c r="K1880" s="17" t="str">
        <f>IF(OR(AND(J1879="N",OR(I1879&lt;R$2308,AND(I1879&gt;R$2306, I1879&lt;R$2305))), AND(J1879="X", OR(I1879&lt;R$2314, AND(I1879&lt;R$2311,I1879&gt;R$2312)))),"no","yes")</f>
        <v>no</v>
      </c>
      <c r="O1880" s="146">
        <f t="shared" si="488"/>
        <v>-4.4260582681738825E-3</v>
      </c>
      <c r="P1880" s="146">
        <f t="shared" si="489"/>
        <v>4.4260582681738825E-3</v>
      </c>
      <c r="Q1880" s="86">
        <f t="shared" si="480"/>
        <v>8.9999999999999993E-3</v>
      </c>
      <c r="R1880" s="39">
        <f>(SUM(C1861:C1879)+Q1880*SUM(C1861:C1879))/(19-Q1880)*(1-J$2305)</f>
        <v>4827.2727721552319</v>
      </c>
      <c r="S1880" s="39">
        <f>(SUM(C1861:C1879)+Q1880*SUM(C1861:C1879))/(19-Q1880)*(1+J$2305)</f>
        <v>4827.2727721552319</v>
      </c>
      <c r="T1880" s="17">
        <f>IF(AND(K1880="no",R1880&lt;E1880, R1880&gt;F1880,J$2308="yes"),MAX(R1880*(1-J$2306),F1880)/D1880-1,IF(AND(K1880="yes",S1880&gt;F1880, S1880&lt;E1880,J$2307="yes"),1-MIN(S1880*(1+J$2306),E1880)/D1880,0))</f>
        <v>0</v>
      </c>
      <c r="U1880" s="6">
        <f t="shared" si="481"/>
        <v>0</v>
      </c>
      <c r="V1880" s="66">
        <f t="shared" si="482"/>
        <v>4.5222778599511964</v>
      </c>
      <c r="W1880" s="6">
        <f t="shared" si="483"/>
        <v>-4.4260582681739935E-3</v>
      </c>
      <c r="X1880" s="17">
        <f>V1880/MAX(V$240:V1880)-1</f>
        <v>-4.4260582681739935E-3</v>
      </c>
      <c r="Y1880" s="6">
        <f t="shared" ref="Y1880" si="492">V1880/V1860-1</f>
        <v>5.6955028401489916E-2</v>
      </c>
      <c r="Z1880" s="66">
        <f t="shared" si="484"/>
        <v>17.87346792763546</v>
      </c>
      <c r="AA1880" s="6">
        <f t="shared" si="485"/>
        <v>-4.4260582681738825E-3</v>
      </c>
      <c r="AB1880" s="17">
        <f>Z1880/MAX(Z$240:Z1880)-1</f>
        <v>-4.4260582681738825E-3</v>
      </c>
      <c r="AC1880" s="6">
        <f t="shared" ref="AC1880" si="493">Z1880/Z1860-1</f>
        <v>5.6955028401489916E-2</v>
      </c>
      <c r="AD1880" s="18">
        <v>1.399</v>
      </c>
    </row>
    <row r="1881" spans="1:30" x14ac:dyDescent="0.25">
      <c r="A1881" s="18" t="s">
        <v>249</v>
      </c>
      <c r="B1881" s="72">
        <v>41925</v>
      </c>
      <c r="C1881" s="23">
        <v>4982.6809999999996</v>
      </c>
      <c r="D1881" s="23">
        <v>4981.8530000000001</v>
      </c>
      <c r="E1881" s="23">
        <v>4982.6809999999996</v>
      </c>
      <c r="F1881" s="23">
        <v>4906.1580000000004</v>
      </c>
      <c r="G1881" s="20">
        <f t="shared" si="476"/>
        <v>4807.7542000000003</v>
      </c>
      <c r="H1881" s="20">
        <f t="shared" si="486"/>
        <v>4483.5318499999976</v>
      </c>
      <c r="I1881" s="112">
        <f t="shared" si="477"/>
        <v>3.6384306002998024E-2</v>
      </c>
      <c r="J1881" s="38" t="str">
        <f t="shared" si="487"/>
        <v>N</v>
      </c>
      <c r="K1881" s="17" t="str">
        <f>IF(OR(AND(J1880="N",OR(I1880&lt;R$2308,AND(I1880&gt;R$2306, I1880&lt;R$2305))), AND(J1880="X", OR(I1880&lt;R$2314, AND(I1880&lt;R$2311,I1880&gt;R$2312)))),"no","yes")</f>
        <v>no</v>
      </c>
      <c r="O1881" s="146">
        <f t="shared" si="488"/>
        <v>1.6620321795923765E-4</v>
      </c>
      <c r="P1881" s="146">
        <f t="shared" si="489"/>
        <v>-1.6620321795923765E-4</v>
      </c>
      <c r="Q1881" s="86">
        <f t="shared" si="480"/>
        <v>8.9999999999999993E-3</v>
      </c>
      <c r="R1881" s="39">
        <f>(SUM(C1862:C1880)+Q1881*SUM(C1862:C1880))/(19-Q1881)*(1-J$2305)</f>
        <v>4844.0289941024694</v>
      </c>
      <c r="S1881" s="39">
        <f>(SUM(C1862:C1880)+Q1881*SUM(C1862:C1880))/(19-Q1881)*(1+J$2305)</f>
        <v>4844.0289941024694</v>
      </c>
      <c r="T1881" s="17">
        <f>IF(AND(K1881="no",R1881&lt;E1881, R1881&gt;F1881,J$2308="yes"),MAX(R1881*(1-J$2306),F1881)/D1881-1,IF(AND(K1881="yes",S1881&gt;F1881, S1881&lt;E1881,J$2307="yes"),1-MIN(S1881*(1+J$2306),E1881)/D1881,0))</f>
        <v>0</v>
      </c>
      <c r="U1881" s="6">
        <f t="shared" si="481"/>
        <v>0</v>
      </c>
      <c r="V1881" s="66">
        <f t="shared" si="482"/>
        <v>4.5230294770840258</v>
      </c>
      <c r="W1881" s="6">
        <f t="shared" si="483"/>
        <v>1.6620321795923765E-4</v>
      </c>
      <c r="X1881" s="17">
        <f>V1881/MAX(V$240:V1881)-1</f>
        <v>-4.260590675341791E-3</v>
      </c>
      <c r="Z1881" s="66">
        <f t="shared" si="484"/>
        <v>17.876438555521123</v>
      </c>
      <c r="AA1881" s="6">
        <f t="shared" si="485"/>
        <v>1.6620321795923765E-4</v>
      </c>
      <c r="AB1881" s="17">
        <f>Z1881/MAX(Z$240:Z1881)-1</f>
        <v>-4.260590675341791E-3</v>
      </c>
      <c r="AD1881" s="18">
        <v>1.4</v>
      </c>
    </row>
    <row r="1882" spans="1:30" x14ac:dyDescent="0.25">
      <c r="A1882" s="18" t="s">
        <v>249</v>
      </c>
      <c r="B1882" s="72">
        <v>41926</v>
      </c>
      <c r="C1882" s="23">
        <v>4966.0829999999996</v>
      </c>
      <c r="D1882" s="23">
        <v>4982.6809999999996</v>
      </c>
      <c r="E1882" s="23">
        <v>5013.95</v>
      </c>
      <c r="F1882" s="23">
        <v>4933.5950000000003</v>
      </c>
      <c r="G1882" s="20">
        <f t="shared" si="476"/>
        <v>4820.9734000000008</v>
      </c>
      <c r="H1882" s="20">
        <f t="shared" si="486"/>
        <v>4498.1198999999988</v>
      </c>
      <c r="I1882" s="112">
        <f t="shared" si="477"/>
        <v>3.0099647511018901E-2</v>
      </c>
      <c r="J1882" s="38" t="str">
        <f t="shared" si="487"/>
        <v>N</v>
      </c>
      <c r="K1882" s="17" t="str">
        <f>IF(OR(AND(J1881="N",OR(I1881&lt;R$2308,AND(I1881&gt;R$2306, I1881&lt;R$2305))), AND(J1881="X", OR(I1881&lt;R$2314, AND(I1881&lt;R$2311,I1881&gt;R$2312)))),"no","yes")</f>
        <v>no</v>
      </c>
      <c r="O1882" s="146">
        <f t="shared" si="488"/>
        <v>-3.3311383971801334E-3</v>
      </c>
      <c r="P1882" s="146">
        <f t="shared" si="489"/>
        <v>3.3311383971801334E-3</v>
      </c>
      <c r="Q1882" s="86">
        <f t="shared" si="480"/>
        <v>8.9999999999999993E-3</v>
      </c>
      <c r="R1882" s="39">
        <f>(SUM(C1863:C1881)+Q1882*SUM(C1863:C1881))/(19-Q1882)*(1-J$2305)</f>
        <v>4858.9576886419891</v>
      </c>
      <c r="S1882" s="39">
        <f>(SUM(C1863:C1881)+Q1882*SUM(C1863:C1881))/(19-Q1882)*(1+J$2305)</f>
        <v>4858.9576886419891</v>
      </c>
      <c r="T1882" s="17">
        <f>IF(AND(K1882="no",R1882&lt;E1882, R1882&gt;F1882,J$2308="yes"),MAX(R1882*(1-J$2306),F1882)/D1882-1,IF(AND(K1882="yes",S1882&gt;F1882, S1882&lt;E1882,J$2307="yes"),1-MIN(S1882*(1+J$2306),E1882)/D1882,0))</f>
        <v>0</v>
      </c>
      <c r="U1882" s="6">
        <f t="shared" si="481"/>
        <v>0</v>
      </c>
      <c r="V1882" s="66">
        <f t="shared" si="482"/>
        <v>4.5079626399213337</v>
      </c>
      <c r="W1882" s="6">
        <f t="shared" si="483"/>
        <v>-3.3311383971801334E-3</v>
      </c>
      <c r="X1882" s="17">
        <f>V1882/MAX(V$240:V1882)-1</f>
        <v>-7.5775364553286595E-3</v>
      </c>
      <c r="Z1882" s="66">
        <f t="shared" si="484"/>
        <v>17.816889664643995</v>
      </c>
      <c r="AA1882" s="6">
        <f t="shared" si="485"/>
        <v>-3.3311383971801334E-3</v>
      </c>
      <c r="AB1882" s="17">
        <f>Z1882/MAX(Z$240:Z1882)-1</f>
        <v>-7.5775364553286595E-3</v>
      </c>
      <c r="AD1882" s="18">
        <v>1.3939999999999999</v>
      </c>
    </row>
    <row r="1883" spans="1:30" x14ac:dyDescent="0.25">
      <c r="A1883" s="18" t="s">
        <v>249</v>
      </c>
      <c r="B1883" s="72">
        <v>41927</v>
      </c>
      <c r="C1883" s="23">
        <v>4987.7070000000003</v>
      </c>
      <c r="D1883" s="23">
        <v>4966.0829999999996</v>
      </c>
      <c r="E1883" s="23">
        <v>4988.1779999999999</v>
      </c>
      <c r="F1883" s="23">
        <v>4922.482</v>
      </c>
      <c r="G1883" s="20">
        <f t="shared" si="476"/>
        <v>4834.8632999999991</v>
      </c>
      <c r="H1883" s="20">
        <f t="shared" si="486"/>
        <v>4513.0298499999981</v>
      </c>
      <c r="I1883" s="112">
        <f t="shared" si="477"/>
        <v>3.1612827605694838E-2</v>
      </c>
      <c r="J1883" s="38" t="str">
        <f t="shared" si="487"/>
        <v>N</v>
      </c>
      <c r="K1883" s="17" t="str">
        <f>IF(OR(AND(J1882="N",OR(I1882&lt;R$2308,AND(I1882&gt;R$2306, I1882&lt;R$2305))), AND(J1882="X", OR(I1882&lt;R$2314, AND(I1882&lt;R$2311,I1882&gt;R$2312)))),"no","yes")</f>
        <v>no</v>
      </c>
      <c r="O1883" s="146">
        <f t="shared" si="488"/>
        <v>4.3543372110375067E-3</v>
      </c>
      <c r="P1883" s="146">
        <f t="shared" si="489"/>
        <v>-4.3543372110375067E-3</v>
      </c>
      <c r="Q1883" s="86">
        <f t="shared" si="480"/>
        <v>8.9999999999999993E-3</v>
      </c>
      <c r="R1883" s="39">
        <f>(SUM(C1864:C1882)+Q1883*SUM(C1864:C1882))/(19-Q1883)*(1-J$2305)</f>
        <v>4872.5683234690114</v>
      </c>
      <c r="S1883" s="39">
        <f>(SUM(C1864:C1882)+Q1883*SUM(C1864:C1882))/(19-Q1883)*(1+J$2305)</f>
        <v>4872.5683234690114</v>
      </c>
      <c r="T1883" s="17">
        <f>IF(AND(K1883="no",R1883&lt;E1883, R1883&gt;F1883,J$2308="yes"),MAX(R1883*(1-J$2306),F1883)/D1883-1,IF(AND(K1883="yes",S1883&gt;F1883, S1883&lt;E1883,J$2307="yes"),1-MIN(S1883*(1+J$2306),E1883)/D1883,0))</f>
        <v>0</v>
      </c>
      <c r="U1883" s="6">
        <f t="shared" si="481"/>
        <v>0</v>
      </c>
      <c r="V1883" s="66">
        <f t="shared" si="482"/>
        <v>4.5275918293903104</v>
      </c>
      <c r="W1883" s="6">
        <f t="shared" si="483"/>
        <v>4.3543372110375067E-3</v>
      </c>
      <c r="X1883" s="17">
        <f>V1883/MAX(V$240:V1883)-1</f>
        <v>-3.2561943932465365E-3</v>
      </c>
      <c r="Z1883" s="66">
        <f t="shared" si="484"/>
        <v>17.894470410295703</v>
      </c>
      <c r="AA1883" s="6">
        <f t="shared" si="485"/>
        <v>4.3543372110375067E-3</v>
      </c>
      <c r="AB1883" s="17">
        <f>Z1883/MAX(Z$240:Z1883)-1</f>
        <v>-3.2561943932466475E-3</v>
      </c>
      <c r="AD1883" s="18">
        <v>1.4</v>
      </c>
    </row>
    <row r="1884" spans="1:30" x14ac:dyDescent="0.25">
      <c r="A1884" s="18" t="s">
        <v>249</v>
      </c>
      <c r="B1884" s="72">
        <v>41928</v>
      </c>
      <c r="C1884" s="23">
        <v>4906.2439999999997</v>
      </c>
      <c r="D1884" s="23">
        <v>4987.7070000000003</v>
      </c>
      <c r="E1884" s="23">
        <v>5007.2749999999996</v>
      </c>
      <c r="F1884" s="23">
        <v>4906.2439999999997</v>
      </c>
      <c r="G1884" s="20">
        <f t="shared" si="476"/>
        <v>4844.9283999999998</v>
      </c>
      <c r="H1884" s="20">
        <f t="shared" si="486"/>
        <v>4527.0985833333334</v>
      </c>
      <c r="I1884" s="112">
        <f t="shared" si="477"/>
        <v>1.2655625622867817E-2</v>
      </c>
      <c r="J1884" s="38" t="str">
        <f t="shared" si="487"/>
        <v>N</v>
      </c>
      <c r="K1884" s="17" t="str">
        <f>IF(OR(AND(J1883="N",OR(I1883&lt;R$2308,AND(I1883&gt;R$2306, I1883&lt;R$2305))), AND(J1883="X", OR(I1883&lt;R$2314, AND(I1883&lt;R$2311,I1883&gt;R$2312)))),"no","yes")</f>
        <v>no</v>
      </c>
      <c r="O1884" s="146">
        <f t="shared" si="488"/>
        <v>-1.6332755713196589E-2</v>
      </c>
      <c r="P1884" s="146">
        <f t="shared" si="489"/>
        <v>1.6332755713196589E-2</v>
      </c>
      <c r="Q1884" s="86">
        <f t="shared" si="480"/>
        <v>8.9999999999999993E-3</v>
      </c>
      <c r="R1884" s="39">
        <f>(SUM(C1865:C1883)+Q1884*SUM(C1865:C1883))/(19-Q1884)*(1-J$2305)</f>
        <v>4887.5917495655831</v>
      </c>
      <c r="S1884" s="39">
        <f>(SUM(C1865:C1883)+Q1884*SUM(C1865:C1883))/(19-Q1884)*(1+J$2305)</f>
        <v>4887.5917495655831</v>
      </c>
      <c r="T1884" s="17">
        <f>IF(AND(K1884="no",R1884&lt;E1884, R1884&gt;F1884,J$2308="yes"),MAX(R1884*(1-J$2306),F1884)/D1884-1,IF(AND(K1884="yes",S1884&gt;F1884, S1884&lt;E1884,J$2307="yes"),1-MIN(S1884*(1+J$2306),E1884)/D1884,0))</f>
        <v>0</v>
      </c>
      <c r="U1884" s="6">
        <f t="shared" si="481"/>
        <v>0</v>
      </c>
      <c r="V1884" s="66">
        <f t="shared" si="482"/>
        <v>4.4536437780718137</v>
      </c>
      <c r="W1884" s="6">
        <f t="shared" si="483"/>
        <v>-1.6332755713196589E-2</v>
      </c>
      <c r="X1884" s="17">
        <f>V1884/MAX(V$240:V1884)-1</f>
        <v>-1.9535767478863431E-2</v>
      </c>
      <c r="Z1884" s="66">
        <f t="shared" si="484"/>
        <v>17.602204396467318</v>
      </c>
      <c r="AA1884" s="6">
        <f t="shared" si="485"/>
        <v>-1.6332755713196589E-2</v>
      </c>
      <c r="AB1884" s="17">
        <f>Z1884/MAX(Z$240:Z1884)-1</f>
        <v>-1.9535767478863653E-2</v>
      </c>
      <c r="AD1884" s="18">
        <v>1.379</v>
      </c>
    </row>
    <row r="1885" spans="1:30" x14ac:dyDescent="0.25">
      <c r="A1885" s="18" t="s">
        <v>249</v>
      </c>
      <c r="B1885" s="72">
        <v>41929</v>
      </c>
      <c r="C1885" s="23">
        <v>4860.732</v>
      </c>
      <c r="D1885" s="23">
        <v>4906.2439999999997</v>
      </c>
      <c r="E1885" s="23">
        <v>4914.66</v>
      </c>
      <c r="F1885" s="23">
        <v>4771.7669999999998</v>
      </c>
      <c r="G1885" s="20">
        <f t="shared" si="476"/>
        <v>4850.1175499999999</v>
      </c>
      <c r="H1885" s="20">
        <f t="shared" si="486"/>
        <v>4540.9201166666662</v>
      </c>
      <c r="I1885" s="112">
        <f t="shared" si="477"/>
        <v>2.1884933489910718E-3</v>
      </c>
      <c r="J1885" s="38" t="str">
        <f t="shared" si="487"/>
        <v>N</v>
      </c>
      <c r="K1885" s="17" t="str">
        <f>IF(OR(AND(J1884="N",OR(I1884&lt;R$2308,AND(I1884&gt;R$2306, I1884&lt;R$2305))), AND(J1884="X", OR(I1884&lt;R$2314, AND(I1884&lt;R$2311,I1884&gt;R$2312)))),"no","yes")</f>
        <v>no</v>
      </c>
      <c r="O1885" s="146">
        <f t="shared" si="488"/>
        <v>-9.2763425545080436E-3</v>
      </c>
      <c r="P1885" s="146">
        <f t="shared" si="489"/>
        <v>9.2763425545080436E-3</v>
      </c>
      <c r="Q1885" s="86">
        <f t="shared" si="480"/>
        <v>8.9999999999999993E-3</v>
      </c>
      <c r="R1885" s="39">
        <f>(SUM(C1866:C1884)+Q1885*SUM(C1866:C1884))/(19-Q1885)*(1-J$2305)</f>
        <v>4895.5238571428572</v>
      </c>
      <c r="S1885" s="39">
        <f>(SUM(C1866:C1884)+Q1885*SUM(C1866:C1884))/(19-Q1885)*(1+J$2305)</f>
        <v>4895.5238571428572</v>
      </c>
      <c r="T1885" s="17">
        <f>IF(AND(K1885="no",R1885&lt;E1885, R1885&gt;F1885,J$2308="yes"),MAX(R1885*(1-J$2306),F1885)/D1885-1,IF(AND(K1885="yes",S1885&gt;F1885, S1885&lt;E1885,J$2307="yes"),1-MIN(S1885*(1+J$2306),E1885)/D1885,0))</f>
        <v>-2.1849999423474431E-3</v>
      </c>
      <c r="U1885" s="6">
        <f t="shared" si="481"/>
        <v>7.0913426121606005E-3</v>
      </c>
      <c r="V1885" s="66">
        <f t="shared" si="482"/>
        <v>4.4439125666734904</v>
      </c>
      <c r="W1885" s="6">
        <f t="shared" si="483"/>
        <v>-2.1849999423475541E-3</v>
      </c>
      <c r="X1885" s="17">
        <f>V1885/MAX(V$240:V1885)-1</f>
        <v>-2.1678081770395985E-2</v>
      </c>
      <c r="Z1885" s="66">
        <f t="shared" si="484"/>
        <v>17.563743580875848</v>
      </c>
      <c r="AA1885" s="6">
        <f t="shared" si="485"/>
        <v>-2.1849999423475541E-3</v>
      </c>
      <c r="AB1885" s="17">
        <f>Z1885/MAX(Z$240:Z1885)-1</f>
        <v>-2.1678081770396207E-2</v>
      </c>
      <c r="AD1885" s="18">
        <v>1.365</v>
      </c>
    </row>
    <row r="1886" spans="1:30" x14ac:dyDescent="0.25">
      <c r="A1886" s="18" t="s">
        <v>249</v>
      </c>
      <c r="B1886" s="72">
        <v>41932</v>
      </c>
      <c r="C1886" s="23">
        <v>4929.16</v>
      </c>
      <c r="D1886" s="23">
        <v>4860.732</v>
      </c>
      <c r="E1886" s="23">
        <v>4929.473</v>
      </c>
      <c r="F1886" s="23">
        <v>4869.8770000000004</v>
      </c>
      <c r="G1886" s="20">
        <f t="shared" si="476"/>
        <v>4856.1977999999999</v>
      </c>
      <c r="H1886" s="20">
        <f t="shared" si="486"/>
        <v>4555.6974499999978</v>
      </c>
      <c r="I1886" s="112">
        <f t="shared" si="477"/>
        <v>1.5024552747830766E-2</v>
      </c>
      <c r="J1886" s="38" t="str">
        <f t="shared" si="487"/>
        <v>N</v>
      </c>
      <c r="K1886" s="17" t="str">
        <f>IF(OR(AND(J1885="N",OR(I1885&lt;R$2308,AND(I1885&gt;R$2306, I1885&lt;R$2305))), AND(J1885="X", OR(I1885&lt;R$2314, AND(I1885&lt;R$2311,I1885&gt;R$2312)))),"no","yes")</f>
        <v>yes</v>
      </c>
      <c r="O1886" s="146">
        <f t="shared" si="488"/>
        <v>1.4077715043742334E-2</v>
      </c>
      <c r="P1886" s="146">
        <f t="shared" si="489"/>
        <v>-1.4077715043742334E-2</v>
      </c>
      <c r="Q1886" s="86">
        <f t="shared" si="480"/>
        <v>8.9999999999999993E-3</v>
      </c>
      <c r="R1886" s="39">
        <f>(SUM(C1867:C1885)+Q1886*SUM(C1867:C1885))/(19-Q1886)*(1-J$2305)</f>
        <v>4898.3491740298032</v>
      </c>
      <c r="S1886" s="39">
        <f>(SUM(C1867:C1885)+Q1886*SUM(C1867:C1885))/(19-Q1886)*(1+J$2305)</f>
        <v>4898.3491740298032</v>
      </c>
      <c r="T1886" s="17">
        <f>IF(AND(K1886="no",R1886&lt;E1886, R1886&gt;F1886,J$2308="yes"),MAX(R1886*(1-J$2306),F1886)/D1886-1,IF(AND(K1886="yes",S1886&gt;F1886, S1886&lt;E1886,J$2307="yes"),1-MIN(S1886*(1+J$2306),E1886)/D1886,0))</f>
        <v>-7.7389936391891734E-3</v>
      </c>
      <c r="U1886" s="6">
        <f t="shared" si="481"/>
        <v>6.3387214045531604E-3</v>
      </c>
      <c r="V1886" s="66">
        <f t="shared" si="482"/>
        <v>4.4439125666734904</v>
      </c>
      <c r="W1886" s="6">
        <f t="shared" si="483"/>
        <v>0</v>
      </c>
      <c r="X1886" s="17">
        <f>V1886/MAX(V$240:V1886)-1</f>
        <v>-2.1678081770395985E-2</v>
      </c>
      <c r="Z1886" s="66">
        <f t="shared" si="484"/>
        <v>17.427817881023099</v>
      </c>
      <c r="AA1886" s="6">
        <f t="shared" si="485"/>
        <v>-7.7389936391891734E-3</v>
      </c>
      <c r="AB1886" s="17">
        <f>Z1886/MAX(Z$240:Z1886)-1</f>
        <v>-2.9249308872654423E-2</v>
      </c>
      <c r="AD1886" s="18">
        <v>1.3839999999999999</v>
      </c>
    </row>
    <row r="1887" spans="1:30" x14ac:dyDescent="0.25">
      <c r="A1887" s="18" t="s">
        <v>249</v>
      </c>
      <c r="B1887" s="72">
        <v>41933</v>
      </c>
      <c r="C1887" s="23">
        <v>4884.0240000000003</v>
      </c>
      <c r="D1887" s="23">
        <v>4929.16</v>
      </c>
      <c r="E1887" s="23">
        <v>4942.4589999999998</v>
      </c>
      <c r="F1887" s="23">
        <v>4878.18</v>
      </c>
      <c r="G1887" s="20">
        <f t="shared" ref="G1887:G1950" si="494">AVERAGE(C1868:C1887)</f>
        <v>4868.1217000000006</v>
      </c>
      <c r="H1887" s="20">
        <f t="shared" si="486"/>
        <v>4569.9271833333314</v>
      </c>
      <c r="I1887" s="112">
        <f t="shared" ref="I1887:I1950" si="495">$C1887/$G1887-1</f>
        <v>3.2666192383810078E-3</v>
      </c>
      <c r="J1887" s="38" t="str">
        <f t="shared" si="487"/>
        <v>N</v>
      </c>
      <c r="K1887" s="17" t="str">
        <f>IF(OR(AND(J1886="N",OR(I1886&lt;R$2308,AND(I1886&gt;R$2306, I1886&lt;R$2305))), AND(J1886="X", OR(I1886&lt;R$2314, AND(I1886&lt;R$2311,I1886&gt;R$2312)))),"no","yes")</f>
        <v>no</v>
      </c>
      <c r="O1887" s="146">
        <f t="shared" si="488"/>
        <v>-9.1569354616201082E-3</v>
      </c>
      <c r="P1887" s="146">
        <f t="shared" si="489"/>
        <v>9.1569354616201082E-3</v>
      </c>
      <c r="Q1887" s="86">
        <f t="shared" si="480"/>
        <v>8.9999999999999993E-3</v>
      </c>
      <c r="R1887" s="39">
        <f>(SUM(C1868:C1886)+Q1887*SUM(C1868:C1886))/(19-Q1887)*(1-J$2305)</f>
        <v>4913.4177078616185</v>
      </c>
      <c r="S1887" s="39">
        <f>(SUM(C1868:C1886)+Q1887*SUM(C1868:C1886))/(19-Q1887)*(1+J$2305)</f>
        <v>4913.4177078616185</v>
      </c>
      <c r="T1887" s="17">
        <f>IF(AND(K1887="no",R1887&lt;E1887, R1887&gt;F1887,J$2308="yes"),MAX(R1887*(1-J$2306),F1887)/D1887-1,IF(AND(K1887="yes",S1887&gt;F1887, S1887&lt;E1887,J$2307="yes"),1-MIN(S1887*(1+J$2306),E1887)/D1887,0))</f>
        <v>-3.1937068665617296E-3</v>
      </c>
      <c r="U1887" s="6">
        <f t="shared" si="481"/>
        <v>5.9632285950583785E-3</v>
      </c>
      <c r="V1887" s="66">
        <f t="shared" si="482"/>
        <v>4.4297200125949052</v>
      </c>
      <c r="W1887" s="6">
        <f t="shared" si="483"/>
        <v>-3.1937068665617296E-3</v>
      </c>
      <c r="X1887" s="17">
        <f>V1887/MAX(V$240:V1887)-1</f>
        <v>-2.4802555198353726E-2</v>
      </c>
      <c r="Z1887" s="66">
        <f t="shared" si="484"/>
        <v>17.372158539387289</v>
      </c>
      <c r="AA1887" s="6">
        <f t="shared" si="485"/>
        <v>-3.1937068665616186E-3</v>
      </c>
      <c r="AB1887" s="17">
        <f>Z1887/MAX(Z$240:Z1887)-1</f>
        <v>-3.234960202062731E-2</v>
      </c>
      <c r="AD1887" s="18">
        <v>1.371</v>
      </c>
    </row>
    <row r="1888" spans="1:30" x14ac:dyDescent="0.25">
      <c r="A1888" s="18" t="s">
        <v>249</v>
      </c>
      <c r="B1888" s="72">
        <v>41934</v>
      </c>
      <c r="C1888" s="23">
        <v>4825.6090000000004</v>
      </c>
      <c r="D1888" s="23">
        <v>4884.0240000000003</v>
      </c>
      <c r="E1888" s="23">
        <v>4902.777</v>
      </c>
      <c r="F1888" s="23">
        <v>4821.1940000000004</v>
      </c>
      <c r="G1888" s="20">
        <f t="shared" si="494"/>
        <v>4875.0998</v>
      </c>
      <c r="H1888" s="20">
        <f t="shared" si="486"/>
        <v>4582.299166666664</v>
      </c>
      <c r="I1888" s="112">
        <f t="shared" si="495"/>
        <v>-1.0151751149791721E-2</v>
      </c>
      <c r="J1888" s="38" t="str">
        <f t="shared" si="487"/>
        <v>N</v>
      </c>
      <c r="K1888" s="17" t="str">
        <f>IF(OR(AND(J1887="N",OR(I1887&lt;R$2308,AND(I1887&gt;R$2306, I1887&lt;R$2305))), AND(J1887="X", OR(I1887&lt;R$2314, AND(I1887&lt;R$2311,I1887&gt;R$2312)))),"no","yes")</f>
        <v>yes</v>
      </c>
      <c r="O1888" s="146">
        <f t="shared" si="488"/>
        <v>-1.1960424436898709E-2</v>
      </c>
      <c r="P1888" s="146">
        <f t="shared" si="489"/>
        <v>1.1960424436898709E-2</v>
      </c>
      <c r="Q1888" s="86">
        <f t="shared" si="480"/>
        <v>8.9999999999999993E-3</v>
      </c>
      <c r="R1888" s="39">
        <f>(SUM(C1869:C1887)+Q1888*SUM(C1869:C1887))/(19-Q1888)*(1-J$2305)</f>
        <v>4923.9363110420727</v>
      </c>
      <c r="S1888" s="39">
        <f>(SUM(C1869:C1887)+Q1888*SUM(C1869:C1887))/(19-Q1888)*(1+J$2305)</f>
        <v>4923.9363110420727</v>
      </c>
      <c r="T1888" s="17">
        <f>IF(AND(K1888="no",R1888&lt;E1888, R1888&gt;F1888,J$2308="yes"),MAX(R1888*(1-J$2306),F1888)/D1888-1,IF(AND(K1888="yes",S1888&gt;F1888, S1888&lt;E1888,J$2307="yes"),1-MIN(S1888*(1+J$2306),E1888)/D1888,0))</f>
        <v>0</v>
      </c>
      <c r="U1888" s="6">
        <f t="shared" si="481"/>
        <v>0</v>
      </c>
      <c r="V1888" s="66">
        <f t="shared" si="482"/>
        <v>4.4297200125949052</v>
      </c>
      <c r="W1888" s="6">
        <f t="shared" si="483"/>
        <v>0</v>
      </c>
      <c r="X1888" s="17">
        <f>V1888/MAX(V$240:V1888)-1</f>
        <v>-2.4802555198353726E-2</v>
      </c>
      <c r="Y1888" s="14"/>
      <c r="Z1888" s="66">
        <f t="shared" si="484"/>
        <v>17.579936928903457</v>
      </c>
      <c r="AA1888" s="6">
        <f t="shared" si="485"/>
        <v>1.1960424436898709E-2</v>
      </c>
      <c r="AB1888" s="17">
        <f>Z1888/MAX(Z$240:Z1888)-1</f>
        <v>-2.0776092554260051E-2</v>
      </c>
      <c r="AC1888" s="14"/>
      <c r="AD1888" s="18">
        <v>1.3540000000000001</v>
      </c>
    </row>
    <row r="1889" spans="1:30" x14ac:dyDescent="0.25">
      <c r="A1889" s="18" t="s">
        <v>249</v>
      </c>
      <c r="B1889" s="72">
        <v>41935</v>
      </c>
      <c r="C1889" s="23">
        <v>4755.2309999999998</v>
      </c>
      <c r="D1889" s="23">
        <v>4825.6090000000004</v>
      </c>
      <c r="E1889" s="23">
        <v>4832.4269999999997</v>
      </c>
      <c r="F1889" s="23">
        <v>4732.7619999999997</v>
      </c>
      <c r="G1889" s="20">
        <f t="shared" si="494"/>
        <v>4876.9109000000008</v>
      </c>
      <c r="H1889" s="20">
        <f t="shared" si="486"/>
        <v>4593.9345166666662</v>
      </c>
      <c r="I1889" s="112">
        <f t="shared" si="495"/>
        <v>-2.4950199520766492E-2</v>
      </c>
      <c r="J1889" s="38" t="str">
        <f t="shared" si="487"/>
        <v>N</v>
      </c>
      <c r="K1889" s="17" t="str">
        <f>IF(OR(AND(J1888="N",OR(I1888&lt;R$2308,AND(I1888&gt;R$2306, I1888&lt;R$2305))), AND(J1888="X", OR(I1888&lt;R$2314, AND(I1888&lt;R$2311,I1888&gt;R$2312)))),"no","yes")</f>
        <v>yes</v>
      </c>
      <c r="O1889" s="146">
        <f t="shared" si="488"/>
        <v>-1.4584273197434938E-2</v>
      </c>
      <c r="P1889" s="146">
        <f t="shared" si="489"/>
        <v>1.4584273197434938E-2</v>
      </c>
      <c r="Q1889" s="86">
        <f t="shared" si="480"/>
        <v>8.9999999999999993E-3</v>
      </c>
      <c r="R1889" s="39">
        <f>(SUM(C1870:C1888)+Q1889*SUM(C1870:C1888))/(19-Q1889)*(1-J$2305)</f>
        <v>4929.6000149017964</v>
      </c>
      <c r="S1889" s="39">
        <f>(SUM(C1870:C1888)+Q1889*SUM(C1870:C1888))/(19-Q1889)*(1+J$2305)</f>
        <v>4929.6000149017964</v>
      </c>
      <c r="T1889" s="17">
        <f>IF(AND(K1889="no",R1889&lt;E1889, R1889&gt;F1889,J$2308="yes"),MAX(R1889*(1-J$2306),F1889)/D1889-1,IF(AND(K1889="yes",S1889&gt;F1889, S1889&lt;E1889,J$2307="yes"),1-MIN(S1889*(1+J$2306),E1889)/D1889,0))</f>
        <v>0</v>
      </c>
      <c r="U1889" s="6">
        <f t="shared" si="481"/>
        <v>0</v>
      </c>
      <c r="V1889" s="66">
        <f t="shared" si="482"/>
        <v>4.4297200125949052</v>
      </c>
      <c r="W1889" s="6">
        <f t="shared" si="483"/>
        <v>0</v>
      </c>
      <c r="X1889" s="17">
        <f>V1889/MAX(V$240:V1889)-1</f>
        <v>-2.4802555198353726E-2</v>
      </c>
      <c r="Z1889" s="66">
        <f t="shared" si="484"/>
        <v>17.836327531868264</v>
      </c>
      <c r="AA1889" s="6">
        <f t="shared" si="485"/>
        <v>1.4584273197435049E-2</v>
      </c>
      <c r="AB1889" s="17">
        <f>Z1889/MAX(Z$240:Z1889)-1</f>
        <v>-6.4948235666113519E-3</v>
      </c>
      <c r="AD1889" s="18">
        <v>1.337</v>
      </c>
    </row>
    <row r="1890" spans="1:30" x14ac:dyDescent="0.25">
      <c r="A1890" s="18" t="s">
        <v>249</v>
      </c>
      <c r="B1890" s="72">
        <v>41936</v>
      </c>
      <c r="C1890" s="23">
        <v>4774.6660000000002</v>
      </c>
      <c r="D1890" s="23">
        <v>4755.2309999999998</v>
      </c>
      <c r="E1890" s="23">
        <v>4800.3609999999999</v>
      </c>
      <c r="F1890" s="23">
        <v>4754.8860000000004</v>
      </c>
      <c r="G1890" s="20">
        <f t="shared" si="494"/>
        <v>4877.7078500000007</v>
      </c>
      <c r="H1890" s="20">
        <f t="shared" si="486"/>
        <v>4605.9419500000013</v>
      </c>
      <c r="I1890" s="112">
        <f t="shared" si="495"/>
        <v>-2.1125055695986439E-2</v>
      </c>
      <c r="J1890" s="38" t="str">
        <f t="shared" si="487"/>
        <v>N</v>
      </c>
      <c r="K1890" s="17" t="str">
        <f>IF(OR(AND(J1889="N",OR(I1889&lt;R$2308,AND(I1889&gt;R$2306, I1889&lt;R$2305))), AND(J1889="X", OR(I1889&lt;R$2314, AND(I1889&lt;R$2311,I1889&gt;R$2312)))),"no","yes")</f>
        <v>yes</v>
      </c>
      <c r="O1890" s="146">
        <f t="shared" si="488"/>
        <v>4.0870779989448103E-3</v>
      </c>
      <c r="P1890" s="146">
        <f t="shared" si="489"/>
        <v>-4.0870779989448103E-3</v>
      </c>
      <c r="Q1890" s="86">
        <f t="shared" si="480"/>
        <v>8.9999999999999993E-3</v>
      </c>
      <c r="R1890" s="39">
        <f>(SUM(C1871:C1889)+Q1890*SUM(C1871:C1889))/(19-Q1890)*(1-J$2305)</f>
        <v>4929.4142709178041</v>
      </c>
      <c r="S1890" s="39">
        <f>(SUM(C1871:C1889)+Q1890*SUM(C1871:C1889))/(19-Q1890)*(1+J$2305)</f>
        <v>4929.4142709178041</v>
      </c>
      <c r="T1890" s="17">
        <f>IF(AND(K1890="no",R1890&lt;E1890, R1890&gt;F1890,J$2308="yes"),MAX(R1890*(1-J$2306),F1890)/D1890-1,IF(AND(K1890="yes",S1890&gt;F1890, S1890&lt;E1890,J$2307="yes"),1-MIN(S1890*(1+J$2306),E1890)/D1890,0))</f>
        <v>0</v>
      </c>
      <c r="U1890" s="6">
        <f t="shared" si="481"/>
        <v>0</v>
      </c>
      <c r="V1890" s="66">
        <f t="shared" si="482"/>
        <v>4.4297200125949052</v>
      </c>
      <c r="W1890" s="6">
        <f t="shared" si="483"/>
        <v>0</v>
      </c>
      <c r="X1890" s="17">
        <f>V1890/MAX(V$240:V1890)-1</f>
        <v>-2.4802555198353726E-2</v>
      </c>
      <c r="Z1890" s="66">
        <f t="shared" si="484"/>
        <v>17.763429070030792</v>
      </c>
      <c r="AA1890" s="6">
        <f t="shared" si="485"/>
        <v>-4.0870779989448103E-3</v>
      </c>
      <c r="AB1890" s="17">
        <f>Z1890/MAX(Z$240:Z1890)-1</f>
        <v>-1.0555356715050035E-2</v>
      </c>
      <c r="AD1890" s="18">
        <v>1.341</v>
      </c>
    </row>
    <row r="1891" spans="1:30" x14ac:dyDescent="0.25">
      <c r="A1891" s="18" t="s">
        <v>249</v>
      </c>
      <c r="B1891" s="72">
        <v>41939</v>
      </c>
      <c r="C1891" s="23">
        <v>4809.518</v>
      </c>
      <c r="D1891" s="23">
        <v>4774.6660000000002</v>
      </c>
      <c r="E1891" s="23">
        <v>4809.942</v>
      </c>
      <c r="F1891" s="23">
        <v>4739.33</v>
      </c>
      <c r="G1891" s="20">
        <f t="shared" si="494"/>
        <v>4883.4723000000004</v>
      </c>
      <c r="H1891" s="20">
        <f t="shared" si="486"/>
        <v>4617.9372499999999</v>
      </c>
      <c r="I1891" s="112">
        <f t="shared" si="495"/>
        <v>-1.5143794303901448E-2</v>
      </c>
      <c r="J1891" s="38" t="str">
        <f t="shared" si="487"/>
        <v>N</v>
      </c>
      <c r="K1891" s="17" t="str">
        <f>IF(OR(AND(J1890="N",OR(I1890&lt;R$2308,AND(I1890&gt;R$2306, I1890&lt;R$2305))), AND(J1890="X", OR(I1890&lt;R$2314, AND(I1890&lt;R$2311,I1890&gt;R$2312)))),"no","yes")</f>
        <v>yes</v>
      </c>
      <c r="O1891" s="146">
        <f t="shared" si="488"/>
        <v>7.2993587404857063E-3</v>
      </c>
      <c r="P1891" s="146">
        <f t="shared" si="489"/>
        <v>-7.2993587404857063E-3</v>
      </c>
      <c r="Q1891" s="86">
        <f t="shared" si="480"/>
        <v>8.9999999999999993E-3</v>
      </c>
      <c r="R1891" s="39">
        <f>(SUM(C1872:C1890)+Q1891*SUM(C1872:C1890))/(19-Q1891)*(1-J$2305)</f>
        <v>4933.687923332106</v>
      </c>
      <c r="S1891" s="39">
        <f>(SUM(C1872:C1890)+Q1891*SUM(C1872:C1890))/(19-Q1891)*(1+J$2305)</f>
        <v>4933.687923332106</v>
      </c>
      <c r="T1891" s="17">
        <f>IF(AND(K1891="no",R1891&lt;E1891, R1891&gt;F1891,J$2308="yes"),MAX(R1891*(1-J$2306),F1891)/D1891-1,IF(AND(K1891="yes",S1891&gt;F1891, S1891&lt;E1891,J$2307="yes"),1-MIN(S1891*(1+J$2306),E1891)/D1891,0))</f>
        <v>0</v>
      </c>
      <c r="U1891" s="6">
        <f t="shared" si="481"/>
        <v>0</v>
      </c>
      <c r="V1891" s="66">
        <f t="shared" si="482"/>
        <v>4.4297200125949052</v>
      </c>
      <c r="W1891" s="6">
        <f t="shared" si="483"/>
        <v>0</v>
      </c>
      <c r="X1891" s="17">
        <f>V1891/MAX(V$240:V1891)-1</f>
        <v>-2.4802555198353726E-2</v>
      </c>
      <c r="Z1891" s="66">
        <f t="shared" si="484"/>
        <v>17.633767428787465</v>
      </c>
      <c r="AA1891" s="6">
        <f t="shared" si="485"/>
        <v>-7.2993587404857063E-3</v>
      </c>
      <c r="AB1891" s="17">
        <f>Z1891/MAX(Z$240:Z1891)-1</f>
        <v>-1.7777668120238843E-2</v>
      </c>
      <c r="AD1891" s="18">
        <v>1.351</v>
      </c>
    </row>
    <row r="1892" spans="1:30" x14ac:dyDescent="0.25">
      <c r="A1892" s="18" t="s">
        <v>249</v>
      </c>
      <c r="B1892" s="72">
        <v>41940</v>
      </c>
      <c r="C1892" s="23">
        <v>4924.9549999999999</v>
      </c>
      <c r="D1892" s="23">
        <v>4809.518</v>
      </c>
      <c r="E1892" s="23">
        <v>4925.085</v>
      </c>
      <c r="F1892" s="23">
        <v>4819.55</v>
      </c>
      <c r="G1892" s="20">
        <f t="shared" si="494"/>
        <v>4891.9964500000006</v>
      </c>
      <c r="H1892" s="20">
        <f t="shared" si="486"/>
        <v>4630.5470000000005</v>
      </c>
      <c r="I1892" s="112">
        <f t="shared" si="495"/>
        <v>6.7372391490594374E-3</v>
      </c>
      <c r="J1892" s="38" t="str">
        <f t="shared" si="487"/>
        <v>N</v>
      </c>
      <c r="K1892" s="17" t="str">
        <f>IF(OR(AND(J1891="N",OR(I1891&lt;R$2308,AND(I1891&gt;R$2306, I1891&lt;R$2305))), AND(J1891="X", OR(I1891&lt;R$2314, AND(I1891&lt;R$2311,I1891&gt;R$2312)))),"no","yes")</f>
        <v>yes</v>
      </c>
      <c r="O1892" s="146">
        <f t="shared" si="488"/>
        <v>2.4001781467498429E-2</v>
      </c>
      <c r="P1892" s="146">
        <f t="shared" si="489"/>
        <v>-2.4001781467498429E-2</v>
      </c>
      <c r="Q1892" s="86">
        <f t="shared" si="480"/>
        <v>8.9999999999999993E-3</v>
      </c>
      <c r="R1892" s="39">
        <f>(SUM(C1873:C1891)+Q1892*SUM(C1873:C1891))/(19-Q1892)*(1-J$2305)</f>
        <v>4936.6125409931019</v>
      </c>
      <c r="S1892" s="39">
        <f>(SUM(C1873:C1891)+Q1892*SUM(C1873:C1891))/(19-Q1892)*(1+J$2305)</f>
        <v>4936.6125409931019</v>
      </c>
      <c r="T1892" s="17">
        <f>IF(AND(K1892="no",R1892&lt;E1892, R1892&gt;F1892,J$2308="yes"),MAX(R1892*(1-J$2306),F1892)/D1892-1,IF(AND(K1892="yes",S1892&gt;F1892, S1892&lt;E1892,J$2307="yes"),1-MIN(S1892*(1+J$2306),E1892)/D1892,0))</f>
        <v>0</v>
      </c>
      <c r="U1892" s="6">
        <f t="shared" si="481"/>
        <v>0</v>
      </c>
      <c r="V1892" s="66">
        <f t="shared" si="482"/>
        <v>4.4297200125949052</v>
      </c>
      <c r="W1892" s="6">
        <f t="shared" si="483"/>
        <v>0</v>
      </c>
      <c r="X1892" s="17">
        <f>V1892/MAX(V$240:V1892)-1</f>
        <v>-2.4802555198353726E-2</v>
      </c>
      <c r="Z1892" s="66">
        <f t="shared" si="484"/>
        <v>17.210525596513016</v>
      </c>
      <c r="AA1892" s="6">
        <f t="shared" si="485"/>
        <v>-2.4001781467498429E-2</v>
      </c>
      <c r="AB1892" s="17">
        <f>Z1892/MAX(Z$240:Z1892)-1</f>
        <v>-4.1352753882513582E-2</v>
      </c>
      <c r="AD1892" s="18">
        <v>1.383</v>
      </c>
    </row>
    <row r="1893" spans="1:30" x14ac:dyDescent="0.25">
      <c r="A1893" s="18" t="s">
        <v>249</v>
      </c>
      <c r="B1893" s="72">
        <v>41941</v>
      </c>
      <c r="C1893" s="23">
        <v>4991.7550000000001</v>
      </c>
      <c r="D1893" s="23">
        <v>4924.9549999999999</v>
      </c>
      <c r="E1893" s="23">
        <v>4999.9579999999996</v>
      </c>
      <c r="F1893" s="23">
        <v>4923.5150000000003</v>
      </c>
      <c r="G1893" s="20">
        <f t="shared" si="494"/>
        <v>4900.7987000000003</v>
      </c>
      <c r="H1893" s="20">
        <f t="shared" si="486"/>
        <v>4643.6119166666658</v>
      </c>
      <c r="I1893" s="112">
        <f t="shared" si="495"/>
        <v>1.8559485008025289E-2</v>
      </c>
      <c r="J1893" s="38" t="str">
        <f t="shared" si="487"/>
        <v>N</v>
      </c>
      <c r="K1893" s="17" t="str">
        <f>IF(OR(AND(J1892="N",OR(I1892&lt;R$2308,AND(I1892&gt;R$2306, I1892&lt;R$2305))), AND(J1892="X", OR(I1892&lt;R$2314, AND(I1892&lt;R$2311,I1892&gt;R$2312)))),"no","yes")</f>
        <v>yes</v>
      </c>
      <c r="O1893" s="146">
        <f t="shared" si="488"/>
        <v>1.3563575707798314E-2</v>
      </c>
      <c r="P1893" s="146">
        <f t="shared" si="489"/>
        <v>-1.3563575707798314E-2</v>
      </c>
      <c r="Q1893" s="86">
        <f t="shared" si="480"/>
        <v>8.9999999999999993E-3</v>
      </c>
      <c r="R1893" s="39">
        <f>(SUM(C1874:C1892)+Q1893*SUM(C1874:C1892))/(19-Q1893)*(1-J$2305)</f>
        <v>4942.4167748407144</v>
      </c>
      <c r="S1893" s="39">
        <f>(SUM(C1874:C1892)+Q1893*SUM(C1874:C1892))/(19-Q1893)*(1+J$2305)</f>
        <v>4942.4167748407144</v>
      </c>
      <c r="T1893" s="17">
        <f>IF(AND(K1893="no",R1893&lt;E1893, R1893&gt;F1893,J$2308="yes"),MAX(R1893*(1-J$2306),F1893)/D1893-1,IF(AND(K1893="yes",S1893&gt;F1893, S1893&lt;E1893,J$2307="yes"),1-MIN(S1893*(1+J$2306),E1893)/D1893,0))</f>
        <v>-3.5455704347988615E-3</v>
      </c>
      <c r="U1893" s="6">
        <f t="shared" si="481"/>
        <v>1.0018005272999453E-2</v>
      </c>
      <c r="V1893" s="66">
        <f t="shared" si="482"/>
        <v>4.4297200125949052</v>
      </c>
      <c r="W1893" s="6">
        <f t="shared" si="483"/>
        <v>0</v>
      </c>
      <c r="X1893" s="17">
        <f>V1893/MAX(V$240:V1893)-1</f>
        <v>-2.4802555198353726E-2</v>
      </c>
      <c r="Z1893" s="66">
        <f t="shared" si="484"/>
        <v>17.14950446579067</v>
      </c>
      <c r="AA1893" s="6">
        <f t="shared" si="485"/>
        <v>-3.5455704347988615E-3</v>
      </c>
      <c r="AB1893" s="17">
        <f>Z1893/MAX(Z$240:Z1893)-1</f>
        <v>-4.4751705215749116E-2</v>
      </c>
      <c r="AD1893" s="18">
        <v>1.4039999999999999</v>
      </c>
    </row>
    <row r="1894" spans="1:30" x14ac:dyDescent="0.25">
      <c r="A1894" s="18" t="s">
        <v>249</v>
      </c>
      <c r="B1894" s="72">
        <v>41942</v>
      </c>
      <c r="C1894" s="23">
        <v>4992.63</v>
      </c>
      <c r="D1894" s="23">
        <v>4991.7550000000001</v>
      </c>
      <c r="E1894" s="23">
        <v>5021.1899999999996</v>
      </c>
      <c r="F1894" s="23">
        <v>4975.7860000000001</v>
      </c>
      <c r="G1894" s="20">
        <f t="shared" si="494"/>
        <v>4909.6934500000007</v>
      </c>
      <c r="H1894" s="20">
        <f t="shared" si="486"/>
        <v>4656.5750833333323</v>
      </c>
      <c r="I1894" s="112">
        <f t="shared" si="495"/>
        <v>1.6892409036250333E-2</v>
      </c>
      <c r="J1894" s="38" t="str">
        <f t="shared" si="487"/>
        <v>N</v>
      </c>
      <c r="K1894" s="17" t="str">
        <f>IF(OR(AND(J1893="N",OR(I1893&lt;R$2308,AND(I1893&gt;R$2306, I1893&lt;R$2305))), AND(J1893="X", OR(I1893&lt;R$2314, AND(I1893&lt;R$2311,I1893&gt;R$2312)))),"no","yes")</f>
        <v>no</v>
      </c>
      <c r="O1894" s="146">
        <f t="shared" si="488"/>
        <v>1.7528905164621023E-4</v>
      </c>
      <c r="P1894" s="146">
        <f t="shared" si="489"/>
        <v>-1.7528905164621023E-4</v>
      </c>
      <c r="Q1894" s="86">
        <f t="shared" si="480"/>
        <v>8.9999999999999993E-3</v>
      </c>
      <c r="R1894" s="39">
        <f>(SUM(C1875:C1893)+Q1894*SUM(C1875:C1893))/(19-Q1894)*(1-J$2305)</f>
        <v>4951.8219235953875</v>
      </c>
      <c r="S1894" s="39">
        <f>(SUM(C1875:C1893)+Q1894*SUM(C1875:C1893))/(19-Q1894)*(1+J$2305)</f>
        <v>4951.8219235953875</v>
      </c>
      <c r="T1894" s="17">
        <f>IF(AND(K1894="no",R1894&lt;E1894, R1894&gt;F1894,J$2308="yes"),MAX(R1894*(1-J$2306),F1894)/D1894-1,IF(AND(K1894="yes",S1894&gt;F1894, S1894&lt;E1894,J$2307="yes"),1-MIN(S1894*(1+J$2306),E1894)/D1894,0))</f>
        <v>0</v>
      </c>
      <c r="U1894" s="6">
        <f t="shared" si="481"/>
        <v>0</v>
      </c>
      <c r="V1894" s="66">
        <f t="shared" si="482"/>
        <v>4.4304964940149709</v>
      </c>
      <c r="W1894" s="6">
        <f t="shared" si="483"/>
        <v>1.7528905164621023E-4</v>
      </c>
      <c r="X1894" s="17">
        <f>V1894/MAX(V$240:V1894)-1</f>
        <v>-2.4631613763086646E-2</v>
      </c>
      <c r="Z1894" s="66">
        <f t="shared" si="484"/>
        <v>17.152510586164681</v>
      </c>
      <c r="AA1894" s="6">
        <f t="shared" si="485"/>
        <v>1.7528905164621023E-4</v>
      </c>
      <c r="AB1894" s="17">
        <f>Z1894/MAX(Z$240:Z1894)-1</f>
        <v>-4.4584260648069751E-2</v>
      </c>
      <c r="AD1894" s="18">
        <v>1.401</v>
      </c>
    </row>
    <row r="1895" spans="1:30" x14ac:dyDescent="0.25">
      <c r="A1895" s="18" t="s">
        <v>249</v>
      </c>
      <c r="B1895" s="72">
        <v>41943</v>
      </c>
      <c r="C1895" s="23">
        <v>4986.4160000000002</v>
      </c>
      <c r="D1895" s="23">
        <v>4992.63</v>
      </c>
      <c r="E1895" s="23">
        <v>5012.26</v>
      </c>
      <c r="F1895" s="23">
        <v>4945.2889999999998</v>
      </c>
      <c r="G1895" s="20">
        <f t="shared" si="494"/>
        <v>4917.5174999999999</v>
      </c>
      <c r="H1895" s="20">
        <f t="shared" si="486"/>
        <v>4668.73135</v>
      </c>
      <c r="I1895" s="112">
        <f t="shared" si="495"/>
        <v>1.4010829651343482E-2</v>
      </c>
      <c r="J1895" s="38" t="str">
        <f t="shared" si="487"/>
        <v>N</v>
      </c>
      <c r="K1895" s="17" t="str">
        <f>IF(OR(AND(J1894="N",OR(I1894&lt;R$2308,AND(I1894&gt;R$2306, I1894&lt;R$2305))), AND(J1894="X", OR(I1894&lt;R$2314, AND(I1894&lt;R$2311,I1894&gt;R$2312)))),"no","yes")</f>
        <v>no</v>
      </c>
      <c r="O1895" s="146">
        <f t="shared" si="488"/>
        <v>-1.2446345913876833E-3</v>
      </c>
      <c r="P1895" s="146">
        <f t="shared" si="489"/>
        <v>1.2446345913876833E-3</v>
      </c>
      <c r="Q1895" s="86">
        <f t="shared" si="480"/>
        <v>8.9999999999999993E-3</v>
      </c>
      <c r="R1895" s="39">
        <f>(SUM(C1876:C1894)+Q1895*SUM(C1876:C1894))/(19-Q1895)*(1-J$2305)</f>
        <v>4960.4659789373918</v>
      </c>
      <c r="S1895" s="39">
        <f>(SUM(C1876:C1894)+Q1895*SUM(C1876:C1894))/(19-Q1895)*(1+J$2305)</f>
        <v>4960.4659789373918</v>
      </c>
      <c r="T1895" s="17">
        <f>IF(AND(K1895="no",R1895&lt;E1895, R1895&gt;F1895,J$2308="yes"),MAX(R1895*(1-J$2306),F1895)/D1895-1,IF(AND(K1895="yes",S1895&gt;F1895, S1895&lt;E1895,J$2307="yes"),1-MIN(S1895*(1+J$2306),E1895)/D1895,0))</f>
        <v>-6.4423001629618781E-3</v>
      </c>
      <c r="U1895" s="6">
        <f t="shared" si="481"/>
        <v>-5.1976655715741948E-3</v>
      </c>
      <c r="V1895" s="66">
        <f t="shared" si="482"/>
        <v>4.4019539057295765</v>
      </c>
      <c r="W1895" s="6">
        <f t="shared" si="483"/>
        <v>-6.4423001629618781E-3</v>
      </c>
      <c r="X1895" s="17">
        <f>V1895/MAX(V$240:V1895)-1</f>
        <v>-3.0915229676688583E-2</v>
      </c>
      <c r="Z1895" s="66">
        <f t="shared" si="484"/>
        <v>17.042008964420226</v>
      </c>
      <c r="AA1895" s="6">
        <f t="shared" si="485"/>
        <v>-6.4423001629618781E-3</v>
      </c>
      <c r="AB1895" s="17">
        <f>Z1895/MAX(Z$240:Z1895)-1</f>
        <v>-5.0739335621392989E-2</v>
      </c>
      <c r="AD1895" s="18">
        <v>1.4019999999999999</v>
      </c>
    </row>
    <row r="1896" spans="1:30" x14ac:dyDescent="0.25">
      <c r="A1896" s="18" t="s">
        <v>249</v>
      </c>
      <c r="B1896" s="72">
        <v>41946</v>
      </c>
      <c r="C1896" s="23">
        <v>5028.6980000000003</v>
      </c>
      <c r="D1896" s="23">
        <v>4986.4160000000002</v>
      </c>
      <c r="E1896" s="23">
        <v>5028.7569999999996</v>
      </c>
      <c r="F1896" s="23">
        <v>4992.5290000000005</v>
      </c>
      <c r="G1896" s="20">
        <f t="shared" si="494"/>
        <v>4925.0806500000008</v>
      </c>
      <c r="H1896" s="20">
        <f t="shared" si="486"/>
        <v>4682.3726499999993</v>
      </c>
      <c r="I1896" s="112">
        <f t="shared" si="495"/>
        <v>2.1038711315316094E-2</v>
      </c>
      <c r="J1896" s="38" t="str">
        <f t="shared" si="487"/>
        <v>N</v>
      </c>
      <c r="K1896" s="17" t="str">
        <f>IF(OR(AND(J1895="N",OR(I1895&lt;R$2308,AND(I1895&gt;R$2306, I1895&lt;R$2305))), AND(J1895="X", OR(I1895&lt;R$2314, AND(I1895&lt;R$2311,I1895&gt;R$2312)))),"no","yes")</f>
        <v>no</v>
      </c>
      <c r="O1896" s="146">
        <f t="shared" si="488"/>
        <v>8.4794369342631182E-3</v>
      </c>
      <c r="P1896" s="146">
        <f t="shared" si="489"/>
        <v>-8.4794369342631182E-3</v>
      </c>
      <c r="Q1896" s="86">
        <f t="shared" si="480"/>
        <v>8.9999999999999993E-3</v>
      </c>
      <c r="R1896" s="39">
        <f>(SUM(C1877:C1895)+Q1896*SUM(C1877:C1895))/(19-Q1896)*(1-J$2305)</f>
        <v>4966.2561863514302</v>
      </c>
      <c r="S1896" s="39">
        <f>(SUM(C1877:C1895)+Q1896*SUM(C1877:C1895))/(19-Q1896)*(1+J$2305)</f>
        <v>4966.2561863514302</v>
      </c>
      <c r="T1896" s="17">
        <f>IF(AND(K1896="no",R1896&lt;E1896, R1896&gt;F1896,J$2308="yes"),MAX(R1896*(1-J$2306),F1896)/D1896-1,IF(AND(K1896="yes",S1896&gt;F1896, S1896&lt;E1896,J$2307="yes"),1-MIN(S1896*(1+J$2306),E1896)/D1896,0))</f>
        <v>0</v>
      </c>
      <c r="U1896" s="6">
        <f t="shared" si="481"/>
        <v>0</v>
      </c>
      <c r="V1896" s="66">
        <f t="shared" si="482"/>
        <v>4.4392799962607432</v>
      </c>
      <c r="W1896" s="6">
        <f t="shared" si="483"/>
        <v>8.4794369342631182E-3</v>
      </c>
      <c r="X1896" s="17">
        <f>V1896/MAX(V$240:V1896)-1</f>
        <v>-2.2697936482777292E-2</v>
      </c>
      <c r="Z1896" s="66">
        <f t="shared" si="484"/>
        <v>17.186515604667175</v>
      </c>
      <c r="AA1896" s="6">
        <f t="shared" si="485"/>
        <v>8.4794369342631182E-3</v>
      </c>
      <c r="AB1896" s="17">
        <f>Z1896/MAX(Z$240:Z1896)-1</f>
        <v>-4.26901396836179E-2</v>
      </c>
      <c r="AD1896" s="18">
        <v>1.413</v>
      </c>
    </row>
    <row r="1897" spans="1:30" x14ac:dyDescent="0.25">
      <c r="A1897" s="18" t="s">
        <v>249</v>
      </c>
      <c r="B1897" s="72">
        <v>41947</v>
      </c>
      <c r="C1897" s="23">
        <v>5003.47</v>
      </c>
      <c r="D1897" s="23">
        <v>5028.6980000000003</v>
      </c>
      <c r="E1897" s="23">
        <v>5036.0959999999995</v>
      </c>
      <c r="F1897" s="23">
        <v>4983.0519999999997</v>
      </c>
      <c r="G1897" s="20">
        <f t="shared" si="494"/>
        <v>4929.4482000000007</v>
      </c>
      <c r="H1897" s="20">
        <f t="shared" si="486"/>
        <v>4694.4496499999987</v>
      </c>
      <c r="I1897" s="112">
        <f t="shared" si="495"/>
        <v>1.5016244617399366E-2</v>
      </c>
      <c r="J1897" s="38" t="str">
        <f t="shared" si="487"/>
        <v>N</v>
      </c>
      <c r="K1897" s="17" t="str">
        <f>IF(OR(AND(J1896="N",OR(I1896&lt;R$2308,AND(I1896&gt;R$2306, I1896&lt;R$2305))), AND(J1896="X", OR(I1896&lt;R$2314, AND(I1896&lt;R$2311,I1896&gt;R$2312)))),"no","yes")</f>
        <v>no</v>
      </c>
      <c r="O1897" s="146">
        <f t="shared" si="488"/>
        <v>-5.0168055429059555E-3</v>
      </c>
      <c r="P1897" s="146">
        <f t="shared" si="489"/>
        <v>5.0168055429059555E-3</v>
      </c>
      <c r="Q1897" s="86">
        <f t="shared" si="480"/>
        <v>8.9999999999999993E-3</v>
      </c>
      <c r="R1897" s="39">
        <f>(SUM(C1878:C1896)+Q1897*SUM(C1878:C1896))/(19-Q1897)*(1-J$2305)</f>
        <v>4972.2375570533413</v>
      </c>
      <c r="S1897" s="39">
        <f>(SUM(C1878:C1896)+Q1897*SUM(C1878:C1896))/(19-Q1897)*(1+J$2305)</f>
        <v>4972.2375570533413</v>
      </c>
      <c r="T1897" s="17">
        <f>IF(AND(K1897="no",R1897&lt;E1897, R1897&gt;F1897,J$2308="yes"),MAX(R1897*(1-J$2306),F1897)/D1897-1,IF(AND(K1897="yes",S1897&gt;F1897, S1897&lt;E1897,J$2307="yes"),1-MIN(S1897*(1+J$2306),E1897)/D1897,0))</f>
        <v>0</v>
      </c>
      <c r="U1897" s="6">
        <f t="shared" si="481"/>
        <v>0</v>
      </c>
      <c r="V1897" s="66">
        <f t="shared" si="482"/>
        <v>4.4170089917689905</v>
      </c>
      <c r="W1897" s="6">
        <f t="shared" si="483"/>
        <v>-5.0168055429060665E-3</v>
      </c>
      <c r="X1897" s="17">
        <f>V1897/MAX(V$240:V1897)-1</f>
        <v>-2.760087089212393E-2</v>
      </c>
      <c r="Z1897" s="66">
        <f t="shared" si="484"/>
        <v>17.100294197918441</v>
      </c>
      <c r="AA1897" s="6">
        <f t="shared" si="485"/>
        <v>-5.0168055429059555E-3</v>
      </c>
      <c r="AB1897" s="17">
        <f>Z1897/MAX(Z$240:Z1897)-1</f>
        <v>-4.7492777097131622E-2</v>
      </c>
      <c r="AD1897" s="18">
        <v>1.405</v>
      </c>
    </row>
    <row r="1898" spans="1:30" x14ac:dyDescent="0.25">
      <c r="A1898" s="18" t="s">
        <v>249</v>
      </c>
      <c r="B1898" s="72">
        <v>41948</v>
      </c>
      <c r="C1898" s="23">
        <v>4995.4430000000002</v>
      </c>
      <c r="D1898" s="23">
        <v>5003.47</v>
      </c>
      <c r="E1898" s="23">
        <v>5013.6139999999996</v>
      </c>
      <c r="F1898" s="23">
        <v>4976.1310000000003</v>
      </c>
      <c r="G1898" s="20">
        <f t="shared" si="494"/>
        <v>4929.5438000000004</v>
      </c>
      <c r="H1898" s="20">
        <f t="shared" si="486"/>
        <v>4706.0383666666658</v>
      </c>
      <c r="I1898" s="112">
        <f t="shared" si="495"/>
        <v>1.3368214722019545E-2</v>
      </c>
      <c r="J1898" s="38" t="str">
        <f t="shared" si="487"/>
        <v>N</v>
      </c>
      <c r="K1898" s="17" t="str">
        <f>IF(OR(AND(J1897="N",OR(I1897&lt;R$2308,AND(I1897&gt;R$2306, I1897&lt;R$2305))), AND(J1897="X", OR(I1897&lt;R$2314, AND(I1897&lt;R$2311,I1897&gt;R$2312)))),"no","yes")</f>
        <v>no</v>
      </c>
      <c r="O1898" s="146">
        <f t="shared" si="488"/>
        <v>-1.604286625082163E-3</v>
      </c>
      <c r="P1898" s="146">
        <f t="shared" si="489"/>
        <v>1.604286625082163E-3</v>
      </c>
      <c r="Q1898" s="86">
        <f t="shared" si="480"/>
        <v>8.9999999999999993E-3</v>
      </c>
      <c r="R1898" s="39">
        <f>(SUM(C1879:C1897)+Q1898*SUM(C1879:C1897))/(19-Q1898)*(1-J$2305)</f>
        <v>4972.7656203991364</v>
      </c>
      <c r="S1898" s="39">
        <f>(SUM(C1879:C1897)+Q1898*SUM(C1879:C1897))/(19-Q1898)*(1+J$2305)</f>
        <v>4972.7656203991364</v>
      </c>
      <c r="T1898" s="17">
        <f>IF(AND(K1898="no",R1898&lt;E1898, R1898&gt;F1898,J$2308="yes"),MAX(R1898*(1-J$2306),F1898)/D1898-1,IF(AND(K1898="yes",S1898&gt;F1898, S1898&lt;E1898,J$2307="yes"),1-MIN(S1898*(1+J$2306),E1898)/D1898,0))</f>
        <v>0</v>
      </c>
      <c r="U1898" s="6">
        <f t="shared" si="481"/>
        <v>0</v>
      </c>
      <c r="V1898" s="66">
        <f t="shared" si="482"/>
        <v>4.4099228433206275</v>
      </c>
      <c r="W1898" s="6">
        <f t="shared" si="483"/>
        <v>-1.604286625082274E-3</v>
      </c>
      <c r="X1898" s="17">
        <f>V1898/MAX(V$240:V1898)-1</f>
        <v>-2.9160877809193408E-2</v>
      </c>
      <c r="Z1898" s="66">
        <f t="shared" si="484"/>
        <v>17.072860424651751</v>
      </c>
      <c r="AA1898" s="6">
        <f t="shared" si="485"/>
        <v>-1.604286625082163E-3</v>
      </c>
      <c r="AB1898" s="17">
        <f>Z1898/MAX(Z$240:Z1898)-1</f>
        <v>-4.9020871695128809E-2</v>
      </c>
      <c r="AD1898" s="18">
        <v>1.403</v>
      </c>
    </row>
    <row r="1899" spans="1:30" x14ac:dyDescent="0.25">
      <c r="A1899" s="18" t="s">
        <v>249</v>
      </c>
      <c r="B1899" s="72">
        <v>41949</v>
      </c>
      <c r="C1899" s="23">
        <v>5024.848</v>
      </c>
      <c r="D1899" s="23">
        <v>4995.4430000000002</v>
      </c>
      <c r="E1899" s="23">
        <v>5025.2259999999997</v>
      </c>
      <c r="F1899" s="23">
        <v>4959.732</v>
      </c>
      <c r="G1899" s="20">
        <f t="shared" si="494"/>
        <v>4930.5861500000001</v>
      </c>
      <c r="H1899" s="20">
        <f t="shared" si="486"/>
        <v>4717.642499999999</v>
      </c>
      <c r="I1899" s="112">
        <f t="shared" si="495"/>
        <v>1.9117777710871087E-2</v>
      </c>
      <c r="J1899" s="38" t="str">
        <f t="shared" si="487"/>
        <v>N</v>
      </c>
      <c r="K1899" s="17" t="str">
        <f>IF(OR(AND(J1898="N",OR(I1898&lt;R$2308,AND(I1898&gt;R$2306, I1898&lt;R$2305))), AND(J1898="X", OR(I1898&lt;R$2314, AND(I1898&lt;R$2311,I1898&gt;R$2312)))),"no","yes")</f>
        <v>no</v>
      </c>
      <c r="O1899" s="146">
        <f t="shared" si="488"/>
        <v>5.8863648329086082E-3</v>
      </c>
      <c r="P1899" s="146">
        <f t="shared" si="489"/>
        <v>-5.8863648329086082E-3</v>
      </c>
      <c r="Q1899" s="86">
        <f t="shared" si="480"/>
        <v>8.9999999999999993E-3</v>
      </c>
      <c r="R1899" s="39">
        <f>(SUM(C1880:C1898)+Q1899*SUM(C1880:C1898))/(19-Q1899)*(1-J$2305)</f>
        <v>4972.310930177453</v>
      </c>
      <c r="S1899" s="39">
        <f>(SUM(C1880:C1898)+Q1899*SUM(C1880:C1898))/(19-Q1899)*(1+J$2305)</f>
        <v>4972.310930177453</v>
      </c>
      <c r="T1899" s="17">
        <f>IF(AND(K1899="no",R1899&lt;E1899, R1899&gt;F1899,J$2308="yes"),MAX(R1899*(1-J$2306),F1899)/D1899-1,IF(AND(K1899="yes",S1899&gt;F1899, S1899&lt;E1899,J$2307="yes"),1-MIN(S1899*(1+J$2306),E1899)/D1899,0))</f>
        <v>-4.630634324632954E-3</v>
      </c>
      <c r="U1899" s="6">
        <f t="shared" si="481"/>
        <v>-1.0516999157541562E-2</v>
      </c>
      <c r="V1899" s="66">
        <f t="shared" si="482"/>
        <v>4.3895021032333643</v>
      </c>
      <c r="W1899" s="6">
        <f t="shared" si="483"/>
        <v>-4.630634324632843E-3</v>
      </c>
      <c r="X1899" s="17">
        <f>V1899/MAX(V$240:V1899)-1</f>
        <v>-3.3656478772106535E-2</v>
      </c>
      <c r="Z1899" s="66">
        <f t="shared" si="484"/>
        <v>16.993802251149692</v>
      </c>
      <c r="AA1899" s="6">
        <f t="shared" si="485"/>
        <v>-4.630634324632843E-3</v>
      </c>
      <c r="AB1899" s="17">
        <f>Z1899/MAX(Z$240:Z1899)-1</f>
        <v>-5.342450828866685E-2</v>
      </c>
      <c r="AD1899" s="18">
        <v>1.413</v>
      </c>
    </row>
    <row r="1900" spans="1:30" x14ac:dyDescent="0.25">
      <c r="A1900" s="18" t="s">
        <v>249</v>
      </c>
      <c r="B1900" s="72">
        <v>41950</v>
      </c>
      <c r="C1900" s="23">
        <v>4977.2550000000001</v>
      </c>
      <c r="D1900" s="23">
        <v>5024.848</v>
      </c>
      <c r="E1900" s="23">
        <v>5049.2839999999997</v>
      </c>
      <c r="F1900" s="23">
        <v>4956.8680000000004</v>
      </c>
      <c r="G1900" s="20">
        <f t="shared" si="494"/>
        <v>4930.3562499999998</v>
      </c>
      <c r="H1900" s="20">
        <f t="shared" si="486"/>
        <v>4728.2310833333331</v>
      </c>
      <c r="I1900" s="112">
        <f t="shared" si="495"/>
        <v>9.5122436639341057E-3</v>
      </c>
      <c r="J1900" s="38" t="str">
        <f t="shared" si="487"/>
        <v>N</v>
      </c>
      <c r="K1900" s="17" t="str">
        <f>IF(OR(AND(J1899="N",OR(I1899&lt;R$2308,AND(I1899&gt;R$2306, I1899&lt;R$2305))), AND(J1899="X", OR(I1899&lt;R$2314, AND(I1899&lt;R$2311,I1899&gt;R$2312)))),"no","yes")</f>
        <v>no</v>
      </c>
      <c r="O1900" s="146">
        <f t="shared" si="488"/>
        <v>-9.4715302831051007E-3</v>
      </c>
      <c r="P1900" s="146">
        <f t="shared" si="489"/>
        <v>9.4715302831051007E-3</v>
      </c>
      <c r="Q1900" s="86">
        <f t="shared" si="480"/>
        <v>8.9999999999999993E-3</v>
      </c>
      <c r="R1900" s="39">
        <f>(SUM(C1881:C1899)+Q1900*SUM(C1881:C1899))/(19-Q1900)*(1-J$2305)</f>
        <v>4974.5952730240633</v>
      </c>
      <c r="S1900" s="39">
        <f>(SUM(C1881:C1899)+Q1900*SUM(C1881:C1899))/(19-Q1900)*(1+J$2305)</f>
        <v>4974.5952730240633</v>
      </c>
      <c r="T1900" s="17">
        <f>IF(AND(K1900="no",R1900&lt;E1900, R1900&gt;F1900,J$2308="yes"),MAX(R1900*(1-J$2306),F1900)/D1900-1,IF(AND(K1900="yes",S1900&gt;F1900, S1900&lt;E1900,J$2307="yes"),1-MIN(S1900*(1+J$2306),E1900)/D1900,0))</f>
        <v>-1.0000845194906738E-2</v>
      </c>
      <c r="U1900" s="6">
        <f t="shared" si="481"/>
        <v>-5.2931491180163714E-4</v>
      </c>
      <c r="V1900" s="66">
        <f t="shared" si="482"/>
        <v>4.3456033722162095</v>
      </c>
      <c r="W1900" s="6">
        <f t="shared" si="483"/>
        <v>-1.0000845194906849E-2</v>
      </c>
      <c r="X1900" s="17">
        <f>V1900/MAX(V$240:V1900)-1</f>
        <v>-4.3320730733007906E-2</v>
      </c>
      <c r="Y1900" s="6">
        <f t="shared" ref="Y1900" si="496">V1900/V1880-1</f>
        <v>-3.9067587885210919E-2</v>
      </c>
      <c r="Z1900" s="66">
        <f t="shared" si="484"/>
        <v>16.823849865563087</v>
      </c>
      <c r="AA1900" s="6">
        <f t="shared" si="485"/>
        <v>-1.0000845194906627E-2</v>
      </c>
      <c r="AB1900" s="17">
        <f>Z1900/MAX(Z$240:Z1900)-1</f>
        <v>-6.2891063246564571E-2</v>
      </c>
      <c r="AC1900" s="6">
        <f t="shared" ref="AC1900" si="497">Z1900/Z1880-1</f>
        <v>-5.8724924917871291E-2</v>
      </c>
      <c r="AD1900" s="18">
        <v>1.3979999999999999</v>
      </c>
    </row>
    <row r="1901" spans="1:30" x14ac:dyDescent="0.25">
      <c r="A1901" s="18" t="s">
        <v>249</v>
      </c>
      <c r="B1901" s="72">
        <v>41953</v>
      </c>
      <c r="C1901" s="23">
        <v>5031.0010000000002</v>
      </c>
      <c r="D1901" s="23">
        <v>4977.2550000000001</v>
      </c>
      <c r="E1901" s="23">
        <v>5031.1970000000001</v>
      </c>
      <c r="F1901" s="23">
        <v>4973.317</v>
      </c>
      <c r="G1901" s="20">
        <f t="shared" si="494"/>
        <v>4932.77225</v>
      </c>
      <c r="H1901" s="20">
        <f t="shared" si="486"/>
        <v>4740.2194833333333</v>
      </c>
      <c r="I1901" s="112">
        <f t="shared" si="495"/>
        <v>1.9913497932121382E-2</v>
      </c>
      <c r="J1901" s="38" t="str">
        <f t="shared" si="487"/>
        <v>N</v>
      </c>
      <c r="K1901" s="17" t="str">
        <f>IF(OR(AND(J1900="N",OR(I1900&lt;R$2308,AND(I1900&gt;R$2306, I1900&lt;R$2305))), AND(J1900="X", OR(I1900&lt;R$2314, AND(I1900&lt;R$2311,I1900&gt;R$2312)))),"no","yes")</f>
        <v>no</v>
      </c>
      <c r="O1901" s="146">
        <f t="shared" si="488"/>
        <v>1.0798321564798208E-2</v>
      </c>
      <c r="P1901" s="146">
        <f t="shared" si="489"/>
        <v>-1.0798321564798208E-2</v>
      </c>
      <c r="Q1901" s="86">
        <f t="shared" si="480"/>
        <v>8.9999999999999993E-3</v>
      </c>
      <c r="R1901" s="39">
        <f>(SUM(C1882:C1900)+Q1901*SUM(C1882:C1900))/(19-Q1901)*(1-J$2305)</f>
        <v>4974.3069873097784</v>
      </c>
      <c r="S1901" s="39">
        <f>(SUM(C1882:C1900)+Q1901*SUM(C1882:C1900))/(19-Q1901)*(1+J$2305)</f>
        <v>4974.3069873097784</v>
      </c>
      <c r="T1901" s="17">
        <f>IF(AND(K1901="no",R1901&lt;E1901, R1901&gt;F1901,J$2308="yes"),MAX(R1901*(1-J$2306),F1901)/D1901-1,IF(AND(K1901="yes",S1901&gt;F1901, S1901&lt;E1901,J$2307="yes"),1-MIN(S1901*(1+J$2306),E1901)/D1901,0))</f>
        <v>-5.9229689662709806E-4</v>
      </c>
      <c r="U1901" s="6">
        <f t="shared" si="481"/>
        <v>-1.1390618461425306E-2</v>
      </c>
      <c r="V1901" s="66">
        <f t="shared" si="482"/>
        <v>4.3430294848248732</v>
      </c>
      <c r="W1901" s="6">
        <f t="shared" si="483"/>
        <v>-5.9229689662720908E-4</v>
      </c>
      <c r="X1901" s="17">
        <f>V1901/MAX(V$240:V1901)-1</f>
        <v>-4.3887368895262346E-2</v>
      </c>
      <c r="Z1901" s="66">
        <f t="shared" si="484"/>
        <v>16.813885151498393</v>
      </c>
      <c r="AA1901" s="6">
        <f t="shared" si="485"/>
        <v>-5.9229689662709806E-4</v>
      </c>
      <c r="AB1901" s="17">
        <f>Z1901/MAX(Z$240:Z1901)-1</f>
        <v>-6.3446109961605157E-2</v>
      </c>
      <c r="AD1901" s="18">
        <v>1.413</v>
      </c>
    </row>
    <row r="1902" spans="1:30" x14ac:dyDescent="0.25">
      <c r="A1902" s="18" t="s">
        <v>249</v>
      </c>
      <c r="B1902" s="72">
        <v>41954</v>
      </c>
      <c r="C1902" s="23">
        <v>4881.4799999999996</v>
      </c>
      <c r="D1902" s="23">
        <v>5031.0010000000002</v>
      </c>
      <c r="E1902" s="23">
        <v>5041.3320000000003</v>
      </c>
      <c r="F1902" s="23">
        <v>4842.4970000000003</v>
      </c>
      <c r="G1902" s="20">
        <f t="shared" si="494"/>
        <v>4928.5421000000006</v>
      </c>
      <c r="H1902" s="20">
        <f t="shared" si="486"/>
        <v>4748.6271833333331</v>
      </c>
      <c r="I1902" s="112">
        <f t="shared" si="495"/>
        <v>-9.5488887068654327E-3</v>
      </c>
      <c r="J1902" s="38" t="str">
        <f t="shared" si="487"/>
        <v>N</v>
      </c>
      <c r="K1902" s="17" t="str">
        <f>IF(OR(AND(J1901="N",OR(I1901&lt;R$2308,AND(I1901&gt;R$2306, I1901&lt;R$2305))), AND(J1901="X", OR(I1901&lt;R$2314, AND(I1901&lt;R$2311,I1901&gt;R$2312)))),"no","yes")</f>
        <v>no</v>
      </c>
      <c r="O1902" s="146">
        <f t="shared" si="488"/>
        <v>-2.9719930486994617E-2</v>
      </c>
      <c r="P1902" s="146">
        <f t="shared" si="489"/>
        <v>2.9719930486994617E-2</v>
      </c>
      <c r="Q1902" s="86">
        <f t="shared" si="480"/>
        <v>8.9999999999999993E-3</v>
      </c>
      <c r="R1902" s="39">
        <f>(SUM(C1883:C1901)+Q1902*SUM(C1883:C1901))/(19-Q1902)*(1-J$2305)</f>
        <v>4977.7561085777479</v>
      </c>
      <c r="S1902" s="39">
        <f>(SUM(C1883:C1901)+Q1902*SUM(C1883:C1901))/(19-Q1902)*(1+J$2305)</f>
        <v>4977.7561085777479</v>
      </c>
      <c r="T1902" s="17">
        <f>IF(AND(K1902="no",R1902&lt;E1902, R1902&gt;F1902,J$2308="yes"),MAX(R1902*(1-J$2306),F1902)/D1902-1,IF(AND(K1902="yes",S1902&gt;F1902, S1902&lt;E1902,J$2307="yes"),1-MIN(S1902*(1+J$2306),E1902)/D1902,0))</f>
        <v>-1.0583359339871423E-2</v>
      </c>
      <c r="U1902" s="6">
        <f t="shared" si="481"/>
        <v>1.9136571147123194E-2</v>
      </c>
      <c r="V1902" s="66">
        <f t="shared" si="482"/>
        <v>4.2970656431633145</v>
      </c>
      <c r="W1902" s="6">
        <f t="shared" si="483"/>
        <v>-1.0583359339871534E-2</v>
      </c>
      <c r="X1902" s="17">
        <f>V1902/MAX(V$240:V1902)-1</f>
        <v>-5.4006252439633751E-2</v>
      </c>
      <c r="Z1902" s="66">
        <f t="shared" si="484"/>
        <v>16.635937763040758</v>
      </c>
      <c r="AA1902" s="6">
        <f t="shared" si="485"/>
        <v>-1.0583359339871423E-2</v>
      </c>
      <c r="AB1902" s="17">
        <f>Z1902/MAX(Z$240:Z1902)-1</f>
        <v>-7.3357996321035901E-2</v>
      </c>
      <c r="AD1902" s="18">
        <v>1.37</v>
      </c>
    </row>
    <row r="1903" spans="1:30" x14ac:dyDescent="0.25">
      <c r="A1903" s="18" t="s">
        <v>249</v>
      </c>
      <c r="B1903" s="72">
        <v>41955</v>
      </c>
      <c r="C1903" s="23">
        <v>4965.384</v>
      </c>
      <c r="D1903" s="23">
        <v>4881.4799999999996</v>
      </c>
      <c r="E1903" s="23">
        <v>4965.384</v>
      </c>
      <c r="F1903" s="23">
        <v>4855.634</v>
      </c>
      <c r="G1903" s="20">
        <f t="shared" si="494"/>
        <v>4927.4259499999998</v>
      </c>
      <c r="H1903" s="20">
        <f t="shared" si="486"/>
        <v>4758.053483333334</v>
      </c>
      <c r="I1903" s="112">
        <f t="shared" si="495"/>
        <v>7.7034237318167609E-3</v>
      </c>
      <c r="J1903" s="38" t="str">
        <f t="shared" si="487"/>
        <v>N</v>
      </c>
      <c r="K1903" s="17" t="str">
        <f>IF(OR(AND(J1902="N",OR(I1902&lt;R$2308,AND(I1902&gt;R$2306, I1902&lt;R$2305))), AND(J1902="X", OR(I1902&lt;R$2314, AND(I1902&lt;R$2311,I1902&gt;R$2312)))),"no","yes")</f>
        <v>yes</v>
      </c>
      <c r="O1903" s="146">
        <f t="shared" si="488"/>
        <v>1.718822979915946E-2</v>
      </c>
      <c r="P1903" s="146">
        <f t="shared" si="489"/>
        <v>-1.718822979915946E-2</v>
      </c>
      <c r="Q1903" s="86">
        <f t="shared" si="480"/>
        <v>8.9999999999999993E-3</v>
      </c>
      <c r="R1903" s="39">
        <f>(SUM(C1884:C1902)+Q1903*SUM(C1884:C1902))/(19-Q1903)*(1-J$2305)</f>
        <v>4972.1122223684897</v>
      </c>
      <c r="S1903" s="39">
        <f>(SUM(C1884:C1902)+Q1903*SUM(C1884:C1902))/(19-Q1903)*(1+J$2305)</f>
        <v>4972.1122223684897</v>
      </c>
      <c r="T1903" s="17">
        <f>IF(AND(K1903="no",R1903&lt;E1903, R1903&gt;F1903,J$2308="yes"),MAX(R1903*(1-J$2306),F1903)/D1903-1,IF(AND(K1903="yes",S1903&gt;F1903, S1903&lt;E1903,J$2307="yes"),1-MIN(S1903*(1+J$2306),E1903)/D1903,0))</f>
        <v>0</v>
      </c>
      <c r="U1903" s="6">
        <f t="shared" si="481"/>
        <v>0</v>
      </c>
      <c r="V1903" s="66">
        <f t="shared" si="482"/>
        <v>4.2970656431633145</v>
      </c>
      <c r="W1903" s="6">
        <f t="shared" si="483"/>
        <v>0</v>
      </c>
      <c r="X1903" s="17">
        <f>V1903/MAX(V$240:V1903)-1</f>
        <v>-5.4006252439633751E-2</v>
      </c>
      <c r="Z1903" s="66">
        <f t="shared" si="484"/>
        <v>16.349995441845099</v>
      </c>
      <c r="AA1903" s="6">
        <f t="shared" si="485"/>
        <v>-1.718822979915946E-2</v>
      </c>
      <c r="AB1903" s="17">
        <f>Z1903/MAX(Z$240:Z1903)-1</f>
        <v>-8.9285332021823538E-2</v>
      </c>
      <c r="AD1903" s="18">
        <v>1.393</v>
      </c>
    </row>
    <row r="1904" spans="1:30" x14ac:dyDescent="0.25">
      <c r="A1904" s="18" t="s">
        <v>249</v>
      </c>
      <c r="B1904" s="72">
        <v>41956</v>
      </c>
      <c r="C1904" s="23">
        <v>4921.6710000000003</v>
      </c>
      <c r="D1904" s="23">
        <v>4965.384</v>
      </c>
      <c r="E1904" s="23">
        <v>4967.2110000000002</v>
      </c>
      <c r="F1904" s="23">
        <v>4889.3729999999996</v>
      </c>
      <c r="G1904" s="20">
        <f t="shared" si="494"/>
        <v>4928.1973000000007</v>
      </c>
      <c r="H1904" s="20">
        <f t="shared" si="486"/>
        <v>4766.7178499999991</v>
      </c>
      <c r="I1904" s="112">
        <f t="shared" si="495"/>
        <v>-1.3242773376789252E-3</v>
      </c>
      <c r="J1904" s="38" t="str">
        <f t="shared" si="487"/>
        <v>N</v>
      </c>
      <c r="K1904" s="17" t="str">
        <f>IF(OR(AND(J1903="N",OR(I1903&lt;R$2308,AND(I1903&gt;R$2306, I1903&lt;R$2305))), AND(J1903="X", OR(I1903&lt;R$2314, AND(I1903&lt;R$2311,I1903&gt;R$2312)))),"no","yes")</f>
        <v>yes</v>
      </c>
      <c r="O1904" s="146">
        <f t="shared" si="488"/>
        <v>-8.8035487285574865E-3</v>
      </c>
      <c r="P1904" s="146">
        <f t="shared" si="489"/>
        <v>8.8035487285574865E-3</v>
      </c>
      <c r="Q1904" s="86">
        <f t="shared" si="480"/>
        <v>8.9999999999999993E-3</v>
      </c>
      <c r="R1904" s="39">
        <f>(SUM(C1885:C1903)+Q1904*SUM(C1885:C1903))/(19-Q1904)*(1-J$2305)</f>
        <v>4975.2543560107424</v>
      </c>
      <c r="S1904" s="39">
        <f>(SUM(C1885:C1903)+Q1904*SUM(C1885:C1903))/(19-Q1904)*(1+J$2305)</f>
        <v>4975.2543560107424</v>
      </c>
      <c r="T1904" s="17">
        <f>IF(AND(K1904="no",R1904&lt;E1904, R1904&gt;F1904,J$2308="yes"),MAX(R1904*(1-J$2306),F1904)/D1904-1,IF(AND(K1904="yes",S1904&gt;F1904, S1904&lt;E1904,J$2307="yes"),1-MIN(S1904*(1+J$2306),E1904)/D1904,0))</f>
        <v>0</v>
      </c>
      <c r="U1904" s="6">
        <f t="shared" si="481"/>
        <v>0</v>
      </c>
      <c r="V1904" s="66">
        <f t="shared" si="482"/>
        <v>4.2970656431633145</v>
      </c>
      <c r="W1904" s="6">
        <f t="shared" si="483"/>
        <v>0</v>
      </c>
      <c r="X1904" s="17">
        <f>V1904/MAX(V$240:V1904)-1</f>
        <v>-5.4006252439633751E-2</v>
      </c>
      <c r="Z1904" s="66">
        <f t="shared" si="484"/>
        <v>16.493933423429077</v>
      </c>
      <c r="AA1904" s="6">
        <f t="shared" si="485"/>
        <v>8.8035487285575975E-3</v>
      </c>
      <c r="AB1904" s="17">
        <f>Z1904/MAX(Z$240:Z1904)-1</f>
        <v>-8.1267811064465456E-2</v>
      </c>
      <c r="AD1904" s="18">
        <v>1.3819999999999999</v>
      </c>
    </row>
    <row r="1905" spans="1:30" x14ac:dyDescent="0.25">
      <c r="A1905" s="18" t="s">
        <v>249</v>
      </c>
      <c r="B1905" s="72">
        <v>41957</v>
      </c>
      <c r="C1905" s="23">
        <v>4909.6090000000004</v>
      </c>
      <c r="D1905" s="23">
        <v>4921.6710000000003</v>
      </c>
      <c r="E1905" s="23">
        <v>4920.0940000000001</v>
      </c>
      <c r="F1905" s="23">
        <v>4862.3919999999998</v>
      </c>
      <c r="G1905" s="20">
        <f t="shared" si="494"/>
        <v>4930.6411500000004</v>
      </c>
      <c r="H1905" s="20">
        <f t="shared" si="486"/>
        <v>4775.6529333333328</v>
      </c>
      <c r="I1905" s="112">
        <f t="shared" si="495"/>
        <v>-4.2656014421167399E-3</v>
      </c>
      <c r="J1905" s="38" t="str">
        <f t="shared" si="487"/>
        <v>N</v>
      </c>
      <c r="K1905" s="17" t="str">
        <f>IF(OR(AND(J1904="N",OR(I1904&lt;R$2308,AND(I1904&gt;R$2306, I1904&lt;R$2305))), AND(J1904="X", OR(I1904&lt;R$2314, AND(I1904&lt;R$2311,I1904&gt;R$2312)))),"no","yes")</f>
        <v>yes</v>
      </c>
      <c r="O1905" s="146">
        <f t="shared" si="488"/>
        <v>-2.4507936430533395E-3</v>
      </c>
      <c r="P1905" s="146">
        <f t="shared" si="489"/>
        <v>2.4507936430533395E-3</v>
      </c>
      <c r="Q1905" s="86">
        <f t="shared" ref="Q1905:Q1968" si="498">IF(J1905="N",0.009,0.018)</f>
        <v>8.9999999999999993E-3</v>
      </c>
      <c r="R1905" s="39">
        <f>(SUM(C1886:C1904)+Q1905*SUM(C1886:C1904))/(19-Q1905)*(1-J$2305)</f>
        <v>4978.4920712969306</v>
      </c>
      <c r="S1905" s="39">
        <f>(SUM(C1886:C1904)+Q1905*SUM(C1886:C1904))/(19-Q1905)*(1+J$2305)</f>
        <v>4978.4920712969306</v>
      </c>
      <c r="T1905" s="17">
        <f>IF(AND(K1905="no",R1905&lt;E1905, R1905&gt;F1905,J$2308="yes"),MAX(R1905*(1-J$2306),F1905)/D1905-1,IF(AND(K1905="yes",S1905&gt;F1905, S1905&lt;E1905,J$2307="yes"),1-MIN(S1905*(1+J$2306),E1905)/D1905,0))</f>
        <v>0</v>
      </c>
      <c r="U1905" s="6">
        <f t="shared" si="481"/>
        <v>0</v>
      </c>
      <c r="V1905" s="66">
        <f t="shared" si="482"/>
        <v>4.2970656431633145</v>
      </c>
      <c r="W1905" s="6">
        <f t="shared" si="483"/>
        <v>0</v>
      </c>
      <c r="X1905" s="17">
        <f>V1905/MAX(V$240:V1905)-1</f>
        <v>-5.4006252439633751E-2</v>
      </c>
      <c r="Z1905" s="66">
        <f t="shared" si="484"/>
        <v>16.53435665061216</v>
      </c>
      <c r="AA1905" s="6">
        <f t="shared" si="485"/>
        <v>2.4507936430533395E-3</v>
      </c>
      <c r="AB1905" s="17">
        <f>Z1905/MAX(Z$240:Z1905)-1</f>
        <v>-7.9016188056153847E-2</v>
      </c>
      <c r="AD1905" s="18">
        <v>1.3779999999999999</v>
      </c>
    </row>
    <row r="1906" spans="1:30" x14ac:dyDescent="0.25">
      <c r="A1906" s="18" t="s">
        <v>249</v>
      </c>
      <c r="B1906" s="72">
        <v>41960</v>
      </c>
      <c r="C1906" s="23">
        <v>4958.4660000000003</v>
      </c>
      <c r="D1906" s="23">
        <v>4909.6090000000004</v>
      </c>
      <c r="E1906" s="23">
        <v>4982.5200000000004</v>
      </c>
      <c r="F1906" s="23">
        <v>4894.6490000000003</v>
      </c>
      <c r="G1906" s="20">
        <f t="shared" si="494"/>
        <v>4932.1064500000002</v>
      </c>
      <c r="H1906" s="20">
        <f t="shared" si="486"/>
        <v>4784.5667666666668</v>
      </c>
      <c r="I1906" s="112">
        <f t="shared" si="495"/>
        <v>5.3444811597689323E-3</v>
      </c>
      <c r="J1906" s="38" t="str">
        <f t="shared" si="487"/>
        <v>N</v>
      </c>
      <c r="K1906" s="17" t="str">
        <f>IF(OR(AND(J1905="N",OR(I1905&lt;R$2308,AND(I1905&gt;R$2306, I1905&lt;R$2305))), AND(J1905="X", OR(I1905&lt;R$2314, AND(I1905&lt;R$2311,I1905&gt;R$2312)))),"no","yes")</f>
        <v>yes</v>
      </c>
      <c r="O1906" s="146">
        <f t="shared" si="488"/>
        <v>9.9513016209640259E-3</v>
      </c>
      <c r="P1906" s="146">
        <f t="shared" si="489"/>
        <v>-9.9513016209640259E-3</v>
      </c>
      <c r="Q1906" s="86">
        <f t="shared" si="498"/>
        <v>8.9999999999999993E-3</v>
      </c>
      <c r="R1906" s="39">
        <f>(SUM(C1887:C1905)+Q1906*SUM(C1887:C1905))/(19-Q1906)*(1-J$2305)</f>
        <v>4977.4533182560162</v>
      </c>
      <c r="S1906" s="39">
        <f>(SUM(C1887:C1905)+Q1906*SUM(C1887:C1905))/(19-Q1906)*(1+J$2305)</f>
        <v>4977.4533182560162</v>
      </c>
      <c r="T1906" s="17">
        <f>IF(AND(K1906="no",R1906&lt;E1906, R1906&gt;F1906,J$2308="yes"),MAX(R1906*(1-J$2306),F1906)/D1906-1,IF(AND(K1906="yes",S1906&gt;F1906, S1906&lt;E1906,J$2307="yes"),1-MIN(S1906*(1+J$2306),E1906)/D1906,0))</f>
        <v>-1.3818680521405335E-2</v>
      </c>
      <c r="U1906" s="6">
        <f t="shared" ref="U1906:U1969" si="499">IF(T1906=0,0,IF(K1906="yes",T1906-P1906,T1906-O1906))</f>
        <v>-3.8673789004413095E-3</v>
      </c>
      <c r="V1906" s="66">
        <f t="shared" ref="V1906:V1969" si="500">IF(K1906="yes",V1905, IF(T1906&lt;&gt;0, V1905*(1+T1906),V1905*(1+O1906)))</f>
        <v>4.2970656431633145</v>
      </c>
      <c r="W1906" s="6">
        <f t="shared" ref="W1906:W1969" si="501">V1906/V1905-1</f>
        <v>0</v>
      </c>
      <c r="X1906" s="17">
        <f>V1906/MAX(V$240:V1906)-1</f>
        <v>-5.4006252439633751E-2</v>
      </c>
      <c r="Z1906" s="66">
        <f t="shared" ref="Z1906:Z1969" si="502">IF(T1906&lt;&gt;0,Z1905*(1+T1906),IF(K1906="no",Z1905*(1+O1906),Z1905*(1+P1906)))</f>
        <v>16.305873658430379</v>
      </c>
      <c r="AA1906" s="6">
        <f t="shared" ref="AA1906:AA1969" si="503">Z1906/Z1905-1</f>
        <v>-1.3818680521405224E-2</v>
      </c>
      <c r="AB1906" s="17">
        <f>Z1906/MAX(Z$240:Z1906)-1</f>
        <v>-9.1742969118791873E-2</v>
      </c>
      <c r="AD1906" s="18">
        <v>1.393</v>
      </c>
    </row>
    <row r="1907" spans="1:30" x14ac:dyDescent="0.25">
      <c r="A1907" s="18" t="s">
        <v>249</v>
      </c>
      <c r="B1907" s="72">
        <v>41961</v>
      </c>
      <c r="C1907" s="23">
        <v>4967.6509999999998</v>
      </c>
      <c r="D1907" s="23">
        <v>4958.4660000000003</v>
      </c>
      <c r="E1907" s="23">
        <v>4973.8549999999996</v>
      </c>
      <c r="F1907" s="23">
        <v>4947.0219999999999</v>
      </c>
      <c r="G1907" s="20">
        <f t="shared" si="494"/>
        <v>4936.2878000000001</v>
      </c>
      <c r="H1907" s="20">
        <f t="shared" si="486"/>
        <v>4792.6352166666666</v>
      </c>
      <c r="I1907" s="112">
        <f t="shared" si="495"/>
        <v>6.3536003715181089E-3</v>
      </c>
      <c r="J1907" s="38" t="str">
        <f t="shared" si="487"/>
        <v>N</v>
      </c>
      <c r="K1907" s="17" t="str">
        <f>IF(OR(AND(J1906="N",OR(I1906&lt;R$2308,AND(I1906&gt;R$2306, I1906&lt;R$2305))), AND(J1906="X", OR(I1906&lt;R$2314, AND(I1906&lt;R$2311,I1906&gt;R$2312)))),"no","yes")</f>
        <v>yes</v>
      </c>
      <c r="O1907" s="146">
        <f t="shared" si="488"/>
        <v>1.8523874117517547E-3</v>
      </c>
      <c r="P1907" s="146">
        <f t="shared" si="489"/>
        <v>-1.8523874117517547E-3</v>
      </c>
      <c r="Q1907" s="86">
        <f t="shared" si="498"/>
        <v>8.9999999999999993E-3</v>
      </c>
      <c r="R1907" s="39">
        <f>(SUM(C1888:C1906)+Q1907*SUM(C1888:C1906))/(19-Q1907)*(1-J$2305)</f>
        <v>4981.4084537412464</v>
      </c>
      <c r="S1907" s="39">
        <f>(SUM(C1888:C1906)+Q1907*SUM(C1888:C1906))/(19-Q1907)*(1+J$2305)</f>
        <v>4981.4084537412464</v>
      </c>
      <c r="T1907" s="17">
        <f>IF(AND(K1907="no",R1907&lt;E1907, R1907&gt;F1907,J$2308="yes"),MAX(R1907*(1-J$2306),F1907)/D1907-1,IF(AND(K1907="yes",S1907&gt;F1907, S1907&lt;E1907,J$2307="yes"),1-MIN(S1907*(1+J$2306),E1907)/D1907,0))</f>
        <v>0</v>
      </c>
      <c r="U1907" s="6">
        <f t="shared" si="499"/>
        <v>0</v>
      </c>
      <c r="V1907" s="66">
        <f t="shared" si="500"/>
        <v>4.2970656431633145</v>
      </c>
      <c r="W1907" s="6">
        <f t="shared" si="501"/>
        <v>0</v>
      </c>
      <c r="X1907" s="17">
        <f>V1907/MAX(V$240:V1907)-1</f>
        <v>-5.4006252439633751E-2</v>
      </c>
      <c r="Z1907" s="66">
        <f t="shared" si="502"/>
        <v>16.275668863327887</v>
      </c>
      <c r="AA1907" s="6">
        <f t="shared" si="503"/>
        <v>-1.8523874117517547E-3</v>
      </c>
      <c r="AB1907" s="17">
        <f>Z1907/MAX(Z$240:Z1907)-1</f>
        <v>-9.3425413009431302E-2</v>
      </c>
      <c r="AD1907" s="18">
        <v>1.3919999999999999</v>
      </c>
    </row>
    <row r="1908" spans="1:30" x14ac:dyDescent="0.25">
      <c r="A1908" s="18" t="s">
        <v>249</v>
      </c>
      <c r="B1908" s="72">
        <v>41962</v>
      </c>
      <c r="C1908" s="23">
        <v>4985.1009999999997</v>
      </c>
      <c r="D1908" s="23">
        <v>4967.6509999999998</v>
      </c>
      <c r="E1908" s="23">
        <v>5002.4369999999999</v>
      </c>
      <c r="F1908" s="23">
        <v>4959.4949999999999</v>
      </c>
      <c r="G1908" s="20">
        <f t="shared" si="494"/>
        <v>4944.2623999999996</v>
      </c>
      <c r="H1908" s="20">
        <f t="shared" si="486"/>
        <v>4800.7712666666666</v>
      </c>
      <c r="I1908" s="112">
        <f t="shared" si="495"/>
        <v>8.2597962438240025E-3</v>
      </c>
      <c r="J1908" s="38" t="str">
        <f t="shared" si="487"/>
        <v>N</v>
      </c>
      <c r="K1908" s="17" t="str">
        <f>IF(OR(AND(J1907="N",OR(I1907&lt;R$2308,AND(I1907&gt;R$2306, I1907&lt;R$2305))), AND(J1907="X", OR(I1907&lt;R$2314, AND(I1907&lt;R$2311,I1907&gt;R$2312)))),"no","yes")</f>
        <v>yes</v>
      </c>
      <c r="O1908" s="146">
        <f t="shared" si="488"/>
        <v>3.5127266388077505E-3</v>
      </c>
      <c r="P1908" s="146">
        <f t="shared" si="489"/>
        <v>-3.5127266388077505E-3</v>
      </c>
      <c r="Q1908" s="86">
        <f t="shared" si="498"/>
        <v>8.9999999999999993E-3</v>
      </c>
      <c r="R1908" s="39">
        <f>(SUM(C1889:C1907)+Q1908*SUM(C1889:C1907))/(19-Q1908)*(1-J$2305)</f>
        <v>4988.955206308251</v>
      </c>
      <c r="S1908" s="39">
        <f>(SUM(C1889:C1907)+Q1908*SUM(C1889:C1907))/(19-Q1908)*(1+J$2305)</f>
        <v>4988.955206308251</v>
      </c>
      <c r="T1908" s="17">
        <f>IF(AND(K1908="no",R1908&lt;E1908, R1908&gt;F1908,J$2308="yes"),MAX(R1908*(1-J$2306),F1908)/D1908-1,IF(AND(K1908="yes",S1908&gt;F1908, S1908&lt;E1908,J$2307="yes"),1-MIN(S1908*(1+J$2306),E1908)/D1908,0))</f>
        <v>-4.2885875654814498E-3</v>
      </c>
      <c r="U1908" s="6">
        <f t="shared" si="499"/>
        <v>-7.7586092667369932E-4</v>
      </c>
      <c r="V1908" s="66">
        <f t="shared" si="500"/>
        <v>4.2970656431633145</v>
      </c>
      <c r="W1908" s="6">
        <f t="shared" si="501"/>
        <v>0</v>
      </c>
      <c r="X1908" s="17">
        <f>V1908/MAX(V$240:V1908)-1</f>
        <v>-5.4006252439633751E-2</v>
      </c>
      <c r="Y1908" s="14"/>
      <c r="Z1908" s="66">
        <f t="shared" si="502"/>
        <v>16.205869232220724</v>
      </c>
      <c r="AA1908" s="6">
        <f t="shared" si="503"/>
        <v>-4.2885875654815608E-3</v>
      </c>
      <c r="AB1908" s="17">
        <f>Z1908/MAX(Z$240:Z1908)-1</f>
        <v>-9.7313337510380515E-2</v>
      </c>
      <c r="AC1908" s="14"/>
      <c r="AD1908" s="18">
        <v>1.399</v>
      </c>
    </row>
    <row r="1909" spans="1:30" x14ac:dyDescent="0.25">
      <c r="A1909" s="18" t="s">
        <v>249</v>
      </c>
      <c r="B1909" s="72">
        <v>41963</v>
      </c>
      <c r="C1909" s="23">
        <v>4974.6260000000002</v>
      </c>
      <c r="D1909" s="23">
        <v>4985.1009999999997</v>
      </c>
      <c r="E1909" s="23">
        <v>4990.9350000000004</v>
      </c>
      <c r="F1909" s="23">
        <v>4961.6040000000003</v>
      </c>
      <c r="G1909" s="20">
        <f t="shared" si="494"/>
        <v>4955.2321499999998</v>
      </c>
      <c r="H1909" s="20">
        <f t="shared" si="486"/>
        <v>4808.7250500000018</v>
      </c>
      <c r="I1909" s="112">
        <f t="shared" si="495"/>
        <v>3.9138125950366476E-3</v>
      </c>
      <c r="J1909" s="38" t="str">
        <f t="shared" si="487"/>
        <v>N</v>
      </c>
      <c r="K1909" s="17" t="str">
        <f>IF(OR(AND(J1908="N",OR(I1908&lt;R$2308,AND(I1908&gt;R$2306, I1908&lt;R$2305))), AND(J1908="X", OR(I1908&lt;R$2314, AND(I1908&lt;R$2311,I1908&gt;R$2312)))),"no","yes")</f>
        <v>yes</v>
      </c>
      <c r="O1909" s="146">
        <f t="shared" si="488"/>
        <v>-2.1012613385364975E-3</v>
      </c>
      <c r="P1909" s="146">
        <f t="shared" si="489"/>
        <v>2.1012613385364975E-3</v>
      </c>
      <c r="Q1909" s="86">
        <f t="shared" si="498"/>
        <v>8.9999999999999993E-3</v>
      </c>
      <c r="R1909" s="39">
        <f>(SUM(C1890:C1908)+Q1909*SUM(C1890:C1908))/(19-Q1909)*(1-J$2305)</f>
        <v>5001.1682982991942</v>
      </c>
      <c r="S1909" s="39">
        <f>(SUM(C1890:C1908)+Q1909*SUM(C1890:C1908))/(19-Q1909)*(1+J$2305)</f>
        <v>5001.1682982991942</v>
      </c>
      <c r="T1909" s="17">
        <f>IF(AND(K1909="no",R1909&lt;E1909, R1909&gt;F1909,J$2308="yes"),MAX(R1909*(1-J$2306),F1909)/D1909-1,IF(AND(K1909="yes",S1909&gt;F1909, S1909&lt;E1909,J$2307="yes"),1-MIN(S1909*(1+J$2306),E1909)/D1909,0))</f>
        <v>0</v>
      </c>
      <c r="U1909" s="6">
        <f t="shared" si="499"/>
        <v>0</v>
      </c>
      <c r="V1909" s="66">
        <f t="shared" si="500"/>
        <v>4.2970656431633145</v>
      </c>
      <c r="W1909" s="6">
        <f t="shared" si="501"/>
        <v>0</v>
      </c>
      <c r="X1909" s="17">
        <f>V1909/MAX(V$240:V1909)-1</f>
        <v>-5.4006252439633751E-2</v>
      </c>
      <c r="Z1909" s="66">
        <f t="shared" si="502"/>
        <v>16.239921998695767</v>
      </c>
      <c r="AA1909" s="6">
        <f t="shared" si="503"/>
        <v>2.1012613385364975E-3</v>
      </c>
      <c r="AB1909" s="17">
        <f>Z1909/MAX(Z$240:Z1909)-1</f>
        <v>-9.5416556925678631E-2</v>
      </c>
      <c r="AD1909" s="18">
        <v>1.397</v>
      </c>
    </row>
    <row r="1910" spans="1:30" x14ac:dyDescent="0.25">
      <c r="A1910" s="18" t="s">
        <v>249</v>
      </c>
      <c r="B1910" s="72">
        <v>41964</v>
      </c>
      <c r="C1910" s="23">
        <v>5029.7730000000001</v>
      </c>
      <c r="D1910" s="23">
        <v>4974.6260000000002</v>
      </c>
      <c r="E1910" s="23">
        <v>5029.777</v>
      </c>
      <c r="F1910" s="23">
        <v>4975.4440000000004</v>
      </c>
      <c r="G1910" s="20">
        <f t="shared" si="494"/>
        <v>4967.9874999999993</v>
      </c>
      <c r="H1910" s="20">
        <f t="shared" si="486"/>
        <v>4817.6306000000013</v>
      </c>
      <c r="I1910" s="112">
        <f t="shared" si="495"/>
        <v>1.2436726139105847E-2</v>
      </c>
      <c r="J1910" s="38" t="str">
        <f t="shared" si="487"/>
        <v>N</v>
      </c>
      <c r="K1910" s="17" t="str">
        <f>IF(OR(AND(J1909="N",OR(I1909&lt;R$2308,AND(I1909&gt;R$2306, I1909&lt;R$2305))), AND(J1909="X", OR(I1909&lt;R$2314, AND(I1909&lt;R$2311,I1909&gt;R$2312)))),"no","yes")</f>
        <v>yes</v>
      </c>
      <c r="O1910" s="146">
        <f t="shared" si="488"/>
        <v>1.1085657494653844E-2</v>
      </c>
      <c r="P1910" s="146">
        <f t="shared" si="489"/>
        <v>-1.1085657494653844E-2</v>
      </c>
      <c r="Q1910" s="86">
        <f t="shared" si="498"/>
        <v>8.9999999999999993E-3</v>
      </c>
      <c r="R1910" s="39">
        <f>(SUM(C1891:C1909)+Q1910*SUM(C1891:C1909))/(19-Q1910)*(1-J$2305)</f>
        <v>5011.7922591227416</v>
      </c>
      <c r="S1910" s="39">
        <f>(SUM(C1891:C1909)+Q1910*SUM(C1891:C1909))/(19-Q1910)*(1+J$2305)</f>
        <v>5011.7922591227416</v>
      </c>
      <c r="T1910" s="17">
        <f>IF(AND(K1910="no",R1910&lt;E1910, R1910&gt;F1910,J$2308="yes"),MAX(R1910*(1-J$2306),F1910)/D1910-1,IF(AND(K1910="yes",S1910&gt;F1910, S1910&lt;E1910,J$2307="yes"),1-MIN(S1910*(1+J$2306),E1910)/D1910,0))</f>
        <v>-7.471166500303994E-3</v>
      </c>
      <c r="U1910" s="6">
        <f t="shared" si="499"/>
        <v>3.6144909943498504E-3</v>
      </c>
      <c r="V1910" s="66">
        <f t="shared" si="500"/>
        <v>4.2970656431633145</v>
      </c>
      <c r="W1910" s="6">
        <f t="shared" si="501"/>
        <v>0</v>
      </c>
      <c r="X1910" s="17">
        <f>V1910/MAX(V$240:V1910)-1</f>
        <v>-5.4006252439633751E-2</v>
      </c>
      <c r="Z1910" s="66">
        <f t="shared" si="502"/>
        <v>16.11859083749156</v>
      </c>
      <c r="AA1910" s="6">
        <f t="shared" si="503"/>
        <v>-7.471166500304105E-3</v>
      </c>
      <c r="AB1910" s="17">
        <f>Z1910/MAX(Z$240:Z1910)-1</f>
        <v>-0.10217485044230523</v>
      </c>
      <c r="AD1910" s="18">
        <v>1.413</v>
      </c>
    </row>
    <row r="1911" spans="1:30" x14ac:dyDescent="0.25">
      <c r="A1911" s="18" t="s">
        <v>249</v>
      </c>
      <c r="B1911" s="72">
        <v>41967</v>
      </c>
      <c r="C1911" s="23">
        <v>5112.1189999999997</v>
      </c>
      <c r="D1911" s="23">
        <v>5029.7730000000001</v>
      </c>
      <c r="E1911" s="23">
        <v>5130.0280000000002</v>
      </c>
      <c r="F1911" s="23">
        <v>5065.192</v>
      </c>
      <c r="G1911" s="20">
        <f t="shared" si="494"/>
        <v>4983.1175500000008</v>
      </c>
      <c r="H1911" s="20">
        <f t="shared" si="486"/>
        <v>4827.4700500000008</v>
      </c>
      <c r="I1911" s="112">
        <f t="shared" si="495"/>
        <v>2.5887699558682753E-2</v>
      </c>
      <c r="J1911" s="38" t="str">
        <f t="shared" si="487"/>
        <v>N</v>
      </c>
      <c r="K1911" s="17" t="str">
        <f>IF(OR(AND(J1910="N",OR(I1910&lt;R$2308,AND(I1910&gt;R$2306, I1910&lt;R$2305))), AND(J1910="X", OR(I1910&lt;R$2314, AND(I1910&lt;R$2311,I1910&gt;R$2312)))),"no","yes")</f>
        <v>no</v>
      </c>
      <c r="O1911" s="146">
        <f t="shared" si="488"/>
        <v>1.6371712997783394E-2</v>
      </c>
      <c r="P1911" s="146">
        <f t="shared" si="489"/>
        <v>-1.6371712997783394E-2</v>
      </c>
      <c r="Q1911" s="86">
        <f t="shared" si="498"/>
        <v>8.9999999999999993E-3</v>
      </c>
      <c r="R1911" s="39">
        <f>(SUM(C1892:C1910)+Q1911*SUM(C1892:C1910))/(19-Q1911)*(1-J$2305)</f>
        <v>5023.4945020272762</v>
      </c>
      <c r="S1911" s="39">
        <f>(SUM(C1892:C1910)+Q1911*SUM(C1892:C1910))/(19-Q1911)*(1+J$2305)</f>
        <v>5023.4945020272762</v>
      </c>
      <c r="T1911" s="17">
        <f>IF(AND(K1911="no",R1911&lt;E1911, R1911&gt;F1911,J$2308="yes"),MAX(R1911*(1-J$2306),F1911)/D1911-1,IF(AND(K1911="yes",S1911&gt;F1911, S1911&lt;E1911,J$2307="yes"),1-MIN(S1911*(1+J$2306),E1911)/D1911,0))</f>
        <v>0</v>
      </c>
      <c r="U1911" s="6">
        <f t="shared" si="499"/>
        <v>0</v>
      </c>
      <c r="V1911" s="66">
        <f t="shared" si="500"/>
        <v>4.3674159686058198</v>
      </c>
      <c r="W1911" s="6">
        <f t="shared" si="501"/>
        <v>1.6371712997783394E-2</v>
      </c>
      <c r="X1911" s="17">
        <f>V1911/MAX(V$240:V1911)-1</f>
        <v>-3.8518714306877921E-2</v>
      </c>
      <c r="Z1911" s="66">
        <f t="shared" si="502"/>
        <v>16.382479780611671</v>
      </c>
      <c r="AA1911" s="6">
        <f t="shared" si="503"/>
        <v>1.6371712997783394E-2</v>
      </c>
      <c r="AB1911" s="17">
        <f>Z1911/MAX(Z$240:Z1911)-1</f>
        <v>-8.7475914771554808E-2</v>
      </c>
      <c r="AD1911" s="18">
        <v>1.4359999999999999</v>
      </c>
    </row>
    <row r="1912" spans="1:30" x14ac:dyDescent="0.25">
      <c r="A1912" s="18" t="s">
        <v>249</v>
      </c>
      <c r="B1912" s="72">
        <v>41968</v>
      </c>
      <c r="C1912" s="23">
        <v>5189.0010000000002</v>
      </c>
      <c r="D1912" s="23">
        <v>5112.1189999999997</v>
      </c>
      <c r="E1912" s="23">
        <v>5189.4290000000001</v>
      </c>
      <c r="F1912" s="23">
        <v>5106.5159999999996</v>
      </c>
      <c r="G1912" s="20">
        <f t="shared" si="494"/>
        <v>4996.3198500000008</v>
      </c>
      <c r="H1912" s="20">
        <f t="shared" si="486"/>
        <v>4839.1677000000009</v>
      </c>
      <c r="I1912" s="112">
        <f t="shared" si="495"/>
        <v>3.8564614713367362E-2</v>
      </c>
      <c r="J1912" s="38" t="str">
        <f t="shared" si="487"/>
        <v>N</v>
      </c>
      <c r="K1912" s="17" t="str">
        <f>IF(OR(AND(J1911="N",OR(I1911&lt;R$2308,AND(I1911&gt;R$2306, I1911&lt;R$2305))), AND(J1911="X", OR(I1911&lt;R$2314, AND(I1911&lt;R$2311,I1911&gt;R$2312)))),"no","yes")</f>
        <v>no</v>
      </c>
      <c r="O1912" s="146">
        <f t="shared" si="488"/>
        <v>1.503916477687639E-2</v>
      </c>
      <c r="P1912" s="146">
        <f t="shared" si="489"/>
        <v>-1.503916477687639E-2</v>
      </c>
      <c r="Q1912" s="86">
        <f t="shared" si="498"/>
        <v>8.9999999999999993E-3</v>
      </c>
      <c r="R1912" s="39">
        <f>(SUM(C1893:C1911)+Q1912*SUM(C1893:C1911))/(19-Q1912)*(1-J$2305)</f>
        <v>5033.4386058659375</v>
      </c>
      <c r="S1912" s="39">
        <f>(SUM(C1893:C1911)+Q1912*SUM(C1893:C1911))/(19-Q1912)*(1+J$2305)</f>
        <v>5033.4386058659375</v>
      </c>
      <c r="T1912" s="17">
        <f>IF(AND(K1912="no",R1912&lt;E1912, R1912&gt;F1912,J$2308="yes"),MAX(R1912*(1-J$2306),F1912)/D1912-1,IF(AND(K1912="yes",S1912&gt;F1912, S1912&lt;E1912,J$2307="yes"),1-MIN(S1912*(1+J$2306),E1912)/D1912,0))</f>
        <v>0</v>
      </c>
      <c r="U1912" s="6">
        <f t="shared" si="499"/>
        <v>0</v>
      </c>
      <c r="V1912" s="66">
        <f t="shared" si="500"/>
        <v>4.4330982570068436</v>
      </c>
      <c r="W1912" s="6">
        <f t="shared" si="501"/>
        <v>1.503916477687639E-2</v>
      </c>
      <c r="X1912" s="17">
        <f>V1912/MAX(V$240:V1912)-1</f>
        <v>-2.4058838821456097E-2</v>
      </c>
      <c r="Z1912" s="66">
        <f t="shared" si="502"/>
        <v>16.628858593486136</v>
      </c>
      <c r="AA1912" s="6">
        <f t="shared" si="503"/>
        <v>1.503916477687639E-2</v>
      </c>
      <c r="AB1912" s="17">
        <f>Z1912/MAX(Z$240:Z1912)-1</f>
        <v>-7.3752314690935794E-2</v>
      </c>
      <c r="AD1912" s="18">
        <v>1.4570000000000001</v>
      </c>
    </row>
    <row r="1913" spans="1:30" x14ac:dyDescent="0.25">
      <c r="A1913" s="18" t="s">
        <v>249</v>
      </c>
      <c r="B1913" s="72">
        <v>41969</v>
      </c>
      <c r="C1913" s="23">
        <v>5214.21</v>
      </c>
      <c r="D1913" s="23">
        <v>5189.0010000000002</v>
      </c>
      <c r="E1913" s="23">
        <v>5215.643</v>
      </c>
      <c r="F1913" s="23">
        <v>5168.1750000000002</v>
      </c>
      <c r="G1913" s="20">
        <f t="shared" si="494"/>
        <v>5007.4426000000003</v>
      </c>
      <c r="H1913" s="20">
        <f t="shared" si="486"/>
        <v>4852.6114000000007</v>
      </c>
      <c r="I1913" s="112">
        <f t="shared" si="495"/>
        <v>4.1292016008331212E-2</v>
      </c>
      <c r="J1913" s="38" t="str">
        <f t="shared" si="487"/>
        <v>N</v>
      </c>
      <c r="K1913" s="17" t="str">
        <f>IF(OR(AND(J1912="N",OR(I1912&lt;R$2308,AND(I1912&gt;R$2306, I1912&lt;R$2305))), AND(J1912="X", OR(I1912&lt;R$2314, AND(I1912&lt;R$2311,I1912&gt;R$2312)))),"no","yes")</f>
        <v>no</v>
      </c>
      <c r="O1913" s="146">
        <f t="shared" si="488"/>
        <v>4.8581605592290522E-3</v>
      </c>
      <c r="P1913" s="146">
        <f t="shared" si="489"/>
        <v>-4.8581605592290522E-3</v>
      </c>
      <c r="Q1913" s="86">
        <f t="shared" si="498"/>
        <v>8.9999999999999993E-3</v>
      </c>
      <c r="R1913" s="39">
        <f>(SUM(C1894:C1912)+Q1913*SUM(C1894:C1912))/(19-Q1913)*(1-J$2305)</f>
        <v>5043.918370701912</v>
      </c>
      <c r="S1913" s="39">
        <f>(SUM(C1894:C1912)+Q1913*SUM(C1894:C1912))/(19-Q1913)*(1+J$2305)</f>
        <v>5043.918370701912</v>
      </c>
      <c r="T1913" s="17">
        <f>IF(AND(K1913="no",R1913&lt;E1913, R1913&gt;F1913,J$2308="yes"),MAX(R1913*(1-J$2306),F1913)/D1913-1,IF(AND(K1913="yes",S1913&gt;F1913, S1913&lt;E1913,J$2307="yes"),1-MIN(S1913*(1+J$2306),E1913)/D1913,0))</f>
        <v>0</v>
      </c>
      <c r="U1913" s="6">
        <f t="shared" si="499"/>
        <v>0</v>
      </c>
      <c r="V1913" s="66">
        <f t="shared" si="500"/>
        <v>4.4546349601142214</v>
      </c>
      <c r="W1913" s="6">
        <f t="shared" si="501"/>
        <v>4.8581605592290522E-3</v>
      </c>
      <c r="X1913" s="17">
        <f>V1913/MAX(V$240:V1913)-1</f>
        <v>-1.9317559964090347E-2</v>
      </c>
      <c r="Z1913" s="66">
        <f t="shared" si="502"/>
        <v>16.709644258450009</v>
      </c>
      <c r="AA1913" s="6">
        <f t="shared" si="503"/>
        <v>4.8581605592290522E-3</v>
      </c>
      <c r="AB1913" s="17">
        <f>Z1913/MAX(Z$240:Z1913)-1</f>
        <v>-6.9252454718090051E-2</v>
      </c>
      <c r="AD1913" s="18">
        <v>1.462</v>
      </c>
    </row>
    <row r="1914" spans="1:30" x14ac:dyDescent="0.25">
      <c r="A1914" s="18" t="s">
        <v>249</v>
      </c>
      <c r="B1914" s="72">
        <v>41970</v>
      </c>
      <c r="C1914" s="23">
        <v>5251.3890000000001</v>
      </c>
      <c r="D1914" s="23">
        <v>5214.21</v>
      </c>
      <c r="E1914" s="23">
        <v>5251.6989999999996</v>
      </c>
      <c r="F1914" s="23">
        <v>5202.7640000000001</v>
      </c>
      <c r="G1914" s="20">
        <f t="shared" si="494"/>
        <v>5020.3805500000008</v>
      </c>
      <c r="H1914" s="20">
        <f t="shared" si="486"/>
        <v>4866.4476833333347</v>
      </c>
      <c r="I1914" s="112">
        <f t="shared" si="495"/>
        <v>4.6014131339107145E-2</v>
      </c>
      <c r="J1914" s="38" t="str">
        <f t="shared" si="487"/>
        <v>N</v>
      </c>
      <c r="K1914" s="17" t="str">
        <f>IF(OR(AND(J1913="N",OR(I1913&lt;R$2308,AND(I1913&gt;R$2306, I1913&lt;R$2305))), AND(J1913="X", OR(I1913&lt;R$2314, AND(I1913&lt;R$2311,I1913&gt;R$2312)))),"no","yes")</f>
        <v>no</v>
      </c>
      <c r="O1914" s="146">
        <f t="shared" si="488"/>
        <v>7.1303227142749392E-3</v>
      </c>
      <c r="P1914" s="146">
        <f t="shared" si="489"/>
        <v>-7.1303227142749392E-3</v>
      </c>
      <c r="Q1914" s="86">
        <f t="shared" si="498"/>
        <v>8.9999999999999993E-3</v>
      </c>
      <c r="R1914" s="39">
        <f>(SUM(C1895:C1913)+Q1914*SUM(C1895:C1913))/(19-Q1914)*(1-J$2305)</f>
        <v>5055.6910114264665</v>
      </c>
      <c r="S1914" s="39">
        <f>(SUM(C1895:C1913)+Q1914*SUM(C1895:C1913))/(19-Q1914)*(1+J$2305)</f>
        <v>5055.6910114264665</v>
      </c>
      <c r="T1914" s="17">
        <f>IF(AND(K1914="no",R1914&lt;E1914, R1914&gt;F1914,J$2308="yes"),MAX(R1914*(1-J$2306),F1914)/D1914-1,IF(AND(K1914="yes",S1914&gt;F1914, S1914&lt;E1914,J$2307="yes"),1-MIN(S1914*(1+J$2306),E1914)/D1914,0))</f>
        <v>0</v>
      </c>
      <c r="U1914" s="6">
        <f t="shared" si="499"/>
        <v>0</v>
      </c>
      <c r="V1914" s="66">
        <f t="shared" si="500"/>
        <v>4.4863979449541267</v>
      </c>
      <c r="W1914" s="6">
        <f t="shared" si="501"/>
        <v>7.1303227142749392E-3</v>
      </c>
      <c r="X1914" s="17">
        <f>V1914/MAX(V$240:V1914)-1</f>
        <v>-1.2324977686411831E-2</v>
      </c>
      <c r="Z1914" s="66">
        <f t="shared" si="502"/>
        <v>16.828789414453489</v>
      </c>
      <c r="AA1914" s="6">
        <f t="shared" si="503"/>
        <v>7.1303227142749392E-3</v>
      </c>
      <c r="AB1914" s="17">
        <f>Z1914/MAX(Z$240:Z1914)-1</f>
        <v>-6.261592435471075E-2</v>
      </c>
      <c r="AD1914" s="18">
        <v>1.474</v>
      </c>
    </row>
    <row r="1915" spans="1:30" x14ac:dyDescent="0.25">
      <c r="A1915" s="18" t="s">
        <v>249</v>
      </c>
      <c r="B1915" s="72">
        <v>41971</v>
      </c>
      <c r="C1915" s="23">
        <v>5245.2669999999998</v>
      </c>
      <c r="D1915" s="23">
        <v>5251.3890000000001</v>
      </c>
      <c r="E1915" s="23">
        <v>5261.1639999999998</v>
      </c>
      <c r="F1915" s="23">
        <v>5193.3530000000001</v>
      </c>
      <c r="G1915" s="20">
        <f t="shared" si="494"/>
        <v>5033.3231000000014</v>
      </c>
      <c r="H1915" s="20">
        <f t="shared" si="486"/>
        <v>4880.8439000000017</v>
      </c>
      <c r="I1915" s="112">
        <f t="shared" si="495"/>
        <v>4.2108145213248571E-2</v>
      </c>
      <c r="J1915" s="38" t="str">
        <f t="shared" si="487"/>
        <v>N</v>
      </c>
      <c r="K1915" s="17" t="str">
        <f>IF(OR(AND(J1914="N",OR(I1914&lt;R$2308,AND(I1914&gt;R$2306, I1914&lt;R$2305))), AND(J1914="X", OR(I1914&lt;R$2314, AND(I1914&lt;R$2311,I1914&gt;R$2312)))),"no","yes")</f>
        <v>no</v>
      </c>
      <c r="O1915" s="146">
        <f t="shared" si="488"/>
        <v>-1.1657868042150854E-3</v>
      </c>
      <c r="P1915" s="146">
        <f t="shared" si="489"/>
        <v>1.1657868042150854E-3</v>
      </c>
      <c r="Q1915" s="86">
        <f t="shared" si="498"/>
        <v>8.9999999999999993E-3</v>
      </c>
      <c r="R1915" s="39">
        <f>(SUM(C1896:C1914)+Q1915*SUM(C1896:C1914))/(19-Q1915)*(1-J$2305)</f>
        <v>5069.7691409088529</v>
      </c>
      <c r="S1915" s="39">
        <f>(SUM(C1896:C1914)+Q1915*SUM(C1896:C1914))/(19-Q1915)*(1+J$2305)</f>
        <v>5069.7691409088529</v>
      </c>
      <c r="T1915" s="17">
        <f>IF(AND(K1915="no",R1915&lt;E1915, R1915&gt;F1915,J$2308="yes"),MAX(R1915*(1-J$2306),F1915)/D1915-1,IF(AND(K1915="yes",S1915&gt;F1915, S1915&lt;E1915,J$2307="yes"),1-MIN(S1915*(1+J$2306),E1915)/D1915,0))</f>
        <v>0</v>
      </c>
      <c r="U1915" s="6">
        <f t="shared" si="499"/>
        <v>0</v>
      </c>
      <c r="V1915" s="66">
        <f t="shared" si="500"/>
        <v>4.4811677614314416</v>
      </c>
      <c r="W1915" s="6">
        <f t="shared" si="501"/>
        <v>-1.1657868042150854E-3</v>
      </c>
      <c r="X1915" s="17">
        <f>V1915/MAX(V$240:V1915)-1</f>
        <v>-1.3476396194277762E-2</v>
      </c>
      <c r="Z1915" s="66">
        <f t="shared" si="502"/>
        <v>16.809170633823204</v>
      </c>
      <c r="AA1915" s="6">
        <f t="shared" si="503"/>
        <v>-1.1657868042150854E-3</v>
      </c>
      <c r="AB1915" s="17">
        <f>Z1915/MAX(Z$240:Z1915)-1</f>
        <v>-6.3708714340579453E-2</v>
      </c>
      <c r="AD1915" s="18">
        <v>1.4690000000000001</v>
      </c>
    </row>
    <row r="1916" spans="1:30" x14ac:dyDescent="0.25">
      <c r="A1916" s="18" t="s">
        <v>249</v>
      </c>
      <c r="B1916" s="72">
        <v>41974</v>
      </c>
      <c r="C1916" s="23">
        <v>5208.1390000000001</v>
      </c>
      <c r="D1916" s="23">
        <v>5245.2669999999998</v>
      </c>
      <c r="E1916" s="23">
        <v>5247.0069999999996</v>
      </c>
      <c r="F1916" s="23">
        <v>5181.1000000000004</v>
      </c>
      <c r="G1916" s="20">
        <f t="shared" si="494"/>
        <v>5042.2951500000008</v>
      </c>
      <c r="H1916" s="20">
        <f t="shared" si="486"/>
        <v>4893.848233333335</v>
      </c>
      <c r="I1916" s="112">
        <f t="shared" si="495"/>
        <v>3.2890547868860809E-2</v>
      </c>
      <c r="J1916" s="38" t="str">
        <f t="shared" si="487"/>
        <v>N</v>
      </c>
      <c r="K1916" s="17" t="str">
        <f>IF(OR(AND(J1915="N",OR(I1915&lt;R$2308,AND(I1915&gt;R$2306, I1915&lt;R$2305))), AND(J1915="X", OR(I1915&lt;R$2314, AND(I1915&lt;R$2311,I1915&gt;R$2312)))),"no","yes")</f>
        <v>no</v>
      </c>
      <c r="O1916" s="146">
        <f t="shared" si="488"/>
        <v>-7.0783813293011644E-3</v>
      </c>
      <c r="P1916" s="146">
        <f t="shared" si="489"/>
        <v>7.0783813293011644E-3</v>
      </c>
      <c r="Q1916" s="86">
        <f t="shared" si="498"/>
        <v>8.9999999999999993E-3</v>
      </c>
      <c r="R1916" s="39">
        <f>(SUM(C1897:C1915)+Q1916*SUM(C1897:C1915))/(19-Q1916)*(1-J$2305)</f>
        <v>5081.2755450476561</v>
      </c>
      <c r="S1916" s="39">
        <f>(SUM(C1897:C1915)+Q1916*SUM(C1897:C1915))/(19-Q1916)*(1+J$2305)</f>
        <v>5081.2755450476561</v>
      </c>
      <c r="T1916" s="17">
        <f>IF(AND(K1916="no",R1916&lt;E1916, R1916&gt;F1916,J$2308="yes"),MAX(R1916*(1-J$2306),F1916)/D1916-1,IF(AND(K1916="yes",S1916&gt;F1916, S1916&lt;E1916,J$2307="yes"),1-MIN(S1916*(1+J$2306),E1916)/D1916,0))</f>
        <v>0</v>
      </c>
      <c r="U1916" s="6">
        <f t="shared" si="499"/>
        <v>0</v>
      </c>
      <c r="V1916" s="66">
        <f t="shared" si="500"/>
        <v>4.4494483472154593</v>
      </c>
      <c r="W1916" s="6">
        <f t="shared" si="501"/>
        <v>-7.0783813293010533E-3</v>
      </c>
      <c r="X1916" s="17">
        <f>V1916/MAX(V$240:V1916)-1</f>
        <v>-2.0459386452370998E-2</v>
      </c>
      <c r="Z1916" s="66">
        <f t="shared" si="502"/>
        <v>16.690188914247713</v>
      </c>
      <c r="AA1916" s="6">
        <f t="shared" si="503"/>
        <v>-7.0783813293010533E-3</v>
      </c>
      <c r="AB1916" s="17">
        <f>Z1916/MAX(Z$240:Z1916)-1</f>
        <v>-7.0336141095778348E-2</v>
      </c>
      <c r="AD1916" s="18">
        <v>1.462</v>
      </c>
    </row>
    <row r="1917" spans="1:30" x14ac:dyDescent="0.25">
      <c r="A1917" s="18" t="s">
        <v>249</v>
      </c>
      <c r="B1917" s="72">
        <v>41975</v>
      </c>
      <c r="C1917" s="23">
        <v>5277.6570000000002</v>
      </c>
      <c r="D1917" s="23">
        <v>5208.1390000000001</v>
      </c>
      <c r="E1917" s="23">
        <v>5278.6480000000001</v>
      </c>
      <c r="F1917" s="23">
        <v>5196.0929999999998</v>
      </c>
      <c r="G1917" s="20">
        <f t="shared" si="494"/>
        <v>5056.0045000000009</v>
      </c>
      <c r="H1917" s="20">
        <f t="shared" ref="H1917:H1980" si="504">AVERAGE(C1858:C1917)</f>
        <v>4906.6851500000012</v>
      </c>
      <c r="I1917" s="112">
        <f t="shared" si="495"/>
        <v>4.3839458608076587E-2</v>
      </c>
      <c r="J1917" s="38" t="str">
        <f t="shared" ref="J1917:J1980" si="505">IF(G1917&gt;H1917,"N","X")</f>
        <v>N</v>
      </c>
      <c r="K1917" s="17" t="str">
        <f>IF(OR(AND(J1916="N",OR(I1916&lt;R$2308,AND(I1916&gt;R$2306, I1916&lt;R$2305))), AND(J1916="X", OR(I1916&lt;R$2314, AND(I1916&lt;R$2311,I1916&gt;R$2312)))),"no","yes")</f>
        <v>no</v>
      </c>
      <c r="O1917" s="146">
        <f t="shared" si="488"/>
        <v>1.3347954038861021E-2</v>
      </c>
      <c r="P1917" s="146">
        <f t="shared" si="489"/>
        <v>-1.3347954038861021E-2</v>
      </c>
      <c r="Q1917" s="86">
        <f t="shared" si="498"/>
        <v>8.9999999999999993E-3</v>
      </c>
      <c r="R1917" s="39">
        <f>(SUM(C1898:C1916)+Q1917*SUM(C1898:C1916))/(19-Q1917)*(1-J$2305)</f>
        <v>5092.1496970670323</v>
      </c>
      <c r="S1917" s="39">
        <f>(SUM(C1898:C1916)+Q1917*SUM(C1898:C1916))/(19-Q1917)*(1+J$2305)</f>
        <v>5092.1496970670323</v>
      </c>
      <c r="T1917" s="17">
        <f>IF(AND(K1917="no",R1917&lt;E1917, R1917&gt;F1917,J$2308="yes"),MAX(R1917*(1-J$2306),F1917)/D1917-1,IF(AND(K1917="yes",S1917&gt;F1917, S1917&lt;E1917,J$2307="yes"),1-MIN(S1917*(1+J$2306),E1917)/D1917,0))</f>
        <v>0</v>
      </c>
      <c r="U1917" s="6">
        <f t="shared" si="499"/>
        <v>0</v>
      </c>
      <c r="V1917" s="66">
        <f t="shared" si="500"/>
        <v>4.5088393792523771</v>
      </c>
      <c r="W1917" s="6">
        <f t="shared" si="501"/>
        <v>1.3347954038861021E-2</v>
      </c>
      <c r="X1917" s="17">
        <f>V1917/MAX(V$240:V1917)-1</f>
        <v>-7.3845233635395635E-3</v>
      </c>
      <c r="Z1917" s="66">
        <f t="shared" si="502"/>
        <v>16.912968788775</v>
      </c>
      <c r="AA1917" s="6">
        <f t="shared" si="503"/>
        <v>1.3347954038861021E-2</v>
      </c>
      <c r="AB1917" s="17">
        <f>Z1917/MAX(Z$240:Z1917)-1</f>
        <v>-5.7927030635534615E-2</v>
      </c>
      <c r="AD1917" s="18">
        <v>1.4810000000000001</v>
      </c>
    </row>
    <row r="1918" spans="1:30" x14ac:dyDescent="0.25">
      <c r="A1918" s="18" t="s">
        <v>249</v>
      </c>
      <c r="B1918" s="72">
        <v>41976</v>
      </c>
      <c r="C1918" s="23">
        <v>5339.0050000000001</v>
      </c>
      <c r="D1918" s="23">
        <v>5277.6570000000002</v>
      </c>
      <c r="E1918" s="23">
        <v>5339.2479999999996</v>
      </c>
      <c r="F1918" s="23">
        <v>5245.3580000000002</v>
      </c>
      <c r="G1918" s="20">
        <f t="shared" si="494"/>
        <v>5073.1826000000001</v>
      </c>
      <c r="H1918" s="20">
        <f t="shared" si="504"/>
        <v>4919.3999000000013</v>
      </c>
      <c r="I1918" s="112">
        <f t="shared" si="495"/>
        <v>5.2397562035318757E-2</v>
      </c>
      <c r="J1918" s="38" t="str">
        <f t="shared" si="505"/>
        <v>N</v>
      </c>
      <c r="K1918" s="17" t="str">
        <f>IF(OR(AND(J1917="N",OR(I1917&lt;R$2308,AND(I1917&gt;R$2306, I1917&lt;R$2305))), AND(J1917="X", OR(I1917&lt;R$2314, AND(I1917&lt;R$2311,I1917&gt;R$2312)))),"no","yes")</f>
        <v>no</v>
      </c>
      <c r="O1918" s="146">
        <f t="shared" si="488"/>
        <v>1.1624097587243698E-2</v>
      </c>
      <c r="P1918" s="146">
        <f t="shared" si="489"/>
        <v>-1.1624097587243698E-2</v>
      </c>
      <c r="Q1918" s="86">
        <f t="shared" si="498"/>
        <v>8.9999999999999993E-3</v>
      </c>
      <c r="R1918" s="39">
        <f>(SUM(C1899:C1917)+Q1918*SUM(C1899:C1917))/(19-Q1918)*(1-J$2305)</f>
        <v>5107.1438482965614</v>
      </c>
      <c r="S1918" s="39">
        <f>(SUM(C1899:C1917)+Q1918*SUM(C1899:C1917))/(19-Q1918)*(1+J$2305)</f>
        <v>5107.1438482965614</v>
      </c>
      <c r="T1918" s="17">
        <f>IF(AND(K1918="no",R1918&lt;E1918, R1918&gt;F1918,J$2308="yes"),MAX(R1918*(1-J$2306),F1918)/D1918-1,IF(AND(K1918="yes",S1918&gt;F1918, S1918&lt;E1918,J$2307="yes"),1-MIN(S1918*(1+J$2306),E1918)/D1918,0))</f>
        <v>0</v>
      </c>
      <c r="U1918" s="6">
        <f t="shared" si="499"/>
        <v>0</v>
      </c>
      <c r="V1918" s="66">
        <f t="shared" si="500"/>
        <v>4.5612505682020137</v>
      </c>
      <c r="W1918" s="6">
        <f t="shared" si="501"/>
        <v>1.1624097587243698E-2</v>
      </c>
      <c r="X1918" s="17">
        <f>V1918/MAX(V$240:V1918)-1</f>
        <v>0</v>
      </c>
      <c r="Z1918" s="66">
        <f t="shared" si="502"/>
        <v>17.109566788465727</v>
      </c>
      <c r="AA1918" s="6">
        <f t="shared" si="503"/>
        <v>1.1624097587243698E-2</v>
      </c>
      <c r="AB1918" s="17">
        <f>Z1918/MAX(Z$240:Z1918)-1</f>
        <v>-4.6976282505337696E-2</v>
      </c>
      <c r="AD1918" s="18">
        <v>1.5</v>
      </c>
    </row>
    <row r="1919" spans="1:30" x14ac:dyDescent="0.25">
      <c r="A1919" s="18" t="s">
        <v>249</v>
      </c>
      <c r="B1919" s="72">
        <v>41977</v>
      </c>
      <c r="C1919" s="23">
        <v>5451.9620000000004</v>
      </c>
      <c r="D1919" s="23">
        <v>5339.0050000000001</v>
      </c>
      <c r="E1919" s="23">
        <v>5452.335</v>
      </c>
      <c r="F1919" s="23">
        <v>5343.125</v>
      </c>
      <c r="G1919" s="20">
        <f t="shared" si="494"/>
        <v>5094.5383000000002</v>
      </c>
      <c r="H1919" s="20">
        <f t="shared" si="504"/>
        <v>4933.456650000001</v>
      </c>
      <c r="I1919" s="112">
        <f t="shared" si="495"/>
        <v>7.0158212374220597E-2</v>
      </c>
      <c r="J1919" s="38" t="str">
        <f t="shared" si="505"/>
        <v>N</v>
      </c>
      <c r="K1919" s="17" t="str">
        <f>IF(OR(AND(J1918="N",OR(I1918&lt;R$2308,AND(I1918&gt;R$2306, I1918&lt;R$2305))), AND(J1918="X", OR(I1918&lt;R$2314, AND(I1918&lt;R$2311,I1918&gt;R$2312)))),"no","yes")</f>
        <v>no</v>
      </c>
      <c r="O1919" s="146">
        <f t="shared" si="488"/>
        <v>2.1156938418300797E-2</v>
      </c>
      <c r="P1919" s="146">
        <f t="shared" si="489"/>
        <v>-2.1156938418300797E-2</v>
      </c>
      <c r="Q1919" s="86">
        <f t="shared" si="498"/>
        <v>8.9999999999999993E-3</v>
      </c>
      <c r="R1919" s="39">
        <f>(SUM(C1900:C1918)+Q1919*SUM(C1900:C1918))/(19-Q1919)*(1-J$2305)</f>
        <v>5123.8351448580906</v>
      </c>
      <c r="S1919" s="39">
        <f>(SUM(C1900:C1918)+Q1919*SUM(C1900:C1918))/(19-Q1919)*(1+J$2305)</f>
        <v>5123.8351448580906</v>
      </c>
      <c r="T1919" s="17">
        <f>IF(AND(K1919="no",R1919&lt;E1919, R1919&gt;F1919,J$2308="yes"),MAX(R1919*(1-J$2306),F1919)/D1919-1,IF(AND(K1919="yes",S1919&gt;F1919, S1919&lt;E1919,J$2307="yes"),1-MIN(S1919*(1+J$2306),E1919)/D1919,0))</f>
        <v>0</v>
      </c>
      <c r="U1919" s="6">
        <f t="shared" si="499"/>
        <v>0</v>
      </c>
      <c r="V1919" s="66">
        <f t="shared" si="500"/>
        <v>4.657752665583903</v>
      </c>
      <c r="W1919" s="6">
        <f t="shared" si="501"/>
        <v>2.1156938418300797E-2</v>
      </c>
      <c r="X1919" s="17">
        <f>V1919/MAX(V$240:V1919)-1</f>
        <v>0</v>
      </c>
      <c r="Z1919" s="66">
        <f t="shared" si="502"/>
        <v>17.4715528393731</v>
      </c>
      <c r="AA1919" s="6">
        <f t="shared" si="503"/>
        <v>2.1156938418300797E-2</v>
      </c>
      <c r="AB1919" s="17">
        <f>Z1919/MAX(Z$240:Z1919)-1</f>
        <v>-2.6813218403123118E-2</v>
      </c>
      <c r="AD1919" s="18">
        <v>1.53</v>
      </c>
    </row>
    <row r="1920" spans="1:30" x14ac:dyDescent="0.25">
      <c r="A1920" s="18" t="s">
        <v>249</v>
      </c>
      <c r="B1920" s="72">
        <v>41978</v>
      </c>
      <c r="C1920" s="23">
        <v>5333.8919999999998</v>
      </c>
      <c r="D1920" s="23">
        <v>5451.9620000000004</v>
      </c>
      <c r="E1920" s="23">
        <v>5464.2259999999997</v>
      </c>
      <c r="F1920" s="23">
        <v>5185.3549999999996</v>
      </c>
      <c r="G1920" s="20">
        <f t="shared" si="494"/>
        <v>5112.3701499999997</v>
      </c>
      <c r="H1920" s="20">
        <f t="shared" si="504"/>
        <v>4944.8900833333337</v>
      </c>
      <c r="I1920" s="112">
        <f t="shared" si="495"/>
        <v>4.3330557745315135E-2</v>
      </c>
      <c r="J1920" s="38" t="str">
        <f t="shared" si="505"/>
        <v>N</v>
      </c>
      <c r="K1920" s="17" t="str">
        <f>IF(OR(AND(J1919="N",OR(I1919&lt;R$2308,AND(I1919&gt;R$2306, I1919&lt;R$2305))), AND(J1919="X", OR(I1919&lt;R$2314, AND(I1919&lt;R$2311,I1919&gt;R$2312)))),"no","yes")</f>
        <v>no</v>
      </c>
      <c r="O1920" s="146">
        <f t="shared" si="488"/>
        <v>-2.1656423870892838E-2</v>
      </c>
      <c r="P1920" s="146">
        <f t="shared" si="489"/>
        <v>2.1656423870892838E-2</v>
      </c>
      <c r="Q1920" s="86">
        <f t="shared" si="498"/>
        <v>8.9999999999999993E-3</v>
      </c>
      <c r="R1920" s="39">
        <f>(SUM(C1901:C1919)+Q1920*SUM(C1901:C1919))/(19-Q1920)*(1-J$2305)</f>
        <v>5149.0565319888365</v>
      </c>
      <c r="S1920" s="39">
        <f>(SUM(C1901:C1919)+Q1920*SUM(C1901:C1919))/(19-Q1920)*(1+J$2305)</f>
        <v>5149.0565319888365</v>
      </c>
      <c r="T1920" s="17">
        <f>IF(AND(K1920="no",R1920&lt;E1920, R1920&gt;F1920,J$2308="yes"),MAX(R1920*(1-J$2306),F1920)/D1920-1,IF(AND(K1920="yes",S1920&gt;F1920, S1920&lt;E1920,J$2307="yes"),1-MIN(S1920*(1+J$2306),E1920)/D1920,0))</f>
        <v>0</v>
      </c>
      <c r="U1920" s="6">
        <f t="shared" si="499"/>
        <v>0</v>
      </c>
      <c r="V1920" s="66">
        <f t="shared" si="500"/>
        <v>4.5568823995722374</v>
      </c>
      <c r="W1920" s="6">
        <f t="shared" si="501"/>
        <v>-2.1656423870892727E-2</v>
      </c>
      <c r="X1920" s="17">
        <f>V1920/MAX(V$240:V1920)-1</f>
        <v>-2.1656423870892727E-2</v>
      </c>
      <c r="Y1920" s="6">
        <f t="shared" ref="Y1920" si="506">V1920/V1900-1</f>
        <v>4.861903152663416E-2</v>
      </c>
      <c r="Z1920" s="66">
        <f t="shared" si="502"/>
        <v>17.093181485400933</v>
      </c>
      <c r="AA1920" s="6">
        <f t="shared" si="503"/>
        <v>-2.1656423870892949E-2</v>
      </c>
      <c r="AB1920" s="17">
        <f>Z1920/MAX(Z$240:Z1920)-1</f>
        <v>-4.7888963850935107E-2</v>
      </c>
      <c r="AC1920" s="6">
        <f t="shared" ref="AC1920" si="507">Z1920/Z1900-1</f>
        <v>1.6008917221089991E-2</v>
      </c>
      <c r="AD1920" s="18">
        <v>1.4990000000000001</v>
      </c>
    </row>
    <row r="1921" spans="1:30" x14ac:dyDescent="0.25">
      <c r="A1921" s="18" t="s">
        <v>249</v>
      </c>
      <c r="B1921" s="72">
        <v>41981</v>
      </c>
      <c r="C1921" s="23">
        <v>5412.674</v>
      </c>
      <c r="D1921" s="23">
        <v>5333.8919999999998</v>
      </c>
      <c r="E1921" s="23">
        <v>5435.7889999999998</v>
      </c>
      <c r="F1921" s="23">
        <v>5266.0209999999997</v>
      </c>
      <c r="G1921" s="20">
        <f t="shared" si="494"/>
        <v>5131.4538000000002</v>
      </c>
      <c r="H1921" s="20">
        <f t="shared" si="504"/>
        <v>4957.3267500000011</v>
      </c>
      <c r="I1921" s="112">
        <f t="shared" si="495"/>
        <v>5.4803221652312217E-2</v>
      </c>
      <c r="J1921" s="38" t="str">
        <f t="shared" si="505"/>
        <v>N</v>
      </c>
      <c r="K1921" s="17" t="str">
        <f>IF(OR(AND(J1920="N",OR(I1920&lt;R$2308,AND(I1920&gt;R$2306, I1920&lt;R$2305))), AND(J1920="X", OR(I1920&lt;R$2314, AND(I1920&lt;R$2311,I1920&gt;R$2312)))),"no","yes")</f>
        <v>no</v>
      </c>
      <c r="O1921" s="146">
        <f t="shared" si="488"/>
        <v>1.4770077834346917E-2</v>
      </c>
      <c r="P1921" s="146">
        <f t="shared" si="489"/>
        <v>-1.4770077834346917E-2</v>
      </c>
      <c r="Q1921" s="86">
        <f t="shared" si="498"/>
        <v>8.9999999999999993E-3</v>
      </c>
      <c r="R1921" s="39">
        <f>(SUM(C1902:C1920)+Q1921*SUM(C1902:C1920))/(19-Q1921)*(1-J$2305)</f>
        <v>5165.1492611236908</v>
      </c>
      <c r="S1921" s="39">
        <f>(SUM(C1902:C1920)+Q1921*SUM(C1902:C1920))/(19-Q1921)*(1+J$2305)</f>
        <v>5165.1492611236908</v>
      </c>
      <c r="T1921" s="17">
        <f>IF(AND(K1921="no",R1921&lt;E1921, R1921&gt;F1921,J$2308="yes"),MAX(R1921*(1-J$2306),F1921)/D1921-1,IF(AND(K1921="yes",S1921&gt;F1921, S1921&lt;E1921,J$2307="yes"),1-MIN(S1921*(1+J$2306),E1921)/D1921,0))</f>
        <v>0</v>
      </c>
      <c r="U1921" s="6">
        <f t="shared" si="499"/>
        <v>0</v>
      </c>
      <c r="V1921" s="66">
        <f t="shared" si="500"/>
        <v>4.6241879072958847</v>
      </c>
      <c r="W1921" s="6">
        <f t="shared" si="501"/>
        <v>1.4770077834346917E-2</v>
      </c>
      <c r="X1921" s="17">
        <f>V1921/MAX(V$240:V1921)-1</f>
        <v>-7.2062131027326171E-3</v>
      </c>
      <c r="Z1921" s="66">
        <f t="shared" si="502"/>
        <v>17.345649106376921</v>
      </c>
      <c r="AA1921" s="6">
        <f t="shared" si="503"/>
        <v>1.4770077834346917E-2</v>
      </c>
      <c r="AB1921" s="17">
        <f>Z1921/MAX(Z$240:Z1921)-1</f>
        <v>-3.3826209740072777E-2</v>
      </c>
      <c r="AD1921" s="18">
        <v>1.5189999999999999</v>
      </c>
    </row>
    <row r="1922" spans="1:30" x14ac:dyDescent="0.25">
      <c r="A1922" s="18" t="s">
        <v>249</v>
      </c>
      <c r="B1922" s="72">
        <v>41982</v>
      </c>
      <c r="C1922" s="23">
        <v>5195.4059999999999</v>
      </c>
      <c r="D1922" s="23">
        <v>5412.674</v>
      </c>
      <c r="E1922" s="23">
        <v>5465.0860000000002</v>
      </c>
      <c r="F1922" s="23">
        <v>5181.5169999999998</v>
      </c>
      <c r="G1922" s="20">
        <f t="shared" si="494"/>
        <v>5147.1500999999998</v>
      </c>
      <c r="H1922" s="20">
        <f t="shared" si="504"/>
        <v>4965.5551999999998</v>
      </c>
      <c r="I1922" s="112">
        <f t="shared" si="495"/>
        <v>9.3752657417160989E-3</v>
      </c>
      <c r="J1922" s="38" t="str">
        <f t="shared" si="505"/>
        <v>N</v>
      </c>
      <c r="K1922" s="17" t="str">
        <f>IF(OR(AND(J1921="N",OR(I1921&lt;R$2308,AND(I1921&gt;R$2306, I1921&lt;R$2305))), AND(J1921="X", OR(I1921&lt;R$2314, AND(I1921&lt;R$2311,I1921&gt;R$2312)))),"no","yes")</f>
        <v>no</v>
      </c>
      <c r="O1922" s="146">
        <f t="shared" si="488"/>
        <v>-4.014060333210534E-2</v>
      </c>
      <c r="P1922" s="146">
        <f t="shared" si="489"/>
        <v>4.014060333210534E-2</v>
      </c>
      <c r="Q1922" s="86">
        <f t="shared" si="498"/>
        <v>8.9999999999999993E-3</v>
      </c>
      <c r="R1922" s="39">
        <f>(SUM(C1903:C1921)+Q1922*SUM(C1903:C1921))/(19-Q1922)*(1-J$2305)</f>
        <v>5193.3718268653565</v>
      </c>
      <c r="S1922" s="39">
        <f>(SUM(C1903:C1921)+Q1922*SUM(C1903:C1921))/(19-Q1922)*(1+J$2305)</f>
        <v>5193.3718268653565</v>
      </c>
      <c r="T1922" s="17">
        <f>IF(AND(K1922="no",R1922&lt;E1922, R1922&gt;F1922,J$2308="yes"),MAX(R1922*(1-J$2306),F1922)/D1922-1,IF(AND(K1922="yes",S1922&gt;F1922, S1922&lt;E1922,J$2307="yes"),1-MIN(S1922*(1+J$2306),E1922)/D1922,0))</f>
        <v>-4.0516420005092368E-2</v>
      </c>
      <c r="U1922" s="6">
        <f t="shared" si="499"/>
        <v>-3.7581667298702826E-4</v>
      </c>
      <c r="V1922" s="66">
        <f t="shared" si="500"/>
        <v>4.4368323678614159</v>
      </c>
      <c r="W1922" s="6">
        <f t="shared" si="501"/>
        <v>-4.0516420005092257E-2</v>
      </c>
      <c r="X1922" s="17">
        <f>V1922/MAX(V$240:V1922)-1</f>
        <v>-4.7430663151108332E-2</v>
      </c>
      <c r="Z1922" s="66">
        <f t="shared" si="502"/>
        <v>16.642865501922</v>
      </c>
      <c r="AA1922" s="6">
        <f t="shared" si="503"/>
        <v>-4.0516420005092368E-2</v>
      </c>
      <c r="AB1922" s="17">
        <f>Z1922/MAX(Z$240:Z1922)-1</f>
        <v>-7.2972112824156055E-2</v>
      </c>
      <c r="AD1922" s="18">
        <v>1.4570000000000001</v>
      </c>
    </row>
    <row r="1923" spans="1:30" x14ac:dyDescent="0.25">
      <c r="A1923" s="18" t="s">
        <v>249</v>
      </c>
      <c r="B1923" s="72">
        <v>41983</v>
      </c>
      <c r="C1923" s="23">
        <v>5374.0969999999998</v>
      </c>
      <c r="D1923" s="23">
        <v>5195.4059999999999</v>
      </c>
      <c r="E1923" s="23">
        <v>5374.2269999999999</v>
      </c>
      <c r="F1923" s="23">
        <v>5150.9949999999999</v>
      </c>
      <c r="G1923" s="20">
        <f t="shared" si="494"/>
        <v>5167.5857500000002</v>
      </c>
      <c r="H1923" s="20">
        <f t="shared" si="504"/>
        <v>4976.625</v>
      </c>
      <c r="I1923" s="112">
        <f t="shared" si="495"/>
        <v>3.9962810486502187E-2</v>
      </c>
      <c r="J1923" s="38" t="str">
        <f t="shared" si="505"/>
        <v>N</v>
      </c>
      <c r="K1923" s="17" t="str">
        <f>IF(OR(AND(J1922="N",OR(I1922&lt;R$2308,AND(I1922&gt;R$2306, I1922&lt;R$2305))), AND(J1922="X", OR(I1922&lt;R$2314, AND(I1922&lt;R$2311,I1922&gt;R$2312)))),"no","yes")</f>
        <v>no</v>
      </c>
      <c r="O1923" s="146">
        <f t="shared" si="488"/>
        <v>3.4394039657343445E-2</v>
      </c>
      <c r="P1923" s="146">
        <f t="shared" si="489"/>
        <v>-3.4394039657343445E-2</v>
      </c>
      <c r="Q1923" s="86">
        <f t="shared" si="498"/>
        <v>8.9999999999999993E-3</v>
      </c>
      <c r="R1923" s="39">
        <f>(SUM(C1904:C1922)+Q1923*SUM(C1904:C1922))/(19-Q1923)*(1-J$2305)</f>
        <v>5205.5929946816914</v>
      </c>
      <c r="S1923" s="39">
        <f>(SUM(C1904:C1922)+Q1923*SUM(C1904:C1922))/(19-Q1923)*(1+J$2305)</f>
        <v>5205.5929946816914</v>
      </c>
      <c r="T1923" s="17">
        <f>IF(AND(K1923="no",R1923&lt;E1923, R1923&gt;F1923,J$2308="yes"),MAX(R1923*(1-J$2306),F1923)/D1923-1,IF(AND(K1923="yes",S1923&gt;F1923, S1923&lt;E1923,J$2307="yes"),1-MIN(S1923*(1+J$2306),E1923)/D1923,0))</f>
        <v>1.9607697034056404E-3</v>
      </c>
      <c r="U1923" s="6">
        <f t="shared" si="499"/>
        <v>-3.2433269953937804E-2</v>
      </c>
      <c r="V1923" s="66">
        <f t="shared" si="500"/>
        <v>4.445531974347408</v>
      </c>
      <c r="W1923" s="6">
        <f t="shared" si="501"/>
        <v>1.9607697034056404E-3</v>
      </c>
      <c r="X1923" s="17">
        <f>V1923/MAX(V$240:V1923)-1</f>
        <v>-4.5562894055021896E-2</v>
      </c>
      <c r="Z1923" s="66">
        <f t="shared" si="502"/>
        <v>16.675498328376023</v>
      </c>
      <c r="AA1923" s="6">
        <f t="shared" si="503"/>
        <v>1.9607697034056404E-3</v>
      </c>
      <c r="AB1923" s="17">
        <f>Z1923/MAX(Z$240:Z1923)-1</f>
        <v>-7.115442462876953E-2</v>
      </c>
      <c r="AD1923" s="18">
        <v>1.514</v>
      </c>
    </row>
    <row r="1924" spans="1:30" x14ac:dyDescent="0.25">
      <c r="A1924" s="18" t="s">
        <v>249</v>
      </c>
      <c r="B1924" s="72">
        <v>41984</v>
      </c>
      <c r="C1924" s="23">
        <v>5454.4430000000002</v>
      </c>
      <c r="D1924" s="23">
        <v>5374.0969999999998</v>
      </c>
      <c r="E1924" s="23">
        <v>5454.9179999999997</v>
      </c>
      <c r="F1924" s="23">
        <v>5341.8630000000003</v>
      </c>
      <c r="G1924" s="20">
        <f t="shared" si="494"/>
        <v>5194.2243500000013</v>
      </c>
      <c r="H1924" s="20">
        <f t="shared" si="504"/>
        <v>4989.1166833333327</v>
      </c>
      <c r="I1924" s="112">
        <f t="shared" si="495"/>
        <v>5.0097691679412915E-2</v>
      </c>
      <c r="J1924" s="38" t="str">
        <f t="shared" si="505"/>
        <v>N</v>
      </c>
      <c r="K1924" s="17" t="str">
        <f>IF(OR(AND(J1923="N",OR(I1923&lt;R$2308,AND(I1923&gt;R$2306, I1923&lt;R$2305))), AND(J1923="X", OR(I1923&lt;R$2314, AND(I1923&lt;R$2311,I1923&gt;R$2312)))),"no","yes")</f>
        <v>no</v>
      </c>
      <c r="O1924" s="146">
        <f t="shared" ref="O1924:O1987" si="508">IF(AND(L1924&gt;0,L1923&gt;0),L1924/L1923-1,IF(AND(M1924&gt;0,N1924&gt;0),M1924/N1924-1,C1924/C1923-1))</f>
        <v>1.495060472484977E-2</v>
      </c>
      <c r="P1924" s="146">
        <f t="shared" ref="P1924:P1987" si="509">IF(AND(M1924&gt;0,N1924&gt;0),1-M1924/N1924,1-C1924/C1923)</f>
        <v>-1.495060472484977E-2</v>
      </c>
      <c r="Q1924" s="86">
        <f t="shared" si="498"/>
        <v>8.9999999999999993E-3</v>
      </c>
      <c r="R1924" s="39">
        <f>(SUM(C1905:C1923)+Q1924*SUM(C1905:C1923))/(19-Q1924)*(1-J$2305)</f>
        <v>5229.6305826970683</v>
      </c>
      <c r="S1924" s="39">
        <f>(SUM(C1905:C1923)+Q1924*SUM(C1905:C1923))/(19-Q1924)*(1+J$2305)</f>
        <v>5229.6305826970683</v>
      </c>
      <c r="T1924" s="17">
        <f>IF(AND(K1924="no",R1924&lt;E1924, R1924&gt;F1924,J$2308="yes"),MAX(R1924*(1-J$2306),F1924)/D1924-1,IF(AND(K1924="yes",S1924&gt;F1924, S1924&lt;E1924,J$2307="yes"),1-MIN(S1924*(1+J$2306),E1924)/D1924,0))</f>
        <v>0</v>
      </c>
      <c r="U1924" s="6">
        <f t="shared" si="499"/>
        <v>0</v>
      </c>
      <c r="V1924" s="66">
        <f t="shared" si="500"/>
        <v>4.5119953656875573</v>
      </c>
      <c r="W1924" s="6">
        <f t="shared" si="501"/>
        <v>1.495060472484977E-2</v>
      </c>
      <c r="X1924" s="17">
        <f>V1924/MAX(V$240:V1924)-1</f>
        <v>-3.1293482149308827E-2</v>
      </c>
      <c r="Z1924" s="66">
        <f t="shared" si="502"/>
        <v>16.924807112473466</v>
      </c>
      <c r="AA1924" s="6">
        <f t="shared" si="503"/>
        <v>1.495060472484977E-2</v>
      </c>
      <c r="AB1924" s="17">
        <f>Z1924/MAX(Z$240:Z1924)-1</f>
        <v>-5.7267621580968542E-2</v>
      </c>
      <c r="AD1924" s="18">
        <v>1.5329999999999999</v>
      </c>
    </row>
    <row r="1925" spans="1:30" x14ac:dyDescent="0.25">
      <c r="A1925" s="18" t="s">
        <v>249</v>
      </c>
      <c r="B1925" s="72">
        <v>41985</v>
      </c>
      <c r="C1925" s="23">
        <v>5493.2</v>
      </c>
      <c r="D1925" s="23">
        <v>5454.4430000000002</v>
      </c>
      <c r="E1925" s="23">
        <v>5498.95</v>
      </c>
      <c r="F1925" s="23">
        <v>5437.6549999999997</v>
      </c>
      <c r="G1925" s="20">
        <f t="shared" si="494"/>
        <v>5223.4038999999993</v>
      </c>
      <c r="H1925" s="20">
        <f t="shared" si="504"/>
        <v>5001.3875333333335</v>
      </c>
      <c r="I1925" s="112">
        <f t="shared" si="495"/>
        <v>5.1651395366917763E-2</v>
      </c>
      <c r="J1925" s="38" t="str">
        <f t="shared" si="505"/>
        <v>N</v>
      </c>
      <c r="K1925" s="17" t="str">
        <f>IF(OR(AND(J1924="N",OR(I1924&lt;R$2308,AND(I1924&gt;R$2306, I1924&lt;R$2305))), AND(J1924="X", OR(I1924&lt;R$2314, AND(I1924&lt;R$2311,I1924&gt;R$2312)))),"no","yes")</f>
        <v>no</v>
      </c>
      <c r="O1925" s="146">
        <f t="shared" si="508"/>
        <v>7.1055834665427753E-3</v>
      </c>
      <c r="P1925" s="146">
        <f t="shared" si="509"/>
        <v>-7.1055834665427753E-3</v>
      </c>
      <c r="Q1925" s="86">
        <f t="shared" si="498"/>
        <v>8.9999999999999993E-3</v>
      </c>
      <c r="R1925" s="39">
        <f>(SUM(C1906:C1924)+Q1925*SUM(C1906:C1924))/(19-Q1925)*(1-J$2305)</f>
        <v>5258.5778475067136</v>
      </c>
      <c r="S1925" s="39">
        <f>(SUM(C1906:C1924)+Q1925*SUM(C1906:C1924))/(19-Q1925)*(1+J$2305)</f>
        <v>5258.5778475067136</v>
      </c>
      <c r="T1925" s="17">
        <f>IF(AND(K1925="no",R1925&lt;E1925, R1925&gt;F1925,J$2308="yes"),MAX(R1925*(1-J$2306),F1925)/D1925-1,IF(AND(K1925="yes",S1925&gt;F1925, S1925&lt;E1925,J$2307="yes"),1-MIN(S1925*(1+J$2306),E1925)/D1925,0))</f>
        <v>0</v>
      </c>
      <c r="U1925" s="6">
        <f t="shared" si="499"/>
        <v>0</v>
      </c>
      <c r="V1925" s="66">
        <f t="shared" si="500"/>
        <v>4.5440557253591045</v>
      </c>
      <c r="W1925" s="6">
        <f t="shared" si="501"/>
        <v>7.1055834665427753E-3</v>
      </c>
      <c r="X1925" s="17">
        <f>V1925/MAX(V$240:V1925)-1</f>
        <v>-2.4410257132136737E-2</v>
      </c>
      <c r="Z1925" s="66">
        <f t="shared" si="502"/>
        <v>17.045067742066284</v>
      </c>
      <c r="AA1925" s="6">
        <f t="shared" si="503"/>
        <v>7.1055834665427753E-3</v>
      </c>
      <c r="AB1925" s="17">
        <f>Z1925/MAX(Z$240:Z1925)-1</f>
        <v>-5.0568957979499674E-2</v>
      </c>
      <c r="AD1925" s="18">
        <v>1.542</v>
      </c>
    </row>
    <row r="1926" spans="1:30" x14ac:dyDescent="0.25">
      <c r="A1926" s="18" t="s">
        <v>249</v>
      </c>
      <c r="B1926" s="72">
        <v>41988</v>
      </c>
      <c r="C1926" s="23">
        <v>5583.5969999999998</v>
      </c>
      <c r="D1926" s="23">
        <v>5493.2</v>
      </c>
      <c r="E1926" s="23">
        <v>5588.8530000000001</v>
      </c>
      <c r="F1926" s="23">
        <v>5466.79</v>
      </c>
      <c r="G1926" s="20">
        <f t="shared" si="494"/>
        <v>5254.6604500000003</v>
      </c>
      <c r="H1926" s="20">
        <f t="shared" si="504"/>
        <v>5014.3215666666674</v>
      </c>
      <c r="I1926" s="112">
        <f t="shared" si="495"/>
        <v>6.2599011511771385E-2</v>
      </c>
      <c r="J1926" s="38" t="str">
        <f t="shared" si="505"/>
        <v>N</v>
      </c>
      <c r="K1926" s="17" t="str">
        <f>IF(OR(AND(J1925="N",OR(I1925&lt;R$2308,AND(I1925&gt;R$2306, I1925&lt;R$2305))), AND(J1925="X", OR(I1925&lt;R$2314, AND(I1925&lt;R$2311,I1925&gt;R$2312)))),"no","yes")</f>
        <v>no</v>
      </c>
      <c r="O1926" s="146">
        <f t="shared" si="508"/>
        <v>1.6456163984562622E-2</v>
      </c>
      <c r="P1926" s="146">
        <f t="shared" si="509"/>
        <v>-1.6456163984562622E-2</v>
      </c>
      <c r="Q1926" s="86">
        <f t="shared" si="498"/>
        <v>8.9999999999999993E-3</v>
      </c>
      <c r="R1926" s="39">
        <f>(SUM(C1907:C1925)+Q1926*SUM(C1907:C1925))/(19-Q1926)*(1-J$2305)</f>
        <v>5286.9884949713023</v>
      </c>
      <c r="S1926" s="39">
        <f>(SUM(C1907:C1925)+Q1926*SUM(C1907:C1925))/(19-Q1926)*(1+J$2305)</f>
        <v>5286.9884949713023</v>
      </c>
      <c r="T1926" s="17">
        <f>IF(AND(K1926="no",R1926&lt;E1926, R1926&gt;F1926,J$2308="yes"),MAX(R1926*(1-J$2306),F1926)/D1926-1,IF(AND(K1926="yes",S1926&gt;F1926, S1926&lt;E1926,J$2307="yes"),1-MIN(S1926*(1+J$2306),E1926)/D1926,0))</f>
        <v>0</v>
      </c>
      <c r="U1926" s="6">
        <f t="shared" si="499"/>
        <v>0</v>
      </c>
      <c r="V1926" s="66">
        <f t="shared" si="500"/>
        <v>4.6188334515306044</v>
      </c>
      <c r="W1926" s="6">
        <f t="shared" si="501"/>
        <v>1.6456163984562622E-2</v>
      </c>
      <c r="X1926" s="17">
        <f>V1926/MAX(V$240:V1926)-1</f>
        <v>-8.3557923418459135E-3</v>
      </c>
      <c r="Z1926" s="66">
        <f t="shared" si="502"/>
        <v>17.325564171957705</v>
      </c>
      <c r="AA1926" s="6">
        <f t="shared" si="503"/>
        <v>1.6456163984562622E-2</v>
      </c>
      <c r="AB1926" s="17">
        <f>Z1926/MAX(Z$240:Z1926)-1</f>
        <v>-3.4944965059976241E-2</v>
      </c>
      <c r="AD1926" s="18">
        <v>1.5669999999999999</v>
      </c>
    </row>
    <row r="1927" spans="1:30" x14ac:dyDescent="0.25">
      <c r="A1927" s="18" t="s">
        <v>249</v>
      </c>
      <c r="B1927" s="72">
        <v>41989</v>
      </c>
      <c r="C1927" s="23">
        <v>5606.6930000000002</v>
      </c>
      <c r="D1927" s="23">
        <v>5583.5969999999998</v>
      </c>
      <c r="E1927" s="23">
        <v>5609.6809999999996</v>
      </c>
      <c r="F1927" s="23">
        <v>5548.9629999999997</v>
      </c>
      <c r="G1927" s="20">
        <f t="shared" si="494"/>
        <v>5286.6125499999998</v>
      </c>
      <c r="H1927" s="20">
        <f t="shared" si="504"/>
        <v>5030.3406833333338</v>
      </c>
      <c r="I1927" s="112">
        <f t="shared" si="495"/>
        <v>6.0545471598821843E-2</v>
      </c>
      <c r="J1927" s="38" t="str">
        <f t="shared" si="505"/>
        <v>N</v>
      </c>
      <c r="K1927" s="17" t="str">
        <f>IF(OR(AND(J1926="N",OR(I1926&lt;R$2308,AND(I1926&gt;R$2306, I1926&lt;R$2305))), AND(J1926="X", OR(I1926&lt;R$2314, AND(I1926&lt;R$2311,I1926&gt;R$2312)))),"no","yes")</f>
        <v>no</v>
      </c>
      <c r="O1927" s="146">
        <f t="shared" si="508"/>
        <v>4.1364016779865675E-3</v>
      </c>
      <c r="P1927" s="146">
        <f t="shared" si="509"/>
        <v>-4.1364016779865675E-3</v>
      </c>
      <c r="Q1927" s="86">
        <f t="shared" si="498"/>
        <v>8.9999999999999993E-3</v>
      </c>
      <c r="R1927" s="39">
        <f>(SUM(C1908:C1926)+Q1927*SUM(C1908:C1926))/(19-Q1927)*(1-J$2305)</f>
        <v>5319.7139709335997</v>
      </c>
      <c r="S1927" s="39">
        <f>(SUM(C1908:C1926)+Q1927*SUM(C1908:C1926))/(19-Q1927)*(1+J$2305)</f>
        <v>5319.7139709335997</v>
      </c>
      <c r="T1927" s="17">
        <f>IF(AND(K1927="no",R1927&lt;E1927, R1927&gt;F1927,J$2308="yes"),MAX(R1927*(1-J$2306),F1927)/D1927-1,IF(AND(K1927="yes",S1927&gt;F1927, S1927&lt;E1927,J$2307="yes"),1-MIN(S1927*(1+J$2306),E1927)/D1927,0))</f>
        <v>0</v>
      </c>
      <c r="U1927" s="6">
        <f t="shared" si="499"/>
        <v>0</v>
      </c>
      <c r="V1927" s="66">
        <f t="shared" si="500"/>
        <v>4.637938801969856</v>
      </c>
      <c r="W1927" s="6">
        <f t="shared" si="501"/>
        <v>4.1364016779865675E-3</v>
      </c>
      <c r="X1927" s="17">
        <f>V1927/MAX(V$240:V1927)-1</f>
        <v>-4.2539535773231663E-3</v>
      </c>
      <c r="Z1927" s="66">
        <f t="shared" si="502"/>
        <v>17.397229664670654</v>
      </c>
      <c r="AA1927" s="6">
        <f t="shared" si="503"/>
        <v>4.1364016779865675E-3</v>
      </c>
      <c r="AB1927" s="17">
        <f>Z1927/MAX(Z$240:Z1927)-1</f>
        <v>-3.095310979410093E-2</v>
      </c>
      <c r="AD1927" s="18">
        <v>1.57</v>
      </c>
    </row>
    <row r="1928" spans="1:30" x14ac:dyDescent="0.25">
      <c r="A1928" s="18" t="s">
        <v>249</v>
      </c>
      <c r="B1928" s="72">
        <v>41990</v>
      </c>
      <c r="C1928" s="23">
        <v>5557.2860000000001</v>
      </c>
      <c r="D1928" s="23">
        <v>5606.6930000000002</v>
      </c>
      <c r="E1928" s="23">
        <v>5597.88</v>
      </c>
      <c r="F1928" s="23">
        <v>5488.7960000000003</v>
      </c>
      <c r="G1928" s="20">
        <f t="shared" si="494"/>
        <v>5315.2217999999993</v>
      </c>
      <c r="H1928" s="20">
        <f t="shared" si="504"/>
        <v>5044.8613333333351</v>
      </c>
      <c r="I1928" s="112">
        <f t="shared" si="495"/>
        <v>4.5541693104886205E-2</v>
      </c>
      <c r="J1928" s="38" t="str">
        <f t="shared" si="505"/>
        <v>N</v>
      </c>
      <c r="K1928" s="17" t="str">
        <f>IF(OR(AND(J1927="N",OR(I1927&lt;R$2308,AND(I1927&gt;R$2306, I1927&lt;R$2305))), AND(J1927="X", OR(I1927&lt;R$2314, AND(I1927&lt;R$2311,I1927&gt;R$2312)))),"no","yes")</f>
        <v>no</v>
      </c>
      <c r="O1928" s="146">
        <f t="shared" si="508"/>
        <v>-8.8121464827840557E-3</v>
      </c>
      <c r="P1928" s="146">
        <f t="shared" si="509"/>
        <v>8.8121464827840557E-3</v>
      </c>
      <c r="Q1928" s="86">
        <f t="shared" si="498"/>
        <v>8.9999999999999993E-3</v>
      </c>
      <c r="R1928" s="39">
        <f>(SUM(C1909:C1927)+Q1928*SUM(C1909:C1927))/(19-Q1928)*(1-J$2305)</f>
        <v>5352.7394213048283</v>
      </c>
      <c r="S1928" s="39">
        <f>(SUM(C1909:C1927)+Q1928*SUM(C1909:C1927))/(19-Q1928)*(1+J$2305)</f>
        <v>5352.7394213048283</v>
      </c>
      <c r="T1928" s="17">
        <f>IF(AND(K1928="no",R1928&lt;E1928, R1928&gt;F1928,J$2308="yes"),MAX(R1928*(1-J$2306),F1928)/D1928-1,IF(AND(K1928="yes",S1928&gt;F1928, S1928&lt;E1928,J$2307="yes"),1-MIN(S1928*(1+J$2306),E1928)/D1928,0))</f>
        <v>0</v>
      </c>
      <c r="U1928" s="6">
        <f t="shared" si="499"/>
        <v>0</v>
      </c>
      <c r="V1928" s="66">
        <f t="shared" si="500"/>
        <v>4.59706860586871</v>
      </c>
      <c r="W1928" s="6">
        <f t="shared" si="501"/>
        <v>-8.8121464827839446E-3</v>
      </c>
      <c r="X1928" s="17">
        <f>V1928/MAX(V$240:V1928)-1</f>
        <v>-1.3028613598052741E-2</v>
      </c>
      <c r="Y1928" s="14"/>
      <c r="Z1928" s="66">
        <f t="shared" si="502"/>
        <v>17.243922728470938</v>
      </c>
      <c r="AA1928" s="6">
        <f t="shared" si="503"/>
        <v>-8.8121464827841667E-3</v>
      </c>
      <c r="AB1928" s="17">
        <f>Z1928/MAX(Z$240:Z1928)-1</f>
        <v>-3.9492492939281809E-2</v>
      </c>
      <c r="AC1928" s="14"/>
      <c r="AD1928" s="18">
        <v>1.5580000000000001</v>
      </c>
    </row>
    <row r="1929" spans="1:30" x14ac:dyDescent="0.25">
      <c r="A1929" s="18" t="s">
        <v>249</v>
      </c>
      <c r="B1929" s="72">
        <v>41991</v>
      </c>
      <c r="C1929" s="23">
        <v>5558.0450000000001</v>
      </c>
      <c r="D1929" s="23">
        <v>5557.2860000000001</v>
      </c>
      <c r="E1929" s="23">
        <v>5598.9849999999997</v>
      </c>
      <c r="F1929" s="23">
        <v>5543.4009999999998</v>
      </c>
      <c r="G1929" s="20">
        <f t="shared" si="494"/>
        <v>5344.3927499999982</v>
      </c>
      <c r="H1929" s="20">
        <f t="shared" si="504"/>
        <v>5058.8452666666681</v>
      </c>
      <c r="I1929" s="112">
        <f t="shared" si="495"/>
        <v>3.9976899152855516E-2</v>
      </c>
      <c r="J1929" s="38" t="str">
        <f t="shared" si="505"/>
        <v>N</v>
      </c>
      <c r="K1929" s="17" t="str">
        <f>IF(OR(AND(J1928="N",OR(I1928&lt;R$2308,AND(I1928&gt;R$2306, I1928&lt;R$2305))), AND(J1928="X", OR(I1928&lt;R$2314, AND(I1928&lt;R$2311,I1928&gt;R$2312)))),"no","yes")</f>
        <v>no</v>
      </c>
      <c r="O1929" s="146">
        <f t="shared" si="508"/>
        <v>1.3657745885309325E-4</v>
      </c>
      <c r="P1929" s="146">
        <f t="shared" si="509"/>
        <v>-1.3657745885309325E-4</v>
      </c>
      <c r="Q1929" s="86">
        <f t="shared" si="498"/>
        <v>8.9999999999999993E-3</v>
      </c>
      <c r="R1929" s="39">
        <f>(SUM(C1910:C1928)+Q1929*SUM(C1910:C1928))/(19-Q1929)*(1-J$2305)</f>
        <v>5383.6963977673622</v>
      </c>
      <c r="S1929" s="39">
        <f>(SUM(C1910:C1928)+Q1929*SUM(C1910:C1928))/(19-Q1929)*(1+J$2305)</f>
        <v>5383.6963977673622</v>
      </c>
      <c r="T1929" s="17">
        <f>IF(AND(K1929="no",R1929&lt;E1929, R1929&gt;F1929,J$2308="yes"),MAX(R1929*(1-J$2306),F1929)/D1929-1,IF(AND(K1929="yes",S1929&gt;F1929, S1929&lt;E1929,J$2307="yes"),1-MIN(S1929*(1+J$2306),E1929)/D1929,0))</f>
        <v>0</v>
      </c>
      <c r="U1929" s="6">
        <f t="shared" si="499"/>
        <v>0</v>
      </c>
      <c r="V1929" s="66">
        <f t="shared" si="500"/>
        <v>4.5976964618170726</v>
      </c>
      <c r="W1929" s="6">
        <f t="shared" si="501"/>
        <v>1.3657745885309325E-4</v>
      </c>
      <c r="X1929" s="17">
        <f>V1929/MAX(V$240:V1929)-1</f>
        <v>-1.2893815554137378E-2</v>
      </c>
      <c r="Z1929" s="66">
        <f t="shared" si="502"/>
        <v>17.246277859617852</v>
      </c>
      <c r="AA1929" s="6">
        <f t="shared" si="503"/>
        <v>1.3657745885309325E-4</v>
      </c>
      <c r="AB1929" s="17">
        <f>Z1929/MAX(Z$240:Z1929)-1</f>
        <v>-3.9361309264758115E-2</v>
      </c>
      <c r="AD1929" s="18">
        <v>1.5620000000000001</v>
      </c>
    </row>
    <row r="1930" spans="1:30" x14ac:dyDescent="0.25">
      <c r="A1930" s="18" t="s">
        <v>249</v>
      </c>
      <c r="B1930" s="72">
        <v>41992</v>
      </c>
      <c r="C1930" s="23">
        <v>5524.1220000000003</v>
      </c>
      <c r="D1930" s="23">
        <v>5558.0450000000001</v>
      </c>
      <c r="E1930" s="23">
        <v>5558.1760000000004</v>
      </c>
      <c r="F1930" s="23">
        <v>5423.7529999999997</v>
      </c>
      <c r="G1930" s="20">
        <f t="shared" si="494"/>
        <v>5369.1101999999992</v>
      </c>
      <c r="H1930" s="20">
        <f t="shared" si="504"/>
        <v>5071.60185</v>
      </c>
      <c r="I1930" s="112">
        <f t="shared" si="495"/>
        <v>2.887104086632486E-2</v>
      </c>
      <c r="J1930" s="38" t="str">
        <f t="shared" si="505"/>
        <v>N</v>
      </c>
      <c r="K1930" s="17" t="str">
        <f>IF(OR(AND(J1929="N",OR(I1929&lt;R$2308,AND(I1929&gt;R$2306, I1929&lt;R$2305))), AND(J1929="X", OR(I1929&lt;R$2314, AND(I1929&lt;R$2311,I1929&gt;R$2312)))),"no","yes")</f>
        <v>no</v>
      </c>
      <c r="O1930" s="146">
        <f t="shared" si="508"/>
        <v>-6.1034050641907145E-3</v>
      </c>
      <c r="P1930" s="146">
        <f t="shared" si="509"/>
        <v>6.1034050641907145E-3</v>
      </c>
      <c r="Q1930" s="86">
        <f t="shared" si="498"/>
        <v>8.9999999999999993E-3</v>
      </c>
      <c r="R1930" s="39">
        <f>(SUM(C1911:C1929)+Q1930*SUM(C1911:C1929))/(19-Q1930)*(1-J$2305)</f>
        <v>5411.7637163919744</v>
      </c>
      <c r="S1930" s="39">
        <f>(SUM(C1911:C1929)+Q1930*SUM(C1911:C1929))/(19-Q1930)*(1+J$2305)</f>
        <v>5411.7637163919744</v>
      </c>
      <c r="T1930" s="17">
        <f>IF(AND(K1930="no",R1930&lt;E1930, R1930&gt;F1930,J$2308="yes"),MAX(R1930*(1-J$2306),F1930)/D1930-1,IF(AND(K1930="yes",S1930&gt;F1930, S1930&lt;E1930,J$2307="yes"),1-MIN(S1930*(1+J$2306),E1930)/D1930,0))</f>
        <v>0</v>
      </c>
      <c r="U1930" s="6">
        <f t="shared" si="499"/>
        <v>0</v>
      </c>
      <c r="V1930" s="66">
        <f t="shared" si="500"/>
        <v>4.5696348579484063</v>
      </c>
      <c r="W1930" s="6">
        <f t="shared" si="501"/>
        <v>-6.1034050641907145E-3</v>
      </c>
      <c r="X1930" s="17">
        <f>V1930/MAX(V$240:V1930)-1</f>
        <v>-1.8918524439178297E-2</v>
      </c>
      <c r="Z1930" s="66">
        <f t="shared" si="502"/>
        <v>17.141016839991021</v>
      </c>
      <c r="AA1930" s="6">
        <f t="shared" si="503"/>
        <v>-6.1034050641906035E-3</v>
      </c>
      <c r="AB1930" s="17">
        <f>Z1930/MAX(Z$240:Z1930)-1</f>
        <v>-4.5224476314649098E-2</v>
      </c>
      <c r="AD1930" s="18">
        <v>1.548</v>
      </c>
    </row>
    <row r="1931" spans="1:30" x14ac:dyDescent="0.25">
      <c r="A1931" s="18" t="s">
        <v>249</v>
      </c>
      <c r="B1931" s="72">
        <v>41995</v>
      </c>
      <c r="C1931" s="23">
        <v>5305.2089999999998</v>
      </c>
      <c r="D1931" s="23">
        <v>5524.1220000000003</v>
      </c>
      <c r="E1931" s="23">
        <v>5523.9629999999997</v>
      </c>
      <c r="F1931" s="23">
        <v>5279.96</v>
      </c>
      <c r="G1931" s="20">
        <f t="shared" si="494"/>
        <v>5378.7647000000006</v>
      </c>
      <c r="H1931" s="20">
        <f t="shared" si="504"/>
        <v>5081.7848499999991</v>
      </c>
      <c r="I1931" s="112">
        <f t="shared" si="495"/>
        <v>-1.3675203155847471E-2</v>
      </c>
      <c r="J1931" s="38" t="str">
        <f t="shared" si="505"/>
        <v>N</v>
      </c>
      <c r="K1931" s="17" t="str">
        <f>IF(OR(AND(J1930="N",OR(I1930&lt;R$2308,AND(I1930&gt;R$2306, I1930&lt;R$2305))), AND(J1930="X", OR(I1930&lt;R$2314, AND(I1930&lt;R$2311,I1930&gt;R$2312)))),"no","yes")</f>
        <v>no</v>
      </c>
      <c r="O1931" s="146">
        <f t="shared" si="508"/>
        <v>-3.9628559977495148E-2</v>
      </c>
      <c r="P1931" s="146">
        <f t="shared" si="509"/>
        <v>3.9628559977495148E-2</v>
      </c>
      <c r="Q1931" s="86">
        <f t="shared" si="498"/>
        <v>8.9999999999999993E-3</v>
      </c>
      <c r="R1931" s="39">
        <f>(SUM(C1912:C1930)+Q1931*SUM(C1912:C1930))/(19-Q1931)*(1-J$2305)</f>
        <v>5433.6536130272234</v>
      </c>
      <c r="S1931" s="39">
        <f>(SUM(C1912:C1930)+Q1931*SUM(C1912:C1930))/(19-Q1931)*(1+J$2305)</f>
        <v>5433.6536130272234</v>
      </c>
      <c r="T1931" s="17">
        <f>IF(AND(K1931="no",R1931&lt;E1931, R1931&gt;F1931,J$2308="yes"),MAX(R1931*(1-J$2306),F1931)/D1931-1,IF(AND(K1931="yes",S1931&gt;F1931, S1931&lt;E1931,J$2307="yes"),1-MIN(S1931*(1+J$2306),E1931)/D1931,0))</f>
        <v>-1.6376971213303615E-2</v>
      </c>
      <c r="U1931" s="6">
        <f t="shared" si="499"/>
        <v>2.3251588764191533E-2</v>
      </c>
      <c r="V1931" s="66">
        <f t="shared" si="500"/>
        <v>4.4947980794244762</v>
      </c>
      <c r="W1931" s="6">
        <f t="shared" si="501"/>
        <v>-1.6376971213303726E-2</v>
      </c>
      <c r="X1931" s="17">
        <f>V1931/MAX(V$240:V1931)-1</f>
        <v>-3.4985667522343333E-2</v>
      </c>
      <c r="Z1931" s="66">
        <f t="shared" si="502"/>
        <v>16.860298900635737</v>
      </c>
      <c r="AA1931" s="6">
        <f t="shared" si="503"/>
        <v>-1.6376971213303504E-2</v>
      </c>
      <c r="AB1931" s="17">
        <f>Z1931/MAX(Z$240:Z1931)-1</f>
        <v>-6.0860807581210818E-2</v>
      </c>
      <c r="AD1931" s="18">
        <v>1.4890000000000001</v>
      </c>
    </row>
    <row r="1932" spans="1:30" x14ac:dyDescent="0.25">
      <c r="A1932" s="18" t="s">
        <v>249</v>
      </c>
      <c r="B1932" s="72">
        <v>41996</v>
      </c>
      <c r="C1932" s="23">
        <v>5193.7219999999998</v>
      </c>
      <c r="D1932" s="23">
        <v>5305.2089999999998</v>
      </c>
      <c r="E1932" s="23">
        <v>5316.7169999999996</v>
      </c>
      <c r="F1932" s="23">
        <v>5187.6319999999996</v>
      </c>
      <c r="G1932" s="20">
        <f t="shared" si="494"/>
        <v>5379.0007499999992</v>
      </c>
      <c r="H1932" s="20">
        <f t="shared" si="504"/>
        <v>5089.1056833333323</v>
      </c>
      <c r="I1932" s="112">
        <f t="shared" si="495"/>
        <v>-3.444482695043305E-2</v>
      </c>
      <c r="J1932" s="38" t="str">
        <f t="shared" si="505"/>
        <v>N</v>
      </c>
      <c r="K1932" s="17" t="str">
        <f>IF(OR(AND(J1931="N",OR(I1931&lt;R$2308,AND(I1931&gt;R$2306, I1931&lt;R$2305))), AND(J1931="X", OR(I1931&lt;R$2314, AND(I1931&lt;R$2311,I1931&gt;R$2312)))),"no","yes")</f>
        <v>yes</v>
      </c>
      <c r="O1932" s="146">
        <f t="shared" si="508"/>
        <v>-2.1014629206879465E-2</v>
      </c>
      <c r="P1932" s="146">
        <f t="shared" si="509"/>
        <v>2.1014629206879465E-2</v>
      </c>
      <c r="Q1932" s="86">
        <f t="shared" si="498"/>
        <v>8.9999999999999993E-3</v>
      </c>
      <c r="R1932" s="39">
        <f>(SUM(C1913:C1931)+Q1932*SUM(C1913:C1931))/(19-Q1932)*(1-J$2305)</f>
        <v>5439.8277940603439</v>
      </c>
      <c r="S1932" s="39">
        <f>(SUM(C1913:C1931)+Q1932*SUM(C1913:C1931))/(19-Q1932)*(1+J$2305)</f>
        <v>5439.8277940603439</v>
      </c>
      <c r="T1932" s="17">
        <f>IF(AND(K1932="no",R1932&lt;E1932, R1932&gt;F1932,J$2308="yes"),MAX(R1932*(1-J$2306),F1932)/D1932-1,IF(AND(K1932="yes",S1932&gt;F1932, S1932&lt;E1932,J$2307="yes"),1-MIN(S1932*(1+J$2306),E1932)/D1932,0))</f>
        <v>0</v>
      </c>
      <c r="U1932" s="6">
        <f t="shared" si="499"/>
        <v>0</v>
      </c>
      <c r="V1932" s="66">
        <f t="shared" si="500"/>
        <v>4.4947980794244762</v>
      </c>
      <c r="W1932" s="6">
        <f t="shared" si="501"/>
        <v>0</v>
      </c>
      <c r="X1932" s="17">
        <f>V1932/MAX(V$240:V1932)-1</f>
        <v>-3.4985667522343333E-2</v>
      </c>
      <c r="Z1932" s="66">
        <f t="shared" si="502"/>
        <v>17.214611830349757</v>
      </c>
      <c r="AA1932" s="6">
        <f t="shared" si="503"/>
        <v>2.1014629206879576E-2</v>
      </c>
      <c r="AB1932" s="17">
        <f>Z1932/MAX(Z$240:Z1932)-1</f>
        <v>-4.1125145678881703E-2</v>
      </c>
      <c r="AD1932" s="18">
        <v>1.456</v>
      </c>
    </row>
    <row r="1933" spans="1:30" x14ac:dyDescent="0.25">
      <c r="A1933" s="18" t="s">
        <v>249</v>
      </c>
      <c r="B1933" s="72">
        <v>41997</v>
      </c>
      <c r="C1933" s="23">
        <v>5262.3649999999998</v>
      </c>
      <c r="D1933" s="23">
        <v>5193.7219999999998</v>
      </c>
      <c r="E1933" s="23">
        <v>5263.201</v>
      </c>
      <c r="F1933" s="23">
        <v>5197.7209999999995</v>
      </c>
      <c r="G1933" s="20">
        <f t="shared" si="494"/>
        <v>5381.4084999999995</v>
      </c>
      <c r="H1933" s="20">
        <f t="shared" si="504"/>
        <v>5096.5499333333319</v>
      </c>
      <c r="I1933" s="112">
        <f t="shared" si="495"/>
        <v>-2.2121253199789526E-2</v>
      </c>
      <c r="J1933" s="38" t="str">
        <f t="shared" si="505"/>
        <v>N</v>
      </c>
      <c r="K1933" s="17" t="str">
        <f>IF(OR(AND(J1932="N",OR(I1932&lt;R$2308,AND(I1932&gt;R$2306, I1932&lt;R$2305))), AND(J1932="X", OR(I1932&lt;R$2314, AND(I1932&lt;R$2311,I1932&gt;R$2312)))),"no","yes")</f>
        <v>yes</v>
      </c>
      <c r="O1933" s="146">
        <f t="shared" si="508"/>
        <v>1.3216533345450587E-2</v>
      </c>
      <c r="P1933" s="146">
        <f t="shared" si="509"/>
        <v>-1.3216533345450587E-2</v>
      </c>
      <c r="Q1933" s="86">
        <f t="shared" si="498"/>
        <v>8.9999999999999993E-3</v>
      </c>
      <c r="R1933" s="39">
        <f>(SUM(C1914:C1932)+Q1933*SUM(C1914:C1932))/(19-Q1933)*(1-J$2305)</f>
        <v>5438.7392578063291</v>
      </c>
      <c r="S1933" s="39">
        <f>(SUM(C1914:C1932)+Q1933*SUM(C1914:C1932))/(19-Q1933)*(1+J$2305)</f>
        <v>5438.7392578063291</v>
      </c>
      <c r="T1933" s="17">
        <f>IF(AND(K1933="no",R1933&lt;E1933, R1933&gt;F1933,J$2308="yes"),MAX(R1933*(1-J$2306),F1933)/D1933-1,IF(AND(K1933="yes",S1933&gt;F1933, S1933&lt;E1933,J$2307="yes"),1-MIN(S1933*(1+J$2306),E1933)/D1933,0))</f>
        <v>0</v>
      </c>
      <c r="U1933" s="6">
        <f t="shared" si="499"/>
        <v>0</v>
      </c>
      <c r="V1933" s="66">
        <f t="shared" si="500"/>
        <v>4.4947980794244762</v>
      </c>
      <c r="W1933" s="6">
        <f t="shared" si="501"/>
        <v>0</v>
      </c>
      <c r="X1933" s="17">
        <f>V1933/MAX(V$240:V1933)-1</f>
        <v>-3.4985667522343333E-2</v>
      </c>
      <c r="Z1933" s="66">
        <f t="shared" si="502"/>
        <v>16.987094339064949</v>
      </c>
      <c r="AA1933" s="6">
        <f t="shared" si="503"/>
        <v>-1.3216533345450698E-2</v>
      </c>
      <c r="AB1933" s="17">
        <f>Z1933/MAX(Z$240:Z1933)-1</f>
        <v>-5.3798147165130872E-2</v>
      </c>
      <c r="AD1933" s="18">
        <v>1.4750000000000001</v>
      </c>
    </row>
    <row r="1934" spans="1:30" x14ac:dyDescent="0.25">
      <c r="A1934" s="18" t="s">
        <v>249</v>
      </c>
      <c r="B1934" s="72">
        <v>41998</v>
      </c>
      <c r="C1934" s="23">
        <v>5364.5630000000001</v>
      </c>
      <c r="D1934" s="23">
        <v>5262.3649999999998</v>
      </c>
      <c r="E1934" s="23">
        <v>5365.0739999999996</v>
      </c>
      <c r="F1934" s="23">
        <v>5272.3190000000004</v>
      </c>
      <c r="G1934" s="20">
        <f t="shared" si="494"/>
        <v>5387.0671999999995</v>
      </c>
      <c r="H1934" s="20">
        <f t="shared" si="504"/>
        <v>5105.713733333333</v>
      </c>
      <c r="I1934" s="112">
        <f t="shared" si="495"/>
        <v>-4.1774492807513663E-3</v>
      </c>
      <c r="J1934" s="38" t="str">
        <f t="shared" si="505"/>
        <v>N</v>
      </c>
      <c r="K1934" s="17" t="str">
        <f>IF(OR(AND(J1933="N",OR(I1933&lt;R$2308,AND(I1933&gt;R$2306, I1933&lt;R$2305))), AND(J1933="X", OR(I1933&lt;R$2314, AND(I1933&lt;R$2311,I1933&gt;R$2312)))),"no","yes")</f>
        <v>yes</v>
      </c>
      <c r="O1934" s="146">
        <f t="shared" si="508"/>
        <v>1.9420545705210568E-2</v>
      </c>
      <c r="P1934" s="146">
        <f t="shared" si="509"/>
        <v>-1.9420545705210568E-2</v>
      </c>
      <c r="Q1934" s="86">
        <f t="shared" si="498"/>
        <v>8.9999999999999993E-3</v>
      </c>
      <c r="R1934" s="39">
        <f>(SUM(C1915:C1933)+Q1934*SUM(C1915:C1933))/(19-Q1934)*(1-J$2305)</f>
        <v>5439.3224174082461</v>
      </c>
      <c r="S1934" s="39">
        <f>(SUM(C1915:C1933)+Q1934*SUM(C1915:C1933))/(19-Q1934)*(1+J$2305)</f>
        <v>5439.3224174082461</v>
      </c>
      <c r="T1934" s="17">
        <f>IF(AND(K1934="no",R1934&lt;E1934, R1934&gt;F1934,J$2308="yes"),MAX(R1934*(1-J$2306),F1934)/D1934-1,IF(AND(K1934="yes",S1934&gt;F1934, S1934&lt;E1934,J$2307="yes"),1-MIN(S1934*(1+J$2306),E1934)/D1934,0))</f>
        <v>0</v>
      </c>
      <c r="U1934" s="6">
        <f t="shared" si="499"/>
        <v>0</v>
      </c>
      <c r="V1934" s="66">
        <f t="shared" si="500"/>
        <v>4.4947980794244762</v>
      </c>
      <c r="W1934" s="6">
        <f t="shared" si="501"/>
        <v>0</v>
      </c>
      <c r="X1934" s="17">
        <f>V1934/MAX(V$240:V1934)-1</f>
        <v>-3.4985667522343333E-2</v>
      </c>
      <c r="Z1934" s="66">
        <f t="shared" si="502"/>
        <v>16.657195697054416</v>
      </c>
      <c r="AA1934" s="6">
        <f t="shared" si="503"/>
        <v>-1.9420545705210568E-2</v>
      </c>
      <c r="AB1934" s="17">
        <f>Z1934/MAX(Z$240:Z1934)-1</f>
        <v>-7.2173903494465286E-2</v>
      </c>
      <c r="AD1934" s="18">
        <v>1.504</v>
      </c>
    </row>
    <row r="1935" spans="1:30" x14ac:dyDescent="0.25">
      <c r="A1935" s="18" t="s">
        <v>249</v>
      </c>
      <c r="B1935" s="72">
        <v>41999</v>
      </c>
      <c r="C1935" s="23">
        <v>5422.7510000000002</v>
      </c>
      <c r="D1935" s="23">
        <v>5364.5630000000001</v>
      </c>
      <c r="E1935" s="23">
        <v>5423.3459999999995</v>
      </c>
      <c r="F1935" s="23">
        <v>5359.5330000000004</v>
      </c>
      <c r="G1935" s="20">
        <f t="shared" si="494"/>
        <v>5395.9414000000006</v>
      </c>
      <c r="H1935" s="20">
        <f t="shared" si="504"/>
        <v>5115.5939999999991</v>
      </c>
      <c r="I1935" s="112">
        <f t="shared" si="495"/>
        <v>4.9684750097545027E-3</v>
      </c>
      <c r="J1935" s="38" t="str">
        <f t="shared" si="505"/>
        <v>N</v>
      </c>
      <c r="K1935" s="17" t="str">
        <f>IF(OR(AND(J1934="N",OR(I1934&lt;R$2308,AND(I1934&gt;R$2306, I1934&lt;R$2305))), AND(J1934="X", OR(I1934&lt;R$2314, AND(I1934&lt;R$2311,I1934&gt;R$2312)))),"no","yes")</f>
        <v>yes</v>
      </c>
      <c r="O1935" s="146">
        <f t="shared" si="508"/>
        <v>1.0846736257920764E-2</v>
      </c>
      <c r="P1935" s="146">
        <f t="shared" si="509"/>
        <v>-1.0846736257920764E-2</v>
      </c>
      <c r="Q1935" s="86">
        <f t="shared" si="498"/>
        <v>8.9999999999999993E-3</v>
      </c>
      <c r="R1935" s="39">
        <f>(SUM(C1916:C1934)+Q1935*SUM(C1916:C1934))/(19-Q1935)*(1-J$2305)</f>
        <v>5445.6606652098362</v>
      </c>
      <c r="S1935" s="39">
        <f>(SUM(C1916:C1934)+Q1935*SUM(C1916:C1934))/(19-Q1935)*(1+J$2305)</f>
        <v>5445.6606652098362</v>
      </c>
      <c r="T1935" s="17">
        <f>IF(AND(K1935="no",R1935&lt;E1935, R1935&gt;F1935,J$2308="yes"),MAX(R1935*(1-J$2306),F1935)/D1935-1,IF(AND(K1935="yes",S1935&gt;F1935, S1935&lt;E1935,J$2307="yes"),1-MIN(S1935*(1+J$2306),E1935)/D1935,0))</f>
        <v>0</v>
      </c>
      <c r="U1935" s="6">
        <f t="shared" si="499"/>
        <v>0</v>
      </c>
      <c r="V1935" s="66">
        <f t="shared" si="500"/>
        <v>4.4947980794244762</v>
      </c>
      <c r="W1935" s="6">
        <f t="shared" si="501"/>
        <v>0</v>
      </c>
      <c r="X1935" s="17">
        <f>V1935/MAX(V$240:V1935)-1</f>
        <v>-3.4985667522343333E-2</v>
      </c>
      <c r="Z1935" s="66">
        <f t="shared" si="502"/>
        <v>16.476519488531896</v>
      </c>
      <c r="AA1935" s="6">
        <f t="shared" si="503"/>
        <v>-1.0846736257920653E-2</v>
      </c>
      <c r="AB1935" s="17">
        <f>Z1935/MAX(Z$240:Z1935)-1</f>
        <v>-8.223778845647689E-2</v>
      </c>
      <c r="AD1935" s="18">
        <v>1.5189999999999999</v>
      </c>
    </row>
    <row r="1936" spans="1:30" x14ac:dyDescent="0.25">
      <c r="A1936" s="18" t="s">
        <v>249</v>
      </c>
      <c r="B1936" s="72">
        <v>42002</v>
      </c>
      <c r="C1936" s="23">
        <v>5367.6369999999997</v>
      </c>
      <c r="D1936" s="23">
        <v>5422.7510000000002</v>
      </c>
      <c r="E1936" s="23">
        <v>5436.4880000000003</v>
      </c>
      <c r="F1936" s="23">
        <v>5330.3270000000002</v>
      </c>
      <c r="G1936" s="20">
        <f t="shared" si="494"/>
        <v>5403.9162999999999</v>
      </c>
      <c r="H1936" s="20">
        <f t="shared" si="504"/>
        <v>5123.7640333333311</v>
      </c>
      <c r="I1936" s="112">
        <f t="shared" si="495"/>
        <v>-6.7135199706923609E-3</v>
      </c>
      <c r="J1936" s="38" t="str">
        <f t="shared" si="505"/>
        <v>N</v>
      </c>
      <c r="K1936" s="17" t="str">
        <f>IF(OR(AND(J1935="N",OR(I1935&lt;R$2308,AND(I1935&gt;R$2306, I1935&lt;R$2305))), AND(J1935="X", OR(I1935&lt;R$2314, AND(I1935&lt;R$2311,I1935&gt;R$2312)))),"no","yes")</f>
        <v>yes</v>
      </c>
      <c r="O1936" s="146">
        <f t="shared" si="508"/>
        <v>-1.0163476065930488E-2</v>
      </c>
      <c r="P1936" s="146">
        <f t="shared" si="509"/>
        <v>1.0163476065930488E-2</v>
      </c>
      <c r="Q1936" s="86">
        <f t="shared" si="498"/>
        <v>8.9999999999999993E-3</v>
      </c>
      <c r="R1936" s="39">
        <f>(SUM(C1917:C1935)+Q1936*SUM(C1917:C1935))/(19-Q1936)*(1-J$2305)</f>
        <v>5457.06309309673</v>
      </c>
      <c r="S1936" s="39">
        <f>(SUM(C1917:C1935)+Q1936*SUM(C1917:C1935))/(19-Q1936)*(1+J$2305)</f>
        <v>5457.06309309673</v>
      </c>
      <c r="T1936" s="17">
        <f>IF(AND(K1936="no",R1936&lt;E1936, R1936&gt;F1936,J$2308="yes"),MAX(R1936*(1-J$2306),F1936)/D1936-1,IF(AND(K1936="yes",S1936&gt;F1936, S1936&lt;E1936,J$2307="yes"),1-MIN(S1936*(1+J$2306),E1936)/D1936,0))</f>
        <v>0</v>
      </c>
      <c r="U1936" s="6">
        <f t="shared" si="499"/>
        <v>0</v>
      </c>
      <c r="V1936" s="66">
        <f t="shared" si="500"/>
        <v>4.4947980794244762</v>
      </c>
      <c r="W1936" s="6">
        <f t="shared" si="501"/>
        <v>0</v>
      </c>
      <c r="X1936" s="17">
        <f>V1936/MAX(V$240:V1936)-1</f>
        <v>-3.4985667522343333E-2</v>
      </c>
      <c r="Z1936" s="66">
        <f t="shared" si="502"/>
        <v>16.643978200003428</v>
      </c>
      <c r="AA1936" s="6">
        <f t="shared" si="503"/>
        <v>1.0163476065930599E-2</v>
      </c>
      <c r="AB1936" s="17">
        <f>Z1936/MAX(Z$240:Z1936)-1</f>
        <v>-7.291013418523884E-2</v>
      </c>
      <c r="AD1936" s="18">
        <v>1.496</v>
      </c>
    </row>
    <row r="1937" spans="1:34" x14ac:dyDescent="0.25">
      <c r="A1937" s="18" t="s">
        <v>249</v>
      </c>
      <c r="B1937" s="72">
        <v>42003</v>
      </c>
      <c r="C1937" s="23">
        <v>5275.085</v>
      </c>
      <c r="D1937" s="23">
        <v>5367.6369999999997</v>
      </c>
      <c r="E1937" s="23">
        <v>5366.16</v>
      </c>
      <c r="F1937" s="23">
        <v>5261.6149999999998</v>
      </c>
      <c r="G1937" s="20">
        <f t="shared" si="494"/>
        <v>5403.7876999999999</v>
      </c>
      <c r="H1937" s="20">
        <f t="shared" si="504"/>
        <v>5129.7467999999981</v>
      </c>
      <c r="I1937" s="112">
        <f t="shared" si="495"/>
        <v>-2.3817127382706027E-2</v>
      </c>
      <c r="J1937" s="38" t="str">
        <f t="shared" si="505"/>
        <v>N</v>
      </c>
      <c r="K1937" s="17" t="str">
        <f>IF(OR(AND(J1936="N",OR(I1936&lt;R$2308,AND(I1936&gt;R$2306, I1936&lt;R$2305))), AND(J1936="X", OR(I1936&lt;R$2314, AND(I1936&lt;R$2311,I1936&gt;R$2312)))),"no","yes")</f>
        <v>yes</v>
      </c>
      <c r="O1937" s="146">
        <f t="shared" si="508"/>
        <v>-1.7242596695715373E-2</v>
      </c>
      <c r="P1937" s="146">
        <f t="shared" si="509"/>
        <v>1.7242596695715373E-2</v>
      </c>
      <c r="Q1937" s="86">
        <f t="shared" si="498"/>
        <v>8.9999999999999993E-3</v>
      </c>
      <c r="R1937" s="39">
        <f>(SUM(C1918:C1936)+Q1937*SUM(C1918:C1936))/(19-Q1937)*(1-J$2305)</f>
        <v>5461.8437692064663</v>
      </c>
      <c r="S1937" s="39">
        <f>(SUM(C1918:C1936)+Q1937*SUM(C1918:C1936))/(19-Q1937)*(1+J$2305)</f>
        <v>5461.8437692064663</v>
      </c>
      <c r="T1937" s="17">
        <f>IF(AND(K1937="no",R1937&lt;E1937, R1937&gt;F1937,J$2308="yes"),MAX(R1937*(1-J$2306),F1937)/D1937-1,IF(AND(K1937="yes",S1937&gt;F1937, S1937&lt;E1937,J$2307="yes"),1-MIN(S1937*(1+J$2306),E1937)/D1937,0))</f>
        <v>0</v>
      </c>
      <c r="U1937" s="6">
        <f t="shared" si="499"/>
        <v>0</v>
      </c>
      <c r="V1937" s="66">
        <f t="shared" si="500"/>
        <v>4.4947980794244762</v>
      </c>
      <c r="W1937" s="6">
        <f t="shared" si="501"/>
        <v>0</v>
      </c>
      <c r="X1937" s="17">
        <f>V1937/MAX(V$240:V1937)-1</f>
        <v>-3.4985667522343333E-2</v>
      </c>
      <c r="Z1937" s="66">
        <f t="shared" si="502"/>
        <v>16.930963603518368</v>
      </c>
      <c r="AA1937" s="6">
        <f t="shared" si="503"/>
        <v>1.7242596695715484E-2</v>
      </c>
      <c r="AB1937" s="17">
        <f>Z1937/MAX(Z$240:Z1937)-1</f>
        <v>-5.6924697528309864E-2</v>
      </c>
      <c r="AD1937" s="18">
        <v>1.47</v>
      </c>
    </row>
    <row r="1938" spans="1:34" x14ac:dyDescent="0.25">
      <c r="A1938" s="18" t="s">
        <v>249</v>
      </c>
      <c r="B1938" s="72">
        <v>42004</v>
      </c>
      <c r="C1938" s="23">
        <v>5322.7139999999999</v>
      </c>
      <c r="D1938" s="23">
        <v>5275.085</v>
      </c>
      <c r="E1938" s="23">
        <v>5322.7139999999999</v>
      </c>
      <c r="F1938" s="23">
        <v>5241.3620000000001</v>
      </c>
      <c r="G1938" s="20">
        <f t="shared" si="494"/>
        <v>5402.9731499999998</v>
      </c>
      <c r="H1938" s="20">
        <f t="shared" si="504"/>
        <v>5135.2331833333328</v>
      </c>
      <c r="I1938" s="112">
        <f t="shared" si="495"/>
        <v>-1.4854626845591468E-2</v>
      </c>
      <c r="J1938" s="38" t="str">
        <f t="shared" si="505"/>
        <v>N</v>
      </c>
      <c r="K1938" s="17" t="str">
        <f>IF(OR(AND(J1937="N",OR(I1937&lt;R$2308,AND(I1937&gt;R$2306, I1937&lt;R$2305))), AND(J1937="X", OR(I1937&lt;R$2314, AND(I1937&lt;R$2311,I1937&gt;R$2312)))),"no","yes")</f>
        <v>yes</v>
      </c>
      <c r="O1938" s="146">
        <f t="shared" si="508"/>
        <v>9.0290488210142961E-3</v>
      </c>
      <c r="P1938" s="146">
        <f t="shared" si="509"/>
        <v>-9.0290488210142961E-3</v>
      </c>
      <c r="Q1938" s="86">
        <f t="shared" si="498"/>
        <v>8.9999999999999993E-3</v>
      </c>
      <c r="R1938" s="39">
        <f>(SUM(C1919:C1937)+Q1938*SUM(C1919:C1937))/(19-Q1938)*(1-J$2305)</f>
        <v>5458.4476721078408</v>
      </c>
      <c r="S1938" s="39">
        <f>(SUM(C1919:C1937)+Q1938*SUM(C1919:C1937))/(19-Q1938)*(1+J$2305)</f>
        <v>5458.4476721078408</v>
      </c>
      <c r="T1938" s="17">
        <f>IF(AND(K1938="no",R1938&lt;E1938, R1938&gt;F1938,J$2308="yes"),MAX(R1938*(1-J$2306),F1938)/D1938-1,IF(AND(K1938="yes",S1938&gt;F1938, S1938&lt;E1938,J$2307="yes"),1-MIN(S1938*(1+J$2306),E1938)/D1938,0))</f>
        <v>0</v>
      </c>
      <c r="U1938" s="6">
        <f t="shared" si="499"/>
        <v>0</v>
      </c>
      <c r="V1938" s="66">
        <f t="shared" si="500"/>
        <v>4.4947980794244762</v>
      </c>
      <c r="W1938" s="6">
        <f t="shared" si="501"/>
        <v>0</v>
      </c>
      <c r="X1938" s="17">
        <f>V1938/MAX(V$240:V1938)-1</f>
        <v>-3.4985667522343333E-2</v>
      </c>
      <c r="Z1938" s="66">
        <f t="shared" si="502"/>
        <v>16.778093106555385</v>
      </c>
      <c r="AA1938" s="6">
        <f t="shared" si="503"/>
        <v>-9.0290488210142961E-3</v>
      </c>
      <c r="AB1938" s="17">
        <f>Z1938/MAX(Z$240:Z1938)-1</f>
        <v>-6.5439770476219516E-2</v>
      </c>
      <c r="AD1938" s="18">
        <v>1.4890000000000001</v>
      </c>
    </row>
    <row r="1939" spans="1:34" x14ac:dyDescent="0.25">
      <c r="A1939" s="18" t="s">
        <v>249</v>
      </c>
      <c r="B1939" s="72">
        <v>42009</v>
      </c>
      <c r="C1939" s="23">
        <v>5417.0169999999998</v>
      </c>
      <c r="D1939" s="23">
        <v>5322.7139999999999</v>
      </c>
      <c r="E1939" s="23">
        <v>5427.2309999999998</v>
      </c>
      <c r="F1939" s="23">
        <v>5314.3389999999999</v>
      </c>
      <c r="G1939" s="20">
        <f t="shared" si="494"/>
        <v>5401.2259000000004</v>
      </c>
      <c r="H1939" s="20">
        <f t="shared" si="504"/>
        <v>5142.1167833333329</v>
      </c>
      <c r="I1939" s="112">
        <f t="shared" si="495"/>
        <v>2.923614063244262E-3</v>
      </c>
      <c r="J1939" s="38" t="str">
        <f t="shared" si="505"/>
        <v>N</v>
      </c>
      <c r="K1939" s="17" t="str">
        <f>IF(OR(AND(J1938="N",OR(I1938&lt;R$2308,AND(I1938&gt;R$2306, I1938&lt;R$2305))), AND(J1938="X", OR(I1938&lt;R$2314, AND(I1938&lt;R$2311,I1938&gt;R$2312)))),"no","yes")</f>
        <v>yes</v>
      </c>
      <c r="O1939" s="146">
        <f t="shared" si="508"/>
        <v>1.7717089439710731E-2</v>
      </c>
      <c r="P1939" s="146">
        <f t="shared" si="509"/>
        <v>-1.7717089439710731E-2</v>
      </c>
      <c r="Q1939" s="86">
        <f t="shared" si="498"/>
        <v>8.9999999999999993E-3</v>
      </c>
      <c r="R1939" s="39">
        <f>(SUM(C1920:C1938)+Q1939*SUM(C1920:C1938))/(19-Q1939)*(1-J$2305)</f>
        <v>5451.5806702648633</v>
      </c>
      <c r="S1939" s="39">
        <f>(SUM(C1920:C1938)+Q1939*SUM(C1920:C1938))/(19-Q1939)*(1+J$2305)</f>
        <v>5451.5806702648633</v>
      </c>
      <c r="T1939" s="17">
        <f>IF(AND(K1939="no",R1939&lt;E1939, R1939&gt;F1939,J$2308="yes"),MAX(R1939*(1-J$2306),F1939)/D1939-1,IF(AND(K1939="yes",S1939&gt;F1939, S1939&lt;E1939,J$2307="yes"),1-MIN(S1939*(1+J$2306),E1939)/D1939,0))</f>
        <v>0</v>
      </c>
      <c r="U1939" s="6">
        <f t="shared" si="499"/>
        <v>0</v>
      </c>
      <c r="V1939" s="66">
        <f t="shared" si="500"/>
        <v>4.4947980794244762</v>
      </c>
      <c r="W1939" s="6">
        <f t="shared" si="501"/>
        <v>0</v>
      </c>
      <c r="X1939" s="17">
        <f>V1939/MAX(V$240:V1939)-1</f>
        <v>-3.4985667522343333E-2</v>
      </c>
      <c r="Z1939" s="66">
        <f t="shared" si="502"/>
        <v>16.480834130358748</v>
      </c>
      <c r="AA1939" s="6">
        <f t="shared" si="503"/>
        <v>-1.7717089439710842E-2</v>
      </c>
      <c r="AB1939" s="17">
        <f>Z1939/MAX(Z$240:Z1939)-1</f>
        <v>-8.1997457649489069E-2</v>
      </c>
      <c r="AD1939" s="18">
        <v>1.5129999999999999</v>
      </c>
    </row>
    <row r="1940" spans="1:34" x14ac:dyDescent="0.25">
      <c r="A1940" s="18" t="s">
        <v>249</v>
      </c>
      <c r="B1940" s="72">
        <v>42010</v>
      </c>
      <c r="C1940" s="23">
        <v>5479.8639999999996</v>
      </c>
      <c r="D1940" s="23">
        <v>5417.0169999999998</v>
      </c>
      <c r="E1940" s="23">
        <v>5482.1239999999998</v>
      </c>
      <c r="F1940" s="23">
        <v>5354.3379999999997</v>
      </c>
      <c r="G1940" s="20">
        <f t="shared" si="494"/>
        <v>5408.5245000000014</v>
      </c>
      <c r="H1940" s="20">
        <f t="shared" si="504"/>
        <v>5150.4169666666667</v>
      </c>
      <c r="I1940" s="112">
        <f t="shared" si="495"/>
        <v>1.3190196328036974E-2</v>
      </c>
      <c r="J1940" s="38" t="str">
        <f t="shared" si="505"/>
        <v>N</v>
      </c>
      <c r="K1940" s="17" t="str">
        <f>IF(OR(AND(J1939="N",OR(I1939&lt;R$2308,AND(I1939&gt;R$2306, I1939&lt;R$2305))), AND(J1939="X", OR(I1939&lt;R$2314, AND(I1939&lt;R$2311,I1939&gt;R$2312)))),"no","yes")</f>
        <v>yes</v>
      </c>
      <c r="O1940" s="146">
        <f t="shared" si="508"/>
        <v>1.1601772709961988E-2</v>
      </c>
      <c r="P1940" s="146">
        <f t="shared" si="509"/>
        <v>-1.1601772709961988E-2</v>
      </c>
      <c r="Q1940" s="86">
        <f t="shared" si="498"/>
        <v>8.9999999999999993E-3</v>
      </c>
      <c r="R1940" s="39">
        <f>(SUM(C1921:C1939)+Q1940*SUM(C1921:C1939))/(19-Q1940)*(1-J$2305)</f>
        <v>5455.9971372755526</v>
      </c>
      <c r="S1940" s="39">
        <f>(SUM(C1921:C1939)+Q1940*SUM(C1921:C1939))/(19-Q1940)*(1+J$2305)</f>
        <v>5455.9971372755526</v>
      </c>
      <c r="T1940" s="17">
        <f>IF(AND(K1940="no",R1940&lt;E1940, R1940&gt;F1940,J$2308="yes"),MAX(R1940*(1-J$2306),F1940)/D1940-1,IF(AND(K1940="yes",S1940&gt;F1940, S1940&lt;E1940,J$2307="yes"),1-MIN(S1940*(1+J$2306),E1940)/D1940,0))</f>
        <v>-7.195867628909669E-3</v>
      </c>
      <c r="U1940" s="6">
        <f t="shared" si="499"/>
        <v>4.4059050810523193E-3</v>
      </c>
      <c r="V1940" s="66">
        <f t="shared" si="500"/>
        <v>4.4947980794244762</v>
      </c>
      <c r="W1940" s="6">
        <f t="shared" si="501"/>
        <v>0</v>
      </c>
      <c r="X1940" s="17">
        <f>V1940/MAX(V$240:V1940)-1</f>
        <v>-3.4985667522343333E-2</v>
      </c>
      <c r="Y1940" s="6">
        <f t="shared" ref="Y1940" si="510">V1940/V1920-1</f>
        <v>-1.3624297206701885E-2</v>
      </c>
      <c r="Z1940" s="66">
        <f t="shared" si="502"/>
        <v>16.362240229542671</v>
      </c>
      <c r="AA1940" s="6">
        <f t="shared" si="503"/>
        <v>-7.195867628909558E-3</v>
      </c>
      <c r="AB1940" s="17">
        <f>Z1940/MAX(Z$240:Z1940)-1</f>
        <v>-8.86032824272458E-2</v>
      </c>
      <c r="AC1940" s="6">
        <f t="shared" ref="AC1940" si="511">Z1940/Z1920-1</f>
        <v>-4.2762153814522419E-2</v>
      </c>
      <c r="AD1940" s="18">
        <v>1.536</v>
      </c>
    </row>
    <row r="1941" spans="1:34" x14ac:dyDescent="0.25">
      <c r="A1941" s="18" t="s">
        <v>249</v>
      </c>
      <c r="B1941" s="72">
        <v>42011</v>
      </c>
      <c r="C1941" s="23">
        <v>5488.2420000000002</v>
      </c>
      <c r="D1941" s="23">
        <v>5479.8639999999996</v>
      </c>
      <c r="E1941" s="23">
        <v>5492.8249999999998</v>
      </c>
      <c r="F1941" s="23">
        <v>5436.9179999999997</v>
      </c>
      <c r="G1941" s="20">
        <f t="shared" si="494"/>
        <v>5412.3029000000006</v>
      </c>
      <c r="H1941" s="20">
        <f t="shared" si="504"/>
        <v>5158.8429833333339</v>
      </c>
      <c r="I1941" s="112">
        <f t="shared" si="495"/>
        <v>1.4030829649242182E-2</v>
      </c>
      <c r="J1941" s="38" t="str">
        <f t="shared" si="505"/>
        <v>N</v>
      </c>
      <c r="K1941" s="17" t="str">
        <f>IF(OR(AND(J1940="N",OR(I1940&lt;R$2308,AND(I1940&gt;R$2306, I1940&lt;R$2305))), AND(J1940="X", OR(I1940&lt;R$2314, AND(I1940&lt;R$2311,I1940&gt;R$2312)))),"no","yes")</f>
        <v>no</v>
      </c>
      <c r="O1941" s="146">
        <f t="shared" si="508"/>
        <v>1.5288700595490479E-3</v>
      </c>
      <c r="P1941" s="146">
        <f t="shared" si="509"/>
        <v>-1.5288700595490479E-3</v>
      </c>
      <c r="Q1941" s="86">
        <f t="shared" si="498"/>
        <v>8.9999999999999993E-3</v>
      </c>
      <c r="R1941" s="39">
        <f>(SUM(C1922:C1940)+Q1941*SUM(C1922:C1940))/(19-Q1941)*(1-J$2305)</f>
        <v>5459.5669708809455</v>
      </c>
      <c r="S1941" s="39">
        <f>(SUM(C1922:C1940)+Q1941*SUM(C1922:C1940))/(19-Q1941)*(1+J$2305)</f>
        <v>5459.5669708809455</v>
      </c>
      <c r="T1941" s="17">
        <f>IF(AND(K1941="no",R1941&lt;E1941, R1941&gt;F1941,J$2308="yes"),MAX(R1941*(1-J$2306),F1941)/D1941-1,IF(AND(K1941="yes",S1941&gt;F1941, S1941&lt;E1941,J$2307="yes"),1-MIN(S1941*(1+J$2306),E1941)/D1941,0))</f>
        <v>-3.7039293528186024E-3</v>
      </c>
      <c r="U1941" s="6">
        <f t="shared" si="499"/>
        <v>-5.2327994123676502E-3</v>
      </c>
      <c r="V1941" s="66">
        <f t="shared" si="500"/>
        <v>4.4781496648831034</v>
      </c>
      <c r="W1941" s="6">
        <f t="shared" si="501"/>
        <v>-3.7039293528186024E-3</v>
      </c>
      <c r="X1941" s="17">
        <f>V1941/MAX(V$240:V1941)-1</f>
        <v>-3.8560012434297963E-2</v>
      </c>
      <c r="Z1941" s="66">
        <f t="shared" si="502"/>
        <v>16.301635647678598</v>
      </c>
      <c r="AA1941" s="6">
        <f t="shared" si="503"/>
        <v>-3.7039293528186024E-3</v>
      </c>
      <c r="AB1941" s="17">
        <f>Z1941/MAX(Z$240:Z1941)-1</f>
        <v>-9.1979031481526086E-2</v>
      </c>
      <c r="AD1941" s="18">
        <v>1.5369999999999999</v>
      </c>
    </row>
    <row r="1942" spans="1:34" x14ac:dyDescent="0.25">
      <c r="A1942" s="18" t="s">
        <v>249</v>
      </c>
      <c r="B1942" s="72">
        <v>42012</v>
      </c>
      <c r="C1942" s="23">
        <v>5444.0370000000003</v>
      </c>
      <c r="D1942" s="23">
        <v>5488.2420000000002</v>
      </c>
      <c r="E1942" s="23">
        <v>5497.7439999999997</v>
      </c>
      <c r="F1942" s="23">
        <v>5418.0110000000004</v>
      </c>
      <c r="G1942" s="20">
        <f t="shared" si="494"/>
        <v>5424.7344499999999</v>
      </c>
      <c r="H1942" s="20">
        <f t="shared" si="504"/>
        <v>5166.8088833333331</v>
      </c>
      <c r="I1942" s="112">
        <f t="shared" si="495"/>
        <v>3.5582479064943939E-3</v>
      </c>
      <c r="J1942" s="38" t="str">
        <f t="shared" si="505"/>
        <v>N</v>
      </c>
      <c r="K1942" s="17" t="str">
        <f>IF(OR(AND(J1941="N",OR(I1941&lt;R$2308,AND(I1941&gt;R$2306, I1941&lt;R$2305))), AND(J1941="X", OR(I1941&lt;R$2314, AND(I1941&lt;R$2311,I1941&gt;R$2312)))),"no","yes")</f>
        <v>no</v>
      </c>
      <c r="O1942" s="146">
        <f t="shared" si="508"/>
        <v>-8.0544917662158655E-3</v>
      </c>
      <c r="P1942" s="146">
        <f t="shared" si="509"/>
        <v>8.0544917662158655E-3</v>
      </c>
      <c r="Q1942" s="86">
        <f t="shared" si="498"/>
        <v>8.9999999999999993E-3</v>
      </c>
      <c r="R1942" s="39">
        <f>(SUM(C1923:C1941)+Q1942*SUM(C1923:C1941))/(19-Q1942)*(1-J$2305)</f>
        <v>5475.125473540098</v>
      </c>
      <c r="S1942" s="39">
        <f>(SUM(C1923:C1941)+Q1942*SUM(C1923:C1941))/(19-Q1942)*(1+J$2305)</f>
        <v>5475.125473540098</v>
      </c>
      <c r="T1942" s="17">
        <f>IF(AND(K1942="no",R1942&lt;E1942, R1942&gt;F1942,J$2308="yes"),MAX(R1942*(1-J$2306),F1942)/D1942-1,IF(AND(K1942="yes",S1942&gt;F1942, S1942&lt;E1942,J$2307="yes"),1-MIN(S1942*(1+J$2306),E1942)/D1942,0))</f>
        <v>-2.3899322332910922E-3</v>
      </c>
      <c r="U1942" s="6">
        <f t="shared" si="499"/>
        <v>5.6645595329247733E-3</v>
      </c>
      <c r="V1942" s="66">
        <f t="shared" si="500"/>
        <v>4.4674471906534974</v>
      </c>
      <c r="W1942" s="6">
        <f t="shared" si="501"/>
        <v>-2.3899322332910922E-3</v>
      </c>
      <c r="X1942" s="17">
        <f>V1942/MAX(V$240:V1942)-1</f>
        <v>-4.0857788850956256E-2</v>
      </c>
      <c r="Z1942" s="66">
        <f t="shared" si="502"/>
        <v>16.262675843188845</v>
      </c>
      <c r="AA1942" s="6">
        <f t="shared" si="503"/>
        <v>-2.3899322332909811E-3</v>
      </c>
      <c r="AB1942" s="17">
        <f>Z1942/MAX(Z$240:Z1942)-1</f>
        <v>-9.4149140062692482E-2</v>
      </c>
      <c r="AD1942" s="18">
        <v>1.5229999999999999</v>
      </c>
    </row>
    <row r="1943" spans="1:34" x14ac:dyDescent="0.25">
      <c r="A1943" s="18" t="s">
        <v>249</v>
      </c>
      <c r="B1943" s="72">
        <v>42013</v>
      </c>
      <c r="C1943" s="23">
        <v>5409.058</v>
      </c>
      <c r="D1943" s="23">
        <v>5444.0370000000003</v>
      </c>
      <c r="E1943" s="23">
        <v>5497.6890000000003</v>
      </c>
      <c r="F1943" s="23">
        <v>5409.058</v>
      </c>
      <c r="G1943" s="20">
        <f t="shared" si="494"/>
        <v>5426.4825000000001</v>
      </c>
      <c r="H1943" s="20">
        <f t="shared" si="504"/>
        <v>5173.8314</v>
      </c>
      <c r="I1943" s="112">
        <f t="shared" si="495"/>
        <v>-3.2110119216269828E-3</v>
      </c>
      <c r="J1943" s="38" t="str">
        <f t="shared" si="505"/>
        <v>N</v>
      </c>
      <c r="K1943" s="17" t="str">
        <f>IF(OR(AND(J1942="N",OR(I1942&lt;R$2308,AND(I1942&gt;R$2306, I1942&lt;R$2305))), AND(J1942="X", OR(I1942&lt;R$2314, AND(I1942&lt;R$2311,I1942&gt;R$2312)))),"no","yes")</f>
        <v>yes</v>
      </c>
      <c r="O1943" s="146">
        <f t="shared" si="508"/>
        <v>-6.4251951263373241E-3</v>
      </c>
      <c r="P1943" s="146">
        <f t="shared" si="509"/>
        <v>6.4251951263373241E-3</v>
      </c>
      <c r="Q1943" s="86">
        <f t="shared" si="498"/>
        <v>8.9999999999999993E-3</v>
      </c>
      <c r="R1943" s="39">
        <f>(SUM(C1924:C1942)+Q1943*SUM(C1924:C1942))/(19-Q1943)*(1-J$2305)</f>
        <v>5478.8414158285495</v>
      </c>
      <c r="S1943" s="39">
        <f>(SUM(C1924:C1942)+Q1943*SUM(C1924:C1942))/(19-Q1943)*(1+J$2305)</f>
        <v>5478.8414158285495</v>
      </c>
      <c r="T1943" s="17">
        <f>IF(AND(K1943="no",R1943&lt;E1943, R1943&gt;F1943,J$2308="yes"),MAX(R1943*(1-J$2306),F1943)/D1943-1,IF(AND(K1943="yes",S1943&gt;F1943, S1943&lt;E1943,J$2307="yes"),1-MIN(S1943*(1+J$2306),E1943)/D1943,0))</f>
        <v>-6.3931262459364646E-3</v>
      </c>
      <c r="U1943" s="6">
        <f t="shared" si="499"/>
        <v>-1.2818321372273789E-2</v>
      </c>
      <c r="V1943" s="66">
        <f t="shared" si="500"/>
        <v>4.4674471906534974</v>
      </c>
      <c r="W1943" s="6">
        <f t="shared" si="501"/>
        <v>0</v>
      </c>
      <c r="X1943" s="17">
        <f>V1943/MAX(V$240:V1943)-1</f>
        <v>-4.0857788850956256E-2</v>
      </c>
      <c r="Z1943" s="66">
        <f t="shared" si="502"/>
        <v>16.158706503426597</v>
      </c>
      <c r="AA1943" s="6">
        <f t="shared" si="503"/>
        <v>-6.3931262459364646E-3</v>
      </c>
      <c r="AB1943" s="17">
        <f>Z1943/MAX(Z$240:Z1943)-1</f>
        <v>-9.9940358970261878E-2</v>
      </c>
      <c r="AD1943" s="18">
        <v>1.5149999999999999</v>
      </c>
    </row>
    <row r="1944" spans="1:34" x14ac:dyDescent="0.25">
      <c r="A1944" s="18" t="s">
        <v>249</v>
      </c>
      <c r="B1944" s="72">
        <v>42016</v>
      </c>
      <c r="C1944" s="23">
        <v>5332.2209999999995</v>
      </c>
      <c r="D1944" s="23">
        <v>5409.058</v>
      </c>
      <c r="E1944" s="23">
        <v>5386.5839999999998</v>
      </c>
      <c r="F1944" s="23">
        <v>5303.732</v>
      </c>
      <c r="G1944" s="20">
        <f t="shared" si="494"/>
        <v>5420.3714</v>
      </c>
      <c r="H1944" s="20">
        <f t="shared" si="504"/>
        <v>5180.9310166666673</v>
      </c>
      <c r="I1944" s="112">
        <f t="shared" si="495"/>
        <v>-1.6262797047449595E-2</v>
      </c>
      <c r="J1944" s="38" t="str">
        <f t="shared" si="505"/>
        <v>N</v>
      </c>
      <c r="K1944" s="17" t="str">
        <f>IF(OR(AND(J1943="N",OR(I1943&lt;R$2308,AND(I1943&gt;R$2306, I1943&lt;R$2305))), AND(J1943="X", OR(I1943&lt;R$2314, AND(I1943&lt;R$2311,I1943&gt;R$2312)))),"no","yes")</f>
        <v>yes</v>
      </c>
      <c r="O1944" s="146">
        <f t="shared" si="508"/>
        <v>-1.4205246089060375E-2</v>
      </c>
      <c r="P1944" s="146">
        <f t="shared" si="509"/>
        <v>1.4205246089060375E-2</v>
      </c>
      <c r="Q1944" s="86">
        <f t="shared" si="498"/>
        <v>8.9999999999999993E-3</v>
      </c>
      <c r="R1944" s="39">
        <f>(SUM(C1925:C1943)+Q1944*SUM(C1925:C1943))/(19-Q1944)*(1-J$2305)</f>
        <v>5476.4300912537519</v>
      </c>
      <c r="S1944" s="39">
        <f>(SUM(C1925:C1943)+Q1944*SUM(C1925:C1943))/(19-Q1944)*(1+J$2305)</f>
        <v>5476.4300912537519</v>
      </c>
      <c r="T1944" s="17">
        <f>IF(AND(K1944="no",R1944&lt;E1944, R1944&gt;F1944,J$2308="yes"),MAX(R1944*(1-J$2306),F1944)/D1944-1,IF(AND(K1944="yes",S1944&gt;F1944, S1944&lt;E1944,J$2307="yes"),1-MIN(S1944*(1+J$2306),E1944)/D1944,0))</f>
        <v>0</v>
      </c>
      <c r="U1944" s="6">
        <f t="shared" si="499"/>
        <v>0</v>
      </c>
      <c r="V1944" s="66">
        <f t="shared" si="500"/>
        <v>4.4674471906534974</v>
      </c>
      <c r="W1944" s="6">
        <f t="shared" si="501"/>
        <v>0</v>
      </c>
      <c r="X1944" s="17">
        <f>V1944/MAX(V$240:V1944)-1</f>
        <v>-4.0857788850956256E-2</v>
      </c>
      <c r="Z1944" s="66">
        <f t="shared" si="502"/>
        <v>16.388244905788671</v>
      </c>
      <c r="AA1944" s="6">
        <f t="shared" si="503"/>
        <v>1.4205246089060264E-2</v>
      </c>
      <c r="AB1944" s="17">
        <f>Z1944/MAX(Z$240:Z1944)-1</f>
        <v>-8.7154790274603156E-2</v>
      </c>
      <c r="AD1944" s="18">
        <v>1.4930000000000001</v>
      </c>
    </row>
    <row r="1945" spans="1:34" x14ac:dyDescent="0.25">
      <c r="A1945" s="18" t="s">
        <v>249</v>
      </c>
      <c r="B1945" s="72">
        <v>42017</v>
      </c>
      <c r="C1945" s="23">
        <v>5405.0910000000003</v>
      </c>
      <c r="D1945" s="23">
        <v>5332.2209999999995</v>
      </c>
      <c r="E1945" s="23">
        <v>5407.6289999999999</v>
      </c>
      <c r="F1945" s="23">
        <v>5333.9679999999998</v>
      </c>
      <c r="G1945" s="20">
        <f t="shared" si="494"/>
        <v>5415.9659500000007</v>
      </c>
      <c r="H1945" s="20">
        <f t="shared" si="504"/>
        <v>5190.0036666666683</v>
      </c>
      <c r="I1945" s="112">
        <f t="shared" si="495"/>
        <v>-2.0079428305860292E-3</v>
      </c>
      <c r="J1945" s="38" t="str">
        <f t="shared" si="505"/>
        <v>N</v>
      </c>
      <c r="K1945" s="17" t="str">
        <f>IF(OR(AND(J1944="N",OR(I1944&lt;R$2308,AND(I1944&gt;R$2306, I1944&lt;R$2305))), AND(J1944="X", OR(I1944&lt;R$2314, AND(I1944&lt;R$2311,I1944&gt;R$2312)))),"no","yes")</f>
        <v>yes</v>
      </c>
      <c r="O1945" s="146">
        <f t="shared" si="508"/>
        <v>1.3665975209954828E-2</v>
      </c>
      <c r="P1945" s="146">
        <f t="shared" si="509"/>
        <v>-1.3665975209954828E-2</v>
      </c>
      <c r="Q1945" s="86">
        <f t="shared" si="498"/>
        <v>8.9999999999999993E-3</v>
      </c>
      <c r="R1945" s="39">
        <f>(SUM(C1926:C1944)+Q1945*SUM(C1926:C1944))/(19-Q1945)*(1-J$2305)</f>
        <v>5467.8772077299791</v>
      </c>
      <c r="S1945" s="39">
        <f>(SUM(C1926:C1944)+Q1945*SUM(C1926:C1944))/(19-Q1945)*(1+J$2305)</f>
        <v>5467.8772077299791</v>
      </c>
      <c r="T1945" s="17">
        <f>IF(AND(K1945="no",R1945&lt;E1945, R1945&gt;F1945,J$2308="yes"),MAX(R1945*(1-J$2306),F1945)/D1945-1,IF(AND(K1945="yes",S1945&gt;F1945, S1945&lt;E1945,J$2307="yes"),1-MIN(S1945*(1+J$2306),E1945)/D1945,0))</f>
        <v>0</v>
      </c>
      <c r="U1945" s="6">
        <f t="shared" si="499"/>
        <v>0</v>
      </c>
      <c r="V1945" s="66">
        <f t="shared" si="500"/>
        <v>4.4674471906534974</v>
      </c>
      <c r="W1945" s="6">
        <f t="shared" si="501"/>
        <v>0</v>
      </c>
      <c r="X1945" s="17">
        <f>V1945/MAX(V$240:V1945)-1</f>
        <v>-4.0857788850956256E-2</v>
      </c>
      <c r="Z1945" s="66">
        <f t="shared" si="502"/>
        <v>16.164283557171494</v>
      </c>
      <c r="AA1945" s="6">
        <f t="shared" si="503"/>
        <v>-1.3665975209954828E-2</v>
      </c>
      <c r="AB1945" s="17">
        <f>Z1945/MAX(Z$240:Z1945)-1</f>
        <v>-9.9629710281236461E-2</v>
      </c>
      <c r="AD1945" s="18">
        <v>1.514</v>
      </c>
    </row>
    <row r="1946" spans="1:34" x14ac:dyDescent="0.25">
      <c r="A1946" s="18" t="s">
        <v>249</v>
      </c>
      <c r="B1946" s="72">
        <v>42018</v>
      </c>
      <c r="C1946" s="23">
        <v>5379.7380000000003</v>
      </c>
      <c r="D1946" s="23">
        <v>5405.0910000000003</v>
      </c>
      <c r="E1946" s="23">
        <v>5417.8019999999997</v>
      </c>
      <c r="F1946" s="23">
        <v>5350.165</v>
      </c>
      <c r="G1946" s="20">
        <f t="shared" si="494"/>
        <v>5405.7730000000001</v>
      </c>
      <c r="H1946" s="20">
        <f t="shared" si="504"/>
        <v>5197.5133000000014</v>
      </c>
      <c r="I1946" s="112">
        <f t="shared" si="495"/>
        <v>-4.8161474778907198E-3</v>
      </c>
      <c r="J1946" s="38" t="str">
        <f t="shared" si="505"/>
        <v>N</v>
      </c>
      <c r="K1946" s="17" t="str">
        <f>IF(OR(AND(J1945="N",OR(I1945&lt;R$2308,AND(I1945&gt;R$2306, I1945&lt;R$2305))), AND(J1945="X", OR(I1945&lt;R$2314, AND(I1945&lt;R$2311,I1945&gt;R$2312)))),"no","yes")</f>
        <v>yes</v>
      </c>
      <c r="O1946" s="146">
        <f t="shared" si="508"/>
        <v>-4.6905778274592969E-3</v>
      </c>
      <c r="P1946" s="146">
        <f t="shared" si="509"/>
        <v>4.6905778274592969E-3</v>
      </c>
      <c r="Q1946" s="86">
        <f t="shared" si="498"/>
        <v>8.9999999999999993E-3</v>
      </c>
      <c r="R1946" s="39">
        <f>(SUM(C1927:C1945)+Q1946*SUM(C1927:C1945))/(19-Q1946)*(1-J$2305)</f>
        <v>5458.3931071560219</v>
      </c>
      <c r="S1946" s="39">
        <f>(SUM(C1927:C1945)+Q1946*SUM(C1927:C1945))/(19-Q1946)*(1+J$2305)</f>
        <v>5458.3931071560219</v>
      </c>
      <c r="T1946" s="17">
        <f>IF(AND(K1946="no",R1946&lt;E1946, R1946&gt;F1946,J$2308="yes"),MAX(R1946*(1-J$2306),F1946)/D1946-1,IF(AND(K1946="yes",S1946&gt;F1946, S1946&lt;E1946,J$2307="yes"),1-MIN(S1946*(1+J$2306),E1946)/D1946,0))</f>
        <v>0</v>
      </c>
      <c r="U1946" s="6">
        <f t="shared" si="499"/>
        <v>0</v>
      </c>
      <c r="V1946" s="66">
        <f t="shared" si="500"/>
        <v>4.4674471906534974</v>
      </c>
      <c r="W1946" s="6">
        <f t="shared" si="501"/>
        <v>0</v>
      </c>
      <c r="X1946" s="17">
        <f>V1946/MAX(V$240:V1946)-1</f>
        <v>-4.0857788850956256E-2</v>
      </c>
      <c r="Z1946" s="66">
        <f t="shared" si="502"/>
        <v>16.240103387221527</v>
      </c>
      <c r="AA1946" s="6">
        <f t="shared" si="503"/>
        <v>4.6905778274592969E-3</v>
      </c>
      <c r="AB1946" s="17">
        <f>Z1946/MAX(Z$240:Z1946)-1</f>
        <v>-9.5406453363778509E-2</v>
      </c>
      <c r="AD1946" s="18">
        <v>1.508</v>
      </c>
    </row>
    <row r="1947" spans="1:34" x14ac:dyDescent="0.25">
      <c r="A1947" s="18" t="s">
        <v>249</v>
      </c>
      <c r="B1947" s="72">
        <v>42019</v>
      </c>
      <c r="C1947" s="23">
        <v>5449.0379999999996</v>
      </c>
      <c r="D1947" s="23">
        <v>5379.7380000000003</v>
      </c>
      <c r="E1947" s="23">
        <v>5449.2550000000001</v>
      </c>
      <c r="F1947" s="23">
        <v>5380.3360000000002</v>
      </c>
      <c r="G1947" s="20">
        <f t="shared" si="494"/>
        <v>5397.8902499999995</v>
      </c>
      <c r="H1947" s="20">
        <f t="shared" si="504"/>
        <v>5206.9302000000016</v>
      </c>
      <c r="I1947" s="112">
        <f t="shared" si="495"/>
        <v>9.4755075837267277E-3</v>
      </c>
      <c r="J1947" s="38" t="str">
        <f t="shared" si="505"/>
        <v>N</v>
      </c>
      <c r="K1947" s="17" t="str">
        <f>IF(OR(AND(J1946="N",OR(I1946&lt;R$2308,AND(I1946&gt;R$2306, I1946&lt;R$2305))), AND(J1946="X", OR(I1946&lt;R$2314, AND(I1946&lt;R$2311,I1946&gt;R$2312)))),"no","yes")</f>
        <v>yes</v>
      </c>
      <c r="O1947" s="146">
        <f t="shared" si="508"/>
        <v>1.2881668215068975E-2</v>
      </c>
      <c r="P1947" s="146">
        <f t="shared" si="509"/>
        <v>-1.2881668215068975E-2</v>
      </c>
      <c r="Q1947" s="86">
        <f t="shared" si="498"/>
        <v>8.9999999999999993E-3</v>
      </c>
      <c r="R1947" s="39">
        <f>(SUM(C1928:C1946)+Q1947*SUM(C1928:C1946))/(19-Q1947)*(1-J$2305)</f>
        <v>5446.3348903691221</v>
      </c>
      <c r="S1947" s="39">
        <f>(SUM(C1928:C1946)+Q1947*SUM(C1928:C1946))/(19-Q1947)*(1+J$2305)</f>
        <v>5446.3348903691221</v>
      </c>
      <c r="T1947" s="17">
        <f>IF(AND(K1947="no",R1947&lt;E1947, R1947&gt;F1947,J$2308="yes"),MAX(R1947*(1-J$2306),F1947)/D1947-1,IF(AND(K1947="yes",S1947&gt;F1947, S1947&lt;E1947,J$2307="yes"),1-MIN(S1947*(1+J$2306),E1947)/D1947,0))</f>
        <v>-1.2379207011405047E-2</v>
      </c>
      <c r="U1947" s="6">
        <f t="shared" si="499"/>
        <v>5.0246120366392866E-4</v>
      </c>
      <c r="V1947" s="66">
        <f t="shared" si="500"/>
        <v>4.4674471906534974</v>
      </c>
      <c r="W1947" s="6">
        <f t="shared" si="501"/>
        <v>0</v>
      </c>
      <c r="X1947" s="17">
        <f>V1947/MAX(V$240:V1947)-1</f>
        <v>-4.0857788850956256E-2</v>
      </c>
      <c r="Z1947" s="66">
        <f t="shared" si="502"/>
        <v>16.039063785504492</v>
      </c>
      <c r="AA1947" s="6">
        <f t="shared" si="503"/>
        <v>-1.2379207011405047E-2</v>
      </c>
      <c r="AB1947" s="17">
        <f>Z1947/MAX(Z$240:Z1947)-1</f>
        <v>-0.10660460413876938</v>
      </c>
      <c r="AD1947" s="18">
        <v>1.5329999999999999</v>
      </c>
    </row>
    <row r="1948" spans="1:34" x14ac:dyDescent="0.25">
      <c r="A1948" s="18" t="s">
        <v>249</v>
      </c>
      <c r="B1948" s="72">
        <v>42020</v>
      </c>
      <c r="C1948" s="23">
        <v>5520.1229999999996</v>
      </c>
      <c r="D1948" s="23">
        <v>5449.0379999999996</v>
      </c>
      <c r="E1948" s="23">
        <v>5520.7849999999999</v>
      </c>
      <c r="F1948" s="23">
        <v>5454.2389999999996</v>
      </c>
      <c r="G1948" s="20">
        <f t="shared" si="494"/>
        <v>5396.0321000000013</v>
      </c>
      <c r="H1948" s="20">
        <f t="shared" si="504"/>
        <v>5218.5054333333355</v>
      </c>
      <c r="I1948" s="112">
        <f t="shared" si="495"/>
        <v>2.2996694182007893E-2</v>
      </c>
      <c r="J1948" s="38" t="str">
        <f t="shared" si="505"/>
        <v>N</v>
      </c>
      <c r="K1948" s="17" t="str">
        <f>IF(OR(AND(J1947="N",OR(I1947&lt;R$2308,AND(I1947&gt;R$2306, I1947&lt;R$2305))), AND(J1947="X", OR(I1947&lt;R$2314, AND(I1947&lt;R$2311,I1947&gt;R$2312)))),"no","yes")</f>
        <v>no</v>
      </c>
      <c r="O1948" s="146">
        <f t="shared" si="508"/>
        <v>1.3045421962555537E-2</v>
      </c>
      <c r="P1948" s="146">
        <f t="shared" si="509"/>
        <v>-1.3045421962555537E-2</v>
      </c>
      <c r="Q1948" s="86">
        <f t="shared" si="498"/>
        <v>8.9999999999999993E-3</v>
      </c>
      <c r="R1948" s="39">
        <f>(SUM(C1929:C1947)+Q1948*SUM(C1929:C1947))/(19-Q1948)*(1-J$2305)</f>
        <v>5440.5836275604242</v>
      </c>
      <c r="S1948" s="39">
        <f>(SUM(C1929:C1947)+Q1948*SUM(C1929:C1947))/(19-Q1948)*(1+J$2305)</f>
        <v>5440.5836275604242</v>
      </c>
      <c r="T1948" s="17">
        <f>IF(AND(K1948="no",R1948&lt;E1948, R1948&gt;F1948,J$2308="yes"),MAX(R1948*(1-J$2306),F1948)/D1948-1,IF(AND(K1948="yes",S1948&gt;F1948, S1948&lt;E1948,J$2307="yes"),1-MIN(S1948*(1+J$2306),E1948)/D1948,0))</f>
        <v>0</v>
      </c>
      <c r="U1948" s="6">
        <f t="shared" si="499"/>
        <v>0</v>
      </c>
      <c r="V1948" s="66">
        <f t="shared" si="500"/>
        <v>4.5257269243510052</v>
      </c>
      <c r="W1948" s="6">
        <f t="shared" si="501"/>
        <v>1.3045421962555537E-2</v>
      </c>
      <c r="X1948" s="17">
        <f>V1948/MAX(V$240:V1948)-1</f>
        <v>-2.8345373984418498E-2</v>
      </c>
      <c r="Y1948" s="14"/>
      <c r="Z1948" s="66">
        <f t="shared" si="502"/>
        <v>16.248300140470743</v>
      </c>
      <c r="AA1948" s="6">
        <f t="shared" si="503"/>
        <v>1.3045421962555537E-2</v>
      </c>
      <c r="AB1948" s="17">
        <f>Z1948/MAX(Z$240:Z1948)-1</f>
        <v>-9.4949884220355218E-2</v>
      </c>
      <c r="AC1948" s="14"/>
      <c r="AD1948" s="18">
        <v>1.5469999999999999</v>
      </c>
    </row>
    <row r="1949" spans="1:34" s="80" customFormat="1" x14ac:dyDescent="0.25">
      <c r="A1949" s="81" t="s">
        <v>249</v>
      </c>
      <c r="B1949" s="82">
        <v>42023</v>
      </c>
      <c r="C1949" s="23">
        <v>5281.8950000000004</v>
      </c>
      <c r="D1949" s="23">
        <v>5520.1229999999996</v>
      </c>
      <c r="E1949" s="23">
        <v>5475.66</v>
      </c>
      <c r="F1949" s="23">
        <v>5222.04</v>
      </c>
      <c r="G1949" s="83">
        <f t="shared" si="494"/>
        <v>5382.2246000000005</v>
      </c>
      <c r="H1949" s="83">
        <f t="shared" si="504"/>
        <v>5227.2831666666689</v>
      </c>
      <c r="I1949" s="112">
        <f t="shared" si="495"/>
        <v>-1.8640916620239145E-2</v>
      </c>
      <c r="J1949" s="84" t="str">
        <f t="shared" si="505"/>
        <v>N</v>
      </c>
      <c r="K1949" s="17" t="str">
        <f>IF(OR(AND(J1948="N",OR(I1948&lt;R$2308,AND(I1948&gt;R$2306, I1948&lt;R$2305))), AND(J1948="X", OR(I1948&lt;R$2314, AND(I1948&lt;R$2311,I1948&gt;R$2312)))),"no","yes")</f>
        <v>no</v>
      </c>
      <c r="L1949" s="81"/>
      <c r="M1949" s="81"/>
      <c r="N1949" s="81"/>
      <c r="O1949" s="146">
        <f t="shared" si="508"/>
        <v>-4.3156284742205786E-2</v>
      </c>
      <c r="P1949" s="146">
        <f t="shared" si="509"/>
        <v>4.3156284742205786E-2</v>
      </c>
      <c r="Q1949" s="118">
        <f t="shared" si="498"/>
        <v>8.9999999999999993E-3</v>
      </c>
      <c r="R1949" s="119">
        <f>(SUM(C1930:C1948)+Q1949*SUM(C1930:C1948))/(19-Q1949)*(1-J$2305)</f>
        <v>5438.5688153862357</v>
      </c>
      <c r="S1949" s="119">
        <f>(SUM(C1930:C1948)+Q1949*SUM(C1930:C1948))/(19-Q1949)*(1+J$2305)</f>
        <v>5438.5688153862357</v>
      </c>
      <c r="T1949" s="17">
        <f>IF(AND(K1949="no",R1949&lt;E1949, R1949&gt;F1949,J$2308="yes"),MAX(R1949*(1-J$2306),F1949)/D1949-1,IF(AND(K1949="yes",S1949&gt;F1949, S1949&lt;E1949,J$2307="yes"),1-MIN(S1949*(1+J$2306),E1949)/D1949,0))</f>
        <v>-1.4773979604034926E-2</v>
      </c>
      <c r="U1949" s="6">
        <f t="shared" si="499"/>
        <v>2.838230513817086E-2</v>
      </c>
      <c r="V1949" s="66">
        <f t="shared" si="500"/>
        <v>4.4588639270772115</v>
      </c>
      <c r="W1949" s="6">
        <f t="shared" si="501"/>
        <v>-1.4773979604035037E-2</v>
      </c>
      <c r="X1949" s="79">
        <f>V1949/MAX(V$240:V1949)-1</f>
        <v>-4.2700579611338885E-2</v>
      </c>
      <c r="Y1949" s="79"/>
      <c r="Z1949" s="66">
        <f t="shared" si="502"/>
        <v>16.008248085595191</v>
      </c>
      <c r="AA1949" s="6">
        <f t="shared" si="503"/>
        <v>-1.4773979604034815E-2</v>
      </c>
      <c r="AB1949" s="79">
        <f>Z1949/MAX(Z$240:Z1949)-1</f>
        <v>-0.1083210761715131</v>
      </c>
      <c r="AC1949" s="79"/>
      <c r="AD1949" s="81">
        <v>1.48</v>
      </c>
      <c r="AE1949" s="79"/>
      <c r="AF1949" s="78"/>
      <c r="AG1949" s="78"/>
      <c r="AH1949" s="78"/>
    </row>
    <row r="1950" spans="1:34" x14ac:dyDescent="0.25">
      <c r="A1950" s="18" t="s">
        <v>249</v>
      </c>
      <c r="B1950" s="72">
        <v>42024</v>
      </c>
      <c r="C1950" s="23">
        <v>5472.5140000000001</v>
      </c>
      <c r="D1950" s="23">
        <v>5281.8950000000004</v>
      </c>
      <c r="E1950" s="23">
        <v>5472.7359999999999</v>
      </c>
      <c r="F1950" s="23">
        <v>5303.1809999999996</v>
      </c>
      <c r="G1950" s="20">
        <f t="shared" si="494"/>
        <v>5379.6442000000006</v>
      </c>
      <c r="H1950" s="20">
        <f t="shared" si="504"/>
        <v>5238.9139666666697</v>
      </c>
      <c r="I1950" s="112">
        <f t="shared" si="495"/>
        <v>1.7263186290275456E-2</v>
      </c>
      <c r="J1950" s="38" t="str">
        <f t="shared" si="505"/>
        <v>N</v>
      </c>
      <c r="K1950" s="17" t="str">
        <f>IF(OR(AND(J1949="N",OR(I1949&lt;R$2308,AND(I1949&gt;R$2306, I1949&lt;R$2305))), AND(J1949="X", OR(I1949&lt;R$2314, AND(I1949&lt;R$2311,I1949&gt;R$2312)))),"no","yes")</f>
        <v>yes</v>
      </c>
      <c r="O1950" s="146">
        <f t="shared" si="508"/>
        <v>3.6089130889576548E-2</v>
      </c>
      <c r="P1950" s="146">
        <f t="shared" si="509"/>
        <v>-3.6089130889576548E-2</v>
      </c>
      <c r="Q1950" s="86">
        <f t="shared" si="498"/>
        <v>8.9999999999999993E-3</v>
      </c>
      <c r="R1950" s="39">
        <f>(SUM(C1931:C1949)+Q1950*SUM(C1931:C1949))/(19-Q1950)*(1-J$2305)</f>
        <v>5425.6991906692647</v>
      </c>
      <c r="S1950" s="39">
        <f>(SUM(C1931:C1949)+Q1950*SUM(C1931:C1949))/(19-Q1950)*(1+J$2305)</f>
        <v>5425.6991906692647</v>
      </c>
      <c r="T1950" s="17">
        <f>IF(AND(K1950="no",R1950&lt;E1950, R1950&gt;F1950,J$2308="yes"),MAX(R1950*(1-J$2306),F1950)/D1950-1,IF(AND(K1950="yes",S1950&gt;F1950, S1950&lt;E1950,J$2307="yes"),1-MIN(S1950*(1+J$2306),E1950)/D1950,0))</f>
        <v>-2.7225870765939852E-2</v>
      </c>
      <c r="U1950" s="6">
        <f t="shared" si="499"/>
        <v>8.8632601236366959E-3</v>
      </c>
      <c r="V1950" s="66">
        <f t="shared" si="500"/>
        <v>4.4588639270772115</v>
      </c>
      <c r="W1950" s="6">
        <f t="shared" si="501"/>
        <v>0</v>
      </c>
      <c r="X1950" s="17">
        <f>V1950/MAX(V$240:V1950)-1</f>
        <v>-4.2700579611338885E-2</v>
      </c>
      <c r="Z1950" s="66">
        <f t="shared" si="502"/>
        <v>15.572409592027673</v>
      </c>
      <c r="AA1950" s="6">
        <f t="shared" si="503"/>
        <v>-2.7225870765939852E-2</v>
      </c>
      <c r="AB1950" s="17">
        <f>Z1950/MAX(Z$240:Z1950)-1</f>
        <v>-0.13259781131637971</v>
      </c>
      <c r="AD1950" s="18">
        <v>1.532</v>
      </c>
    </row>
    <row r="1951" spans="1:34" x14ac:dyDescent="0.25">
      <c r="A1951" s="18" t="s">
        <v>249</v>
      </c>
      <c r="B1951" s="72">
        <v>42025</v>
      </c>
      <c r="C1951" s="23">
        <v>5611.6940000000004</v>
      </c>
      <c r="D1951" s="23">
        <v>5472.5140000000001</v>
      </c>
      <c r="E1951" s="23">
        <v>5611.982</v>
      </c>
      <c r="F1951" s="23">
        <v>5490.5259999999998</v>
      </c>
      <c r="G1951" s="20">
        <f t="shared" ref="G1951:G2014" si="512">AVERAGE(C1932:C1951)</f>
        <v>5394.9684500000003</v>
      </c>
      <c r="H1951" s="20">
        <f t="shared" si="504"/>
        <v>5252.2835666666688</v>
      </c>
      <c r="I1951" s="112">
        <f t="shared" ref="I1951:I2014" si="513">$C1951/$G1951-1</f>
        <v>4.0171791922156697E-2</v>
      </c>
      <c r="J1951" s="38" t="str">
        <f t="shared" si="505"/>
        <v>N</v>
      </c>
      <c r="K1951" s="17" t="str">
        <f>IF(OR(AND(J1950="N",OR(I1950&lt;R$2308,AND(I1950&gt;R$2306, I1950&lt;R$2305))), AND(J1950="X", OR(I1950&lt;R$2314, AND(I1950&lt;R$2311,I1950&gt;R$2312)))),"no","yes")</f>
        <v>no</v>
      </c>
      <c r="O1951" s="146">
        <f t="shared" si="508"/>
        <v>2.5432552570902489E-2</v>
      </c>
      <c r="P1951" s="146">
        <f t="shared" si="509"/>
        <v>-2.5432552570902489E-2</v>
      </c>
      <c r="Q1951" s="86">
        <f t="shared" si="498"/>
        <v>8.9999999999999993E-3</v>
      </c>
      <c r="R1951" s="39">
        <f>(SUM(C1932:C1950)+Q1951*SUM(C1932:C1950))/(19-Q1951)*(1-J$2305)</f>
        <v>5434.5881772945077</v>
      </c>
      <c r="S1951" s="39">
        <f>(SUM(C1932:C1950)+Q1951*SUM(C1932:C1950))/(19-Q1951)*(1+J$2305)</f>
        <v>5434.5881772945077</v>
      </c>
      <c r="T1951" s="17">
        <f>IF(AND(K1951="no",R1951&lt;E1951, R1951&gt;F1951,J$2308="yes"),MAX(R1951*(1-J$2306),F1951)/D1951-1,IF(AND(K1951="yes",S1951&gt;F1951, S1951&lt;E1951,J$2307="yes"),1-MIN(S1951*(1+J$2306),E1951)/D1951,0))</f>
        <v>0</v>
      </c>
      <c r="U1951" s="6">
        <f t="shared" si="499"/>
        <v>0</v>
      </c>
      <c r="V1951" s="66">
        <f t="shared" si="500"/>
        <v>4.5722642183091038</v>
      </c>
      <c r="W1951" s="6">
        <f t="shared" si="501"/>
        <v>2.5432552570902489E-2</v>
      </c>
      <c r="X1951" s="17">
        <f>V1951/MAX(V$240:V1951)-1</f>
        <v>-1.8354011776209767E-2</v>
      </c>
      <c r="Z1951" s="66">
        <f t="shared" si="502"/>
        <v>15.968455717632544</v>
      </c>
      <c r="AA1951" s="6">
        <f t="shared" si="503"/>
        <v>2.5432552570902489E-2</v>
      </c>
      <c r="AB1951" s="17">
        <f>Z1951/MAX(Z$240:Z1951)-1</f>
        <v>-0.11053755955256761</v>
      </c>
      <c r="AD1951" s="18">
        <v>1.57</v>
      </c>
    </row>
    <row r="1952" spans="1:34" x14ac:dyDescent="0.25">
      <c r="A1952" s="18" t="s">
        <v>249</v>
      </c>
      <c r="B1952" s="72">
        <v>42026</v>
      </c>
      <c r="C1952" s="23">
        <v>5690.1559999999999</v>
      </c>
      <c r="D1952" s="23">
        <v>5611.6940000000004</v>
      </c>
      <c r="E1952" s="23">
        <v>5690.43</v>
      </c>
      <c r="F1952" s="23">
        <v>5610.09</v>
      </c>
      <c r="G1952" s="20">
        <f t="shared" si="512"/>
        <v>5419.7901499999998</v>
      </c>
      <c r="H1952" s="20">
        <f t="shared" si="504"/>
        <v>5265.0369166666687</v>
      </c>
      <c r="I1952" s="112">
        <f t="shared" si="513"/>
        <v>4.9884929585327198E-2</v>
      </c>
      <c r="J1952" s="38" t="str">
        <f t="shared" si="505"/>
        <v>N</v>
      </c>
      <c r="K1952" s="17" t="str">
        <f>IF(OR(AND(J1951="N",OR(I1951&lt;R$2308,AND(I1951&gt;R$2306, I1951&lt;R$2305))), AND(J1951="X", OR(I1951&lt;R$2314, AND(I1951&lt;R$2311,I1951&gt;R$2312)))),"no","yes")</f>
        <v>no</v>
      </c>
      <c r="O1952" s="146">
        <f t="shared" si="508"/>
        <v>1.3981874278961026E-2</v>
      </c>
      <c r="P1952" s="146">
        <f t="shared" si="509"/>
        <v>-1.3981874278961026E-2</v>
      </c>
      <c r="Q1952" s="86">
        <f t="shared" si="498"/>
        <v>8.9999999999999993E-3</v>
      </c>
      <c r="R1952" s="39">
        <f>(SUM(C1933:C1951)+Q1952*SUM(C1933:C1951))/(19-Q1952)*(1-J$2305)</f>
        <v>5456.795209467643</v>
      </c>
      <c r="S1952" s="39">
        <f>(SUM(C1933:C1951)+Q1952*SUM(C1933:C1951))/(19-Q1952)*(1+J$2305)</f>
        <v>5456.795209467643</v>
      </c>
      <c r="T1952" s="17">
        <f>IF(AND(K1952="no",R1952&lt;E1952, R1952&gt;F1952,J$2308="yes"),MAX(R1952*(1-J$2306),F1952)/D1952-1,IF(AND(K1952="yes",S1952&gt;F1952, S1952&lt;E1952,J$2307="yes"),1-MIN(S1952*(1+J$2306),E1952)/D1952,0))</f>
        <v>0</v>
      </c>
      <c r="U1952" s="6">
        <f t="shared" si="499"/>
        <v>0</v>
      </c>
      <c r="V1952" s="66">
        <f t="shared" si="500"/>
        <v>4.6361930417796939</v>
      </c>
      <c r="W1952" s="6">
        <f t="shared" si="501"/>
        <v>1.3981874278961026E-2</v>
      </c>
      <c r="X1952" s="17">
        <f>V1952/MAX(V$240:V1952)-1</f>
        <v>-4.6287609824181564E-3</v>
      </c>
      <c r="Z1952" s="66">
        <f t="shared" si="502"/>
        <v>16.191724657905638</v>
      </c>
      <c r="AA1952" s="6">
        <f t="shared" si="503"/>
        <v>1.3981874278961026E-2</v>
      </c>
      <c r="AB1952" s="17">
        <f>Z1952/MAX(Z$240:Z1952)-1</f>
        <v>-9.8101207534373791E-2</v>
      </c>
      <c r="AD1952" s="18">
        <v>1.5960000000000001</v>
      </c>
    </row>
    <row r="1953" spans="1:30" x14ac:dyDescent="0.25">
      <c r="A1953" s="18" t="s">
        <v>249</v>
      </c>
      <c r="B1953" s="72">
        <v>42027</v>
      </c>
      <c r="C1953" s="23">
        <v>5633.2889999999998</v>
      </c>
      <c r="D1953" s="23">
        <v>5690.1559999999999</v>
      </c>
      <c r="E1953" s="23">
        <v>5699.7259999999997</v>
      </c>
      <c r="F1953" s="23">
        <v>5611.0659999999998</v>
      </c>
      <c r="G1953" s="20">
        <f t="shared" si="512"/>
        <v>5438.3363500000005</v>
      </c>
      <c r="H1953" s="20">
        <f t="shared" si="504"/>
        <v>5275.7291500000019</v>
      </c>
      <c r="I1953" s="112">
        <f t="shared" si="513"/>
        <v>3.5847847108610553E-2</v>
      </c>
      <c r="J1953" s="38" t="str">
        <f t="shared" si="505"/>
        <v>N</v>
      </c>
      <c r="K1953" s="17" t="str">
        <f>IF(OR(AND(J1952="N",OR(I1952&lt;R$2308,AND(I1952&gt;R$2306, I1952&lt;R$2305))), AND(J1952="X", OR(I1952&lt;R$2314, AND(I1952&lt;R$2311,I1952&gt;R$2312)))),"no","yes")</f>
        <v>no</v>
      </c>
      <c r="O1953" s="146">
        <f t="shared" si="508"/>
        <v>-9.9939263528100453E-3</v>
      </c>
      <c r="P1953" s="146">
        <f t="shared" si="509"/>
        <v>9.9939263528100453E-3</v>
      </c>
      <c r="Q1953" s="86">
        <f t="shared" si="498"/>
        <v>8.9999999999999993E-3</v>
      </c>
      <c r="R1953" s="39">
        <f>(SUM(C1934:C1952)+Q1953*SUM(C1934:C1952))/(19-Q1953)*(1-J$2305)</f>
        <v>5479.5239293349487</v>
      </c>
      <c r="S1953" s="39">
        <f>(SUM(C1934:C1952)+Q1953*SUM(C1934:C1952))/(19-Q1953)*(1+J$2305)</f>
        <v>5479.5239293349487</v>
      </c>
      <c r="T1953" s="17">
        <f>IF(AND(K1953="no",R1953&lt;E1953, R1953&gt;F1953,J$2308="yes"),MAX(R1953*(1-J$2306),F1953)/D1953-1,IF(AND(K1953="yes",S1953&gt;F1953, S1953&lt;E1953,J$2307="yes"),1-MIN(S1953*(1+J$2306),E1953)/D1953,0))</f>
        <v>0</v>
      </c>
      <c r="U1953" s="6">
        <f t="shared" si="499"/>
        <v>0</v>
      </c>
      <c r="V1953" s="66">
        <f t="shared" si="500"/>
        <v>4.5898592699627372</v>
      </c>
      <c r="W1953" s="6">
        <f t="shared" si="501"/>
        <v>-9.9939263528100453E-3</v>
      </c>
      <c r="X1953" s="17">
        <f>V1953/MAX(V$240:V1953)-1</f>
        <v>-1.4576427838865258E-2</v>
      </c>
      <c r="Z1953" s="66">
        <f t="shared" si="502"/>
        <v>16.029905754149549</v>
      </c>
      <c r="AA1953" s="6">
        <f t="shared" si="503"/>
        <v>-9.9939263528101563E-3</v>
      </c>
      <c r="AB1953" s="17">
        <f>Z1953/MAX(Z$240:Z1953)-1</f>
        <v>-0.10711471764396363</v>
      </c>
      <c r="AD1953" s="18">
        <v>1.581</v>
      </c>
    </row>
    <row r="1954" spans="1:30" x14ac:dyDescent="0.25">
      <c r="A1954" s="18" t="s">
        <v>249</v>
      </c>
      <c r="B1954" s="72">
        <v>42030</v>
      </c>
      <c r="C1954" s="23">
        <v>5758.9790000000003</v>
      </c>
      <c r="D1954" s="23">
        <v>5633.2889999999998</v>
      </c>
      <c r="E1954" s="23">
        <v>5759.3670000000002</v>
      </c>
      <c r="F1954" s="23">
        <v>5636.2039999999997</v>
      </c>
      <c r="G1954" s="20">
        <f t="shared" si="512"/>
        <v>5458.0571499999996</v>
      </c>
      <c r="H1954" s="20">
        <f t="shared" si="504"/>
        <v>5288.5016333333351</v>
      </c>
      <c r="I1954" s="112">
        <f t="shared" si="513"/>
        <v>5.5133510282134202E-2</v>
      </c>
      <c r="J1954" s="38" t="str">
        <f t="shared" si="505"/>
        <v>N</v>
      </c>
      <c r="K1954" s="17" t="str">
        <f>IF(OR(AND(J1953="N",OR(I1953&lt;R$2308,AND(I1953&gt;R$2306, I1953&lt;R$2305))), AND(J1953="X", OR(I1953&lt;R$2314, AND(I1953&lt;R$2311,I1953&gt;R$2312)))),"no","yes")</f>
        <v>no</v>
      </c>
      <c r="O1954" s="146">
        <f t="shared" si="508"/>
        <v>2.2312009911084063E-2</v>
      </c>
      <c r="P1954" s="146">
        <f t="shared" si="509"/>
        <v>-2.2312009911084063E-2</v>
      </c>
      <c r="Q1954" s="86">
        <f t="shared" si="498"/>
        <v>8.9999999999999993E-3</v>
      </c>
      <c r="R1954" s="39">
        <f>(SUM(C1935:C1953)+Q1954*SUM(C1935:C1953))/(19-Q1954)*(1-J$2305)</f>
        <v>5493.8014573218888</v>
      </c>
      <c r="S1954" s="39">
        <f>(SUM(C1935:C1953)+Q1954*SUM(C1935:C1953))/(19-Q1954)*(1+J$2305)</f>
        <v>5493.8014573218888</v>
      </c>
      <c r="T1954" s="17">
        <f>IF(AND(K1954="no",R1954&lt;E1954, R1954&gt;F1954,J$2308="yes"),MAX(R1954*(1-J$2306),F1954)/D1954-1,IF(AND(K1954="yes",S1954&gt;F1954, S1954&lt;E1954,J$2307="yes"),1-MIN(S1954*(1+J$2306),E1954)/D1954,0))</f>
        <v>0</v>
      </c>
      <c r="U1954" s="6">
        <f t="shared" si="499"/>
        <v>0</v>
      </c>
      <c r="V1954" s="66">
        <f t="shared" si="500"/>
        <v>4.6922682554846267</v>
      </c>
      <c r="W1954" s="6">
        <f t="shared" si="501"/>
        <v>2.2312009911084063E-2</v>
      </c>
      <c r="X1954" s="17">
        <f>V1954/MAX(V$240:V1954)-1</f>
        <v>0</v>
      </c>
      <c r="Z1954" s="66">
        <f t="shared" si="502"/>
        <v>16.387565170209879</v>
      </c>
      <c r="AA1954" s="6">
        <f t="shared" si="503"/>
        <v>2.2312009911084063E-2</v>
      </c>
      <c r="AB1954" s="17">
        <f>Z1954/MAX(Z$240:Z1954)-1</f>
        <v>-8.7192652374574631E-2</v>
      </c>
      <c r="AD1954" s="18">
        <v>1.615</v>
      </c>
    </row>
    <row r="1955" spans="1:30" x14ac:dyDescent="0.25">
      <c r="A1955" s="18" t="s">
        <v>249</v>
      </c>
      <c r="B1955" s="72">
        <v>42031</v>
      </c>
      <c r="C1955" s="23">
        <v>5773.8159999999998</v>
      </c>
      <c r="D1955" s="23">
        <v>5758.9790000000003</v>
      </c>
      <c r="E1955" s="23">
        <v>5783.99</v>
      </c>
      <c r="F1955" s="23">
        <v>5670.4309999999996</v>
      </c>
      <c r="G1955" s="20">
        <f t="shared" si="512"/>
        <v>5475.6104000000005</v>
      </c>
      <c r="H1955" s="20">
        <f t="shared" si="504"/>
        <v>5301.6249666666681</v>
      </c>
      <c r="I1955" s="112">
        <f t="shared" si="513"/>
        <v>5.4460704508852542E-2</v>
      </c>
      <c r="J1955" s="38" t="str">
        <f t="shared" si="505"/>
        <v>N</v>
      </c>
      <c r="K1955" s="17" t="str">
        <f>IF(OR(AND(J1954="N",OR(I1954&lt;R$2308,AND(I1954&gt;R$2306, I1954&lt;R$2305))), AND(J1954="X", OR(I1954&lt;R$2314, AND(I1954&lt;R$2311,I1954&gt;R$2312)))),"no","yes")</f>
        <v>no</v>
      </c>
      <c r="O1955" s="146">
        <f t="shared" si="508"/>
        <v>2.5763247270045309E-3</v>
      </c>
      <c r="P1955" s="146">
        <f t="shared" si="509"/>
        <v>-2.5763247270045309E-3</v>
      </c>
      <c r="Q1955" s="86">
        <f t="shared" si="498"/>
        <v>8.9999999999999993E-3</v>
      </c>
      <c r="R1955" s="39">
        <f>(SUM(C1936:C1954)+Q1955*SUM(C1936:C1954))/(19-Q1955)*(1-J$2305)</f>
        <v>5511.6653956084465</v>
      </c>
      <c r="S1955" s="39">
        <f>(SUM(C1936:C1954)+Q1955*SUM(C1936:C1954))/(19-Q1955)*(1+J$2305)</f>
        <v>5511.6653956084465</v>
      </c>
      <c r="T1955" s="17">
        <f>IF(AND(K1955="no",R1955&lt;E1955, R1955&gt;F1955,J$2308="yes"),MAX(R1955*(1-J$2306),F1955)/D1955-1,IF(AND(K1955="yes",S1955&gt;F1955, S1955&lt;E1955,J$2307="yes"),1-MIN(S1955*(1+J$2306),E1955)/D1955,0))</f>
        <v>0</v>
      </c>
      <c r="U1955" s="6">
        <f t="shared" si="499"/>
        <v>0</v>
      </c>
      <c r="V1955" s="66">
        <f t="shared" si="500"/>
        <v>4.7043570622169701</v>
      </c>
      <c r="W1955" s="6">
        <f t="shared" si="501"/>
        <v>2.5763247270045309E-3</v>
      </c>
      <c r="X1955" s="17">
        <f>V1955/MAX(V$240:V1955)-1</f>
        <v>0</v>
      </c>
      <c r="Z1955" s="66">
        <f t="shared" si="502"/>
        <v>16.429784859573289</v>
      </c>
      <c r="AA1955" s="6">
        <f t="shared" si="503"/>
        <v>2.5763247270045309E-3</v>
      </c>
      <c r="AB1955" s="17">
        <f>Z1955/MAX(Z$240:Z1955)-1</f>
        <v>-8.4840964233895866E-2</v>
      </c>
      <c r="AD1955" s="18">
        <v>1.5849</v>
      </c>
    </row>
    <row r="1956" spans="1:30" x14ac:dyDescent="0.25">
      <c r="A1956" s="18" t="s">
        <v>249</v>
      </c>
      <c r="B1956" s="72">
        <v>42032</v>
      </c>
      <c r="C1956" s="23">
        <v>5739.9189999999999</v>
      </c>
      <c r="D1956" s="23">
        <v>5773.8159999999998</v>
      </c>
      <c r="E1956" s="23">
        <v>5798.5709999999999</v>
      </c>
      <c r="F1956" s="23">
        <v>5722.4939999999997</v>
      </c>
      <c r="G1956" s="20">
        <f t="shared" si="512"/>
        <v>5494.2245000000003</v>
      </c>
      <c r="H1956" s="20">
        <f t="shared" si="504"/>
        <v>5313.4786500000018</v>
      </c>
      <c r="I1956" s="112">
        <f t="shared" si="513"/>
        <v>4.4718685958318627E-2</v>
      </c>
      <c r="J1956" s="38" t="str">
        <f t="shared" si="505"/>
        <v>N</v>
      </c>
      <c r="K1956" s="17" t="str">
        <f>IF(OR(AND(J1955="N",OR(I1955&lt;R$2308,AND(I1955&gt;R$2306, I1955&lt;R$2305))), AND(J1955="X", OR(I1955&lt;R$2314, AND(I1955&lt;R$2311,I1955&gt;R$2312)))),"no","yes")</f>
        <v>no</v>
      </c>
      <c r="O1956" s="146">
        <f t="shared" si="508"/>
        <v>-5.8708140335611558E-3</v>
      </c>
      <c r="P1956" s="146">
        <f t="shared" si="509"/>
        <v>5.8708140335611558E-3</v>
      </c>
      <c r="Q1956" s="86">
        <f t="shared" si="498"/>
        <v>8.9999999999999993E-3</v>
      </c>
      <c r="R1956" s="39">
        <f>(SUM(C1937:C1955)+Q1956*SUM(C1937:C1955))/(19-Q1956)*(1-J$2305)</f>
        <v>5533.2458606181881</v>
      </c>
      <c r="S1956" s="39">
        <f>(SUM(C1937:C1955)+Q1956*SUM(C1937:C1955))/(19-Q1956)*(1+J$2305)</f>
        <v>5533.2458606181881</v>
      </c>
      <c r="T1956" s="17">
        <f>IF(AND(K1956="no",R1956&lt;E1956, R1956&gt;F1956,J$2308="yes"),MAX(R1956*(1-J$2306),F1956)/D1956-1,IF(AND(K1956="yes",S1956&gt;F1956, S1956&lt;E1956,J$2307="yes"),1-MIN(S1956*(1+J$2306),E1956)/D1956,0))</f>
        <v>0</v>
      </c>
      <c r="U1956" s="6">
        <f t="shared" si="499"/>
        <v>0</v>
      </c>
      <c r="V1956" s="66">
        <f t="shared" si="500"/>
        <v>4.676738656757224</v>
      </c>
      <c r="W1956" s="6">
        <f t="shared" si="501"/>
        <v>-5.8708140335611558E-3</v>
      </c>
      <c r="X1956" s="17">
        <f>V1956/MAX(V$240:V1956)-1</f>
        <v>-5.8708140335611558E-3</v>
      </c>
      <c r="Z1956" s="66">
        <f t="shared" si="502"/>
        <v>16.333328648051314</v>
      </c>
      <c r="AA1956" s="6">
        <f t="shared" si="503"/>
        <v>-5.8708140335612669E-3</v>
      </c>
      <c r="AB1956" s="17">
        <f>Z1956/MAX(Z$240:Z1956)-1</f>
        <v>-9.0213692744011809E-2</v>
      </c>
      <c r="AD1956" s="18">
        <v>1.5770999999999999</v>
      </c>
    </row>
    <row r="1957" spans="1:30" x14ac:dyDescent="0.25">
      <c r="A1957" s="18" t="s">
        <v>249</v>
      </c>
      <c r="B1957" s="72">
        <v>42033</v>
      </c>
      <c r="C1957" s="23">
        <v>5701.2049999999999</v>
      </c>
      <c r="D1957" s="23">
        <v>5739.9189999999999</v>
      </c>
      <c r="E1957" s="23">
        <v>5739.4859999999999</v>
      </c>
      <c r="F1957" s="23">
        <v>5670.5050000000001</v>
      </c>
      <c r="G1957" s="20">
        <f t="shared" si="512"/>
        <v>5515.5305000000008</v>
      </c>
      <c r="H1957" s="20">
        <f t="shared" si="504"/>
        <v>5325.1075666666684</v>
      </c>
      <c r="I1957" s="112">
        <f t="shared" si="513"/>
        <v>3.366394220827873E-2</v>
      </c>
      <c r="J1957" s="38" t="str">
        <f t="shared" si="505"/>
        <v>N</v>
      </c>
      <c r="K1957" s="17" t="str">
        <f>IF(OR(AND(J1956="N",OR(I1956&lt;R$2308,AND(I1956&gt;R$2306, I1956&lt;R$2305))), AND(J1956="X", OR(I1956&lt;R$2314, AND(I1956&lt;R$2311,I1956&gt;R$2312)))),"no","yes")</f>
        <v>no</v>
      </c>
      <c r="O1957" s="146">
        <f t="shared" si="508"/>
        <v>-6.7446944808803311E-3</v>
      </c>
      <c r="P1957" s="146">
        <f t="shared" si="509"/>
        <v>6.7446944808803311E-3</v>
      </c>
      <c r="Q1957" s="86">
        <f t="shared" si="498"/>
        <v>8.9999999999999993E-3</v>
      </c>
      <c r="R1957" s="39">
        <f>(SUM(C1938:C1956)+Q1957*SUM(C1938:C1956))/(19-Q1957)*(1-J$2305)</f>
        <v>5557.9426910115326</v>
      </c>
      <c r="S1957" s="39">
        <f>(SUM(C1938:C1956)+Q1957*SUM(C1938:C1956))/(19-Q1957)*(1+J$2305)</f>
        <v>5557.9426910115326</v>
      </c>
      <c r="T1957" s="17">
        <f>IF(AND(K1957="no",R1957&lt;E1957, R1957&gt;F1957,J$2308="yes"),MAX(R1957*(1-J$2306),F1957)/D1957-1,IF(AND(K1957="yes",S1957&gt;F1957, S1957&lt;E1957,J$2307="yes"),1-MIN(S1957*(1+J$2306),E1957)/D1957,0))</f>
        <v>0</v>
      </c>
      <c r="U1957" s="6">
        <f t="shared" si="499"/>
        <v>0</v>
      </c>
      <c r="V1957" s="66">
        <f t="shared" si="500"/>
        <v>4.6451954833504736</v>
      </c>
      <c r="W1957" s="6">
        <f t="shared" si="501"/>
        <v>-6.7446944808803311E-3</v>
      </c>
      <c r="X1957" s="17">
        <f>V1957/MAX(V$240:V1957)-1</f>
        <v>-1.2575911667431106E-2</v>
      </c>
      <c r="Z1957" s="66">
        <f t="shared" si="502"/>
        <v>16.223165336464398</v>
      </c>
      <c r="AA1957" s="6">
        <f t="shared" si="503"/>
        <v>-6.7446944808803311E-3</v>
      </c>
      <c r="AB1957" s="17">
        <f>Z1957/MAX(Z$240:Z1957)-1</f>
        <v>-9.6349923429341788E-2</v>
      </c>
      <c r="AD1957" s="18">
        <v>1.5672999999999999</v>
      </c>
    </row>
    <row r="1958" spans="1:30" x14ac:dyDescent="0.25">
      <c r="A1958" s="18" t="s">
        <v>249</v>
      </c>
      <c r="B1958" s="72">
        <v>42034</v>
      </c>
      <c r="C1958" s="23">
        <v>5632.7280000000001</v>
      </c>
      <c r="D1958" s="23">
        <v>5701.2049999999999</v>
      </c>
      <c r="E1958" s="23">
        <v>5735.9319999999998</v>
      </c>
      <c r="F1958" s="23">
        <v>5631.5649999999996</v>
      </c>
      <c r="G1958" s="20">
        <f t="shared" si="512"/>
        <v>5531.0312000000004</v>
      </c>
      <c r="H1958" s="20">
        <f t="shared" si="504"/>
        <v>5335.7289833333343</v>
      </c>
      <c r="I1958" s="112">
        <f t="shared" si="513"/>
        <v>1.8386589466354852E-2</v>
      </c>
      <c r="J1958" s="38" t="str">
        <f t="shared" si="505"/>
        <v>N</v>
      </c>
      <c r="K1958" s="17" t="str">
        <f>IF(OR(AND(J1957="N",OR(I1957&lt;R$2308,AND(I1957&gt;R$2306, I1957&lt;R$2305))), AND(J1957="X", OR(I1957&lt;R$2314, AND(I1957&lt;R$2311,I1957&gt;R$2312)))),"no","yes")</f>
        <v>no</v>
      </c>
      <c r="O1958" s="146">
        <f t="shared" si="508"/>
        <v>-1.2010969610810274E-2</v>
      </c>
      <c r="P1958" s="146">
        <f t="shared" si="509"/>
        <v>1.2010969610810274E-2</v>
      </c>
      <c r="Q1958" s="86">
        <f t="shared" si="498"/>
        <v>8.9999999999999993E-3</v>
      </c>
      <c r="R1958" s="39">
        <f>(SUM(C1939:C1957)+Q1958*SUM(C1939:C1957))/(19-Q1958)*(1-J$2305)</f>
        <v>5578.0520806697914</v>
      </c>
      <c r="S1958" s="39">
        <f>(SUM(C1939:C1957)+Q1958*SUM(C1939:C1957))/(19-Q1958)*(1+J$2305)</f>
        <v>5578.0520806697914</v>
      </c>
      <c r="T1958" s="17">
        <f>IF(AND(K1958="no",R1958&lt;E1958, R1958&gt;F1958,J$2308="yes"),MAX(R1958*(1-J$2306),F1958)/D1958-1,IF(AND(K1958="yes",S1958&gt;F1958, S1958&lt;E1958,J$2307="yes"),1-MIN(S1958*(1+J$2306),E1958)/D1958,0))</f>
        <v>0</v>
      </c>
      <c r="U1958" s="6">
        <f t="shared" si="499"/>
        <v>0</v>
      </c>
      <c r="V1958" s="66">
        <f t="shared" si="500"/>
        <v>4.5894021815636776</v>
      </c>
      <c r="W1958" s="6">
        <f t="shared" si="501"/>
        <v>-1.2010969610810385E-2</v>
      </c>
      <c r="X1958" s="17">
        <f>V1958/MAX(V$240:V1958)-1</f>
        <v>-2.4435832385375722E-2</v>
      </c>
      <c r="Z1958" s="66">
        <f t="shared" si="502"/>
        <v>16.028309390616972</v>
      </c>
      <c r="AA1958" s="6">
        <f t="shared" si="503"/>
        <v>-1.2010969610810385E-2</v>
      </c>
      <c r="AB1958" s="17">
        <f>Z1958/MAX(Z$240:Z1958)-1</f>
        <v>-0.10720363703783842</v>
      </c>
      <c r="AD1958" s="18">
        <v>1.5487</v>
      </c>
    </row>
    <row r="1959" spans="1:30" x14ac:dyDescent="0.25">
      <c r="A1959" s="18" t="s">
        <v>249</v>
      </c>
      <c r="B1959" s="72">
        <v>42037</v>
      </c>
      <c r="C1959" s="23">
        <v>5609.3890000000001</v>
      </c>
      <c r="D1959" s="23">
        <v>5632.7280000000001</v>
      </c>
      <c r="E1959" s="23">
        <v>5652.6670000000004</v>
      </c>
      <c r="F1959" s="23">
        <v>5539.5230000000001</v>
      </c>
      <c r="G1959" s="20">
        <f t="shared" si="512"/>
        <v>5540.6498000000011</v>
      </c>
      <c r="H1959" s="20">
        <f t="shared" si="504"/>
        <v>5345.4713333333339</v>
      </c>
      <c r="I1959" s="112">
        <f t="shared" si="513"/>
        <v>1.2406342663995762E-2</v>
      </c>
      <c r="J1959" s="38" t="str">
        <f t="shared" si="505"/>
        <v>N</v>
      </c>
      <c r="K1959" s="17" t="str">
        <f>IF(OR(AND(J1958="N",OR(I1958&lt;R$2308,AND(I1958&gt;R$2306, I1958&lt;R$2305))), AND(J1958="X", OR(I1958&lt;R$2314, AND(I1958&lt;R$2311,I1958&gt;R$2312)))),"no","yes")</f>
        <v>no</v>
      </c>
      <c r="O1959" s="146">
        <f t="shared" si="508"/>
        <v>-4.1434629898692288E-3</v>
      </c>
      <c r="P1959" s="146">
        <f t="shared" si="509"/>
        <v>4.1434629898692288E-3</v>
      </c>
      <c r="Q1959" s="86">
        <f t="shared" si="498"/>
        <v>8.9999999999999993E-3</v>
      </c>
      <c r="R1959" s="39">
        <f>(SUM(C1940:C1958)+Q1959*SUM(C1940:C1958))/(19-Q1959)*(1-J$2305)</f>
        <v>5589.5128988994793</v>
      </c>
      <c r="S1959" s="39">
        <f>(SUM(C1940:C1958)+Q1959*SUM(C1940:C1958))/(19-Q1959)*(1+J$2305)</f>
        <v>5589.5128988994793</v>
      </c>
      <c r="T1959" s="17">
        <f>IF(AND(K1959="no",R1959&lt;E1959, R1959&gt;F1959,J$2308="yes"),MAX(R1959*(1-J$2306),F1959)/D1959-1,IF(AND(K1959="yes",S1959&gt;F1959, S1959&lt;E1959,J$2307="yes"),1-MIN(S1959*(1+J$2306),E1959)/D1959,0))</f>
        <v>-7.6721441370009025E-3</v>
      </c>
      <c r="U1959" s="6">
        <f t="shared" si="499"/>
        <v>-3.5286811471316737E-3</v>
      </c>
      <c r="V1959" s="66">
        <f t="shared" si="500"/>
        <v>4.5541916265240543</v>
      </c>
      <c r="W1959" s="6">
        <f t="shared" si="501"/>
        <v>-7.6721441370010135E-3</v>
      </c>
      <c r="X1959" s="17">
        <f>V1959/MAX(V$240:V1959)-1</f>
        <v>-3.1920501294208536E-2</v>
      </c>
      <c r="Z1959" s="66">
        <f t="shared" si="502"/>
        <v>15.905337890699712</v>
      </c>
      <c r="AA1959" s="6">
        <f t="shared" si="503"/>
        <v>-7.6721441370009025E-3</v>
      </c>
      <c r="AB1959" s="17">
        <f>Z1959/MAX(Z$240:Z1959)-1</f>
        <v>-0.1140532994194744</v>
      </c>
      <c r="AD1959" s="18">
        <v>1.5418000000000001</v>
      </c>
    </row>
    <row r="1960" spans="1:30" x14ac:dyDescent="0.25">
      <c r="A1960" s="18" t="s">
        <v>249</v>
      </c>
      <c r="B1960" s="72">
        <v>42038</v>
      </c>
      <c r="C1960" s="23">
        <v>5707.4759999999997</v>
      </c>
      <c r="D1960" s="23">
        <v>5609.3890000000001</v>
      </c>
      <c r="E1960" s="23">
        <v>5708.2809999999999</v>
      </c>
      <c r="F1960" s="23">
        <v>5627.3990000000003</v>
      </c>
      <c r="G1960" s="20">
        <f t="shared" si="512"/>
        <v>5552.0304000000006</v>
      </c>
      <c r="H1960" s="20">
        <f t="shared" si="504"/>
        <v>5357.6416833333342</v>
      </c>
      <c r="I1960" s="112">
        <f t="shared" si="513"/>
        <v>2.7997973498127715E-2</v>
      </c>
      <c r="J1960" s="38" t="str">
        <f t="shared" si="505"/>
        <v>N</v>
      </c>
      <c r="K1960" s="17" t="str">
        <f>IF(OR(AND(J1959="N",OR(I1959&lt;R$2308,AND(I1959&gt;R$2306, I1959&lt;R$2305))), AND(J1959="X", OR(I1959&lt;R$2314, AND(I1959&lt;R$2311,I1959&gt;R$2312)))),"no","yes")</f>
        <v>no</v>
      </c>
      <c r="O1960" s="146">
        <f t="shared" si="508"/>
        <v>1.7486218195956749E-2</v>
      </c>
      <c r="P1960" s="146">
        <f t="shared" si="509"/>
        <v>-1.7486218195956749E-2</v>
      </c>
      <c r="Q1960" s="86">
        <f t="shared" si="498"/>
        <v>8.9999999999999993E-3</v>
      </c>
      <c r="R1960" s="39">
        <f>(SUM(C1941:C1959)+Q1960*SUM(C1941:C1959))/(19-Q1960)*(1-J$2305)</f>
        <v>5596.3946178716242</v>
      </c>
      <c r="S1960" s="39">
        <f>(SUM(C1941:C1959)+Q1960*SUM(C1941:C1959))/(19-Q1960)*(1+J$2305)</f>
        <v>5596.3946178716242</v>
      </c>
      <c r="T1960" s="17">
        <f>IF(AND(K1960="no",R1960&lt;E1960, R1960&gt;F1960,J$2308="yes"),MAX(R1960*(1-J$2306),F1960)/D1960-1,IF(AND(K1960="yes",S1960&gt;F1960, S1960&lt;E1960,J$2307="yes"),1-MIN(S1960*(1+J$2306),E1960)/D1960,0))</f>
        <v>0</v>
      </c>
      <c r="U1960" s="6">
        <f t="shared" si="499"/>
        <v>0</v>
      </c>
      <c r="V1960" s="66">
        <f t="shared" si="500"/>
        <v>4.6338272150116531</v>
      </c>
      <c r="W1960" s="6">
        <f t="shared" si="501"/>
        <v>1.7486218195956749E-2</v>
      </c>
      <c r="X1960" s="17">
        <f>V1960/MAX(V$240:V1960)-1</f>
        <v>-1.4992451948806607E-2</v>
      </c>
      <c r="Y1960" s="6">
        <f t="shared" ref="Y1960" si="514">V1960/V1940-1</f>
        <v>3.0931119291787823E-2</v>
      </c>
      <c r="Z1960" s="66">
        <f t="shared" si="502"/>
        <v>16.183462099536907</v>
      </c>
      <c r="AA1960" s="6">
        <f t="shared" si="503"/>
        <v>1.7486218195956749E-2</v>
      </c>
      <c r="AB1960" s="17">
        <f>Z1960/MAX(Z$240:Z1960)-1</f>
        <v>-9.8561442103135222E-2</v>
      </c>
      <c r="AC1960" s="6">
        <f t="shared" ref="AC1960" si="515">Z1960/Z1940-1</f>
        <v>-1.0926262388139985E-2</v>
      </c>
      <c r="AD1960" s="18">
        <v>1.5702</v>
      </c>
    </row>
    <row r="1961" spans="1:30" x14ac:dyDescent="0.25">
      <c r="A1961" s="18" t="s">
        <v>249</v>
      </c>
      <c r="B1961" s="72">
        <v>42039</v>
      </c>
      <c r="C1961" s="23">
        <v>5683.5190000000002</v>
      </c>
      <c r="D1961" s="23">
        <v>5707.4759999999997</v>
      </c>
      <c r="E1961" s="23">
        <v>5734.3280000000004</v>
      </c>
      <c r="F1961" s="23">
        <v>5680.8329999999996</v>
      </c>
      <c r="G1961" s="20">
        <f t="shared" si="512"/>
        <v>5561.7942500000008</v>
      </c>
      <c r="H1961" s="20">
        <f t="shared" si="504"/>
        <v>5368.516983333333</v>
      </c>
      <c r="I1961" s="112">
        <f t="shared" si="513"/>
        <v>2.1885877925095665E-2</v>
      </c>
      <c r="J1961" s="38" t="str">
        <f t="shared" si="505"/>
        <v>N</v>
      </c>
      <c r="K1961" s="17" t="str">
        <f>IF(OR(AND(J1960="N",OR(I1960&lt;R$2308,AND(I1960&gt;R$2306, I1960&lt;R$2305))), AND(J1960="X", OR(I1960&lt;R$2314, AND(I1960&lt;R$2311,I1960&gt;R$2312)))),"no","yes")</f>
        <v>no</v>
      </c>
      <c r="O1961" s="146">
        <f t="shared" si="508"/>
        <v>-4.1974771334999383E-3</v>
      </c>
      <c r="P1961" s="146">
        <f t="shared" si="509"/>
        <v>4.1974771334999383E-3</v>
      </c>
      <c r="Q1961" s="86">
        <f t="shared" si="498"/>
        <v>8.9999999999999993E-3</v>
      </c>
      <c r="R1961" s="39">
        <f>(SUM(C1942:C1960)+Q1961*SUM(C1942:C1960))/(19-Q1961)*(1-J$2305)</f>
        <v>5608.0426146069194</v>
      </c>
      <c r="S1961" s="39">
        <f>(SUM(C1942:C1960)+Q1961*SUM(C1942:C1960))/(19-Q1961)*(1+J$2305)</f>
        <v>5608.0426146069194</v>
      </c>
      <c r="T1961" s="17">
        <f>IF(AND(K1961="no",R1961&lt;E1961, R1961&gt;F1961,J$2308="yes"),MAX(R1961*(1-J$2306),F1961)/D1961-1,IF(AND(K1961="yes",S1961&gt;F1961, S1961&lt;E1961,J$2307="yes"),1-MIN(S1961*(1+J$2306),E1961)/D1961,0))</f>
        <v>0</v>
      </c>
      <c r="U1961" s="6">
        <f t="shared" si="499"/>
        <v>0</v>
      </c>
      <c r="V1961" s="66">
        <f t="shared" si="500"/>
        <v>4.6143768312360516</v>
      </c>
      <c r="W1961" s="6">
        <f t="shared" si="501"/>
        <v>-4.1974771335000494E-3</v>
      </c>
      <c r="X1961" s="17">
        <f>V1961/MAX(V$240:V1961)-1</f>
        <v>-1.9126998608076429E-2</v>
      </c>
      <c r="Z1961" s="66">
        <f t="shared" si="502"/>
        <v>16.115532387433237</v>
      </c>
      <c r="AA1961" s="6">
        <f t="shared" si="503"/>
        <v>-4.1974771334999383E-3</v>
      </c>
      <c r="AB1961" s="17">
        <f>Z1961/MAX(Z$240:Z1961)-1</f>
        <v>-0.10234520983716255</v>
      </c>
      <c r="AD1961" s="18">
        <v>1.5624</v>
      </c>
    </row>
    <row r="1962" spans="1:30" x14ac:dyDescent="0.25">
      <c r="A1962" s="18" t="s">
        <v>249</v>
      </c>
      <c r="B1962" s="72">
        <v>42040</v>
      </c>
      <c r="C1962" s="23">
        <v>5654.2169999999996</v>
      </c>
      <c r="D1962" s="23">
        <v>5683.5190000000002</v>
      </c>
      <c r="E1962" s="23">
        <v>5745.1360000000004</v>
      </c>
      <c r="F1962" s="23">
        <v>5654.2169999999996</v>
      </c>
      <c r="G1962" s="20">
        <f t="shared" si="512"/>
        <v>5572.3032500000008</v>
      </c>
      <c r="H1962" s="20">
        <f t="shared" si="504"/>
        <v>5381.3959333333332</v>
      </c>
      <c r="I1962" s="112">
        <f t="shared" si="513"/>
        <v>1.4700160117810945E-2</v>
      </c>
      <c r="J1962" s="38" t="str">
        <f t="shared" si="505"/>
        <v>N</v>
      </c>
      <c r="K1962" s="17" t="str">
        <f>IF(OR(AND(J1961="N",OR(I1961&lt;R$2308,AND(I1961&gt;R$2306, I1961&lt;R$2305))), AND(J1961="X", OR(I1961&lt;R$2314, AND(I1961&lt;R$2311,I1961&gt;R$2312)))),"no","yes")</f>
        <v>no</v>
      </c>
      <c r="O1962" s="146">
        <f t="shared" si="508"/>
        <v>-5.1556086994695161E-3</v>
      </c>
      <c r="P1962" s="146">
        <f t="shared" si="509"/>
        <v>5.1556086994695161E-3</v>
      </c>
      <c r="Q1962" s="86">
        <f t="shared" si="498"/>
        <v>8.9999999999999993E-3</v>
      </c>
      <c r="R1962" s="39">
        <f>(SUM(C1943:C1961)+Q1962*SUM(C1943:C1961))/(19-Q1962)*(1-J$2305)</f>
        <v>5620.7663962929819</v>
      </c>
      <c r="S1962" s="39">
        <f>(SUM(C1943:C1961)+Q1962*SUM(C1943:C1961))/(19-Q1962)*(1+J$2305)</f>
        <v>5620.7663962929819</v>
      </c>
      <c r="T1962" s="17">
        <f>IF(AND(K1962="no",R1962&lt;E1962, R1962&gt;F1962,J$2308="yes"),MAX(R1962*(1-J$2306),F1962)/D1962-1,IF(AND(K1962="yes",S1962&gt;F1962, S1962&lt;E1962,J$2307="yes"),1-MIN(S1962*(1+J$2306),E1962)/D1962,0))</f>
        <v>0</v>
      </c>
      <c r="U1962" s="6">
        <f t="shared" si="499"/>
        <v>0</v>
      </c>
      <c r="V1962" s="66">
        <f t="shared" si="500"/>
        <v>4.5905869099023002</v>
      </c>
      <c r="W1962" s="6">
        <f t="shared" si="501"/>
        <v>-5.1556086994695161E-3</v>
      </c>
      <c r="X1962" s="17">
        <f>V1962/MAX(V$240:V1962)-1</f>
        <v>-2.4183995987127505E-2</v>
      </c>
      <c r="Z1962" s="66">
        <f t="shared" si="502"/>
        <v>16.032447008460004</v>
      </c>
      <c r="AA1962" s="6">
        <f t="shared" si="503"/>
        <v>-5.1556086994695161E-3</v>
      </c>
      <c r="AB1962" s="17">
        <f>Z1962/MAX(Z$240:Z1962)-1</f>
        <v>-0.10697316668244661</v>
      </c>
      <c r="AD1962" s="18">
        <v>1.5516000000000001</v>
      </c>
    </row>
    <row r="1963" spans="1:30" x14ac:dyDescent="0.25">
      <c r="A1963" s="18" t="s">
        <v>249</v>
      </c>
      <c r="B1963" s="72">
        <v>42041</v>
      </c>
      <c r="C1963" s="23">
        <v>5534.7849999999999</v>
      </c>
      <c r="D1963" s="23">
        <v>5654.2169999999996</v>
      </c>
      <c r="E1963" s="23">
        <v>5657.6620000000003</v>
      </c>
      <c r="F1963" s="23">
        <v>5510.7629999999999</v>
      </c>
      <c r="G1963" s="20">
        <f t="shared" si="512"/>
        <v>5578.5896000000002</v>
      </c>
      <c r="H1963" s="20">
        <f t="shared" si="504"/>
        <v>5390.8859499999999</v>
      </c>
      <c r="I1963" s="112">
        <f t="shared" si="513"/>
        <v>-7.8522714773641145E-3</v>
      </c>
      <c r="J1963" s="38" t="str">
        <f t="shared" si="505"/>
        <v>N</v>
      </c>
      <c r="K1963" s="17" t="str">
        <f>IF(OR(AND(J1962="N",OR(I1962&lt;R$2308,AND(I1962&gt;R$2306, I1962&lt;R$2305))), AND(J1962="X", OR(I1962&lt;R$2314, AND(I1962&lt;R$2311,I1962&gt;R$2312)))),"no","yes")</f>
        <v>no</v>
      </c>
      <c r="O1963" s="146">
        <f t="shared" si="508"/>
        <v>-2.1122641738016035E-2</v>
      </c>
      <c r="P1963" s="146">
        <f t="shared" si="509"/>
        <v>2.1122641738016035E-2</v>
      </c>
      <c r="Q1963" s="86">
        <f t="shared" si="498"/>
        <v>8.9999999999999993E-3</v>
      </c>
      <c r="R1963" s="39">
        <f>(SUM(C1944:C1962)+Q1963*SUM(C1944:C1962))/(19-Q1963)*(1-J$2305)</f>
        <v>5633.7917994313093</v>
      </c>
      <c r="S1963" s="39">
        <f>(SUM(C1944:C1962)+Q1963*SUM(C1944:C1962))/(19-Q1963)*(1+J$2305)</f>
        <v>5633.7917994313093</v>
      </c>
      <c r="T1963" s="17">
        <f>IF(AND(K1963="no",R1963&lt;E1963, R1963&gt;F1963,J$2308="yes"),MAX(R1963*(1-J$2306),F1963)/D1963-1,IF(AND(K1963="yes",S1963&gt;F1963, S1963&lt;E1963,J$2307="yes"),1-MIN(S1963*(1+J$2306),E1963)/D1963,0))</f>
        <v>-3.6123835658748993E-3</v>
      </c>
      <c r="U1963" s="6">
        <f t="shared" si="499"/>
        <v>1.7510258172141135E-2</v>
      </c>
      <c r="V1963" s="66">
        <f t="shared" si="500"/>
        <v>4.5740039491912485</v>
      </c>
      <c r="W1963" s="6">
        <f t="shared" si="501"/>
        <v>-3.6123835658748993E-3</v>
      </c>
      <c r="X1963" s="17">
        <f>V1963/MAX(V$240:V1963)-1</f>
        <v>-2.770901768334133E-2</v>
      </c>
      <c r="Z1963" s="66">
        <f t="shared" si="502"/>
        <v>15.974531660365882</v>
      </c>
      <c r="AA1963" s="6">
        <f t="shared" si="503"/>
        <v>-3.6123835658748993E-3</v>
      </c>
      <c r="AB1963" s="17">
        <f>Z1963/MAX(Z$240:Z1963)-1</f>
        <v>-0.11019912213900829</v>
      </c>
      <c r="AD1963" s="18">
        <v>1.5213000000000001</v>
      </c>
    </row>
    <row r="1964" spans="1:30" x14ac:dyDescent="0.25">
      <c r="A1964" s="18" t="s">
        <v>249</v>
      </c>
      <c r="B1964" s="72">
        <v>42044</v>
      </c>
      <c r="C1964" s="23">
        <v>5504.9740000000002</v>
      </c>
      <c r="D1964" s="23">
        <v>5534.7849999999999</v>
      </c>
      <c r="E1964" s="23">
        <v>5551.8980000000001</v>
      </c>
      <c r="F1964" s="23">
        <v>5492.5460000000003</v>
      </c>
      <c r="G1964" s="20">
        <f t="shared" si="512"/>
        <v>5587.2272499999999</v>
      </c>
      <c r="H1964" s="20">
        <f t="shared" si="504"/>
        <v>5400.6076666666668</v>
      </c>
      <c r="I1964" s="112">
        <f t="shared" si="513"/>
        <v>-1.4721658225016698E-2</v>
      </c>
      <c r="J1964" s="38" t="str">
        <f t="shared" si="505"/>
        <v>N</v>
      </c>
      <c r="K1964" s="17" t="str">
        <f>IF(OR(AND(J1963="N",OR(I1963&lt;R$2308,AND(I1963&gt;R$2306, I1963&lt;R$2305))), AND(J1963="X", OR(I1963&lt;R$2314, AND(I1963&lt;R$2311,I1963&gt;R$2312)))),"no","yes")</f>
        <v>yes</v>
      </c>
      <c r="O1964" s="146">
        <f t="shared" si="508"/>
        <v>-5.3861170759116339E-3</v>
      </c>
      <c r="P1964" s="146">
        <f t="shared" si="509"/>
        <v>5.3861170759116339E-3</v>
      </c>
      <c r="Q1964" s="86">
        <f t="shared" si="498"/>
        <v>8.9999999999999993E-3</v>
      </c>
      <c r="R1964" s="39">
        <f>(SUM(C1945:C1963)+Q1964*SUM(C1945:C1963))/(19-Q1964)*(1-J$2305)</f>
        <v>5644.5541118951078</v>
      </c>
      <c r="S1964" s="39">
        <f>(SUM(C1945:C1963)+Q1964*SUM(C1945:C1963))/(19-Q1964)*(1+J$2305)</f>
        <v>5644.5541118951078</v>
      </c>
      <c r="T1964" s="17">
        <f>IF(AND(K1964="no",R1964&lt;E1964, R1964&gt;F1964,J$2308="yes"),MAX(R1964*(1-J$2306),F1964)/D1964-1,IF(AND(K1964="yes",S1964&gt;F1964, S1964&lt;E1964,J$2307="yes"),1-MIN(S1964*(1+J$2306),E1964)/D1964,0))</f>
        <v>0</v>
      </c>
      <c r="U1964" s="6">
        <f t="shared" si="499"/>
        <v>0</v>
      </c>
      <c r="V1964" s="66">
        <f t="shared" si="500"/>
        <v>4.5740039491912485</v>
      </c>
      <c r="W1964" s="6">
        <f t="shared" si="501"/>
        <v>0</v>
      </c>
      <c r="X1964" s="17">
        <f>V1964/MAX(V$240:V1964)-1</f>
        <v>-2.770901768334133E-2</v>
      </c>
      <c r="Z1964" s="66">
        <f t="shared" si="502"/>
        <v>16.060572358121473</v>
      </c>
      <c r="AA1964" s="6">
        <f t="shared" si="503"/>
        <v>5.3861170759117449E-3</v>
      </c>
      <c r="AB1964" s="17">
        <f>Z1964/MAX(Z$240:Z1964)-1</f>
        <v>-0.10540655043659986</v>
      </c>
      <c r="AD1964" s="18">
        <v>1.5125</v>
      </c>
    </row>
    <row r="1965" spans="1:30" x14ac:dyDescent="0.25">
      <c r="A1965" s="18" t="s">
        <v>249</v>
      </c>
      <c r="B1965" s="72">
        <v>42045</v>
      </c>
      <c r="C1965" s="23">
        <v>5580.7039999999997</v>
      </c>
      <c r="D1965" s="23">
        <v>5504.9740000000002</v>
      </c>
      <c r="E1965" s="23">
        <v>5581.3410000000003</v>
      </c>
      <c r="F1965" s="23">
        <v>5500.5349999999999</v>
      </c>
      <c r="G1965" s="20">
        <f t="shared" si="512"/>
        <v>5596.0078999999996</v>
      </c>
      <c r="H1965" s="20">
        <f t="shared" si="504"/>
        <v>5411.7925833333329</v>
      </c>
      <c r="I1965" s="112">
        <f t="shared" si="513"/>
        <v>-2.7347888483144622E-3</v>
      </c>
      <c r="J1965" s="38" t="str">
        <f t="shared" si="505"/>
        <v>N</v>
      </c>
      <c r="K1965" s="17" t="str">
        <f>IF(OR(AND(J1964="N",OR(I1964&lt;R$2308,AND(I1964&gt;R$2306, I1964&lt;R$2305))), AND(J1964="X", OR(I1964&lt;R$2314, AND(I1964&lt;R$2311,I1964&gt;R$2312)))),"no","yes")</f>
        <v>yes</v>
      </c>
      <c r="O1965" s="146">
        <f t="shared" si="508"/>
        <v>1.3756649895167561E-2</v>
      </c>
      <c r="P1965" s="146">
        <f t="shared" si="509"/>
        <v>-1.3756649895167561E-2</v>
      </c>
      <c r="Q1965" s="86">
        <f t="shared" si="498"/>
        <v>8.9999999999999993E-3</v>
      </c>
      <c r="R1965" s="39">
        <f>(SUM(C1946:C1964)+Q1965*SUM(C1946:C1964))/(19-Q1965)*(1-J$2305)</f>
        <v>5649.8609386551525</v>
      </c>
      <c r="S1965" s="39">
        <f>(SUM(C1946:C1964)+Q1965*SUM(C1946:C1964))/(19-Q1965)*(1+J$2305)</f>
        <v>5649.8609386551525</v>
      </c>
      <c r="T1965" s="17">
        <f>IF(AND(K1965="no",R1965&lt;E1965, R1965&gt;F1965,J$2308="yes"),MAX(R1965*(1-J$2306),F1965)/D1965-1,IF(AND(K1965="yes",S1965&gt;F1965, S1965&lt;E1965,J$2307="yes"),1-MIN(S1965*(1+J$2306),E1965)/D1965,0))</f>
        <v>0</v>
      </c>
      <c r="U1965" s="6">
        <f t="shared" si="499"/>
        <v>0</v>
      </c>
      <c r="V1965" s="66">
        <f t="shared" si="500"/>
        <v>4.5740039491912485</v>
      </c>
      <c r="W1965" s="6">
        <f t="shared" si="501"/>
        <v>0</v>
      </c>
      <c r="X1965" s="17">
        <f>V1965/MAX(V$240:V1965)-1</f>
        <v>-2.770901768334133E-2</v>
      </c>
      <c r="Z1965" s="66">
        <f t="shared" si="502"/>
        <v>15.83963268707479</v>
      </c>
      <c r="AA1965" s="6">
        <f t="shared" si="503"/>
        <v>-1.3756649895167561E-2</v>
      </c>
      <c r="AB1965" s="17">
        <f>Z1965/MAX(Z$240:Z1965)-1</f>
        <v>-0.11771315932075377</v>
      </c>
      <c r="AD1965" s="18">
        <v>1.5310999999999999</v>
      </c>
    </row>
    <row r="1966" spans="1:30" x14ac:dyDescent="0.25">
      <c r="A1966" s="18" t="s">
        <v>249</v>
      </c>
      <c r="B1966" s="72">
        <v>42046</v>
      </c>
      <c r="C1966" s="23">
        <v>5641.7860000000001</v>
      </c>
      <c r="D1966" s="23">
        <v>5580.7039999999997</v>
      </c>
      <c r="E1966" s="23">
        <v>5642.2969999999996</v>
      </c>
      <c r="F1966" s="23">
        <v>5587.44</v>
      </c>
      <c r="G1966" s="20">
        <f t="shared" si="512"/>
        <v>5609.1103000000003</v>
      </c>
      <c r="H1966" s="20">
        <f t="shared" si="504"/>
        <v>5423.1812499999996</v>
      </c>
      <c r="I1966" s="112">
        <f t="shared" si="513"/>
        <v>5.8254693262138613E-3</v>
      </c>
      <c r="J1966" s="38" t="str">
        <f t="shared" si="505"/>
        <v>N</v>
      </c>
      <c r="K1966" s="17" t="str">
        <f>IF(OR(AND(J1965="N",OR(I1965&lt;R$2308,AND(I1965&gt;R$2306, I1965&lt;R$2305))), AND(J1965="X", OR(I1965&lt;R$2314, AND(I1965&lt;R$2311,I1965&gt;R$2312)))),"no","yes")</f>
        <v>yes</v>
      </c>
      <c r="O1966" s="146">
        <f t="shared" si="508"/>
        <v>1.0945214080517518E-2</v>
      </c>
      <c r="P1966" s="146">
        <f t="shared" si="509"/>
        <v>-1.0945214080517518E-2</v>
      </c>
      <c r="Q1966" s="86">
        <f t="shared" si="498"/>
        <v>8.9999999999999993E-3</v>
      </c>
      <c r="R1966" s="39">
        <f>(SUM(C1947:C1965)+Q1966*SUM(C1947:C1965))/(19-Q1966)*(1-J$2305)</f>
        <v>5660.5383486914852</v>
      </c>
      <c r="S1966" s="39">
        <f>(SUM(C1947:C1965)+Q1966*SUM(C1947:C1965))/(19-Q1966)*(1+J$2305)</f>
        <v>5660.5383486914852</v>
      </c>
      <c r="T1966" s="17">
        <f>IF(AND(K1966="no",R1966&lt;E1966, R1966&gt;F1966,J$2308="yes"),MAX(R1966*(1-J$2306),F1966)/D1966-1,IF(AND(K1966="yes",S1966&gt;F1966, S1966&lt;E1966,J$2307="yes"),1-MIN(S1966*(1+J$2306),E1966)/D1966,0))</f>
        <v>0</v>
      </c>
      <c r="U1966" s="6">
        <f t="shared" si="499"/>
        <v>0</v>
      </c>
      <c r="V1966" s="66">
        <f t="shared" si="500"/>
        <v>4.5740039491912485</v>
      </c>
      <c r="W1966" s="6">
        <f t="shared" si="501"/>
        <v>0</v>
      </c>
      <c r="X1966" s="17">
        <f>V1966/MAX(V$240:V1966)-1</f>
        <v>-2.770901768334133E-2</v>
      </c>
      <c r="Z1966" s="66">
        <f t="shared" si="502"/>
        <v>15.666264516357993</v>
      </c>
      <c r="AA1966" s="6">
        <f t="shared" si="503"/>
        <v>-1.0945214080517518E-2</v>
      </c>
      <c r="AB1966" s="17">
        <f>Z1966/MAX(Z$240:Z1966)-1</f>
        <v>-0.12736997767241154</v>
      </c>
      <c r="AD1966" s="18">
        <v>1.5477000000000001</v>
      </c>
    </row>
    <row r="1967" spans="1:30" x14ac:dyDescent="0.25">
      <c r="A1967" s="18" t="s">
        <v>249</v>
      </c>
      <c r="B1967" s="72">
        <v>42047</v>
      </c>
      <c r="C1967" s="23">
        <v>5681.3410000000003</v>
      </c>
      <c r="D1967" s="23">
        <v>5641.7860000000001</v>
      </c>
      <c r="E1967" s="23">
        <v>5689.7430000000004</v>
      </c>
      <c r="F1967" s="23">
        <v>5640.8580000000002</v>
      </c>
      <c r="G1967" s="20">
        <f t="shared" si="512"/>
        <v>5620.7254499999999</v>
      </c>
      <c r="H1967" s="20">
        <f t="shared" si="504"/>
        <v>5435.0760833333325</v>
      </c>
      <c r="I1967" s="112">
        <f t="shared" si="513"/>
        <v>1.0784292977697563E-2</v>
      </c>
      <c r="J1967" s="38" t="str">
        <f t="shared" si="505"/>
        <v>N</v>
      </c>
      <c r="K1967" s="17" t="str">
        <f>IF(OR(AND(J1966="N",OR(I1966&lt;R$2308,AND(I1966&gt;R$2306, I1966&lt;R$2305))), AND(J1966="X", OR(I1966&lt;R$2314, AND(I1966&lt;R$2311,I1966&gt;R$2312)))),"no","yes")</f>
        <v>yes</v>
      </c>
      <c r="O1967" s="146">
        <f t="shared" si="508"/>
        <v>7.0110776977361233E-3</v>
      </c>
      <c r="P1967" s="146">
        <f t="shared" si="509"/>
        <v>-7.0110776977361233E-3</v>
      </c>
      <c r="Q1967" s="86">
        <f t="shared" si="498"/>
        <v>8.9999999999999993E-3</v>
      </c>
      <c r="R1967" s="39">
        <f>(SUM(C1948:C1966)+Q1967*SUM(C1948:C1966))/(19-Q1967)*(1-J$2305)</f>
        <v>5670.7791328524036</v>
      </c>
      <c r="S1967" s="39">
        <f>(SUM(C1948:C1966)+Q1967*SUM(C1948:C1966))/(19-Q1967)*(1+J$2305)</f>
        <v>5670.7791328524036</v>
      </c>
      <c r="T1967" s="17">
        <f>IF(AND(K1967="no",R1967&lt;E1967, R1967&gt;F1967,J$2308="yes"),MAX(R1967*(1-J$2306),F1967)/D1967-1,IF(AND(K1967="yes",S1967&gt;F1967, S1967&lt;E1967,J$2307="yes"),1-MIN(S1967*(1+J$2306),E1967)/D1967,0))</f>
        <v>-5.1389990425732002E-3</v>
      </c>
      <c r="U1967" s="6">
        <f t="shared" si="499"/>
        <v>1.8720786551629232E-3</v>
      </c>
      <c r="V1967" s="66">
        <f t="shared" si="500"/>
        <v>4.5740039491912485</v>
      </c>
      <c r="W1967" s="6">
        <f t="shared" si="501"/>
        <v>0</v>
      </c>
      <c r="X1967" s="17">
        <f>V1967/MAX(V$240:V1967)-1</f>
        <v>-2.770901768334133E-2</v>
      </c>
      <c r="Z1967" s="66">
        <f t="shared" si="502"/>
        <v>15.585755598007731</v>
      </c>
      <c r="AA1967" s="6">
        <f t="shared" si="503"/>
        <v>-5.1389990425732002E-3</v>
      </c>
      <c r="AB1967" s="17">
        <f>Z1967/MAX(Z$240:Z1967)-1</f>
        <v>-0.13185442252167368</v>
      </c>
      <c r="AD1967" s="18">
        <v>1.5604</v>
      </c>
    </row>
    <row r="1968" spans="1:30" x14ac:dyDescent="0.25">
      <c r="A1968" s="18" t="s">
        <v>249</v>
      </c>
      <c r="B1968" s="72">
        <v>42048</v>
      </c>
      <c r="C1968" s="23">
        <v>5769.2719999999999</v>
      </c>
      <c r="D1968" s="23">
        <v>5681.3410000000003</v>
      </c>
      <c r="E1968" s="23">
        <v>5789.3819999999996</v>
      </c>
      <c r="F1968" s="23">
        <v>5709.1559999999999</v>
      </c>
      <c r="G1968" s="20">
        <f t="shared" si="512"/>
        <v>5633.1829000000007</v>
      </c>
      <c r="H1968" s="20">
        <f t="shared" si="504"/>
        <v>5448.1455999999989</v>
      </c>
      <c r="I1968" s="112">
        <f t="shared" si="513"/>
        <v>2.415847353367484E-2</v>
      </c>
      <c r="J1968" s="38" t="str">
        <f t="shared" si="505"/>
        <v>N</v>
      </c>
      <c r="K1968" s="17" t="str">
        <f>IF(OR(AND(J1967="N",OR(I1967&lt;R$2308,AND(I1967&gt;R$2306, I1967&lt;R$2305))), AND(J1967="X", OR(I1967&lt;R$2314, AND(I1967&lt;R$2311,I1967&gt;R$2312)))),"no","yes")</f>
        <v>no</v>
      </c>
      <c r="O1968" s="146">
        <f t="shared" si="508"/>
        <v>1.5477155833455436E-2</v>
      </c>
      <c r="P1968" s="146">
        <f t="shared" si="509"/>
        <v>-1.5477155833455436E-2</v>
      </c>
      <c r="Q1968" s="86">
        <f t="shared" si="498"/>
        <v>8.9999999999999993E-3</v>
      </c>
      <c r="R1968" s="39">
        <f>(SUM(C1949:C1967)+Q1968*SUM(C1949:C1967))/(19-Q1968)*(1-J$2305)</f>
        <v>5679.3447145489972</v>
      </c>
      <c r="S1968" s="39">
        <f>(SUM(C1949:C1967)+Q1968*SUM(C1949:C1967))/(19-Q1968)*(1+J$2305)</f>
        <v>5679.3447145489972</v>
      </c>
      <c r="T1968" s="17">
        <f>IF(AND(K1968="no",R1968&lt;E1968, R1968&gt;F1968,J$2308="yes"),MAX(R1968*(1-J$2306),F1968)/D1968-1,IF(AND(K1968="yes",S1968&gt;F1968, S1968&lt;E1968,J$2307="yes"),1-MIN(S1968*(1+J$2306),E1968)/D1968,0))</f>
        <v>0</v>
      </c>
      <c r="U1968" s="6">
        <f t="shared" si="499"/>
        <v>0</v>
      </c>
      <c r="V1968" s="66">
        <f t="shared" si="500"/>
        <v>4.6447965210957225</v>
      </c>
      <c r="W1968" s="6">
        <f t="shared" si="501"/>
        <v>1.5477155833455436E-2</v>
      </c>
      <c r="X1968" s="17">
        <f>V1968/MAX(V$240:V1968)-1</f>
        <v>-1.2660718634562862E-2</v>
      </c>
      <c r="Y1968" s="14"/>
      <c r="Z1968" s="66">
        <f t="shared" si="502"/>
        <v>15.826978766180247</v>
      </c>
      <c r="AA1968" s="6">
        <f t="shared" si="503"/>
        <v>1.5477155833455436E-2</v>
      </c>
      <c r="AB1968" s="17">
        <f>Z1968/MAX(Z$240:Z1968)-1</f>
        <v>-0.11841799813291642</v>
      </c>
      <c r="AC1968" s="14"/>
      <c r="AD1968" s="18">
        <v>1.5849</v>
      </c>
    </row>
    <row r="1969" spans="1:30" x14ac:dyDescent="0.25">
      <c r="A1969" s="18" t="s">
        <v>249</v>
      </c>
      <c r="B1969" s="72">
        <v>42051</v>
      </c>
      <c r="C1969" s="23">
        <v>5869.7129999999997</v>
      </c>
      <c r="D1969" s="23">
        <v>5769.2719999999999</v>
      </c>
      <c r="E1969" s="23">
        <v>5870.0820000000003</v>
      </c>
      <c r="F1969" s="23">
        <v>5786.0379999999996</v>
      </c>
      <c r="G1969" s="20">
        <f t="shared" si="512"/>
        <v>5662.573800000001</v>
      </c>
      <c r="H1969" s="20">
        <f t="shared" si="504"/>
        <v>5463.0637166666666</v>
      </c>
      <c r="I1969" s="112">
        <f t="shared" si="513"/>
        <v>3.6580397415747257E-2</v>
      </c>
      <c r="J1969" s="38" t="str">
        <f t="shared" si="505"/>
        <v>N</v>
      </c>
      <c r="K1969" s="17" t="str">
        <f>IF(OR(AND(J1968="N",OR(I1968&lt;R$2308,AND(I1968&gt;R$2306, I1968&lt;R$2305))), AND(J1968="X", OR(I1968&lt;R$2314, AND(I1968&lt;R$2311,I1968&gt;R$2312)))),"no","yes")</f>
        <v>no</v>
      </c>
      <c r="O1969" s="146">
        <f t="shared" si="508"/>
        <v>1.7409648912375841E-2</v>
      </c>
      <c r="P1969" s="146">
        <f t="shared" si="509"/>
        <v>-1.7409648912375841E-2</v>
      </c>
      <c r="Q1969" s="86">
        <f t="shared" ref="Q1969:Q2032" si="516">IF(J1969="N",0.009,0.018)</f>
        <v>8.9999999999999993E-3</v>
      </c>
      <c r="R1969" s="39">
        <f>(SUM(C1950:C1968)+Q1969*SUM(C1950:C1968))/(19-Q1969)*(1-J$2305)</f>
        <v>5705.2392642304267</v>
      </c>
      <c r="S1969" s="39">
        <f>(SUM(C1950:C1968)+Q1969*SUM(C1950:C1968))/(19-Q1969)*(1+J$2305)</f>
        <v>5705.2392642304267</v>
      </c>
      <c r="T1969" s="17">
        <f>IF(AND(K1969="no",R1969&lt;E1969, R1969&gt;F1969,J$2308="yes"),MAX(R1969*(1-J$2306),F1969)/D1969-1,IF(AND(K1969="yes",S1969&gt;F1969, S1969&lt;E1969,J$2307="yes"),1-MIN(S1969*(1+J$2306),E1969)/D1969,0))</f>
        <v>0</v>
      </c>
      <c r="U1969" s="6">
        <f t="shared" si="499"/>
        <v>0</v>
      </c>
      <c r="V1969" s="66">
        <f t="shared" si="500"/>
        <v>4.7256607977974241</v>
      </c>
      <c r="W1969" s="6">
        <f t="shared" si="501"/>
        <v>1.7409648912375841E-2</v>
      </c>
      <c r="X1969" s="17">
        <f>V1969/MAX(V$240:V1969)-1</f>
        <v>0</v>
      </c>
      <c r="Z1969" s="66">
        <f t="shared" si="502"/>
        <v>16.102520909843072</v>
      </c>
      <c r="AA1969" s="6">
        <f t="shared" si="503"/>
        <v>1.7409648912375841E-2</v>
      </c>
      <c r="AB1969" s="17">
        <f>Z1969/MAX(Z$240:Z1969)-1</f>
        <v>-0.10306996499294108</v>
      </c>
      <c r="AD1969" s="18">
        <v>1.6162000000000001</v>
      </c>
    </row>
    <row r="1970" spans="1:30" x14ac:dyDescent="0.25">
      <c r="A1970" s="18" t="s">
        <v>249</v>
      </c>
      <c r="B1970" s="72">
        <v>42052</v>
      </c>
      <c r="C1970" s="23">
        <v>5911.098</v>
      </c>
      <c r="D1970" s="23">
        <v>5869.7129999999997</v>
      </c>
      <c r="E1970" s="23">
        <v>5914.2849999999999</v>
      </c>
      <c r="F1970" s="23">
        <v>5877.9480000000003</v>
      </c>
      <c r="G1970" s="20">
        <f t="shared" si="512"/>
        <v>5684.5029999999997</v>
      </c>
      <c r="H1970" s="20">
        <f t="shared" si="504"/>
        <v>5477.7524666666659</v>
      </c>
      <c r="I1970" s="112">
        <f t="shared" si="513"/>
        <v>3.9861884143609361E-2</v>
      </c>
      <c r="J1970" s="38" t="str">
        <f t="shared" si="505"/>
        <v>N</v>
      </c>
      <c r="K1970" s="17" t="str">
        <f>IF(OR(AND(J1969="N",OR(I1969&lt;R$2308,AND(I1969&gt;R$2306, I1969&lt;R$2305))), AND(J1969="X", OR(I1969&lt;R$2314, AND(I1969&lt;R$2311,I1969&gt;R$2312)))),"no","yes")</f>
        <v>no</v>
      </c>
      <c r="O1970" s="146">
        <f t="shared" si="508"/>
        <v>7.0506002593313521E-3</v>
      </c>
      <c r="P1970" s="146">
        <f t="shared" si="509"/>
        <v>-7.0506002593313521E-3</v>
      </c>
      <c r="Q1970" s="86">
        <f t="shared" si="516"/>
        <v>8.9999999999999993E-3</v>
      </c>
      <c r="R1970" s="39">
        <f>(SUM(C1951:C1969)+Q1970*SUM(C1951:C1969))/(19-Q1970)*(1-J$2305)</f>
        <v>5726.3426179769367</v>
      </c>
      <c r="S1970" s="39">
        <f>(SUM(C1951:C1969)+Q1970*SUM(C1951:C1969))/(19-Q1970)*(1+J$2305)</f>
        <v>5726.3426179769367</v>
      </c>
      <c r="T1970" s="17">
        <f>IF(AND(K1970="no",R1970&lt;E1970, R1970&gt;F1970,J$2308="yes"),MAX(R1970*(1-J$2306),F1970)/D1970-1,IF(AND(K1970="yes",S1970&gt;F1970, S1970&lt;E1970,J$2307="yes"),1-MIN(S1970*(1+J$2306),E1970)/D1970,0))</f>
        <v>0</v>
      </c>
      <c r="U1970" s="6">
        <f t="shared" ref="U1970:U2033" si="517">IF(T1970=0,0,IF(K1970="yes",T1970-P1970,T1970-O1970))</f>
        <v>0</v>
      </c>
      <c r="V1970" s="66">
        <f t="shared" ref="V1970:V2033" si="518">IF(K1970="yes",V1969, IF(T1970&lt;&gt;0, V1969*(1+T1970),V1969*(1+O1970)))</f>
        <v>4.7589795430438864</v>
      </c>
      <c r="W1970" s="6">
        <f t="shared" ref="W1970:W2033" si="519">V1970/V1969-1</f>
        <v>7.0506002593313521E-3</v>
      </c>
      <c r="X1970" s="17">
        <f>V1970/MAX(V$240:V1970)-1</f>
        <v>0</v>
      </c>
      <c r="Z1970" s="66">
        <f t="shared" ref="Z1970:Z2033" si="520">IF(T1970&lt;&gt;0,Z1969*(1+T1970),IF(K1970="no",Z1969*(1+O1970),Z1969*(1+P1970)))</f>
        <v>16.216053347945902</v>
      </c>
      <c r="AA1970" s="6">
        <f t="shared" ref="AA1970:AA2033" si="521">Z1970/Z1969-1</f>
        <v>7.0506002593313521E-3</v>
      </c>
      <c r="AB1970" s="17">
        <f>Z1970/MAX(Z$240:Z1970)-1</f>
        <v>-9.6746069855518146E-2</v>
      </c>
      <c r="AD1970" s="18">
        <v>1.6241000000000001</v>
      </c>
    </row>
    <row r="1971" spans="1:30" x14ac:dyDescent="0.25">
      <c r="A1971" s="18" t="s">
        <v>249</v>
      </c>
      <c r="B1971" s="72">
        <v>42060</v>
      </c>
      <c r="C1971" s="23">
        <v>5906.5379999999996</v>
      </c>
      <c r="D1971" s="23">
        <v>5911.098</v>
      </c>
      <c r="E1971" s="23">
        <v>5952.7089999999998</v>
      </c>
      <c r="F1971" s="23">
        <v>5887.366</v>
      </c>
      <c r="G1971" s="20">
        <f t="shared" si="512"/>
        <v>5699.2452000000003</v>
      </c>
      <c r="H1971" s="20">
        <f t="shared" si="504"/>
        <v>5490.9927833333313</v>
      </c>
      <c r="I1971" s="112">
        <f t="shared" si="513"/>
        <v>3.6371974309861166E-2</v>
      </c>
      <c r="J1971" s="38" t="str">
        <f t="shared" si="505"/>
        <v>N</v>
      </c>
      <c r="K1971" s="17" t="str">
        <f>IF(OR(AND(J1970="N",OR(I1970&lt;R$2308,AND(I1970&gt;R$2306, I1970&lt;R$2305))), AND(J1970="X", OR(I1970&lt;R$2314, AND(I1970&lt;R$2311,I1970&gt;R$2312)))),"no","yes")</f>
        <v>no</v>
      </c>
      <c r="O1971" s="146">
        <f t="shared" si="508"/>
        <v>-7.7143028249582191E-4</v>
      </c>
      <c r="P1971" s="146">
        <f t="shared" si="509"/>
        <v>7.7143028249582191E-4</v>
      </c>
      <c r="Q1971" s="86">
        <f t="shared" si="516"/>
        <v>8.9999999999999993E-3</v>
      </c>
      <c r="R1971" s="39">
        <f>(SUM(C1952:C1970)+Q1971*SUM(C1952:C1970))/(19-Q1971)*(1-J$2305)</f>
        <v>5742.2500813016695</v>
      </c>
      <c r="S1971" s="39">
        <f>(SUM(C1952:C1970)+Q1971*SUM(C1952:C1970))/(19-Q1971)*(1+J$2305)</f>
        <v>5742.2500813016695</v>
      </c>
      <c r="T1971" s="17">
        <f>IF(AND(K1971="no",R1971&lt;E1971, R1971&gt;F1971,J$2308="yes"),MAX(R1971*(1-J$2306),F1971)/D1971-1,IF(AND(K1971="yes",S1971&gt;F1971, S1971&lt;E1971,J$2307="yes"),1-MIN(S1971*(1+J$2306),E1971)/D1971,0))</f>
        <v>0</v>
      </c>
      <c r="U1971" s="6">
        <f t="shared" si="517"/>
        <v>0</v>
      </c>
      <c r="V1971" s="66">
        <f t="shared" si="518"/>
        <v>4.7553083221106043</v>
      </c>
      <c r="W1971" s="6">
        <f t="shared" si="519"/>
        <v>-7.7143028249582191E-4</v>
      </c>
      <c r="X1971" s="17">
        <f>V1971/MAX(V$240:V1971)-1</f>
        <v>-7.7143028249582191E-4</v>
      </c>
      <c r="Z1971" s="66">
        <f t="shared" si="520"/>
        <v>16.203543793330727</v>
      </c>
      <c r="AA1971" s="6">
        <f t="shared" si="521"/>
        <v>-7.7143028249593293E-4</v>
      </c>
      <c r="AB1971" s="17">
        <f>Z1971/MAX(Z$240:Z1971)-1</f>
        <v>-9.7442867290015056E-2</v>
      </c>
      <c r="AD1971" s="18">
        <v>1.6202000000000001</v>
      </c>
    </row>
    <row r="1972" spans="1:30" x14ac:dyDescent="0.25">
      <c r="A1972" s="18" t="s">
        <v>249</v>
      </c>
      <c r="B1972" s="72">
        <v>42061</v>
      </c>
      <c r="C1972" s="23">
        <v>5969.5569999999998</v>
      </c>
      <c r="D1972" s="23">
        <v>5906.5379999999996</v>
      </c>
      <c r="E1972" s="23">
        <v>5970.06</v>
      </c>
      <c r="F1972" s="23">
        <v>5897.7150000000001</v>
      </c>
      <c r="G1972" s="20">
        <f t="shared" si="512"/>
        <v>5713.2152499999993</v>
      </c>
      <c r="H1972" s="20">
        <f t="shared" si="504"/>
        <v>5504.0020499999982</v>
      </c>
      <c r="I1972" s="112">
        <f t="shared" si="513"/>
        <v>4.4868211468139574E-2</v>
      </c>
      <c r="J1972" s="38" t="str">
        <f t="shared" si="505"/>
        <v>N</v>
      </c>
      <c r="K1972" s="17" t="str">
        <f>IF(OR(AND(J1971="N",OR(I1971&lt;R$2308,AND(I1971&gt;R$2306, I1971&lt;R$2305))), AND(J1971="X", OR(I1971&lt;R$2314, AND(I1971&lt;R$2311,I1971&gt;R$2312)))),"no","yes")</f>
        <v>no</v>
      </c>
      <c r="O1972" s="146">
        <f t="shared" si="508"/>
        <v>1.0669363339404603E-2</v>
      </c>
      <c r="P1972" s="146">
        <f t="shared" si="509"/>
        <v>-1.0669363339404603E-2</v>
      </c>
      <c r="Q1972" s="86">
        <f t="shared" si="516"/>
        <v>8.9999999999999993E-3</v>
      </c>
      <c r="R1972" s="39">
        <f>(SUM(C1953:C1971)+Q1972*SUM(C1953:C1971))/(19-Q1972)*(1-J$2305)</f>
        <v>5753.7465500500239</v>
      </c>
      <c r="S1972" s="39">
        <f>(SUM(C1953:C1971)+Q1972*SUM(C1953:C1971))/(19-Q1972)*(1+J$2305)</f>
        <v>5753.7465500500239</v>
      </c>
      <c r="T1972" s="17">
        <f>IF(AND(K1972="no",R1972&lt;E1972, R1972&gt;F1972,J$2308="yes"),MAX(R1972*(1-J$2306),F1972)/D1972-1,IF(AND(K1972="yes",S1972&gt;F1972, S1972&lt;E1972,J$2307="yes"),1-MIN(S1972*(1+J$2306),E1972)/D1972,0))</f>
        <v>0</v>
      </c>
      <c r="U1972" s="6">
        <f t="shared" si="517"/>
        <v>0</v>
      </c>
      <c r="V1972" s="66">
        <f t="shared" si="518"/>
        <v>4.8060444343900972</v>
      </c>
      <c r="W1972" s="6">
        <f t="shared" si="519"/>
        <v>1.0669363339404603E-2</v>
      </c>
      <c r="X1972" s="17">
        <f>V1972/MAX(V$240:V1972)-1</f>
        <v>0</v>
      </c>
      <c r="Z1972" s="66">
        <f t="shared" si="520"/>
        <v>16.376425289447727</v>
      </c>
      <c r="AA1972" s="6">
        <f t="shared" si="521"/>
        <v>1.0669363339404603E-2</v>
      </c>
      <c r="AB1972" s="17">
        <f>Z1972/MAX(Z$240:Z1972)-1</f>
        <v>-8.7813157306561029E-2</v>
      </c>
      <c r="AD1972" s="18">
        <v>1.6396999999999999</v>
      </c>
    </row>
    <row r="1973" spans="1:30" x14ac:dyDescent="0.25">
      <c r="A1973" s="18" t="s">
        <v>249</v>
      </c>
      <c r="B1973" s="72">
        <v>42062</v>
      </c>
      <c r="C1973" s="23">
        <v>6018.4629999999997</v>
      </c>
      <c r="D1973" s="23">
        <v>5969.5569999999998</v>
      </c>
      <c r="E1973" s="23">
        <v>6025.1149999999998</v>
      </c>
      <c r="F1973" s="23">
        <v>5970.6809999999996</v>
      </c>
      <c r="G1973" s="20">
        <f t="shared" si="512"/>
        <v>5732.4739500000005</v>
      </c>
      <c r="H1973" s="20">
        <f t="shared" si="504"/>
        <v>5517.4062666666641</v>
      </c>
      <c r="I1973" s="112">
        <f t="shared" si="513"/>
        <v>4.9889289073873355E-2</v>
      </c>
      <c r="J1973" s="38" t="str">
        <f t="shared" si="505"/>
        <v>N</v>
      </c>
      <c r="K1973" s="17" t="str">
        <f>IF(OR(AND(J1972="N",OR(I1972&lt;R$2308,AND(I1972&gt;R$2306, I1972&lt;R$2305))), AND(J1972="X", OR(I1972&lt;R$2314, AND(I1972&lt;R$2311,I1972&gt;R$2312)))),"no","yes")</f>
        <v>no</v>
      </c>
      <c r="O1973" s="146">
        <f t="shared" si="508"/>
        <v>8.1925677231995397E-3</v>
      </c>
      <c r="P1973" s="146">
        <f t="shared" si="509"/>
        <v>-8.1925677231995397E-3</v>
      </c>
      <c r="Q1973" s="86">
        <f t="shared" si="516"/>
        <v>8.9999999999999993E-3</v>
      </c>
      <c r="R1973" s="39">
        <f>(SUM(C1954:C1972)+Q1973*SUM(C1954:C1972))/(19-Q1973)*(1-J$2305)</f>
        <v>5771.6126135537888</v>
      </c>
      <c r="S1973" s="39">
        <f>(SUM(C1954:C1972)+Q1973*SUM(C1954:C1972))/(19-Q1973)*(1+J$2305)</f>
        <v>5771.6126135537888</v>
      </c>
      <c r="T1973" s="17">
        <f>IF(AND(K1973="no",R1973&lt;E1973, R1973&gt;F1973,J$2308="yes"),MAX(R1973*(1-J$2306),F1973)/D1973-1,IF(AND(K1973="yes",S1973&gt;F1973, S1973&lt;E1973,J$2307="yes"),1-MIN(S1973*(1+J$2306),E1973)/D1973,0))</f>
        <v>0</v>
      </c>
      <c r="U1973" s="6">
        <f t="shared" si="517"/>
        <v>0</v>
      </c>
      <c r="V1973" s="66">
        <f t="shared" si="518"/>
        <v>4.8454182788995439</v>
      </c>
      <c r="W1973" s="6">
        <f t="shared" si="519"/>
        <v>8.1925677231995397E-3</v>
      </c>
      <c r="X1973" s="17">
        <f>V1973/MAX(V$240:V1973)-1</f>
        <v>0</v>
      </c>
      <c r="Z1973" s="66">
        <f t="shared" si="520"/>
        <v>16.510590262695445</v>
      </c>
      <c r="AA1973" s="6">
        <f t="shared" si="521"/>
        <v>8.1925677231995397E-3</v>
      </c>
      <c r="AB1973" s="17">
        <f>Z1973/MAX(Z$240:Z1973)-1</f>
        <v>-8.0340004821583433E-2</v>
      </c>
      <c r="AD1973" s="18">
        <v>1.6564000000000001</v>
      </c>
    </row>
    <row r="1974" spans="1:30" x14ac:dyDescent="0.25">
      <c r="A1974" s="18" t="s">
        <v>249</v>
      </c>
      <c r="B1974" s="72">
        <v>42065</v>
      </c>
      <c r="C1974" s="23">
        <v>6139.7920000000004</v>
      </c>
      <c r="D1974" s="23">
        <v>6018.4629999999997</v>
      </c>
      <c r="E1974" s="23">
        <v>6139.7920000000004</v>
      </c>
      <c r="F1974" s="23">
        <v>6039.2539999999999</v>
      </c>
      <c r="G1974" s="20">
        <f t="shared" si="512"/>
        <v>5751.5146000000004</v>
      </c>
      <c r="H1974" s="20">
        <f t="shared" si="504"/>
        <v>5532.2129833333311</v>
      </c>
      <c r="I1974" s="112">
        <f t="shared" si="513"/>
        <v>6.7508721963428497E-2</v>
      </c>
      <c r="J1974" s="38" t="str">
        <f t="shared" si="505"/>
        <v>N</v>
      </c>
      <c r="K1974" s="17" t="str">
        <f>IF(OR(AND(J1973="N",OR(I1973&lt;R$2308,AND(I1973&gt;R$2306, I1973&lt;R$2305))), AND(J1973="X", OR(I1973&lt;R$2314, AND(I1973&lt;R$2311,I1973&gt;R$2312)))),"no","yes")</f>
        <v>no</v>
      </c>
      <c r="O1974" s="146">
        <f t="shared" si="508"/>
        <v>2.0159465963319967E-2</v>
      </c>
      <c r="P1974" s="146">
        <f t="shared" si="509"/>
        <v>-2.0159465963319967E-2</v>
      </c>
      <c r="Q1974" s="86">
        <f t="shared" si="516"/>
        <v>8.9999999999999993E-3</v>
      </c>
      <c r="R1974" s="39">
        <f>(SUM(C1955:C1973)+Q1974*SUM(C1955:C1973))/(19-Q1974)*(1-J$2305)</f>
        <v>5785.3991101047877</v>
      </c>
      <c r="S1974" s="39">
        <f>(SUM(C1955:C1973)+Q1974*SUM(C1955:C1973))/(19-Q1974)*(1+J$2305)</f>
        <v>5785.3991101047877</v>
      </c>
      <c r="T1974" s="17">
        <f>IF(AND(K1974="no",R1974&lt;E1974, R1974&gt;F1974,J$2308="yes"),MAX(R1974*(1-J$2306),F1974)/D1974-1,IF(AND(K1974="yes",S1974&gt;F1974, S1974&lt;E1974,J$2307="yes"),1-MIN(S1974*(1+J$2306),E1974)/D1974,0))</f>
        <v>0</v>
      </c>
      <c r="U1974" s="6">
        <f t="shared" si="517"/>
        <v>0</v>
      </c>
      <c r="V1974" s="66">
        <f t="shared" si="518"/>
        <v>4.9430993237710679</v>
      </c>
      <c r="W1974" s="6">
        <f t="shared" si="519"/>
        <v>2.0159465963319967E-2</v>
      </c>
      <c r="X1974" s="17">
        <f>V1974/MAX(V$240:V1974)-1</f>
        <v>0</v>
      </c>
      <c r="Z1974" s="66">
        <f t="shared" si="520"/>
        <v>16.843434945130575</v>
      </c>
      <c r="AA1974" s="6">
        <f t="shared" si="521"/>
        <v>2.0159465963319967E-2</v>
      </c>
      <c r="AB1974" s="17">
        <f>Z1974/MAX(Z$240:Z1974)-1</f>
        <v>-6.1800150450957214E-2</v>
      </c>
      <c r="AD1974" s="18">
        <v>1.6916</v>
      </c>
    </row>
    <row r="1975" spans="1:30" x14ac:dyDescent="0.25">
      <c r="A1975" s="18" t="s">
        <v>249</v>
      </c>
      <c r="B1975" s="72">
        <v>42066</v>
      </c>
      <c r="C1975" s="23">
        <v>6118.6559999999999</v>
      </c>
      <c r="D1975" s="23">
        <v>6139.7920000000004</v>
      </c>
      <c r="E1975" s="23">
        <v>6199.4970000000003</v>
      </c>
      <c r="F1975" s="23">
        <v>6099.1310000000003</v>
      </c>
      <c r="G1975" s="20">
        <f t="shared" si="512"/>
        <v>5768.7566000000006</v>
      </c>
      <c r="H1975" s="20">
        <f t="shared" si="504"/>
        <v>5546.7694666666657</v>
      </c>
      <c r="I1975" s="112">
        <f t="shared" si="513"/>
        <v>6.065421446278374E-2</v>
      </c>
      <c r="J1975" s="38" t="str">
        <f t="shared" si="505"/>
        <v>N</v>
      </c>
      <c r="K1975" s="17" t="str">
        <f>IF(OR(AND(J1974="N",OR(I1974&lt;R$2308,AND(I1974&gt;R$2306, I1974&lt;R$2305))), AND(J1974="X", OR(I1974&lt;R$2314, AND(I1974&lt;R$2311,I1974&gt;R$2312)))),"no","yes")</f>
        <v>no</v>
      </c>
      <c r="O1975" s="146">
        <f t="shared" si="508"/>
        <v>-3.4424618944747243E-3</v>
      </c>
      <c r="P1975" s="146">
        <f t="shared" si="509"/>
        <v>3.4424618944747243E-3</v>
      </c>
      <c r="Q1975" s="86">
        <f t="shared" si="516"/>
        <v>8.9999999999999993E-3</v>
      </c>
      <c r="R1975" s="39">
        <f>(SUM(C1956:C1974)+Q1975*SUM(C1956:C1974))/(19-Q1975)*(1-J$2305)</f>
        <v>5804.8435724290457</v>
      </c>
      <c r="S1975" s="39">
        <f>(SUM(C1956:C1974)+Q1975*SUM(C1956:C1974))/(19-Q1975)*(1+J$2305)</f>
        <v>5804.8435724290457</v>
      </c>
      <c r="T1975" s="17">
        <f>IF(AND(K1975="no",R1975&lt;E1975, R1975&gt;F1975,J$2308="yes"),MAX(R1975*(1-J$2306),F1975)/D1975-1,IF(AND(K1975="yes",S1975&gt;F1975, S1975&lt;E1975,J$2307="yes"),1-MIN(S1975*(1+J$2306),E1975)/D1975,0))</f>
        <v>0</v>
      </c>
      <c r="U1975" s="6">
        <f t="shared" si="517"/>
        <v>0</v>
      </c>
      <c r="V1975" s="66">
        <f t="shared" si="518"/>
        <v>4.926082892708382</v>
      </c>
      <c r="W1975" s="6">
        <f t="shared" si="519"/>
        <v>-3.4424618944747243E-3</v>
      </c>
      <c r="X1975" s="17">
        <f>V1975/MAX(V$240:V1975)-1</f>
        <v>-3.4424618944747243E-3</v>
      </c>
      <c r="Z1975" s="66">
        <f t="shared" si="520"/>
        <v>16.785452062159898</v>
      </c>
      <c r="AA1975" s="6">
        <f t="shared" si="521"/>
        <v>-3.4424618944748353E-3</v>
      </c>
      <c r="AB1975" s="17">
        <f>Z1975/MAX(Z$240:Z1975)-1</f>
        <v>-6.5029867682431797E-2</v>
      </c>
      <c r="AD1975" s="18">
        <v>1.6798999999999999</v>
      </c>
    </row>
    <row r="1976" spans="1:30" x14ac:dyDescent="0.25">
      <c r="A1976" s="18" t="s">
        <v>249</v>
      </c>
      <c r="B1976" s="72">
        <v>42067</v>
      </c>
      <c r="C1976" s="23">
        <v>6210.4210000000003</v>
      </c>
      <c r="D1976" s="23">
        <v>6118.6559999999999</v>
      </c>
      <c r="E1976" s="23">
        <v>6211.0889999999999</v>
      </c>
      <c r="F1976" s="23">
        <v>6114.2139999999999</v>
      </c>
      <c r="G1976" s="20">
        <f t="shared" si="512"/>
        <v>5792.2817000000014</v>
      </c>
      <c r="H1976" s="20">
        <f t="shared" si="504"/>
        <v>5563.474166666665</v>
      </c>
      <c r="I1976" s="112">
        <f t="shared" si="513"/>
        <v>7.2189047711543219E-2</v>
      </c>
      <c r="J1976" s="38" t="str">
        <f t="shared" si="505"/>
        <v>N</v>
      </c>
      <c r="K1976" s="17" t="str">
        <f>IF(OR(AND(J1975="N",OR(I1975&lt;R$2308,AND(I1975&gt;R$2306, I1975&lt;R$2305))), AND(J1975="X", OR(I1975&lt;R$2314, AND(I1975&lt;R$2311,I1975&gt;R$2312)))),"no","yes")</f>
        <v>no</v>
      </c>
      <c r="O1976" s="146">
        <f t="shared" si="508"/>
        <v>1.4997574630768673E-2</v>
      </c>
      <c r="P1976" s="146">
        <f t="shared" si="509"/>
        <v>-1.4997574630768673E-2</v>
      </c>
      <c r="Q1976" s="86">
        <f t="shared" si="516"/>
        <v>8.9999999999999993E-3</v>
      </c>
      <c r="R1976" s="39">
        <f>(SUM(C1957:C1975)+Q1976*SUM(C1957:C1975))/(19-Q1976)*(1-J$2305)</f>
        <v>5824.9660321731353</v>
      </c>
      <c r="S1976" s="39">
        <f>(SUM(C1957:C1975)+Q1976*SUM(C1957:C1975))/(19-Q1976)*(1+J$2305)</f>
        <v>5824.9660321731353</v>
      </c>
      <c r="T1976" s="17">
        <f>IF(AND(K1976="no",R1976&lt;E1976, R1976&gt;F1976,J$2308="yes"),MAX(R1976*(1-J$2306),F1976)/D1976-1,IF(AND(K1976="yes",S1976&gt;F1976, S1976&lt;E1976,J$2307="yes"),1-MIN(S1976*(1+J$2306),E1976)/D1976,0))</f>
        <v>0</v>
      </c>
      <c r="U1976" s="6">
        <f t="shared" si="517"/>
        <v>0</v>
      </c>
      <c r="V1976" s="66">
        <f t="shared" si="518"/>
        <v>4.9999621885291283</v>
      </c>
      <c r="W1976" s="6">
        <f t="shared" si="519"/>
        <v>1.4997574630768673E-2</v>
      </c>
      <c r="X1976" s="17">
        <f>V1976/MAX(V$240:V1976)-1</f>
        <v>0</v>
      </c>
      <c r="Z1976" s="66">
        <f t="shared" si="520"/>
        <v>17.037193132173332</v>
      </c>
      <c r="AA1976" s="6">
        <f t="shared" si="521"/>
        <v>1.4997574630768673E-2</v>
      </c>
      <c r="AB1976" s="17">
        <f>Z1976/MAX(Z$240:Z1976)-1</f>
        <v>-5.1007583345459295E-2</v>
      </c>
      <c r="AD1976" s="18">
        <v>1.7121999999999999</v>
      </c>
    </row>
    <row r="1977" spans="1:30" x14ac:dyDescent="0.25">
      <c r="A1977" s="18" t="s">
        <v>249</v>
      </c>
      <c r="B1977" s="72">
        <v>42068</v>
      </c>
      <c r="C1977" s="23">
        <v>6208.9880000000003</v>
      </c>
      <c r="D1977" s="23">
        <v>6210.4210000000003</v>
      </c>
      <c r="E1977" s="23">
        <v>6217.7879999999996</v>
      </c>
      <c r="F1977" s="23">
        <v>6161.3770000000004</v>
      </c>
      <c r="G1977" s="20">
        <f t="shared" si="512"/>
        <v>5817.6708500000004</v>
      </c>
      <c r="H1977" s="20">
        <f t="shared" si="504"/>
        <v>5578.9963499999985</v>
      </c>
      <c r="I1977" s="112">
        <f t="shared" si="513"/>
        <v>6.7263542419214062E-2</v>
      </c>
      <c r="J1977" s="38" t="str">
        <f t="shared" si="505"/>
        <v>N</v>
      </c>
      <c r="K1977" s="17" t="str">
        <f>IF(OR(AND(J1976="N",OR(I1976&lt;R$2308,AND(I1976&gt;R$2306, I1976&lt;R$2305))), AND(J1976="X", OR(I1976&lt;R$2314, AND(I1976&lt;R$2311,I1976&gt;R$2312)))),"no","yes")</f>
        <v>no</v>
      </c>
      <c r="O1977" s="146">
        <f t="shared" si="508"/>
        <v>-2.3074120095878392E-4</v>
      </c>
      <c r="P1977" s="146">
        <f t="shared" si="509"/>
        <v>2.3074120095878392E-4</v>
      </c>
      <c r="Q1977" s="86">
        <f t="shared" si="516"/>
        <v>8.9999999999999993E-3</v>
      </c>
      <c r="R1977" s="39">
        <f>(SUM(C1958:C1976)+Q1977*SUM(C1958:C1976))/(19-Q1977)*(1-J$2305)</f>
        <v>5852.0208973197841</v>
      </c>
      <c r="S1977" s="39">
        <f>(SUM(C1958:C1976)+Q1977*SUM(C1958:C1976))/(19-Q1977)*(1+J$2305)</f>
        <v>5852.0208973197841</v>
      </c>
      <c r="T1977" s="17">
        <f>IF(AND(K1977="no",R1977&lt;E1977, R1977&gt;F1977,J$2308="yes"),MAX(R1977*(1-J$2306),F1977)/D1977-1,IF(AND(K1977="yes",S1977&gt;F1977, S1977&lt;E1977,J$2307="yes"),1-MIN(S1977*(1+J$2306),E1977)/D1977,0))</f>
        <v>0</v>
      </c>
      <c r="U1977" s="6">
        <f t="shared" si="517"/>
        <v>0</v>
      </c>
      <c r="V1977" s="66">
        <f t="shared" si="518"/>
        <v>4.9988084912489983</v>
      </c>
      <c r="W1977" s="6">
        <f t="shared" si="519"/>
        <v>-2.3074120095889494E-4</v>
      </c>
      <c r="X1977" s="17">
        <f>V1977/MAX(V$240:V1977)-1</f>
        <v>-2.3074120095889494E-4</v>
      </c>
      <c r="Z1977" s="66">
        <f t="shared" si="520"/>
        <v>17.033261949769049</v>
      </c>
      <c r="AA1977" s="6">
        <f t="shared" si="521"/>
        <v>-2.307412009586729E-4</v>
      </c>
      <c r="AB1977" s="17">
        <f>Z1977/MAX(Z$240:Z1977)-1</f>
        <v>-5.122655499537887E-2</v>
      </c>
      <c r="AD1977" s="18">
        <v>1.7082999999999999</v>
      </c>
    </row>
    <row r="1978" spans="1:30" x14ac:dyDescent="0.25">
      <c r="A1978" s="18" t="s">
        <v>249</v>
      </c>
      <c r="B1978" s="72">
        <v>42069</v>
      </c>
      <c r="C1978" s="23">
        <v>6133.0259999999998</v>
      </c>
      <c r="D1978" s="23">
        <v>6208.9880000000003</v>
      </c>
      <c r="E1978" s="23">
        <v>6234.1139999999996</v>
      </c>
      <c r="F1978" s="23">
        <v>6129.6220000000003</v>
      </c>
      <c r="G1978" s="20">
        <f t="shared" si="512"/>
        <v>5842.6857499999996</v>
      </c>
      <c r="H1978" s="20">
        <f t="shared" si="504"/>
        <v>5592.2300333333305</v>
      </c>
      <c r="I1978" s="112">
        <f t="shared" si="513"/>
        <v>4.9692943009984836E-2</v>
      </c>
      <c r="J1978" s="38" t="str">
        <f t="shared" si="505"/>
        <v>N</v>
      </c>
      <c r="K1978" s="17" t="str">
        <f>IF(OR(AND(J1977="N",OR(I1977&lt;R$2308,AND(I1977&gt;R$2306, I1977&lt;R$2305))), AND(J1977="X", OR(I1977&lt;R$2314, AND(I1977&lt;R$2311,I1977&gt;R$2312)))),"no","yes")</f>
        <v>no</v>
      </c>
      <c r="O1978" s="146">
        <f t="shared" si="508"/>
        <v>-1.2234199840618243E-2</v>
      </c>
      <c r="P1978" s="146">
        <f t="shared" si="509"/>
        <v>1.2234199840618243E-2</v>
      </c>
      <c r="Q1978" s="86">
        <f t="shared" si="516"/>
        <v>8.9999999999999993E-3</v>
      </c>
      <c r="R1978" s="39">
        <f>(SUM(C1959:C1977)+Q1978*SUM(C1959:C1977))/(19-Q1978)*(1-J$2305)</f>
        <v>5882.6378390290138</v>
      </c>
      <c r="S1978" s="39">
        <f>(SUM(C1959:C1977)+Q1978*SUM(C1959:C1977))/(19-Q1978)*(1+J$2305)</f>
        <v>5882.6378390290138</v>
      </c>
      <c r="T1978" s="17">
        <f>IF(AND(K1978="no",R1978&lt;E1978, R1978&gt;F1978,J$2308="yes"),MAX(R1978*(1-J$2306),F1978)/D1978-1,IF(AND(K1978="yes",S1978&gt;F1978, S1978&lt;E1978,J$2307="yes"),1-MIN(S1978*(1+J$2306),E1978)/D1978,0))</f>
        <v>0</v>
      </c>
      <c r="U1978" s="6">
        <f t="shared" si="517"/>
        <v>0</v>
      </c>
      <c r="V1978" s="66">
        <f t="shared" si="518"/>
        <v>4.9376520692020787</v>
      </c>
      <c r="W1978" s="6">
        <f t="shared" si="519"/>
        <v>-1.2234199840618243E-2</v>
      </c>
      <c r="X1978" s="17">
        <f>V1978/MAX(V$240:V1978)-1</f>
        <v>-1.2462118107613107E-2</v>
      </c>
      <c r="Z1978" s="66">
        <f t="shared" si="520"/>
        <v>16.824873619137975</v>
      </c>
      <c r="AA1978" s="6">
        <f t="shared" si="521"/>
        <v>-1.2234199840618243E-2</v>
      </c>
      <c r="AB1978" s="17">
        <f>Z1978/MAX(Z$240:Z1978)-1</f>
        <v>-6.283403892503725E-2</v>
      </c>
      <c r="AD1978" s="18">
        <v>1.6838</v>
      </c>
    </row>
    <row r="1979" spans="1:30" x14ac:dyDescent="0.25">
      <c r="A1979" s="18" t="s">
        <v>249</v>
      </c>
      <c r="B1979" s="72">
        <v>42072</v>
      </c>
      <c r="C1979" s="23">
        <v>6212.2359999999999</v>
      </c>
      <c r="D1979" s="23">
        <v>6133.0259999999998</v>
      </c>
      <c r="E1979" s="23">
        <v>6212.57</v>
      </c>
      <c r="F1979" s="23">
        <v>6080.5429999999997</v>
      </c>
      <c r="G1979" s="20">
        <f t="shared" si="512"/>
        <v>5872.8281000000006</v>
      </c>
      <c r="H1979" s="20">
        <f t="shared" si="504"/>
        <v>5604.9012666666649</v>
      </c>
      <c r="I1979" s="112">
        <f t="shared" si="513"/>
        <v>5.7792922629558818E-2</v>
      </c>
      <c r="J1979" s="38" t="str">
        <f t="shared" si="505"/>
        <v>N</v>
      </c>
      <c r="K1979" s="17" t="str">
        <f>IF(OR(AND(J1978="N",OR(I1978&lt;R$2308,AND(I1978&gt;R$2306, I1978&lt;R$2305))), AND(J1978="X", OR(I1978&lt;R$2314, AND(I1978&lt;R$2311,I1978&gt;R$2312)))),"no","yes")</f>
        <v>no</v>
      </c>
      <c r="O1979" s="146">
        <f t="shared" si="508"/>
        <v>1.2915321082936915E-2</v>
      </c>
      <c r="P1979" s="146">
        <f t="shared" si="509"/>
        <v>-1.2915321082936915E-2</v>
      </c>
      <c r="Q1979" s="86">
        <f t="shared" si="516"/>
        <v>8.9999999999999993E-3</v>
      </c>
      <c r="R1979" s="39">
        <f>(SUM(C1960:C1978)+Q1979*SUM(C1960:C1978))/(19-Q1979)*(1-J$2305)</f>
        <v>5910.4588981096313</v>
      </c>
      <c r="S1979" s="39">
        <f>(SUM(C1960:C1978)+Q1979*SUM(C1960:C1978))/(19-Q1979)*(1+J$2305)</f>
        <v>5910.4588981096313</v>
      </c>
      <c r="T1979" s="17">
        <f>IF(AND(K1979="no",R1979&lt;E1979, R1979&gt;F1979,J$2308="yes"),MAX(R1979*(1-J$2306),F1979)/D1979-1,IF(AND(K1979="yes",S1979&gt;F1979, S1979&lt;E1979,J$2307="yes"),1-MIN(S1979*(1+J$2306),E1979)/D1979,0))</f>
        <v>0</v>
      </c>
      <c r="U1979" s="6">
        <f t="shared" si="517"/>
        <v>0</v>
      </c>
      <c r="V1979" s="66">
        <f t="shared" si="518"/>
        <v>5.0014234310716512</v>
      </c>
      <c r="W1979" s="6">
        <f t="shared" si="519"/>
        <v>1.2915321082936915E-2</v>
      </c>
      <c r="X1979" s="17">
        <f>V1979/MAX(V$240:V1979)-1</f>
        <v>0</v>
      </c>
      <c r="Z1979" s="66">
        <f t="shared" si="520"/>
        <v>17.042172264108977</v>
      </c>
      <c r="AA1979" s="6">
        <f t="shared" si="521"/>
        <v>1.2915321082936915E-2</v>
      </c>
      <c r="AB1979" s="17">
        <f>Z1979/MAX(Z$240:Z1979)-1</f>
        <v>-5.0730239629754981E-2</v>
      </c>
      <c r="AD1979" s="18">
        <v>1.7121999999999999</v>
      </c>
    </row>
    <row r="1980" spans="1:30" x14ac:dyDescent="0.25">
      <c r="A1980" s="18" t="s">
        <v>249</v>
      </c>
      <c r="B1980" s="72">
        <v>42073</v>
      </c>
      <c r="C1980" s="23">
        <v>6276.4849999999997</v>
      </c>
      <c r="D1980" s="23">
        <v>6212.2359999999999</v>
      </c>
      <c r="E1980" s="23">
        <v>6299.2809999999999</v>
      </c>
      <c r="F1980" s="23">
        <v>6205.924</v>
      </c>
      <c r="G1980" s="20">
        <f t="shared" si="512"/>
        <v>5901.2785500000009</v>
      </c>
      <c r="H1980" s="20">
        <f t="shared" si="504"/>
        <v>5620.6111499999979</v>
      </c>
      <c r="I1980" s="112">
        <f t="shared" si="513"/>
        <v>6.3580535441764452E-2</v>
      </c>
      <c r="J1980" s="38" t="str">
        <f t="shared" si="505"/>
        <v>N</v>
      </c>
      <c r="K1980" s="17" t="str">
        <f>IF(OR(AND(J1979="N",OR(I1979&lt;R$2308,AND(I1979&gt;R$2306, I1979&lt;R$2305))), AND(J1979="X", OR(I1979&lt;R$2314, AND(I1979&lt;R$2311,I1979&gt;R$2312)))),"no","yes")</f>
        <v>no</v>
      </c>
      <c r="O1980" s="146">
        <f t="shared" si="508"/>
        <v>1.0342330845125591E-2</v>
      </c>
      <c r="P1980" s="146">
        <f t="shared" si="509"/>
        <v>-1.0342330845125591E-2</v>
      </c>
      <c r="Q1980" s="86">
        <f t="shared" si="516"/>
        <v>8.9999999999999993E-3</v>
      </c>
      <c r="R1980" s="39">
        <f>(SUM(C1961:C1979)+Q1980*SUM(C1961:C1979))/(19-Q1980)*(1-J$2305)</f>
        <v>5937.277014059292</v>
      </c>
      <c r="S1980" s="39">
        <f>(SUM(C1961:C1979)+Q1980*SUM(C1961:C1979))/(19-Q1980)*(1+J$2305)</f>
        <v>5937.277014059292</v>
      </c>
      <c r="T1980" s="17">
        <f>IF(AND(K1980="no",R1980&lt;E1980, R1980&gt;F1980,J$2308="yes"),MAX(R1980*(1-J$2306),F1980)/D1980-1,IF(AND(K1980="yes",S1980&gt;F1980, S1980&lt;E1980,J$2307="yes"),1-MIN(S1980*(1+J$2306),E1980)/D1980,0))</f>
        <v>0</v>
      </c>
      <c r="U1980" s="6">
        <f t="shared" si="517"/>
        <v>0</v>
      </c>
      <c r="V1980" s="66">
        <f t="shared" si="518"/>
        <v>5.0531498068923577</v>
      </c>
      <c r="W1980" s="6">
        <f t="shared" si="519"/>
        <v>1.0342330845125591E-2</v>
      </c>
      <c r="X1980" s="17">
        <f>V1980/MAX(V$240:V1980)-1</f>
        <v>0</v>
      </c>
      <c r="Y1980" s="6">
        <f t="shared" ref="Y1980" si="522">V1980/V1960-1</f>
        <v>9.0491633033332741E-2</v>
      </c>
      <c r="Z1980" s="66">
        <f t="shared" si="520"/>
        <v>17.218428047984016</v>
      </c>
      <c r="AA1980" s="6">
        <f t="shared" si="521"/>
        <v>1.0342330845125591E-2</v>
      </c>
      <c r="AB1980" s="17">
        <f>Z1980/MAX(Z$240:Z1980)-1</f>
        <v>-4.0912577706732733E-2</v>
      </c>
      <c r="AC1980" s="6">
        <f t="shared" ref="AC1980" si="523">Z1980/Z1960-1</f>
        <v>6.395207292985372E-2</v>
      </c>
      <c r="AD1980" s="18">
        <v>1.722</v>
      </c>
    </row>
    <row r="1981" spans="1:30" x14ac:dyDescent="0.25">
      <c r="A1981" s="18" t="s">
        <v>249</v>
      </c>
      <c r="B1981" s="72">
        <v>42074</v>
      </c>
      <c r="C1981" s="23">
        <v>6262.8919999999998</v>
      </c>
      <c r="D1981" s="23">
        <v>6276.4849999999997</v>
      </c>
      <c r="E1981" s="23">
        <v>6281.1909999999998</v>
      </c>
      <c r="F1981" s="23">
        <v>6236.7929999999997</v>
      </c>
      <c r="G1981" s="20">
        <f t="shared" si="512"/>
        <v>5930.2472000000007</v>
      </c>
      <c r="H1981" s="20">
        <f t="shared" ref="H1981:H2044" si="524">AVERAGE(C1922:C1981)</f>
        <v>5634.7814499999977</v>
      </c>
      <c r="I1981" s="112">
        <f t="shared" si="513"/>
        <v>5.6092906211396842E-2</v>
      </c>
      <c r="J1981" s="38" t="str">
        <f t="shared" ref="J1981:J2044" si="525">IF(G1981&gt;H1981,"N","X")</f>
        <v>N</v>
      </c>
      <c r="K1981" s="17" t="str">
        <f>IF(OR(AND(J1980="N",OR(I1980&lt;R$2308,AND(I1980&gt;R$2306, I1980&lt;R$2305))), AND(J1980="X", OR(I1980&lt;R$2314, AND(I1980&lt;R$2311,I1980&gt;R$2312)))),"no","yes")</f>
        <v>no</v>
      </c>
      <c r="O1981" s="146">
        <f t="shared" si="508"/>
        <v>-2.1657026185835093E-3</v>
      </c>
      <c r="P1981" s="146">
        <f t="shared" si="509"/>
        <v>2.1657026185835093E-3</v>
      </c>
      <c r="Q1981" s="86">
        <f t="shared" si="516"/>
        <v>8.9999999999999993E-3</v>
      </c>
      <c r="R1981" s="39">
        <f>(SUM(C1962:C1980)+Q1981*SUM(C1962:C1980))/(19-Q1981)*(1-J$2305)</f>
        <v>5968.7815527355069</v>
      </c>
      <c r="S1981" s="39">
        <f>(SUM(C1962:C1980)+Q1981*SUM(C1962:C1980))/(19-Q1981)*(1+J$2305)</f>
        <v>5968.7815527355069</v>
      </c>
      <c r="T1981" s="17">
        <f>IF(AND(K1981="no",R1981&lt;E1981, R1981&gt;F1981,J$2308="yes"),MAX(R1981*(1-J$2306),F1981)/D1981-1,IF(AND(K1981="yes",S1981&gt;F1981, S1981&lt;E1981,J$2307="yes"),1-MIN(S1981*(1+J$2306),E1981)/D1981,0))</f>
        <v>0</v>
      </c>
      <c r="U1981" s="6">
        <f t="shared" si="517"/>
        <v>0</v>
      </c>
      <c r="V1981" s="66">
        <f t="shared" si="518"/>
        <v>5.042206187123476</v>
      </c>
      <c r="W1981" s="6">
        <f t="shared" si="519"/>
        <v>-2.1657026185835093E-3</v>
      </c>
      <c r="X1981" s="17">
        <f>V1981/MAX(V$240:V1981)-1</f>
        <v>-2.1657026185835093E-3</v>
      </c>
      <c r="Z1981" s="66">
        <f t="shared" si="520"/>
        <v>17.181138053272605</v>
      </c>
      <c r="AA1981" s="6">
        <f t="shared" si="521"/>
        <v>-2.1657026185835093E-3</v>
      </c>
      <c r="AB1981" s="17">
        <f>Z1981/MAX(Z$240:Z1981)-1</f>
        <v>-4.2989675848643771E-2</v>
      </c>
      <c r="AD1981" s="18">
        <v>1.7210000000000001</v>
      </c>
    </row>
    <row r="1982" spans="1:30" x14ac:dyDescent="0.25">
      <c r="A1982" s="18" t="s">
        <v>249</v>
      </c>
      <c r="B1982" s="72">
        <v>42075</v>
      </c>
      <c r="C1982" s="23">
        <v>6260.1369999999997</v>
      </c>
      <c r="D1982" s="23">
        <v>6262.8919999999998</v>
      </c>
      <c r="E1982" s="23">
        <v>6288.5169999999998</v>
      </c>
      <c r="F1982" s="23">
        <v>6220.6310000000003</v>
      </c>
      <c r="G1982" s="20">
        <f t="shared" si="512"/>
        <v>5960.543200000001</v>
      </c>
      <c r="H1982" s="20">
        <f t="shared" si="524"/>
        <v>5652.5269666666627</v>
      </c>
      <c r="I1982" s="112">
        <f t="shared" si="513"/>
        <v>5.0262835105364001E-2</v>
      </c>
      <c r="J1982" s="38" t="str">
        <f t="shared" si="525"/>
        <v>N</v>
      </c>
      <c r="K1982" s="17" t="str">
        <f>IF(OR(AND(J1981="N",OR(I1981&lt;R$2308,AND(I1981&gt;R$2306, I1981&lt;R$2305))), AND(J1981="X", OR(I1981&lt;R$2314, AND(I1981&lt;R$2311,I1981&gt;R$2312)))),"no","yes")</f>
        <v>no</v>
      </c>
      <c r="O1982" s="146">
        <f t="shared" si="508"/>
        <v>-4.3989262468524526E-4</v>
      </c>
      <c r="P1982" s="146">
        <f t="shared" si="509"/>
        <v>4.3989262468524526E-4</v>
      </c>
      <c r="Q1982" s="86">
        <f t="shared" si="516"/>
        <v>8.9999999999999993E-3</v>
      </c>
      <c r="R1982" s="39">
        <f>(SUM(C1963:C1981)+Q1982*SUM(C1963:C1981))/(19-Q1982)*(1-J$2305)</f>
        <v>6001.1207173397934</v>
      </c>
      <c r="S1982" s="39">
        <f>(SUM(C1963:C1981)+Q1982*SUM(C1963:C1981))/(19-Q1982)*(1+J$2305)</f>
        <v>6001.1207173397934</v>
      </c>
      <c r="T1982" s="17">
        <f>IF(AND(K1982="no",R1982&lt;E1982, R1982&gt;F1982,J$2308="yes"),MAX(R1982*(1-J$2306),F1982)/D1982-1,IF(AND(K1982="yes",S1982&gt;F1982, S1982&lt;E1982,J$2307="yes"),1-MIN(S1982*(1+J$2306),E1982)/D1982,0))</f>
        <v>0</v>
      </c>
      <c r="U1982" s="6">
        <f t="shared" si="517"/>
        <v>0</v>
      </c>
      <c r="V1982" s="66">
        <f t="shared" si="518"/>
        <v>5.039988157809618</v>
      </c>
      <c r="W1982" s="6">
        <f t="shared" si="519"/>
        <v>-4.3989262468524526E-4</v>
      </c>
      <c r="X1982" s="17">
        <f>V1982/MAX(V$240:V1982)-1</f>
        <v>-2.6046425666595985E-3</v>
      </c>
      <c r="Z1982" s="66">
        <f t="shared" si="520"/>
        <v>17.173580197359271</v>
      </c>
      <c r="AA1982" s="6">
        <f t="shared" si="521"/>
        <v>-4.3989262468524526E-4</v>
      </c>
      <c r="AB1982" s="17">
        <f>Z1982/MAX(Z$240:Z1982)-1</f>
        <v>-4.3410657631985594E-2</v>
      </c>
      <c r="AD1982" s="18">
        <v>1.7190000000000001</v>
      </c>
    </row>
    <row r="1983" spans="1:30" x14ac:dyDescent="0.25">
      <c r="A1983" s="18" t="s">
        <v>249</v>
      </c>
      <c r="B1983" s="72">
        <v>42076</v>
      </c>
      <c r="C1983" s="23">
        <v>6329.576</v>
      </c>
      <c r="D1983" s="23">
        <v>6260.1369999999997</v>
      </c>
      <c r="E1983" s="23">
        <v>6329.701</v>
      </c>
      <c r="F1983" s="23">
        <v>6271.8180000000002</v>
      </c>
      <c r="G1983" s="20">
        <f t="shared" si="512"/>
        <v>6000.2827500000003</v>
      </c>
      <c r="H1983" s="20">
        <f t="shared" si="524"/>
        <v>5668.4516166666635</v>
      </c>
      <c r="I1983" s="112">
        <f t="shared" si="513"/>
        <v>5.4879622131140282E-2</v>
      </c>
      <c r="J1983" s="38" t="str">
        <f t="shared" si="525"/>
        <v>N</v>
      </c>
      <c r="K1983" s="17" t="str">
        <f>IF(OR(AND(J1982="N",OR(I1982&lt;R$2308,AND(I1982&gt;R$2306, I1982&lt;R$2305))), AND(J1982="X", OR(I1982&lt;R$2314, AND(I1982&lt;R$2311,I1982&gt;R$2312)))),"no","yes")</f>
        <v>no</v>
      </c>
      <c r="O1983" s="146">
        <f t="shared" si="508"/>
        <v>1.1092249259081699E-2</v>
      </c>
      <c r="P1983" s="146">
        <f t="shared" si="509"/>
        <v>-1.1092249259081699E-2</v>
      </c>
      <c r="Q1983" s="86">
        <f t="shared" si="516"/>
        <v>8.9999999999999993E-3</v>
      </c>
      <c r="R1983" s="39">
        <f>(SUM(C1964:C1982)+Q1983*SUM(C1964:C1982))/(19-Q1983)*(1-J$2305)</f>
        <v>6039.6589811489666</v>
      </c>
      <c r="S1983" s="39">
        <f>(SUM(C1964:C1982)+Q1983*SUM(C1964:C1982))/(19-Q1983)*(1+J$2305)</f>
        <v>6039.6589811489666</v>
      </c>
      <c r="T1983" s="17">
        <f>IF(AND(K1983="no",R1983&lt;E1983, R1983&gt;F1983,J$2308="yes"),MAX(R1983*(1-J$2306),F1983)/D1983-1,IF(AND(K1983="yes",S1983&gt;F1983, S1983&lt;E1983,J$2307="yes"),1-MIN(S1983*(1+J$2306),E1983)/D1983,0))</f>
        <v>0</v>
      </c>
      <c r="U1983" s="6">
        <f t="shared" si="517"/>
        <v>0</v>
      </c>
      <c r="V1983" s="66">
        <f t="shared" si="518"/>
        <v>5.0958929627188621</v>
      </c>
      <c r="W1983" s="6">
        <f t="shared" si="519"/>
        <v>1.1092249259081699E-2</v>
      </c>
      <c r="X1983" s="17">
        <f>V1983/MAX(V$240:V1983)-1</f>
        <v>0</v>
      </c>
      <c r="Z1983" s="66">
        <f t="shared" si="520"/>
        <v>17.364073829579208</v>
      </c>
      <c r="AA1983" s="6">
        <f t="shared" si="521"/>
        <v>1.1092249259081699E-2</v>
      </c>
      <c r="AB1983" s="17">
        <f>Z1983/MAX(Z$240:Z1983)-1</f>
        <v>-3.2799930207858652E-2</v>
      </c>
      <c r="AD1983" s="18">
        <v>1.7405999999999999</v>
      </c>
    </row>
    <row r="1984" spans="1:30" x14ac:dyDescent="0.25">
      <c r="A1984" s="18" t="s">
        <v>249</v>
      </c>
      <c r="B1984" s="72">
        <v>42079</v>
      </c>
      <c r="C1984" s="23">
        <v>6516.7650000000003</v>
      </c>
      <c r="D1984" s="23">
        <v>6329.576</v>
      </c>
      <c r="E1984" s="23">
        <v>6517.0309999999999</v>
      </c>
      <c r="F1984" s="23">
        <v>6369.1970000000001</v>
      </c>
      <c r="G1984" s="20">
        <f t="shared" si="512"/>
        <v>6050.8723</v>
      </c>
      <c r="H1984" s="20">
        <f t="shared" si="524"/>
        <v>5686.1569833333306</v>
      </c>
      <c r="I1984" s="112">
        <f t="shared" si="513"/>
        <v>7.6995956434248392E-2</v>
      </c>
      <c r="J1984" s="38" t="str">
        <f t="shared" si="525"/>
        <v>N</v>
      </c>
      <c r="K1984" s="17" t="str">
        <f>IF(OR(AND(J1983="N",OR(I1983&lt;R$2308,AND(I1983&gt;R$2306, I1983&lt;R$2305))), AND(J1983="X", OR(I1983&lt;R$2314, AND(I1983&lt;R$2311,I1983&gt;R$2312)))),"no","yes")</f>
        <v>no</v>
      </c>
      <c r="O1984" s="146">
        <f t="shared" si="508"/>
        <v>2.9573702883100017E-2</v>
      </c>
      <c r="P1984" s="146">
        <f t="shared" si="509"/>
        <v>-2.9573702883100017E-2</v>
      </c>
      <c r="Q1984" s="86">
        <f t="shared" si="516"/>
        <v>8.9999999999999993E-3</v>
      </c>
      <c r="R1984" s="39">
        <f>(SUM(C1965:C1983)+Q1984*SUM(C1965:C1983))/(19-Q1984)*(1-J$2305)</f>
        <v>6083.4704401558629</v>
      </c>
      <c r="S1984" s="39">
        <f>(SUM(C1965:C1983)+Q1984*SUM(C1965:C1983))/(19-Q1984)*(1+J$2305)</f>
        <v>6083.4704401558629</v>
      </c>
      <c r="T1984" s="17">
        <f>IF(AND(K1984="no",R1984&lt;E1984, R1984&gt;F1984,J$2308="yes"),MAX(R1984*(1-J$2306),F1984)/D1984-1,IF(AND(K1984="yes",S1984&gt;F1984, S1984&lt;E1984,J$2307="yes"),1-MIN(S1984*(1+J$2306),E1984)/D1984,0))</f>
        <v>0</v>
      </c>
      <c r="U1984" s="6">
        <f t="shared" si="517"/>
        <v>0</v>
      </c>
      <c r="V1984" s="66">
        <f t="shared" si="518"/>
        <v>5.2465973871223897</v>
      </c>
      <c r="W1984" s="6">
        <f t="shared" si="519"/>
        <v>2.9573702883100017E-2</v>
      </c>
      <c r="X1984" s="17">
        <f>V1984/MAX(V$240:V1984)-1</f>
        <v>0</v>
      </c>
      <c r="Z1984" s="66">
        <f t="shared" si="520"/>
        <v>17.877593789855396</v>
      </c>
      <c r="AA1984" s="6">
        <f t="shared" si="521"/>
        <v>2.9573702883100017E-2</v>
      </c>
      <c r="AB1984" s="17">
        <f>Z1984/MAX(Z$240:Z1984)-1</f>
        <v>-4.1962427153122706E-3</v>
      </c>
      <c r="AD1984" s="18">
        <v>1.7964</v>
      </c>
    </row>
    <row r="1985" spans="1:30" x14ac:dyDescent="0.25">
      <c r="A1985" s="18" t="s">
        <v>249</v>
      </c>
      <c r="B1985" s="72">
        <v>42080</v>
      </c>
      <c r="C1985" s="23">
        <v>6618.0540000000001</v>
      </c>
      <c r="D1985" s="23">
        <v>6516.7650000000003</v>
      </c>
      <c r="E1985" s="23">
        <v>6635.0959999999995</v>
      </c>
      <c r="F1985" s="23">
        <v>6525.8289999999997</v>
      </c>
      <c r="G1985" s="20">
        <f t="shared" si="512"/>
        <v>6102.7398000000003</v>
      </c>
      <c r="H1985" s="20">
        <f t="shared" si="524"/>
        <v>5704.9045499999984</v>
      </c>
      <c r="I1985" s="112">
        <f t="shared" si="513"/>
        <v>8.4439811771099826E-2</v>
      </c>
      <c r="J1985" s="38" t="str">
        <f t="shared" si="525"/>
        <v>N</v>
      </c>
      <c r="K1985" s="17" t="str">
        <f>IF(OR(AND(J1984="N",OR(I1984&lt;R$2308,AND(I1984&gt;R$2306, I1984&lt;R$2305))), AND(J1984="X", OR(I1984&lt;R$2314, AND(I1984&lt;R$2311,I1984&gt;R$2312)))),"no","yes")</f>
        <v>no</v>
      </c>
      <c r="O1985" s="146">
        <f t="shared" si="508"/>
        <v>1.5542834519888249E-2</v>
      </c>
      <c r="P1985" s="146">
        <f t="shared" si="509"/>
        <v>-1.5542834519888249E-2</v>
      </c>
      <c r="Q1985" s="86">
        <f t="shared" si="516"/>
        <v>8.9999999999999993E-3</v>
      </c>
      <c r="R1985" s="39">
        <f>(SUM(C1966:C1984)+Q1985*SUM(C1966:C1984))/(19-Q1985)*(1-J$2305)</f>
        <v>6133.2037637828444</v>
      </c>
      <c r="S1985" s="39">
        <f>(SUM(C1966:C1984)+Q1985*SUM(C1966:C1984))/(19-Q1985)*(1+J$2305)</f>
        <v>6133.2037637828444</v>
      </c>
      <c r="T1985" s="17">
        <f>IF(AND(K1985="no",R1985&lt;E1985, R1985&gt;F1985,J$2308="yes"),MAX(R1985*(1-J$2306),F1985)/D1985-1,IF(AND(K1985="yes",S1985&gt;F1985, S1985&lt;E1985,J$2307="yes"),1-MIN(S1985*(1+J$2306),E1985)/D1985,0))</f>
        <v>0</v>
      </c>
      <c r="U1985" s="6">
        <f t="shared" si="517"/>
        <v>0</v>
      </c>
      <c r="V1985" s="66">
        <f t="shared" si="518"/>
        <v>5.3281443821029111</v>
      </c>
      <c r="W1985" s="6">
        <f t="shared" si="519"/>
        <v>1.5542834519888249E-2</v>
      </c>
      <c r="X1985" s="17">
        <f>V1985/MAX(V$240:V1985)-1</f>
        <v>0</v>
      </c>
      <c r="Z1985" s="66">
        <f t="shared" si="520"/>
        <v>18.155462271744902</v>
      </c>
      <c r="AA1985" s="6">
        <f t="shared" si="521"/>
        <v>1.5542834519888249E-2</v>
      </c>
      <c r="AB1985" s="17">
        <f>Z1985/MAX(Z$240:Z1985)-1</f>
        <v>0</v>
      </c>
      <c r="AD1985" s="18">
        <v>1.8208</v>
      </c>
    </row>
    <row r="1986" spans="1:30" x14ac:dyDescent="0.25">
      <c r="A1986" s="18" t="s">
        <v>249</v>
      </c>
      <c r="B1986" s="72">
        <v>42081</v>
      </c>
      <c r="C1986" s="23">
        <v>6728.0680000000002</v>
      </c>
      <c r="D1986" s="23">
        <v>6618.0540000000001</v>
      </c>
      <c r="E1986" s="23">
        <v>6728.5060000000003</v>
      </c>
      <c r="F1986" s="23">
        <v>6612.4570000000003</v>
      </c>
      <c r="G1986" s="20">
        <f t="shared" si="512"/>
        <v>6157.0539000000008</v>
      </c>
      <c r="H1986" s="20">
        <f t="shared" si="524"/>
        <v>5723.9790666666649</v>
      </c>
      <c r="I1986" s="112">
        <f t="shared" si="513"/>
        <v>9.2741448958242767E-2</v>
      </c>
      <c r="J1986" s="38" t="str">
        <f t="shared" si="525"/>
        <v>N</v>
      </c>
      <c r="K1986" s="17" t="str">
        <f>IF(OR(AND(J1985="N",OR(I1985&lt;R$2308,AND(I1985&gt;R$2306, I1985&lt;R$2305))), AND(J1985="X", OR(I1985&lt;R$2314, AND(I1985&lt;R$2311,I1985&gt;R$2312)))),"no","yes")</f>
        <v>no</v>
      </c>
      <c r="O1986" s="146">
        <f t="shared" si="508"/>
        <v>1.6623315554693319E-2</v>
      </c>
      <c r="P1986" s="146">
        <f t="shared" si="509"/>
        <v>-1.6623315554693319E-2</v>
      </c>
      <c r="Q1986" s="86">
        <f t="shared" si="516"/>
        <v>8.9999999999999993E-3</v>
      </c>
      <c r="R1986" s="39">
        <f>(SUM(C1967:C1985)+Q1986*SUM(C1967:C1985))/(19-Q1986)*(1-J$2305)</f>
        <v>6185.0733026170301</v>
      </c>
      <c r="S1986" s="39">
        <f>(SUM(C1967:C1985)+Q1986*SUM(C1967:C1985))/(19-Q1986)*(1+J$2305)</f>
        <v>6185.0733026170301</v>
      </c>
      <c r="T1986" s="17">
        <f>IF(AND(K1986="no",R1986&lt;E1986, R1986&gt;F1986,J$2308="yes"),MAX(R1986*(1-J$2306),F1986)/D1986-1,IF(AND(K1986="yes",S1986&gt;F1986, S1986&lt;E1986,J$2307="yes"),1-MIN(S1986*(1+J$2306),E1986)/D1986,0))</f>
        <v>0</v>
      </c>
      <c r="U1986" s="6">
        <f t="shared" si="517"/>
        <v>0</v>
      </c>
      <c r="V1986" s="66">
        <f t="shared" si="518"/>
        <v>5.4167158074875745</v>
      </c>
      <c r="W1986" s="6">
        <f t="shared" si="519"/>
        <v>1.6623315554693319E-2</v>
      </c>
      <c r="X1986" s="17">
        <f>V1986/MAX(V$240:V1986)-1</f>
        <v>0</v>
      </c>
      <c r="Z1986" s="66">
        <f t="shared" si="520"/>
        <v>18.457266250129447</v>
      </c>
      <c r="AA1986" s="6">
        <f t="shared" si="521"/>
        <v>1.6623315554693319E-2</v>
      </c>
      <c r="AB1986" s="17">
        <f>Z1986/MAX(Z$240:Z1986)-1</f>
        <v>0</v>
      </c>
      <c r="AD1986" s="18">
        <v>1.8492</v>
      </c>
    </row>
    <row r="1987" spans="1:30" x14ac:dyDescent="0.25">
      <c r="A1987" s="18" t="s">
        <v>249</v>
      </c>
      <c r="B1987" s="72">
        <v>42082</v>
      </c>
      <c r="C1987" s="23">
        <v>6782.4629999999997</v>
      </c>
      <c r="D1987" s="23">
        <v>6728.0680000000002</v>
      </c>
      <c r="E1987" s="23">
        <v>6783.14</v>
      </c>
      <c r="F1987" s="23">
        <v>6687.442</v>
      </c>
      <c r="G1987" s="20">
        <f t="shared" si="512"/>
        <v>6212.1100000000015</v>
      </c>
      <c r="H1987" s="20">
        <f t="shared" si="524"/>
        <v>5743.5752333333312</v>
      </c>
      <c r="I1987" s="112">
        <f t="shared" si="513"/>
        <v>9.1813087662645732E-2</v>
      </c>
      <c r="J1987" s="38" t="str">
        <f t="shared" si="525"/>
        <v>N</v>
      </c>
      <c r="K1987" s="17" t="str">
        <f>IF(OR(AND(J1986="N",OR(I1986&lt;R$2308,AND(I1986&gt;R$2306, I1986&lt;R$2305))), AND(J1986="X", OR(I1986&lt;R$2314, AND(I1986&lt;R$2311,I1986&gt;R$2312)))),"no","yes")</f>
        <v>no</v>
      </c>
      <c r="O1987" s="146">
        <f t="shared" si="508"/>
        <v>8.0847874902572059E-3</v>
      </c>
      <c r="P1987" s="146">
        <f t="shared" si="509"/>
        <v>-8.0847874902572059E-3</v>
      </c>
      <c r="Q1987" s="86">
        <f t="shared" si="516"/>
        <v>8.9999999999999993E-3</v>
      </c>
      <c r="R1987" s="39">
        <f>(SUM(C1968:C1986)+Q1987*SUM(C1968:C1986))/(19-Q1987)*(1-J$2305)</f>
        <v>6240.686358432944</v>
      </c>
      <c r="S1987" s="39">
        <f>(SUM(C1968:C1986)+Q1987*SUM(C1968:C1986))/(19-Q1987)*(1+J$2305)</f>
        <v>6240.686358432944</v>
      </c>
      <c r="T1987" s="17">
        <f>IF(AND(K1987="no",R1987&lt;E1987, R1987&gt;F1987,J$2308="yes"),MAX(R1987*(1-J$2306),F1987)/D1987-1,IF(AND(K1987="yes",S1987&gt;F1987, S1987&lt;E1987,J$2307="yes"),1-MIN(S1987*(1+J$2306),E1987)/D1987,0))</f>
        <v>0</v>
      </c>
      <c r="U1987" s="6">
        <f t="shared" si="517"/>
        <v>0</v>
      </c>
      <c r="V1987" s="66">
        <f t="shared" si="518"/>
        <v>5.4605088036862286</v>
      </c>
      <c r="W1987" s="6">
        <f t="shared" si="519"/>
        <v>8.0847874902572059E-3</v>
      </c>
      <c r="X1987" s="17">
        <f>V1987/MAX(V$240:V1987)-1</f>
        <v>0</v>
      </c>
      <c r="Z1987" s="66">
        <f t="shared" si="520"/>
        <v>18.606489325412841</v>
      </c>
      <c r="AA1987" s="6">
        <f t="shared" si="521"/>
        <v>8.0847874902572059E-3</v>
      </c>
      <c r="AB1987" s="17">
        <f>Z1987/MAX(Z$240:Z1987)-1</f>
        <v>0</v>
      </c>
      <c r="AD1987" s="18">
        <v>1.8677999999999999</v>
      </c>
    </row>
    <row r="1988" spans="1:30" x14ac:dyDescent="0.25">
      <c r="A1988" s="18" t="s">
        <v>249</v>
      </c>
      <c r="B1988" s="72">
        <v>42083</v>
      </c>
      <c r="C1988" s="23">
        <v>6850.8969999999999</v>
      </c>
      <c r="D1988" s="23">
        <v>6782.4629999999997</v>
      </c>
      <c r="E1988" s="23">
        <v>6862.375</v>
      </c>
      <c r="F1988" s="23">
        <v>6786.335</v>
      </c>
      <c r="G1988" s="20">
        <f t="shared" si="512"/>
        <v>6266.1912499999999</v>
      </c>
      <c r="H1988" s="20">
        <f t="shared" si="524"/>
        <v>5765.1354166666661</v>
      </c>
      <c r="I1988" s="112">
        <f t="shared" si="513"/>
        <v>9.3311188036273141E-2</v>
      </c>
      <c r="J1988" s="38" t="str">
        <f t="shared" si="525"/>
        <v>N</v>
      </c>
      <c r="K1988" s="17" t="str">
        <f>IF(OR(AND(J1987="N",OR(I1987&lt;R$2308,AND(I1987&gt;R$2306, I1987&lt;R$2305))), AND(J1987="X", OR(I1987&lt;R$2314, AND(I1987&lt;R$2311,I1987&gt;R$2312)))),"no","yes")</f>
        <v>no</v>
      </c>
      <c r="O1988" s="146">
        <f t="shared" ref="O1988:O2051" si="526">IF(AND(L1988&gt;0,L1987&gt;0),L1988/L1987-1,IF(AND(M1988&gt;0,N1988&gt;0),M1988/N1988-1,C1988/C1987-1))</f>
        <v>1.0089844942759107E-2</v>
      </c>
      <c r="P1988" s="146">
        <f t="shared" ref="P1988:P2051" si="527">IF(AND(M1988&gt;0,N1988&gt;0),1-M1988/N1988,1-C1988/C1987)</f>
        <v>-1.0089844942759107E-2</v>
      </c>
      <c r="Q1988" s="86">
        <f t="shared" si="516"/>
        <v>8.9999999999999993E-3</v>
      </c>
      <c r="R1988" s="39">
        <f>(SUM(C1969:C1987)+Q1988*SUM(C1969:C1987))/(19-Q1988)*(1-J$2305)</f>
        <v>6294.5176321415411</v>
      </c>
      <c r="S1988" s="39">
        <f>(SUM(C1969:C1987)+Q1988*SUM(C1969:C1987))/(19-Q1988)*(1+J$2305)</f>
        <v>6294.5176321415411</v>
      </c>
      <c r="T1988" s="17">
        <f>IF(AND(K1988="no",R1988&lt;E1988, R1988&gt;F1988,J$2308="yes"),MAX(R1988*(1-J$2306),F1988)/D1988-1,IF(AND(K1988="yes",S1988&gt;F1988, S1988&lt;E1988,J$2307="yes"),1-MIN(S1988*(1+J$2306),E1988)/D1988,0))</f>
        <v>0</v>
      </c>
      <c r="U1988" s="6">
        <f t="shared" si="517"/>
        <v>0</v>
      </c>
      <c r="V1988" s="66">
        <f t="shared" si="518"/>
        <v>5.5156044908239936</v>
      </c>
      <c r="W1988" s="6">
        <f t="shared" si="519"/>
        <v>1.0089844942759107E-2</v>
      </c>
      <c r="X1988" s="17">
        <f>V1988/MAX(V$240:V1988)-1</f>
        <v>0</v>
      </c>
      <c r="Y1988" s="14"/>
      <c r="Z1988" s="66">
        <f t="shared" si="520"/>
        <v>18.794225917635359</v>
      </c>
      <c r="AA1988" s="6">
        <f t="shared" si="521"/>
        <v>1.0089844942759107E-2</v>
      </c>
      <c r="AB1988" s="17">
        <f>Z1988/MAX(Z$240:Z1988)-1</f>
        <v>0</v>
      </c>
      <c r="AC1988" s="14"/>
      <c r="AD1988" s="18">
        <v>1.8845000000000001</v>
      </c>
    </row>
    <row r="1989" spans="1:30" x14ac:dyDescent="0.25">
      <c r="A1989" s="18" t="s">
        <v>249</v>
      </c>
      <c r="B1989" s="72">
        <v>42086</v>
      </c>
      <c r="C1989" s="23">
        <v>7017.1540000000005</v>
      </c>
      <c r="D1989" s="23">
        <v>6850.8969999999999</v>
      </c>
      <c r="E1989" s="23">
        <v>7017.4809999999998</v>
      </c>
      <c r="F1989" s="23">
        <v>6891.9219999999996</v>
      </c>
      <c r="G1989" s="20">
        <f t="shared" si="512"/>
        <v>6323.5632999999998</v>
      </c>
      <c r="H1989" s="20">
        <f t="shared" si="524"/>
        <v>5789.4538999999977</v>
      </c>
      <c r="I1989" s="112">
        <f t="shared" si="513"/>
        <v>0.1096835228960229</v>
      </c>
      <c r="J1989" s="38" t="str">
        <f t="shared" si="525"/>
        <v>N</v>
      </c>
      <c r="K1989" s="17" t="str">
        <f>IF(OR(AND(J1988="N",OR(I1988&lt;R$2308,AND(I1988&gt;R$2306, I1988&lt;R$2305))), AND(J1988="X", OR(I1988&lt;R$2314, AND(I1988&lt;R$2311,I1988&gt;R$2312)))),"no","yes")</f>
        <v>no</v>
      </c>
      <c r="O1989" s="146">
        <f t="shared" si="526"/>
        <v>2.4267917033346187E-2</v>
      </c>
      <c r="P1989" s="146">
        <f t="shared" si="527"/>
        <v>-2.4267917033346187E-2</v>
      </c>
      <c r="Q1989" s="86">
        <f t="shared" si="516"/>
        <v>8.9999999999999993E-3</v>
      </c>
      <c r="R1989" s="39">
        <f>(SUM(C1970:C1988)+Q1989*SUM(C1970:C1988))/(19-Q1989)*(1-J$2305)</f>
        <v>6346.6483601706077</v>
      </c>
      <c r="S1989" s="39">
        <f>(SUM(C1970:C1988)+Q1989*SUM(C1970:C1988))/(19-Q1989)*(1+J$2305)</f>
        <v>6346.6483601706077</v>
      </c>
      <c r="T1989" s="17">
        <f>IF(AND(K1989="no",R1989&lt;E1989, R1989&gt;F1989,J$2308="yes"),MAX(R1989*(1-J$2306),F1989)/D1989-1,IF(AND(K1989="yes",S1989&gt;F1989, S1989&lt;E1989,J$2307="yes"),1-MIN(S1989*(1+J$2306),E1989)/D1989,0))</f>
        <v>0</v>
      </c>
      <c r="U1989" s="6">
        <f t="shared" si="517"/>
        <v>0</v>
      </c>
      <c r="V1989" s="66">
        <f t="shared" si="518"/>
        <v>5.6494567229960619</v>
      </c>
      <c r="W1989" s="6">
        <f t="shared" si="519"/>
        <v>2.4267917033346187E-2</v>
      </c>
      <c r="X1989" s="17">
        <f>V1989/MAX(V$240:V1989)-1</f>
        <v>0</v>
      </c>
      <c r="Z1989" s="66">
        <f t="shared" si="520"/>
        <v>19.2503226329105</v>
      </c>
      <c r="AA1989" s="6">
        <f t="shared" si="521"/>
        <v>2.4267917033346187E-2</v>
      </c>
      <c r="AB1989" s="17">
        <f>Z1989/MAX(Z$240:Z1989)-1</f>
        <v>0</v>
      </c>
      <c r="AD1989" s="18">
        <v>1.9569000000000001</v>
      </c>
    </row>
    <row r="1990" spans="1:30" x14ac:dyDescent="0.25">
      <c r="A1990" s="18" t="s">
        <v>249</v>
      </c>
      <c r="B1990" s="72">
        <v>42087</v>
      </c>
      <c r="C1990" s="23">
        <v>7046.1229999999996</v>
      </c>
      <c r="D1990" s="23">
        <v>7017.1540000000005</v>
      </c>
      <c r="E1990" s="23">
        <v>7055.1</v>
      </c>
      <c r="F1990" s="23">
        <v>6801.5450000000001</v>
      </c>
      <c r="G1990" s="20">
        <f t="shared" si="512"/>
        <v>6380.3145500000001</v>
      </c>
      <c r="H1990" s="20">
        <f t="shared" si="524"/>
        <v>5814.8205833333323</v>
      </c>
      <c r="I1990" s="112">
        <f t="shared" si="513"/>
        <v>0.10435354633103455</v>
      </c>
      <c r="J1990" s="38" t="str">
        <f t="shared" si="525"/>
        <v>N</v>
      </c>
      <c r="K1990" s="17" t="str">
        <f>IF(OR(AND(J1989="N",OR(I1989&lt;R$2308,AND(I1989&gt;R$2306, I1989&lt;R$2305))), AND(J1989="X", OR(I1989&lt;R$2314, AND(I1989&lt;R$2311,I1989&gt;R$2312)))),"no","yes")</f>
        <v>no</v>
      </c>
      <c r="O1990" s="146">
        <f t="shared" si="526"/>
        <v>4.1283118483645964E-3</v>
      </c>
      <c r="P1990" s="146">
        <f t="shared" si="527"/>
        <v>-4.1283118483645964E-3</v>
      </c>
      <c r="Q1990" s="86">
        <f t="shared" si="516"/>
        <v>8.9999999999999993E-3</v>
      </c>
      <c r="R1990" s="39">
        <f>(SUM(C1971:C1989)+Q1990*SUM(C1971:C1989))/(19-Q1990)*(1-J$2305)</f>
        <v>6405.4135912800793</v>
      </c>
      <c r="S1990" s="39">
        <f>(SUM(C1971:C1989)+Q1990*SUM(C1971:C1989))/(19-Q1990)*(1+J$2305)</f>
        <v>6405.4135912800793</v>
      </c>
      <c r="T1990" s="17">
        <f>IF(AND(K1990="no",R1990&lt;E1990, R1990&gt;F1990,J$2308="yes"),MAX(R1990*(1-J$2306),F1990)/D1990-1,IF(AND(K1990="yes",S1990&gt;F1990, S1990&lt;E1990,J$2307="yes"),1-MIN(S1990*(1+J$2306),E1990)/D1990,0))</f>
        <v>0</v>
      </c>
      <c r="U1990" s="6">
        <f t="shared" si="517"/>
        <v>0</v>
      </c>
      <c r="V1990" s="66">
        <f t="shared" si="518"/>
        <v>5.6727794421224296</v>
      </c>
      <c r="W1990" s="6">
        <f t="shared" si="519"/>
        <v>4.1283118483645964E-3</v>
      </c>
      <c r="X1990" s="17">
        <f>V1990/MAX(V$240:V1990)-1</f>
        <v>0</v>
      </c>
      <c r="Z1990" s="66">
        <f t="shared" si="520"/>
        <v>19.329793967920786</v>
      </c>
      <c r="AA1990" s="6">
        <f t="shared" si="521"/>
        <v>4.1283118483645964E-3</v>
      </c>
      <c r="AB1990" s="17">
        <f>Z1990/MAX(Z$240:Z1990)-1</f>
        <v>0</v>
      </c>
      <c r="AD1990" s="18">
        <v>1.9393</v>
      </c>
    </row>
    <row r="1991" spans="1:30" x14ac:dyDescent="0.25">
      <c r="A1991" s="18" t="s">
        <v>249</v>
      </c>
      <c r="B1991" s="72">
        <v>42088</v>
      </c>
      <c r="C1991" s="23">
        <v>7124.8720000000003</v>
      </c>
      <c r="D1991" s="23">
        <v>7046.1229999999996</v>
      </c>
      <c r="E1991" s="23">
        <v>7170.826</v>
      </c>
      <c r="F1991" s="23">
        <v>7001.5140000000001</v>
      </c>
      <c r="G1991" s="20">
        <f t="shared" si="512"/>
        <v>6441.2312499999998</v>
      </c>
      <c r="H1991" s="20">
        <f t="shared" si="524"/>
        <v>5845.1482999999989</v>
      </c>
      <c r="I1991" s="112">
        <f t="shared" si="513"/>
        <v>0.10613510421629413</v>
      </c>
      <c r="J1991" s="38" t="str">
        <f t="shared" si="525"/>
        <v>N</v>
      </c>
      <c r="K1991" s="17" t="str">
        <f>IF(OR(AND(J1990="N",OR(I1990&lt;R$2308,AND(I1990&gt;R$2306, I1990&lt;R$2305))), AND(J1990="X", OR(I1990&lt;R$2314, AND(I1990&lt;R$2311,I1990&gt;R$2312)))),"no","yes")</f>
        <v>no</v>
      </c>
      <c r="O1991" s="146">
        <f t="shared" si="526"/>
        <v>1.1176217048723291E-2</v>
      </c>
      <c r="P1991" s="146">
        <f t="shared" si="527"/>
        <v>-1.1176217048723291E-2</v>
      </c>
      <c r="Q1991" s="86">
        <f t="shared" si="516"/>
        <v>8.9999999999999993E-3</v>
      </c>
      <c r="R1991" s="39">
        <f>(SUM(C1972:C1990)+Q1991*SUM(C1972:C1990))/(19-Q1991)*(1-J$2305)</f>
        <v>6465.960232583855</v>
      </c>
      <c r="S1991" s="39">
        <f>(SUM(C1972:C1990)+Q1991*SUM(C1972:C1990))/(19-Q1991)*(1+J$2305)</f>
        <v>6465.960232583855</v>
      </c>
      <c r="T1991" s="17">
        <f>IF(AND(K1991="no",R1991&lt;E1991, R1991&gt;F1991,J$2308="yes"),MAX(R1991*(1-J$2306),F1991)/D1991-1,IF(AND(K1991="yes",S1991&gt;F1991, S1991&lt;E1991,J$2307="yes"),1-MIN(S1991*(1+J$2306),E1991)/D1991,0))</f>
        <v>0</v>
      </c>
      <c r="U1991" s="6">
        <f t="shared" si="517"/>
        <v>0</v>
      </c>
      <c r="V1991" s="66">
        <f t="shared" si="518"/>
        <v>5.736179656437125</v>
      </c>
      <c r="W1991" s="6">
        <f t="shared" si="519"/>
        <v>1.1176217048723291E-2</v>
      </c>
      <c r="X1991" s="17">
        <f>V1991/MAX(V$240:V1991)-1</f>
        <v>0</v>
      </c>
      <c r="Z1991" s="66">
        <f t="shared" si="520"/>
        <v>19.545827940813371</v>
      </c>
      <c r="AA1991" s="6">
        <f t="shared" si="521"/>
        <v>1.1176217048723291E-2</v>
      </c>
      <c r="AB1991" s="17">
        <f>Z1991/MAX(Z$240:Z1991)-1</f>
        <v>0</v>
      </c>
      <c r="AD1991" s="18">
        <v>1.9569000000000001</v>
      </c>
    </row>
    <row r="1992" spans="1:30" x14ac:dyDescent="0.25">
      <c r="A1992" s="18" t="s">
        <v>249</v>
      </c>
      <c r="B1992" s="72">
        <v>42089</v>
      </c>
      <c r="C1992" s="23">
        <v>7074.4369999999999</v>
      </c>
      <c r="D1992" s="23">
        <v>7124.8720000000003</v>
      </c>
      <c r="E1992" s="23">
        <v>7171.6210000000001</v>
      </c>
      <c r="F1992" s="23">
        <v>6995.6450000000004</v>
      </c>
      <c r="G1992" s="20">
        <f t="shared" si="512"/>
        <v>6496.4752500000004</v>
      </c>
      <c r="H1992" s="20">
        <f t="shared" si="524"/>
        <v>5876.4935499999983</v>
      </c>
      <c r="I1992" s="112">
        <f t="shared" si="513"/>
        <v>8.8965435525979908E-2</v>
      </c>
      <c r="J1992" s="38" t="str">
        <f t="shared" si="525"/>
        <v>N</v>
      </c>
      <c r="K1992" s="17" t="str">
        <f>IF(OR(AND(J1991="N",OR(I1991&lt;R$2308,AND(I1991&gt;R$2306, I1991&lt;R$2305))), AND(J1991="X", OR(I1991&lt;R$2314, AND(I1991&lt;R$2311,I1991&gt;R$2312)))),"no","yes")</f>
        <v>no</v>
      </c>
      <c r="O1992" s="146">
        <f t="shared" si="526"/>
        <v>-7.078723659877717E-3</v>
      </c>
      <c r="P1992" s="146">
        <f t="shared" si="527"/>
        <v>7.078723659877717E-3</v>
      </c>
      <c r="Q1992" s="86">
        <f t="shared" si="516"/>
        <v>8.9999999999999993E-3</v>
      </c>
      <c r="R1992" s="39">
        <f>(SUM(C1973:C1991)+Q1992*SUM(C1973:C1991))/(19-Q1992)*(1-J$2305)</f>
        <v>6527.3426155547368</v>
      </c>
      <c r="S1992" s="39">
        <f>(SUM(C1973:C1991)+Q1992*SUM(C1973:C1991))/(19-Q1992)*(1+J$2305)</f>
        <v>6527.3426155547368</v>
      </c>
      <c r="T1992" s="17">
        <f>IF(AND(K1992="no",R1992&lt;E1992, R1992&gt;F1992,J$2308="yes"),MAX(R1992*(1-J$2306),F1992)/D1992-1,IF(AND(K1992="yes",S1992&gt;F1992, S1992&lt;E1992,J$2307="yes"),1-MIN(S1992*(1+J$2306),E1992)/D1992,0))</f>
        <v>0</v>
      </c>
      <c r="U1992" s="6">
        <f t="shared" si="517"/>
        <v>0</v>
      </c>
      <c r="V1992" s="66">
        <f t="shared" si="518"/>
        <v>5.6955748257857941</v>
      </c>
      <c r="W1992" s="6">
        <f t="shared" si="519"/>
        <v>-7.078723659877717E-3</v>
      </c>
      <c r="X1992" s="17">
        <f>V1992/MAX(V$240:V1992)-1</f>
        <v>-7.078723659877717E-3</v>
      </c>
      <c r="Z1992" s="66">
        <f t="shared" si="520"/>
        <v>19.407468426116836</v>
      </c>
      <c r="AA1992" s="6">
        <f t="shared" si="521"/>
        <v>-7.078723659877717E-3</v>
      </c>
      <c r="AB1992" s="17">
        <f>Z1992/MAX(Z$240:Z1992)-1</f>
        <v>-7.078723659877717E-3</v>
      </c>
      <c r="AD1992" s="18">
        <v>1.9413</v>
      </c>
    </row>
    <row r="1993" spans="1:30" x14ac:dyDescent="0.25">
      <c r="A1993" s="18" t="s">
        <v>249</v>
      </c>
      <c r="B1993" s="72">
        <v>42090</v>
      </c>
      <c r="C1993" s="23">
        <v>7155.9449999999997</v>
      </c>
      <c r="D1993" s="23">
        <v>7074.4369999999999</v>
      </c>
      <c r="E1993" s="23">
        <v>7167.37</v>
      </c>
      <c r="F1993" s="23">
        <v>7060.4319999999998</v>
      </c>
      <c r="G1993" s="20">
        <f t="shared" si="512"/>
        <v>6553.3493500000013</v>
      </c>
      <c r="H1993" s="20">
        <f t="shared" si="524"/>
        <v>5908.0532166666662</v>
      </c>
      <c r="I1993" s="112">
        <f t="shared" si="513"/>
        <v>9.1952315955809327E-2</v>
      </c>
      <c r="J1993" s="38" t="str">
        <f t="shared" si="525"/>
        <v>N</v>
      </c>
      <c r="K1993" s="17" t="str">
        <f>IF(OR(AND(J1992="N",OR(I1992&lt;R$2308,AND(I1992&gt;R$2306, I1992&lt;R$2305))), AND(J1992="X", OR(I1992&lt;R$2314, AND(I1992&lt;R$2311,I1992&gt;R$2312)))),"no","yes")</f>
        <v>no</v>
      </c>
      <c r="O1993" s="146">
        <f t="shared" si="526"/>
        <v>1.1521482204166933E-2</v>
      </c>
      <c r="P1993" s="146">
        <f t="shared" si="527"/>
        <v>-1.1521482204166933E-2</v>
      </c>
      <c r="Q1993" s="86">
        <f t="shared" si="516"/>
        <v>8.9999999999999993E-3</v>
      </c>
      <c r="R1993" s="39">
        <f>(SUM(C1974:C1992)+Q1993*SUM(C1974:C1992))/(19-Q1993)*(1-J$2305)</f>
        <v>6583.4469684587448</v>
      </c>
      <c r="S1993" s="39">
        <f>(SUM(C1974:C1992)+Q1993*SUM(C1974:C1992))/(19-Q1993)*(1+J$2305)</f>
        <v>6583.4469684587448</v>
      </c>
      <c r="T1993" s="17">
        <f>IF(AND(K1993="no",R1993&lt;E1993, R1993&gt;F1993,J$2308="yes"),MAX(R1993*(1-J$2306),F1993)/D1993-1,IF(AND(K1993="yes",S1993&gt;F1993, S1993&lt;E1993,J$2307="yes"),1-MIN(S1993*(1+J$2306),E1993)/D1993,0))</f>
        <v>0</v>
      </c>
      <c r="U1993" s="6">
        <f t="shared" si="517"/>
        <v>0</v>
      </c>
      <c r="V1993" s="66">
        <f t="shared" si="518"/>
        <v>5.7611962897835864</v>
      </c>
      <c r="W1993" s="6">
        <f t="shared" si="519"/>
        <v>1.1521482204166933E-2</v>
      </c>
      <c r="X1993" s="17">
        <f>V1993/MAX(V$240:V1993)-1</f>
        <v>0</v>
      </c>
      <c r="Z1993" s="66">
        <f t="shared" si="520"/>
        <v>19.631071228216271</v>
      </c>
      <c r="AA1993" s="6">
        <f t="shared" si="521"/>
        <v>1.1521482204166933E-2</v>
      </c>
      <c r="AB1993" s="17">
        <f>Z1993/MAX(Z$240:Z1993)-1</f>
        <v>0</v>
      </c>
      <c r="AD1993" s="18">
        <v>1.9725999999999999</v>
      </c>
    </row>
    <row r="1994" spans="1:30" x14ac:dyDescent="0.25">
      <c r="A1994" s="18" t="s">
        <v>249</v>
      </c>
      <c r="B1994" s="72">
        <v>42093</v>
      </c>
      <c r="C1994" s="23">
        <v>7245.4970000000003</v>
      </c>
      <c r="D1994" s="23">
        <v>7155.9449999999997</v>
      </c>
      <c r="E1994" s="23">
        <v>7259.5410000000002</v>
      </c>
      <c r="F1994" s="23">
        <v>7180.0630000000001</v>
      </c>
      <c r="G1994" s="20">
        <f t="shared" si="512"/>
        <v>6608.6346000000003</v>
      </c>
      <c r="H1994" s="20">
        <f t="shared" si="524"/>
        <v>5939.4021166666653</v>
      </c>
      <c r="I1994" s="112">
        <f t="shared" si="513"/>
        <v>9.6368227107003213E-2</v>
      </c>
      <c r="J1994" s="38" t="str">
        <f t="shared" si="525"/>
        <v>N</v>
      </c>
      <c r="K1994" s="17" t="str">
        <f>IF(OR(AND(J1993="N",OR(I1993&lt;R$2308,AND(I1993&gt;R$2306, I1993&lt;R$2305))), AND(J1993="X", OR(I1993&lt;R$2314, AND(I1993&lt;R$2311,I1993&gt;R$2312)))),"no","yes")</f>
        <v>no</v>
      </c>
      <c r="O1994" s="146">
        <f t="shared" si="526"/>
        <v>1.2514349956574744E-2</v>
      </c>
      <c r="P1994" s="146">
        <f t="shared" si="527"/>
        <v>-1.2514349956574744E-2</v>
      </c>
      <c r="Q1994" s="86">
        <f t="shared" si="516"/>
        <v>8.9999999999999993E-3</v>
      </c>
      <c r="R1994" s="39">
        <f>(SUM(C1975:C1993)+Q1994*SUM(C1975:C1993))/(19-Q1994)*(1-J$2305)</f>
        <v>6637.4356145016063</v>
      </c>
      <c r="S1994" s="39">
        <f>(SUM(C1975:C1993)+Q1994*SUM(C1975:C1993))/(19-Q1994)*(1+J$2305)</f>
        <v>6637.4356145016063</v>
      </c>
      <c r="T1994" s="17">
        <f>IF(AND(K1994="no",R1994&lt;E1994, R1994&gt;F1994,J$2308="yes"),MAX(R1994*(1-J$2306),F1994)/D1994-1,IF(AND(K1994="yes",S1994&gt;F1994, S1994&lt;E1994,J$2307="yes"),1-MIN(S1994*(1+J$2306),E1994)/D1994,0))</f>
        <v>0</v>
      </c>
      <c r="U1994" s="6">
        <f t="shared" si="517"/>
        <v>0</v>
      </c>
      <c r="V1994" s="66">
        <f t="shared" si="518"/>
        <v>5.8332939163224582</v>
      </c>
      <c r="W1994" s="6">
        <f t="shared" si="519"/>
        <v>1.2514349956574744E-2</v>
      </c>
      <c r="X1994" s="17">
        <f>V1994/MAX(V$240:V1994)-1</f>
        <v>0</v>
      </c>
      <c r="Z1994" s="66">
        <f t="shared" si="520"/>
        <v>19.876741323588615</v>
      </c>
      <c r="AA1994" s="6">
        <f t="shared" si="521"/>
        <v>1.2514349956574744E-2</v>
      </c>
      <c r="AB1994" s="17">
        <f>Z1994/MAX(Z$240:Z1994)-1</f>
        <v>0</v>
      </c>
      <c r="AD1994" s="18">
        <v>2.0068000000000001</v>
      </c>
    </row>
    <row r="1995" spans="1:30" x14ac:dyDescent="0.25">
      <c r="A1995" s="18" t="s">
        <v>249</v>
      </c>
      <c r="B1995" s="72">
        <v>42094</v>
      </c>
      <c r="C1995" s="23">
        <v>7253.1040000000003</v>
      </c>
      <c r="D1995" s="23">
        <v>7245.4970000000003</v>
      </c>
      <c r="E1995" s="23">
        <v>7328.8509999999997</v>
      </c>
      <c r="F1995" s="23">
        <v>7214.4809999999998</v>
      </c>
      <c r="G1995" s="20">
        <f t="shared" si="512"/>
        <v>6665.3570000000009</v>
      </c>
      <c r="H1995" s="20">
        <f t="shared" si="524"/>
        <v>5969.9079999999985</v>
      </c>
      <c r="I1995" s="112">
        <f t="shared" si="513"/>
        <v>8.8179372837793979E-2</v>
      </c>
      <c r="J1995" s="38" t="str">
        <f t="shared" si="525"/>
        <v>N</v>
      </c>
      <c r="K1995" s="17" t="str">
        <f>IF(OR(AND(J1994="N",OR(I1994&lt;R$2308,AND(I1994&gt;R$2306, I1994&lt;R$2305))), AND(J1994="X", OR(I1994&lt;R$2314, AND(I1994&lt;R$2311,I1994&gt;R$2312)))),"no","yes")</f>
        <v>no</v>
      </c>
      <c r="O1995" s="146">
        <f t="shared" si="526"/>
        <v>1.0498934717659836E-3</v>
      </c>
      <c r="P1995" s="146">
        <f t="shared" si="527"/>
        <v>-1.0498934717659836E-3</v>
      </c>
      <c r="Q1995" s="86">
        <f t="shared" si="516"/>
        <v>8.9999999999999993E-3</v>
      </c>
      <c r="R1995" s="39">
        <f>(SUM(C1976:C1994)+Q1995*SUM(C1976:C1994))/(19-Q1995)*(1-J$2305)</f>
        <v>6697.3051616028661</v>
      </c>
      <c r="S1995" s="39">
        <f>(SUM(C1976:C1994)+Q1995*SUM(C1976:C1994))/(19-Q1995)*(1+J$2305)</f>
        <v>6697.3051616028661</v>
      </c>
      <c r="T1995" s="17">
        <f>IF(AND(K1995="no",R1995&lt;E1995, R1995&gt;F1995,J$2308="yes"),MAX(R1995*(1-J$2306),F1995)/D1995-1,IF(AND(K1995="yes",S1995&gt;F1995, S1995&lt;E1995,J$2307="yes"),1-MIN(S1995*(1+J$2306),E1995)/D1995,0))</f>
        <v>0</v>
      </c>
      <c r="U1995" s="6">
        <f t="shared" si="517"/>
        <v>0</v>
      </c>
      <c r="V1995" s="66">
        <f t="shared" si="518"/>
        <v>5.839418253524097</v>
      </c>
      <c r="W1995" s="6">
        <f t="shared" si="519"/>
        <v>1.0498934717659836E-3</v>
      </c>
      <c r="X1995" s="17">
        <f>V1995/MAX(V$240:V1995)-1</f>
        <v>0</v>
      </c>
      <c r="Z1995" s="66">
        <f t="shared" si="520"/>
        <v>19.89760978454423</v>
      </c>
      <c r="AA1995" s="6">
        <f t="shared" si="521"/>
        <v>1.0498934717659836E-3</v>
      </c>
      <c r="AB1995" s="17">
        <f>Z1995/MAX(Z$240:Z1995)-1</f>
        <v>0</v>
      </c>
      <c r="AD1995" s="18">
        <v>1.9990000000000001</v>
      </c>
    </row>
    <row r="1996" spans="1:30" x14ac:dyDescent="0.25">
      <c r="A1996" s="18" t="s">
        <v>249</v>
      </c>
      <c r="B1996" s="72">
        <v>42095</v>
      </c>
      <c r="C1996" s="23">
        <v>7425.7330000000002</v>
      </c>
      <c r="D1996" s="23">
        <v>7253.1040000000003</v>
      </c>
      <c r="E1996" s="23">
        <v>7430.9449999999997</v>
      </c>
      <c r="F1996" s="23">
        <v>7258.7380000000003</v>
      </c>
      <c r="G1996" s="20">
        <f t="shared" si="512"/>
        <v>6726.1226000000006</v>
      </c>
      <c r="H1996" s="20">
        <f t="shared" si="524"/>
        <v>6004.2095999999992</v>
      </c>
      <c r="I1996" s="112">
        <f t="shared" si="513"/>
        <v>0.10401392326687575</v>
      </c>
      <c r="J1996" s="38" t="str">
        <f t="shared" si="525"/>
        <v>N</v>
      </c>
      <c r="K1996" s="17" t="str">
        <f>IF(OR(AND(J1995="N",OR(I1995&lt;R$2308,AND(I1995&gt;R$2306, I1995&lt;R$2305))), AND(J1995="X", OR(I1995&lt;R$2314, AND(I1995&lt;R$2311,I1995&gt;R$2312)))),"no","yes")</f>
        <v>no</v>
      </c>
      <c r="O1996" s="146">
        <f t="shared" si="526"/>
        <v>2.3800706566457608E-2</v>
      </c>
      <c r="P1996" s="146">
        <f t="shared" si="527"/>
        <v>-2.3800706566457608E-2</v>
      </c>
      <c r="Q1996" s="86">
        <f t="shared" si="516"/>
        <v>8.9999999999999993E-3</v>
      </c>
      <c r="R1996" s="39">
        <f>(SUM(C1977:C1995)+Q1996*SUM(C1977:C1995))/(19-Q1996)*(1-J$2305)</f>
        <v>6752.7033579590352</v>
      </c>
      <c r="S1996" s="39">
        <f>(SUM(C1977:C1995)+Q1996*SUM(C1977:C1995))/(19-Q1996)*(1+J$2305)</f>
        <v>6752.7033579590352</v>
      </c>
      <c r="T1996" s="17">
        <f>IF(AND(K1996="no",R1996&lt;E1996, R1996&gt;F1996,J$2308="yes"),MAX(R1996*(1-J$2306),F1996)/D1996-1,IF(AND(K1996="yes",S1996&gt;F1996, S1996&lt;E1996,J$2307="yes"),1-MIN(S1996*(1+J$2306),E1996)/D1996,0))</f>
        <v>0</v>
      </c>
      <c r="U1996" s="6">
        <f t="shared" si="517"/>
        <v>0</v>
      </c>
      <c r="V1996" s="66">
        <f t="shared" si="518"/>
        <v>5.9784005338950408</v>
      </c>
      <c r="W1996" s="6">
        <f t="shared" si="519"/>
        <v>2.3800706566457608E-2</v>
      </c>
      <c r="X1996" s="17">
        <f>V1996/MAX(V$240:V1996)-1</f>
        <v>0</v>
      </c>
      <c r="Z1996" s="66">
        <f t="shared" si="520"/>
        <v>20.371186956400042</v>
      </c>
      <c r="AA1996" s="6">
        <f t="shared" si="521"/>
        <v>2.3800706566457608E-2</v>
      </c>
      <c r="AB1996" s="17">
        <f>Z1996/MAX(Z$240:Z1996)-1</f>
        <v>0</v>
      </c>
      <c r="AD1996" s="18">
        <v>2.0508999999999999</v>
      </c>
    </row>
    <row r="1997" spans="1:30" x14ac:dyDescent="0.25">
      <c r="A1997" s="18" t="s">
        <v>249</v>
      </c>
      <c r="B1997" s="72">
        <v>42096</v>
      </c>
      <c r="C1997" s="23">
        <v>7560.6480000000001</v>
      </c>
      <c r="D1997" s="23">
        <v>7425.7330000000002</v>
      </c>
      <c r="E1997" s="23">
        <v>7561.201</v>
      </c>
      <c r="F1997" s="23">
        <v>7447.1189999999997</v>
      </c>
      <c r="G1997" s="20">
        <f t="shared" si="512"/>
        <v>6793.7055999999993</v>
      </c>
      <c r="H1997" s="20">
        <f t="shared" si="524"/>
        <v>6042.3023166666644</v>
      </c>
      <c r="I1997" s="112">
        <f t="shared" si="513"/>
        <v>0.11289014348811355</v>
      </c>
      <c r="J1997" s="38" t="str">
        <f t="shared" si="525"/>
        <v>N</v>
      </c>
      <c r="K1997" s="17" t="str">
        <f>IF(OR(AND(J1996="N",OR(I1996&lt;R$2308,AND(I1996&gt;R$2306, I1996&lt;R$2305))), AND(J1996="X", OR(I1996&lt;R$2314, AND(I1996&lt;R$2311,I1996&gt;R$2312)))),"no","yes")</f>
        <v>no</v>
      </c>
      <c r="O1997" s="146">
        <f t="shared" si="526"/>
        <v>1.8168576758684996E-2</v>
      </c>
      <c r="P1997" s="146">
        <f t="shared" si="527"/>
        <v>-1.8168576758684996E-2</v>
      </c>
      <c r="Q1997" s="86">
        <f t="shared" si="516"/>
        <v>8.9999999999999993E-3</v>
      </c>
      <c r="R1997" s="39">
        <f>(SUM(C1978:C1996)+Q1997*SUM(C1978:C1996))/(19-Q1997)*(1-J$2305)</f>
        <v>6817.3495432573327</v>
      </c>
      <c r="S1997" s="39">
        <f>(SUM(C1978:C1996)+Q1997*SUM(C1978:C1996))/(19-Q1997)*(1+J$2305)</f>
        <v>6817.3495432573327</v>
      </c>
      <c r="T1997" s="17">
        <f>IF(AND(K1997="no",R1997&lt;E1997, R1997&gt;F1997,J$2308="yes"),MAX(R1997*(1-J$2306),F1997)/D1997-1,IF(AND(K1997="yes",S1997&gt;F1997, S1997&lt;E1997,J$2307="yes"),1-MIN(S1997*(1+J$2306),E1997)/D1997,0))</f>
        <v>0</v>
      </c>
      <c r="U1997" s="6">
        <f t="shared" si="517"/>
        <v>0</v>
      </c>
      <c r="V1997" s="66">
        <f t="shared" si="518"/>
        <v>6.0870195628892763</v>
      </c>
      <c r="W1997" s="6">
        <f t="shared" si="519"/>
        <v>1.8168576758684996E-2</v>
      </c>
      <c r="X1997" s="17">
        <f>V1997/MAX(V$240:V1997)-1</f>
        <v>0</v>
      </c>
      <c r="Z1997" s="66">
        <f t="shared" si="520"/>
        <v>20.741302430282918</v>
      </c>
      <c r="AA1997" s="6">
        <f t="shared" si="521"/>
        <v>1.8168576758684996E-2</v>
      </c>
      <c r="AB1997" s="17">
        <f>Z1997/MAX(Z$240:Z1997)-1</f>
        <v>0</v>
      </c>
      <c r="AD1997" s="18">
        <v>2.0871</v>
      </c>
    </row>
    <row r="1998" spans="1:30" x14ac:dyDescent="0.25">
      <c r="A1998" s="18" t="s">
        <v>249</v>
      </c>
      <c r="B1998" s="72">
        <v>42097</v>
      </c>
      <c r="C1998" s="23">
        <v>7679.01</v>
      </c>
      <c r="D1998" s="23">
        <v>7560.6480000000001</v>
      </c>
      <c r="E1998" s="23">
        <v>7682.723</v>
      </c>
      <c r="F1998" s="23">
        <v>7494.3620000000001</v>
      </c>
      <c r="G1998" s="20">
        <f t="shared" si="512"/>
        <v>6871.0048000000006</v>
      </c>
      <c r="H1998" s="20">
        <f t="shared" si="524"/>
        <v>6081.5739166666644</v>
      </c>
      <c r="I1998" s="112">
        <f t="shared" si="513"/>
        <v>0.11759636669152074</v>
      </c>
      <c r="J1998" s="38" t="str">
        <f t="shared" si="525"/>
        <v>N</v>
      </c>
      <c r="K1998" s="17" t="str">
        <f>IF(OR(AND(J1997="N",OR(I1997&lt;R$2308,AND(I1997&gt;R$2306, I1997&lt;R$2305))), AND(J1997="X", OR(I1997&lt;R$2314, AND(I1997&lt;R$2311,I1997&gt;R$2312)))),"no","yes")</f>
        <v>no</v>
      </c>
      <c r="O1998" s="146">
        <f t="shared" si="526"/>
        <v>1.5655007348576389E-2</v>
      </c>
      <c r="P1998" s="146">
        <f t="shared" si="527"/>
        <v>-1.5655007348576389E-2</v>
      </c>
      <c r="Q1998" s="86">
        <f t="shared" si="516"/>
        <v>8.9999999999999993E-3</v>
      </c>
      <c r="R1998" s="39">
        <f>(SUM(C1979:C1997)+Q1998*SUM(C1979:C1997))/(19-Q1998)*(1-J$2305)</f>
        <v>6893.1997142857153</v>
      </c>
      <c r="S1998" s="39">
        <f>(SUM(C1979:C1997)+Q1998*SUM(C1979:C1997))/(19-Q1998)*(1+J$2305)</f>
        <v>6893.1997142857153</v>
      </c>
      <c r="T1998" s="17">
        <f>IF(AND(K1998="no",R1998&lt;E1998, R1998&gt;F1998,J$2308="yes"),MAX(R1998*(1-J$2306),F1998)/D1998-1,IF(AND(K1998="yes",S1998&gt;F1998, S1998&lt;E1998,J$2307="yes"),1-MIN(S1998*(1+J$2306),E1998)/D1998,0))</f>
        <v>0</v>
      </c>
      <c r="U1998" s="6">
        <f t="shared" si="517"/>
        <v>0</v>
      </c>
      <c r="V1998" s="66">
        <f t="shared" si="518"/>
        <v>6.1823118988772361</v>
      </c>
      <c r="W1998" s="6">
        <f t="shared" si="519"/>
        <v>1.5655007348576389E-2</v>
      </c>
      <c r="X1998" s="17">
        <f>V1998/MAX(V$240:V1998)-1</f>
        <v>0</v>
      </c>
      <c r="Z1998" s="66">
        <f t="shared" si="520"/>
        <v>21.066007672248041</v>
      </c>
      <c r="AA1998" s="6">
        <f t="shared" si="521"/>
        <v>1.5655007348576389E-2</v>
      </c>
      <c r="AB1998" s="17">
        <f>Z1998/MAX(Z$240:Z1998)-1</f>
        <v>0</v>
      </c>
      <c r="AD1998" s="18">
        <v>2.1183999999999998</v>
      </c>
    </row>
    <row r="1999" spans="1:30" x14ac:dyDescent="0.25">
      <c r="A1999" s="18" t="s">
        <v>249</v>
      </c>
      <c r="B1999" s="72">
        <v>42101</v>
      </c>
      <c r="C1999" s="23">
        <v>7863.2839999999997</v>
      </c>
      <c r="D1999" s="23">
        <v>7679.01</v>
      </c>
      <c r="E1999" s="23">
        <v>7863.5950000000003</v>
      </c>
      <c r="F1999" s="23">
        <v>7728.8</v>
      </c>
      <c r="G1999" s="20">
        <f t="shared" si="512"/>
        <v>6953.5572000000011</v>
      </c>
      <c r="H1999" s="20">
        <f t="shared" si="524"/>
        <v>6122.3450333333312</v>
      </c>
      <c r="I1999" s="112">
        <f t="shared" si="513"/>
        <v>0.13082898059715364</v>
      </c>
      <c r="J1999" s="38" t="str">
        <f t="shared" si="525"/>
        <v>N</v>
      </c>
      <c r="K1999" s="17" t="str">
        <f>IF(OR(AND(J1998="N",OR(I1998&lt;R$2308,AND(I1998&gt;R$2306, I1998&lt;R$2305))), AND(J1998="X", OR(I1998&lt;R$2314, AND(I1998&lt;R$2311,I1998&gt;R$2312)))),"no","yes")</f>
        <v>no</v>
      </c>
      <c r="O1999" s="146">
        <f t="shared" si="526"/>
        <v>2.3997103793327534E-2</v>
      </c>
      <c r="P1999" s="146">
        <f t="shared" si="527"/>
        <v>-2.3997103793327534E-2</v>
      </c>
      <c r="Q1999" s="86">
        <f t="shared" si="516"/>
        <v>8.9999999999999993E-3</v>
      </c>
      <c r="R1999" s="39">
        <f>(SUM(C1980:C1998)+Q1999*SUM(C1980:C1998))/(19-Q1999)*(1-J$2305)</f>
        <v>6971.1300479174361</v>
      </c>
      <c r="S1999" s="39">
        <f>(SUM(C1980:C1998)+Q1999*SUM(C1980:C1998))/(19-Q1999)*(1+J$2305)</f>
        <v>6971.1300479174361</v>
      </c>
      <c r="T1999" s="17">
        <f>IF(AND(K1999="no",R1999&lt;E1999, R1999&gt;F1999,J$2308="yes"),MAX(R1999*(1-J$2306),F1999)/D1999-1,IF(AND(K1999="yes",S1999&gt;F1999, S1999&lt;E1999,J$2307="yes"),1-MIN(S1999*(1+J$2306),E1999)/D1999,0))</f>
        <v>0</v>
      </c>
      <c r="U1999" s="6">
        <f t="shared" si="517"/>
        <v>0</v>
      </c>
      <c r="V1999" s="66">
        <f t="shared" si="518"/>
        <v>6.3306694791973168</v>
      </c>
      <c r="W1999" s="6">
        <f t="shared" si="519"/>
        <v>2.3997103793327534E-2</v>
      </c>
      <c r="X1999" s="17">
        <f>V1999/MAX(V$240:V1999)-1</f>
        <v>0</v>
      </c>
      <c r="Z1999" s="66">
        <f t="shared" si="520"/>
        <v>21.571530844870011</v>
      </c>
      <c r="AA1999" s="6">
        <f t="shared" si="521"/>
        <v>2.3997103793327534E-2</v>
      </c>
      <c r="AB1999" s="17">
        <f>Z1999/MAX(Z$240:Z1999)-1</f>
        <v>0</v>
      </c>
      <c r="AD1999" s="18">
        <v>2.1722999999999999</v>
      </c>
    </row>
    <row r="2000" spans="1:30" x14ac:dyDescent="0.25">
      <c r="A2000" s="18" t="s">
        <v>249</v>
      </c>
      <c r="B2000" s="72">
        <v>42102</v>
      </c>
      <c r="C2000" s="23">
        <v>7807.9970000000003</v>
      </c>
      <c r="D2000" s="23">
        <v>7863.2839999999997</v>
      </c>
      <c r="E2000" s="23">
        <v>7920.9830000000002</v>
      </c>
      <c r="F2000" s="23">
        <v>7674.0659999999998</v>
      </c>
      <c r="G2000" s="20">
        <f t="shared" si="512"/>
        <v>7030.1327999999994</v>
      </c>
      <c r="H2000" s="20">
        <f t="shared" si="524"/>
        <v>6161.1472499999973</v>
      </c>
      <c r="I2000" s="112">
        <f t="shared" si="513"/>
        <v>0.11064715591147878</v>
      </c>
      <c r="J2000" s="38" t="str">
        <f t="shared" si="525"/>
        <v>N</v>
      </c>
      <c r="K2000" s="17" t="str">
        <f>IF(OR(AND(J1999="N",OR(I1999&lt;R$2308,AND(I1999&gt;R$2306, I1999&lt;R$2305))), AND(J1999="X", OR(I1999&lt;R$2314, AND(I1999&lt;R$2311,I1999&gt;R$2312)))),"no","yes")</f>
        <v>yes</v>
      </c>
      <c r="O2000" s="146">
        <f t="shared" si="526"/>
        <v>-7.0310318182580378E-3</v>
      </c>
      <c r="P2000" s="146">
        <f t="shared" si="527"/>
        <v>7.0310318182580378E-3</v>
      </c>
      <c r="Q2000" s="86">
        <f t="shared" si="516"/>
        <v>8.9999999999999993E-3</v>
      </c>
      <c r="R2000" s="39">
        <f>(SUM(C1981:C1999)+Q2000*SUM(C1981:C1999))/(19-Q2000)*(1-J$2305)</f>
        <v>7055.4373614343631</v>
      </c>
      <c r="S2000" s="39">
        <f>(SUM(C1981:C1999)+Q2000*SUM(C1981:C1999))/(19-Q2000)*(1+J$2305)</f>
        <v>7055.4373614343631</v>
      </c>
      <c r="T2000" s="17">
        <f>IF(AND(K2000="no",R2000&lt;E2000, R2000&gt;F2000,J$2308="yes"),MAX(R2000*(1-J$2306),F2000)/D2000-1,IF(AND(K2000="yes",S2000&gt;F2000, S2000&lt;E2000,J$2307="yes"),1-MIN(S2000*(1+J$2306),E2000)/D2000,0))</f>
        <v>0</v>
      </c>
      <c r="U2000" s="6">
        <f t="shared" si="517"/>
        <v>0</v>
      </c>
      <c r="V2000" s="66">
        <f t="shared" si="518"/>
        <v>6.3306694791973168</v>
      </c>
      <c r="W2000" s="6">
        <f t="shared" si="519"/>
        <v>0</v>
      </c>
      <c r="X2000" s="17">
        <f>V2000/MAX(V$240:V2000)-1</f>
        <v>0</v>
      </c>
      <c r="Y2000" s="6">
        <f t="shared" ref="Y2000" si="528">V2000/V1980-1</f>
        <v>0.25281650477934714</v>
      </c>
      <c r="Z2000" s="66">
        <f t="shared" si="520"/>
        <v>21.723200964608829</v>
      </c>
      <c r="AA2000" s="6">
        <f t="shared" si="521"/>
        <v>7.0310318182580378E-3</v>
      </c>
      <c r="AB2000" s="17">
        <f>Z2000/MAX(Z$240:Z2000)-1</f>
        <v>0</v>
      </c>
      <c r="AC2000" s="6">
        <f t="shared" ref="AC2000" si="529">Z2000/Z1980-1</f>
        <v>0.26162509748688967</v>
      </c>
      <c r="AD2000" s="18">
        <v>2.141</v>
      </c>
    </row>
    <row r="2001" spans="1:34" x14ac:dyDescent="0.25">
      <c r="A2001" s="18" t="s">
        <v>249</v>
      </c>
      <c r="B2001" s="72">
        <v>42103</v>
      </c>
      <c r="C2001" s="23">
        <v>7746.1509999999998</v>
      </c>
      <c r="D2001" s="23">
        <v>7807.9970000000003</v>
      </c>
      <c r="E2001" s="23">
        <v>7818.2</v>
      </c>
      <c r="F2001" s="23">
        <v>7483.2780000000002</v>
      </c>
      <c r="G2001" s="20">
        <f t="shared" si="512"/>
        <v>7104.2957500000002</v>
      </c>
      <c r="H2001" s="20">
        <f t="shared" si="524"/>
        <v>6198.7790666666651</v>
      </c>
      <c r="I2001" s="112">
        <f t="shared" si="513"/>
        <v>9.0347484477965256E-2</v>
      </c>
      <c r="J2001" s="38" t="str">
        <f t="shared" si="525"/>
        <v>N</v>
      </c>
      <c r="K2001" s="17" t="str">
        <f>IF(OR(AND(J2000="N",OR(I2000&lt;R$2308,AND(I2000&gt;R$2306, I2000&lt;R$2305))), AND(J2000="X", OR(I2000&lt;R$2314, AND(I2000&lt;R$2311,I2000&gt;R$2312)))),"no","yes")</f>
        <v>no</v>
      </c>
      <c r="O2001" s="146">
        <f t="shared" si="526"/>
        <v>-7.9208534531968189E-3</v>
      </c>
      <c r="P2001" s="146">
        <f t="shared" si="527"/>
        <v>7.9208534531968189E-3</v>
      </c>
      <c r="Q2001" s="86">
        <f t="shared" si="516"/>
        <v>8.9999999999999993E-3</v>
      </c>
      <c r="R2001" s="39">
        <f>(SUM(C1982:C2000)+Q2001*SUM(C1982:C2000))/(19-Q2001)*(1-J$2305)</f>
        <v>7137.5294547943768</v>
      </c>
      <c r="S2001" s="39">
        <f>(SUM(C1982:C2000)+Q2001*SUM(C1982:C2000))/(19-Q2001)*(1+J$2305)</f>
        <v>7137.5294547943768</v>
      </c>
      <c r="T2001" s="17">
        <f>IF(AND(K2001="no",R2001&lt;E2001, R2001&gt;F2001,J$2308="yes"),MAX(R2001*(1-J$2306),F2001)/D2001-1,IF(AND(K2001="yes",S2001&gt;F2001, S2001&lt;E2001,J$2307="yes"),1-MIN(S2001*(1+J$2306),E2001)/D2001,0))</f>
        <v>0</v>
      </c>
      <c r="U2001" s="6">
        <f t="shared" si="517"/>
        <v>0</v>
      </c>
      <c r="V2001" s="66">
        <f t="shared" si="518"/>
        <v>6.2805251739919692</v>
      </c>
      <c r="W2001" s="6">
        <f t="shared" si="519"/>
        <v>-7.9208534531968189E-3</v>
      </c>
      <c r="X2001" s="17">
        <f>V2001/MAX(V$240:V2001)-1</f>
        <v>-7.9208534531968189E-3</v>
      </c>
      <c r="Z2001" s="66">
        <f t="shared" si="520"/>
        <v>21.551134673233818</v>
      </c>
      <c r="AA2001" s="6">
        <f t="shared" si="521"/>
        <v>-7.9208534531968189E-3</v>
      </c>
      <c r="AB2001" s="17">
        <f>Z2001/MAX(Z$240:Z2001)-1</f>
        <v>-7.9208534531968189E-3</v>
      </c>
      <c r="AD2001" s="18">
        <v>2.1301999999999999</v>
      </c>
    </row>
    <row r="2002" spans="1:34" x14ac:dyDescent="0.25">
      <c r="A2002" s="18" t="s">
        <v>249</v>
      </c>
      <c r="B2002" s="72">
        <v>42104</v>
      </c>
      <c r="C2002" s="23">
        <v>7952.1890000000003</v>
      </c>
      <c r="D2002" s="23">
        <v>7746.1509999999998</v>
      </c>
      <c r="E2002" s="23">
        <v>7971.6220000000003</v>
      </c>
      <c r="F2002" s="23">
        <v>7683.8</v>
      </c>
      <c r="G2002" s="20">
        <f t="shared" si="512"/>
        <v>7188.8983500000004</v>
      </c>
      <c r="H2002" s="20">
        <f t="shared" si="524"/>
        <v>6240.5815999999986</v>
      </c>
      <c r="I2002" s="112">
        <f t="shared" si="513"/>
        <v>0.10617630307709103</v>
      </c>
      <c r="J2002" s="38" t="str">
        <f t="shared" si="525"/>
        <v>N</v>
      </c>
      <c r="K2002" s="17" t="str">
        <f>IF(OR(AND(J2001="N",OR(I2001&lt;R$2308,AND(I2001&gt;R$2306, I2001&lt;R$2305))), AND(J2001="X", OR(I2001&lt;R$2314, AND(I2001&lt;R$2311,I2001&gt;R$2312)))),"no","yes")</f>
        <v>no</v>
      </c>
      <c r="O2002" s="146">
        <f t="shared" si="526"/>
        <v>2.6598758531817923E-2</v>
      </c>
      <c r="P2002" s="146">
        <f t="shared" si="527"/>
        <v>-2.6598758531817923E-2</v>
      </c>
      <c r="Q2002" s="86">
        <f t="shared" si="516"/>
        <v>8.9999999999999993E-3</v>
      </c>
      <c r="R2002" s="39">
        <f>(SUM(C1983:C2001)+Q2002*SUM(C1983:C2001))/(19-Q2002)*(1-J$2305)</f>
        <v>7216.4820179032167</v>
      </c>
      <c r="S2002" s="39">
        <f>(SUM(C1983:C2001)+Q2002*SUM(C1983:C2001))/(19-Q2002)*(1+J$2305)</f>
        <v>7216.4820179032167</v>
      </c>
      <c r="T2002" s="17">
        <f>IF(AND(K2002="no",R2002&lt;E2002, R2002&gt;F2002,J$2308="yes"),MAX(R2002*(1-J$2306),F2002)/D2002-1,IF(AND(K2002="yes",S2002&gt;F2002, S2002&lt;E2002,J$2307="yes"),1-MIN(S2002*(1+J$2306),E2002)/D2002,0))</f>
        <v>0</v>
      </c>
      <c r="U2002" s="6">
        <f t="shared" si="517"/>
        <v>0</v>
      </c>
      <c r="V2002" s="66">
        <f t="shared" si="518"/>
        <v>6.4475793465479851</v>
      </c>
      <c r="W2002" s="6">
        <f t="shared" si="519"/>
        <v>2.6598758531817923E-2</v>
      </c>
      <c r="X2002" s="17">
        <f>V2002/MAX(V$240:V2002)-1</f>
        <v>0</v>
      </c>
      <c r="Z2002" s="66">
        <f t="shared" si="520"/>
        <v>22.124368100493854</v>
      </c>
      <c r="AA2002" s="6">
        <f t="shared" si="521"/>
        <v>2.6598758531817923E-2</v>
      </c>
      <c r="AB2002" s="17">
        <f>Z2002/MAX(Z$240:Z2002)-1</f>
        <v>0</v>
      </c>
      <c r="AD2002" s="18">
        <v>2.1958000000000002</v>
      </c>
    </row>
    <row r="2003" spans="1:34" x14ac:dyDescent="0.25">
      <c r="A2003" s="18" t="s">
        <v>249</v>
      </c>
      <c r="B2003" s="72">
        <v>42107</v>
      </c>
      <c r="C2003" s="23">
        <v>8122.893</v>
      </c>
      <c r="D2003" s="23">
        <v>7952.1890000000003</v>
      </c>
      <c r="E2003" s="23">
        <v>8143.3819999999996</v>
      </c>
      <c r="F2003" s="23">
        <v>7977</v>
      </c>
      <c r="G2003" s="20">
        <f t="shared" si="512"/>
        <v>7278.5642000000007</v>
      </c>
      <c r="H2003" s="20">
        <f t="shared" si="524"/>
        <v>6285.8121833333307</v>
      </c>
      <c r="I2003" s="112">
        <f t="shared" si="513"/>
        <v>0.11600210931710953</v>
      </c>
      <c r="J2003" s="38" t="str">
        <f t="shared" si="525"/>
        <v>N</v>
      </c>
      <c r="K2003" s="17" t="str">
        <f>IF(OR(AND(J2002="N",OR(I2002&lt;R$2308,AND(I2002&gt;R$2306, I2002&lt;R$2305))), AND(J2002="X", OR(I2002&lt;R$2314, AND(I2002&lt;R$2311,I2002&gt;R$2312)))),"no","yes")</f>
        <v>no</v>
      </c>
      <c r="O2003" s="146">
        <f t="shared" si="526"/>
        <v>2.1466290602499383E-2</v>
      </c>
      <c r="P2003" s="146">
        <f t="shared" si="527"/>
        <v>-2.1466290602499383E-2</v>
      </c>
      <c r="Q2003" s="86">
        <f t="shared" si="516"/>
        <v>8.9999999999999993E-3</v>
      </c>
      <c r="R2003" s="39">
        <f>(SUM(C1984:C2002)+Q2003*SUM(C1984:C2002))/(19-Q2003)*(1-J$2305)</f>
        <v>7302.6921446474644</v>
      </c>
      <c r="S2003" s="39">
        <f>(SUM(C1984:C2002)+Q2003*SUM(C1984:C2002))/(19-Q2003)*(1+J$2305)</f>
        <v>7302.6921446474644</v>
      </c>
      <c r="T2003" s="17">
        <f>IF(AND(K2003="no",R2003&lt;E2003, R2003&gt;F2003,J$2308="yes"),MAX(R2003*(1-J$2306),F2003)/D2003-1,IF(AND(K2003="yes",S2003&gt;F2003, S2003&lt;E2003,J$2307="yes"),1-MIN(S2003*(1+J$2306),E2003)/D2003,0))</f>
        <v>0</v>
      </c>
      <c r="U2003" s="6">
        <f t="shared" si="517"/>
        <v>0</v>
      </c>
      <c r="V2003" s="66">
        <f t="shared" si="518"/>
        <v>6.5859849584836576</v>
      </c>
      <c r="W2003" s="6">
        <f t="shared" si="519"/>
        <v>2.1466290602499383E-2</v>
      </c>
      <c r="X2003" s="17">
        <f>V2003/MAX(V$240:V2003)-1</f>
        <v>0</v>
      </c>
      <c r="Z2003" s="66">
        <f t="shared" si="520"/>
        <v>22.599296215535723</v>
      </c>
      <c r="AA2003" s="6">
        <f t="shared" si="521"/>
        <v>2.1466290602499383E-2</v>
      </c>
      <c r="AB2003" s="17">
        <f>Z2003/MAX(Z$240:Z2003)-1</f>
        <v>0</v>
      </c>
      <c r="AD2003" s="18">
        <v>2.1958000000000002</v>
      </c>
    </row>
    <row r="2004" spans="1:34" x14ac:dyDescent="0.25">
      <c r="A2004" s="18" t="s">
        <v>249</v>
      </c>
      <c r="B2004" s="72">
        <v>42108</v>
      </c>
      <c r="C2004" s="23">
        <v>8119.9589999999998</v>
      </c>
      <c r="D2004" s="23">
        <v>8122.893</v>
      </c>
      <c r="E2004" s="23">
        <v>8192.2379999999994</v>
      </c>
      <c r="F2004" s="23">
        <v>8039.951</v>
      </c>
      <c r="G2004" s="20">
        <f t="shared" si="512"/>
        <v>7358.7239</v>
      </c>
      <c r="H2004" s="20">
        <f t="shared" si="524"/>
        <v>6332.2744833333309</v>
      </c>
      <c r="I2004" s="112">
        <f t="shared" si="513"/>
        <v>0.10344661796592214</v>
      </c>
      <c r="J2004" s="38" t="str">
        <f t="shared" si="525"/>
        <v>N</v>
      </c>
      <c r="K2004" s="17" t="str">
        <f>IF(OR(AND(J2003="N",OR(I2003&lt;R$2308,AND(I2003&gt;R$2306, I2003&lt;R$2305))), AND(J2003="X", OR(I2003&lt;R$2314, AND(I2003&lt;R$2311,I2003&gt;R$2312)))),"no","yes")</f>
        <v>no</v>
      </c>
      <c r="O2004" s="146">
        <f t="shared" si="526"/>
        <v>-3.6120136015582727E-4</v>
      </c>
      <c r="P2004" s="146">
        <f t="shared" si="527"/>
        <v>3.6120136015582727E-4</v>
      </c>
      <c r="Q2004" s="86">
        <f t="shared" si="516"/>
        <v>8.9999999999999993E-3</v>
      </c>
      <c r="R2004" s="39">
        <f>(SUM(C1985:C2003)+Q2004*SUM(C1985:C2003))/(19-Q2004)*(1-J$2305)</f>
        <v>7388.0264162498033</v>
      </c>
      <c r="S2004" s="39">
        <f>(SUM(C1985:C2003)+Q2004*SUM(C1985:C2003))/(19-Q2004)*(1+J$2305)</f>
        <v>7388.0264162498033</v>
      </c>
      <c r="T2004" s="17">
        <f>IF(AND(K2004="no",R2004&lt;E2004, R2004&gt;F2004,J$2308="yes"),MAX(R2004*(1-J$2306),F2004)/D2004-1,IF(AND(K2004="yes",S2004&gt;F2004, S2004&lt;E2004,J$2307="yes"),1-MIN(S2004*(1+J$2306),E2004)/D2004,0))</f>
        <v>0</v>
      </c>
      <c r="U2004" s="6">
        <f t="shared" si="517"/>
        <v>0</v>
      </c>
      <c r="V2004" s="66">
        <f t="shared" si="518"/>
        <v>6.5836060917586874</v>
      </c>
      <c r="W2004" s="6">
        <f t="shared" si="519"/>
        <v>-3.6120136015582727E-4</v>
      </c>
      <c r="X2004" s="17">
        <f>V2004/MAX(V$240:V2004)-1</f>
        <v>-3.6120136015582727E-4</v>
      </c>
      <c r="Z2004" s="66">
        <f t="shared" si="520"/>
        <v>22.591133319004108</v>
      </c>
      <c r="AA2004" s="6">
        <f t="shared" si="521"/>
        <v>-3.6120136015582727E-4</v>
      </c>
      <c r="AB2004" s="17">
        <f>Z2004/MAX(Z$240:Z2004)-1</f>
        <v>-3.6120136015582727E-4</v>
      </c>
      <c r="AD2004" s="18">
        <v>2.1958000000000002</v>
      </c>
    </row>
    <row r="2005" spans="1:34" x14ac:dyDescent="0.25">
      <c r="A2005" s="18" t="s">
        <v>249</v>
      </c>
      <c r="B2005" s="72">
        <v>42109</v>
      </c>
      <c r="C2005" s="23">
        <v>7802.7470000000003</v>
      </c>
      <c r="D2005" s="23">
        <v>8119.9589999999998</v>
      </c>
      <c r="E2005" s="23">
        <v>8093.134</v>
      </c>
      <c r="F2005" s="23">
        <v>7786.93</v>
      </c>
      <c r="G2005" s="20">
        <f t="shared" si="512"/>
        <v>7417.9585500000003</v>
      </c>
      <c r="H2005" s="20">
        <f t="shared" si="524"/>
        <v>6372.2354166666637</v>
      </c>
      <c r="I2005" s="112">
        <f t="shared" si="513"/>
        <v>5.187255326467155E-2</v>
      </c>
      <c r="J2005" s="38" t="str">
        <f t="shared" si="525"/>
        <v>N</v>
      </c>
      <c r="K2005" s="17" t="str">
        <f>IF(OR(AND(J2004="N",OR(I2004&lt;R$2308,AND(I2004&gt;R$2306, I2004&lt;R$2305))), AND(J2004="X", OR(I2004&lt;R$2314, AND(I2004&lt;R$2311,I2004&gt;R$2312)))),"no","yes")</f>
        <v>no</v>
      </c>
      <c r="O2005" s="146">
        <f t="shared" si="526"/>
        <v>-3.9065714494371129E-2</v>
      </c>
      <c r="P2005" s="146">
        <f t="shared" si="527"/>
        <v>3.9065714494371129E-2</v>
      </c>
      <c r="Q2005" s="86">
        <f t="shared" si="516"/>
        <v>8.9999999999999993E-3</v>
      </c>
      <c r="R2005" s="39">
        <f>(SUM(C1986:C2004)+Q2005*SUM(C1986:C2004))/(19-Q2005)*(1-J$2305)</f>
        <v>7467.8232750250118</v>
      </c>
      <c r="S2005" s="39">
        <f>(SUM(C1986:C2004)+Q2005*SUM(C1986:C2004))/(19-Q2005)*(1+J$2305)</f>
        <v>7467.8232750250118</v>
      </c>
      <c r="T2005" s="17">
        <f>IF(AND(K2005="no",R2005&lt;E2005, R2005&gt;F2005,J$2308="yes"),MAX(R2005*(1-J$2306),F2005)/D2005-1,IF(AND(K2005="yes",S2005&gt;F2005, S2005&lt;E2005,J$2307="yes"),1-MIN(S2005*(1+J$2306),E2005)/D2005,0))</f>
        <v>0</v>
      </c>
      <c r="U2005" s="6">
        <f t="shared" si="517"/>
        <v>0</v>
      </c>
      <c r="V2005" s="66">
        <f t="shared" si="518"/>
        <v>6.3264128158346402</v>
      </c>
      <c r="W2005" s="6">
        <f t="shared" si="519"/>
        <v>-3.9065714494371129E-2</v>
      </c>
      <c r="X2005" s="17">
        <f>V2005/MAX(V$240:V2005)-1</f>
        <v>-3.9412805265316098E-2</v>
      </c>
      <c r="Z2005" s="66">
        <f t="shared" si="520"/>
        <v>21.708594554659619</v>
      </c>
      <c r="AA2005" s="6">
        <f t="shared" si="521"/>
        <v>-3.9065714494371129E-2</v>
      </c>
      <c r="AB2005" s="17">
        <f>Z2005/MAX(Z$240:Z2005)-1</f>
        <v>-3.9412805265316098E-2</v>
      </c>
      <c r="AD2005" s="18">
        <v>2.1456</v>
      </c>
      <c r="AF2005" s="23" t="s">
        <v>247</v>
      </c>
      <c r="AG2005" s="23" t="s">
        <v>560</v>
      </c>
      <c r="AH2005" s="23" t="s">
        <v>561</v>
      </c>
    </row>
    <row r="2006" spans="1:34" x14ac:dyDescent="0.25">
      <c r="A2006" s="18" t="s">
        <v>249</v>
      </c>
      <c r="B2006" s="72">
        <v>42110</v>
      </c>
      <c r="C2006" s="23">
        <v>7912.0879999999997</v>
      </c>
      <c r="D2006" s="23">
        <v>7802.7470000000003</v>
      </c>
      <c r="E2006" s="23">
        <v>7976.1210000000001</v>
      </c>
      <c r="F2006" s="23">
        <v>7607.4</v>
      </c>
      <c r="G2006" s="20">
        <f t="shared" si="512"/>
        <v>7477.1595499999994</v>
      </c>
      <c r="H2006" s="20">
        <f t="shared" si="524"/>
        <v>6414.4412499999971</v>
      </c>
      <c r="I2006" s="112">
        <f t="shared" si="513"/>
        <v>5.8167603231096043E-2</v>
      </c>
      <c r="J2006" s="38" t="str">
        <f t="shared" si="525"/>
        <v>N</v>
      </c>
      <c r="K2006" s="17" t="str">
        <f>IF(OR(AND(J2005="N",OR(I2005&lt;R$2308,AND(I2005&gt;R$2306, I2005&lt;R$2305))), AND(J2005="X", OR(I2005&lt;R$2314, AND(I2005&lt;R$2311,I2005&gt;R$2312)))),"no","yes")</f>
        <v>no</v>
      </c>
      <c r="M2006" s="34">
        <f>AF2006</f>
        <v>7707.8</v>
      </c>
      <c r="N2006" s="34">
        <f>AG2006</f>
        <v>7818.6</v>
      </c>
      <c r="O2006" s="146">
        <f t="shared" si="526"/>
        <v>-1.4171335021615161E-2</v>
      </c>
      <c r="P2006" s="146">
        <f t="shared" si="527"/>
        <v>1.4171335021615161E-2</v>
      </c>
      <c r="Q2006" s="86">
        <f t="shared" si="516"/>
        <v>8.9999999999999993E-3</v>
      </c>
      <c r="R2006" s="39">
        <f>(SUM(C1987:C2005)+Q2006*SUM(C1987:C2005))/(19-Q2006)*(1-J$2305)</f>
        <v>7524.9214326259807</v>
      </c>
      <c r="S2006" s="39">
        <f>(SUM(C1987:C2005)+Q2006*SUM(C1987:C2005))/(19-Q2006)*(1+J$2305)</f>
        <v>7524.9214326259807</v>
      </c>
      <c r="T2006" s="17">
        <f>IF(AND(K2006="no",R2006&lt;E2006, R2006&gt;F2006,J$2308="yes"),MAX(R2006*(1-J$2306),F2006)/D2006-1,IF(AND(K2006="yes",S2006&gt;F2006, S2006&lt;E2006,J$2307="yes"),1-MIN(S2006*(1+J$2306),E2006)/D2006,0))</f>
        <v>0</v>
      </c>
      <c r="U2006" s="6">
        <f t="shared" si="517"/>
        <v>0</v>
      </c>
      <c r="V2006" s="66">
        <f t="shared" si="518"/>
        <v>6.2367591003364078</v>
      </c>
      <c r="W2006" s="6">
        <f t="shared" si="519"/>
        <v>-1.4171335021615161E-2</v>
      </c>
      <c r="X2006" s="17">
        <f>V2006/MAX(V$240:V2006)-1</f>
        <v>-5.3025608219374853E-2</v>
      </c>
      <c r="Z2006" s="66">
        <f t="shared" si="520"/>
        <v>21.400954788377128</v>
      </c>
      <c r="AA2006" s="6">
        <f t="shared" si="521"/>
        <v>-1.4171335021615161E-2</v>
      </c>
      <c r="AB2006" s="17">
        <f>Z2006/MAX(Z$240:Z2006)-1</f>
        <v>-5.3025608219374742E-2</v>
      </c>
      <c r="AD2006" s="18">
        <v>2.1644999999999999</v>
      </c>
      <c r="AF2006" s="23">
        <v>7707.8</v>
      </c>
      <c r="AG2006" s="23">
        <v>7818.6</v>
      </c>
      <c r="AH2006" s="23">
        <v>7681</v>
      </c>
    </row>
    <row r="2007" spans="1:34" s="157" customFormat="1" x14ac:dyDescent="0.25">
      <c r="A2007" s="147" t="s">
        <v>249</v>
      </c>
      <c r="B2007" s="148">
        <v>42111</v>
      </c>
      <c r="C2007" s="23">
        <v>7980.76</v>
      </c>
      <c r="D2007" s="23">
        <v>7912.0879999999997</v>
      </c>
      <c r="E2007" s="23">
        <v>8032.0749999999998</v>
      </c>
      <c r="F2007" s="23">
        <v>7925.7430000000004</v>
      </c>
      <c r="G2007" s="150">
        <f t="shared" si="512"/>
        <v>7537.0743999999995</v>
      </c>
      <c r="H2007" s="150">
        <f t="shared" si="524"/>
        <v>6456.6366166666639</v>
      </c>
      <c r="I2007" s="151">
        <f t="shared" si="513"/>
        <v>5.8867085085428039E-2</v>
      </c>
      <c r="J2007" s="152" t="str">
        <f t="shared" si="525"/>
        <v>N</v>
      </c>
      <c r="K2007" s="17" t="str">
        <f>IF(OR(AND(J2006="N",OR(I2006&lt;R$2308,AND(I2006&gt;R$2306, I2006&lt;R$2305))), AND(J2006="X", OR(I2006&lt;R$2314, AND(I2006&lt;R$2311,I2006&gt;R$2312)))),"no","yes")</f>
        <v>no</v>
      </c>
      <c r="L2007" s="147"/>
      <c r="M2007" s="154">
        <f t="shared" ref="M2007:N2070" si="530">AF2007</f>
        <v>7758.2</v>
      </c>
      <c r="N2007" s="154">
        <f t="shared" si="530"/>
        <v>7707.8</v>
      </c>
      <c r="O2007" s="146">
        <f t="shared" si="526"/>
        <v>6.5388307947793489E-3</v>
      </c>
      <c r="P2007" s="153">
        <f t="shared" si="527"/>
        <v>-6.5388307947793489E-3</v>
      </c>
      <c r="Q2007" s="155">
        <f t="shared" si="516"/>
        <v>8.9999999999999993E-3</v>
      </c>
      <c r="R2007" s="156">
        <f>(SUM(C1988:C2006)+Q2007*SUM(C1988:C2006))/(19-Q2007)*(1-J$2305)</f>
        <v>7584.938894844925</v>
      </c>
      <c r="S2007" s="156">
        <f>(SUM(C1988:C2006)+Q2007*SUM(C1988:C2006))/(19-Q2007)*(1+J$2305)</f>
        <v>7584.938894844925</v>
      </c>
      <c r="T2007" s="153">
        <f>IF(AND(K2007="no",R2007&lt;E2007, R2007&gt;F2007,J$2308="yes"),MAX(R2007*(1-J$2306),F2007)/D2007-1,IF(AND(K2007="yes",S2007&gt;F2007, S2007&lt;E2007,J$2307="yes"),1-MIN(S2007*(1+J$2306),E2007)/D2007,0))</f>
        <v>0</v>
      </c>
      <c r="U2007" s="153">
        <f t="shared" si="517"/>
        <v>0</v>
      </c>
      <c r="V2007" s="66">
        <f t="shared" si="518"/>
        <v>6.2775402128013083</v>
      </c>
      <c r="W2007" s="153">
        <f t="shared" si="519"/>
        <v>6.5388307947793489E-3</v>
      </c>
      <c r="X2007" s="153">
        <f>V2007/MAX(V$240:V2007)-1</f>
        <v>-4.6833502904532143E-2</v>
      </c>
      <c r="Y2007" s="153"/>
      <c r="Z2007" s="66">
        <f t="shared" si="520"/>
        <v>21.540892010585047</v>
      </c>
      <c r="AA2007" s="153">
        <f t="shared" si="521"/>
        <v>6.5388307947793489E-3</v>
      </c>
      <c r="AB2007" s="153">
        <f>Z2007/MAX(Z$240:Z2007)-1</f>
        <v>-4.6833502904532254E-2</v>
      </c>
      <c r="AC2007" s="153"/>
      <c r="AD2007" s="147">
        <v>2.1793</v>
      </c>
      <c r="AE2007" s="153"/>
      <c r="AF2007" s="149">
        <v>7758.2</v>
      </c>
      <c r="AG2007" s="149">
        <v>7707.8</v>
      </c>
      <c r="AH2007" s="149">
        <v>7722</v>
      </c>
    </row>
    <row r="2008" spans="1:34" x14ac:dyDescent="0.25">
      <c r="A2008" s="18" t="s">
        <v>249</v>
      </c>
      <c r="B2008" s="72">
        <v>42114</v>
      </c>
      <c r="C2008" s="23">
        <v>7839.9009999999998</v>
      </c>
      <c r="D2008" s="23">
        <v>7980.76</v>
      </c>
      <c r="E2008" s="23">
        <v>8051.47</v>
      </c>
      <c r="F2008" s="23">
        <v>7801.0290000000005</v>
      </c>
      <c r="G2008" s="20">
        <f t="shared" si="512"/>
        <v>7586.5246000000016</v>
      </c>
      <c r="H2008" s="20">
        <f t="shared" si="524"/>
        <v>6495.2995833333307</v>
      </c>
      <c r="I2008" s="112">
        <f t="shared" si="513"/>
        <v>3.3398217676641861E-2</v>
      </c>
      <c r="J2008" s="38" t="str">
        <f t="shared" si="525"/>
        <v>N</v>
      </c>
      <c r="K2008" s="17" t="str">
        <f>IF(OR(AND(J2007="N",OR(I2007&lt;R$2308,AND(I2007&gt;R$2306, I2007&lt;R$2305))), AND(J2007="X", OR(I2007&lt;R$2314, AND(I2007&lt;R$2311,I2007&gt;R$2312)))),"no","yes")</f>
        <v>no</v>
      </c>
      <c r="M2008" s="34">
        <f t="shared" si="530"/>
        <v>7622.2</v>
      </c>
      <c r="N2008" s="34">
        <f t="shared" si="530"/>
        <v>7758.2</v>
      </c>
      <c r="O2008" s="146">
        <f t="shared" si="526"/>
        <v>-1.7529839395736158E-2</v>
      </c>
      <c r="P2008" s="146">
        <f t="shared" si="527"/>
        <v>1.7529839395736158E-2</v>
      </c>
      <c r="Q2008" s="86">
        <f t="shared" si="516"/>
        <v>8.9999999999999993E-3</v>
      </c>
      <c r="R2008" s="39">
        <f>(SUM(C1989:C2007)+Q2008*SUM(C1989:C2007))/(19-Q2008)*(1-J$2305)</f>
        <v>7644.9690021062615</v>
      </c>
      <c r="S2008" s="39">
        <f>(SUM(C1989:C2007)+Q2008*SUM(C1989:C2007))/(19-Q2008)*(1+J$2305)</f>
        <v>7644.9690021062615</v>
      </c>
      <c r="T2008" s="17">
        <f>IF(AND(K2008="no",R2008&lt;E2008, R2008&gt;F2008,J$2308="yes"),MAX(R2008*(1-J$2306),F2008)/D2008-1,IF(AND(K2008="yes",S2008&gt;F2008, S2008&lt;E2008,J$2307="yes"),1-MIN(S2008*(1+J$2306),E2008)/D2008,0))</f>
        <v>0</v>
      </c>
      <c r="U2008" s="6">
        <f t="shared" si="517"/>
        <v>0</v>
      </c>
      <c r="V2008" s="66">
        <f t="shared" si="518"/>
        <v>6.1674959410706256</v>
      </c>
      <c r="W2008" s="6">
        <f t="shared" si="519"/>
        <v>-1.7529839395736158E-2</v>
      </c>
      <c r="X2008" s="17">
        <f>V2008/MAX(V$240:V2008)-1</f>
        <v>-6.3542358516012198E-2</v>
      </c>
      <c r="Y2008" s="14"/>
      <c r="Z2008" s="66">
        <f t="shared" si="520"/>
        <v>21.163283633198596</v>
      </c>
      <c r="AA2008" s="6">
        <f t="shared" si="521"/>
        <v>-1.7529839395736158E-2</v>
      </c>
      <c r="AB2008" s="17">
        <f>Z2008/MAX(Z$240:Z2008)-1</f>
        <v>-6.3542358516012198E-2</v>
      </c>
      <c r="AC2008" s="14"/>
      <c r="AD2008" s="18">
        <v>2.1463999999999999</v>
      </c>
      <c r="AF2008" s="23">
        <v>7622.2</v>
      </c>
      <c r="AG2008" s="23">
        <v>7758.2</v>
      </c>
      <c r="AH2008" s="23">
        <v>7760</v>
      </c>
    </row>
    <row r="2009" spans="1:34" x14ac:dyDescent="0.25">
      <c r="A2009" s="18" t="s">
        <v>249</v>
      </c>
      <c r="B2009" s="72">
        <v>42115</v>
      </c>
      <c r="C2009" s="23">
        <v>8112.6869999999999</v>
      </c>
      <c r="D2009" s="23">
        <v>7839.9009999999998</v>
      </c>
      <c r="E2009" s="23">
        <v>8113.0209999999997</v>
      </c>
      <c r="F2009" s="23">
        <v>7846.6139999999996</v>
      </c>
      <c r="G2009" s="20">
        <f t="shared" si="512"/>
        <v>7641.3012500000013</v>
      </c>
      <c r="H2009" s="20">
        <f t="shared" si="524"/>
        <v>6542.479449999998</v>
      </c>
      <c r="I2009" s="112">
        <f t="shared" si="513"/>
        <v>6.1689198551097446E-2</v>
      </c>
      <c r="J2009" s="38" t="str">
        <f t="shared" si="525"/>
        <v>N</v>
      </c>
      <c r="K2009" s="17" t="str">
        <f>IF(OR(AND(J2008="N",OR(I2008&lt;R$2308,AND(I2008&gt;R$2306, I2008&lt;R$2305))), AND(J2008="X", OR(I2008&lt;R$2314, AND(I2008&lt;R$2311,I2008&gt;R$2312)))),"no","yes")</f>
        <v>no</v>
      </c>
      <c r="M2009" s="34">
        <f t="shared" si="530"/>
        <v>8140.4</v>
      </c>
      <c r="N2009" s="34">
        <f t="shared" si="530"/>
        <v>7622.2</v>
      </c>
      <c r="O2009" s="146">
        <f t="shared" si="526"/>
        <v>6.7985620949332137E-2</v>
      </c>
      <c r="P2009" s="146">
        <f t="shared" si="527"/>
        <v>-6.7985620949332137E-2</v>
      </c>
      <c r="Q2009" s="86">
        <f t="shared" si="516"/>
        <v>8.9999999999999993E-3</v>
      </c>
      <c r="R2009" s="39">
        <f>(SUM(C1990:C2008)+Q2009*SUM(C1990:C2008))/(19-Q2009)*(1-J$2305)</f>
        <v>7688.6819041651324</v>
      </c>
      <c r="S2009" s="39">
        <f>(SUM(C1990:C2008)+Q2009*SUM(C1990:C2008))/(19-Q2009)*(1+J$2305)</f>
        <v>7688.6819041651324</v>
      </c>
      <c r="T2009" s="17">
        <f>IF(AND(K2009="no",R2009&lt;E2009, R2009&gt;F2009,J$2308="yes"),MAX(R2009*(1-J$2306),F2009)/D2009-1,IF(AND(K2009="yes",S2009&gt;F2009, S2009&lt;E2009,J$2307="yes"),1-MIN(S2009*(1+J$2306),E2009)/D2009,0))</f>
        <v>0</v>
      </c>
      <c r="U2009" s="6">
        <f t="shared" si="517"/>
        <v>0</v>
      </c>
      <c r="V2009" s="66">
        <f t="shared" si="518"/>
        <v>6.5867969823267973</v>
      </c>
      <c r="W2009" s="6">
        <f t="shared" si="519"/>
        <v>6.7985620949332137E-2</v>
      </c>
      <c r="X2009" s="17">
        <f>V2009/MAX(V$240:V2009)-1</f>
        <v>0</v>
      </c>
      <c r="Z2009" s="66">
        <f t="shared" si="520"/>
        <v>22.602082612328442</v>
      </c>
      <c r="AA2009" s="6">
        <f t="shared" si="521"/>
        <v>6.7985620949332137E-2</v>
      </c>
      <c r="AB2009" s="17">
        <f>Z2009/MAX(Z$240:Z2009)-1</f>
        <v>0</v>
      </c>
      <c r="AD2009" s="18">
        <v>2.2229000000000001</v>
      </c>
      <c r="AF2009" s="23">
        <v>8140.4</v>
      </c>
      <c r="AG2009" s="23">
        <v>7622.2</v>
      </c>
      <c r="AH2009" s="23">
        <v>7650.2</v>
      </c>
    </row>
    <row r="2010" spans="1:34" x14ac:dyDescent="0.25">
      <c r="A2010" s="18" t="s">
        <v>249</v>
      </c>
      <c r="B2010" s="72">
        <v>42116</v>
      </c>
      <c r="C2010" s="23">
        <v>8323.4269999999997</v>
      </c>
      <c r="D2010" s="23">
        <v>8112.6869999999999</v>
      </c>
      <c r="E2010" s="23">
        <v>8333.8209999999999</v>
      </c>
      <c r="F2010" s="23">
        <v>8179.3019999999997</v>
      </c>
      <c r="G2010" s="20">
        <f t="shared" si="512"/>
        <v>7705.1664499999997</v>
      </c>
      <c r="H2010" s="20">
        <f t="shared" si="524"/>
        <v>6589.9946666666647</v>
      </c>
      <c r="I2010" s="112">
        <f t="shared" si="513"/>
        <v>8.0239739661951193E-2</v>
      </c>
      <c r="J2010" s="38" t="str">
        <f t="shared" si="525"/>
        <v>N</v>
      </c>
      <c r="K2010" s="17" t="str">
        <f>IF(OR(AND(J2009="N",OR(I2009&lt;R$2308,AND(I2009&gt;R$2306, I2009&lt;R$2305))), AND(J2009="X", OR(I2009&lt;R$2314, AND(I2009&lt;R$2311,I2009&gt;R$2312)))),"no","yes")</f>
        <v>no</v>
      </c>
      <c r="M2010" s="34">
        <f t="shared" si="530"/>
        <v>8189.8</v>
      </c>
      <c r="N2010" s="34">
        <f t="shared" si="530"/>
        <v>8140.4</v>
      </c>
      <c r="O2010" s="146">
        <f t="shared" si="526"/>
        <v>6.068497862512956E-3</v>
      </c>
      <c r="P2010" s="146">
        <f t="shared" si="527"/>
        <v>-6.068497862512956E-3</v>
      </c>
      <c r="Q2010" s="86">
        <f t="shared" si="516"/>
        <v>8.9999999999999993E-3</v>
      </c>
      <c r="R2010" s="39">
        <f>(SUM(C1991:C2009)+Q2010*SUM(C1991:C2009))/(19-Q2010)*(1-J$2305)</f>
        <v>7745.348908324996</v>
      </c>
      <c r="S2010" s="39">
        <f>(SUM(C1991:C2009)+Q2010*SUM(C1991:C2009))/(19-Q2010)*(1+J$2305)</f>
        <v>7745.348908324996</v>
      </c>
      <c r="T2010" s="17">
        <f>IF(AND(K2010="no",R2010&lt;E2010, R2010&gt;F2010,J$2308="yes"),MAX(R2010*(1-J$2306),F2010)/D2010-1,IF(AND(K2010="yes",S2010&gt;F2010, S2010&lt;E2010,J$2307="yes"),1-MIN(S2010*(1+J$2306),E2010)/D2010,0))</f>
        <v>0</v>
      </c>
      <c r="U2010" s="6">
        <f t="shared" si="517"/>
        <v>0</v>
      </c>
      <c r="V2010" s="66">
        <f t="shared" si="518"/>
        <v>6.6267689457348542</v>
      </c>
      <c r="W2010" s="6">
        <f t="shared" si="519"/>
        <v>6.068497862512956E-3</v>
      </c>
      <c r="X2010" s="17">
        <f>V2010/MAX(V$240:V2010)-1</f>
        <v>0</v>
      </c>
      <c r="Z2010" s="66">
        <f t="shared" si="520"/>
        <v>22.739243302349699</v>
      </c>
      <c r="AA2010" s="6">
        <f t="shared" si="521"/>
        <v>6.068497862512956E-3</v>
      </c>
      <c r="AB2010" s="17">
        <f>Z2010/MAX(Z$240:Z2010)-1</f>
        <v>0</v>
      </c>
      <c r="AD2010" s="18">
        <v>2.2915999999999999</v>
      </c>
      <c r="AF2010" s="23">
        <v>8189.8</v>
      </c>
      <c r="AG2010" s="23">
        <v>8140.4</v>
      </c>
      <c r="AH2010" s="23">
        <v>8158</v>
      </c>
    </row>
    <row r="2011" spans="1:34" x14ac:dyDescent="0.25">
      <c r="A2011" s="18" t="s">
        <v>249</v>
      </c>
      <c r="B2011" s="72">
        <v>42117</v>
      </c>
      <c r="C2011" s="23">
        <v>8410.7029999999995</v>
      </c>
      <c r="D2011" s="23">
        <v>8323.4269999999997</v>
      </c>
      <c r="E2011" s="23">
        <v>8447.9249999999993</v>
      </c>
      <c r="F2011" s="23">
        <v>8275.1260000000002</v>
      </c>
      <c r="G2011" s="20">
        <f t="shared" si="512"/>
        <v>7769.4580000000005</v>
      </c>
      <c r="H2011" s="20">
        <f t="shared" si="524"/>
        <v>6636.6448166666651</v>
      </c>
      <c r="I2011" s="112">
        <f t="shared" si="513"/>
        <v>8.2534071231223471E-2</v>
      </c>
      <c r="J2011" s="38" t="str">
        <f t="shared" si="525"/>
        <v>N</v>
      </c>
      <c r="K2011" s="17" t="str">
        <f>IF(OR(AND(J2010="N",OR(I2010&lt;R$2308,AND(I2010&gt;R$2306, I2010&lt;R$2305))), AND(J2010="X", OR(I2010&lt;R$2314, AND(I2010&lt;R$2311,I2010&gt;R$2312)))),"no","yes")</f>
        <v>no</v>
      </c>
      <c r="M2011" s="34">
        <f t="shared" si="530"/>
        <v>8265.6</v>
      </c>
      <c r="N2011" s="34">
        <f t="shared" si="530"/>
        <v>8189.8</v>
      </c>
      <c r="O2011" s="146">
        <f t="shared" si="526"/>
        <v>9.2554152726562755E-3</v>
      </c>
      <c r="P2011" s="146">
        <f t="shared" si="527"/>
        <v>-9.2554152726562755E-3</v>
      </c>
      <c r="Q2011" s="86">
        <f t="shared" si="516"/>
        <v>8.9999999999999993E-3</v>
      </c>
      <c r="R2011" s="39">
        <f>(SUM(C1992:C2010)+Q2011*SUM(C1992:C2010))/(19-Q2011)*(1-J$2305)</f>
        <v>7809.0286510978885</v>
      </c>
      <c r="S2011" s="39">
        <f>(SUM(C1992:C2010)+Q2011*SUM(C1992:C2010))/(19-Q2011)*(1+J$2305)</f>
        <v>7809.0286510978885</v>
      </c>
      <c r="T2011" s="17">
        <f>IF(AND(K2011="no",R2011&lt;E2011, R2011&gt;F2011,J$2308="yes"),MAX(R2011*(1-J$2306),F2011)/D2011-1,IF(AND(K2011="yes",S2011&gt;F2011, S2011&lt;E2011,J$2307="yes"),1-MIN(S2011*(1+J$2306),E2011)/D2011,0))</f>
        <v>0</v>
      </c>
      <c r="U2011" s="6">
        <f t="shared" si="517"/>
        <v>0</v>
      </c>
      <c r="V2011" s="66">
        <f t="shared" si="518"/>
        <v>6.6881024442435733</v>
      </c>
      <c r="W2011" s="6">
        <f t="shared" si="519"/>
        <v>9.2554152726562755E-3</v>
      </c>
      <c r="X2011" s="17">
        <f>V2011/MAX(V$240:V2011)-1</f>
        <v>0</v>
      </c>
      <c r="Z2011" s="66">
        <f t="shared" si="520"/>
        <v>22.949704442098913</v>
      </c>
      <c r="AA2011" s="6">
        <f t="shared" si="521"/>
        <v>9.2554152726562755E-3</v>
      </c>
      <c r="AB2011" s="17">
        <f>Z2011/MAX(Z$240:Z2011)-1</f>
        <v>0</v>
      </c>
      <c r="AD2011" s="18">
        <v>2.3060999999999998</v>
      </c>
      <c r="AF2011" s="23">
        <v>8265.6</v>
      </c>
      <c r="AG2011" s="23">
        <v>8189.8</v>
      </c>
      <c r="AH2011" s="23">
        <v>8193</v>
      </c>
    </row>
    <row r="2012" spans="1:34" x14ac:dyDescent="0.25">
      <c r="A2012" s="18" t="s">
        <v>249</v>
      </c>
      <c r="B2012" s="72">
        <v>42118</v>
      </c>
      <c r="C2012" s="23">
        <v>8419.0949999999993</v>
      </c>
      <c r="D2012" s="23">
        <v>8410.7029999999995</v>
      </c>
      <c r="E2012" s="23">
        <v>8453.3410000000003</v>
      </c>
      <c r="F2012" s="23">
        <v>8256.1990000000005</v>
      </c>
      <c r="G2012" s="20">
        <f t="shared" si="512"/>
        <v>7836.6908999999996</v>
      </c>
      <c r="H2012" s="20">
        <f t="shared" si="524"/>
        <v>6682.1271333333316</v>
      </c>
      <c r="I2012" s="112">
        <f t="shared" si="513"/>
        <v>7.4317605151429378E-2</v>
      </c>
      <c r="J2012" s="38" t="str">
        <f t="shared" si="525"/>
        <v>N</v>
      </c>
      <c r="K2012" s="17" t="str">
        <f>IF(OR(AND(J2011="N",OR(I2011&lt;R$2308,AND(I2011&gt;R$2306, I2011&lt;R$2305))), AND(J2011="X", OR(I2011&lt;R$2314, AND(I2011&lt;R$2311,I2011&gt;R$2312)))),"no","yes")</f>
        <v>no</v>
      </c>
      <c r="M2012" s="34">
        <f t="shared" si="530"/>
        <v>8327.2000000000007</v>
      </c>
      <c r="N2012" s="34">
        <f t="shared" si="530"/>
        <v>8265.6</v>
      </c>
      <c r="O2012" s="146">
        <f t="shared" si="526"/>
        <v>7.4525745257452147E-3</v>
      </c>
      <c r="P2012" s="146">
        <f t="shared" si="527"/>
        <v>-7.4525745257452147E-3</v>
      </c>
      <c r="Q2012" s="86">
        <f t="shared" si="516"/>
        <v>8.9999999999999993E-3</v>
      </c>
      <c r="R2012" s="39">
        <f>(SUM(C1993:C2011)+Q2012*SUM(C1993:C2011))/(19-Q2012)*(1-J$2305)</f>
        <v>7880.0250385445743</v>
      </c>
      <c r="S2012" s="39">
        <f>(SUM(C1993:C2011)+Q2012*SUM(C1993:C2011))/(19-Q2012)*(1+J$2305)</f>
        <v>7880.0250385445743</v>
      </c>
      <c r="T2012" s="17">
        <f>IF(AND(K2012="no",R2012&lt;E2012, R2012&gt;F2012,J$2308="yes"),MAX(R2012*(1-J$2306),F2012)/D2012-1,IF(AND(K2012="yes",S2012&gt;F2012, S2012&lt;E2012,J$2307="yes"),1-MIN(S2012*(1+J$2306),E2012)/D2012,0))</f>
        <v>0</v>
      </c>
      <c r="U2012" s="6">
        <f t="shared" si="517"/>
        <v>0</v>
      </c>
      <c r="V2012" s="66">
        <f t="shared" si="518"/>
        <v>6.7379460261451172</v>
      </c>
      <c r="W2012" s="6">
        <f t="shared" si="519"/>
        <v>7.4525745257452147E-3</v>
      </c>
      <c r="X2012" s="17">
        <f>V2012/MAX(V$240:V2012)-1</f>
        <v>0</v>
      </c>
      <c r="Z2012" s="66">
        <f t="shared" si="520"/>
        <v>23.120738824797481</v>
      </c>
      <c r="AA2012" s="6">
        <f t="shared" si="521"/>
        <v>7.4525745257452147E-3</v>
      </c>
      <c r="AB2012" s="17">
        <f>Z2012/MAX(Z$240:Z2012)-1</f>
        <v>0</v>
      </c>
      <c r="AD2012" s="18">
        <v>2.3140999999999998</v>
      </c>
      <c r="AF2012" s="23">
        <v>8327.2000000000007</v>
      </c>
      <c r="AG2012" s="23">
        <v>8265.6</v>
      </c>
      <c r="AH2012" s="23">
        <v>8247.7999999999993</v>
      </c>
    </row>
    <row r="2013" spans="1:34" x14ac:dyDescent="0.25">
      <c r="A2013" s="18" t="s">
        <v>249</v>
      </c>
      <c r="B2013" s="72">
        <v>42121</v>
      </c>
      <c r="C2013" s="23">
        <v>8513.0159999999996</v>
      </c>
      <c r="D2013" s="23">
        <v>8419.0949999999993</v>
      </c>
      <c r="E2013" s="23">
        <v>8576.482</v>
      </c>
      <c r="F2013" s="23">
        <v>8413.2330000000002</v>
      </c>
      <c r="G2013" s="20">
        <f t="shared" si="512"/>
        <v>7904.5444500000012</v>
      </c>
      <c r="H2013" s="20">
        <f t="shared" si="524"/>
        <v>6730.122583333331</v>
      </c>
      <c r="I2013" s="112">
        <f t="shared" si="513"/>
        <v>7.697743416446956E-2</v>
      </c>
      <c r="J2013" s="38" t="str">
        <f t="shared" si="525"/>
        <v>N</v>
      </c>
      <c r="K2013" s="17" t="str">
        <f>IF(OR(AND(J2012="N",OR(I2012&lt;R$2308,AND(I2012&gt;R$2306, I2012&lt;R$2305))), AND(J2012="X", OR(I2012&lt;R$2314, AND(I2012&lt;R$2311,I2012&gt;R$2312)))),"no","yes")</f>
        <v>no</v>
      </c>
      <c r="M2013" s="34">
        <f t="shared" si="530"/>
        <v>8347.2000000000007</v>
      </c>
      <c r="N2013" s="34">
        <f t="shared" si="530"/>
        <v>8327.2000000000007</v>
      </c>
      <c r="O2013" s="146">
        <f t="shared" si="526"/>
        <v>2.401767701027957E-3</v>
      </c>
      <c r="P2013" s="146">
        <f t="shared" si="527"/>
        <v>-2.401767701027957E-3</v>
      </c>
      <c r="Q2013" s="86">
        <f t="shared" si="516"/>
        <v>8.9999999999999993E-3</v>
      </c>
      <c r="R2013" s="39">
        <f>(SUM(C1994:C2012)+Q2013*SUM(C1994:C2012))/(19-Q2013)*(1-J$2305)</f>
        <v>7947.1367414564802</v>
      </c>
      <c r="S2013" s="39">
        <f>(SUM(C1994:C2012)+Q2013*SUM(C1994:C2012))/(19-Q2013)*(1+J$2305)</f>
        <v>7947.1367414564802</v>
      </c>
      <c r="T2013" s="17">
        <f>IF(AND(K2013="no",R2013&lt;E2013, R2013&gt;F2013,J$2308="yes"),MAX(R2013*(1-J$2306),F2013)/D2013-1,IF(AND(K2013="yes",S2013&gt;F2013, S2013&lt;E2013,J$2307="yes"),1-MIN(S2013*(1+J$2306),E2013)/D2013,0))</f>
        <v>0</v>
      </c>
      <c r="U2013" s="6">
        <f t="shared" si="517"/>
        <v>0</v>
      </c>
      <c r="V2013" s="66">
        <f t="shared" si="518"/>
        <v>6.754129007281982</v>
      </c>
      <c r="W2013" s="6">
        <f t="shared" si="519"/>
        <v>2.401767701027957E-3</v>
      </c>
      <c r="X2013" s="17">
        <f>V2013/MAX(V$240:V2013)-1</f>
        <v>0</v>
      </c>
      <c r="Z2013" s="66">
        <f t="shared" si="520"/>
        <v>23.176269468530784</v>
      </c>
      <c r="AA2013" s="6">
        <f t="shared" si="521"/>
        <v>2.401767701027957E-3</v>
      </c>
      <c r="AB2013" s="17">
        <f>Z2013/MAX(Z$240:Z2013)-1</f>
        <v>0</v>
      </c>
      <c r="AD2013" s="18">
        <v>2.3393000000000002</v>
      </c>
      <c r="AF2013" s="23">
        <v>8347.2000000000007</v>
      </c>
      <c r="AG2013" s="23">
        <v>8327.2000000000007</v>
      </c>
      <c r="AH2013" s="23">
        <v>8368</v>
      </c>
    </row>
    <row r="2014" spans="1:34" x14ac:dyDescent="0.25">
      <c r="A2014" s="18" t="s">
        <v>249</v>
      </c>
      <c r="B2014" s="72">
        <v>42122</v>
      </c>
      <c r="C2014" s="23">
        <v>8266.4830000000002</v>
      </c>
      <c r="D2014" s="23">
        <v>8513.0159999999996</v>
      </c>
      <c r="E2014" s="23">
        <v>8543.33</v>
      </c>
      <c r="F2014" s="23">
        <v>8187.1549999999997</v>
      </c>
      <c r="G2014" s="20">
        <f t="shared" si="512"/>
        <v>7955.5937500000018</v>
      </c>
      <c r="H2014" s="20">
        <f t="shared" si="524"/>
        <v>6771.9143166666654</v>
      </c>
      <c r="I2014" s="112">
        <f t="shared" si="513"/>
        <v>3.907807006862285E-2</v>
      </c>
      <c r="J2014" s="38" t="str">
        <f t="shared" si="525"/>
        <v>N</v>
      </c>
      <c r="K2014" s="17" t="str">
        <f>IF(OR(AND(J2013="N",OR(I2013&lt;R$2308,AND(I2013&gt;R$2306, I2013&lt;R$2305))), AND(J2013="X", OR(I2013&lt;R$2314, AND(I2013&lt;R$2311,I2013&gt;R$2312)))),"no","yes")</f>
        <v>no</v>
      </c>
      <c r="M2014" s="34">
        <f t="shared" si="530"/>
        <v>8147</v>
      </c>
      <c r="N2014" s="34">
        <f t="shared" si="530"/>
        <v>8347.2000000000007</v>
      </c>
      <c r="O2014" s="146">
        <f t="shared" si="526"/>
        <v>-2.3984090473452291E-2</v>
      </c>
      <c r="P2014" s="146">
        <f t="shared" si="527"/>
        <v>2.3984090473452291E-2</v>
      </c>
      <c r="Q2014" s="86">
        <f t="shared" si="516"/>
        <v>8.9999999999999993E-3</v>
      </c>
      <c r="R2014" s="39">
        <f>(SUM(C1995:C2013)+Q2014*SUM(C1995:C2013))/(19-Q2014)*(1-J$2305)</f>
        <v>8014.4805712179468</v>
      </c>
      <c r="S2014" s="39">
        <f>(SUM(C1995:C2013)+Q2014*SUM(C1995:C2013))/(19-Q2014)*(1+J$2305)</f>
        <v>8014.4805712179468</v>
      </c>
      <c r="T2014" s="17">
        <f>IF(AND(K2014="no",R2014&lt;E2014, R2014&gt;F2014,J$2308="yes"),MAX(R2014*(1-J$2306),F2014)/D2014-1,IF(AND(K2014="yes",S2014&gt;F2014, S2014&lt;E2014,J$2307="yes"),1-MIN(S2014*(1+J$2306),E2014)/D2014,0))</f>
        <v>0</v>
      </c>
      <c r="U2014" s="6">
        <f t="shared" si="517"/>
        <v>0</v>
      </c>
      <c r="V2014" s="66">
        <f t="shared" si="518"/>
        <v>6.5921373661019622</v>
      </c>
      <c r="W2014" s="6">
        <f t="shared" si="519"/>
        <v>-2.3984090473452291E-2</v>
      </c>
      <c r="X2014" s="17">
        <f>V2014/MAX(V$240:V2014)-1</f>
        <v>-2.3984090473452291E-2</v>
      </c>
      <c r="Z2014" s="66">
        <f t="shared" si="520"/>
        <v>22.62040772476043</v>
      </c>
      <c r="AA2014" s="6">
        <f t="shared" si="521"/>
        <v>-2.3984090473452402E-2</v>
      </c>
      <c r="AB2014" s="17">
        <f>Z2014/MAX(Z$240:Z2014)-1</f>
        <v>-2.3984090473452402E-2</v>
      </c>
      <c r="AD2014" s="18">
        <v>2.2692999999999999</v>
      </c>
      <c r="AF2014" s="23">
        <v>8147</v>
      </c>
      <c r="AG2014" s="23">
        <v>8347.2000000000007</v>
      </c>
      <c r="AH2014" s="23">
        <v>8308</v>
      </c>
    </row>
    <row r="2015" spans="1:34" x14ac:dyDescent="0.25">
      <c r="A2015" s="18" t="s">
        <v>249</v>
      </c>
      <c r="B2015" s="72">
        <v>42123</v>
      </c>
      <c r="C2015" s="23">
        <v>8428.2540000000008</v>
      </c>
      <c r="D2015" s="23">
        <v>8266.4830000000002</v>
      </c>
      <c r="E2015" s="23">
        <v>8449.7009999999991</v>
      </c>
      <c r="F2015" s="23">
        <v>8204.73</v>
      </c>
      <c r="G2015" s="20">
        <f t="shared" ref="G2015:G2078" si="531">AVERAGE(C1996:C2015)</f>
        <v>8014.3512500000015</v>
      </c>
      <c r="H2015" s="20">
        <f t="shared" si="524"/>
        <v>6816.1549499999983</v>
      </c>
      <c r="I2015" s="112">
        <f t="shared" ref="I2015:I2078" si="532">$C2015/$G2015-1</f>
        <v>5.1645197108125096E-2</v>
      </c>
      <c r="J2015" s="38" t="str">
        <f t="shared" si="525"/>
        <v>N</v>
      </c>
      <c r="K2015" s="17" t="str">
        <f>IF(OR(AND(J2014="N",OR(I2014&lt;R$2308,AND(I2014&gt;R$2306, I2014&lt;R$2305))), AND(J2014="X", OR(I2014&lt;R$2314, AND(I2014&lt;R$2311,I2014&gt;R$2312)))),"no","yes")</f>
        <v>no</v>
      </c>
      <c r="M2015" s="34">
        <f t="shared" si="530"/>
        <v>8302.2000000000007</v>
      </c>
      <c r="N2015" s="34">
        <f t="shared" si="530"/>
        <v>8147</v>
      </c>
      <c r="O2015" s="146">
        <f t="shared" si="526"/>
        <v>1.9049957039401155E-2</v>
      </c>
      <c r="P2015" s="146">
        <f t="shared" si="527"/>
        <v>-1.9049957039401155E-2</v>
      </c>
      <c r="Q2015" s="86">
        <f t="shared" si="516"/>
        <v>8.9999999999999993E-3</v>
      </c>
      <c r="R2015" s="39">
        <f>(SUM(C1996:C2014)+Q2015*SUM(C1996:C2014))/(19-Q2015)*(1-J$2305)</f>
        <v>8068.3218334474223</v>
      </c>
      <c r="S2015" s="39">
        <f>(SUM(C1996:C2014)+Q2015*SUM(C1996:C2014))/(19-Q2015)*(1+J$2305)</f>
        <v>8068.3218334474223</v>
      </c>
      <c r="T2015" s="17">
        <f>IF(AND(K2015="no",R2015&lt;E2015, R2015&gt;F2015,J$2308="yes"),MAX(R2015*(1-J$2306),F2015)/D2015-1,IF(AND(K2015="yes",S2015&gt;F2015, S2015&lt;E2015,J$2307="yes"),1-MIN(S2015*(1+J$2306),E2015)/D2015,0))</f>
        <v>0</v>
      </c>
      <c r="U2015" s="6">
        <f t="shared" si="517"/>
        <v>0</v>
      </c>
      <c r="V2015" s="66">
        <f t="shared" si="518"/>
        <v>6.7177172997240353</v>
      </c>
      <c r="W2015" s="6">
        <f t="shared" si="519"/>
        <v>1.9049957039401155E-2</v>
      </c>
      <c r="X2015" s="17">
        <f>V2015/MAX(V$240:V2015)-1</f>
        <v>-5.3910293271995924E-3</v>
      </c>
      <c r="Z2015" s="66">
        <f t="shared" si="520"/>
        <v>23.051325520130852</v>
      </c>
      <c r="AA2015" s="6">
        <f t="shared" si="521"/>
        <v>1.9049957039401155E-2</v>
      </c>
      <c r="AB2015" s="17">
        <f>Z2015/MAX(Z$240:Z2015)-1</f>
        <v>-5.3910293271995924E-3</v>
      </c>
      <c r="AD2015" s="18">
        <v>2.3187000000000002</v>
      </c>
      <c r="AF2015" s="23">
        <v>8302.2000000000007</v>
      </c>
      <c r="AG2015" s="23">
        <v>8147</v>
      </c>
      <c r="AH2015" s="23">
        <v>8138</v>
      </c>
    </row>
    <row r="2016" spans="1:34" x14ac:dyDescent="0.25">
      <c r="A2016" s="18" t="s">
        <v>249</v>
      </c>
      <c r="B2016" s="72">
        <v>42124</v>
      </c>
      <c r="C2016" s="23">
        <v>8469.6730000000007</v>
      </c>
      <c r="D2016" s="23">
        <v>8428.2540000000008</v>
      </c>
      <c r="E2016" s="23">
        <v>8551.4650000000001</v>
      </c>
      <c r="F2016" s="23">
        <v>8458.6010000000006</v>
      </c>
      <c r="G2016" s="20">
        <f t="shared" si="531"/>
        <v>8066.5482500000016</v>
      </c>
      <c r="H2016" s="20">
        <f t="shared" si="524"/>
        <v>6861.6508499999991</v>
      </c>
      <c r="I2016" s="112">
        <f t="shared" si="532"/>
        <v>4.997487618077523E-2</v>
      </c>
      <c r="J2016" s="38" t="str">
        <f t="shared" si="525"/>
        <v>N</v>
      </c>
      <c r="K2016" s="17" t="str">
        <f>IF(OR(AND(J2015="N",OR(I2015&lt;R$2308,AND(I2015&gt;R$2306, I2015&lt;R$2305))), AND(J2015="X", OR(I2015&lt;R$2314, AND(I2015&lt;R$2311,I2015&gt;R$2312)))),"no","yes")</f>
        <v>no</v>
      </c>
      <c r="M2016" s="34">
        <f t="shared" si="530"/>
        <v>8338.7999999999993</v>
      </c>
      <c r="N2016" s="34">
        <f t="shared" si="530"/>
        <v>8302.2000000000007</v>
      </c>
      <c r="O2016" s="146">
        <f t="shared" si="526"/>
        <v>4.4084700440845115E-3</v>
      </c>
      <c r="P2016" s="146">
        <f t="shared" si="527"/>
        <v>-4.4084700440845115E-3</v>
      </c>
      <c r="Q2016" s="86">
        <f t="shared" si="516"/>
        <v>8.9999999999999993E-3</v>
      </c>
      <c r="R2016" s="39">
        <f>(SUM(C1997:C2015)+Q2016*SUM(C1997:C2015))/(19-Q2016)*(1-J$2305)</f>
        <v>8121.5862054657482</v>
      </c>
      <c r="S2016" s="39">
        <f>(SUM(C1997:C2015)+Q2016*SUM(C1997:C2015))/(19-Q2016)*(1+J$2305)</f>
        <v>8121.5862054657482</v>
      </c>
      <c r="T2016" s="17">
        <f>IF(AND(K2016="no",R2016&lt;E2016, R2016&gt;F2016,J$2308="yes"),MAX(R2016*(1-J$2306),F2016)/D2016-1,IF(AND(K2016="yes",S2016&gt;F2016, S2016&lt;E2016,J$2307="yes"),1-MIN(S2016*(1+J$2306),E2016)/D2016,0))</f>
        <v>0</v>
      </c>
      <c r="U2016" s="6">
        <f t="shared" si="517"/>
        <v>0</v>
      </c>
      <c r="V2016" s="66">
        <f t="shared" si="518"/>
        <v>6.7473321552044974</v>
      </c>
      <c r="W2016" s="6">
        <f t="shared" si="519"/>
        <v>4.4084700440845115E-3</v>
      </c>
      <c r="X2016" s="17">
        <f>V2016/MAX(V$240:V2016)-1</f>
        <v>-1.0063254744108185E-3</v>
      </c>
      <c r="Z2016" s="66">
        <f t="shared" si="520"/>
        <v>23.152946598162789</v>
      </c>
      <c r="AA2016" s="6">
        <f t="shared" si="521"/>
        <v>4.4084700440845115E-3</v>
      </c>
      <c r="AB2016" s="17">
        <f>Z2016/MAX(Z$240:Z2016)-1</f>
        <v>-1.0063254744109296E-3</v>
      </c>
      <c r="AD2016" s="18">
        <v>2.3334999999999999</v>
      </c>
      <c r="AF2016" s="23">
        <v>8338.7999999999993</v>
      </c>
      <c r="AG2016" s="23">
        <v>8302.2000000000007</v>
      </c>
      <c r="AH2016" s="23">
        <v>8320</v>
      </c>
    </row>
    <row r="2017" spans="1:34" x14ac:dyDescent="0.25">
      <c r="A2017" s="18" t="s">
        <v>249</v>
      </c>
      <c r="B2017" s="72">
        <v>42128</v>
      </c>
      <c r="C2017" s="23">
        <v>8510.4809999999998</v>
      </c>
      <c r="D2017" s="23">
        <v>8469.6730000000007</v>
      </c>
      <c r="E2017" s="23">
        <v>8532.6540000000005</v>
      </c>
      <c r="F2017" s="23">
        <v>8381.3729999999996</v>
      </c>
      <c r="G2017" s="20">
        <f t="shared" si="531"/>
        <v>8114.0399000000016</v>
      </c>
      <c r="H2017" s="20">
        <f t="shared" si="524"/>
        <v>6908.4721166666659</v>
      </c>
      <c r="I2017" s="112">
        <f t="shared" si="532"/>
        <v>4.8858657941772909E-2</v>
      </c>
      <c r="J2017" s="38" t="str">
        <f t="shared" si="525"/>
        <v>N</v>
      </c>
      <c r="K2017" s="17" t="str">
        <f>IF(OR(AND(J2016="N",OR(I2016&lt;R$2308,AND(I2016&gt;R$2306, I2016&lt;R$2305))), AND(J2016="X", OR(I2016&lt;R$2314, AND(I2016&lt;R$2311,I2016&gt;R$2312)))),"no","yes")</f>
        <v>no</v>
      </c>
      <c r="M2017" s="34">
        <f t="shared" si="530"/>
        <v>8347.2000000000007</v>
      </c>
      <c r="N2017" s="34">
        <f t="shared" si="530"/>
        <v>8338.7999999999993</v>
      </c>
      <c r="O2017" s="146">
        <f t="shared" si="526"/>
        <v>1.0073391854945601E-3</v>
      </c>
      <c r="P2017" s="146">
        <f t="shared" si="527"/>
        <v>-1.0073391854945601E-3</v>
      </c>
      <c r="Q2017" s="86">
        <f t="shared" si="516"/>
        <v>8.9999999999999993E-3</v>
      </c>
      <c r="R2017" s="39">
        <f>(SUM(C1998:C2016)+Q2017*SUM(C1998:C2016))/(19-Q2017)*(1-J$2305)</f>
        <v>8169.8830947817414</v>
      </c>
      <c r="S2017" s="39">
        <f>(SUM(C1998:C2016)+Q2017*SUM(C1998:C2016))/(19-Q2017)*(1+J$2305)</f>
        <v>8169.8830947817414</v>
      </c>
      <c r="T2017" s="17">
        <f>IF(AND(K2017="no",R2017&lt;E2017, R2017&gt;F2017,J$2308="yes"),MAX(R2017*(1-J$2306),F2017)/D2017-1,IF(AND(K2017="yes",S2017&gt;F2017, S2017&lt;E2017,J$2307="yes"),1-MIN(S2017*(1+J$2306),E2017)/D2017,0))</f>
        <v>0</v>
      </c>
      <c r="U2017" s="6">
        <f t="shared" si="517"/>
        <v>0</v>
      </c>
      <c r="V2017" s="66">
        <f t="shared" si="518"/>
        <v>6.754129007281982</v>
      </c>
      <c r="W2017" s="6">
        <f t="shared" si="519"/>
        <v>1.0073391854945601E-3</v>
      </c>
      <c r="X2017" s="17">
        <f>V2017/MAX(V$240:V2017)-1</f>
        <v>0</v>
      </c>
      <c r="Z2017" s="66">
        <f t="shared" si="520"/>
        <v>23.17626946853078</v>
      </c>
      <c r="AA2017" s="6">
        <f t="shared" si="521"/>
        <v>1.0073391854945601E-3</v>
      </c>
      <c r="AB2017" s="17">
        <f>Z2017/MAX(Z$240:Z2017)-1</f>
        <v>0</v>
      </c>
      <c r="AD2017" s="18">
        <v>2.3494999999999999</v>
      </c>
      <c r="AF2017" s="23">
        <v>8347.2000000000007</v>
      </c>
      <c r="AG2017" s="23">
        <v>8338.7999999999993</v>
      </c>
      <c r="AH2017" s="23">
        <v>8370.2000000000007</v>
      </c>
    </row>
    <row r="2018" spans="1:34" x14ac:dyDescent="0.25">
      <c r="A2018" s="18" t="s">
        <v>249</v>
      </c>
      <c r="B2018" s="72">
        <v>42129</v>
      </c>
      <c r="C2018" s="23">
        <v>8199.3439999999991</v>
      </c>
      <c r="D2018" s="23">
        <v>8510.4809999999998</v>
      </c>
      <c r="E2018" s="23">
        <v>8501.1190000000006</v>
      </c>
      <c r="F2018" s="23">
        <v>8160.6559999999999</v>
      </c>
      <c r="G2018" s="20">
        <f t="shared" si="531"/>
        <v>8140.0566000000017</v>
      </c>
      <c r="H2018" s="20">
        <f t="shared" si="524"/>
        <v>6951.2490499999985</v>
      </c>
      <c r="I2018" s="112">
        <f t="shared" si="532"/>
        <v>7.2834137295798573E-3</v>
      </c>
      <c r="J2018" s="38" t="str">
        <f t="shared" si="525"/>
        <v>N</v>
      </c>
      <c r="K2018" s="17" t="str">
        <f>IF(OR(AND(J2017="N",OR(I2017&lt;R$2308,AND(I2017&gt;R$2306, I2017&lt;R$2305))), AND(J2017="X", OR(I2017&lt;R$2314, AND(I2017&lt;R$2311,I2017&gt;R$2312)))),"no","yes")</f>
        <v>no</v>
      </c>
      <c r="M2018" s="34">
        <f t="shared" si="530"/>
        <v>8145</v>
      </c>
      <c r="N2018" s="34">
        <f t="shared" si="530"/>
        <v>8347.2000000000007</v>
      </c>
      <c r="O2018" s="146">
        <f t="shared" si="526"/>
        <v>-2.4223691776883327E-2</v>
      </c>
      <c r="P2018" s="146">
        <f t="shared" si="527"/>
        <v>2.4223691776883327E-2</v>
      </c>
      <c r="Q2018" s="86">
        <f t="shared" si="516"/>
        <v>8.9999999999999993E-3</v>
      </c>
      <c r="R2018" s="39">
        <f>(SUM(C1999:C2017)+Q2018*SUM(C1999:C2017))/(19-Q2018)*(1-J$2305)</f>
        <v>8214.0595067137074</v>
      </c>
      <c r="S2018" s="39">
        <f>(SUM(C1999:C2017)+Q2018*SUM(C1999:C2017))/(19-Q2018)*(1+J$2305)</f>
        <v>8214.0595067137074</v>
      </c>
      <c r="T2018" s="17">
        <f>IF(AND(K2018="no",R2018&lt;E2018, R2018&gt;F2018,J$2308="yes"),MAX(R2018*(1-J$2306),F2018)/D2018-1,IF(AND(K2018="yes",S2018&gt;F2018, S2018&lt;E2018,J$2307="yes"),1-MIN(S2018*(1+J$2306),E2018)/D2018,0))</f>
        <v>-3.4830169209741801E-2</v>
      </c>
      <c r="U2018" s="6">
        <f t="shared" si="517"/>
        <v>-1.0606477432858474E-2</v>
      </c>
      <c r="V2018" s="66">
        <f t="shared" si="518"/>
        <v>6.5188815510939255</v>
      </c>
      <c r="W2018" s="6">
        <f t="shared" si="519"/>
        <v>-3.483016920974169E-2</v>
      </c>
      <c r="X2018" s="17">
        <f>V2018/MAX(V$240:V2018)-1</f>
        <v>-3.483016920974169E-2</v>
      </c>
      <c r="Z2018" s="66">
        <f t="shared" si="520"/>
        <v>22.369036081291281</v>
      </c>
      <c r="AA2018" s="6">
        <f t="shared" si="521"/>
        <v>-3.4830169209741801E-2</v>
      </c>
      <c r="AB2018" s="17">
        <f>Z2018/MAX(Z$240:Z2018)-1</f>
        <v>-3.4830169209741912E-2</v>
      </c>
      <c r="AD2018" s="18">
        <v>2.2614000000000001</v>
      </c>
      <c r="AF2018" s="23">
        <v>8145</v>
      </c>
      <c r="AG2018" s="23">
        <v>8347.2000000000007</v>
      </c>
      <c r="AH2018" s="23">
        <v>8334.7999999999993</v>
      </c>
    </row>
    <row r="2019" spans="1:34" x14ac:dyDescent="0.25">
      <c r="A2019" s="18" t="s">
        <v>249</v>
      </c>
      <c r="B2019" s="72">
        <v>42130</v>
      </c>
      <c r="C2019" s="23">
        <v>8082.9989999999998</v>
      </c>
      <c r="D2019" s="23">
        <v>8199.3439999999991</v>
      </c>
      <c r="E2019" s="23">
        <v>8359.2970000000005</v>
      </c>
      <c r="F2019" s="23">
        <v>8012.482</v>
      </c>
      <c r="G2019" s="20">
        <f t="shared" si="531"/>
        <v>8151.0423500000015</v>
      </c>
      <c r="H2019" s="20">
        <f t="shared" si="524"/>
        <v>6992.4758833333326</v>
      </c>
      <c r="I2019" s="112">
        <f t="shared" si="532"/>
        <v>-8.3478096516087508E-3</v>
      </c>
      <c r="J2019" s="38" t="str">
        <f t="shared" si="525"/>
        <v>N</v>
      </c>
      <c r="K2019" s="17" t="str">
        <f>IF(OR(AND(J2018="N",OR(I2018&lt;R$2308,AND(I2018&gt;R$2306, I2018&lt;R$2305))), AND(J2018="X", OR(I2018&lt;R$2314, AND(I2018&lt;R$2311,I2018&gt;R$2312)))),"no","yes")</f>
        <v>yes</v>
      </c>
      <c r="M2019" s="34">
        <f t="shared" si="530"/>
        <v>8040.8</v>
      </c>
      <c r="N2019" s="34">
        <f t="shared" si="530"/>
        <v>8145</v>
      </c>
      <c r="O2019" s="146">
        <f t="shared" si="526"/>
        <v>-1.2793124616328977E-2</v>
      </c>
      <c r="P2019" s="146">
        <f t="shared" si="527"/>
        <v>1.2793124616328977E-2</v>
      </c>
      <c r="Q2019" s="86">
        <f t="shared" si="516"/>
        <v>8.9999999999999993E-3</v>
      </c>
      <c r="R2019" s="39">
        <f>(SUM(C2000:C2018)+Q2019*SUM(C2000:C2018))/(19-Q2019)*(1-J$2305)</f>
        <v>8231.9145190879917</v>
      </c>
      <c r="S2019" s="39">
        <f>(SUM(C2000:C2018)+Q2019*SUM(C2000:C2018))/(19-Q2019)*(1+J$2305)</f>
        <v>8231.9145190879917</v>
      </c>
      <c r="T2019" s="17">
        <f>IF(AND(K2019="no",R2019&lt;E2019, R2019&gt;F2019,J$2308="yes"),MAX(R2019*(1-J$2306),F2019)/D2019-1,IF(AND(K2019="yes",S2019&gt;F2019, S2019&lt;E2019,J$2307="yes"),1-MIN(S2019*(1+J$2306),E2019)/D2019,0))</f>
        <v>-3.9723323095106622E-3</v>
      </c>
      <c r="U2019" s="6">
        <f t="shared" si="517"/>
        <v>-1.6765456925839639E-2</v>
      </c>
      <c r="V2019" s="66">
        <f t="shared" si="518"/>
        <v>6.5188815510939255</v>
      </c>
      <c r="W2019" s="6">
        <f t="shared" si="519"/>
        <v>0</v>
      </c>
      <c r="X2019" s="17">
        <f>V2019/MAX(V$240:V2019)-1</f>
        <v>-3.483016920974169E-2</v>
      </c>
      <c r="Z2019" s="66">
        <f t="shared" si="520"/>
        <v>22.280178836532958</v>
      </c>
      <c r="AA2019" s="6">
        <f t="shared" si="521"/>
        <v>-3.9723323095106622E-3</v>
      </c>
      <c r="AB2019" s="17">
        <f>Z2019/MAX(Z$240:Z2019)-1</f>
        <v>-3.8664144512755017E-2</v>
      </c>
      <c r="AD2019" s="18">
        <v>2.2227000000000001</v>
      </c>
      <c r="AF2019" s="23">
        <v>8040.8</v>
      </c>
      <c r="AG2019" s="23">
        <v>8145</v>
      </c>
      <c r="AH2019" s="23">
        <v>8168</v>
      </c>
    </row>
    <row r="2020" spans="1:34" x14ac:dyDescent="0.25">
      <c r="A2020" s="18" t="s">
        <v>249</v>
      </c>
      <c r="B2020" s="72">
        <v>42131</v>
      </c>
      <c r="C2020" s="23">
        <v>7903.4780000000001</v>
      </c>
      <c r="D2020" s="23">
        <v>8082.9989999999998</v>
      </c>
      <c r="E2020" s="23">
        <v>8076.23</v>
      </c>
      <c r="F2020" s="23">
        <v>7886.3620000000001</v>
      </c>
      <c r="G2020" s="20">
        <f t="shared" si="531"/>
        <v>8155.8164000000006</v>
      </c>
      <c r="H2020" s="20">
        <f t="shared" si="524"/>
        <v>7029.0759166666658</v>
      </c>
      <c r="I2020" s="112">
        <f t="shared" si="532"/>
        <v>-3.0939686185186832E-2</v>
      </c>
      <c r="J2020" s="38" t="str">
        <f t="shared" si="525"/>
        <v>N</v>
      </c>
      <c r="K2020" s="17" t="str">
        <f>IF(OR(AND(J2019="N",OR(I2019&lt;R$2308,AND(I2019&gt;R$2306, I2019&lt;R$2305))), AND(J2019="X", OR(I2019&lt;R$2314, AND(I2019&lt;R$2311,I2019&gt;R$2312)))),"no","yes")</f>
        <v>yes</v>
      </c>
      <c r="M2020" s="34">
        <f t="shared" si="530"/>
        <v>7911.4</v>
      </c>
      <c r="N2020" s="34">
        <f t="shared" si="530"/>
        <v>8040.8</v>
      </c>
      <c r="O2020" s="146">
        <f t="shared" si="526"/>
        <v>-1.6092926077007297E-2</v>
      </c>
      <c r="P2020" s="146">
        <f t="shared" si="527"/>
        <v>1.6092926077007297E-2</v>
      </c>
      <c r="Q2020" s="86">
        <f t="shared" si="516"/>
        <v>8.9999999999999993E-3</v>
      </c>
      <c r="R2020" s="39">
        <f>(SUM(C2001:C2019)+Q2020*SUM(C2001:C2019))/(19-Q2020)*(1-J$2305)</f>
        <v>8246.5254936548899</v>
      </c>
      <c r="S2020" s="39">
        <f>(SUM(C2001:C2019)+Q2020*SUM(C2001:C2019))/(19-Q2020)*(1+J$2305)</f>
        <v>8246.5254936548899</v>
      </c>
      <c r="T2020" s="17">
        <f>IF(AND(K2020="no",R2020&lt;E2020, R2020&gt;F2020,J$2308="yes"),MAX(R2020*(1-J$2306),F2020)/D2020-1,IF(AND(K2020="yes",S2020&gt;F2020, S2020&lt;E2020,J$2307="yes"),1-MIN(S2020*(1+J$2306),E2020)/D2020,0))</f>
        <v>0</v>
      </c>
      <c r="U2020" s="6">
        <f t="shared" si="517"/>
        <v>0</v>
      </c>
      <c r="V2020" s="66">
        <f t="shared" si="518"/>
        <v>6.5188815510939255</v>
      </c>
      <c r="W2020" s="6">
        <f t="shared" si="519"/>
        <v>0</v>
      </c>
      <c r="X2020" s="17">
        <f>V2020/MAX(V$240:V2020)-1</f>
        <v>-3.483016920974169E-2</v>
      </c>
      <c r="Y2020" s="6">
        <f t="shared" ref="Y2020" si="533">V2020/V2000-1</f>
        <v>2.9730200339012525E-2</v>
      </c>
      <c r="Z2020" s="66">
        <f t="shared" si="520"/>
        <v>22.638732107531784</v>
      </c>
      <c r="AA2020" s="6">
        <f t="shared" si="521"/>
        <v>1.6092926077007297E-2</v>
      </c>
      <c r="AB2020" s="17">
        <f>Z2020/MAX(Z$240:Z2020)-1</f>
        <v>-2.3193437655222304E-2</v>
      </c>
      <c r="AC2020" s="6">
        <f t="shared" ref="AC2020" si="534">Z2020/Z2000-1</f>
        <v>4.2145314791062649E-2</v>
      </c>
      <c r="AD2020" s="18">
        <v>2.1760000000000002</v>
      </c>
      <c r="AF2020" s="23">
        <v>7911.4</v>
      </c>
      <c r="AG2020" s="23">
        <v>8040.8</v>
      </c>
      <c r="AH2020" s="23">
        <v>8020</v>
      </c>
    </row>
    <row r="2021" spans="1:34" x14ac:dyDescent="0.25">
      <c r="A2021" s="18" t="s">
        <v>249</v>
      </c>
      <c r="B2021" s="72">
        <v>42132</v>
      </c>
      <c r="C2021" s="23">
        <v>8201.2929999999997</v>
      </c>
      <c r="D2021" s="23">
        <v>7903.4780000000001</v>
      </c>
      <c r="E2021" s="23">
        <v>8201.8040000000001</v>
      </c>
      <c r="F2021" s="23">
        <v>7983.826</v>
      </c>
      <c r="G2021" s="20">
        <f t="shared" si="531"/>
        <v>8178.5735000000013</v>
      </c>
      <c r="H2021" s="20">
        <f t="shared" si="524"/>
        <v>7071.0388166666662</v>
      </c>
      <c r="I2021" s="112">
        <f t="shared" si="532"/>
        <v>2.7779294274237198E-3</v>
      </c>
      <c r="J2021" s="38" t="str">
        <f t="shared" si="525"/>
        <v>N</v>
      </c>
      <c r="K2021" s="17" t="str">
        <f>IF(OR(AND(J2020="N",OR(I2020&lt;R$2308,AND(I2020&gt;R$2306, I2020&lt;R$2305))), AND(J2020="X", OR(I2020&lt;R$2314, AND(I2020&lt;R$2311,I2020&gt;R$2312)))),"no","yes")</f>
        <v>yes</v>
      </c>
      <c r="M2021" s="34">
        <f t="shared" si="530"/>
        <v>8171.2</v>
      </c>
      <c r="N2021" s="34">
        <f t="shared" si="530"/>
        <v>7911.4</v>
      </c>
      <c r="O2021" s="146">
        <f t="shared" si="526"/>
        <v>3.2838688474859046E-2</v>
      </c>
      <c r="P2021" s="146">
        <f t="shared" si="527"/>
        <v>-3.2838688474859046E-2</v>
      </c>
      <c r="Q2021" s="86">
        <f t="shared" si="516"/>
        <v>8.9999999999999993E-3</v>
      </c>
      <c r="R2021" s="39">
        <f>(SUM(C2002:C2020)+Q2021*SUM(C2002:C2020))/(19-Q2021)*(1-J$2305)</f>
        <v>8254.8843448475618</v>
      </c>
      <c r="S2021" s="39">
        <f>(SUM(C2002:C2020)+Q2021*SUM(C2002:C2020))/(19-Q2021)*(1+J$2305)</f>
        <v>8254.8843448475618</v>
      </c>
      <c r="T2021" s="17">
        <f>IF(AND(K2021="no",R2021&lt;E2021, R2021&gt;F2021,J$2308="yes"),MAX(R2021*(1-J$2306),F2021)/D2021-1,IF(AND(K2021="yes",S2021&gt;F2021, S2021&lt;E2021,J$2307="yes"),1-MIN(S2021*(1+J$2306),E2021)/D2021,0))</f>
        <v>0</v>
      </c>
      <c r="U2021" s="6">
        <f t="shared" si="517"/>
        <v>0</v>
      </c>
      <c r="V2021" s="66">
        <f t="shared" si="518"/>
        <v>6.5188815510939255</v>
      </c>
      <c r="W2021" s="6">
        <f t="shared" si="519"/>
        <v>0</v>
      </c>
      <c r="X2021" s="17">
        <f>V2021/MAX(V$240:V2021)-1</f>
        <v>-3.483016920974169E-2</v>
      </c>
      <c r="Z2021" s="66">
        <f t="shared" si="520"/>
        <v>21.895305836386758</v>
      </c>
      <c r="AA2021" s="6">
        <f t="shared" si="521"/>
        <v>-3.2838688474859046E-2</v>
      </c>
      <c r="AB2021" s="17">
        <f>Z2021/MAX(Z$240:Z2021)-1</f>
        <v>-5.5270484056260449E-2</v>
      </c>
      <c r="AD2021" s="18">
        <v>2.2723</v>
      </c>
      <c r="AF2021" s="23">
        <v>8171.2</v>
      </c>
      <c r="AG2021" s="23">
        <v>7911.4</v>
      </c>
      <c r="AH2021" s="23">
        <v>7933.4</v>
      </c>
    </row>
    <row r="2022" spans="1:34" x14ac:dyDescent="0.25">
      <c r="A2022" s="18" t="s">
        <v>249</v>
      </c>
      <c r="B2022" s="72">
        <v>42135</v>
      </c>
      <c r="C2022" s="23">
        <v>8558.2180000000008</v>
      </c>
      <c r="D2022" s="23">
        <v>8201.2929999999997</v>
      </c>
      <c r="E2022" s="23">
        <v>8558.8009999999995</v>
      </c>
      <c r="F2022" s="23">
        <v>8242.098</v>
      </c>
      <c r="G2022" s="20">
        <f t="shared" si="531"/>
        <v>8208.8749500000013</v>
      </c>
      <c r="H2022" s="20">
        <f t="shared" si="524"/>
        <v>7119.4388333333318</v>
      </c>
      <c r="I2022" s="112">
        <f t="shared" si="532"/>
        <v>4.2556751336551901E-2</v>
      </c>
      <c r="J2022" s="38" t="str">
        <f t="shared" si="525"/>
        <v>N</v>
      </c>
      <c r="K2022" s="17" t="str">
        <f>IF(OR(AND(J2021="N",OR(I2021&lt;R$2308,AND(I2021&gt;R$2306, I2021&lt;R$2305))), AND(J2021="X", OR(I2021&lt;R$2314, AND(I2021&lt;R$2311,I2021&gt;R$2312)))),"no","yes")</f>
        <v>yes</v>
      </c>
      <c r="M2022" s="34">
        <f t="shared" si="530"/>
        <v>8489.7999999999993</v>
      </c>
      <c r="N2022" s="34">
        <f t="shared" si="530"/>
        <v>8171.2</v>
      </c>
      <c r="O2022" s="146">
        <f t="shared" si="526"/>
        <v>3.8990601135695968E-2</v>
      </c>
      <c r="P2022" s="146">
        <f t="shared" si="527"/>
        <v>-3.8990601135695968E-2</v>
      </c>
      <c r="Q2022" s="86">
        <f t="shared" si="516"/>
        <v>8.9999999999999993E-3</v>
      </c>
      <c r="R2022" s="39">
        <f>(SUM(C2003:C2021)+Q2022*SUM(C2003:C2021))/(19-Q2022)*(1-J$2305)</f>
        <v>8268.1193475330419</v>
      </c>
      <c r="S2022" s="39">
        <f>(SUM(C2003:C2021)+Q2022*SUM(C2003:C2021))/(19-Q2022)*(1+J$2305)</f>
        <v>8268.1193475330419</v>
      </c>
      <c r="T2022" s="17">
        <f>IF(AND(K2022="no",R2022&lt;E2022, R2022&gt;F2022,J$2308="yes"),MAX(R2022*(1-J$2306),F2022)/D2022-1,IF(AND(K2022="yes",S2022&gt;F2022, S2022&lt;E2022,J$2307="yes"),1-MIN(S2022*(1+J$2306),E2022)/D2022,0))</f>
        <v>-8.1482697341799248E-3</v>
      </c>
      <c r="U2022" s="6">
        <f t="shared" si="517"/>
        <v>3.0842331401516043E-2</v>
      </c>
      <c r="V2022" s="66">
        <f t="shared" si="518"/>
        <v>6.5188815510939255</v>
      </c>
      <c r="W2022" s="6">
        <f t="shared" si="519"/>
        <v>0</v>
      </c>
      <c r="X2022" s="17">
        <f>V2022/MAX(V$240:V2022)-1</f>
        <v>-3.483016920974169E-2</v>
      </c>
      <c r="Z2022" s="66">
        <f t="shared" si="520"/>
        <v>21.716896978519515</v>
      </c>
      <c r="AA2022" s="6">
        <f t="shared" si="521"/>
        <v>-8.1482697341799248E-3</v>
      </c>
      <c r="AB2022" s="17">
        <f>Z2022/MAX(Z$240:Z2022)-1</f>
        <v>-6.2968394978011211E-2</v>
      </c>
      <c r="AD2022" s="18">
        <v>2.3915000000000002</v>
      </c>
      <c r="AF2022" s="23">
        <v>8489.7999999999993</v>
      </c>
      <c r="AG2022" s="23">
        <v>8171.2</v>
      </c>
      <c r="AH2022" s="23">
        <v>8170</v>
      </c>
    </row>
    <row r="2023" spans="1:34" x14ac:dyDescent="0.25">
      <c r="A2023" s="18" t="s">
        <v>249</v>
      </c>
      <c r="B2023" s="72">
        <v>42136</v>
      </c>
      <c r="C2023" s="23">
        <v>8745.6779999999999</v>
      </c>
      <c r="D2023" s="23">
        <v>8558.2180000000008</v>
      </c>
      <c r="E2023" s="23">
        <v>8746.2099999999991</v>
      </c>
      <c r="F2023" s="23">
        <v>8564.6630000000005</v>
      </c>
      <c r="G2023" s="20">
        <f t="shared" si="531"/>
        <v>8240.0141999999996</v>
      </c>
      <c r="H2023" s="20">
        <f t="shared" si="524"/>
        <v>7172.9537166666669</v>
      </c>
      <c r="I2023" s="112">
        <f t="shared" si="532"/>
        <v>6.13668602658477E-2</v>
      </c>
      <c r="J2023" s="38" t="str">
        <f t="shared" si="525"/>
        <v>N</v>
      </c>
      <c r="K2023" s="17" t="str">
        <f>IF(OR(AND(J2022="N",OR(I2022&lt;R$2308,AND(I2022&gt;R$2306, I2022&lt;R$2305))), AND(J2022="X", OR(I2022&lt;R$2314, AND(I2022&lt;R$2311,I2022&gt;R$2312)))),"no","yes")</f>
        <v>no</v>
      </c>
      <c r="M2023" s="34">
        <f t="shared" si="530"/>
        <v>8647.7999999999993</v>
      </c>
      <c r="N2023" s="34">
        <f t="shared" si="530"/>
        <v>8489.7999999999993</v>
      </c>
      <c r="O2023" s="146">
        <f t="shared" si="526"/>
        <v>1.8610567975688497E-2</v>
      </c>
      <c r="P2023" s="146">
        <f t="shared" si="527"/>
        <v>-1.8610567975688497E-2</v>
      </c>
      <c r="Q2023" s="86">
        <f t="shared" si="516"/>
        <v>8.9999999999999993E-3</v>
      </c>
      <c r="R2023" s="39">
        <f>(SUM(C2004:C2022)+Q2023*SUM(C2004:C2022))/(19-Q2023)*(1-J$2305)</f>
        <v>8291.2483520615024</v>
      </c>
      <c r="S2023" s="39">
        <f>(SUM(C2004:C2022)+Q2023*SUM(C2004:C2022))/(19-Q2023)*(1+J$2305)</f>
        <v>8291.2483520615024</v>
      </c>
      <c r="T2023" s="17">
        <f>IF(AND(K2023="no",R2023&lt;E2023, R2023&gt;F2023,J$2308="yes"),MAX(R2023*(1-J$2306),F2023)/D2023-1,IF(AND(K2023="yes",S2023&gt;F2023, S2023&lt;E2023,J$2307="yes"),1-MIN(S2023*(1+J$2306),E2023)/D2023,0))</f>
        <v>0</v>
      </c>
      <c r="U2023" s="6">
        <f t="shared" si="517"/>
        <v>0</v>
      </c>
      <c r="V2023" s="66">
        <f t="shared" si="518"/>
        <v>6.6402016393260208</v>
      </c>
      <c r="W2023" s="6">
        <f t="shared" si="519"/>
        <v>1.8610567975688497E-2</v>
      </c>
      <c r="X2023" s="17">
        <f>V2023/MAX(V$240:V2023)-1</f>
        <v>-1.6867810465735822E-2</v>
      </c>
      <c r="Z2023" s="66">
        <f t="shared" si="520"/>
        <v>22.121060765959275</v>
      </c>
      <c r="AA2023" s="6">
        <f t="shared" si="521"/>
        <v>1.8610567975688497E-2</v>
      </c>
      <c r="AB2023" s="17">
        <f>Z2023/MAX(Z$240:Z2023)-1</f>
        <v>-4.5529704597381038E-2</v>
      </c>
      <c r="AD2023" s="18">
        <v>2.4194</v>
      </c>
      <c r="AF2023" s="23">
        <v>8647.7999999999993</v>
      </c>
      <c r="AG2023" s="23">
        <v>8489.7999999999993</v>
      </c>
      <c r="AH2023" s="23">
        <v>8499.6</v>
      </c>
    </row>
    <row r="2024" spans="1:34" x14ac:dyDescent="0.25">
      <c r="A2024" s="18" t="s">
        <v>249</v>
      </c>
      <c r="B2024" s="72">
        <v>42137</v>
      </c>
      <c r="C2024" s="23">
        <v>8824.9290000000001</v>
      </c>
      <c r="D2024" s="23">
        <v>8745.6779999999999</v>
      </c>
      <c r="E2024" s="23">
        <v>8909.5750000000007</v>
      </c>
      <c r="F2024" s="23">
        <v>8643.43</v>
      </c>
      <c r="G2024" s="20">
        <f t="shared" si="531"/>
        <v>8275.2627000000011</v>
      </c>
      <c r="H2024" s="20">
        <f t="shared" si="524"/>
        <v>7228.2862999999988</v>
      </c>
      <c r="I2024" s="112">
        <f t="shared" si="532"/>
        <v>6.6422821839843049E-2</v>
      </c>
      <c r="J2024" s="38" t="str">
        <f t="shared" si="525"/>
        <v>N</v>
      </c>
      <c r="K2024" s="17" t="str">
        <f>IF(OR(AND(J2023="N",OR(I2023&lt;R$2308,AND(I2023&gt;R$2306, I2023&lt;R$2305))), AND(J2023="X", OR(I2023&lt;R$2314, AND(I2023&lt;R$2311,I2023&gt;R$2312)))),"no","yes")</f>
        <v>no</v>
      </c>
      <c r="M2024" s="34">
        <f t="shared" si="530"/>
        <v>8695.7999999999993</v>
      </c>
      <c r="N2024" s="34">
        <f t="shared" si="530"/>
        <v>8647.7999999999993</v>
      </c>
      <c r="O2024" s="146">
        <f t="shared" si="526"/>
        <v>5.5505446471935116E-3</v>
      </c>
      <c r="P2024" s="146">
        <f t="shared" si="527"/>
        <v>-5.5505446471935116E-3</v>
      </c>
      <c r="Q2024" s="86">
        <f t="shared" si="516"/>
        <v>8.9999999999999993E-3</v>
      </c>
      <c r="R2024" s="39">
        <f>(SUM(C2005:C2023)+Q2024*SUM(C2005:C2023))/(19-Q2024)*(1-J$2305)</f>
        <v>8324.4930717181833</v>
      </c>
      <c r="S2024" s="39">
        <f>(SUM(C2005:C2023)+Q2024*SUM(C2005:C2023))/(19-Q2024)*(1+J$2305)</f>
        <v>8324.4930717181833</v>
      </c>
      <c r="T2024" s="17">
        <f>IF(AND(K2024="no",R2024&lt;E2024, R2024&gt;F2024,J$2308="yes"),MAX(R2024*(1-J$2306),F2024)/D2024-1,IF(AND(K2024="yes",S2024&gt;F2024, S2024&lt;E2024,J$2307="yes"),1-MIN(S2024*(1+J$2306),E2024)/D2024,0))</f>
        <v>0</v>
      </c>
      <c r="U2024" s="6">
        <f t="shared" si="517"/>
        <v>0</v>
      </c>
      <c r="V2024" s="66">
        <f t="shared" si="518"/>
        <v>6.6770583749914678</v>
      </c>
      <c r="W2024" s="6">
        <f t="shared" si="519"/>
        <v>5.5505446471935116E-3</v>
      </c>
      <c r="X2024" s="17">
        <f>V2024/MAX(V$240:V2024)-1</f>
        <v>-1.1410891353632713E-2</v>
      </c>
      <c r="Z2024" s="66">
        <f t="shared" si="520"/>
        <v>22.243844701384013</v>
      </c>
      <c r="AA2024" s="6">
        <f t="shared" si="521"/>
        <v>5.5505446471935116E-3</v>
      </c>
      <c r="AB2024" s="17">
        <f>Z2024/MAX(Z$240:Z2024)-1</f>
        <v>-4.0231874608328777E-2</v>
      </c>
      <c r="AD2024" s="18">
        <v>2.4417</v>
      </c>
      <c r="AF2024" s="23">
        <v>8695.7999999999993</v>
      </c>
      <c r="AG2024" s="23">
        <v>8647.7999999999993</v>
      </c>
      <c r="AH2024" s="23">
        <v>8595</v>
      </c>
    </row>
    <row r="2025" spans="1:34" x14ac:dyDescent="0.25">
      <c r="A2025" s="18" t="s">
        <v>249</v>
      </c>
      <c r="B2025" s="72">
        <v>42138</v>
      </c>
      <c r="C2025" s="23">
        <v>8813.3940000000002</v>
      </c>
      <c r="D2025" s="23">
        <v>8824.9290000000001</v>
      </c>
      <c r="E2025" s="23">
        <v>8878.4699999999993</v>
      </c>
      <c r="F2025" s="23">
        <v>8725.2970000000005</v>
      </c>
      <c r="G2025" s="20">
        <f t="shared" si="531"/>
        <v>8325.7950499999988</v>
      </c>
      <c r="H2025" s="20">
        <f t="shared" si="524"/>
        <v>7282.1644666666671</v>
      </c>
      <c r="I2025" s="112">
        <f t="shared" si="532"/>
        <v>5.8564851413199559E-2</v>
      </c>
      <c r="J2025" s="38" t="str">
        <f t="shared" si="525"/>
        <v>N</v>
      </c>
      <c r="K2025" s="17" t="str">
        <f>IF(OR(AND(J2024="N",OR(I2024&lt;R$2308,AND(I2024&gt;R$2306, I2024&lt;R$2305))), AND(J2024="X", OR(I2024&lt;R$2314, AND(I2024&lt;R$2311,I2024&gt;R$2312)))),"no","yes")</f>
        <v>no</v>
      </c>
      <c r="M2025" s="34">
        <f t="shared" si="530"/>
        <v>8760.4</v>
      </c>
      <c r="N2025" s="34">
        <f t="shared" si="530"/>
        <v>8695.7999999999993</v>
      </c>
      <c r="O2025" s="146">
        <f t="shared" si="526"/>
        <v>7.4288737091470214E-3</v>
      </c>
      <c r="P2025" s="146">
        <f t="shared" si="527"/>
        <v>-7.4288737091470214E-3</v>
      </c>
      <c r="Q2025" s="86">
        <f t="shared" si="516"/>
        <v>8.9999999999999993E-3</v>
      </c>
      <c r="R2025" s="39">
        <f>(SUM(C2006:C2024)+Q2025*SUM(C2006:C2024))/(19-Q2025)*(1-J$2305)</f>
        <v>8378.8020411247417</v>
      </c>
      <c r="S2025" s="39">
        <f>(SUM(C2006:C2024)+Q2025*SUM(C2006:C2024))/(19-Q2025)*(1+J$2305)</f>
        <v>8378.8020411247417</v>
      </c>
      <c r="T2025" s="17">
        <f>IF(AND(K2025="no",R2025&lt;E2025, R2025&gt;F2025,J$2308="yes"),MAX(R2025*(1-J$2306),F2025)/D2025-1,IF(AND(K2025="yes",S2025&gt;F2025, S2025&lt;E2025,J$2307="yes"),1-MIN(S2025*(1+J$2306),E2025)/D2025,0))</f>
        <v>0</v>
      </c>
      <c r="U2025" s="6">
        <f t="shared" si="517"/>
        <v>0</v>
      </c>
      <c r="V2025" s="66">
        <f t="shared" si="518"/>
        <v>6.7266613984078818</v>
      </c>
      <c r="W2025" s="6">
        <f t="shared" si="519"/>
        <v>7.4288737091470214E-3</v>
      </c>
      <c r="X2025" s="17">
        <f>V2025/MAX(V$240:V2025)-1</f>
        <v>-4.0667877152607002E-3</v>
      </c>
      <c r="Z2025" s="66">
        <f t="shared" si="520"/>
        <v>22.409091414476475</v>
      </c>
      <c r="AA2025" s="6">
        <f t="shared" si="521"/>
        <v>7.4288737091470214E-3</v>
      </c>
      <c r="AB2025" s="17">
        <f>Z2025/MAX(Z$240:Z2025)-1</f>
        <v>-3.3101878414729335E-2</v>
      </c>
      <c r="AD2025" s="18">
        <v>2.4321000000000002</v>
      </c>
      <c r="AF2025" s="23">
        <v>8760.4</v>
      </c>
      <c r="AG2025" s="23">
        <v>8695.7999999999993</v>
      </c>
      <c r="AH2025" s="23">
        <v>8689</v>
      </c>
    </row>
    <row r="2026" spans="1:34" x14ac:dyDescent="0.25">
      <c r="A2026" s="18" t="s">
        <v>249</v>
      </c>
      <c r="B2026" s="72">
        <v>42139</v>
      </c>
      <c r="C2026" s="23">
        <v>8742.8850000000002</v>
      </c>
      <c r="D2026" s="23">
        <v>8813.3940000000002</v>
      </c>
      <c r="E2026" s="23">
        <v>8828.1139999999996</v>
      </c>
      <c r="F2026" s="23">
        <v>8626.2289999999994</v>
      </c>
      <c r="G2026" s="20">
        <f t="shared" si="531"/>
        <v>8367.3348999999998</v>
      </c>
      <c r="H2026" s="20">
        <f t="shared" si="524"/>
        <v>7333.8494500000006</v>
      </c>
      <c r="I2026" s="112">
        <f t="shared" si="532"/>
        <v>4.4882881405882369E-2</v>
      </c>
      <c r="J2026" s="38" t="str">
        <f t="shared" si="525"/>
        <v>N</v>
      </c>
      <c r="K2026" s="17" t="str">
        <f>IF(OR(AND(J2025="N",OR(I2025&lt;R$2308,AND(I2025&gt;R$2306, I2025&lt;R$2305))), AND(J2025="X", OR(I2025&lt;R$2314, AND(I2025&lt;R$2311,I2025&gt;R$2312)))),"no","yes")</f>
        <v>no</v>
      </c>
      <c r="M2026" s="34">
        <f t="shared" si="530"/>
        <v>8755.2000000000007</v>
      </c>
      <c r="N2026" s="34">
        <f t="shared" si="530"/>
        <v>8760.4</v>
      </c>
      <c r="O2026" s="146">
        <f t="shared" si="526"/>
        <v>-5.9358020181710103E-4</v>
      </c>
      <c r="P2026" s="146">
        <f t="shared" si="527"/>
        <v>5.9358020181710103E-4</v>
      </c>
      <c r="Q2026" s="86">
        <f t="shared" si="516"/>
        <v>8.9999999999999993E-3</v>
      </c>
      <c r="R2026" s="39">
        <f>(SUM(C2007:C2025)+Q2026*SUM(C2007:C2025))/(19-Q2026)*(1-J$2305)</f>
        <v>8426.6888166499921</v>
      </c>
      <c r="S2026" s="39">
        <f>(SUM(C2007:C2025)+Q2026*SUM(C2007:C2025))/(19-Q2026)*(1+J$2305)</f>
        <v>8426.6888166499921</v>
      </c>
      <c r="T2026" s="17">
        <f>IF(AND(K2026="no",R2026&lt;E2026, R2026&gt;F2026,J$2308="yes"),MAX(R2026*(1-J$2306),F2026)/D2026-1,IF(AND(K2026="yes",S2026&gt;F2026, S2026&lt;E2026,J$2307="yes"),1-MIN(S2026*(1+J$2306),E2026)/D2026,0))</f>
        <v>0</v>
      </c>
      <c r="U2026" s="6">
        <f t="shared" si="517"/>
        <v>0</v>
      </c>
      <c r="V2026" s="66">
        <f t="shared" si="518"/>
        <v>6.7226685853774599</v>
      </c>
      <c r="W2026" s="6">
        <f t="shared" si="519"/>
        <v>-5.9358020181699001E-4</v>
      </c>
      <c r="X2026" s="17">
        <f>V2026/MAX(V$240:V2026)-1</f>
        <v>-4.6579539524049807E-3</v>
      </c>
      <c r="Z2026" s="66">
        <f t="shared" si="520"/>
        <v>22.395789821472132</v>
      </c>
      <c r="AA2026" s="6">
        <f t="shared" si="521"/>
        <v>-5.9358020181710103E-4</v>
      </c>
      <c r="AB2026" s="17">
        <f>Z2026/MAX(Z$240:Z2026)-1</f>
        <v>-3.3675809996876471E-2</v>
      </c>
      <c r="AD2026" s="18">
        <v>2.4182999999999999</v>
      </c>
      <c r="AF2026" s="23">
        <v>8755.2000000000007</v>
      </c>
      <c r="AG2026" s="23">
        <v>8760.4</v>
      </c>
      <c r="AH2026" s="23">
        <v>8754.7999999999993</v>
      </c>
    </row>
    <row r="2027" spans="1:34" x14ac:dyDescent="0.25">
      <c r="A2027" s="18" t="s">
        <v>249</v>
      </c>
      <c r="B2027" s="72">
        <v>42142</v>
      </c>
      <c r="C2027" s="23">
        <v>8903.5949999999993</v>
      </c>
      <c r="D2027" s="23">
        <v>8742.8850000000002</v>
      </c>
      <c r="E2027" s="23">
        <v>8929.9439999999995</v>
      </c>
      <c r="F2027" s="23">
        <v>8698.8979999999992</v>
      </c>
      <c r="G2027" s="20">
        <f t="shared" si="531"/>
        <v>8413.4766500000005</v>
      </c>
      <c r="H2027" s="20">
        <f t="shared" si="524"/>
        <v>7387.5536833333335</v>
      </c>
      <c r="I2027" s="112">
        <f t="shared" si="532"/>
        <v>5.8253962112083446E-2</v>
      </c>
      <c r="J2027" s="38" t="str">
        <f t="shared" si="525"/>
        <v>N</v>
      </c>
      <c r="K2027" s="17" t="str">
        <f>IF(OR(AND(J2026="N",OR(I2026&lt;R$2308,AND(I2026&gt;R$2306, I2026&lt;R$2305))), AND(J2026="X", OR(I2026&lt;R$2314, AND(I2026&lt;R$2311,I2026&gt;R$2312)))),"no","yes")</f>
        <v>no</v>
      </c>
      <c r="M2027" s="34">
        <f t="shared" si="530"/>
        <v>8798.4</v>
      </c>
      <c r="N2027" s="34">
        <f t="shared" si="530"/>
        <v>8579.7999999999993</v>
      </c>
      <c r="O2027" s="146">
        <f t="shared" si="526"/>
        <v>2.547844938110444E-2</v>
      </c>
      <c r="P2027" s="146">
        <f t="shared" si="527"/>
        <v>-2.547844938110444E-2</v>
      </c>
      <c r="Q2027" s="86">
        <f t="shared" si="516"/>
        <v>8.9999999999999993E-3</v>
      </c>
      <c r="R2027" s="39">
        <f>(SUM(C2008:C2026)+Q2027*SUM(C2008:C2026))/(19-Q2027)*(1-J$2305)</f>
        <v>8467.1808457690477</v>
      </c>
      <c r="S2027" s="39">
        <f>(SUM(C2008:C2026)+Q2027*SUM(C2008:C2026))/(19-Q2027)*(1+J$2305)</f>
        <v>8467.1808457690477</v>
      </c>
      <c r="T2027" s="17">
        <f>IF(AND(K2027="no",R2027&lt;E2027, R2027&gt;F2027,J$2308="yes"),MAX(R2027*(1-J$2306),F2027)/D2027-1,IF(AND(K2027="yes",S2027&gt;F2027, S2027&lt;E2027,J$2307="yes"),1-MIN(S2027*(1+J$2306),E2027)/D2027,0))</f>
        <v>0</v>
      </c>
      <c r="U2027" s="6">
        <f t="shared" si="517"/>
        <v>0</v>
      </c>
      <c r="V2027" s="66">
        <f t="shared" si="518"/>
        <v>6.893951756635941</v>
      </c>
      <c r="W2027" s="6">
        <f t="shared" si="519"/>
        <v>2.547844938110444E-2</v>
      </c>
      <c r="X2027" s="17">
        <f>V2027/MAX(V$240:V2027)-1</f>
        <v>0</v>
      </c>
      <c r="Z2027" s="66">
        <f t="shared" si="520"/>
        <v>22.966399818788364</v>
      </c>
      <c r="AA2027" s="6">
        <f t="shared" si="521"/>
        <v>2.547844938110444E-2</v>
      </c>
      <c r="AB2027" s="17">
        <f>Z2027/MAX(Z$240:Z2027)-1</f>
        <v>-9.0553680361451505E-3</v>
      </c>
      <c r="AD2027" s="18">
        <v>2.4641999999999999</v>
      </c>
      <c r="AF2027" s="23">
        <v>8798.4</v>
      </c>
      <c r="AG2027" s="23">
        <v>8579.7999999999993</v>
      </c>
      <c r="AH2027" s="23">
        <v>8640.6</v>
      </c>
    </row>
    <row r="2028" spans="1:34" x14ac:dyDescent="0.25">
      <c r="A2028" s="18" t="s">
        <v>249</v>
      </c>
      <c r="B2028" s="72">
        <v>42143</v>
      </c>
      <c r="C2028" s="23">
        <v>9124.8320000000003</v>
      </c>
      <c r="D2028" s="23">
        <v>8903.5949999999993</v>
      </c>
      <c r="E2028" s="23">
        <v>9125.5149999999994</v>
      </c>
      <c r="F2028" s="23">
        <v>8904.1880000000001</v>
      </c>
      <c r="G2028" s="20">
        <f t="shared" si="531"/>
        <v>8477.7232000000004</v>
      </c>
      <c r="H2028" s="20">
        <f t="shared" si="524"/>
        <v>7443.4796833333339</v>
      </c>
      <c r="I2028" s="112">
        <f t="shared" si="532"/>
        <v>7.6330494017544659E-2</v>
      </c>
      <c r="J2028" s="38" t="str">
        <f t="shared" si="525"/>
        <v>N</v>
      </c>
      <c r="K2028" s="17" t="str">
        <f>IF(OR(AND(J2027="N",OR(I2027&lt;R$2308,AND(I2027&gt;R$2306, I2027&lt;R$2305))), AND(J2027="X", OR(I2027&lt;R$2314, AND(I2027&lt;R$2311,I2027&gt;R$2312)))),"no","yes")</f>
        <v>no</v>
      </c>
      <c r="M2028" s="34">
        <f t="shared" si="530"/>
        <v>9120.7999999999993</v>
      </c>
      <c r="N2028" s="34">
        <f t="shared" si="530"/>
        <v>8798.4</v>
      </c>
      <c r="O2028" s="146">
        <f t="shared" si="526"/>
        <v>3.664302600472813E-2</v>
      </c>
      <c r="P2028" s="146">
        <f t="shared" si="527"/>
        <v>-3.664302600472813E-2</v>
      </c>
      <c r="Q2028" s="86">
        <f t="shared" si="516"/>
        <v>8.9999999999999993E-3</v>
      </c>
      <c r="R2028" s="39">
        <f>(SUM(C2009:C2027)+Q2028*SUM(C2009:C2027))/(19-Q2028)*(1-J$2305)</f>
        <v>8523.6953655942307</v>
      </c>
      <c r="S2028" s="39">
        <f>(SUM(C2009:C2027)+Q2028*SUM(C2009:C2027))/(19-Q2028)*(1+J$2305)</f>
        <v>8523.6953655942307</v>
      </c>
      <c r="T2028" s="17">
        <f>IF(AND(K2028="no",R2028&lt;E2028, R2028&gt;F2028,J$2308="yes"),MAX(R2028*(1-J$2306),F2028)/D2028-1,IF(AND(K2028="yes",S2028&gt;F2028, S2028&lt;E2028,J$2307="yes"),1-MIN(S2028*(1+J$2306),E2028)/D2028,0))</f>
        <v>0</v>
      </c>
      <c r="U2028" s="6">
        <f t="shared" si="517"/>
        <v>0</v>
      </c>
      <c r="V2028" s="66">
        <f t="shared" si="518"/>
        <v>7.1465670101296928</v>
      </c>
      <c r="W2028" s="6">
        <f t="shared" si="519"/>
        <v>3.664302600472813E-2</v>
      </c>
      <c r="X2028" s="17">
        <f>V2028/MAX(V$240:V2028)-1</f>
        <v>0</v>
      </c>
      <c r="Y2028" s="14"/>
      <c r="Z2028" s="66">
        <f t="shared" si="520"/>
        <v>23.807958204583208</v>
      </c>
      <c r="AA2028" s="6">
        <f t="shared" si="521"/>
        <v>3.664302600472813E-2</v>
      </c>
      <c r="AB2028" s="17">
        <f>Z2028/MAX(Z$240:Z2028)-1</f>
        <v>0</v>
      </c>
      <c r="AC2028" s="14"/>
      <c r="AD2028" s="18">
        <v>2.5268000000000002</v>
      </c>
      <c r="AF2028" s="23">
        <v>9120.7999999999993</v>
      </c>
      <c r="AG2028" s="23">
        <v>8798.4</v>
      </c>
      <c r="AH2028" s="23">
        <v>8805.6</v>
      </c>
    </row>
    <row r="2029" spans="1:34" x14ac:dyDescent="0.25">
      <c r="A2029" s="18" t="s">
        <v>249</v>
      </c>
      <c r="B2029" s="72">
        <v>42144</v>
      </c>
      <c r="C2029" s="23">
        <v>9277.3310000000001</v>
      </c>
      <c r="D2029" s="23">
        <v>9124.8320000000003</v>
      </c>
      <c r="E2029" s="23">
        <v>9429.2199999999993</v>
      </c>
      <c r="F2029" s="23">
        <v>9173.4030000000002</v>
      </c>
      <c r="G2029" s="20">
        <f t="shared" si="531"/>
        <v>8535.9554000000026</v>
      </c>
      <c r="H2029" s="20">
        <f t="shared" si="524"/>
        <v>7500.2733166666676</v>
      </c>
      <c r="I2029" s="112">
        <f t="shared" si="532"/>
        <v>8.6853265423574966E-2</v>
      </c>
      <c r="J2029" s="38" t="str">
        <f t="shared" si="525"/>
        <v>N</v>
      </c>
      <c r="K2029" s="17" t="str">
        <f>IF(OR(AND(J2028="N",OR(I2028&lt;R$2308,AND(I2028&gt;R$2306, I2028&lt;R$2305))), AND(J2028="X", OR(I2028&lt;R$2314, AND(I2028&lt;R$2311,I2028&gt;R$2312)))),"no","yes")</f>
        <v>no</v>
      </c>
      <c r="M2029" s="34">
        <f t="shared" si="530"/>
        <v>9286.7999999999993</v>
      </c>
      <c r="N2029" s="34">
        <f t="shared" si="530"/>
        <v>9120.7999999999993</v>
      </c>
      <c r="O2029" s="146">
        <f t="shared" si="526"/>
        <v>1.8200157880887691E-2</v>
      </c>
      <c r="P2029" s="146">
        <f t="shared" si="527"/>
        <v>-1.8200157880887691E-2</v>
      </c>
      <c r="Q2029" s="86">
        <f t="shared" si="516"/>
        <v>8.9999999999999993E-3</v>
      </c>
      <c r="R2029" s="39">
        <f>(SUM(C2010:C2028)+Q2029*SUM(C2010:C2028))/(19-Q2029)*(1-J$2305)</f>
        <v>8577.471064872836</v>
      </c>
      <c r="S2029" s="39">
        <f>(SUM(C2010:C2028)+Q2029*SUM(C2010:C2028))/(19-Q2029)*(1+J$2305)</f>
        <v>8577.471064872836</v>
      </c>
      <c r="T2029" s="17">
        <f>IF(AND(K2029="no",R2029&lt;E2029, R2029&gt;F2029,J$2308="yes"),MAX(R2029*(1-J$2306),F2029)/D2029-1,IF(AND(K2029="yes",S2029&gt;F2029, S2029&lt;E2029,J$2307="yes"),1-MIN(S2029*(1+J$2306),E2029)/D2029,0))</f>
        <v>0</v>
      </c>
      <c r="U2029" s="6">
        <f t="shared" si="517"/>
        <v>0</v>
      </c>
      <c r="V2029" s="66">
        <f t="shared" si="518"/>
        <v>7.276635658020397</v>
      </c>
      <c r="W2029" s="6">
        <f t="shared" si="519"/>
        <v>1.8200157880887691E-2</v>
      </c>
      <c r="X2029" s="17">
        <f>V2029/MAX(V$240:V2029)-1</f>
        <v>0</v>
      </c>
      <c r="Z2029" s="66">
        <f t="shared" si="520"/>
        <v>24.241266802728198</v>
      </c>
      <c r="AA2029" s="6">
        <f t="shared" si="521"/>
        <v>1.8200157880887691E-2</v>
      </c>
      <c r="AB2029" s="17">
        <f>Z2029/MAX(Z$240:Z2029)-1</f>
        <v>0</v>
      </c>
      <c r="AD2029" s="18">
        <v>2.5695999999999999</v>
      </c>
      <c r="AF2029" s="23">
        <v>9286.7999999999993</v>
      </c>
      <c r="AG2029" s="23">
        <v>9120.7999999999993</v>
      </c>
      <c r="AH2029" s="23">
        <v>9121.7999999999993</v>
      </c>
    </row>
    <row r="2030" spans="1:34" x14ac:dyDescent="0.25">
      <c r="A2030" s="18" t="s">
        <v>249</v>
      </c>
      <c r="B2030" s="72">
        <v>42145</v>
      </c>
      <c r="C2030" s="23">
        <v>9619.223</v>
      </c>
      <c r="D2030" s="23">
        <v>9277.3310000000001</v>
      </c>
      <c r="E2030" s="23">
        <v>9620.0949999999993</v>
      </c>
      <c r="F2030" s="23">
        <v>9320.23</v>
      </c>
      <c r="G2030" s="20">
        <f t="shared" si="531"/>
        <v>8600.7452000000012</v>
      </c>
      <c r="H2030" s="20">
        <f t="shared" si="524"/>
        <v>7562.0754000000006</v>
      </c>
      <c r="I2030" s="112">
        <f t="shared" si="532"/>
        <v>0.1184173901582386</v>
      </c>
      <c r="J2030" s="38" t="str">
        <f t="shared" si="525"/>
        <v>N</v>
      </c>
      <c r="K2030" s="17" t="str">
        <f>IF(OR(AND(J2029="N",OR(I2029&lt;R$2308,AND(I2029&gt;R$2306, I2029&lt;R$2305))), AND(J2029="X", OR(I2029&lt;R$2314, AND(I2029&lt;R$2311,I2029&gt;R$2312)))),"no","yes")</f>
        <v>no</v>
      </c>
      <c r="M2030" s="34">
        <f t="shared" si="530"/>
        <v>9734.6</v>
      </c>
      <c r="N2030" s="34">
        <f t="shared" si="530"/>
        <v>9286.7999999999993</v>
      </c>
      <c r="O2030" s="146">
        <f t="shared" si="526"/>
        <v>4.8218977473403202E-2</v>
      </c>
      <c r="P2030" s="146">
        <f t="shared" si="527"/>
        <v>-4.8218977473403202E-2</v>
      </c>
      <c r="Q2030" s="86">
        <f t="shared" si="516"/>
        <v>8.9999999999999993E-3</v>
      </c>
      <c r="R2030" s="39">
        <f>(SUM(C2011:C2029)+Q2030*SUM(C2011:C2029))/(19-Q2030)*(1-J$2305)</f>
        <v>8628.1523947659425</v>
      </c>
      <c r="S2030" s="39">
        <f>(SUM(C2011:C2029)+Q2030*SUM(C2011:C2029))/(19-Q2030)*(1+J$2305)</f>
        <v>8628.1523947659425</v>
      </c>
      <c r="T2030" s="17">
        <f>IF(AND(K2030="no",R2030&lt;E2030, R2030&gt;F2030,J$2308="yes"),MAX(R2030*(1-J$2306),F2030)/D2030-1,IF(AND(K2030="yes",S2030&gt;F2030, S2030&lt;E2030,J$2307="yes"),1-MIN(S2030*(1+J$2306),E2030)/D2030,0))</f>
        <v>0</v>
      </c>
      <c r="U2030" s="6">
        <f t="shared" si="517"/>
        <v>0</v>
      </c>
      <c r="V2030" s="66">
        <f t="shared" si="518"/>
        <v>7.6275075888966448</v>
      </c>
      <c r="W2030" s="6">
        <f t="shared" si="519"/>
        <v>4.8218977473403202E-2</v>
      </c>
      <c r="X2030" s="17">
        <f>V2030/MAX(V$240:V2030)-1</f>
        <v>0</v>
      </c>
      <c r="Z2030" s="66">
        <f t="shared" si="520"/>
        <v>25.410155900615706</v>
      </c>
      <c r="AA2030" s="6">
        <f t="shared" si="521"/>
        <v>4.8218977473403202E-2</v>
      </c>
      <c r="AB2030" s="17">
        <f>Z2030/MAX(Z$240:Z2030)-1</f>
        <v>0</v>
      </c>
      <c r="AD2030" s="18">
        <v>2.6861999999999999</v>
      </c>
      <c r="AF2030" s="23">
        <v>9734.6</v>
      </c>
      <c r="AG2030" s="23">
        <v>9286.7999999999993</v>
      </c>
      <c r="AH2030" s="23">
        <v>9311.4</v>
      </c>
    </row>
    <row r="2031" spans="1:34" x14ac:dyDescent="0.25">
      <c r="A2031" s="18" t="s">
        <v>249</v>
      </c>
      <c r="B2031" s="72">
        <v>42146</v>
      </c>
      <c r="C2031" s="23">
        <v>9778.1710000000003</v>
      </c>
      <c r="D2031" s="23">
        <v>9619.223</v>
      </c>
      <c r="E2031" s="23">
        <v>9821.8109999999997</v>
      </c>
      <c r="F2031" s="23">
        <v>9547.4220000000005</v>
      </c>
      <c r="G2031" s="20">
        <f t="shared" si="531"/>
        <v>8669.1185999999998</v>
      </c>
      <c r="H2031" s="20">
        <f t="shared" si="524"/>
        <v>7626.6026166666661</v>
      </c>
      <c r="I2031" s="112">
        <f t="shared" si="532"/>
        <v>0.1279313908567361</v>
      </c>
      <c r="J2031" s="38" t="str">
        <f t="shared" si="525"/>
        <v>N</v>
      </c>
      <c r="K2031" s="17" t="str">
        <f>IF(OR(AND(J2030="N",OR(I2030&lt;R$2308,AND(I2030&gt;R$2306, I2030&lt;R$2305))), AND(J2030="X", OR(I2030&lt;R$2314, AND(I2030&lt;R$2311,I2030&gt;R$2312)))),"no","yes")</f>
        <v>no</v>
      </c>
      <c r="M2031" s="34">
        <f t="shared" si="530"/>
        <v>9741.2000000000007</v>
      </c>
      <c r="N2031" s="34">
        <f t="shared" si="530"/>
        <v>9734.6</v>
      </c>
      <c r="O2031" s="146">
        <f t="shared" si="526"/>
        <v>6.7799395969014853E-4</v>
      </c>
      <c r="P2031" s="146">
        <f t="shared" si="527"/>
        <v>-6.7799395969014853E-4</v>
      </c>
      <c r="Q2031" s="86">
        <f t="shared" si="516"/>
        <v>8.9999999999999993E-3</v>
      </c>
      <c r="R2031" s="39">
        <f>(SUM(C2012:C2030)+Q2031*SUM(C2012:C2030))/(19-Q2031)*(1-J$2305)</f>
        <v>8692.3615822758147</v>
      </c>
      <c r="S2031" s="39">
        <f>(SUM(C2012:C2030)+Q2031*SUM(C2012:C2030))/(19-Q2031)*(1+J$2305)</f>
        <v>8692.3615822758147</v>
      </c>
      <c r="T2031" s="17">
        <f>IF(AND(K2031="no",R2031&lt;E2031, R2031&gt;F2031,J$2308="yes"),MAX(R2031*(1-J$2306),F2031)/D2031-1,IF(AND(K2031="yes",S2031&gt;F2031, S2031&lt;E2031,J$2307="yes"),1-MIN(S2031*(1+J$2306),E2031)/D2031,0))</f>
        <v>0</v>
      </c>
      <c r="U2031" s="6">
        <f t="shared" si="517"/>
        <v>0</v>
      </c>
      <c r="V2031" s="66">
        <f t="shared" si="518"/>
        <v>7.6326789929694074</v>
      </c>
      <c r="W2031" s="6">
        <f t="shared" si="519"/>
        <v>6.7799395969014853E-4</v>
      </c>
      <c r="X2031" s="17">
        <f>V2031/MAX(V$240:V2031)-1</f>
        <v>0</v>
      </c>
      <c r="Z2031" s="66">
        <f t="shared" si="520"/>
        <v>25.427383832831108</v>
      </c>
      <c r="AA2031" s="6">
        <f t="shared" si="521"/>
        <v>6.7799395969014853E-4</v>
      </c>
      <c r="AB2031" s="17">
        <f>Z2031/MAX(Z$240:Z2031)-1</f>
        <v>0</v>
      </c>
      <c r="AD2031" s="18">
        <v>2.7227000000000001</v>
      </c>
      <c r="AF2031" s="23">
        <v>9741.2000000000007</v>
      </c>
      <c r="AG2031" s="23">
        <v>9734.6</v>
      </c>
      <c r="AH2031" s="23">
        <v>9783</v>
      </c>
    </row>
    <row r="2032" spans="1:34" x14ac:dyDescent="0.25">
      <c r="A2032" s="18" t="s">
        <v>249</v>
      </c>
      <c r="B2032" s="72">
        <v>42149</v>
      </c>
      <c r="C2032" s="23">
        <v>10040.09</v>
      </c>
      <c r="D2032" s="23">
        <v>9778.1710000000003</v>
      </c>
      <c r="E2032" s="23">
        <v>10040.709999999999</v>
      </c>
      <c r="F2032" s="23">
        <v>9659.3150000000005</v>
      </c>
      <c r="G2032" s="20">
        <f t="shared" si="531"/>
        <v>8750.1683499999999</v>
      </c>
      <c r="H2032" s="20">
        <f t="shared" si="524"/>
        <v>7694.4448333333339</v>
      </c>
      <c r="I2032" s="112">
        <f t="shared" si="532"/>
        <v>0.14741678084399368</v>
      </c>
      <c r="J2032" s="38" t="str">
        <f t="shared" si="525"/>
        <v>N</v>
      </c>
      <c r="K2032" s="17" t="str">
        <f>IF(OR(AND(J2031="N",OR(I2031&lt;R$2308,AND(I2031&gt;R$2306, I2031&lt;R$2305))), AND(J2031="X", OR(I2031&lt;R$2314, AND(I2031&lt;R$2311,I2031&gt;R$2312)))),"no","yes")</f>
        <v>yes</v>
      </c>
      <c r="M2032" s="34">
        <f t="shared" si="530"/>
        <v>9966.6</v>
      </c>
      <c r="N2032" s="34">
        <f t="shared" si="530"/>
        <v>9741.2000000000007</v>
      </c>
      <c r="O2032" s="146">
        <f t="shared" si="526"/>
        <v>2.3138832997987802E-2</v>
      </c>
      <c r="P2032" s="146">
        <f t="shared" si="527"/>
        <v>-2.3138832997987802E-2</v>
      </c>
      <c r="Q2032" s="86">
        <f t="shared" si="516"/>
        <v>8.9999999999999993E-3</v>
      </c>
      <c r="R2032" s="39">
        <f>(SUM(C2013:C2031)+Q2032*SUM(C2013:C2031))/(19-Q2032)*(1-J$2305)</f>
        <v>8764.569874835448</v>
      </c>
      <c r="S2032" s="39">
        <f>(SUM(C2013:C2031)+Q2032*SUM(C2013:C2031))/(19-Q2032)*(1+J$2305)</f>
        <v>8764.569874835448</v>
      </c>
      <c r="T2032" s="17">
        <f>IF(AND(K2032="no",R2032&lt;E2032, R2032&gt;F2032,J$2308="yes"),MAX(R2032*(1-J$2306),F2032)/D2032-1,IF(AND(K2032="yes",S2032&gt;F2032, S2032&lt;E2032,J$2307="yes"),1-MIN(S2032*(1+J$2306),E2032)/D2032,0))</f>
        <v>0</v>
      </c>
      <c r="U2032" s="6">
        <f t="shared" si="517"/>
        <v>0</v>
      </c>
      <c r="V2032" s="66">
        <f t="shared" si="518"/>
        <v>7.6326789929694074</v>
      </c>
      <c r="W2032" s="6">
        <f t="shared" si="519"/>
        <v>0</v>
      </c>
      <c r="X2032" s="17">
        <f>V2032/MAX(V$240:V2032)-1</f>
        <v>0</v>
      </c>
      <c r="Z2032" s="66">
        <f t="shared" si="520"/>
        <v>24.839023844747494</v>
      </c>
      <c r="AA2032" s="6">
        <f t="shared" si="521"/>
        <v>-2.3138832997987802E-2</v>
      </c>
      <c r="AB2032" s="17">
        <f>Z2032/MAX(Z$240:Z2032)-1</f>
        <v>-2.3138832997987802E-2</v>
      </c>
      <c r="AD2032" s="18">
        <v>2.7721</v>
      </c>
      <c r="AF2032" s="23">
        <v>9966.6</v>
      </c>
      <c r="AG2032" s="23">
        <v>9741.2000000000007</v>
      </c>
      <c r="AH2032" s="23">
        <v>9610</v>
      </c>
    </row>
    <row r="2033" spans="1:34" x14ac:dyDescent="0.25">
      <c r="A2033" s="18" t="s">
        <v>249</v>
      </c>
      <c r="B2033" s="72">
        <v>42150</v>
      </c>
      <c r="C2033" s="23">
        <v>10373.58</v>
      </c>
      <c r="D2033" s="23">
        <v>10040.09</v>
      </c>
      <c r="E2033" s="23">
        <v>10373.84</v>
      </c>
      <c r="F2033" s="23">
        <v>10046.24</v>
      </c>
      <c r="G2033" s="20">
        <f t="shared" si="531"/>
        <v>8843.1965499999988</v>
      </c>
      <c r="H2033" s="20">
        <f t="shared" si="524"/>
        <v>7767.0301166666677</v>
      </c>
      <c r="I2033" s="112">
        <f t="shared" si="532"/>
        <v>0.17305772198402636</v>
      </c>
      <c r="J2033" s="38" t="str">
        <f t="shared" si="525"/>
        <v>N</v>
      </c>
      <c r="K2033" s="17" t="str">
        <f>IF(OR(AND(J2032="N",OR(I2032&lt;R$2308,AND(I2032&gt;R$2306, I2032&lt;R$2305))), AND(J2032="X", OR(I2032&lt;R$2314, AND(I2032&lt;R$2311,I2032&gt;R$2312)))),"no","yes")</f>
        <v>yes</v>
      </c>
      <c r="M2033" s="34">
        <f t="shared" si="530"/>
        <v>10532.2</v>
      </c>
      <c r="N2033" s="34">
        <f t="shared" si="530"/>
        <v>9966.6</v>
      </c>
      <c r="O2033" s="146">
        <f t="shared" si="526"/>
        <v>5.674954347520722E-2</v>
      </c>
      <c r="P2033" s="146">
        <f t="shared" si="527"/>
        <v>-5.674954347520722E-2</v>
      </c>
      <c r="Q2033" s="86">
        <f t="shared" ref="Q2033:Q2096" si="535">IF(J2033="N",0.009,0.018)</f>
        <v>8.9999999999999993E-3</v>
      </c>
      <c r="R2033" s="39">
        <f>(SUM(C2014:C2032)+Q2033*SUM(C2014:C2032))/(19-Q2033)*(1-J$2305)</f>
        <v>8845.7039734084556</v>
      </c>
      <c r="S2033" s="39">
        <f>(SUM(C2014:C2032)+Q2033*SUM(C2014:C2032))/(19-Q2033)*(1+J$2305)</f>
        <v>8845.7039734084556</v>
      </c>
      <c r="T2033" s="17">
        <f>IF(AND(K2033="no",R2033&lt;E2033, R2033&gt;F2033,J$2308="yes"),MAX(R2033*(1-J$2306),F2033)/D2033-1,IF(AND(K2033="yes",S2033&gt;F2033, S2033&lt;E2033,J$2307="yes"),1-MIN(S2033*(1+J$2306),E2033)/D2033,0))</f>
        <v>0</v>
      </c>
      <c r="U2033" s="6">
        <f t="shared" si="517"/>
        <v>0</v>
      </c>
      <c r="V2033" s="66">
        <f t="shared" si="518"/>
        <v>7.6326789929694074</v>
      </c>
      <c r="W2033" s="6">
        <f t="shared" si="519"/>
        <v>0</v>
      </c>
      <c r="X2033" s="17">
        <f>V2033/MAX(V$240:V2033)-1</f>
        <v>0</v>
      </c>
      <c r="Z2033" s="66">
        <f t="shared" si="520"/>
        <v>23.429420581188289</v>
      </c>
      <c r="AA2033" s="6">
        <f t="shared" si="521"/>
        <v>-5.6749543475207109E-2</v>
      </c>
      <c r="AB2033" s="17">
        <f>Z2033/MAX(Z$240:Z2033)-1</f>
        <v>-7.8575258264010128E-2</v>
      </c>
      <c r="AD2033" s="18">
        <v>2.8824000000000001</v>
      </c>
      <c r="AF2033" s="23">
        <v>10532.2</v>
      </c>
      <c r="AG2033" s="23">
        <v>9966.6</v>
      </c>
      <c r="AH2033" s="23">
        <v>9988</v>
      </c>
    </row>
    <row r="2034" spans="1:34" x14ac:dyDescent="0.25">
      <c r="A2034" s="18" t="s">
        <v>249</v>
      </c>
      <c r="B2034" s="72">
        <v>42151</v>
      </c>
      <c r="C2034" s="23">
        <v>10497.34</v>
      </c>
      <c r="D2034" s="23">
        <v>10373.58</v>
      </c>
      <c r="E2034" s="23">
        <v>10539.75</v>
      </c>
      <c r="F2034" s="23">
        <v>10192.18</v>
      </c>
      <c r="G2034" s="20">
        <f t="shared" si="531"/>
        <v>8954.7394000000004</v>
      </c>
      <c r="H2034" s="20">
        <f t="shared" si="524"/>
        <v>7839.6559166666684</v>
      </c>
      <c r="I2034" s="112">
        <f t="shared" si="532"/>
        <v>0.1722663866689409</v>
      </c>
      <c r="J2034" s="38" t="str">
        <f t="shared" si="525"/>
        <v>N</v>
      </c>
      <c r="K2034" s="17" t="str">
        <f>IF(OR(AND(J2033="N",OR(I2033&lt;R$2308,AND(I2033&gt;R$2306, I2033&lt;R$2305))), AND(J2033="X", OR(I2033&lt;R$2314, AND(I2033&lt;R$2311,I2033&gt;R$2312)))),"no","yes")</f>
        <v>yes</v>
      </c>
      <c r="M2034" s="34">
        <f t="shared" si="530"/>
        <v>10552</v>
      </c>
      <c r="N2034" s="34">
        <f t="shared" si="530"/>
        <v>10532.2</v>
      </c>
      <c r="O2034" s="146">
        <f t="shared" si="526"/>
        <v>1.8799491084482423E-3</v>
      </c>
      <c r="P2034" s="146">
        <f t="shared" si="527"/>
        <v>-1.8799491084482423E-3</v>
      </c>
      <c r="Q2034" s="86">
        <f t="shared" si="535"/>
        <v>8.9999999999999993E-3</v>
      </c>
      <c r="R2034" s="39">
        <f>(SUM(C2015:C2033)+Q2034*SUM(C2015:C2033))/(19-Q2034)*(1-J$2305)</f>
        <v>8957.6549434995522</v>
      </c>
      <c r="S2034" s="39">
        <f>(SUM(C2015:C2033)+Q2034*SUM(C2015:C2033))/(19-Q2034)*(1+J$2305)</f>
        <v>8957.6549434995522</v>
      </c>
      <c r="T2034" s="17">
        <f>IF(AND(K2034="no",R2034&lt;E2034, R2034&gt;F2034,J$2308="yes"),MAX(R2034*(1-J$2306),F2034)/D2034-1,IF(AND(K2034="yes",S2034&gt;F2034, S2034&lt;E2034,J$2307="yes"),1-MIN(S2034*(1+J$2306),E2034)/D2034,0))</f>
        <v>0</v>
      </c>
      <c r="U2034" s="6">
        <f t="shared" ref="U2034:U2097" si="536">IF(T2034=0,0,IF(K2034="yes",T2034-P2034,T2034-O2034))</f>
        <v>0</v>
      </c>
      <c r="V2034" s="66">
        <f t="shared" ref="V2034:V2097" si="537">IF(K2034="yes",V2033, IF(T2034&lt;&gt;0, V2033*(1+T2034),V2033*(1+O2034)))</f>
        <v>7.6326789929694074</v>
      </c>
      <c r="W2034" s="6">
        <f t="shared" ref="W2034:W2097" si="538">V2034/V2033-1</f>
        <v>0</v>
      </c>
      <c r="X2034" s="17">
        <f>V2034/MAX(V$240:V2034)-1</f>
        <v>0</v>
      </c>
      <c r="Z2034" s="66">
        <f t="shared" ref="Z2034:Z2097" si="539">IF(T2034&lt;&gt;0,Z2033*(1+T2034),IF(K2034="no",Z2033*(1+O2034),Z2033*(1+P2034)))</f>
        <v>23.385374462855225</v>
      </c>
      <c r="AA2034" s="6">
        <f t="shared" ref="AA2034:AA2097" si="540">Z2034/Z2033-1</f>
        <v>-1.8799491084482423E-3</v>
      </c>
      <c r="AB2034" s="17">
        <f>Z2034/MAX(Z$240:Z2034)-1</f>
        <v>-8.030748988573877E-2</v>
      </c>
      <c r="AD2034" s="18">
        <v>2.9142999999999999</v>
      </c>
      <c r="AF2034" s="23">
        <v>10552</v>
      </c>
      <c r="AG2034" s="23">
        <v>10532.2</v>
      </c>
      <c r="AH2034" s="23">
        <v>10598.4</v>
      </c>
    </row>
    <row r="2035" spans="1:34" x14ac:dyDescent="0.25">
      <c r="A2035" s="18" t="s">
        <v>249</v>
      </c>
      <c r="B2035" s="72">
        <v>42152</v>
      </c>
      <c r="C2035" s="23">
        <v>9868.4249999999993</v>
      </c>
      <c r="D2035" s="23">
        <v>10497.34</v>
      </c>
      <c r="E2035" s="23">
        <v>10637.92</v>
      </c>
      <c r="F2035" s="23">
        <v>9860.5540000000001</v>
      </c>
      <c r="G2035" s="20">
        <f t="shared" si="531"/>
        <v>9026.747949999999</v>
      </c>
      <c r="H2035" s="20">
        <f t="shared" si="524"/>
        <v>7902.1520666666684</v>
      </c>
      <c r="I2035" s="112">
        <f t="shared" si="532"/>
        <v>9.3242555864208043E-2</v>
      </c>
      <c r="J2035" s="38" t="str">
        <f t="shared" si="525"/>
        <v>N</v>
      </c>
      <c r="K2035" s="17" t="str">
        <f>IF(OR(AND(J2034="N",OR(I2034&lt;R$2308,AND(I2034&gt;R$2306, I2034&lt;R$2305))), AND(J2034="X", OR(I2034&lt;R$2314, AND(I2034&lt;R$2311,I2034&gt;R$2312)))),"no","yes")</f>
        <v>yes</v>
      </c>
      <c r="M2035" s="34">
        <f t="shared" si="530"/>
        <v>9977.2000000000007</v>
      </c>
      <c r="N2035" s="34">
        <f t="shared" si="530"/>
        <v>10552</v>
      </c>
      <c r="O2035" s="146">
        <f t="shared" si="526"/>
        <v>-5.4473085670962762E-2</v>
      </c>
      <c r="P2035" s="146">
        <f t="shared" si="527"/>
        <v>5.4473085670962762E-2</v>
      </c>
      <c r="Q2035" s="86">
        <f t="shared" si="535"/>
        <v>8.9999999999999993E-3</v>
      </c>
      <c r="R2035" s="39">
        <f>(SUM(C2016:C2034)+Q2035*SUM(C2016:C2034))/(19-Q2035)*(1-J$2305)</f>
        <v>9067.5863728081713</v>
      </c>
      <c r="S2035" s="39">
        <f>(SUM(C2016:C2034)+Q2035*SUM(C2016:C2034))/(19-Q2035)*(1+J$2305)</f>
        <v>9067.5863728081713</v>
      </c>
      <c r="T2035" s="17">
        <f>IF(AND(K2035="no",R2035&lt;E2035, R2035&gt;F2035,J$2308="yes"),MAX(R2035*(1-J$2306),F2035)/D2035-1,IF(AND(K2035="yes",S2035&gt;F2035, S2035&lt;E2035,J$2307="yes"),1-MIN(S2035*(1+J$2306),E2035)/D2035,0))</f>
        <v>0</v>
      </c>
      <c r="U2035" s="6">
        <f t="shared" si="536"/>
        <v>0</v>
      </c>
      <c r="V2035" s="66">
        <f t="shared" si="537"/>
        <v>7.6326789929694074</v>
      </c>
      <c r="W2035" s="6">
        <f t="shared" si="538"/>
        <v>0</v>
      </c>
      <c r="X2035" s="17">
        <f>V2035/MAX(V$240:V2035)-1</f>
        <v>0</v>
      </c>
      <c r="Z2035" s="66">
        <f t="shared" si="539"/>
        <v>24.659247969417883</v>
      </c>
      <c r="AA2035" s="6">
        <f t="shared" si="540"/>
        <v>5.4473085670962762E-2</v>
      </c>
      <c r="AB2035" s="17">
        <f>Z2035/MAX(Z$240:Z2035)-1</f>
        <v>-3.0209000991341828E-2</v>
      </c>
      <c r="AD2035" s="18">
        <v>2.726</v>
      </c>
      <c r="AF2035" s="23">
        <v>9977.2000000000007</v>
      </c>
      <c r="AG2035" s="23">
        <v>10552</v>
      </c>
      <c r="AH2035" s="23">
        <v>10580</v>
      </c>
    </row>
    <row r="2036" spans="1:34" x14ac:dyDescent="0.25">
      <c r="A2036" s="18" t="s">
        <v>249</v>
      </c>
      <c r="B2036" s="72">
        <v>42153</v>
      </c>
      <c r="C2036" s="23">
        <v>9966.8449999999993</v>
      </c>
      <c r="D2036" s="23">
        <v>9868.4249999999993</v>
      </c>
      <c r="E2036" s="23">
        <v>10140.1</v>
      </c>
      <c r="F2036" s="23">
        <v>9433.0879999999997</v>
      </c>
      <c r="G2036" s="20">
        <f t="shared" si="531"/>
        <v>9101.6065499999986</v>
      </c>
      <c r="H2036" s="20">
        <f t="shared" si="524"/>
        <v>7964.7591333333357</v>
      </c>
      <c r="I2036" s="112">
        <f t="shared" si="532"/>
        <v>9.5064365312517385E-2</v>
      </c>
      <c r="J2036" s="38" t="str">
        <f t="shared" si="525"/>
        <v>N</v>
      </c>
      <c r="K2036" s="17" t="str">
        <f>IF(OR(AND(J2035="N",OR(I2035&lt;R$2308,AND(I2035&gt;R$2306, I2035&lt;R$2305))), AND(J2035="X", OR(I2035&lt;R$2314, AND(I2035&lt;R$2311,I2035&gt;R$2312)))),"no","yes")</f>
        <v>no</v>
      </c>
      <c r="M2036" s="34">
        <f t="shared" si="530"/>
        <v>10121</v>
      </c>
      <c r="N2036" s="34">
        <f t="shared" si="530"/>
        <v>9977.2000000000007</v>
      </c>
      <c r="O2036" s="146">
        <f t="shared" si="526"/>
        <v>1.4412861323818138E-2</v>
      </c>
      <c r="P2036" s="146">
        <f t="shared" si="527"/>
        <v>-1.4412861323818138E-2</v>
      </c>
      <c r="Q2036" s="86">
        <f t="shared" si="535"/>
        <v>8.9999999999999993E-3</v>
      </c>
      <c r="R2036" s="39">
        <f>(SUM(C2017:C2035)+Q2036*SUM(C2017:C2035))/(19-Q2036)*(1-J$2305)</f>
        <v>9141.9026683165703</v>
      </c>
      <c r="S2036" s="39">
        <f>(SUM(C2017:C2035)+Q2036*SUM(C2017:C2035))/(19-Q2036)*(1+J$2305)</f>
        <v>9141.9026683165703</v>
      </c>
      <c r="T2036" s="17">
        <f>IF(AND(K2036="no",R2036&lt;E2036, R2036&gt;F2036,J$2308="yes"),MAX(R2036*(1-J$2306),F2036)/D2036-1,IF(AND(K2036="yes",S2036&gt;F2036, S2036&lt;E2036,J$2307="yes"),1-MIN(S2036*(1+J$2306),E2036)/D2036,0))</f>
        <v>0</v>
      </c>
      <c r="U2036" s="6">
        <f t="shared" si="536"/>
        <v>0</v>
      </c>
      <c r="V2036" s="66">
        <f t="shared" si="537"/>
        <v>7.742687736824295</v>
      </c>
      <c r="W2036" s="6">
        <f t="shared" si="538"/>
        <v>1.4412861323818138E-2</v>
      </c>
      <c r="X2036" s="17">
        <f>V2036/MAX(V$240:V2036)-1</f>
        <v>0</v>
      </c>
      <c r="Z2036" s="66">
        <f t="shared" si="539"/>
        <v>25.014658290750749</v>
      </c>
      <c r="AA2036" s="6">
        <f t="shared" si="540"/>
        <v>1.4412861323818138E-2</v>
      </c>
      <c r="AB2036" s="17">
        <f>Z2036/MAX(Z$240:Z2036)-1</f>
        <v>-1.6231537809542895E-2</v>
      </c>
      <c r="AD2036" s="18">
        <v>2.7816999999999998</v>
      </c>
      <c r="AF2036" s="23">
        <v>10121</v>
      </c>
      <c r="AG2036" s="23">
        <v>9977.2000000000007</v>
      </c>
      <c r="AH2036" s="23">
        <v>10126.799999999999</v>
      </c>
    </row>
    <row r="2037" spans="1:34" x14ac:dyDescent="0.25">
      <c r="A2037" s="18" t="s">
        <v>249</v>
      </c>
      <c r="B2037" s="72">
        <v>42156</v>
      </c>
      <c r="C2037" s="23">
        <v>10488.31</v>
      </c>
      <c r="D2037" s="23">
        <v>9966.8449999999993</v>
      </c>
      <c r="E2037" s="23">
        <v>10488.89</v>
      </c>
      <c r="F2037" s="23">
        <v>10067.530000000001</v>
      </c>
      <c r="G2037" s="20">
        <f t="shared" si="531"/>
        <v>9200.4979999999978</v>
      </c>
      <c r="H2037" s="20">
        <f t="shared" si="524"/>
        <v>8036.0811666666687</v>
      </c>
      <c r="I2037" s="112">
        <f t="shared" si="532"/>
        <v>0.13997198847279813</v>
      </c>
      <c r="J2037" s="38" t="str">
        <f t="shared" si="525"/>
        <v>N</v>
      </c>
      <c r="K2037" s="17" t="str">
        <f>IF(OR(AND(J2036="N",OR(I2036&lt;R$2308,AND(I2036&gt;R$2306, I2036&lt;R$2305))), AND(J2036="X", OR(I2036&lt;R$2314, AND(I2036&lt;R$2311,I2036&gt;R$2312)))),"no","yes")</f>
        <v>no</v>
      </c>
      <c r="M2037" s="34">
        <f t="shared" si="530"/>
        <v>11025.6</v>
      </c>
      <c r="N2037" s="34">
        <f t="shared" si="530"/>
        <v>10121</v>
      </c>
      <c r="O2037" s="146">
        <f t="shared" si="526"/>
        <v>8.9378519909099952E-2</v>
      </c>
      <c r="P2037" s="146">
        <f t="shared" si="527"/>
        <v>-8.9378519909099952E-2</v>
      </c>
      <c r="Q2037" s="86">
        <f t="shared" si="535"/>
        <v>8.9999999999999993E-3</v>
      </c>
      <c r="R2037" s="39">
        <f>(SUM(C2018:C2036)+Q2037*SUM(C2018:C2036))/(19-Q2037)*(1-J$2305)</f>
        <v>9219.2799141698688</v>
      </c>
      <c r="S2037" s="39">
        <f>(SUM(C2018:C2036)+Q2037*SUM(C2018:C2036))/(19-Q2037)*(1+J$2305)</f>
        <v>9219.2799141698688</v>
      </c>
      <c r="T2037" s="17">
        <f>IF(AND(K2037="no",R2037&lt;E2037, R2037&gt;F2037,J$2308="yes"),MAX(R2037*(1-J$2306),F2037)/D2037-1,IF(AND(K2037="yes",S2037&gt;F2037, S2037&lt;E2037,J$2307="yes"),1-MIN(S2037*(1+J$2306),E2037)/D2037,0))</f>
        <v>0</v>
      </c>
      <c r="U2037" s="6">
        <f t="shared" si="536"/>
        <v>0</v>
      </c>
      <c r="V2037" s="66">
        <f t="shared" si="537"/>
        <v>8.4347177068599901</v>
      </c>
      <c r="W2037" s="6">
        <f t="shared" si="538"/>
        <v>8.9378519909099952E-2</v>
      </c>
      <c r="X2037" s="17">
        <f>V2037/MAX(V$240:V2037)-1</f>
        <v>0</v>
      </c>
      <c r="Z2037" s="66">
        <f t="shared" si="539"/>
        <v>27.250431424809946</v>
      </c>
      <c r="AA2037" s="6">
        <f t="shared" si="540"/>
        <v>8.9378519909099952E-2</v>
      </c>
      <c r="AB2037" s="17">
        <f>Z2037/MAX(Z$240:Z2037)-1</f>
        <v>0</v>
      </c>
      <c r="AD2037" s="18">
        <v>2.9579</v>
      </c>
      <c r="AF2037" s="23">
        <v>11025.6</v>
      </c>
      <c r="AG2037" s="23">
        <v>10121</v>
      </c>
      <c r="AH2037" s="23">
        <v>10170.200000000001</v>
      </c>
    </row>
    <row r="2038" spans="1:34" x14ac:dyDescent="0.25">
      <c r="A2038" s="18" t="s">
        <v>249</v>
      </c>
      <c r="B2038" s="72">
        <v>42157</v>
      </c>
      <c r="C2038" s="23">
        <v>10886.4</v>
      </c>
      <c r="D2038" s="23">
        <v>10488.31</v>
      </c>
      <c r="E2038" s="23">
        <v>10887.88</v>
      </c>
      <c r="F2038" s="23">
        <v>10541.28</v>
      </c>
      <c r="G2038" s="20">
        <f t="shared" si="531"/>
        <v>9334.8507999999983</v>
      </c>
      <c r="H2038" s="20">
        <f t="shared" si="524"/>
        <v>8115.3040666666675</v>
      </c>
      <c r="I2038" s="112">
        <f t="shared" si="532"/>
        <v>0.1662103908505963</v>
      </c>
      <c r="J2038" s="38" t="str">
        <f t="shared" si="525"/>
        <v>N</v>
      </c>
      <c r="K2038" s="17" t="str">
        <f>IF(OR(AND(J2037="N",OR(I2037&lt;R$2308,AND(I2037&gt;R$2306, I2037&lt;R$2305))), AND(J2037="X", OR(I2037&lt;R$2314, AND(I2037&lt;R$2311,I2037&gt;R$2312)))),"no","yes")</f>
        <v>yes</v>
      </c>
      <c r="M2038" s="34">
        <f t="shared" si="530"/>
        <v>11250.4</v>
      </c>
      <c r="N2038" s="34">
        <f t="shared" si="530"/>
        <v>11025.6</v>
      </c>
      <c r="O2038" s="146">
        <f t="shared" si="526"/>
        <v>2.0388913075025439E-2</v>
      </c>
      <c r="P2038" s="146">
        <f t="shared" si="527"/>
        <v>-2.0388913075025439E-2</v>
      </c>
      <c r="Q2038" s="86">
        <f t="shared" si="535"/>
        <v>8.9999999999999993E-3</v>
      </c>
      <c r="R2038" s="39">
        <f>(SUM(C2019:C2037)+Q2038*SUM(C2019:C2037))/(19-Q2038)*(1-J$2305)</f>
        <v>9340.8936624716953</v>
      </c>
      <c r="S2038" s="39">
        <f>(SUM(C2019:C2037)+Q2038*SUM(C2019:C2037))/(19-Q2038)*(1+J$2305)</f>
        <v>9340.8936624716953</v>
      </c>
      <c r="T2038" s="17">
        <f>IF(AND(K2038="no",R2038&lt;E2038, R2038&gt;F2038,J$2308="yes"),MAX(R2038*(1-J$2306),F2038)/D2038-1,IF(AND(K2038="yes",S2038&gt;F2038, S2038&lt;E2038,J$2307="yes"),1-MIN(S2038*(1+J$2306),E2038)/D2038,0))</f>
        <v>0</v>
      </c>
      <c r="U2038" s="6">
        <f t="shared" si="536"/>
        <v>0</v>
      </c>
      <c r="V2038" s="66">
        <f t="shared" si="537"/>
        <v>8.4347177068599901</v>
      </c>
      <c r="W2038" s="6">
        <f t="shared" si="538"/>
        <v>0</v>
      </c>
      <c r="X2038" s="17">
        <f>V2038/MAX(V$240:V2038)-1</f>
        <v>0</v>
      </c>
      <c r="Z2038" s="66">
        <f t="shared" si="539"/>
        <v>26.694824747232555</v>
      </c>
      <c r="AA2038" s="6">
        <f t="shared" si="540"/>
        <v>-2.0388913075025439E-2</v>
      </c>
      <c r="AB2038" s="17">
        <f>Z2038/MAX(Z$240:Z2038)-1</f>
        <v>-2.0388913075025439E-2</v>
      </c>
      <c r="AD2038" s="18">
        <v>3.0364</v>
      </c>
      <c r="AF2038" s="23">
        <v>11250.4</v>
      </c>
      <c r="AG2038" s="23">
        <v>11025.6</v>
      </c>
      <c r="AH2038" s="23">
        <v>11058</v>
      </c>
    </row>
    <row r="2039" spans="1:34" x14ac:dyDescent="0.25">
      <c r="A2039" s="18" t="s">
        <v>249</v>
      </c>
      <c r="B2039" s="72">
        <v>42158</v>
      </c>
      <c r="C2039" s="23">
        <v>10979.99</v>
      </c>
      <c r="D2039" s="23">
        <v>10886.4</v>
      </c>
      <c r="E2039" s="23">
        <v>11055.21</v>
      </c>
      <c r="F2039" s="23">
        <v>10674.07</v>
      </c>
      <c r="G2039" s="20">
        <f t="shared" si="531"/>
        <v>9479.7003499999992</v>
      </c>
      <c r="H2039" s="20">
        <f t="shared" si="524"/>
        <v>8194.7666333333364</v>
      </c>
      <c r="I2039" s="112">
        <f t="shared" si="532"/>
        <v>0.15826340439125808</v>
      </c>
      <c r="J2039" s="38" t="str">
        <f t="shared" si="525"/>
        <v>N</v>
      </c>
      <c r="K2039" s="17" t="str">
        <f>IF(OR(AND(J2038="N",OR(I2038&lt;R$2308,AND(I2038&gt;R$2306, I2038&lt;R$2305))), AND(J2038="X", OR(I2038&lt;R$2314, AND(I2038&lt;R$2311,I2038&gt;R$2312)))),"no","yes")</f>
        <v>yes</v>
      </c>
      <c r="M2039" s="34">
        <f t="shared" si="530"/>
        <v>11103.2</v>
      </c>
      <c r="N2039" s="34">
        <f t="shared" si="530"/>
        <v>11250.4</v>
      </c>
      <c r="O2039" s="146">
        <f t="shared" si="526"/>
        <v>-1.3083979236293675E-2</v>
      </c>
      <c r="P2039" s="146">
        <f t="shared" si="527"/>
        <v>1.3083979236293675E-2</v>
      </c>
      <c r="Q2039" s="86">
        <f t="shared" si="535"/>
        <v>8.9999999999999993E-3</v>
      </c>
      <c r="R2039" s="39">
        <f>(SUM(C2020:C2038)+Q2039*SUM(C2020:C2038))/(19-Q2039)*(1-J$2305)</f>
        <v>9489.8395636354071</v>
      </c>
      <c r="S2039" s="39">
        <f>(SUM(C2020:C2038)+Q2039*SUM(C2020:C2038))/(19-Q2039)*(1+J$2305)</f>
        <v>9489.8395636354071</v>
      </c>
      <c r="T2039" s="17">
        <f>IF(AND(K2039="no",R2039&lt;E2039, R2039&gt;F2039,J$2308="yes"),MAX(R2039*(1-J$2306),F2039)/D2039-1,IF(AND(K2039="yes",S2039&gt;F2039, S2039&lt;E2039,J$2307="yes"),1-MIN(S2039*(1+J$2306),E2039)/D2039,0))</f>
        <v>0</v>
      </c>
      <c r="U2039" s="6">
        <f t="shared" si="536"/>
        <v>0</v>
      </c>
      <c r="V2039" s="66">
        <f t="shared" si="537"/>
        <v>8.4347177068599901</v>
      </c>
      <c r="W2039" s="6">
        <f t="shared" si="538"/>
        <v>0</v>
      </c>
      <c r="X2039" s="17">
        <f>V2039/MAX(V$240:V2039)-1</f>
        <v>0</v>
      </c>
      <c r="Z2039" s="66">
        <f t="shared" si="539"/>
        <v>27.044099279941847</v>
      </c>
      <c r="AA2039" s="6">
        <f t="shared" si="540"/>
        <v>1.3083979236293786E-2</v>
      </c>
      <c r="AB2039" s="17">
        <f>Z2039/MAX(Z$240:Z2039)-1</f>
        <v>-7.5717019540558761E-3</v>
      </c>
      <c r="AD2039" s="18">
        <v>3.0158</v>
      </c>
      <c r="AF2039" s="23">
        <v>11103.2</v>
      </c>
      <c r="AG2039" s="23">
        <v>11250.4</v>
      </c>
      <c r="AH2039" s="23">
        <v>11281.2</v>
      </c>
    </row>
    <row r="2040" spans="1:34" x14ac:dyDescent="0.25">
      <c r="A2040" s="18" t="s">
        <v>249</v>
      </c>
      <c r="B2040" s="72">
        <v>42159</v>
      </c>
      <c r="C2040" s="23">
        <v>10965.41</v>
      </c>
      <c r="D2040" s="23">
        <v>10979.99</v>
      </c>
      <c r="E2040" s="23">
        <v>11023.34</v>
      </c>
      <c r="F2040" s="23">
        <v>10269.040000000001</v>
      </c>
      <c r="G2040" s="20">
        <f t="shared" si="531"/>
        <v>9632.7969499999999</v>
      </c>
      <c r="H2040" s="20">
        <f t="shared" si="524"/>
        <v>8272.915383333333</v>
      </c>
      <c r="I2040" s="112">
        <f t="shared" si="532"/>
        <v>0.13834123743260252</v>
      </c>
      <c r="J2040" s="38" t="str">
        <f t="shared" si="525"/>
        <v>N</v>
      </c>
      <c r="K2040" s="17" t="str">
        <f>IF(OR(AND(J2039="N",OR(I2039&lt;R$2308,AND(I2039&gt;R$2306, I2039&lt;R$2305))), AND(J2039="X", OR(I2039&lt;R$2314, AND(I2039&lt;R$2311,I2039&gt;R$2312)))),"no","yes")</f>
        <v>yes</v>
      </c>
      <c r="M2040" s="34">
        <f t="shared" si="530"/>
        <v>10869.2</v>
      </c>
      <c r="N2040" s="34">
        <f t="shared" si="530"/>
        <v>11103.2</v>
      </c>
      <c r="O2040" s="146">
        <f t="shared" si="526"/>
        <v>-2.1075005403847547E-2</v>
      </c>
      <c r="P2040" s="146">
        <f t="shared" si="527"/>
        <v>2.1075005403847547E-2</v>
      </c>
      <c r="Q2040" s="86">
        <f t="shared" si="535"/>
        <v>8.9999999999999993E-3</v>
      </c>
      <c r="R2040" s="39">
        <f>(SUM(C2021:C2039)+Q2040*SUM(C2021:C2039))/(19-Q2040)*(1-J$2305)</f>
        <v>9653.2959697224996</v>
      </c>
      <c r="S2040" s="39">
        <f>(SUM(C2021:C2039)+Q2040*SUM(C2021:C2039))/(19-Q2040)*(1+J$2305)</f>
        <v>9653.2959697224996</v>
      </c>
      <c r="T2040" s="17">
        <f>IF(AND(K2040="no",R2040&lt;E2040, R2040&gt;F2040,J$2308="yes"),MAX(R2040*(1-J$2306),F2040)/D2040-1,IF(AND(K2040="yes",S2040&gt;F2040, S2040&lt;E2040,J$2307="yes"),1-MIN(S2040*(1+J$2306),E2040)/D2040,0))</f>
        <v>0</v>
      </c>
      <c r="U2040" s="6">
        <f t="shared" si="536"/>
        <v>0</v>
      </c>
      <c r="V2040" s="66">
        <f t="shared" si="537"/>
        <v>8.4347177068599901</v>
      </c>
      <c r="W2040" s="6">
        <f t="shared" si="538"/>
        <v>0</v>
      </c>
      <c r="X2040" s="17">
        <f>V2040/MAX(V$240:V2040)-1</f>
        <v>0</v>
      </c>
      <c r="Y2040" s="6">
        <f t="shared" ref="Y2040" si="541">V2040/V2020-1</f>
        <v>0.29389031550121825</v>
      </c>
      <c r="Z2040" s="66">
        <f t="shared" si="539"/>
        <v>27.614053818408809</v>
      </c>
      <c r="AA2040" s="6">
        <f t="shared" si="540"/>
        <v>2.1075005403847547E-2</v>
      </c>
      <c r="AB2040" s="17">
        <f>Z2040/MAX(Z$240:Z2040)-1</f>
        <v>0</v>
      </c>
      <c r="AC2040" s="6">
        <f t="shared" ref="AC2040" si="542">Z2040/Z2020-1</f>
        <v>0.2197703337468162</v>
      </c>
      <c r="AD2040" s="18">
        <v>3.0215999999999998</v>
      </c>
      <c r="AF2040" s="23">
        <v>10869.2</v>
      </c>
      <c r="AG2040" s="23">
        <v>11103.2</v>
      </c>
      <c r="AH2040" s="23">
        <v>11127</v>
      </c>
    </row>
    <row r="2041" spans="1:34" x14ac:dyDescent="0.25">
      <c r="A2041" s="18" t="s">
        <v>249</v>
      </c>
      <c r="B2041" s="72">
        <v>42160</v>
      </c>
      <c r="C2041" s="23">
        <v>11144.52</v>
      </c>
      <c r="D2041" s="23">
        <v>10965.41</v>
      </c>
      <c r="E2041" s="23">
        <v>11236.15</v>
      </c>
      <c r="F2041" s="23">
        <v>10887.17</v>
      </c>
      <c r="G2041" s="20">
        <f t="shared" si="531"/>
        <v>9779.9582999999984</v>
      </c>
      <c r="H2041" s="20">
        <f t="shared" si="524"/>
        <v>8354.27585</v>
      </c>
      <c r="I2041" s="112">
        <f t="shared" si="532"/>
        <v>0.13952633110920343</v>
      </c>
      <c r="J2041" s="38" t="str">
        <f t="shared" si="525"/>
        <v>N</v>
      </c>
      <c r="K2041" s="17" t="str">
        <f>IF(OR(AND(J2040="N",OR(I2040&lt;R$2308,AND(I2040&gt;R$2306, I2040&lt;R$2305))), AND(J2040="X", OR(I2040&lt;R$2314, AND(I2040&lt;R$2311,I2040&gt;R$2312)))),"no","yes")</f>
        <v>yes</v>
      </c>
      <c r="M2041" s="34">
        <f t="shared" si="530"/>
        <v>10949</v>
      </c>
      <c r="N2041" s="34">
        <f t="shared" si="530"/>
        <v>10869.2</v>
      </c>
      <c r="O2041" s="146">
        <f t="shared" si="526"/>
        <v>7.3418466860486475E-3</v>
      </c>
      <c r="P2041" s="146">
        <f t="shared" si="527"/>
        <v>-7.3418466860486475E-3</v>
      </c>
      <c r="Q2041" s="86">
        <f t="shared" si="535"/>
        <v>8.9999999999999993E-3</v>
      </c>
      <c r="R2041" s="39">
        <f>(SUM(C2022:C2040)+Q2041*SUM(C2022:C2040))/(19-Q2041)*(1-J$2305)</f>
        <v>9800.1546950660831</v>
      </c>
      <c r="S2041" s="39">
        <f>(SUM(C2022:C2040)+Q2041*SUM(C2022:C2040))/(19-Q2041)*(1+J$2305)</f>
        <v>9800.1546950660831</v>
      </c>
      <c r="T2041" s="17">
        <f>IF(AND(K2041="no",R2041&lt;E2041, R2041&gt;F2041,J$2308="yes"),MAX(R2041*(1-J$2306),F2041)/D2041-1,IF(AND(K2041="yes",S2041&gt;F2041, S2041&lt;E2041,J$2307="yes"),1-MIN(S2041*(1+J$2306),E2041)/D2041,0))</f>
        <v>0</v>
      </c>
      <c r="U2041" s="6">
        <f t="shared" si="536"/>
        <v>0</v>
      </c>
      <c r="V2041" s="66">
        <f t="shared" si="537"/>
        <v>8.4347177068599901</v>
      </c>
      <c r="W2041" s="6">
        <f t="shared" si="538"/>
        <v>0</v>
      </c>
      <c r="X2041" s="17">
        <f>V2041/MAX(V$240:V2041)-1</f>
        <v>0</v>
      </c>
      <c r="Z2041" s="66">
        <f t="shared" si="539"/>
        <v>27.411315668893756</v>
      </c>
      <c r="AA2041" s="6">
        <f t="shared" si="540"/>
        <v>-7.3418466860486475E-3</v>
      </c>
      <c r="AB2041" s="17">
        <f>Z2041/MAX(Z$240:Z2041)-1</f>
        <v>-7.3418466860486475E-3</v>
      </c>
      <c r="AD2041" s="18">
        <v>3.0924</v>
      </c>
      <c r="AF2041" s="23">
        <v>10949</v>
      </c>
      <c r="AG2041" s="23">
        <v>10869.2</v>
      </c>
      <c r="AH2041" s="23">
        <v>10900</v>
      </c>
    </row>
    <row r="2042" spans="1:34" x14ac:dyDescent="0.25">
      <c r="A2042" s="18" t="s">
        <v>249</v>
      </c>
      <c r="B2042" s="72">
        <v>42163</v>
      </c>
      <c r="C2042" s="23">
        <v>11030.92</v>
      </c>
      <c r="D2042" s="23">
        <v>11144.52</v>
      </c>
      <c r="E2042" s="23">
        <v>11157.18</v>
      </c>
      <c r="F2042" s="23">
        <v>10860.39</v>
      </c>
      <c r="G2042" s="20">
        <f t="shared" si="531"/>
        <v>9903.5933999999997</v>
      </c>
      <c r="H2042" s="20">
        <f t="shared" si="524"/>
        <v>8433.7889000000014</v>
      </c>
      <c r="I2042" s="112">
        <f t="shared" si="532"/>
        <v>0.11383005687612346</v>
      </c>
      <c r="J2042" s="38" t="str">
        <f t="shared" si="525"/>
        <v>N</v>
      </c>
      <c r="K2042" s="17" t="str">
        <f>IF(OR(AND(J2041="N",OR(I2041&lt;R$2308,AND(I2041&gt;R$2306, I2041&lt;R$2305))), AND(J2041="X", OR(I2041&lt;R$2314, AND(I2041&lt;R$2311,I2041&gt;R$2312)))),"no","yes")</f>
        <v>yes</v>
      </c>
      <c r="M2042" s="34">
        <f t="shared" si="530"/>
        <v>10602.6</v>
      </c>
      <c r="N2042" s="34">
        <f t="shared" si="530"/>
        <v>10949</v>
      </c>
      <c r="O2042" s="146">
        <f t="shared" si="526"/>
        <v>-3.1637592474198506E-2</v>
      </c>
      <c r="P2042" s="146">
        <f t="shared" si="527"/>
        <v>3.1637592474198506E-2</v>
      </c>
      <c r="Q2042" s="86">
        <f t="shared" si="535"/>
        <v>8.9999999999999993E-3</v>
      </c>
      <c r="R2042" s="39">
        <f>(SUM(C2023:C2041)+Q2042*SUM(C2023:C2041))/(19-Q2042)*(1-J$2305)</f>
        <v>9937.5660329629809</v>
      </c>
      <c r="S2042" s="39">
        <f>(SUM(C2023:C2041)+Q2042*SUM(C2023:C2041))/(19-Q2042)*(1+J$2305)</f>
        <v>9937.5660329629809</v>
      </c>
      <c r="T2042" s="17">
        <f>IF(AND(K2042="no",R2042&lt;E2042, R2042&gt;F2042,J$2308="yes"),MAX(R2042*(1-J$2306),F2042)/D2042-1,IF(AND(K2042="yes",S2042&gt;F2042, S2042&lt;E2042,J$2307="yes"),1-MIN(S2042*(1+J$2306),E2042)/D2042,0))</f>
        <v>0</v>
      </c>
      <c r="U2042" s="6">
        <f t="shared" si="536"/>
        <v>0</v>
      </c>
      <c r="V2042" s="66">
        <f t="shared" si="537"/>
        <v>8.4347177068599901</v>
      </c>
      <c r="W2042" s="6">
        <f t="shared" si="538"/>
        <v>0</v>
      </c>
      <c r="X2042" s="17">
        <f>V2042/MAX(V$240:V2042)-1</f>
        <v>0</v>
      </c>
      <c r="Z2042" s="66">
        <f t="shared" si="539"/>
        <v>28.278543703207831</v>
      </c>
      <c r="AA2042" s="6">
        <f t="shared" si="540"/>
        <v>3.1637592474198506E-2</v>
      </c>
      <c r="AB2042" s="17">
        <f>Z2042/MAX(Z$240:Z2042)-1</f>
        <v>0</v>
      </c>
      <c r="AD2042" s="18">
        <v>3.0303</v>
      </c>
      <c r="AF2042" s="23">
        <v>10602.6</v>
      </c>
      <c r="AG2042" s="23">
        <v>10949</v>
      </c>
      <c r="AH2042" s="23">
        <v>10840</v>
      </c>
    </row>
    <row r="2043" spans="1:34" x14ac:dyDescent="0.25">
      <c r="A2043" s="18" t="s">
        <v>249</v>
      </c>
      <c r="B2043" s="72">
        <v>42164</v>
      </c>
      <c r="C2043" s="23">
        <v>11013.74</v>
      </c>
      <c r="D2043" s="23">
        <v>11030.92</v>
      </c>
      <c r="E2043" s="23">
        <v>11089.2</v>
      </c>
      <c r="F2043" s="23">
        <v>10861.58</v>
      </c>
      <c r="G2043" s="20">
        <f t="shared" si="531"/>
        <v>10016.996499999999</v>
      </c>
      <c r="H2043" s="20">
        <f t="shared" si="524"/>
        <v>8511.8582999999999</v>
      </c>
      <c r="I2043" s="112">
        <f t="shared" si="532"/>
        <v>9.9505225942726483E-2</v>
      </c>
      <c r="J2043" s="38" t="str">
        <f t="shared" si="525"/>
        <v>N</v>
      </c>
      <c r="K2043" s="17" t="str">
        <f>IF(OR(AND(J2042="N",OR(I2042&lt;R$2308,AND(I2042&gt;R$2306, I2042&lt;R$2305))), AND(J2042="X", OR(I2042&lt;R$2314, AND(I2042&lt;R$2311,I2042&gt;R$2312)))),"no","yes")</f>
        <v>no</v>
      </c>
      <c r="M2043" s="34">
        <f t="shared" si="530"/>
        <v>10700.4</v>
      </c>
      <c r="N2043" s="34">
        <f t="shared" si="530"/>
        <v>10602.6</v>
      </c>
      <c r="O2043" s="146">
        <f t="shared" si="526"/>
        <v>9.2241525663516732E-3</v>
      </c>
      <c r="P2043" s="146">
        <f t="shared" si="527"/>
        <v>-9.2241525663516732E-3</v>
      </c>
      <c r="Q2043" s="86">
        <f t="shared" si="535"/>
        <v>8.9999999999999993E-3</v>
      </c>
      <c r="R2043" s="39">
        <f>(SUM(C2024:C2042)+Q2043*SUM(C2024:C2042))/(19-Q2043)*(1-J$2305)</f>
        <v>10058.981923542731</v>
      </c>
      <c r="S2043" s="39">
        <f>(SUM(C2024:C2042)+Q2043*SUM(C2024:C2042))/(19-Q2043)*(1+J$2305)</f>
        <v>10058.981923542731</v>
      </c>
      <c r="T2043" s="17">
        <f>IF(AND(K2043="no",R2043&lt;E2043, R2043&gt;F2043,J$2308="yes"),MAX(R2043*(1-J$2306),F2043)/D2043-1,IF(AND(K2043="yes",S2043&gt;F2043, S2043&lt;E2043,J$2307="yes"),1-MIN(S2043*(1+J$2306),E2043)/D2043,0))</f>
        <v>0</v>
      </c>
      <c r="U2043" s="6">
        <f t="shared" si="536"/>
        <v>0</v>
      </c>
      <c r="V2043" s="66">
        <f t="shared" si="537"/>
        <v>8.512520829842174</v>
      </c>
      <c r="W2043" s="6">
        <f t="shared" si="538"/>
        <v>9.2241525663516732E-3</v>
      </c>
      <c r="X2043" s="17">
        <f>V2043/MAX(V$240:V2043)-1</f>
        <v>0</v>
      </c>
      <c r="Z2043" s="66">
        <f t="shared" si="539"/>
        <v>28.539389304680462</v>
      </c>
      <c r="AA2043" s="6">
        <f t="shared" si="540"/>
        <v>9.2241525663516732E-3</v>
      </c>
      <c r="AB2043" s="17">
        <f>Z2043/MAX(Z$240:Z2043)-1</f>
        <v>0</v>
      </c>
      <c r="AD2043" s="18">
        <v>3.0476000000000001</v>
      </c>
      <c r="AF2043" s="23">
        <v>10700.4</v>
      </c>
      <c r="AG2043" s="23">
        <v>10602.6</v>
      </c>
      <c r="AH2043" s="23">
        <v>10599</v>
      </c>
    </row>
    <row r="2044" spans="1:34" x14ac:dyDescent="0.25">
      <c r="A2044" s="18" t="s">
        <v>249</v>
      </c>
      <c r="B2044" s="72">
        <v>42165</v>
      </c>
      <c r="C2044" s="23">
        <v>11208.06</v>
      </c>
      <c r="D2044" s="23">
        <v>11013.74</v>
      </c>
      <c r="E2044" s="23">
        <v>11319.91</v>
      </c>
      <c r="F2044" s="23">
        <v>10830.33</v>
      </c>
      <c r="G2044" s="20">
        <f t="shared" si="531"/>
        <v>10136.153049999999</v>
      </c>
      <c r="H2044" s="20">
        <f t="shared" si="524"/>
        <v>8590.0465500000009</v>
      </c>
      <c r="I2044" s="112">
        <f t="shared" si="532"/>
        <v>0.10575086472278561</v>
      </c>
      <c r="J2044" s="38" t="str">
        <f t="shared" si="525"/>
        <v>N</v>
      </c>
      <c r="K2044" s="17" t="str">
        <f>IF(OR(AND(J2043="N",OR(I2043&lt;R$2308,AND(I2043&gt;R$2306, I2043&lt;R$2305))), AND(J2043="X", OR(I2043&lt;R$2314, AND(I2043&lt;R$2311,I2043&gt;R$2312)))),"no","yes")</f>
        <v>no</v>
      </c>
      <c r="M2044" s="34">
        <f t="shared" si="530"/>
        <v>10987.8</v>
      </c>
      <c r="N2044" s="34">
        <f t="shared" si="530"/>
        <v>10700.4</v>
      </c>
      <c r="O2044" s="146">
        <f t="shared" si="526"/>
        <v>2.6858809016485408E-2</v>
      </c>
      <c r="P2044" s="146">
        <f t="shared" si="527"/>
        <v>-2.6858809016485408E-2</v>
      </c>
      <c r="Q2044" s="86">
        <f t="shared" si="535"/>
        <v>8.9999999999999993E-3</v>
      </c>
      <c r="R2044" s="39">
        <f>(SUM(C2025:C2043)+Q2044*SUM(C2025:C2043))/(19-Q2044)*(1-J$2305)</f>
        <v>10175.274393607497</v>
      </c>
      <c r="S2044" s="39">
        <f>(SUM(C2025:C2043)+Q2044*SUM(C2025:C2043))/(19-Q2044)*(1+J$2305)</f>
        <v>10175.274393607497</v>
      </c>
      <c r="T2044" s="17">
        <f>IF(AND(K2044="no",R2044&lt;E2044, R2044&gt;F2044,J$2308="yes"),MAX(R2044*(1-J$2306),F2044)/D2044-1,IF(AND(K2044="yes",S2044&gt;F2044, S2044&lt;E2044,J$2307="yes"),1-MIN(S2044*(1+J$2306),E2044)/D2044,0))</f>
        <v>0</v>
      </c>
      <c r="U2044" s="6">
        <f t="shared" si="536"/>
        <v>0</v>
      </c>
      <c r="V2044" s="66">
        <f t="shared" si="537"/>
        <v>8.7411570010597579</v>
      </c>
      <c r="W2044" s="6">
        <f t="shared" si="538"/>
        <v>2.6858809016485408E-2</v>
      </c>
      <c r="X2044" s="17">
        <f>V2044/MAX(V$240:V2044)-1</f>
        <v>0</v>
      </c>
      <c r="Z2044" s="66">
        <f t="shared" si="539"/>
        <v>29.305923311461999</v>
      </c>
      <c r="AA2044" s="6">
        <f t="shared" si="540"/>
        <v>2.6858809016485408E-2</v>
      </c>
      <c r="AB2044" s="17">
        <f>Z2044/MAX(Z$240:Z2044)-1</f>
        <v>0</v>
      </c>
      <c r="AD2044" s="18">
        <v>3.0983999999999998</v>
      </c>
      <c r="AF2044" s="23">
        <v>10987.8</v>
      </c>
      <c r="AG2044" s="23">
        <v>10700.4</v>
      </c>
      <c r="AH2044" s="23">
        <v>10608</v>
      </c>
    </row>
    <row r="2045" spans="1:34" x14ac:dyDescent="0.25">
      <c r="A2045" s="18" t="s">
        <v>249</v>
      </c>
      <c r="B2045" s="72">
        <v>42166</v>
      </c>
      <c r="C2045" s="23">
        <v>11366.29</v>
      </c>
      <c r="D2045" s="23">
        <v>11208.06</v>
      </c>
      <c r="E2045" s="23">
        <v>11367.63</v>
      </c>
      <c r="F2045" s="23">
        <v>11155.95</v>
      </c>
      <c r="G2045" s="20">
        <f t="shared" si="531"/>
        <v>10263.797849999999</v>
      </c>
      <c r="H2045" s="20">
        <f t="shared" ref="H2045:H2108" si="543">AVERAGE(C1986:C2045)</f>
        <v>8669.1838166666657</v>
      </c>
      <c r="I2045" s="112">
        <f t="shared" si="532"/>
        <v>0.1074156141919731</v>
      </c>
      <c r="J2045" s="38" t="str">
        <f t="shared" ref="J2045:J2108" si="544">IF(G2045&gt;H2045,"N","X")</f>
        <v>N</v>
      </c>
      <c r="K2045" s="17" t="str">
        <f>IF(OR(AND(J2044="N",OR(I2044&lt;R$2308,AND(I2044&gt;R$2306, I2044&lt;R$2305))), AND(J2044="X", OR(I2044&lt;R$2314, AND(I2044&lt;R$2311,I2044&gt;R$2312)))),"no","yes")</f>
        <v>no</v>
      </c>
      <c r="M2045" s="34">
        <f t="shared" si="530"/>
        <v>11258.8</v>
      </c>
      <c r="N2045" s="34">
        <f t="shared" si="530"/>
        <v>10987.8</v>
      </c>
      <c r="O2045" s="146">
        <f t="shared" si="526"/>
        <v>2.4663717941717289E-2</v>
      </c>
      <c r="P2045" s="146">
        <f t="shared" si="527"/>
        <v>-2.4663717941717289E-2</v>
      </c>
      <c r="Q2045" s="86">
        <f t="shared" si="535"/>
        <v>8.9999999999999993E-3</v>
      </c>
      <c r="R2045" s="39">
        <f>(SUM(C2026:C2044)+Q2045*SUM(C2026:C2044))/(19-Q2045)*(1-J$2305)</f>
        <v>10302.504028381865</v>
      </c>
      <c r="S2045" s="39">
        <f>(SUM(C2026:C2044)+Q2045*SUM(C2026:C2044))/(19-Q2045)*(1+J$2305)</f>
        <v>10302.504028381865</v>
      </c>
      <c r="T2045" s="17">
        <f>IF(AND(K2045="no",R2045&lt;E2045, R2045&gt;F2045,J$2308="yes"),MAX(R2045*(1-J$2306),F2045)/D2045-1,IF(AND(K2045="yes",S2045&gt;F2045, S2045&lt;E2045,J$2307="yes"),1-MIN(S2045*(1+J$2306),E2045)/D2045,0))</f>
        <v>0</v>
      </c>
      <c r="U2045" s="6">
        <f t="shared" si="536"/>
        <v>0</v>
      </c>
      <c r="V2045" s="66">
        <f t="shared" si="537"/>
        <v>8.9567464318181624</v>
      </c>
      <c r="W2045" s="6">
        <f t="shared" si="538"/>
        <v>2.4663717941717289E-2</v>
      </c>
      <c r="X2045" s="17">
        <f>V2045/MAX(V$240:V2045)-1</f>
        <v>0</v>
      </c>
      <c r="Z2045" s="66">
        <f t="shared" si="539"/>
        <v>30.028716338037494</v>
      </c>
      <c r="AA2045" s="6">
        <f t="shared" si="540"/>
        <v>2.4663717941717289E-2</v>
      </c>
      <c r="AB2045" s="17">
        <f>Z2045/MAX(Z$240:Z2045)-1</f>
        <v>0</v>
      </c>
      <c r="AD2045" s="18">
        <v>3.1560000000000001</v>
      </c>
      <c r="AF2045" s="23">
        <v>11258.8</v>
      </c>
      <c r="AG2045" s="23">
        <v>10987.8</v>
      </c>
      <c r="AH2045" s="23">
        <v>11094.8</v>
      </c>
    </row>
    <row r="2046" spans="1:34" s="80" customFormat="1" x14ac:dyDescent="0.25">
      <c r="A2046" s="81" t="s">
        <v>249</v>
      </c>
      <c r="B2046" s="82">
        <v>42167</v>
      </c>
      <c r="C2046" s="23">
        <v>11545.89</v>
      </c>
      <c r="D2046" s="23">
        <v>11366.29</v>
      </c>
      <c r="E2046" s="23">
        <v>11616.38</v>
      </c>
      <c r="F2046" s="23">
        <v>11400.65</v>
      </c>
      <c r="G2046" s="83">
        <f t="shared" si="531"/>
        <v>10403.9481</v>
      </c>
      <c r="H2046" s="83">
        <f t="shared" si="543"/>
        <v>8749.4808499999999</v>
      </c>
      <c r="I2046" s="112">
        <f t="shared" si="532"/>
        <v>0.10976043796296908</v>
      </c>
      <c r="J2046" s="84" t="str">
        <f t="shared" si="544"/>
        <v>N</v>
      </c>
      <c r="K2046" s="17" t="str">
        <f>IF(OR(AND(J2045="N",OR(I2045&lt;R$2308,AND(I2045&gt;R$2306, I2045&lt;R$2305))), AND(J2045="X", OR(I2045&lt;R$2314, AND(I2045&lt;R$2311,I2045&gt;R$2312)))),"no","yes")</f>
        <v>no</v>
      </c>
      <c r="L2046" s="81"/>
      <c r="M2046" s="34">
        <f t="shared" si="530"/>
        <v>11427.8</v>
      </c>
      <c r="N2046" s="34">
        <f t="shared" si="530"/>
        <v>11258.8</v>
      </c>
      <c r="O2046" s="146">
        <f t="shared" si="526"/>
        <v>1.5010480690659689E-2</v>
      </c>
      <c r="P2046" s="146">
        <f t="shared" si="527"/>
        <v>-1.5010480690659689E-2</v>
      </c>
      <c r="Q2046" s="118">
        <f t="shared" si="535"/>
        <v>8.9999999999999993E-3</v>
      </c>
      <c r="R2046" s="119">
        <f>(SUM(C2027:C2045)+Q2046*SUM(C2027:C2045))/(19-Q2046)*(1-J$2305)</f>
        <v>10441.886664630614</v>
      </c>
      <c r="S2046" s="119">
        <f>(SUM(C2027:C2045)+Q2046*SUM(C2027:C2045))/(19-Q2046)*(1+J$2305)</f>
        <v>10441.886664630614</v>
      </c>
      <c r="T2046" s="17">
        <f>IF(AND(K2046="no",R2046&lt;E2046, R2046&gt;F2046,J$2308="yes"),MAX(R2046*(1-J$2306),F2046)/D2046-1,IF(AND(K2046="yes",S2046&gt;F2046, S2046&lt;E2046,J$2307="yes"),1-MIN(S2046*(1+J$2306),E2046)/D2046,0))</f>
        <v>0</v>
      </c>
      <c r="U2046" s="6">
        <f t="shared" si="536"/>
        <v>0</v>
      </c>
      <c r="V2046" s="66">
        <f t="shared" si="537"/>
        <v>9.0911915011841042</v>
      </c>
      <c r="W2046" s="6">
        <f t="shared" si="538"/>
        <v>1.5010480690659689E-2</v>
      </c>
      <c r="X2046" s="79">
        <f>V2046/MAX(V$240:V2046)-1</f>
        <v>0</v>
      </c>
      <c r="Y2046" s="79"/>
      <c r="Z2046" s="66">
        <f t="shared" si="539"/>
        <v>30.479461804794902</v>
      </c>
      <c r="AA2046" s="6">
        <f t="shared" si="540"/>
        <v>1.5010480690659689E-2</v>
      </c>
      <c r="AB2046" s="79">
        <f>Z2046/MAX(Z$240:Z2046)-1</f>
        <v>0</v>
      </c>
      <c r="AC2046" s="79"/>
      <c r="AD2046" s="81">
        <v>3.2109000000000001</v>
      </c>
      <c r="AE2046" s="79"/>
      <c r="AF2046" s="23">
        <v>11427.8</v>
      </c>
      <c r="AG2046" s="23">
        <v>11258.8</v>
      </c>
      <c r="AH2046" s="23">
        <v>11293</v>
      </c>
    </row>
    <row r="2047" spans="1:34" x14ac:dyDescent="0.25">
      <c r="A2047" s="18" t="s">
        <v>249</v>
      </c>
      <c r="B2047" s="72">
        <v>42170</v>
      </c>
      <c r="C2047" s="23">
        <v>11332.89</v>
      </c>
      <c r="D2047" s="23">
        <v>11545.89</v>
      </c>
      <c r="E2047" s="23">
        <v>11616.35</v>
      </c>
      <c r="F2047" s="23">
        <v>11304.04</v>
      </c>
      <c r="G2047" s="20">
        <f t="shared" si="531"/>
        <v>10525.412849999999</v>
      </c>
      <c r="H2047" s="20">
        <f t="shared" si="543"/>
        <v>8825.3213000000014</v>
      </c>
      <c r="I2047" s="112">
        <f t="shared" si="532"/>
        <v>7.6716909968999492E-2</v>
      </c>
      <c r="J2047" s="38" t="str">
        <f t="shared" si="544"/>
        <v>N</v>
      </c>
      <c r="K2047" s="17" t="str">
        <f>IF(OR(AND(J2046="N",OR(I2046&lt;R$2308,AND(I2046&gt;R$2306, I2046&lt;R$2305))), AND(J2046="X", OR(I2046&lt;R$2314, AND(I2046&lt;R$2311,I2046&gt;R$2312)))),"no","yes")</f>
        <v>no</v>
      </c>
      <c r="M2047" s="34">
        <f t="shared" si="530"/>
        <v>11228.6</v>
      </c>
      <c r="N2047" s="34">
        <f t="shared" si="530"/>
        <v>11427.8</v>
      </c>
      <c r="O2047" s="146">
        <f t="shared" si="526"/>
        <v>-1.7431176604420728E-2</v>
      </c>
      <c r="P2047" s="146">
        <f t="shared" si="527"/>
        <v>1.7431176604420728E-2</v>
      </c>
      <c r="Q2047" s="86">
        <f t="shared" si="535"/>
        <v>8.9999999999999993E-3</v>
      </c>
      <c r="R2047" s="39">
        <f>(SUM(C2028:C2046)+Q2047*SUM(C2028:C2046))/(19-Q2047)*(1-J$2305)</f>
        <v>10582.272934705912</v>
      </c>
      <c r="S2047" s="39">
        <f>(SUM(C2028:C2046)+Q2047*SUM(C2028:C2046))/(19-Q2047)*(1+J$2305)</f>
        <v>10582.272934705912</v>
      </c>
      <c r="T2047" s="17">
        <f>IF(AND(K2047="no",R2047&lt;E2047, R2047&gt;F2047,J$2308="yes"),MAX(R2047*(1-J$2306),F2047)/D2047-1,IF(AND(K2047="yes",S2047&gt;F2047, S2047&lt;E2047,J$2307="yes"),1-MIN(S2047*(1+J$2306),E2047)/D2047,0))</f>
        <v>0</v>
      </c>
      <c r="U2047" s="6">
        <f t="shared" si="536"/>
        <v>0</v>
      </c>
      <c r="V2047" s="66">
        <f t="shared" si="537"/>
        <v>8.9327213365823557</v>
      </c>
      <c r="W2047" s="6">
        <f t="shared" si="538"/>
        <v>-1.7431176604420728E-2</v>
      </c>
      <c r="X2047" s="17">
        <f>V2047/MAX(V$240:V2047)-1</f>
        <v>-1.7431176604420728E-2</v>
      </c>
      <c r="Z2047" s="66">
        <f t="shared" si="539"/>
        <v>29.948168923267826</v>
      </c>
      <c r="AA2047" s="6">
        <f t="shared" si="540"/>
        <v>-1.7431176604420728E-2</v>
      </c>
      <c r="AB2047" s="17">
        <f>Z2047/MAX(Z$240:Z2047)-1</f>
        <v>-1.7431176604420728E-2</v>
      </c>
      <c r="AD2047" s="18">
        <v>3.1379000000000001</v>
      </c>
      <c r="AF2047" s="23">
        <v>11228.6</v>
      </c>
      <c r="AG2047" s="23">
        <v>11427.8</v>
      </c>
      <c r="AH2047" s="23">
        <v>11461.4</v>
      </c>
    </row>
    <row r="2048" spans="1:34" x14ac:dyDescent="0.25">
      <c r="A2048" s="18" t="s">
        <v>249</v>
      </c>
      <c r="B2048" s="72">
        <v>42171</v>
      </c>
      <c r="C2048" s="23">
        <v>10879.84</v>
      </c>
      <c r="D2048" s="23">
        <v>11332.89</v>
      </c>
      <c r="E2048" s="23">
        <v>11205.75</v>
      </c>
      <c r="F2048" s="23">
        <v>10768.62</v>
      </c>
      <c r="G2048" s="20">
        <f t="shared" si="531"/>
        <v>10613.163250000001</v>
      </c>
      <c r="H2048" s="20">
        <f t="shared" si="543"/>
        <v>8892.4703499999996</v>
      </c>
      <c r="I2048" s="112">
        <f t="shared" si="532"/>
        <v>2.5126980874434324E-2</v>
      </c>
      <c r="J2048" s="38" t="str">
        <f t="shared" si="544"/>
        <v>N</v>
      </c>
      <c r="K2048" s="17" t="str">
        <f>IF(OR(AND(J2047="N",OR(I2047&lt;R$2308,AND(I2047&gt;R$2306, I2047&lt;R$2305))), AND(J2047="X", OR(I2047&lt;R$2314, AND(I2047&lt;R$2311,I2047&gt;R$2312)))),"no","yes")</f>
        <v>no</v>
      </c>
      <c r="M2048" s="34">
        <f t="shared" si="530"/>
        <v>10839</v>
      </c>
      <c r="N2048" s="34">
        <f t="shared" si="530"/>
        <v>11228.6</v>
      </c>
      <c r="O2048" s="146">
        <f t="shared" si="526"/>
        <v>-3.4697112729993096E-2</v>
      </c>
      <c r="P2048" s="146">
        <f t="shared" si="527"/>
        <v>3.4697112729993096E-2</v>
      </c>
      <c r="Q2048" s="86">
        <f t="shared" si="535"/>
        <v>8.9999999999999993E-3</v>
      </c>
      <c r="R2048" s="39">
        <f>(SUM(C2029:C2047)+Q2048*SUM(C2029:C2047))/(19-Q2048)*(1-J$2305)</f>
        <v>10699.588006160817</v>
      </c>
      <c r="S2048" s="39">
        <f>(SUM(C2029:C2047)+Q2048*SUM(C2029:C2047))/(19-Q2048)*(1+J$2305)</f>
        <v>10699.588006160817</v>
      </c>
      <c r="T2048" s="17">
        <f>IF(AND(K2048="no",R2048&lt;E2048, R2048&gt;F2048,J$2308="yes"),MAX(R2048*(1-J$2306),F2048)/D2048-1,IF(AND(K2048="yes",S2048&gt;F2048, S2048&lt;E2048,J$2307="yes"),1-MIN(S2048*(1+J$2306),E2048)/D2048,0))</f>
        <v>0</v>
      </c>
      <c r="U2048" s="6">
        <f t="shared" si="536"/>
        <v>0</v>
      </c>
      <c r="V2048" s="66">
        <f t="shared" si="537"/>
        <v>8.6227816973813436</v>
      </c>
      <c r="W2048" s="6">
        <f t="shared" si="538"/>
        <v>-3.4697112729992985E-2</v>
      </c>
      <c r="X2048" s="17">
        <f>V2048/MAX(V$240:V2048)-1</f>
        <v>-5.152347783475375E-2</v>
      </c>
      <c r="Y2048" s="14"/>
      <c r="Z2048" s="66">
        <f t="shared" si="539"/>
        <v>28.909053930080326</v>
      </c>
      <c r="AA2048" s="6">
        <f t="shared" si="540"/>
        <v>-3.4697112729993096E-2</v>
      </c>
      <c r="AB2048" s="17">
        <f>Z2048/MAX(Z$240:Z2048)-1</f>
        <v>-5.1523477834753861E-2</v>
      </c>
      <c r="AC2048" s="14"/>
      <c r="AD2048" s="18">
        <v>3.0146999999999999</v>
      </c>
      <c r="AF2048" s="23">
        <v>10839</v>
      </c>
      <c r="AG2048" s="23">
        <v>11228.6</v>
      </c>
      <c r="AH2048" s="23">
        <v>11238</v>
      </c>
    </row>
    <row r="2049" spans="1:34" x14ac:dyDescent="0.25">
      <c r="A2049" s="18" t="s">
        <v>249</v>
      </c>
      <c r="B2049" s="72">
        <v>42172</v>
      </c>
      <c r="C2049" s="23">
        <v>11100.55</v>
      </c>
      <c r="D2049" s="23">
        <v>10879.84</v>
      </c>
      <c r="E2049" s="23">
        <v>11133.11</v>
      </c>
      <c r="F2049" s="23">
        <v>10497.69</v>
      </c>
      <c r="G2049" s="20">
        <f t="shared" si="531"/>
        <v>10704.324200000001</v>
      </c>
      <c r="H2049" s="20">
        <f t="shared" si="543"/>
        <v>8960.5269500000013</v>
      </c>
      <c r="I2049" s="112">
        <f t="shared" si="532"/>
        <v>3.7015489497225662E-2</v>
      </c>
      <c r="J2049" s="38" t="str">
        <f t="shared" si="544"/>
        <v>N</v>
      </c>
      <c r="K2049" s="17" t="str">
        <f>IF(OR(AND(J2048="N",OR(I2048&lt;R$2308,AND(I2048&gt;R$2306, I2048&lt;R$2305))), AND(J2048="X", OR(I2048&lt;R$2314, AND(I2048&lt;R$2311,I2048&gt;R$2312)))),"no","yes")</f>
        <v>no</v>
      </c>
      <c r="M2049" s="34">
        <f t="shared" si="530"/>
        <v>11033.4</v>
      </c>
      <c r="N2049" s="34">
        <f t="shared" si="530"/>
        <v>10839</v>
      </c>
      <c r="O2049" s="146">
        <f t="shared" si="526"/>
        <v>1.7935233877663936E-2</v>
      </c>
      <c r="P2049" s="146">
        <f t="shared" si="527"/>
        <v>-1.7935233877663936E-2</v>
      </c>
      <c r="Q2049" s="86">
        <f t="shared" si="535"/>
        <v>8.9999999999999993E-3</v>
      </c>
      <c r="R2049" s="39">
        <f>(SUM(C2030:C2048)+Q2049*SUM(C2030:C2048))/(19-Q2049)*(1-J$2305)</f>
        <v>10784.729998736246</v>
      </c>
      <c r="S2049" s="39">
        <f>(SUM(C2030:C2048)+Q2049*SUM(C2030:C2048))/(19-Q2049)*(1+J$2305)</f>
        <v>10784.729998736246</v>
      </c>
      <c r="T2049" s="17">
        <f>IF(AND(K2049="no",R2049&lt;E2049, R2049&gt;F2049,J$2308="yes"),MAX(R2049*(1-J$2306),F2049)/D2049-1,IF(AND(K2049="yes",S2049&gt;F2049, S2049&lt;E2049,J$2307="yes"),1-MIN(S2049*(1+J$2306),E2049)/D2049,0))</f>
        <v>-8.7418566140452514E-3</v>
      </c>
      <c r="U2049" s="6">
        <f t="shared" si="536"/>
        <v>-2.6677090491709188E-2</v>
      </c>
      <c r="V2049" s="66">
        <f t="shared" si="537"/>
        <v>8.5474025761686221</v>
      </c>
      <c r="W2049" s="6">
        <f t="shared" si="538"/>
        <v>-8.7418566140452514E-3</v>
      </c>
      <c r="X2049" s="17">
        <f>V2049/MAX(V$240:V2049)-1</f>
        <v>-5.9814923593310643E-2</v>
      </c>
      <c r="Z2049" s="66">
        <f t="shared" si="539"/>
        <v>28.656335125775861</v>
      </c>
      <c r="AA2049" s="6">
        <f t="shared" si="540"/>
        <v>-8.7418566140452514E-3</v>
      </c>
      <c r="AB2049" s="17">
        <f>Z2049/MAX(Z$240:Z2049)-1</f>
        <v>-5.9814923593310754E-2</v>
      </c>
      <c r="AD2049" s="18">
        <v>3.0819000000000001</v>
      </c>
      <c r="AF2049" s="23">
        <v>11033.4</v>
      </c>
      <c r="AG2049" s="23">
        <v>10839</v>
      </c>
      <c r="AH2049" s="23">
        <v>10837.6</v>
      </c>
    </row>
    <row r="2050" spans="1:34" x14ac:dyDescent="0.25">
      <c r="A2050" s="18" t="s">
        <v>249</v>
      </c>
      <c r="B2050" s="72">
        <v>42173</v>
      </c>
      <c r="C2050" s="23">
        <v>10731.38</v>
      </c>
      <c r="D2050" s="23">
        <v>11100.55</v>
      </c>
      <c r="E2050" s="23">
        <v>11178.32</v>
      </c>
      <c r="F2050" s="23">
        <v>10714.33</v>
      </c>
      <c r="G2050" s="20">
        <f t="shared" si="531"/>
        <v>10759.932050000001</v>
      </c>
      <c r="H2050" s="20">
        <f t="shared" si="543"/>
        <v>9021.947900000001</v>
      </c>
      <c r="I2050" s="112">
        <f t="shared" si="532"/>
        <v>-2.6535530026885468E-3</v>
      </c>
      <c r="J2050" s="38" t="str">
        <f t="shared" si="544"/>
        <v>N</v>
      </c>
      <c r="K2050" s="17" t="str">
        <f>IF(OR(AND(J2049="N",OR(I2049&lt;R$2308,AND(I2049&gt;R$2306, I2049&lt;R$2305))), AND(J2049="X", OR(I2049&lt;R$2314, AND(I2049&lt;R$2311,I2049&gt;R$2312)))),"no","yes")</f>
        <v>no</v>
      </c>
      <c r="M2050" s="34">
        <f t="shared" si="530"/>
        <v>10672.6</v>
      </c>
      <c r="N2050" s="34">
        <f t="shared" si="530"/>
        <v>11033.4</v>
      </c>
      <c r="O2050" s="146">
        <f t="shared" si="526"/>
        <v>-3.270070875704667E-2</v>
      </c>
      <c r="P2050" s="146">
        <f t="shared" si="527"/>
        <v>3.270070875704667E-2</v>
      </c>
      <c r="Q2050" s="86">
        <f t="shared" si="535"/>
        <v>8.9999999999999993E-3</v>
      </c>
      <c r="R2050" s="39">
        <f>(SUM(C2031:C2049)+Q2050*SUM(C2031:C2049))/(19-Q2050)*(1-J$2305)</f>
        <v>10863.433539518721</v>
      </c>
      <c r="S2050" s="39">
        <f>(SUM(C2031:C2049)+Q2050*SUM(C2031:C2049))/(19-Q2050)*(1+J$2305)</f>
        <v>10863.433539518721</v>
      </c>
      <c r="T2050" s="17">
        <f>IF(AND(K2050="no",R2050&lt;E2050, R2050&gt;F2050,J$2308="yes"),MAX(R2050*(1-J$2306),F2050)/D2050-1,IF(AND(K2050="yes",S2050&gt;F2050, S2050&lt;E2050,J$2307="yes"),1-MIN(S2050*(1+J$2306),E2050)/D2050,0))</f>
        <v>-2.1360784869333349E-2</v>
      </c>
      <c r="U2050" s="6">
        <f t="shared" si="536"/>
        <v>1.1339923887713321E-2</v>
      </c>
      <c r="V2050" s="66">
        <f t="shared" si="537"/>
        <v>8.3648233485474979</v>
      </c>
      <c r="W2050" s="6">
        <f t="shared" si="538"/>
        <v>-2.136078486933346E-2</v>
      </c>
      <c r="X2050" s="17">
        <f>V2050/MAX(V$240:V2050)-1</f>
        <v>-7.9898014747791679E-2</v>
      </c>
      <c r="Z2050" s="66">
        <f t="shared" si="539"/>
        <v>28.044213316010641</v>
      </c>
      <c r="AA2050" s="6">
        <f t="shared" si="540"/>
        <v>-2.1360784869333349E-2</v>
      </c>
      <c r="AB2050" s="17">
        <f>Z2050/MAX(Z$240:Z2050)-1</f>
        <v>-7.989801474779179E-2</v>
      </c>
      <c r="AD2050" s="18">
        <v>2.976</v>
      </c>
      <c r="AF2050" s="23">
        <v>10672.6</v>
      </c>
      <c r="AG2050" s="23">
        <v>11033.4</v>
      </c>
      <c r="AH2050" s="23">
        <v>11055</v>
      </c>
    </row>
    <row r="2051" spans="1:34" x14ac:dyDescent="0.25">
      <c r="A2051" s="18" t="s">
        <v>249</v>
      </c>
      <c r="B2051" s="72">
        <v>42174</v>
      </c>
      <c r="C2051" s="23">
        <v>9987.4069999999992</v>
      </c>
      <c r="D2051" s="23">
        <v>10731.38</v>
      </c>
      <c r="E2051" s="23">
        <v>10601.04</v>
      </c>
      <c r="F2051" s="23">
        <v>9968.9920000000002</v>
      </c>
      <c r="G2051" s="20">
        <f t="shared" si="531"/>
        <v>10770.39385</v>
      </c>
      <c r="H2051" s="20">
        <f t="shared" si="543"/>
        <v>9069.6568166666675</v>
      </c>
      <c r="I2051" s="112">
        <f t="shared" si="532"/>
        <v>-7.2698070368151013E-2</v>
      </c>
      <c r="J2051" s="38" t="str">
        <f t="shared" si="544"/>
        <v>N</v>
      </c>
      <c r="K2051" s="17" t="str">
        <f>IF(OR(AND(J2050="N",OR(I2050&lt;R$2308,AND(I2050&gt;R$2306, I2050&lt;R$2305))), AND(J2050="X", OR(I2050&lt;R$2314, AND(I2050&lt;R$2311,I2050&gt;R$2312)))),"no","yes")</f>
        <v>yes</v>
      </c>
      <c r="M2051" s="34">
        <f t="shared" si="530"/>
        <v>10210</v>
      </c>
      <c r="N2051" s="34">
        <f t="shared" si="530"/>
        <v>10672.6</v>
      </c>
      <c r="O2051" s="146">
        <f t="shared" si="526"/>
        <v>-4.3344639544253494E-2</v>
      </c>
      <c r="P2051" s="146">
        <f t="shared" si="527"/>
        <v>4.3344639544253494E-2</v>
      </c>
      <c r="Q2051" s="86">
        <f t="shared" si="535"/>
        <v>8.9999999999999993E-3</v>
      </c>
      <c r="R2051" s="39">
        <f>(SUM(C2032:C2050)+Q2051*SUM(C2032:C2050))/(19-Q2051)*(1-J$2305)</f>
        <v>10914.077943762835</v>
      </c>
      <c r="S2051" s="39">
        <f>(SUM(C2032:C2050)+Q2051*SUM(C2032:C2050))/(19-Q2051)*(1+J$2305)</f>
        <v>10914.077943762835</v>
      </c>
      <c r="T2051" s="17">
        <f>IF(AND(K2051="no",R2051&lt;E2051, R2051&gt;F2051,J$2308="yes"),MAX(R2051*(1-J$2306),F2051)/D2051-1,IF(AND(K2051="yes",S2051&gt;F2051, S2051&lt;E2051,J$2307="yes"),1-MIN(S2051*(1+J$2306),E2051)/D2051,0))</f>
        <v>0</v>
      </c>
      <c r="U2051" s="6">
        <f t="shared" si="536"/>
        <v>0</v>
      </c>
      <c r="V2051" s="66">
        <f t="shared" si="537"/>
        <v>8.3648233485474979</v>
      </c>
      <c r="W2051" s="6">
        <f t="shared" si="538"/>
        <v>0</v>
      </c>
      <c r="X2051" s="17">
        <f>V2051/MAX(V$240:V2051)-1</f>
        <v>-7.9898014747791679E-2</v>
      </c>
      <c r="Z2051" s="66">
        <f t="shared" si="539"/>
        <v>29.259779633495274</v>
      </c>
      <c r="AA2051" s="6">
        <f t="shared" si="540"/>
        <v>4.3344639544253383E-2</v>
      </c>
      <c r="AB2051" s="17">
        <f>Z2051/MAX(Z$240:Z2051)-1</f>
        <v>-4.0016525853082907E-2</v>
      </c>
      <c r="AD2051" s="18">
        <v>2.7831000000000001</v>
      </c>
      <c r="AF2051" s="23">
        <v>10210</v>
      </c>
      <c r="AG2051" s="23">
        <v>10672.6</v>
      </c>
      <c r="AH2051" s="23">
        <v>11000</v>
      </c>
    </row>
    <row r="2052" spans="1:34" x14ac:dyDescent="0.25">
      <c r="A2052" s="18" t="s">
        <v>249</v>
      </c>
      <c r="B2052" s="72">
        <v>42178</v>
      </c>
      <c r="C2052" s="23">
        <v>10046.879999999999</v>
      </c>
      <c r="D2052" s="23">
        <v>9987.4069999999992</v>
      </c>
      <c r="E2052" s="23">
        <v>10074.83</v>
      </c>
      <c r="F2052" s="23">
        <v>9333.9089999999997</v>
      </c>
      <c r="G2052" s="20">
        <f t="shared" si="531"/>
        <v>10770.733350000002</v>
      </c>
      <c r="H2052" s="20">
        <f t="shared" si="543"/>
        <v>9119.1975333333339</v>
      </c>
      <c r="I2052" s="112">
        <f t="shared" si="532"/>
        <v>-6.7205577046432263E-2</v>
      </c>
      <c r="J2052" s="38" t="str">
        <f t="shared" si="544"/>
        <v>N</v>
      </c>
      <c r="K2052" s="17" t="str">
        <f>IF(OR(AND(J2051="N",OR(I2051&lt;R$2308,AND(I2051&gt;R$2306, I2051&lt;R$2305))), AND(J2051="X", OR(I2051&lt;R$2314, AND(I2051&lt;R$2311,I2051&gt;R$2312)))),"no","yes")</f>
        <v>yes</v>
      </c>
      <c r="M2052" s="34">
        <f t="shared" si="530"/>
        <v>9862.6</v>
      </c>
      <c r="N2052" s="34">
        <f t="shared" si="530"/>
        <v>9990</v>
      </c>
      <c r="O2052" s="146">
        <f t="shared" ref="O2052:O2115" si="545">IF(AND(L2052&gt;0,L2051&gt;0),L2052/L2051-1,IF(AND(M2052&gt;0,N2052&gt;0),M2052/N2052-1,C2052/C2051-1))</f>
        <v>-1.2752752752752672E-2</v>
      </c>
      <c r="P2052" s="146">
        <f t="shared" ref="P2052:P2115" si="546">IF(AND(M2052&gt;0,N2052&gt;0),1-M2052/N2052,1-C2052/C2051)</f>
        <v>1.2752752752752672E-2</v>
      </c>
      <c r="Q2052" s="86">
        <f t="shared" si="535"/>
        <v>8.9999999999999993E-3</v>
      </c>
      <c r="R2052" s="39">
        <f>(SUM(C2033:C2051)+Q2052*SUM(C2033:C2051))/(19-Q2052)*(1-J$2305)</f>
        <v>10911.278873308411</v>
      </c>
      <c r="S2052" s="39">
        <f>(SUM(C2033:C2051)+Q2052*SUM(C2033:C2051))/(19-Q2052)*(1+J$2305)</f>
        <v>10911.278873308411</v>
      </c>
      <c r="T2052" s="17">
        <f>IF(AND(K2052="no",R2052&lt;E2052, R2052&gt;F2052,J$2308="yes"),MAX(R2052*(1-J$2306),F2052)/D2052-1,IF(AND(K2052="yes",S2052&gt;F2052, S2052&lt;E2052,J$2307="yes"),1-MIN(S2052*(1+J$2306),E2052)/D2052,0))</f>
        <v>0</v>
      </c>
      <c r="U2052" s="6">
        <f t="shared" si="536"/>
        <v>0</v>
      </c>
      <c r="V2052" s="66">
        <f t="shared" si="537"/>
        <v>8.3648233485474979</v>
      </c>
      <c r="W2052" s="6">
        <f t="shared" si="538"/>
        <v>0</v>
      </c>
      <c r="X2052" s="17">
        <f>V2052/MAX(V$240:V2052)-1</f>
        <v>-7.9898014747791679E-2</v>
      </c>
      <c r="Z2052" s="66">
        <f t="shared" si="539"/>
        <v>29.632922368761268</v>
      </c>
      <c r="AA2052" s="6">
        <f t="shared" si="540"/>
        <v>1.2752752752752672E-2</v>
      </c>
      <c r="AB2052" s="17">
        <f>Z2052/MAX(Z$240:Z2052)-1</f>
        <v>-2.7774093960558743E-2</v>
      </c>
      <c r="AD2052" s="18">
        <v>2.7825000000000002</v>
      </c>
      <c r="AF2052" s="23">
        <v>9862.6</v>
      </c>
      <c r="AG2052" s="23">
        <v>9990</v>
      </c>
      <c r="AH2052" s="23">
        <v>9977</v>
      </c>
    </row>
    <row r="2053" spans="1:34" x14ac:dyDescent="0.25">
      <c r="A2053" s="18" t="s">
        <v>249</v>
      </c>
      <c r="B2053" s="72">
        <v>42179</v>
      </c>
      <c r="C2053" s="23">
        <v>10267.629999999999</v>
      </c>
      <c r="D2053" s="23">
        <v>10046.879999999999</v>
      </c>
      <c r="E2053" s="23">
        <v>10271.23</v>
      </c>
      <c r="F2053" s="23">
        <v>9950.6180000000004</v>
      </c>
      <c r="G2053" s="20">
        <f t="shared" si="531"/>
        <v>10765.435850000002</v>
      </c>
      <c r="H2053" s="20">
        <f t="shared" si="543"/>
        <v>9171.0589500000006</v>
      </c>
      <c r="I2053" s="112">
        <f t="shared" si="532"/>
        <v>-4.6241123623434355E-2</v>
      </c>
      <c r="J2053" s="38" t="str">
        <f t="shared" si="544"/>
        <v>N</v>
      </c>
      <c r="K2053" s="17" t="str">
        <f>IF(OR(AND(J2052="N",OR(I2052&lt;R$2308,AND(I2052&gt;R$2306, I2052&lt;R$2305))), AND(J2052="X", OR(I2052&lt;R$2314, AND(I2052&lt;R$2311,I2052&gt;R$2312)))),"no","yes")</f>
        <v>yes</v>
      </c>
      <c r="M2053" s="34">
        <f t="shared" si="530"/>
        <v>10058</v>
      </c>
      <c r="N2053" s="34">
        <f t="shared" si="530"/>
        <v>9862.6</v>
      </c>
      <c r="O2053" s="146">
        <f t="shared" si="545"/>
        <v>1.9812219901445882E-2</v>
      </c>
      <c r="P2053" s="146">
        <f t="shared" si="546"/>
        <v>-1.9812219901445882E-2</v>
      </c>
      <c r="Q2053" s="86">
        <f t="shared" si="535"/>
        <v>8.9999999999999993E-3</v>
      </c>
      <c r="R2053" s="39">
        <f>(SUM(C2034:C2052)+Q2053*SUM(C2034:C2052))/(19-Q2053)*(1-J$2305)</f>
        <v>10893.921161760836</v>
      </c>
      <c r="S2053" s="39">
        <f>(SUM(C2034:C2052)+Q2053*SUM(C2034:C2052))/(19-Q2053)*(1+J$2305)</f>
        <v>10893.921161760836</v>
      </c>
      <c r="T2053" s="17">
        <f>IF(AND(K2053="no",R2053&lt;E2053, R2053&gt;F2053,J$2308="yes"),MAX(R2053*(1-J$2306),F2053)/D2053-1,IF(AND(K2053="yes",S2053&gt;F2053, S2053&lt;E2053,J$2307="yes"),1-MIN(S2053*(1+J$2306),E2053)/D2053,0))</f>
        <v>0</v>
      </c>
      <c r="U2053" s="6">
        <f t="shared" si="536"/>
        <v>0</v>
      </c>
      <c r="V2053" s="66">
        <f t="shared" si="537"/>
        <v>8.3648233485474979</v>
      </c>
      <c r="W2053" s="6">
        <f t="shared" si="538"/>
        <v>0</v>
      </c>
      <c r="X2053" s="17">
        <f>V2053/MAX(V$240:V2053)-1</f>
        <v>-7.9898014747791679E-2</v>
      </c>
      <c r="Z2053" s="66">
        <f t="shared" si="539"/>
        <v>29.045828394468895</v>
      </c>
      <c r="AA2053" s="6">
        <f t="shared" si="540"/>
        <v>-1.9812219901445882E-2</v>
      </c>
      <c r="AB2053" s="17">
        <f>Z2053/MAX(Z$240:Z2053)-1</f>
        <v>-4.7036047404894532E-2</v>
      </c>
      <c r="AD2053" s="18">
        <v>2.8262</v>
      </c>
      <c r="AF2053" s="23">
        <v>10058</v>
      </c>
      <c r="AG2053" s="23">
        <v>9862.6</v>
      </c>
      <c r="AH2053" s="23">
        <v>9888</v>
      </c>
    </row>
    <row r="2054" spans="1:34" x14ac:dyDescent="0.25">
      <c r="A2054" s="18" t="s">
        <v>249</v>
      </c>
      <c r="B2054" s="72">
        <v>42180</v>
      </c>
      <c r="C2054" s="23">
        <v>9906.1039999999994</v>
      </c>
      <c r="D2054" s="23">
        <v>10267.629999999999</v>
      </c>
      <c r="E2054" s="23">
        <v>10343.049999999999</v>
      </c>
      <c r="F2054" s="23">
        <v>9771.89</v>
      </c>
      <c r="G2054" s="20">
        <f t="shared" si="531"/>
        <v>10735.87405</v>
      </c>
      <c r="H2054" s="20">
        <f t="shared" si="543"/>
        <v>9215.4024000000009</v>
      </c>
      <c r="I2054" s="112">
        <f t="shared" si="532"/>
        <v>-7.7289473231106021E-2</v>
      </c>
      <c r="J2054" s="38" t="str">
        <f t="shared" si="544"/>
        <v>N</v>
      </c>
      <c r="K2054" s="17" t="str">
        <f>IF(OR(AND(J2053="N",OR(I2053&lt;R$2308,AND(I2053&gt;R$2306, I2053&lt;R$2305))), AND(J2053="X", OR(I2053&lt;R$2314, AND(I2053&lt;R$2311,I2053&gt;R$2312)))),"no","yes")</f>
        <v>yes</v>
      </c>
      <c r="M2054" s="34">
        <f t="shared" si="530"/>
        <v>9381.6</v>
      </c>
      <c r="N2054" s="34">
        <f t="shared" si="530"/>
        <v>10058</v>
      </c>
      <c r="O2054" s="146">
        <f t="shared" si="545"/>
        <v>-6.7249950288327698E-2</v>
      </c>
      <c r="P2054" s="146">
        <f t="shared" si="546"/>
        <v>6.7249950288327698E-2</v>
      </c>
      <c r="Q2054" s="86">
        <f t="shared" si="535"/>
        <v>8.9999999999999993E-3</v>
      </c>
      <c r="R2054" s="39">
        <f>(SUM(C2035:C2053)+Q2054*SUM(C2035:C2053))/(19-Q2054)*(1-J$2305)</f>
        <v>10881.716570638724</v>
      </c>
      <c r="S2054" s="39">
        <f>(SUM(C2035:C2053)+Q2054*SUM(C2035:C2053))/(19-Q2054)*(1+J$2305)</f>
        <v>10881.716570638724</v>
      </c>
      <c r="T2054" s="17">
        <f>IF(AND(K2054="no",R2054&lt;E2054, R2054&gt;F2054,J$2308="yes"),MAX(R2054*(1-J$2306),F2054)/D2054-1,IF(AND(K2054="yes",S2054&gt;F2054, S2054&lt;E2054,J$2307="yes"),1-MIN(S2054*(1+J$2306),E2054)/D2054,0))</f>
        <v>0</v>
      </c>
      <c r="U2054" s="6">
        <f t="shared" si="536"/>
        <v>0</v>
      </c>
      <c r="V2054" s="66">
        <f t="shared" si="537"/>
        <v>8.3648233485474979</v>
      </c>
      <c r="W2054" s="6">
        <f t="shared" si="538"/>
        <v>0</v>
      </c>
      <c r="X2054" s="17">
        <f>V2054/MAX(V$240:V2054)-1</f>
        <v>-7.9898014747791679E-2</v>
      </c>
      <c r="Z2054" s="66">
        <f t="shared" si="539"/>
        <v>30.999158910080226</v>
      </c>
      <c r="AA2054" s="6">
        <f t="shared" si="540"/>
        <v>6.7249950288327698E-2</v>
      </c>
      <c r="AB2054" s="17">
        <f>Z2054/MAX(Z$240:Z2054)-1</f>
        <v>0</v>
      </c>
      <c r="AD2054" s="18">
        <v>2.7381000000000002</v>
      </c>
      <c r="AF2054" s="23">
        <v>9381.6</v>
      </c>
      <c r="AG2054" s="23">
        <v>10058</v>
      </c>
      <c r="AH2054" s="23">
        <v>10101</v>
      </c>
    </row>
    <row r="2055" spans="1:34" x14ac:dyDescent="0.25">
      <c r="A2055" s="18" t="s">
        <v>249</v>
      </c>
      <c r="B2055" s="72">
        <v>42181</v>
      </c>
      <c r="C2055" s="23">
        <v>9078.0640000000003</v>
      </c>
      <c r="D2055" s="23">
        <v>9906.1039999999994</v>
      </c>
      <c r="E2055" s="23">
        <v>9603.1270000000004</v>
      </c>
      <c r="F2055" s="23">
        <v>9059.357</v>
      </c>
      <c r="G2055" s="20">
        <f t="shared" si="531"/>
        <v>10696.356000000002</v>
      </c>
      <c r="H2055" s="20">
        <f t="shared" si="543"/>
        <v>9245.8184000000019</v>
      </c>
      <c r="I2055" s="112">
        <f t="shared" si="532"/>
        <v>-0.15129376770930225</v>
      </c>
      <c r="J2055" s="38" t="str">
        <f t="shared" si="544"/>
        <v>N</v>
      </c>
      <c r="K2055" s="17" t="str">
        <f>IF(OR(AND(J2054="N",OR(I2054&lt;R$2308,AND(I2054&gt;R$2306, I2054&lt;R$2305))), AND(J2054="X", OR(I2054&lt;R$2314, AND(I2054&lt;R$2311,I2054&gt;R$2312)))),"no","yes")</f>
        <v>yes</v>
      </c>
      <c r="M2055" s="34">
        <f t="shared" si="530"/>
        <v>8629</v>
      </c>
      <c r="N2055" s="34">
        <f t="shared" si="530"/>
        <v>9381.6</v>
      </c>
      <c r="O2055" s="146">
        <f t="shared" si="545"/>
        <v>-8.0220857849407357E-2</v>
      </c>
      <c r="P2055" s="146">
        <f t="shared" si="546"/>
        <v>8.0220857849407357E-2</v>
      </c>
      <c r="Q2055" s="86">
        <f t="shared" si="535"/>
        <v>8.9999999999999993E-3</v>
      </c>
      <c r="R2055" s="39">
        <f>(SUM(C2036:C2054)+Q2055*SUM(C2036:C2054))/(19-Q2055)*(1-J$2305)</f>
        <v>10883.718472118373</v>
      </c>
      <c r="S2055" s="39">
        <f>(SUM(C2036:C2054)+Q2055*SUM(C2036:C2054))/(19-Q2055)*(1+J$2305)</f>
        <v>10883.718472118373</v>
      </c>
      <c r="T2055" s="17">
        <f>IF(AND(K2055="no",R2055&lt;E2055, R2055&gt;F2055,J$2308="yes"),MAX(R2055*(1-J$2306),F2055)/D2055-1,IF(AND(K2055="yes",S2055&gt;F2055, S2055&lt;E2055,J$2307="yes"),1-MIN(S2055*(1+J$2306),E2055)/D2055,0))</f>
        <v>0</v>
      </c>
      <c r="U2055" s="6">
        <f t="shared" si="536"/>
        <v>0</v>
      </c>
      <c r="V2055" s="66">
        <f t="shared" si="537"/>
        <v>8.3648233485474979</v>
      </c>
      <c r="W2055" s="6">
        <f t="shared" si="538"/>
        <v>0</v>
      </c>
      <c r="X2055" s="17">
        <f>V2055/MAX(V$240:V2055)-1</f>
        <v>-7.9898014747791679E-2</v>
      </c>
      <c r="Z2055" s="66">
        <f t="shared" si="539"/>
        <v>33.485938030456957</v>
      </c>
      <c r="AA2055" s="6">
        <f t="shared" si="540"/>
        <v>8.0220857849407246E-2</v>
      </c>
      <c r="AB2055" s="17">
        <f>Z2055/MAX(Z$240:Z2055)-1</f>
        <v>0</v>
      </c>
      <c r="AD2055" s="18">
        <v>2.4641999999999999</v>
      </c>
      <c r="AF2055" s="23">
        <v>8629</v>
      </c>
      <c r="AG2055" s="23">
        <v>9381.6</v>
      </c>
      <c r="AH2055" s="23">
        <v>9380</v>
      </c>
    </row>
    <row r="2056" spans="1:34" x14ac:dyDescent="0.25">
      <c r="A2056" s="18" t="s">
        <v>249</v>
      </c>
      <c r="B2056" s="72">
        <v>42184</v>
      </c>
      <c r="C2056" s="23">
        <v>8484.6440000000002</v>
      </c>
      <c r="D2056" s="23">
        <v>9078.0640000000003</v>
      </c>
      <c r="E2056" s="23">
        <v>9281.1720000000005</v>
      </c>
      <c r="F2056" s="23">
        <v>8339.33</v>
      </c>
      <c r="G2056" s="20">
        <f t="shared" si="531"/>
        <v>10622.24595</v>
      </c>
      <c r="H2056" s="20">
        <f t="shared" si="543"/>
        <v>9263.4669166666681</v>
      </c>
      <c r="I2056" s="112">
        <f t="shared" si="532"/>
        <v>-0.20123822777799638</v>
      </c>
      <c r="J2056" s="38" t="str">
        <f t="shared" si="544"/>
        <v>N</v>
      </c>
      <c r="K2056" s="17" t="str">
        <f>IF(OR(AND(J2055="N",OR(I2055&lt;R$2308,AND(I2055&gt;R$2306, I2055&lt;R$2305))), AND(J2055="X", OR(I2055&lt;R$2314, AND(I2055&lt;R$2311,I2055&gt;R$2312)))),"no","yes")</f>
        <v>yes</v>
      </c>
      <c r="M2056" s="34">
        <f t="shared" si="530"/>
        <v>7768.4</v>
      </c>
      <c r="N2056" s="34">
        <f t="shared" si="530"/>
        <v>8629</v>
      </c>
      <c r="O2056" s="146">
        <f t="shared" si="545"/>
        <v>-9.9733456947502686E-2</v>
      </c>
      <c r="P2056" s="146">
        <f t="shared" si="546"/>
        <v>9.9733456947502686E-2</v>
      </c>
      <c r="Q2056" s="86">
        <f t="shared" si="535"/>
        <v>8.9999999999999993E-3</v>
      </c>
      <c r="R2056" s="39">
        <f>(SUM(C2037:C2055)+Q2056*SUM(C2037:C2055))/(19-Q2056)*(1-J$2305)</f>
        <v>10836.497155231427</v>
      </c>
      <c r="S2056" s="39">
        <f>(SUM(C2037:C2055)+Q2056*SUM(C2037:C2055))/(19-Q2056)*(1+J$2305)</f>
        <v>10836.497155231427</v>
      </c>
      <c r="T2056" s="17">
        <f>IF(AND(K2056="no",R2056&lt;E2056, R2056&gt;F2056,J$2308="yes"),MAX(R2056*(1-J$2306),F2056)/D2056-1,IF(AND(K2056="yes",S2056&gt;F2056, S2056&lt;E2056,J$2307="yes"),1-MIN(S2056*(1+J$2306),E2056)/D2056,0))</f>
        <v>0</v>
      </c>
      <c r="U2056" s="6">
        <f t="shared" si="536"/>
        <v>0</v>
      </c>
      <c r="V2056" s="66">
        <f t="shared" si="537"/>
        <v>8.3648233485474979</v>
      </c>
      <c r="W2056" s="6">
        <f t="shared" si="538"/>
        <v>0</v>
      </c>
      <c r="X2056" s="17">
        <f>V2056/MAX(V$240:V2056)-1</f>
        <v>-7.9898014747791679E-2</v>
      </c>
      <c r="Z2056" s="66">
        <f t="shared" si="539"/>
        <v>36.825606389364275</v>
      </c>
      <c r="AA2056" s="6">
        <f t="shared" si="540"/>
        <v>9.9733456947502575E-2</v>
      </c>
      <c r="AB2056" s="17">
        <f>Z2056/MAX(Z$240:Z2056)-1</f>
        <v>0</v>
      </c>
      <c r="AD2056" s="18">
        <v>2.3201000000000001</v>
      </c>
      <c r="AF2056" s="23">
        <v>7768.4</v>
      </c>
      <c r="AG2056" s="23">
        <v>8629</v>
      </c>
      <c r="AH2056" s="23">
        <v>8788</v>
      </c>
    </row>
    <row r="2057" spans="1:34" x14ac:dyDescent="0.25">
      <c r="A2057" s="18" t="s">
        <v>249</v>
      </c>
      <c r="B2057" s="72">
        <v>42185</v>
      </c>
      <c r="C2057" s="23">
        <v>8906.0210000000006</v>
      </c>
      <c r="D2057" s="23">
        <v>8484.6440000000002</v>
      </c>
      <c r="E2057" s="23">
        <v>8912.3960000000006</v>
      </c>
      <c r="F2057" s="23">
        <v>7882.3289999999997</v>
      </c>
      <c r="G2057" s="20">
        <f t="shared" si="531"/>
        <v>10543.131500000001</v>
      </c>
      <c r="H2057" s="20">
        <f t="shared" si="543"/>
        <v>9285.8898000000008</v>
      </c>
      <c r="I2057" s="112">
        <f t="shared" si="532"/>
        <v>-0.1552774429494691</v>
      </c>
      <c r="J2057" s="38" t="str">
        <f t="shared" si="544"/>
        <v>N</v>
      </c>
      <c r="K2057" s="17" t="str">
        <f>IF(OR(AND(J2056="N",OR(I2056&lt;R$2308,AND(I2056&gt;R$2306, I2056&lt;R$2305))), AND(J2056="X", OR(I2056&lt;R$2314, AND(I2056&lt;R$2311,I2056&gt;R$2312)))),"no","yes")</f>
        <v>yes</v>
      </c>
      <c r="M2057" s="34">
        <f t="shared" si="530"/>
        <v>8346</v>
      </c>
      <c r="N2057" s="34">
        <f t="shared" si="530"/>
        <v>7768.4</v>
      </c>
      <c r="O2057" s="146">
        <f t="shared" si="545"/>
        <v>7.4352505020338855E-2</v>
      </c>
      <c r="P2057" s="146">
        <f t="shared" si="546"/>
        <v>-7.4352505020338855E-2</v>
      </c>
      <c r="Q2057" s="86">
        <f t="shared" si="535"/>
        <v>8.9999999999999993E-3</v>
      </c>
      <c r="R2057" s="39">
        <f>(SUM(C2038:C2056)+Q2057*SUM(C2038:C2056))/(19-Q2057)*(1-J$2305)</f>
        <v>10730.041518666738</v>
      </c>
      <c r="S2057" s="39">
        <f>(SUM(C2038:C2056)+Q2057*SUM(C2038:C2056))/(19-Q2057)*(1+J$2305)</f>
        <v>10730.041518666738</v>
      </c>
      <c r="T2057" s="17">
        <f>IF(AND(K2057="no",R2057&lt;E2057, R2057&gt;F2057,J$2308="yes"),MAX(R2057*(1-J$2306),F2057)/D2057-1,IF(AND(K2057="yes",S2057&gt;F2057, S2057&lt;E2057,J$2307="yes"),1-MIN(S2057*(1+J$2306),E2057)/D2057,0))</f>
        <v>0</v>
      </c>
      <c r="U2057" s="6">
        <f t="shared" si="536"/>
        <v>0</v>
      </c>
      <c r="V2057" s="66">
        <f t="shared" si="537"/>
        <v>8.3648233485474979</v>
      </c>
      <c r="W2057" s="6">
        <f t="shared" si="538"/>
        <v>0</v>
      </c>
      <c r="X2057" s="17">
        <f>V2057/MAX(V$240:V2057)-1</f>
        <v>-7.9898014747791679E-2</v>
      </c>
      <c r="Z2057" s="66">
        <f t="shared" si="539"/>
        <v>34.087530305422042</v>
      </c>
      <c r="AA2057" s="6">
        <f t="shared" si="540"/>
        <v>-7.4352505020338966E-2</v>
      </c>
      <c r="AB2057" s="17">
        <f>Z2057/MAX(Z$240:Z2057)-1</f>
        <v>-7.4352505020338966E-2</v>
      </c>
      <c r="AD2057" s="18">
        <v>2.496</v>
      </c>
      <c r="AF2057" s="23">
        <v>8346</v>
      </c>
      <c r="AG2057" s="23">
        <v>7768.4</v>
      </c>
      <c r="AH2057" s="23">
        <v>7768</v>
      </c>
    </row>
    <row r="2058" spans="1:34" x14ac:dyDescent="0.25">
      <c r="A2058" s="18" t="s">
        <v>249</v>
      </c>
      <c r="B2058" s="72">
        <v>42186</v>
      </c>
      <c r="C2058" s="23">
        <v>8411.91</v>
      </c>
      <c r="D2058" s="23">
        <v>8906.0210000000006</v>
      </c>
      <c r="E2058" s="23">
        <v>9103.0930000000008</v>
      </c>
      <c r="F2058" s="23">
        <v>8385.4330000000009</v>
      </c>
      <c r="G2058" s="20">
        <f t="shared" si="531"/>
        <v>10419.407000000001</v>
      </c>
      <c r="H2058" s="20">
        <f t="shared" si="543"/>
        <v>9298.104800000001</v>
      </c>
      <c r="I2058" s="112">
        <f t="shared" si="532"/>
        <v>-0.19266902617394643</v>
      </c>
      <c r="J2058" s="38" t="str">
        <f t="shared" si="544"/>
        <v>N</v>
      </c>
      <c r="K2058" s="17" t="str">
        <f>IF(OR(AND(J2057="N",OR(I2057&lt;R$2308,AND(I2057&gt;R$2306, I2057&lt;R$2305))), AND(J2057="X", OR(I2057&lt;R$2314, AND(I2057&lt;R$2311,I2057&gt;R$2312)))),"no","yes")</f>
        <v>yes</v>
      </c>
      <c r="M2058" s="34">
        <f t="shared" si="530"/>
        <v>7509.4</v>
      </c>
      <c r="N2058" s="34">
        <f t="shared" si="530"/>
        <v>8346</v>
      </c>
      <c r="O2058" s="146">
        <f t="shared" si="545"/>
        <v>-0.10023963575365447</v>
      </c>
      <c r="P2058" s="146">
        <f t="shared" si="546"/>
        <v>0.10023963575365447</v>
      </c>
      <c r="Q2058" s="86">
        <f t="shared" si="535"/>
        <v>8.9999999999999993E-3</v>
      </c>
      <c r="R2058" s="39">
        <f>(SUM(C2039:C2057)+Q2058*SUM(C2039:C2057))/(19-Q2058)*(1-J$2305)</f>
        <v>10624.823130430204</v>
      </c>
      <c r="S2058" s="39">
        <f>(SUM(C2039:C2057)+Q2058*SUM(C2039:C2057))/(19-Q2058)*(1+J$2305)</f>
        <v>10624.823130430204</v>
      </c>
      <c r="T2058" s="17">
        <f>IF(AND(K2058="no",R2058&lt;E2058, R2058&gt;F2058,J$2308="yes"),MAX(R2058*(1-J$2306),F2058)/D2058-1,IF(AND(K2058="yes",S2058&gt;F2058, S2058&lt;E2058,J$2307="yes"),1-MIN(S2058*(1+J$2306),E2058)/D2058,0))</f>
        <v>0</v>
      </c>
      <c r="U2058" s="6">
        <f t="shared" si="536"/>
        <v>0</v>
      </c>
      <c r="V2058" s="66">
        <f t="shared" si="537"/>
        <v>8.3648233485474979</v>
      </c>
      <c r="W2058" s="6">
        <f t="shared" si="538"/>
        <v>0</v>
      </c>
      <c r="X2058" s="17">
        <f>V2058/MAX(V$240:V2058)-1</f>
        <v>-7.9898014747791679E-2</v>
      </c>
      <c r="Z2058" s="66">
        <f t="shared" si="539"/>
        <v>37.5044519269792</v>
      </c>
      <c r="AA2058" s="6">
        <f t="shared" si="540"/>
        <v>0.10023963575365435</v>
      </c>
      <c r="AB2058" s="17">
        <f>Z2058/MAX(Z$240:Z2058)-1</f>
        <v>0</v>
      </c>
      <c r="AD2058" s="18">
        <v>2.2949000000000002</v>
      </c>
      <c r="AF2058" s="23">
        <v>7509.4</v>
      </c>
      <c r="AG2058" s="23">
        <v>8346</v>
      </c>
      <c r="AH2058" s="23">
        <v>8396</v>
      </c>
    </row>
    <row r="2059" spans="1:34" x14ac:dyDescent="0.25">
      <c r="A2059" s="18" t="s">
        <v>249</v>
      </c>
      <c r="B2059" s="72">
        <v>42187</v>
      </c>
      <c r="C2059" s="23">
        <v>7835.1040000000003</v>
      </c>
      <c r="D2059" s="23">
        <v>8411.91</v>
      </c>
      <c r="E2059" s="23">
        <v>8433.5229999999992</v>
      </c>
      <c r="F2059" s="23">
        <v>7787.0990000000002</v>
      </c>
      <c r="G2059" s="20">
        <f t="shared" si="531"/>
        <v>10262.162700000001</v>
      </c>
      <c r="H2059" s="20">
        <f t="shared" si="543"/>
        <v>9297.635133333335</v>
      </c>
      <c r="I2059" s="112">
        <f t="shared" si="532"/>
        <v>-0.23650557596402177</v>
      </c>
      <c r="J2059" s="38" t="str">
        <f t="shared" si="544"/>
        <v>N</v>
      </c>
      <c r="K2059" s="17" t="str">
        <f>IF(OR(AND(J2058="N",OR(I2058&lt;R$2308,AND(I2058&gt;R$2306, I2058&lt;R$2305))), AND(J2058="X", OR(I2058&lt;R$2314, AND(I2058&lt;R$2311,I2058&gt;R$2312)))),"no","yes")</f>
        <v>yes</v>
      </c>
      <c r="M2059" s="34">
        <f t="shared" si="530"/>
        <v>7667.8</v>
      </c>
      <c r="N2059" s="34">
        <f t="shared" si="530"/>
        <v>7509.4</v>
      </c>
      <c r="O2059" s="146">
        <f t="shared" si="545"/>
        <v>2.1093562734705973E-2</v>
      </c>
      <c r="P2059" s="146">
        <f t="shared" si="546"/>
        <v>-2.1093562734705973E-2</v>
      </c>
      <c r="Q2059" s="86">
        <f t="shared" si="535"/>
        <v>8.9999999999999993E-3</v>
      </c>
      <c r="R2059" s="39">
        <f>(SUM(C2040:C2058)+Q2059*SUM(C2040:C2058))/(19-Q2059)*(1-J$2305)</f>
        <v>10488.37993523248</v>
      </c>
      <c r="S2059" s="39">
        <f>(SUM(C2040:C2058)+Q2059*SUM(C2040:C2058))/(19-Q2059)*(1+J$2305)</f>
        <v>10488.37993523248</v>
      </c>
      <c r="T2059" s="17">
        <f>IF(AND(K2059="no",R2059&lt;E2059, R2059&gt;F2059,J$2308="yes"),MAX(R2059*(1-J$2306),F2059)/D2059-1,IF(AND(K2059="yes",S2059&gt;F2059, S2059&lt;E2059,J$2307="yes"),1-MIN(S2059*(1+J$2306),E2059)/D2059,0))</f>
        <v>0</v>
      </c>
      <c r="U2059" s="6">
        <f t="shared" si="536"/>
        <v>0</v>
      </c>
      <c r="V2059" s="66">
        <f t="shared" si="537"/>
        <v>8.3648233485474979</v>
      </c>
      <c r="W2059" s="6">
        <f t="shared" si="538"/>
        <v>0</v>
      </c>
      <c r="X2059" s="17">
        <f>V2059/MAX(V$240:V2059)-1</f>
        <v>-7.9898014747791679E-2</v>
      </c>
      <c r="Z2059" s="66">
        <f t="shared" si="539"/>
        <v>36.713349417426699</v>
      </c>
      <c r="AA2059" s="6">
        <f t="shared" si="540"/>
        <v>-2.1093562734705973E-2</v>
      </c>
      <c r="AB2059" s="17">
        <f>Z2059/MAX(Z$240:Z2059)-1</f>
        <v>-2.1093562734705973E-2</v>
      </c>
      <c r="AD2059" s="18">
        <v>2.1955</v>
      </c>
      <c r="AF2059" s="23">
        <v>7667.8</v>
      </c>
      <c r="AG2059" s="23">
        <v>7509.4</v>
      </c>
      <c r="AH2059" s="23">
        <v>7910</v>
      </c>
    </row>
    <row r="2060" spans="1:34" x14ac:dyDescent="0.25">
      <c r="A2060" s="18" t="s">
        <v>249</v>
      </c>
      <c r="B2060" s="72">
        <v>42188</v>
      </c>
      <c r="C2060" s="23">
        <v>7355.491</v>
      </c>
      <c r="D2060" s="23">
        <v>7835.1040000000003</v>
      </c>
      <c r="E2060" s="23">
        <v>7930.1459999999997</v>
      </c>
      <c r="F2060" s="23">
        <v>7249.3090000000002</v>
      </c>
      <c r="G2060" s="20">
        <f t="shared" si="531"/>
        <v>10081.66675</v>
      </c>
      <c r="H2060" s="20">
        <f t="shared" si="543"/>
        <v>9290.0933666666679</v>
      </c>
      <c r="I2060" s="112">
        <f t="shared" si="532"/>
        <v>-0.2704092306959065</v>
      </c>
      <c r="J2060" s="38" t="str">
        <f t="shared" si="544"/>
        <v>N</v>
      </c>
      <c r="K2060" s="17" t="str">
        <f>IF(OR(AND(J2059="N",OR(I2059&lt;R$2308,AND(I2059&gt;R$2306, I2059&lt;R$2305))), AND(J2059="X", OR(I2059&lt;R$2314, AND(I2059&lt;R$2311,I2059&gt;R$2312)))),"no","yes")</f>
        <v>yes</v>
      </c>
      <c r="M2060" s="34">
        <f t="shared" si="530"/>
        <v>7404.8</v>
      </c>
      <c r="N2060" s="34">
        <f t="shared" si="530"/>
        <v>7667.8</v>
      </c>
      <c r="O2060" s="146">
        <f t="shared" si="545"/>
        <v>-3.4299277498109015E-2</v>
      </c>
      <c r="P2060" s="146">
        <f t="shared" si="546"/>
        <v>3.4299277498109015E-2</v>
      </c>
      <c r="Q2060" s="86">
        <f t="shared" si="535"/>
        <v>8.9999999999999993E-3</v>
      </c>
      <c r="R2060" s="39">
        <f>(SUM(C2041:C2059)+Q2060*SUM(C2041:C2059))/(19-Q2060)*(1-J$2305)</f>
        <v>10322.065430783003</v>
      </c>
      <c r="S2060" s="39">
        <f>(SUM(C2041:C2059)+Q2060*SUM(C2041:C2059))/(19-Q2060)*(1+J$2305)</f>
        <v>10322.065430783003</v>
      </c>
      <c r="T2060" s="17">
        <f>IF(AND(K2060="no",R2060&lt;E2060, R2060&gt;F2060,J$2308="yes"),MAX(R2060*(1-J$2306),F2060)/D2060-1,IF(AND(K2060="yes",S2060&gt;F2060, S2060&lt;E2060,J$2307="yes"),1-MIN(S2060*(1+J$2306),E2060)/D2060,0))</f>
        <v>0</v>
      </c>
      <c r="U2060" s="6">
        <f t="shared" si="536"/>
        <v>0</v>
      </c>
      <c r="V2060" s="66">
        <f t="shared" si="537"/>
        <v>8.3648233485474979</v>
      </c>
      <c r="W2060" s="6">
        <f t="shared" si="538"/>
        <v>0</v>
      </c>
      <c r="X2060" s="17">
        <f>V2060/MAX(V$240:V2060)-1</f>
        <v>-7.9898014747791679E-2</v>
      </c>
      <c r="Y2060" s="6">
        <f t="shared" ref="Y2060" si="547">V2060/V2040-1</f>
        <v>-8.2865083031347098E-3</v>
      </c>
      <c r="Z2060" s="66">
        <f t="shared" si="539"/>
        <v>37.972590776980056</v>
      </c>
      <c r="AA2060" s="6">
        <f t="shared" si="540"/>
        <v>3.4299277498109015E-2</v>
      </c>
      <c r="AB2060" s="17">
        <f>Z2060/MAX(Z$240:Z2060)-1</f>
        <v>0</v>
      </c>
      <c r="AC2060" s="6">
        <f t="shared" ref="AC2060" si="548">Z2060/Z2040-1</f>
        <v>0.37511830123492285</v>
      </c>
      <c r="AD2060" s="18">
        <v>2.0333000000000001</v>
      </c>
      <c r="AF2060" s="23">
        <v>7404.8</v>
      </c>
      <c r="AG2060" s="23">
        <v>7667.8</v>
      </c>
      <c r="AH2060" s="23">
        <v>7718</v>
      </c>
    </row>
    <row r="2061" spans="1:34" x14ac:dyDescent="0.25">
      <c r="A2061" s="18" t="s">
        <v>249</v>
      </c>
      <c r="B2061" s="72">
        <v>42191</v>
      </c>
      <c r="C2061" s="23">
        <v>7235.9989999999998</v>
      </c>
      <c r="D2061" s="23">
        <v>7355.491</v>
      </c>
      <c r="E2061" s="23">
        <v>7842.4290000000001</v>
      </c>
      <c r="F2061" s="23">
        <v>6883.6139999999996</v>
      </c>
      <c r="G2061" s="20">
        <f t="shared" si="531"/>
        <v>9886.2407000000021</v>
      </c>
      <c r="H2061" s="20">
        <f t="shared" si="543"/>
        <v>9281.5908333333336</v>
      </c>
      <c r="I2061" s="112">
        <f t="shared" si="532"/>
        <v>-0.26807375830936442</v>
      </c>
      <c r="J2061" s="38" t="str">
        <f t="shared" si="544"/>
        <v>N</v>
      </c>
      <c r="K2061" s="17" t="str">
        <f>IF(OR(AND(J2060="N",OR(I2060&lt;R$2308,AND(I2060&gt;R$2306, I2060&lt;R$2305))), AND(J2060="X", OR(I2060&lt;R$2314, AND(I2060&lt;R$2311,I2060&gt;R$2312)))),"no","yes")</f>
        <v>yes</v>
      </c>
      <c r="M2061" s="34">
        <f t="shared" si="530"/>
        <v>7440</v>
      </c>
      <c r="N2061" s="34">
        <f t="shared" si="530"/>
        <v>7404.8</v>
      </c>
      <c r="O2061" s="146">
        <f t="shared" si="545"/>
        <v>4.7536732929991388E-3</v>
      </c>
      <c r="P2061" s="146">
        <f t="shared" si="546"/>
        <v>-4.7536732929991388E-3</v>
      </c>
      <c r="Q2061" s="86">
        <f t="shared" si="535"/>
        <v>8.9999999999999993E-3</v>
      </c>
      <c r="R2061" s="39">
        <f>(SUM(C2042:C2060)+Q2061*SUM(C2042:C2060))/(19-Q2061)*(1-J$2305)</f>
        <v>10120.752689958403</v>
      </c>
      <c r="S2061" s="39">
        <f>(SUM(C2042:C2060)+Q2061*SUM(C2042:C2060))/(19-Q2061)*(1+J$2305)</f>
        <v>10120.752689958403</v>
      </c>
      <c r="T2061" s="17">
        <f>IF(AND(K2061="no",R2061&lt;E2061, R2061&gt;F2061,J$2308="yes"),MAX(R2061*(1-J$2306),F2061)/D2061-1,IF(AND(K2061="yes",S2061&gt;F2061, S2061&lt;E2061,J$2307="yes"),1-MIN(S2061*(1+J$2306),E2061)/D2061,0))</f>
        <v>0</v>
      </c>
      <c r="U2061" s="6">
        <f t="shared" si="536"/>
        <v>0</v>
      </c>
      <c r="V2061" s="66">
        <f t="shared" si="537"/>
        <v>8.3648233485474979</v>
      </c>
      <c r="W2061" s="6">
        <f t="shared" si="538"/>
        <v>0</v>
      </c>
      <c r="X2061" s="17">
        <f>V2061/MAX(V$240:V2061)-1</f>
        <v>-7.9898014747791679E-2</v>
      </c>
      <c r="Y2061" s="6">
        <v>-0.14187884512253068</v>
      </c>
      <c r="Z2061" s="66">
        <f t="shared" si="539"/>
        <v>37.792081486337537</v>
      </c>
      <c r="AA2061" s="6">
        <f t="shared" si="540"/>
        <v>-4.7536732929992498E-3</v>
      </c>
      <c r="AB2061" s="17">
        <f>Z2061/MAX(Z$240:Z2061)-1</f>
        <v>-4.7536732929992498E-3</v>
      </c>
      <c r="AC2061" s="6">
        <v>-0.14187884512253068</v>
      </c>
      <c r="AD2061" s="18">
        <v>2.0333000000000001</v>
      </c>
      <c r="AF2061" s="23">
        <v>7440</v>
      </c>
      <c r="AG2061" s="23">
        <v>7404.8</v>
      </c>
      <c r="AH2061" s="23">
        <v>8167.2</v>
      </c>
    </row>
    <row r="2062" spans="1:34" x14ac:dyDescent="0.25">
      <c r="A2062" s="21" t="s">
        <v>249</v>
      </c>
      <c r="B2062" s="73">
        <v>42192</v>
      </c>
      <c r="C2062" s="23">
        <v>6763.5259999999998</v>
      </c>
      <c r="D2062" s="23">
        <v>7235.9989999999998</v>
      </c>
      <c r="E2062" s="23">
        <v>7030.9780000000001</v>
      </c>
      <c r="F2062" s="23">
        <v>6763.1180000000004</v>
      </c>
      <c r="G2062" s="40">
        <f t="shared" si="531"/>
        <v>9672.8710000000028</v>
      </c>
      <c r="H2062" s="40">
        <f t="shared" si="543"/>
        <v>9261.7797833333334</v>
      </c>
      <c r="I2062" s="112">
        <f t="shared" si="532"/>
        <v>-0.30077367929335586</v>
      </c>
      <c r="J2062" s="41" t="str">
        <f t="shared" si="544"/>
        <v>N</v>
      </c>
      <c r="K2062" s="17" t="str">
        <f>IF(OR(AND(J2061="N",OR(I2061&lt;R$2308,AND(I2061&gt;R$2306, I2061&lt;R$2305))), AND(J2061="X", OR(I2061&lt;R$2314, AND(I2061&lt;R$2311,I2061&gt;R$2312)))),"no","yes")</f>
        <v>yes</v>
      </c>
      <c r="M2062" s="34">
        <f t="shared" si="530"/>
        <v>6516.2</v>
      </c>
      <c r="N2062" s="34">
        <f t="shared" si="530"/>
        <v>7440</v>
      </c>
      <c r="O2062" s="146">
        <f t="shared" si="545"/>
        <v>-0.12416666666666665</v>
      </c>
      <c r="P2062" s="146">
        <f t="shared" si="546"/>
        <v>0.12416666666666665</v>
      </c>
      <c r="Q2062" s="86">
        <f t="shared" si="535"/>
        <v>8.9999999999999993E-3</v>
      </c>
      <c r="R2062" s="39">
        <f>(SUM(C2043:C2061)+Q2062*SUM(C2043:C2061))/(19-Q2062)*(1-J$2305)</f>
        <v>9919.1269046390407</v>
      </c>
      <c r="S2062" s="39">
        <f>(SUM(C2043:C2061)+Q2062*SUM(C2043:C2061))/(19-Q2062)*(1+J$2305)</f>
        <v>9919.1269046390407</v>
      </c>
      <c r="T2062" s="17">
        <f>IF(AND(K2062="no",R2062&lt;E2062, R2062&gt;F2062,J$2308="yes"),MAX(R2062*(1-J$2306),F2062)/D2062-1,IF(AND(K2062="yes",S2062&gt;F2062, S2062&lt;E2062,J$2307="yes"),1-MIN(S2062*(1+J$2306),E2062)/D2062,0))</f>
        <v>0</v>
      </c>
      <c r="U2062" s="6">
        <f t="shared" si="536"/>
        <v>0</v>
      </c>
      <c r="V2062" s="66">
        <f t="shared" si="537"/>
        <v>8.3648233485474979</v>
      </c>
      <c r="W2062" s="6">
        <f t="shared" si="538"/>
        <v>0</v>
      </c>
      <c r="X2062" s="17">
        <f>V2062/MAX(V$240:V2062)-1</f>
        <v>-7.9898014747791679E-2</v>
      </c>
      <c r="Y2062" s="6">
        <v>-0.14187884512253068</v>
      </c>
      <c r="Z2062" s="66">
        <f t="shared" si="539"/>
        <v>42.484598270891112</v>
      </c>
      <c r="AA2062" s="6">
        <f t="shared" si="540"/>
        <v>0.12416666666666654</v>
      </c>
      <c r="AB2062" s="17">
        <f>Z2062/MAX(Z$240:Z2062)-1</f>
        <v>0</v>
      </c>
      <c r="AC2062" s="6">
        <v>-0.14187884512253068</v>
      </c>
      <c r="AD2062" s="18">
        <v>1.8747</v>
      </c>
      <c r="AE2062" s="14"/>
      <c r="AF2062" s="23">
        <v>6516.2</v>
      </c>
      <c r="AG2062" s="23">
        <v>7440</v>
      </c>
      <c r="AH2062" s="23">
        <v>7303.6</v>
      </c>
    </row>
    <row r="2063" spans="1:34" x14ac:dyDescent="0.25">
      <c r="A2063" s="18" t="s">
        <v>249</v>
      </c>
      <c r="B2063" s="72">
        <v>42193</v>
      </c>
      <c r="C2063" s="23">
        <v>6602.3739999999998</v>
      </c>
      <c r="D2063" s="23">
        <v>6763.5259999999998</v>
      </c>
      <c r="E2063" s="23">
        <v>6702.2790000000005</v>
      </c>
      <c r="F2063" s="23">
        <v>6444.2479999999996</v>
      </c>
      <c r="G2063" s="20">
        <f t="shared" si="531"/>
        <v>9452.3027000000038</v>
      </c>
      <c r="H2063" s="20">
        <f t="shared" si="543"/>
        <v>9236.4377999999979</v>
      </c>
      <c r="I2063" s="112">
        <f t="shared" si="532"/>
        <v>-0.30150628798631285</v>
      </c>
      <c r="J2063" s="38" t="str">
        <f t="shared" si="544"/>
        <v>N</v>
      </c>
      <c r="K2063" s="17" t="str">
        <f>IF(OR(AND(J2062="N",OR(I2062&lt;R$2308,AND(I2062&gt;R$2306, I2062&lt;R$2305))), AND(J2062="X", OR(I2062&lt;R$2314, AND(I2062&lt;R$2311,I2062&gt;R$2312)))),"no","yes")</f>
        <v>yes</v>
      </c>
      <c r="M2063" s="34">
        <f t="shared" si="530"/>
        <v>5956.6</v>
      </c>
      <c r="N2063" s="34">
        <f t="shared" si="530"/>
        <v>6516.2</v>
      </c>
      <c r="O2063" s="146">
        <f t="shared" si="545"/>
        <v>-8.5878272612872397E-2</v>
      </c>
      <c r="P2063" s="146">
        <f t="shared" si="546"/>
        <v>8.5878272612872397E-2</v>
      </c>
      <c r="Q2063" s="86">
        <f t="shared" si="535"/>
        <v>8.9999999999999993E-3</v>
      </c>
      <c r="R2063" s="39">
        <f>(SUM(C2044:C2062)+Q2063*SUM(C2044:C2062))/(19-Q2063)*(1-J$2305)</f>
        <v>9693.3112063609115</v>
      </c>
      <c r="S2063" s="39">
        <f>(SUM(C2044:C2062)+Q2063*SUM(C2044:C2062))/(19-Q2063)*(1+J$2305)</f>
        <v>9693.3112063609115</v>
      </c>
      <c r="T2063" s="17">
        <f>IF(AND(K2063="no",R2063&lt;E2063, R2063&gt;F2063,J$2308="yes"),MAX(R2063*(1-J$2306),F2063)/D2063-1,IF(AND(K2063="yes",S2063&gt;F2063, S2063&lt;E2063,J$2307="yes"),1-MIN(S2063*(1+J$2306),E2063)/D2063,0))</f>
        <v>0</v>
      </c>
      <c r="U2063" s="6">
        <f t="shared" si="536"/>
        <v>0</v>
      </c>
      <c r="V2063" s="66">
        <f t="shared" si="537"/>
        <v>8.3648233485474979</v>
      </c>
      <c r="W2063" s="6">
        <f t="shared" si="538"/>
        <v>0</v>
      </c>
      <c r="X2063" s="17">
        <f>V2063/MAX(V$240:V2063)-1</f>
        <v>-7.9898014747791679E-2</v>
      </c>
      <c r="Y2063" s="6">
        <v>-0.20881339249063502</v>
      </c>
      <c r="Z2063" s="66">
        <f t="shared" si="539"/>
        <v>46.133102183047065</v>
      </c>
      <c r="AA2063" s="6">
        <f t="shared" si="540"/>
        <v>8.5878272612872397E-2</v>
      </c>
      <c r="AB2063" s="17">
        <f>Z2063/MAX(Z$240:Z2063)-1</f>
        <v>0</v>
      </c>
      <c r="AC2063" s="6">
        <v>-0.20881339249063502</v>
      </c>
      <c r="AD2063" s="18">
        <v>1.6872</v>
      </c>
      <c r="AF2063" s="23">
        <v>5956.6</v>
      </c>
      <c r="AG2063" s="23">
        <v>6516.2</v>
      </c>
      <c r="AH2063" s="23">
        <v>6202</v>
      </c>
    </row>
    <row r="2064" spans="1:34" x14ac:dyDescent="0.25">
      <c r="A2064" s="18" t="s">
        <v>249</v>
      </c>
      <c r="B2064" s="72">
        <v>42194</v>
      </c>
      <c r="C2064" s="23">
        <v>6896.3519999999999</v>
      </c>
      <c r="D2064" s="23">
        <v>6602.3739999999998</v>
      </c>
      <c r="E2064" s="23">
        <v>6896.4930000000004</v>
      </c>
      <c r="F2064" s="23">
        <v>6525.1210000000001</v>
      </c>
      <c r="G2064" s="20">
        <f t="shared" si="531"/>
        <v>9236.7173000000021</v>
      </c>
      <c r="H2064" s="20">
        <f t="shared" si="543"/>
        <v>9216.0443499999947</v>
      </c>
      <c r="I2064" s="112">
        <f t="shared" si="532"/>
        <v>-0.25337630502126574</v>
      </c>
      <c r="J2064" s="38" t="str">
        <f t="shared" si="544"/>
        <v>N</v>
      </c>
      <c r="K2064" s="17" t="str">
        <f>IF(OR(AND(J2063="N",OR(I2063&lt;R$2308,AND(I2063&gt;R$2306, I2063&lt;R$2305))), AND(J2063="X", OR(I2063&lt;R$2314, AND(I2063&lt;R$2311,I2063&gt;R$2312)))),"no","yes")</f>
        <v>yes</v>
      </c>
      <c r="M2064" s="34">
        <f t="shared" si="530"/>
        <v>6552.2</v>
      </c>
      <c r="N2064" s="34">
        <f t="shared" si="530"/>
        <v>5956.6</v>
      </c>
      <c r="O2064" s="146">
        <f t="shared" si="545"/>
        <v>9.9989927139643386E-2</v>
      </c>
      <c r="P2064" s="146">
        <f t="shared" si="546"/>
        <v>-9.9989927139643386E-2</v>
      </c>
      <c r="Q2064" s="86">
        <f t="shared" si="535"/>
        <v>8.9999999999999993E-3</v>
      </c>
      <c r="R2064" s="39">
        <f>(SUM(C2045:C2063)+Q2064*SUM(C2045:C2063))/(19-Q2064)*(1-J$2305)</f>
        <v>9448.609127797381</v>
      </c>
      <c r="S2064" s="39">
        <f>(SUM(C2045:C2063)+Q2064*SUM(C2045:C2063))/(19-Q2064)*(1+J$2305)</f>
        <v>9448.609127797381</v>
      </c>
      <c r="T2064" s="17">
        <f>IF(AND(K2064="no",R2064&lt;E2064, R2064&gt;F2064,J$2308="yes"),MAX(R2064*(1-J$2306),F2064)/D2064-1,IF(AND(K2064="yes",S2064&gt;F2064, S2064&lt;E2064,J$2307="yes"),1-MIN(S2064*(1+J$2306),E2064)/D2064,0))</f>
        <v>0</v>
      </c>
      <c r="U2064" s="6">
        <f t="shared" si="536"/>
        <v>0</v>
      </c>
      <c r="V2064" s="66">
        <f t="shared" si="537"/>
        <v>8.3648233485474979</v>
      </c>
      <c r="W2064" s="6">
        <f t="shared" si="538"/>
        <v>0</v>
      </c>
      <c r="X2064" s="17">
        <f>V2064/MAX(V$240:V2064)-1</f>
        <v>-7.9898014747791679E-2</v>
      </c>
      <c r="Y2064" s="6">
        <v>-0.28794471425305346</v>
      </c>
      <c r="Z2064" s="66">
        <f t="shared" si="539"/>
        <v>41.520256657038466</v>
      </c>
      <c r="AA2064" s="6">
        <f t="shared" si="540"/>
        <v>-9.9989927139643386E-2</v>
      </c>
      <c r="AB2064" s="17">
        <f>Z2064/MAX(Z$240:Z2064)-1</f>
        <v>-9.9989927139643386E-2</v>
      </c>
      <c r="AC2064" s="6">
        <v>-0.28794471425305346</v>
      </c>
      <c r="AD2064" s="18">
        <v>1.8560000000000001</v>
      </c>
      <c r="AF2064" s="23">
        <v>6552.2</v>
      </c>
      <c r="AG2064" s="23">
        <v>5956.6</v>
      </c>
      <c r="AH2064" s="23">
        <v>5956.6</v>
      </c>
    </row>
    <row r="2065" spans="1:34" x14ac:dyDescent="0.25">
      <c r="A2065" s="18" t="s">
        <v>249</v>
      </c>
      <c r="B2065" s="72">
        <v>42195</v>
      </c>
      <c r="C2065" s="23">
        <v>7244.7839999999997</v>
      </c>
      <c r="D2065" s="23">
        <v>6896.3519999999999</v>
      </c>
      <c r="E2065" s="23">
        <v>7245.3280000000004</v>
      </c>
      <c r="F2065" s="23">
        <v>7081.3540000000003</v>
      </c>
      <c r="G2065" s="20">
        <f t="shared" si="531"/>
        <v>9030.6420000000016</v>
      </c>
      <c r="H2065" s="20">
        <f t="shared" si="543"/>
        <v>9206.7449666666616</v>
      </c>
      <c r="I2065" s="112">
        <f t="shared" si="532"/>
        <v>-0.19775537553144085</v>
      </c>
      <c r="J2065" s="38" t="str">
        <f t="shared" si="544"/>
        <v>X</v>
      </c>
      <c r="K2065" s="17" t="str">
        <f>IF(OR(AND(J2064="N",OR(I2064&lt;R$2308,AND(I2064&gt;R$2306, I2064&lt;R$2305))), AND(J2064="X", OR(I2064&lt;R$2314, AND(I2064&lt;R$2311,I2064&gt;R$2312)))),"no","yes")</f>
        <v>yes</v>
      </c>
      <c r="M2065" s="34">
        <f t="shared" si="530"/>
        <v>7207.4</v>
      </c>
      <c r="N2065" s="34">
        <f t="shared" si="530"/>
        <v>6552.2</v>
      </c>
      <c r="O2065" s="146">
        <f t="shared" si="545"/>
        <v>9.9996947590122343E-2</v>
      </c>
      <c r="P2065" s="146">
        <f t="shared" si="546"/>
        <v>-9.9996947590122343E-2</v>
      </c>
      <c r="Q2065" s="86">
        <f t="shared" si="535"/>
        <v>1.7999999999999999E-2</v>
      </c>
      <c r="R2065" s="39">
        <f>(SUM(C2046:C2064)+Q2065*SUM(C2046:C2064))/(19-Q2065)*(1-J$2305)</f>
        <v>9297.6862821620507</v>
      </c>
      <c r="S2065" s="39">
        <f>(SUM(C2046:C2064)+Q2065*SUM(C2046:C2064))/(19-Q2065)*(1+J$2305)</f>
        <v>9297.6862821620507</v>
      </c>
      <c r="T2065" s="17">
        <f>IF(AND(K2065="no",R2065&lt;E2065, R2065&gt;F2065,J$2308="yes"),MAX(R2065*(1-J$2306),F2065)/D2065-1,IF(AND(K2065="yes",S2065&gt;F2065, S2065&lt;E2065,J$2307="yes"),1-MIN(S2065*(1+J$2306),E2065)/D2065,0))</f>
        <v>0</v>
      </c>
      <c r="U2065" s="6">
        <f t="shared" si="536"/>
        <v>0</v>
      </c>
      <c r="V2065" s="66">
        <f t="shared" si="537"/>
        <v>8.3648233485474979</v>
      </c>
      <c r="W2065" s="6">
        <f t="shared" si="538"/>
        <v>0</v>
      </c>
      <c r="X2065" s="17">
        <f>V2065/MAX(V$240:V2065)-1</f>
        <v>-7.9898014747791679E-2</v>
      </c>
      <c r="Y2065" s="6">
        <v>-0.21670542298107354</v>
      </c>
      <c r="Z2065" s="66">
        <f t="shared" si="539"/>
        <v>37.368357728176164</v>
      </c>
      <c r="AA2065" s="6">
        <f t="shared" si="540"/>
        <v>-9.9996947590122343E-2</v>
      </c>
      <c r="AB2065" s="17">
        <f>Z2065/MAX(Z$240:Z2065)-1</f>
        <v>-0.1899881872260426</v>
      </c>
      <c r="AC2065" s="6">
        <v>-0.21670542298107354</v>
      </c>
      <c r="AD2065" s="18">
        <v>2.0415000000000001</v>
      </c>
      <c r="AF2065" s="23">
        <v>7207.4</v>
      </c>
      <c r="AG2065" s="23">
        <v>6552.2</v>
      </c>
      <c r="AH2065" s="23">
        <v>6894</v>
      </c>
    </row>
    <row r="2066" spans="1:34" x14ac:dyDescent="0.25">
      <c r="A2066" s="18" t="s">
        <v>249</v>
      </c>
      <c r="B2066" s="72">
        <v>42198</v>
      </c>
      <c r="C2066" s="23">
        <v>7695.6350000000002</v>
      </c>
      <c r="D2066" s="23">
        <v>7244.7839999999997</v>
      </c>
      <c r="E2066" s="23">
        <v>7695.6689999999999</v>
      </c>
      <c r="F2066" s="23">
        <v>7502.5510000000004</v>
      </c>
      <c r="G2066" s="20">
        <f t="shared" si="531"/>
        <v>8838.1292500000018</v>
      </c>
      <c r="H2066" s="20">
        <f t="shared" si="543"/>
        <v>9203.1374166666646</v>
      </c>
      <c r="I2066" s="112">
        <f t="shared" si="532"/>
        <v>-0.12926878728323654</v>
      </c>
      <c r="J2066" s="38" t="str">
        <f t="shared" si="544"/>
        <v>X</v>
      </c>
      <c r="K2066" s="17" t="str">
        <f>IF(OR(AND(J2065="N",OR(I2065&lt;R$2308,AND(I2065&gt;R$2306, I2065&lt;R$2305))), AND(J2065="X", OR(I2065&lt;R$2314, AND(I2065&lt;R$2311,I2065&gt;R$2312)))),"no","yes")</f>
        <v>no</v>
      </c>
      <c r="M2066" s="34">
        <f t="shared" si="530"/>
        <v>7569.6</v>
      </c>
      <c r="N2066" s="34">
        <f t="shared" si="530"/>
        <v>7207.4</v>
      </c>
      <c r="O2066" s="146">
        <f t="shared" si="545"/>
        <v>5.0253905708022462E-2</v>
      </c>
      <c r="P2066" s="146">
        <f t="shared" si="546"/>
        <v>-5.0253905708022462E-2</v>
      </c>
      <c r="Q2066" s="86">
        <f t="shared" si="535"/>
        <v>1.7999999999999999E-2</v>
      </c>
      <c r="R2066" s="39">
        <f>(SUM(C2047:C2065)+Q2066*SUM(C2047:C2065))/(19-Q2066)*(1-J$2305)</f>
        <v>9067.0190232852183</v>
      </c>
      <c r="S2066" s="39">
        <f>(SUM(C2047:C2065)+Q2066*SUM(C2047:C2065))/(19-Q2066)*(1+J$2305)</f>
        <v>9067.0190232852183</v>
      </c>
      <c r="T2066" s="17">
        <f>IF(AND(K2066="no",R2066&lt;E2066, R2066&gt;F2066,J$2308="yes"),MAX(R2066*(1-J$2306),F2066)/D2066-1,IF(AND(K2066="yes",S2066&gt;F2066, S2066&lt;E2066,J$2307="yes"),1-MIN(S2066*(1+J$2306),E2066)/D2066,0))</f>
        <v>0</v>
      </c>
      <c r="U2066" s="6">
        <f t="shared" si="536"/>
        <v>0</v>
      </c>
      <c r="V2066" s="66">
        <f t="shared" si="537"/>
        <v>8.785188392369669</v>
      </c>
      <c r="W2066" s="6">
        <f t="shared" si="538"/>
        <v>5.0253905708022462E-2</v>
      </c>
      <c r="X2066" s="17">
        <f>V2066/MAX(V$240:V2066)-1</f>
        <v>-3.3659296339162981E-2</v>
      </c>
      <c r="Y2066" s="6">
        <v>-0.13841816865078738</v>
      </c>
      <c r="Z2066" s="66">
        <f t="shared" si="539"/>
        <v>39.246263653911583</v>
      </c>
      <c r="AA2066" s="6">
        <f t="shared" si="540"/>
        <v>5.0253905708022462E-2</v>
      </c>
      <c r="AB2066" s="17">
        <f>Z2066/MAX(Z$240:Z2066)-1</f>
        <v>-0.14928192996451572</v>
      </c>
      <c r="AC2066" s="6">
        <v>-0.13841816865078738</v>
      </c>
      <c r="AD2066" s="18">
        <v>2.2456999999999998</v>
      </c>
      <c r="AF2066" s="23">
        <v>7569.6</v>
      </c>
      <c r="AG2066" s="23">
        <v>7207.4</v>
      </c>
      <c r="AH2066" s="23">
        <v>7500</v>
      </c>
    </row>
    <row r="2067" spans="1:34" x14ac:dyDescent="0.25">
      <c r="A2067" s="18" t="s">
        <v>249</v>
      </c>
      <c r="B2067" s="72">
        <v>42199</v>
      </c>
      <c r="C2067" s="23">
        <v>7859.058</v>
      </c>
      <c r="D2067" s="23">
        <v>7695.6350000000002</v>
      </c>
      <c r="E2067" s="23">
        <v>8076.1909999999998</v>
      </c>
      <c r="F2067" s="23">
        <v>7772.393</v>
      </c>
      <c r="G2067" s="20">
        <f t="shared" si="531"/>
        <v>8664.4376499999998</v>
      </c>
      <c r="H2067" s="20">
        <f t="shared" si="543"/>
        <v>9201.1090499999991</v>
      </c>
      <c r="I2067" s="112">
        <f t="shared" si="532"/>
        <v>-9.2952327956333125E-2</v>
      </c>
      <c r="J2067" s="38" t="str">
        <f t="shared" si="544"/>
        <v>X</v>
      </c>
      <c r="K2067" s="17" t="str">
        <f>IF(OR(AND(J2066="N",OR(I2066&lt;R$2308,AND(I2066&gt;R$2306, I2066&lt;R$2305))), AND(J2066="X", OR(I2066&lt;R$2314, AND(I2066&lt;R$2311,I2066&gt;R$2312)))),"no","yes")</f>
        <v>yes</v>
      </c>
      <c r="M2067" s="34">
        <f t="shared" si="530"/>
        <v>7645</v>
      </c>
      <c r="N2067" s="34">
        <f t="shared" si="530"/>
        <v>7569.6</v>
      </c>
      <c r="O2067" s="146">
        <f t="shared" si="545"/>
        <v>9.9608962164445813E-3</v>
      </c>
      <c r="P2067" s="146">
        <f t="shared" si="546"/>
        <v>-9.9608962164445813E-3</v>
      </c>
      <c r="Q2067" s="86">
        <f t="shared" si="535"/>
        <v>1.7999999999999999E-2</v>
      </c>
      <c r="R2067" s="39">
        <f>(SUM(C2048:C2066)+Q2067*SUM(C2048:C2066))/(19-Q2067)*(1-J$2305)</f>
        <v>8871.9539305658</v>
      </c>
      <c r="S2067" s="39">
        <f>(SUM(C2048:C2066)+Q2067*SUM(C2048:C2066))/(19-Q2067)*(1+J$2305)</f>
        <v>8871.9539305658</v>
      </c>
      <c r="T2067" s="17">
        <f>IF(AND(K2067="no",R2067&lt;E2067, R2067&gt;F2067,J$2308="yes"),MAX(R2067*(1-J$2306),F2067)/D2067-1,IF(AND(K2067="yes",S2067&gt;F2067, S2067&lt;E2067,J$2307="yes"),1-MIN(S2067*(1+J$2306),E2067)/D2067,0))</f>
        <v>0</v>
      </c>
      <c r="U2067" s="6">
        <f t="shared" si="536"/>
        <v>0</v>
      </c>
      <c r="V2067" s="66">
        <f t="shared" si="537"/>
        <v>8.785188392369669</v>
      </c>
      <c r="W2067" s="6">
        <f t="shared" si="538"/>
        <v>0</v>
      </c>
      <c r="X2067" s="17">
        <f>V2067/MAX(V$240:V2067)-1</f>
        <v>-3.3659296339162981E-2</v>
      </c>
      <c r="Z2067" s="66">
        <f t="shared" si="539"/>
        <v>38.855335694771746</v>
      </c>
      <c r="AA2067" s="6">
        <f t="shared" si="540"/>
        <v>-9.9608962164446924E-3</v>
      </c>
      <c r="AB2067" s="17">
        <f>Z2067/MAX(Z$240:Z2067)-1</f>
        <v>-0.15775584436959333</v>
      </c>
      <c r="AD2067" s="18">
        <v>2.1642000000000001</v>
      </c>
      <c r="AF2067" s="23">
        <v>7645</v>
      </c>
      <c r="AG2067" s="23">
        <v>7569.6</v>
      </c>
      <c r="AH2067" s="23">
        <v>7749</v>
      </c>
    </row>
    <row r="2068" spans="1:34" x14ac:dyDescent="0.25">
      <c r="A2068" s="18" t="s">
        <v>249</v>
      </c>
      <c r="B2068" s="72">
        <v>42200</v>
      </c>
      <c r="C2068" s="23">
        <v>7405.2939999999999</v>
      </c>
      <c r="D2068" s="23">
        <v>7859.058</v>
      </c>
      <c r="E2068" s="23">
        <v>7837.8440000000001</v>
      </c>
      <c r="F2068" s="23">
        <v>7391.9589999999998</v>
      </c>
      <c r="G2068" s="20">
        <f t="shared" si="531"/>
        <v>8490.7103500000012</v>
      </c>
      <c r="H2068" s="20">
        <f t="shared" si="543"/>
        <v>9193.8655999999992</v>
      </c>
      <c r="I2068" s="112">
        <f t="shared" si="532"/>
        <v>-0.12783575287078319</v>
      </c>
      <c r="J2068" s="38" t="str">
        <f t="shared" si="544"/>
        <v>X</v>
      </c>
      <c r="K2068" s="17" t="str">
        <f>IF(OR(AND(J2067="N",OR(I2067&lt;R$2308,AND(I2067&gt;R$2306, I2067&lt;R$2305))), AND(J2067="X", OR(I2067&lt;R$2314, AND(I2067&lt;R$2311,I2067&gt;R$2312)))),"no","yes")</f>
        <v>yes</v>
      </c>
      <c r="M2068" s="34">
        <f t="shared" si="530"/>
        <v>7136</v>
      </c>
      <c r="N2068" s="34">
        <f t="shared" si="530"/>
        <v>7645</v>
      </c>
      <c r="O2068" s="146">
        <f t="shared" si="545"/>
        <v>-6.6579463701765818E-2</v>
      </c>
      <c r="P2068" s="146">
        <f t="shared" si="546"/>
        <v>6.6579463701765818E-2</v>
      </c>
      <c r="Q2068" s="86">
        <f t="shared" si="535"/>
        <v>1.7999999999999999E-2</v>
      </c>
      <c r="R2068" s="39">
        <f>(SUM(C2049:C2067)+Q2068*SUM(C2049:C2067))/(19-Q2068)*(1-J$2305)</f>
        <v>8709.9501334948927</v>
      </c>
      <c r="S2068" s="39">
        <f>(SUM(C2049:C2067)+Q2068*SUM(C2049:C2067))/(19-Q2068)*(1+J$2305)</f>
        <v>8709.9501334948927</v>
      </c>
      <c r="T2068" s="17">
        <f>IF(AND(K2068="no",R2068&lt;E2068, R2068&gt;F2068,J$2308="yes"),MAX(R2068*(1-J$2306),F2068)/D2068-1,IF(AND(K2068="yes",S2068&gt;F2068, S2068&lt;E2068,J$2307="yes"),1-MIN(S2068*(1+J$2306),E2068)/D2068,0))</f>
        <v>0</v>
      </c>
      <c r="U2068" s="6">
        <f t="shared" si="536"/>
        <v>0</v>
      </c>
      <c r="V2068" s="66">
        <f t="shared" si="537"/>
        <v>8.785188392369669</v>
      </c>
      <c r="W2068" s="6">
        <f t="shared" si="538"/>
        <v>0</v>
      </c>
      <c r="X2068" s="17">
        <f>V2068/MAX(V$240:V2068)-1</f>
        <v>-3.3659296339162981E-2</v>
      </c>
      <c r="Y2068" s="14"/>
      <c r="Z2068" s="66">
        <f t="shared" si="539"/>
        <v>41.442303107281724</v>
      </c>
      <c r="AA2068" s="6">
        <f t="shared" si="540"/>
        <v>6.6579463701765818E-2</v>
      </c>
      <c r="AB2068" s="17">
        <f>Z2068/MAX(Z$240:Z2068)-1</f>
        <v>-0.10167968018177431</v>
      </c>
      <c r="AC2068" s="14"/>
      <c r="AD2068" s="18">
        <v>1.9764999999999999</v>
      </c>
      <c r="AF2068" s="23">
        <v>7136</v>
      </c>
      <c r="AG2068" s="23">
        <v>7645</v>
      </c>
      <c r="AH2068" s="23">
        <v>7613.6</v>
      </c>
    </row>
    <row r="2069" spans="1:34" x14ac:dyDescent="0.25">
      <c r="A2069" s="18" t="s">
        <v>249</v>
      </c>
      <c r="B2069" s="72">
        <v>42201</v>
      </c>
      <c r="C2069" s="23">
        <v>7578.7579999999998</v>
      </c>
      <c r="D2069" s="23">
        <v>7405.2939999999999</v>
      </c>
      <c r="E2069" s="23">
        <v>7729.6970000000001</v>
      </c>
      <c r="F2069" s="23">
        <v>7078.71</v>
      </c>
      <c r="G2069" s="20">
        <f t="shared" si="531"/>
        <v>8314.6207499999982</v>
      </c>
      <c r="H2069" s="20">
        <f t="shared" si="543"/>
        <v>9184.9667833333333</v>
      </c>
      <c r="I2069" s="112">
        <f t="shared" si="532"/>
        <v>-8.8502262715951074E-2</v>
      </c>
      <c r="J2069" s="38" t="str">
        <f t="shared" si="544"/>
        <v>X</v>
      </c>
      <c r="K2069" s="17" t="str">
        <f>IF(OR(AND(J2068="N",OR(I2068&lt;R$2308,AND(I2068&gt;R$2306, I2068&lt;R$2305))), AND(J2068="X", OR(I2068&lt;R$2314, AND(I2068&lt;R$2311,I2068&gt;R$2312)))),"no","yes")</f>
        <v>yes</v>
      </c>
      <c r="M2069" s="34">
        <f t="shared" si="530"/>
        <v>7531.8</v>
      </c>
      <c r="N2069" s="34">
        <f t="shared" si="530"/>
        <v>7136</v>
      </c>
      <c r="O2069" s="146">
        <f t="shared" si="545"/>
        <v>5.5465246636771326E-2</v>
      </c>
      <c r="P2069" s="146">
        <f t="shared" si="546"/>
        <v>-5.5465246636771326E-2</v>
      </c>
      <c r="Q2069" s="86">
        <f t="shared" si="535"/>
        <v>1.7999999999999999E-2</v>
      </c>
      <c r="R2069" s="39">
        <f>(SUM(C2050:C2068)+Q2069*SUM(C2050:C2068))/(19-Q2069)*(1-J$2305)</f>
        <v>8511.7744613844679</v>
      </c>
      <c r="S2069" s="39">
        <f>(SUM(C2050:C2068)+Q2069*SUM(C2050:C2068))/(19-Q2069)*(1+J$2305)</f>
        <v>8511.7744613844679</v>
      </c>
      <c r="T2069" s="17">
        <f>IF(AND(K2069="no",R2069&lt;E2069, R2069&gt;F2069,J$2308="yes"),MAX(R2069*(1-J$2306),F2069)/D2069-1,IF(AND(K2069="yes",S2069&gt;F2069, S2069&lt;E2069,J$2307="yes"),1-MIN(S2069*(1+J$2306),E2069)/D2069,0))</f>
        <v>0</v>
      </c>
      <c r="U2069" s="6">
        <f t="shared" si="536"/>
        <v>0</v>
      </c>
      <c r="V2069" s="66">
        <f t="shared" si="537"/>
        <v>8.785188392369669</v>
      </c>
      <c r="W2069" s="6">
        <f t="shared" si="538"/>
        <v>0</v>
      </c>
      <c r="X2069" s="17">
        <f>V2069/MAX(V$240:V2069)-1</f>
        <v>-3.3659296339162981E-2</v>
      </c>
      <c r="Z2069" s="66">
        <f t="shared" si="539"/>
        <v>39.143695544240508</v>
      </c>
      <c r="AA2069" s="6">
        <f t="shared" si="540"/>
        <v>-5.5465246636771326E-2</v>
      </c>
      <c r="AB2069" s="17">
        <f>Z2069/MAX(Z$240:Z2069)-1</f>
        <v>-0.1515052382793155</v>
      </c>
      <c r="AD2069" s="18">
        <v>2.0830000000000002</v>
      </c>
      <c r="AF2069" s="23">
        <v>7531.8</v>
      </c>
      <c r="AG2069" s="23">
        <v>7136</v>
      </c>
      <c r="AH2069" s="23">
        <v>7120</v>
      </c>
    </row>
    <row r="2070" spans="1:34" x14ac:dyDescent="0.25">
      <c r="A2070" s="18" t="s">
        <v>249</v>
      </c>
      <c r="B2070" s="72">
        <v>42202</v>
      </c>
      <c r="C2070" s="23">
        <v>7994.6970000000001</v>
      </c>
      <c r="D2070" s="23">
        <v>7578.7579999999998</v>
      </c>
      <c r="E2070" s="23">
        <v>8050.7280000000001</v>
      </c>
      <c r="F2070" s="23">
        <v>7620.1620000000003</v>
      </c>
      <c r="G2070" s="20">
        <f t="shared" si="531"/>
        <v>8177.7865999999976</v>
      </c>
      <c r="H2070" s="20">
        <f t="shared" si="543"/>
        <v>9179.4879500000006</v>
      </c>
      <c r="I2070" s="112">
        <f t="shared" si="532"/>
        <v>-2.2388649760070489E-2</v>
      </c>
      <c r="J2070" s="38" t="str">
        <f t="shared" si="544"/>
        <v>X</v>
      </c>
      <c r="K2070" s="17" t="str">
        <f>IF(OR(AND(J2069="N",OR(I2069&lt;R$2308,AND(I2069&gt;R$2306, I2069&lt;R$2305))), AND(J2069="X", OR(I2069&lt;R$2314, AND(I2069&lt;R$2311,I2069&gt;R$2312)))),"no","yes")</f>
        <v>yes</v>
      </c>
      <c r="M2070" s="34">
        <f t="shared" si="530"/>
        <v>7934.4</v>
      </c>
      <c r="N2070" s="34">
        <f t="shared" si="530"/>
        <v>7531.8</v>
      </c>
      <c r="O2070" s="146">
        <f t="shared" si="545"/>
        <v>5.3453357763084464E-2</v>
      </c>
      <c r="P2070" s="146">
        <f t="shared" si="546"/>
        <v>-5.3453357763084464E-2</v>
      </c>
      <c r="Q2070" s="86">
        <f t="shared" si="535"/>
        <v>1.7999999999999999E-2</v>
      </c>
      <c r="R2070" s="39">
        <f>(SUM(C2051:C2069)+Q2070*SUM(C2051:C2069))/(19-Q2070)*(1-J$2305)</f>
        <v>8342.7001174797169</v>
      </c>
      <c r="S2070" s="39">
        <f>(SUM(C2051:C2069)+Q2070*SUM(C2051:C2069))/(19-Q2070)*(1+J$2305)</f>
        <v>8342.7001174797169</v>
      </c>
      <c r="T2070" s="17">
        <f>IF(AND(K2070="no",R2070&lt;E2070, R2070&gt;F2070,J$2308="yes"),MAX(R2070*(1-J$2306),F2070)/D2070-1,IF(AND(K2070="yes",S2070&gt;F2070, S2070&lt;E2070,J$2307="yes"),1-MIN(S2070*(1+J$2306),E2070)/D2070,0))</f>
        <v>0</v>
      </c>
      <c r="U2070" s="6">
        <f t="shared" si="536"/>
        <v>0</v>
      </c>
      <c r="V2070" s="66">
        <f t="shared" si="537"/>
        <v>8.785188392369669</v>
      </c>
      <c r="W2070" s="6">
        <f t="shared" si="538"/>
        <v>0</v>
      </c>
      <c r="X2070" s="17">
        <f>V2070/MAX(V$240:V2070)-1</f>
        <v>-3.3659296339162981E-2</v>
      </c>
      <c r="Z2070" s="66">
        <f t="shared" si="539"/>
        <v>37.051333582144963</v>
      </c>
      <c r="AA2070" s="6">
        <f t="shared" si="540"/>
        <v>-5.3453357763084464E-2</v>
      </c>
      <c r="AB2070" s="17">
        <f>Z2070/MAX(Z$240:Z2070)-1</f>
        <v>-0.19686013233767441</v>
      </c>
      <c r="AD2070" s="18">
        <v>2.2166000000000001</v>
      </c>
      <c r="AF2070" s="23">
        <v>7934.4</v>
      </c>
      <c r="AG2070" s="23">
        <v>7531.8</v>
      </c>
      <c r="AH2070" s="23">
        <v>7542</v>
      </c>
    </row>
    <row r="2071" spans="1:34" x14ac:dyDescent="0.25">
      <c r="A2071" s="18" t="s">
        <v>249</v>
      </c>
      <c r="B2071" s="72">
        <v>42205</v>
      </c>
      <c r="C2071" s="23">
        <v>8116.4960000000001</v>
      </c>
      <c r="D2071" s="23">
        <v>7994.6970000000001</v>
      </c>
      <c r="E2071" s="23">
        <v>8250.3979999999992</v>
      </c>
      <c r="F2071" s="23">
        <v>7931.6509999999998</v>
      </c>
      <c r="G2071" s="20">
        <f t="shared" si="531"/>
        <v>8084.2410500000015</v>
      </c>
      <c r="H2071" s="20">
        <f t="shared" si="543"/>
        <v>9174.5845000000027</v>
      </c>
      <c r="I2071" s="112">
        <f t="shared" si="532"/>
        <v>3.989855052627167E-3</v>
      </c>
      <c r="J2071" s="38" t="str">
        <f t="shared" si="544"/>
        <v>X</v>
      </c>
      <c r="K2071" s="17" t="str">
        <f>IF(OR(AND(J2070="N",OR(I2070&lt;R$2308,AND(I2070&gt;R$2306, I2070&lt;R$2305))), AND(J2070="X", OR(I2070&lt;R$2314, AND(I2070&lt;R$2311,I2070&gt;R$2312)))),"no","yes")</f>
        <v>yes</v>
      </c>
      <c r="M2071" s="34">
        <f t="shared" ref="M2071:N2134" si="549">AF2071</f>
        <v>7589</v>
      </c>
      <c r="N2071" s="34">
        <f t="shared" si="549"/>
        <v>7857.6</v>
      </c>
      <c r="O2071" s="146">
        <f t="shared" si="545"/>
        <v>-3.4183465689268999E-2</v>
      </c>
      <c r="P2071" s="146">
        <f t="shared" si="546"/>
        <v>3.4183465689268999E-2</v>
      </c>
      <c r="Q2071" s="86">
        <f t="shared" si="535"/>
        <v>1.7999999999999999E-2</v>
      </c>
      <c r="R2071" s="39">
        <f>(SUM(C2052:C2070)+Q2071*SUM(C2052:C2070))/(19-Q2071)*(1-J$2305)</f>
        <v>8235.8315693815202</v>
      </c>
      <c r="S2071" s="39">
        <f>(SUM(C2052:C2070)+Q2071*SUM(C2052:C2070))/(19-Q2071)*(1+J$2305)</f>
        <v>8235.8315693815202</v>
      </c>
      <c r="T2071" s="17">
        <f>IF(AND(K2071="no",R2071&lt;E2071, R2071&gt;F2071,J$2308="yes"),MAX(R2071*(1-J$2306),F2071)/D2071-1,IF(AND(K2071="yes",S2071&gt;F2071, S2071&lt;E2071,J$2307="yes"),1-MIN(S2071*(1+J$2306),E2071)/D2071,0))</f>
        <v>-3.0161814685599753E-2</v>
      </c>
      <c r="U2071" s="6">
        <f t="shared" si="536"/>
        <v>-6.4345280374868752E-2</v>
      </c>
      <c r="V2071" s="66">
        <f t="shared" si="537"/>
        <v>8.785188392369669</v>
      </c>
      <c r="W2071" s="6">
        <f t="shared" si="538"/>
        <v>0</v>
      </c>
      <c r="X2071" s="17">
        <f>V2071/MAX(V$240:V2071)-1</f>
        <v>-3.3659296339162981E-2</v>
      </c>
      <c r="Z2071" s="66">
        <f t="shared" si="539"/>
        <v>35.933798124785966</v>
      </c>
      <c r="AA2071" s="6">
        <f t="shared" si="540"/>
        <v>-3.0161814685599753E-2</v>
      </c>
      <c r="AB2071" s="17">
        <f>Z2071/MAX(Z$240:Z2071)-1</f>
        <v>-0.22108428819272263</v>
      </c>
      <c r="AD2071" s="18">
        <v>2.2267999999999999</v>
      </c>
      <c r="AF2071" s="23">
        <v>7589</v>
      </c>
      <c r="AG2071" s="23">
        <v>7857.6</v>
      </c>
      <c r="AH2071" s="23">
        <v>7920</v>
      </c>
    </row>
    <row r="2072" spans="1:34" x14ac:dyDescent="0.25">
      <c r="A2072" s="18" t="s">
        <v>249</v>
      </c>
      <c r="B2072" s="72">
        <v>42206</v>
      </c>
      <c r="C2072" s="23">
        <v>8220.4629999999997</v>
      </c>
      <c r="D2072" s="23">
        <v>8116.4960000000001</v>
      </c>
      <c r="E2072" s="23">
        <v>8291.9269999999997</v>
      </c>
      <c r="F2072" s="23">
        <v>7937.6289999999999</v>
      </c>
      <c r="G2072" s="20">
        <f t="shared" si="531"/>
        <v>7992.9201999999977</v>
      </c>
      <c r="H2072" s="20">
        <f t="shared" si="543"/>
        <v>9171.2739666666675</v>
      </c>
      <c r="I2072" s="112">
        <f t="shared" si="532"/>
        <v>2.8468043506802765E-2</v>
      </c>
      <c r="J2072" s="38" t="str">
        <f t="shared" si="544"/>
        <v>X</v>
      </c>
      <c r="K2072" s="17" t="str">
        <f>IF(OR(AND(J2071="N",OR(I2071&lt;R$2308,AND(I2071&gt;R$2306, I2071&lt;R$2305))), AND(J2071="X", OR(I2071&lt;R$2314, AND(I2071&lt;R$2311,I2071&gt;R$2312)))),"no","yes")</f>
        <v>yes</v>
      </c>
      <c r="M2072" s="34">
        <f t="shared" si="549"/>
        <v>7715</v>
      </c>
      <c r="N2072" s="34">
        <f t="shared" si="549"/>
        <v>7589</v>
      </c>
      <c r="O2072" s="146">
        <f t="shared" si="545"/>
        <v>1.660297799446564E-2</v>
      </c>
      <c r="P2072" s="146">
        <f t="shared" si="546"/>
        <v>-1.660297799446564E-2</v>
      </c>
      <c r="Q2072" s="86">
        <f t="shared" si="535"/>
        <v>1.7999999999999999E-2</v>
      </c>
      <c r="R2072" s="39">
        <f>(SUM(C2053:C2071)+Q2072*SUM(C2053:C2071))/(19-Q2072)*(1-J$2305)</f>
        <v>8132.3055493625525</v>
      </c>
      <c r="S2072" s="39">
        <f>(SUM(C2053:C2071)+Q2072*SUM(C2053:C2071))/(19-Q2072)*(1+J$2305)</f>
        <v>8132.3055493625525</v>
      </c>
      <c r="T2072" s="17">
        <f>IF(AND(K2072="no",R2072&lt;E2072, R2072&gt;F2072,J$2308="yes"),MAX(R2072*(1-J$2306),F2072)/D2072-1,IF(AND(K2072="yes",S2072&gt;F2072, S2072&lt;E2072,J$2307="yes"),1-MIN(S2072*(1+J$2306),E2072)/D2072,0))</f>
        <v>-1.9478293789034762E-3</v>
      </c>
      <c r="U2072" s="6">
        <f t="shared" si="536"/>
        <v>1.4655148615562164E-2</v>
      </c>
      <c r="V2072" s="66">
        <f t="shared" si="537"/>
        <v>8.785188392369669</v>
      </c>
      <c r="W2072" s="6">
        <f t="shared" si="538"/>
        <v>0</v>
      </c>
      <c r="X2072" s="17">
        <f>V2072/MAX(V$240:V2072)-1</f>
        <v>-3.3659296339162981E-2</v>
      </c>
      <c r="Z2072" s="66">
        <f t="shared" si="539"/>
        <v>35.863805217102922</v>
      </c>
      <c r="AA2072" s="6">
        <f t="shared" si="540"/>
        <v>-1.9478293789034762E-3</v>
      </c>
      <c r="AB2072" s="17">
        <f>Z2072/MAX(Z$240:Z2072)-1</f>
        <v>-0.22260148309987038</v>
      </c>
      <c r="AD2072" s="18">
        <v>2.2629999999999999</v>
      </c>
      <c r="AF2072" s="23">
        <v>7715</v>
      </c>
      <c r="AG2072" s="23">
        <v>7589</v>
      </c>
      <c r="AH2072" s="23">
        <v>7587.8</v>
      </c>
    </row>
    <row r="2073" spans="1:34" x14ac:dyDescent="0.25">
      <c r="A2073" s="18" t="s">
        <v>249</v>
      </c>
      <c r="B2073" s="72">
        <v>42207</v>
      </c>
      <c r="C2073" s="23">
        <v>8320.2360000000008</v>
      </c>
      <c r="D2073" s="23">
        <v>8220.4629999999997</v>
      </c>
      <c r="E2073" s="23">
        <v>8354.3850000000002</v>
      </c>
      <c r="F2073" s="23">
        <v>8075.5950000000003</v>
      </c>
      <c r="G2073" s="20">
        <f t="shared" si="531"/>
        <v>7895.5505000000003</v>
      </c>
      <c r="H2073" s="20">
        <f t="shared" si="543"/>
        <v>9168.0609666666678</v>
      </c>
      <c r="I2073" s="112">
        <f t="shared" si="532"/>
        <v>5.3787953100926877E-2</v>
      </c>
      <c r="J2073" s="38" t="str">
        <f t="shared" si="544"/>
        <v>X</v>
      </c>
      <c r="K2073" s="17" t="str">
        <f>IF(OR(AND(J2072="N",OR(I2072&lt;R$2308,AND(I2072&gt;R$2306, I2072&lt;R$2305))), AND(J2072="X", OR(I2072&lt;R$2314, AND(I2072&lt;R$2311,I2072&gt;R$2312)))),"no","yes")</f>
        <v>no</v>
      </c>
      <c r="M2073" s="34">
        <f t="shared" si="549"/>
        <v>7773</v>
      </c>
      <c r="N2073" s="34">
        <f t="shared" si="549"/>
        <v>7715</v>
      </c>
      <c r="O2073" s="146">
        <f t="shared" si="545"/>
        <v>7.5178224238496849E-3</v>
      </c>
      <c r="P2073" s="146">
        <f t="shared" si="546"/>
        <v>-7.5178224238496849E-3</v>
      </c>
      <c r="Q2073" s="86">
        <f t="shared" si="535"/>
        <v>1.7999999999999999E-2</v>
      </c>
      <c r="R2073" s="39">
        <f>(SUM(C2054:C2072)+Q2073*SUM(C2054:C2072))/(19-Q2073)*(1-J$2305)</f>
        <v>8022.5164857233176</v>
      </c>
      <c r="S2073" s="39">
        <f>(SUM(C2054:C2072)+Q2073*SUM(C2054:C2072))/(19-Q2073)*(1+J$2305)</f>
        <v>8022.5164857233176</v>
      </c>
      <c r="T2073" s="17">
        <f>IF(AND(K2073="no",R2073&lt;E2073, R2073&gt;F2073,J$2308="yes"),MAX(R2073*(1-J$2306),F2073)/D2073-1,IF(AND(K2073="yes",S2073&gt;F2073, S2073&lt;E2073,J$2307="yes"),1-MIN(S2073*(1+J$2306),E2073)/D2073,0))</f>
        <v>0</v>
      </c>
      <c r="U2073" s="6">
        <f t="shared" si="536"/>
        <v>0</v>
      </c>
      <c r="V2073" s="66">
        <f t="shared" si="537"/>
        <v>8.8512338786635691</v>
      </c>
      <c r="W2073" s="6">
        <f t="shared" si="538"/>
        <v>7.5178224238496849E-3</v>
      </c>
      <c r="X2073" s="17">
        <f>V2073/MAX(V$240:V2073)-1</f>
        <v>-2.6394518528102817E-2</v>
      </c>
      <c r="Z2073" s="66">
        <f t="shared" si="539"/>
        <v>36.133422936168635</v>
      </c>
      <c r="AA2073" s="6">
        <f t="shared" si="540"/>
        <v>7.5178224238496849E-3</v>
      </c>
      <c r="AB2073" s="17">
        <f>Z2073/MAX(Z$240:Z2073)-1</f>
        <v>-0.21675713909725103</v>
      </c>
      <c r="AD2073" s="18">
        <v>2.2934999999999999</v>
      </c>
      <c r="AF2073" s="23">
        <v>7773</v>
      </c>
      <c r="AG2073" s="23">
        <v>7715</v>
      </c>
      <c r="AH2073" s="23">
        <v>7715</v>
      </c>
    </row>
    <row r="2074" spans="1:34" x14ac:dyDescent="0.25">
      <c r="A2074" s="18" t="s">
        <v>249</v>
      </c>
      <c r="B2074" s="72">
        <v>42208</v>
      </c>
      <c r="C2074" s="23">
        <v>8551.991</v>
      </c>
      <c r="D2074" s="23">
        <v>8320.2360000000008</v>
      </c>
      <c r="E2074" s="23">
        <v>8585.8009999999995</v>
      </c>
      <c r="F2074" s="23">
        <v>8288.8420000000006</v>
      </c>
      <c r="G2074" s="20">
        <f t="shared" si="531"/>
        <v>7827.8448499999995</v>
      </c>
      <c r="H2074" s="20">
        <f t="shared" si="543"/>
        <v>9172.8194333333322</v>
      </c>
      <c r="I2074" s="112">
        <f t="shared" si="532"/>
        <v>9.2509006485993472E-2</v>
      </c>
      <c r="J2074" s="38" t="str">
        <f t="shared" si="544"/>
        <v>X</v>
      </c>
      <c r="K2074" s="17" t="str">
        <f>IF(OR(AND(J2073="N",OR(I2073&lt;R$2308,AND(I2073&gt;R$2306, I2073&lt;R$2305))), AND(J2073="X", OR(I2073&lt;R$2314, AND(I2073&lt;R$2311,I2073&gt;R$2312)))),"no","yes")</f>
        <v>no</v>
      </c>
      <c r="M2074" s="34">
        <f t="shared" si="549"/>
        <v>8386</v>
      </c>
      <c r="N2074" s="34">
        <f t="shared" si="549"/>
        <v>7773</v>
      </c>
      <c r="O2074" s="146">
        <f t="shared" si="545"/>
        <v>7.8862729962691391E-2</v>
      </c>
      <c r="P2074" s="146">
        <f t="shared" si="546"/>
        <v>-7.8862729962691391E-2</v>
      </c>
      <c r="Q2074" s="86">
        <f t="shared" si="535"/>
        <v>1.7999999999999999E-2</v>
      </c>
      <c r="R2074" s="39">
        <f>(SUM(C2055:C2073)+Q2074*SUM(C2055:C2073))/(19-Q2074)*(1-J$2305)</f>
        <v>7937.4667742071433</v>
      </c>
      <c r="S2074" s="39">
        <f>(SUM(C2055:C2073)+Q2074*SUM(C2055:C2073))/(19-Q2074)*(1+J$2305)</f>
        <v>7937.4667742071433</v>
      </c>
      <c r="T2074" s="17">
        <f>IF(AND(K2074="no",R2074&lt;E2074, R2074&gt;F2074,J$2308="yes"),MAX(R2074*(1-J$2306),F2074)/D2074-1,IF(AND(K2074="yes",S2074&gt;F2074, S2074&lt;E2074,J$2307="yes"),1-MIN(S2074*(1+J$2306),E2074)/D2074,0))</f>
        <v>0</v>
      </c>
      <c r="U2074" s="6">
        <f t="shared" si="536"/>
        <v>0</v>
      </c>
      <c r="V2074" s="66">
        <f t="shared" si="537"/>
        <v>9.5492663458732405</v>
      </c>
      <c r="W2074" s="6">
        <f t="shared" si="538"/>
        <v>7.8862729962691391E-2</v>
      </c>
      <c r="X2074" s="17">
        <f>V2074/MAX(V$240:V2074)-1</f>
        <v>0</v>
      </c>
      <c r="Z2074" s="66">
        <f t="shared" si="539"/>
        <v>38.983003311811423</v>
      </c>
      <c r="AA2074" s="6">
        <f t="shared" si="540"/>
        <v>7.8862729962691391E-2</v>
      </c>
      <c r="AB2074" s="17">
        <f>Z2074/MAX(Z$240:Z2074)-1</f>
        <v>-0.1549884688626717</v>
      </c>
      <c r="AD2074" s="18">
        <v>2.3742000000000001</v>
      </c>
      <c r="AF2074" s="23">
        <v>8386</v>
      </c>
      <c r="AG2074" s="23">
        <v>7773</v>
      </c>
      <c r="AH2074" s="23">
        <v>7802.2</v>
      </c>
    </row>
    <row r="2075" spans="1:34" x14ac:dyDescent="0.25">
      <c r="A2075" s="18" t="s">
        <v>249</v>
      </c>
      <c r="B2075" s="72">
        <v>42209</v>
      </c>
      <c r="C2075" s="23">
        <v>8425.0740000000005</v>
      </c>
      <c r="D2075" s="23">
        <v>8551.991</v>
      </c>
      <c r="E2075" s="23">
        <v>8706.2520000000004</v>
      </c>
      <c r="F2075" s="23">
        <v>8348.4179999999997</v>
      </c>
      <c r="G2075" s="20">
        <f t="shared" si="531"/>
        <v>7795.19535</v>
      </c>
      <c r="H2075" s="20">
        <f t="shared" si="543"/>
        <v>9172.7664333333341</v>
      </c>
      <c r="I2075" s="112">
        <f t="shared" si="532"/>
        <v>8.0803446446021443E-2</v>
      </c>
      <c r="J2075" s="38" t="str">
        <f t="shared" si="544"/>
        <v>X</v>
      </c>
      <c r="K2075" s="17" t="str">
        <f>IF(OR(AND(J2074="N",OR(I2074&lt;R$2308,AND(I2074&gt;R$2306, I2074&lt;R$2305))), AND(J2074="X", OR(I2074&lt;R$2314, AND(I2074&lt;R$2311,I2074&gt;R$2312)))),"no","yes")</f>
        <v>yes</v>
      </c>
      <c r="M2075" s="34">
        <f t="shared" si="549"/>
        <v>7980</v>
      </c>
      <c r="N2075" s="34">
        <f t="shared" si="549"/>
        <v>8386</v>
      </c>
      <c r="O2075" s="146">
        <f t="shared" si="545"/>
        <v>-4.8414023372287174E-2</v>
      </c>
      <c r="P2075" s="146">
        <f t="shared" si="546"/>
        <v>4.8414023372287174E-2</v>
      </c>
      <c r="Q2075" s="86">
        <f t="shared" si="535"/>
        <v>1.7999999999999999E-2</v>
      </c>
      <c r="R2075" s="39">
        <f>(SUM(C2056:C2074)+Q2075*SUM(C2056:C2074))/(19-Q2075)*(1-J$2305)</f>
        <v>7909.2536083658206</v>
      </c>
      <c r="S2075" s="39">
        <f>(SUM(C2056:C2074)+Q2075*SUM(C2056:C2074))/(19-Q2075)*(1+J$2305)</f>
        <v>7909.2536083658206</v>
      </c>
      <c r="T2075" s="17">
        <f>IF(AND(K2075="no",R2075&lt;E2075, R2075&gt;F2075,J$2308="yes"),MAX(R2075*(1-J$2306),F2075)/D2075-1,IF(AND(K2075="yes",S2075&gt;F2075, S2075&lt;E2075,J$2307="yes"),1-MIN(S2075*(1+J$2306),E2075)/D2075,0))</f>
        <v>0</v>
      </c>
      <c r="U2075" s="6">
        <f t="shared" si="536"/>
        <v>0</v>
      </c>
      <c r="V2075" s="66">
        <f t="shared" si="537"/>
        <v>9.5492663458732405</v>
      </c>
      <c r="W2075" s="6">
        <f t="shared" si="538"/>
        <v>0</v>
      </c>
      <c r="X2075" s="17">
        <f>V2075/MAX(V$240:V2075)-1</f>
        <v>0</v>
      </c>
      <c r="Z2075" s="66">
        <f t="shared" si="539"/>
        <v>40.870327345271413</v>
      </c>
      <c r="AA2075" s="6">
        <f t="shared" si="540"/>
        <v>4.8414023372287174E-2</v>
      </c>
      <c r="AB2075" s="17">
        <f>Z2075/MAX(Z$240:Z2075)-1</f>
        <v>-0.1140780608443368</v>
      </c>
      <c r="AD2075" s="18">
        <v>2.3248000000000002</v>
      </c>
      <c r="AF2075" s="23">
        <v>7980</v>
      </c>
      <c r="AG2075" s="23">
        <v>8386</v>
      </c>
      <c r="AH2075" s="23">
        <v>8414.2000000000007</v>
      </c>
    </row>
    <row r="2076" spans="1:34" x14ac:dyDescent="0.25">
      <c r="A2076" s="18" t="s">
        <v>249</v>
      </c>
      <c r="B2076" s="72">
        <v>42212</v>
      </c>
      <c r="C2076" s="23">
        <v>7794.1809999999996</v>
      </c>
      <c r="D2076" s="23">
        <v>8425.0740000000005</v>
      </c>
      <c r="E2076" s="23">
        <v>8493.348</v>
      </c>
      <c r="F2076" s="23">
        <v>7791.6</v>
      </c>
      <c r="G2076" s="20">
        <f t="shared" si="531"/>
        <v>7760.6721999999991</v>
      </c>
      <c r="H2076" s="20">
        <f t="shared" si="543"/>
        <v>9161.5082333333339</v>
      </c>
      <c r="I2076" s="112">
        <f t="shared" si="532"/>
        <v>4.3177703086081376E-3</v>
      </c>
      <c r="J2076" s="38" t="str">
        <f t="shared" si="544"/>
        <v>X</v>
      </c>
      <c r="K2076" s="17" t="str">
        <f>IF(OR(AND(J2075="N",OR(I2075&lt;R$2308,AND(I2075&gt;R$2306, I2075&lt;R$2305))), AND(J2075="X", OR(I2075&lt;R$2314, AND(I2075&lt;R$2311,I2075&gt;R$2312)))),"no","yes")</f>
        <v>yes</v>
      </c>
      <c r="M2076" s="34">
        <f t="shared" si="549"/>
        <v>7341.4</v>
      </c>
      <c r="N2076" s="34">
        <f t="shared" si="549"/>
        <v>7980</v>
      </c>
      <c r="O2076" s="146">
        <f t="shared" si="545"/>
        <v>-8.0025062656641666E-2</v>
      </c>
      <c r="P2076" s="146">
        <f t="shared" si="546"/>
        <v>8.0025062656641666E-2</v>
      </c>
      <c r="Q2076" s="86">
        <f t="shared" si="535"/>
        <v>1.7999999999999999E-2</v>
      </c>
      <c r="R2076" s="39">
        <f>(SUM(C2057:C2075)+Q2076*SUM(C2057:C2075))/(19-Q2076)*(1-J$2305)</f>
        <v>7906.0588838900003</v>
      </c>
      <c r="S2076" s="39">
        <f>(SUM(C2057:C2075)+Q2076*SUM(C2057:C2075))/(19-Q2076)*(1+J$2305)</f>
        <v>7906.0588838900003</v>
      </c>
      <c r="T2076" s="17">
        <f>IF(AND(K2076="no",R2076&lt;E2076, R2076&gt;F2076,J$2308="yes"),MAX(R2076*(1-J$2306),F2076)/D2076-1,IF(AND(K2076="yes",S2076&gt;F2076, S2076&lt;E2076,J$2307="yes"),1-MIN(S2076*(1+J$2306),E2076)/D2076,0))</f>
        <v>6.1603626996035943E-2</v>
      </c>
      <c r="U2076" s="6">
        <f t="shared" si="536"/>
        <v>-1.8421435660605723E-2</v>
      </c>
      <c r="V2076" s="66">
        <f t="shared" si="537"/>
        <v>9.5492663458732405</v>
      </c>
      <c r="W2076" s="6">
        <f t="shared" si="538"/>
        <v>0</v>
      </c>
      <c r="X2076" s="17">
        <f>V2076/MAX(V$240:V2076)-1</f>
        <v>0</v>
      </c>
      <c r="Z2076" s="66">
        <f t="shared" si="539"/>
        <v>43.388087746255394</v>
      </c>
      <c r="AA2076" s="6">
        <f t="shared" si="540"/>
        <v>6.1603626996035832E-2</v>
      </c>
      <c r="AB2076" s="17">
        <f>Z2076/MAX(Z$240:Z2076)-1</f>
        <v>-5.9502056156986671E-2</v>
      </c>
      <c r="AD2076" s="18">
        <v>2.1211000000000002</v>
      </c>
      <c r="AF2076" s="23">
        <v>7341.4</v>
      </c>
      <c r="AG2076" s="23">
        <v>7980</v>
      </c>
      <c r="AH2076" s="23">
        <v>7978.8</v>
      </c>
    </row>
    <row r="2077" spans="1:34" x14ac:dyDescent="0.25">
      <c r="A2077" s="18" t="s">
        <v>249</v>
      </c>
      <c r="B2077" s="72">
        <v>42213</v>
      </c>
      <c r="C2077" s="23">
        <v>7649.82</v>
      </c>
      <c r="D2077" s="23">
        <v>7794.1809999999996</v>
      </c>
      <c r="E2077" s="23">
        <v>7893.9380000000001</v>
      </c>
      <c r="F2077" s="23">
        <v>7261.607</v>
      </c>
      <c r="G2077" s="20">
        <f t="shared" si="531"/>
        <v>7697.8621500000008</v>
      </c>
      <c r="H2077" s="20">
        <f t="shared" si="543"/>
        <v>9147.1638833333309</v>
      </c>
      <c r="I2077" s="112">
        <f t="shared" si="532"/>
        <v>-6.2409730213214276E-3</v>
      </c>
      <c r="J2077" s="38" t="str">
        <f t="shared" si="544"/>
        <v>X</v>
      </c>
      <c r="K2077" s="17" t="str">
        <f>IF(OR(AND(J2076="N",OR(I2076&lt;R$2308,AND(I2076&gt;R$2306, I2076&lt;R$2305))), AND(J2076="X", OR(I2076&lt;R$2314, AND(I2076&lt;R$2311,I2076&gt;R$2312)))),"no","yes")</f>
        <v>yes</v>
      </c>
      <c r="M2077" s="34">
        <f t="shared" si="549"/>
        <v>7221</v>
      </c>
      <c r="N2077" s="34">
        <f t="shared" si="549"/>
        <v>7341.4</v>
      </c>
      <c r="O2077" s="146">
        <f t="shared" si="545"/>
        <v>-1.6400141662353152E-2</v>
      </c>
      <c r="P2077" s="146">
        <f t="shared" si="546"/>
        <v>1.6400141662353152E-2</v>
      </c>
      <c r="Q2077" s="86">
        <f t="shared" si="535"/>
        <v>1.7999999999999999E-2</v>
      </c>
      <c r="R2077" s="39">
        <f>(SUM(C2058:C2076)+Q2077*SUM(C2058:C2076))/(19-Q2077)*(1-J$2305)</f>
        <v>7846.4311776419781</v>
      </c>
      <c r="S2077" s="39">
        <f>(SUM(C2058:C2076)+Q2077*SUM(C2058:C2076))/(19-Q2077)*(1+J$2305)</f>
        <v>7846.4311776419781</v>
      </c>
      <c r="T2077" s="17">
        <f>IF(AND(K2077="no",R2077&lt;E2077, R2077&gt;F2077,J$2308="yes"),MAX(R2077*(1-J$2306),F2077)/D2077-1,IF(AND(K2077="yes",S2077&gt;F2077, S2077&lt;E2077,J$2307="yes"),1-MIN(S2077*(1+J$2306),E2077)/D2077,0))</f>
        <v>-6.7037418866688903E-3</v>
      </c>
      <c r="U2077" s="6">
        <f t="shared" si="536"/>
        <v>-2.3103883549022042E-2</v>
      </c>
      <c r="V2077" s="66">
        <f t="shared" si="537"/>
        <v>9.5492663458732405</v>
      </c>
      <c r="W2077" s="6">
        <f t="shared" si="538"/>
        <v>0</v>
      </c>
      <c r="X2077" s="17">
        <f>V2077/MAX(V$240:V2077)-1</f>
        <v>0</v>
      </c>
      <c r="Z2077" s="66">
        <f t="shared" si="539"/>
        <v>43.097225205048353</v>
      </c>
      <c r="AA2077" s="6">
        <f t="shared" si="540"/>
        <v>-6.7037418866690013E-3</v>
      </c>
      <c r="AB2077" s="17">
        <f>Z2077/MAX(Z$240:Z2077)-1</f>
        <v>-6.5806911617453112E-2</v>
      </c>
      <c r="AD2077" s="18">
        <v>2.1133999999999999</v>
      </c>
      <c r="AF2077" s="23">
        <v>7221</v>
      </c>
      <c r="AG2077" s="23">
        <v>7341.4</v>
      </c>
      <c r="AH2077" s="23">
        <v>7198</v>
      </c>
    </row>
    <row r="2078" spans="1:34" x14ac:dyDescent="0.25">
      <c r="A2078" s="18" t="s">
        <v>249</v>
      </c>
      <c r="B2078" s="72">
        <v>42214</v>
      </c>
      <c r="C2078" s="23">
        <v>8022.7950000000001</v>
      </c>
      <c r="D2078" s="23">
        <v>7649.82</v>
      </c>
      <c r="E2078" s="23">
        <v>8024.5770000000002</v>
      </c>
      <c r="F2078" s="23">
        <v>7472.6329999999998</v>
      </c>
      <c r="G2078" s="20">
        <f t="shared" si="531"/>
        <v>7678.4064000000017</v>
      </c>
      <c r="H2078" s="20">
        <f t="shared" si="543"/>
        <v>9144.2213999999985</v>
      </c>
      <c r="I2078" s="112">
        <f t="shared" si="532"/>
        <v>4.4851572326257472E-2</v>
      </c>
      <c r="J2078" s="38" t="str">
        <f t="shared" si="544"/>
        <v>X</v>
      </c>
      <c r="K2078" s="17" t="str">
        <f>IF(OR(AND(J2077="N",OR(I2077&lt;R$2308,AND(I2077&gt;R$2306, I2077&lt;R$2305))), AND(J2077="X", OR(I2077&lt;R$2314, AND(I2077&lt;R$2311,I2077&gt;R$2312)))),"no","yes")</f>
        <v>yes</v>
      </c>
      <c r="M2078" s="34">
        <f t="shared" si="549"/>
        <v>7702.8</v>
      </c>
      <c r="N2078" s="34">
        <f t="shared" si="549"/>
        <v>7221</v>
      </c>
      <c r="O2078" s="146">
        <f t="shared" si="545"/>
        <v>6.6722060656418725E-2</v>
      </c>
      <c r="P2078" s="146">
        <f t="shared" si="546"/>
        <v>-6.6722060656418725E-2</v>
      </c>
      <c r="Q2078" s="86">
        <f t="shared" si="535"/>
        <v>1.7999999999999999E-2</v>
      </c>
      <c r="R2078" s="39">
        <f>(SUM(C2059:C2077)+Q2078*SUM(C2059:C2077))/(19-Q2078)*(1-J$2305)</f>
        <v>7805.5604780318208</v>
      </c>
      <c r="S2078" s="39">
        <f>(SUM(C2059:C2077)+Q2078*SUM(C2059:C2077))/(19-Q2078)*(1+J$2305)</f>
        <v>7805.5604780318208</v>
      </c>
      <c r="T2078" s="17">
        <f>IF(AND(K2078="no",R2078&lt;E2078, R2078&gt;F2078,J$2308="yes"),MAX(R2078*(1-J$2306),F2078)/D2078-1,IF(AND(K2078="yes",S2078&gt;F2078, S2078&lt;E2078,J$2307="yes"),1-MIN(S2078*(1+J$2306),E2078)/D2078,0))</f>
        <v>-2.0358711450964906E-2</v>
      </c>
      <c r="U2078" s="6">
        <f t="shared" si="536"/>
        <v>4.6363349205453819E-2</v>
      </c>
      <c r="V2078" s="66">
        <f t="shared" si="537"/>
        <v>9.5492663458732405</v>
      </c>
      <c r="W2078" s="6">
        <f t="shared" si="538"/>
        <v>0</v>
      </c>
      <c r="X2078" s="17">
        <f>V2078/MAX(V$240:V2078)-1</f>
        <v>0</v>
      </c>
      <c r="Z2078" s="66">
        <f t="shared" si="539"/>
        <v>42.219821232761525</v>
      </c>
      <c r="AA2078" s="6">
        <f t="shared" si="540"/>
        <v>-2.0358711450964795E-2</v>
      </c>
      <c r="AB2078" s="17">
        <f>Z2078/MAX(Z$240:Z2078)-1</f>
        <v>-8.4825879143319072E-2</v>
      </c>
      <c r="AD2078" s="18">
        <v>2.2361</v>
      </c>
      <c r="AF2078" s="23">
        <v>7702.8</v>
      </c>
      <c r="AG2078" s="23">
        <v>7221</v>
      </c>
      <c r="AH2078" s="23">
        <v>7300.6</v>
      </c>
    </row>
    <row r="2079" spans="1:34" x14ac:dyDescent="0.25">
      <c r="A2079" s="18" t="s">
        <v>249</v>
      </c>
      <c r="B2079" s="72">
        <v>42215</v>
      </c>
      <c r="C2079" s="23">
        <v>7800.58</v>
      </c>
      <c r="D2079" s="23">
        <v>8022.7950000000001</v>
      </c>
      <c r="E2079" s="23">
        <v>8174.701</v>
      </c>
      <c r="F2079" s="23">
        <v>7766.4610000000002</v>
      </c>
      <c r="G2079" s="20">
        <f t="shared" ref="G2079:G2142" si="550">AVERAGE(C2060:C2079)</f>
        <v>7676.6801999999998</v>
      </c>
      <c r="H2079" s="20">
        <f t="shared" si="543"/>
        <v>9139.5144166666651</v>
      </c>
      <c r="I2079" s="112">
        <f t="shared" ref="I2079:I2142" si="551">$C2079/$G2079-1</f>
        <v>1.6139763123127038E-2</v>
      </c>
      <c r="J2079" s="38" t="str">
        <f t="shared" si="544"/>
        <v>X</v>
      </c>
      <c r="K2079" s="17" t="str">
        <f>IF(OR(AND(J2078="N",OR(I2078&lt;R$2308,AND(I2078&gt;R$2306, I2078&lt;R$2305))), AND(J2078="X", OR(I2078&lt;R$2314, AND(I2078&lt;R$2311,I2078&gt;R$2312)))),"no","yes")</f>
        <v>no</v>
      </c>
      <c r="M2079" s="34">
        <f t="shared" si="549"/>
        <v>7232</v>
      </c>
      <c r="N2079" s="34">
        <f t="shared" si="549"/>
        <v>7702.8</v>
      </c>
      <c r="O2079" s="146">
        <f t="shared" si="545"/>
        <v>-6.11206314586904E-2</v>
      </c>
      <c r="P2079" s="146">
        <f t="shared" si="546"/>
        <v>6.11206314586904E-2</v>
      </c>
      <c r="Q2079" s="86">
        <f t="shared" si="535"/>
        <v>1.7999999999999999E-2</v>
      </c>
      <c r="R2079" s="39">
        <f>(SUM(C2060:C2078)+Q2079*SUM(C2060:C2078))/(19-Q2079)*(1-J$2305)</f>
        <v>7815.6263002844798</v>
      </c>
      <c r="S2079" s="39">
        <f>(SUM(C2060:C2078)+Q2079*SUM(C2060:C2078))/(19-Q2079)*(1+J$2305)</f>
        <v>7815.6263002844798</v>
      </c>
      <c r="T2079" s="17">
        <f>IF(AND(K2079="no",R2079&lt;E2079, R2079&gt;F2079,J$2308="yes"),MAX(R2079*(1-J$2306),F2079)/D2079-1,IF(AND(K2079="yes",S2079&gt;F2079, S2079&lt;E2079,J$2307="yes"),1-MIN(S2079*(1+J$2306),E2079)/D2079,0))</f>
        <v>-2.5822509451571496E-2</v>
      </c>
      <c r="U2079" s="6">
        <f t="shared" si="536"/>
        <v>3.5298122007118904E-2</v>
      </c>
      <c r="V2079" s="66">
        <f t="shared" si="537"/>
        <v>9.3026803254013544</v>
      </c>
      <c r="W2079" s="6">
        <f t="shared" si="538"/>
        <v>-2.5822509451571607E-2</v>
      </c>
      <c r="X2079" s="17">
        <f>V2079/MAX(V$240:V2079)-1</f>
        <v>-2.5822509451571607E-2</v>
      </c>
      <c r="Z2079" s="66">
        <f t="shared" si="539"/>
        <v>41.129599499934884</v>
      </c>
      <c r="AA2079" s="6">
        <f t="shared" si="540"/>
        <v>-2.5822509451571496E-2</v>
      </c>
      <c r="AB2079" s="17">
        <f>Z2079/MAX(Z$240:Z2079)-1</f>
        <v>-0.1084579715289743</v>
      </c>
      <c r="AD2079" s="18">
        <v>2.1554000000000002</v>
      </c>
      <c r="AF2079" s="23">
        <v>7232</v>
      </c>
      <c r="AG2079" s="23">
        <v>7702.8</v>
      </c>
      <c r="AH2079" s="23">
        <v>7700</v>
      </c>
    </row>
    <row r="2080" spans="1:34" x14ac:dyDescent="0.25">
      <c r="A2080" s="18" t="s">
        <v>249</v>
      </c>
      <c r="B2080" s="72">
        <v>42216</v>
      </c>
      <c r="C2080" s="23">
        <v>7727.0609999999997</v>
      </c>
      <c r="D2080" s="23">
        <v>7800.58</v>
      </c>
      <c r="E2080" s="23">
        <v>7876.6450000000004</v>
      </c>
      <c r="F2080" s="23">
        <v>7634.5379999999996</v>
      </c>
      <c r="G2080" s="20">
        <f t="shared" si="550"/>
        <v>7695.2586999999985</v>
      </c>
      <c r="H2080" s="20">
        <f t="shared" si="543"/>
        <v>9136.5741333333317</v>
      </c>
      <c r="I2080" s="112">
        <f t="shared" si="551"/>
        <v>4.1327135629631861E-3</v>
      </c>
      <c r="J2080" s="38" t="str">
        <f t="shared" si="544"/>
        <v>X</v>
      </c>
      <c r="K2080" s="17" t="str">
        <f>IF(OR(AND(J2079="N",OR(I2079&lt;R$2308,AND(I2079&gt;R$2306, I2079&lt;R$2305))), AND(J2079="X", OR(I2079&lt;R$2314, AND(I2079&lt;R$2311,I2079&gt;R$2312)))),"no","yes")</f>
        <v>yes</v>
      </c>
      <c r="M2080" s="34">
        <f t="shared" si="549"/>
        <v>7399</v>
      </c>
      <c r="N2080" s="34">
        <f t="shared" si="549"/>
        <v>7232</v>
      </c>
      <c r="O2080" s="146">
        <f t="shared" si="545"/>
        <v>2.3091814159291957E-2</v>
      </c>
      <c r="P2080" s="146">
        <f t="shared" si="546"/>
        <v>-2.3091814159291957E-2</v>
      </c>
      <c r="Q2080" s="86">
        <f t="shared" si="535"/>
        <v>1.7999999999999999E-2</v>
      </c>
      <c r="R2080" s="39">
        <f>(SUM(C2061:C2079)+Q2080*SUM(C2061:C2079))/(19-Q2080)*(1-J$2305)</f>
        <v>7839.4963140870295</v>
      </c>
      <c r="S2080" s="39">
        <f>(SUM(C2061:C2079)+Q2080*SUM(C2061:C2079))/(19-Q2080)*(1+J$2305)</f>
        <v>7839.4963140870295</v>
      </c>
      <c r="T2080" s="17">
        <f>IF(AND(K2080="no",R2080&lt;E2080, R2080&gt;F2080,J$2308="yes"),MAX(R2080*(1-J$2306),F2080)/D2080-1,IF(AND(K2080="yes",S2080&gt;F2080, S2080&lt;E2080,J$2307="yes"),1-MIN(S2080*(1+J$2306),E2080)/D2080,0))</f>
        <v>-4.9889000673064565E-3</v>
      </c>
      <c r="U2080" s="6">
        <f t="shared" si="536"/>
        <v>1.81029140919855E-2</v>
      </c>
      <c r="V2080" s="66">
        <f t="shared" si="537"/>
        <v>9.3026803254013544</v>
      </c>
      <c r="W2080" s="6">
        <f t="shared" si="538"/>
        <v>0</v>
      </c>
      <c r="X2080" s="17">
        <f>V2080/MAX(V$240:V2080)-1</f>
        <v>-2.5822509451571607E-2</v>
      </c>
      <c r="Y2080" s="6">
        <f t="shared" ref="Y2080" si="552">V2080/V2060-1</f>
        <v>0.11211916113168252</v>
      </c>
      <c r="Z2080" s="66">
        <f t="shared" si="539"/>
        <v>40.924408038221372</v>
      </c>
      <c r="AA2080" s="6">
        <f t="shared" si="540"/>
        <v>-4.9889000673064565E-3</v>
      </c>
      <c r="AB2080" s="17">
        <f>Z2080/MAX(Z$240:Z2080)-1</f>
        <v>-0.1129057856148199</v>
      </c>
      <c r="AC2080" s="6">
        <f t="shared" ref="AC2080" si="553">Z2080/Z2060-1</f>
        <v>7.7735471845412851E-2</v>
      </c>
      <c r="AD2080" s="18">
        <v>2.1318000000000001</v>
      </c>
      <c r="AF2080" s="23">
        <v>7399</v>
      </c>
      <c r="AG2080" s="23">
        <v>7232</v>
      </c>
      <c r="AH2080" s="23">
        <v>7275</v>
      </c>
    </row>
    <row r="2081" spans="1:34" x14ac:dyDescent="0.25">
      <c r="A2081" s="18" t="s">
        <v>249</v>
      </c>
      <c r="B2081" s="72">
        <v>42219</v>
      </c>
      <c r="C2081" s="23">
        <v>7540.2049999999999</v>
      </c>
      <c r="D2081" s="23">
        <v>7727.0609999999997</v>
      </c>
      <c r="E2081" s="23">
        <v>7658.1729999999998</v>
      </c>
      <c r="F2081" s="23">
        <v>7370.0420000000004</v>
      </c>
      <c r="G2081" s="20">
        <f t="shared" si="550"/>
        <v>7710.4689999999991</v>
      </c>
      <c r="H2081" s="20">
        <f t="shared" si="543"/>
        <v>9125.5559999999987</v>
      </c>
      <c r="I2081" s="112">
        <f t="shared" si="551"/>
        <v>-2.2082184624566792E-2</v>
      </c>
      <c r="J2081" s="38" t="str">
        <f t="shared" si="544"/>
        <v>X</v>
      </c>
      <c r="K2081" s="17" t="str">
        <f>IF(OR(AND(J2080="N",OR(I2080&lt;R$2308,AND(I2080&gt;R$2306, I2080&lt;R$2305))), AND(J2080="X", OR(I2080&lt;R$2314, AND(I2080&lt;R$2311,I2080&gt;R$2312)))),"no","yes")</f>
        <v>yes</v>
      </c>
      <c r="M2081" s="34">
        <f t="shared" si="549"/>
        <v>7065.2</v>
      </c>
      <c r="N2081" s="34">
        <f t="shared" si="549"/>
        <v>7399</v>
      </c>
      <c r="O2081" s="146">
        <f t="shared" si="545"/>
        <v>-4.5114204622246246E-2</v>
      </c>
      <c r="P2081" s="146">
        <f t="shared" si="546"/>
        <v>4.5114204622246246E-2</v>
      </c>
      <c r="Q2081" s="86">
        <f t="shared" si="535"/>
        <v>1.7999999999999999E-2</v>
      </c>
      <c r="R2081" s="39">
        <f>(SUM(C2062:C2080)+Q2081*SUM(C2062:C2080))/(19-Q2081)*(1-J$2305)</f>
        <v>7865.8318485934033</v>
      </c>
      <c r="S2081" s="39">
        <f>(SUM(C2062:C2080)+Q2081*SUM(C2062:C2080))/(19-Q2081)*(1+J$2305)</f>
        <v>7865.8318485934033</v>
      </c>
      <c r="T2081" s="17">
        <f>IF(AND(K2081="no",R2081&lt;E2081, R2081&gt;F2081,J$2308="yes"),MAX(R2081*(1-J$2306),F2081)/D2081-1,IF(AND(K2081="yes",S2081&gt;F2081, S2081&lt;E2081,J$2307="yes"),1-MIN(S2081*(1+J$2306),E2081)/D2081,0))</f>
        <v>0</v>
      </c>
      <c r="U2081" s="6">
        <f t="shared" si="536"/>
        <v>0</v>
      </c>
      <c r="V2081" s="66">
        <f t="shared" si="537"/>
        <v>9.3026803254013544</v>
      </c>
      <c r="W2081" s="6">
        <f t="shared" si="538"/>
        <v>0</v>
      </c>
      <c r="X2081" s="17">
        <f>V2081/MAX(V$240:V2081)-1</f>
        <v>-2.5822509451571607E-2</v>
      </c>
      <c r="Z2081" s="66">
        <f t="shared" si="539"/>
        <v>42.770680156501989</v>
      </c>
      <c r="AA2081" s="6">
        <f t="shared" si="540"/>
        <v>4.5114204622246135E-2</v>
      </c>
      <c r="AB2081" s="17">
        <f>Z2081/MAX(Z$240:Z2081)-1</f>
        <v>-7.2885235707836116E-2</v>
      </c>
      <c r="AD2081" s="18">
        <v>2.0602</v>
      </c>
      <c r="AF2081" s="23">
        <v>7065.2</v>
      </c>
      <c r="AG2081" s="23">
        <v>7399</v>
      </c>
      <c r="AH2081" s="23">
        <v>7335</v>
      </c>
    </row>
    <row r="2082" spans="1:34" x14ac:dyDescent="0.25">
      <c r="A2082" s="18" t="s">
        <v>249</v>
      </c>
      <c r="B2082" s="72">
        <v>42220</v>
      </c>
      <c r="C2082" s="23">
        <v>7942.0950000000003</v>
      </c>
      <c r="D2082" s="23">
        <v>7540.2049999999999</v>
      </c>
      <c r="E2082" s="23">
        <v>7942.268</v>
      </c>
      <c r="F2082" s="23">
        <v>7532.8289999999997</v>
      </c>
      <c r="G2082" s="20">
        <f t="shared" si="550"/>
        <v>7769.3974499999986</v>
      </c>
      <c r="H2082" s="20">
        <f t="shared" si="543"/>
        <v>9115.2872833333331</v>
      </c>
      <c r="I2082" s="112">
        <f t="shared" si="551"/>
        <v>2.2227920647823529E-2</v>
      </c>
      <c r="J2082" s="38" t="str">
        <f t="shared" si="544"/>
        <v>X</v>
      </c>
      <c r="K2082" s="17" t="str">
        <f>IF(OR(AND(J2081="N",OR(I2081&lt;R$2308,AND(I2081&gt;R$2306, I2081&lt;R$2305))), AND(J2081="X", OR(I2081&lt;R$2314, AND(I2081&lt;R$2311,I2081&gt;R$2312)))),"no","yes")</f>
        <v>yes</v>
      </c>
      <c r="M2082" s="34">
        <f t="shared" si="549"/>
        <v>7657.6</v>
      </c>
      <c r="N2082" s="34">
        <f t="shared" si="549"/>
        <v>7065.2</v>
      </c>
      <c r="O2082" s="146">
        <f t="shared" si="545"/>
        <v>8.3847591009454936E-2</v>
      </c>
      <c r="P2082" s="146">
        <f t="shared" si="546"/>
        <v>-8.3847591009454936E-2</v>
      </c>
      <c r="Q2082" s="86">
        <f t="shared" si="535"/>
        <v>1.7999999999999999E-2</v>
      </c>
      <c r="R2082" s="39">
        <f>(SUM(C2063:C2081)+Q2082*SUM(C2063:C2081))/(19-Q2082)*(1-J$2305)</f>
        <v>7907.4849526920225</v>
      </c>
      <c r="S2082" s="39">
        <f>(SUM(C2063:C2081)+Q2082*SUM(C2063:C2081))/(19-Q2082)*(1+J$2305)</f>
        <v>7907.4849526920225</v>
      </c>
      <c r="T2082" s="17">
        <f>IF(AND(K2082="no",R2082&lt;E2082, R2082&gt;F2082,J$2308="yes"),MAX(R2082*(1-J$2306),F2082)/D2082-1,IF(AND(K2082="yes",S2082&gt;F2082, S2082&lt;E2082,J$2307="yes"),1-MIN(S2082*(1+J$2306),E2082)/D2082,0))</f>
        <v>-4.8709544726174281E-2</v>
      </c>
      <c r="U2082" s="6">
        <f t="shared" si="536"/>
        <v>3.5138046283280655E-2</v>
      </c>
      <c r="V2082" s="66">
        <f t="shared" si="537"/>
        <v>9.3026803254013544</v>
      </c>
      <c r="W2082" s="6">
        <f t="shared" si="538"/>
        <v>0</v>
      </c>
      <c r="X2082" s="17">
        <f>V2082/MAX(V$240:V2082)-1</f>
        <v>-2.5822509451571607E-2</v>
      </c>
      <c r="Z2082" s="66">
        <f t="shared" si="539"/>
        <v>40.687339798449962</v>
      </c>
      <c r="AA2082" s="6">
        <f t="shared" si="540"/>
        <v>-4.8709544726174281E-2</v>
      </c>
      <c r="AB2082" s="17">
        <f>Z2082/MAX(Z$240:Z2082)-1</f>
        <v>-0.11804457378542177</v>
      </c>
      <c r="AD2082" s="18">
        <v>2.2113999999999998</v>
      </c>
      <c r="AF2082" s="23">
        <v>7657.6</v>
      </c>
      <c r="AG2082" s="23">
        <v>7065.2</v>
      </c>
      <c r="AH2082" s="23">
        <v>7088.8</v>
      </c>
    </row>
    <row r="2083" spans="1:34" x14ac:dyDescent="0.25">
      <c r="A2083" s="18" t="s">
        <v>249</v>
      </c>
      <c r="B2083" s="72">
        <v>42221</v>
      </c>
      <c r="C2083" s="23">
        <v>7839.3370000000004</v>
      </c>
      <c r="D2083" s="23">
        <v>7942.0950000000003</v>
      </c>
      <c r="E2083" s="23">
        <v>8047.6949999999997</v>
      </c>
      <c r="F2083" s="23">
        <v>7773.924</v>
      </c>
      <c r="G2083" s="20">
        <f t="shared" si="550"/>
        <v>7831.2455999999975</v>
      </c>
      <c r="H2083" s="20">
        <f t="shared" si="543"/>
        <v>9100.1815999999999</v>
      </c>
      <c r="I2083" s="112">
        <f t="shared" si="551"/>
        <v>1.0332200537808145E-3</v>
      </c>
      <c r="J2083" s="38" t="str">
        <f t="shared" si="544"/>
        <v>X</v>
      </c>
      <c r="K2083" s="17" t="str">
        <f>IF(OR(AND(J2082="N",OR(I2082&lt;R$2308,AND(I2082&gt;R$2306, I2082&lt;R$2305))), AND(J2082="X", OR(I2082&lt;R$2314, AND(I2082&lt;R$2311,I2082&gt;R$2312)))),"no","yes")</f>
        <v>no</v>
      </c>
      <c r="M2083" s="34">
        <f t="shared" si="549"/>
        <v>7486.4</v>
      </c>
      <c r="N2083" s="34">
        <f t="shared" si="549"/>
        <v>7657.6</v>
      </c>
      <c r="O2083" s="146">
        <f t="shared" si="545"/>
        <v>-2.2356874216464817E-2</v>
      </c>
      <c r="P2083" s="146">
        <f t="shared" si="546"/>
        <v>2.2356874216464817E-2</v>
      </c>
      <c r="Q2083" s="86">
        <f t="shared" si="535"/>
        <v>1.7999999999999999E-2</v>
      </c>
      <c r="R2083" s="39">
        <f>(SUM(C2064:C2082)+Q2083*SUM(C2064:C2082))/(19-Q2083)*(1-J$2305)</f>
        <v>7979.3338610262335</v>
      </c>
      <c r="S2083" s="39">
        <f>(SUM(C2064:C2082)+Q2083*SUM(C2064:C2082))/(19-Q2083)*(1+J$2305)</f>
        <v>7979.3338610262335</v>
      </c>
      <c r="T2083" s="17">
        <f>IF(AND(K2083="no",R2083&lt;E2083, R2083&gt;F2083,J$2308="yes"),MAX(R2083*(1-J$2306),F2083)/D2083-1,IF(AND(K2083="yes",S2083&gt;F2083, S2083&lt;E2083,J$2307="yes"),1-MIN(S2083*(1+J$2306),E2083)/D2083,0))</f>
        <v>4.6887957177839112E-3</v>
      </c>
      <c r="U2083" s="6">
        <f t="shared" si="536"/>
        <v>2.7045669934248728E-2</v>
      </c>
      <c r="V2083" s="66">
        <f t="shared" si="537"/>
        <v>9.346298693075008</v>
      </c>
      <c r="W2083" s="6">
        <f t="shared" si="538"/>
        <v>4.6887957177839112E-3</v>
      </c>
      <c r="X2083" s="17">
        <f>V2083/MAX(V$240:V2083)-1</f>
        <v>-2.1254790205526675E-2</v>
      </c>
      <c r="Z2083" s="66">
        <f t="shared" si="539"/>
        <v>40.87811442306495</v>
      </c>
      <c r="AA2083" s="6">
        <f t="shared" si="540"/>
        <v>4.6887957177839112E-3</v>
      </c>
      <c r="AB2083" s="17">
        <f>Z2083/MAX(Z$240:Z2083)-1</f>
        <v>-0.11390926495971065</v>
      </c>
      <c r="AD2083" s="18">
        <v>2.1656</v>
      </c>
      <c r="AF2083" s="23">
        <v>7486.4</v>
      </c>
      <c r="AG2083" s="23">
        <v>7657.6</v>
      </c>
      <c r="AH2083" s="23">
        <v>7677</v>
      </c>
    </row>
    <row r="2084" spans="1:34" x14ac:dyDescent="0.25">
      <c r="A2084" s="18" t="s">
        <v>249</v>
      </c>
      <c r="B2084" s="72">
        <v>42222</v>
      </c>
      <c r="C2084" s="23">
        <v>7792.0280000000002</v>
      </c>
      <c r="D2084" s="23">
        <v>7839.3370000000004</v>
      </c>
      <c r="E2084" s="23">
        <v>7891.5640000000003</v>
      </c>
      <c r="F2084" s="23">
        <v>7633.2889999999998</v>
      </c>
      <c r="G2084" s="20">
        <f t="shared" si="550"/>
        <v>7876.0293999999994</v>
      </c>
      <c r="H2084" s="20">
        <f t="shared" si="543"/>
        <v>9082.9665833333329</v>
      </c>
      <c r="I2084" s="112">
        <f t="shared" si="551"/>
        <v>-1.0665450283870115E-2</v>
      </c>
      <c r="J2084" s="38" t="str">
        <f t="shared" si="544"/>
        <v>X</v>
      </c>
      <c r="K2084" s="17" t="str">
        <f>IF(OR(AND(J2083="N",OR(I2083&lt;R$2308,AND(I2083&gt;R$2306, I2083&lt;R$2305))), AND(J2083="X", OR(I2083&lt;R$2314, AND(I2083&lt;R$2311,I2083&gt;R$2312)))),"no","yes")</f>
        <v>yes</v>
      </c>
      <c r="M2084" s="34">
        <f t="shared" si="549"/>
        <v>7545.4</v>
      </c>
      <c r="N2084" s="34">
        <f t="shared" si="549"/>
        <v>7486.4</v>
      </c>
      <c r="O2084" s="146">
        <f t="shared" si="545"/>
        <v>7.8809574695448692E-3</v>
      </c>
      <c r="P2084" s="146">
        <f t="shared" si="546"/>
        <v>-7.8809574695448692E-3</v>
      </c>
      <c r="Q2084" s="86">
        <f t="shared" si="535"/>
        <v>1.7999999999999999E-2</v>
      </c>
      <c r="R2084" s="39">
        <f>(SUM(C2065:C2083)+Q2084*SUM(C2065:C2083))/(19-Q2084)*(1-J$2305)</f>
        <v>8029.9059150774419</v>
      </c>
      <c r="S2084" s="39">
        <f>(SUM(C2065:C2083)+Q2084*SUM(C2065:C2083))/(19-Q2084)*(1+J$2305)</f>
        <v>8029.9059150774419</v>
      </c>
      <c r="T2084" s="17">
        <f>IF(AND(K2084="no",R2084&lt;E2084, R2084&gt;F2084,J$2308="yes"),MAX(R2084*(1-J$2306),F2084)/D2084-1,IF(AND(K2084="yes",S2084&gt;F2084, S2084&lt;E2084,J$2307="yes"),1-MIN(S2084*(1+J$2306),E2084)/D2084,0))</f>
        <v>0</v>
      </c>
      <c r="U2084" s="6">
        <f t="shared" si="536"/>
        <v>0</v>
      </c>
      <c r="V2084" s="66">
        <f t="shared" si="537"/>
        <v>9.346298693075008</v>
      </c>
      <c r="W2084" s="6">
        <f t="shared" si="538"/>
        <v>0</v>
      </c>
      <c r="X2084" s="17">
        <f>V2084/MAX(V$240:V2084)-1</f>
        <v>-2.1254790205526675E-2</v>
      </c>
      <c r="Z2084" s="66">
        <f t="shared" si="539"/>
        <v>40.555955741861588</v>
      </c>
      <c r="AA2084" s="6">
        <f t="shared" si="540"/>
        <v>-7.8809574695448692E-3</v>
      </c>
      <c r="AB2084" s="17">
        <f>Z2084/MAX(Z$240:Z2084)-1</f>
        <v>-0.12089250835672094</v>
      </c>
      <c r="AD2084" s="18">
        <v>2.1520999999999999</v>
      </c>
      <c r="AF2084" s="23">
        <v>7545.4</v>
      </c>
      <c r="AG2084" s="23">
        <v>7486.4</v>
      </c>
      <c r="AH2084" s="23">
        <v>7415</v>
      </c>
    </row>
    <row r="2085" spans="1:34" x14ac:dyDescent="0.25">
      <c r="A2085" s="18" t="s">
        <v>249</v>
      </c>
      <c r="B2085" s="72">
        <v>42223</v>
      </c>
      <c r="C2085" s="23">
        <v>8013.3190000000004</v>
      </c>
      <c r="D2085" s="23">
        <v>7792.0280000000002</v>
      </c>
      <c r="E2085" s="23">
        <v>8015.366</v>
      </c>
      <c r="F2085" s="23">
        <v>7855.6840000000002</v>
      </c>
      <c r="G2085" s="20">
        <f t="shared" si="550"/>
        <v>7914.4561499999982</v>
      </c>
      <c r="H2085" s="20">
        <f t="shared" si="543"/>
        <v>9069.6320000000014</v>
      </c>
      <c r="I2085" s="112">
        <f t="shared" si="551"/>
        <v>1.2491426843018516E-2</v>
      </c>
      <c r="J2085" s="38" t="str">
        <f t="shared" si="544"/>
        <v>X</v>
      </c>
      <c r="K2085" s="17" t="str">
        <f>IF(OR(AND(J2084="N",OR(I2084&lt;R$2308,AND(I2084&gt;R$2306, I2084&lt;R$2305))), AND(J2084="X", OR(I2084&lt;R$2314, AND(I2084&lt;R$2311,I2084&gt;R$2312)))),"no","yes")</f>
        <v>yes</v>
      </c>
      <c r="M2085" s="34">
        <f t="shared" si="549"/>
        <v>7851.2</v>
      </c>
      <c r="N2085" s="34">
        <f t="shared" si="549"/>
        <v>7545.4</v>
      </c>
      <c r="O2085" s="146">
        <f t="shared" si="545"/>
        <v>4.0528003816895142E-2</v>
      </c>
      <c r="P2085" s="146">
        <f t="shared" si="546"/>
        <v>-4.0528003816895142E-2</v>
      </c>
      <c r="Q2085" s="86">
        <f t="shared" si="535"/>
        <v>1.7999999999999999E-2</v>
      </c>
      <c r="R2085" s="39">
        <f>(SUM(C2066:C2084)+Q2085*SUM(C2066:C2084))/(19-Q2085)*(1-J$2305)</f>
        <v>8059.2544764513732</v>
      </c>
      <c r="S2085" s="39">
        <f>(SUM(C2066:C2084)+Q2085*SUM(C2066:C2084))/(19-Q2085)*(1+J$2305)</f>
        <v>8059.2544764513732</v>
      </c>
      <c r="T2085" s="17">
        <f>IF(AND(K2085="no",R2085&lt;E2085, R2085&gt;F2085,J$2308="yes"),MAX(R2085*(1-J$2306),F2085)/D2085-1,IF(AND(K2085="yes",S2085&gt;F2085, S2085&lt;E2085,J$2307="yes"),1-MIN(S2085*(1+J$2306),E2085)/D2085,0))</f>
        <v>0</v>
      </c>
      <c r="U2085" s="6">
        <f t="shared" si="536"/>
        <v>0</v>
      </c>
      <c r="V2085" s="66">
        <f t="shared" si="537"/>
        <v>9.346298693075008</v>
      </c>
      <c r="W2085" s="6">
        <f t="shared" si="538"/>
        <v>0</v>
      </c>
      <c r="X2085" s="17">
        <f>V2085/MAX(V$240:V2085)-1</f>
        <v>-2.1254790205526675E-2</v>
      </c>
      <c r="Z2085" s="66">
        <f t="shared" si="539"/>
        <v>38.912303812757592</v>
      </c>
      <c r="AA2085" s="6">
        <f t="shared" si="540"/>
        <v>-4.0528003816895142E-2</v>
      </c>
      <c r="AB2085" s="17">
        <f>Z2085/MAX(Z$240:Z2085)-1</f>
        <v>-0.1565209801335008</v>
      </c>
      <c r="AD2085" s="18">
        <v>2.2238000000000002</v>
      </c>
      <c r="AF2085" s="23">
        <v>7851.2</v>
      </c>
      <c r="AG2085" s="23">
        <v>7545.4</v>
      </c>
      <c r="AH2085" s="23">
        <v>7600</v>
      </c>
    </row>
    <row r="2086" spans="1:34" x14ac:dyDescent="0.25">
      <c r="A2086" s="18" t="s">
        <v>249</v>
      </c>
      <c r="B2086" s="72">
        <v>42226</v>
      </c>
      <c r="C2086" s="23">
        <v>8394.0859999999993</v>
      </c>
      <c r="D2086" s="23">
        <v>8013.3190000000004</v>
      </c>
      <c r="E2086" s="23">
        <v>8437.9150000000009</v>
      </c>
      <c r="F2086" s="23">
        <v>8079.8770000000004</v>
      </c>
      <c r="G2086" s="20">
        <f t="shared" si="550"/>
        <v>7949.3786999999993</v>
      </c>
      <c r="H2086" s="20">
        <f t="shared" si="543"/>
        <v>9063.818683333333</v>
      </c>
      <c r="I2086" s="112">
        <f t="shared" si="551"/>
        <v>5.594239710834259E-2</v>
      </c>
      <c r="J2086" s="38" t="str">
        <f t="shared" si="544"/>
        <v>X</v>
      </c>
      <c r="K2086" s="17" t="str">
        <f>IF(OR(AND(J2085="N",OR(I2085&lt;R$2308,AND(I2085&gt;R$2306, I2085&lt;R$2305))), AND(J2085="X", OR(I2085&lt;R$2314, AND(I2085&lt;R$2311,I2085&gt;R$2312)))),"no","yes")</f>
        <v>yes</v>
      </c>
      <c r="M2086" s="34">
        <f t="shared" si="549"/>
        <v>8330</v>
      </c>
      <c r="N2086" s="34">
        <f t="shared" si="549"/>
        <v>7851.2</v>
      </c>
      <c r="O2086" s="146">
        <f t="shared" si="545"/>
        <v>6.0984308131241116E-2</v>
      </c>
      <c r="P2086" s="146">
        <f t="shared" si="546"/>
        <v>-6.0984308131241116E-2</v>
      </c>
      <c r="Q2086" s="86">
        <f t="shared" si="535"/>
        <v>1.7999999999999999E-2</v>
      </c>
      <c r="R2086" s="39">
        <f>(SUM(C2067:C2085)+Q2086*SUM(C2067:C2085))/(19-Q2086)*(1-J$2305)</f>
        <v>8076.291791381308</v>
      </c>
      <c r="S2086" s="39">
        <f>(SUM(C2067:C2085)+Q2086*SUM(C2067:C2085))/(19-Q2086)*(1+J$2305)</f>
        <v>8076.291791381308</v>
      </c>
      <c r="T2086" s="17">
        <f>IF(AND(K2086="no",R2086&lt;E2086, R2086&gt;F2086,J$2308="yes"),MAX(R2086*(1-J$2306),F2086)/D2086-1,IF(AND(K2086="yes",S2086&gt;F2086, S2086&lt;E2086,J$2307="yes"),1-MIN(S2086*(1+J$2306),E2086)/D2086,0))</f>
        <v>0</v>
      </c>
      <c r="U2086" s="6">
        <f t="shared" si="536"/>
        <v>0</v>
      </c>
      <c r="V2086" s="66">
        <f t="shared" si="537"/>
        <v>9.346298693075008</v>
      </c>
      <c r="W2086" s="6">
        <f t="shared" si="538"/>
        <v>0</v>
      </c>
      <c r="X2086" s="17">
        <f>V2086/MAX(V$240:V2086)-1</f>
        <v>-2.1254790205526675E-2</v>
      </c>
      <c r="Z2086" s="66">
        <f t="shared" si="539"/>
        <v>36.539263886943914</v>
      </c>
      <c r="AA2086" s="6">
        <f t="shared" si="540"/>
        <v>-6.0984308131241116E-2</v>
      </c>
      <c r="AB2086" s="17">
        <f>Z2086/MAX(Z$240:Z2086)-1</f>
        <v>-0.2079599645832767</v>
      </c>
      <c r="AD2086" s="18">
        <v>2.3481000000000001</v>
      </c>
      <c r="AF2086" s="23">
        <v>8330</v>
      </c>
      <c r="AG2086" s="23">
        <v>7851.2</v>
      </c>
      <c r="AH2086" s="23">
        <v>7855</v>
      </c>
    </row>
    <row r="2087" spans="1:34" x14ac:dyDescent="0.25">
      <c r="A2087" s="18" t="s">
        <v>249</v>
      </c>
      <c r="B2087" s="72">
        <v>42227</v>
      </c>
      <c r="C2087" s="23">
        <v>8435.3269999999993</v>
      </c>
      <c r="D2087" s="23">
        <v>8394.0859999999993</v>
      </c>
      <c r="E2087" s="23">
        <v>8551.5280000000002</v>
      </c>
      <c r="F2087" s="23">
        <v>8356.5229999999992</v>
      </c>
      <c r="G2087" s="20">
        <f t="shared" si="550"/>
        <v>7978.1921499999999</v>
      </c>
      <c r="H2087" s="20">
        <f t="shared" si="543"/>
        <v>9056.0142166666647</v>
      </c>
      <c r="I2087" s="112">
        <f t="shared" si="551"/>
        <v>5.7298049659032069E-2</v>
      </c>
      <c r="J2087" s="38" t="str">
        <f t="shared" si="544"/>
        <v>X</v>
      </c>
      <c r="K2087" s="17" t="str">
        <f>IF(OR(AND(J2086="N",OR(I2086&lt;R$2308,AND(I2086&gt;R$2306, I2086&lt;R$2305))), AND(J2086="X", OR(I2086&lt;R$2314, AND(I2086&lt;R$2311,I2086&gt;R$2312)))),"no","yes")</f>
        <v>no</v>
      </c>
      <c r="M2087" s="34">
        <f t="shared" si="549"/>
        <v>8200.6</v>
      </c>
      <c r="N2087" s="34">
        <f t="shared" si="549"/>
        <v>8330</v>
      </c>
      <c r="O2087" s="146">
        <f t="shared" si="545"/>
        <v>-1.5534213685474141E-2</v>
      </c>
      <c r="P2087" s="146">
        <f t="shared" si="546"/>
        <v>1.5534213685474141E-2</v>
      </c>
      <c r="Q2087" s="86">
        <f t="shared" si="535"/>
        <v>1.7999999999999999E-2</v>
      </c>
      <c r="R2087" s="39">
        <f>(SUM(C2068:C2086)+Q2087*SUM(C2068:C2086))/(19-Q2087)*(1-J$2305)</f>
        <v>8104.9852116742186</v>
      </c>
      <c r="S2087" s="39">
        <f>(SUM(C2068:C2086)+Q2087*SUM(C2068:C2086))/(19-Q2087)*(1+J$2305)</f>
        <v>8104.9852116742186</v>
      </c>
      <c r="T2087" s="17">
        <f>IF(AND(K2087="no",R2087&lt;E2087, R2087&gt;F2087,J$2308="yes"),MAX(R2087*(1-J$2306),F2087)/D2087-1,IF(AND(K2087="yes",S2087&gt;F2087, S2087&lt;E2087,J$2307="yes"),1-MIN(S2087*(1+J$2306),E2087)/D2087,0))</f>
        <v>0</v>
      </c>
      <c r="U2087" s="6">
        <f t="shared" si="536"/>
        <v>0</v>
      </c>
      <c r="V2087" s="66">
        <f t="shared" si="537"/>
        <v>9.2011112920085125</v>
      </c>
      <c r="W2087" s="6">
        <f t="shared" si="538"/>
        <v>-1.5534213685474252E-2</v>
      </c>
      <c r="X2087" s="17">
        <f>V2087/MAX(V$240:V2087)-1</f>
        <v>-3.6458827438108354E-2</v>
      </c>
      <c r="Z2087" s="66">
        <f t="shared" si="539"/>
        <v>35.971655153814197</v>
      </c>
      <c r="AA2087" s="6">
        <f t="shared" si="540"/>
        <v>-1.5534213685474141E-2</v>
      </c>
      <c r="AB2087" s="17">
        <f>Z2087/MAX(Z$240:Z2087)-1</f>
        <v>-0.22026368374089056</v>
      </c>
      <c r="AD2087" s="18">
        <v>2.3399000000000001</v>
      </c>
      <c r="AF2087" s="23">
        <v>8200.6</v>
      </c>
      <c r="AG2087" s="23">
        <v>8330</v>
      </c>
      <c r="AH2087" s="23">
        <v>8356.7999999999993</v>
      </c>
    </row>
    <row r="2088" spans="1:34" x14ac:dyDescent="0.25">
      <c r="A2088" s="18" t="s">
        <v>249</v>
      </c>
      <c r="B2088" s="72">
        <v>42228</v>
      </c>
      <c r="C2088" s="23">
        <v>8336.3369999999995</v>
      </c>
      <c r="D2088" s="23">
        <v>8435.3269999999993</v>
      </c>
      <c r="E2088" s="23">
        <v>8490.27</v>
      </c>
      <c r="F2088" s="23">
        <v>8320.0540000000001</v>
      </c>
      <c r="G2088" s="20">
        <f t="shared" si="550"/>
        <v>8024.7443000000003</v>
      </c>
      <c r="H2088" s="20">
        <f t="shared" si="543"/>
        <v>9042.8726333333343</v>
      </c>
      <c r="I2088" s="112">
        <f t="shared" si="551"/>
        <v>3.8828987984078189E-2</v>
      </c>
      <c r="J2088" s="38" t="str">
        <f t="shared" si="544"/>
        <v>X</v>
      </c>
      <c r="K2088" s="17" t="str">
        <f>IF(OR(AND(J2087="N",OR(I2087&lt;R$2308,AND(I2087&gt;R$2306, I2087&lt;R$2305))), AND(J2087="X", OR(I2087&lt;R$2314, AND(I2087&lt;R$2311,I2087&gt;R$2312)))),"no","yes")</f>
        <v>no</v>
      </c>
      <c r="M2088" s="34">
        <f t="shared" si="549"/>
        <v>8082.2</v>
      </c>
      <c r="N2088" s="34">
        <f t="shared" si="549"/>
        <v>8200.6</v>
      </c>
      <c r="O2088" s="146">
        <f t="shared" si="545"/>
        <v>-1.4437967953564446E-2</v>
      </c>
      <c r="P2088" s="146">
        <f t="shared" si="546"/>
        <v>1.4437967953564446E-2</v>
      </c>
      <c r="Q2088" s="86">
        <f t="shared" si="535"/>
        <v>1.7999999999999999E-2</v>
      </c>
      <c r="R2088" s="39">
        <f>(SUM(C2069:C2087)+Q2088*SUM(C2069:C2087))/(19-Q2088)*(1-J$2305)</f>
        <v>8160.2256285955118</v>
      </c>
      <c r="S2088" s="39">
        <f>(SUM(C2069:C2087)+Q2088*SUM(C2069:C2087))/(19-Q2088)*(1+J$2305)</f>
        <v>8160.2256285955118</v>
      </c>
      <c r="T2088" s="17">
        <f>IF(AND(K2088="no",R2088&lt;E2088, R2088&gt;F2088,J$2308="yes"),MAX(R2088*(1-J$2306),F2088)/D2088-1,IF(AND(K2088="yes",S2088&gt;F2088, S2088&lt;E2088,J$2307="yes"),1-MIN(S2088*(1+J$2306),E2088)/D2088,0))</f>
        <v>0</v>
      </c>
      <c r="U2088" s="6">
        <f t="shared" si="536"/>
        <v>0</v>
      </c>
      <c r="V2088" s="66">
        <f t="shared" si="537"/>
        <v>9.0682659420373142</v>
      </c>
      <c r="W2088" s="6">
        <f t="shared" si="538"/>
        <v>-1.4437967953564446E-2</v>
      </c>
      <c r="X2088" s="17">
        <f>V2088/MAX(V$240:V2088)-1</f>
        <v>-5.0370404009496772E-2</v>
      </c>
      <c r="Y2088" s="14"/>
      <c r="Z2088" s="66">
        <f t="shared" si="539"/>
        <v>35.452297549466756</v>
      </c>
      <c r="AA2088" s="6">
        <f t="shared" si="540"/>
        <v>-1.4437967953564446E-2</v>
      </c>
      <c r="AB2088" s="17">
        <f>Z2088/MAX(Z$240:Z2088)-1</f>
        <v>-0.23152149168726999</v>
      </c>
      <c r="AC2088" s="14"/>
      <c r="AD2088" s="18">
        <v>2.3014000000000001</v>
      </c>
      <c r="AF2088" s="23">
        <v>8082.2</v>
      </c>
      <c r="AG2088" s="23">
        <v>8200.6</v>
      </c>
      <c r="AH2088" s="23">
        <v>8202.2000000000007</v>
      </c>
    </row>
    <row r="2089" spans="1:34" x14ac:dyDescent="0.25">
      <c r="A2089" s="18" t="s">
        <v>249</v>
      </c>
      <c r="B2089" s="72">
        <v>42229</v>
      </c>
      <c r="C2089" s="23">
        <v>8534.4290000000001</v>
      </c>
      <c r="D2089" s="23">
        <v>8336.3369999999995</v>
      </c>
      <c r="E2089" s="23">
        <v>8535.3670000000002</v>
      </c>
      <c r="F2089" s="23">
        <v>8237.893</v>
      </c>
      <c r="G2089" s="20">
        <f t="shared" si="550"/>
        <v>8072.5278500000004</v>
      </c>
      <c r="H2089" s="20">
        <f t="shared" si="543"/>
        <v>9030.4909333333326</v>
      </c>
      <c r="I2089" s="112">
        <f t="shared" si="551"/>
        <v>5.7218898290948506E-2</v>
      </c>
      <c r="J2089" s="38" t="str">
        <f t="shared" si="544"/>
        <v>X</v>
      </c>
      <c r="K2089" s="17" t="str">
        <f>IF(OR(AND(J2088="N",OR(I2088&lt;R$2308,AND(I2088&gt;R$2306, I2088&lt;R$2305))), AND(J2088="X", OR(I2088&lt;R$2314, AND(I2088&lt;R$2311,I2088&gt;R$2312)))),"no","yes")</f>
        <v>no</v>
      </c>
      <c r="M2089" s="34">
        <f t="shared" si="549"/>
        <v>8345.7999999999993</v>
      </c>
      <c r="N2089" s="34">
        <f t="shared" si="549"/>
        <v>8082.2</v>
      </c>
      <c r="O2089" s="146">
        <f t="shared" si="545"/>
        <v>3.2614882086560604E-2</v>
      </c>
      <c r="P2089" s="146">
        <f t="shared" si="546"/>
        <v>-3.2614882086560604E-2</v>
      </c>
      <c r="Q2089" s="86">
        <f t="shared" si="535"/>
        <v>1.7999999999999999E-2</v>
      </c>
      <c r="R2089" s="39">
        <f>(SUM(C2070:C2088)+Q2089*SUM(C2070:C2088))/(19-Q2089)*(1-J$2305)</f>
        <v>8200.8544043831007</v>
      </c>
      <c r="S2089" s="39">
        <f>(SUM(C2070:C2088)+Q2089*SUM(C2070:C2088))/(19-Q2089)*(1+J$2305)</f>
        <v>8200.8544043831007</v>
      </c>
      <c r="T2089" s="17">
        <f>IF(AND(K2089="no",R2089&lt;E2089, R2089&gt;F2089,J$2308="yes"),MAX(R2089*(1-J$2306),F2089)/D2089-1,IF(AND(K2089="yes",S2089&gt;F2089, S2089&lt;E2089,J$2307="yes"),1-MIN(S2089*(1+J$2306),E2089)/D2089,0))</f>
        <v>0</v>
      </c>
      <c r="U2089" s="6">
        <f t="shared" si="536"/>
        <v>0</v>
      </c>
      <c r="V2089" s="66">
        <f t="shared" si="537"/>
        <v>9.3640263664664349</v>
      </c>
      <c r="W2089" s="6">
        <f t="shared" si="538"/>
        <v>3.2614882086560604E-2</v>
      </c>
      <c r="X2089" s="17">
        <f>V2089/MAX(V$240:V2089)-1</f>
        <v>-1.9398346710358338E-2</v>
      </c>
      <c r="Z2089" s="66">
        <f t="shared" si="539"/>
        <v>36.608570053740273</v>
      </c>
      <c r="AA2089" s="6">
        <f t="shared" si="540"/>
        <v>3.2614882086560604E-2</v>
      </c>
      <c r="AB2089" s="17">
        <f>Z2089/MAX(Z$240:Z2089)-1</f>
        <v>-0.20645765575259434</v>
      </c>
      <c r="AD2089" s="18">
        <v>2.3580000000000001</v>
      </c>
      <c r="AF2089" s="23">
        <v>8345.7999999999993</v>
      </c>
      <c r="AG2089" s="23">
        <v>8082.2</v>
      </c>
      <c r="AH2089" s="23">
        <v>8100</v>
      </c>
    </row>
    <row r="2090" spans="1:34" x14ac:dyDescent="0.25">
      <c r="A2090" s="18" t="s">
        <v>249</v>
      </c>
      <c r="B2090" s="72">
        <v>42230</v>
      </c>
      <c r="C2090" s="23">
        <v>8625.2420000000002</v>
      </c>
      <c r="D2090" s="23">
        <v>8534.4290000000001</v>
      </c>
      <c r="E2090" s="23">
        <v>8717.0689999999995</v>
      </c>
      <c r="F2090" s="23">
        <v>8548.3369999999995</v>
      </c>
      <c r="G2090" s="20">
        <f t="shared" si="550"/>
        <v>8104.0551000000005</v>
      </c>
      <c r="H2090" s="20">
        <f t="shared" si="543"/>
        <v>9013.9245833333316</v>
      </c>
      <c r="I2090" s="112">
        <f t="shared" si="551"/>
        <v>6.4311865303087634E-2</v>
      </c>
      <c r="J2090" s="38" t="str">
        <f t="shared" si="544"/>
        <v>X</v>
      </c>
      <c r="K2090" s="17" t="str">
        <f>IF(OR(AND(J2089="N",OR(I2089&lt;R$2308,AND(I2089&gt;R$2306, I2089&lt;R$2305))), AND(J2089="X", OR(I2089&lt;R$2314, AND(I2089&lt;R$2311,I2089&gt;R$2312)))),"no","yes")</f>
        <v>no</v>
      </c>
      <c r="M2090" s="34">
        <f t="shared" si="549"/>
        <v>8397</v>
      </c>
      <c r="N2090" s="34">
        <f t="shared" si="549"/>
        <v>8345.7999999999993</v>
      </c>
      <c r="O2090" s="146">
        <f t="shared" si="545"/>
        <v>6.1348223058306228E-3</v>
      </c>
      <c r="P2090" s="146">
        <f t="shared" si="546"/>
        <v>-6.1348223058306228E-3</v>
      </c>
      <c r="Q2090" s="86">
        <f t="shared" si="535"/>
        <v>1.7999999999999999E-2</v>
      </c>
      <c r="R2090" s="39">
        <f>(SUM(C2071:C2089)+Q2090*SUM(C2071:C2089))/(19-Q2090)*(1-J$2305)</f>
        <v>8229.8000990411983</v>
      </c>
      <c r="S2090" s="39">
        <f>(SUM(C2071:C2089)+Q2090*SUM(C2071:C2089))/(19-Q2090)*(1+J$2305)</f>
        <v>8229.8000990411983</v>
      </c>
      <c r="T2090" s="17">
        <f>IF(AND(K2090="no",R2090&lt;E2090, R2090&gt;F2090,J$2308="yes"),MAX(R2090*(1-J$2306),F2090)/D2090-1,IF(AND(K2090="yes",S2090&gt;F2090, S2090&lt;E2090,J$2307="yes"),1-MIN(S2090*(1+J$2306),E2090)/D2090,0))</f>
        <v>0</v>
      </c>
      <c r="U2090" s="6">
        <f t="shared" si="536"/>
        <v>0</v>
      </c>
      <c r="V2090" s="66">
        <f t="shared" si="537"/>
        <v>9.4214730042918191</v>
      </c>
      <c r="W2090" s="6">
        <f t="shared" si="538"/>
        <v>6.1348223058306228E-3</v>
      </c>
      <c r="X2090" s="17">
        <f>V2090/MAX(V$240:V2090)-1</f>
        <v>-1.3382529814622623E-2</v>
      </c>
      <c r="Z2090" s="66">
        <f t="shared" si="539"/>
        <v>36.833157125890523</v>
      </c>
      <c r="AA2090" s="6">
        <f t="shared" si="540"/>
        <v>6.1348223058306228E-3</v>
      </c>
      <c r="AB2090" s="17">
        <f>Z2090/MAX(Z$240:Z2090)-1</f>
        <v>-0.20158941447848422</v>
      </c>
      <c r="AD2090" s="18">
        <v>2.3805000000000001</v>
      </c>
      <c r="AF2090" s="23">
        <v>8397</v>
      </c>
      <c r="AG2090" s="23">
        <v>8345.7999999999993</v>
      </c>
      <c r="AH2090" s="23">
        <v>8388</v>
      </c>
    </row>
    <row r="2091" spans="1:34" x14ac:dyDescent="0.25">
      <c r="A2091" s="18" t="s">
        <v>249</v>
      </c>
      <c r="B2091" s="72">
        <v>42233</v>
      </c>
      <c r="C2091" s="23">
        <v>8820.4570000000003</v>
      </c>
      <c r="D2091" s="23">
        <v>8625.2420000000002</v>
      </c>
      <c r="E2091" s="23">
        <v>8820.9830000000002</v>
      </c>
      <c r="F2091" s="23">
        <v>8582.8289999999997</v>
      </c>
      <c r="G2091" s="20">
        <f t="shared" si="550"/>
        <v>8139.2531499999996</v>
      </c>
      <c r="H2091" s="20">
        <f t="shared" si="543"/>
        <v>8997.9626833333332</v>
      </c>
      <c r="I2091" s="112">
        <f t="shared" si="551"/>
        <v>8.3693655602787187E-2</v>
      </c>
      <c r="J2091" s="38" t="str">
        <f t="shared" si="544"/>
        <v>X</v>
      </c>
      <c r="K2091" s="17" t="str">
        <f>IF(OR(AND(J2090="N",OR(I2090&lt;R$2308,AND(I2090&gt;R$2306, I2090&lt;R$2305))), AND(J2090="X", OR(I2090&lt;R$2314, AND(I2090&lt;R$2311,I2090&gt;R$2312)))),"no","yes")</f>
        <v>no</v>
      </c>
      <c r="M2091" s="34">
        <f t="shared" si="549"/>
        <v>8659</v>
      </c>
      <c r="N2091" s="34">
        <f t="shared" si="549"/>
        <v>8397</v>
      </c>
      <c r="O2091" s="146">
        <f t="shared" si="545"/>
        <v>3.1201619626056942E-2</v>
      </c>
      <c r="P2091" s="146">
        <f t="shared" si="546"/>
        <v>-3.1201619626056942E-2</v>
      </c>
      <c r="Q2091" s="86">
        <f t="shared" si="535"/>
        <v>1.7999999999999999E-2</v>
      </c>
      <c r="R2091" s="39">
        <f>(SUM(C2072:C2090)+Q2091*SUM(C2072:C2090))/(19-Q2091)*(1-J$2305)</f>
        <v>8257.084022126226</v>
      </c>
      <c r="S2091" s="39">
        <f>(SUM(C2072:C2090)+Q2091*SUM(C2072:C2090))/(19-Q2091)*(1+J$2305)</f>
        <v>8257.084022126226</v>
      </c>
      <c r="T2091" s="17">
        <f>IF(AND(K2091="no",R2091&lt;E2091, R2091&gt;F2091,J$2308="yes"),MAX(R2091*(1-J$2306),F2091)/D2091-1,IF(AND(K2091="yes",S2091&gt;F2091, S2091&lt;E2091,J$2307="yes"),1-MIN(S2091*(1+J$2306),E2091)/D2091,0))</f>
        <v>0</v>
      </c>
      <c r="U2091" s="6">
        <f t="shared" si="536"/>
        <v>0</v>
      </c>
      <c r="V2091" s="66">
        <f t="shared" si="537"/>
        <v>9.7154382212888972</v>
      </c>
      <c r="W2091" s="6">
        <f t="shared" si="538"/>
        <v>3.1201619626056942E-2</v>
      </c>
      <c r="X2091" s="17">
        <f>V2091/MAX(V$240:V2091)-1</f>
        <v>0</v>
      </c>
      <c r="Z2091" s="66">
        <f t="shared" si="539"/>
        <v>37.982411284159348</v>
      </c>
      <c r="AA2091" s="6">
        <f t="shared" si="540"/>
        <v>3.1201619626056942E-2</v>
      </c>
      <c r="AB2091" s="17">
        <f>Z2091/MAX(Z$240:Z2091)-1</f>
        <v>-0.17667771108362451</v>
      </c>
      <c r="AD2091" s="18">
        <v>2.448</v>
      </c>
      <c r="AF2091" s="23">
        <v>8659</v>
      </c>
      <c r="AG2091" s="23">
        <v>8397</v>
      </c>
      <c r="AH2091" s="23">
        <v>8406</v>
      </c>
    </row>
    <row r="2092" spans="1:34" x14ac:dyDescent="0.25">
      <c r="A2092" s="18" t="s">
        <v>249</v>
      </c>
      <c r="B2092" s="72">
        <v>42234</v>
      </c>
      <c r="C2092" s="23">
        <v>8161.2690000000002</v>
      </c>
      <c r="D2092" s="23">
        <v>8820.4570000000003</v>
      </c>
      <c r="E2092" s="23">
        <v>8858.33</v>
      </c>
      <c r="F2092" s="23">
        <v>8140.91</v>
      </c>
      <c r="G2092" s="20">
        <f t="shared" si="550"/>
        <v>8136.2934500000001</v>
      </c>
      <c r="H2092" s="20">
        <f t="shared" si="543"/>
        <v>8966.6489999999994</v>
      </c>
      <c r="I2092" s="112">
        <f t="shared" si="551"/>
        <v>3.0696471499562783E-3</v>
      </c>
      <c r="J2092" s="38" t="str">
        <f t="shared" si="544"/>
        <v>X</v>
      </c>
      <c r="K2092" s="17" t="str">
        <f>IF(OR(AND(J2091="N",OR(I2091&lt;R$2308,AND(I2091&gt;R$2306, I2091&lt;R$2305))), AND(J2091="X", OR(I2091&lt;R$2314, AND(I2091&lt;R$2311,I2091&gt;R$2312)))),"no","yes")</f>
        <v>yes</v>
      </c>
      <c r="M2092" s="34">
        <f t="shared" si="549"/>
        <v>7802</v>
      </c>
      <c r="N2092" s="34">
        <f t="shared" si="549"/>
        <v>8659</v>
      </c>
      <c r="O2092" s="146">
        <f t="shared" si="545"/>
        <v>-9.8972167686799839E-2</v>
      </c>
      <c r="P2092" s="146">
        <f t="shared" si="546"/>
        <v>9.8972167686799839E-2</v>
      </c>
      <c r="Q2092" s="86">
        <f t="shared" si="535"/>
        <v>1.7999999999999999E-2</v>
      </c>
      <c r="R2092" s="39">
        <f>(SUM(C2073:C2091)+Q2092*SUM(C2073:C2091))/(19-Q2092)*(1-J$2305)</f>
        <v>8289.261553050259</v>
      </c>
      <c r="S2092" s="39">
        <f>(SUM(C2073:C2091)+Q2092*SUM(C2073:C2091))/(19-Q2092)*(1+J$2305)</f>
        <v>8289.261553050259</v>
      </c>
      <c r="T2092" s="17">
        <f>IF(AND(K2092="no",R2092&lt;E2092, R2092&gt;F2092,J$2308="yes"),MAX(R2092*(1-J$2306),F2092)/D2092-1,IF(AND(K2092="yes",S2092&gt;F2092, S2092&lt;E2092,J$2307="yes"),1-MIN(S2092*(1+J$2306),E2092)/D2092,0))</f>
        <v>6.0223120746435432E-2</v>
      </c>
      <c r="U2092" s="6">
        <f t="shared" si="536"/>
        <v>-3.8749046940364407E-2</v>
      </c>
      <c r="V2092" s="66">
        <f t="shared" si="537"/>
        <v>9.7154382212888972</v>
      </c>
      <c r="W2092" s="6">
        <f t="shared" si="538"/>
        <v>0</v>
      </c>
      <c r="X2092" s="17">
        <f>V2092/MAX(V$240:V2092)-1</f>
        <v>0</v>
      </c>
      <c r="Z2092" s="66">
        <f t="shared" si="539"/>
        <v>40.269830625166044</v>
      </c>
      <c r="AA2092" s="6">
        <f t="shared" si="540"/>
        <v>6.0223120746435432E-2</v>
      </c>
      <c r="AB2092" s="17">
        <f>Z2092/MAX(Z$240:Z2092)-1</f>
        <v>-0.12709467346498216</v>
      </c>
      <c r="AD2092" s="18">
        <v>2.2391000000000001</v>
      </c>
      <c r="AF2092" s="23">
        <v>7802</v>
      </c>
      <c r="AG2092" s="23">
        <v>8659</v>
      </c>
      <c r="AH2092" s="23">
        <v>8689</v>
      </c>
    </row>
    <row r="2093" spans="1:34" x14ac:dyDescent="0.25">
      <c r="A2093" s="18" t="s">
        <v>249</v>
      </c>
      <c r="B2093" s="72">
        <v>42235</v>
      </c>
      <c r="C2093" s="23">
        <v>8340.982</v>
      </c>
      <c r="D2093" s="23">
        <v>8161.2690000000002</v>
      </c>
      <c r="E2093" s="23">
        <v>8404.9410000000007</v>
      </c>
      <c r="F2093" s="23">
        <v>7667.3190000000004</v>
      </c>
      <c r="G2093" s="20">
        <f t="shared" si="550"/>
        <v>8137.330750000001</v>
      </c>
      <c r="H2093" s="20">
        <f t="shared" si="543"/>
        <v>8932.7723666666661</v>
      </c>
      <c r="I2093" s="112">
        <f t="shared" si="551"/>
        <v>2.5026787807537421E-2</v>
      </c>
      <c r="J2093" s="38" t="str">
        <f t="shared" si="544"/>
        <v>X</v>
      </c>
      <c r="K2093" s="17" t="str">
        <f>IF(OR(AND(J2092="N",OR(I2092&lt;R$2308,AND(I2092&gt;R$2306, I2092&lt;R$2305))), AND(J2092="X", OR(I2092&lt;R$2314, AND(I2092&lt;R$2311,I2092&gt;R$2312)))),"no","yes")</f>
        <v>yes</v>
      </c>
      <c r="M2093" s="34">
        <f t="shared" si="549"/>
        <v>8151.2</v>
      </c>
      <c r="N2093" s="34">
        <f t="shared" si="549"/>
        <v>7802</v>
      </c>
      <c r="O2093" s="146">
        <f t="shared" si="545"/>
        <v>4.4757754421943075E-2</v>
      </c>
      <c r="P2093" s="146">
        <f t="shared" si="546"/>
        <v>-4.4757754421943075E-2</v>
      </c>
      <c r="Q2093" s="86">
        <f t="shared" si="535"/>
        <v>1.7999999999999999E-2</v>
      </c>
      <c r="R2093" s="39">
        <f>(SUM(C2074:C2092)+Q2093*SUM(C2074:C2092))/(19-Q2093)*(1-J$2305)</f>
        <v>8280.7361918659808</v>
      </c>
      <c r="S2093" s="39">
        <f>(SUM(C2074:C2092)+Q2093*SUM(C2074:C2092))/(19-Q2093)*(1+J$2305)</f>
        <v>8280.7361918659808</v>
      </c>
      <c r="T2093" s="17">
        <f>IF(AND(K2093="no",R2093&lt;E2093, R2093&gt;F2093,J$2308="yes"),MAX(R2093*(1-J$2306),F2093)/D2093-1,IF(AND(K2093="yes",S2093&gt;F2093, S2093&lt;E2093,J$2307="yes"),1-MIN(S2093*(1+J$2306),E2093)/D2093,0))</f>
        <v>-1.4638310765884732E-2</v>
      </c>
      <c r="U2093" s="6">
        <f t="shared" si="536"/>
        <v>3.0119443656058342E-2</v>
      </c>
      <c r="V2093" s="66">
        <f t="shared" si="537"/>
        <v>9.7154382212888972</v>
      </c>
      <c r="W2093" s="6">
        <f t="shared" si="538"/>
        <v>0</v>
      </c>
      <c r="X2093" s="17">
        <f>V2093/MAX(V$240:V2093)-1</f>
        <v>0</v>
      </c>
      <c r="Z2093" s="66">
        <f t="shared" si="539"/>
        <v>39.680348329985321</v>
      </c>
      <c r="AA2093" s="6">
        <f t="shared" si="540"/>
        <v>-1.4638310765884732E-2</v>
      </c>
      <c r="AB2093" s="17">
        <f>Z2093/MAX(Z$240:Z2093)-1</f>
        <v>-0.13987253290399781</v>
      </c>
      <c r="AD2093" s="18">
        <v>2.3146</v>
      </c>
      <c r="AF2093" s="23">
        <v>8151.2</v>
      </c>
      <c r="AG2093" s="23">
        <v>7802</v>
      </c>
      <c r="AH2093" s="23">
        <v>7793.8</v>
      </c>
    </row>
    <row r="2094" spans="1:34" x14ac:dyDescent="0.25">
      <c r="A2094" s="18" t="s">
        <v>249</v>
      </c>
      <c r="B2094" s="72">
        <v>42236</v>
      </c>
      <c r="C2094" s="23">
        <v>8049.5119999999997</v>
      </c>
      <c r="D2094" s="23">
        <v>8340.982</v>
      </c>
      <c r="E2094" s="23">
        <v>8376.6650000000009</v>
      </c>
      <c r="F2094" s="23">
        <v>8049.5119999999997</v>
      </c>
      <c r="G2094" s="20">
        <f t="shared" si="550"/>
        <v>8112.2067999999999</v>
      </c>
      <c r="H2094" s="20">
        <f t="shared" si="543"/>
        <v>8891.9752333333327</v>
      </c>
      <c r="I2094" s="112">
        <f t="shared" si="551"/>
        <v>-7.7284518930164081E-3</v>
      </c>
      <c r="J2094" s="38" t="str">
        <f t="shared" si="544"/>
        <v>X</v>
      </c>
      <c r="K2094" s="17" t="str">
        <f>IF(OR(AND(J2093="N",OR(I2093&lt;R$2308,AND(I2093&gt;R$2306, I2093&lt;R$2305))), AND(J2093="X", OR(I2093&lt;R$2314, AND(I2093&lt;R$2311,I2093&gt;R$2312)))),"no","yes")</f>
        <v>no</v>
      </c>
      <c r="M2094" s="34">
        <f t="shared" si="549"/>
        <v>8003</v>
      </c>
      <c r="N2094" s="34">
        <f t="shared" si="549"/>
        <v>8151.2</v>
      </c>
      <c r="O2094" s="146">
        <f t="shared" si="545"/>
        <v>-1.8181372067916368E-2</v>
      </c>
      <c r="P2094" s="146">
        <f t="shared" si="546"/>
        <v>1.8181372067916368E-2</v>
      </c>
      <c r="Q2094" s="86">
        <f t="shared" si="535"/>
        <v>1.7999999999999999E-2</v>
      </c>
      <c r="R2094" s="39">
        <f>(SUM(C2075:C2093)+Q2094*SUM(C2075:C2093))/(19-Q2094)*(1-J$2305)</f>
        <v>8269.4198309977874</v>
      </c>
      <c r="S2094" s="39">
        <f>(SUM(C2075:C2093)+Q2094*SUM(C2075:C2093))/(19-Q2094)*(1+J$2305)</f>
        <v>8269.4198309977874</v>
      </c>
      <c r="T2094" s="17">
        <f>IF(AND(K2094="no",R2094&lt;E2094, R2094&gt;F2094,J$2308="yes"),MAX(R2094*(1-J$2306),F2094)/D2094-1,IF(AND(K2094="yes",S2094&gt;F2094, S2094&lt;E2094,J$2307="yes"),1-MIN(S2094*(1+J$2306),E2094)/D2094,0))</f>
        <v>-8.5795855934244214E-3</v>
      </c>
      <c r="U2094" s="6">
        <f t="shared" si="536"/>
        <v>9.6017864744919468E-3</v>
      </c>
      <c r="V2094" s="66">
        <f t="shared" si="537"/>
        <v>9.6320837874917213</v>
      </c>
      <c r="W2094" s="6">
        <f t="shared" si="538"/>
        <v>-8.5795855934245324E-3</v>
      </c>
      <c r="X2094" s="17">
        <f>V2094/MAX(V$240:V2094)-1</f>
        <v>-8.5795855934245324E-3</v>
      </c>
      <c r="Z2094" s="66">
        <f t="shared" si="539"/>
        <v>39.339907385111317</v>
      </c>
      <c r="AA2094" s="6">
        <f t="shared" si="540"/>
        <v>-8.5795855934244214E-3</v>
      </c>
      <c r="AB2094" s="17">
        <f>Z2094/MAX(Z$240:Z2094)-1</f>
        <v>-0.14725207012920327</v>
      </c>
      <c r="AD2094" s="18">
        <v>2.2240000000000002</v>
      </c>
      <c r="AF2094" s="23">
        <v>8003</v>
      </c>
      <c r="AG2094" s="23">
        <v>8151.2</v>
      </c>
      <c r="AH2094" s="23">
        <v>8122</v>
      </c>
    </row>
    <row r="2095" spans="1:34" x14ac:dyDescent="0.25">
      <c r="A2095" s="18" t="s">
        <v>249</v>
      </c>
      <c r="B2095" s="72">
        <v>42237</v>
      </c>
      <c r="C2095" s="23">
        <v>7612.902</v>
      </c>
      <c r="D2095" s="23">
        <v>8049.5119999999997</v>
      </c>
      <c r="E2095" s="23">
        <v>8006.2929999999997</v>
      </c>
      <c r="F2095" s="23">
        <v>7583.7039999999997</v>
      </c>
      <c r="G2095" s="20">
        <f t="shared" si="550"/>
        <v>8071.5982000000004</v>
      </c>
      <c r="H2095" s="20">
        <f t="shared" si="543"/>
        <v>8854.3831833333315</v>
      </c>
      <c r="I2095" s="112">
        <f t="shared" si="551"/>
        <v>-5.6828423396992234E-2</v>
      </c>
      <c r="J2095" s="38" t="str">
        <f t="shared" si="544"/>
        <v>X</v>
      </c>
      <c r="K2095" s="17" t="str">
        <f>IF(OR(AND(J2094="N",OR(I2094&lt;R$2308,AND(I2094&gt;R$2306, I2094&lt;R$2305))), AND(J2094="X", OR(I2094&lt;R$2314, AND(I2094&lt;R$2311,I2094&gt;R$2312)))),"no","yes")</f>
        <v>yes</v>
      </c>
      <c r="M2095" s="34">
        <f t="shared" si="549"/>
        <v>7749.4</v>
      </c>
      <c r="N2095" s="34">
        <f t="shared" si="549"/>
        <v>8003</v>
      </c>
      <c r="O2095" s="146">
        <f t="shared" si="545"/>
        <v>-3.1688116956141488E-2</v>
      </c>
      <c r="P2095" s="146">
        <f t="shared" si="546"/>
        <v>3.1688116956141488E-2</v>
      </c>
      <c r="Q2095" s="86">
        <f t="shared" si="535"/>
        <v>1.7999999999999999E-2</v>
      </c>
      <c r="R2095" s="39">
        <f>(SUM(C2076:C2094)+Q2095*SUM(C2076:C2094))/(19-Q2095)*(1-J$2305)</f>
        <v>8249.2785331366558</v>
      </c>
      <c r="S2095" s="39">
        <f>(SUM(C2076:C2094)+Q2095*SUM(C2076:C2094))/(19-Q2095)*(1+J$2305)</f>
        <v>8249.2785331366558</v>
      </c>
      <c r="T2095" s="17">
        <f>IF(AND(K2095="no",R2095&lt;E2095, R2095&gt;F2095,J$2308="yes"),MAX(R2095*(1-J$2306),F2095)/D2095-1,IF(AND(K2095="yes",S2095&gt;F2095, S2095&lt;E2095,J$2307="yes"),1-MIN(S2095*(1+J$2306),E2095)/D2095,0))</f>
        <v>0</v>
      </c>
      <c r="U2095" s="6">
        <f t="shared" si="536"/>
        <v>0</v>
      </c>
      <c r="V2095" s="66">
        <f t="shared" si="537"/>
        <v>9.6320837874917213</v>
      </c>
      <c r="W2095" s="6">
        <f t="shared" si="538"/>
        <v>0</v>
      </c>
      <c r="X2095" s="17">
        <f>V2095/MAX(V$240:V2095)-1</f>
        <v>-8.5795855934245324E-3</v>
      </c>
      <c r="Z2095" s="66">
        <f t="shared" si="539"/>
        <v>40.586514971374505</v>
      </c>
      <c r="AA2095" s="6">
        <f t="shared" si="540"/>
        <v>3.1688116956141599E-2</v>
      </c>
      <c r="AB2095" s="17">
        <f>Z2095/MAX(Z$240:Z2095)-1</f>
        <v>-0.12023009399334983</v>
      </c>
      <c r="AD2095" s="18">
        <v>2.1126</v>
      </c>
      <c r="AF2095" s="23">
        <v>7749.4</v>
      </c>
      <c r="AG2095" s="23">
        <v>8003</v>
      </c>
      <c r="AH2095" s="23">
        <v>7913.2</v>
      </c>
    </row>
    <row r="2096" spans="1:34" x14ac:dyDescent="0.25">
      <c r="A2096" s="18" t="s">
        <v>249</v>
      </c>
      <c r="B2096" s="72">
        <v>42240</v>
      </c>
      <c r="C2096" s="23">
        <v>7006.1880000000001</v>
      </c>
      <c r="D2096" s="23">
        <v>7612.902</v>
      </c>
      <c r="E2096" s="23">
        <v>7292.7709999999997</v>
      </c>
      <c r="F2096" s="23">
        <v>7003.6549999999997</v>
      </c>
      <c r="G2096" s="20">
        <f t="shared" si="550"/>
        <v>8032.1985499999992</v>
      </c>
      <c r="H2096" s="20">
        <f t="shared" si="543"/>
        <v>8805.0389000000014</v>
      </c>
      <c r="I2096" s="112">
        <f t="shared" si="551"/>
        <v>-0.1277371996736808</v>
      </c>
      <c r="J2096" s="38" t="str">
        <f t="shared" si="544"/>
        <v>X</v>
      </c>
      <c r="K2096" s="17" t="str">
        <f>IF(OR(AND(J2095="N",OR(I2095&lt;R$2308,AND(I2095&gt;R$2306, I2095&lt;R$2305))), AND(J2095="X", OR(I2095&lt;R$2314, AND(I2095&lt;R$2311,I2095&gt;R$2312)))),"no","yes")</f>
        <v>yes</v>
      </c>
      <c r="M2096" s="34">
        <f t="shared" si="549"/>
        <v>6523.6</v>
      </c>
      <c r="N2096" s="34">
        <f t="shared" si="549"/>
        <v>7207.4</v>
      </c>
      <c r="O2096" s="146">
        <f t="shared" si="545"/>
        <v>-9.4874712101451153E-2</v>
      </c>
      <c r="P2096" s="146">
        <f t="shared" si="546"/>
        <v>9.4874712101451153E-2</v>
      </c>
      <c r="Q2096" s="86">
        <f t="shared" si="535"/>
        <v>1.7999999999999999E-2</v>
      </c>
      <c r="R2096" s="39">
        <f>(SUM(C2077:C2095)+Q2096*SUM(C2077:C2095))/(19-Q2096)*(1-J$2305)</f>
        <v>8239.556584869877</v>
      </c>
      <c r="S2096" s="39">
        <f>(SUM(C2077:C2095)+Q2096*SUM(C2077:C2095))/(19-Q2096)*(1+J$2305)</f>
        <v>8239.556584869877</v>
      </c>
      <c r="T2096" s="17">
        <f>IF(AND(K2096="no",R2096&lt;E2096, R2096&gt;F2096,J$2308="yes"),MAX(R2096*(1-J$2306),F2096)/D2096-1,IF(AND(K2096="yes",S2096&gt;F2096, S2096&lt;E2096,J$2307="yes"),1-MIN(S2096*(1+J$2306),E2096)/D2096,0))</f>
        <v>0</v>
      </c>
      <c r="U2096" s="6">
        <f t="shared" si="536"/>
        <v>0</v>
      </c>
      <c r="V2096" s="66">
        <f t="shared" si="537"/>
        <v>9.6320837874917213</v>
      </c>
      <c r="W2096" s="6">
        <f t="shared" si="538"/>
        <v>0</v>
      </c>
      <c r="X2096" s="17">
        <f>V2096/MAX(V$240:V2096)-1</f>
        <v>-8.5795855934245324E-3</v>
      </c>
      <c r="Z2096" s="66">
        <f t="shared" si="539"/>
        <v>44.437148894484892</v>
      </c>
      <c r="AA2096" s="6">
        <f t="shared" si="540"/>
        <v>9.4874712101451042E-2</v>
      </c>
      <c r="AB2096" s="17">
        <f>Z2096/MAX(Z$240:Z2096)-1</f>
        <v>-3.6762177445448296E-2</v>
      </c>
      <c r="AD2096" s="18">
        <v>1.9013</v>
      </c>
      <c r="AF2096" s="23">
        <v>6523.6</v>
      </c>
      <c r="AG2096" s="23">
        <v>7207.4</v>
      </c>
      <c r="AH2096" s="23">
        <v>6953</v>
      </c>
    </row>
    <row r="2097" spans="1:34" x14ac:dyDescent="0.25">
      <c r="A2097" s="18" t="s">
        <v>249</v>
      </c>
      <c r="B2097" s="72">
        <v>42241</v>
      </c>
      <c r="C2097" s="23">
        <v>6481.4120000000003</v>
      </c>
      <c r="D2097" s="23">
        <v>7006.1880000000001</v>
      </c>
      <c r="E2097" s="23">
        <v>6666.81</v>
      </c>
      <c r="F2097" s="23">
        <v>6467.8130000000001</v>
      </c>
      <c r="G2097" s="20">
        <f t="shared" si="550"/>
        <v>7973.778150000001</v>
      </c>
      <c r="H2097" s="20">
        <f t="shared" si="543"/>
        <v>8738.2572666666692</v>
      </c>
      <c r="I2097" s="112">
        <f t="shared" si="551"/>
        <v>-0.18715922639508109</v>
      </c>
      <c r="J2097" s="38" t="str">
        <f t="shared" si="544"/>
        <v>X</v>
      </c>
      <c r="K2097" s="17" t="str">
        <f>IF(OR(AND(J2096="N",OR(I2096&lt;R$2308,AND(I2096&gt;R$2306, I2096&lt;R$2305))), AND(J2096="X", OR(I2096&lt;R$2314, AND(I2096&lt;R$2311,I2096&gt;R$2312)))),"no","yes")</f>
        <v>yes</v>
      </c>
      <c r="M2097" s="34">
        <f t="shared" si="549"/>
        <v>5871.4</v>
      </c>
      <c r="N2097" s="34">
        <f t="shared" si="549"/>
        <v>6523.6</v>
      </c>
      <c r="O2097" s="146">
        <f t="shared" si="545"/>
        <v>-9.9975473664847714E-2</v>
      </c>
      <c r="P2097" s="146">
        <f t="shared" si="546"/>
        <v>9.9975473664847714E-2</v>
      </c>
      <c r="Q2097" s="86">
        <f t="shared" ref="Q2097:Q2160" si="554">IF(J2097="N",0.009,0.018)</f>
        <v>1.7999999999999999E-2</v>
      </c>
      <c r="R2097" s="39">
        <f>(SUM(C2078:C2096)+Q2097*SUM(C2078:C2096))/(19-Q2097)*(1-J$2305)</f>
        <v>8205.038758718787</v>
      </c>
      <c r="S2097" s="39">
        <f>(SUM(C2078:C2096)+Q2097*SUM(C2078:C2096))/(19-Q2097)*(1+J$2305)</f>
        <v>8205.038758718787</v>
      </c>
      <c r="T2097" s="17">
        <f>IF(AND(K2097="no",R2097&lt;E2097, R2097&gt;F2097,J$2308="yes"),MAX(R2097*(1-J$2306),F2097)/D2097-1,IF(AND(K2097="yes",S2097&gt;F2097, S2097&lt;E2097,J$2307="yes"),1-MIN(S2097*(1+J$2306),E2097)/D2097,0))</f>
        <v>0</v>
      </c>
      <c r="U2097" s="6">
        <f t="shared" si="536"/>
        <v>0</v>
      </c>
      <c r="V2097" s="66">
        <f t="shared" si="537"/>
        <v>9.6320837874917213</v>
      </c>
      <c r="W2097" s="6">
        <f t="shared" si="538"/>
        <v>0</v>
      </c>
      <c r="X2097" s="17">
        <f>V2097/MAX(V$240:V2097)-1</f>
        <v>-8.5795855934245324E-3</v>
      </c>
      <c r="Z2097" s="66">
        <f t="shared" si="539"/>
        <v>48.879773903526385</v>
      </c>
      <c r="AA2097" s="6">
        <f t="shared" si="540"/>
        <v>9.9975473664847714E-2</v>
      </c>
      <c r="AB2097" s="17">
        <f>Z2097/MAX(Z$240:Z2097)-1</f>
        <v>0</v>
      </c>
      <c r="AD2097" s="18">
        <v>1.7111000000000001</v>
      </c>
      <c r="AF2097" s="23">
        <v>5871.4</v>
      </c>
      <c r="AG2097" s="23">
        <v>6523.6</v>
      </c>
      <c r="AH2097" s="23">
        <v>6249</v>
      </c>
    </row>
    <row r="2098" spans="1:34" x14ac:dyDescent="0.25">
      <c r="A2098" s="18" t="s">
        <v>249</v>
      </c>
      <c r="B2098" s="72">
        <v>42242</v>
      </c>
      <c r="C2098" s="23">
        <v>6238.5249999999996</v>
      </c>
      <c r="D2098" s="23">
        <v>6481.4120000000003</v>
      </c>
      <c r="E2098" s="23">
        <v>6687.527</v>
      </c>
      <c r="F2098" s="23">
        <v>6165.107</v>
      </c>
      <c r="G2098" s="20">
        <f t="shared" si="550"/>
        <v>7884.5646500000003</v>
      </c>
      <c r="H2098" s="20">
        <f t="shared" si="543"/>
        <v>8660.7926833333349</v>
      </c>
      <c r="I2098" s="112">
        <f t="shared" si="551"/>
        <v>-0.20876734773174832</v>
      </c>
      <c r="J2098" s="38" t="str">
        <f t="shared" si="544"/>
        <v>X</v>
      </c>
      <c r="K2098" s="17" t="str">
        <f>IF(OR(AND(J2097="N",OR(I2097&lt;R$2308,AND(I2097&gt;R$2306, I2097&lt;R$2305))), AND(J2097="X", OR(I2097&lt;R$2314, AND(I2097&lt;R$2311,I2097&gt;R$2312)))),"no","yes")</f>
        <v>no</v>
      </c>
      <c r="M2098" s="34">
        <f t="shared" si="549"/>
        <v>5400.2</v>
      </c>
      <c r="N2098" s="34">
        <f t="shared" si="549"/>
        <v>5871.4</v>
      </c>
      <c r="O2098" s="146">
        <f t="shared" si="545"/>
        <v>-8.0253431890179527E-2</v>
      </c>
      <c r="P2098" s="146">
        <f t="shared" si="546"/>
        <v>8.0253431890179527E-2</v>
      </c>
      <c r="Q2098" s="86">
        <f t="shared" si="554"/>
        <v>1.7999999999999999E-2</v>
      </c>
      <c r="R2098" s="39">
        <f>(SUM(C2079:C2097)+Q2098*SUM(C2079:C2097))/(19-Q2098)*(1-J$2305)</f>
        <v>8122.3747668317355</v>
      </c>
      <c r="S2098" s="39">
        <f>(SUM(C2079:C2097)+Q2098*SUM(C2079:C2097))/(19-Q2098)*(1+J$2305)</f>
        <v>8122.3747668317355</v>
      </c>
      <c r="T2098" s="17">
        <f>IF(AND(K2098="no",R2098&lt;E2098, R2098&gt;F2098,J$2308="yes"),MAX(R2098*(1-J$2306),F2098)/D2098-1,IF(AND(K2098="yes",S2098&gt;F2098, S2098&lt;E2098,J$2307="yes"),1-MIN(S2098*(1+J$2306),E2098)/D2098,0))</f>
        <v>0</v>
      </c>
      <c r="U2098" s="6">
        <f t="shared" ref="U2098:U2161" si="555">IF(T2098=0,0,IF(K2098="yes",T2098-P2098,T2098-O2098))</f>
        <v>0</v>
      </c>
      <c r="V2098" s="66">
        <f t="shared" ref="V2098:V2161" si="556">IF(K2098="yes",V2097, IF(T2098&lt;&gt;0, V2097*(1+T2098),V2097*(1+O2098)))</f>
        <v>8.8590760072917512</v>
      </c>
      <c r="W2098" s="6">
        <f t="shared" ref="W2098:W2161" si="557">V2098/V2097-1</f>
        <v>-8.0253431890179638E-2</v>
      </c>
      <c r="X2098" s="17">
        <f>V2098/MAX(V$240:V2098)-1</f>
        <v>-8.8144476295536234E-2</v>
      </c>
      <c r="Z2098" s="66">
        <f t="shared" ref="Z2098:Z2161" si="558">IF(T2098&lt;&gt;0,Z2097*(1+T2098),IF(K2098="no",Z2097*(1+O2098),Z2097*(1+P2098)))</f>
        <v>44.957004297752356</v>
      </c>
      <c r="AA2098" s="6">
        <f t="shared" ref="AA2098:AA2161" si="559">Z2098/Z2097-1</f>
        <v>-8.0253431890179527E-2</v>
      </c>
      <c r="AB2098" s="17">
        <f>Z2098/MAX(Z$240:Z2098)-1</f>
        <v>-8.0253431890179527E-2</v>
      </c>
      <c r="AD2098" s="18">
        <v>1.7114</v>
      </c>
      <c r="AF2098" s="23">
        <v>5400.2</v>
      </c>
      <c r="AG2098" s="23">
        <v>5871.4</v>
      </c>
      <c r="AH2098" s="23">
        <v>5869</v>
      </c>
    </row>
    <row r="2099" spans="1:34" x14ac:dyDescent="0.25">
      <c r="A2099" s="18" t="s">
        <v>249</v>
      </c>
      <c r="B2099" s="72">
        <v>42243</v>
      </c>
      <c r="C2099" s="23">
        <v>6456.0550000000003</v>
      </c>
      <c r="D2099" s="23">
        <v>6238.5249999999996</v>
      </c>
      <c r="E2099" s="23">
        <v>6457.8639999999996</v>
      </c>
      <c r="F2099" s="23">
        <v>6099.1670000000004</v>
      </c>
      <c r="G2099" s="20">
        <f t="shared" si="550"/>
        <v>7817.3384000000005</v>
      </c>
      <c r="H2099" s="20">
        <f t="shared" si="543"/>
        <v>8585.3937666666679</v>
      </c>
      <c r="I2099" s="112">
        <f t="shared" si="551"/>
        <v>-0.17413642986211264</v>
      </c>
      <c r="J2099" s="38" t="str">
        <f t="shared" si="544"/>
        <v>X</v>
      </c>
      <c r="K2099" s="17" t="str">
        <f>IF(OR(AND(J2098="N",OR(I2098&lt;R$2308,AND(I2098&gt;R$2306, I2098&lt;R$2305))), AND(J2098="X", OR(I2098&lt;R$2314, AND(I2098&lt;R$2311,I2098&gt;R$2312)))),"no","yes")</f>
        <v>no</v>
      </c>
      <c r="M2099" s="34">
        <f t="shared" si="549"/>
        <v>5928.2</v>
      </c>
      <c r="N2099" s="34">
        <f t="shared" si="549"/>
        <v>5400.2</v>
      </c>
      <c r="O2099" s="146">
        <f t="shared" si="545"/>
        <v>9.7774156512721699E-2</v>
      </c>
      <c r="P2099" s="146">
        <f t="shared" si="546"/>
        <v>-9.7774156512721699E-2</v>
      </c>
      <c r="Q2099" s="86">
        <f t="shared" si="554"/>
        <v>1.7999999999999999E-2</v>
      </c>
      <c r="R2099" s="39">
        <f>(SUM(C2080:C2098)+Q2099*SUM(C2080:C2098))/(19-Q2099)*(1-J$2305)</f>
        <v>8038.6021406595737</v>
      </c>
      <c r="S2099" s="39">
        <f>(SUM(C2080:C2098)+Q2099*SUM(C2080:C2098))/(19-Q2099)*(1+J$2305)</f>
        <v>8038.6021406595737</v>
      </c>
      <c r="T2099" s="17">
        <f>IF(AND(K2099="no",R2099&lt;E2099, R2099&gt;F2099,J$2308="yes"),MAX(R2099*(1-J$2306),F2099)/D2099-1,IF(AND(K2099="yes",S2099&gt;F2099, S2099&lt;E2099,J$2307="yes"),1-MIN(S2099*(1+J$2306),E2099)/D2099,0))</f>
        <v>0</v>
      </c>
      <c r="U2099" s="6">
        <f t="shared" si="555"/>
        <v>0</v>
      </c>
      <c r="V2099" s="66">
        <f t="shared" si="556"/>
        <v>9.7252646913867924</v>
      </c>
      <c r="W2099" s="6">
        <f t="shared" si="557"/>
        <v>9.7774156512721699E-2</v>
      </c>
      <c r="X2099" s="17">
        <f>V2099/MAX(V$240:V2099)-1</f>
        <v>0</v>
      </c>
      <c r="Z2099" s="66">
        <f t="shared" si="558"/>
        <v>49.352637472303897</v>
      </c>
      <c r="AA2099" s="6">
        <f t="shared" si="559"/>
        <v>9.7774156512721699E-2</v>
      </c>
      <c r="AB2099" s="17">
        <f>Z2099/MAX(Z$240:Z2099)-1</f>
        <v>0</v>
      </c>
      <c r="AD2099" s="18">
        <v>1.7838000000000001</v>
      </c>
      <c r="AF2099" s="23">
        <v>5928.2</v>
      </c>
      <c r="AG2099" s="23">
        <v>5400.2</v>
      </c>
      <c r="AH2099" s="23">
        <v>5700</v>
      </c>
    </row>
    <row r="2100" spans="1:34" x14ac:dyDescent="0.25">
      <c r="A2100" s="18" t="s">
        <v>249</v>
      </c>
      <c r="B2100" s="72">
        <v>42244</v>
      </c>
      <c r="C2100" s="23">
        <v>6842.8940000000002</v>
      </c>
      <c r="D2100" s="23">
        <v>6456.0550000000003</v>
      </c>
      <c r="E2100" s="23">
        <v>6844.451</v>
      </c>
      <c r="F2100" s="23">
        <v>6512.6970000000001</v>
      </c>
      <c r="G2100" s="20">
        <f t="shared" si="550"/>
        <v>7773.1300499999998</v>
      </c>
      <c r="H2100" s="20">
        <f t="shared" si="543"/>
        <v>8516.685166666668</v>
      </c>
      <c r="I2100" s="112">
        <f t="shared" si="551"/>
        <v>-0.11967329042693675</v>
      </c>
      <c r="J2100" s="38" t="str">
        <f t="shared" si="544"/>
        <v>X</v>
      </c>
      <c r="K2100" s="17" t="str">
        <f>IF(OR(AND(J2099="N",OR(I2099&lt;R$2308,AND(I2099&gt;R$2306, I2099&lt;R$2305))), AND(J2099="X", OR(I2099&lt;R$2314, AND(I2099&lt;R$2311,I2099&gt;R$2312)))),"no","yes")</f>
        <v>no</v>
      </c>
      <c r="M2100" s="34">
        <f t="shared" si="549"/>
        <v>6402.6</v>
      </c>
      <c r="N2100" s="34">
        <f t="shared" si="549"/>
        <v>5928.2</v>
      </c>
      <c r="O2100" s="146">
        <f t="shared" si="545"/>
        <v>8.0024290678452292E-2</v>
      </c>
      <c r="P2100" s="146">
        <f t="shared" si="546"/>
        <v>-8.0024290678452292E-2</v>
      </c>
      <c r="Q2100" s="86">
        <f t="shared" si="554"/>
        <v>1.7999999999999999E-2</v>
      </c>
      <c r="R2100" s="39">
        <f>(SUM(C2081:C2099)+Q2100*SUM(C2081:C2099))/(19-Q2100)*(1-J$2305)</f>
        <v>7970.4384009061223</v>
      </c>
      <c r="S2100" s="39">
        <f>(SUM(C2081:C2099)+Q2100*SUM(C2081:C2099))/(19-Q2100)*(1+J$2305)</f>
        <v>7970.4384009061223</v>
      </c>
      <c r="T2100" s="17">
        <f>IF(AND(K2100="no",R2100&lt;E2100, R2100&gt;F2100,J$2308="yes"),MAX(R2100*(1-J$2306),F2100)/D2100-1,IF(AND(K2100="yes",S2100&gt;F2100, S2100&lt;E2100,J$2307="yes"),1-MIN(S2100*(1+J$2306),E2100)/D2100,0))</f>
        <v>0</v>
      </c>
      <c r="U2100" s="6">
        <f t="shared" si="555"/>
        <v>0</v>
      </c>
      <c r="V2100" s="66">
        <f t="shared" si="556"/>
        <v>10.503522099975218</v>
      </c>
      <c r="W2100" s="6">
        <f t="shared" si="557"/>
        <v>8.0024290678452292E-2</v>
      </c>
      <c r="X2100" s="17">
        <f>V2100/MAX(V$240:V2100)-1</f>
        <v>0</v>
      </c>
      <c r="Y2100" s="6">
        <f t="shared" ref="Y2100" si="560">V2100/V2080-1</f>
        <v>0.12908556809104943</v>
      </c>
      <c r="Z2100" s="66">
        <f t="shared" si="558"/>
        <v>53.30204727913582</v>
      </c>
      <c r="AA2100" s="6">
        <f t="shared" si="559"/>
        <v>8.0024290678452292E-2</v>
      </c>
      <c r="AB2100" s="17">
        <f>Z2100/MAX(Z$240:Z2100)-1</f>
        <v>0</v>
      </c>
      <c r="AC2100" s="6">
        <f t="shared" ref="AC2100" si="561">Z2100/Z2080-1</f>
        <v>0.30245127136241878</v>
      </c>
      <c r="AD2100" s="18">
        <v>1.8912</v>
      </c>
      <c r="AF2100" s="23">
        <v>6402.6</v>
      </c>
      <c r="AG2100" s="23">
        <v>5928.2</v>
      </c>
      <c r="AH2100" s="23">
        <v>6101.2</v>
      </c>
    </row>
    <row r="2101" spans="1:34" x14ac:dyDescent="0.25">
      <c r="A2101" s="18" t="s">
        <v>249</v>
      </c>
      <c r="B2101" s="72">
        <v>42247</v>
      </c>
      <c r="C2101" s="23">
        <v>6581.3130000000001</v>
      </c>
      <c r="D2101" s="23">
        <v>6842.8940000000002</v>
      </c>
      <c r="E2101" s="23">
        <v>6791.4189999999999</v>
      </c>
      <c r="F2101" s="23">
        <v>6578.3540000000003</v>
      </c>
      <c r="G2101" s="20">
        <f t="shared" si="550"/>
        <v>7725.185449999999</v>
      </c>
      <c r="H2101" s="20">
        <f t="shared" si="543"/>
        <v>8440.6317166666686</v>
      </c>
      <c r="I2101" s="112">
        <f t="shared" si="551"/>
        <v>-0.14807054890831117</v>
      </c>
      <c r="J2101" s="38" t="str">
        <f t="shared" si="544"/>
        <v>X</v>
      </c>
      <c r="K2101" s="17" t="str">
        <f>IF(OR(AND(J2100="N",OR(I2100&lt;R$2308,AND(I2100&gt;R$2306, I2100&lt;R$2305))), AND(J2100="X", OR(I2100&lt;R$2314, AND(I2100&lt;R$2311,I2100&gt;R$2312)))),"no","yes")</f>
        <v>yes</v>
      </c>
      <c r="M2101" s="34">
        <f t="shared" si="549"/>
        <v>5961.4</v>
      </c>
      <c r="N2101" s="34">
        <f t="shared" si="549"/>
        <v>6402.6</v>
      </c>
      <c r="O2101" s="146">
        <f t="shared" si="545"/>
        <v>-6.8909505513385261E-2</v>
      </c>
      <c r="P2101" s="146">
        <f t="shared" si="546"/>
        <v>6.8909505513385261E-2</v>
      </c>
      <c r="Q2101" s="86">
        <f t="shared" si="554"/>
        <v>1.7999999999999999E-2</v>
      </c>
      <c r="R2101" s="39">
        <f>(SUM(C2082:C2100)+Q2101*SUM(C2082:C2100))/(19-Q2101)*(1-J$2305)</f>
        <v>7933.0417831629948</v>
      </c>
      <c r="S2101" s="39">
        <f>(SUM(C2082:C2100)+Q2101*SUM(C2082:C2100))/(19-Q2101)*(1+J$2305)</f>
        <v>7933.0417831629948</v>
      </c>
      <c r="T2101" s="17">
        <f>IF(AND(K2101="no",R2101&lt;E2101, R2101&gt;F2101,J$2308="yes"),MAX(R2101*(1-J$2306),F2101)/D2101-1,IF(AND(K2101="yes",S2101&gt;F2101, S2101&lt;E2101,J$2307="yes"),1-MIN(S2101*(1+J$2306),E2101)/D2101,0))</f>
        <v>0</v>
      </c>
      <c r="U2101" s="6">
        <f t="shared" si="555"/>
        <v>0</v>
      </c>
      <c r="V2101" s="66">
        <f t="shared" si="556"/>
        <v>10.503522099975218</v>
      </c>
      <c r="W2101" s="6">
        <f t="shared" si="557"/>
        <v>0</v>
      </c>
      <c r="X2101" s="17">
        <f>V2101/MAX(V$240:V2101)-1</f>
        <v>0</v>
      </c>
      <c r="Z2101" s="66">
        <f t="shared" si="558"/>
        <v>56.975064999992149</v>
      </c>
      <c r="AA2101" s="6">
        <f t="shared" si="559"/>
        <v>6.8909505513385261E-2</v>
      </c>
      <c r="AB2101" s="17">
        <f>Z2101/MAX(Z$240:Z2101)-1</f>
        <v>0</v>
      </c>
      <c r="AD2101" s="18">
        <v>1.8170999999999999</v>
      </c>
      <c r="AF2101" s="23">
        <v>5961.4</v>
      </c>
      <c r="AG2101" s="23">
        <v>6402.6</v>
      </c>
      <c r="AH2101" s="23">
        <v>6387</v>
      </c>
    </row>
    <row r="2102" spans="1:34" x14ac:dyDescent="0.25">
      <c r="A2102" s="18" t="s">
        <v>249</v>
      </c>
      <c r="B2102" s="72">
        <v>42248</v>
      </c>
      <c r="C2102" s="23">
        <v>6169.2070000000003</v>
      </c>
      <c r="D2102" s="23">
        <v>6581.3130000000001</v>
      </c>
      <c r="E2102" s="23">
        <v>6507.875</v>
      </c>
      <c r="F2102" s="23">
        <v>6161.0320000000002</v>
      </c>
      <c r="G2102" s="20">
        <f t="shared" si="550"/>
        <v>7636.541049999998</v>
      </c>
      <c r="H2102" s="20">
        <f t="shared" si="543"/>
        <v>8359.6031666666695</v>
      </c>
      <c r="I2102" s="112">
        <f t="shared" si="551"/>
        <v>-0.19214642341246868</v>
      </c>
      <c r="J2102" s="38" t="str">
        <f t="shared" si="544"/>
        <v>X</v>
      </c>
      <c r="K2102" s="17" t="str">
        <f>IF(OR(AND(J2101="N",OR(I2101&lt;R$2308,AND(I2101&gt;R$2306, I2101&lt;R$2305))), AND(J2101="X", OR(I2101&lt;R$2314, AND(I2101&lt;R$2311,I2101&gt;R$2312)))),"no","yes")</f>
        <v>yes</v>
      </c>
      <c r="M2102" s="34">
        <f t="shared" si="549"/>
        <v>5373</v>
      </c>
      <c r="N2102" s="34">
        <f t="shared" si="549"/>
        <v>5961.4</v>
      </c>
      <c r="O2102" s="146">
        <f t="shared" si="545"/>
        <v>-9.8701647264065384E-2</v>
      </c>
      <c r="P2102" s="146">
        <f t="shared" si="546"/>
        <v>9.8701647264065384E-2</v>
      </c>
      <c r="Q2102" s="86">
        <f t="shared" si="554"/>
        <v>1.7999999999999999E-2</v>
      </c>
      <c r="R2102" s="39">
        <f>(SUM(C2083:C2101)+Q2102*SUM(C2083:C2101))/(19-Q2102)*(1-J$2305)</f>
        <v>7860.0633785691689</v>
      </c>
      <c r="S2102" s="39">
        <f>(SUM(C2083:C2101)+Q2102*SUM(C2083:C2101))/(19-Q2102)*(1+J$2305)</f>
        <v>7860.0633785691689</v>
      </c>
      <c r="T2102" s="17">
        <f>IF(AND(K2102="no",R2102&lt;E2102, R2102&gt;F2102,J$2308="yes"),MAX(R2102*(1-J$2306),F2102)/D2102-1,IF(AND(K2102="yes",S2102&gt;F2102, S2102&lt;E2102,J$2307="yes"),1-MIN(S2102*(1+J$2306),E2102)/D2102,0))</f>
        <v>0</v>
      </c>
      <c r="U2102" s="6">
        <f t="shared" si="555"/>
        <v>0</v>
      </c>
      <c r="V2102" s="66">
        <f t="shared" si="556"/>
        <v>10.503522099975218</v>
      </c>
      <c r="W2102" s="6">
        <f t="shared" si="557"/>
        <v>0</v>
      </c>
      <c r="X2102" s="17">
        <f>V2102/MAX(V$240:V2102)-1</f>
        <v>0</v>
      </c>
      <c r="Z2102" s="66">
        <f t="shared" si="558"/>
        <v>62.598597768468572</v>
      </c>
      <c r="AA2102" s="6">
        <f t="shared" si="559"/>
        <v>9.8701647264065384E-2</v>
      </c>
      <c r="AB2102" s="17">
        <f>Z2102/MAX(Z$240:Z2102)-1</f>
        <v>0</v>
      </c>
      <c r="AD2102" s="18">
        <v>1.6921999999999999</v>
      </c>
      <c r="AF2102" s="23">
        <v>5373</v>
      </c>
      <c r="AG2102" s="23">
        <v>5961.4</v>
      </c>
      <c r="AH2102" s="23">
        <v>5960</v>
      </c>
    </row>
    <row r="2103" spans="1:34" x14ac:dyDescent="0.25">
      <c r="A2103" s="18" t="s">
        <v>249</v>
      </c>
      <c r="B2103" s="72">
        <v>42249</v>
      </c>
      <c r="C2103" s="23">
        <v>6122.5529999999999</v>
      </c>
      <c r="D2103" s="23">
        <v>6169.2070000000003</v>
      </c>
      <c r="E2103" s="23">
        <v>6314.2910000000002</v>
      </c>
      <c r="F2103" s="23">
        <v>5866.665</v>
      </c>
      <c r="G2103" s="20">
        <f t="shared" si="550"/>
        <v>7550.7018499999976</v>
      </c>
      <c r="H2103" s="20">
        <f t="shared" si="543"/>
        <v>8278.0833833333363</v>
      </c>
      <c r="I2103" s="112">
        <f t="shared" si="551"/>
        <v>-0.18914120546290647</v>
      </c>
      <c r="J2103" s="38" t="str">
        <f t="shared" si="544"/>
        <v>X</v>
      </c>
      <c r="K2103" s="17" t="str">
        <f>IF(OR(AND(J2102="N",OR(I2102&lt;R$2308,AND(I2102&gt;R$2306, I2102&lt;R$2305))), AND(J2102="X", OR(I2102&lt;R$2314, AND(I2102&lt;R$2311,I2102&gt;R$2312)))),"no","yes")</f>
        <v>no</v>
      </c>
      <c r="M2103" s="34">
        <f t="shared" si="549"/>
        <v>5377</v>
      </c>
      <c r="N2103" s="34">
        <f t="shared" si="549"/>
        <v>5373</v>
      </c>
      <c r="O2103" s="146">
        <f t="shared" si="545"/>
        <v>7.4446305602093865E-4</v>
      </c>
      <c r="P2103" s="146">
        <f t="shared" si="546"/>
        <v>-7.4446305602093865E-4</v>
      </c>
      <c r="Q2103" s="86">
        <f t="shared" si="554"/>
        <v>1.7999999999999999E-2</v>
      </c>
      <c r="R2103" s="39">
        <f>(SUM(C2084:C2102)+Q2103*SUM(C2084:C2102))/(19-Q2103)*(1-J$2305)</f>
        <v>7770.494716678958</v>
      </c>
      <c r="S2103" s="39">
        <f>(SUM(C2084:C2102)+Q2103*SUM(C2084:C2102))/(19-Q2103)*(1+J$2305)</f>
        <v>7770.494716678958</v>
      </c>
      <c r="T2103" s="17">
        <f>IF(AND(K2103="no",R2103&lt;E2103, R2103&gt;F2103,J$2308="yes"),MAX(R2103*(1-J$2306),F2103)/D2103-1,IF(AND(K2103="yes",S2103&gt;F2103, S2103&lt;E2103,J$2307="yes"),1-MIN(S2103*(1+J$2306),E2103)/D2103,0))</f>
        <v>0</v>
      </c>
      <c r="U2103" s="6">
        <f t="shared" si="555"/>
        <v>0</v>
      </c>
      <c r="V2103" s="66">
        <f t="shared" si="556"/>
        <v>10.511341584136749</v>
      </c>
      <c r="W2103" s="6">
        <f t="shared" si="557"/>
        <v>7.4446305602093865E-4</v>
      </c>
      <c r="X2103" s="17">
        <f>V2103/MAX(V$240:V2103)-1</f>
        <v>0</v>
      </c>
      <c r="Z2103" s="66">
        <f t="shared" si="558"/>
        <v>62.645200111865911</v>
      </c>
      <c r="AA2103" s="6">
        <f t="shared" si="559"/>
        <v>7.4446305602093865E-4</v>
      </c>
      <c r="AB2103" s="17">
        <f>Z2103/MAX(Z$240:Z2103)-1</f>
        <v>0</v>
      </c>
      <c r="AD2103" s="18">
        <v>1.6496</v>
      </c>
      <c r="AF2103" s="23">
        <v>5377</v>
      </c>
      <c r="AG2103" s="23">
        <v>5373</v>
      </c>
      <c r="AH2103" s="23">
        <v>5277.4</v>
      </c>
    </row>
    <row r="2104" spans="1:34" x14ac:dyDescent="0.25">
      <c r="A2104" s="18" t="s">
        <v>249</v>
      </c>
      <c r="B2104" s="72">
        <v>42254</v>
      </c>
      <c r="C2104" s="23">
        <v>6143.5569999999998</v>
      </c>
      <c r="D2104" s="23">
        <v>6122.5529999999999</v>
      </c>
      <c r="E2104" s="23">
        <v>6379.1970000000001</v>
      </c>
      <c r="F2104" s="23">
        <v>6094.4889999999996</v>
      </c>
      <c r="G2104" s="20">
        <f t="shared" si="550"/>
        <v>7468.2782999999981</v>
      </c>
      <c r="H2104" s="20">
        <f t="shared" si="543"/>
        <v>8193.6750000000011</v>
      </c>
      <c r="I2104" s="112">
        <f t="shared" si="551"/>
        <v>-0.17737974494067776</v>
      </c>
      <c r="J2104" s="38" t="str">
        <f t="shared" si="544"/>
        <v>X</v>
      </c>
      <c r="K2104" s="17" t="str">
        <f>IF(OR(AND(J2103="N",OR(I2103&lt;R$2308,AND(I2103&gt;R$2306, I2103&lt;R$2305))), AND(J2103="X", OR(I2103&lt;R$2314, AND(I2103&lt;R$2311,I2103&gt;R$2312)))),"no","yes")</f>
        <v>no</v>
      </c>
      <c r="M2104" s="34">
        <f t="shared" si="549"/>
        <v>5795</v>
      </c>
      <c r="N2104" s="34">
        <f t="shared" si="549"/>
        <v>5377</v>
      </c>
      <c r="O2104" s="146">
        <f t="shared" si="545"/>
        <v>7.7738515901060179E-2</v>
      </c>
      <c r="P2104" s="146">
        <f t="shared" si="546"/>
        <v>-7.7738515901060179E-2</v>
      </c>
      <c r="Q2104" s="86">
        <f t="shared" si="554"/>
        <v>1.7999999999999999E-2</v>
      </c>
      <c r="R2104" s="39">
        <f>(SUM(C2085:C2103)+Q2104*SUM(C2085:C2103))/(19-Q2104)*(1-J$2305)</f>
        <v>7680.9611822779452</v>
      </c>
      <c r="S2104" s="39">
        <f>(SUM(C2085:C2103)+Q2104*SUM(C2085:C2103))/(19-Q2104)*(1+J$2305)</f>
        <v>7680.9611822779452</v>
      </c>
      <c r="T2104" s="17">
        <f>IF(AND(K2104="no",R2104&lt;E2104, R2104&gt;F2104,J$2308="yes"),MAX(R2104*(1-J$2306),F2104)/D2104-1,IF(AND(K2104="yes",S2104&gt;F2104, S2104&lt;E2104,J$2307="yes"),1-MIN(S2104*(1+J$2306),E2104)/D2104,0))</f>
        <v>0</v>
      </c>
      <c r="U2104" s="6">
        <f t="shared" si="555"/>
        <v>0</v>
      </c>
      <c r="V2104" s="66">
        <f t="shared" si="556"/>
        <v>11.32847767901664</v>
      </c>
      <c r="W2104" s="6">
        <f t="shared" si="557"/>
        <v>7.7738515901060179E-2</v>
      </c>
      <c r="X2104" s="17">
        <f>V2104/MAX(V$240:V2104)-1</f>
        <v>0</v>
      </c>
      <c r="Z2104" s="66">
        <f t="shared" si="558"/>
        <v>67.515144996887301</v>
      </c>
      <c r="AA2104" s="6">
        <f t="shared" si="559"/>
        <v>7.7738515901060179E-2</v>
      </c>
      <c r="AB2104" s="17">
        <f>Z2104/MAX(Z$240:Z2104)-1</f>
        <v>0</v>
      </c>
      <c r="AD2104" s="18">
        <v>1.69</v>
      </c>
      <c r="AF2104" s="23">
        <v>5795</v>
      </c>
      <c r="AG2104" s="23">
        <v>5377</v>
      </c>
      <c r="AH2104" s="23">
        <v>5650</v>
      </c>
    </row>
    <row r="2105" spans="1:34" x14ac:dyDescent="0.25">
      <c r="A2105" s="18" t="s">
        <v>249</v>
      </c>
      <c r="B2105" s="72">
        <v>42255</v>
      </c>
      <c r="C2105" s="23">
        <v>6374.8549999999996</v>
      </c>
      <c r="D2105" s="23">
        <v>6143.5569999999998</v>
      </c>
      <c r="E2105" s="23">
        <v>6387.3609999999999</v>
      </c>
      <c r="F2105" s="23">
        <v>6014.5680000000002</v>
      </c>
      <c r="G2105" s="20">
        <f t="shared" si="550"/>
        <v>7386.3551000000007</v>
      </c>
      <c r="H2105" s="20">
        <f t="shared" si="543"/>
        <v>8110.484416666668</v>
      </c>
      <c r="I2105" s="112">
        <f t="shared" si="551"/>
        <v>-0.13694171026248125</v>
      </c>
      <c r="J2105" s="38" t="str">
        <f t="shared" si="544"/>
        <v>X</v>
      </c>
      <c r="K2105" s="17" t="str">
        <f>IF(OR(AND(J2104="N",OR(I2104&lt;R$2308,AND(I2104&gt;R$2306, I2104&lt;R$2305))), AND(J2104="X", OR(I2104&lt;R$2314, AND(I2104&lt;R$2311,I2104&gt;R$2312)))),"no","yes")</f>
        <v>no</v>
      </c>
      <c r="M2105" s="34">
        <f t="shared" si="549"/>
        <v>6383</v>
      </c>
      <c r="N2105" s="34">
        <f t="shared" si="549"/>
        <v>5795</v>
      </c>
      <c r="O2105" s="146">
        <f t="shared" si="545"/>
        <v>0.1014667817083692</v>
      </c>
      <c r="P2105" s="146">
        <f t="shared" si="546"/>
        <v>-0.1014667817083692</v>
      </c>
      <c r="Q2105" s="86">
        <f t="shared" si="554"/>
        <v>1.7999999999999999E-2</v>
      </c>
      <c r="R2105" s="39">
        <f>(SUM(C2086:C2104)+Q2105*SUM(C2086:C2104))/(19-Q2105)*(1-J$2305)</f>
        <v>7580.6863052365397</v>
      </c>
      <c r="S2105" s="39">
        <f>(SUM(C2086:C2104)+Q2105*SUM(C2086:C2104))/(19-Q2105)*(1+J$2305)</f>
        <v>7580.6863052365397</v>
      </c>
      <c r="T2105" s="17">
        <f>IF(AND(K2105="no",R2105&lt;E2105, R2105&gt;F2105,J$2308="yes"),MAX(R2105*(1-J$2306),F2105)/D2105-1,IF(AND(K2105="yes",S2105&gt;F2105, S2105&lt;E2105,J$2307="yes"),1-MIN(S2105*(1+J$2306),E2105)/D2105,0))</f>
        <v>0</v>
      </c>
      <c r="U2105" s="6">
        <f t="shared" si="555"/>
        <v>0</v>
      </c>
      <c r="V2105" s="66">
        <f t="shared" si="556"/>
        <v>12.477941850761555</v>
      </c>
      <c r="W2105" s="6">
        <f t="shared" si="557"/>
        <v>0.1014667817083692</v>
      </c>
      <c r="X2105" s="17">
        <f>V2105/MAX(V$240:V2105)-1</f>
        <v>0</v>
      </c>
      <c r="Z2105" s="66">
        <f t="shared" si="558"/>
        <v>74.365689476295358</v>
      </c>
      <c r="AA2105" s="6">
        <f t="shared" si="559"/>
        <v>0.1014667817083692</v>
      </c>
      <c r="AB2105" s="17">
        <f>Z2105/MAX(Z$240:Z2105)-1</f>
        <v>0</v>
      </c>
      <c r="AD2105" s="18">
        <v>1.7825</v>
      </c>
      <c r="AF2105" s="23">
        <v>6383</v>
      </c>
      <c r="AG2105" s="23">
        <v>5795</v>
      </c>
      <c r="AH2105" s="23">
        <v>5806.2</v>
      </c>
    </row>
    <row r="2106" spans="1:34" x14ac:dyDescent="0.25">
      <c r="A2106" s="18" t="s">
        <v>249</v>
      </c>
      <c r="B2106" s="72">
        <v>42256</v>
      </c>
      <c r="C2106" s="23">
        <v>6551.0069999999996</v>
      </c>
      <c r="D2106" s="23">
        <v>6374.8549999999996</v>
      </c>
      <c r="E2106" s="23">
        <v>6609.9430000000002</v>
      </c>
      <c r="F2106" s="23">
        <v>6380.25</v>
      </c>
      <c r="G2106" s="20">
        <f t="shared" si="550"/>
        <v>7294.201149999999</v>
      </c>
      <c r="H2106" s="20">
        <f t="shared" si="543"/>
        <v>8027.236366666667</v>
      </c>
      <c r="I2106" s="112">
        <f t="shared" si="551"/>
        <v>-0.10188835414828112</v>
      </c>
      <c r="J2106" s="38" t="str">
        <f t="shared" si="544"/>
        <v>X</v>
      </c>
      <c r="K2106" s="17" t="str">
        <f>IF(OR(AND(J2105="N",OR(I2105&lt;R$2308,AND(I2105&gt;R$2306, I2105&lt;R$2305))), AND(J2105="X", OR(I2105&lt;R$2314, AND(I2105&lt;R$2311,I2105&gt;R$2312)))),"no","yes")</f>
        <v>yes</v>
      </c>
      <c r="M2106" s="34">
        <f t="shared" si="549"/>
        <v>6369</v>
      </c>
      <c r="N2106" s="34">
        <f t="shared" si="549"/>
        <v>6383</v>
      </c>
      <c r="O2106" s="146">
        <f t="shared" si="545"/>
        <v>-2.1933260222466444E-3</v>
      </c>
      <c r="P2106" s="146">
        <f t="shared" si="546"/>
        <v>2.1933260222466444E-3</v>
      </c>
      <c r="Q2106" s="86">
        <f t="shared" si="554"/>
        <v>1.7999999999999999E-2</v>
      </c>
      <c r="R2106" s="39">
        <f>(SUM(C2087:C2105)+Q2106*SUM(C2087:C2105))/(19-Q2106)*(1-J$2305)</f>
        <v>7472.3954424191325</v>
      </c>
      <c r="S2106" s="39">
        <f>(SUM(C2087:C2105)+Q2106*SUM(C2087:C2105))/(19-Q2106)*(1+J$2305)</f>
        <v>7472.3954424191325</v>
      </c>
      <c r="T2106" s="17">
        <f>IF(AND(K2106="no",R2106&lt;E2106, R2106&gt;F2106,J$2308="yes"),MAX(R2106*(1-J$2306),F2106)/D2106-1,IF(AND(K2106="yes",S2106&gt;F2106, S2106&lt;E2106,J$2307="yes"),1-MIN(S2106*(1+J$2306),E2106)/D2106,0))</f>
        <v>0</v>
      </c>
      <c r="U2106" s="6">
        <f t="shared" si="555"/>
        <v>0</v>
      </c>
      <c r="V2106" s="66">
        <f t="shared" si="556"/>
        <v>12.477941850761555</v>
      </c>
      <c r="W2106" s="6">
        <f t="shared" si="557"/>
        <v>0</v>
      </c>
      <c r="X2106" s="17">
        <f>V2106/MAX(V$240:V2106)-1</f>
        <v>0</v>
      </c>
      <c r="Z2106" s="66">
        <f t="shared" si="558"/>
        <v>74.528797678186024</v>
      </c>
      <c r="AA2106" s="6">
        <f t="shared" si="559"/>
        <v>2.1933260222466444E-3</v>
      </c>
      <c r="AB2106" s="17">
        <f>Z2106/MAX(Z$240:Z2106)-1</f>
        <v>0</v>
      </c>
      <c r="AD2106" s="18">
        <v>1.8338000000000001</v>
      </c>
      <c r="AF2106" s="23">
        <v>6369</v>
      </c>
      <c r="AG2106" s="23">
        <v>6383</v>
      </c>
      <c r="AH2106" s="23">
        <v>6428</v>
      </c>
    </row>
    <row r="2107" spans="1:34" x14ac:dyDescent="0.25">
      <c r="A2107" s="18" t="s">
        <v>249</v>
      </c>
      <c r="B2107" s="72">
        <v>42257</v>
      </c>
      <c r="C2107" s="23">
        <v>6440.3090000000002</v>
      </c>
      <c r="D2107" s="23">
        <v>6551.0069999999996</v>
      </c>
      <c r="E2107" s="23">
        <v>6565.1629999999996</v>
      </c>
      <c r="F2107" s="23">
        <v>6407.1189999999997</v>
      </c>
      <c r="G2107" s="20">
        <f t="shared" si="550"/>
        <v>7194.4502499999999</v>
      </c>
      <c r="H2107" s="20">
        <f t="shared" si="543"/>
        <v>7945.6933500000023</v>
      </c>
      <c r="I2107" s="112">
        <f t="shared" si="551"/>
        <v>-0.10482263742111497</v>
      </c>
      <c r="J2107" s="38" t="str">
        <f t="shared" si="544"/>
        <v>X</v>
      </c>
      <c r="K2107" s="17" t="str">
        <f>IF(OR(AND(J2106="N",OR(I2106&lt;R$2308,AND(I2106&gt;R$2306, I2106&lt;R$2305))), AND(J2106="X", OR(I2106&lt;R$2314, AND(I2106&lt;R$2311,I2106&gt;R$2312)))),"no","yes")</f>
        <v>yes</v>
      </c>
      <c r="M2107" s="34">
        <f t="shared" si="549"/>
        <v>6319</v>
      </c>
      <c r="N2107" s="34">
        <f t="shared" si="549"/>
        <v>6369</v>
      </c>
      <c r="O2107" s="146">
        <f t="shared" si="545"/>
        <v>-7.8505259852410525E-3</v>
      </c>
      <c r="P2107" s="146">
        <f t="shared" si="546"/>
        <v>7.8505259852410525E-3</v>
      </c>
      <c r="Q2107" s="86">
        <f t="shared" si="554"/>
        <v>1.7999999999999999E-2</v>
      </c>
      <c r="R2107" s="39">
        <f>(SUM(C2088:C2106)+Q2107*SUM(C2088:C2106))/(19-Q2107)*(1-J$2305)</f>
        <v>7371.3398234116539</v>
      </c>
      <c r="S2107" s="39">
        <f>(SUM(C2088:C2106)+Q2107*SUM(C2088:C2106))/(19-Q2107)*(1+J$2305)</f>
        <v>7371.3398234116539</v>
      </c>
      <c r="T2107" s="17">
        <f>IF(AND(K2107="no",R2107&lt;E2107, R2107&gt;F2107,J$2308="yes"),MAX(R2107*(1-J$2306),F2107)/D2107-1,IF(AND(K2107="yes",S2107&gt;F2107, S2107&lt;E2107,J$2307="yes"),1-MIN(S2107*(1+J$2306),E2107)/D2107,0))</f>
        <v>0</v>
      </c>
      <c r="U2107" s="6">
        <f t="shared" si="555"/>
        <v>0</v>
      </c>
      <c r="V2107" s="66">
        <f t="shared" si="556"/>
        <v>12.477941850761555</v>
      </c>
      <c r="W2107" s="6">
        <f t="shared" si="557"/>
        <v>0</v>
      </c>
      <c r="X2107" s="17">
        <f>V2107/MAX(V$240:V2107)-1</f>
        <v>0</v>
      </c>
      <c r="Z2107" s="66">
        <f t="shared" si="558"/>
        <v>75.113887941007391</v>
      </c>
      <c r="AA2107" s="6">
        <f t="shared" si="559"/>
        <v>7.8505259852410525E-3</v>
      </c>
      <c r="AB2107" s="17">
        <f>Z2107/MAX(Z$240:Z2107)-1</f>
        <v>0</v>
      </c>
      <c r="AD2107" s="18">
        <v>1.7863</v>
      </c>
      <c r="AF2107" s="23">
        <v>6319</v>
      </c>
      <c r="AG2107" s="23">
        <v>6369</v>
      </c>
      <c r="AH2107" s="23">
        <v>6318</v>
      </c>
    </row>
    <row r="2108" spans="1:34" x14ac:dyDescent="0.25">
      <c r="A2108" s="18" t="s">
        <v>249</v>
      </c>
      <c r="B2108" s="72">
        <v>42258</v>
      </c>
      <c r="C2108" s="23">
        <v>6493.3190000000004</v>
      </c>
      <c r="D2108" s="23">
        <v>6440.3090000000002</v>
      </c>
      <c r="E2108" s="23">
        <v>6523.19</v>
      </c>
      <c r="F2108" s="23">
        <v>6385.31</v>
      </c>
      <c r="G2108" s="20">
        <f t="shared" si="550"/>
        <v>7102.2993499999984</v>
      </c>
      <c r="H2108" s="20">
        <f t="shared" si="543"/>
        <v>7872.5846666666703</v>
      </c>
      <c r="I2108" s="112">
        <f t="shared" si="551"/>
        <v>-8.5744111869911266E-2</v>
      </c>
      <c r="J2108" s="38" t="str">
        <f t="shared" si="544"/>
        <v>X</v>
      </c>
      <c r="K2108" s="17" t="str">
        <f>IF(OR(AND(J2107="N",OR(I2107&lt;R$2308,AND(I2107&gt;R$2306, I2107&lt;R$2305))), AND(J2107="X", OR(I2107&lt;R$2314, AND(I2107&lt;R$2311,I2107&gt;R$2312)))),"no","yes")</f>
        <v>yes</v>
      </c>
      <c r="M2108" s="34">
        <f t="shared" si="549"/>
        <v>6420</v>
      </c>
      <c r="N2108" s="34">
        <f t="shared" si="549"/>
        <v>6319</v>
      </c>
      <c r="O2108" s="146">
        <f t="shared" si="545"/>
        <v>1.5983541699636117E-2</v>
      </c>
      <c r="P2108" s="146">
        <f t="shared" si="546"/>
        <v>-1.5983541699636117E-2</v>
      </c>
      <c r="Q2108" s="86">
        <f t="shared" si="554"/>
        <v>1.7999999999999999E-2</v>
      </c>
      <c r="R2108" s="39">
        <f>(SUM(C2089:C2107)+Q2108*SUM(C2089:C2107))/(19-Q2108)*(1-J$2305)</f>
        <v>7269.6563072384361</v>
      </c>
      <c r="S2108" s="39">
        <f>(SUM(C2089:C2107)+Q2108*SUM(C2089:C2107))/(19-Q2108)*(1+J$2305)</f>
        <v>7269.6563072384361</v>
      </c>
      <c r="T2108" s="17">
        <f>IF(AND(K2108="no",R2108&lt;E2108, R2108&gt;F2108,J$2308="yes"),MAX(R2108*(1-J$2306),F2108)/D2108-1,IF(AND(K2108="yes",S2108&gt;F2108, S2108&lt;E2108,J$2307="yes"),1-MIN(S2108*(1+J$2306),E2108)/D2108,0))</f>
        <v>0</v>
      </c>
      <c r="U2108" s="6">
        <f t="shared" si="555"/>
        <v>0</v>
      </c>
      <c r="V2108" s="66">
        <f t="shared" si="556"/>
        <v>12.477941850761555</v>
      </c>
      <c r="W2108" s="6">
        <f t="shared" si="557"/>
        <v>0</v>
      </c>
      <c r="X2108" s="17">
        <f>V2108/MAX(V$240:V2108)-1</f>
        <v>0</v>
      </c>
      <c r="Y2108" s="14"/>
      <c r="Z2108" s="66">
        <f t="shared" si="558"/>
        <v>73.913301980880505</v>
      </c>
      <c r="AA2108" s="6">
        <f t="shared" si="559"/>
        <v>-1.5983541699636117E-2</v>
      </c>
      <c r="AB2108" s="17">
        <f>Z2108/MAX(Z$240:Z2108)-1</f>
        <v>-1.5983541699636117E-2</v>
      </c>
      <c r="AC2108" s="14"/>
      <c r="AD2108" s="18">
        <v>1.8</v>
      </c>
      <c r="AF2108" s="23">
        <v>6420</v>
      </c>
      <c r="AG2108" s="23">
        <v>6319</v>
      </c>
      <c r="AH2108" s="23">
        <v>6330.8</v>
      </c>
    </row>
    <row r="2109" spans="1:34" x14ac:dyDescent="0.25">
      <c r="A2109" s="18" t="s">
        <v>249</v>
      </c>
      <c r="B2109" s="72">
        <v>42261</v>
      </c>
      <c r="C2109" s="23">
        <v>6049.7910000000002</v>
      </c>
      <c r="D2109" s="23">
        <v>6493.3190000000004</v>
      </c>
      <c r="E2109" s="23">
        <v>6554.384</v>
      </c>
      <c r="F2109" s="23">
        <v>6018.4440000000004</v>
      </c>
      <c r="G2109" s="20">
        <f t="shared" si="550"/>
        <v>6978.0674499999977</v>
      </c>
      <c r="H2109" s="20">
        <f t="shared" ref="H2109:H2172" si="562">AVERAGE(C2050:C2109)</f>
        <v>7788.4053500000009</v>
      </c>
      <c r="I2109" s="112">
        <f t="shared" si="551"/>
        <v>-0.13302772675262664</v>
      </c>
      <c r="J2109" s="38" t="str">
        <f t="shared" ref="J2109:J2172" si="563">IF(G2109&gt;H2109,"N","X")</f>
        <v>X</v>
      </c>
      <c r="K2109" s="17" t="str">
        <f>IF(OR(AND(J2108="N",OR(I2108&lt;R$2308,AND(I2108&gt;R$2306, I2108&lt;R$2305))), AND(J2108="X", OR(I2108&lt;R$2314, AND(I2108&lt;R$2311,I2108&gt;R$2312)))),"no","yes")</f>
        <v>yes</v>
      </c>
      <c r="M2109" s="34">
        <f t="shared" si="549"/>
        <v>5758.2</v>
      </c>
      <c r="N2109" s="34">
        <f t="shared" si="549"/>
        <v>6420</v>
      </c>
      <c r="O2109" s="146">
        <f t="shared" si="545"/>
        <v>-0.10308411214953273</v>
      </c>
      <c r="P2109" s="146">
        <f t="shared" si="546"/>
        <v>0.10308411214953273</v>
      </c>
      <c r="Q2109" s="86">
        <f t="shared" si="554"/>
        <v>1.7999999999999999E-2</v>
      </c>
      <c r="R2109" s="39">
        <f>(SUM(C2090:C2108)+Q2109*SUM(C2090:C2108))/(19-Q2109)*(1-J$2305)</f>
        <v>7160.1920790222293</v>
      </c>
      <c r="S2109" s="39">
        <f>(SUM(C2090:C2108)+Q2109*SUM(C2090:C2108))/(19-Q2109)*(1+J$2305)</f>
        <v>7160.1920790222293</v>
      </c>
      <c r="T2109" s="17">
        <f>IF(AND(K2109="no",R2109&lt;E2109, R2109&gt;F2109,J$2308="yes"),MAX(R2109*(1-J$2306),F2109)/D2109-1,IF(AND(K2109="yes",S2109&gt;F2109, S2109&lt;E2109,J$2307="yes"),1-MIN(S2109*(1+J$2306),E2109)/D2109,0))</f>
        <v>0</v>
      </c>
      <c r="U2109" s="6">
        <f t="shared" si="555"/>
        <v>0</v>
      </c>
      <c r="V2109" s="66">
        <f t="shared" si="556"/>
        <v>12.477941850761555</v>
      </c>
      <c r="W2109" s="6">
        <f t="shared" si="557"/>
        <v>0</v>
      </c>
      <c r="X2109" s="17">
        <f>V2109/MAX(V$240:V2109)-1</f>
        <v>0</v>
      </c>
      <c r="Z2109" s="66">
        <f t="shared" si="558"/>
        <v>81.532589091619869</v>
      </c>
      <c r="AA2109" s="6">
        <f t="shared" si="559"/>
        <v>0.10308411214953273</v>
      </c>
      <c r="AB2109" s="17">
        <f>Z2109/MAX(Z$240:Z2109)-1</f>
        <v>0</v>
      </c>
      <c r="AD2109" s="18">
        <v>1.6460999999999999</v>
      </c>
      <c r="AF2109" s="23">
        <v>5758.2</v>
      </c>
      <c r="AG2109" s="23">
        <v>6420</v>
      </c>
      <c r="AH2109" s="23">
        <v>6498</v>
      </c>
    </row>
    <row r="2110" spans="1:34" s="80" customFormat="1" x14ac:dyDescent="0.25">
      <c r="A2110" s="81" t="s">
        <v>249</v>
      </c>
      <c r="B2110" s="82">
        <v>42262</v>
      </c>
      <c r="C2110" s="23">
        <v>5708.03</v>
      </c>
      <c r="D2110" s="23">
        <v>6049.7910000000002</v>
      </c>
      <c r="E2110" s="23">
        <v>5996.2169999999996</v>
      </c>
      <c r="F2110" s="23">
        <v>5689.9709999999995</v>
      </c>
      <c r="G2110" s="83">
        <f t="shared" si="550"/>
        <v>6832.2068499999996</v>
      </c>
      <c r="H2110" s="83">
        <f t="shared" si="562"/>
        <v>7704.6828500000029</v>
      </c>
      <c r="I2110" s="112">
        <f t="shared" si="551"/>
        <v>-0.1645408101190613</v>
      </c>
      <c r="J2110" s="84" t="str">
        <f t="shared" si="563"/>
        <v>X</v>
      </c>
      <c r="K2110" s="17" t="str">
        <f>IF(OR(AND(J2109="N",OR(I2109&lt;R$2308,AND(I2109&gt;R$2306, I2109&lt;R$2305))), AND(J2109="X", OR(I2109&lt;R$2314, AND(I2109&lt;R$2311,I2109&gt;R$2312)))),"no","yes")</f>
        <v>yes</v>
      </c>
      <c r="L2110" s="81"/>
      <c r="M2110" s="34">
        <f t="shared" si="549"/>
        <v>5663.6</v>
      </c>
      <c r="N2110" s="34">
        <f t="shared" si="549"/>
        <v>5758.2</v>
      </c>
      <c r="O2110" s="146">
        <f t="shared" si="545"/>
        <v>-1.6428745093952868E-2</v>
      </c>
      <c r="P2110" s="146">
        <f t="shared" si="546"/>
        <v>1.6428745093952868E-2</v>
      </c>
      <c r="Q2110" s="118">
        <f t="shared" si="554"/>
        <v>1.7999999999999999E-2</v>
      </c>
      <c r="R2110" s="119">
        <f>(SUM(C2091:C2109)+Q2110*SUM(C2091:C2109))/(19-Q2110)*(1-J$2305)</f>
        <v>7022.0712741544612</v>
      </c>
      <c r="S2110" s="119">
        <f>(SUM(C2091:C2109)+Q2110*SUM(C2091:C2109))/(19-Q2110)*(1+J$2305)</f>
        <v>7022.0712741544612</v>
      </c>
      <c r="T2110" s="17">
        <f>IF(AND(K2110="no",R2110&lt;E2110, R2110&gt;F2110,J$2308="yes"),MAX(R2110*(1-J$2306),F2110)/D2110-1,IF(AND(K2110="yes",S2110&gt;F2110, S2110&lt;E2110,J$2307="yes"),1-MIN(S2110*(1+J$2306),E2110)/D2110,0))</f>
        <v>0</v>
      </c>
      <c r="U2110" s="6">
        <f t="shared" si="555"/>
        <v>0</v>
      </c>
      <c r="V2110" s="66">
        <f t="shared" si="556"/>
        <v>12.477941850761555</v>
      </c>
      <c r="W2110" s="6">
        <f t="shared" si="557"/>
        <v>0</v>
      </c>
      <c r="X2110" s="79">
        <f>V2110/MAX(V$240:V2110)-1</f>
        <v>0</v>
      </c>
      <c r="Y2110" s="79"/>
      <c r="Z2110" s="66">
        <f t="shared" si="558"/>
        <v>82.872067214656099</v>
      </c>
      <c r="AA2110" s="6">
        <f t="shared" si="559"/>
        <v>1.6428745093952868E-2</v>
      </c>
      <c r="AB2110" s="79">
        <f>Z2110/MAX(Z$240:Z2110)-1</f>
        <v>0</v>
      </c>
      <c r="AC2110" s="79"/>
      <c r="AD2110" s="81">
        <v>1.5646</v>
      </c>
      <c r="AE2110" s="79"/>
      <c r="AF2110" s="23">
        <v>5663.6</v>
      </c>
      <c r="AG2110" s="23">
        <v>5758.2</v>
      </c>
      <c r="AH2110" s="23">
        <v>5749.6</v>
      </c>
    </row>
    <row r="2111" spans="1:34" x14ac:dyDescent="0.25">
      <c r="A2111" s="18" t="s">
        <v>249</v>
      </c>
      <c r="B2111" s="72">
        <v>42263</v>
      </c>
      <c r="C2111" s="23">
        <v>6084.8370000000004</v>
      </c>
      <c r="D2111" s="23">
        <v>5708.03</v>
      </c>
      <c r="E2111" s="23">
        <v>6107.3710000000001</v>
      </c>
      <c r="F2111" s="23">
        <v>5704.1220000000003</v>
      </c>
      <c r="G2111" s="20">
        <f t="shared" si="550"/>
        <v>6695.4258499999996</v>
      </c>
      <c r="H2111" s="20">
        <f t="shared" si="562"/>
        <v>7639.6400166666699</v>
      </c>
      <c r="I2111" s="112">
        <f t="shared" si="551"/>
        <v>-9.1194923770233305E-2</v>
      </c>
      <c r="J2111" s="38" t="str">
        <f t="shared" si="563"/>
        <v>X</v>
      </c>
      <c r="K2111" s="17" t="str">
        <f>IF(OR(AND(J2110="N",OR(I2110&lt;R$2308,AND(I2110&gt;R$2306, I2110&lt;R$2305))), AND(J2110="X", OR(I2110&lt;R$2314, AND(I2110&lt;R$2311,I2110&gt;R$2312)))),"no","yes")</f>
        <v>no</v>
      </c>
      <c r="M2111" s="34">
        <f t="shared" si="549"/>
        <v>6050.8</v>
      </c>
      <c r="N2111" s="34">
        <f t="shared" si="549"/>
        <v>5663.6</v>
      </c>
      <c r="O2111" s="146">
        <f t="shared" si="545"/>
        <v>6.836641005720745E-2</v>
      </c>
      <c r="P2111" s="146">
        <f t="shared" si="546"/>
        <v>-6.836641005720745E-2</v>
      </c>
      <c r="Q2111" s="86">
        <f t="shared" si="554"/>
        <v>1.7999999999999999E-2</v>
      </c>
      <c r="R2111" s="39">
        <f>(SUM(C2092:C2110)+Q2111*SUM(C2092:C2110))/(19-Q2111)*(1-J$2305)</f>
        <v>6855.1525782320077</v>
      </c>
      <c r="S2111" s="39">
        <f>(SUM(C2092:C2110)+Q2111*SUM(C2092:C2110))/(19-Q2111)*(1+J$2305)</f>
        <v>6855.1525782320077</v>
      </c>
      <c r="T2111" s="17">
        <f>IF(AND(K2111="no",R2111&lt;E2111, R2111&gt;F2111,J$2308="yes"),MAX(R2111*(1-J$2306),F2111)/D2111-1,IF(AND(K2111="yes",S2111&gt;F2111, S2111&lt;E2111,J$2307="yes"),1-MIN(S2111*(1+J$2306),E2111)/D2111,0))</f>
        <v>0</v>
      </c>
      <c r="U2111" s="6">
        <f t="shared" si="555"/>
        <v>0</v>
      </c>
      <c r="V2111" s="66">
        <f t="shared" si="556"/>
        <v>13.331013940000709</v>
      </c>
      <c r="W2111" s="6">
        <f t="shared" si="557"/>
        <v>6.836641005720745E-2</v>
      </c>
      <c r="X2111" s="17">
        <f>V2111/MAX(V$240:V2111)-1</f>
        <v>0</v>
      </c>
      <c r="Z2111" s="66">
        <f t="shared" si="558"/>
        <v>88.537732944141737</v>
      </c>
      <c r="AA2111" s="6">
        <f t="shared" si="559"/>
        <v>6.836641005720745E-2</v>
      </c>
      <c r="AB2111" s="17">
        <f>Z2111/MAX(Z$240:Z2111)-1</f>
        <v>0</v>
      </c>
      <c r="AD2111" s="18">
        <v>1.6990000000000001</v>
      </c>
      <c r="AF2111" s="23">
        <v>6050.8</v>
      </c>
      <c r="AG2111" s="23">
        <v>5663.6</v>
      </c>
      <c r="AH2111" s="23">
        <v>5710.4</v>
      </c>
    </row>
    <row r="2112" spans="1:34" x14ac:dyDescent="0.25">
      <c r="A2112" s="18" t="s">
        <v>249</v>
      </c>
      <c r="B2112" s="72">
        <v>42264</v>
      </c>
      <c r="C2112" s="23">
        <v>5965.4089999999997</v>
      </c>
      <c r="D2112" s="23">
        <v>6084.8370000000004</v>
      </c>
      <c r="E2112" s="23">
        <v>6242.2479999999996</v>
      </c>
      <c r="F2112" s="23">
        <v>5965.4089999999997</v>
      </c>
      <c r="G2112" s="20">
        <f t="shared" si="550"/>
        <v>6585.63285</v>
      </c>
      <c r="H2112" s="20">
        <f t="shared" si="562"/>
        <v>7571.6155000000008</v>
      </c>
      <c r="I2112" s="112">
        <f t="shared" si="551"/>
        <v>-9.4178321829769263E-2</v>
      </c>
      <c r="J2112" s="38" t="str">
        <f t="shared" si="563"/>
        <v>X</v>
      </c>
      <c r="K2112" s="17" t="str">
        <f>IF(OR(AND(J2111="N",OR(I2111&lt;R$2308,AND(I2111&gt;R$2306, I2111&lt;R$2305))), AND(J2111="X", OR(I2111&lt;R$2314, AND(I2111&lt;R$2311,I2111&gt;R$2312)))),"no","yes")</f>
        <v>yes</v>
      </c>
      <c r="M2112" s="34">
        <f t="shared" si="549"/>
        <v>5955</v>
      </c>
      <c r="N2112" s="34">
        <f t="shared" si="549"/>
        <v>6050.8</v>
      </c>
      <c r="O2112" s="146">
        <f t="shared" si="545"/>
        <v>-1.5832617174588504E-2</v>
      </c>
      <c r="P2112" s="146">
        <f t="shared" si="546"/>
        <v>1.5832617174588504E-2</v>
      </c>
      <c r="Q2112" s="86">
        <f t="shared" si="554"/>
        <v>1.7999999999999999E-2</v>
      </c>
      <c r="R2112" s="39">
        <f>(SUM(C2093:C2111)+Q2112*SUM(C2093:C2111))/(19-Q2112)*(1-J$2305)</f>
        <v>6743.794039827204</v>
      </c>
      <c r="S2112" s="39">
        <f>(SUM(C2093:C2111)+Q2112*SUM(C2093:C2111))/(19-Q2112)*(1+J$2305)</f>
        <v>6743.794039827204</v>
      </c>
      <c r="T2112" s="17">
        <f>IF(AND(K2112="no",R2112&lt;E2112, R2112&gt;F2112,J$2308="yes"),MAX(R2112*(1-J$2306),F2112)/D2112-1,IF(AND(K2112="yes",S2112&gt;F2112, S2112&lt;E2112,J$2307="yes"),1-MIN(S2112*(1+J$2306),E2112)/D2112,0))</f>
        <v>0</v>
      </c>
      <c r="U2112" s="6">
        <f t="shared" si="555"/>
        <v>0</v>
      </c>
      <c r="V2112" s="66">
        <f t="shared" si="556"/>
        <v>13.331013940000709</v>
      </c>
      <c r="W2112" s="6">
        <f t="shared" si="557"/>
        <v>0</v>
      </c>
      <c r="X2112" s="17">
        <f>V2112/MAX(V$240:V2112)-1</f>
        <v>0</v>
      </c>
      <c r="Z2112" s="66">
        <f t="shared" si="558"/>
        <v>89.939516975352277</v>
      </c>
      <c r="AA2112" s="6">
        <f t="shared" si="559"/>
        <v>1.5832617174588393E-2</v>
      </c>
      <c r="AB2112" s="17">
        <f>Z2112/MAX(Z$240:Z2112)-1</f>
        <v>0</v>
      </c>
      <c r="AD2112" s="18">
        <v>1.6587000000000001</v>
      </c>
      <c r="AF2112" s="23">
        <v>5955</v>
      </c>
      <c r="AG2112" s="23">
        <v>6050.8</v>
      </c>
      <c r="AH2112" s="23">
        <v>6100</v>
      </c>
    </row>
    <row r="2113" spans="1:34" x14ac:dyDescent="0.25">
      <c r="A2113" s="18" t="s">
        <v>249</v>
      </c>
      <c r="B2113" s="72">
        <v>42265</v>
      </c>
      <c r="C2113" s="23">
        <v>6036.8810000000003</v>
      </c>
      <c r="D2113" s="23">
        <v>5965.4089999999997</v>
      </c>
      <c r="E2113" s="23">
        <v>6073.55</v>
      </c>
      <c r="F2113" s="23">
        <v>5934.0959999999995</v>
      </c>
      <c r="G2113" s="20">
        <f t="shared" si="550"/>
        <v>6470.4277999999995</v>
      </c>
      <c r="H2113" s="20">
        <f t="shared" si="562"/>
        <v>7501.1030166666696</v>
      </c>
      <c r="I2113" s="112">
        <f t="shared" si="551"/>
        <v>-6.7004348615094522E-2</v>
      </c>
      <c r="J2113" s="38" t="str">
        <f t="shared" si="563"/>
        <v>X</v>
      </c>
      <c r="K2113" s="17" t="str">
        <f>IF(OR(AND(J2112="N",OR(I2112&lt;R$2308,AND(I2112&gt;R$2306, I2112&lt;R$2305))), AND(J2112="X", OR(I2112&lt;R$2314, AND(I2112&lt;R$2311,I2112&gt;R$2312)))),"no","yes")</f>
        <v>yes</v>
      </c>
      <c r="M2113" s="34">
        <f t="shared" si="549"/>
        <v>6010.2</v>
      </c>
      <c r="N2113" s="34">
        <f t="shared" si="549"/>
        <v>5955</v>
      </c>
      <c r="O2113" s="146">
        <f t="shared" si="545"/>
        <v>9.2695214105793511E-3</v>
      </c>
      <c r="P2113" s="146">
        <f t="shared" si="546"/>
        <v>-9.2695214105793511E-3</v>
      </c>
      <c r="Q2113" s="86">
        <f t="shared" si="554"/>
        <v>1.7999999999999999E-2</v>
      </c>
      <c r="R2113" s="39">
        <f>(SUM(C2094:C2112)+Q2113*SUM(C2094:C2112))/(19-Q2113)*(1-J$2305)</f>
        <v>6616.3926430302381</v>
      </c>
      <c r="S2113" s="39">
        <f>(SUM(C2094:C2112)+Q2113*SUM(C2094:C2112))/(19-Q2113)*(1+J$2305)</f>
        <v>6616.3926430302381</v>
      </c>
      <c r="T2113" s="17">
        <f>IF(AND(K2113="no",R2113&lt;E2113, R2113&gt;F2113,J$2308="yes"),MAX(R2113*(1-J$2306),F2113)/D2113-1,IF(AND(K2113="yes",S2113&gt;F2113, S2113&lt;E2113,J$2307="yes"),1-MIN(S2113*(1+J$2306),E2113)/D2113,0))</f>
        <v>0</v>
      </c>
      <c r="U2113" s="6">
        <f t="shared" si="555"/>
        <v>0</v>
      </c>
      <c r="V2113" s="66">
        <f t="shared" si="556"/>
        <v>13.331013940000709</v>
      </c>
      <c r="W2113" s="6">
        <f t="shared" si="557"/>
        <v>0</v>
      </c>
      <c r="X2113" s="17">
        <f>V2113/MAX(V$240:V2113)-1</f>
        <v>0</v>
      </c>
      <c r="Z2113" s="66">
        <f t="shared" si="558"/>
        <v>89.105820697092085</v>
      </c>
      <c r="AA2113" s="6">
        <f t="shared" si="559"/>
        <v>-9.2695214105793511E-3</v>
      </c>
      <c r="AB2113" s="17">
        <f>Z2113/MAX(Z$240:Z2113)-1</f>
        <v>-9.2695214105793511E-3</v>
      </c>
      <c r="AD2113" s="18">
        <v>1.6809000000000001</v>
      </c>
      <c r="AF2113" s="23">
        <v>6010.2</v>
      </c>
      <c r="AG2113" s="23">
        <v>5955</v>
      </c>
      <c r="AH2113" s="23">
        <v>5965.2</v>
      </c>
    </row>
    <row r="2114" spans="1:34" x14ac:dyDescent="0.25">
      <c r="A2114" s="18" t="s">
        <v>249</v>
      </c>
      <c r="B2114" s="72">
        <v>42268</v>
      </c>
      <c r="C2114" s="23">
        <v>6250.4390000000003</v>
      </c>
      <c r="D2114" s="23">
        <v>6036.8810000000003</v>
      </c>
      <c r="E2114" s="23">
        <v>6251.6180000000004</v>
      </c>
      <c r="F2114" s="23">
        <v>5943.59</v>
      </c>
      <c r="G2114" s="20">
        <f t="shared" si="550"/>
        <v>6380.4741499999991</v>
      </c>
      <c r="H2114" s="20">
        <f t="shared" si="562"/>
        <v>7440.1752666666689</v>
      </c>
      <c r="I2114" s="112">
        <f t="shared" si="551"/>
        <v>-2.0380170335773329E-2</v>
      </c>
      <c r="J2114" s="38" t="str">
        <f t="shared" si="563"/>
        <v>X</v>
      </c>
      <c r="K2114" s="17" t="str">
        <f>IF(OR(AND(J2113="N",OR(I2113&lt;R$2308,AND(I2113&gt;R$2306, I2113&lt;R$2305))), AND(J2113="X", OR(I2113&lt;R$2314, AND(I2113&lt;R$2311,I2113&gt;R$2312)))),"no","yes")</f>
        <v>yes</v>
      </c>
      <c r="M2114" s="34">
        <f t="shared" si="549"/>
        <v>6170.2</v>
      </c>
      <c r="N2114" s="34">
        <f t="shared" si="549"/>
        <v>5830</v>
      </c>
      <c r="O2114" s="146">
        <f t="shared" si="545"/>
        <v>5.8353344768439008E-2</v>
      </c>
      <c r="P2114" s="146">
        <f t="shared" si="546"/>
        <v>-5.8353344768439008E-2</v>
      </c>
      <c r="Q2114" s="86">
        <f t="shared" si="554"/>
        <v>1.7999999999999999E-2</v>
      </c>
      <c r="R2114" s="39">
        <f>(SUM(C2095:C2113)+Q2114*SUM(C2095:C2113))/(19-Q2114)*(1-J$2305)</f>
        <v>6508.4557365925612</v>
      </c>
      <c r="S2114" s="39">
        <f>(SUM(C2095:C2113)+Q2114*SUM(C2095:C2113))/(19-Q2114)*(1+J$2305)</f>
        <v>6508.4557365925612</v>
      </c>
      <c r="T2114" s="17">
        <f>IF(AND(K2114="no",R2114&lt;E2114, R2114&gt;F2114,J$2308="yes"),MAX(R2114*(1-J$2306),F2114)/D2114-1,IF(AND(K2114="yes",S2114&gt;F2114, S2114&lt;E2114,J$2307="yes"),1-MIN(S2114*(1+J$2306),E2114)/D2114,0))</f>
        <v>0</v>
      </c>
      <c r="U2114" s="6">
        <f t="shared" si="555"/>
        <v>0</v>
      </c>
      <c r="V2114" s="66">
        <f t="shared" si="556"/>
        <v>13.331013940000709</v>
      </c>
      <c r="W2114" s="6">
        <f t="shared" si="557"/>
        <v>0</v>
      </c>
      <c r="X2114" s="17">
        <f>V2114/MAX(V$240:V2114)-1</f>
        <v>0</v>
      </c>
      <c r="Z2114" s="66">
        <f t="shared" si="558"/>
        <v>83.906198021079959</v>
      </c>
      <c r="AA2114" s="6">
        <f t="shared" si="559"/>
        <v>-5.8353344768439008E-2</v>
      </c>
      <c r="AB2114" s="17">
        <f>Z2114/MAX(Z$240:Z2114)-1</f>
        <v>-6.7081958600308411E-2</v>
      </c>
      <c r="AD2114" s="18">
        <v>1.7544999999999999</v>
      </c>
      <c r="AF2114" s="23">
        <v>6170.2</v>
      </c>
      <c r="AG2114" s="23">
        <v>5830</v>
      </c>
      <c r="AH2114" s="23">
        <v>5750</v>
      </c>
    </row>
    <row r="2115" spans="1:34" x14ac:dyDescent="0.25">
      <c r="A2115" s="18" t="s">
        <v>249</v>
      </c>
      <c r="B2115" s="72">
        <v>42269</v>
      </c>
      <c r="C2115" s="23">
        <v>6295.9260000000004</v>
      </c>
      <c r="D2115" s="23">
        <v>6250.4390000000003</v>
      </c>
      <c r="E2115" s="23">
        <v>6362.0479999999998</v>
      </c>
      <c r="F2115" s="23">
        <v>6215.5720000000001</v>
      </c>
      <c r="G2115" s="20">
        <f t="shared" si="550"/>
        <v>6314.6253500000003</v>
      </c>
      <c r="H2115" s="20">
        <f t="shared" si="562"/>
        <v>7393.8063000000011</v>
      </c>
      <c r="I2115" s="112">
        <f t="shared" si="551"/>
        <v>-2.9612762378689039E-3</v>
      </c>
      <c r="J2115" s="38" t="str">
        <f t="shared" si="563"/>
        <v>X</v>
      </c>
      <c r="K2115" s="17" t="str">
        <f>IF(OR(AND(J2114="N",OR(I2114&lt;R$2308,AND(I2114&gt;R$2306, I2114&lt;R$2305))), AND(J2114="X", OR(I2114&lt;R$2314, AND(I2114&lt;R$2311,I2114&gt;R$2312)))),"no","yes")</f>
        <v>yes</v>
      </c>
      <c r="M2115" s="34">
        <f t="shared" si="549"/>
        <v>6077.8</v>
      </c>
      <c r="N2115" s="34">
        <f t="shared" si="549"/>
        <v>6170.2</v>
      </c>
      <c r="O2115" s="146">
        <f t="shared" si="545"/>
        <v>-1.4975203396972447E-2</v>
      </c>
      <c r="P2115" s="146">
        <f t="shared" si="546"/>
        <v>1.4975203396972447E-2</v>
      </c>
      <c r="Q2115" s="86">
        <f t="shared" si="554"/>
        <v>1.7999999999999999E-2</v>
      </c>
      <c r="R2115" s="39">
        <f>(SUM(C2096:C2114)+Q2115*SUM(C2096:C2114))/(19-Q2115)*(1-J$2305)</f>
        <v>6435.3871803814136</v>
      </c>
      <c r="S2115" s="39">
        <f>(SUM(C2096:C2114)+Q2115*SUM(C2096:C2114))/(19-Q2115)*(1+J$2305)</f>
        <v>6435.3871803814136</v>
      </c>
      <c r="T2115" s="17">
        <f>IF(AND(K2115="no",R2115&lt;E2115, R2115&gt;F2115,J$2308="yes"),MAX(R2115*(1-J$2306),F2115)/D2115-1,IF(AND(K2115="yes",S2115&gt;F2115, S2115&lt;E2115,J$2307="yes"),1-MIN(S2115*(1+J$2306),E2115)/D2115,0))</f>
        <v>0</v>
      </c>
      <c r="U2115" s="6">
        <f t="shared" si="555"/>
        <v>0</v>
      </c>
      <c r="V2115" s="66">
        <f t="shared" si="556"/>
        <v>13.331013940000709</v>
      </c>
      <c r="W2115" s="6">
        <f t="shared" si="557"/>
        <v>0</v>
      </c>
      <c r="X2115" s="17">
        <f>V2115/MAX(V$240:V2115)-1</f>
        <v>0</v>
      </c>
      <c r="Z2115" s="66">
        <f t="shared" si="558"/>
        <v>85.162710402712264</v>
      </c>
      <c r="AA2115" s="6">
        <f t="shared" si="559"/>
        <v>1.4975203396972336E-2</v>
      </c>
      <c r="AB2115" s="17">
        <f>Z2115/MAX(Z$240:Z2115)-1</f>
        <v>-5.3111321177643056E-2</v>
      </c>
      <c r="AD2115" s="18">
        <v>1.7471000000000001</v>
      </c>
      <c r="AF2115" s="23">
        <v>6077.8</v>
      </c>
      <c r="AG2115" s="23">
        <v>6170.2</v>
      </c>
      <c r="AH2115" s="23">
        <v>6168.8</v>
      </c>
    </row>
    <row r="2116" spans="1:34" x14ac:dyDescent="0.25">
      <c r="A2116" s="18" t="s">
        <v>249</v>
      </c>
      <c r="B2116" s="72">
        <v>42270</v>
      </c>
      <c r="C2116" s="23">
        <v>6224.6009999999997</v>
      </c>
      <c r="D2116" s="23">
        <v>6295.9260000000004</v>
      </c>
      <c r="E2116" s="23">
        <v>6302.6440000000002</v>
      </c>
      <c r="F2116" s="23">
        <v>6162.9719999999998</v>
      </c>
      <c r="G2116" s="20">
        <f t="shared" si="550"/>
        <v>6275.5459999999994</v>
      </c>
      <c r="H2116" s="20">
        <f t="shared" si="562"/>
        <v>7356.1389166666686</v>
      </c>
      <c r="I2116" s="112">
        <f t="shared" si="551"/>
        <v>-8.1180187349434441E-3</v>
      </c>
      <c r="J2116" s="38" t="str">
        <f t="shared" si="563"/>
        <v>X</v>
      </c>
      <c r="K2116" s="17" t="str">
        <f>IF(OR(AND(J2115="N",OR(I2115&lt;R$2308,AND(I2115&gt;R$2306, I2115&lt;R$2305))), AND(J2115="X", OR(I2115&lt;R$2314, AND(I2115&lt;R$2311,I2115&gt;R$2312)))),"no","yes")</f>
        <v>yes</v>
      </c>
      <c r="M2116" s="34">
        <f t="shared" si="549"/>
        <v>5980.4</v>
      </c>
      <c r="N2116" s="34">
        <f t="shared" si="549"/>
        <v>6077.8</v>
      </c>
      <c r="O2116" s="146">
        <f t="shared" ref="O2116:O2179" si="564">IF(AND(L2116&gt;0,L2115&gt;0),L2116/L2115-1,IF(AND(M2116&gt;0,N2116&gt;0),M2116/N2116-1,C2116/C2115-1))</f>
        <v>-1.60255355556288E-2</v>
      </c>
      <c r="P2116" s="146">
        <f t="shared" ref="P2116:P2179" si="565">IF(AND(M2116&gt;0,N2116&gt;0),1-M2116/N2116,1-C2116/C2115)</f>
        <v>1.60255355556288E-2</v>
      </c>
      <c r="Q2116" s="86">
        <f t="shared" si="554"/>
        <v>1.7999999999999999E-2</v>
      </c>
      <c r="R2116" s="39">
        <f>(SUM(C2097:C2115)+Q2116*SUM(C2097:C2115))/(19-Q2116)*(1-J$2305)</f>
        <v>6397.2960036877039</v>
      </c>
      <c r="S2116" s="39">
        <f>(SUM(C2097:C2115)+Q2116*SUM(C2097:C2115))/(19-Q2116)*(1+J$2305)</f>
        <v>6397.2960036877039</v>
      </c>
      <c r="T2116" s="17">
        <f>IF(AND(K2116="no",R2116&lt;E2116, R2116&gt;F2116,J$2308="yes"),MAX(R2116*(1-J$2306),F2116)/D2116-1,IF(AND(K2116="yes",S2116&gt;F2116, S2116&lt;E2116,J$2307="yes"),1-MIN(S2116*(1+J$2306),E2116)/D2116,0))</f>
        <v>0</v>
      </c>
      <c r="U2116" s="6">
        <f t="shared" si="555"/>
        <v>0</v>
      </c>
      <c r="V2116" s="66">
        <f t="shared" si="556"/>
        <v>13.331013940000709</v>
      </c>
      <c r="W2116" s="6">
        <f t="shared" si="557"/>
        <v>0</v>
      </c>
      <c r="X2116" s="17">
        <f>V2116/MAX(V$240:V2116)-1</f>
        <v>0</v>
      </c>
      <c r="Z2116" s="66">
        <f t="shared" si="558"/>
        <v>86.527488446284636</v>
      </c>
      <c r="AA2116" s="6">
        <f t="shared" si="559"/>
        <v>1.6025535555628689E-2</v>
      </c>
      <c r="AB2116" s="17">
        <f>Z2116/MAX(Z$240:Z2116)-1</f>
        <v>-3.7936922987953148E-2</v>
      </c>
      <c r="AD2116" s="18">
        <v>1.7213000000000001</v>
      </c>
      <c r="AF2116" s="23">
        <v>5980.4</v>
      </c>
      <c r="AG2116" s="23">
        <v>6077.8</v>
      </c>
      <c r="AH2116" s="23">
        <v>6080.8</v>
      </c>
    </row>
    <row r="2117" spans="1:34" x14ac:dyDescent="0.25">
      <c r="A2117" s="18" t="s">
        <v>249</v>
      </c>
      <c r="B2117" s="72">
        <v>42271</v>
      </c>
      <c r="C2117" s="23">
        <v>6315.11</v>
      </c>
      <c r="D2117" s="23">
        <v>6224.6009999999997</v>
      </c>
      <c r="E2117" s="23">
        <v>6324.3140000000003</v>
      </c>
      <c r="F2117" s="23">
        <v>6227.3909999999996</v>
      </c>
      <c r="G2117" s="20">
        <f t="shared" si="550"/>
        <v>6267.2308999999996</v>
      </c>
      <c r="H2117" s="20">
        <f t="shared" si="562"/>
        <v>7312.9570666666677</v>
      </c>
      <c r="I2117" s="112">
        <f t="shared" si="551"/>
        <v>7.6395940669746754E-3</v>
      </c>
      <c r="J2117" s="38" t="str">
        <f t="shared" si="563"/>
        <v>X</v>
      </c>
      <c r="K2117" s="17" t="str">
        <f>IF(OR(AND(J2116="N",OR(I2116&lt;R$2308,AND(I2116&gt;R$2306, I2116&lt;R$2305))), AND(J2116="X", OR(I2116&lt;R$2314, AND(I2116&lt;R$2311,I2116&gt;R$2312)))),"no","yes")</f>
        <v>yes</v>
      </c>
      <c r="M2117" s="34">
        <f t="shared" si="549"/>
        <v>6100</v>
      </c>
      <c r="N2117" s="34">
        <f t="shared" si="549"/>
        <v>5980.4</v>
      </c>
      <c r="O2117" s="146">
        <f t="shared" si="564"/>
        <v>1.9998662296836445E-2</v>
      </c>
      <c r="P2117" s="146">
        <f t="shared" si="565"/>
        <v>-1.9998662296836445E-2</v>
      </c>
      <c r="Q2117" s="86">
        <f t="shared" si="554"/>
        <v>1.7999999999999999E-2</v>
      </c>
      <c r="R2117" s="39">
        <f>(SUM(C2098:C2116)+Q2117*SUM(C2098:C2116))/(19-Q2117)*(1-J$2305)</f>
        <v>6383.5232928037076</v>
      </c>
      <c r="S2117" s="39">
        <f>(SUM(C2098:C2116)+Q2117*SUM(C2098:C2116))/(19-Q2117)*(1+J$2305)</f>
        <v>6383.5232928037076</v>
      </c>
      <c r="T2117" s="17">
        <f>IF(AND(K2117="no",R2117&lt;E2117, R2117&gt;F2117,J$2308="yes"),MAX(R2117*(1-J$2306),F2117)/D2117-1,IF(AND(K2117="yes",S2117&gt;F2117, S2117&lt;E2117,J$2307="yes"),1-MIN(S2117*(1+J$2306),E2117)/D2117,0))</f>
        <v>0</v>
      </c>
      <c r="U2117" s="6">
        <f t="shared" si="555"/>
        <v>0</v>
      </c>
      <c r="V2117" s="66">
        <f t="shared" si="556"/>
        <v>13.331013940000709</v>
      </c>
      <c r="W2117" s="6">
        <f t="shared" si="557"/>
        <v>0</v>
      </c>
      <c r="X2117" s="17">
        <f>V2117/MAX(V$240:V2117)-1</f>
        <v>0</v>
      </c>
      <c r="Z2117" s="66">
        <f t="shared" si="558"/>
        <v>84.797054425453979</v>
      </c>
      <c r="AA2117" s="6">
        <f t="shared" si="559"/>
        <v>-1.9998662296836334E-2</v>
      </c>
      <c r="AB2117" s="17">
        <f>Z2117/MAX(Z$240:Z2117)-1</f>
        <v>-5.7176897573372298E-2</v>
      </c>
      <c r="AD2117" s="18">
        <v>1.7452000000000001</v>
      </c>
      <c r="AF2117" s="23">
        <v>6100</v>
      </c>
      <c r="AG2117" s="23">
        <v>5980.4</v>
      </c>
      <c r="AH2117" s="23">
        <v>6000</v>
      </c>
    </row>
    <row r="2118" spans="1:34" x14ac:dyDescent="0.25">
      <c r="A2118" s="18" t="s">
        <v>249</v>
      </c>
      <c r="B2118" s="72">
        <v>42272</v>
      </c>
      <c r="C2118" s="23">
        <v>6108.3760000000002</v>
      </c>
      <c r="D2118" s="23">
        <v>6315.11</v>
      </c>
      <c r="E2118" s="23">
        <v>6336.4290000000001</v>
      </c>
      <c r="F2118" s="23">
        <v>6064.723</v>
      </c>
      <c r="G2118" s="20">
        <f t="shared" si="550"/>
        <v>6260.7234500000004</v>
      </c>
      <c r="H2118" s="20">
        <f t="shared" si="562"/>
        <v>7274.5648333333338</v>
      </c>
      <c r="I2118" s="112">
        <f t="shared" si="551"/>
        <v>-2.4333841163356351E-2</v>
      </c>
      <c r="J2118" s="38" t="str">
        <f t="shared" si="563"/>
        <v>X</v>
      </c>
      <c r="K2118" s="17" t="str">
        <f>IF(OR(AND(J2117="N",OR(I2117&lt;R$2308,AND(I2117&gt;R$2306, I2117&lt;R$2305))), AND(J2117="X", OR(I2117&lt;R$2314, AND(I2117&lt;R$2311,I2117&gt;R$2312)))),"no","yes")</f>
        <v>yes</v>
      </c>
      <c r="M2118" s="34">
        <f t="shared" si="549"/>
        <v>5787.4</v>
      </c>
      <c r="N2118" s="34">
        <f t="shared" si="549"/>
        <v>6100</v>
      </c>
      <c r="O2118" s="146">
        <f t="shared" si="564"/>
        <v>-5.1245901639344282E-2</v>
      </c>
      <c r="P2118" s="146">
        <f t="shared" si="565"/>
        <v>5.1245901639344282E-2</v>
      </c>
      <c r="Q2118" s="86">
        <f t="shared" si="554"/>
        <v>1.7999999999999999E-2</v>
      </c>
      <c r="R2118" s="39">
        <f>(SUM(C2099:C2117)+Q2118*SUM(C2099:C2117))/(19-Q2118)*(1-J$2305)</f>
        <v>6387.6305275524182</v>
      </c>
      <c r="S2118" s="39">
        <f>(SUM(C2099:C2117)+Q2118*SUM(C2099:C2117))/(19-Q2118)*(1+J$2305)</f>
        <v>6387.6305275524182</v>
      </c>
      <c r="T2118" s="17">
        <f>IF(AND(K2118="no",R2118&lt;E2118, R2118&gt;F2118,J$2308="yes"),MAX(R2118*(1-J$2306),F2118)/D2118-1,IF(AND(K2118="yes",S2118&gt;F2118, S2118&lt;E2118,J$2307="yes"),1-MIN(S2118*(1+J$2306),E2118)/D2118,0))</f>
        <v>0</v>
      </c>
      <c r="U2118" s="6">
        <f t="shared" si="555"/>
        <v>0</v>
      </c>
      <c r="V2118" s="66">
        <f t="shared" si="556"/>
        <v>13.331013940000709</v>
      </c>
      <c r="W2118" s="6">
        <f t="shared" si="557"/>
        <v>0</v>
      </c>
      <c r="X2118" s="17">
        <f>V2118/MAX(V$240:V2118)-1</f>
        <v>0</v>
      </c>
      <c r="Z2118" s="66">
        <f t="shared" si="558"/>
        <v>89.142555935846914</v>
      </c>
      <c r="AA2118" s="6">
        <f t="shared" si="559"/>
        <v>5.1245901639344282E-2</v>
      </c>
      <c r="AB2118" s="17">
        <f>Z2118/MAX(Z$240:Z2118)-1</f>
        <v>-8.8610776031159411E-3</v>
      </c>
      <c r="AD2118" s="18">
        <v>1.6796</v>
      </c>
      <c r="AF2118" s="23">
        <v>5787.4</v>
      </c>
      <c r="AG2118" s="23">
        <v>6100</v>
      </c>
      <c r="AH2118" s="23">
        <v>6098.8</v>
      </c>
    </row>
    <row r="2119" spans="1:34" x14ac:dyDescent="0.25">
      <c r="A2119" s="18" t="s">
        <v>249</v>
      </c>
      <c r="B2119" s="72">
        <v>42275</v>
      </c>
      <c r="C2119" s="23">
        <v>6219.692</v>
      </c>
      <c r="D2119" s="23">
        <v>6108.3760000000002</v>
      </c>
      <c r="E2119" s="23">
        <v>6221.01</v>
      </c>
      <c r="F2119" s="23">
        <v>6020.4570000000003</v>
      </c>
      <c r="G2119" s="20">
        <f t="shared" si="550"/>
        <v>6248.9053000000004</v>
      </c>
      <c r="H2119" s="20">
        <f t="shared" si="562"/>
        <v>7247.6412999999993</v>
      </c>
      <c r="I2119" s="112">
        <f t="shared" si="551"/>
        <v>-4.6749468262865523E-3</v>
      </c>
      <c r="J2119" s="38" t="str">
        <f t="shared" si="563"/>
        <v>X</v>
      </c>
      <c r="K2119" s="17" t="str">
        <f>IF(OR(AND(J2118="N",OR(I2118&lt;R$2308,AND(I2118&gt;R$2306, I2118&lt;R$2305))), AND(J2118="X", OR(I2118&lt;R$2314, AND(I2118&lt;R$2311,I2118&gt;R$2312)))),"no","yes")</f>
        <v>yes</v>
      </c>
      <c r="M2119" s="34">
        <f t="shared" si="549"/>
        <v>5994.4</v>
      </c>
      <c r="N2119" s="34">
        <f t="shared" si="549"/>
        <v>5787.4</v>
      </c>
      <c r="O2119" s="146">
        <f t="shared" si="564"/>
        <v>3.5767356671389638E-2</v>
      </c>
      <c r="P2119" s="146">
        <f t="shared" si="565"/>
        <v>-3.5767356671389638E-2</v>
      </c>
      <c r="Q2119" s="86">
        <f t="shared" si="554"/>
        <v>1.7999999999999999E-2</v>
      </c>
      <c r="R2119" s="39">
        <f>(SUM(C2100:C2118)+Q2119*SUM(C2100:C2118))/(19-Q2119)*(1-J$2305)</f>
        <v>6368.9845881361298</v>
      </c>
      <c r="S2119" s="39">
        <f>(SUM(C2100:C2118)+Q2119*SUM(C2100:C2118))/(19-Q2119)*(1+J$2305)</f>
        <v>6368.9845881361298</v>
      </c>
      <c r="T2119" s="17">
        <f>IF(AND(K2119="no",R2119&lt;E2119, R2119&gt;F2119,J$2308="yes"),MAX(R2119*(1-J$2306),F2119)/D2119-1,IF(AND(K2119="yes",S2119&gt;F2119, S2119&lt;E2119,J$2307="yes"),1-MIN(S2119*(1+J$2306),E2119)/D2119,0))</f>
        <v>0</v>
      </c>
      <c r="U2119" s="6">
        <f t="shared" si="555"/>
        <v>0</v>
      </c>
      <c r="V2119" s="66">
        <f t="shared" si="556"/>
        <v>13.331013940000709</v>
      </c>
      <c r="W2119" s="6">
        <f t="shared" si="557"/>
        <v>0</v>
      </c>
      <c r="X2119" s="17">
        <f>V2119/MAX(V$240:V2119)-1</f>
        <v>0</v>
      </c>
      <c r="Z2119" s="66">
        <f t="shared" si="558"/>
        <v>85.954162343090175</v>
      </c>
      <c r="AA2119" s="6">
        <f t="shared" si="559"/>
        <v>-3.5767356671389638E-2</v>
      </c>
      <c r="AB2119" s="17">
        <f>Z2119/MAX(Z$240:Z2119)-1</f>
        <v>-4.4311496951382146E-2</v>
      </c>
      <c r="AD2119" s="18">
        <v>1.7264999999999999</v>
      </c>
      <c r="AF2119" s="23">
        <v>5994.4</v>
      </c>
      <c r="AG2119" s="23">
        <v>5787.4</v>
      </c>
      <c r="AH2119" s="23">
        <v>5848</v>
      </c>
    </row>
    <row r="2120" spans="1:34" x14ac:dyDescent="0.25">
      <c r="A2120" s="18" t="s">
        <v>249</v>
      </c>
      <c r="B2120" s="72">
        <v>42276</v>
      </c>
      <c r="C2120" s="23">
        <v>6103.6059999999998</v>
      </c>
      <c r="D2120" s="23">
        <v>6219.692</v>
      </c>
      <c r="E2120" s="23">
        <v>6183.8270000000002</v>
      </c>
      <c r="F2120" s="23">
        <v>6065.8540000000003</v>
      </c>
      <c r="G2120" s="20">
        <f t="shared" si="550"/>
        <v>6211.9408999999996</v>
      </c>
      <c r="H2120" s="20">
        <f t="shared" si="562"/>
        <v>7226.7765499999996</v>
      </c>
      <c r="I2120" s="112">
        <f t="shared" si="551"/>
        <v>-1.7439782789948954E-2</v>
      </c>
      <c r="J2120" s="38" t="str">
        <f t="shared" si="563"/>
        <v>X</v>
      </c>
      <c r="K2120" s="17" t="str">
        <f>IF(OR(AND(J2119="N",OR(I2119&lt;R$2308,AND(I2119&gt;R$2306, I2119&lt;R$2305))), AND(J2119="X", OR(I2119&lt;R$2314, AND(I2119&lt;R$2311,I2119&gt;R$2312)))),"no","yes")</f>
        <v>yes</v>
      </c>
      <c r="M2120" s="34">
        <f t="shared" si="549"/>
        <v>5914</v>
      </c>
      <c r="N2120" s="34">
        <f t="shared" si="549"/>
        <v>5994.4</v>
      </c>
      <c r="O2120" s="146">
        <f t="shared" si="564"/>
        <v>-1.3412518350460423E-2</v>
      </c>
      <c r="P2120" s="146">
        <f t="shared" si="565"/>
        <v>1.3412518350460423E-2</v>
      </c>
      <c r="Q2120" s="86">
        <f t="shared" si="554"/>
        <v>1.7999999999999999E-2</v>
      </c>
      <c r="R2120" s="39">
        <f>(SUM(C2101:C2119)+Q2120*SUM(C2101:C2119))/(19-Q2120)*(1-J$2305)</f>
        <v>6335.5624178695607</v>
      </c>
      <c r="S2120" s="39">
        <f>(SUM(C2101:C2119)+Q2120*SUM(C2101:C2119))/(19-Q2120)*(1+J$2305)</f>
        <v>6335.5624178695607</v>
      </c>
      <c r="T2120" s="17">
        <f>IF(AND(K2120="no",R2120&lt;E2120, R2120&gt;F2120,J$2308="yes"),MAX(R2120*(1-J$2306),F2120)/D2120-1,IF(AND(K2120="yes",S2120&gt;F2120, S2120&lt;E2120,J$2307="yes"),1-MIN(S2120*(1+J$2306),E2120)/D2120,0))</f>
        <v>0</v>
      </c>
      <c r="U2120" s="6">
        <f t="shared" si="555"/>
        <v>0</v>
      </c>
      <c r="V2120" s="66">
        <f t="shared" si="556"/>
        <v>13.331013940000709</v>
      </c>
      <c r="W2120" s="6">
        <f t="shared" si="557"/>
        <v>0</v>
      </c>
      <c r="X2120" s="17">
        <f>V2120/MAX(V$240:V2120)-1</f>
        <v>0</v>
      </c>
      <c r="Y2120" s="6">
        <f t="shared" ref="Y2120" si="566">V2120/V2100-1</f>
        <v>0.26919463900896279</v>
      </c>
      <c r="Z2120" s="66">
        <f t="shared" si="558"/>
        <v>87.107024122815332</v>
      </c>
      <c r="AA2120" s="6">
        <f t="shared" si="559"/>
        <v>1.3412518350460534E-2</v>
      </c>
      <c r="AB2120" s="17">
        <f>Z2120/MAX(Z$240:Z2120)-1</f>
        <v>-3.1493307366918355E-2</v>
      </c>
      <c r="AC2120" s="6">
        <f t="shared" ref="AC2120" si="567">Z2120/Z2100-1</f>
        <v>0.63421535511848703</v>
      </c>
      <c r="AD2120" s="18">
        <v>1.7083999999999999</v>
      </c>
      <c r="AF2120" s="23">
        <v>5914</v>
      </c>
      <c r="AG2120" s="23">
        <v>5994.4</v>
      </c>
      <c r="AH2120" s="23">
        <v>5950</v>
      </c>
    </row>
    <row r="2121" spans="1:34" x14ac:dyDescent="0.25">
      <c r="A2121" s="18" t="s">
        <v>249</v>
      </c>
      <c r="B2121" s="72">
        <v>42277</v>
      </c>
      <c r="C2121" s="23">
        <v>6123.7280000000001</v>
      </c>
      <c r="D2121" s="23">
        <v>6103.6059999999998</v>
      </c>
      <c r="E2121" s="23">
        <v>6165.7460000000001</v>
      </c>
      <c r="F2121" s="23">
        <v>6066.8339999999998</v>
      </c>
      <c r="G2121" s="20">
        <f t="shared" si="550"/>
        <v>6189.0616499999996</v>
      </c>
      <c r="H2121" s="20">
        <f t="shared" si="562"/>
        <v>7208.238699999999</v>
      </c>
      <c r="I2121" s="112">
        <f t="shared" si="551"/>
        <v>-1.0556309452823043E-2</v>
      </c>
      <c r="J2121" s="38" t="str">
        <f t="shared" si="563"/>
        <v>X</v>
      </c>
      <c r="K2121" s="17" t="str">
        <f>IF(OR(AND(J2120="N",OR(I2120&lt;R$2308,AND(I2120&gt;R$2306, I2120&lt;R$2305))), AND(J2120="X", OR(I2120&lt;R$2314, AND(I2120&lt;R$2311,I2120&gt;R$2312)))),"no","yes")</f>
        <v>yes</v>
      </c>
      <c r="M2121" s="34">
        <f t="shared" si="549"/>
        <v>5917.8</v>
      </c>
      <c r="N2121" s="34">
        <f t="shared" si="549"/>
        <v>5914</v>
      </c>
      <c r="O2121" s="146">
        <f t="shared" si="564"/>
        <v>6.4254311802502961E-4</v>
      </c>
      <c r="P2121" s="146">
        <f t="shared" si="565"/>
        <v>-6.4254311802502961E-4</v>
      </c>
      <c r="Q2121" s="86">
        <f t="shared" si="554"/>
        <v>1.7999999999999999E-2</v>
      </c>
      <c r="R2121" s="39">
        <f>(SUM(C2102:C2120)+Q2121*SUM(C2102:C2120))/(19-Q2121)*(1-J$2305)</f>
        <v>6309.9431087345902</v>
      </c>
      <c r="S2121" s="39">
        <f>(SUM(C2102:C2120)+Q2121*SUM(C2102:C2120))/(19-Q2121)*(1+J$2305)</f>
        <v>6309.9431087345902</v>
      </c>
      <c r="T2121" s="17">
        <f>IF(AND(K2121="no",R2121&lt;E2121, R2121&gt;F2121,J$2308="yes"),MAX(R2121*(1-J$2306),F2121)/D2121-1,IF(AND(K2121="yes",S2121&gt;F2121, S2121&lt;E2121,J$2307="yes"),1-MIN(S2121*(1+J$2306),E2121)/D2121,0))</f>
        <v>0</v>
      </c>
      <c r="U2121" s="6">
        <f t="shared" si="555"/>
        <v>0</v>
      </c>
      <c r="V2121" s="66">
        <f t="shared" si="556"/>
        <v>13.331013940000709</v>
      </c>
      <c r="W2121" s="6">
        <f t="shared" si="557"/>
        <v>0</v>
      </c>
      <c r="X2121" s="17">
        <f>V2121/MAX(V$240:V2121)-1</f>
        <v>0</v>
      </c>
      <c r="Z2121" s="66">
        <f t="shared" si="558"/>
        <v>87.051054103933581</v>
      </c>
      <c r="AA2121" s="6">
        <f t="shared" si="559"/>
        <v>-6.4254311802502961E-4</v>
      </c>
      <c r="AB2121" s="17">
        <f>Z2121/MAX(Z$240:Z2121)-1</f>
        <v>-3.2115614677030946E-2</v>
      </c>
      <c r="AD2121" s="18">
        <v>1.71</v>
      </c>
      <c r="AF2121" s="23">
        <v>5917.8</v>
      </c>
      <c r="AG2121" s="23">
        <v>5914</v>
      </c>
      <c r="AH2121" s="23">
        <v>5955</v>
      </c>
    </row>
    <row r="2122" spans="1:34" x14ac:dyDescent="0.25">
      <c r="A2122" s="18" t="s">
        <v>249</v>
      </c>
      <c r="B2122" s="72">
        <v>42285</v>
      </c>
      <c r="C2122" s="23">
        <v>6372.4920000000002</v>
      </c>
      <c r="D2122" s="23">
        <v>6123.7280000000001</v>
      </c>
      <c r="E2122" s="23">
        <v>6409.741</v>
      </c>
      <c r="F2122" s="23">
        <v>6281.5309999999999</v>
      </c>
      <c r="G2122" s="20">
        <f t="shared" si="550"/>
        <v>6199.2258999999995</v>
      </c>
      <c r="H2122" s="20">
        <f t="shared" si="562"/>
        <v>7201.7214666666669</v>
      </c>
      <c r="I2122" s="112">
        <f t="shared" si="551"/>
        <v>2.7949634808436485E-2</v>
      </c>
      <c r="J2122" s="38" t="str">
        <f t="shared" si="563"/>
        <v>X</v>
      </c>
      <c r="K2122" s="17" t="str">
        <f>IF(OR(AND(J2121="N",OR(I2121&lt;R$2308,AND(I2121&gt;R$2306, I2121&lt;R$2305))), AND(J2121="X", OR(I2121&lt;R$2314, AND(I2121&lt;R$2311,I2121&gt;R$2312)))),"no","yes")</f>
        <v>yes</v>
      </c>
      <c r="M2122" s="34">
        <f t="shared" si="549"/>
        <v>6195.2</v>
      </c>
      <c r="N2122" s="34">
        <f t="shared" si="549"/>
        <v>5917.8</v>
      </c>
      <c r="O2122" s="146">
        <f t="shared" si="564"/>
        <v>4.6875528067862993E-2</v>
      </c>
      <c r="P2122" s="146">
        <f t="shared" si="565"/>
        <v>-4.6875528067862993E-2</v>
      </c>
      <c r="Q2122" s="86">
        <f t="shared" si="554"/>
        <v>1.7999999999999999E-2</v>
      </c>
      <c r="R2122" s="39">
        <f>(SUM(C2103:C2121)+Q2122*SUM(C2103:C2121))/(19-Q2122)*(1-J$2305)</f>
        <v>6307.5040811294912</v>
      </c>
      <c r="S2122" s="39">
        <f>(SUM(C2103:C2121)+Q2122*SUM(C2103:C2121))/(19-Q2122)*(1+J$2305)</f>
        <v>6307.5040811294912</v>
      </c>
      <c r="T2122" s="17">
        <f>IF(AND(K2122="no",R2122&lt;E2122, R2122&gt;F2122,J$2308="yes"),MAX(R2122*(1-J$2306),F2122)/D2122-1,IF(AND(K2122="yes",S2122&gt;F2122, S2122&lt;E2122,J$2307="yes"),1-MIN(S2122*(1+J$2306),E2122)/D2122,0))</f>
        <v>-3.0010490526275913E-2</v>
      </c>
      <c r="U2122" s="6">
        <f t="shared" si="555"/>
        <v>1.686503754158708E-2</v>
      </c>
      <c r="V2122" s="66">
        <f t="shared" si="556"/>
        <v>13.331013940000709</v>
      </c>
      <c r="W2122" s="6">
        <f t="shared" si="557"/>
        <v>0</v>
      </c>
      <c r="X2122" s="17">
        <f>V2122/MAX(V$240:V2122)-1</f>
        <v>0</v>
      </c>
      <c r="Z2122" s="66">
        <f t="shared" si="558"/>
        <v>84.438609269445152</v>
      </c>
      <c r="AA2122" s="6">
        <f t="shared" si="559"/>
        <v>-3.0010490526275913E-2</v>
      </c>
      <c r="AB2122" s="17">
        <f>Z2122/MAX(Z$240:Z2122)-1</f>
        <v>-6.1162299853296243E-2</v>
      </c>
      <c r="AD2122" s="18">
        <v>1.7807999999999999</v>
      </c>
      <c r="AF2122" s="23">
        <v>6195.2</v>
      </c>
      <c r="AG2122" s="23">
        <v>5917.8</v>
      </c>
      <c r="AH2122" s="23">
        <v>6220</v>
      </c>
    </row>
    <row r="2123" spans="1:34" x14ac:dyDescent="0.25">
      <c r="A2123" s="18" t="s">
        <v>249</v>
      </c>
      <c r="B2123" s="72">
        <v>42286</v>
      </c>
      <c r="C2123" s="23">
        <v>6470.0510000000004</v>
      </c>
      <c r="D2123" s="23">
        <v>6372.4920000000002</v>
      </c>
      <c r="E2123" s="23">
        <v>6495.2929999999997</v>
      </c>
      <c r="F2123" s="23">
        <v>6353.0420000000004</v>
      </c>
      <c r="G2123" s="20">
        <f t="shared" si="550"/>
        <v>6216.6008000000011</v>
      </c>
      <c r="H2123" s="20">
        <f t="shared" si="562"/>
        <v>7199.5160833333321</v>
      </c>
      <c r="I2123" s="112">
        <f t="shared" si="551"/>
        <v>4.0769901133107966E-2</v>
      </c>
      <c r="J2123" s="38" t="str">
        <f t="shared" si="563"/>
        <v>X</v>
      </c>
      <c r="K2123" s="17" t="str">
        <f>IF(OR(AND(J2122="N",OR(I2122&lt;R$2308,AND(I2122&gt;R$2306, I2122&lt;R$2305))), AND(J2122="X", OR(I2122&lt;R$2314, AND(I2122&lt;R$2311,I2122&gt;R$2312)))),"no","yes")</f>
        <v>no</v>
      </c>
      <c r="M2123" s="34">
        <f t="shared" si="549"/>
        <v>6406.8</v>
      </c>
      <c r="N2123" s="34">
        <f t="shared" si="549"/>
        <v>6195.2</v>
      </c>
      <c r="O2123" s="146">
        <f t="shared" si="564"/>
        <v>3.4155475206611552E-2</v>
      </c>
      <c r="P2123" s="146">
        <f t="shared" si="565"/>
        <v>-3.4155475206611552E-2</v>
      </c>
      <c r="Q2123" s="86">
        <f t="shared" si="554"/>
        <v>1.7999999999999999E-2</v>
      </c>
      <c r="R2123" s="39">
        <f>(SUM(C2104:C2122)+Q2123*SUM(C2104:C2122))/(19-Q2123)*(1-J$2305)</f>
        <v>6320.9082483405336</v>
      </c>
      <c r="S2123" s="39">
        <f>(SUM(C2104:C2122)+Q2123*SUM(C2104:C2122))/(19-Q2123)*(1+J$2305)</f>
        <v>6320.9082483405336</v>
      </c>
      <c r="T2123" s="17">
        <f>IF(AND(K2123="no",R2123&lt;E2123, R2123&gt;F2123,J$2308="yes"),MAX(R2123*(1-J$2306),F2123)/D2123-1,IF(AND(K2123="yes",S2123&gt;F2123, S2123&lt;E2123,J$2307="yes"),1-MIN(S2123*(1+J$2306),E2123)/D2123,0))</f>
        <v>0</v>
      </c>
      <c r="U2123" s="6">
        <f t="shared" si="555"/>
        <v>0</v>
      </c>
      <c r="V2123" s="66">
        <f t="shared" si="556"/>
        <v>13.786341056107396</v>
      </c>
      <c r="W2123" s="6">
        <f t="shared" si="557"/>
        <v>3.4155475206611552E-2</v>
      </c>
      <c r="X2123" s="17">
        <f>V2123/MAX(V$240:V2123)-1</f>
        <v>0</v>
      </c>
      <c r="Z2123" s="66">
        <f t="shared" si="558"/>
        <v>87.322650094828447</v>
      </c>
      <c r="AA2123" s="6">
        <f t="shared" si="559"/>
        <v>3.4155475206611552E-2</v>
      </c>
      <c r="AB2123" s="17">
        <f>Z2123/MAX(Z$240:Z2123)-1</f>
        <v>-2.9095852062903327E-2</v>
      </c>
      <c r="AD2123" s="18">
        <v>1.8017000000000001</v>
      </c>
      <c r="AF2123" s="23">
        <v>6406.8</v>
      </c>
      <c r="AG2123" s="23">
        <v>6195.2</v>
      </c>
      <c r="AH2123" s="23">
        <v>6230</v>
      </c>
    </row>
    <row r="2124" spans="1:34" x14ac:dyDescent="0.25">
      <c r="A2124" s="18" t="s">
        <v>249</v>
      </c>
      <c r="B2124" s="72">
        <v>42289</v>
      </c>
      <c r="C2124" s="23">
        <v>6718.7219999999998</v>
      </c>
      <c r="D2124" s="23">
        <v>6470.0510000000004</v>
      </c>
      <c r="E2124" s="23">
        <v>6788.3980000000001</v>
      </c>
      <c r="F2124" s="23">
        <v>6501.759</v>
      </c>
      <c r="G2124" s="20">
        <f t="shared" si="550"/>
        <v>6245.35905</v>
      </c>
      <c r="H2124" s="20">
        <f t="shared" si="562"/>
        <v>7196.5555833333328</v>
      </c>
      <c r="I2124" s="112">
        <f t="shared" si="551"/>
        <v>7.5794353248593405E-2</v>
      </c>
      <c r="J2124" s="38" t="str">
        <f t="shared" si="563"/>
        <v>X</v>
      </c>
      <c r="K2124" s="17" t="str">
        <f>IF(OR(AND(J2123="N",OR(I2123&lt;R$2308,AND(I2123&gt;R$2306, I2123&lt;R$2305))), AND(J2123="X", OR(I2123&lt;R$2314, AND(I2123&lt;R$2311,I2123&gt;R$2312)))),"no","yes")</f>
        <v>no</v>
      </c>
      <c r="M2124" s="34">
        <f t="shared" si="549"/>
        <v>6642.6</v>
      </c>
      <c r="N2124" s="34">
        <f t="shared" si="549"/>
        <v>6406.8</v>
      </c>
      <c r="O2124" s="146">
        <f t="shared" si="564"/>
        <v>3.6804645064618891E-2</v>
      </c>
      <c r="P2124" s="146">
        <f t="shared" si="565"/>
        <v>-3.6804645064618891E-2</v>
      </c>
      <c r="Q2124" s="86">
        <f t="shared" si="554"/>
        <v>1.7999999999999999E-2</v>
      </c>
      <c r="R2124" s="39">
        <f>(SUM(C2105:C2123)+Q2124*SUM(C2105:C2123))/(19-Q2124)*(1-J$2305)</f>
        <v>6338.4180414076491</v>
      </c>
      <c r="S2124" s="39">
        <f>(SUM(C2105:C2123)+Q2124*SUM(C2105:C2123))/(19-Q2124)*(1+J$2305)</f>
        <v>6338.4180414076491</v>
      </c>
      <c r="T2124" s="17">
        <f>IF(AND(K2124="no",R2124&lt;E2124, R2124&gt;F2124,J$2308="yes"),MAX(R2124*(1-J$2306),F2124)/D2124-1,IF(AND(K2124="yes",S2124&gt;F2124, S2124&lt;E2124,J$2307="yes"),1-MIN(S2124*(1+J$2306),E2124)/D2124,0))</f>
        <v>0</v>
      </c>
      <c r="U2124" s="6">
        <f t="shared" si="555"/>
        <v>0</v>
      </c>
      <c r="V2124" s="66">
        <f t="shared" si="556"/>
        <v>14.293742445417212</v>
      </c>
      <c r="W2124" s="6">
        <f t="shared" si="557"/>
        <v>3.6804645064618891E-2</v>
      </c>
      <c r="X2124" s="17">
        <f>V2124/MAX(V$240:V2124)-1</f>
        <v>0</v>
      </c>
      <c r="Z2124" s="66">
        <f t="shared" si="558"/>
        <v>90.536529237670521</v>
      </c>
      <c r="AA2124" s="6">
        <f t="shared" si="559"/>
        <v>3.6804645064618891E-2</v>
      </c>
      <c r="AB2124" s="17">
        <f>Z2124/MAX(Z$240:Z2124)-1</f>
        <v>0</v>
      </c>
      <c r="AD2124" s="18">
        <v>1.8794</v>
      </c>
      <c r="AF2124" s="23">
        <v>6642.6</v>
      </c>
      <c r="AG2124" s="23">
        <v>6406.8</v>
      </c>
      <c r="AH2124" s="23">
        <v>6458.2</v>
      </c>
    </row>
    <row r="2125" spans="1:34" x14ac:dyDescent="0.25">
      <c r="A2125" s="18" t="s">
        <v>249</v>
      </c>
      <c r="B2125" s="72">
        <v>42290</v>
      </c>
      <c r="C2125" s="23">
        <v>6802.0770000000002</v>
      </c>
      <c r="D2125" s="23">
        <v>6718.7219999999998</v>
      </c>
      <c r="E2125" s="23">
        <v>6816.7759999999998</v>
      </c>
      <c r="F2125" s="23">
        <v>6650.6149999999998</v>
      </c>
      <c r="G2125" s="20">
        <f t="shared" si="550"/>
        <v>6266.7201500000001</v>
      </c>
      <c r="H2125" s="20">
        <f t="shared" si="562"/>
        <v>7189.1771333333327</v>
      </c>
      <c r="I2125" s="112">
        <f t="shared" si="551"/>
        <v>8.5428555478099577E-2</v>
      </c>
      <c r="J2125" s="38" t="str">
        <f t="shared" si="563"/>
        <v>X</v>
      </c>
      <c r="K2125" s="17" t="str">
        <f>IF(OR(AND(J2124="N",OR(I2124&lt;R$2308,AND(I2124&gt;R$2306, I2124&lt;R$2305))), AND(J2124="X", OR(I2124&lt;R$2314, AND(I2124&lt;R$2311,I2124&gt;R$2312)))),"no","yes")</f>
        <v>no</v>
      </c>
      <c r="M2125" s="34">
        <f t="shared" si="549"/>
        <v>6688.6</v>
      </c>
      <c r="N2125" s="34">
        <f t="shared" si="549"/>
        <v>6642.6</v>
      </c>
      <c r="O2125" s="146">
        <f t="shared" si="564"/>
        <v>6.9249992472826261E-3</v>
      </c>
      <c r="P2125" s="146">
        <f t="shared" si="565"/>
        <v>-6.9249992472826261E-3</v>
      </c>
      <c r="Q2125" s="86">
        <f t="shared" si="554"/>
        <v>1.7999999999999999E-2</v>
      </c>
      <c r="R2125" s="39">
        <f>(SUM(C2106:C2124)+Q2125*SUM(C2106:C2124))/(19-Q2125)*(1-J$2305)</f>
        <v>6356.8595441997686</v>
      </c>
      <c r="S2125" s="39">
        <f>(SUM(C2106:C2124)+Q2125*SUM(C2106:C2124))/(19-Q2125)*(1+J$2305)</f>
        <v>6356.8595441997686</v>
      </c>
      <c r="T2125" s="17">
        <f>IF(AND(K2125="no",R2125&lt;E2125, R2125&gt;F2125,J$2308="yes"),MAX(R2125*(1-J$2306),F2125)/D2125-1,IF(AND(K2125="yes",S2125&gt;F2125, S2125&lt;E2125,J$2307="yes"),1-MIN(S2125*(1+J$2306),E2125)/D2125,0))</f>
        <v>0</v>
      </c>
      <c r="U2125" s="6">
        <f t="shared" si="555"/>
        <v>0</v>
      </c>
      <c r="V2125" s="66">
        <f t="shared" si="556"/>
        <v>14.392726601092578</v>
      </c>
      <c r="W2125" s="6">
        <f t="shared" si="557"/>
        <v>6.9249992472826261E-3</v>
      </c>
      <c r="X2125" s="17">
        <f>V2125/MAX(V$240:V2125)-1</f>
        <v>0</v>
      </c>
      <c r="Z2125" s="66">
        <f t="shared" si="558"/>
        <v>91.163494634492977</v>
      </c>
      <c r="AA2125" s="6">
        <f t="shared" si="559"/>
        <v>6.9249992472826261E-3</v>
      </c>
      <c r="AB2125" s="17">
        <f>Z2125/MAX(Z$240:Z2125)-1</f>
        <v>0</v>
      </c>
      <c r="AD2125" s="18">
        <v>1.8964000000000001</v>
      </c>
      <c r="AF2125" s="23">
        <v>6688.6</v>
      </c>
      <c r="AG2125" s="23">
        <v>6642.6</v>
      </c>
      <c r="AH2125" s="23">
        <v>6613</v>
      </c>
    </row>
    <row r="2126" spans="1:34" x14ac:dyDescent="0.25">
      <c r="A2126" s="18" t="s">
        <v>249</v>
      </c>
      <c r="B2126" s="72">
        <v>42291</v>
      </c>
      <c r="C2126" s="23">
        <v>6724.4960000000001</v>
      </c>
      <c r="D2126" s="23">
        <v>6802.0770000000002</v>
      </c>
      <c r="E2126" s="23">
        <v>6842.8739999999998</v>
      </c>
      <c r="F2126" s="23">
        <v>6709.3450000000003</v>
      </c>
      <c r="G2126" s="20">
        <f t="shared" si="550"/>
        <v>6275.3946000000005</v>
      </c>
      <c r="H2126" s="20">
        <f t="shared" si="562"/>
        <v>7172.9914833333323</v>
      </c>
      <c r="I2126" s="112">
        <f t="shared" si="551"/>
        <v>7.156544386866126E-2</v>
      </c>
      <c r="J2126" s="38" t="str">
        <f t="shared" si="563"/>
        <v>X</v>
      </c>
      <c r="K2126" s="17" t="str">
        <f>IF(OR(AND(J2125="N",OR(I2125&lt;R$2308,AND(I2125&gt;R$2306, I2125&lt;R$2305))), AND(J2125="X", OR(I2125&lt;R$2314, AND(I2125&lt;R$2311,I2125&gt;R$2312)))),"no","yes")</f>
        <v>yes</v>
      </c>
      <c r="M2126" s="34">
        <f t="shared" si="549"/>
        <v>6645.2</v>
      </c>
      <c r="N2126" s="34">
        <f t="shared" si="549"/>
        <v>6688.6</v>
      </c>
      <c r="O2126" s="146">
        <f t="shared" si="564"/>
        <v>-6.4886523338217872E-3</v>
      </c>
      <c r="P2126" s="146">
        <f t="shared" si="565"/>
        <v>6.4886523338217872E-3</v>
      </c>
      <c r="Q2126" s="86">
        <f t="shared" si="554"/>
        <v>1.7999999999999999E-2</v>
      </c>
      <c r="R2126" s="39">
        <f>(SUM(C2107:C2125)+Q2126*SUM(C2107:C2125))/(19-Q2126)*(1-J$2305)</f>
        <v>6370.3243666631552</v>
      </c>
      <c r="S2126" s="39">
        <f>(SUM(C2107:C2125)+Q2126*SUM(C2107:C2125))/(19-Q2126)*(1+J$2305)</f>
        <v>6370.3243666631552</v>
      </c>
      <c r="T2126" s="17">
        <f>IF(AND(K2126="no",R2126&lt;E2126, R2126&gt;F2126,J$2308="yes"),MAX(R2126*(1-J$2306),F2126)/D2126-1,IF(AND(K2126="yes",S2126&gt;F2126, S2126&lt;E2126,J$2307="yes"),1-MIN(S2126*(1+J$2306),E2126)/D2126,0))</f>
        <v>0</v>
      </c>
      <c r="U2126" s="6">
        <f t="shared" si="555"/>
        <v>0</v>
      </c>
      <c r="V2126" s="66">
        <f t="shared" si="556"/>
        <v>14.392726601092578</v>
      </c>
      <c r="W2126" s="6">
        <f t="shared" si="557"/>
        <v>0</v>
      </c>
      <c r="X2126" s="17">
        <f>V2126/MAX(V$240:V2126)-1</f>
        <v>0</v>
      </c>
      <c r="Z2126" s="66">
        <f t="shared" si="558"/>
        <v>91.755022856712415</v>
      </c>
      <c r="AA2126" s="6">
        <f t="shared" si="559"/>
        <v>6.4886523338216762E-3</v>
      </c>
      <c r="AB2126" s="17">
        <f>Z2126/MAX(Z$240:Z2126)-1</f>
        <v>0</v>
      </c>
      <c r="AD2126" s="18">
        <v>1.8804000000000001</v>
      </c>
      <c r="AF2126" s="23">
        <v>6645.2</v>
      </c>
      <c r="AG2126" s="23">
        <v>6688.6</v>
      </c>
      <c r="AH2126" s="23">
        <v>6645</v>
      </c>
    </row>
    <row r="2127" spans="1:34" x14ac:dyDescent="0.25">
      <c r="A2127" s="18" t="s">
        <v>249</v>
      </c>
      <c r="B2127" s="72">
        <v>42292</v>
      </c>
      <c r="C2127" s="23">
        <v>6929.2370000000001</v>
      </c>
      <c r="D2127" s="23">
        <v>6724.4960000000001</v>
      </c>
      <c r="E2127" s="23">
        <v>6929.4759999999997</v>
      </c>
      <c r="F2127" s="23">
        <v>6694.0659999999998</v>
      </c>
      <c r="G2127" s="20">
        <f t="shared" si="550"/>
        <v>6299.8409999999994</v>
      </c>
      <c r="H2127" s="20">
        <f t="shared" si="562"/>
        <v>7157.494466666667</v>
      </c>
      <c r="I2127" s="112">
        <f t="shared" si="551"/>
        <v>9.9906648437635193E-2</v>
      </c>
      <c r="J2127" s="38" t="str">
        <f t="shared" si="563"/>
        <v>X</v>
      </c>
      <c r="K2127" s="17" t="str">
        <f>IF(OR(AND(J2126="N",OR(I2126&lt;R$2308,AND(I2126&gt;R$2306, I2126&lt;R$2305))), AND(J2126="X", OR(I2126&lt;R$2314, AND(I2126&lt;R$2311,I2126&gt;R$2312)))),"no","yes")</f>
        <v>no</v>
      </c>
      <c r="M2127" s="34">
        <f t="shared" si="549"/>
        <v>6954.8</v>
      </c>
      <c r="N2127" s="34">
        <f t="shared" si="549"/>
        <v>6645.2</v>
      </c>
      <c r="O2127" s="146">
        <f t="shared" si="564"/>
        <v>4.659001986396194E-2</v>
      </c>
      <c r="P2127" s="146">
        <f t="shared" si="565"/>
        <v>-4.659001986396194E-2</v>
      </c>
      <c r="Q2127" s="86">
        <f t="shared" si="554"/>
        <v>1.7999999999999999E-2</v>
      </c>
      <c r="R2127" s="39">
        <f>(SUM(C2108:C2126)+Q2127*SUM(C2108:C2126))/(19-Q2127)*(1-J$2305)</f>
        <v>6385.5652457064589</v>
      </c>
      <c r="S2127" s="39">
        <f>(SUM(C2108:C2126)+Q2127*SUM(C2108:C2126))/(19-Q2127)*(1+J$2305)</f>
        <v>6385.5652457064589</v>
      </c>
      <c r="T2127" s="17">
        <f>IF(AND(K2127="no",R2127&lt;E2127, R2127&gt;F2127,J$2308="yes"),MAX(R2127*(1-J$2306),F2127)/D2127-1,IF(AND(K2127="yes",S2127&gt;F2127, S2127&lt;E2127,J$2307="yes"),1-MIN(S2127*(1+J$2306),E2127)/D2127,0))</f>
        <v>0</v>
      </c>
      <c r="U2127" s="6">
        <f t="shared" si="555"/>
        <v>0</v>
      </c>
      <c r="V2127" s="66">
        <f t="shared" si="556"/>
        <v>15.063284019334054</v>
      </c>
      <c r="W2127" s="6">
        <f t="shared" si="557"/>
        <v>4.659001986396194E-2</v>
      </c>
      <c r="X2127" s="17">
        <f>V2127/MAX(V$240:V2127)-1</f>
        <v>0</v>
      </c>
      <c r="Z2127" s="66">
        <f t="shared" si="558"/>
        <v>96.02989119422493</v>
      </c>
      <c r="AA2127" s="6">
        <f t="shared" si="559"/>
        <v>4.659001986396194E-2</v>
      </c>
      <c r="AB2127" s="17">
        <f>Z2127/MAX(Z$240:Z2127)-1</f>
        <v>0</v>
      </c>
      <c r="AD2127" s="18">
        <v>1.9503999999999999</v>
      </c>
      <c r="AF2127" s="23">
        <v>6954.8</v>
      </c>
      <c r="AG2127" s="23">
        <v>6645.2</v>
      </c>
      <c r="AH2127" s="23">
        <v>6655.8</v>
      </c>
    </row>
    <row r="2128" spans="1:34" x14ac:dyDescent="0.25">
      <c r="A2128" s="18" t="s">
        <v>249</v>
      </c>
      <c r="B2128" s="72">
        <v>42293</v>
      </c>
      <c r="C2128" s="23">
        <v>7047.56</v>
      </c>
      <c r="D2128" s="23">
        <v>6929.2370000000001</v>
      </c>
      <c r="E2128" s="23">
        <v>7052.1409999999996</v>
      </c>
      <c r="F2128" s="23">
        <v>6883.1989999999996</v>
      </c>
      <c r="G2128" s="20">
        <f t="shared" si="550"/>
        <v>6327.5530500000004</v>
      </c>
      <c r="H2128" s="20">
        <f t="shared" si="562"/>
        <v>7151.5322333333334</v>
      </c>
      <c r="I2128" s="112">
        <f t="shared" si="551"/>
        <v>0.11378916056657951</v>
      </c>
      <c r="J2128" s="38" t="str">
        <f t="shared" si="563"/>
        <v>X</v>
      </c>
      <c r="K2128" s="17" t="str">
        <f>IF(OR(AND(J2127="N",OR(I2127&lt;R$2308,AND(I2127&gt;R$2306, I2127&lt;R$2305))), AND(J2127="X", OR(I2127&lt;R$2314, AND(I2127&lt;R$2311,I2127&gt;R$2312)))),"no","yes")</f>
        <v>yes</v>
      </c>
      <c r="M2128" s="34">
        <f t="shared" si="549"/>
        <v>6979.8</v>
      </c>
      <c r="N2128" s="34">
        <f t="shared" si="549"/>
        <v>6954.8</v>
      </c>
      <c r="O2128" s="146">
        <f t="shared" si="564"/>
        <v>3.5946396733190777E-3</v>
      </c>
      <c r="P2128" s="146">
        <f t="shared" si="565"/>
        <v>-3.5946396733190777E-3</v>
      </c>
      <c r="Q2128" s="86">
        <f t="shared" si="554"/>
        <v>1.7999999999999999E-2</v>
      </c>
      <c r="R2128" s="39">
        <f>(SUM(C2109:C2127)+Q2128*SUM(C2109:C2127))/(19-Q2128)*(1-J$2305)</f>
        <v>6408.9434210304507</v>
      </c>
      <c r="S2128" s="39">
        <f>(SUM(C2109:C2127)+Q2128*SUM(C2109:C2127))/(19-Q2128)*(1+J$2305)</f>
        <v>6408.9434210304507</v>
      </c>
      <c r="T2128" s="17">
        <f>IF(AND(K2128="no",R2128&lt;E2128, R2128&gt;F2128,J$2308="yes"),MAX(R2128*(1-J$2306),F2128)/D2128-1,IF(AND(K2128="yes",S2128&gt;F2128, S2128&lt;E2128,J$2307="yes"),1-MIN(S2128*(1+J$2306),E2128)/D2128,0))</f>
        <v>0</v>
      </c>
      <c r="U2128" s="6">
        <f t="shared" si="555"/>
        <v>0</v>
      </c>
      <c r="V2128" s="66">
        <f t="shared" si="556"/>
        <v>15.063284019334054</v>
      </c>
      <c r="W2128" s="6">
        <f t="shared" si="557"/>
        <v>0</v>
      </c>
      <c r="X2128" s="17">
        <f>V2128/MAX(V$240:V2128)-1</f>
        <v>0</v>
      </c>
      <c r="Y2128" s="14"/>
      <c r="Z2128" s="66">
        <f t="shared" si="558"/>
        <v>95.684698337513652</v>
      </c>
      <c r="AA2128" s="6">
        <f t="shared" si="559"/>
        <v>-3.5946396733190777E-3</v>
      </c>
      <c r="AB2128" s="17">
        <f>Z2128/MAX(Z$240:Z2128)-1</f>
        <v>-3.5946396733190777E-3</v>
      </c>
      <c r="AC2128" s="14"/>
      <c r="AD2128" s="18">
        <v>1.9702</v>
      </c>
      <c r="AF2128" s="23">
        <v>6979.8</v>
      </c>
      <c r="AG2128" s="23">
        <v>6954.8</v>
      </c>
      <c r="AH2128" s="23">
        <v>6997.8</v>
      </c>
    </row>
    <row r="2129" spans="1:34" x14ac:dyDescent="0.25">
      <c r="A2129" s="18" t="s">
        <v>249</v>
      </c>
      <c r="B2129" s="72">
        <v>42296</v>
      </c>
      <c r="C2129" s="23">
        <v>7047.3720000000003</v>
      </c>
      <c r="D2129" s="23">
        <v>7047.56</v>
      </c>
      <c r="E2129" s="23">
        <v>7113.6629999999996</v>
      </c>
      <c r="F2129" s="23">
        <v>6951.799</v>
      </c>
      <c r="G2129" s="20">
        <f t="shared" si="550"/>
        <v>6377.4321</v>
      </c>
      <c r="H2129" s="20">
        <f t="shared" si="562"/>
        <v>7142.6757999999991</v>
      </c>
      <c r="I2129" s="112">
        <f t="shared" si="551"/>
        <v>0.10504853513062096</v>
      </c>
      <c r="J2129" s="38" t="str">
        <f t="shared" si="563"/>
        <v>X</v>
      </c>
      <c r="K2129" s="17" t="str">
        <f>IF(OR(AND(J2128="N",OR(I2128&lt;R$2308,AND(I2128&gt;R$2306, I2128&lt;R$2305))), AND(J2128="X", OR(I2128&lt;R$2314, AND(I2128&lt;R$2311,I2128&gt;R$2312)))),"no","yes")</f>
        <v>yes</v>
      </c>
      <c r="M2129" s="34">
        <f t="shared" si="549"/>
        <v>6685</v>
      </c>
      <c r="N2129" s="34">
        <f t="shared" si="549"/>
        <v>6779</v>
      </c>
      <c r="O2129" s="146">
        <f t="shared" si="564"/>
        <v>-1.3866351969316959E-2</v>
      </c>
      <c r="P2129" s="146">
        <f t="shared" si="565"/>
        <v>1.3866351969316959E-2</v>
      </c>
      <c r="Q2129" s="86">
        <f t="shared" si="554"/>
        <v>1.7999999999999999E-2</v>
      </c>
      <c r="R2129" s="39">
        <f>(SUM(C2110:C2128)+Q2129*SUM(C2110:C2128))/(19-Q2129)*(1-J$2305)</f>
        <v>6462.4535275524186</v>
      </c>
      <c r="S2129" s="39">
        <f>(SUM(C2110:C2128)+Q2129*SUM(C2110:C2128))/(19-Q2129)*(1+J$2305)</f>
        <v>6462.4535275524186</v>
      </c>
      <c r="T2129" s="17">
        <f>IF(AND(K2129="no",R2129&lt;E2129, R2129&gt;F2129,J$2308="yes"),MAX(R2129*(1-J$2306),F2129)/D2129-1,IF(AND(K2129="yes",S2129&gt;F2129, S2129&lt;E2129,J$2307="yes"),1-MIN(S2129*(1+J$2306),E2129)/D2129,0))</f>
        <v>0</v>
      </c>
      <c r="U2129" s="6">
        <f t="shared" si="555"/>
        <v>0</v>
      </c>
      <c r="V2129" s="66">
        <f t="shared" si="556"/>
        <v>15.063284019334054</v>
      </c>
      <c r="W2129" s="6">
        <f t="shared" si="557"/>
        <v>0</v>
      </c>
      <c r="X2129" s="17">
        <f>V2129/MAX(V$240:V2129)-1</f>
        <v>0</v>
      </c>
      <c r="Z2129" s="66">
        <f t="shared" si="558"/>
        <v>97.011496042739537</v>
      </c>
      <c r="AA2129" s="6">
        <f t="shared" si="559"/>
        <v>1.3866351969316959E-2</v>
      </c>
      <c r="AB2129" s="17">
        <f>Z2129/MAX(Z$240:Z2129)-1</f>
        <v>0</v>
      </c>
      <c r="AD2129" s="18">
        <v>1.9814000000000001</v>
      </c>
      <c r="AF2129" s="23">
        <v>6685</v>
      </c>
      <c r="AG2129" s="23">
        <v>6779</v>
      </c>
      <c r="AH2129" s="23">
        <v>6797.8</v>
      </c>
    </row>
    <row r="2130" spans="1:34" x14ac:dyDescent="0.25">
      <c r="A2130" s="18" t="s">
        <v>249</v>
      </c>
      <c r="B2130" s="72">
        <v>42297</v>
      </c>
      <c r="C2130" s="23">
        <v>7162.0749999999998</v>
      </c>
      <c r="D2130" s="23">
        <v>7047.3720000000003</v>
      </c>
      <c r="E2130" s="23">
        <v>7163.2610000000004</v>
      </c>
      <c r="F2130" s="23">
        <v>6996.5630000000001</v>
      </c>
      <c r="G2130" s="20">
        <f t="shared" si="550"/>
        <v>6450.1343499999994</v>
      </c>
      <c r="H2130" s="20">
        <f t="shared" si="562"/>
        <v>7128.7987666666677</v>
      </c>
      <c r="I2130" s="112">
        <f t="shared" si="551"/>
        <v>0.11037609627464584</v>
      </c>
      <c r="J2130" s="38" t="str">
        <f t="shared" si="563"/>
        <v>X</v>
      </c>
      <c r="K2130" s="17" t="str">
        <f>IF(OR(AND(J2129="N",OR(I2129&lt;R$2308,AND(I2129&gt;R$2306, I2129&lt;R$2305))), AND(J2129="X", OR(I2129&lt;R$2314, AND(I2129&lt;R$2311,I2129&gt;R$2312)))),"no","yes")</f>
        <v>yes</v>
      </c>
      <c r="M2130" s="34">
        <f t="shared" si="549"/>
        <v>6850</v>
      </c>
      <c r="N2130" s="34">
        <f t="shared" si="549"/>
        <v>6685</v>
      </c>
      <c r="O2130" s="146">
        <f t="shared" si="564"/>
        <v>2.4682124158563967E-2</v>
      </c>
      <c r="P2130" s="146">
        <f t="shared" si="565"/>
        <v>-2.4682124158563967E-2</v>
      </c>
      <c r="Q2130" s="86">
        <f t="shared" si="554"/>
        <v>1.7999999999999999E-2</v>
      </c>
      <c r="R2130" s="39">
        <f>(SUM(C2111:C2129)+Q2130*SUM(C2111:C2129))/(19-Q2130)*(1-J$2305)</f>
        <v>6534.2821102096723</v>
      </c>
      <c r="S2130" s="39">
        <f>(SUM(C2111:C2129)+Q2130*SUM(C2111:C2129))/(19-Q2130)*(1+J$2305)</f>
        <v>6534.2821102096723</v>
      </c>
      <c r="T2130" s="17">
        <f>IF(AND(K2130="no",R2130&lt;E2130, R2130&gt;F2130,J$2308="yes"),MAX(R2130*(1-J$2306),F2130)/D2130-1,IF(AND(K2130="yes",S2130&gt;F2130, S2130&lt;E2130,J$2307="yes"),1-MIN(S2130*(1+J$2306),E2130)/D2130,0))</f>
        <v>0</v>
      </c>
      <c r="U2130" s="6">
        <f t="shared" si="555"/>
        <v>0</v>
      </c>
      <c r="V2130" s="66">
        <f t="shared" si="556"/>
        <v>15.063284019334054</v>
      </c>
      <c r="W2130" s="6">
        <f t="shared" si="557"/>
        <v>0</v>
      </c>
      <c r="X2130" s="17">
        <f>V2130/MAX(V$240:V2130)-1</f>
        <v>0</v>
      </c>
      <c r="Z2130" s="66">
        <f t="shared" si="558"/>
        <v>94.617046252604609</v>
      </c>
      <c r="AA2130" s="6">
        <f t="shared" si="559"/>
        <v>-2.4682124158563856E-2</v>
      </c>
      <c r="AB2130" s="17">
        <f>Z2130/MAX(Z$240:Z2130)-1</f>
        <v>-2.4682124158563856E-2</v>
      </c>
      <c r="AD2130" s="18">
        <v>2.0009000000000001</v>
      </c>
      <c r="AF2130" s="23">
        <v>6850</v>
      </c>
      <c r="AG2130" s="23">
        <v>6685</v>
      </c>
      <c r="AH2130" s="23">
        <v>6685</v>
      </c>
    </row>
    <row r="2131" spans="1:34" x14ac:dyDescent="0.25">
      <c r="A2131" s="18" t="s">
        <v>249</v>
      </c>
      <c r="B2131" s="72">
        <v>42298</v>
      </c>
      <c r="C2131" s="23">
        <v>6712.7389999999996</v>
      </c>
      <c r="D2131" s="23">
        <v>7162.0749999999998</v>
      </c>
      <c r="E2131" s="23">
        <v>7186.5420000000004</v>
      </c>
      <c r="F2131" s="23">
        <v>6689.268</v>
      </c>
      <c r="G2131" s="20">
        <f t="shared" si="550"/>
        <v>6481.52945</v>
      </c>
      <c r="H2131" s="20">
        <f t="shared" si="562"/>
        <v>7105.4028166666667</v>
      </c>
      <c r="I2131" s="112">
        <f t="shared" si="551"/>
        <v>3.5672066567559835E-2</v>
      </c>
      <c r="J2131" s="38" t="str">
        <f t="shared" si="563"/>
        <v>X</v>
      </c>
      <c r="K2131" s="17" t="str">
        <f>IF(OR(AND(J2130="N",OR(I2130&lt;R$2308,AND(I2130&gt;R$2306, I2130&lt;R$2305))), AND(J2130="X", OR(I2130&lt;R$2314, AND(I2130&lt;R$2311,I2130&gt;R$2312)))),"no","yes")</f>
        <v>yes</v>
      </c>
      <c r="M2131" s="34">
        <f t="shared" si="549"/>
        <v>6478.8</v>
      </c>
      <c r="N2131" s="34">
        <f t="shared" si="549"/>
        <v>6850</v>
      </c>
      <c r="O2131" s="146">
        <f t="shared" si="564"/>
        <v>-5.4189781021897754E-2</v>
      </c>
      <c r="P2131" s="146">
        <f t="shared" si="565"/>
        <v>5.4189781021897754E-2</v>
      </c>
      <c r="Q2131" s="86">
        <f t="shared" si="554"/>
        <v>1.7999999999999999E-2</v>
      </c>
      <c r="R2131" s="39">
        <f>(SUM(C2112:C2130)+Q2131*SUM(C2112:C2130))/(19-Q2131)*(1-J$2305)</f>
        <v>6592.0541196923405</v>
      </c>
      <c r="S2131" s="39">
        <f>(SUM(C2112:C2130)+Q2131*SUM(C2112:C2130))/(19-Q2131)*(1+J$2305)</f>
        <v>6592.0541196923405</v>
      </c>
      <c r="T2131" s="17">
        <f>IF(AND(K2131="no",R2131&lt;E2131, R2131&gt;F2131,J$2308="yes"),MAX(R2131*(1-J$2306),F2131)/D2131-1,IF(AND(K2131="yes",S2131&gt;F2131, S2131&lt;E2131,J$2307="yes"),1-MIN(S2131*(1+J$2306),E2131)/D2131,0))</f>
        <v>0</v>
      </c>
      <c r="U2131" s="6">
        <f t="shared" si="555"/>
        <v>0</v>
      </c>
      <c r="V2131" s="66">
        <f t="shared" si="556"/>
        <v>15.063284019334054</v>
      </c>
      <c r="W2131" s="6">
        <f t="shared" si="557"/>
        <v>0</v>
      </c>
      <c r="X2131" s="17">
        <f>V2131/MAX(V$240:V2131)-1</f>
        <v>0</v>
      </c>
      <c r="Z2131" s="66">
        <f t="shared" si="558"/>
        <v>99.744323269972028</v>
      </c>
      <c r="AA2131" s="6">
        <f t="shared" si="559"/>
        <v>5.4189781021897865E-2</v>
      </c>
      <c r="AB2131" s="17">
        <f>Z2131/MAX(Z$240:Z2131)-1</f>
        <v>0</v>
      </c>
      <c r="AD2131" s="18">
        <v>1.8848</v>
      </c>
      <c r="AF2131" s="23">
        <v>6478.8</v>
      </c>
      <c r="AG2131" s="23">
        <v>6850</v>
      </c>
      <c r="AH2131" s="23">
        <v>6814</v>
      </c>
    </row>
    <row r="2132" spans="1:34" x14ac:dyDescent="0.25">
      <c r="A2132" s="18" t="s">
        <v>249</v>
      </c>
      <c r="B2132" s="72">
        <v>42299</v>
      </c>
      <c r="C2132" s="23">
        <v>6964.2969999999996</v>
      </c>
      <c r="D2132" s="23">
        <v>6712.7389999999996</v>
      </c>
      <c r="E2132" s="23">
        <v>6970.6760000000004</v>
      </c>
      <c r="F2132" s="23">
        <v>6700.6189999999997</v>
      </c>
      <c r="G2132" s="20">
        <f t="shared" si="550"/>
        <v>6531.4738500000003</v>
      </c>
      <c r="H2132" s="20">
        <f t="shared" si="562"/>
        <v>7084.4667166666668</v>
      </c>
      <c r="I2132" s="112">
        <f t="shared" si="551"/>
        <v>6.6267301981159932E-2</v>
      </c>
      <c r="J2132" s="38" t="str">
        <f t="shared" si="563"/>
        <v>X</v>
      </c>
      <c r="K2132" s="17" t="str">
        <f>IF(OR(AND(J2131="N",OR(I2131&lt;R$2308,AND(I2131&gt;R$2306, I2131&lt;R$2305))), AND(J2131="X", OR(I2131&lt;R$2314, AND(I2131&lt;R$2311,I2131&gt;R$2312)))),"no","yes")</f>
        <v>no</v>
      </c>
      <c r="M2132" s="34">
        <f t="shared" si="549"/>
        <v>6666.2</v>
      </c>
      <c r="N2132" s="34">
        <f t="shared" si="549"/>
        <v>6478.8</v>
      </c>
      <c r="O2132" s="146">
        <f t="shared" si="564"/>
        <v>2.8925109588195275E-2</v>
      </c>
      <c r="P2132" s="146">
        <f t="shared" si="565"/>
        <v>-2.8925109588195275E-2</v>
      </c>
      <c r="Q2132" s="86">
        <f t="shared" si="554"/>
        <v>1.7999999999999999E-2</v>
      </c>
      <c r="R2132" s="39">
        <f>(SUM(C2113:C2131)+Q2132*SUM(C2113:C2131))/(19-Q2132)*(1-J$2305)</f>
        <v>6632.1332441260147</v>
      </c>
      <c r="S2132" s="39">
        <f>(SUM(C2113:C2131)+Q2132*SUM(C2113:C2131))/(19-Q2132)*(1+J$2305)</f>
        <v>6632.1332441260147</v>
      </c>
      <c r="T2132" s="17">
        <f>IF(AND(K2132="no",R2132&lt;E2132, R2132&gt;F2132,J$2308="yes"),MAX(R2132*(1-J$2306),F2132)/D2132-1,IF(AND(K2132="yes",S2132&gt;F2132, S2132&lt;E2132,J$2307="yes"),1-MIN(S2132*(1+J$2306),E2132)/D2132,0))</f>
        <v>0</v>
      </c>
      <c r="U2132" s="6">
        <f t="shared" si="555"/>
        <v>0</v>
      </c>
      <c r="V2132" s="66">
        <f t="shared" si="556"/>
        <v>15.498991160351402</v>
      </c>
      <c r="W2132" s="6">
        <f t="shared" si="557"/>
        <v>2.8925109588195275E-2</v>
      </c>
      <c r="X2132" s="17">
        <f>V2132/MAX(V$240:V2132)-1</f>
        <v>0</v>
      </c>
      <c r="Z2132" s="66">
        <f t="shared" si="558"/>
        <v>102.62943875135635</v>
      </c>
      <c r="AA2132" s="6">
        <f t="shared" si="559"/>
        <v>2.8925109588195275E-2</v>
      </c>
      <c r="AB2132" s="17">
        <f>Z2132/MAX(Z$240:Z2132)-1</f>
        <v>0</v>
      </c>
      <c r="AD2132" s="18">
        <v>1.9513</v>
      </c>
      <c r="AF2132" s="23">
        <v>6666.2</v>
      </c>
      <c r="AG2132" s="23">
        <v>6478.8</v>
      </c>
      <c r="AH2132" s="23">
        <v>6520.2</v>
      </c>
    </row>
    <row r="2133" spans="1:34" x14ac:dyDescent="0.25">
      <c r="A2133" s="18" t="s">
        <v>249</v>
      </c>
      <c r="B2133" s="72">
        <v>42300</v>
      </c>
      <c r="C2133" s="23">
        <v>7138.2340000000004</v>
      </c>
      <c r="D2133" s="23">
        <v>6964.2969999999996</v>
      </c>
      <c r="E2133" s="23">
        <v>7169.3689999999997</v>
      </c>
      <c r="F2133" s="23">
        <v>6988.5510000000004</v>
      </c>
      <c r="G2133" s="20">
        <f t="shared" si="550"/>
        <v>6586.5415000000012</v>
      </c>
      <c r="H2133" s="20">
        <f t="shared" si="562"/>
        <v>7064.7666833333333</v>
      </c>
      <c r="I2133" s="112">
        <f t="shared" si="551"/>
        <v>8.3760574498771279E-2</v>
      </c>
      <c r="J2133" s="38" t="str">
        <f t="shared" si="563"/>
        <v>X</v>
      </c>
      <c r="K2133" s="17" t="str">
        <f>IF(OR(AND(J2132="N",OR(I2132&lt;R$2308,AND(I2132&gt;R$2306, I2132&lt;R$2305))), AND(J2132="X", OR(I2132&lt;R$2314, AND(I2132&lt;R$2311,I2132&gt;R$2312)))),"no","yes")</f>
        <v>no</v>
      </c>
      <c r="M2133" s="34">
        <f t="shared" si="549"/>
        <v>6908</v>
      </c>
      <c r="N2133" s="34">
        <f t="shared" si="549"/>
        <v>6666.2</v>
      </c>
      <c r="O2133" s="146">
        <f t="shared" si="564"/>
        <v>3.6272539077735422E-2</v>
      </c>
      <c r="P2133" s="146">
        <f t="shared" si="565"/>
        <v>-3.6272539077735422E-2</v>
      </c>
      <c r="Q2133" s="86">
        <f t="shared" si="554"/>
        <v>1.7999999999999999E-2</v>
      </c>
      <c r="R2133" s="39">
        <f>(SUM(C2114:C2132)+Q2133*SUM(C2114:C2132))/(19-Q2133)*(1-J$2305)</f>
        <v>6681.8703365293441</v>
      </c>
      <c r="S2133" s="39">
        <f>(SUM(C2114:C2132)+Q2133*SUM(C2114:C2132))/(19-Q2133)*(1+J$2305)</f>
        <v>6681.8703365293441</v>
      </c>
      <c r="T2133" s="17">
        <f>IF(AND(K2133="no",R2133&lt;E2133, R2133&gt;F2133,J$2308="yes"),MAX(R2133*(1-J$2306),F2133)/D2133-1,IF(AND(K2133="yes",S2133&gt;F2133, S2133&lt;E2133,J$2307="yes"),1-MIN(S2133*(1+J$2306),E2133)/D2133,0))</f>
        <v>0</v>
      </c>
      <c r="U2133" s="6">
        <f t="shared" si="555"/>
        <v>0</v>
      </c>
      <c r="V2133" s="66">
        <f t="shared" si="556"/>
        <v>16.061178922880725</v>
      </c>
      <c r="W2133" s="6">
        <f t="shared" si="557"/>
        <v>3.6272539077735422E-2</v>
      </c>
      <c r="X2133" s="17">
        <f>V2133/MAX(V$240:V2133)-1</f>
        <v>0</v>
      </c>
      <c r="Z2133" s="66">
        <f t="shared" si="558"/>
        <v>106.35206907899098</v>
      </c>
      <c r="AA2133" s="6">
        <f t="shared" si="559"/>
        <v>3.6272539077735422E-2</v>
      </c>
      <c r="AB2133" s="17">
        <f>Z2133/MAX(Z$240:Z2133)-1</f>
        <v>0</v>
      </c>
      <c r="AD2133" s="18">
        <v>2.0034000000000001</v>
      </c>
      <c r="AF2133" s="23">
        <v>6908</v>
      </c>
      <c r="AG2133" s="23">
        <v>6666.2</v>
      </c>
      <c r="AH2133" s="23">
        <v>6706.2</v>
      </c>
    </row>
    <row r="2134" spans="1:34" x14ac:dyDescent="0.25">
      <c r="A2134" s="18" t="s">
        <v>249</v>
      </c>
      <c r="B2134" s="72">
        <v>42303</v>
      </c>
      <c r="C2134" s="23">
        <v>7186.7550000000001</v>
      </c>
      <c r="D2134" s="23">
        <v>7138.2340000000004</v>
      </c>
      <c r="E2134" s="23">
        <v>7233.357</v>
      </c>
      <c r="F2134" s="23">
        <v>7088.567</v>
      </c>
      <c r="G2134" s="20">
        <f t="shared" si="550"/>
        <v>6633.3573000000006</v>
      </c>
      <c r="H2134" s="20">
        <f t="shared" si="562"/>
        <v>7042.012749999999</v>
      </c>
      <c r="I2134" s="112">
        <f t="shared" si="551"/>
        <v>8.3426487519374204E-2</v>
      </c>
      <c r="J2134" s="38" t="str">
        <f t="shared" si="563"/>
        <v>X</v>
      </c>
      <c r="K2134" s="17" t="str">
        <f>IF(OR(AND(J2133="N",OR(I2133&lt;R$2308,AND(I2133&gt;R$2306, I2133&lt;R$2305))), AND(J2133="X", OR(I2133&lt;R$2314, AND(I2133&lt;R$2311,I2133&gt;R$2312)))),"no","yes")</f>
        <v>yes</v>
      </c>
      <c r="M2134" s="34">
        <f t="shared" si="549"/>
        <v>6865</v>
      </c>
      <c r="N2134" s="34">
        <f t="shared" si="549"/>
        <v>6908</v>
      </c>
      <c r="O2134" s="146">
        <f t="shared" si="564"/>
        <v>-6.2246670526925341E-3</v>
      </c>
      <c r="P2134" s="146">
        <f t="shared" si="565"/>
        <v>6.2246670526925341E-3</v>
      </c>
      <c r="Q2134" s="86">
        <f t="shared" si="554"/>
        <v>1.7999999999999999E-2</v>
      </c>
      <c r="R2134" s="39">
        <f>(SUM(C2115:C2133)+Q2134*SUM(C2115:C2133))/(19-Q2134)*(1-J$2305)</f>
        <v>6729.4825644294597</v>
      </c>
      <c r="S2134" s="39">
        <f>(SUM(C2115:C2133)+Q2134*SUM(C2115:C2133))/(19-Q2134)*(1+J$2305)</f>
        <v>6729.4825644294597</v>
      </c>
      <c r="T2134" s="17">
        <f>IF(AND(K2134="no",R2134&lt;E2134, R2134&gt;F2134,J$2308="yes"),MAX(R2134*(1-J$2306),F2134)/D2134-1,IF(AND(K2134="yes",S2134&gt;F2134, S2134&lt;E2134,J$2307="yes"),1-MIN(S2134*(1+J$2306),E2134)/D2134,0))</f>
        <v>0</v>
      </c>
      <c r="U2134" s="6">
        <f t="shared" si="555"/>
        <v>0</v>
      </c>
      <c r="V2134" s="66">
        <f t="shared" si="556"/>
        <v>16.061178922880725</v>
      </c>
      <c r="W2134" s="6">
        <f t="shared" si="557"/>
        <v>0</v>
      </c>
      <c r="X2134" s="17">
        <f>V2134/MAX(V$240:V2134)-1</f>
        <v>0</v>
      </c>
      <c r="Z2134" s="66">
        <f t="shared" si="558"/>
        <v>107.01407529937266</v>
      </c>
      <c r="AA2134" s="6">
        <f t="shared" si="559"/>
        <v>6.2246670526926451E-3</v>
      </c>
      <c r="AB2134" s="17">
        <f>Z2134/MAX(Z$240:Z2134)-1</f>
        <v>0</v>
      </c>
      <c r="AD2134" s="18">
        <v>2.0023</v>
      </c>
      <c r="AF2134" s="23">
        <v>6865</v>
      </c>
      <c r="AG2134" s="23">
        <v>6908</v>
      </c>
      <c r="AH2134" s="23">
        <v>6944</v>
      </c>
    </row>
    <row r="2135" spans="1:34" x14ac:dyDescent="0.25">
      <c r="A2135" s="18" t="s">
        <v>249</v>
      </c>
      <c r="B2135" s="72">
        <v>42304</v>
      </c>
      <c r="C2135" s="23">
        <v>7231.4359999999997</v>
      </c>
      <c r="D2135" s="23">
        <v>7186.7550000000001</v>
      </c>
      <c r="E2135" s="23">
        <v>7266.777</v>
      </c>
      <c r="F2135" s="23">
        <v>6900.4380000000001</v>
      </c>
      <c r="G2135" s="20">
        <f t="shared" si="550"/>
        <v>6680.1327999999994</v>
      </c>
      <c r="H2135" s="20">
        <f t="shared" si="562"/>
        <v>7022.1187833333324</v>
      </c>
      <c r="I2135" s="112">
        <f t="shared" si="551"/>
        <v>8.2528778469793451E-2</v>
      </c>
      <c r="J2135" s="38" t="str">
        <f t="shared" si="563"/>
        <v>X</v>
      </c>
      <c r="K2135" s="17" t="str">
        <f>IF(OR(AND(J2134="N",OR(I2134&lt;R$2308,AND(I2134&gt;R$2306, I2134&lt;R$2305))), AND(J2134="X", OR(I2134&lt;R$2314, AND(I2134&lt;R$2311,I2134&gt;R$2312)))),"no","yes")</f>
        <v>yes</v>
      </c>
      <c r="M2135" s="34">
        <f t="shared" ref="M2135:N2198" si="568">AF2135</f>
        <v>6903.4</v>
      </c>
      <c r="N2135" s="34">
        <f t="shared" si="568"/>
        <v>6865</v>
      </c>
      <c r="O2135" s="146">
        <f t="shared" si="564"/>
        <v>5.5935906773487698E-3</v>
      </c>
      <c r="P2135" s="146">
        <f t="shared" si="565"/>
        <v>-5.5935906773487698E-3</v>
      </c>
      <c r="Q2135" s="86">
        <f t="shared" si="554"/>
        <v>1.7999999999999999E-2</v>
      </c>
      <c r="R2135" s="39">
        <f>(SUM(C2116:C2134)+Q2135*SUM(C2116:C2134))/(19-Q2135)*(1-J$2305)</f>
        <v>6777.2575050047417</v>
      </c>
      <c r="S2135" s="39">
        <f>(SUM(C2116:C2134)+Q2135*SUM(C2116:C2134))/(19-Q2135)*(1+J$2305)</f>
        <v>6777.2575050047417</v>
      </c>
      <c r="T2135" s="17">
        <f>IF(AND(K2135="no",R2135&lt;E2135, R2135&gt;F2135,J$2308="yes"),MAX(R2135*(1-J$2306),F2135)/D2135-1,IF(AND(K2135="yes",S2135&gt;F2135, S2135&lt;E2135,J$2307="yes"),1-MIN(S2135*(1+J$2306),E2135)/D2135,0))</f>
        <v>0</v>
      </c>
      <c r="U2135" s="6">
        <f t="shared" si="555"/>
        <v>0</v>
      </c>
      <c r="V2135" s="66">
        <f t="shared" si="556"/>
        <v>16.061178922880725</v>
      </c>
      <c r="W2135" s="6">
        <f t="shared" si="557"/>
        <v>0</v>
      </c>
      <c r="X2135" s="17">
        <f>V2135/MAX(V$240:V2135)-1</f>
        <v>0</v>
      </c>
      <c r="Z2135" s="66">
        <f t="shared" si="558"/>
        <v>106.41548236543299</v>
      </c>
      <c r="AA2135" s="6">
        <f t="shared" si="559"/>
        <v>-5.5935906773487698E-3</v>
      </c>
      <c r="AB2135" s="17">
        <f>Z2135/MAX(Z$240:Z2135)-1</f>
        <v>-5.5935906773487698E-3</v>
      </c>
      <c r="AD2135" s="18">
        <v>2.0200999999999998</v>
      </c>
      <c r="AF2135" s="23">
        <v>6903.4</v>
      </c>
      <c r="AG2135" s="23">
        <v>6865</v>
      </c>
      <c r="AH2135" s="23">
        <v>6824</v>
      </c>
    </row>
    <row r="2136" spans="1:34" x14ac:dyDescent="0.25">
      <c r="A2136" s="18" t="s">
        <v>249</v>
      </c>
      <c r="B2136" s="72">
        <v>42305</v>
      </c>
      <c r="C2136" s="23">
        <v>7048.8950000000004</v>
      </c>
      <c r="D2136" s="23">
        <v>7231.4359999999997</v>
      </c>
      <c r="E2136" s="23">
        <v>7270.7889999999998</v>
      </c>
      <c r="F2136" s="23">
        <v>7019.6090000000004</v>
      </c>
      <c r="G2136" s="20">
        <f t="shared" si="550"/>
        <v>6721.3475000000008</v>
      </c>
      <c r="H2136" s="20">
        <f t="shared" si="562"/>
        <v>7009.6973499999995</v>
      </c>
      <c r="I2136" s="112">
        <f t="shared" si="551"/>
        <v>4.8732415635406312E-2</v>
      </c>
      <c r="J2136" s="38" t="str">
        <f t="shared" si="563"/>
        <v>X</v>
      </c>
      <c r="K2136" s="17" t="str">
        <f>IF(OR(AND(J2135="N",OR(I2135&lt;R$2308,AND(I2135&gt;R$2306, I2135&lt;R$2305))), AND(J2135="X", OR(I2135&lt;R$2314, AND(I2135&lt;R$2311,I2135&gt;R$2312)))),"no","yes")</f>
        <v>yes</v>
      </c>
      <c r="M2136" s="34">
        <f t="shared" si="568"/>
        <v>6683.4</v>
      </c>
      <c r="N2136" s="34">
        <f t="shared" si="568"/>
        <v>6903.4</v>
      </c>
      <c r="O2136" s="146">
        <f t="shared" si="564"/>
        <v>-3.1868354723759262E-2</v>
      </c>
      <c r="P2136" s="146">
        <f t="shared" si="565"/>
        <v>3.1868354723759262E-2</v>
      </c>
      <c r="Q2136" s="86">
        <f t="shared" si="554"/>
        <v>1.7999999999999999E-2</v>
      </c>
      <c r="R2136" s="39">
        <f>(SUM(C2117:C2135)+Q2136*SUM(C2117:C2135))/(19-Q2136)*(1-J$2305)</f>
        <v>6831.2538188810458</v>
      </c>
      <c r="S2136" s="39">
        <f>(SUM(C2117:C2135)+Q2136*SUM(C2117:C2135))/(19-Q2136)*(1+J$2305)</f>
        <v>6831.2538188810458</v>
      </c>
      <c r="T2136" s="17">
        <f>IF(AND(K2136="no",R2136&lt;E2136, R2136&gt;F2136,J$2308="yes"),MAX(R2136*(1-J$2306),F2136)/D2136-1,IF(AND(K2136="yes",S2136&gt;F2136, S2136&lt;E2136,J$2307="yes"),1-MIN(S2136*(1+J$2306),E2136)/D2136,0))</f>
        <v>0</v>
      </c>
      <c r="U2136" s="6">
        <f t="shared" si="555"/>
        <v>0</v>
      </c>
      <c r="V2136" s="66">
        <f t="shared" si="556"/>
        <v>16.061178922880725</v>
      </c>
      <c r="W2136" s="6">
        <f t="shared" si="557"/>
        <v>0</v>
      </c>
      <c r="X2136" s="17">
        <f>V2136/MAX(V$240:V2136)-1</f>
        <v>0</v>
      </c>
      <c r="Z2136" s="66">
        <f t="shared" si="558"/>
        <v>109.80676870555456</v>
      </c>
      <c r="AA2136" s="6">
        <f t="shared" si="559"/>
        <v>3.1868354723759262E-2</v>
      </c>
      <c r="AB2136" s="17">
        <f>Z2136/MAX(Z$240:Z2136)-1</f>
        <v>0</v>
      </c>
      <c r="AD2136" s="18">
        <v>1.9639</v>
      </c>
      <c r="AF2136" s="23">
        <v>6683.4</v>
      </c>
      <c r="AG2136" s="23">
        <v>6903.4</v>
      </c>
      <c r="AH2136" s="23">
        <v>6910</v>
      </c>
    </row>
    <row r="2137" spans="1:34" x14ac:dyDescent="0.25">
      <c r="A2137" s="18" t="s">
        <v>249</v>
      </c>
      <c r="B2137" s="72">
        <v>42306</v>
      </c>
      <c r="C2137" s="23">
        <v>7108.9750000000004</v>
      </c>
      <c r="D2137" s="23">
        <v>7048.8950000000004</v>
      </c>
      <c r="E2137" s="23">
        <v>7185.2079999999996</v>
      </c>
      <c r="F2137" s="23">
        <v>7011.8630000000003</v>
      </c>
      <c r="G2137" s="20">
        <f t="shared" si="550"/>
        <v>6761.0407500000001</v>
      </c>
      <c r="H2137" s="20">
        <f t="shared" si="562"/>
        <v>7000.683266666666</v>
      </c>
      <c r="I2137" s="112">
        <f t="shared" si="551"/>
        <v>5.1461640724469904E-2</v>
      </c>
      <c r="J2137" s="38" t="str">
        <f t="shared" si="563"/>
        <v>X</v>
      </c>
      <c r="K2137" s="17" t="str">
        <f>IF(OR(AND(J2136="N",OR(I2136&lt;R$2308,AND(I2136&gt;R$2306, I2136&lt;R$2305))), AND(J2136="X", OR(I2136&lt;R$2314, AND(I2136&lt;R$2311,I2136&gt;R$2312)))),"no","yes")</f>
        <v>no</v>
      </c>
      <c r="M2137" s="34">
        <f t="shared" si="568"/>
        <v>6782</v>
      </c>
      <c r="N2137" s="34">
        <f t="shared" si="568"/>
        <v>6683.4</v>
      </c>
      <c r="O2137" s="146">
        <f t="shared" si="564"/>
        <v>1.475297004518672E-2</v>
      </c>
      <c r="P2137" s="146">
        <f t="shared" si="565"/>
        <v>-1.475297004518672E-2</v>
      </c>
      <c r="Q2137" s="86">
        <f t="shared" si="554"/>
        <v>1.7999999999999999E-2</v>
      </c>
      <c r="R2137" s="39">
        <f>(SUM(C2118:C2136)+Q2137*SUM(C2118:C2136))/(19-Q2137)*(1-J$2305)</f>
        <v>6870.6065282899599</v>
      </c>
      <c r="S2137" s="39">
        <f>(SUM(C2118:C2136)+Q2137*SUM(C2118:C2136))/(19-Q2137)*(1+J$2305)</f>
        <v>6870.6065282899599</v>
      </c>
      <c r="T2137" s="17">
        <f>IF(AND(K2137="no",R2137&lt;E2137, R2137&gt;F2137,J$2308="yes"),MAX(R2137*(1-J$2306),F2137)/D2137-1,IF(AND(K2137="yes",S2137&gt;F2137, S2137&lt;E2137,J$2307="yes"),1-MIN(S2137*(1+J$2306),E2137)/D2137,0))</f>
        <v>0</v>
      </c>
      <c r="U2137" s="6">
        <f t="shared" si="555"/>
        <v>0</v>
      </c>
      <c r="V2137" s="66">
        <f t="shared" si="556"/>
        <v>16.298129014420368</v>
      </c>
      <c r="W2137" s="6">
        <f t="shared" si="557"/>
        <v>1.475297004518672E-2</v>
      </c>
      <c r="X2137" s="17">
        <f>V2137/MAX(V$240:V2137)-1</f>
        <v>0</v>
      </c>
      <c r="Z2137" s="66">
        <f t="shared" si="558"/>
        <v>111.42674467502636</v>
      </c>
      <c r="AA2137" s="6">
        <f t="shared" si="559"/>
        <v>1.475297004518672E-2</v>
      </c>
      <c r="AB2137" s="17">
        <f>Z2137/MAX(Z$240:Z2137)-1</f>
        <v>0</v>
      </c>
      <c r="AD2137" s="18">
        <v>1.9858</v>
      </c>
      <c r="AF2137" s="23">
        <v>6782</v>
      </c>
      <c r="AG2137" s="23">
        <v>6683.4</v>
      </c>
      <c r="AH2137" s="23">
        <v>6712.2</v>
      </c>
    </row>
    <row r="2138" spans="1:34" x14ac:dyDescent="0.25">
      <c r="A2138" s="18" t="s">
        <v>249</v>
      </c>
      <c r="B2138" s="72">
        <v>42307</v>
      </c>
      <c r="C2138" s="23">
        <v>7084.9709999999995</v>
      </c>
      <c r="D2138" s="23">
        <v>7108.9750000000004</v>
      </c>
      <c r="E2138" s="23">
        <v>7185.5249999999996</v>
      </c>
      <c r="F2138" s="23">
        <v>6984.5010000000002</v>
      </c>
      <c r="G2138" s="20">
        <f t="shared" si="550"/>
        <v>6809.8705</v>
      </c>
      <c r="H2138" s="20">
        <f t="shared" si="562"/>
        <v>6985.052866666666</v>
      </c>
      <c r="I2138" s="112">
        <f t="shared" si="551"/>
        <v>4.039731739392094E-2</v>
      </c>
      <c r="J2138" s="38" t="str">
        <f t="shared" si="563"/>
        <v>X</v>
      </c>
      <c r="K2138" s="17" t="str">
        <f>IF(OR(AND(J2137="N",OR(I2137&lt;R$2308,AND(I2137&gt;R$2306, I2137&lt;R$2305))), AND(J2137="X", OR(I2137&lt;R$2314, AND(I2137&lt;R$2311,I2137&gt;R$2312)))),"no","yes")</f>
        <v>no</v>
      </c>
      <c r="M2138" s="34">
        <f t="shared" si="568"/>
        <v>6783.8</v>
      </c>
      <c r="N2138" s="34">
        <f t="shared" si="568"/>
        <v>6782</v>
      </c>
      <c r="O2138" s="146">
        <f t="shared" si="564"/>
        <v>2.6540843409028625E-4</v>
      </c>
      <c r="P2138" s="146">
        <f t="shared" si="565"/>
        <v>-2.6540843409028625E-4</v>
      </c>
      <c r="Q2138" s="86">
        <f t="shared" si="554"/>
        <v>1.7999999999999999E-2</v>
      </c>
      <c r="R2138" s="39">
        <f>(SUM(C2119:C2137)+Q2138*SUM(C2119:C2137))/(19-Q2138)*(1-J$2305)</f>
        <v>6924.2684070171745</v>
      </c>
      <c r="S2138" s="39">
        <f>(SUM(C2119:C2137)+Q2138*SUM(C2119:C2137))/(19-Q2138)*(1+J$2305)</f>
        <v>6924.2684070171745</v>
      </c>
      <c r="T2138" s="17">
        <f>IF(AND(K2138="no",R2138&lt;E2138, R2138&gt;F2138,J$2308="yes"),MAX(R2138*(1-J$2306),F2138)/D2138-1,IF(AND(K2138="yes",S2138&gt;F2138, S2138&lt;E2138,J$2307="yes"),1-MIN(S2138*(1+J$2306),E2138)/D2138,0))</f>
        <v>0</v>
      </c>
      <c r="U2138" s="6">
        <f t="shared" si="555"/>
        <v>0</v>
      </c>
      <c r="V2138" s="66">
        <f t="shared" si="556"/>
        <v>16.302454675320686</v>
      </c>
      <c r="W2138" s="6">
        <f t="shared" si="557"/>
        <v>2.6540843409028625E-4</v>
      </c>
      <c r="X2138" s="17">
        <f>V2138/MAX(V$240:V2138)-1</f>
        <v>0</v>
      </c>
      <c r="Z2138" s="66">
        <f t="shared" si="558"/>
        <v>111.45631827284633</v>
      </c>
      <c r="AA2138" s="6">
        <f t="shared" si="559"/>
        <v>2.6540843409028625E-4</v>
      </c>
      <c r="AB2138" s="17">
        <f>Z2138/MAX(Z$240:Z2138)-1</f>
        <v>0</v>
      </c>
      <c r="AD2138" s="18">
        <v>1.9842</v>
      </c>
      <c r="AF2138" s="23">
        <v>6783.8</v>
      </c>
      <c r="AG2138" s="23">
        <v>6782</v>
      </c>
      <c r="AH2138" s="23">
        <v>6801</v>
      </c>
    </row>
    <row r="2139" spans="1:34" x14ac:dyDescent="0.25">
      <c r="A2139" s="18" t="s">
        <v>249</v>
      </c>
      <c r="B2139" s="72">
        <v>42310</v>
      </c>
      <c r="C2139" s="23">
        <v>6936.4319999999998</v>
      </c>
      <c r="D2139" s="23">
        <v>7084.9709999999995</v>
      </c>
      <c r="E2139" s="23">
        <v>7137.0519999999997</v>
      </c>
      <c r="F2139" s="23">
        <v>6914.1469999999999</v>
      </c>
      <c r="G2139" s="20">
        <f t="shared" si="550"/>
        <v>6845.7075000000013</v>
      </c>
      <c r="H2139" s="20">
        <f t="shared" si="562"/>
        <v>6970.6503999999995</v>
      </c>
      <c r="I2139" s="112">
        <f t="shared" si="551"/>
        <v>1.3252757293530149E-2</v>
      </c>
      <c r="J2139" s="38" t="str">
        <f t="shared" si="563"/>
        <v>X</v>
      </c>
      <c r="K2139" s="17" t="str">
        <f>IF(OR(AND(J2138="N",OR(I2138&lt;R$2308,AND(I2138&gt;R$2306, I2138&lt;R$2305))), AND(J2138="X", OR(I2138&lt;R$2314, AND(I2138&lt;R$2311,I2138&gt;R$2312)))),"no","yes")</f>
        <v>no</v>
      </c>
      <c r="M2139" s="34">
        <f t="shared" si="568"/>
        <v>6668.8</v>
      </c>
      <c r="N2139" s="34">
        <f t="shared" si="568"/>
        <v>6783.8</v>
      </c>
      <c r="O2139" s="146">
        <f t="shared" si="564"/>
        <v>-1.6952150711990299E-2</v>
      </c>
      <c r="P2139" s="146">
        <f t="shared" si="565"/>
        <v>1.6952150711990299E-2</v>
      </c>
      <c r="Q2139" s="86">
        <f t="shared" si="554"/>
        <v>1.7999999999999999E-2</v>
      </c>
      <c r="R2139" s="39">
        <f>(SUM(C2120:C2138)+Q2139*SUM(C2120:C2138))/(19-Q2139)*(1-J$2305)</f>
        <v>6970.6731073648725</v>
      </c>
      <c r="S2139" s="39">
        <f>(SUM(C2120:C2138)+Q2139*SUM(C2120:C2138))/(19-Q2139)*(1+J$2305)</f>
        <v>6970.6731073648725</v>
      </c>
      <c r="T2139" s="17">
        <f>IF(AND(K2139="no",R2139&lt;E2139, R2139&gt;F2139,J$2308="yes"),MAX(R2139*(1-J$2306),F2139)/D2139-1,IF(AND(K2139="yes",S2139&gt;F2139, S2139&lt;E2139,J$2307="yes"),1-MIN(S2139*(1+J$2306),E2139)/D2139,0))</f>
        <v>-1.6132443257019236E-2</v>
      </c>
      <c r="U2139" s="6">
        <f t="shared" si="555"/>
        <v>8.1970745497106368E-4</v>
      </c>
      <c r="V2139" s="66">
        <f t="shared" si="556"/>
        <v>16.039456250320946</v>
      </c>
      <c r="W2139" s="6">
        <f t="shared" si="557"/>
        <v>-1.6132443257019347E-2</v>
      </c>
      <c r="X2139" s="17">
        <f>V2139/MAX(V$240:V2139)-1</f>
        <v>-1.6132443257019347E-2</v>
      </c>
      <c r="Z2139" s="66">
        <f t="shared" si="558"/>
        <v>109.65825554267336</v>
      </c>
      <c r="AA2139" s="6">
        <f t="shared" si="559"/>
        <v>-1.6132443257019236E-2</v>
      </c>
      <c r="AB2139" s="17">
        <f>Z2139/MAX(Z$240:Z2139)-1</f>
        <v>-1.6132443257019236E-2</v>
      </c>
      <c r="AD2139" s="18">
        <v>1.9440999999999999</v>
      </c>
      <c r="AF2139" s="23">
        <v>6668.8</v>
      </c>
      <c r="AG2139" s="23">
        <v>6783.8</v>
      </c>
      <c r="AH2139" s="23">
        <v>6641</v>
      </c>
    </row>
    <row r="2140" spans="1:34" x14ac:dyDescent="0.25">
      <c r="A2140" s="18" t="s">
        <v>249</v>
      </c>
      <c r="B2140" s="72">
        <v>42311</v>
      </c>
      <c r="C2140" s="23">
        <v>6920.1030000000001</v>
      </c>
      <c r="D2140" s="23">
        <v>6936.4319999999998</v>
      </c>
      <c r="E2140" s="23">
        <v>6998.05</v>
      </c>
      <c r="F2140" s="23">
        <v>6860.4390000000003</v>
      </c>
      <c r="G2140" s="20">
        <f t="shared" si="550"/>
        <v>6886.5323500000013</v>
      </c>
      <c r="H2140" s="20">
        <f t="shared" si="562"/>
        <v>6957.2011000000002</v>
      </c>
      <c r="I2140" s="112">
        <f t="shared" si="551"/>
        <v>4.8748264429483434E-3</v>
      </c>
      <c r="J2140" s="38" t="str">
        <f t="shared" si="563"/>
        <v>X</v>
      </c>
      <c r="K2140" s="17" t="str">
        <f>IF(OR(AND(J2139="N",OR(I2139&lt;R$2308,AND(I2139&gt;R$2306, I2139&lt;R$2305))), AND(J2139="X", OR(I2139&lt;R$2314, AND(I2139&lt;R$2311,I2139&gt;R$2312)))),"no","yes")</f>
        <v>yes</v>
      </c>
      <c r="M2140" s="34">
        <f t="shared" si="568"/>
        <v>6656.2</v>
      </c>
      <c r="N2140" s="34">
        <f t="shared" si="568"/>
        <v>6668.8</v>
      </c>
      <c r="O2140" s="146">
        <f t="shared" si="564"/>
        <v>-1.8893953934741026E-3</v>
      </c>
      <c r="P2140" s="146">
        <f t="shared" si="565"/>
        <v>1.8893953934741026E-3</v>
      </c>
      <c r="Q2140" s="86">
        <f t="shared" si="554"/>
        <v>1.7999999999999999E-2</v>
      </c>
      <c r="R2140" s="39">
        <f>(SUM(C2121:C2139)+Q2140*SUM(C2121:C2139))/(19-Q2140)*(1-J$2305)</f>
        <v>7015.3373612896448</v>
      </c>
      <c r="S2140" s="39">
        <f>(SUM(C2121:C2139)+Q2140*SUM(C2121:C2139))/(19-Q2140)*(1+J$2305)</f>
        <v>7015.3373612896448</v>
      </c>
      <c r="T2140" s="17">
        <f>IF(AND(K2140="no",R2140&lt;E2140, R2140&gt;F2140,J$2308="yes"),MAX(R2140*(1-J$2306),F2140)/D2140-1,IF(AND(K2140="yes",S2140&gt;F2140, S2140&lt;E2140,J$2307="yes"),1-MIN(S2140*(1+J$2306),E2140)/D2140,0))</f>
        <v>0</v>
      </c>
      <c r="U2140" s="6">
        <f t="shared" si="555"/>
        <v>0</v>
      </c>
      <c r="V2140" s="66">
        <f t="shared" si="556"/>
        <v>16.039456250320946</v>
      </c>
      <c r="W2140" s="6">
        <f t="shared" si="557"/>
        <v>0</v>
      </c>
      <c r="X2140" s="17">
        <f>V2140/MAX(V$240:V2140)-1</f>
        <v>-1.6132443257019347E-2</v>
      </c>
      <c r="Y2140" s="6">
        <f t="shared" ref="Y2140" si="569">V2140/V2120-1</f>
        <v>0.20316851535151059</v>
      </c>
      <c r="Z2140" s="66">
        <f t="shared" si="558"/>
        <v>109.86544334555211</v>
      </c>
      <c r="AA2140" s="6">
        <f t="shared" si="559"/>
        <v>1.8893953934742136E-3</v>
      </c>
      <c r="AB2140" s="17">
        <f>Z2140/MAX(Z$240:Z2140)-1</f>
        <v>-1.4273528427520277E-2</v>
      </c>
      <c r="AC2140" s="6">
        <f t="shared" ref="AC2140" si="570">Z2140/Z2120-1</f>
        <v>0.26126962150203714</v>
      </c>
      <c r="AD2140" s="18">
        <v>1.9348000000000001</v>
      </c>
      <c r="AF2140" s="23">
        <v>6656.2</v>
      </c>
      <c r="AG2140" s="23">
        <v>6668.8</v>
      </c>
      <c r="AH2140" s="23">
        <v>6696.8</v>
      </c>
    </row>
    <row r="2141" spans="1:34" x14ac:dyDescent="0.25">
      <c r="A2141" s="18" t="s">
        <v>249</v>
      </c>
      <c r="B2141" s="72">
        <v>42312</v>
      </c>
      <c r="C2141" s="23">
        <v>7267.9880000000003</v>
      </c>
      <c r="D2141" s="23">
        <v>6920.1030000000001</v>
      </c>
      <c r="E2141" s="23">
        <v>7268.3990000000003</v>
      </c>
      <c r="F2141" s="23">
        <v>6953.8670000000002</v>
      </c>
      <c r="G2141" s="20">
        <f t="shared" si="550"/>
        <v>6943.745350000002</v>
      </c>
      <c r="H2141" s="20">
        <f t="shared" si="562"/>
        <v>6952.6641499999987</v>
      </c>
      <c r="I2141" s="112">
        <f t="shared" si="551"/>
        <v>4.6695642431645146E-2</v>
      </c>
      <c r="J2141" s="38" t="str">
        <f t="shared" si="563"/>
        <v>X</v>
      </c>
      <c r="K2141" s="17" t="str">
        <f>IF(OR(AND(J2140="N",OR(I2140&lt;R$2308,AND(I2140&gt;R$2306, I2140&lt;R$2305))), AND(J2140="X", OR(I2140&lt;R$2314, AND(I2140&lt;R$2311,I2140&gt;R$2312)))),"no","yes")</f>
        <v>yes</v>
      </c>
      <c r="M2141" s="34">
        <f t="shared" si="568"/>
        <v>7090.6</v>
      </c>
      <c r="N2141" s="34">
        <f t="shared" si="568"/>
        <v>6656.2</v>
      </c>
      <c r="O2141" s="146">
        <f t="shared" si="564"/>
        <v>6.5262462065442728E-2</v>
      </c>
      <c r="P2141" s="146">
        <f t="shared" si="565"/>
        <v>-6.5262462065442728E-2</v>
      </c>
      <c r="Q2141" s="86">
        <f t="shared" si="554"/>
        <v>1.7999999999999999E-2</v>
      </c>
      <c r="R2141" s="39">
        <f>(SUM(C2122:C2140)+Q2141*SUM(C2122:C2140))/(19-Q2141)*(1-J$2305)</f>
        <v>7058.0467570329802</v>
      </c>
      <c r="S2141" s="39">
        <f>(SUM(C2122:C2140)+Q2141*SUM(C2122:C2140))/(19-Q2141)*(1+J$2305)</f>
        <v>7058.0467570329802</v>
      </c>
      <c r="T2141" s="17">
        <f>IF(AND(K2141="no",R2141&lt;E2141, R2141&gt;F2141,J$2308="yes"),MAX(R2141*(1-J$2306),F2141)/D2141-1,IF(AND(K2141="yes",S2141&gt;F2141, S2141&lt;E2141,J$2307="yes"),1-MIN(S2141*(1+J$2306),E2141)/D2141,0))</f>
        <v>-1.9933772233300617E-2</v>
      </c>
      <c r="U2141" s="6">
        <f t="shared" si="555"/>
        <v>4.5328689832142111E-2</v>
      </c>
      <c r="V2141" s="66">
        <f t="shared" si="556"/>
        <v>16.039456250320946</v>
      </c>
      <c r="W2141" s="6">
        <f t="shared" si="557"/>
        <v>0</v>
      </c>
      <c r="X2141" s="17">
        <f>V2141/MAX(V$240:V2141)-1</f>
        <v>-1.6132443257019347E-2</v>
      </c>
      <c r="Z2141" s="66">
        <f t="shared" si="558"/>
        <v>107.67541062159128</v>
      </c>
      <c r="AA2141" s="6">
        <f t="shared" si="559"/>
        <v>-1.9933772233300617E-2</v>
      </c>
      <c r="AB2141" s="17">
        <f>Z2141/MAX(Z$240:Z2141)-1</f>
        <v>-3.392277539618116E-2</v>
      </c>
      <c r="AD2141" s="18">
        <v>2.0615999999999999</v>
      </c>
      <c r="AF2141" s="23">
        <v>7090.6</v>
      </c>
      <c r="AG2141" s="23">
        <v>6656.2</v>
      </c>
      <c r="AH2141" s="23">
        <v>6700</v>
      </c>
    </row>
    <row r="2142" spans="1:34" x14ac:dyDescent="0.25">
      <c r="A2142" s="18" t="s">
        <v>249</v>
      </c>
      <c r="B2142" s="72">
        <v>42313</v>
      </c>
      <c r="C2142" s="23">
        <v>7276.451</v>
      </c>
      <c r="D2142" s="23">
        <v>7267.9880000000003</v>
      </c>
      <c r="E2142" s="23">
        <v>7364.5110000000004</v>
      </c>
      <c r="F2142" s="23">
        <v>7225.6450000000004</v>
      </c>
      <c r="G2142" s="20">
        <f t="shared" si="550"/>
        <v>6988.9433000000017</v>
      </c>
      <c r="H2142" s="20">
        <f t="shared" si="562"/>
        <v>6941.5700833333331</v>
      </c>
      <c r="I2142" s="112">
        <f t="shared" si="551"/>
        <v>4.1137506438204685E-2</v>
      </c>
      <c r="J2142" s="38" t="str">
        <f t="shared" si="563"/>
        <v>N</v>
      </c>
      <c r="K2142" s="17" t="str">
        <f>IF(OR(AND(J2141="N",OR(I2141&lt;R$2308,AND(I2141&gt;R$2306, I2141&lt;R$2305))), AND(J2141="X", OR(I2141&lt;R$2314, AND(I2141&lt;R$2311,I2141&gt;R$2312)))),"no","yes")</f>
        <v>no</v>
      </c>
      <c r="M2142" s="34">
        <f t="shared" si="568"/>
        <v>7066.4</v>
      </c>
      <c r="N2142" s="34">
        <f t="shared" si="568"/>
        <v>7090.6</v>
      </c>
      <c r="O2142" s="146">
        <f t="shared" si="564"/>
        <v>-3.4129692832765013E-3</v>
      </c>
      <c r="P2142" s="146">
        <f t="shared" si="565"/>
        <v>3.4129692832765013E-3</v>
      </c>
      <c r="Q2142" s="86">
        <f t="shared" si="554"/>
        <v>8.9999999999999993E-3</v>
      </c>
      <c r="R2142" s="39">
        <f>(SUM(C2123:C2141)+Q2142*SUM(C2123:C2141))/(19-Q2142)*(1-J$2305)</f>
        <v>7039.9103119898909</v>
      </c>
      <c r="S2142" s="39">
        <f>(SUM(C2123:C2141)+Q2142*SUM(C2123:C2141))/(19-Q2142)*(1+J$2305)</f>
        <v>7039.9103119898909</v>
      </c>
      <c r="T2142" s="17">
        <f>IF(AND(K2142="no",R2142&lt;E2142, R2142&gt;F2142,J$2308="yes"),MAX(R2142*(1-J$2306),F2142)/D2142-1,IF(AND(K2142="yes",S2142&gt;F2142, S2142&lt;E2142,J$2307="yes"),1-MIN(S2142*(1+J$2306),E2142)/D2142,0))</f>
        <v>0</v>
      </c>
      <c r="U2142" s="6">
        <f t="shared" si="555"/>
        <v>0</v>
      </c>
      <c r="V2142" s="66">
        <f t="shared" si="556"/>
        <v>15.984714078818143</v>
      </c>
      <c r="W2142" s="6">
        <f t="shared" si="557"/>
        <v>-3.4129692832765013E-3</v>
      </c>
      <c r="X2142" s="17">
        <f>V2142/MAX(V$240:V2142)-1</f>
        <v>-1.9490353006995309E-2</v>
      </c>
      <c r="Z2142" s="66">
        <f t="shared" si="558"/>
        <v>107.30791775257561</v>
      </c>
      <c r="AA2142" s="6">
        <f t="shared" si="559"/>
        <v>-3.4129692832765013E-3</v>
      </c>
      <c r="AB2142" s="17">
        <f>Z2142/MAX(Z$240:Z2142)-1</f>
        <v>-3.7219967289026989E-2</v>
      </c>
      <c r="AD2142" s="18">
        <v>2.0554999999999999</v>
      </c>
      <c r="AF2142" s="23">
        <v>7066.4</v>
      </c>
      <c r="AG2142" s="23">
        <v>7090.6</v>
      </c>
      <c r="AH2142" s="23">
        <v>7066.8</v>
      </c>
    </row>
    <row r="2143" spans="1:34" x14ac:dyDescent="0.25">
      <c r="A2143" s="18" t="s">
        <v>249</v>
      </c>
      <c r="B2143" s="72">
        <v>42314</v>
      </c>
      <c r="C2143" s="23">
        <v>7446.8469999999998</v>
      </c>
      <c r="D2143" s="23">
        <v>7276.451</v>
      </c>
      <c r="E2143" s="23">
        <v>7456.2359999999999</v>
      </c>
      <c r="F2143" s="23">
        <v>7284.7060000000001</v>
      </c>
      <c r="G2143" s="20">
        <f t="shared" ref="G2143:G2206" si="571">AVERAGE(C2124:C2143)</f>
        <v>7037.7831000000006</v>
      </c>
      <c r="H2143" s="20">
        <f t="shared" si="562"/>
        <v>6935.0285833333328</v>
      </c>
      <c r="I2143" s="112">
        <f t="shared" ref="I2143:I2206" si="572">$C2143/$G2143-1</f>
        <v>5.8123970885092913E-2</v>
      </c>
      <c r="J2143" s="38" t="str">
        <f t="shared" si="563"/>
        <v>N</v>
      </c>
      <c r="K2143" s="17" t="str">
        <f>IF(OR(AND(J2142="N",OR(I2142&lt;R$2308,AND(I2142&gt;R$2306, I2142&lt;R$2305))), AND(J2142="X", OR(I2142&lt;R$2314, AND(I2142&lt;R$2311,I2142&gt;R$2312)))),"no","yes")</f>
        <v>no</v>
      </c>
      <c r="M2143" s="34">
        <f t="shared" si="568"/>
        <v>7293.8</v>
      </c>
      <c r="N2143" s="34">
        <f t="shared" si="568"/>
        <v>7066.4</v>
      </c>
      <c r="O2143" s="146">
        <f t="shared" si="564"/>
        <v>3.2180459639986392E-2</v>
      </c>
      <c r="P2143" s="146">
        <f t="shared" si="565"/>
        <v>-3.2180459639986392E-2</v>
      </c>
      <c r="Q2143" s="86">
        <f t="shared" si="554"/>
        <v>8.9999999999999993E-3</v>
      </c>
      <c r="R2143" s="39">
        <f>(SUM(C2124:C2142)+Q2143*SUM(C2124:C2142))/(19-Q2143)*(1-J$2305)</f>
        <v>7082.7546909062194</v>
      </c>
      <c r="S2143" s="39">
        <f>(SUM(C2124:C2142)+Q2143*SUM(C2124:C2142))/(19-Q2143)*(1+J$2305)</f>
        <v>7082.7546909062194</v>
      </c>
      <c r="T2143" s="17">
        <f>IF(AND(K2143="no",R2143&lt;E2143, R2143&gt;F2143,J$2308="yes"),MAX(R2143*(1-J$2306),F2143)/D2143-1,IF(AND(K2143="yes",S2143&gt;F2143, S2143&lt;E2143,J$2307="yes"),1-MIN(S2143*(1+J$2306),E2143)/D2143,0))</f>
        <v>0</v>
      </c>
      <c r="U2143" s="6">
        <f t="shared" si="555"/>
        <v>0</v>
      </c>
      <c r="V2143" s="66">
        <f t="shared" si="556"/>
        <v>16.499109525088272</v>
      </c>
      <c r="W2143" s="6">
        <f t="shared" si="557"/>
        <v>3.2180459639986392E-2</v>
      </c>
      <c r="X2143" s="17">
        <f>V2143/MAX(V$240:V2143)-1</f>
        <v>0</v>
      </c>
      <c r="Z2143" s="66">
        <f t="shared" si="558"/>
        <v>110.76113586886335</v>
      </c>
      <c r="AA2143" s="6">
        <f t="shared" si="559"/>
        <v>3.2180459639986392E-2</v>
      </c>
      <c r="AB2143" s="17">
        <f>Z2143/MAX(Z$240:Z2143)-1</f>
        <v>-6.2372633041867243E-3</v>
      </c>
      <c r="AD2143" s="18">
        <v>2.1057999999999999</v>
      </c>
      <c r="AF2143" s="23">
        <v>7293.8</v>
      </c>
      <c r="AG2143" s="23">
        <v>7066.4</v>
      </c>
      <c r="AH2143" s="23">
        <v>7068.8</v>
      </c>
    </row>
    <row r="2144" spans="1:34" x14ac:dyDescent="0.25">
      <c r="A2144" s="18" t="s">
        <v>249</v>
      </c>
      <c r="B2144" s="72">
        <v>42317</v>
      </c>
      <c r="C2144" s="23">
        <v>7543.8010000000004</v>
      </c>
      <c r="D2144" s="23">
        <v>7446.8469999999998</v>
      </c>
      <c r="E2144" s="23">
        <v>7593.1670000000004</v>
      </c>
      <c r="F2144" s="23">
        <v>7350.8609999999999</v>
      </c>
      <c r="G2144" s="20">
        <f t="shared" si="571"/>
        <v>7079.0370500000017</v>
      </c>
      <c r="H2144" s="20">
        <f t="shared" si="562"/>
        <v>6930.891466666666</v>
      </c>
      <c r="I2144" s="112">
        <f t="shared" si="572"/>
        <v>6.5653555238843975E-2</v>
      </c>
      <c r="J2144" s="38" t="str">
        <f t="shared" si="563"/>
        <v>N</v>
      </c>
      <c r="K2144" s="17" t="str">
        <f>IF(OR(AND(J2143="N",OR(I2143&lt;R$2308,AND(I2143&gt;R$2306, I2143&lt;R$2305))), AND(J2143="X", OR(I2143&lt;R$2314, AND(I2143&lt;R$2311,I2143&gt;R$2312)))),"no","yes")</f>
        <v>no</v>
      </c>
      <c r="M2144" s="34">
        <f t="shared" si="568"/>
        <v>7353.8</v>
      </c>
      <c r="N2144" s="34">
        <f t="shared" si="568"/>
        <v>7293.8</v>
      </c>
      <c r="O2144" s="146">
        <f t="shared" si="564"/>
        <v>8.2261646878170058E-3</v>
      </c>
      <c r="P2144" s="146">
        <f t="shared" si="565"/>
        <v>-8.2261646878170058E-3</v>
      </c>
      <c r="Q2144" s="86">
        <f t="shared" si="554"/>
        <v>8.9999999999999993E-3</v>
      </c>
      <c r="R2144" s="39">
        <f>(SUM(C2125:C2143)+Q2144*SUM(C2125:C2143))/(19-Q2144)*(1-J$2305)</f>
        <v>7121.4402853983484</v>
      </c>
      <c r="S2144" s="39">
        <f>(SUM(C2125:C2143)+Q2144*SUM(C2125:C2143))/(19-Q2144)*(1+J$2305)</f>
        <v>7121.4402853983484</v>
      </c>
      <c r="T2144" s="17">
        <f>IF(AND(K2144="no",R2144&lt;E2144, R2144&gt;F2144,J$2308="yes"),MAX(R2144*(1-J$2306),F2144)/D2144-1,IF(AND(K2144="yes",S2144&gt;F2144, S2144&lt;E2144,J$2307="yes"),1-MIN(S2144*(1+J$2306),E2144)/D2144,0))</f>
        <v>0</v>
      </c>
      <c r="U2144" s="6">
        <f t="shared" si="555"/>
        <v>0</v>
      </c>
      <c r="V2144" s="66">
        <f t="shared" si="556"/>
        <v>16.634833917243977</v>
      </c>
      <c r="W2144" s="6">
        <f t="shared" si="557"/>
        <v>8.2261646878170058E-3</v>
      </c>
      <c r="X2144" s="17">
        <f>V2144/MAX(V$240:V2144)-1</f>
        <v>0</v>
      </c>
      <c r="Z2144" s="66">
        <f t="shared" si="558"/>
        <v>111.6722752135303</v>
      </c>
      <c r="AA2144" s="6">
        <f t="shared" si="559"/>
        <v>8.2261646878170058E-3</v>
      </c>
      <c r="AB2144" s="17">
        <f>Z2144/MAX(Z$240:Z2144)-1</f>
        <v>0</v>
      </c>
      <c r="AD2144" s="18">
        <v>2.1305000000000001</v>
      </c>
      <c r="AF2144" s="23">
        <v>7353.8</v>
      </c>
      <c r="AG2144" s="23">
        <v>7293.8</v>
      </c>
      <c r="AH2144" s="23">
        <v>7270</v>
      </c>
    </row>
    <row r="2145" spans="1:34" x14ac:dyDescent="0.25">
      <c r="A2145" s="18" t="s">
        <v>249</v>
      </c>
      <c r="B2145" s="72">
        <v>42318</v>
      </c>
      <c r="C2145" s="23">
        <v>7575.0079999999998</v>
      </c>
      <c r="D2145" s="23">
        <v>7543.8010000000004</v>
      </c>
      <c r="E2145" s="23">
        <v>7633.0069999999996</v>
      </c>
      <c r="F2145" s="23">
        <v>7486.8469999999998</v>
      </c>
      <c r="G2145" s="20">
        <f t="shared" si="571"/>
        <v>7117.6835999999994</v>
      </c>
      <c r="H2145" s="20">
        <f t="shared" si="562"/>
        <v>6923.5862833333331</v>
      </c>
      <c r="I2145" s="112">
        <f t="shared" si="572"/>
        <v>6.4251858568144415E-2</v>
      </c>
      <c r="J2145" s="38" t="str">
        <f t="shared" si="563"/>
        <v>N</v>
      </c>
      <c r="K2145" s="17" t="str">
        <f>IF(OR(AND(J2144="N",OR(I2144&lt;R$2308,AND(I2144&gt;R$2306, I2144&lt;R$2305))), AND(J2144="X", OR(I2144&lt;R$2314, AND(I2144&lt;R$2311,I2144&gt;R$2312)))),"no","yes")</f>
        <v>no</v>
      </c>
      <c r="M2145" s="34">
        <f t="shared" si="568"/>
        <v>7394</v>
      </c>
      <c r="N2145" s="34">
        <f t="shared" si="568"/>
        <v>7353.8</v>
      </c>
      <c r="O2145" s="146">
        <f t="shared" si="564"/>
        <v>5.4665615056161965E-3</v>
      </c>
      <c r="P2145" s="146">
        <f t="shared" si="565"/>
        <v>-5.4665615056161965E-3</v>
      </c>
      <c r="Q2145" s="86">
        <f t="shared" si="554"/>
        <v>8.9999999999999993E-3</v>
      </c>
      <c r="R2145" s="39">
        <f>(SUM(C2126:C2144)+Q2145*SUM(C2126:C2144))/(19-Q2145)*(1-J$2305)</f>
        <v>7160.8484006108147</v>
      </c>
      <c r="S2145" s="39">
        <f>(SUM(C2126:C2144)+Q2145*SUM(C2126:C2144))/(19-Q2145)*(1+J$2305)</f>
        <v>7160.8484006108147</v>
      </c>
      <c r="T2145" s="17">
        <f>IF(AND(K2145="no",R2145&lt;E2145, R2145&gt;F2145,J$2308="yes"),MAX(R2145*(1-J$2306),F2145)/D2145-1,IF(AND(K2145="yes",S2145&gt;F2145, S2145&lt;E2145,J$2307="yes"),1-MIN(S2145*(1+J$2306),E2145)/D2145,0))</f>
        <v>0</v>
      </c>
      <c r="U2145" s="6">
        <f t="shared" si="555"/>
        <v>0</v>
      </c>
      <c r="V2145" s="66">
        <f t="shared" si="556"/>
        <v>16.725769259988301</v>
      </c>
      <c r="W2145" s="6">
        <f t="shared" si="557"/>
        <v>5.4665615056161965E-3</v>
      </c>
      <c r="X2145" s="17">
        <f>V2145/MAX(V$240:V2145)-1</f>
        <v>0</v>
      </c>
      <c r="Z2145" s="66">
        <f t="shared" si="558"/>
        <v>112.28273857445716</v>
      </c>
      <c r="AA2145" s="6">
        <f t="shared" si="559"/>
        <v>5.4665615056161965E-3</v>
      </c>
      <c r="AB2145" s="17">
        <f>Z2145/MAX(Z$240:Z2145)-1</f>
        <v>0</v>
      </c>
      <c r="AD2145" s="18">
        <v>2.1318000000000001</v>
      </c>
      <c r="AF2145" s="23">
        <v>7394</v>
      </c>
      <c r="AG2145" s="23">
        <v>7353.8</v>
      </c>
      <c r="AH2145" s="23">
        <v>7330</v>
      </c>
    </row>
    <row r="2146" spans="1:34" x14ac:dyDescent="0.25">
      <c r="A2146" s="18" t="s">
        <v>249</v>
      </c>
      <c r="B2146" s="72">
        <v>42319</v>
      </c>
      <c r="C2146" s="23">
        <v>7684.6660000000002</v>
      </c>
      <c r="D2146" s="23">
        <v>7575.0079999999998</v>
      </c>
      <c r="E2146" s="23">
        <v>7686.3019999999997</v>
      </c>
      <c r="F2146" s="23">
        <v>7556.3720000000003</v>
      </c>
      <c r="G2146" s="20">
        <f t="shared" si="571"/>
        <v>7165.6921000000002</v>
      </c>
      <c r="H2146" s="20">
        <f t="shared" si="562"/>
        <v>6911.762616666666</v>
      </c>
      <c r="I2146" s="112">
        <f t="shared" si="572"/>
        <v>7.242481155449032E-2</v>
      </c>
      <c r="J2146" s="38" t="str">
        <f t="shared" si="563"/>
        <v>N</v>
      </c>
      <c r="K2146" s="17" t="str">
        <f>IF(OR(AND(J2145="N",OR(I2145&lt;R$2308,AND(I2145&gt;R$2306, I2145&lt;R$2305))), AND(J2145="X", OR(I2145&lt;R$2314, AND(I2145&lt;R$2311,I2145&gt;R$2312)))),"no","yes")</f>
        <v>no</v>
      </c>
      <c r="M2146" s="34">
        <f t="shared" si="568"/>
        <v>7545</v>
      </c>
      <c r="N2146" s="34">
        <f t="shared" si="568"/>
        <v>7394</v>
      </c>
      <c r="O2146" s="146">
        <f t="shared" si="564"/>
        <v>2.0421963754395422E-2</v>
      </c>
      <c r="P2146" s="146">
        <f t="shared" si="565"/>
        <v>-2.0421963754395422E-2</v>
      </c>
      <c r="Q2146" s="86">
        <f t="shared" si="554"/>
        <v>8.9999999999999993E-3</v>
      </c>
      <c r="R2146" s="39">
        <f>(SUM(C2127:C2145)+Q2146*SUM(C2127:C2145))/(19-Q2146)*(1-J$2305)</f>
        <v>7206.0364690642946</v>
      </c>
      <c r="S2146" s="39">
        <f>(SUM(C2127:C2145)+Q2146*SUM(C2127:C2145))/(19-Q2146)*(1+J$2305)</f>
        <v>7206.0364690642946</v>
      </c>
      <c r="T2146" s="17">
        <f>IF(AND(K2146="no",R2146&lt;E2146, R2146&gt;F2146,J$2308="yes"),MAX(R2146*(1-J$2306),F2146)/D2146-1,IF(AND(K2146="yes",S2146&gt;F2146, S2146&lt;E2146,J$2307="yes"),1-MIN(S2146*(1+J$2306),E2146)/D2146,0))</f>
        <v>0</v>
      </c>
      <c r="U2146" s="6">
        <f t="shared" si="555"/>
        <v>0</v>
      </c>
      <c r="V2146" s="66">
        <f t="shared" si="556"/>
        <v>17.067342313580163</v>
      </c>
      <c r="W2146" s="6">
        <f t="shared" si="557"/>
        <v>2.0421963754395422E-2</v>
      </c>
      <c r="X2146" s="17">
        <f>V2146/MAX(V$240:V2146)-1</f>
        <v>0</v>
      </c>
      <c r="Z2146" s="66">
        <f t="shared" si="558"/>
        <v>114.57577259186898</v>
      </c>
      <c r="AA2146" s="6">
        <f t="shared" si="559"/>
        <v>2.0421963754395422E-2</v>
      </c>
      <c r="AB2146" s="17">
        <f>Z2146/MAX(Z$240:Z2146)-1</f>
        <v>0</v>
      </c>
      <c r="AD2146" s="18">
        <v>2.1741000000000001</v>
      </c>
      <c r="AF2146" s="23">
        <v>7545</v>
      </c>
      <c r="AG2146" s="23">
        <v>7394</v>
      </c>
      <c r="AH2146" s="23">
        <v>7388</v>
      </c>
    </row>
    <row r="2147" spans="1:34" x14ac:dyDescent="0.25">
      <c r="A2147" s="18" t="s">
        <v>249</v>
      </c>
      <c r="B2147" s="72">
        <v>42320</v>
      </c>
      <c r="C2147" s="23">
        <v>7682.4520000000002</v>
      </c>
      <c r="D2147" s="23">
        <v>7684.6660000000002</v>
      </c>
      <c r="E2147" s="23">
        <v>7739.6540000000005</v>
      </c>
      <c r="F2147" s="23">
        <v>7579.6710000000003</v>
      </c>
      <c r="G2147" s="20">
        <f t="shared" si="571"/>
        <v>7203.3528500000002</v>
      </c>
      <c r="H2147" s="20">
        <f t="shared" si="562"/>
        <v>6899.2146999999995</v>
      </c>
      <c r="I2147" s="112">
        <f t="shared" si="572"/>
        <v>6.6510576390826026E-2</v>
      </c>
      <c r="J2147" s="38" t="str">
        <f t="shared" si="563"/>
        <v>N</v>
      </c>
      <c r="K2147" s="17" t="str">
        <f>IF(OR(AND(J2146="N",OR(I2146&lt;R$2308,AND(I2146&gt;R$2306, I2146&lt;R$2305))), AND(J2146="X", OR(I2146&lt;R$2314, AND(I2146&lt;R$2311,I2146&gt;R$2312)))),"no","yes")</f>
        <v>no</v>
      </c>
      <c r="M2147" s="34">
        <f t="shared" si="568"/>
        <v>7519</v>
      </c>
      <c r="N2147" s="34">
        <f t="shared" si="568"/>
        <v>7545</v>
      </c>
      <c r="O2147" s="146">
        <f t="shared" si="564"/>
        <v>-3.445990722332648E-3</v>
      </c>
      <c r="P2147" s="146">
        <f t="shared" si="565"/>
        <v>3.445990722332648E-3</v>
      </c>
      <c r="Q2147" s="86">
        <f t="shared" si="554"/>
        <v>8.9999999999999993E-3</v>
      </c>
      <c r="R2147" s="39">
        <f>(SUM(C2128:C2146)+Q2147*SUM(C2128:C2146))/(19-Q2147)*(1-J$2305)</f>
        <v>7246.1727368227057</v>
      </c>
      <c r="S2147" s="39">
        <f>(SUM(C2128:C2146)+Q2147*SUM(C2128:C2146))/(19-Q2147)*(1+J$2305)</f>
        <v>7246.1727368227057</v>
      </c>
      <c r="T2147" s="17">
        <f>IF(AND(K2147="no",R2147&lt;E2147, R2147&gt;F2147,J$2308="yes"),MAX(R2147*(1-J$2306),F2147)/D2147-1,IF(AND(K2147="yes",S2147&gt;F2147, S2147&lt;E2147,J$2307="yes"),1-MIN(S2147*(1+J$2306),E2147)/D2147,0))</f>
        <v>0</v>
      </c>
      <c r="U2147" s="6">
        <f t="shared" si="555"/>
        <v>0</v>
      </c>
      <c r="V2147" s="66">
        <f t="shared" si="556"/>
        <v>17.008528410312689</v>
      </c>
      <c r="W2147" s="6">
        <f t="shared" si="557"/>
        <v>-3.445990722332759E-3</v>
      </c>
      <c r="X2147" s="17">
        <f>V2147/MAX(V$240:V2147)-1</f>
        <v>-3.445990722332759E-3</v>
      </c>
      <c r="Z2147" s="66">
        <f t="shared" si="558"/>
        <v>114.18094554251331</v>
      </c>
      <c r="AA2147" s="6">
        <f t="shared" si="559"/>
        <v>-3.445990722332537E-3</v>
      </c>
      <c r="AB2147" s="17">
        <f>Z2147/MAX(Z$240:Z2147)-1</f>
        <v>-3.445990722332537E-3</v>
      </c>
      <c r="AD2147" s="18">
        <v>2.1806999999999999</v>
      </c>
      <c r="AF2147" s="23">
        <v>7519</v>
      </c>
      <c r="AG2147" s="23">
        <v>7545</v>
      </c>
      <c r="AH2147" s="23">
        <v>7540</v>
      </c>
    </row>
    <row r="2148" spans="1:34" x14ac:dyDescent="0.25">
      <c r="A2148" s="18" t="s">
        <v>249</v>
      </c>
      <c r="B2148" s="72">
        <v>42321</v>
      </c>
      <c r="C2148" s="23">
        <v>7567.1080000000002</v>
      </c>
      <c r="D2148" s="23">
        <v>7682.4520000000002</v>
      </c>
      <c r="E2148" s="23">
        <v>7665.1379999999999</v>
      </c>
      <c r="F2148" s="23">
        <v>7478.4139999999998</v>
      </c>
      <c r="G2148" s="20">
        <f t="shared" si="571"/>
        <v>7229.3302500000009</v>
      </c>
      <c r="H2148" s="20">
        <f t="shared" si="562"/>
        <v>6886.3942166666657</v>
      </c>
      <c r="I2148" s="112">
        <f t="shared" si="572"/>
        <v>4.6723242446974789E-2</v>
      </c>
      <c r="J2148" s="38" t="str">
        <f t="shared" si="563"/>
        <v>N</v>
      </c>
      <c r="K2148" s="17" t="str">
        <f>IF(OR(AND(J2147="N",OR(I2147&lt;R$2308,AND(I2147&gt;R$2306, I2147&lt;R$2305))), AND(J2147="X", OR(I2147&lt;R$2314, AND(I2147&lt;R$2311,I2147&gt;R$2312)))),"no","yes")</f>
        <v>no</v>
      </c>
      <c r="M2148" s="34">
        <f t="shared" si="568"/>
        <v>7468</v>
      </c>
      <c r="N2148" s="34">
        <f t="shared" si="568"/>
        <v>7519</v>
      </c>
      <c r="O2148" s="146">
        <f t="shared" si="564"/>
        <v>-6.7828168639446629E-3</v>
      </c>
      <c r="P2148" s="146">
        <f t="shared" si="565"/>
        <v>6.7828168639446629E-3</v>
      </c>
      <c r="Q2148" s="86">
        <f t="shared" si="554"/>
        <v>8.9999999999999993E-3</v>
      </c>
      <c r="R2148" s="39">
        <f>(SUM(C2129:C2147)+Q2148*SUM(C2129:C2147))/(19-Q2148)*(1-J$2305)</f>
        <v>7279.9048219156448</v>
      </c>
      <c r="S2148" s="39">
        <f>(SUM(C2129:C2147)+Q2148*SUM(C2129:C2147))/(19-Q2148)*(1+J$2305)</f>
        <v>7279.9048219156448</v>
      </c>
      <c r="T2148" s="17">
        <f>IF(AND(K2148="no",R2148&lt;E2148, R2148&gt;F2148,J$2308="yes"),MAX(R2148*(1-J$2306),F2148)/D2148-1,IF(AND(K2148="yes",S2148&gt;F2148, S2148&lt;E2148,J$2307="yes"),1-MIN(S2148*(1+J$2306),E2148)/D2148,0))</f>
        <v>0</v>
      </c>
      <c r="U2148" s="6">
        <f t="shared" si="555"/>
        <v>0</v>
      </c>
      <c r="V2148" s="66">
        <f t="shared" si="556"/>
        <v>16.893162676980339</v>
      </c>
      <c r="W2148" s="6">
        <f t="shared" si="557"/>
        <v>-6.7828168639446629E-3</v>
      </c>
      <c r="X2148" s="17">
        <f>V2148/MAX(V$240:V2148)-1</f>
        <v>-1.0205434062292906E-2</v>
      </c>
      <c r="Y2148" s="14"/>
      <c r="Z2148" s="66">
        <f t="shared" si="558"/>
        <v>113.40647709954641</v>
      </c>
      <c r="AA2148" s="6">
        <f t="shared" si="559"/>
        <v>-6.7828168639446629E-3</v>
      </c>
      <c r="AB2148" s="17">
        <f>Z2148/MAX(Z$240:Z2148)-1</f>
        <v>-1.0205434062292795E-2</v>
      </c>
      <c r="AC2148" s="14"/>
      <c r="AD2148" s="18">
        <v>2.1360000000000001</v>
      </c>
      <c r="AF2148" s="23">
        <v>7468</v>
      </c>
      <c r="AG2148" s="23">
        <v>7519</v>
      </c>
      <c r="AH2148" s="23">
        <v>7476.6</v>
      </c>
    </row>
    <row r="2149" spans="1:34" x14ac:dyDescent="0.25">
      <c r="A2149" s="18" t="s">
        <v>249</v>
      </c>
      <c r="B2149" s="72">
        <v>42324</v>
      </c>
      <c r="C2149" s="23">
        <v>7718.8549999999996</v>
      </c>
      <c r="D2149" s="23">
        <v>7567.1080000000002</v>
      </c>
      <c r="E2149" s="23">
        <v>7719.7030000000004</v>
      </c>
      <c r="F2149" s="23">
        <v>7431.74</v>
      </c>
      <c r="G2149" s="20">
        <f t="shared" si="571"/>
        <v>7262.9044000000013</v>
      </c>
      <c r="H2149" s="20">
        <f t="shared" si="562"/>
        <v>6872.8013166666651</v>
      </c>
      <c r="I2149" s="112">
        <f t="shared" si="572"/>
        <v>6.277799828949937E-2</v>
      </c>
      <c r="J2149" s="38" t="str">
        <f t="shared" si="563"/>
        <v>N</v>
      </c>
      <c r="K2149" s="17" t="str">
        <f>IF(OR(AND(J2148="N",OR(I2148&lt;R$2308,AND(I2148&gt;R$2306, I2148&lt;R$2305))), AND(J2148="X", OR(I2148&lt;R$2314, AND(I2148&lt;R$2311,I2148&gt;R$2312)))),"no","yes")</f>
        <v>no</v>
      </c>
      <c r="M2149" s="34">
        <f t="shared" si="568"/>
        <v>7638</v>
      </c>
      <c r="N2149" s="34">
        <f t="shared" si="568"/>
        <v>7468</v>
      </c>
      <c r="O2149" s="146">
        <f t="shared" si="564"/>
        <v>2.2763792179967934E-2</v>
      </c>
      <c r="P2149" s="146">
        <f t="shared" si="565"/>
        <v>-2.2763792179967934E-2</v>
      </c>
      <c r="Q2149" s="86">
        <f t="shared" si="554"/>
        <v>8.9999999999999993E-3</v>
      </c>
      <c r="R2149" s="39">
        <f>(SUM(C2130:C2148)+Q2149*SUM(C2130:C2148))/(19-Q2149)*(1-J$2305)</f>
        <v>7307.5186191880375</v>
      </c>
      <c r="S2149" s="39">
        <f>(SUM(C2130:C2148)+Q2149*SUM(C2130:C2148))/(19-Q2149)*(1+J$2305)</f>
        <v>7307.5186191880375</v>
      </c>
      <c r="T2149" s="17">
        <f>IF(AND(K2149="no",R2149&lt;E2149, R2149&gt;F2149,J$2308="yes"),MAX(R2149*(1-J$2306),F2149)/D2149-1,IF(AND(K2149="yes",S2149&gt;F2149, S2149&lt;E2149,J$2307="yes"),1-MIN(S2149*(1+J$2306),E2149)/D2149,0))</f>
        <v>0</v>
      </c>
      <c r="U2149" s="6">
        <f t="shared" si="555"/>
        <v>0</v>
      </c>
      <c r="V2149" s="66">
        <f t="shared" si="556"/>
        <v>17.277715121421512</v>
      </c>
      <c r="W2149" s="6">
        <f t="shared" si="557"/>
        <v>2.2763792179967934E-2</v>
      </c>
      <c r="X2149" s="17">
        <f>V2149/MAX(V$240:V2149)-1</f>
        <v>0</v>
      </c>
      <c r="Z2149" s="66">
        <f t="shared" si="558"/>
        <v>115.98803857610278</v>
      </c>
      <c r="AA2149" s="6">
        <f t="shared" si="559"/>
        <v>2.2763792179967934E-2</v>
      </c>
      <c r="AB2149" s="17">
        <f>Z2149/MAX(Z$240:Z2149)-1</f>
        <v>0</v>
      </c>
      <c r="AD2149" s="18">
        <v>2.1897000000000002</v>
      </c>
      <c r="AF2149" s="23">
        <v>7638</v>
      </c>
      <c r="AG2149" s="23">
        <v>7468</v>
      </c>
      <c r="AH2149" s="23">
        <v>7345</v>
      </c>
    </row>
    <row r="2150" spans="1:34" x14ac:dyDescent="0.25">
      <c r="A2150" s="18" t="s">
        <v>249</v>
      </c>
      <c r="B2150" s="72">
        <v>42325</v>
      </c>
      <c r="C2150" s="23">
        <v>7650.3810000000003</v>
      </c>
      <c r="D2150" s="23">
        <v>7718.8549999999996</v>
      </c>
      <c r="E2150" s="23">
        <v>7820.0240000000003</v>
      </c>
      <c r="F2150" s="23">
        <v>7635.9229999999998</v>
      </c>
      <c r="G2150" s="20">
        <f t="shared" si="571"/>
        <v>7287.3197</v>
      </c>
      <c r="H2150" s="20">
        <f t="shared" si="562"/>
        <v>6856.5536333333321</v>
      </c>
      <c r="I2150" s="112">
        <f t="shared" si="572"/>
        <v>4.9820965038764653E-2</v>
      </c>
      <c r="J2150" s="38" t="str">
        <f t="shared" si="563"/>
        <v>N</v>
      </c>
      <c r="K2150" s="17" t="str">
        <f>IF(OR(AND(J2149="N",OR(I2149&lt;R$2308,AND(I2149&gt;R$2306, I2149&lt;R$2305))), AND(J2149="X", OR(I2149&lt;R$2314, AND(I2149&lt;R$2311,I2149&gt;R$2312)))),"no","yes")</f>
        <v>no</v>
      </c>
      <c r="M2150" s="34">
        <f t="shared" si="568"/>
        <v>7547.6</v>
      </c>
      <c r="N2150" s="34">
        <f t="shared" si="568"/>
        <v>7638</v>
      </c>
      <c r="O2150" s="146">
        <f t="shared" si="564"/>
        <v>-1.1835559046870836E-2</v>
      </c>
      <c r="P2150" s="146">
        <f t="shared" si="565"/>
        <v>1.1835559046870836E-2</v>
      </c>
      <c r="Q2150" s="86">
        <f t="shared" si="554"/>
        <v>8.9999999999999993E-3</v>
      </c>
      <c r="R2150" s="39">
        <f>(SUM(C2131:C2149)+Q2150*SUM(C2131:C2149))/(19-Q2150)*(1-J$2305)</f>
        <v>7337.1005801168976</v>
      </c>
      <c r="S2150" s="39">
        <f>(SUM(C2131:C2149)+Q2150*SUM(C2131:C2149))/(19-Q2150)*(1+J$2305)</f>
        <v>7337.1005801168976</v>
      </c>
      <c r="T2150" s="17">
        <f>IF(AND(K2150="no",R2150&lt;E2150, R2150&gt;F2150,J$2308="yes"),MAX(R2150*(1-J$2306),F2150)/D2150-1,IF(AND(K2150="yes",S2150&gt;F2150, S2150&lt;E2150,J$2307="yes"),1-MIN(S2150*(1+J$2306),E2150)/D2150,0))</f>
        <v>0</v>
      </c>
      <c r="U2150" s="6">
        <f t="shared" si="555"/>
        <v>0</v>
      </c>
      <c r="V2150" s="66">
        <f t="shared" si="556"/>
        <v>17.073223703906915</v>
      </c>
      <c r="W2150" s="6">
        <f t="shared" si="557"/>
        <v>-1.1835559046870725E-2</v>
      </c>
      <c r="X2150" s="17">
        <f>V2150/MAX(V$240:V2150)-1</f>
        <v>-1.1835559046870725E-2</v>
      </c>
      <c r="Z2150" s="66">
        <f t="shared" si="558"/>
        <v>114.61525529680459</v>
      </c>
      <c r="AA2150" s="6">
        <f t="shared" si="559"/>
        <v>-1.1835559046870725E-2</v>
      </c>
      <c r="AB2150" s="17">
        <f>Z2150/MAX(Z$240:Z2150)-1</f>
        <v>-1.1835559046870725E-2</v>
      </c>
      <c r="AD2150" s="18">
        <v>2.1541000000000001</v>
      </c>
      <c r="AF2150" s="23">
        <v>7547.6</v>
      </c>
      <c r="AG2150" s="23">
        <v>7638</v>
      </c>
      <c r="AH2150" s="23">
        <v>7660</v>
      </c>
    </row>
    <row r="2151" spans="1:34" x14ac:dyDescent="0.25">
      <c r="A2151" s="18" t="s">
        <v>249</v>
      </c>
      <c r="B2151" s="72">
        <v>42326</v>
      </c>
      <c r="C2151" s="23">
        <v>7526.942</v>
      </c>
      <c r="D2151" s="23">
        <v>7650.3810000000003</v>
      </c>
      <c r="E2151" s="23">
        <v>7699.6090000000004</v>
      </c>
      <c r="F2151" s="23">
        <v>7504.9889999999996</v>
      </c>
      <c r="G2151" s="20">
        <f t="shared" si="571"/>
        <v>7328.0298500000008</v>
      </c>
      <c r="H2151" s="20">
        <f t="shared" si="562"/>
        <v>6834.9950499999986</v>
      </c>
      <c r="I2151" s="112">
        <f t="shared" si="572"/>
        <v>2.7144014704033825E-2</v>
      </c>
      <c r="J2151" s="38" t="str">
        <f t="shared" si="563"/>
        <v>N</v>
      </c>
      <c r="K2151" s="17" t="str">
        <f>IF(OR(AND(J2150="N",OR(I2150&lt;R$2308,AND(I2150&gt;R$2306, I2150&lt;R$2305))), AND(J2150="X", OR(I2150&lt;R$2314, AND(I2150&lt;R$2311,I2150&gt;R$2312)))),"no","yes")</f>
        <v>no</v>
      </c>
      <c r="M2151" s="34">
        <f t="shared" si="568"/>
        <v>7499</v>
      </c>
      <c r="N2151" s="34">
        <f t="shared" si="568"/>
        <v>7547.6</v>
      </c>
      <c r="O2151" s="146">
        <f t="shared" si="564"/>
        <v>-6.43913296942078E-3</v>
      </c>
      <c r="P2151" s="146">
        <f t="shared" si="565"/>
        <v>6.43913296942078E-3</v>
      </c>
      <c r="Q2151" s="86">
        <f t="shared" si="554"/>
        <v>8.9999999999999993E-3</v>
      </c>
      <c r="R2151" s="39">
        <f>(SUM(C2132:C2150)+Q2151*SUM(C2132:C2150))/(19-Q2151)*(1-J$2305)</f>
        <v>7386.917902954031</v>
      </c>
      <c r="S2151" s="39">
        <f>(SUM(C2132:C2150)+Q2151*SUM(C2132:C2150))/(19-Q2151)*(1+J$2305)</f>
        <v>7386.917902954031</v>
      </c>
      <c r="T2151" s="17">
        <f>IF(AND(K2151="no",R2151&lt;E2151, R2151&gt;F2151,J$2308="yes"),MAX(R2151*(1-J$2306),F2151)/D2151-1,IF(AND(K2151="yes",S2151&gt;F2151, S2151&lt;E2151,J$2307="yes"),1-MIN(S2151*(1+J$2306),E2151)/D2151,0))</f>
        <v>0</v>
      </c>
      <c r="U2151" s="6">
        <f t="shared" si="555"/>
        <v>0</v>
      </c>
      <c r="V2151" s="66">
        <f t="shared" si="556"/>
        <v>16.963286946260791</v>
      </c>
      <c r="W2151" s="6">
        <f t="shared" si="557"/>
        <v>-6.439132969420891E-3</v>
      </c>
      <c r="X2151" s="17">
        <f>V2151/MAX(V$240:V2151)-1</f>
        <v>-1.8198481277821421E-2</v>
      </c>
      <c r="Z2151" s="66">
        <f t="shared" si="558"/>
        <v>113.87723242762436</v>
      </c>
      <c r="AA2151" s="6">
        <f t="shared" si="559"/>
        <v>-6.4391329694206689E-3</v>
      </c>
      <c r="AB2151" s="17">
        <f>Z2151/MAX(Z$240:Z2151)-1</f>
        <v>-1.819848127782131E-2</v>
      </c>
      <c r="AD2151" s="18">
        <v>2.1211000000000002</v>
      </c>
      <c r="AF2151" s="23">
        <v>7499</v>
      </c>
      <c r="AG2151" s="23">
        <v>7547.6</v>
      </c>
      <c r="AH2151" s="23">
        <v>7557.8</v>
      </c>
    </row>
    <row r="2152" spans="1:34" x14ac:dyDescent="0.25">
      <c r="A2152" s="18" t="s">
        <v>249</v>
      </c>
      <c r="B2152" s="72">
        <v>42327</v>
      </c>
      <c r="C2152" s="23">
        <v>7718.6220000000003</v>
      </c>
      <c r="D2152" s="23">
        <v>7526.942</v>
      </c>
      <c r="E2152" s="23">
        <v>7719.5209999999997</v>
      </c>
      <c r="F2152" s="23">
        <v>7538.2809999999999</v>
      </c>
      <c r="G2152" s="20">
        <f t="shared" si="571"/>
        <v>7365.7461000000012</v>
      </c>
      <c r="H2152" s="20">
        <f t="shared" si="562"/>
        <v>6827.6175999999987</v>
      </c>
      <c r="I2152" s="112">
        <f t="shared" si="572"/>
        <v>4.7907692609713948E-2</v>
      </c>
      <c r="J2152" s="38" t="str">
        <f t="shared" si="563"/>
        <v>N</v>
      </c>
      <c r="K2152" s="17" t="str">
        <f>IF(OR(AND(J2151="N",OR(I2151&lt;R$2308,AND(I2151&gt;R$2306, I2151&lt;R$2305))), AND(J2151="X", OR(I2151&lt;R$2314, AND(I2151&lt;R$2311,I2151&gt;R$2312)))),"no","yes")</f>
        <v>no</v>
      </c>
      <c r="M2152" s="34">
        <f t="shared" si="568"/>
        <v>7697</v>
      </c>
      <c r="N2152" s="34">
        <f t="shared" si="568"/>
        <v>7499</v>
      </c>
      <c r="O2152" s="146">
        <f t="shared" si="564"/>
        <v>2.640352046939598E-2</v>
      </c>
      <c r="P2152" s="146">
        <f t="shared" si="565"/>
        <v>-2.640352046939598E-2</v>
      </c>
      <c r="Q2152" s="86">
        <f t="shared" si="554"/>
        <v>8.9999999999999993E-3</v>
      </c>
      <c r="R2152" s="39">
        <f>(SUM(C2133:C2151)+Q2152*SUM(C2133:C2151))/(19-Q2152)*(1-J$2305)</f>
        <v>7416.8114738560389</v>
      </c>
      <c r="S2152" s="39">
        <f>(SUM(C2133:C2151)+Q2152*SUM(C2133:C2151))/(19-Q2152)*(1+J$2305)</f>
        <v>7416.8114738560389</v>
      </c>
      <c r="T2152" s="17">
        <f>IF(AND(K2152="no",R2152&lt;E2152, R2152&gt;F2152,J$2308="yes"),MAX(R2152*(1-J$2306),F2152)/D2152-1,IF(AND(K2152="yes",S2152&gt;F2152, S2152&lt;E2152,J$2307="yes"),1-MIN(S2152*(1+J$2306),E2152)/D2152,0))</f>
        <v>0</v>
      </c>
      <c r="U2152" s="6">
        <f t="shared" si="555"/>
        <v>0</v>
      </c>
      <c r="V2152" s="66">
        <f t="shared" si="556"/>
        <v>17.411177440374626</v>
      </c>
      <c r="W2152" s="6">
        <f t="shared" si="557"/>
        <v>2.640352046939598E-2</v>
      </c>
      <c r="X2152" s="17">
        <f>V2152/MAX(V$240:V2152)-1</f>
        <v>0</v>
      </c>
      <c r="Z2152" s="66">
        <f t="shared" si="558"/>
        <v>116.88399226502531</v>
      </c>
      <c r="AA2152" s="6">
        <f t="shared" si="559"/>
        <v>2.640352046939598E-2</v>
      </c>
      <c r="AB2152" s="17">
        <f>Z2152/MAX(Z$240:Z2152)-1</f>
        <v>0</v>
      </c>
      <c r="AD2152" s="18">
        <v>2.1897000000000002</v>
      </c>
      <c r="AF2152" s="23">
        <v>7697</v>
      </c>
      <c r="AG2152" s="23">
        <v>7499</v>
      </c>
      <c r="AH2152" s="23">
        <v>7516.2</v>
      </c>
    </row>
    <row r="2153" spans="1:34" x14ac:dyDescent="0.25">
      <c r="A2153" s="18" t="s">
        <v>249</v>
      </c>
      <c r="B2153" s="72">
        <v>42328</v>
      </c>
      <c r="C2153" s="23">
        <v>7806.2659999999996</v>
      </c>
      <c r="D2153" s="23">
        <v>7718.6220000000003</v>
      </c>
      <c r="E2153" s="23">
        <v>7844.0609999999997</v>
      </c>
      <c r="F2153" s="23">
        <v>7720.1639999999998</v>
      </c>
      <c r="G2153" s="20">
        <f t="shared" si="571"/>
        <v>7399.1476999999995</v>
      </c>
      <c r="H2153" s="20">
        <f t="shared" si="562"/>
        <v>6818.7056666666649</v>
      </c>
      <c r="I2153" s="112">
        <f t="shared" si="572"/>
        <v>5.5022323719798205E-2</v>
      </c>
      <c r="J2153" s="38" t="str">
        <f t="shared" si="563"/>
        <v>N</v>
      </c>
      <c r="K2153" s="17" t="str">
        <f>IF(OR(AND(J2152="N",OR(I2152&lt;R$2308,AND(I2152&gt;R$2306, I2152&lt;R$2305))), AND(J2152="X", OR(I2152&lt;R$2314, AND(I2152&lt;R$2311,I2152&gt;R$2312)))),"no","yes")</f>
        <v>no</v>
      </c>
      <c r="M2153" s="34">
        <f t="shared" si="568"/>
        <v>7804</v>
      </c>
      <c r="N2153" s="34">
        <f t="shared" si="568"/>
        <v>7697</v>
      </c>
      <c r="O2153" s="146">
        <f t="shared" si="564"/>
        <v>1.3901520072755691E-2</v>
      </c>
      <c r="P2153" s="146">
        <f t="shared" si="565"/>
        <v>-1.3901520072755691E-2</v>
      </c>
      <c r="Q2153" s="86">
        <f t="shared" si="554"/>
        <v>8.9999999999999993E-3</v>
      </c>
      <c r="R2153" s="39">
        <f>(SUM(C2134:C2152)+Q2153*SUM(C2134:C2152))/(19-Q2153)*(1-J$2305)</f>
        <v>7447.6477379811486</v>
      </c>
      <c r="S2153" s="39">
        <f>(SUM(C2134:C2152)+Q2153*SUM(C2134:C2152))/(19-Q2153)*(1+J$2305)</f>
        <v>7447.6477379811486</v>
      </c>
      <c r="T2153" s="17">
        <f>IF(AND(K2153="no",R2153&lt;E2153, R2153&gt;F2153,J$2308="yes"),MAX(R2153*(1-J$2306),F2153)/D2153-1,IF(AND(K2153="yes",S2153&gt;F2153, S2153&lt;E2153,J$2307="yes"),1-MIN(S2153*(1+J$2306),E2153)/D2153,0))</f>
        <v>0</v>
      </c>
      <c r="U2153" s="6">
        <f t="shared" si="555"/>
        <v>0</v>
      </c>
      <c r="V2153" s="66">
        <f t="shared" si="556"/>
        <v>17.653219273052304</v>
      </c>
      <c r="W2153" s="6">
        <f t="shared" si="557"/>
        <v>1.3901520072755691E-2</v>
      </c>
      <c r="X2153" s="17">
        <f>V2153/MAX(V$240:V2153)-1</f>
        <v>0</v>
      </c>
      <c r="Z2153" s="66">
        <f t="shared" si="558"/>
        <v>118.50885742968138</v>
      </c>
      <c r="AA2153" s="6">
        <f t="shared" si="559"/>
        <v>1.3901520072755691E-2</v>
      </c>
      <c r="AB2153" s="17">
        <f>Z2153/MAX(Z$240:Z2153)-1</f>
        <v>0</v>
      </c>
      <c r="AD2153" s="18">
        <v>2.2086999999999999</v>
      </c>
      <c r="AF2153" s="23">
        <v>7804</v>
      </c>
      <c r="AG2153" s="23">
        <v>7697</v>
      </c>
      <c r="AH2153" s="23">
        <v>7720</v>
      </c>
    </row>
    <row r="2154" spans="1:34" x14ac:dyDescent="0.25">
      <c r="A2154" s="18" t="s">
        <v>249</v>
      </c>
      <c r="B2154" s="72">
        <v>42331</v>
      </c>
      <c r="C2154" s="23">
        <v>7744.1819999999998</v>
      </c>
      <c r="D2154" s="23">
        <v>7806.2659999999996</v>
      </c>
      <c r="E2154" s="23">
        <v>7876.482</v>
      </c>
      <c r="F2154" s="23">
        <v>7710.0540000000001</v>
      </c>
      <c r="G2154" s="20">
        <f t="shared" si="571"/>
        <v>7427.0190499999999</v>
      </c>
      <c r="H2154" s="20">
        <f t="shared" si="562"/>
        <v>6813.6168333333317</v>
      </c>
      <c r="I2154" s="112">
        <f t="shared" si="572"/>
        <v>4.2703936514071561E-2</v>
      </c>
      <c r="J2154" s="38" t="str">
        <f t="shared" si="563"/>
        <v>N</v>
      </c>
      <c r="K2154" s="17" t="str">
        <f>IF(OR(AND(J2153="N",OR(I2153&lt;R$2308,AND(I2153&gt;R$2306, I2153&lt;R$2305))), AND(J2153="X", OR(I2153&lt;R$2314, AND(I2153&lt;R$2311,I2153&gt;R$2312)))),"no","yes")</f>
        <v>no</v>
      </c>
      <c r="M2154" s="34">
        <f t="shared" si="568"/>
        <v>7356.6</v>
      </c>
      <c r="N2154" s="34">
        <f t="shared" si="568"/>
        <v>7442.6</v>
      </c>
      <c r="O2154" s="146">
        <f t="shared" si="564"/>
        <v>-1.1555101711767435E-2</v>
      </c>
      <c r="P2154" s="146">
        <f t="shared" si="565"/>
        <v>1.1555101711767435E-2</v>
      </c>
      <c r="Q2154" s="86">
        <f t="shared" si="554"/>
        <v>8.9999999999999993E-3</v>
      </c>
      <c r="R2154" s="39">
        <f>(SUM(C2135:C2153)+Q2154*SUM(C2135:C2153))/(19-Q2154)*(1-J$2305)</f>
        <v>7480.5626239271232</v>
      </c>
      <c r="S2154" s="39">
        <f>(SUM(C2135:C2153)+Q2154*SUM(C2135:C2153))/(19-Q2154)*(1+J$2305)</f>
        <v>7480.5626239271232</v>
      </c>
      <c r="T2154" s="17">
        <f>IF(AND(K2154="no",R2154&lt;E2154, R2154&gt;F2154,J$2308="yes"),MAX(R2154*(1-J$2306),F2154)/D2154-1,IF(AND(K2154="yes",S2154&gt;F2154, S2154&lt;E2154,J$2307="yes"),1-MIN(S2154*(1+J$2306),E2154)/D2154,0))</f>
        <v>0</v>
      </c>
      <c r="U2154" s="6">
        <f t="shared" si="555"/>
        <v>0</v>
      </c>
      <c r="V2154" s="66">
        <f t="shared" si="556"/>
        <v>17.449234528812053</v>
      </c>
      <c r="W2154" s="6">
        <f t="shared" si="557"/>
        <v>-1.1555101711767435E-2</v>
      </c>
      <c r="X2154" s="17">
        <f>V2154/MAX(V$240:V2154)-1</f>
        <v>-1.1555101711767435E-2</v>
      </c>
      <c r="Z2154" s="66">
        <f t="shared" si="558"/>
        <v>117.13947552833606</v>
      </c>
      <c r="AA2154" s="6">
        <f t="shared" si="559"/>
        <v>-1.1555101711767435E-2</v>
      </c>
      <c r="AB2154" s="17">
        <f>Z2154/MAX(Z$240:Z2154)-1</f>
        <v>-1.1555101711767435E-2</v>
      </c>
      <c r="AD2154" s="18">
        <v>2.1844999999999999</v>
      </c>
      <c r="AF2154" s="23">
        <v>7356.6</v>
      </c>
      <c r="AG2154" s="23">
        <v>7442.6</v>
      </c>
      <c r="AH2154" s="23">
        <v>7400.2</v>
      </c>
    </row>
    <row r="2155" spans="1:34" x14ac:dyDescent="0.25">
      <c r="A2155" s="18" t="s">
        <v>249</v>
      </c>
      <c r="B2155" s="72">
        <v>42332</v>
      </c>
      <c r="C2155" s="23">
        <v>7798.4979999999996</v>
      </c>
      <c r="D2155" s="23">
        <v>7744.1819999999998</v>
      </c>
      <c r="E2155" s="23">
        <v>7799.0110000000004</v>
      </c>
      <c r="F2155" s="23">
        <v>7635.7809999999999</v>
      </c>
      <c r="G2155" s="20">
        <f t="shared" si="571"/>
        <v>7455.3721500000001</v>
      </c>
      <c r="H2155" s="20">
        <f t="shared" si="562"/>
        <v>6816.7100999999984</v>
      </c>
      <c r="I2155" s="112">
        <f t="shared" si="572"/>
        <v>4.6023973464557333E-2</v>
      </c>
      <c r="J2155" s="38" t="str">
        <f t="shared" si="563"/>
        <v>N</v>
      </c>
      <c r="K2155" s="17" t="str">
        <f>IF(OR(AND(J2154="N",OR(I2154&lt;R$2308,AND(I2154&gt;R$2306, I2154&lt;R$2305))), AND(J2154="X", OR(I2154&lt;R$2314, AND(I2154&lt;R$2311,I2154&gt;R$2312)))),"no","yes")</f>
        <v>no</v>
      </c>
      <c r="M2155" s="34">
        <f t="shared" si="568"/>
        <v>7471</v>
      </c>
      <c r="N2155" s="34">
        <f t="shared" si="568"/>
        <v>7356.6</v>
      </c>
      <c r="O2155" s="146">
        <f t="shared" si="564"/>
        <v>1.5550661990593406E-2</v>
      </c>
      <c r="P2155" s="146">
        <f t="shared" si="565"/>
        <v>-1.5550661990593406E-2</v>
      </c>
      <c r="Q2155" s="86">
        <f t="shared" si="554"/>
        <v>8.9999999999999993E-3</v>
      </c>
      <c r="R2155" s="39">
        <f>(SUM(C2136:C2154)+Q2155*SUM(C2136:C2154))/(19-Q2155)*(1-J$2305)</f>
        <v>7507.8050394923921</v>
      </c>
      <c r="S2155" s="39">
        <f>(SUM(C2136:C2154)+Q2155*SUM(C2136:C2154))/(19-Q2155)*(1+J$2305)</f>
        <v>7507.8050394923921</v>
      </c>
      <c r="T2155" s="17">
        <f>IF(AND(K2155="no",R2155&lt;E2155, R2155&gt;F2155,J$2308="yes"),MAX(R2155*(1-J$2306),F2155)/D2155-1,IF(AND(K2155="yes",S2155&gt;F2155, S2155&lt;E2155,J$2307="yes"),1-MIN(S2155*(1+J$2306),E2155)/D2155,0))</f>
        <v>0</v>
      </c>
      <c r="U2155" s="6">
        <f t="shared" si="555"/>
        <v>0</v>
      </c>
      <c r="V2155" s="66">
        <f t="shared" si="556"/>
        <v>17.720581676964201</v>
      </c>
      <c r="W2155" s="6">
        <f t="shared" si="557"/>
        <v>1.5550661990593406E-2</v>
      </c>
      <c r="X2155" s="17">
        <f>V2155/MAX(V$240:V2155)-1</f>
        <v>0</v>
      </c>
      <c r="Z2155" s="66">
        <f t="shared" si="558"/>
        <v>118.9610719180326</v>
      </c>
      <c r="AA2155" s="6">
        <f t="shared" si="559"/>
        <v>1.5550661990593406E-2</v>
      </c>
      <c r="AB2155" s="17">
        <f>Z2155/MAX(Z$240:Z2155)-1</f>
        <v>0</v>
      </c>
      <c r="AD2155" s="18">
        <v>2.2105999999999999</v>
      </c>
      <c r="AF2155" s="23">
        <v>7471</v>
      </c>
      <c r="AG2155" s="23">
        <v>7356.6</v>
      </c>
      <c r="AH2155" s="23">
        <v>7350.6</v>
      </c>
    </row>
    <row r="2156" spans="1:34" x14ac:dyDescent="0.25">
      <c r="A2156" s="18" t="s">
        <v>249</v>
      </c>
      <c r="B2156" s="72">
        <v>42333</v>
      </c>
      <c r="C2156" s="23">
        <v>7922.384</v>
      </c>
      <c r="D2156" s="23">
        <v>7798.4979999999996</v>
      </c>
      <c r="E2156" s="23">
        <v>7925.5360000000001</v>
      </c>
      <c r="F2156" s="23">
        <v>7795.1639999999998</v>
      </c>
      <c r="G2156" s="20">
        <f t="shared" si="571"/>
        <v>7499.0465999999988</v>
      </c>
      <c r="H2156" s="20">
        <f t="shared" si="562"/>
        <v>6831.9800333333314</v>
      </c>
      <c r="I2156" s="112">
        <f t="shared" si="572"/>
        <v>5.6452162865610278E-2</v>
      </c>
      <c r="J2156" s="38" t="str">
        <f t="shared" si="563"/>
        <v>N</v>
      </c>
      <c r="K2156" s="17" t="str">
        <f>IF(OR(AND(J2155="N",OR(I2155&lt;R$2308,AND(I2155&gt;R$2306, I2155&lt;R$2305))), AND(J2155="X", OR(I2155&lt;R$2314, AND(I2155&lt;R$2311,I2155&gt;R$2312)))),"no","yes")</f>
        <v>no</v>
      </c>
      <c r="M2156" s="34">
        <f t="shared" si="568"/>
        <v>7631</v>
      </c>
      <c r="N2156" s="34">
        <f t="shared" si="568"/>
        <v>7471</v>
      </c>
      <c r="O2156" s="146">
        <f t="shared" si="564"/>
        <v>2.1416142417347128E-2</v>
      </c>
      <c r="P2156" s="146">
        <f t="shared" si="565"/>
        <v>-2.1416142417347128E-2</v>
      </c>
      <c r="Q2156" s="86">
        <f t="shared" si="554"/>
        <v>8.9999999999999993E-3</v>
      </c>
      <c r="R2156" s="39">
        <f>(SUM(C2137:C2155)+Q2156*SUM(C2137:C2155))/(19-Q2156)*(1-J$2305)</f>
        <v>7547.6317693644351</v>
      </c>
      <c r="S2156" s="39">
        <f>(SUM(C2137:C2155)+Q2156*SUM(C2137:C2155))/(19-Q2156)*(1+J$2305)</f>
        <v>7547.6317693644351</v>
      </c>
      <c r="T2156" s="17">
        <f>IF(AND(K2156="no",R2156&lt;E2156, R2156&gt;F2156,J$2308="yes"),MAX(R2156*(1-J$2306),F2156)/D2156-1,IF(AND(K2156="yes",S2156&gt;F2156, S2156&lt;E2156,J$2307="yes"),1-MIN(S2156*(1+J$2306),E2156)/D2156,0))</f>
        <v>0</v>
      </c>
      <c r="U2156" s="6">
        <f t="shared" si="555"/>
        <v>0</v>
      </c>
      <c r="V2156" s="66">
        <f t="shared" si="556"/>
        <v>18.100088177876298</v>
      </c>
      <c r="W2156" s="6">
        <f t="shared" si="557"/>
        <v>2.1416142417347128E-2</v>
      </c>
      <c r="X2156" s="17">
        <f>V2156/MAX(V$240:V2156)-1</f>
        <v>0</v>
      </c>
      <c r="Z2156" s="66">
        <f t="shared" si="558"/>
        <v>121.50875917634946</v>
      </c>
      <c r="AA2156" s="6">
        <f t="shared" si="559"/>
        <v>2.1416142417347128E-2</v>
      </c>
      <c r="AB2156" s="17">
        <f>Z2156/MAX(Z$240:Z2156)-1</f>
        <v>0</v>
      </c>
      <c r="AD2156" s="18">
        <v>2.2412999999999998</v>
      </c>
      <c r="AF2156" s="23">
        <v>7631</v>
      </c>
      <c r="AG2156" s="23">
        <v>7471</v>
      </c>
      <c r="AH2156" s="23">
        <v>7478.8</v>
      </c>
    </row>
    <row r="2157" spans="1:34" x14ac:dyDescent="0.25">
      <c r="A2157" s="18" t="s">
        <v>249</v>
      </c>
      <c r="B2157" s="72">
        <v>42334</v>
      </c>
      <c r="C2157" s="23">
        <v>7874.08</v>
      </c>
      <c r="D2157" s="23">
        <v>7922.384</v>
      </c>
      <c r="E2157" s="23">
        <v>7974.7349999999997</v>
      </c>
      <c r="F2157" s="23">
        <v>7859.6329999999998</v>
      </c>
      <c r="G2157" s="20">
        <f t="shared" si="571"/>
        <v>7537.3018499999989</v>
      </c>
      <c r="H2157" s="20">
        <f t="shared" si="562"/>
        <v>6855.1911666666656</v>
      </c>
      <c r="I2157" s="112">
        <f t="shared" si="572"/>
        <v>4.468152618831378E-2</v>
      </c>
      <c r="J2157" s="38" t="str">
        <f t="shared" si="563"/>
        <v>N</v>
      </c>
      <c r="K2157" s="17" t="str">
        <f>IF(OR(AND(J2156="N",OR(I2156&lt;R$2308,AND(I2156&gt;R$2306, I2156&lt;R$2305))), AND(J2156="X", OR(I2156&lt;R$2314, AND(I2156&lt;R$2311,I2156&gt;R$2312)))),"no","yes")</f>
        <v>no</v>
      </c>
      <c r="M2157" s="34">
        <f t="shared" si="568"/>
        <v>7531.8</v>
      </c>
      <c r="N2157" s="34">
        <f t="shared" si="568"/>
        <v>7631</v>
      </c>
      <c r="O2157" s="146">
        <f t="shared" si="564"/>
        <v>-1.2999606866727742E-2</v>
      </c>
      <c r="P2157" s="146">
        <f t="shared" si="565"/>
        <v>1.2999606866727742E-2</v>
      </c>
      <c r="Q2157" s="86">
        <f t="shared" si="554"/>
        <v>8.9999999999999993E-3</v>
      </c>
      <c r="R2157" s="39">
        <f>(SUM(C2138:C2156)+Q2157*SUM(C2138:C2156))/(19-Q2157)*(1-J$2305)</f>
        <v>7590.848539466062</v>
      </c>
      <c r="S2157" s="39">
        <f>(SUM(C2138:C2156)+Q2157*SUM(C2138:C2156))/(19-Q2157)*(1+J$2305)</f>
        <v>7590.848539466062</v>
      </c>
      <c r="T2157" s="17">
        <f>IF(AND(K2157="no",R2157&lt;E2157, R2157&gt;F2157,J$2308="yes"),MAX(R2157*(1-J$2306),F2157)/D2157-1,IF(AND(K2157="yes",S2157&gt;F2157, S2157&lt;E2157,J$2307="yes"),1-MIN(S2157*(1+J$2306),E2157)/D2157,0))</f>
        <v>0</v>
      </c>
      <c r="U2157" s="6">
        <f t="shared" si="555"/>
        <v>0</v>
      </c>
      <c r="V2157" s="66">
        <f t="shared" si="556"/>
        <v>17.8647941473108</v>
      </c>
      <c r="W2157" s="6">
        <f t="shared" si="557"/>
        <v>-1.2999606866727742E-2</v>
      </c>
      <c r="X2157" s="17">
        <f>V2157/MAX(V$240:V2157)-1</f>
        <v>-1.2999606866727742E-2</v>
      </c>
      <c r="Z2157" s="66">
        <f t="shared" si="558"/>
        <v>119.92919307619302</v>
      </c>
      <c r="AA2157" s="6">
        <f t="shared" si="559"/>
        <v>-1.2999606866727742E-2</v>
      </c>
      <c r="AB2157" s="17">
        <f>Z2157/MAX(Z$240:Z2157)-1</f>
        <v>-1.2999606866727742E-2</v>
      </c>
      <c r="AD2157" s="18">
        <v>2.2208000000000001</v>
      </c>
      <c r="AF2157" s="23">
        <v>7531.8</v>
      </c>
      <c r="AG2157" s="23">
        <v>7631</v>
      </c>
      <c r="AH2157" s="23">
        <v>7646.6</v>
      </c>
    </row>
    <row r="2158" spans="1:34" x14ac:dyDescent="0.25">
      <c r="A2158" s="18" t="s">
        <v>249</v>
      </c>
      <c r="B2158" s="72">
        <v>42335</v>
      </c>
      <c r="C2158" s="23">
        <v>7376.1239999999998</v>
      </c>
      <c r="D2158" s="23">
        <v>7874.08</v>
      </c>
      <c r="E2158" s="23">
        <v>7852</v>
      </c>
      <c r="F2158" s="23">
        <v>7317.6450000000004</v>
      </c>
      <c r="G2158" s="20">
        <f t="shared" si="571"/>
        <v>7551.8594999999987</v>
      </c>
      <c r="H2158" s="20">
        <f t="shared" si="562"/>
        <v>6874.1511499999997</v>
      </c>
      <c r="I2158" s="112">
        <f t="shared" si="572"/>
        <v>-2.3270493843271178E-2</v>
      </c>
      <c r="J2158" s="38" t="str">
        <f t="shared" si="563"/>
        <v>N</v>
      </c>
      <c r="K2158" s="17" t="str">
        <f>IF(OR(AND(J2157="N",OR(I2157&lt;R$2308,AND(I2157&gt;R$2306, I2157&lt;R$2305))), AND(J2157="X", OR(I2157&lt;R$2314, AND(I2157&lt;R$2311,I2157&gt;R$2312)))),"no","yes")</f>
        <v>no</v>
      </c>
      <c r="M2158" s="34">
        <f t="shared" si="568"/>
        <v>7092.6</v>
      </c>
      <c r="N2158" s="34">
        <f t="shared" si="568"/>
        <v>7531.8</v>
      </c>
      <c r="O2158" s="146">
        <f t="shared" si="564"/>
        <v>-5.831275392336488E-2</v>
      </c>
      <c r="P2158" s="146">
        <f t="shared" si="565"/>
        <v>5.831275392336488E-2</v>
      </c>
      <c r="Q2158" s="86">
        <f t="shared" si="554"/>
        <v>8.9999999999999993E-3</v>
      </c>
      <c r="R2158" s="39">
        <f>(SUM(C2139:C2157)+Q2158*SUM(C2139:C2157))/(19-Q2158)*(1-J$2305)</f>
        <v>7632.7742401137366</v>
      </c>
      <c r="S2158" s="39">
        <f>(SUM(C2139:C2157)+Q2158*SUM(C2139:C2157))/(19-Q2158)*(1+J$2305)</f>
        <v>7632.7742401137366</v>
      </c>
      <c r="T2158" s="17">
        <f>IF(AND(K2158="no",R2158&lt;E2158, R2158&gt;F2158,J$2308="yes"),MAX(R2158*(1-J$2306),F2158)/D2158-1,IF(AND(K2158="yes",S2158&gt;F2158, S2158&lt;E2158,J$2307="yes"),1-MIN(S2158*(1+J$2306),E2158)/D2158,0))</f>
        <v>-3.0645581437610869E-2</v>
      </c>
      <c r="U2158" s="6">
        <f t="shared" si="555"/>
        <v>2.766717248575401E-2</v>
      </c>
      <c r="V2158" s="66">
        <f t="shared" si="556"/>
        <v>17.317317143403233</v>
      </c>
      <c r="W2158" s="6">
        <f t="shared" si="557"/>
        <v>-3.0645581437610869E-2</v>
      </c>
      <c r="X2158" s="17">
        <f>V2158/MAX(V$240:V2158)-1</f>
        <v>-4.3246807793447362E-2</v>
      </c>
      <c r="Z2158" s="66">
        <f t="shared" si="558"/>
        <v>116.25389322302958</v>
      </c>
      <c r="AA2158" s="6">
        <f t="shared" si="559"/>
        <v>-3.064558143761098E-2</v>
      </c>
      <c r="AB2158" s="17">
        <f>Z2158/MAX(Z$240:Z2158)-1</f>
        <v>-4.3246807793447473E-2</v>
      </c>
      <c r="AD2158" s="18">
        <v>2.0878999999999999</v>
      </c>
      <c r="AF2158" s="23">
        <v>7092.6</v>
      </c>
      <c r="AG2158" s="23">
        <v>7531.8</v>
      </c>
      <c r="AH2158" s="23">
        <v>7540.2</v>
      </c>
    </row>
    <row r="2159" spans="1:34" x14ac:dyDescent="0.25">
      <c r="A2159" s="18" t="s">
        <v>249</v>
      </c>
      <c r="B2159" s="72">
        <v>42338</v>
      </c>
      <c r="C2159" s="23">
        <v>7408.3990000000003</v>
      </c>
      <c r="D2159" s="23">
        <v>7376.1239999999998</v>
      </c>
      <c r="E2159" s="23">
        <v>7467.4669999999996</v>
      </c>
      <c r="F2159" s="23">
        <v>7035.5469999999996</v>
      </c>
      <c r="G2159" s="20">
        <f t="shared" si="571"/>
        <v>7575.4578500000007</v>
      </c>
      <c r="H2159" s="20">
        <f t="shared" si="562"/>
        <v>6890.023549999999</v>
      </c>
      <c r="I2159" s="112">
        <f t="shared" si="572"/>
        <v>-2.2052640686265668E-2</v>
      </c>
      <c r="J2159" s="38" t="str">
        <f t="shared" si="563"/>
        <v>N</v>
      </c>
      <c r="K2159" s="17" t="str">
        <f>IF(OR(AND(J2158="N",OR(I2158&lt;R$2308,AND(I2158&gt;R$2306, I2158&lt;R$2305))), AND(J2158="X", OR(I2158&lt;R$2314, AND(I2158&lt;R$2311,I2158&gt;R$2312)))),"no","yes")</f>
        <v>yes</v>
      </c>
      <c r="M2159" s="34">
        <f t="shared" si="568"/>
        <v>7118.2</v>
      </c>
      <c r="N2159" s="34">
        <f t="shared" si="568"/>
        <v>7092.6</v>
      </c>
      <c r="O2159" s="146">
        <f t="shared" si="564"/>
        <v>3.6093957082028449E-3</v>
      </c>
      <c r="P2159" s="146">
        <f t="shared" si="565"/>
        <v>-3.6093957082028449E-3</v>
      </c>
      <c r="Q2159" s="86">
        <f t="shared" si="554"/>
        <v>8.9999999999999993E-3</v>
      </c>
      <c r="R2159" s="39">
        <f>(SUM(C2140:C2158)+Q2159*SUM(C2140:C2158))/(19-Q2159)*(1-J$2305)</f>
        <v>7656.1352652308988</v>
      </c>
      <c r="S2159" s="39">
        <f>(SUM(C2140:C2158)+Q2159*SUM(C2140:C2158))/(19-Q2159)*(1+J$2305)</f>
        <v>7656.1352652308988</v>
      </c>
      <c r="T2159" s="17">
        <f>IF(AND(K2159="no",R2159&lt;E2159, R2159&gt;F2159,J$2308="yes"),MAX(R2159*(1-J$2306),F2159)/D2159-1,IF(AND(K2159="yes",S2159&gt;F2159, S2159&lt;E2159,J$2307="yes"),1-MIN(S2159*(1+J$2306),E2159)/D2159,0))</f>
        <v>0</v>
      </c>
      <c r="U2159" s="6">
        <f t="shared" si="555"/>
        <v>0</v>
      </c>
      <c r="V2159" s="66">
        <f t="shared" si="556"/>
        <v>17.317317143403233</v>
      </c>
      <c r="W2159" s="6">
        <f t="shared" si="557"/>
        <v>0</v>
      </c>
      <c r="X2159" s="17">
        <f>V2159/MAX(V$240:V2159)-1</f>
        <v>-4.3246807793447362E-2</v>
      </c>
      <c r="Z2159" s="66">
        <f t="shared" si="558"/>
        <v>115.8342869197685</v>
      </c>
      <c r="AA2159" s="6">
        <f t="shared" si="559"/>
        <v>-3.6093957082028449E-3</v>
      </c>
      <c r="AB2159" s="17">
        <f>Z2159/MAX(Z$240:Z2159)-1</f>
        <v>-4.6700108659207151E-2</v>
      </c>
      <c r="AD2159" s="18">
        <v>2.0859999999999999</v>
      </c>
      <c r="AF2159" s="23">
        <v>7118.2</v>
      </c>
      <c r="AG2159" s="23">
        <v>7092.6</v>
      </c>
      <c r="AH2159" s="23">
        <v>7092.6</v>
      </c>
    </row>
    <row r="2160" spans="1:34" x14ac:dyDescent="0.25">
      <c r="A2160" s="18" t="s">
        <v>249</v>
      </c>
      <c r="B2160" s="72">
        <v>42339</v>
      </c>
      <c r="C2160" s="23">
        <v>7443.9449999999997</v>
      </c>
      <c r="D2160" s="23">
        <v>7408.3990000000003</v>
      </c>
      <c r="E2160" s="23">
        <v>7519.9369999999999</v>
      </c>
      <c r="F2160" s="23">
        <v>7358.3649999999998</v>
      </c>
      <c r="G2160" s="20">
        <f t="shared" si="571"/>
        <v>7601.6499500000009</v>
      </c>
      <c r="H2160" s="20">
        <f t="shared" si="562"/>
        <v>6900.0410666666658</v>
      </c>
      <c r="I2160" s="112">
        <f t="shared" si="572"/>
        <v>-2.0746147354496536E-2</v>
      </c>
      <c r="J2160" s="38" t="str">
        <f t="shared" si="563"/>
        <v>N</v>
      </c>
      <c r="K2160" s="17" t="str">
        <f>IF(OR(AND(J2159="N",OR(I2159&lt;R$2308,AND(I2159&gt;R$2306, I2159&lt;R$2305))), AND(J2159="X", OR(I2159&lt;R$2314, AND(I2159&lt;R$2311,I2159&gt;R$2312)))),"no","yes")</f>
        <v>yes</v>
      </c>
      <c r="M2160" s="34">
        <f t="shared" si="568"/>
        <v>7137.6</v>
      </c>
      <c r="N2160" s="34">
        <f t="shared" si="568"/>
        <v>7118.2</v>
      </c>
      <c r="O2160" s="146">
        <f t="shared" si="564"/>
        <v>2.7254081087915161E-3</v>
      </c>
      <c r="P2160" s="146">
        <f t="shared" si="565"/>
        <v>-2.7254081087915161E-3</v>
      </c>
      <c r="Q2160" s="86">
        <f t="shared" si="554"/>
        <v>8.9999999999999993E-3</v>
      </c>
      <c r="R2160" s="39">
        <f>(SUM(C2141:C2159)+Q2160*SUM(C2141:C2159))/(19-Q2160)*(1-J$2305)</f>
        <v>7682.0786417776853</v>
      </c>
      <c r="S2160" s="39">
        <f>(SUM(C2141:C2159)+Q2160*SUM(C2141:C2159))/(19-Q2160)*(1+J$2305)</f>
        <v>7682.0786417776853</v>
      </c>
      <c r="T2160" s="17">
        <f>IF(AND(K2160="no",R2160&lt;E2160, R2160&gt;F2160,J$2308="yes"),MAX(R2160*(1-J$2306),F2160)/D2160-1,IF(AND(K2160="yes",S2160&gt;F2160, S2160&lt;E2160,J$2307="yes"),1-MIN(S2160*(1+J$2306),E2160)/D2160,0))</f>
        <v>0</v>
      </c>
      <c r="U2160" s="6">
        <f t="shared" si="555"/>
        <v>0</v>
      </c>
      <c r="V2160" s="66">
        <f t="shared" si="556"/>
        <v>17.317317143403233</v>
      </c>
      <c r="W2160" s="6">
        <f t="shared" si="557"/>
        <v>0</v>
      </c>
      <c r="X2160" s="17">
        <f>V2160/MAX(V$240:V2160)-1</f>
        <v>-4.3246807793447362E-2</v>
      </c>
      <c r="Y2160" s="6">
        <f t="shared" ref="Y2160" si="573">V2160/V2140-1</f>
        <v>7.9669838748849031E-2</v>
      </c>
      <c r="Z2160" s="66">
        <f t="shared" si="558"/>
        <v>115.51859121492129</v>
      </c>
      <c r="AA2160" s="6">
        <f t="shared" si="559"/>
        <v>-2.7254081087915161E-3</v>
      </c>
      <c r="AB2160" s="17">
        <f>Z2160/MAX(Z$240:Z2160)-1</f>
        <v>-4.9298239913177389E-2</v>
      </c>
      <c r="AC2160" s="6">
        <f t="shared" ref="AC2160" si="574">Z2160/Z2140-1</f>
        <v>5.1455195530306419E-2</v>
      </c>
      <c r="AD2160" s="18">
        <v>2.0996999999999999</v>
      </c>
      <c r="AF2160" s="23">
        <v>7137.6</v>
      </c>
      <c r="AG2160" s="23">
        <v>7118.2</v>
      </c>
      <c r="AH2160" s="23">
        <v>7125.6</v>
      </c>
    </row>
    <row r="2161" spans="1:34" x14ac:dyDescent="0.25">
      <c r="A2161" s="18" t="s">
        <v>249</v>
      </c>
      <c r="B2161" s="72">
        <v>42340</v>
      </c>
      <c r="C2161" s="23">
        <v>7405.86</v>
      </c>
      <c r="D2161" s="23">
        <v>7443.9449999999997</v>
      </c>
      <c r="E2161" s="23">
        <v>7444.2219999999998</v>
      </c>
      <c r="F2161" s="23">
        <v>7201.6589999999997</v>
      </c>
      <c r="G2161" s="20">
        <f t="shared" si="571"/>
        <v>7608.5435499999994</v>
      </c>
      <c r="H2161" s="20">
        <f t="shared" si="562"/>
        <v>6913.7835166666646</v>
      </c>
      <c r="I2161" s="112">
        <f t="shared" si="572"/>
        <v>-2.6638941956243389E-2</v>
      </c>
      <c r="J2161" s="38" t="str">
        <f t="shared" si="563"/>
        <v>N</v>
      </c>
      <c r="K2161" s="17" t="str">
        <f>IF(OR(AND(J2160="N",OR(I2160&lt;R$2308,AND(I2160&gt;R$2306, I2160&lt;R$2305))), AND(J2160="X", OR(I2160&lt;R$2314, AND(I2160&lt;R$2311,I2160&gt;R$2312)))),"no","yes")</f>
        <v>yes</v>
      </c>
      <c r="M2161" s="34">
        <f t="shared" si="568"/>
        <v>7280.2</v>
      </c>
      <c r="N2161" s="34">
        <f t="shared" si="568"/>
        <v>7137.6</v>
      </c>
      <c r="O2161" s="146">
        <f t="shared" si="564"/>
        <v>1.9978704326384156E-2</v>
      </c>
      <c r="P2161" s="146">
        <f t="shared" si="565"/>
        <v>-1.9978704326384156E-2</v>
      </c>
      <c r="Q2161" s="86">
        <f t="shared" ref="Q2161:Q2224" si="575">IF(J2161="N",0.009,0.018)</f>
        <v>8.9999999999999993E-3</v>
      </c>
      <c r="R2161" s="39">
        <f>(SUM(C2142:C2160)+Q2161*SUM(C2142:C2160))/(19-Q2161)*(1-J$2305)</f>
        <v>7691.4273128850509</v>
      </c>
      <c r="S2161" s="39">
        <f>(SUM(C2142:C2160)+Q2161*SUM(C2142:C2160))/(19-Q2161)*(1+J$2305)</f>
        <v>7691.4273128850509</v>
      </c>
      <c r="T2161" s="17">
        <f>IF(AND(K2161="no",R2161&lt;E2161, R2161&gt;F2161,J$2308="yes"),MAX(R2161*(1-J$2306),F2161)/D2161-1,IF(AND(K2161="yes",S2161&gt;F2161, S2161&lt;E2161,J$2307="yes"),1-MIN(S2161*(1+J$2306),E2161)/D2161,0))</f>
        <v>0</v>
      </c>
      <c r="U2161" s="6">
        <f t="shared" si="555"/>
        <v>0</v>
      </c>
      <c r="V2161" s="66">
        <f t="shared" si="556"/>
        <v>17.317317143403233</v>
      </c>
      <c r="W2161" s="6">
        <f t="shared" si="557"/>
        <v>0</v>
      </c>
      <c r="X2161" s="17">
        <f>V2161/MAX(V$240:V2161)-1</f>
        <v>-4.3246807793447362E-2</v>
      </c>
      <c r="Z2161" s="66">
        <f t="shared" si="558"/>
        <v>113.21067943683794</v>
      </c>
      <c r="AA2161" s="6">
        <f t="shared" si="559"/>
        <v>-1.9978704326384156E-2</v>
      </c>
      <c r="AB2161" s="17">
        <f>Z2161/MAX(Z$240:Z2161)-1</f>
        <v>-6.8292029280525024E-2</v>
      </c>
      <c r="AD2161" s="18">
        <v>2.1004999999999998</v>
      </c>
      <c r="AF2161" s="23">
        <v>7280.2</v>
      </c>
      <c r="AG2161" s="23">
        <v>7137.6</v>
      </c>
      <c r="AH2161" s="23">
        <v>7143.2</v>
      </c>
    </row>
    <row r="2162" spans="1:34" x14ac:dyDescent="0.25">
      <c r="A2162" s="18" t="s">
        <v>249</v>
      </c>
      <c r="B2162" s="72">
        <v>42341</v>
      </c>
      <c r="C2162" s="23">
        <v>7570.5079999999998</v>
      </c>
      <c r="D2162" s="23">
        <v>7405.86</v>
      </c>
      <c r="E2162" s="23">
        <v>7571.4459999999999</v>
      </c>
      <c r="F2162" s="23">
        <v>7412.6549999999997</v>
      </c>
      <c r="G2162" s="20">
        <f t="shared" si="571"/>
        <v>7623.2464000000009</v>
      </c>
      <c r="H2162" s="20">
        <f t="shared" si="562"/>
        <v>6937.138533333331</v>
      </c>
      <c r="I2162" s="112">
        <f t="shared" si="572"/>
        <v>-6.9181025028918208E-3</v>
      </c>
      <c r="J2162" s="38" t="str">
        <f t="shared" si="563"/>
        <v>N</v>
      </c>
      <c r="K2162" s="17" t="str">
        <f>IF(OR(AND(J2161="N",OR(I2161&lt;R$2308,AND(I2161&gt;R$2306, I2161&lt;R$2305))), AND(J2161="X", OR(I2161&lt;R$2314, AND(I2161&lt;R$2311,I2161&gt;R$2312)))),"no","yes")</f>
        <v>yes</v>
      </c>
      <c r="M2162" s="34">
        <f t="shared" si="568"/>
        <v>7377.8</v>
      </c>
      <c r="N2162" s="34">
        <f t="shared" si="568"/>
        <v>7280.2</v>
      </c>
      <c r="O2162" s="146">
        <f t="shared" si="564"/>
        <v>1.3406225103705927E-2</v>
      </c>
      <c r="P2162" s="146">
        <f t="shared" si="565"/>
        <v>-1.3406225103705927E-2</v>
      </c>
      <c r="Q2162" s="86">
        <f t="shared" si="575"/>
        <v>8.9999999999999993E-3</v>
      </c>
      <c r="R2162" s="39">
        <f>(SUM(C2143:C2161)+Q2162*SUM(C2143:C2161))/(19-Q2162)*(1-J$2305)</f>
        <v>7698.3028687272927</v>
      </c>
      <c r="S2162" s="39">
        <f>(SUM(C2143:C2161)+Q2162*SUM(C2143:C2161))/(19-Q2162)*(1+J$2305)</f>
        <v>7698.3028687272927</v>
      </c>
      <c r="T2162" s="17">
        <f>IF(AND(K2162="no",R2162&lt;E2162, R2162&gt;F2162,J$2308="yes"),MAX(R2162*(1-J$2306),F2162)/D2162-1,IF(AND(K2162="yes",S2162&gt;F2162, S2162&lt;E2162,J$2307="yes"),1-MIN(S2162*(1+J$2306),E2162)/D2162,0))</f>
        <v>0</v>
      </c>
      <c r="U2162" s="6">
        <f t="shared" ref="U2162:U2225" si="576">IF(T2162=0,0,IF(K2162="yes",T2162-P2162,T2162-O2162))</f>
        <v>0</v>
      </c>
      <c r="V2162" s="66">
        <f t="shared" ref="V2162:V2225" si="577">IF(K2162="yes",V2161, IF(T2162&lt;&gt;0, V2161*(1+T2162),V2161*(1+O2162)))</f>
        <v>17.317317143403233</v>
      </c>
      <c r="W2162" s="6">
        <f t="shared" ref="W2162:W2225" si="578">V2162/V2161-1</f>
        <v>0</v>
      </c>
      <c r="X2162" s="17">
        <f>V2162/MAX(V$240:V2162)-1</f>
        <v>-4.3246807793447362E-2</v>
      </c>
      <c r="Z2162" s="66">
        <f t="shared" ref="Z2162:Z2225" si="579">IF(T2162&lt;&gt;0,Z2161*(1+T2162),IF(K2162="no",Z2161*(1+O2162),Z2161*(1+P2162)))</f>
        <v>111.69295158416419</v>
      </c>
      <c r="AA2162" s="6">
        <f t="shared" ref="AA2162:AA2225" si="580">Z2162/Z2161-1</f>
        <v>-1.3406225103705927E-2</v>
      </c>
      <c r="AB2162" s="17">
        <f>Z2162/MAX(Z$240:Z2162)-1</f>
        <v>-8.0782716066907345E-2</v>
      </c>
      <c r="AD2162" s="18">
        <v>2.1364999999999998</v>
      </c>
      <c r="AF2162" s="23">
        <v>7377.8</v>
      </c>
      <c r="AG2162" s="23">
        <v>7280.2</v>
      </c>
      <c r="AH2162" s="23">
        <v>7252.2</v>
      </c>
    </row>
    <row r="2163" spans="1:34" x14ac:dyDescent="0.25">
      <c r="A2163" s="18" t="s">
        <v>249</v>
      </c>
      <c r="B2163" s="72">
        <v>42342</v>
      </c>
      <c r="C2163" s="23">
        <v>7511.6750000000002</v>
      </c>
      <c r="D2163" s="23">
        <v>7570.5079999999998</v>
      </c>
      <c r="E2163" s="23">
        <v>7600.3429999999998</v>
      </c>
      <c r="F2163" s="23">
        <v>7464.277</v>
      </c>
      <c r="G2163" s="20">
        <f t="shared" si="571"/>
        <v>7626.4877999999999</v>
      </c>
      <c r="H2163" s="20">
        <f t="shared" si="562"/>
        <v>6960.2905666666647</v>
      </c>
      <c r="I2163" s="112">
        <f t="shared" si="572"/>
        <v>-1.5054478943767546E-2</v>
      </c>
      <c r="J2163" s="38" t="str">
        <f t="shared" si="563"/>
        <v>N</v>
      </c>
      <c r="K2163" s="17" t="str">
        <f>IF(OR(AND(J2162="N",OR(I2162&lt;R$2308,AND(I2162&gt;R$2306, I2162&lt;R$2305))), AND(J2162="X", OR(I2162&lt;R$2314, AND(I2162&lt;R$2311,I2162&gt;R$2312)))),"no","yes")</f>
        <v>yes</v>
      </c>
      <c r="M2163" s="34">
        <f t="shared" si="568"/>
        <v>7315.8</v>
      </c>
      <c r="N2163" s="34">
        <f t="shared" si="568"/>
        <v>7377.8</v>
      </c>
      <c r="O2163" s="146">
        <f t="shared" si="564"/>
        <v>-8.4035891458158485E-3</v>
      </c>
      <c r="P2163" s="146">
        <f t="shared" si="565"/>
        <v>8.4035891458158485E-3</v>
      </c>
      <c r="Q2163" s="86">
        <f t="shared" si="575"/>
        <v>8.9999999999999993E-3</v>
      </c>
      <c r="R2163" s="39">
        <f>(SUM(C2144:C2162)+Q2163*SUM(C2144:C2162))/(19-Q2163)*(1-J$2305)</f>
        <v>7704.8730308567219</v>
      </c>
      <c r="S2163" s="39">
        <f>(SUM(C2144:C2162)+Q2163*SUM(C2144:C2162))/(19-Q2163)*(1+J$2305)</f>
        <v>7704.8730308567219</v>
      </c>
      <c r="T2163" s="17">
        <f>IF(AND(K2163="no",R2163&lt;E2163, R2163&gt;F2163,J$2308="yes"),MAX(R2163*(1-J$2306),F2163)/D2163-1,IF(AND(K2163="yes",S2163&gt;F2163, S2163&lt;E2163,J$2307="yes"),1-MIN(S2163*(1+J$2306),E2163)/D2163,0))</f>
        <v>0</v>
      </c>
      <c r="U2163" s="6">
        <f t="shared" si="576"/>
        <v>0</v>
      </c>
      <c r="V2163" s="66">
        <f t="shared" si="577"/>
        <v>17.317317143403233</v>
      </c>
      <c r="W2163" s="6">
        <f t="shared" si="578"/>
        <v>0</v>
      </c>
      <c r="X2163" s="17">
        <f>V2163/MAX(V$240:V2163)-1</f>
        <v>-4.3246807793447362E-2</v>
      </c>
      <c r="Z2163" s="66">
        <f t="shared" si="579"/>
        <v>112.63157325976101</v>
      </c>
      <c r="AA2163" s="6">
        <f t="shared" si="580"/>
        <v>8.4035891458158485E-3</v>
      </c>
      <c r="AB2163" s="17">
        <f>Z2163/MAX(Z$240:Z2163)-1</f>
        <v>-7.3057991677000889E-2</v>
      </c>
      <c r="AD2163" s="18">
        <v>2.1091000000000002</v>
      </c>
      <c r="AF2163" s="23">
        <v>7315.8</v>
      </c>
      <c r="AG2163" s="23">
        <v>7377.8</v>
      </c>
      <c r="AH2163" s="23">
        <v>7307</v>
      </c>
    </row>
    <row r="2164" spans="1:34" x14ac:dyDescent="0.25">
      <c r="A2164" s="18" t="s">
        <v>249</v>
      </c>
      <c r="B2164" s="72">
        <v>42345</v>
      </c>
      <c r="C2164" s="23">
        <v>7602.2280000000001</v>
      </c>
      <c r="D2164" s="23">
        <v>7511.6750000000002</v>
      </c>
      <c r="E2164" s="23">
        <v>7602.77</v>
      </c>
      <c r="F2164" s="23">
        <v>7476.1909999999998</v>
      </c>
      <c r="G2164" s="20">
        <f t="shared" si="571"/>
        <v>7629.4091499999995</v>
      </c>
      <c r="H2164" s="20">
        <f t="shared" si="562"/>
        <v>6984.6017499999989</v>
      </c>
      <c r="I2164" s="112">
        <f t="shared" si="572"/>
        <v>-3.5626808663157261E-3</v>
      </c>
      <c r="J2164" s="38" t="str">
        <f t="shared" si="563"/>
        <v>N</v>
      </c>
      <c r="K2164" s="17" t="str">
        <f>IF(OR(AND(J2163="N",OR(I2163&lt;R$2308,AND(I2163&gt;R$2306, I2163&lt;R$2305))), AND(J2163="X", OR(I2163&lt;R$2314, AND(I2163&lt;R$2311,I2163&gt;R$2312)))),"no","yes")</f>
        <v>yes</v>
      </c>
      <c r="M2164" s="34">
        <f t="shared" si="568"/>
        <v>7339.4</v>
      </c>
      <c r="N2164" s="34">
        <f t="shared" si="568"/>
        <v>7315.8</v>
      </c>
      <c r="O2164" s="146">
        <f t="shared" si="564"/>
        <v>3.2258946390004706E-3</v>
      </c>
      <c r="P2164" s="146">
        <f t="shared" si="565"/>
        <v>-3.2258946390004706E-3</v>
      </c>
      <c r="Q2164" s="86">
        <f t="shared" si="575"/>
        <v>8.9999999999999993E-3</v>
      </c>
      <c r="R2164" s="39">
        <f>(SUM(C2145:C2163)+Q2164*SUM(C2145:C2163))/(19-Q2164)*(1-J$2305)</f>
        <v>7703.1661626559953</v>
      </c>
      <c r="S2164" s="39">
        <f>(SUM(C2145:C2163)+Q2164*SUM(C2145:C2163))/(19-Q2164)*(1+J$2305)</f>
        <v>7703.1661626559953</v>
      </c>
      <c r="T2164" s="17">
        <f>IF(AND(K2164="no",R2164&lt;E2164, R2164&gt;F2164,J$2308="yes"),MAX(R2164*(1-J$2306),F2164)/D2164-1,IF(AND(K2164="yes",S2164&gt;F2164, S2164&lt;E2164,J$2307="yes"),1-MIN(S2164*(1+J$2306),E2164)/D2164,0))</f>
        <v>0</v>
      </c>
      <c r="U2164" s="6">
        <f t="shared" si="576"/>
        <v>0</v>
      </c>
      <c r="V2164" s="66">
        <f t="shared" si="577"/>
        <v>17.317317143403233</v>
      </c>
      <c r="W2164" s="6">
        <f t="shared" si="578"/>
        <v>0</v>
      </c>
      <c r="X2164" s="17">
        <f>V2164/MAX(V$240:V2164)-1</f>
        <v>-4.3246807793447362E-2</v>
      </c>
      <c r="Z2164" s="66">
        <f t="shared" si="579"/>
        <v>112.26823567140016</v>
      </c>
      <c r="AA2164" s="6">
        <f t="shared" si="580"/>
        <v>-3.2258946390004706E-3</v>
      </c>
      <c r="AB2164" s="17">
        <f>Z2164/MAX(Z$240:Z2164)-1</f>
        <v>-7.6048208932314343E-2</v>
      </c>
      <c r="AD2164" s="18">
        <v>2.1444999999999999</v>
      </c>
      <c r="AF2164" s="23">
        <v>7339.4</v>
      </c>
      <c r="AG2164" s="23">
        <v>7315.8</v>
      </c>
      <c r="AH2164" s="23">
        <v>7346</v>
      </c>
    </row>
    <row r="2165" spans="1:34" x14ac:dyDescent="0.25">
      <c r="A2165" s="18" t="s">
        <v>249</v>
      </c>
      <c r="B2165" s="72">
        <v>42346</v>
      </c>
      <c r="C2165" s="23">
        <v>7404.1419999999998</v>
      </c>
      <c r="D2165" s="23">
        <v>7602.2280000000001</v>
      </c>
      <c r="E2165" s="23">
        <v>7555.4629999999997</v>
      </c>
      <c r="F2165" s="23">
        <v>7398.558</v>
      </c>
      <c r="G2165" s="20">
        <f t="shared" si="571"/>
        <v>7620.8658500000001</v>
      </c>
      <c r="H2165" s="20">
        <f t="shared" si="562"/>
        <v>7001.7565333333323</v>
      </c>
      <c r="I2165" s="112">
        <f t="shared" si="572"/>
        <v>-2.8438218735998388E-2</v>
      </c>
      <c r="J2165" s="38" t="str">
        <f t="shared" si="563"/>
        <v>N</v>
      </c>
      <c r="K2165" s="17" t="str">
        <f>IF(OR(AND(J2164="N",OR(I2164&lt;R$2308,AND(I2164&gt;R$2306, I2164&lt;R$2305))), AND(J2164="X", OR(I2164&lt;R$2314, AND(I2164&lt;R$2311,I2164&gt;R$2312)))),"no","yes")</f>
        <v>yes</v>
      </c>
      <c r="M2165" s="34">
        <f t="shared" si="568"/>
        <v>7230</v>
      </c>
      <c r="N2165" s="34">
        <f t="shared" si="568"/>
        <v>7339.4</v>
      </c>
      <c r="O2165" s="146">
        <f t="shared" si="564"/>
        <v>-1.4905850614491567E-2</v>
      </c>
      <c r="P2165" s="146">
        <f t="shared" si="565"/>
        <v>1.4905850614491567E-2</v>
      </c>
      <c r="Q2165" s="86">
        <f t="shared" si="575"/>
        <v>8.9999999999999993E-3</v>
      </c>
      <c r="R2165" s="39">
        <f>(SUM(C2146:C2164)+Q2165*SUM(C2146:C2164))/(19-Q2165)*(1-J$2305)</f>
        <v>7704.6123729661431</v>
      </c>
      <c r="S2165" s="39">
        <f>(SUM(C2146:C2164)+Q2165*SUM(C2146:C2164))/(19-Q2165)*(1+J$2305)</f>
        <v>7704.6123729661431</v>
      </c>
      <c r="T2165" s="17">
        <f>IF(AND(K2165="no",R2165&lt;E2165, R2165&gt;F2165,J$2308="yes"),MAX(R2165*(1-J$2306),F2165)/D2165-1,IF(AND(K2165="yes",S2165&gt;F2165, S2165&lt;E2165,J$2307="yes"),1-MIN(S2165*(1+J$2306),E2165)/D2165,0))</f>
        <v>0</v>
      </c>
      <c r="U2165" s="6">
        <f t="shared" si="576"/>
        <v>0</v>
      </c>
      <c r="V2165" s="66">
        <f t="shared" si="577"/>
        <v>17.317317143403233</v>
      </c>
      <c r="W2165" s="6">
        <f t="shared" si="578"/>
        <v>0</v>
      </c>
      <c r="X2165" s="17">
        <f>V2165/MAX(V$240:V2165)-1</f>
        <v>-4.3246807793447362E-2</v>
      </c>
      <c r="Z2165" s="66">
        <f t="shared" si="579"/>
        <v>113.94168922107058</v>
      </c>
      <c r="AA2165" s="6">
        <f t="shared" si="580"/>
        <v>1.4905850614491456E-2</v>
      </c>
      <c r="AB2165" s="17">
        <f>Z2165/MAX(Z$240:Z2165)-1</f>
        <v>-6.2275921559667657E-2</v>
      </c>
      <c r="AD2165" s="18">
        <v>2.0929000000000002</v>
      </c>
      <c r="AF2165" s="23">
        <v>7230</v>
      </c>
      <c r="AG2165" s="23">
        <v>7339.4</v>
      </c>
      <c r="AH2165" s="23">
        <v>7311</v>
      </c>
    </row>
    <row r="2166" spans="1:34" x14ac:dyDescent="0.25">
      <c r="A2166" s="18" t="s">
        <v>249</v>
      </c>
      <c r="B2166" s="72">
        <v>42347</v>
      </c>
      <c r="C2166" s="23">
        <v>7374.2740000000003</v>
      </c>
      <c r="D2166" s="23">
        <v>7404.1419999999998</v>
      </c>
      <c r="E2166" s="23">
        <v>7431.04</v>
      </c>
      <c r="F2166" s="23">
        <v>7322.8670000000002</v>
      </c>
      <c r="G2166" s="20">
        <f t="shared" si="571"/>
        <v>7605.3462500000005</v>
      </c>
      <c r="H2166" s="20">
        <f t="shared" si="562"/>
        <v>7015.4776499999989</v>
      </c>
      <c r="I2166" s="112">
        <f t="shared" si="572"/>
        <v>-3.0382870470887502E-2</v>
      </c>
      <c r="J2166" s="38" t="str">
        <f t="shared" si="563"/>
        <v>N</v>
      </c>
      <c r="K2166" s="17" t="str">
        <f>IF(OR(AND(J2165="N",OR(I2165&lt;R$2308,AND(I2165&gt;R$2306, I2165&lt;R$2305))), AND(J2165="X", OR(I2165&lt;R$2314, AND(I2165&lt;R$2311,I2165&gt;R$2312)))),"no","yes")</f>
        <v>yes</v>
      </c>
      <c r="M2166" s="34">
        <f t="shared" si="568"/>
        <v>7212</v>
      </c>
      <c r="N2166" s="34">
        <f t="shared" si="568"/>
        <v>7230</v>
      </c>
      <c r="O2166" s="146">
        <f t="shared" si="564"/>
        <v>-2.4896265560165887E-3</v>
      </c>
      <c r="P2166" s="146">
        <f t="shared" si="565"/>
        <v>2.4896265560165887E-3</v>
      </c>
      <c r="Q2166" s="86">
        <f t="shared" si="575"/>
        <v>8.9999999999999993E-3</v>
      </c>
      <c r="R2166" s="39">
        <f>(SUM(C2147:C2165)+Q2166*SUM(C2147:C2165))/(19-Q2166)*(1-J$2305)</f>
        <v>7689.7080121636563</v>
      </c>
      <c r="S2166" s="39">
        <f>(SUM(C2147:C2165)+Q2166*SUM(C2147:C2165))/(19-Q2166)*(1+J$2305)</f>
        <v>7689.7080121636563</v>
      </c>
      <c r="T2166" s="17">
        <f>IF(AND(K2166="no",R2166&lt;E2166, R2166&gt;F2166,J$2308="yes"),MAX(R2166*(1-J$2306),F2166)/D2166-1,IF(AND(K2166="yes",S2166&gt;F2166, S2166&lt;E2166,J$2307="yes"),1-MIN(S2166*(1+J$2306),E2166)/D2166,0))</f>
        <v>0</v>
      </c>
      <c r="U2166" s="6">
        <f t="shared" si="576"/>
        <v>0</v>
      </c>
      <c r="V2166" s="66">
        <f t="shared" si="577"/>
        <v>17.317317143403233</v>
      </c>
      <c r="W2166" s="6">
        <f t="shared" si="578"/>
        <v>0</v>
      </c>
      <c r="X2166" s="17">
        <f>V2166/MAX(V$240:V2166)-1</f>
        <v>-4.3246807793447362E-2</v>
      </c>
      <c r="Z2166" s="66">
        <f t="shared" si="579"/>
        <v>114.22536147639275</v>
      </c>
      <c r="AA2166" s="6">
        <f t="shared" si="580"/>
        <v>2.4896265560165887E-3</v>
      </c>
      <c r="AB2166" s="17">
        <f>Z2166/MAX(Z$240:Z2166)-1</f>
        <v>-5.994133879176633E-2</v>
      </c>
      <c r="AD2166" s="18">
        <v>2.0764</v>
      </c>
      <c r="AF2166" s="23">
        <v>7212</v>
      </c>
      <c r="AG2166" s="23">
        <v>7230</v>
      </c>
      <c r="AH2166" s="23">
        <v>7231</v>
      </c>
    </row>
    <row r="2167" spans="1:34" x14ac:dyDescent="0.25">
      <c r="A2167" s="18" t="s">
        <v>249</v>
      </c>
      <c r="B2167" s="72">
        <v>42348</v>
      </c>
      <c r="C2167" s="23">
        <v>7350.21</v>
      </c>
      <c r="D2167" s="23">
        <v>7374.2740000000003</v>
      </c>
      <c r="E2167" s="23">
        <v>7437.7060000000001</v>
      </c>
      <c r="F2167" s="23">
        <v>7332.98</v>
      </c>
      <c r="G2167" s="20">
        <f t="shared" si="571"/>
        <v>7588.7341499999993</v>
      </c>
      <c r="H2167" s="20">
        <f t="shared" si="562"/>
        <v>7030.6426666666657</v>
      </c>
      <c r="I2167" s="112">
        <f t="shared" si="572"/>
        <v>-3.1431348797480219E-2</v>
      </c>
      <c r="J2167" s="38" t="str">
        <f t="shared" si="563"/>
        <v>N</v>
      </c>
      <c r="K2167" s="17" t="str">
        <f>IF(OR(AND(J2166="N",OR(I2166&lt;R$2308,AND(I2166&gt;R$2306, I2166&lt;R$2305))), AND(J2166="X", OR(I2166&lt;R$2314, AND(I2166&lt;R$2311,I2166&gt;R$2312)))),"no","yes")</f>
        <v>yes</v>
      </c>
      <c r="M2167" s="34">
        <f t="shared" si="568"/>
        <v>7170</v>
      </c>
      <c r="N2167" s="34">
        <f t="shared" si="568"/>
        <v>7212</v>
      </c>
      <c r="O2167" s="146">
        <f t="shared" si="564"/>
        <v>-5.8236272878535722E-3</v>
      </c>
      <c r="P2167" s="146">
        <f t="shared" si="565"/>
        <v>5.8236272878535722E-3</v>
      </c>
      <c r="Q2167" s="86">
        <f t="shared" si="575"/>
        <v>8.9999999999999993E-3</v>
      </c>
      <c r="R2167" s="39">
        <f>(SUM(C2148:C2166)+Q2167*SUM(C2148:C2166))/(19-Q2167)*(1-J$2305)</f>
        <v>7673.3343824443164</v>
      </c>
      <c r="S2167" s="39">
        <f>(SUM(C2148:C2166)+Q2167*SUM(C2148:C2166))/(19-Q2167)*(1+J$2305)</f>
        <v>7673.3343824443164</v>
      </c>
      <c r="T2167" s="17">
        <f>IF(AND(K2167="no",R2167&lt;E2167, R2167&gt;F2167,J$2308="yes"),MAX(R2167*(1-J$2306),F2167)/D2167-1,IF(AND(K2167="yes",S2167&gt;F2167, S2167&lt;E2167,J$2307="yes"),1-MIN(S2167*(1+J$2306),E2167)/D2167,0))</f>
        <v>0</v>
      </c>
      <c r="U2167" s="6">
        <f t="shared" si="576"/>
        <v>0</v>
      </c>
      <c r="V2167" s="66">
        <f t="shared" si="577"/>
        <v>17.317317143403233</v>
      </c>
      <c r="W2167" s="6">
        <f t="shared" si="578"/>
        <v>0</v>
      </c>
      <c r="X2167" s="17">
        <f>V2167/MAX(V$240:V2167)-1</f>
        <v>-4.3246807793447362E-2</v>
      </c>
      <c r="Z2167" s="66">
        <f t="shared" si="579"/>
        <v>114.8905674084516</v>
      </c>
      <c r="AA2167" s="6">
        <f t="shared" si="580"/>
        <v>5.8236272878535722E-3</v>
      </c>
      <c r="AB2167" s="17">
        <f>Z2167/MAX(Z$240:Z2167)-1</f>
        <v>-5.4466787520170978E-2</v>
      </c>
      <c r="AD2167" s="18">
        <v>2.069</v>
      </c>
      <c r="AF2167" s="23">
        <v>7170</v>
      </c>
      <c r="AG2167" s="23">
        <v>7212</v>
      </c>
      <c r="AH2167" s="23">
        <v>7195</v>
      </c>
    </row>
    <row r="2168" spans="1:34" x14ac:dyDescent="0.25">
      <c r="A2168" s="18" t="s">
        <v>249</v>
      </c>
      <c r="B2168" s="72">
        <v>42349</v>
      </c>
      <c r="C2168" s="23">
        <v>7290.7020000000002</v>
      </c>
      <c r="D2168" s="23">
        <v>7350.21</v>
      </c>
      <c r="E2168" s="23">
        <v>7347.36</v>
      </c>
      <c r="F2168" s="23">
        <v>7253.8419999999996</v>
      </c>
      <c r="G2168" s="20">
        <f t="shared" si="571"/>
        <v>7574.913849999999</v>
      </c>
      <c r="H2168" s="20">
        <f t="shared" si="562"/>
        <v>7043.9323833333319</v>
      </c>
      <c r="I2168" s="112">
        <f t="shared" si="572"/>
        <v>-3.7520142885849261E-2</v>
      </c>
      <c r="J2168" s="38" t="str">
        <f t="shared" si="563"/>
        <v>N</v>
      </c>
      <c r="K2168" s="17" t="str">
        <f>IF(OR(AND(J2167="N",OR(I2167&lt;R$2308,AND(I2167&gt;R$2306, I2167&lt;R$2305))), AND(J2167="X", OR(I2167&lt;R$2314, AND(I2167&lt;R$2311,I2167&gt;R$2312)))),"no","yes")</f>
        <v>yes</v>
      </c>
      <c r="M2168" s="34">
        <f t="shared" si="568"/>
        <v>7227.4</v>
      </c>
      <c r="N2168" s="34">
        <f t="shared" si="568"/>
        <v>7170</v>
      </c>
      <c r="O2168" s="146">
        <f t="shared" si="564"/>
        <v>8.0055788005577444E-3</v>
      </c>
      <c r="P2168" s="146">
        <f t="shared" si="565"/>
        <v>-8.0055788005577444E-3</v>
      </c>
      <c r="Q2168" s="86">
        <f t="shared" si="575"/>
        <v>8.9999999999999993E-3</v>
      </c>
      <c r="R2168" s="39">
        <f>(SUM(C2149:C2167)+Q2168*SUM(C2149:C2167))/(19-Q2168)*(1-J$2305)</f>
        <v>7661.8104983939756</v>
      </c>
      <c r="S2168" s="39">
        <f>(SUM(C2149:C2167)+Q2168*SUM(C2149:C2167))/(19-Q2168)*(1+J$2305)</f>
        <v>7661.8104983939756</v>
      </c>
      <c r="T2168" s="17">
        <f>IF(AND(K2168="no",R2168&lt;E2168, R2168&gt;F2168,J$2308="yes"),MAX(R2168*(1-J$2306),F2168)/D2168-1,IF(AND(K2168="yes",S2168&gt;F2168, S2168&lt;E2168,J$2307="yes"),1-MIN(S2168*(1+J$2306),E2168)/D2168,0))</f>
        <v>0</v>
      </c>
      <c r="U2168" s="6">
        <f t="shared" si="576"/>
        <v>0</v>
      </c>
      <c r="V2168" s="66">
        <f t="shared" si="577"/>
        <v>17.317317143403233</v>
      </c>
      <c r="W2168" s="6">
        <f t="shared" si="578"/>
        <v>0</v>
      </c>
      <c r="X2168" s="17">
        <f>V2168/MAX(V$240:V2168)-1</f>
        <v>-4.3246807793447362E-2</v>
      </c>
      <c r="Y2168" s="14"/>
      <c r="Z2168" s="66">
        <f t="shared" si="579"/>
        <v>113.97080191762245</v>
      </c>
      <c r="AA2168" s="6">
        <f t="shared" si="580"/>
        <v>-8.0055788005577444E-3</v>
      </c>
      <c r="AB2168" s="17">
        <f>Z2168/MAX(Z$240:Z2168)-1</f>
        <v>-6.2036328161222731E-2</v>
      </c>
      <c r="AC2168" s="14"/>
      <c r="AD2168" s="18">
        <v>2.0552999999999999</v>
      </c>
      <c r="AF2168" s="23">
        <v>7227.4</v>
      </c>
      <c r="AG2168" s="23">
        <v>7170</v>
      </c>
      <c r="AH2168" s="23">
        <v>7189</v>
      </c>
    </row>
    <row r="2169" spans="1:34" x14ac:dyDescent="0.25">
      <c r="A2169" s="18" t="s">
        <v>249</v>
      </c>
      <c r="B2169" s="72">
        <v>42352</v>
      </c>
      <c r="C2169" s="23">
        <v>7441.03</v>
      </c>
      <c r="D2169" s="23">
        <v>7290.7020000000002</v>
      </c>
      <c r="E2169" s="23">
        <v>7441.7629999999999</v>
      </c>
      <c r="F2169" s="23">
        <v>7210.41</v>
      </c>
      <c r="G2169" s="20">
        <f t="shared" si="571"/>
        <v>7561.0225999999993</v>
      </c>
      <c r="H2169" s="20">
        <f t="shared" si="562"/>
        <v>7067.1196999999984</v>
      </c>
      <c r="I2169" s="112">
        <f t="shared" si="572"/>
        <v>-1.5869890403448772E-2</v>
      </c>
      <c r="J2169" s="38" t="str">
        <f t="shared" si="563"/>
        <v>N</v>
      </c>
      <c r="K2169" s="17" t="str">
        <f>IF(OR(AND(J2168="N",OR(I2168&lt;R$2308,AND(I2168&gt;R$2306, I2168&lt;R$2305))), AND(J2168="X", OR(I2168&lt;R$2314, AND(I2168&lt;R$2311,I2168&gt;R$2312)))),"no","yes")</f>
        <v>yes</v>
      </c>
      <c r="M2169" s="34">
        <f t="shared" si="568"/>
        <v>7422</v>
      </c>
      <c r="N2169" s="34">
        <f t="shared" si="568"/>
        <v>7227.4</v>
      </c>
      <c r="O2169" s="146">
        <f t="shared" si="564"/>
        <v>2.6925312007084257E-2</v>
      </c>
      <c r="P2169" s="146">
        <f t="shared" si="565"/>
        <v>-2.6925312007084257E-2</v>
      </c>
      <c r="Q2169" s="86">
        <f t="shared" si="575"/>
        <v>8.9999999999999993E-3</v>
      </c>
      <c r="R2169" s="39">
        <f>(SUM(C2150:C2168)+Q2169*SUM(C2150:C2168))/(19-Q2169)*(1-J$2305)</f>
        <v>7639.062545310936</v>
      </c>
      <c r="S2169" s="39">
        <f>(SUM(C2150:C2168)+Q2169*SUM(C2150:C2168))/(19-Q2169)*(1+J$2305)</f>
        <v>7639.062545310936</v>
      </c>
      <c r="T2169" s="17">
        <f>IF(AND(K2169="no",R2169&lt;E2169, R2169&gt;F2169,J$2308="yes"),MAX(R2169*(1-J$2306),F2169)/D2169-1,IF(AND(K2169="yes",S2169&gt;F2169, S2169&lt;E2169,J$2307="yes"),1-MIN(S2169*(1+J$2306),E2169)/D2169,0))</f>
        <v>0</v>
      </c>
      <c r="U2169" s="6">
        <f t="shared" si="576"/>
        <v>0</v>
      </c>
      <c r="V2169" s="66">
        <f t="shared" si="577"/>
        <v>17.317317143403233</v>
      </c>
      <c r="W2169" s="6">
        <f t="shared" si="578"/>
        <v>0</v>
      </c>
      <c r="X2169" s="17">
        <f>V2169/MAX(V$240:V2169)-1</f>
        <v>-4.3246807793447362E-2</v>
      </c>
      <c r="Z2169" s="66">
        <f t="shared" si="579"/>
        <v>110.90210251629287</v>
      </c>
      <c r="AA2169" s="6">
        <f t="shared" si="580"/>
        <v>-2.6925312007084257E-2</v>
      </c>
      <c r="AB2169" s="17">
        <f>Z2169/MAX(Z$240:Z2169)-1</f>
        <v>-8.7291292676792254E-2</v>
      </c>
      <c r="AD2169" s="18">
        <v>2.1008</v>
      </c>
      <c r="AF2169" s="23">
        <v>7422</v>
      </c>
      <c r="AG2169" s="23">
        <v>7227.4</v>
      </c>
      <c r="AH2169" s="23">
        <v>7167</v>
      </c>
    </row>
    <row r="2170" spans="1:34" x14ac:dyDescent="0.25">
      <c r="A2170" s="18" t="s">
        <v>249</v>
      </c>
      <c r="B2170" s="72">
        <v>42353</v>
      </c>
      <c r="C2170" s="23">
        <v>7498.1809999999996</v>
      </c>
      <c r="D2170" s="23">
        <v>7441.03</v>
      </c>
      <c r="E2170" s="23">
        <v>7534.2240000000002</v>
      </c>
      <c r="F2170" s="23">
        <v>7447.1080000000002</v>
      </c>
      <c r="G2170" s="20">
        <f t="shared" si="571"/>
        <v>7553.4126000000015</v>
      </c>
      <c r="H2170" s="20">
        <f t="shared" si="562"/>
        <v>7096.9555499999979</v>
      </c>
      <c r="I2170" s="112">
        <f t="shared" si="572"/>
        <v>-7.3121386219523465E-3</v>
      </c>
      <c r="J2170" s="38" t="str">
        <f t="shared" si="563"/>
        <v>N</v>
      </c>
      <c r="K2170" s="17" t="str">
        <f>IF(OR(AND(J2169="N",OR(I2169&lt;R$2308,AND(I2169&gt;R$2306, I2169&lt;R$2305))), AND(J2169="X", OR(I2169&lt;R$2314, AND(I2169&lt;R$2311,I2169&gt;R$2312)))),"no","yes")</f>
        <v>yes</v>
      </c>
      <c r="M2170" s="34">
        <f t="shared" si="568"/>
        <v>7446</v>
      </c>
      <c r="N2170" s="34">
        <f t="shared" si="568"/>
        <v>7422</v>
      </c>
      <c r="O2170" s="146">
        <f t="shared" si="564"/>
        <v>3.2336297493937849E-3</v>
      </c>
      <c r="P2170" s="146">
        <f t="shared" si="565"/>
        <v>-3.2336297493937849E-3</v>
      </c>
      <c r="Q2170" s="86">
        <f t="shared" si="575"/>
        <v>8.9999999999999993E-3</v>
      </c>
      <c r="R2170" s="39">
        <f>(SUM(C2151:C2169)+Q2170*SUM(C2151:C2169))/(19-Q2170)*(1-J$2305)</f>
        <v>7627.9396366173469</v>
      </c>
      <c r="S2170" s="39">
        <f>(SUM(C2151:C2169)+Q2170*SUM(C2151:C2169))/(19-Q2170)*(1+J$2305)</f>
        <v>7627.9396366173469</v>
      </c>
      <c r="T2170" s="17">
        <f>IF(AND(K2170="no",R2170&lt;E2170, R2170&gt;F2170,J$2308="yes"),MAX(R2170*(1-J$2306),F2170)/D2170-1,IF(AND(K2170="yes",S2170&gt;F2170, S2170&lt;E2170,J$2307="yes"),1-MIN(S2170*(1+J$2306),E2170)/D2170,0))</f>
        <v>0</v>
      </c>
      <c r="U2170" s="6">
        <f t="shared" si="576"/>
        <v>0</v>
      </c>
      <c r="V2170" s="66">
        <f t="shared" si="577"/>
        <v>17.317317143403233</v>
      </c>
      <c r="W2170" s="6">
        <f t="shared" si="578"/>
        <v>0</v>
      </c>
      <c r="X2170" s="17">
        <f>V2170/MAX(V$240:V2170)-1</f>
        <v>-4.3246807793447362E-2</v>
      </c>
      <c r="Z2170" s="66">
        <f t="shared" si="579"/>
        <v>110.54348617832586</v>
      </c>
      <c r="AA2170" s="6">
        <f t="shared" si="580"/>
        <v>-3.2336297493937849E-3</v>
      </c>
      <c r="AB2170" s="17">
        <f>Z2170/MAX(Z$240:Z2170)-1</f>
        <v>-9.0242654705323333E-2</v>
      </c>
      <c r="AD2170" s="18">
        <v>2.1071</v>
      </c>
      <c r="AF2170" s="23">
        <v>7446</v>
      </c>
      <c r="AG2170" s="23">
        <v>7422</v>
      </c>
      <c r="AH2170" s="23">
        <v>7403</v>
      </c>
    </row>
    <row r="2171" spans="1:34" x14ac:dyDescent="0.25">
      <c r="A2171" s="18" t="s">
        <v>249</v>
      </c>
      <c r="B2171" s="72">
        <v>42354</v>
      </c>
      <c r="C2171" s="23">
        <v>7529.4030000000002</v>
      </c>
      <c r="D2171" s="23">
        <v>7498.1809999999996</v>
      </c>
      <c r="E2171" s="23">
        <v>7574.6490000000003</v>
      </c>
      <c r="F2171" s="23">
        <v>7503.0860000000002</v>
      </c>
      <c r="G2171" s="20">
        <f t="shared" si="571"/>
        <v>7553.5356500000007</v>
      </c>
      <c r="H2171" s="20">
        <f t="shared" si="562"/>
        <v>7121.031649999999</v>
      </c>
      <c r="I2171" s="112">
        <f t="shared" si="572"/>
        <v>-3.1948813268658505E-3</v>
      </c>
      <c r="J2171" s="38" t="str">
        <f t="shared" si="563"/>
        <v>N</v>
      </c>
      <c r="K2171" s="17" t="str">
        <f>IF(OR(AND(J2170="N",OR(I2170&lt;R$2308,AND(I2170&gt;R$2306, I2170&lt;R$2305))), AND(J2170="X", OR(I2170&lt;R$2314, AND(I2170&lt;R$2311,I2170&gt;R$2312)))),"no","yes")</f>
        <v>yes</v>
      </c>
      <c r="M2171" s="34">
        <f t="shared" si="568"/>
        <v>7492.6</v>
      </c>
      <c r="N2171" s="34">
        <f t="shared" si="568"/>
        <v>7446</v>
      </c>
      <c r="O2171" s="146">
        <f t="shared" si="564"/>
        <v>6.2583937684663749E-3</v>
      </c>
      <c r="P2171" s="146">
        <f t="shared" si="565"/>
        <v>-6.2583937684663749E-3</v>
      </c>
      <c r="Q2171" s="86">
        <f t="shared" si="575"/>
        <v>8.9999999999999993E-3</v>
      </c>
      <c r="R2171" s="39">
        <f>(SUM(C2152:C2170)+Q2171*SUM(C2152:C2170))/(19-Q2171)*(1-J$2305)</f>
        <v>7626.4115523142564</v>
      </c>
      <c r="S2171" s="39">
        <f>(SUM(C2152:C2170)+Q2171*SUM(C2152:C2170))/(19-Q2171)*(1+J$2305)</f>
        <v>7626.4115523142564</v>
      </c>
      <c r="T2171" s="17">
        <f>IF(AND(K2171="no",R2171&lt;E2171, R2171&gt;F2171,J$2308="yes"),MAX(R2171*(1-J$2306),F2171)/D2171-1,IF(AND(K2171="yes",S2171&gt;F2171, S2171&lt;E2171,J$2307="yes"),1-MIN(S2171*(1+J$2306),E2171)/D2171,0))</f>
        <v>0</v>
      </c>
      <c r="U2171" s="6">
        <f t="shared" si="576"/>
        <v>0</v>
      </c>
      <c r="V2171" s="66">
        <f t="shared" si="577"/>
        <v>17.317317143403233</v>
      </c>
      <c r="W2171" s="6">
        <f t="shared" si="578"/>
        <v>0</v>
      </c>
      <c r="X2171" s="17">
        <f>V2171/MAX(V$240:V2171)-1</f>
        <v>-4.3246807793447362E-2</v>
      </c>
      <c r="Z2171" s="66">
        <f t="shared" si="579"/>
        <v>109.85166151328288</v>
      </c>
      <c r="AA2171" s="6">
        <f t="shared" si="580"/>
        <v>-6.2583937684663749E-3</v>
      </c>
      <c r="AB2171" s="17">
        <f>Z2171/MAX(Z$240:Z2171)-1</f>
        <v>-9.5936274405932109E-2</v>
      </c>
      <c r="AD2171" s="18">
        <v>2.1242000000000001</v>
      </c>
      <c r="AF2171" s="23">
        <v>7492.6</v>
      </c>
      <c r="AG2171" s="23">
        <v>7446</v>
      </c>
      <c r="AH2171" s="23">
        <v>7468.8</v>
      </c>
    </row>
    <row r="2172" spans="1:34" x14ac:dyDescent="0.25">
      <c r="A2172" s="18" t="s">
        <v>249</v>
      </c>
      <c r="B2172" s="72">
        <v>42355</v>
      </c>
      <c r="C2172" s="23">
        <v>7716.2460000000001</v>
      </c>
      <c r="D2172" s="23">
        <v>7529.4030000000002</v>
      </c>
      <c r="E2172" s="23">
        <v>7716.4759999999997</v>
      </c>
      <c r="F2172" s="23">
        <v>7570.67</v>
      </c>
      <c r="G2172" s="20">
        <f t="shared" si="571"/>
        <v>7553.4168500000014</v>
      </c>
      <c r="H2172" s="20">
        <f t="shared" si="562"/>
        <v>7150.2122666666655</v>
      </c>
      <c r="I2172" s="112">
        <f t="shared" si="572"/>
        <v>2.1557018927136129E-2</v>
      </c>
      <c r="J2172" s="38" t="str">
        <f t="shared" si="563"/>
        <v>N</v>
      </c>
      <c r="K2172" s="17" t="str">
        <f>IF(OR(AND(J2171="N",OR(I2171&lt;R$2308,AND(I2171&gt;R$2306, I2171&lt;R$2305))), AND(J2171="X", OR(I2171&lt;R$2314, AND(I2171&lt;R$2311,I2171&gt;R$2312)))),"no","yes")</f>
        <v>yes</v>
      </c>
      <c r="M2172" s="34">
        <f t="shared" si="568"/>
        <v>7693.6</v>
      </c>
      <c r="N2172" s="34">
        <f t="shared" si="568"/>
        <v>7492.6</v>
      </c>
      <c r="O2172" s="146">
        <f t="shared" si="564"/>
        <v>2.6826468782532142E-2</v>
      </c>
      <c r="P2172" s="146">
        <f t="shared" si="565"/>
        <v>-2.6826468782532142E-2</v>
      </c>
      <c r="Q2172" s="86">
        <f t="shared" si="575"/>
        <v>8.9999999999999993E-3</v>
      </c>
      <c r="R2172" s="39">
        <f>(SUM(C2153:C2171)+Q2172*SUM(C2153:C2171))/(19-Q2172)*(1-J$2305)</f>
        <v>7616.3582654415268</v>
      </c>
      <c r="S2172" s="39">
        <f>(SUM(C2153:C2171)+Q2172*SUM(C2153:C2171))/(19-Q2172)*(1+J$2305)</f>
        <v>7616.3582654415268</v>
      </c>
      <c r="T2172" s="17">
        <f>IF(AND(K2172="no",R2172&lt;E2172, R2172&gt;F2172,J$2308="yes"),MAX(R2172*(1-J$2306),F2172)/D2172-1,IF(AND(K2172="yes",S2172&gt;F2172, S2172&lt;E2172,J$2307="yes"),1-MIN(S2172*(1+J$2306),E2172)/D2172,0))</f>
        <v>-1.154875963493085E-2</v>
      </c>
      <c r="U2172" s="6">
        <f t="shared" si="576"/>
        <v>1.5277709147601293E-2</v>
      </c>
      <c r="V2172" s="66">
        <f t="shared" si="577"/>
        <v>17.317317143403233</v>
      </c>
      <c r="W2172" s="6">
        <f t="shared" si="578"/>
        <v>0</v>
      </c>
      <c r="X2172" s="17">
        <f>V2172/MAX(V$240:V2172)-1</f>
        <v>-4.3246807793447362E-2</v>
      </c>
      <c r="Z2172" s="66">
        <f t="shared" si="579"/>
        <v>108.58301107896818</v>
      </c>
      <c r="AA2172" s="6">
        <f t="shared" si="580"/>
        <v>-1.154875963493085E-2</v>
      </c>
      <c r="AB2172" s="17">
        <f>Z2172/MAX(Z$240:Z2172)-1</f>
        <v>-0.10637708906747811</v>
      </c>
      <c r="AD2172" s="18">
        <v>2.1856</v>
      </c>
      <c r="AF2172" s="23">
        <v>7693.6</v>
      </c>
      <c r="AG2172" s="23">
        <v>7492.6</v>
      </c>
      <c r="AH2172" s="23">
        <v>7529</v>
      </c>
    </row>
    <row r="2173" spans="1:34" x14ac:dyDescent="0.25">
      <c r="A2173" s="18" t="s">
        <v>249</v>
      </c>
      <c r="B2173" s="72">
        <v>42356</v>
      </c>
      <c r="C2173" s="23">
        <v>7699.37</v>
      </c>
      <c r="D2173" s="23">
        <v>7716.2460000000001</v>
      </c>
      <c r="E2173" s="23">
        <v>7746.5119999999997</v>
      </c>
      <c r="F2173" s="23">
        <v>7650.5559999999996</v>
      </c>
      <c r="G2173" s="20">
        <f t="shared" si="571"/>
        <v>7548.0720500000007</v>
      </c>
      <c r="H2173" s="20">
        <f t="shared" ref="H2173:H2236" si="581">AVERAGE(C2114:C2173)</f>
        <v>7177.920416666665</v>
      </c>
      <c r="I2173" s="112">
        <f t="shared" si="572"/>
        <v>2.0044582112858755E-2</v>
      </c>
      <c r="J2173" s="38" t="str">
        <f t="shared" ref="J2173:J2236" si="582">IF(G2173&gt;H2173,"N","X")</f>
        <v>N</v>
      </c>
      <c r="K2173" s="17" t="str">
        <f>IF(OR(AND(J2172="N",OR(I2172&lt;R$2308,AND(I2172&gt;R$2306, I2172&lt;R$2305))), AND(J2172="X", OR(I2172&lt;R$2314, AND(I2172&lt;R$2311,I2172&gt;R$2312)))),"no","yes")</f>
        <v>no</v>
      </c>
      <c r="M2173" s="34">
        <f t="shared" si="568"/>
        <v>7700.8</v>
      </c>
      <c r="N2173" s="34">
        <f t="shared" si="568"/>
        <v>7693.6</v>
      </c>
      <c r="O2173" s="146">
        <f t="shared" si="564"/>
        <v>9.358427784131873E-4</v>
      </c>
      <c r="P2173" s="146">
        <f t="shared" si="565"/>
        <v>-9.358427784131873E-4</v>
      </c>
      <c r="Q2173" s="86">
        <f t="shared" si="575"/>
        <v>8.9999999999999993E-3</v>
      </c>
      <c r="R2173" s="39">
        <f>(SUM(C2154:C2172)+Q2173*SUM(C2154:C2172))/(19-Q2173)*(1-J$2305)</f>
        <v>7611.5754641145832</v>
      </c>
      <c r="S2173" s="39">
        <f>(SUM(C2154:C2172)+Q2173*SUM(C2154:C2172))/(19-Q2173)*(1+J$2305)</f>
        <v>7611.5754641145832</v>
      </c>
      <c r="T2173" s="17">
        <f>IF(AND(K2173="no",R2173&lt;E2173, R2173&gt;F2173,J$2308="yes"),MAX(R2173*(1-J$2306),F2173)/D2173-1,IF(AND(K2173="yes",S2173&gt;F2173, S2173&lt;E2173,J$2307="yes"),1-MIN(S2173*(1+J$2306),E2173)/D2173,0))</f>
        <v>0</v>
      </c>
      <c r="U2173" s="6">
        <f t="shared" si="576"/>
        <v>0</v>
      </c>
      <c r="V2173" s="66">
        <f t="shared" si="577"/>
        <v>17.333523429593377</v>
      </c>
      <c r="W2173" s="6">
        <f t="shared" si="578"/>
        <v>9.358427784131873E-4</v>
      </c>
      <c r="X2173" s="17">
        <f>V2173/MAX(V$240:V2173)-1</f>
        <v>-4.2351437227797106E-2</v>
      </c>
      <c r="Z2173" s="66">
        <f t="shared" si="579"/>
        <v>108.6846277057448</v>
      </c>
      <c r="AA2173" s="6">
        <f t="shared" si="580"/>
        <v>9.358427784131873E-4</v>
      </c>
      <c r="AB2173" s="17">
        <f>Z2173/MAX(Z$240:Z2173)-1</f>
        <v>-0.10554079851965725</v>
      </c>
      <c r="AD2173" s="18">
        <v>2.1714000000000002</v>
      </c>
      <c r="AF2173" s="23">
        <v>7700.8</v>
      </c>
      <c r="AG2173" s="23">
        <v>7693.6</v>
      </c>
      <c r="AH2173" s="23">
        <v>7661.4</v>
      </c>
    </row>
    <row r="2174" spans="1:34" x14ac:dyDescent="0.25">
      <c r="A2174" s="18" t="s">
        <v>249</v>
      </c>
      <c r="B2174" s="72">
        <v>42359</v>
      </c>
      <c r="C2174" s="23">
        <v>7788.5640000000003</v>
      </c>
      <c r="D2174" s="23">
        <v>7699.37</v>
      </c>
      <c r="E2174" s="23">
        <v>7798.085</v>
      </c>
      <c r="F2174" s="23">
        <v>7692.0959999999995</v>
      </c>
      <c r="G2174" s="20">
        <f t="shared" si="571"/>
        <v>7550.2911500000018</v>
      </c>
      <c r="H2174" s="20">
        <f t="shared" si="581"/>
        <v>7203.5558333333329</v>
      </c>
      <c r="I2174" s="112">
        <f t="shared" si="572"/>
        <v>3.1558100908466002E-2</v>
      </c>
      <c r="J2174" s="38" t="str">
        <f t="shared" si="582"/>
        <v>N</v>
      </c>
      <c r="K2174" s="17" t="str">
        <f>IF(OR(AND(J2173="N",OR(I2173&lt;R$2308,AND(I2173&gt;R$2306, I2173&lt;R$2305))), AND(J2173="X", OR(I2173&lt;R$2314, AND(I2173&lt;R$2311,I2173&gt;R$2312)))),"no","yes")</f>
        <v>no</v>
      </c>
      <c r="M2174" s="34">
        <f t="shared" si="568"/>
        <v>7585</v>
      </c>
      <c r="N2174" s="34">
        <f t="shared" si="568"/>
        <v>7487.6</v>
      </c>
      <c r="O2174" s="146">
        <f t="shared" si="564"/>
        <v>1.3008173513542332E-2</v>
      </c>
      <c r="P2174" s="146">
        <f t="shared" si="565"/>
        <v>-1.3008173513542332E-2</v>
      </c>
      <c r="Q2174" s="86">
        <f t="shared" si="575"/>
        <v>8.9999999999999993E-3</v>
      </c>
      <c r="R2174" s="39">
        <f>(SUM(C2155:C2173)+Q2174*SUM(C2155:C2173))/(19-Q2174)*(1-J$2305)</f>
        <v>7609.1945832762904</v>
      </c>
      <c r="S2174" s="39">
        <f>(SUM(C2155:C2173)+Q2174*SUM(C2155:C2173))/(19-Q2174)*(1+J$2305)</f>
        <v>7609.1945832762904</v>
      </c>
      <c r="T2174" s="17">
        <f>IF(AND(K2174="no",R2174&lt;E2174, R2174&gt;F2174,J$2308="yes"),MAX(R2174*(1-J$2306),F2174)/D2174-1,IF(AND(K2174="yes",S2174&gt;F2174, S2174&lt;E2174,J$2307="yes"),1-MIN(S2174*(1+J$2306),E2174)/D2174,0))</f>
        <v>0</v>
      </c>
      <c r="U2174" s="6">
        <f t="shared" si="576"/>
        <v>0</v>
      </c>
      <c r="V2174" s="66">
        <f t="shared" si="577"/>
        <v>17.559000909966578</v>
      </c>
      <c r="W2174" s="6">
        <f t="shared" si="578"/>
        <v>1.3008173513542332E-2</v>
      </c>
      <c r="X2174" s="17">
        <f>V2174/MAX(V$240:V2174)-1</f>
        <v>-2.989417855826193E-2</v>
      </c>
      <c r="Z2174" s="66">
        <f t="shared" si="579"/>
        <v>110.09841620119587</v>
      </c>
      <c r="AA2174" s="6">
        <f t="shared" si="580"/>
        <v>1.3008173513542332E-2</v>
      </c>
      <c r="AB2174" s="17">
        <f>Z2174/MAX(Z$240:Z2174)-1</f>
        <v>-9.3905518026016543E-2</v>
      </c>
      <c r="AD2174" s="18">
        <v>2.2018</v>
      </c>
      <c r="AF2174" s="23">
        <v>7585</v>
      </c>
      <c r="AG2174" s="23">
        <v>7487.6</v>
      </c>
      <c r="AH2174" s="23">
        <v>7468.4</v>
      </c>
    </row>
    <row r="2175" spans="1:34" x14ac:dyDescent="0.25">
      <c r="A2175" s="18" t="s">
        <v>249</v>
      </c>
      <c r="B2175" s="72">
        <v>42360</v>
      </c>
      <c r="C2175" s="23">
        <v>7856.6080000000002</v>
      </c>
      <c r="D2175" s="23">
        <v>7788.5640000000003</v>
      </c>
      <c r="E2175" s="23">
        <v>7856.9480000000003</v>
      </c>
      <c r="F2175" s="23">
        <v>7752.6970000000001</v>
      </c>
      <c r="G2175" s="20">
        <f t="shared" si="571"/>
        <v>7553.1966500000026</v>
      </c>
      <c r="H2175" s="20">
        <f t="shared" si="581"/>
        <v>7229.5671999999995</v>
      </c>
      <c r="I2175" s="112">
        <f t="shared" si="572"/>
        <v>4.0169925934603778E-2</v>
      </c>
      <c r="J2175" s="38" t="str">
        <f t="shared" si="582"/>
        <v>N</v>
      </c>
      <c r="K2175" s="17" t="str">
        <f>IF(OR(AND(J2174="N",OR(I2174&lt;R$2308,AND(I2174&gt;R$2306, I2174&lt;R$2305))), AND(J2174="X", OR(I2174&lt;R$2314, AND(I2174&lt;R$2311,I2174&gt;R$2312)))),"no","yes")</f>
        <v>no</v>
      </c>
      <c r="M2175" s="34">
        <f t="shared" si="568"/>
        <v>7650</v>
      </c>
      <c r="N2175" s="34">
        <f t="shared" si="568"/>
        <v>7585</v>
      </c>
      <c r="O2175" s="146">
        <f t="shared" si="564"/>
        <v>8.5695451549110402E-3</v>
      </c>
      <c r="P2175" s="146">
        <f t="shared" si="565"/>
        <v>-8.5695451549110402E-3</v>
      </c>
      <c r="Q2175" s="86">
        <f t="shared" si="575"/>
        <v>8.9999999999999993E-3</v>
      </c>
      <c r="R2175" s="39">
        <f>(SUM(C2156:C2174)+Q2175*SUM(C2156:C2174))/(19-Q2175)*(1-J$2305)</f>
        <v>7608.6667855826463</v>
      </c>
      <c r="S2175" s="39">
        <f>(SUM(C2156:C2174)+Q2175*SUM(C2156:C2174))/(19-Q2175)*(1+J$2305)</f>
        <v>7608.6667855826463</v>
      </c>
      <c r="T2175" s="17">
        <f>IF(AND(K2175="no",R2175&lt;E2175, R2175&gt;F2175,J$2308="yes"),MAX(R2175*(1-J$2306),F2175)/D2175-1,IF(AND(K2175="yes",S2175&gt;F2175, S2175&lt;E2175,J$2307="yes"),1-MIN(S2175*(1+J$2306),E2175)/D2175,0))</f>
        <v>0</v>
      </c>
      <c r="U2175" s="6">
        <f t="shared" si="576"/>
        <v>0</v>
      </c>
      <c r="V2175" s="66">
        <f t="shared" si="577"/>
        <v>17.70947356113966</v>
      </c>
      <c r="W2175" s="6">
        <f t="shared" si="578"/>
        <v>8.5695451549110402E-3</v>
      </c>
      <c r="X2175" s="17">
        <f>V2175/MAX(V$240:V2175)-1</f>
        <v>-2.1580812916374925E-2</v>
      </c>
      <c r="Z2175" s="66">
        <f t="shared" si="579"/>
        <v>111.04190955031621</v>
      </c>
      <c r="AA2175" s="6">
        <f t="shared" si="580"/>
        <v>8.5695451549110402E-3</v>
      </c>
      <c r="AB2175" s="17">
        <f>Z2175/MAX(Z$240:Z2175)-1</f>
        <v>-8.614070044812483E-2</v>
      </c>
      <c r="AD2175" s="18">
        <v>2.2212999999999998</v>
      </c>
      <c r="AF2175" s="23">
        <v>7650</v>
      </c>
      <c r="AG2175" s="23">
        <v>7585</v>
      </c>
      <c r="AH2175" s="23">
        <v>7604.6</v>
      </c>
    </row>
    <row r="2176" spans="1:34" x14ac:dyDescent="0.25">
      <c r="A2176" s="18" t="s">
        <v>249</v>
      </c>
      <c r="B2176" s="72">
        <v>42361</v>
      </c>
      <c r="C2176" s="23">
        <v>7773.2830000000004</v>
      </c>
      <c r="D2176" s="23">
        <v>7856.6080000000002</v>
      </c>
      <c r="E2176" s="23">
        <v>7881.2950000000001</v>
      </c>
      <c r="F2176" s="23">
        <v>7756.3280000000004</v>
      </c>
      <c r="G2176" s="20">
        <f t="shared" si="571"/>
        <v>7545.7416000000012</v>
      </c>
      <c r="H2176" s="20">
        <f t="shared" si="581"/>
        <v>7255.3785666666672</v>
      </c>
      <c r="I2176" s="112">
        <f t="shared" si="572"/>
        <v>3.0154941960906623E-2</v>
      </c>
      <c r="J2176" s="38" t="str">
        <f t="shared" si="582"/>
        <v>N</v>
      </c>
      <c r="K2176" s="17" t="str">
        <f>IF(OR(AND(J2175="N",OR(I2175&lt;R$2308,AND(I2175&gt;R$2306, I2175&lt;R$2305))), AND(J2175="X", OR(I2175&lt;R$2314, AND(I2175&lt;R$2311,I2175&gt;R$2312)))),"no","yes")</f>
        <v>no</v>
      </c>
      <c r="M2176" s="34">
        <f t="shared" si="568"/>
        <v>7516.4</v>
      </c>
      <c r="N2176" s="34">
        <f t="shared" si="568"/>
        <v>7650</v>
      </c>
      <c r="O2176" s="146">
        <f t="shared" si="564"/>
        <v>-1.7464052287581744E-2</v>
      </c>
      <c r="P2176" s="146">
        <f t="shared" si="565"/>
        <v>1.7464052287581744E-2</v>
      </c>
      <c r="Q2176" s="86">
        <f t="shared" si="575"/>
        <v>8.9999999999999993E-3</v>
      </c>
      <c r="R2176" s="39">
        <f>(SUM(C2157:C2175)+Q2176*SUM(C2157:C2175))/(19-Q2176)*(1-J$2305)</f>
        <v>7605.1720784055615</v>
      </c>
      <c r="S2176" s="39">
        <f>(SUM(C2157:C2175)+Q2176*SUM(C2157:C2175))/(19-Q2176)*(1+J$2305)</f>
        <v>7605.1720784055615</v>
      </c>
      <c r="T2176" s="17">
        <f>IF(AND(K2176="no",R2176&lt;E2176, R2176&gt;F2176,J$2308="yes"),MAX(R2176*(1-J$2306),F2176)/D2176-1,IF(AND(K2176="yes",S2176&gt;F2176, S2176&lt;E2176,J$2307="yes"),1-MIN(S2176*(1+J$2306),E2176)/D2176,0))</f>
        <v>0</v>
      </c>
      <c r="U2176" s="6">
        <f t="shared" si="576"/>
        <v>0</v>
      </c>
      <c r="V2176" s="66">
        <f t="shared" si="577"/>
        <v>17.400194388882369</v>
      </c>
      <c r="W2176" s="6">
        <f t="shared" si="578"/>
        <v>-1.7464052287581855E-2</v>
      </c>
      <c r="X2176" s="17">
        <f>V2176/MAX(V$240:V2176)-1</f>
        <v>-3.8667976758776645E-2</v>
      </c>
      <c r="Z2176" s="66">
        <f t="shared" si="579"/>
        <v>109.10266783581656</v>
      </c>
      <c r="AA2176" s="6">
        <f t="shared" si="580"/>
        <v>-1.7464052287581744E-2</v>
      </c>
      <c r="AB2176" s="17">
        <f>Z2176/MAX(Z$240:Z2176)-1</f>
        <v>-0.1021003870389916</v>
      </c>
      <c r="AD2176" s="18">
        <v>2.1922000000000001</v>
      </c>
      <c r="AF2176" s="23">
        <v>7516.4</v>
      </c>
      <c r="AG2176" s="23">
        <v>7650</v>
      </c>
      <c r="AH2176" s="23">
        <v>7661.4</v>
      </c>
    </row>
    <row r="2177" spans="1:34" x14ac:dyDescent="0.25">
      <c r="A2177" s="18" t="s">
        <v>249</v>
      </c>
      <c r="B2177" s="72">
        <v>42362</v>
      </c>
      <c r="C2177" s="23">
        <v>7753.0370000000003</v>
      </c>
      <c r="D2177" s="23">
        <v>7773.2830000000004</v>
      </c>
      <c r="E2177" s="23">
        <v>7778.9359999999997</v>
      </c>
      <c r="F2177" s="23">
        <v>7635.7839999999997</v>
      </c>
      <c r="G2177" s="20">
        <f t="shared" si="571"/>
        <v>7539.6894500000008</v>
      </c>
      <c r="H2177" s="20">
        <f t="shared" si="581"/>
        <v>7279.3440166666669</v>
      </c>
      <c r="I2177" s="112">
        <f t="shared" si="572"/>
        <v>2.8296596486477199E-2</v>
      </c>
      <c r="J2177" s="38" t="str">
        <f t="shared" si="582"/>
        <v>N</v>
      </c>
      <c r="K2177" s="17" t="str">
        <f>IF(OR(AND(J2176="N",OR(I2176&lt;R$2308,AND(I2176&gt;R$2306, I2176&lt;R$2305))), AND(J2176="X", OR(I2176&lt;R$2314, AND(I2176&lt;R$2311,I2176&gt;R$2312)))),"no","yes")</f>
        <v>no</v>
      </c>
      <c r="M2177" s="34">
        <f t="shared" si="568"/>
        <v>7533.4</v>
      </c>
      <c r="N2177" s="34">
        <f t="shared" si="568"/>
        <v>7516.4</v>
      </c>
      <c r="O2177" s="146">
        <f t="shared" si="564"/>
        <v>2.261721036666442E-3</v>
      </c>
      <c r="P2177" s="146">
        <f t="shared" si="565"/>
        <v>-2.261721036666442E-3</v>
      </c>
      <c r="Q2177" s="86">
        <f t="shared" si="575"/>
        <v>8.9999999999999993E-3</v>
      </c>
      <c r="R2177" s="39">
        <f>(SUM(C2158:C2176)+Q2177*SUM(C2158:C2176))/(19-Q2177)*(1-J$2305)</f>
        <v>7599.8166904323107</v>
      </c>
      <c r="S2177" s="39">
        <f>(SUM(C2158:C2176)+Q2177*SUM(C2158:C2176))/(19-Q2177)*(1+J$2305)</f>
        <v>7599.8166904323107</v>
      </c>
      <c r="T2177" s="17">
        <f>IF(AND(K2177="no",R2177&lt;E2177, R2177&gt;F2177,J$2308="yes"),MAX(R2177*(1-J$2306),F2177)/D2177-1,IF(AND(K2177="yes",S2177&gt;F2177, S2177&lt;E2177,J$2307="yes"),1-MIN(S2177*(1+J$2306),E2177)/D2177,0))</f>
        <v>0</v>
      </c>
      <c r="U2177" s="6">
        <f t="shared" si="576"/>
        <v>0</v>
      </c>
      <c r="V2177" s="66">
        <f t="shared" si="577"/>
        <v>17.43954877457379</v>
      </c>
      <c r="W2177" s="6">
        <f t="shared" si="578"/>
        <v>2.261721036666442E-3</v>
      </c>
      <c r="X2177" s="17">
        <f>V2177/MAX(V$240:V2177)-1</f>
        <v>-3.6493711898590853E-2</v>
      </c>
      <c r="Z2177" s="66">
        <f t="shared" si="579"/>
        <v>109.34942763481726</v>
      </c>
      <c r="AA2177" s="6">
        <f t="shared" si="580"/>
        <v>2.261721036666442E-3</v>
      </c>
      <c r="AB2177" s="17">
        <f>Z2177/MAX(Z$240:Z2177)-1</f>
        <v>-0.10006958859554294</v>
      </c>
      <c r="AD2177" s="18">
        <v>2.1928000000000001</v>
      </c>
      <c r="AF2177" s="23">
        <v>7533.4</v>
      </c>
      <c r="AG2177" s="23">
        <v>7516.4</v>
      </c>
      <c r="AH2177" s="23">
        <v>7532.6</v>
      </c>
    </row>
    <row r="2178" spans="1:34" x14ac:dyDescent="0.25">
      <c r="A2178" s="18" t="s">
        <v>249</v>
      </c>
      <c r="B2178" s="72">
        <v>42363</v>
      </c>
      <c r="C2178" s="23">
        <v>7792.1239999999998</v>
      </c>
      <c r="D2178" s="23">
        <v>7753.0370000000003</v>
      </c>
      <c r="E2178" s="23">
        <v>7805.0529999999999</v>
      </c>
      <c r="F2178" s="23">
        <v>7738.8670000000002</v>
      </c>
      <c r="G2178" s="20">
        <f t="shared" si="571"/>
        <v>7560.4894500000009</v>
      </c>
      <c r="H2178" s="20">
        <f t="shared" si="581"/>
        <v>7307.4064833333341</v>
      </c>
      <c r="I2178" s="112">
        <f t="shared" si="572"/>
        <v>3.0637507205303782E-2</v>
      </c>
      <c r="J2178" s="38" t="str">
        <f t="shared" si="582"/>
        <v>N</v>
      </c>
      <c r="K2178" s="17" t="str">
        <f>IF(OR(AND(J2177="N",OR(I2177&lt;R$2308,AND(I2177&gt;R$2306, I2177&lt;R$2305))), AND(J2177="X", OR(I2177&lt;R$2314, AND(I2177&lt;R$2311,I2177&gt;R$2312)))),"no","yes")</f>
        <v>no</v>
      </c>
      <c r="M2178" s="34">
        <f t="shared" si="568"/>
        <v>7595.8</v>
      </c>
      <c r="N2178" s="34">
        <f t="shared" si="568"/>
        <v>7533.4</v>
      </c>
      <c r="O2178" s="146">
        <f t="shared" si="564"/>
        <v>8.2831125388271865E-3</v>
      </c>
      <c r="P2178" s="146">
        <f t="shared" si="565"/>
        <v>-8.2831125388271865E-3</v>
      </c>
      <c r="Q2178" s="86">
        <f t="shared" si="575"/>
        <v>8.9999999999999993E-3</v>
      </c>
      <c r="R2178" s="39">
        <f>(SUM(C2159:C2177)+Q2178*SUM(C2159:C2177))/(19-Q2178)*(1-J$2305)</f>
        <v>7619.8422402717079</v>
      </c>
      <c r="S2178" s="39">
        <f>(SUM(C2159:C2177)+Q2178*SUM(C2159:C2177))/(19-Q2178)*(1+J$2305)</f>
        <v>7619.8422402717079</v>
      </c>
      <c r="T2178" s="17">
        <f>IF(AND(K2178="no",R2178&lt;E2178, R2178&gt;F2178,J$2308="yes"),MAX(R2178*(1-J$2306),F2178)/D2178-1,IF(AND(K2178="yes",S2178&gt;F2178, S2178&lt;E2178,J$2307="yes"),1-MIN(S2178*(1+J$2306),E2178)/D2178,0))</f>
        <v>0</v>
      </c>
      <c r="U2178" s="6">
        <f t="shared" si="576"/>
        <v>0</v>
      </c>
      <c r="V2178" s="66">
        <f t="shared" si="577"/>
        <v>17.584002519699951</v>
      </c>
      <c r="W2178" s="6">
        <f t="shared" si="578"/>
        <v>8.2831125388271865E-3</v>
      </c>
      <c r="X2178" s="17">
        <f>V2178/MAX(V$240:V2178)-1</f>
        <v>-2.8512880882379243E-2</v>
      </c>
      <c r="Z2178" s="66">
        <f t="shared" si="579"/>
        <v>110.25518124997279</v>
      </c>
      <c r="AA2178" s="6">
        <f t="shared" si="580"/>
        <v>8.2831125388271865E-3</v>
      </c>
      <c r="AB2178" s="17">
        <f>Z2178/MAX(Z$240:Z2178)-1</f>
        <v>-9.2615363720766841E-2</v>
      </c>
      <c r="AD2178" s="18">
        <v>2.2023999999999999</v>
      </c>
      <c r="AF2178" s="23">
        <v>7595.8</v>
      </c>
      <c r="AG2178" s="23">
        <v>7533.4</v>
      </c>
      <c r="AH2178" s="23">
        <v>7552.6</v>
      </c>
    </row>
    <row r="2179" spans="1:34" x14ac:dyDescent="0.25">
      <c r="A2179" s="18" t="s">
        <v>249</v>
      </c>
      <c r="B2179" s="72">
        <v>42366</v>
      </c>
      <c r="C2179" s="23">
        <v>7603.3609999999999</v>
      </c>
      <c r="D2179" s="23">
        <v>7792.1239999999998</v>
      </c>
      <c r="E2179" s="23">
        <v>7837.63</v>
      </c>
      <c r="F2179" s="23">
        <v>7603.3609999999999</v>
      </c>
      <c r="G2179" s="20">
        <f t="shared" si="571"/>
        <v>7570.2375500000007</v>
      </c>
      <c r="H2179" s="20">
        <f t="shared" si="581"/>
        <v>7330.4676333333337</v>
      </c>
      <c r="I2179" s="112">
        <f t="shared" si="572"/>
        <v>4.3754835672229486E-3</v>
      </c>
      <c r="J2179" s="38" t="str">
        <f t="shared" si="582"/>
        <v>N</v>
      </c>
      <c r="K2179" s="17" t="str">
        <f>IF(OR(AND(J2178="N",OR(I2178&lt;R$2308,AND(I2178&gt;R$2306, I2178&lt;R$2305))), AND(J2178="X", OR(I2178&lt;R$2314, AND(I2178&lt;R$2311,I2178&gt;R$2312)))),"no","yes")</f>
        <v>no</v>
      </c>
      <c r="M2179" s="34">
        <f t="shared" si="568"/>
        <v>7305</v>
      </c>
      <c r="N2179" s="34">
        <f t="shared" si="568"/>
        <v>7595.8</v>
      </c>
      <c r="O2179" s="146">
        <f t="shared" si="564"/>
        <v>-3.8284315016193227E-2</v>
      </c>
      <c r="P2179" s="146">
        <f t="shared" si="565"/>
        <v>3.8284315016193227E-2</v>
      </c>
      <c r="Q2179" s="86">
        <f t="shared" si="575"/>
        <v>8.9999999999999993E-3</v>
      </c>
      <c r="R2179" s="39">
        <f>(SUM(C2160:C2178)+Q2179*SUM(C2160:C2178))/(19-Q2179)*(1-J$2305)</f>
        <v>7640.2297146016554</v>
      </c>
      <c r="S2179" s="39">
        <f>(SUM(C2160:C2178)+Q2179*SUM(C2160:C2178))/(19-Q2179)*(1+J$2305)</f>
        <v>7640.2297146016554</v>
      </c>
      <c r="T2179" s="17">
        <f>IF(AND(K2179="no",R2179&lt;E2179, R2179&gt;F2179,J$2308="yes"),MAX(R2179*(1-J$2306),F2179)/D2179-1,IF(AND(K2179="yes",S2179&gt;F2179, S2179&lt;E2179,J$2307="yes"),1-MIN(S2179*(1+J$2306),E2179)/D2179,0))</f>
        <v>-1.9493309577509832E-2</v>
      </c>
      <c r="U2179" s="6">
        <f t="shared" si="576"/>
        <v>1.8791005438683395E-2</v>
      </c>
      <c r="V2179" s="66">
        <f t="shared" si="577"/>
        <v>17.241232114971726</v>
      </c>
      <c r="W2179" s="6">
        <f t="shared" si="578"/>
        <v>-1.9493309577509832E-2</v>
      </c>
      <c r="X2179" s="17">
        <f>V2179/MAX(V$240:V2179)-1</f>
        <v>-4.7450380045902185E-2</v>
      </c>
      <c r="Z2179" s="66">
        <f t="shared" si="579"/>
        <v>108.10594286934261</v>
      </c>
      <c r="AA2179" s="6">
        <f t="shared" si="580"/>
        <v>-1.9493309577509832E-2</v>
      </c>
      <c r="AB2179" s="17">
        <f>Z2179/MAX(Z$240:Z2179)-1</f>
        <v>-0.11030329334163402</v>
      </c>
      <c r="AD2179" s="18">
        <v>2.1494</v>
      </c>
      <c r="AF2179" s="23">
        <v>7305</v>
      </c>
      <c r="AG2179" s="23">
        <v>7595.8</v>
      </c>
      <c r="AH2179" s="23">
        <v>7546</v>
      </c>
    </row>
    <row r="2180" spans="1:34" x14ac:dyDescent="0.25">
      <c r="A2180" s="18" t="s">
        <v>249</v>
      </c>
      <c r="B2180" s="72">
        <v>42367</v>
      </c>
      <c r="C2180" s="23">
        <v>7674.3879999999999</v>
      </c>
      <c r="D2180" s="23">
        <v>7603.3609999999999</v>
      </c>
      <c r="E2180" s="23">
        <v>7675.308</v>
      </c>
      <c r="F2180" s="23">
        <v>7545.3519999999999</v>
      </c>
      <c r="G2180" s="20">
        <f t="shared" si="571"/>
        <v>7581.7596999999996</v>
      </c>
      <c r="H2180" s="20">
        <f t="shared" si="581"/>
        <v>7356.6473333333324</v>
      </c>
      <c r="I2180" s="112">
        <f t="shared" si="572"/>
        <v>1.2217256107444285E-2</v>
      </c>
      <c r="J2180" s="38" t="str">
        <f t="shared" si="582"/>
        <v>N</v>
      </c>
      <c r="K2180" s="17" t="str">
        <f>IF(OR(AND(J2179="N",OR(I2179&lt;R$2308,AND(I2179&gt;R$2306, I2179&lt;R$2305))), AND(J2179="X", OR(I2179&lt;R$2314, AND(I2179&lt;R$2311,I2179&gt;R$2312)))),"no","yes")</f>
        <v>yes</v>
      </c>
      <c r="M2180" s="34">
        <f t="shared" si="568"/>
        <v>7418.2</v>
      </c>
      <c r="N2180" s="34">
        <f t="shared" si="568"/>
        <v>7305</v>
      </c>
      <c r="O2180" s="146">
        <f t="shared" ref="O2180:O2243" si="583">IF(AND(L2180&gt;0,L2179&gt;0),L2180/L2179-1,IF(AND(M2180&gt;0,N2180&gt;0),M2180/N2180-1,C2180/C2179-1))</f>
        <v>1.5496235455167762E-2</v>
      </c>
      <c r="P2180" s="146">
        <f t="shared" ref="P2180:P2243" si="584">IF(AND(M2180&gt;0,N2180&gt;0),1-M2180/N2180,1-C2180/C2179)</f>
        <v>-1.5496235455167762E-2</v>
      </c>
      <c r="Q2180" s="86">
        <f t="shared" si="575"/>
        <v>8.9999999999999993E-3</v>
      </c>
      <c r="R2180" s="39">
        <f>(SUM(C2161:C2179)+Q2180*SUM(C2161:C2179))/(19-Q2180)*(1-J$2305)</f>
        <v>7648.6995552630187</v>
      </c>
      <c r="S2180" s="39">
        <f>(SUM(C2161:C2179)+Q2180*SUM(C2161:C2179))/(19-Q2180)*(1+J$2305)</f>
        <v>7648.6995552630187</v>
      </c>
      <c r="T2180" s="17">
        <f>IF(AND(K2180="no",R2180&lt;E2180, R2180&gt;F2180,J$2308="yes"),MAX(R2180*(1-J$2306),F2180)/D2180-1,IF(AND(K2180="yes",S2180&gt;F2180, S2180&lt;E2180,J$2307="yes"),1-MIN(S2180*(1+J$2306),E2180)/D2180,0))</f>
        <v>-5.9629623350803129E-3</v>
      </c>
      <c r="U2180" s="6">
        <f t="shared" si="576"/>
        <v>9.5332731200874488E-3</v>
      </c>
      <c r="V2180" s="66">
        <f t="shared" si="577"/>
        <v>17.241232114971726</v>
      </c>
      <c r="W2180" s="6">
        <f t="shared" si="578"/>
        <v>0</v>
      </c>
      <c r="X2180" s="17">
        <f>V2180/MAX(V$240:V2180)-1</f>
        <v>-4.7450380045902185E-2</v>
      </c>
      <c r="Y2180" s="6">
        <f t="shared" ref="Y2180" si="585">V2180/V2160-1</f>
        <v>-4.3935805876541556E-3</v>
      </c>
      <c r="Z2180" s="66">
        <f t="shared" si="579"/>
        <v>107.46131120381438</v>
      </c>
      <c r="AA2180" s="6">
        <f t="shared" si="580"/>
        <v>-5.9629623350803129E-3</v>
      </c>
      <c r="AB2180" s="17">
        <f>Z2180/MAX(Z$240:Z2180)-1</f>
        <v>-0.11560852129308297</v>
      </c>
      <c r="AC2180" s="6">
        <f t="shared" ref="AC2180" si="586">Z2180/Z2160-1</f>
        <v>-6.9748773131386388E-2</v>
      </c>
      <c r="AD2180" s="18">
        <v>2.1722000000000001</v>
      </c>
      <c r="AF2180" s="23">
        <v>7418.2</v>
      </c>
      <c r="AG2180" s="23">
        <v>7305</v>
      </c>
      <c r="AH2180" s="23">
        <v>7333.2</v>
      </c>
    </row>
    <row r="2181" spans="1:34" x14ac:dyDescent="0.25">
      <c r="A2181" s="21" t="s">
        <v>249</v>
      </c>
      <c r="B2181" s="73">
        <v>42368</v>
      </c>
      <c r="C2181" s="23">
        <v>7741.0469999999996</v>
      </c>
      <c r="D2181" s="23">
        <v>7674.3879999999999</v>
      </c>
      <c r="E2181" s="23">
        <v>7747.3509999999997</v>
      </c>
      <c r="F2181" s="23">
        <v>7664.2809999999999</v>
      </c>
      <c r="G2181" s="40">
        <f t="shared" si="571"/>
        <v>7598.5190499999999</v>
      </c>
      <c r="H2181" s="40">
        <f t="shared" si="581"/>
        <v>7383.6026499999989</v>
      </c>
      <c r="I2181" s="112">
        <f t="shared" si="572"/>
        <v>1.8757332719985698E-2</v>
      </c>
      <c r="J2181" s="41" t="str">
        <f t="shared" si="582"/>
        <v>N</v>
      </c>
      <c r="K2181" s="17" t="str">
        <f>IF(OR(AND(J2180="N",OR(I2180&lt;R$2308,AND(I2180&gt;R$2306, I2180&lt;R$2305))), AND(J2180="X", OR(I2180&lt;R$2314, AND(I2180&lt;R$2311,I2180&gt;R$2312)))),"no","yes")</f>
        <v>no</v>
      </c>
      <c r="M2181" s="34">
        <f t="shared" si="568"/>
        <v>7511.4</v>
      </c>
      <c r="N2181" s="34">
        <f t="shared" si="568"/>
        <v>7418.2</v>
      </c>
      <c r="O2181" s="146">
        <f t="shared" si="583"/>
        <v>1.2563694696826611E-2</v>
      </c>
      <c r="P2181" s="146">
        <f t="shared" si="584"/>
        <v>-1.2563694696826611E-2</v>
      </c>
      <c r="Q2181" s="86">
        <f t="shared" si="575"/>
        <v>8.9999999999999993E-3</v>
      </c>
      <c r="R2181" s="39">
        <f>(SUM(C2162:C2180)+Q2181*SUM(C2162:C2180))/(19-Q2181)*(1-J$2305)</f>
        <v>7662.9665634247804</v>
      </c>
      <c r="S2181" s="39">
        <f>(SUM(C2162:C2180)+Q2181*SUM(C2162:C2180))/(19-Q2181)*(1+J$2305)</f>
        <v>7662.9665634247804</v>
      </c>
      <c r="T2181" s="17">
        <f>IF(AND(K2181="no",R2181&lt;E2181, R2181&gt;F2181,J$2308="yes"),MAX(R2181*(1-J$2306),F2181)/D2181-1,IF(AND(K2181="yes",S2181&gt;F2181, S2181&lt;E2181,J$2307="yes"),1-MIN(S2181*(1+J$2306),E2181)/D2181,0))</f>
        <v>0</v>
      </c>
      <c r="U2181" s="6">
        <f t="shared" si="576"/>
        <v>0</v>
      </c>
      <c r="V2181" s="66">
        <f t="shared" si="577"/>
        <v>17.457845691461355</v>
      </c>
      <c r="W2181" s="6">
        <f t="shared" si="578"/>
        <v>1.2563694696826611E-2</v>
      </c>
      <c r="X2181" s="17">
        <f>V2181/MAX(V$240:V2181)-1</f>
        <v>-3.5482837437220582E-2</v>
      </c>
      <c r="Z2181" s="66">
        <f t="shared" si="579"/>
        <v>108.81142230949978</v>
      </c>
      <c r="AA2181" s="6">
        <f t="shared" si="580"/>
        <v>1.2563694696826611E-2</v>
      </c>
      <c r="AB2181" s="17">
        <f>Z2181/MAX(Z$240:Z2181)-1</f>
        <v>-0.10449729676213415</v>
      </c>
      <c r="AD2181" s="18">
        <v>2.1888999999999998</v>
      </c>
      <c r="AE2181" s="14"/>
      <c r="AF2181" s="23">
        <v>7511.4</v>
      </c>
      <c r="AG2181" s="23">
        <v>7418.2</v>
      </c>
      <c r="AH2181" s="23">
        <v>7442</v>
      </c>
    </row>
    <row r="2182" spans="1:34" x14ac:dyDescent="0.25">
      <c r="A2182" s="18" t="s">
        <v>249</v>
      </c>
      <c r="B2182" s="72">
        <v>42369</v>
      </c>
      <c r="C2182" s="23">
        <v>7617.6890000000003</v>
      </c>
      <c r="D2182" s="23">
        <v>7741.0469999999996</v>
      </c>
      <c r="E2182" s="23">
        <v>7763.2960000000003</v>
      </c>
      <c r="F2182" s="23">
        <v>7617.3850000000002</v>
      </c>
      <c r="G2182" s="20">
        <f t="shared" si="571"/>
        <v>7600.8780999999999</v>
      </c>
      <c r="H2182" s="20">
        <f t="shared" si="581"/>
        <v>7404.3559333333333</v>
      </c>
      <c r="I2182" s="112">
        <f t="shared" si="572"/>
        <v>2.211704987085783E-3</v>
      </c>
      <c r="J2182" s="38" t="str">
        <f t="shared" si="582"/>
        <v>N</v>
      </c>
      <c r="K2182" s="17" t="str">
        <f>IF(OR(AND(J2181="N",OR(I2181&lt;R$2308,AND(I2181&gt;R$2306, I2181&lt;R$2305))), AND(J2181="X", OR(I2181&lt;R$2314, AND(I2181&lt;R$2311,I2181&gt;R$2312)))),"no","yes")</f>
        <v>no</v>
      </c>
      <c r="M2182" s="34">
        <f t="shared" si="568"/>
        <v>7349</v>
      </c>
      <c r="N2182" s="34">
        <f t="shared" si="568"/>
        <v>7511.4</v>
      </c>
      <c r="O2182" s="146">
        <f t="shared" si="583"/>
        <v>-2.1620470218601029E-2</v>
      </c>
      <c r="P2182" s="146">
        <f t="shared" si="584"/>
        <v>2.1620470218601029E-2</v>
      </c>
      <c r="Q2182" s="86">
        <f t="shared" si="575"/>
        <v>8.9999999999999993E-3</v>
      </c>
      <c r="R2182" s="39">
        <f>(SUM(C2163:C2181)+Q2182*SUM(C2163:C2181))/(19-Q2182)*(1-J$2305)</f>
        <v>7672.0273738613023</v>
      </c>
      <c r="S2182" s="39">
        <f>(SUM(C2163:C2181)+Q2182*SUM(C2163:C2181))/(19-Q2182)*(1+J$2305)</f>
        <v>7672.0273738613023</v>
      </c>
      <c r="T2182" s="17">
        <f>IF(AND(K2182="no",R2182&lt;E2182, R2182&gt;F2182,J$2308="yes"),MAX(R2182*(1-J$2306),F2182)/D2182-1,IF(AND(K2182="yes",S2182&gt;F2182, S2182&lt;E2182,J$2307="yes"),1-MIN(S2182*(1+J$2306),E2182)/D2182,0))</f>
        <v>-8.9160582720525516E-3</v>
      </c>
      <c r="U2182" s="6">
        <f t="shared" si="576"/>
        <v>1.2704411946548477E-2</v>
      </c>
      <c r="V2182" s="66">
        <f t="shared" si="577"/>
        <v>17.302190521971784</v>
      </c>
      <c r="W2182" s="6">
        <f t="shared" si="578"/>
        <v>-8.9160582720525516E-3</v>
      </c>
      <c r="X2182" s="17">
        <f>V2182/MAX(V$240:V2182)-1</f>
        <v>-4.4082528663025089E-2</v>
      </c>
      <c r="Z2182" s="66">
        <f t="shared" si="579"/>
        <v>107.84125332752336</v>
      </c>
      <c r="AA2182" s="6">
        <f t="shared" si="580"/>
        <v>-8.9160582720525516E-3</v>
      </c>
      <c r="AB2182" s="17">
        <f>Z2182/MAX(Z$240:Z2182)-1</f>
        <v>-0.11248165104698349</v>
      </c>
      <c r="AD2182" s="18">
        <v>2.1509999999999998</v>
      </c>
      <c r="AF2182" s="23">
        <v>7349</v>
      </c>
      <c r="AG2182" s="23">
        <v>7511.4</v>
      </c>
      <c r="AH2182" s="23">
        <v>7529</v>
      </c>
    </row>
    <row r="2183" spans="1:34" s="11" customFormat="1" x14ac:dyDescent="0.25">
      <c r="A2183" s="21" t="s">
        <v>249</v>
      </c>
      <c r="B2183" s="73">
        <v>42373</v>
      </c>
      <c r="C2183" s="23">
        <v>6983.4040000000005</v>
      </c>
      <c r="D2183" s="23">
        <v>7617.6890000000003</v>
      </c>
      <c r="E2183" s="23">
        <v>7624.1009999999997</v>
      </c>
      <c r="F2183" s="23">
        <v>6983.2849999999999</v>
      </c>
      <c r="G2183" s="40">
        <f t="shared" si="571"/>
        <v>7574.4645499999997</v>
      </c>
      <c r="H2183" s="40">
        <f t="shared" si="581"/>
        <v>7412.9118166666649</v>
      </c>
      <c r="I2183" s="112">
        <f t="shared" si="572"/>
        <v>-7.8033311278749018E-2</v>
      </c>
      <c r="J2183" s="41" t="str">
        <f t="shared" si="582"/>
        <v>N</v>
      </c>
      <c r="K2183" s="17" t="str">
        <f>IF(OR(AND(J2182="N",OR(I2182&lt;R$2308,AND(I2182&gt;R$2306, I2182&lt;R$2305))), AND(J2182="X", OR(I2182&lt;R$2314, AND(I2182&lt;R$2311,I2182&gt;R$2312)))),"no","yes")</f>
        <v>yes</v>
      </c>
      <c r="L2183" s="21"/>
      <c r="M2183" s="34">
        <f t="shared" si="568"/>
        <v>6881.2</v>
      </c>
      <c r="N2183" s="34">
        <f t="shared" si="568"/>
        <v>7349</v>
      </c>
      <c r="O2183" s="146">
        <f t="shared" si="583"/>
        <v>-6.3654919036603697E-2</v>
      </c>
      <c r="P2183" s="146">
        <f t="shared" si="584"/>
        <v>6.3654919036603697E-2</v>
      </c>
      <c r="Q2183" s="88">
        <f t="shared" si="575"/>
        <v>8.9999999999999993E-3</v>
      </c>
      <c r="R2183" s="117">
        <f>(SUM(C2164:C2182)+Q2183*SUM(C2164:C2182))/(19-Q2183)*(1-J$2305)</f>
        <v>7677.6599432889261</v>
      </c>
      <c r="S2183" s="117">
        <f>(SUM(C2164:C2182)+Q2183*SUM(C2164:C2182))/(19-Q2183)*(1+J$2305)</f>
        <v>7677.6599432889261</v>
      </c>
      <c r="T2183" s="17">
        <f>IF(AND(K2183="no",R2183&lt;E2183, R2183&gt;F2183,J$2308="yes"),MAX(R2183*(1-J$2306),F2183)/D2183-1,IF(AND(K2183="yes",S2183&gt;F2183, S2183&lt;E2183,J$2307="yes"),1-MIN(S2183*(1+J$2306),E2183)/D2183,0))</f>
        <v>0</v>
      </c>
      <c r="U2183" s="6">
        <f t="shared" si="576"/>
        <v>0</v>
      </c>
      <c r="V2183" s="66">
        <f t="shared" si="577"/>
        <v>17.302190521971784</v>
      </c>
      <c r="W2183" s="14">
        <f t="shared" si="578"/>
        <v>0</v>
      </c>
      <c r="X2183" s="14">
        <f>V2183/MAX(V$240:V2183)-1</f>
        <v>-4.4082528663025089E-2</v>
      </c>
      <c r="Y2183" s="14"/>
      <c r="Z2183" s="66">
        <f t="shared" si="579"/>
        <v>114.70587957689274</v>
      </c>
      <c r="AA2183" s="14">
        <f t="shared" si="580"/>
        <v>6.3654919036603808E-2</v>
      </c>
      <c r="AB2183" s="14">
        <f>Z2183/MAX(Z$240:Z2183)-1</f>
        <v>-5.5986742400878975E-2</v>
      </c>
      <c r="AC2183" s="14"/>
      <c r="AD2183" s="21">
        <v>1.9738</v>
      </c>
      <c r="AE2183" s="14"/>
      <c r="AF2183" s="23">
        <v>6881.2</v>
      </c>
      <c r="AG2183" s="23">
        <v>7349</v>
      </c>
      <c r="AH2183" s="23">
        <v>7350</v>
      </c>
    </row>
    <row r="2184" spans="1:34" x14ac:dyDescent="0.25">
      <c r="A2184" s="18" t="s">
        <v>249</v>
      </c>
      <c r="B2184" s="72">
        <v>42374</v>
      </c>
      <c r="C2184" s="23">
        <v>6889.741</v>
      </c>
      <c r="D2184" s="23">
        <v>6983.4040000000005</v>
      </c>
      <c r="E2184" s="23">
        <v>7020.5410000000002</v>
      </c>
      <c r="F2184" s="23">
        <v>6627.6419999999998</v>
      </c>
      <c r="G2184" s="20">
        <f t="shared" si="571"/>
        <v>7538.8402000000006</v>
      </c>
      <c r="H2184" s="20">
        <f t="shared" si="581"/>
        <v>7415.7621333333327</v>
      </c>
      <c r="I2184" s="112">
        <f t="shared" si="572"/>
        <v>-8.6100671028946918E-2</v>
      </c>
      <c r="J2184" s="38" t="str">
        <f t="shared" si="582"/>
        <v>N</v>
      </c>
      <c r="K2184" s="17" t="str">
        <f>IF(OR(AND(J2183="N",OR(I2183&lt;R$2308,AND(I2183&gt;R$2306, I2183&lt;R$2305))), AND(J2183="X", OR(I2183&lt;R$2314, AND(I2183&lt;R$2311,I2183&gt;R$2312)))),"no","yes")</f>
        <v>yes</v>
      </c>
      <c r="M2184" s="34">
        <f t="shared" si="568"/>
        <v>6699</v>
      </c>
      <c r="N2184" s="34">
        <f t="shared" si="568"/>
        <v>6881.2</v>
      </c>
      <c r="O2184" s="146">
        <f t="shared" si="583"/>
        <v>-2.6477939894204439E-2</v>
      </c>
      <c r="P2184" s="146">
        <f t="shared" si="584"/>
        <v>2.6477939894204439E-2</v>
      </c>
      <c r="Q2184" s="86">
        <f t="shared" si="575"/>
        <v>8.9999999999999993E-3</v>
      </c>
      <c r="R2184" s="39">
        <f>(SUM(C2165:C2183)+Q2184*SUM(C2165:C2183))/(19-Q2184)*(1-J$2305)</f>
        <v>7644.7815579485014</v>
      </c>
      <c r="S2184" s="39">
        <f>(SUM(C2165:C2183)+Q2184*SUM(C2165:C2183))/(19-Q2184)*(1+J$2305)</f>
        <v>7644.7815579485014</v>
      </c>
      <c r="T2184" s="17">
        <f>IF(AND(K2184="no",R2184&lt;E2184, R2184&gt;F2184,J$2308="yes"),MAX(R2184*(1-J$2306),F2184)/D2184-1,IF(AND(K2184="yes",S2184&gt;F2184, S2184&lt;E2184,J$2307="yes"),1-MIN(S2184*(1+J$2306),E2184)/D2184,0))</f>
        <v>0</v>
      </c>
      <c r="U2184" s="6">
        <f t="shared" si="576"/>
        <v>0</v>
      </c>
      <c r="V2184" s="66">
        <f t="shared" si="577"/>
        <v>17.302190521971784</v>
      </c>
      <c r="W2184" s="6">
        <f t="shared" si="578"/>
        <v>0</v>
      </c>
      <c r="X2184" s="17">
        <f>V2184/MAX(V$240:V2184)-1</f>
        <v>-4.4082528663025089E-2</v>
      </c>
      <c r="Z2184" s="66">
        <f t="shared" si="579"/>
        <v>117.74305496184157</v>
      </c>
      <c r="AA2184" s="6">
        <f t="shared" si="580"/>
        <v>2.647793989420455E-2</v>
      </c>
      <c r="AB2184" s="17">
        <f>Z2184/MAX(Z$240:Z2184)-1</f>
        <v>-3.0991216106837305E-2</v>
      </c>
      <c r="AD2184" s="18">
        <v>1.9544999999999999</v>
      </c>
      <c r="AF2184" s="23">
        <v>6699</v>
      </c>
      <c r="AG2184" s="23">
        <v>6881.2</v>
      </c>
      <c r="AH2184" s="23">
        <v>6650</v>
      </c>
    </row>
    <row r="2185" spans="1:34" x14ac:dyDescent="0.25">
      <c r="A2185" s="18" t="s">
        <v>249</v>
      </c>
      <c r="B2185" s="72">
        <v>42375</v>
      </c>
      <c r="C2185" s="23">
        <v>7065.607</v>
      </c>
      <c r="D2185" s="23">
        <v>6889.741</v>
      </c>
      <c r="E2185" s="23">
        <v>7066.085</v>
      </c>
      <c r="F2185" s="23">
        <v>6878.6540000000005</v>
      </c>
      <c r="G2185" s="20">
        <f t="shared" si="571"/>
        <v>7521.91345</v>
      </c>
      <c r="H2185" s="20">
        <f t="shared" si="581"/>
        <v>7420.1542999999983</v>
      </c>
      <c r="I2185" s="112">
        <f t="shared" si="572"/>
        <v>-6.0663613458620702E-2</v>
      </c>
      <c r="J2185" s="38" t="str">
        <f t="shared" si="582"/>
        <v>N</v>
      </c>
      <c r="K2185" s="17" t="str">
        <f>IF(OR(AND(J2184="N",OR(I2184&lt;R$2308,AND(I2184&gt;R$2306, I2184&lt;R$2305))), AND(J2184="X", OR(I2184&lt;R$2314, AND(I2184&lt;R$2311,I2184&gt;R$2312)))),"no","yes")</f>
        <v>yes</v>
      </c>
      <c r="M2185" s="34">
        <f t="shared" si="568"/>
        <v>6814.4</v>
      </c>
      <c r="N2185" s="34">
        <f t="shared" si="568"/>
        <v>6699</v>
      </c>
      <c r="O2185" s="146">
        <f t="shared" si="583"/>
        <v>1.7226451709210222E-2</v>
      </c>
      <c r="P2185" s="146">
        <f t="shared" si="584"/>
        <v>-1.7226451709210222E-2</v>
      </c>
      <c r="Q2185" s="86">
        <f t="shared" si="575"/>
        <v>8.9999999999999993E-3</v>
      </c>
      <c r="R2185" s="39">
        <f>(SUM(C2166:C2184)+Q2185*SUM(C2166:C2184))/(19-Q2185)*(1-J$2305)</f>
        <v>7617.4512115212474</v>
      </c>
      <c r="S2185" s="39">
        <f>(SUM(C2166:C2184)+Q2185*SUM(C2166:C2184))/(19-Q2185)*(1+J$2305)</f>
        <v>7617.4512115212474</v>
      </c>
      <c r="T2185" s="17">
        <f>IF(AND(K2185="no",R2185&lt;E2185, R2185&gt;F2185,J$2308="yes"),MAX(R2185*(1-J$2306),F2185)/D2185-1,IF(AND(K2185="yes",S2185&gt;F2185, S2185&lt;E2185,J$2307="yes"),1-MIN(S2185*(1+J$2306),E2185)/D2185,0))</f>
        <v>0</v>
      </c>
      <c r="U2185" s="6">
        <f t="shared" si="576"/>
        <v>0</v>
      </c>
      <c r="V2185" s="66">
        <f t="shared" si="577"/>
        <v>17.302190521971784</v>
      </c>
      <c r="W2185" s="6">
        <f t="shared" si="578"/>
        <v>0</v>
      </c>
      <c r="X2185" s="17">
        <f>V2185/MAX(V$240:V2185)-1</f>
        <v>-4.4082528663025089E-2</v>
      </c>
      <c r="Z2185" s="66">
        <f t="shared" si="579"/>
        <v>115.71475991144652</v>
      </c>
      <c r="AA2185" s="6">
        <f t="shared" si="580"/>
        <v>-1.7226451709210222E-2</v>
      </c>
      <c r="AB2185" s="17">
        <f>Z2185/MAX(Z$240:Z2185)-1</f>
        <v>-4.7683799128373283E-2</v>
      </c>
      <c r="AD2185" s="18">
        <v>1.9957</v>
      </c>
      <c r="AF2185" s="23">
        <v>6814.4</v>
      </c>
      <c r="AG2185" s="23">
        <v>6699</v>
      </c>
      <c r="AH2185" s="23">
        <v>6749</v>
      </c>
    </row>
    <row r="2186" spans="1:34" x14ac:dyDescent="0.25">
      <c r="A2186" s="18" t="s">
        <v>249</v>
      </c>
      <c r="B2186" s="72">
        <v>42376</v>
      </c>
      <c r="C2186" s="23">
        <v>6462.2430000000004</v>
      </c>
      <c r="D2186" s="23">
        <v>7065.607</v>
      </c>
      <c r="E2186" s="23">
        <v>6937.4160000000002</v>
      </c>
      <c r="F2186" s="23">
        <v>6454.973</v>
      </c>
      <c r="G2186" s="20">
        <f t="shared" si="571"/>
        <v>7476.3118999999988</v>
      </c>
      <c r="H2186" s="20">
        <f t="shared" si="581"/>
        <v>7415.7834166666662</v>
      </c>
      <c r="I2186" s="112">
        <f t="shared" si="572"/>
        <v>-0.13563758622750854</v>
      </c>
      <c r="J2186" s="38" t="str">
        <f t="shared" si="582"/>
        <v>N</v>
      </c>
      <c r="K2186" s="17" t="str">
        <f>IF(OR(AND(J2185="N",OR(I2185&lt;R$2308,AND(I2185&gt;R$2306, I2185&lt;R$2305))), AND(J2185="X", OR(I2185&lt;R$2314, AND(I2185&lt;R$2311,I2185&gt;R$2312)))),"no","yes")</f>
        <v>yes</v>
      </c>
      <c r="M2186" s="34">
        <f t="shared" si="568"/>
        <v>6360</v>
      </c>
      <c r="N2186" s="34">
        <f t="shared" si="568"/>
        <v>6814.4</v>
      </c>
      <c r="O2186" s="146">
        <f t="shared" si="583"/>
        <v>-6.6682319793378686E-2</v>
      </c>
      <c r="P2186" s="146">
        <f t="shared" si="584"/>
        <v>6.6682319793378686E-2</v>
      </c>
      <c r="Q2186" s="86">
        <f t="shared" si="575"/>
        <v>8.9999999999999993E-3</v>
      </c>
      <c r="R2186" s="39">
        <f>(SUM(C2167:C2185)+Q2186*SUM(C2167:C2185))/(19-Q2186)*(1-J$2305)</f>
        <v>7601.051601021537</v>
      </c>
      <c r="S2186" s="39">
        <f>(SUM(C2167:C2185)+Q2186*SUM(C2167:C2185))/(19-Q2186)*(1+J$2305)</f>
        <v>7601.051601021537</v>
      </c>
      <c r="T2186" s="17">
        <f>IF(AND(K2186="no",R2186&lt;E2186, R2186&gt;F2186,J$2308="yes"),MAX(R2186*(1-J$2306),F2186)/D2186-1,IF(AND(K2186="yes",S2186&gt;F2186, S2186&lt;E2186,J$2307="yes"),1-MIN(S2186*(1+J$2306),E2186)/D2186,0))</f>
        <v>0</v>
      </c>
      <c r="U2186" s="6">
        <f t="shared" si="576"/>
        <v>0</v>
      </c>
      <c r="V2186" s="66">
        <f t="shared" si="577"/>
        <v>17.302190521971784</v>
      </c>
      <c r="W2186" s="6">
        <f t="shared" si="578"/>
        <v>0</v>
      </c>
      <c r="X2186" s="17">
        <f>V2186/MAX(V$240:V2186)-1</f>
        <v>-4.4082528663025089E-2</v>
      </c>
      <c r="Z2186" s="66">
        <f t="shared" si="579"/>
        <v>123.43088853667562</v>
      </c>
      <c r="AA2186" s="6">
        <f t="shared" si="580"/>
        <v>6.6682319793378575E-2</v>
      </c>
      <c r="AB2186" s="17">
        <f>Z2186/MAX(Z$240:Z2186)-1</f>
        <v>0</v>
      </c>
      <c r="AD2186" s="18">
        <v>1.8172999999999999</v>
      </c>
      <c r="AF2186" s="23">
        <v>6360</v>
      </c>
      <c r="AG2186" s="23">
        <v>6814.4</v>
      </c>
      <c r="AH2186" s="23">
        <v>6745.8</v>
      </c>
    </row>
    <row r="2187" spans="1:34" x14ac:dyDescent="0.25">
      <c r="A2187" s="18" t="s">
        <v>249</v>
      </c>
      <c r="B2187" s="72">
        <v>42377</v>
      </c>
      <c r="C2187" s="23">
        <v>6570.4319999999998</v>
      </c>
      <c r="D2187" s="23">
        <v>6462.2430000000004</v>
      </c>
      <c r="E2187" s="23">
        <v>6689.1409999999996</v>
      </c>
      <c r="F2187" s="23">
        <v>6222.5929999999998</v>
      </c>
      <c r="G2187" s="20">
        <f t="shared" si="571"/>
        <v>7437.3229999999994</v>
      </c>
      <c r="H2187" s="20">
        <f t="shared" si="581"/>
        <v>7409.8033333333324</v>
      </c>
      <c r="I2187" s="112">
        <f t="shared" si="572"/>
        <v>-0.11655954703056459</v>
      </c>
      <c r="J2187" s="38" t="str">
        <f t="shared" si="582"/>
        <v>N</v>
      </c>
      <c r="K2187" s="17" t="str">
        <f>IF(OR(AND(J2186="N",OR(I2186&lt;R$2308,AND(I2186&gt;R$2306, I2186&lt;R$2305))), AND(J2186="X", OR(I2186&lt;R$2314, AND(I2186&lt;R$2311,I2186&gt;R$2312)))),"no","yes")</f>
        <v>yes</v>
      </c>
      <c r="M2187" s="34">
        <f t="shared" si="568"/>
        <v>6399.8</v>
      </c>
      <c r="N2187" s="34">
        <f t="shared" si="568"/>
        <v>6360</v>
      </c>
      <c r="O2187" s="146">
        <f t="shared" si="583"/>
        <v>6.257861635220241E-3</v>
      </c>
      <c r="P2187" s="146">
        <f t="shared" si="584"/>
        <v>-6.257861635220241E-3</v>
      </c>
      <c r="Q2187" s="86">
        <f t="shared" si="575"/>
        <v>8.9999999999999993E-3</v>
      </c>
      <c r="R2187" s="39">
        <f>(SUM(C2168:C2186)+Q2187*SUM(C2168:C2186))/(19-Q2187)*(1-J$2305)</f>
        <v>7553.8735323047758</v>
      </c>
      <c r="S2187" s="39">
        <f>(SUM(C2168:C2186)+Q2187*SUM(C2168:C2186))/(19-Q2187)*(1+J$2305)</f>
        <v>7553.8735323047758</v>
      </c>
      <c r="T2187" s="17">
        <f>IF(AND(K2187="no",R2187&lt;E2187, R2187&gt;F2187,J$2308="yes"),MAX(R2187*(1-J$2306),F2187)/D2187-1,IF(AND(K2187="yes",S2187&gt;F2187, S2187&lt;E2187,J$2307="yes"),1-MIN(S2187*(1+J$2306),E2187)/D2187,0))</f>
        <v>0</v>
      </c>
      <c r="U2187" s="6">
        <f t="shared" si="576"/>
        <v>0</v>
      </c>
      <c r="V2187" s="66">
        <f t="shared" si="577"/>
        <v>17.302190521971784</v>
      </c>
      <c r="W2187" s="6">
        <f t="shared" si="578"/>
        <v>0</v>
      </c>
      <c r="X2187" s="17">
        <f>V2187/MAX(V$240:V2187)-1</f>
        <v>-4.4082528663025089E-2</v>
      </c>
      <c r="Z2187" s="66">
        <f t="shared" si="579"/>
        <v>122.65847511470082</v>
      </c>
      <c r="AA2187" s="6">
        <f t="shared" si="580"/>
        <v>-6.257861635220241E-3</v>
      </c>
      <c r="AB2187" s="17">
        <f>Z2187/MAX(Z$240:Z2187)-1</f>
        <v>-6.257861635220241E-3</v>
      </c>
      <c r="AD2187" s="18">
        <v>1.8532999999999999</v>
      </c>
      <c r="AF2187" s="23">
        <v>6399.8</v>
      </c>
      <c r="AG2187" s="23">
        <v>6360</v>
      </c>
      <c r="AH2187" s="23">
        <v>6520</v>
      </c>
    </row>
    <row r="2188" spans="1:34" x14ac:dyDescent="0.25">
      <c r="A2188" s="18" t="s">
        <v>249</v>
      </c>
      <c r="B2188" s="72">
        <v>42380</v>
      </c>
      <c r="C2188" s="23">
        <v>6128.6559999999999</v>
      </c>
      <c r="D2188" s="23">
        <v>6570.4319999999998</v>
      </c>
      <c r="E2188" s="23">
        <v>6529.8789999999999</v>
      </c>
      <c r="F2188" s="23">
        <v>6128.223</v>
      </c>
      <c r="G2188" s="20">
        <f t="shared" si="571"/>
        <v>7379.2206999999999</v>
      </c>
      <c r="H2188" s="20">
        <f t="shared" si="581"/>
        <v>7394.4882666666663</v>
      </c>
      <c r="I2188" s="112">
        <f t="shared" si="572"/>
        <v>-0.16947110688802136</v>
      </c>
      <c r="J2188" s="38" t="str">
        <f t="shared" si="582"/>
        <v>X</v>
      </c>
      <c r="K2188" s="17" t="str">
        <f>IF(OR(AND(J2187="N",OR(I2187&lt;R$2308,AND(I2187&gt;R$2306, I2187&lt;R$2305))), AND(J2187="X", OR(I2187&lt;R$2314, AND(I2187&lt;R$2311,I2187&gt;R$2312)))),"no","yes")</f>
        <v>yes</v>
      </c>
      <c r="M2188" s="34">
        <f t="shared" si="568"/>
        <v>5940.4</v>
      </c>
      <c r="N2188" s="34">
        <f t="shared" si="568"/>
        <v>6399.8</v>
      </c>
      <c r="O2188" s="146">
        <f t="shared" si="583"/>
        <v>-7.1783493234163664E-2</v>
      </c>
      <c r="P2188" s="146">
        <f t="shared" si="584"/>
        <v>7.1783493234163664E-2</v>
      </c>
      <c r="Q2188" s="86">
        <f t="shared" si="575"/>
        <v>1.7999999999999999E-2</v>
      </c>
      <c r="R2188" s="39">
        <f>(SUM(C2169:C2187)+Q2188*SUM(C2169:C2187))/(19-Q2188)*(1-J$2305)</f>
        <v>7586.2375747550313</v>
      </c>
      <c r="S2188" s="39">
        <f>(SUM(C2169:C2187)+Q2188*SUM(C2169:C2187))/(19-Q2188)*(1+J$2305)</f>
        <v>7586.2375747550313</v>
      </c>
      <c r="T2188" s="17">
        <f>IF(AND(K2188="no",R2188&lt;E2188, R2188&gt;F2188,J$2308="yes"),MAX(R2188*(1-J$2306),F2188)/D2188-1,IF(AND(K2188="yes",S2188&gt;F2188, S2188&lt;E2188,J$2307="yes"),1-MIN(S2188*(1+J$2306),E2188)/D2188,0))</f>
        <v>0</v>
      </c>
      <c r="U2188" s="6">
        <f t="shared" si="576"/>
        <v>0</v>
      </c>
      <c r="V2188" s="66">
        <f t="shared" si="577"/>
        <v>17.302190521971784</v>
      </c>
      <c r="W2188" s="6">
        <f t="shared" si="578"/>
        <v>0</v>
      </c>
      <c r="X2188" s="17">
        <f>V2188/MAX(V$240:V2188)-1</f>
        <v>-4.4082528663025089E-2</v>
      </c>
      <c r="Y2188" s="14"/>
      <c r="Z2188" s="66">
        <f t="shared" si="579"/>
        <v>131.46332893320977</v>
      </c>
      <c r="AA2188" s="6">
        <f t="shared" si="580"/>
        <v>7.1783493234163664E-2</v>
      </c>
      <c r="AB2188" s="17">
        <f>Z2188/MAX(Z$240:Z2188)-1</f>
        <v>0</v>
      </c>
      <c r="AC2188" s="14"/>
      <c r="AD2188" s="18">
        <v>1.7342</v>
      </c>
      <c r="AF2188" s="23">
        <v>5940.4</v>
      </c>
      <c r="AG2188" s="23">
        <v>6399.8</v>
      </c>
      <c r="AH2188" s="23">
        <v>6248.8</v>
      </c>
    </row>
    <row r="2189" spans="1:34" x14ac:dyDescent="0.25">
      <c r="A2189" s="18" t="s">
        <v>249</v>
      </c>
      <c r="B2189" s="72">
        <v>42381</v>
      </c>
      <c r="C2189" s="23">
        <v>6136.6629999999996</v>
      </c>
      <c r="D2189" s="23">
        <v>6128.6559999999999</v>
      </c>
      <c r="E2189" s="23">
        <v>6205.5910000000003</v>
      </c>
      <c r="F2189" s="23">
        <v>5994.6360000000004</v>
      </c>
      <c r="G2189" s="20">
        <f t="shared" si="571"/>
        <v>7314.0023499999998</v>
      </c>
      <c r="H2189" s="20">
        <f t="shared" si="581"/>
        <v>7379.3097833333331</v>
      </c>
      <c r="I2189" s="112">
        <f t="shared" si="572"/>
        <v>-0.16097060045379941</v>
      </c>
      <c r="J2189" s="38" t="str">
        <f t="shared" si="582"/>
        <v>X</v>
      </c>
      <c r="K2189" s="17" t="str">
        <f>IF(OR(AND(J2188="N",OR(I2188&lt;R$2308,AND(I2188&gt;R$2306, I2188&lt;R$2305))), AND(J2188="X", OR(I2188&lt;R$2314, AND(I2188&lt;R$2311,I2188&gt;R$2312)))),"no","yes")</f>
        <v>no</v>
      </c>
      <c r="M2189" s="34">
        <f t="shared" si="568"/>
        <v>6074.8</v>
      </c>
      <c r="N2189" s="34">
        <f t="shared" si="568"/>
        <v>5940.4</v>
      </c>
      <c r="O2189" s="146">
        <f t="shared" si="583"/>
        <v>2.2624739074809774E-2</v>
      </c>
      <c r="P2189" s="146">
        <f t="shared" si="584"/>
        <v>-2.2624739074809774E-2</v>
      </c>
      <c r="Q2189" s="86">
        <f t="shared" si="575"/>
        <v>1.7999999999999999E-2</v>
      </c>
      <c r="R2189" s="39">
        <f>(SUM(C2170:C2188)+Q2189*SUM(C2170:C2188))/(19-Q2189)*(1-J$2305)</f>
        <v>7515.8552793172476</v>
      </c>
      <c r="S2189" s="39">
        <f>(SUM(C2170:C2188)+Q2189*SUM(C2170:C2188))/(19-Q2189)*(1+J$2305)</f>
        <v>7515.8552793172476</v>
      </c>
      <c r="T2189" s="17">
        <f>IF(AND(K2189="no",R2189&lt;E2189, R2189&gt;F2189,J$2308="yes"),MAX(R2189*(1-J$2306),F2189)/D2189-1,IF(AND(K2189="yes",S2189&gt;F2189, S2189&lt;E2189,J$2307="yes"),1-MIN(S2189*(1+J$2306),E2189)/D2189,0))</f>
        <v>0</v>
      </c>
      <c r="U2189" s="6">
        <f t="shared" si="576"/>
        <v>0</v>
      </c>
      <c r="V2189" s="66">
        <f t="shared" si="577"/>
        <v>17.693648067954044</v>
      </c>
      <c r="W2189" s="6">
        <f t="shared" si="578"/>
        <v>2.2624739074809774E-2</v>
      </c>
      <c r="X2189" s="17">
        <f>V2189/MAX(V$240:V2189)-1</f>
        <v>-2.2455145296974011E-2</v>
      </c>
      <c r="Z2189" s="66">
        <f t="shared" si="579"/>
        <v>134.43765244822953</v>
      </c>
      <c r="AA2189" s="6">
        <f t="shared" si="580"/>
        <v>2.2624739074809774E-2</v>
      </c>
      <c r="AB2189" s="17">
        <f>Z2189/MAX(Z$240:Z2189)-1</f>
        <v>0</v>
      </c>
      <c r="AD2189" s="18">
        <v>1.7314000000000001</v>
      </c>
      <c r="AF2189" s="23">
        <v>6074.8</v>
      </c>
      <c r="AG2189" s="23">
        <v>5940.4</v>
      </c>
      <c r="AH2189" s="23">
        <v>6040.2</v>
      </c>
    </row>
    <row r="2190" spans="1:34" x14ac:dyDescent="0.25">
      <c r="A2190" s="18" t="s">
        <v>249</v>
      </c>
      <c r="B2190" s="72">
        <v>42382</v>
      </c>
      <c r="C2190" s="23">
        <v>5924.0439999999999</v>
      </c>
      <c r="D2190" s="23">
        <v>6136.6629999999996</v>
      </c>
      <c r="E2190" s="23">
        <v>6226.5410000000002</v>
      </c>
      <c r="F2190" s="23">
        <v>5924.0439999999999</v>
      </c>
      <c r="G2190" s="20">
        <f t="shared" si="571"/>
        <v>7235.2955000000002</v>
      </c>
      <c r="H2190" s="20">
        <f t="shared" si="581"/>
        <v>7358.675933333333</v>
      </c>
      <c r="I2190" s="112">
        <f t="shared" si="572"/>
        <v>-0.18122984748860638</v>
      </c>
      <c r="J2190" s="38" t="str">
        <f t="shared" si="582"/>
        <v>X</v>
      </c>
      <c r="K2190" s="17" t="str">
        <f>IF(OR(AND(J2189="N",OR(I2189&lt;R$2308,AND(I2189&gt;R$2306, I2189&lt;R$2305))), AND(J2189="X", OR(I2189&lt;R$2314, AND(I2189&lt;R$2311,I2189&gt;R$2312)))),"no","yes")</f>
        <v>no</v>
      </c>
      <c r="M2190" s="34">
        <f t="shared" si="568"/>
        <v>5904.4</v>
      </c>
      <c r="N2190" s="34">
        <f t="shared" si="568"/>
        <v>6074.8</v>
      </c>
      <c r="O2190" s="146">
        <f t="shared" si="583"/>
        <v>-2.8050306182919704E-2</v>
      </c>
      <c r="P2190" s="146">
        <f t="shared" si="584"/>
        <v>2.8050306182919704E-2</v>
      </c>
      <c r="Q2190" s="86">
        <f t="shared" si="575"/>
        <v>1.7999999999999999E-2</v>
      </c>
      <c r="R2190" s="39">
        <f>(SUM(C2171:C2189)+Q2190*SUM(C2171:C2189))/(19-Q2190)*(1-J$2305)</f>
        <v>7442.8374032241081</v>
      </c>
      <c r="S2190" s="39">
        <f>(SUM(C2171:C2189)+Q2190*SUM(C2171:C2189))/(19-Q2190)*(1+J$2305)</f>
        <v>7442.8374032241081</v>
      </c>
      <c r="T2190" s="17">
        <f>IF(AND(K2190="no",R2190&lt;E2190, R2190&gt;F2190,J$2308="yes"),MAX(R2190*(1-J$2306),F2190)/D2190-1,IF(AND(K2190="yes",S2190&gt;F2190, S2190&lt;E2190,J$2307="yes"),1-MIN(S2190*(1+J$2306),E2190)/D2190,0))</f>
        <v>0</v>
      </c>
      <c r="U2190" s="6">
        <f t="shared" si="576"/>
        <v>0</v>
      </c>
      <c r="V2190" s="66">
        <f t="shared" si="577"/>
        <v>17.197335822155107</v>
      </c>
      <c r="W2190" s="6">
        <f t="shared" si="578"/>
        <v>-2.8050306182919704E-2</v>
      </c>
      <c r="X2190" s="17">
        <f>V2190/MAX(V$240:V2190)-1</f>
        <v>-4.9875577778931701E-2</v>
      </c>
      <c r="Z2190" s="66">
        <f t="shared" si="579"/>
        <v>130.66663513454375</v>
      </c>
      <c r="AA2190" s="6">
        <f t="shared" si="580"/>
        <v>-2.8050306182919593E-2</v>
      </c>
      <c r="AB2190" s="17">
        <f>Z2190/MAX(Z$240:Z2190)-1</f>
        <v>-2.8050306182919593E-2</v>
      </c>
      <c r="AD2190" s="18">
        <v>1.6776</v>
      </c>
      <c r="AF2190" s="23">
        <v>5904.4</v>
      </c>
      <c r="AG2190" s="23">
        <v>6074.8</v>
      </c>
      <c r="AH2190" s="23">
        <v>6126.4</v>
      </c>
    </row>
    <row r="2191" spans="1:34" x14ac:dyDescent="0.25">
      <c r="A2191" s="18" t="s">
        <v>249</v>
      </c>
      <c r="B2191" s="72">
        <v>42383</v>
      </c>
      <c r="C2191" s="23">
        <v>6124.82</v>
      </c>
      <c r="D2191" s="23">
        <v>5924.0439999999999</v>
      </c>
      <c r="E2191" s="23">
        <v>6137.5069999999996</v>
      </c>
      <c r="F2191" s="23">
        <v>5726.8829999999998</v>
      </c>
      <c r="G2191" s="20">
        <f t="shared" si="571"/>
        <v>7165.0663499999991</v>
      </c>
      <c r="H2191" s="20">
        <f t="shared" si="581"/>
        <v>7348.8772833333333</v>
      </c>
      <c r="I2191" s="112">
        <f t="shared" si="572"/>
        <v>-0.14518307286854359</v>
      </c>
      <c r="J2191" s="38" t="str">
        <f t="shared" si="582"/>
        <v>X</v>
      </c>
      <c r="K2191" s="17" t="str">
        <f>IF(OR(AND(J2190="N",OR(I2190&lt;R$2308,AND(I2190&gt;R$2306, I2190&lt;R$2305))), AND(J2190="X", OR(I2190&lt;R$2314, AND(I2190&lt;R$2311,I2190&gt;R$2312)))),"no","yes")</f>
        <v>no</v>
      </c>
      <c r="M2191" s="34">
        <f t="shared" si="568"/>
        <v>6078</v>
      </c>
      <c r="N2191" s="34">
        <f t="shared" si="568"/>
        <v>5904.4</v>
      </c>
      <c r="O2191" s="146">
        <f t="shared" si="583"/>
        <v>2.9401802045931902E-2</v>
      </c>
      <c r="P2191" s="146">
        <f t="shared" si="584"/>
        <v>-2.9401802045931902E-2</v>
      </c>
      <c r="Q2191" s="86">
        <f t="shared" si="575"/>
        <v>1.7999999999999999E-2</v>
      </c>
      <c r="R2191" s="39">
        <f>(SUM(C2172:C2190)+Q2191*SUM(C2172:C2190))/(19-Q2191)*(1-J$2305)</f>
        <v>7356.7423941628904</v>
      </c>
      <c r="S2191" s="39">
        <f>(SUM(C2172:C2190)+Q2191*SUM(C2172:C2190))/(19-Q2191)*(1+J$2305)</f>
        <v>7356.7423941628904</v>
      </c>
      <c r="T2191" s="17">
        <f>IF(AND(K2191="no",R2191&lt;E2191, R2191&gt;F2191,J$2308="yes"),MAX(R2191*(1-J$2306),F2191)/D2191-1,IF(AND(K2191="yes",S2191&gt;F2191, S2191&lt;E2191,J$2307="yes"),1-MIN(S2191*(1+J$2306),E2191)/D2191,0))</f>
        <v>0</v>
      </c>
      <c r="U2191" s="6">
        <f t="shared" si="576"/>
        <v>0</v>
      </c>
      <c r="V2191" s="66">
        <f t="shared" si="577"/>
        <v>17.702968485715527</v>
      </c>
      <c r="W2191" s="6">
        <f t="shared" si="578"/>
        <v>2.9401802045931902E-2</v>
      </c>
      <c r="X2191" s="17">
        <f>V2191/MAX(V$240:V2191)-1</f>
        <v>-2.1940207597782257E-2</v>
      </c>
      <c r="Z2191" s="66">
        <f t="shared" si="579"/>
        <v>134.50846967477761</v>
      </c>
      <c r="AA2191" s="6">
        <f t="shared" si="580"/>
        <v>2.9401802045931902E-2</v>
      </c>
      <c r="AB2191" s="17">
        <f>Z2191/MAX(Z$240:Z2191)-1</f>
        <v>0</v>
      </c>
      <c r="AD2191" s="18">
        <v>1.7339</v>
      </c>
      <c r="AF2191" s="23">
        <v>6078</v>
      </c>
      <c r="AG2191" s="23">
        <v>5904.4</v>
      </c>
      <c r="AH2191" s="23">
        <v>5735</v>
      </c>
    </row>
    <row r="2192" spans="1:34" s="95" customFormat="1" x14ac:dyDescent="0.25">
      <c r="A2192" s="97" t="s">
        <v>249</v>
      </c>
      <c r="B2192" s="98">
        <v>42384</v>
      </c>
      <c r="C2192" s="23">
        <v>5893.6819999999998</v>
      </c>
      <c r="D2192" s="23">
        <v>6124.82</v>
      </c>
      <c r="E2192" s="23">
        <v>6135.2709999999997</v>
      </c>
      <c r="F2192" s="23">
        <v>5852.241</v>
      </c>
      <c r="G2192" s="20">
        <f t="shared" si="571"/>
        <v>7073.93815</v>
      </c>
      <c r="H2192" s="20">
        <f t="shared" si="581"/>
        <v>7331.033699999999</v>
      </c>
      <c r="I2192" s="112">
        <f t="shared" si="572"/>
        <v>-0.16684569824801199</v>
      </c>
      <c r="J2192" s="38" t="str">
        <f t="shared" si="582"/>
        <v>X</v>
      </c>
      <c r="K2192" s="17" t="str">
        <f>IF(OR(AND(J2191="N",OR(I2191&lt;R$2308,AND(I2191&gt;R$2306, I2191&lt;R$2305))), AND(J2191="X", OR(I2191&lt;R$2314, AND(I2191&lt;R$2311,I2191&gt;R$2312)))),"no","yes")</f>
        <v>yes</v>
      </c>
      <c r="L2192" s="97"/>
      <c r="M2192" s="34">
        <f t="shared" si="568"/>
        <v>5942.8</v>
      </c>
      <c r="N2192" s="34">
        <f t="shared" si="568"/>
        <v>6078</v>
      </c>
      <c r="O2192" s="146">
        <f t="shared" si="583"/>
        <v>-2.2244159262915453E-2</v>
      </c>
      <c r="P2192" s="146">
        <f t="shared" si="584"/>
        <v>2.2244159262915453E-2</v>
      </c>
      <c r="Q2192" s="101">
        <f t="shared" si="575"/>
        <v>1.7999999999999999E-2</v>
      </c>
      <c r="R2192" s="39">
        <f>(SUM(C2173:C2191)+Q2192*SUM(C2173:C2191))/(19-Q2192)*(1-J$2305)</f>
        <v>7271.3946084711843</v>
      </c>
      <c r="S2192" s="39">
        <f>(SUM(C2173:C2191)+Q2192*SUM(C2173:C2191))/(19-Q2192)*(1+J$2305)</f>
        <v>7271.3946084711843</v>
      </c>
      <c r="T2192" s="17">
        <f>IF(AND(K2192="no",R2192&lt;E2192, R2192&gt;F2192,J$2308="yes"),MAX(R2192*(1-J$2306),F2192)/D2192-1,IF(AND(K2192="yes",S2192&gt;F2192, S2192&lt;E2192,J$2307="yes"),1-MIN(S2192*(1+J$2306),E2192)/D2192,0))</f>
        <v>0</v>
      </c>
      <c r="U2192" s="6">
        <f t="shared" si="576"/>
        <v>0</v>
      </c>
      <c r="V2192" s="66">
        <f t="shared" si="577"/>
        <v>17.702968485715527</v>
      </c>
      <c r="W2192" s="48">
        <f t="shared" si="578"/>
        <v>0</v>
      </c>
      <c r="X2192" s="48">
        <f>V2192/MAX(V$240:V2192)-1</f>
        <v>-2.1940207597782257E-2</v>
      </c>
      <c r="Y2192" s="48"/>
      <c r="Z2192" s="66">
        <f t="shared" si="579"/>
        <v>137.50049749643441</v>
      </c>
      <c r="AA2192" s="48">
        <f t="shared" si="580"/>
        <v>2.2244159262915453E-2</v>
      </c>
      <c r="AB2192" s="48">
        <f>Z2192/MAX(Z$240:Z2192)-1</f>
        <v>0</v>
      </c>
      <c r="AC2192" s="48"/>
      <c r="AD2192" s="97">
        <v>1.6672</v>
      </c>
      <c r="AE2192" s="48"/>
      <c r="AF2192" s="23">
        <v>5942.8</v>
      </c>
      <c r="AG2192" s="23">
        <v>6078</v>
      </c>
      <c r="AH2192" s="23">
        <v>6052.4</v>
      </c>
    </row>
    <row r="2193" spans="1:34" x14ac:dyDescent="0.25">
      <c r="A2193" s="18" t="s">
        <v>249</v>
      </c>
      <c r="B2193" s="72">
        <v>42387</v>
      </c>
      <c r="C2193" s="23">
        <v>5978.9080000000004</v>
      </c>
      <c r="D2193" s="23">
        <v>5893.6819999999998</v>
      </c>
      <c r="E2193" s="23">
        <v>6051.1819999999998</v>
      </c>
      <c r="F2193" s="23">
        <v>5765.1459999999997</v>
      </c>
      <c r="G2193" s="20">
        <f t="shared" si="571"/>
        <v>6987.9150499999987</v>
      </c>
      <c r="H2193" s="20">
        <f t="shared" si="581"/>
        <v>7311.7115999999978</v>
      </c>
      <c r="I2193" s="112">
        <f t="shared" si="572"/>
        <v>-0.14439314771005962</v>
      </c>
      <c r="J2193" s="38" t="str">
        <f t="shared" si="582"/>
        <v>X</v>
      </c>
      <c r="K2193" s="17" t="str">
        <f>IF(OR(AND(J2192="N",OR(I2192&lt;R$2308,AND(I2192&gt;R$2306, I2192&lt;R$2305))), AND(J2192="X", OR(I2192&lt;R$2314, AND(I2192&lt;R$2311,I2192&gt;R$2312)))),"no","yes")</f>
        <v>no</v>
      </c>
      <c r="M2193" s="34">
        <f t="shared" si="568"/>
        <v>5695.2</v>
      </c>
      <c r="N2193" s="34">
        <f t="shared" si="568"/>
        <v>5570</v>
      </c>
      <c r="O2193" s="146">
        <f t="shared" si="583"/>
        <v>2.2477558348294346E-2</v>
      </c>
      <c r="P2193" s="146">
        <f t="shared" si="584"/>
        <v>-2.2477558348294346E-2</v>
      </c>
      <c r="Q2193" s="86">
        <f t="shared" si="575"/>
        <v>1.7999999999999999E-2</v>
      </c>
      <c r="R2193" s="39">
        <f>(SUM(C2174:C2192)+Q2193*SUM(C2174:C2192))/(19-Q2193)*(1-J$2305)</f>
        <v>7174.5560043198811</v>
      </c>
      <c r="S2193" s="39">
        <f>(SUM(C2174:C2192)+Q2193*SUM(C2174:C2192))/(19-Q2193)*(1+J$2305)</f>
        <v>7174.5560043198811</v>
      </c>
      <c r="T2193" s="17">
        <f>IF(AND(K2193="no",R2193&lt;E2193, R2193&gt;F2193,J$2308="yes"),MAX(R2193*(1-J$2306),F2193)/D2193-1,IF(AND(K2193="yes",S2193&gt;F2193, S2193&lt;E2193,J$2307="yes"),1-MIN(S2193*(1+J$2306),E2193)/D2193,0))</f>
        <v>0</v>
      </c>
      <c r="U2193" s="6">
        <f t="shared" si="576"/>
        <v>0</v>
      </c>
      <c r="V2193" s="66">
        <f t="shared" si="577"/>
        <v>18.100887992791215</v>
      </c>
      <c r="W2193" s="6">
        <f t="shared" si="578"/>
        <v>2.2477558348294346E-2</v>
      </c>
      <c r="X2193" s="17">
        <f>V2193/MAX(V$240:V2193)-1</f>
        <v>0</v>
      </c>
      <c r="Z2193" s="66">
        <f t="shared" si="579"/>
        <v>140.59117295183</v>
      </c>
      <c r="AA2193" s="6">
        <f t="shared" si="580"/>
        <v>2.2477558348294346E-2</v>
      </c>
      <c r="AB2193" s="17">
        <f>Z2193/MAX(Z$240:Z2193)-1</f>
        <v>0</v>
      </c>
      <c r="AD2193" s="18">
        <v>1.6911</v>
      </c>
      <c r="AF2193" s="23">
        <v>5695.2</v>
      </c>
      <c r="AG2193" s="23">
        <v>5570</v>
      </c>
      <c r="AH2193" s="23">
        <v>5555.8</v>
      </c>
    </row>
    <row r="2194" spans="1:34" x14ac:dyDescent="0.25">
      <c r="A2194" s="18" t="s">
        <v>249</v>
      </c>
      <c r="B2194" s="72">
        <v>42388</v>
      </c>
      <c r="C2194" s="23">
        <v>6197.0950000000003</v>
      </c>
      <c r="D2194" s="23">
        <v>5978.9080000000004</v>
      </c>
      <c r="E2194" s="23">
        <v>6203.4</v>
      </c>
      <c r="F2194" s="23">
        <v>5956.2250000000004</v>
      </c>
      <c r="G2194" s="20">
        <f t="shared" si="571"/>
        <v>6908.3415999999997</v>
      </c>
      <c r="H2194" s="20">
        <f t="shared" si="581"/>
        <v>7295.2172666666638</v>
      </c>
      <c r="I2194" s="112">
        <f t="shared" si="572"/>
        <v>-0.10295475255595343</v>
      </c>
      <c r="J2194" s="38" t="str">
        <f t="shared" si="582"/>
        <v>X</v>
      </c>
      <c r="K2194" s="17" t="str">
        <f>IF(OR(AND(J2193="N",OR(I2193&lt;R$2308,AND(I2193&gt;R$2306, I2193&lt;R$2305))), AND(J2193="X", OR(I2193&lt;R$2314, AND(I2193&lt;R$2311,I2193&gt;R$2312)))),"no","yes")</f>
        <v>yes</v>
      </c>
      <c r="M2194" s="34">
        <f t="shared" si="568"/>
        <v>5928.8</v>
      </c>
      <c r="N2194" s="34">
        <f t="shared" si="568"/>
        <v>5695.2</v>
      </c>
      <c r="O2194" s="146">
        <f t="shared" si="583"/>
        <v>4.1016996769209113E-2</v>
      </c>
      <c r="P2194" s="146">
        <f t="shared" si="584"/>
        <v>-4.1016996769209113E-2</v>
      </c>
      <c r="Q2194" s="86">
        <f t="shared" si="575"/>
        <v>1.7999999999999999E-2</v>
      </c>
      <c r="R2194" s="39">
        <f>(SUM(C2175:C2193)+Q2194*SUM(C2175:C2193))/(19-Q2194)*(1-J$2305)</f>
        <v>7077.5045973027081</v>
      </c>
      <c r="S2194" s="39">
        <f>(SUM(C2175:C2193)+Q2194*SUM(C2175:C2193))/(19-Q2194)*(1+J$2305)</f>
        <v>7077.5045973027081</v>
      </c>
      <c r="T2194" s="17">
        <f>IF(AND(K2194="no",R2194&lt;E2194, R2194&gt;F2194,J$2308="yes"),MAX(R2194*(1-J$2306),F2194)/D2194-1,IF(AND(K2194="yes",S2194&gt;F2194, S2194&lt;E2194,J$2307="yes"),1-MIN(S2194*(1+J$2306),E2194)/D2194,0))</f>
        <v>0</v>
      </c>
      <c r="U2194" s="6">
        <f t="shared" si="576"/>
        <v>0</v>
      </c>
      <c r="V2194" s="66">
        <f t="shared" si="577"/>
        <v>18.100887992791215</v>
      </c>
      <c r="W2194" s="6">
        <f t="shared" si="578"/>
        <v>0</v>
      </c>
      <c r="X2194" s="17">
        <f>V2194/MAX(V$240:V2194)-1</f>
        <v>0</v>
      </c>
      <c r="Z2194" s="66">
        <f t="shared" si="579"/>
        <v>134.82454526508548</v>
      </c>
      <c r="AA2194" s="6">
        <f t="shared" si="580"/>
        <v>-4.1016996769209113E-2</v>
      </c>
      <c r="AB2194" s="17">
        <f>Z2194/MAX(Z$240:Z2194)-1</f>
        <v>-4.1016996769209113E-2</v>
      </c>
      <c r="AD2194" s="18">
        <v>1.7452000000000001</v>
      </c>
      <c r="AF2194" s="23">
        <v>5928.8</v>
      </c>
      <c r="AG2194" s="23">
        <v>5695.2</v>
      </c>
      <c r="AH2194" s="23">
        <v>5721.2</v>
      </c>
    </row>
    <row r="2195" spans="1:34" x14ac:dyDescent="0.25">
      <c r="A2195" s="18" t="s">
        <v>249</v>
      </c>
      <c r="B2195" s="72">
        <v>42389</v>
      </c>
      <c r="C2195" s="23">
        <v>6138.5029999999997</v>
      </c>
      <c r="D2195" s="23">
        <v>6197.0950000000003</v>
      </c>
      <c r="E2195" s="23">
        <v>6244.9610000000002</v>
      </c>
      <c r="F2195" s="23">
        <v>6095.7219999999998</v>
      </c>
      <c r="G2195" s="20">
        <f t="shared" si="571"/>
        <v>6822.436349999999</v>
      </c>
      <c r="H2195" s="20">
        <f t="shared" si="581"/>
        <v>7277.0017166666657</v>
      </c>
      <c r="I2195" s="112">
        <f t="shared" si="572"/>
        <v>-0.10024767032088167</v>
      </c>
      <c r="J2195" s="38" t="str">
        <f t="shared" si="582"/>
        <v>X</v>
      </c>
      <c r="K2195" s="17" t="str">
        <f>IF(OR(AND(J2194="N",OR(I2194&lt;R$2308,AND(I2194&gt;R$2306, I2194&lt;R$2305))), AND(J2194="X", OR(I2194&lt;R$2314, AND(I2194&lt;R$2311,I2194&gt;R$2312)))),"no","yes")</f>
        <v>yes</v>
      </c>
      <c r="M2195" s="34">
        <f t="shared" si="568"/>
        <v>5835</v>
      </c>
      <c r="N2195" s="34">
        <f t="shared" si="568"/>
        <v>5928.8</v>
      </c>
      <c r="O2195" s="146">
        <f t="shared" si="583"/>
        <v>-1.5821076777762788E-2</v>
      </c>
      <c r="P2195" s="146">
        <f t="shared" si="584"/>
        <v>1.5821076777762788E-2</v>
      </c>
      <c r="Q2195" s="86">
        <f t="shared" si="575"/>
        <v>1.7999999999999999E-2</v>
      </c>
      <c r="R2195" s="39">
        <f>(SUM(C2176:C2194)+Q2195*SUM(C2176:C2194))/(19-Q2195)*(1-J$2305)</f>
        <v>6988.5053225160682</v>
      </c>
      <c r="S2195" s="39">
        <f>(SUM(C2176:C2194)+Q2195*SUM(C2176:C2194))/(19-Q2195)*(1+J$2305)</f>
        <v>6988.5053225160682</v>
      </c>
      <c r="T2195" s="17">
        <f>IF(AND(K2195="no",R2195&lt;E2195, R2195&gt;F2195,J$2308="yes"),MAX(R2195*(1-J$2306),F2195)/D2195-1,IF(AND(K2195="yes",S2195&gt;F2195, S2195&lt;E2195,J$2307="yes"),1-MIN(S2195*(1+J$2306),E2195)/D2195,0))</f>
        <v>0</v>
      </c>
      <c r="U2195" s="6">
        <f t="shared" si="576"/>
        <v>0</v>
      </c>
      <c r="V2195" s="66">
        <f t="shared" si="577"/>
        <v>18.100887992791215</v>
      </c>
      <c r="W2195" s="6">
        <f t="shared" si="578"/>
        <v>0</v>
      </c>
      <c r="X2195" s="17">
        <f>V2195/MAX(V$240:V2195)-1</f>
        <v>0</v>
      </c>
      <c r="Z2195" s="66">
        <f t="shared" si="579"/>
        <v>136.95761474725134</v>
      </c>
      <c r="AA2195" s="6">
        <f t="shared" si="580"/>
        <v>1.5821076777762677E-2</v>
      </c>
      <c r="AB2195" s="17">
        <f>Z2195/MAX(Z$240:Z2195)-1</f>
        <v>-2.5844853046525285E-2</v>
      </c>
      <c r="AD2195" s="18">
        <v>1.7309000000000001</v>
      </c>
      <c r="AF2195" s="23">
        <v>5835</v>
      </c>
      <c r="AG2195" s="23">
        <v>5928.8</v>
      </c>
      <c r="AH2195" s="23">
        <v>5876</v>
      </c>
    </row>
    <row r="2196" spans="1:34" x14ac:dyDescent="0.25">
      <c r="A2196" s="18" t="s">
        <v>249</v>
      </c>
      <c r="B2196" s="72">
        <v>42390</v>
      </c>
      <c r="C2196" s="23">
        <v>5886.884</v>
      </c>
      <c r="D2196" s="23">
        <v>6138.5029999999997</v>
      </c>
      <c r="E2196" s="23">
        <v>6191.317</v>
      </c>
      <c r="F2196" s="23">
        <v>5886.884</v>
      </c>
      <c r="G2196" s="20">
        <f t="shared" si="571"/>
        <v>6728.116399999999</v>
      </c>
      <c r="H2196" s="20">
        <f t="shared" si="581"/>
        <v>7257.6348666666654</v>
      </c>
      <c r="I2196" s="112">
        <f t="shared" si="572"/>
        <v>-0.12503237904742537</v>
      </c>
      <c r="J2196" s="38" t="str">
        <f t="shared" si="582"/>
        <v>X</v>
      </c>
      <c r="K2196" s="17" t="str">
        <f>IF(OR(AND(J2195="N",OR(I2195&lt;R$2308,AND(I2195&gt;R$2306, I2195&lt;R$2305))), AND(J2195="X", OR(I2195&lt;R$2314, AND(I2195&lt;R$2311,I2195&gt;R$2312)))),"no","yes")</f>
        <v>yes</v>
      </c>
      <c r="M2196" s="34">
        <f t="shared" si="568"/>
        <v>5679</v>
      </c>
      <c r="N2196" s="34">
        <f t="shared" si="568"/>
        <v>5835</v>
      </c>
      <c r="O2196" s="146">
        <f t="shared" si="583"/>
        <v>-2.6735218508997405E-2</v>
      </c>
      <c r="P2196" s="146">
        <f t="shared" si="584"/>
        <v>2.6735218508997405E-2</v>
      </c>
      <c r="Q2196" s="86">
        <f t="shared" si="575"/>
        <v>1.7999999999999999E-2</v>
      </c>
      <c r="R2196" s="39">
        <f>(SUM(C2177:C2195)+Q2196*SUM(C2177:C2195))/(19-Q2196)*(1-J$2305)</f>
        <v>6900.8324724475815</v>
      </c>
      <c r="S2196" s="39">
        <f>(SUM(C2177:C2195)+Q2196*SUM(C2177:C2195))/(19-Q2196)*(1+J$2305)</f>
        <v>6900.8324724475815</v>
      </c>
      <c r="T2196" s="17">
        <f>IF(AND(K2196="no",R2196&lt;E2196, R2196&gt;F2196,J$2308="yes"),MAX(R2196*(1-J$2306),F2196)/D2196-1,IF(AND(K2196="yes",S2196&gt;F2196, S2196&lt;E2196,J$2307="yes"),1-MIN(S2196*(1+J$2306),E2196)/D2196,0))</f>
        <v>0</v>
      </c>
      <c r="U2196" s="6">
        <f t="shared" si="576"/>
        <v>0</v>
      </c>
      <c r="V2196" s="66">
        <f t="shared" si="577"/>
        <v>18.100887992791215</v>
      </c>
      <c r="W2196" s="6">
        <f t="shared" si="578"/>
        <v>0</v>
      </c>
      <c r="X2196" s="17">
        <f>V2196/MAX(V$240:V2196)-1</f>
        <v>0</v>
      </c>
      <c r="Z2196" s="66">
        <f t="shared" si="579"/>
        <v>140.6192065039902</v>
      </c>
      <c r="AA2196" s="6">
        <f t="shared" si="580"/>
        <v>2.6735218508997516E-2</v>
      </c>
      <c r="AB2196" s="17">
        <f>Z2196/MAX(Z$240:Z2196)-1</f>
        <v>0</v>
      </c>
      <c r="AD2196" s="18">
        <v>1.6713</v>
      </c>
      <c r="AF2196" s="23">
        <v>5679</v>
      </c>
      <c r="AG2196" s="23">
        <v>5835</v>
      </c>
      <c r="AH2196" s="23">
        <v>5849.8</v>
      </c>
    </row>
    <row r="2197" spans="1:34" x14ac:dyDescent="0.25">
      <c r="A2197" s="18" t="s">
        <v>249</v>
      </c>
      <c r="B2197" s="72">
        <v>42391</v>
      </c>
      <c r="C2197" s="23">
        <v>5980.6109999999999</v>
      </c>
      <c r="D2197" s="23">
        <v>5886.884</v>
      </c>
      <c r="E2197" s="23">
        <v>6013.9709999999995</v>
      </c>
      <c r="F2197" s="23">
        <v>5799.7120000000004</v>
      </c>
      <c r="G2197" s="20">
        <f t="shared" si="571"/>
        <v>6639.4951000000001</v>
      </c>
      <c r="H2197" s="20">
        <f t="shared" si="581"/>
        <v>7238.8287999999993</v>
      </c>
      <c r="I2197" s="112">
        <f t="shared" si="572"/>
        <v>-9.923707903632617E-2</v>
      </c>
      <c r="J2197" s="38" t="str">
        <f t="shared" si="582"/>
        <v>X</v>
      </c>
      <c r="K2197" s="17" t="str">
        <f>IF(OR(AND(J2196="N",OR(I2196&lt;R$2308,AND(I2196&gt;R$2306, I2196&lt;R$2305))), AND(J2196="X", OR(I2196&lt;R$2314, AND(I2196&lt;R$2311,I2196&gt;R$2312)))),"no","yes")</f>
        <v>yes</v>
      </c>
      <c r="M2197" s="34">
        <f t="shared" si="568"/>
        <v>5779.8</v>
      </c>
      <c r="N2197" s="34">
        <f t="shared" si="568"/>
        <v>5679</v>
      </c>
      <c r="O2197" s="146">
        <f t="shared" si="583"/>
        <v>1.7749603803486558E-2</v>
      </c>
      <c r="P2197" s="146">
        <f t="shared" si="584"/>
        <v>-1.7749603803486558E-2</v>
      </c>
      <c r="Q2197" s="86">
        <f t="shared" si="575"/>
        <v>1.7999999999999999E-2</v>
      </c>
      <c r="R2197" s="39">
        <f>(SUM(C2178:C2196)+Q2197*SUM(C2178:C2196))/(19-Q2197)*(1-J$2305)</f>
        <v>6800.751145190181</v>
      </c>
      <c r="S2197" s="39">
        <f>(SUM(C2178:C2196)+Q2197*SUM(C2178:C2196))/(19-Q2197)*(1+J$2305)</f>
        <v>6800.751145190181</v>
      </c>
      <c r="T2197" s="17">
        <f>IF(AND(K2197="no",R2197&lt;E2197, R2197&gt;F2197,J$2308="yes"),MAX(R2197*(1-J$2306),F2197)/D2197-1,IF(AND(K2197="yes",S2197&gt;F2197, S2197&lt;E2197,J$2307="yes"),1-MIN(S2197*(1+J$2306),E2197)/D2197,0))</f>
        <v>0</v>
      </c>
      <c r="U2197" s="6">
        <f t="shared" si="576"/>
        <v>0</v>
      </c>
      <c r="V2197" s="66">
        <f t="shared" si="577"/>
        <v>18.100887992791215</v>
      </c>
      <c r="W2197" s="6">
        <f t="shared" si="578"/>
        <v>0</v>
      </c>
      <c r="X2197" s="17">
        <f>V2197/MAX(V$240:V2197)-1</f>
        <v>0</v>
      </c>
      <c r="Z2197" s="66">
        <f t="shared" si="579"/>
        <v>138.12327130138371</v>
      </c>
      <c r="AA2197" s="6">
        <f t="shared" si="580"/>
        <v>-1.7749603803486558E-2</v>
      </c>
      <c r="AB2197" s="17">
        <f>Z2197/MAX(Z$240:Z2197)-1</f>
        <v>-1.7749603803486558E-2</v>
      </c>
      <c r="AD2197" s="18">
        <v>1.6933</v>
      </c>
      <c r="AF2197" s="23">
        <v>5779.8</v>
      </c>
      <c r="AG2197" s="23">
        <v>5679</v>
      </c>
      <c r="AH2197" s="23">
        <v>5780</v>
      </c>
    </row>
    <row r="2198" spans="1:34" x14ac:dyDescent="0.25">
      <c r="A2198" s="18" t="s">
        <v>249</v>
      </c>
      <c r="B2198" s="72">
        <v>42394</v>
      </c>
      <c r="C2198" s="23">
        <v>6041.326</v>
      </c>
      <c r="D2198" s="23">
        <v>5980.6109999999999</v>
      </c>
      <c r="E2198" s="23">
        <v>6093.2690000000002</v>
      </c>
      <c r="F2198" s="23">
        <v>5976.3360000000002</v>
      </c>
      <c r="G2198" s="20">
        <f t="shared" si="571"/>
        <v>6551.9552000000003</v>
      </c>
      <c r="H2198" s="20">
        <f t="shared" si="581"/>
        <v>7221.4347166666657</v>
      </c>
      <c r="I2198" s="112">
        <f t="shared" si="572"/>
        <v>-7.7935392476432108E-2</v>
      </c>
      <c r="J2198" s="38" t="str">
        <f t="shared" si="582"/>
        <v>X</v>
      </c>
      <c r="K2198" s="17" t="str">
        <f>IF(OR(AND(J2197="N",OR(I2197&lt;R$2308,AND(I2197&gt;R$2306, I2197&lt;R$2305))), AND(J2197="X", OR(I2197&lt;R$2314, AND(I2197&lt;R$2311,I2197&gt;R$2312)))),"no","yes")</f>
        <v>yes</v>
      </c>
      <c r="M2198" s="34">
        <f t="shared" si="568"/>
        <v>5800</v>
      </c>
      <c r="N2198" s="34">
        <f t="shared" si="568"/>
        <v>5779.8</v>
      </c>
      <c r="O2198" s="146">
        <f t="shared" si="583"/>
        <v>3.4949306204365982E-3</v>
      </c>
      <c r="P2198" s="146">
        <f t="shared" si="584"/>
        <v>-3.4949306204365982E-3</v>
      </c>
      <c r="Q2198" s="86">
        <f t="shared" si="575"/>
        <v>1.7999999999999999E-2</v>
      </c>
      <c r="R2198" s="39">
        <f>(SUM(C2179:C2197)+Q2198*SUM(C2179:C2197))/(19-Q2198)*(1-J$2305)</f>
        <v>6703.600147718892</v>
      </c>
      <c r="S2198" s="39">
        <f>(SUM(C2179:C2197)+Q2198*SUM(C2179:C2197))/(19-Q2198)*(1+J$2305)</f>
        <v>6703.600147718892</v>
      </c>
      <c r="T2198" s="17">
        <f>IF(AND(K2198="no",R2198&lt;E2198, R2198&gt;F2198,J$2308="yes"),MAX(R2198*(1-J$2306),F2198)/D2198-1,IF(AND(K2198="yes",S2198&gt;F2198, S2198&lt;E2198,J$2307="yes"),1-MIN(S2198*(1+J$2306),E2198)/D2198,0))</f>
        <v>0</v>
      </c>
      <c r="U2198" s="6">
        <f t="shared" si="576"/>
        <v>0</v>
      </c>
      <c r="V2198" s="66">
        <f t="shared" si="577"/>
        <v>18.100887992791215</v>
      </c>
      <c r="W2198" s="6">
        <f t="shared" si="578"/>
        <v>0</v>
      </c>
      <c r="X2198" s="17">
        <f>V2198/MAX(V$240:V2198)-1</f>
        <v>0</v>
      </c>
      <c r="Z2198" s="66">
        <f t="shared" si="579"/>
        <v>137.64054005111763</v>
      </c>
      <c r="AA2198" s="6">
        <f t="shared" si="580"/>
        <v>-3.4949306204365982E-3</v>
      </c>
      <c r="AB2198" s="17">
        <f>Z2198/MAX(Z$240:Z2198)-1</f>
        <v>-2.1182500790089764E-2</v>
      </c>
      <c r="AD2198" s="18">
        <v>1.7059</v>
      </c>
      <c r="AF2198" s="23">
        <v>5800</v>
      </c>
      <c r="AG2198" s="23">
        <v>5779.8</v>
      </c>
      <c r="AH2198" s="23">
        <v>5815.2</v>
      </c>
    </row>
    <row r="2199" spans="1:34" x14ac:dyDescent="0.25">
      <c r="A2199" s="18" t="s">
        <v>249</v>
      </c>
      <c r="B2199" s="72">
        <v>42395</v>
      </c>
      <c r="C2199" s="23">
        <v>5589.3069999999998</v>
      </c>
      <c r="D2199" s="23">
        <v>6041.326</v>
      </c>
      <c r="E2199" s="23">
        <v>5982.4989999999998</v>
      </c>
      <c r="F2199" s="23">
        <v>5573.8270000000002</v>
      </c>
      <c r="G2199" s="20">
        <f t="shared" si="571"/>
        <v>6451.2525000000005</v>
      </c>
      <c r="H2199" s="20">
        <f t="shared" si="581"/>
        <v>7198.9826333333322</v>
      </c>
      <c r="I2199" s="112">
        <f t="shared" si="572"/>
        <v>-0.1336090162336695</v>
      </c>
      <c r="J2199" s="38" t="str">
        <f t="shared" si="582"/>
        <v>X</v>
      </c>
      <c r="K2199" s="17" t="str">
        <f>IF(OR(AND(J2198="N",OR(I2198&lt;R$2308,AND(I2198&gt;R$2306, I2198&lt;R$2305))), AND(J2198="X", OR(I2198&lt;R$2314, AND(I2198&lt;R$2311,I2198&gt;R$2312)))),"no","yes")</f>
        <v>yes</v>
      </c>
      <c r="M2199" s="34">
        <f t="shared" ref="M2199:N2262" si="587">AF2199</f>
        <v>5401.2</v>
      </c>
      <c r="N2199" s="34">
        <f t="shared" si="587"/>
        <v>5800</v>
      </c>
      <c r="O2199" s="146">
        <f t="shared" si="583"/>
        <v>-6.8758620689655214E-2</v>
      </c>
      <c r="P2199" s="146">
        <f t="shared" si="584"/>
        <v>6.8758620689655214E-2</v>
      </c>
      <c r="Q2199" s="86">
        <f t="shared" si="575"/>
        <v>1.7999999999999999E-2</v>
      </c>
      <c r="R2199" s="39">
        <f>(SUM(C2180:C2198)+Q2199*SUM(C2180:C2198))/(19-Q2199)*(1-J$2305)</f>
        <v>6619.8285941418189</v>
      </c>
      <c r="S2199" s="39">
        <f>(SUM(C2180:C2198)+Q2199*SUM(C2180:C2198))/(19-Q2199)*(1+J$2305)</f>
        <v>6619.8285941418189</v>
      </c>
      <c r="T2199" s="17">
        <f>IF(AND(K2199="no",R2199&lt;E2199, R2199&gt;F2199,J$2308="yes"),MAX(R2199*(1-J$2306),F2199)/D2199-1,IF(AND(K2199="yes",S2199&gt;F2199, S2199&lt;E2199,J$2307="yes"),1-MIN(S2199*(1+J$2306),E2199)/D2199,0))</f>
        <v>0</v>
      </c>
      <c r="U2199" s="6">
        <f t="shared" si="576"/>
        <v>0</v>
      </c>
      <c r="V2199" s="66">
        <f t="shared" si="577"/>
        <v>18.100887992791215</v>
      </c>
      <c r="W2199" s="6">
        <f t="shared" si="578"/>
        <v>0</v>
      </c>
      <c r="X2199" s="17">
        <f>V2199/MAX(V$240:V2199)-1</f>
        <v>0</v>
      </c>
      <c r="Z2199" s="66">
        <f t="shared" si="579"/>
        <v>147.10451373601171</v>
      </c>
      <c r="AA2199" s="6">
        <f t="shared" si="580"/>
        <v>6.8758620689655103E-2</v>
      </c>
      <c r="AB2199" s="17">
        <f>Z2199/MAX(Z$240:Z2199)-1</f>
        <v>0</v>
      </c>
      <c r="AD2199" s="18">
        <v>1.6008</v>
      </c>
      <c r="AF2199" s="23">
        <v>5401.2</v>
      </c>
      <c r="AG2199" s="23">
        <v>5800</v>
      </c>
      <c r="AH2199" s="23">
        <v>5750</v>
      </c>
    </row>
    <row r="2200" spans="1:34" x14ac:dyDescent="0.25">
      <c r="A2200" s="18" t="s">
        <v>249</v>
      </c>
      <c r="B2200" s="72">
        <v>42396</v>
      </c>
      <c r="C2200" s="23">
        <v>5514.1890000000003</v>
      </c>
      <c r="D2200" s="23">
        <v>5589.3069999999998</v>
      </c>
      <c r="E2200" s="23">
        <v>5628.1859999999997</v>
      </c>
      <c r="F2200" s="23">
        <v>5240.6459999999997</v>
      </c>
      <c r="G2200" s="20">
        <f t="shared" si="571"/>
        <v>6343.2425499999999</v>
      </c>
      <c r="H2200" s="20">
        <f t="shared" si="581"/>
        <v>7175.5507333333326</v>
      </c>
      <c r="I2200" s="112">
        <f t="shared" si="572"/>
        <v>-0.13069869920077382</v>
      </c>
      <c r="J2200" s="38" t="str">
        <f t="shared" si="582"/>
        <v>X</v>
      </c>
      <c r="K2200" s="17" t="str">
        <f>IF(OR(AND(J2199="N",OR(I2199&lt;R$2308,AND(I2199&gt;R$2306, I2199&lt;R$2305))), AND(J2199="X", OR(I2199&lt;R$2314, AND(I2199&lt;R$2311,I2199&gt;R$2312)))),"no","yes")</f>
        <v>yes</v>
      </c>
      <c r="M2200" s="34">
        <f t="shared" si="587"/>
        <v>5280.4</v>
      </c>
      <c r="N2200" s="34">
        <f t="shared" si="587"/>
        <v>5401.2</v>
      </c>
      <c r="O2200" s="146">
        <f t="shared" si="583"/>
        <v>-2.2365400281418979E-2</v>
      </c>
      <c r="P2200" s="146">
        <f t="shared" si="584"/>
        <v>2.2365400281418979E-2</v>
      </c>
      <c r="Q2200" s="86">
        <f t="shared" si="575"/>
        <v>1.7999999999999999E-2</v>
      </c>
      <c r="R2200" s="39">
        <f>(SUM(C2181:C2199)+Q2200*SUM(C2181:C2199))/(19-Q2200)*(1-J$2305)</f>
        <v>6508.0062119903068</v>
      </c>
      <c r="S2200" s="39">
        <f>(SUM(C2181:C2199)+Q2200*SUM(C2181:C2199))/(19-Q2200)*(1+J$2305)</f>
        <v>6508.0062119903068</v>
      </c>
      <c r="T2200" s="17">
        <f>IF(AND(K2200="no",R2200&lt;E2200, R2200&gt;F2200,J$2308="yes"),MAX(R2200*(1-J$2306),F2200)/D2200-1,IF(AND(K2200="yes",S2200&gt;F2200, S2200&lt;E2200,J$2307="yes"),1-MIN(S2200*(1+J$2306),E2200)/D2200,0))</f>
        <v>0</v>
      </c>
      <c r="U2200" s="6">
        <f t="shared" si="576"/>
        <v>0</v>
      </c>
      <c r="V2200" s="66">
        <f t="shared" si="577"/>
        <v>18.100887992791215</v>
      </c>
      <c r="W2200" s="6">
        <f t="shared" si="578"/>
        <v>0</v>
      </c>
      <c r="X2200" s="17">
        <f>V2200/MAX(V$240:V2200)-1</f>
        <v>0</v>
      </c>
      <c r="Y2200" s="6">
        <f t="shared" ref="Y2200" si="588">V2200/V2180-1</f>
        <v>4.9860466588869334E-2</v>
      </c>
      <c r="Z2200" s="66">
        <f t="shared" si="579"/>
        <v>150.39456506892108</v>
      </c>
      <c r="AA2200" s="6">
        <f t="shared" si="580"/>
        <v>2.2365400281418868E-2</v>
      </c>
      <c r="AB2200" s="17">
        <f>Z2200/MAX(Z$240:Z2200)-1</f>
        <v>0</v>
      </c>
      <c r="AC2200" s="6">
        <f t="shared" ref="AC2200" si="589">Z2200/Z2180-1</f>
        <v>0.39952289232427285</v>
      </c>
      <c r="AD2200" s="18">
        <v>1.5616000000000001</v>
      </c>
      <c r="AF2200" s="23">
        <v>5280.4</v>
      </c>
      <c r="AG2200" s="23">
        <v>5401.2</v>
      </c>
      <c r="AH2200" s="23">
        <v>5450</v>
      </c>
    </row>
    <row r="2201" spans="1:34" x14ac:dyDescent="0.25">
      <c r="A2201" s="18" t="s">
        <v>249</v>
      </c>
      <c r="B2201" s="72">
        <v>42397</v>
      </c>
      <c r="C2201" s="23">
        <v>5271.2330000000002</v>
      </c>
      <c r="D2201" s="23">
        <v>5514.1890000000003</v>
      </c>
      <c r="E2201" s="23">
        <v>5511.3209999999999</v>
      </c>
      <c r="F2201" s="23">
        <v>5257.0810000000001</v>
      </c>
      <c r="G2201" s="20">
        <f t="shared" si="571"/>
        <v>6219.7518500000006</v>
      </c>
      <c r="H2201" s="20">
        <f t="shared" si="581"/>
        <v>7142.2714833333321</v>
      </c>
      <c r="I2201" s="112">
        <f t="shared" si="572"/>
        <v>-0.15250107606784991</v>
      </c>
      <c r="J2201" s="38" t="str">
        <f t="shared" si="582"/>
        <v>X</v>
      </c>
      <c r="K2201" s="17" t="str">
        <f>IF(OR(AND(J2200="N",OR(I2200&lt;R$2308,AND(I2200&gt;R$2306, I2200&lt;R$2305))), AND(J2200="X", OR(I2200&lt;R$2314, AND(I2200&lt;R$2311,I2200&gt;R$2312)))),"no","yes")</f>
        <v>yes</v>
      </c>
      <c r="M2201" s="34">
        <f t="shared" si="587"/>
        <v>5155</v>
      </c>
      <c r="N2201" s="34">
        <f t="shared" si="587"/>
        <v>5280.4</v>
      </c>
      <c r="O2201" s="146">
        <f t="shared" si="583"/>
        <v>-2.374820089387164E-2</v>
      </c>
      <c r="P2201" s="146">
        <f t="shared" si="584"/>
        <v>2.374820089387164E-2</v>
      </c>
      <c r="Q2201" s="86">
        <f t="shared" si="575"/>
        <v>1.7999999999999999E-2</v>
      </c>
      <c r="R2201" s="39">
        <f>(SUM(C2182:C2200)+Q2201*SUM(C2182:C2200))/(19-Q2201)*(1-J$2305)</f>
        <v>6388.5803641344437</v>
      </c>
      <c r="S2201" s="39">
        <f>(SUM(C2182:C2200)+Q2201*SUM(C2182:C2200))/(19-Q2201)*(1+J$2305)</f>
        <v>6388.5803641344437</v>
      </c>
      <c r="T2201" s="17">
        <f>IF(AND(K2201="no",R2201&lt;E2201, R2201&gt;F2201,J$2308="yes"),MAX(R2201*(1-J$2306),F2201)/D2201-1,IF(AND(K2201="yes",S2201&gt;F2201, S2201&lt;E2201,J$2307="yes"),1-MIN(S2201*(1+J$2306),E2201)/D2201,0))</f>
        <v>0</v>
      </c>
      <c r="U2201" s="6">
        <f t="shared" si="576"/>
        <v>0</v>
      </c>
      <c r="V2201" s="66">
        <f t="shared" si="577"/>
        <v>18.100887992791215</v>
      </c>
      <c r="W2201" s="6">
        <f t="shared" si="578"/>
        <v>0</v>
      </c>
      <c r="X2201" s="17">
        <f>V2201/MAX(V$240:V2201)-1</f>
        <v>0</v>
      </c>
      <c r="Z2201" s="66">
        <f t="shared" si="579"/>
        <v>153.96616541352427</v>
      </c>
      <c r="AA2201" s="6">
        <f t="shared" si="580"/>
        <v>2.374820089387164E-2</v>
      </c>
      <c r="AB2201" s="17">
        <f>Z2201/MAX(Z$240:Z2201)-1</f>
        <v>0</v>
      </c>
      <c r="AD2201" s="18">
        <v>1.4962</v>
      </c>
      <c r="AF2201" s="23">
        <v>5155</v>
      </c>
      <c r="AG2201" s="23">
        <v>5280.4</v>
      </c>
      <c r="AH2201" s="23">
        <v>5250</v>
      </c>
    </row>
    <row r="2202" spans="1:34" s="49" customFormat="1" x14ac:dyDescent="0.25">
      <c r="A2202" s="53" t="s">
        <v>249</v>
      </c>
      <c r="B2202" s="76">
        <v>42398</v>
      </c>
      <c r="C2202" s="169">
        <v>5469.125</v>
      </c>
      <c r="D2202" s="169">
        <v>5271.2330000000002</v>
      </c>
      <c r="E2202" s="169">
        <v>5515.4859999999999</v>
      </c>
      <c r="F2202" s="169">
        <v>5248.2150000000001</v>
      </c>
      <c r="G2202" s="54">
        <f t="shared" si="571"/>
        <v>6112.3236500000012</v>
      </c>
      <c r="H2202" s="54">
        <f t="shared" si="581"/>
        <v>7112.1493833333325</v>
      </c>
      <c r="I2202" s="170">
        <f t="shared" si="572"/>
        <v>-0.10522980896144152</v>
      </c>
      <c r="J2202" s="55" t="str">
        <f t="shared" si="582"/>
        <v>X</v>
      </c>
      <c r="K2202" s="17" t="str">
        <f>IF(OR(AND(J2201="N",OR(I2201&lt;R$2308,AND(I2201&gt;R$2306, I2201&lt;R$2305))), AND(J2201="X", OR(I2201&lt;R$2314, AND(I2201&lt;R$2311,I2201&gt;R$2312)))),"no","yes")</f>
        <v>no</v>
      </c>
      <c r="L2202" s="53"/>
      <c r="M2202" s="171">
        <f t="shared" si="587"/>
        <v>5329.8</v>
      </c>
      <c r="N2202" s="171">
        <f t="shared" si="587"/>
        <v>5155</v>
      </c>
      <c r="O2202" s="52">
        <f t="shared" si="583"/>
        <v>3.3908826382153201E-2</v>
      </c>
      <c r="P2202" s="52">
        <f t="shared" si="584"/>
        <v>-3.3908826382153201E-2</v>
      </c>
      <c r="Q2202" s="89">
        <f t="shared" si="575"/>
        <v>1.7999999999999999E-2</v>
      </c>
      <c r="R2202" s="115">
        <f>(SUM(C2183:C2201)+Q2202*SUM(C2183:C2201))/(19-Q2202)*(1-J$2305)</f>
        <v>6262.7405048993796</v>
      </c>
      <c r="S2202" s="115">
        <f>(SUM(C2183:C2201)+Q2202*SUM(C2183:C2201))/(19-Q2202)*(1+J$2305)</f>
        <v>6262.7405048993796</v>
      </c>
      <c r="T2202" s="52">
        <f>IF(AND(K2202="no",R2202&lt;E2202, R2202&gt;F2202,J$2308="yes"),MAX(R2202*(1-J$2306),F2202)/D2202-1,IF(AND(K2202="yes",S2202&gt;F2202, S2202&lt;E2202,J$2307="yes"),1-MIN(S2202*(1+J$2306),E2202)/D2202,0))</f>
        <v>0</v>
      </c>
      <c r="U2202" s="52">
        <f t="shared" si="576"/>
        <v>0</v>
      </c>
      <c r="V2202" s="128">
        <f t="shared" si="577"/>
        <v>18.714667861101574</v>
      </c>
      <c r="W2202" s="52">
        <f t="shared" si="578"/>
        <v>3.3908826382153201E-2</v>
      </c>
      <c r="X2202" s="52">
        <f>V2202/MAX(V$240:V2202)-1</f>
        <v>0</v>
      </c>
      <c r="Y2202" s="52"/>
      <c r="Z2202" s="128">
        <f t="shared" si="579"/>
        <v>159.18697738525734</v>
      </c>
      <c r="AA2202" s="52">
        <f t="shared" si="580"/>
        <v>3.3908826382153201E-2</v>
      </c>
      <c r="AB2202" s="52">
        <f>Z2202/MAX(Z$240:Z2202)-1</f>
        <v>0</v>
      </c>
      <c r="AC2202" s="52"/>
      <c r="AD2202" s="53">
        <v>1.5487</v>
      </c>
      <c r="AE2202" s="52"/>
      <c r="AF2202" s="169">
        <v>5329.8</v>
      </c>
      <c r="AG2202" s="169">
        <v>5155</v>
      </c>
      <c r="AH2202" s="169">
        <v>5177</v>
      </c>
    </row>
    <row r="2203" spans="1:34" x14ac:dyDescent="0.25">
      <c r="A2203" s="18" t="s">
        <v>249</v>
      </c>
      <c r="B2203" s="72">
        <v>42401</v>
      </c>
      <c r="C2203" s="23">
        <v>5399.4769999999999</v>
      </c>
      <c r="D2203" s="23">
        <v>5469.125</v>
      </c>
      <c r="E2203" s="23">
        <v>5493.982</v>
      </c>
      <c r="F2203" s="23">
        <v>5319.701</v>
      </c>
      <c r="G2203" s="20">
        <f t="shared" si="571"/>
        <v>6033.127300000001</v>
      </c>
      <c r="H2203" s="20">
        <f t="shared" si="581"/>
        <v>7078.0265499999987</v>
      </c>
      <c r="I2203" s="112">
        <f t="shared" si="572"/>
        <v>-0.10502849823838478</v>
      </c>
      <c r="J2203" s="38" t="str">
        <f t="shared" si="582"/>
        <v>X</v>
      </c>
      <c r="K2203" s="17" t="str">
        <f>IF(OR(AND(J2202="N",OR(I2202&lt;R$2308,AND(I2202&gt;R$2306, I2202&lt;R$2305))), AND(J2202="X", OR(I2202&lt;R$2314, AND(I2202&lt;R$2311,I2202&gt;R$2312)))),"no","yes")</f>
        <v>yes</v>
      </c>
      <c r="M2203" s="34">
        <f t="shared" si="587"/>
        <v>5323</v>
      </c>
      <c r="N2203" s="34">
        <f t="shared" si="587"/>
        <v>5329.8</v>
      </c>
      <c r="O2203" s="146">
        <f t="shared" si="583"/>
        <v>-1.2758452474764814E-3</v>
      </c>
      <c r="P2203" s="146">
        <f t="shared" si="584"/>
        <v>1.2758452474764814E-3</v>
      </c>
      <c r="Q2203" s="86">
        <f t="shared" si="575"/>
        <v>1.7999999999999999E-2</v>
      </c>
      <c r="R2203" s="39">
        <f>(SUM(C2184:C2202)+Q2203*SUM(C2184:C2202))/(19-Q2203)*(1-J$2305)</f>
        <v>6181.5300938784121</v>
      </c>
      <c r="S2203" s="39">
        <f>(SUM(C2184:C2202)+Q2203*SUM(C2184:C2202))/(19-Q2203)*(1+J$2305)</f>
        <v>6181.5300938784121</v>
      </c>
      <c r="T2203" s="17">
        <f>IF(AND(K2203="no",R2203&lt;E2203, R2203&gt;F2203,J$2308="yes"),MAX(R2203*(1-J$2306),F2203)/D2203-1,IF(AND(K2203="yes",S2203&gt;F2203, S2203&lt;E2203,J$2307="yes"),1-MIN(S2203*(1+J$2306),E2203)/D2203,0))</f>
        <v>0</v>
      </c>
      <c r="U2203" s="6">
        <f t="shared" si="576"/>
        <v>0</v>
      </c>
      <c r="V2203" s="66">
        <f t="shared" si="577"/>
        <v>18.714667861101574</v>
      </c>
      <c r="W2203" s="6">
        <f t="shared" si="578"/>
        <v>0</v>
      </c>
      <c r="X2203" s="17">
        <f>V2203/MAX(V$240:V2203)-1</f>
        <v>0</v>
      </c>
      <c r="Z2203" s="66">
        <f t="shared" si="579"/>
        <v>159.39007533381448</v>
      </c>
      <c r="AA2203" s="6">
        <f t="shared" si="580"/>
        <v>1.2758452474765924E-3</v>
      </c>
      <c r="AB2203" s="17">
        <f>Z2203/MAX(Z$240:Z2203)-1</f>
        <v>0</v>
      </c>
      <c r="AD2203" s="18">
        <v>1.5314000000000001</v>
      </c>
      <c r="AF2203" s="23">
        <v>5323</v>
      </c>
      <c r="AG2203" s="23">
        <v>5329.8</v>
      </c>
      <c r="AH2203" s="23">
        <v>5339</v>
      </c>
    </row>
    <row r="2204" spans="1:34" x14ac:dyDescent="0.25">
      <c r="A2204" s="18" t="s">
        <v>249</v>
      </c>
      <c r="B2204" s="72">
        <v>42402</v>
      </c>
      <c r="C2204" s="23">
        <v>5586.6270000000004</v>
      </c>
      <c r="D2204" s="23">
        <v>5399.4769999999999</v>
      </c>
      <c r="E2204" s="23">
        <v>5594.3609999999999</v>
      </c>
      <c r="F2204" s="23">
        <v>5407.6679999999997</v>
      </c>
      <c r="G2204" s="20">
        <f t="shared" si="571"/>
        <v>5967.9715999999999</v>
      </c>
      <c r="H2204" s="20">
        <f t="shared" si="581"/>
        <v>7045.4069833333324</v>
      </c>
      <c r="I2204" s="112">
        <f t="shared" si="572"/>
        <v>-6.3898527935353999E-2</v>
      </c>
      <c r="J2204" s="38" t="str">
        <f t="shared" si="582"/>
        <v>X</v>
      </c>
      <c r="K2204" s="17" t="str">
        <f>IF(OR(AND(J2203="N",OR(I2203&lt;R$2308,AND(I2203&gt;R$2306, I2203&lt;R$2305))), AND(J2203="X", OR(I2203&lt;R$2314, AND(I2203&lt;R$2311,I2203&gt;R$2312)))),"no","yes")</f>
        <v>yes</v>
      </c>
      <c r="M2204" s="34">
        <f t="shared" si="587"/>
        <v>5523.6</v>
      </c>
      <c r="N2204" s="34">
        <f t="shared" si="587"/>
        <v>5323</v>
      </c>
      <c r="O2204" s="146">
        <f t="shared" si="583"/>
        <v>3.7685515686642912E-2</v>
      </c>
      <c r="P2204" s="146">
        <f t="shared" si="584"/>
        <v>-3.7685515686642912E-2</v>
      </c>
      <c r="Q2204" s="86">
        <f t="shared" si="575"/>
        <v>1.7999999999999999E-2</v>
      </c>
      <c r="R2204" s="39">
        <f>(SUM(C2185:C2203)+Q2204*SUM(C2185:C2203))/(19-Q2204)*(1-J$2305)</f>
        <v>6101.6076014118644</v>
      </c>
      <c r="S2204" s="39">
        <f>(SUM(C2185:C2203)+Q2204*SUM(C2185:C2203))/(19-Q2204)*(1+J$2305)</f>
        <v>6101.6076014118644</v>
      </c>
      <c r="T2204" s="17">
        <f>IF(AND(K2204="no",R2204&lt;E2204, R2204&gt;F2204,J$2308="yes"),MAX(R2204*(1-J$2306),F2204)/D2204-1,IF(AND(K2204="yes",S2204&gt;F2204, S2204&lt;E2204,J$2307="yes"),1-MIN(S2204*(1+J$2306),E2204)/D2204,0))</f>
        <v>0</v>
      </c>
      <c r="U2204" s="6">
        <f t="shared" si="576"/>
        <v>0</v>
      </c>
      <c r="V2204" s="66">
        <f t="shared" si="577"/>
        <v>18.714667861101574</v>
      </c>
      <c r="W2204" s="6">
        <f t="shared" si="578"/>
        <v>0</v>
      </c>
      <c r="X2204" s="17">
        <f>V2204/MAX(V$240:V2204)-1</f>
        <v>0</v>
      </c>
      <c r="Z2204" s="66">
        <f t="shared" si="579"/>
        <v>153.38337814952681</v>
      </c>
      <c r="AA2204" s="6">
        <f t="shared" si="580"/>
        <v>-3.7685515686643023E-2</v>
      </c>
      <c r="AB2204" s="17">
        <f>Z2204/MAX(Z$240:Z2204)-1</f>
        <v>-3.7685515686643023E-2</v>
      </c>
      <c r="AD2204" s="18">
        <v>1.5853999999999999</v>
      </c>
      <c r="AF2204" s="23">
        <v>5523.6</v>
      </c>
      <c r="AG2204" s="23">
        <v>5323</v>
      </c>
      <c r="AH2204" s="23">
        <v>5334</v>
      </c>
    </row>
    <row r="2205" spans="1:34" x14ac:dyDescent="0.25">
      <c r="A2205" s="18" t="s">
        <v>249</v>
      </c>
      <c r="B2205" s="72">
        <v>42403</v>
      </c>
      <c r="C2205" s="23">
        <v>5610.1729999999998</v>
      </c>
      <c r="D2205" s="23">
        <v>5586.6270000000004</v>
      </c>
      <c r="E2205" s="23">
        <v>5634.92</v>
      </c>
      <c r="F2205" s="23">
        <v>5482.2250000000004</v>
      </c>
      <c r="G2205" s="20">
        <f t="shared" si="571"/>
        <v>5895.1999000000005</v>
      </c>
      <c r="H2205" s="20">
        <f t="shared" si="581"/>
        <v>7012.6597333333339</v>
      </c>
      <c r="I2205" s="112">
        <f t="shared" si="572"/>
        <v>-4.8348979650376323E-2</v>
      </c>
      <c r="J2205" s="38" t="str">
        <f t="shared" si="582"/>
        <v>X</v>
      </c>
      <c r="K2205" s="17" t="str">
        <f>IF(OR(AND(J2204="N",OR(I2204&lt;R$2308,AND(I2204&gt;R$2306, I2204&lt;R$2305))), AND(J2204="X", OR(I2204&lt;R$2314, AND(I2204&lt;R$2311,I2204&gt;R$2312)))),"no","yes")</f>
        <v>yes</v>
      </c>
      <c r="M2205" s="34">
        <f t="shared" si="587"/>
        <v>5556.8</v>
      </c>
      <c r="N2205" s="34">
        <f t="shared" si="587"/>
        <v>5523.6</v>
      </c>
      <c r="O2205" s="146">
        <f t="shared" si="583"/>
        <v>6.0105728148309723E-3</v>
      </c>
      <c r="P2205" s="146">
        <f t="shared" si="584"/>
        <v>-6.0105728148309723E-3</v>
      </c>
      <c r="Q2205" s="86">
        <f t="shared" si="575"/>
        <v>1.7999999999999999E-2</v>
      </c>
      <c r="R2205" s="39">
        <f>(SUM(C2186:C2204)+Q2205*SUM(C2186:C2204))/(19-Q2205)*(1-J$2305)</f>
        <v>6022.2902670951435</v>
      </c>
      <c r="S2205" s="39">
        <f>(SUM(C2186:C2204)+Q2205*SUM(C2186:C2204))/(19-Q2205)*(1+J$2305)</f>
        <v>6022.2902670951435</v>
      </c>
      <c r="T2205" s="17">
        <f>IF(AND(K2205="no",R2205&lt;E2205, R2205&gt;F2205,J$2308="yes"),MAX(R2205*(1-J$2306),F2205)/D2205-1,IF(AND(K2205="yes",S2205&gt;F2205, S2205&lt;E2205,J$2307="yes"),1-MIN(S2205*(1+J$2306),E2205)/D2205,0))</f>
        <v>0</v>
      </c>
      <c r="U2205" s="6">
        <f t="shared" si="576"/>
        <v>0</v>
      </c>
      <c r="V2205" s="66">
        <f t="shared" si="577"/>
        <v>18.714667861101574</v>
      </c>
      <c r="W2205" s="6">
        <f t="shared" si="578"/>
        <v>0</v>
      </c>
      <c r="X2205" s="17">
        <f>V2205/MAX(V$240:V2205)-1</f>
        <v>0</v>
      </c>
      <c r="Z2205" s="66">
        <f t="shared" si="579"/>
        <v>152.46145618657431</v>
      </c>
      <c r="AA2205" s="6">
        <f t="shared" si="580"/>
        <v>-6.0105728148310833E-3</v>
      </c>
      <c r="AB2205" s="17">
        <f>Z2205/MAX(Z$240:Z2205)-1</f>
        <v>-4.3469576965375012E-2</v>
      </c>
      <c r="AD2205" s="18">
        <v>1.5936999999999999</v>
      </c>
      <c r="AF2205" s="23">
        <v>5556.8</v>
      </c>
      <c r="AG2205" s="23">
        <v>5523.6</v>
      </c>
      <c r="AH2205" s="23">
        <v>5470</v>
      </c>
    </row>
    <row r="2206" spans="1:34" x14ac:dyDescent="0.25">
      <c r="A2206" s="18" t="s">
        <v>249</v>
      </c>
      <c r="B2206" s="72">
        <v>42404</v>
      </c>
      <c r="C2206" s="23">
        <v>5721.4849999999997</v>
      </c>
      <c r="D2206" s="23">
        <v>5610.1729999999998</v>
      </c>
      <c r="E2206" s="23">
        <v>5744.0240000000003</v>
      </c>
      <c r="F2206" s="23">
        <v>5631.32</v>
      </c>
      <c r="G2206" s="20">
        <f t="shared" si="571"/>
        <v>5858.1619999999994</v>
      </c>
      <c r="H2206" s="20">
        <f t="shared" si="581"/>
        <v>6979.9400500000002</v>
      </c>
      <c r="I2206" s="112">
        <f t="shared" si="572"/>
        <v>-2.3331037960370504E-2</v>
      </c>
      <c r="J2206" s="38" t="str">
        <f t="shared" si="582"/>
        <v>X</v>
      </c>
      <c r="K2206" s="17" t="str">
        <f>IF(OR(AND(J2205="N",OR(I2205&lt;R$2308,AND(I2205&gt;R$2306, I2205&lt;R$2305))), AND(J2205="X", OR(I2205&lt;R$2314, AND(I2205&lt;R$2311,I2205&gt;R$2312)))),"no","yes")</f>
        <v>yes</v>
      </c>
      <c r="M2206" s="34">
        <f t="shared" si="587"/>
        <v>5695</v>
      </c>
      <c r="N2206" s="34">
        <f t="shared" si="587"/>
        <v>5556.8</v>
      </c>
      <c r="O2206" s="146">
        <f t="shared" si="583"/>
        <v>2.4870429023898577E-2</v>
      </c>
      <c r="P2206" s="146">
        <f t="shared" si="584"/>
        <v>-2.4870429023898577E-2</v>
      </c>
      <c r="Q2206" s="86">
        <f t="shared" si="575"/>
        <v>1.7999999999999999E-2</v>
      </c>
      <c r="R2206" s="39">
        <f>(SUM(C2187:C2205)+Q2206*SUM(C2187:C2205))/(19-Q2206)*(1-J$2305)</f>
        <v>5976.5939621746911</v>
      </c>
      <c r="S2206" s="39">
        <f>(SUM(C2187:C2205)+Q2206*SUM(C2187:C2205))/(19-Q2206)*(1+J$2305)</f>
        <v>5976.5939621746911</v>
      </c>
      <c r="T2206" s="17">
        <f>IF(AND(K2206="no",R2206&lt;E2206, R2206&gt;F2206,J$2308="yes"),MAX(R2206*(1-J$2306),F2206)/D2206-1,IF(AND(K2206="yes",S2206&gt;F2206, S2206&lt;E2206,J$2307="yes"),1-MIN(S2206*(1+J$2306),E2206)/D2206,0))</f>
        <v>0</v>
      </c>
      <c r="U2206" s="6">
        <f t="shared" si="576"/>
        <v>0</v>
      </c>
      <c r="V2206" s="66">
        <f t="shared" si="577"/>
        <v>18.714667861101574</v>
      </c>
      <c r="W2206" s="6">
        <f t="shared" si="578"/>
        <v>0</v>
      </c>
      <c r="X2206" s="17">
        <f>V2206/MAX(V$240:V2206)-1</f>
        <v>0</v>
      </c>
      <c r="Z2206" s="66">
        <f t="shared" si="579"/>
        <v>148.6696743616059</v>
      </c>
      <c r="AA2206" s="6">
        <f t="shared" si="580"/>
        <v>-2.4870429023898466E-2</v>
      </c>
      <c r="AB2206" s="17">
        <f>Z2206/MAX(Z$240:Z2206)-1</f>
        <v>-6.7258898960657287E-2</v>
      </c>
      <c r="AD2206" s="18">
        <v>1.6203000000000001</v>
      </c>
      <c r="AF2206" s="23">
        <v>5695</v>
      </c>
      <c r="AG2206" s="23">
        <v>5556.8</v>
      </c>
      <c r="AH2206" s="23">
        <v>5600</v>
      </c>
    </row>
    <row r="2207" spans="1:34" x14ac:dyDescent="0.25">
      <c r="A2207" s="18" t="s">
        <v>249</v>
      </c>
      <c r="B2207" s="72">
        <v>42405</v>
      </c>
      <c r="C2207" s="23">
        <v>5664.1970000000001</v>
      </c>
      <c r="D2207" s="23">
        <v>5721.4849999999997</v>
      </c>
      <c r="E2207" s="23">
        <v>5747.9790000000003</v>
      </c>
      <c r="F2207" s="23">
        <v>5662.4369999999999</v>
      </c>
      <c r="G2207" s="20">
        <f t="shared" ref="G2207:G2270" si="590">AVERAGE(C2188:C2207)</f>
        <v>5812.8502499999995</v>
      </c>
      <c r="H2207" s="20">
        <f t="shared" si="581"/>
        <v>6946.3024666666652</v>
      </c>
      <c r="I2207" s="112">
        <f t="shared" ref="I2207:I2270" si="591">$C2207/$G2207-1</f>
        <v>-2.557321169593163E-2</v>
      </c>
      <c r="J2207" s="38" t="str">
        <f t="shared" si="582"/>
        <v>X</v>
      </c>
      <c r="K2207" s="17" t="str">
        <f>IF(OR(AND(J2206="N",OR(I2206&lt;R$2308,AND(I2206&gt;R$2306, I2206&lt;R$2305))), AND(J2206="X", OR(I2206&lt;R$2314, AND(I2206&lt;R$2311,I2206&gt;R$2312)))),"no","yes")</f>
        <v>yes</v>
      </c>
      <c r="M2207" s="34">
        <f t="shared" si="587"/>
        <v>5617</v>
      </c>
      <c r="N2207" s="34">
        <f t="shared" si="587"/>
        <v>5695</v>
      </c>
      <c r="O2207" s="146">
        <f t="shared" si="583"/>
        <v>-1.3696224758560138E-2</v>
      </c>
      <c r="P2207" s="146">
        <f t="shared" si="584"/>
        <v>1.3696224758560138E-2</v>
      </c>
      <c r="Q2207" s="86">
        <f t="shared" si="575"/>
        <v>1.7999999999999999E-2</v>
      </c>
      <c r="R2207" s="39">
        <f>(SUM(C2188:C2206)+Q2207*SUM(C2188:C2206))/(19-Q2207)*(1-J$2305)</f>
        <v>5931.0651429775571</v>
      </c>
      <c r="S2207" s="39">
        <f>(SUM(C2188:C2206)+Q2207*SUM(C2188:C2206))/(19-Q2207)*(1+J$2305)</f>
        <v>5931.0651429775571</v>
      </c>
      <c r="T2207" s="17">
        <f>IF(AND(K2207="no",R2207&lt;E2207, R2207&gt;F2207,J$2308="yes"),MAX(R2207*(1-J$2306),F2207)/D2207-1,IF(AND(K2207="yes",S2207&gt;F2207, S2207&lt;E2207,J$2307="yes"),1-MIN(S2207*(1+J$2306),E2207)/D2207,0))</f>
        <v>0</v>
      </c>
      <c r="U2207" s="6">
        <f t="shared" si="576"/>
        <v>0</v>
      </c>
      <c r="V2207" s="66">
        <f t="shared" si="577"/>
        <v>18.714667861101574</v>
      </c>
      <c r="W2207" s="6">
        <f t="shared" si="578"/>
        <v>0</v>
      </c>
      <c r="X2207" s="17">
        <f>V2207/MAX(V$240:V2207)-1</f>
        <v>0</v>
      </c>
      <c r="Z2207" s="66">
        <f t="shared" si="579"/>
        <v>150.7058876364444</v>
      </c>
      <c r="AA2207" s="6">
        <f t="shared" si="580"/>
        <v>1.3696224758560138E-2</v>
      </c>
      <c r="AB2207" s="17">
        <f>Z2207/MAX(Z$240:Z2207)-1</f>
        <v>-5.448386719927556E-2</v>
      </c>
      <c r="AD2207" s="18">
        <v>1.609</v>
      </c>
      <c r="AF2207" s="23">
        <v>5617</v>
      </c>
      <c r="AG2207" s="23">
        <v>5695</v>
      </c>
      <c r="AH2207" s="23">
        <v>5683</v>
      </c>
    </row>
    <row r="2208" spans="1:34" x14ac:dyDescent="0.25">
      <c r="A2208" s="18" t="s">
        <v>249</v>
      </c>
      <c r="B2208" s="72">
        <v>42415</v>
      </c>
      <c r="C2208" s="23">
        <v>5668.04</v>
      </c>
      <c r="D2208" s="23">
        <v>5664.1970000000001</v>
      </c>
      <c r="E2208" s="23">
        <v>5700.5219999999999</v>
      </c>
      <c r="F2208" s="23">
        <v>5482.7960000000003</v>
      </c>
      <c r="G2208" s="20">
        <f t="shared" si="590"/>
        <v>5789.8194499999981</v>
      </c>
      <c r="H2208" s="20">
        <f t="shared" si="581"/>
        <v>6914.6513333333323</v>
      </c>
      <c r="I2208" s="112">
        <f t="shared" si="591"/>
        <v>-2.1033376092582379E-2</v>
      </c>
      <c r="J2208" s="38" t="str">
        <f t="shared" si="582"/>
        <v>X</v>
      </c>
      <c r="K2208" s="17" t="str">
        <f>IF(OR(AND(J2207="N",OR(I2207&lt;R$2308,AND(I2207&gt;R$2306, I2207&lt;R$2305))), AND(J2207="X", OR(I2207&lt;R$2314, AND(I2207&lt;R$2311,I2207&gt;R$2312)))),"no","yes")</f>
        <v>yes</v>
      </c>
      <c r="M2208" s="34">
        <f t="shared" si="587"/>
        <v>5651.4</v>
      </c>
      <c r="N2208" s="34">
        <f t="shared" si="587"/>
        <v>5617</v>
      </c>
      <c r="O2208" s="146">
        <f t="shared" si="583"/>
        <v>6.124265622218239E-3</v>
      </c>
      <c r="P2208" s="146">
        <f t="shared" si="584"/>
        <v>-6.124265622218239E-3</v>
      </c>
      <c r="Q2208" s="86">
        <f t="shared" si="575"/>
        <v>1.7999999999999999E-2</v>
      </c>
      <c r="R2208" s="39">
        <f>(SUM(C2189:C2207)+Q2208*SUM(C2189:C2207))/(19-Q2208)*(1-J$2305)</f>
        <v>5906.1563208302596</v>
      </c>
      <c r="S2208" s="39">
        <f>(SUM(C2189:C2207)+Q2208*SUM(C2189:C2207))/(19-Q2208)*(1+J$2305)</f>
        <v>5906.1563208302596</v>
      </c>
      <c r="T2208" s="17">
        <f>IF(AND(K2208="no",R2208&lt;E2208, R2208&gt;F2208,J$2308="yes"),MAX(R2208*(1-J$2306),F2208)/D2208-1,IF(AND(K2208="yes",S2208&gt;F2208, S2208&lt;E2208,J$2307="yes"),1-MIN(S2208*(1+J$2306),E2208)/D2208,0))</f>
        <v>0</v>
      </c>
      <c r="U2208" s="6">
        <f t="shared" si="576"/>
        <v>0</v>
      </c>
      <c r="V2208" s="66">
        <f t="shared" si="577"/>
        <v>18.714667861101574</v>
      </c>
      <c r="W2208" s="6">
        <f t="shared" si="578"/>
        <v>0</v>
      </c>
      <c r="X2208" s="17">
        <f>V2208/MAX(V$240:V2208)-1</f>
        <v>0</v>
      </c>
      <c r="Y2208" s="14"/>
      <c r="Z2208" s="66">
        <f t="shared" si="579"/>
        <v>149.78292474972665</v>
      </c>
      <c r="AA2208" s="6">
        <f t="shared" si="580"/>
        <v>-6.124265622218239E-3</v>
      </c>
      <c r="AB2208" s="17">
        <f>Z2208/MAX(Z$240:Z2208)-1</f>
        <v>-6.0274459146639758E-2</v>
      </c>
      <c r="AC2208" s="14"/>
      <c r="AD2208" s="18">
        <v>1.6114999999999999</v>
      </c>
      <c r="AF2208" s="23">
        <v>5651.4</v>
      </c>
      <c r="AG2208" s="23">
        <v>5617</v>
      </c>
      <c r="AH2208" s="23">
        <v>5531.8</v>
      </c>
    </row>
    <row r="2209" spans="1:34" x14ac:dyDescent="0.25">
      <c r="A2209" s="18" t="s">
        <v>249</v>
      </c>
      <c r="B2209" s="72">
        <v>42416</v>
      </c>
      <c r="C2209" s="23">
        <v>5902.5339999999997</v>
      </c>
      <c r="D2209" s="23">
        <v>5668.04</v>
      </c>
      <c r="E2209" s="23">
        <v>5918.5929999999998</v>
      </c>
      <c r="F2209" s="23">
        <v>5694.7489999999998</v>
      </c>
      <c r="G2209" s="20">
        <f t="shared" si="590"/>
        <v>5778.1129999999985</v>
      </c>
      <c r="H2209" s="20">
        <f t="shared" si="581"/>
        <v>6884.3793166666665</v>
      </c>
      <c r="I2209" s="112">
        <f t="shared" si="591"/>
        <v>2.1533154509093322E-2</v>
      </c>
      <c r="J2209" s="38" t="str">
        <f t="shared" si="582"/>
        <v>X</v>
      </c>
      <c r="K2209" s="17" t="str">
        <f>IF(OR(AND(J2208="N",OR(I2208&lt;R$2308,AND(I2208&gt;R$2306, I2208&lt;R$2305))), AND(J2208="X", OR(I2208&lt;R$2314, AND(I2208&lt;R$2311,I2208&gt;R$2312)))),"no","yes")</f>
        <v>yes</v>
      </c>
      <c r="M2209" s="34">
        <f t="shared" si="587"/>
        <v>5881</v>
      </c>
      <c r="N2209" s="34">
        <f t="shared" si="587"/>
        <v>5651.4</v>
      </c>
      <c r="O2209" s="146">
        <f t="shared" si="583"/>
        <v>4.0627101249248065E-2</v>
      </c>
      <c r="P2209" s="146">
        <f t="shared" si="584"/>
        <v>-4.0627101249248065E-2</v>
      </c>
      <c r="Q2209" s="86">
        <f t="shared" si="575"/>
        <v>1.7999999999999999E-2</v>
      </c>
      <c r="R2209" s="39">
        <f>(SUM(C2190:C2208)+Q2209*SUM(C2190:C2208))/(19-Q2209)*(1-J$2305)</f>
        <v>5881.0241843852054</v>
      </c>
      <c r="S2209" s="39">
        <f>(SUM(C2190:C2208)+Q2209*SUM(C2190:C2208))/(19-Q2209)*(1+J$2305)</f>
        <v>5881.0241843852054</v>
      </c>
      <c r="T2209" s="17">
        <f>IF(AND(K2209="no",R2209&lt;E2209, R2209&gt;F2209,J$2308="yes"),MAX(R2209*(1-J$2306),F2209)/D2209-1,IF(AND(K2209="yes",S2209&gt;F2209, S2209&lt;E2209,J$2307="yes"),1-MIN(S2209*(1+J$2306),E2209)/D2209,0))</f>
        <v>-3.7576337567343465E-2</v>
      </c>
      <c r="U2209" s="6">
        <f t="shared" si="576"/>
        <v>3.0507636819046002E-3</v>
      </c>
      <c r="V2209" s="66">
        <f t="shared" si="577"/>
        <v>18.714667861101574</v>
      </c>
      <c r="W2209" s="6">
        <f t="shared" si="578"/>
        <v>0</v>
      </c>
      <c r="X2209" s="17">
        <f>V2209/MAX(V$240:V2209)-1</f>
        <v>0</v>
      </c>
      <c r="Z2209" s="66">
        <f t="shared" si="579"/>
        <v>144.15463100750691</v>
      </c>
      <c r="AA2209" s="6">
        <f t="shared" si="580"/>
        <v>-3.7576337567343465E-2</v>
      </c>
      <c r="AB2209" s="17">
        <f>Z2209/MAX(Z$240:Z2209)-1</f>
        <v>-9.5585903290400065E-2</v>
      </c>
      <c r="AD2209" s="18">
        <v>1.6778999999999999</v>
      </c>
      <c r="AF2209" s="23">
        <v>5881</v>
      </c>
      <c r="AG2209" s="23">
        <v>5651.4</v>
      </c>
      <c r="AH2209" s="23">
        <v>5689</v>
      </c>
    </row>
    <row r="2210" spans="1:34" x14ac:dyDescent="0.25">
      <c r="A2210" s="18" t="s">
        <v>249</v>
      </c>
      <c r="B2210" s="72">
        <v>42417</v>
      </c>
      <c r="C2210" s="23">
        <v>5971.4120000000003</v>
      </c>
      <c r="D2210" s="23">
        <v>5902.5339999999997</v>
      </c>
      <c r="E2210" s="23">
        <v>5979.4070000000002</v>
      </c>
      <c r="F2210" s="23">
        <v>5854.22</v>
      </c>
      <c r="G2210" s="20">
        <f t="shared" si="590"/>
        <v>5780.4813999999988</v>
      </c>
      <c r="H2210" s="20">
        <f t="shared" si="581"/>
        <v>6856.3965000000007</v>
      </c>
      <c r="I2210" s="112">
        <f t="shared" si="591"/>
        <v>3.3030224783700879E-2</v>
      </c>
      <c r="J2210" s="38" t="str">
        <f t="shared" si="582"/>
        <v>X</v>
      </c>
      <c r="K2210" s="17" t="str">
        <f>IF(OR(AND(J2209="N",OR(I2209&lt;R$2308,AND(I2209&gt;R$2306, I2209&lt;R$2305))), AND(J2209="X", OR(I2209&lt;R$2314, AND(I2209&lt;R$2311,I2209&gt;R$2312)))),"no","yes")</f>
        <v>no</v>
      </c>
      <c r="M2210" s="34">
        <f t="shared" si="587"/>
        <v>5947</v>
      </c>
      <c r="N2210" s="34">
        <f t="shared" si="587"/>
        <v>5881</v>
      </c>
      <c r="O2210" s="146">
        <f t="shared" si="583"/>
        <v>1.1222581193674586E-2</v>
      </c>
      <c r="P2210" s="146">
        <f t="shared" si="584"/>
        <v>-1.1222581193674586E-2</v>
      </c>
      <c r="Q2210" s="86">
        <f t="shared" si="575"/>
        <v>1.7999999999999999E-2</v>
      </c>
      <c r="R2210" s="39">
        <f>(SUM(C2191:C2209)+Q2210*SUM(C2191:C2209))/(19-Q2210)*(1-J$2305)</f>
        <v>5879.870608365819</v>
      </c>
      <c r="S2210" s="39">
        <f>(SUM(C2191:C2209)+Q2210*SUM(C2191:C2209))/(19-Q2210)*(1+J$2305)</f>
        <v>5879.870608365819</v>
      </c>
      <c r="T2210" s="17">
        <f>IF(AND(K2210="no",R2210&lt;E2210, R2210&gt;F2210,J$2308="yes"),MAX(R2210*(1-J$2306),F2210)/D2210-1,IF(AND(K2210="yes",S2210&gt;F2210, S2210&lt;E2210,J$2307="yes"),1-MIN(S2210*(1+J$2306),E2210)/D2210,0))</f>
        <v>-3.8396037420844742E-3</v>
      </c>
      <c r="U2210" s="6">
        <f t="shared" si="576"/>
        <v>-1.506218493575906E-2</v>
      </c>
      <c r="V2210" s="66">
        <f t="shared" si="577"/>
        <v>18.642810952350221</v>
      </c>
      <c r="W2210" s="6">
        <f t="shared" si="578"/>
        <v>-3.8396037420844742E-3</v>
      </c>
      <c r="X2210" s="17">
        <f>V2210/MAX(V$240:V2210)-1</f>
        <v>-3.8396037420844742E-3</v>
      </c>
      <c r="Z2210" s="66">
        <f t="shared" si="579"/>
        <v>143.60113434685167</v>
      </c>
      <c r="AA2210" s="6">
        <f t="shared" si="580"/>
        <v>-3.8396037420845852E-3</v>
      </c>
      <c r="AB2210" s="17">
        <f>Z2210/MAX(Z$240:Z2210)-1</f>
        <v>-9.9058495040520222E-2</v>
      </c>
      <c r="AD2210" s="18">
        <v>1.6943999999999999</v>
      </c>
      <c r="AF2210" s="23">
        <v>5947</v>
      </c>
      <c r="AG2210" s="23">
        <v>5881</v>
      </c>
      <c r="AH2210" s="23">
        <v>5870</v>
      </c>
    </row>
    <row r="2211" spans="1:34" x14ac:dyDescent="0.25">
      <c r="A2211" s="18" t="s">
        <v>249</v>
      </c>
      <c r="B2211" s="72">
        <v>42418</v>
      </c>
      <c r="C2211" s="23">
        <v>5957.1310000000003</v>
      </c>
      <c r="D2211" s="23">
        <v>5971.4120000000003</v>
      </c>
      <c r="E2211" s="23">
        <v>6034.8519999999999</v>
      </c>
      <c r="F2211" s="23">
        <v>5945.2039999999997</v>
      </c>
      <c r="G2211" s="20">
        <f t="shared" si="590"/>
        <v>5772.0969499999992</v>
      </c>
      <c r="H2211" s="20">
        <f t="shared" si="581"/>
        <v>6830.2329833333333</v>
      </c>
      <c r="I2211" s="112">
        <f t="shared" si="591"/>
        <v>3.2056642776937538E-2</v>
      </c>
      <c r="J2211" s="38" t="str">
        <f t="shared" si="582"/>
        <v>X</v>
      </c>
      <c r="K2211" s="17" t="str">
        <f>IF(OR(AND(J2210="N",OR(I2210&lt;R$2308,AND(I2210&gt;R$2306, I2210&lt;R$2305))), AND(J2210="X", OR(I2210&lt;R$2314, AND(I2210&lt;R$2311,I2210&gt;R$2312)))),"no","yes")</f>
        <v>no</v>
      </c>
      <c r="M2211" s="34">
        <f t="shared" si="587"/>
        <v>5950.2</v>
      </c>
      <c r="N2211" s="34">
        <f t="shared" si="587"/>
        <v>5947</v>
      </c>
      <c r="O2211" s="146">
        <f t="shared" si="583"/>
        <v>5.3808643013275592E-4</v>
      </c>
      <c r="P2211" s="146">
        <f t="shared" si="584"/>
        <v>-5.3808643013275592E-4</v>
      </c>
      <c r="Q2211" s="86">
        <f t="shared" si="575"/>
        <v>1.7999999999999999E-2</v>
      </c>
      <c r="R2211" s="39">
        <f>(SUM(C2192:C2210)+Q2211*SUM(C2192:C2210))/(19-Q2211)*(1-J$2305)</f>
        <v>5871.6433749868293</v>
      </c>
      <c r="S2211" s="39">
        <f>(SUM(C2192:C2210)+Q2211*SUM(C2192:C2210))/(19-Q2211)*(1+J$2305)</f>
        <v>5871.6433749868293</v>
      </c>
      <c r="T2211" s="17">
        <f>IF(AND(K2211="no",R2211&lt;E2211, R2211&gt;F2211,J$2308="yes"),MAX(R2211*(1-J$2306),F2211)/D2211-1,IF(AND(K2211="yes",S2211&gt;F2211, S2211&lt;E2211,J$2307="yes"),1-MIN(S2211*(1+J$2306),E2211)/D2211,0))</f>
        <v>0</v>
      </c>
      <c r="U2211" s="6">
        <f t="shared" si="576"/>
        <v>0</v>
      </c>
      <c r="V2211" s="66">
        <f t="shared" si="577"/>
        <v>18.65284239594321</v>
      </c>
      <c r="W2211" s="6">
        <f t="shared" si="578"/>
        <v>5.3808643013275592E-4</v>
      </c>
      <c r="X2211" s="17">
        <f>V2211/MAX(V$240:V2211)-1</f>
        <v>-3.3035833506224188E-3</v>
      </c>
      <c r="Z2211" s="66">
        <f t="shared" si="579"/>
        <v>143.67840416859536</v>
      </c>
      <c r="AA2211" s="6">
        <f t="shared" si="580"/>
        <v>5.3808643013275592E-4</v>
      </c>
      <c r="AB2211" s="17">
        <f>Z2211/MAX(Z$240:Z2211)-1</f>
        <v>-9.8573710642358314E-2</v>
      </c>
      <c r="AD2211" s="18">
        <v>1.6860999999999999</v>
      </c>
      <c r="AF2211" s="23">
        <v>5950.2</v>
      </c>
      <c r="AG2211" s="23">
        <v>5947</v>
      </c>
      <c r="AH2211" s="23">
        <v>6000</v>
      </c>
    </row>
    <row r="2212" spans="1:34" x14ac:dyDescent="0.25">
      <c r="A2212" s="18" t="s">
        <v>249</v>
      </c>
      <c r="B2212" s="72">
        <v>42419</v>
      </c>
      <c r="C2212" s="23">
        <v>5979.5159999999996</v>
      </c>
      <c r="D2212" s="23">
        <v>5957.1310000000003</v>
      </c>
      <c r="E2212" s="23">
        <v>6009.7240000000002</v>
      </c>
      <c r="F2212" s="23">
        <v>5919.683</v>
      </c>
      <c r="G2212" s="20">
        <f t="shared" si="590"/>
        <v>5776.388649999999</v>
      </c>
      <c r="H2212" s="20">
        <f t="shared" si="581"/>
        <v>6801.2478833333325</v>
      </c>
      <c r="I2212" s="112">
        <f t="shared" si="591"/>
        <v>3.5165111336475041E-2</v>
      </c>
      <c r="J2212" s="38" t="str">
        <f t="shared" si="582"/>
        <v>X</v>
      </c>
      <c r="K2212" s="17" t="str">
        <f>IF(OR(AND(J2211="N",OR(I2211&lt;R$2308,AND(I2211&gt;R$2306, I2211&lt;R$2305))), AND(J2211="X", OR(I2211&lt;R$2314, AND(I2211&lt;R$2311,I2211&gt;R$2312)))),"no","yes")</f>
        <v>no</v>
      </c>
      <c r="M2212" s="34">
        <f t="shared" si="587"/>
        <v>5969.2</v>
      </c>
      <c r="N2212" s="34">
        <f t="shared" si="587"/>
        <v>5950.2</v>
      </c>
      <c r="O2212" s="146">
        <f t="shared" si="583"/>
        <v>3.1931699774796485E-3</v>
      </c>
      <c r="P2212" s="146">
        <f t="shared" si="584"/>
        <v>-3.1931699774796485E-3</v>
      </c>
      <c r="Q2212" s="86">
        <f t="shared" si="575"/>
        <v>1.7999999999999999E-2</v>
      </c>
      <c r="R2212" s="39">
        <f>(SUM(C2193:C2211)+Q2212*SUM(C2193:C2211))/(19-Q2212)*(1-J$2305)</f>
        <v>5875.0461292803702</v>
      </c>
      <c r="S2212" s="39">
        <f>(SUM(C2193:C2211)+Q2212*SUM(C2193:C2211))/(19-Q2212)*(1+J$2305)</f>
        <v>5875.0461292803702</v>
      </c>
      <c r="T2212" s="17">
        <f>IF(AND(K2212="no",R2212&lt;E2212, R2212&gt;F2212,J$2308="yes"),MAX(R2212*(1-J$2306),F2212)/D2212-1,IF(AND(K2212="yes",S2212&gt;F2212, S2212&lt;E2212,J$2307="yes"),1-MIN(S2212*(1+J$2306),E2212)/D2212,0))</f>
        <v>0</v>
      </c>
      <c r="U2212" s="6">
        <f t="shared" si="576"/>
        <v>0</v>
      </c>
      <c r="V2212" s="66">
        <f t="shared" si="577"/>
        <v>18.712404092276596</v>
      </c>
      <c r="W2212" s="6">
        <f t="shared" si="578"/>
        <v>3.1931699774796485E-3</v>
      </c>
      <c r="X2212" s="17">
        <f>V2212/MAX(V$240:V2212)-1</f>
        <v>-1.2096227631608336E-4</v>
      </c>
      <c r="Z2212" s="66">
        <f t="shared" si="579"/>
        <v>144.13719373519871</v>
      </c>
      <c r="AA2212" s="6">
        <f t="shared" si="580"/>
        <v>3.1931699774796485E-3</v>
      </c>
      <c r="AB2212" s="17">
        <f>Z2212/MAX(Z$240:Z2212)-1</f>
        <v>-9.5695303278270583E-2</v>
      </c>
      <c r="AD2212" s="18">
        <v>1.6927000000000001</v>
      </c>
      <c r="AF2212" s="23">
        <v>5969.2</v>
      </c>
      <c r="AG2212" s="23">
        <v>5950.2</v>
      </c>
      <c r="AH2212" s="23">
        <v>5939.6</v>
      </c>
    </row>
    <row r="2213" spans="1:34" x14ac:dyDescent="0.25">
      <c r="A2213" s="18" t="s">
        <v>249</v>
      </c>
      <c r="B2213" s="72">
        <v>42422</v>
      </c>
      <c r="C2213" s="23">
        <v>6103.723</v>
      </c>
      <c r="D2213" s="23">
        <v>5979.5159999999996</v>
      </c>
      <c r="E2213" s="23">
        <v>6111.69</v>
      </c>
      <c r="F2213" s="23">
        <v>6029.4589999999998</v>
      </c>
      <c r="G2213" s="20">
        <f t="shared" si="590"/>
        <v>5782.6293999999998</v>
      </c>
      <c r="H2213" s="20">
        <f t="shared" si="581"/>
        <v>6772.8721666666661</v>
      </c>
      <c r="I2213" s="112">
        <f t="shared" si="591"/>
        <v>5.552726584899248E-2</v>
      </c>
      <c r="J2213" s="38" t="str">
        <f t="shared" si="582"/>
        <v>X</v>
      </c>
      <c r="K2213" s="17" t="str">
        <f>IF(OR(AND(J2212="N",OR(I2212&lt;R$2308,AND(I2212&gt;R$2306, I2212&lt;R$2305))), AND(J2212="X", OR(I2212&lt;R$2314, AND(I2212&lt;R$2311,I2212&gt;R$2312)))),"no","yes")</f>
        <v>no</v>
      </c>
      <c r="M2213" s="34">
        <f t="shared" si="587"/>
        <v>5869.2</v>
      </c>
      <c r="N2213" s="34">
        <f t="shared" si="587"/>
        <v>5767.8</v>
      </c>
      <c r="O2213" s="146">
        <f t="shared" si="583"/>
        <v>1.7580359929262324E-2</v>
      </c>
      <c r="P2213" s="146">
        <f t="shared" si="584"/>
        <v>-1.7580359929262324E-2</v>
      </c>
      <c r="Q2213" s="86">
        <f t="shared" si="575"/>
        <v>1.7999999999999999E-2</v>
      </c>
      <c r="R2213" s="39">
        <f>(SUM(C2194:C2212)+Q2213*SUM(C2194:C2212))/(19-Q2213)*(1-J$2305)</f>
        <v>5875.0787361711091</v>
      </c>
      <c r="S2213" s="39">
        <f>(SUM(C2194:C2212)+Q2213*SUM(C2194:C2212))/(19-Q2213)*(1+J$2305)</f>
        <v>5875.0787361711091</v>
      </c>
      <c r="T2213" s="17">
        <f>IF(AND(K2213="no",R2213&lt;E2213, R2213&gt;F2213,J$2308="yes"),MAX(R2213*(1-J$2306),F2213)/D2213-1,IF(AND(K2213="yes",S2213&gt;F2213, S2213&lt;E2213,J$2307="yes"),1-MIN(S2213*(1+J$2306),E2213)/D2213,0))</f>
        <v>0</v>
      </c>
      <c r="U2213" s="6">
        <f t="shared" si="576"/>
        <v>0</v>
      </c>
      <c r="V2213" s="66">
        <f t="shared" si="577"/>
        <v>19.041374891360618</v>
      </c>
      <c r="W2213" s="6">
        <f t="shared" si="578"/>
        <v>1.7580359929262324E-2</v>
      </c>
      <c r="X2213" s="17">
        <f>V2213/MAX(V$240:V2213)-1</f>
        <v>0</v>
      </c>
      <c r="Z2213" s="66">
        <f t="shared" si="579"/>
        <v>146.67117748025731</v>
      </c>
      <c r="AA2213" s="6">
        <f t="shared" si="580"/>
        <v>1.7580359929262324E-2</v>
      </c>
      <c r="AB2213" s="17">
        <f>Z2213/MAX(Z$240:Z2213)-1</f>
        <v>-7.9797301224180162E-2</v>
      </c>
      <c r="AD2213" s="18">
        <v>1.7301</v>
      </c>
      <c r="AF2213" s="23">
        <v>5869.2</v>
      </c>
      <c r="AG2213" s="23">
        <v>5767.8</v>
      </c>
      <c r="AH2213" s="23">
        <v>5815.2</v>
      </c>
    </row>
    <row r="2214" spans="1:34" x14ac:dyDescent="0.25">
      <c r="A2214" s="18" t="s">
        <v>249</v>
      </c>
      <c r="B2214" s="72">
        <v>42423</v>
      </c>
      <c r="C2214" s="23">
        <v>6070.5</v>
      </c>
      <c r="D2214" s="23">
        <v>6103.723</v>
      </c>
      <c r="E2214" s="23">
        <v>6118.6450000000004</v>
      </c>
      <c r="F2214" s="23">
        <v>5982.2110000000002</v>
      </c>
      <c r="G2214" s="20">
        <f t="shared" si="590"/>
        <v>5776.299649999999</v>
      </c>
      <c r="H2214" s="20">
        <f t="shared" si="581"/>
        <v>6744.9774666666663</v>
      </c>
      <c r="I2214" s="112">
        <f t="shared" si="591"/>
        <v>5.0932321352130883E-2</v>
      </c>
      <c r="J2214" s="38" t="str">
        <f t="shared" si="582"/>
        <v>X</v>
      </c>
      <c r="K2214" s="17" t="str">
        <f>IF(OR(AND(J2213="N",OR(I2213&lt;R$2308,AND(I2213&gt;R$2306, I2213&lt;R$2305))), AND(J2213="X", OR(I2213&lt;R$2314, AND(I2213&lt;R$2311,I2213&gt;R$2312)))),"no","yes")</f>
        <v>no</v>
      </c>
      <c r="M2214" s="34">
        <f t="shared" si="587"/>
        <v>5845</v>
      </c>
      <c r="N2214" s="34">
        <f t="shared" si="587"/>
        <v>5869.2</v>
      </c>
      <c r="O2214" s="146">
        <f t="shared" si="583"/>
        <v>-4.1232195188440901E-3</v>
      </c>
      <c r="P2214" s="146">
        <f t="shared" si="584"/>
        <v>4.1232195188440901E-3</v>
      </c>
      <c r="Q2214" s="86">
        <f t="shared" si="575"/>
        <v>1.7999999999999999E-2</v>
      </c>
      <c r="R2214" s="39">
        <f>(SUM(C2195:C2213)+Q2214*SUM(C2195:C2213))/(19-Q2214)*(1-J$2305)</f>
        <v>5870.0712187335366</v>
      </c>
      <c r="S2214" s="39">
        <f>(SUM(C2195:C2213)+Q2214*SUM(C2195:C2213))/(19-Q2214)*(1+J$2305)</f>
        <v>5870.0712187335366</v>
      </c>
      <c r="T2214" s="17">
        <f>IF(AND(K2214="no",R2214&lt;E2214, R2214&gt;F2214,J$2308="yes"),MAX(R2214*(1-J$2306),F2214)/D2214-1,IF(AND(K2214="yes",S2214&gt;F2214, S2214&lt;E2214,J$2307="yes"),1-MIN(S2214*(1+J$2306),E2214)/D2214,0))</f>
        <v>0</v>
      </c>
      <c r="U2214" s="6">
        <f t="shared" si="576"/>
        <v>0</v>
      </c>
      <c r="V2214" s="66">
        <f t="shared" si="577"/>
        <v>18.962863122742931</v>
      </c>
      <c r="W2214" s="6">
        <f t="shared" si="578"/>
        <v>-4.1232195188442011E-3</v>
      </c>
      <c r="X2214" s="17">
        <f>V2214/MAX(V$240:V2214)-1</f>
        <v>-4.1232195188442011E-3</v>
      </c>
      <c r="Z2214" s="66">
        <f t="shared" si="579"/>
        <v>146.06642001841888</v>
      </c>
      <c r="AA2214" s="6">
        <f t="shared" si="580"/>
        <v>-4.1232195188439791E-3</v>
      </c>
      <c r="AB2214" s="17">
        <f>Z2214/MAX(Z$240:Z2214)-1</f>
        <v>-8.3591498953065613E-2</v>
      </c>
      <c r="AD2214" s="18">
        <v>1.7215</v>
      </c>
      <c r="AF2214" s="23">
        <v>5845</v>
      </c>
      <c r="AG2214" s="23">
        <v>5869.2</v>
      </c>
      <c r="AH2214" s="23">
        <v>5861.2</v>
      </c>
    </row>
    <row r="2215" spans="1:34" x14ac:dyDescent="0.25">
      <c r="A2215" s="18" t="s">
        <v>249</v>
      </c>
      <c r="B2215" s="72">
        <v>42424</v>
      </c>
      <c r="C2215" s="23">
        <v>6111.0429999999997</v>
      </c>
      <c r="D2215" s="23">
        <v>6070.5</v>
      </c>
      <c r="E2215" s="23">
        <v>6116.2550000000001</v>
      </c>
      <c r="F2215" s="23">
        <v>5975.14</v>
      </c>
      <c r="G2215" s="20">
        <f t="shared" si="590"/>
        <v>5774.9266499999994</v>
      </c>
      <c r="H2215" s="20">
        <f t="shared" si="581"/>
        <v>6716.8532166666664</v>
      </c>
      <c r="I2215" s="112">
        <f t="shared" si="591"/>
        <v>5.820270461790189E-2</v>
      </c>
      <c r="J2215" s="38" t="str">
        <f t="shared" si="582"/>
        <v>X</v>
      </c>
      <c r="K2215" s="17" t="str">
        <f>IF(OR(AND(J2214="N",OR(I2214&lt;R$2308,AND(I2214&gt;R$2306, I2214&lt;R$2305))), AND(J2214="X", OR(I2214&lt;R$2314, AND(I2214&lt;R$2311,I2214&gt;R$2312)))),"no","yes")</f>
        <v>no</v>
      </c>
      <c r="M2215" s="34">
        <f t="shared" si="587"/>
        <v>5881.8</v>
      </c>
      <c r="N2215" s="34">
        <f t="shared" si="587"/>
        <v>5845</v>
      </c>
      <c r="O2215" s="146">
        <f t="shared" si="583"/>
        <v>6.2959794696322291E-3</v>
      </c>
      <c r="P2215" s="146">
        <f t="shared" si="584"/>
        <v>-6.2959794696322291E-3</v>
      </c>
      <c r="Q2215" s="86">
        <f t="shared" si="575"/>
        <v>1.7999999999999999E-2</v>
      </c>
      <c r="R2215" s="39">
        <f>(SUM(C2196:C2214)+Q2215*SUM(C2196:C2214))/(19-Q2215)*(1-J$2305)</f>
        <v>5866.4242345379835</v>
      </c>
      <c r="S2215" s="39">
        <f>(SUM(C2196:C2214)+Q2215*SUM(C2196:C2214))/(19-Q2215)*(1+J$2305)</f>
        <v>5866.4242345379835</v>
      </c>
      <c r="T2215" s="17">
        <f>IF(AND(K2215="no",R2215&lt;E2215, R2215&gt;F2215,J$2308="yes"),MAX(R2215*(1-J$2306),F2215)/D2215-1,IF(AND(K2215="yes",S2215&gt;F2215, S2215&lt;E2215,J$2307="yes"),1-MIN(S2215*(1+J$2306),E2215)/D2215,0))</f>
        <v>0</v>
      </c>
      <c r="U2215" s="6">
        <f t="shared" si="576"/>
        <v>0</v>
      </c>
      <c r="V2215" s="66">
        <f t="shared" si="577"/>
        <v>19.082252919649168</v>
      </c>
      <c r="W2215" s="6">
        <f t="shared" si="578"/>
        <v>6.2959794696322291E-3</v>
      </c>
      <c r="X2215" s="17">
        <f>V2215/MAX(V$240:V2215)-1</f>
        <v>0</v>
      </c>
      <c r="Z2215" s="66">
        <f t="shared" si="579"/>
        <v>146.98605120005752</v>
      </c>
      <c r="AA2215" s="6">
        <f t="shared" si="580"/>
        <v>6.2959794696322291E-3</v>
      </c>
      <c r="AB2215" s="17">
        <f>Z2215/MAX(Z$240:Z2215)-1</f>
        <v>-7.7821809844677681E-2</v>
      </c>
      <c r="AD2215" s="18">
        <v>1.7298</v>
      </c>
      <c r="AF2215" s="23">
        <v>5881.8</v>
      </c>
      <c r="AG2215" s="23">
        <v>5845</v>
      </c>
      <c r="AH2215" s="23">
        <v>5828.8</v>
      </c>
    </row>
    <row r="2216" spans="1:34" x14ac:dyDescent="0.25">
      <c r="A2216" s="18" t="s">
        <v>249</v>
      </c>
      <c r="B2216" s="72">
        <v>42425</v>
      </c>
      <c r="C2216" s="23">
        <v>5626.0519999999997</v>
      </c>
      <c r="D2216" s="23">
        <v>6111.0429999999997</v>
      </c>
      <c r="E2216" s="23">
        <v>6097.5439999999999</v>
      </c>
      <c r="F2216" s="23">
        <v>5604.1040000000003</v>
      </c>
      <c r="G2216" s="20">
        <f t="shared" si="590"/>
        <v>5761.885049999999</v>
      </c>
      <c r="H2216" s="20">
        <f t="shared" si="581"/>
        <v>6678.581016666667</v>
      </c>
      <c r="I2216" s="112">
        <f t="shared" si="591"/>
        <v>-2.3574411641551163E-2</v>
      </c>
      <c r="J2216" s="38" t="str">
        <f t="shared" si="582"/>
        <v>X</v>
      </c>
      <c r="K2216" s="17" t="str">
        <f>IF(OR(AND(J2215="N",OR(I2215&lt;R$2308,AND(I2215&gt;R$2306, I2215&lt;R$2305))), AND(J2215="X", OR(I2215&lt;R$2314, AND(I2215&lt;R$2311,I2215&gt;R$2312)))),"no","yes")</f>
        <v>no</v>
      </c>
      <c r="M2216" s="34">
        <f t="shared" si="587"/>
        <v>5361</v>
      </c>
      <c r="N2216" s="34">
        <f t="shared" si="587"/>
        <v>5881.8</v>
      </c>
      <c r="O2216" s="146">
        <f t="shared" si="583"/>
        <v>-8.8544323166377614E-2</v>
      </c>
      <c r="P2216" s="146">
        <f t="shared" si="584"/>
        <v>8.8544323166377614E-2</v>
      </c>
      <c r="Q2216" s="86">
        <f t="shared" si="575"/>
        <v>1.7999999999999999E-2</v>
      </c>
      <c r="R2216" s="39">
        <f>(SUM(C2197:C2215)+Q2216*SUM(C2197:C2215))/(19-Q2216)*(1-J$2305)</f>
        <v>5878.4458266779056</v>
      </c>
      <c r="S2216" s="39">
        <f>(SUM(C2197:C2215)+Q2216*SUM(C2197:C2215))/(19-Q2216)*(1+J$2305)</f>
        <v>5878.4458266779056</v>
      </c>
      <c r="T2216" s="17">
        <f>IF(AND(K2216="no",R2216&lt;E2216, R2216&gt;F2216,J$2308="yes"),MAX(R2216*(1-J$2306),F2216)/D2216-1,IF(AND(K2216="yes",S2216&gt;F2216, S2216&lt;E2216,J$2307="yes"),1-MIN(S2216*(1+J$2306),E2216)/D2216,0))</f>
        <v>-3.8061779850361743E-2</v>
      </c>
      <c r="U2216" s="6">
        <f t="shared" si="576"/>
        <v>5.0482543316015871E-2</v>
      </c>
      <c r="V2216" s="66">
        <f t="shared" si="577"/>
        <v>18.355948409972559</v>
      </c>
      <c r="W2216" s="6">
        <f t="shared" si="578"/>
        <v>-3.8061779850361743E-2</v>
      </c>
      <c r="X2216" s="17">
        <f>V2216/MAX(V$240:V2216)-1</f>
        <v>-3.8061779850361743E-2</v>
      </c>
      <c r="Z2216" s="66">
        <f t="shared" si="579"/>
        <v>141.39150047820692</v>
      </c>
      <c r="AA2216" s="6">
        <f t="shared" si="580"/>
        <v>-3.8061779850361743E-2</v>
      </c>
      <c r="AB2216" s="17">
        <f>Z2216/MAX(Z$240:Z2216)-1</f>
        <v>-0.11292155310117469</v>
      </c>
      <c r="AD2216" s="18">
        <v>1.5887</v>
      </c>
      <c r="AF2216" s="23">
        <v>5361</v>
      </c>
      <c r="AG2216" s="23">
        <v>5881.8</v>
      </c>
      <c r="AH2216" s="23">
        <v>5880.8</v>
      </c>
    </row>
    <row r="2217" spans="1:34" x14ac:dyDescent="0.25">
      <c r="A2217" s="18" t="s">
        <v>249</v>
      </c>
      <c r="B2217" s="72">
        <v>42426</v>
      </c>
      <c r="C2217" s="23">
        <v>5648.9380000000001</v>
      </c>
      <c r="D2217" s="23">
        <v>5626.0519999999997</v>
      </c>
      <c r="E2217" s="23">
        <v>5701.0510000000004</v>
      </c>
      <c r="F2217" s="23">
        <v>5517.63</v>
      </c>
      <c r="G2217" s="20">
        <f t="shared" si="590"/>
        <v>5745.3013999999994</v>
      </c>
      <c r="H2217" s="20">
        <f t="shared" si="581"/>
        <v>6641.4953166666673</v>
      </c>
      <c r="I2217" s="112">
        <f t="shared" si="591"/>
        <v>-1.6772557833084178E-2</v>
      </c>
      <c r="J2217" s="38" t="str">
        <f t="shared" si="582"/>
        <v>X</v>
      </c>
      <c r="K2217" s="17" t="str">
        <f>IF(OR(AND(J2216="N",OR(I2216&lt;R$2308,AND(I2216&gt;R$2306, I2216&lt;R$2305))), AND(J2216="X", OR(I2216&lt;R$2314, AND(I2216&lt;R$2311,I2216&gt;R$2312)))),"no","yes")</f>
        <v>yes</v>
      </c>
      <c r="M2217" s="34">
        <f t="shared" si="587"/>
        <v>5417.8</v>
      </c>
      <c r="N2217" s="34">
        <f t="shared" si="587"/>
        <v>5361</v>
      </c>
      <c r="O2217" s="146">
        <f t="shared" si="583"/>
        <v>1.0595038239134436E-2</v>
      </c>
      <c r="P2217" s="146">
        <f t="shared" si="584"/>
        <v>-1.0595038239134436E-2</v>
      </c>
      <c r="Q2217" s="86">
        <f t="shared" si="575"/>
        <v>1.7999999999999999E-2</v>
      </c>
      <c r="R2217" s="39">
        <f>(SUM(C2198:C2216)+Q2217*SUM(C2198:C2216))/(19-Q2217)*(1-J$2305)</f>
        <v>5859.4309145506268</v>
      </c>
      <c r="S2217" s="39">
        <f>(SUM(C2198:C2216)+Q2217*SUM(C2198:C2216))/(19-Q2217)*(1+J$2305)</f>
        <v>5859.4309145506268</v>
      </c>
      <c r="T2217" s="17">
        <f>IF(AND(K2217="no",R2217&lt;E2217, R2217&gt;F2217,J$2308="yes"),MAX(R2217*(1-J$2306),F2217)/D2217-1,IF(AND(K2217="yes",S2217&gt;F2217, S2217&lt;E2217,J$2307="yes"),1-MIN(S2217*(1+J$2306),E2217)/D2217,0))</f>
        <v>0</v>
      </c>
      <c r="U2217" s="6">
        <f t="shared" si="576"/>
        <v>0</v>
      </c>
      <c r="V2217" s="66">
        <f t="shared" si="577"/>
        <v>18.355948409972559</v>
      </c>
      <c r="W2217" s="6">
        <f t="shared" si="578"/>
        <v>0</v>
      </c>
      <c r="X2217" s="17">
        <f>V2217/MAX(V$240:V2217)-1</f>
        <v>-3.8061779850361743E-2</v>
      </c>
      <c r="Z2217" s="66">
        <f t="shared" si="579"/>
        <v>139.89345212395173</v>
      </c>
      <c r="AA2217" s="6">
        <f t="shared" si="580"/>
        <v>-1.0595038239134436E-2</v>
      </c>
      <c r="AB2217" s="17">
        <f>Z2217/MAX(Z$240:Z2217)-1</f>
        <v>-0.12232018316717963</v>
      </c>
      <c r="AD2217" s="18">
        <v>1.603</v>
      </c>
      <c r="AF2217" s="23">
        <v>5417.8</v>
      </c>
      <c r="AG2217" s="23">
        <v>5361</v>
      </c>
      <c r="AH2217" s="23">
        <v>5433.6</v>
      </c>
    </row>
    <row r="2218" spans="1:34" x14ac:dyDescent="0.25">
      <c r="A2218" s="18" t="s">
        <v>249</v>
      </c>
      <c r="B2218" s="72">
        <v>42429</v>
      </c>
      <c r="C2218" s="23">
        <v>5350.4340000000002</v>
      </c>
      <c r="D2218" s="23">
        <v>5648.9380000000001</v>
      </c>
      <c r="E2218" s="23">
        <v>5618.509</v>
      </c>
      <c r="F2218" s="23">
        <v>5286.3450000000003</v>
      </c>
      <c r="G2218" s="20">
        <f t="shared" si="590"/>
        <v>5710.7567999999992</v>
      </c>
      <c r="H2218" s="20">
        <f t="shared" si="581"/>
        <v>6607.7338166666677</v>
      </c>
      <c r="I2218" s="112">
        <f t="shared" si="591"/>
        <v>-6.3095455229331243E-2</v>
      </c>
      <c r="J2218" s="38" t="str">
        <f t="shared" si="582"/>
        <v>X</v>
      </c>
      <c r="K2218" s="17" t="str">
        <f>IF(OR(AND(J2217="N",OR(I2217&lt;R$2308,AND(I2217&gt;R$2306, I2217&lt;R$2305))), AND(J2217="X", OR(I2217&lt;R$2314, AND(I2217&lt;R$2311,I2217&gt;R$2312)))),"no","yes")</f>
        <v>yes</v>
      </c>
      <c r="M2218" s="34">
        <f t="shared" si="587"/>
        <v>5075.2</v>
      </c>
      <c r="N2218" s="34">
        <f t="shared" si="587"/>
        <v>5417.8</v>
      </c>
      <c r="O2218" s="146">
        <f t="shared" si="583"/>
        <v>-6.3235999852338631E-2</v>
      </c>
      <c r="P2218" s="146">
        <f t="shared" si="584"/>
        <v>6.3235999852338631E-2</v>
      </c>
      <c r="Q2218" s="86">
        <f t="shared" si="575"/>
        <v>1.7999999999999999E-2</v>
      </c>
      <c r="R2218" s="39">
        <f>(SUM(C2199:C2217)+Q2218*SUM(C2199:C2217))/(19-Q2218)*(1-J$2305)</f>
        <v>5838.3872424402061</v>
      </c>
      <c r="S2218" s="39">
        <f>(SUM(C2199:C2217)+Q2218*SUM(C2199:C2217))/(19-Q2218)*(1+J$2305)</f>
        <v>5838.3872424402061</v>
      </c>
      <c r="T2218" s="17">
        <f>IF(AND(K2218="no",R2218&lt;E2218, R2218&gt;F2218,J$2308="yes"),MAX(R2218*(1-J$2306),F2218)/D2218-1,IF(AND(K2218="yes",S2218&gt;F2218, S2218&lt;E2218,J$2307="yes"),1-MIN(S2218*(1+J$2306),E2218)/D2218,0))</f>
        <v>0</v>
      </c>
      <c r="U2218" s="6">
        <f t="shared" si="576"/>
        <v>0</v>
      </c>
      <c r="V2218" s="66">
        <f t="shared" si="577"/>
        <v>18.355948409972559</v>
      </c>
      <c r="W2218" s="6">
        <f t="shared" si="578"/>
        <v>0</v>
      </c>
      <c r="X2218" s="17">
        <f>V2218/MAX(V$240:V2218)-1</f>
        <v>-3.8061779850361743E-2</v>
      </c>
      <c r="Z2218" s="66">
        <f t="shared" si="579"/>
        <v>148.73975444180508</v>
      </c>
      <c r="AA2218" s="6">
        <f t="shared" si="580"/>
        <v>6.3235999852338631E-2</v>
      </c>
      <c r="AB2218" s="17">
        <f>Z2218/MAX(Z$240:Z2218)-1</f>
        <v>-6.6819222399538858E-2</v>
      </c>
      <c r="AD2218" s="18">
        <v>1.5039</v>
      </c>
      <c r="AF2218" s="23">
        <v>5075.2</v>
      </c>
      <c r="AG2218" s="23">
        <v>5417.8</v>
      </c>
      <c r="AH2218" s="23">
        <v>5399.8</v>
      </c>
    </row>
    <row r="2219" spans="1:34" x14ac:dyDescent="0.25">
      <c r="A2219" s="18" t="s">
        <v>249</v>
      </c>
      <c r="B2219" s="72">
        <v>42430</v>
      </c>
      <c r="C2219" s="23">
        <v>5473.6350000000002</v>
      </c>
      <c r="D2219" s="23">
        <v>5350.4340000000002</v>
      </c>
      <c r="E2219" s="23">
        <v>5504.7510000000002</v>
      </c>
      <c r="F2219" s="23">
        <v>5294.5439999999999</v>
      </c>
      <c r="G2219" s="20">
        <f t="shared" si="590"/>
        <v>5704.9731999999985</v>
      </c>
      <c r="H2219" s="20">
        <f t="shared" si="581"/>
        <v>6575.4877500000002</v>
      </c>
      <c r="I2219" s="112">
        <f t="shared" si="591"/>
        <v>-4.0550269368486824E-2</v>
      </c>
      <c r="J2219" s="38" t="str">
        <f t="shared" si="582"/>
        <v>X</v>
      </c>
      <c r="K2219" s="17" t="str">
        <f>IF(OR(AND(J2218="N",OR(I2218&lt;R$2308,AND(I2218&gt;R$2306, I2218&lt;R$2305))), AND(J2218="X", OR(I2218&lt;R$2314, AND(I2218&lt;R$2311,I2218&gt;R$2312)))),"no","yes")</f>
        <v>yes</v>
      </c>
      <c r="M2219" s="34">
        <f t="shared" si="587"/>
        <v>5227.3999999999996</v>
      </c>
      <c r="N2219" s="34">
        <f t="shared" si="587"/>
        <v>5075.2</v>
      </c>
      <c r="O2219" s="146">
        <f t="shared" si="583"/>
        <v>2.9988965952080671E-2</v>
      </c>
      <c r="P2219" s="146">
        <f t="shared" si="584"/>
        <v>-2.9988965952080671E-2</v>
      </c>
      <c r="Q2219" s="86">
        <f t="shared" si="575"/>
        <v>1.7999999999999999E-2</v>
      </c>
      <c r="R2219" s="39">
        <f>(SUM(C2200:C2218)+Q2219*SUM(C2200:C2218))/(19-Q2219)*(1-J$2305)</f>
        <v>5825.5765420925081</v>
      </c>
      <c r="S2219" s="39">
        <f>(SUM(C2200:C2218)+Q2219*SUM(C2200:C2218))/(19-Q2219)*(1+J$2305)</f>
        <v>5825.5765420925081</v>
      </c>
      <c r="T2219" s="17">
        <f>IF(AND(K2219="no",R2219&lt;E2219, R2219&gt;F2219,J$2308="yes"),MAX(R2219*(1-J$2306),F2219)/D2219-1,IF(AND(K2219="yes",S2219&gt;F2219, S2219&lt;E2219,J$2307="yes"),1-MIN(S2219*(1+J$2306),E2219)/D2219,0))</f>
        <v>0</v>
      </c>
      <c r="U2219" s="6">
        <f t="shared" si="576"/>
        <v>0</v>
      </c>
      <c r="V2219" s="66">
        <f t="shared" si="577"/>
        <v>18.355948409972559</v>
      </c>
      <c r="W2219" s="6">
        <f t="shared" si="578"/>
        <v>0</v>
      </c>
      <c r="X2219" s="17">
        <f>V2219/MAX(V$240:V2219)-1</f>
        <v>-3.8061779850361743E-2</v>
      </c>
      <c r="Z2219" s="66">
        <f t="shared" si="579"/>
        <v>144.27920301012895</v>
      </c>
      <c r="AA2219" s="6">
        <f t="shared" si="580"/>
        <v>-2.998896595208056E-2</v>
      </c>
      <c r="AB2219" s="17">
        <f>Z2219/MAX(Z$240:Z2219)-1</f>
        <v>-9.480434896613521E-2</v>
      </c>
      <c r="AD2219" s="18">
        <v>1.5484</v>
      </c>
      <c r="AF2219" s="23">
        <v>5227.3999999999996</v>
      </c>
      <c r="AG2219" s="23">
        <v>5075.2</v>
      </c>
      <c r="AH2219" s="23">
        <v>5075.6000000000004</v>
      </c>
    </row>
    <row r="2220" spans="1:34" x14ac:dyDescent="0.25">
      <c r="A2220" s="18" t="s">
        <v>249</v>
      </c>
      <c r="B2220" s="72">
        <v>42431</v>
      </c>
      <c r="C2220" s="23">
        <v>5753.1480000000001</v>
      </c>
      <c r="D2220" s="23">
        <v>5473.6350000000002</v>
      </c>
      <c r="E2220" s="23">
        <v>5763.799</v>
      </c>
      <c r="F2220" s="23">
        <v>5462.7420000000002</v>
      </c>
      <c r="G2220" s="20">
        <f t="shared" si="590"/>
        <v>5716.9211499999992</v>
      </c>
      <c r="H2220" s="20">
        <f t="shared" si="581"/>
        <v>6547.3077999999987</v>
      </c>
      <c r="I2220" s="112">
        <f t="shared" si="591"/>
        <v>6.3367762208861311E-3</v>
      </c>
      <c r="J2220" s="38" t="str">
        <f t="shared" si="582"/>
        <v>X</v>
      </c>
      <c r="K2220" s="17" t="str">
        <f>IF(OR(AND(J2219="N",OR(I2219&lt;R$2308,AND(I2219&gt;R$2306, I2219&lt;R$2305))), AND(J2219="X", OR(I2219&lt;R$2314, AND(I2219&lt;R$2311,I2219&gt;R$2312)))),"no","yes")</f>
        <v>yes</v>
      </c>
      <c r="M2220" s="34">
        <f t="shared" si="587"/>
        <v>5587.8</v>
      </c>
      <c r="N2220" s="34">
        <f t="shared" si="587"/>
        <v>5227.3999999999996</v>
      </c>
      <c r="O2220" s="146">
        <f t="shared" si="583"/>
        <v>6.8944408310058547E-2</v>
      </c>
      <c r="P2220" s="146">
        <f t="shared" si="584"/>
        <v>-6.8944408310058547E-2</v>
      </c>
      <c r="Q2220" s="86">
        <f t="shared" si="575"/>
        <v>1.7999999999999999E-2</v>
      </c>
      <c r="R2220" s="39">
        <f>(SUM(C2201:C2219)+Q2220*SUM(C2201:C2219))/(19-Q2220)*(1-J$2305)</f>
        <v>5823.4016410283421</v>
      </c>
      <c r="S2220" s="39">
        <f>(SUM(C2201:C2219)+Q2220*SUM(C2201:C2219))/(19-Q2220)*(1+J$2305)</f>
        <v>5823.4016410283421</v>
      </c>
      <c r="T2220" s="17">
        <f>IF(AND(K2220="no",R2220&lt;E2220, R2220&gt;F2220,J$2308="yes"),MAX(R2220*(1-J$2306),F2220)/D2220-1,IF(AND(K2220="yes",S2220&gt;F2220, S2220&lt;E2220,J$2307="yes"),1-MIN(S2220*(1+J$2306),E2220)/D2220,0))</f>
        <v>0</v>
      </c>
      <c r="U2220" s="6">
        <f t="shared" si="576"/>
        <v>0</v>
      </c>
      <c r="V2220" s="66">
        <f t="shared" si="577"/>
        <v>18.355948409972559</v>
      </c>
      <c r="W2220" s="6">
        <f t="shared" si="578"/>
        <v>0</v>
      </c>
      <c r="X2220" s="17">
        <f>V2220/MAX(V$240:V2220)-1</f>
        <v>-3.8061779850361743E-2</v>
      </c>
      <c r="Y2220" s="6">
        <f t="shared" ref="Y2220" si="592">V2220/V2200-1</f>
        <v>1.4091044443947931E-2</v>
      </c>
      <c r="Z2220" s="66">
        <f t="shared" si="579"/>
        <v>134.33195872714879</v>
      </c>
      <c r="AA2220" s="6">
        <f t="shared" si="580"/>
        <v>-6.8944408310058547E-2</v>
      </c>
      <c r="AB2220" s="17">
        <f>Z2220/MAX(Z$240:Z2220)-1</f>
        <v>-0.15721252753150328</v>
      </c>
      <c r="AC2220" s="6">
        <f t="shared" ref="AC2220" si="593">Z2220/Z2200-1</f>
        <v>-0.10680310378510893</v>
      </c>
      <c r="AD2220" s="18">
        <v>1.6329</v>
      </c>
      <c r="AF2220" s="23">
        <v>5587.8</v>
      </c>
      <c r="AG2220" s="23">
        <v>5227.3999999999996</v>
      </c>
      <c r="AH2220" s="23">
        <v>5260.2</v>
      </c>
    </row>
    <row r="2221" spans="1:34" x14ac:dyDescent="0.25">
      <c r="A2221" s="18" t="s">
        <v>249</v>
      </c>
      <c r="B2221" s="72">
        <v>42432</v>
      </c>
      <c r="C2221" s="23">
        <v>5776.9769999999999</v>
      </c>
      <c r="D2221" s="23">
        <v>5753.1480000000001</v>
      </c>
      <c r="E2221" s="23">
        <v>5872.924</v>
      </c>
      <c r="F2221" s="23">
        <v>5745.6229999999996</v>
      </c>
      <c r="G2221" s="20">
        <f t="shared" si="590"/>
        <v>5742.208349999999</v>
      </c>
      <c r="H2221" s="20">
        <f t="shared" si="581"/>
        <v>6520.1597500000007</v>
      </c>
      <c r="I2221" s="112">
        <f t="shared" si="591"/>
        <v>6.0549265858667045E-3</v>
      </c>
      <c r="J2221" s="38" t="str">
        <f t="shared" si="582"/>
        <v>X</v>
      </c>
      <c r="K2221" s="17" t="str">
        <f>IF(OR(AND(J2220="N",OR(I2220&lt;R$2308,AND(I2220&gt;R$2306, I2220&lt;R$2305))), AND(J2220="X", OR(I2220&lt;R$2314, AND(I2220&lt;R$2311,I2220&gt;R$2312)))),"no","yes")</f>
        <v>yes</v>
      </c>
      <c r="M2221" s="34">
        <f t="shared" si="587"/>
        <v>5603.8</v>
      </c>
      <c r="N2221" s="34">
        <f t="shared" si="587"/>
        <v>5587.8</v>
      </c>
      <c r="O2221" s="146">
        <f t="shared" si="583"/>
        <v>2.8633809370413044E-3</v>
      </c>
      <c r="P2221" s="146">
        <f t="shared" si="584"/>
        <v>-2.8633809370413044E-3</v>
      </c>
      <c r="Q2221" s="86">
        <f t="shared" si="575"/>
        <v>1.7999999999999999E-2</v>
      </c>
      <c r="R2221" s="39">
        <f>(SUM(C2202:C2220)+Q2221*SUM(C2202:C2220))/(19-Q2221)*(1-J$2305)</f>
        <v>5849.2466241702659</v>
      </c>
      <c r="S2221" s="39">
        <f>(SUM(C2202:C2220)+Q2221*SUM(C2202:C2220))/(19-Q2221)*(1+J$2305)</f>
        <v>5849.2466241702659</v>
      </c>
      <c r="T2221" s="17">
        <f>IF(AND(K2221="no",R2221&lt;E2221, R2221&gt;F2221,J$2308="yes"),MAX(R2221*(1-J$2306),F2221)/D2221-1,IF(AND(K2221="yes",S2221&gt;F2221, S2221&lt;E2221,J$2307="yes"),1-MIN(S2221*(1+J$2306),E2221)/D2221,0))</f>
        <v>-1.6703659313173524E-2</v>
      </c>
      <c r="U2221" s="6">
        <f t="shared" si="576"/>
        <v>-1.384027837613222E-2</v>
      </c>
      <c r="V2221" s="66">
        <f t="shared" si="577"/>
        <v>18.355948409972559</v>
      </c>
      <c r="W2221" s="6">
        <f t="shared" si="578"/>
        <v>0</v>
      </c>
      <c r="X2221" s="17">
        <f>V2221/MAX(V$240:V2221)-1</f>
        <v>-3.8061779850361743E-2</v>
      </c>
      <c r="Z2221" s="66">
        <f t="shared" si="579"/>
        <v>132.08812345369921</v>
      </c>
      <c r="AA2221" s="6">
        <f t="shared" si="580"/>
        <v>-1.6703659313173524E-2</v>
      </c>
      <c r="AB2221" s="17">
        <f>Z2221/MAX(Z$240:Z2221)-1</f>
        <v>-0.1712901623450277</v>
      </c>
      <c r="AD2221" s="18">
        <v>1.6315</v>
      </c>
      <c r="AF2221" s="23">
        <v>5603.8</v>
      </c>
      <c r="AG2221" s="23">
        <v>5587.8</v>
      </c>
      <c r="AH2221" s="23">
        <v>5588</v>
      </c>
    </row>
    <row r="2222" spans="1:34" x14ac:dyDescent="0.25">
      <c r="A2222" s="18" t="s">
        <v>249</v>
      </c>
      <c r="B2222" s="72">
        <v>42433</v>
      </c>
      <c r="C2222" s="23">
        <v>5621.5609999999997</v>
      </c>
      <c r="D2222" s="23">
        <v>5776.9769999999999</v>
      </c>
      <c r="E2222" s="23">
        <v>5805.4089999999997</v>
      </c>
      <c r="F2222" s="23">
        <v>5542.9830000000002</v>
      </c>
      <c r="G2222" s="20">
        <f t="shared" si="590"/>
        <v>5749.8301499999989</v>
      </c>
      <c r="H2222" s="20">
        <f t="shared" si="581"/>
        <v>6487.6772999999994</v>
      </c>
      <c r="I2222" s="112">
        <f t="shared" si="591"/>
        <v>-2.2308337229752673E-2</v>
      </c>
      <c r="J2222" s="38" t="str">
        <f t="shared" si="582"/>
        <v>X</v>
      </c>
      <c r="K2222" s="17" t="str">
        <f>IF(OR(AND(J2221="N",OR(I2221&lt;R$2308,AND(I2221&gt;R$2306, I2221&lt;R$2305))), AND(J2221="X", OR(I2221&lt;R$2314, AND(I2221&lt;R$2311,I2221&gt;R$2312)))),"no","yes")</f>
        <v>yes</v>
      </c>
      <c r="M2222" s="34">
        <f t="shared" si="587"/>
        <v>5452</v>
      </c>
      <c r="N2222" s="34">
        <f t="shared" si="587"/>
        <v>5603.8</v>
      </c>
      <c r="O2222" s="146">
        <f t="shared" si="583"/>
        <v>-2.7088761197758715E-2</v>
      </c>
      <c r="P2222" s="146">
        <f t="shared" si="584"/>
        <v>2.7088761197758715E-2</v>
      </c>
      <c r="Q2222" s="86">
        <f t="shared" si="575"/>
        <v>1.7999999999999999E-2</v>
      </c>
      <c r="R2222" s="39">
        <f>(SUM(C2203:C2221)+Q2222*SUM(C2203:C2221))/(19-Q2222)*(1-J$2305)</f>
        <v>5865.7566513539123</v>
      </c>
      <c r="S2222" s="39">
        <f>(SUM(C2203:C2221)+Q2222*SUM(C2203:C2221))/(19-Q2222)*(1+J$2305)</f>
        <v>5865.7566513539123</v>
      </c>
      <c r="T2222" s="17">
        <f>IF(AND(K2222="no",R2222&lt;E2222, R2222&gt;F2222,J$2308="yes"),MAX(R2222*(1-J$2306),F2222)/D2222-1,IF(AND(K2222="yes",S2222&gt;F2222, S2222&lt;E2222,J$2307="yes"),1-MIN(S2222*(1+J$2306),E2222)/D2222,0))</f>
        <v>0</v>
      </c>
      <c r="U2222" s="6">
        <f t="shared" si="576"/>
        <v>0</v>
      </c>
      <c r="V2222" s="66">
        <f t="shared" si="577"/>
        <v>18.355948409972559</v>
      </c>
      <c r="W2222" s="6">
        <f t="shared" si="578"/>
        <v>0</v>
      </c>
      <c r="X2222" s="17">
        <f>V2222/MAX(V$240:V2222)-1</f>
        <v>-3.8061779850361743E-2</v>
      </c>
      <c r="Z2222" s="66">
        <f t="shared" si="579"/>
        <v>135.66622708699651</v>
      </c>
      <c r="AA2222" s="6">
        <f t="shared" si="580"/>
        <v>2.7088761197758604E-2</v>
      </c>
      <c r="AB2222" s="17">
        <f>Z2222/MAX(Z$240:Z2222)-1</f>
        <v>-0.14884143945055883</v>
      </c>
      <c r="AD2222" s="18">
        <v>1.5831999999999999</v>
      </c>
      <c r="AF2222" s="23">
        <v>5452</v>
      </c>
      <c r="AG2222" s="23">
        <v>5603.8</v>
      </c>
      <c r="AH2222" s="23">
        <v>5603.8</v>
      </c>
    </row>
    <row r="2223" spans="1:34" x14ac:dyDescent="0.25">
      <c r="A2223" s="18" t="s">
        <v>249</v>
      </c>
      <c r="B2223" s="72">
        <v>42436</v>
      </c>
      <c r="C2223" s="23">
        <v>5752.5479999999998</v>
      </c>
      <c r="D2223" s="23">
        <v>5621.5609999999997</v>
      </c>
      <c r="E2223" s="23">
        <v>5788.4719999999998</v>
      </c>
      <c r="F2223" s="23">
        <v>5681.8469999999998</v>
      </c>
      <c r="G2223" s="20">
        <f t="shared" si="590"/>
        <v>5767.4836999999989</v>
      </c>
      <c r="H2223" s="20">
        <f t="shared" si="581"/>
        <v>6458.3585166666662</v>
      </c>
      <c r="I2223" s="112">
        <f t="shared" si="591"/>
        <v>-2.5896388749220289E-3</v>
      </c>
      <c r="J2223" s="38" t="str">
        <f t="shared" si="582"/>
        <v>X</v>
      </c>
      <c r="K2223" s="17" t="str">
        <f>IF(OR(AND(J2222="N",OR(I2222&lt;R$2308,AND(I2222&gt;R$2306, I2222&lt;R$2305))), AND(J2222="X", OR(I2222&lt;R$2314, AND(I2222&lt;R$2311,I2222&gt;R$2312)))),"no","yes")</f>
        <v>yes</v>
      </c>
      <c r="M2223" s="34">
        <f t="shared" si="587"/>
        <v>5595</v>
      </c>
      <c r="N2223" s="34">
        <f t="shared" si="587"/>
        <v>5452</v>
      </c>
      <c r="O2223" s="146">
        <f t="shared" si="583"/>
        <v>2.6228906823184239E-2</v>
      </c>
      <c r="P2223" s="146">
        <f t="shared" si="584"/>
        <v>-2.6228906823184239E-2</v>
      </c>
      <c r="Q2223" s="86">
        <f t="shared" si="575"/>
        <v>1.7999999999999999E-2</v>
      </c>
      <c r="R2223" s="39">
        <f>(SUM(C2204:C2222)+Q2223*SUM(C2204:C2222))/(19-Q2223)*(1-J$2305)</f>
        <v>5877.6669617532389</v>
      </c>
      <c r="S2223" s="39">
        <f>(SUM(C2204:C2222)+Q2223*SUM(C2204:C2222))/(19-Q2223)*(1+J$2305)</f>
        <v>5877.6669617532389</v>
      </c>
      <c r="T2223" s="17">
        <f>IF(AND(K2223="no",R2223&lt;E2223, R2223&gt;F2223,J$2308="yes"),MAX(R2223*(1-J$2306),F2223)/D2223-1,IF(AND(K2223="yes",S2223&gt;F2223, S2223&lt;E2223,J$2307="yes"),1-MIN(S2223*(1+J$2306),E2223)/D2223,0))</f>
        <v>0</v>
      </c>
      <c r="U2223" s="6">
        <f t="shared" si="576"/>
        <v>0</v>
      </c>
      <c r="V2223" s="66">
        <f t="shared" si="577"/>
        <v>18.355948409972559</v>
      </c>
      <c r="W2223" s="6">
        <f t="shared" si="578"/>
        <v>0</v>
      </c>
      <c r="X2223" s="17">
        <f>V2223/MAX(V$240:V2223)-1</f>
        <v>-3.8061779850361743E-2</v>
      </c>
      <c r="Z2223" s="66">
        <f t="shared" si="579"/>
        <v>132.10785025767873</v>
      </c>
      <c r="AA2223" s="6">
        <f t="shared" si="580"/>
        <v>-2.6228906823184239E-2</v>
      </c>
      <c r="AB2223" s="17">
        <f>Z2223/MAX(Z$240:Z2223)-1</f>
        <v>-0.17116639802696576</v>
      </c>
      <c r="AD2223" s="18">
        <v>1.6279999999999999</v>
      </c>
      <c r="AF2223" s="23">
        <v>5595</v>
      </c>
      <c r="AG2223" s="23">
        <v>5452</v>
      </c>
      <c r="AH2223" s="23">
        <v>5567</v>
      </c>
    </row>
    <row r="2224" spans="1:34" x14ac:dyDescent="0.25">
      <c r="A2224" s="18" t="s">
        <v>249</v>
      </c>
      <c r="B2224" s="72">
        <v>42437</v>
      </c>
      <c r="C2224" s="23">
        <v>5764.3249999999998</v>
      </c>
      <c r="D2224" s="23">
        <v>5752.5479999999998</v>
      </c>
      <c r="E2224" s="23">
        <v>5764.3249999999998</v>
      </c>
      <c r="F2224" s="23">
        <v>5538.1509999999998</v>
      </c>
      <c r="G2224" s="20">
        <f t="shared" si="590"/>
        <v>5776.3685999999989</v>
      </c>
      <c r="H2224" s="20">
        <f t="shared" si="581"/>
        <v>6427.7268000000004</v>
      </c>
      <c r="I2224" s="112">
        <f t="shared" si="591"/>
        <v>-2.0849777488228805E-3</v>
      </c>
      <c r="J2224" s="38" t="str">
        <f t="shared" si="582"/>
        <v>X</v>
      </c>
      <c r="K2224" s="17" t="str">
        <f>IF(OR(AND(J2223="N",OR(I2223&lt;R$2308,AND(I2223&gt;R$2306, I2223&lt;R$2305))), AND(J2223="X", OR(I2223&lt;R$2314, AND(I2223&lt;R$2311,I2223&gt;R$2312)))),"no","yes")</f>
        <v>yes</v>
      </c>
      <c r="M2224" s="34">
        <f t="shared" si="587"/>
        <v>5661</v>
      </c>
      <c r="N2224" s="34">
        <f t="shared" si="587"/>
        <v>5595</v>
      </c>
      <c r="O2224" s="146">
        <f t="shared" si="583"/>
        <v>1.1796246648793529E-2</v>
      </c>
      <c r="P2224" s="146">
        <f t="shared" si="584"/>
        <v>-1.1796246648793529E-2</v>
      </c>
      <c r="Q2224" s="86">
        <f t="shared" si="575"/>
        <v>1.7999999999999999E-2</v>
      </c>
      <c r="R2224" s="39">
        <f>(SUM(C2205:C2223)+Q2224*SUM(C2205:C2223))/(19-Q2224)*(1-J$2305)</f>
        <v>5886.565264250341</v>
      </c>
      <c r="S2224" s="39">
        <f>(SUM(C2205:C2223)+Q2224*SUM(C2205:C2223))/(19-Q2224)*(1+J$2305)</f>
        <v>5886.565264250341</v>
      </c>
      <c r="T2224" s="17">
        <f>IF(AND(K2224="no",R2224&lt;E2224, R2224&gt;F2224,J$2308="yes"),MAX(R2224*(1-J$2306),F2224)/D2224-1,IF(AND(K2224="yes",S2224&gt;F2224, S2224&lt;E2224,J$2307="yes"),1-MIN(S2224*(1+J$2306),E2224)/D2224,0))</f>
        <v>0</v>
      </c>
      <c r="U2224" s="6">
        <f t="shared" si="576"/>
        <v>0</v>
      </c>
      <c r="V2224" s="66">
        <f t="shared" si="577"/>
        <v>18.355948409972559</v>
      </c>
      <c r="W2224" s="6">
        <f t="shared" si="578"/>
        <v>0</v>
      </c>
      <c r="X2224" s="17">
        <f>V2224/MAX(V$240:V2224)-1</f>
        <v>-3.8061779850361743E-2</v>
      </c>
      <c r="Z2224" s="66">
        <f t="shared" si="579"/>
        <v>130.54947347179728</v>
      </c>
      <c r="AA2224" s="6">
        <f t="shared" si="580"/>
        <v>-1.1796246648793418E-2</v>
      </c>
      <c r="AB2224" s="17">
        <f>Z2224/MAX(Z$240:Z2224)-1</f>
        <v>-0.18094352362664756</v>
      </c>
      <c r="AD2224" s="18">
        <v>1.6377999999999999</v>
      </c>
      <c r="AF2224" s="23">
        <v>5661</v>
      </c>
      <c r="AG2224" s="23">
        <v>5595</v>
      </c>
      <c r="AH2224" s="23">
        <v>5511</v>
      </c>
    </row>
    <row r="2225" spans="1:34" x14ac:dyDescent="0.25">
      <c r="A2225" s="18" t="s">
        <v>249</v>
      </c>
      <c r="B2225" s="72">
        <v>42438</v>
      </c>
      <c r="C2225" s="23">
        <v>5617.0379999999996</v>
      </c>
      <c r="D2225" s="23">
        <v>5764.3249999999998</v>
      </c>
      <c r="E2225" s="23">
        <v>5709.5169999999998</v>
      </c>
      <c r="F2225" s="23">
        <v>5583.067</v>
      </c>
      <c r="G2225" s="20">
        <f t="shared" si="590"/>
        <v>5776.7118499999988</v>
      </c>
      <c r="H2225" s="20">
        <f t="shared" si="581"/>
        <v>6397.941733333334</v>
      </c>
      <c r="I2225" s="112">
        <f t="shared" si="591"/>
        <v>-2.7640958065097032E-2</v>
      </c>
      <c r="J2225" s="38" t="str">
        <f t="shared" si="582"/>
        <v>X</v>
      </c>
      <c r="K2225" s="17" t="str">
        <f>IF(OR(AND(J2224="N",OR(I2224&lt;R$2308,AND(I2224&gt;R$2306, I2224&lt;R$2305))), AND(J2224="X", OR(I2224&lt;R$2314, AND(I2224&lt;R$2311,I2224&gt;R$2312)))),"no","yes")</f>
        <v>yes</v>
      </c>
      <c r="M2225" s="34">
        <f t="shared" si="587"/>
        <v>5500</v>
      </c>
      <c r="N2225" s="34">
        <f t="shared" si="587"/>
        <v>5661</v>
      </c>
      <c r="O2225" s="146">
        <f t="shared" si="583"/>
        <v>-2.8440204910793132E-2</v>
      </c>
      <c r="P2225" s="146">
        <f t="shared" si="584"/>
        <v>2.8440204910793132E-2</v>
      </c>
      <c r="Q2225" s="86">
        <f t="shared" ref="Q2225:Q2273" si="594">IF(J2225="N",0.009,0.018)</f>
        <v>1.7999999999999999E-2</v>
      </c>
      <c r="R2225" s="39">
        <f>(SUM(C2206:C2224)+Q2225*SUM(C2206:C2224))/(19-Q2225)*(1-J$2305)</f>
        <v>5894.8323981666836</v>
      </c>
      <c r="S2225" s="39">
        <f>(SUM(C2206:C2224)+Q2225*SUM(C2206:C2224))/(19-Q2225)*(1+J$2305)</f>
        <v>5894.8323981666836</v>
      </c>
      <c r="T2225" s="17">
        <f>IF(AND(K2225="no",R2225&lt;E2225, R2225&gt;F2225,J$2308="yes"),MAX(R2225*(1-J$2306),F2225)/D2225-1,IF(AND(K2225="yes",S2225&gt;F2225, S2225&lt;E2225,J$2307="yes"),1-MIN(S2225*(1+J$2306),E2225)/D2225,0))</f>
        <v>0</v>
      </c>
      <c r="U2225" s="6">
        <f t="shared" si="576"/>
        <v>0</v>
      </c>
      <c r="V2225" s="66">
        <f t="shared" si="577"/>
        <v>18.355948409972559</v>
      </c>
      <c r="W2225" s="6">
        <f t="shared" si="578"/>
        <v>0</v>
      </c>
      <c r="X2225" s="17">
        <f>V2225/MAX(V$240:V2225)-1</f>
        <v>-3.8061779850361743E-2</v>
      </c>
      <c r="Z2225" s="66">
        <f t="shared" si="579"/>
        <v>134.26232724833133</v>
      </c>
      <c r="AA2225" s="6">
        <f t="shared" si="580"/>
        <v>2.8440204910793021E-2</v>
      </c>
      <c r="AB2225" s="17">
        <f>Z2225/MAX(Z$240:Z2225)-1</f>
        <v>-0.15764938960507735</v>
      </c>
      <c r="AD2225" s="18">
        <v>1.5923</v>
      </c>
      <c r="AF2225" s="23">
        <v>5500</v>
      </c>
      <c r="AG2225" s="23">
        <v>5661</v>
      </c>
      <c r="AH2225" s="23">
        <v>5551.8</v>
      </c>
    </row>
    <row r="2226" spans="1:34" x14ac:dyDescent="0.25">
      <c r="A2226" s="18" t="s">
        <v>249</v>
      </c>
      <c r="B2226" s="72">
        <v>42439</v>
      </c>
      <c r="C2226" s="23">
        <v>5521.9480000000003</v>
      </c>
      <c r="D2226" s="23">
        <v>5617.0379999999996</v>
      </c>
      <c r="E2226" s="23">
        <v>5657.2629999999999</v>
      </c>
      <c r="F2226" s="23">
        <v>5517.0159999999996</v>
      </c>
      <c r="G2226" s="20">
        <f t="shared" si="590"/>
        <v>5766.7349999999997</v>
      </c>
      <c r="H2226" s="20">
        <f t="shared" si="581"/>
        <v>6367.0696333333335</v>
      </c>
      <c r="I2226" s="112">
        <f t="shared" si="591"/>
        <v>-4.2448109718930982E-2</v>
      </c>
      <c r="J2226" s="38" t="str">
        <f t="shared" si="582"/>
        <v>X</v>
      </c>
      <c r="K2226" s="17" t="str">
        <f>IF(OR(AND(J2225="N",OR(I2225&lt;R$2308,AND(I2225&gt;R$2306, I2225&lt;R$2305))), AND(J2225="X", OR(I2225&lt;R$2314, AND(I2225&lt;R$2311,I2225&gt;R$2312)))),"no","yes")</f>
        <v>yes</v>
      </c>
      <c r="M2226" s="34">
        <f t="shared" si="587"/>
        <v>5396</v>
      </c>
      <c r="N2226" s="34">
        <f t="shared" si="587"/>
        <v>5500</v>
      </c>
      <c r="O2226" s="146">
        <f t="shared" si="583"/>
        <v>-1.8909090909090875E-2</v>
      </c>
      <c r="P2226" s="146">
        <f t="shared" si="584"/>
        <v>1.8909090909090875E-2</v>
      </c>
      <c r="Q2226" s="86">
        <f t="shared" si="594"/>
        <v>1.7999999999999999E-2</v>
      </c>
      <c r="R2226" s="39">
        <f>(SUM(C2207:C2225)+Q2226*SUM(C2207:C2225))/(19-Q2226)*(1-J$2305)</f>
        <v>5889.2309311979761</v>
      </c>
      <c r="S2226" s="39">
        <f>(SUM(C2207:C2225)+Q2226*SUM(C2207:C2225))/(19-Q2226)*(1+J$2305)</f>
        <v>5889.2309311979761</v>
      </c>
      <c r="T2226" s="17">
        <f>IF(AND(K2226="no",R2226&lt;E2226, R2226&gt;F2226,J$2308="yes"),MAX(R2226*(1-J$2306),F2226)/D2226-1,IF(AND(K2226="yes",S2226&gt;F2226, S2226&lt;E2226,J$2307="yes"),1-MIN(S2226*(1+J$2306),E2226)/D2226,0))</f>
        <v>0</v>
      </c>
      <c r="U2226" s="6">
        <f t="shared" ref="U2226:U2273" si="595">IF(T2226=0,0,IF(K2226="yes",T2226-P2226,T2226-O2226))</f>
        <v>0</v>
      </c>
      <c r="V2226" s="66">
        <f t="shared" ref="V2226:V2273" si="596">IF(K2226="yes",V2225, IF(T2226&lt;&gt;0, V2225*(1+T2226),V2225*(1+O2226)))</f>
        <v>18.355948409972559</v>
      </c>
      <c r="W2226" s="6">
        <f t="shared" ref="W2226:W2273" si="597">V2226/V2225-1</f>
        <v>0</v>
      </c>
      <c r="X2226" s="17">
        <f>V2226/MAX(V$240:V2226)-1</f>
        <v>-3.8061779850361743E-2</v>
      </c>
      <c r="Z2226" s="66">
        <f t="shared" ref="Z2226:Z2273" si="598">IF(T2226&lt;&gt;0,Z2225*(1+T2226),IF(K2226="no",Z2225*(1+O2226),Z2225*(1+P2226)))</f>
        <v>136.80110579993612</v>
      </c>
      <c r="AA2226" s="6">
        <f t="shared" ref="AA2226:AA2273" si="599">Z2226/Z2225-1</f>
        <v>1.8909090909090764E-2</v>
      </c>
      <c r="AB2226" s="17">
        <f>Z2226/MAX(Z$240:Z2226)-1</f>
        <v>-0.14172130533579164</v>
      </c>
      <c r="AD2226" s="18">
        <v>1.5637000000000001</v>
      </c>
      <c r="AF2226" s="23">
        <v>5396</v>
      </c>
      <c r="AG2226" s="23">
        <v>5500</v>
      </c>
      <c r="AH2226" s="23">
        <v>5548</v>
      </c>
    </row>
    <row r="2227" spans="1:34" x14ac:dyDescent="0.25">
      <c r="A2227" s="18" t="s">
        <v>249</v>
      </c>
      <c r="B2227" s="72">
        <v>42440</v>
      </c>
      <c r="C2227" s="23">
        <v>5508.982</v>
      </c>
      <c r="D2227" s="23">
        <v>5521.9480000000003</v>
      </c>
      <c r="E2227" s="23">
        <v>5545.3429999999998</v>
      </c>
      <c r="F2227" s="23">
        <v>5433.3220000000001</v>
      </c>
      <c r="G2227" s="20">
        <f t="shared" si="590"/>
        <v>5758.9742500000002</v>
      </c>
      <c r="H2227" s="20">
        <f t="shared" si="581"/>
        <v>6336.3825000000015</v>
      </c>
      <c r="I2227" s="112">
        <f t="shared" si="591"/>
        <v>-4.3409162664688083E-2</v>
      </c>
      <c r="J2227" s="38" t="str">
        <f t="shared" si="582"/>
        <v>X</v>
      </c>
      <c r="K2227" s="17" t="str">
        <f>IF(OR(AND(J2226="N",OR(I2226&lt;R$2308,AND(I2226&gt;R$2306, I2226&lt;R$2305))), AND(J2226="X", OR(I2226&lt;R$2314, AND(I2226&lt;R$2311,I2226&gt;R$2312)))),"no","yes")</f>
        <v>yes</v>
      </c>
      <c r="M2227" s="34">
        <f t="shared" si="587"/>
        <v>5413.2</v>
      </c>
      <c r="N2227" s="34">
        <f t="shared" si="587"/>
        <v>5396</v>
      </c>
      <c r="O2227" s="146">
        <f t="shared" si="583"/>
        <v>3.187546330615243E-3</v>
      </c>
      <c r="P2227" s="146">
        <f t="shared" si="584"/>
        <v>-3.187546330615243E-3</v>
      </c>
      <c r="Q2227" s="86">
        <f t="shared" si="594"/>
        <v>1.7999999999999999E-2</v>
      </c>
      <c r="R2227" s="39">
        <f>(SUM(C2208:C2226)+Q2227*SUM(C2208:C2226))/(19-Q2227)*(1-J$2305)</f>
        <v>5881.6021522495003</v>
      </c>
      <c r="S2227" s="39">
        <f>(SUM(C2208:C2226)+Q2227*SUM(C2208:C2226))/(19-Q2227)*(1+J$2305)</f>
        <v>5881.6021522495003</v>
      </c>
      <c r="T2227" s="17">
        <f>IF(AND(K2227="no",R2227&lt;E2227, R2227&gt;F2227,J$2308="yes"),MAX(R2227*(1-J$2306),F2227)/D2227-1,IF(AND(K2227="yes",S2227&gt;F2227, S2227&lt;E2227,J$2307="yes"),1-MIN(S2227*(1+J$2306),E2227)/D2227,0))</f>
        <v>0</v>
      </c>
      <c r="U2227" s="6">
        <f t="shared" si="595"/>
        <v>0</v>
      </c>
      <c r="V2227" s="66">
        <f t="shared" si="596"/>
        <v>18.355948409972559</v>
      </c>
      <c r="W2227" s="6">
        <f t="shared" si="597"/>
        <v>0</v>
      </c>
      <c r="X2227" s="17">
        <f>V2227/MAX(V$240:V2227)-1</f>
        <v>-3.8061779850361743E-2</v>
      </c>
      <c r="Z2227" s="66">
        <f t="shared" si="598"/>
        <v>136.36504593711942</v>
      </c>
      <c r="AA2227" s="6">
        <f t="shared" si="599"/>
        <v>-3.187546330615354E-3</v>
      </c>
      <c r="AB2227" s="17">
        <f>Z2227/MAX(Z$240:Z2227)-1</f>
        <v>-0.1444571084396139</v>
      </c>
      <c r="AD2227" s="18">
        <v>1.5634999999999999</v>
      </c>
      <c r="AF2227" s="23">
        <v>5413.2</v>
      </c>
      <c r="AG2227" s="23">
        <v>5396</v>
      </c>
      <c r="AH2227" s="23">
        <v>5351</v>
      </c>
    </row>
    <row r="2228" spans="1:34" x14ac:dyDescent="0.25">
      <c r="A2228" s="18" t="s">
        <v>249</v>
      </c>
      <c r="B2228" s="72">
        <v>42443</v>
      </c>
      <c r="C2228" s="23">
        <v>5690.59</v>
      </c>
      <c r="D2228" s="23">
        <v>5508.982</v>
      </c>
      <c r="E2228" s="23">
        <v>5748.3329999999996</v>
      </c>
      <c r="F2228" s="23">
        <v>5568.4639999999999</v>
      </c>
      <c r="G2228" s="20">
        <f t="shared" si="590"/>
        <v>5760.1017499999998</v>
      </c>
      <c r="H2228" s="20">
        <f t="shared" si="581"/>
        <v>6309.7139666666681</v>
      </c>
      <c r="I2228" s="112">
        <f t="shared" si="591"/>
        <v>-1.2067798975946897E-2</v>
      </c>
      <c r="J2228" s="38" t="str">
        <f t="shared" si="582"/>
        <v>X</v>
      </c>
      <c r="K2228" s="17" t="str">
        <f>IF(OR(AND(J2227="N",OR(I2227&lt;R$2308,AND(I2227&gt;R$2306, I2227&lt;R$2305))), AND(J2227="X", OR(I2227&lt;R$2314, AND(I2227&lt;R$2311,I2227&gt;R$2312)))),"no","yes")</f>
        <v>yes</v>
      </c>
      <c r="M2228" s="34">
        <f t="shared" si="587"/>
        <v>5629.6</v>
      </c>
      <c r="N2228" s="34">
        <f t="shared" si="587"/>
        <v>5413.2</v>
      </c>
      <c r="O2228" s="146">
        <f t="shared" si="583"/>
        <v>3.9976354097391642E-2</v>
      </c>
      <c r="P2228" s="146">
        <f t="shared" si="584"/>
        <v>-3.9976354097391642E-2</v>
      </c>
      <c r="Q2228" s="86">
        <f t="shared" si="594"/>
        <v>1.7999999999999999E-2</v>
      </c>
      <c r="R2228" s="39">
        <f>(SUM(C2209:C2227)+Q2228*SUM(C2209:C2227))/(19-Q2228)*(1-J$2305)</f>
        <v>5873.0719107575596</v>
      </c>
      <c r="S2228" s="39">
        <f>(SUM(C2209:C2227)+Q2228*SUM(C2209:C2227))/(19-Q2228)*(1+J$2305)</f>
        <v>5873.0719107575596</v>
      </c>
      <c r="T2228" s="17">
        <f>IF(AND(K2228="no",R2228&lt;E2228, R2228&gt;F2228,J$2308="yes"),MAX(R2228*(1-J$2306),F2228)/D2228-1,IF(AND(K2228="yes",S2228&gt;F2228, S2228&lt;E2228,J$2307="yes"),1-MIN(S2228*(1+J$2306),E2228)/D2228,0))</f>
        <v>0</v>
      </c>
      <c r="U2228" s="6">
        <f t="shared" si="595"/>
        <v>0</v>
      </c>
      <c r="V2228" s="66">
        <f t="shared" si="596"/>
        <v>18.355948409972559</v>
      </c>
      <c r="W2228" s="6">
        <f t="shared" si="597"/>
        <v>0</v>
      </c>
      <c r="X2228" s="17">
        <f>V2228/MAX(V$240:V2228)-1</f>
        <v>-3.8061779850361743E-2</v>
      </c>
      <c r="Y2228" s="14"/>
      <c r="Z2228" s="66">
        <f t="shared" si="598"/>
        <v>130.91366857423006</v>
      </c>
      <c r="AA2228" s="6">
        <f t="shared" si="599"/>
        <v>-3.9976354097391642E-2</v>
      </c>
      <c r="AB2228" s="17">
        <f>Z2228/MAX(Z$240:Z2228)-1</f>
        <v>-0.17865859401813822</v>
      </c>
      <c r="AC2228" s="14"/>
      <c r="AD2228" s="18">
        <v>1.623</v>
      </c>
      <c r="AF2228" s="23">
        <v>5629.6</v>
      </c>
      <c r="AG2228" s="23">
        <v>5413.2</v>
      </c>
      <c r="AH2228" s="23">
        <v>5560</v>
      </c>
    </row>
    <row r="2229" spans="1:34" x14ac:dyDescent="0.25">
      <c r="A2229" s="18" t="s">
        <v>249</v>
      </c>
      <c r="B2229" s="72">
        <v>42444</v>
      </c>
      <c r="C2229" s="23">
        <v>5639.8010000000004</v>
      </c>
      <c r="D2229" s="23">
        <v>5690.59</v>
      </c>
      <c r="E2229" s="23">
        <v>5701.5680000000002</v>
      </c>
      <c r="F2229" s="23">
        <v>5608.9979999999996</v>
      </c>
      <c r="G2229" s="20">
        <f t="shared" si="590"/>
        <v>5746.9651000000003</v>
      </c>
      <c r="H2229" s="20">
        <f t="shared" si="581"/>
        <v>6279.6934833333353</v>
      </c>
      <c r="I2229" s="112">
        <f t="shared" si="591"/>
        <v>-1.8647076871930235E-2</v>
      </c>
      <c r="J2229" s="38" t="str">
        <f t="shared" si="582"/>
        <v>X</v>
      </c>
      <c r="K2229" s="17" t="str">
        <f>IF(OR(AND(J2228="N",OR(I2228&lt;R$2308,AND(I2228&gt;R$2306, I2228&lt;R$2305))), AND(J2228="X", OR(I2228&lt;R$2314, AND(I2228&lt;R$2311,I2228&gt;R$2312)))),"no","yes")</f>
        <v>yes</v>
      </c>
      <c r="M2229" s="34">
        <f t="shared" si="587"/>
        <v>5608</v>
      </c>
      <c r="N2229" s="34">
        <f t="shared" si="587"/>
        <v>5629.6</v>
      </c>
      <c r="O2229" s="146">
        <f t="shared" si="583"/>
        <v>-3.8368622992753787E-3</v>
      </c>
      <c r="P2229" s="146">
        <f t="shared" si="584"/>
        <v>3.8368622992753787E-3</v>
      </c>
      <c r="Q2229" s="86">
        <f t="shared" si="594"/>
        <v>1.7999999999999999E-2</v>
      </c>
      <c r="R2229" s="39">
        <f>(SUM(C2210:C2228)+Q2229*SUM(C2210:C2228))/(19-Q2229)*(1-J$2305)</f>
        <v>5861.7054060689079</v>
      </c>
      <c r="S2229" s="39">
        <f>(SUM(C2210:C2228)+Q2229*SUM(C2210:C2228))/(19-Q2229)*(1+J$2305)</f>
        <v>5861.7054060689079</v>
      </c>
      <c r="T2229" s="17">
        <f>IF(AND(K2229="no",R2229&lt;E2229, R2229&gt;F2229,J$2308="yes"),MAX(R2229*(1-J$2306),F2229)/D2229-1,IF(AND(K2229="yes",S2229&gt;F2229, S2229&lt;E2229,J$2307="yes"),1-MIN(S2229*(1+J$2306),E2229)/D2229,0))</f>
        <v>0</v>
      </c>
      <c r="U2229" s="6">
        <f t="shared" si="595"/>
        <v>0</v>
      </c>
      <c r="V2229" s="66">
        <f t="shared" si="596"/>
        <v>18.355948409972559</v>
      </c>
      <c r="W2229" s="6">
        <f t="shared" si="597"/>
        <v>0</v>
      </c>
      <c r="X2229" s="17">
        <f>V2229/MAX(V$240:V2229)-1</f>
        <v>-3.8061779850361743E-2</v>
      </c>
      <c r="Z2229" s="66">
        <f t="shared" si="598"/>
        <v>131.41596629364233</v>
      </c>
      <c r="AA2229" s="6">
        <f t="shared" si="599"/>
        <v>3.8368622992752677E-3</v>
      </c>
      <c r="AB2229" s="17">
        <f>Z2229/MAX(Z$240:Z2229)-1</f>
        <v>-0.17550722014269271</v>
      </c>
      <c r="AD2229" s="18">
        <v>1.6011</v>
      </c>
      <c r="AF2229" s="23">
        <v>5608</v>
      </c>
      <c r="AG2229" s="23">
        <v>5629.6</v>
      </c>
      <c r="AH2229" s="23">
        <v>5627</v>
      </c>
    </row>
    <row r="2230" spans="1:34" x14ac:dyDescent="0.25">
      <c r="A2230" s="21" t="s">
        <v>249</v>
      </c>
      <c r="B2230" s="73">
        <v>42445</v>
      </c>
      <c r="C2230" s="23">
        <v>5562.8040000000001</v>
      </c>
      <c r="D2230" s="23">
        <v>5639.8010000000004</v>
      </c>
      <c r="E2230" s="23">
        <v>5689.2809999999999</v>
      </c>
      <c r="F2230" s="23">
        <v>5531.3339999999998</v>
      </c>
      <c r="G2230" s="20">
        <f t="shared" si="590"/>
        <v>5726.5347000000002</v>
      </c>
      <c r="H2230" s="20">
        <f t="shared" si="581"/>
        <v>6247.4372000000021</v>
      </c>
      <c r="I2230" s="112">
        <f t="shared" si="591"/>
        <v>-2.8591584366021605E-2</v>
      </c>
      <c r="J2230" s="38" t="str">
        <f t="shared" si="582"/>
        <v>X</v>
      </c>
      <c r="K2230" s="17" t="str">
        <f>IF(OR(AND(J2229="N",OR(I2229&lt;R$2308,AND(I2229&gt;R$2306, I2229&lt;R$2305))), AND(J2229="X", OR(I2229&lt;R$2314, AND(I2229&lt;R$2311,I2229&gt;R$2312)))),"no","yes")</f>
        <v>yes</v>
      </c>
      <c r="M2230" s="34">
        <f t="shared" si="587"/>
        <v>5565.4</v>
      </c>
      <c r="N2230" s="34">
        <f t="shared" si="587"/>
        <v>5608</v>
      </c>
      <c r="O2230" s="146">
        <f t="shared" si="583"/>
        <v>-7.5962910128388739E-3</v>
      </c>
      <c r="P2230" s="146">
        <f t="shared" si="584"/>
        <v>7.5962910128388739E-3</v>
      </c>
      <c r="Q2230" s="86">
        <f t="shared" si="594"/>
        <v>1.7999999999999999E-2</v>
      </c>
      <c r="R2230" s="39">
        <f>(SUM(C2211:C2229)+Q2230*SUM(C2211:C2229))/(19-Q2230)*(1-J$2305)</f>
        <v>5843.921189547993</v>
      </c>
      <c r="S2230" s="39">
        <f>(SUM(C2211:C2229)+Q2230*SUM(C2211:C2229))/(19-Q2230)*(1+J$2305)</f>
        <v>5843.921189547993</v>
      </c>
      <c r="T2230" s="17">
        <f>IF(AND(K2230="no",R2230&lt;E2230, R2230&gt;F2230,J$2308="yes"),MAX(R2230*(1-J$2306),F2230)/D2230-1,IF(AND(K2230="yes",S2230&gt;F2230, S2230&lt;E2230,J$2307="yes"),1-MIN(S2230*(1+J$2306),E2230)/D2230,0))</f>
        <v>0</v>
      </c>
      <c r="U2230" s="6">
        <f t="shared" si="595"/>
        <v>0</v>
      </c>
      <c r="V2230" s="66">
        <f t="shared" si="596"/>
        <v>18.355948409972559</v>
      </c>
      <c r="W2230" s="6">
        <f t="shared" si="597"/>
        <v>0</v>
      </c>
      <c r="X2230" s="17">
        <f>V2230/MAX(V$240:V2230)-1</f>
        <v>-3.8061779850361743E-2</v>
      </c>
      <c r="Z2230" s="66">
        <f t="shared" si="598"/>
        <v>132.41424021734227</v>
      </c>
      <c r="AA2230" s="6">
        <f t="shared" si="599"/>
        <v>7.5962910128388739E-3</v>
      </c>
      <c r="AB2230" s="17">
        <f>Z2230/MAX(Z$240:Z2230)-1</f>
        <v>-0.16924413304891206</v>
      </c>
      <c r="AD2230" s="18">
        <v>1.5834999999999999</v>
      </c>
      <c r="AE2230" s="14"/>
      <c r="AF2230" s="23">
        <v>5565.4</v>
      </c>
      <c r="AG2230" s="23">
        <v>5608</v>
      </c>
      <c r="AH2230" s="23">
        <v>5700</v>
      </c>
    </row>
    <row r="2231" spans="1:34" x14ac:dyDescent="0.25">
      <c r="A2231" s="18" t="s">
        <v>249</v>
      </c>
      <c r="B2231" s="72">
        <v>42446</v>
      </c>
      <c r="C2231" s="23">
        <v>5745.9750000000004</v>
      </c>
      <c r="D2231" s="23">
        <v>5562.8040000000001</v>
      </c>
      <c r="E2231" s="23">
        <v>5759.54</v>
      </c>
      <c r="F2231" s="23">
        <v>5579.7250000000004</v>
      </c>
      <c r="G2231" s="20">
        <f t="shared" si="590"/>
        <v>5715.9769000000006</v>
      </c>
      <c r="H2231" s="20">
        <f t="shared" si="581"/>
        <v>6217.7134000000024</v>
      </c>
      <c r="I2231" s="112">
        <f t="shared" si="591"/>
        <v>5.2481142812175197E-3</v>
      </c>
      <c r="J2231" s="38" t="str">
        <f t="shared" si="582"/>
        <v>X</v>
      </c>
      <c r="K2231" s="17" t="str">
        <f>IF(OR(AND(J2230="N",OR(I2230&lt;R$2308,AND(I2230&gt;R$2306, I2230&lt;R$2305))), AND(J2230="X", OR(I2230&lt;R$2314, AND(I2230&lt;R$2311,I2230&gt;R$2312)))),"no","yes")</f>
        <v>yes</v>
      </c>
      <c r="M2231" s="34">
        <f t="shared" si="587"/>
        <v>5760</v>
      </c>
      <c r="N2231" s="34">
        <f t="shared" si="587"/>
        <v>5565.4</v>
      </c>
      <c r="O2231" s="146">
        <f t="shared" si="583"/>
        <v>3.4966040176806823E-2</v>
      </c>
      <c r="P2231" s="146">
        <f t="shared" si="584"/>
        <v>-3.4966040176806823E-2</v>
      </c>
      <c r="Q2231" s="86">
        <f t="shared" si="594"/>
        <v>1.7999999999999999E-2</v>
      </c>
      <c r="R2231" s="39">
        <f>(SUM(C2212:C2230)+Q2231*SUM(C2212:C2230))/(19-Q2231)*(1-J$2305)</f>
        <v>5822.773529343589</v>
      </c>
      <c r="S2231" s="39">
        <f>(SUM(C2212:C2230)+Q2231*SUM(C2212:C2230))/(19-Q2231)*(1+J$2305)</f>
        <v>5822.773529343589</v>
      </c>
      <c r="T2231" s="17">
        <f>IF(AND(K2231="no",R2231&lt;E2231, R2231&gt;F2231,J$2308="yes"),MAX(R2231*(1-J$2306),F2231)/D2231-1,IF(AND(K2231="yes",S2231&gt;F2231, S2231&lt;E2231,J$2307="yes"),1-MIN(S2231*(1+J$2306),E2231)/D2231,0))</f>
        <v>0</v>
      </c>
      <c r="U2231" s="6">
        <f t="shared" si="595"/>
        <v>0</v>
      </c>
      <c r="V2231" s="66">
        <f t="shared" si="596"/>
        <v>18.355948409972559</v>
      </c>
      <c r="W2231" s="6">
        <f t="shared" si="597"/>
        <v>0</v>
      </c>
      <c r="X2231" s="17">
        <f>V2231/MAX(V$240:V2231)-1</f>
        <v>-3.8061779850361743E-2</v>
      </c>
      <c r="Z2231" s="66">
        <f t="shared" si="598"/>
        <v>127.78423857392133</v>
      </c>
      <c r="AA2231" s="6">
        <f t="shared" si="599"/>
        <v>-3.4966040176806823E-2</v>
      </c>
      <c r="AB2231" s="17">
        <f>Z2231/MAX(Z$240:Z2231)-1</f>
        <v>-0.19829237606984174</v>
      </c>
      <c r="AD2231" s="18">
        <v>1.6354</v>
      </c>
      <c r="AF2231" s="23">
        <v>5760</v>
      </c>
      <c r="AG2231" s="23">
        <v>5565.4</v>
      </c>
      <c r="AH2231" s="23">
        <v>5602.2</v>
      </c>
    </row>
    <row r="2232" spans="1:34" s="140" customFormat="1" x14ac:dyDescent="0.25">
      <c r="A2232" s="132" t="s">
        <v>249</v>
      </c>
      <c r="B2232" s="133">
        <v>42447</v>
      </c>
      <c r="C2232" s="23">
        <v>5949.2629999999999</v>
      </c>
      <c r="D2232" s="23">
        <v>5745.9750000000004</v>
      </c>
      <c r="E2232" s="23">
        <v>5967.4589999999998</v>
      </c>
      <c r="F2232" s="23">
        <v>5768.9080000000004</v>
      </c>
      <c r="G2232" s="20">
        <f t="shared" si="590"/>
        <v>5714.4642500000018</v>
      </c>
      <c r="H2232" s="20">
        <f t="shared" si="581"/>
        <v>6188.2636833333354</v>
      </c>
      <c r="I2232" s="112">
        <f t="shared" si="591"/>
        <v>4.1088497491256204E-2</v>
      </c>
      <c r="J2232" s="38" t="str">
        <f t="shared" si="582"/>
        <v>X</v>
      </c>
      <c r="K2232" s="17" t="str">
        <f>IF(OR(AND(J2231="N",OR(I2231&lt;R$2308,AND(I2231&gt;R$2306, I2231&lt;R$2305))), AND(J2231="X", OR(I2231&lt;R$2314, AND(I2231&lt;R$2311,I2231&gt;R$2312)))),"no","yes")</f>
        <v>yes</v>
      </c>
      <c r="L2232" s="132"/>
      <c r="M2232" s="34">
        <f t="shared" si="587"/>
        <v>5944.6</v>
      </c>
      <c r="N2232" s="34">
        <f t="shared" si="587"/>
        <v>5760</v>
      </c>
      <c r="O2232" s="146">
        <f t="shared" si="583"/>
        <v>3.2048611111111125E-2</v>
      </c>
      <c r="P2232" s="146">
        <f t="shared" si="584"/>
        <v>-3.2048611111111125E-2</v>
      </c>
      <c r="Q2232" s="138">
        <f t="shared" si="594"/>
        <v>1.7999999999999999E-2</v>
      </c>
      <c r="R2232" s="39">
        <f>(SUM(C2213:C2231)+Q2232*SUM(C2213:C2231))/(19-Q2232)*(1-J$2305)</f>
        <v>5810.2487828469093</v>
      </c>
      <c r="S2232" s="39">
        <f>(SUM(C2213:C2231)+Q2232*SUM(C2213:C2231))/(19-Q2232)*(1+J$2305)</f>
        <v>5810.2487828469093</v>
      </c>
      <c r="T2232" s="17">
        <f>IF(AND(K2232="no",R2232&lt;E2232, R2232&gt;F2232,J$2308="yes"),MAX(R2232*(1-J$2306),F2232)/D2232-1,IF(AND(K2232="yes",S2232&gt;F2232, S2232&lt;E2232,J$2307="yes"),1-MIN(S2232*(1+J$2306),E2232)/D2232,0))</f>
        <v>-1.1185879306281121E-2</v>
      </c>
      <c r="U2232" s="6">
        <f t="shared" si="595"/>
        <v>2.0862731804830004E-2</v>
      </c>
      <c r="V2232" s="66">
        <f t="shared" si="596"/>
        <v>18.355948409972559</v>
      </c>
      <c r="W2232" s="137">
        <f t="shared" si="597"/>
        <v>0</v>
      </c>
      <c r="X2232" s="137">
        <f>V2232/MAX(V$240:V2232)-1</f>
        <v>-3.8061779850361743E-2</v>
      </c>
      <c r="Y2232" s="137"/>
      <c r="Z2232" s="66">
        <f t="shared" si="598"/>
        <v>126.35485950398841</v>
      </c>
      <c r="AA2232" s="137">
        <f t="shared" si="599"/>
        <v>-1.1185879306281121E-2</v>
      </c>
      <c r="AB2232" s="137">
        <f>Z2232/MAX(Z$240:Z2232)-1</f>
        <v>-0.20726018079004993</v>
      </c>
      <c r="AC2232" s="137"/>
      <c r="AD2232" s="132">
        <v>1.7003999999999999</v>
      </c>
      <c r="AE2232" s="137"/>
      <c r="AF2232" s="23">
        <v>5944.6</v>
      </c>
      <c r="AG2232" s="23">
        <v>5760</v>
      </c>
      <c r="AH2232" s="23">
        <v>5780</v>
      </c>
    </row>
    <row r="2233" spans="1:34" s="157" customFormat="1" x14ac:dyDescent="0.25">
      <c r="A2233" s="147" t="s">
        <v>249</v>
      </c>
      <c r="B2233" s="148">
        <v>42450</v>
      </c>
      <c r="C2233" s="23">
        <v>6099.4809999999998</v>
      </c>
      <c r="D2233" s="23">
        <v>5949.2629999999999</v>
      </c>
      <c r="E2233" s="23">
        <v>6100.0320000000002</v>
      </c>
      <c r="F2233" s="23">
        <v>6001.3220000000001</v>
      </c>
      <c r="G2233" s="20">
        <f t="shared" si="590"/>
        <v>5714.2521500000021</v>
      </c>
      <c r="H2233" s="20">
        <f t="shared" si="581"/>
        <v>6161.5988666666672</v>
      </c>
      <c r="I2233" s="112">
        <f t="shared" si="591"/>
        <v>6.7415444731468099E-2</v>
      </c>
      <c r="J2233" s="38" t="str">
        <f t="shared" si="582"/>
        <v>X</v>
      </c>
      <c r="K2233" s="17" t="str">
        <f>IF(OR(AND(J2232="N",OR(I2232&lt;R$2308,AND(I2232&gt;R$2306, I2232&lt;R$2305))), AND(J2232="X", OR(I2232&lt;R$2314, AND(I2232&lt;R$2311,I2232&gt;R$2312)))),"no","yes")</f>
        <v>no</v>
      </c>
      <c r="L2233" s="147"/>
      <c r="M2233" s="34">
        <f t="shared" si="587"/>
        <v>5929.8</v>
      </c>
      <c r="N2233" s="34">
        <f t="shared" si="587"/>
        <v>5799.6</v>
      </c>
      <c r="O2233" s="146">
        <f t="shared" si="583"/>
        <v>2.2449824125801765E-2</v>
      </c>
      <c r="P2233" s="146">
        <f t="shared" si="584"/>
        <v>-2.2449824125801765E-2</v>
      </c>
      <c r="Q2233" s="155">
        <f t="shared" si="594"/>
        <v>1.7999999999999999E-2</v>
      </c>
      <c r="R2233" s="39">
        <f>(SUM(C2214:C2232)+Q2233*SUM(C2214:C2232))/(19-Q2233)*(1-J$2305)</f>
        <v>5801.9651309661813</v>
      </c>
      <c r="S2233" s="39">
        <f>(SUM(C2214:C2232)+Q2233*SUM(C2214:C2232))/(19-Q2233)*(1+J$2305)</f>
        <v>5801.9651309661813</v>
      </c>
      <c r="T2233" s="17">
        <f>IF(AND(K2233="no",R2233&lt;E2233, R2233&gt;F2233,J$2308="yes"),MAX(R2233*(1-J$2306),F2233)/D2233-1,IF(AND(K2233="yes",S2233&gt;F2233, S2233&lt;E2233,J$2307="yes"),1-MIN(S2233*(1+J$2306),E2233)/D2233,0))</f>
        <v>0</v>
      </c>
      <c r="U2233" s="6">
        <f t="shared" si="595"/>
        <v>0</v>
      </c>
      <c r="V2233" s="66">
        <f t="shared" si="596"/>
        <v>18.768036223438735</v>
      </c>
      <c r="W2233" s="153">
        <f t="shared" si="597"/>
        <v>2.2449824125801765E-2</v>
      </c>
      <c r="X2233" s="153">
        <f>V2233/MAX(V$240:V2233)-1</f>
        <v>-1.646643598811548E-2</v>
      </c>
      <c r="Y2233" s="153"/>
      <c r="Z2233" s="66">
        <f t="shared" si="598"/>
        <v>129.19150387729334</v>
      </c>
      <c r="AA2233" s="153">
        <f t="shared" si="599"/>
        <v>2.2449824125801765E-2</v>
      </c>
      <c r="AB2233" s="153">
        <f>Z2233/MAX(Z$240:Z2233)-1</f>
        <v>-0.1894633112712667</v>
      </c>
      <c r="AC2233" s="153"/>
      <c r="AD2233" s="147">
        <v>1.7353000000000001</v>
      </c>
      <c r="AE2233" s="153"/>
      <c r="AF2233" s="23">
        <v>5929.8</v>
      </c>
      <c r="AG2233" s="23">
        <v>5799.6</v>
      </c>
      <c r="AH2233" s="23">
        <v>5870.4</v>
      </c>
    </row>
    <row r="2234" spans="1:34" x14ac:dyDescent="0.25">
      <c r="A2234" s="18" t="s">
        <v>249</v>
      </c>
      <c r="B2234" s="72">
        <v>42451</v>
      </c>
      <c r="C2234" s="23">
        <v>6075.4920000000002</v>
      </c>
      <c r="D2234" s="23">
        <v>6099.4809999999998</v>
      </c>
      <c r="E2234" s="23">
        <v>6130.2650000000003</v>
      </c>
      <c r="F2234" s="23">
        <v>6013.049</v>
      </c>
      <c r="G2234" s="20">
        <f t="shared" si="590"/>
        <v>5714.5017500000013</v>
      </c>
      <c r="H2234" s="20">
        <f t="shared" si="581"/>
        <v>6133.0476666666691</v>
      </c>
      <c r="I2234" s="112">
        <f t="shared" si="591"/>
        <v>6.3170905494953855E-2</v>
      </c>
      <c r="J2234" s="38" t="str">
        <f t="shared" si="582"/>
        <v>X</v>
      </c>
      <c r="K2234" s="17" t="str">
        <f>IF(OR(AND(J2233="N",OR(I2233&lt;R$2308,AND(I2233&gt;R$2306, I2233&lt;R$2305))), AND(J2233="X", OR(I2233&lt;R$2314, AND(I2233&lt;R$2311,I2233&gt;R$2312)))),"no","yes")</f>
        <v>no</v>
      </c>
      <c r="M2234" s="34">
        <f t="shared" si="587"/>
        <v>5921.6</v>
      </c>
      <c r="N2234" s="34">
        <f t="shared" si="587"/>
        <v>5929.8</v>
      </c>
      <c r="O2234" s="146">
        <f t="shared" si="583"/>
        <v>-1.3828459644507074E-3</v>
      </c>
      <c r="P2234" s="146">
        <f t="shared" si="584"/>
        <v>1.3828459644507074E-3</v>
      </c>
      <c r="Q2234" s="86">
        <f t="shared" si="594"/>
        <v>1.7999999999999999E-2</v>
      </c>
      <c r="R2234" s="39">
        <f>(SUM(C2215:C2233)+Q2234*SUM(C2215:C2233))/(19-Q2234)*(1-J$2305)</f>
        <v>5803.5193748814681</v>
      </c>
      <c r="S2234" s="39">
        <f>(SUM(C2215:C2233)+Q2234*SUM(C2215:C2233))/(19-Q2234)*(1+J$2305)</f>
        <v>5803.5193748814681</v>
      </c>
      <c r="T2234" s="17">
        <f>IF(AND(K2234="no",R2234&lt;E2234, R2234&gt;F2234,J$2308="yes"),MAX(R2234*(1-J$2306),F2234)/D2234-1,IF(AND(K2234="yes",S2234&gt;F2234, S2234&lt;E2234,J$2307="yes"),1-MIN(S2234*(1+J$2306),E2234)/D2234,0))</f>
        <v>0</v>
      </c>
      <c r="U2234" s="6">
        <f t="shared" si="595"/>
        <v>0</v>
      </c>
      <c r="V2234" s="66">
        <f t="shared" si="596"/>
        <v>18.742082920286489</v>
      </c>
      <c r="W2234" s="6">
        <f t="shared" si="597"/>
        <v>-1.3828459644505964E-3</v>
      </c>
      <c r="X2234" s="17">
        <f>V2234/MAX(V$240:V2234)-1</f>
        <v>-1.7826511408011059E-2</v>
      </c>
      <c r="Z2234" s="66">
        <f t="shared" si="598"/>
        <v>129.0128519275153</v>
      </c>
      <c r="AA2234" s="6">
        <f t="shared" si="599"/>
        <v>-1.3828459644508184E-3</v>
      </c>
      <c r="AB2234" s="17">
        <f>Z2234/MAX(Z$240:Z2234)-1</f>
        <v>-0.19058415866031453</v>
      </c>
      <c r="AD2234" s="18">
        <v>1.7270000000000001</v>
      </c>
      <c r="AF2234" s="23">
        <v>5921.6</v>
      </c>
      <c r="AG2234" s="23">
        <v>5929.8</v>
      </c>
      <c r="AH2234" s="23">
        <v>5881.6</v>
      </c>
    </row>
    <row r="2235" spans="1:34" x14ac:dyDescent="0.25">
      <c r="A2235" s="18" t="s">
        <v>249</v>
      </c>
      <c r="B2235" s="72">
        <v>42452</v>
      </c>
      <c r="C2235" s="23">
        <v>6118.9660000000003</v>
      </c>
      <c r="D2235" s="23">
        <v>6075.4920000000002</v>
      </c>
      <c r="E2235" s="23">
        <v>6119.3059999999996</v>
      </c>
      <c r="F2235" s="23">
        <v>6031.2719999999999</v>
      </c>
      <c r="G2235" s="20">
        <f t="shared" si="590"/>
        <v>5714.8979000000018</v>
      </c>
      <c r="H2235" s="20">
        <f t="shared" si="581"/>
        <v>6104.0869666666676</v>
      </c>
      <c r="I2235" s="112">
        <f t="shared" si="591"/>
        <v>7.0704342766998218E-2</v>
      </c>
      <c r="J2235" s="38" t="str">
        <f t="shared" si="582"/>
        <v>X</v>
      </c>
      <c r="K2235" s="17" t="str">
        <f>IF(OR(AND(J2234="N",OR(I2234&lt;R$2308,AND(I2234&gt;R$2306, I2234&lt;R$2305))), AND(J2234="X", OR(I2234&lt;R$2314, AND(I2234&lt;R$2311,I2234&gt;R$2312)))),"no","yes")</f>
        <v>no</v>
      </c>
      <c r="M2235" s="34">
        <f t="shared" si="587"/>
        <v>5949.2</v>
      </c>
      <c r="N2235" s="34">
        <f t="shared" si="587"/>
        <v>5921.6</v>
      </c>
      <c r="O2235" s="146">
        <f t="shared" si="583"/>
        <v>4.6609024587949133E-3</v>
      </c>
      <c r="P2235" s="146">
        <f t="shared" si="584"/>
        <v>-4.6609024587949133E-3</v>
      </c>
      <c r="Q2235" s="86">
        <f t="shared" si="594"/>
        <v>1.7999999999999999E-2</v>
      </c>
      <c r="R2235" s="39">
        <f>(SUM(C2216:C2234)+Q2235*SUM(C2216:C2234))/(19-Q2235)*(1-J$2305)</f>
        <v>5801.6127834790877</v>
      </c>
      <c r="S2235" s="39">
        <f>(SUM(C2216:C2234)+Q2235*SUM(C2216:C2234))/(19-Q2235)*(1+J$2305)</f>
        <v>5801.6127834790877</v>
      </c>
      <c r="T2235" s="17">
        <f>IF(AND(K2235="no",R2235&lt;E2235, R2235&gt;F2235,J$2308="yes"),MAX(R2235*(1-J$2306),F2235)/D2235-1,IF(AND(K2235="yes",S2235&gt;F2235, S2235&lt;E2235,J$2307="yes"),1-MIN(S2235*(1+J$2306),E2235)/D2235,0))</f>
        <v>0</v>
      </c>
      <c r="U2235" s="6">
        <f t="shared" si="595"/>
        <v>0</v>
      </c>
      <c r="V2235" s="66">
        <f t="shared" si="596"/>
        <v>18.829437940652589</v>
      </c>
      <c r="W2235" s="6">
        <f t="shared" si="597"/>
        <v>4.6609024587949133E-3</v>
      </c>
      <c r="X2235" s="17">
        <f>V2235/MAX(V$240:V2235)-1</f>
        <v>-1.3248696580069552E-2</v>
      </c>
      <c r="Z2235" s="66">
        <f t="shared" si="598"/>
        <v>129.6141682462804</v>
      </c>
      <c r="AA2235" s="6">
        <f t="shared" si="599"/>
        <v>4.6609024587949133E-3</v>
      </c>
      <c r="AB2235" s="17">
        <f>Z2235/MAX(Z$240:Z2235)-1</f>
        <v>-0.18681155037522679</v>
      </c>
      <c r="AD2235" s="18">
        <v>1.7435</v>
      </c>
      <c r="AF2235" s="23">
        <v>5949.2</v>
      </c>
      <c r="AG2235" s="23">
        <v>5921.6</v>
      </c>
      <c r="AH2235" s="23">
        <v>5920</v>
      </c>
    </row>
    <row r="2236" spans="1:34" x14ac:dyDescent="0.25">
      <c r="A2236" s="18" t="s">
        <v>249</v>
      </c>
      <c r="B2236" s="72">
        <v>42453</v>
      </c>
      <c r="C2236" s="23">
        <v>6018.424</v>
      </c>
      <c r="D2236" s="23">
        <v>6118.9660000000003</v>
      </c>
      <c r="E2236" s="23">
        <v>6127.5119999999997</v>
      </c>
      <c r="F2236" s="23">
        <v>6008.5420000000004</v>
      </c>
      <c r="G2236" s="20">
        <f t="shared" si="590"/>
        <v>5734.5165000000006</v>
      </c>
      <c r="H2236" s="20">
        <f t="shared" si="581"/>
        <v>6074.8393166666683</v>
      </c>
      <c r="I2236" s="112">
        <f t="shared" si="591"/>
        <v>4.9508533108240105E-2</v>
      </c>
      <c r="J2236" s="38" t="str">
        <f t="shared" si="582"/>
        <v>X</v>
      </c>
      <c r="K2236" s="17" t="str">
        <f>IF(OR(AND(J2235="N",OR(I2235&lt;R$2308,AND(I2235&gt;R$2306, I2235&lt;R$2305))), AND(J2235="X", OR(I2235&lt;R$2314, AND(I2235&lt;R$2311,I2235&gt;R$2312)))),"no","yes")</f>
        <v>no</v>
      </c>
      <c r="M2236" s="34">
        <f t="shared" si="587"/>
        <v>5843.4</v>
      </c>
      <c r="N2236" s="34">
        <f t="shared" si="587"/>
        <v>5949.2</v>
      </c>
      <c r="O2236" s="146">
        <f t="shared" si="583"/>
        <v>-1.7783903718146976E-2</v>
      </c>
      <c r="P2236" s="146">
        <f t="shared" si="584"/>
        <v>1.7783903718146976E-2</v>
      </c>
      <c r="Q2236" s="86">
        <f t="shared" si="594"/>
        <v>1.7999999999999999E-2</v>
      </c>
      <c r="R2236" s="39">
        <f>(SUM(C2217:C2235)+Q2236*SUM(C2217:C2235))/(19-Q2236)*(1-J$2305)</f>
        <v>5828.0476402908025</v>
      </c>
      <c r="S2236" s="39">
        <f>(SUM(C2217:C2235)+Q2236*SUM(C2217:C2235))/(19-Q2236)*(1+J$2305)</f>
        <v>5828.0476402908025</v>
      </c>
      <c r="T2236" s="17">
        <f>IF(AND(K2236="no",R2236&lt;E2236, R2236&gt;F2236,J$2308="yes"),MAX(R2236*(1-J$2306),F2236)/D2236-1,IF(AND(K2236="yes",S2236&gt;F2236, S2236&lt;E2236,J$2307="yes"),1-MIN(S2236*(1+J$2306),E2236)/D2236,0))</f>
        <v>0</v>
      </c>
      <c r="U2236" s="6">
        <f t="shared" si="595"/>
        <v>0</v>
      </c>
      <c r="V2236" s="66">
        <f t="shared" si="596"/>
        <v>18.4945770292492</v>
      </c>
      <c r="W2236" s="6">
        <f t="shared" si="597"/>
        <v>-1.7783903718146976E-2</v>
      </c>
      <c r="X2236" s="17">
        <f>V2236/MAX(V$240:V2236)-1</f>
        <v>-3.0796986753845679E-2</v>
      </c>
      <c r="Z2236" s="66">
        <f t="shared" si="598"/>
        <v>127.30912235768085</v>
      </c>
      <c r="AA2236" s="6">
        <f t="shared" si="599"/>
        <v>-1.7783903718146976E-2</v>
      </c>
      <c r="AB2236" s="17">
        <f>Z2236/MAX(Z$240:Z2236)-1</f>
        <v>-0.20127321546806298</v>
      </c>
      <c r="AD2236" s="18">
        <v>1.7087000000000001</v>
      </c>
      <c r="AF2236" s="23">
        <v>5843.4</v>
      </c>
      <c r="AG2236" s="23">
        <v>5949.2</v>
      </c>
      <c r="AH2236" s="23">
        <v>5900.8</v>
      </c>
    </row>
    <row r="2237" spans="1:34" x14ac:dyDescent="0.25">
      <c r="A2237" s="18" t="s">
        <v>249</v>
      </c>
      <c r="B2237" s="72">
        <v>42454</v>
      </c>
      <c r="C2237" s="23">
        <v>6077.4309999999996</v>
      </c>
      <c r="D2237" s="23">
        <v>6018.424</v>
      </c>
      <c r="E2237" s="23">
        <v>6081.0919999999996</v>
      </c>
      <c r="F2237" s="23">
        <v>5996.5379999999996</v>
      </c>
      <c r="G2237" s="20">
        <f t="shared" si="590"/>
        <v>5755.9411500000006</v>
      </c>
      <c r="H2237" s="20">
        <f t="shared" ref="H2237:H2273" si="600">AVERAGE(C2178:C2237)</f>
        <v>6046.9125500000018</v>
      </c>
      <c r="I2237" s="112">
        <f t="shared" si="591"/>
        <v>5.5853567926072101E-2</v>
      </c>
      <c r="J2237" s="38" t="str">
        <f t="shared" ref="J2237:J2273" si="601">IF(G2237&gt;H2237,"N","X")</f>
        <v>X</v>
      </c>
      <c r="K2237" s="17" t="str">
        <f>IF(OR(AND(J2236="N",OR(I2236&lt;R$2308,AND(I2236&gt;R$2306, I2236&lt;R$2305))), AND(J2236="X", OR(I2236&lt;R$2314, AND(I2236&lt;R$2311,I2236&gt;R$2312)))),"no","yes")</f>
        <v>no</v>
      </c>
      <c r="M2237" s="34">
        <f t="shared" si="587"/>
        <v>5910.4</v>
      </c>
      <c r="N2237" s="34">
        <f t="shared" si="587"/>
        <v>5843.4</v>
      </c>
      <c r="O2237" s="146">
        <f t="shared" si="583"/>
        <v>1.1465927371051121E-2</v>
      </c>
      <c r="P2237" s="146">
        <f t="shared" si="584"/>
        <v>-1.1465927371051121E-2</v>
      </c>
      <c r="Q2237" s="86">
        <f t="shared" si="594"/>
        <v>1.7999999999999999E-2</v>
      </c>
      <c r="R2237" s="39">
        <f>(SUM(C2218:C2236)+Q2237*SUM(C2218:C2236))/(19-Q2237)*(1-J$2305)</f>
        <v>5847.8630837635665</v>
      </c>
      <c r="S2237" s="39">
        <f>(SUM(C2218:C2236)+Q2237*SUM(C2218:C2236))/(19-Q2237)*(1+J$2305)</f>
        <v>5847.8630837635665</v>
      </c>
      <c r="T2237" s="17">
        <f>IF(AND(K2237="no",R2237&lt;E2237, R2237&gt;F2237,J$2308="yes"),MAX(R2237*(1-J$2306),F2237)/D2237-1,IF(AND(K2237="yes",S2237&gt;F2237, S2237&lt;E2237,J$2307="yes"),1-MIN(S2237*(1+J$2306),E2237)/D2237,0))</f>
        <v>0</v>
      </c>
      <c r="U2237" s="6">
        <f t="shared" si="595"/>
        <v>0</v>
      </c>
      <c r="V2237" s="66">
        <f t="shared" si="596"/>
        <v>18.70663450622488</v>
      </c>
      <c r="W2237" s="6">
        <f t="shared" si="597"/>
        <v>1.1465927371051121E-2</v>
      </c>
      <c r="X2237" s="17">
        <f>V2237/MAX(V$240:V2237)-1</f>
        <v>-1.9684175396161407E-2</v>
      </c>
      <c r="Z2237" s="66">
        <f t="shared" si="598"/>
        <v>128.76883950830629</v>
      </c>
      <c r="AA2237" s="6">
        <f t="shared" si="599"/>
        <v>1.1465927371051121E-2</v>
      </c>
      <c r="AB2237" s="17">
        <f>Z2237/MAX(Z$240:Z2237)-1</f>
        <v>-0.1921150721673065</v>
      </c>
      <c r="AD2237" s="18">
        <v>1.7302999999999999</v>
      </c>
      <c r="AF2237" s="23">
        <v>5910.4</v>
      </c>
      <c r="AG2237" s="23">
        <v>5843.4</v>
      </c>
      <c r="AH2237" s="23">
        <v>5860</v>
      </c>
    </row>
    <row r="2238" spans="1:34" x14ac:dyDescent="0.25">
      <c r="A2238" s="18" t="s">
        <v>249</v>
      </c>
      <c r="B2238" s="72">
        <v>42457</v>
      </c>
      <c r="C2238" s="23">
        <v>6037.7780000000002</v>
      </c>
      <c r="D2238" s="23">
        <v>6077.4309999999996</v>
      </c>
      <c r="E2238" s="23">
        <v>6167.2380000000003</v>
      </c>
      <c r="F2238" s="23">
        <v>6017.4880000000003</v>
      </c>
      <c r="G2238" s="20">
        <f t="shared" si="590"/>
        <v>5790.3083500000002</v>
      </c>
      <c r="H2238" s="20">
        <f t="shared" si="600"/>
        <v>6017.6734500000002</v>
      </c>
      <c r="I2238" s="112">
        <f t="shared" si="591"/>
        <v>4.2738596123296224E-2</v>
      </c>
      <c r="J2238" s="38" t="str">
        <f t="shared" si="601"/>
        <v>X</v>
      </c>
      <c r="K2238" s="17" t="str">
        <f>IF(OR(AND(J2237="N",OR(I2237&lt;R$2308,AND(I2237&gt;R$2306, I2237&lt;R$2305))), AND(J2237="X", OR(I2237&lt;R$2314, AND(I2237&lt;R$2311,I2237&gt;R$2312)))),"no","yes")</f>
        <v>no</v>
      </c>
      <c r="M2238" s="34">
        <f t="shared" si="587"/>
        <v>5857</v>
      </c>
      <c r="N2238" s="34">
        <f t="shared" si="587"/>
        <v>5910.4</v>
      </c>
      <c r="O2238" s="146">
        <f t="shared" si="583"/>
        <v>-9.0349214943150624E-3</v>
      </c>
      <c r="P2238" s="146">
        <f t="shared" si="584"/>
        <v>9.0349214943150624E-3</v>
      </c>
      <c r="Q2238" s="86">
        <f t="shared" si="594"/>
        <v>1.7999999999999999E-2</v>
      </c>
      <c r="R2238" s="39">
        <f>(SUM(C2219:C2237)+Q2238*SUM(C2219:C2237))/(19-Q2238)*(1-J$2305)</f>
        <v>5886.8517543989046</v>
      </c>
      <c r="S2238" s="39">
        <f>(SUM(C2219:C2237)+Q2238*SUM(C2219:C2237))/(19-Q2238)*(1+J$2305)</f>
        <v>5886.8517543989046</v>
      </c>
      <c r="T2238" s="17">
        <f>IF(AND(K2238="no",R2238&lt;E2238, R2238&gt;F2238,J$2308="yes"),MAX(R2238*(1-J$2306),F2238)/D2238-1,IF(AND(K2238="yes",S2238&gt;F2238, S2238&lt;E2238,J$2307="yes"),1-MIN(S2238*(1+J$2306),E2238)/D2238,0))</f>
        <v>0</v>
      </c>
      <c r="U2238" s="6">
        <f t="shared" si="595"/>
        <v>0</v>
      </c>
      <c r="V2238" s="66">
        <f t="shared" si="596"/>
        <v>18.537621532038294</v>
      </c>
      <c r="W2238" s="6">
        <f t="shared" si="597"/>
        <v>-9.0349214943150624E-3</v>
      </c>
      <c r="X2238" s="17">
        <f>V2238/MAX(V$240:V2238)-1</f>
        <v>-2.8541251911091803E-2</v>
      </c>
      <c r="Z2238" s="66">
        <f t="shared" si="598"/>
        <v>127.60542315243468</v>
      </c>
      <c r="AA2238" s="6">
        <f t="shared" si="599"/>
        <v>-9.0349214943150624E-3</v>
      </c>
      <c r="AB2238" s="17">
        <f>Z2238/MAX(Z$240:Z2238)-1</f>
        <v>-0.19941424906671534</v>
      </c>
      <c r="AD2238" s="18">
        <v>1.7158</v>
      </c>
      <c r="AF2238" s="23">
        <v>5857</v>
      </c>
      <c r="AG2238" s="23">
        <v>5910.4</v>
      </c>
      <c r="AH2238" s="23">
        <v>5965.6</v>
      </c>
    </row>
    <row r="2239" spans="1:34" x14ac:dyDescent="0.25">
      <c r="A2239" s="18" t="s">
        <v>249</v>
      </c>
      <c r="B2239" s="72">
        <v>42458</v>
      </c>
      <c r="C2239" s="23">
        <v>5921.8670000000002</v>
      </c>
      <c r="D2239" s="23">
        <v>6037.7780000000002</v>
      </c>
      <c r="E2239" s="23">
        <v>6041.3819999999996</v>
      </c>
      <c r="F2239" s="23">
        <v>5875.07</v>
      </c>
      <c r="G2239" s="20">
        <f t="shared" si="590"/>
        <v>5812.7199500000006</v>
      </c>
      <c r="H2239" s="20">
        <f t="shared" si="600"/>
        <v>5989.6485500000017</v>
      </c>
      <c r="I2239" s="112">
        <f t="shared" si="591"/>
        <v>1.8777276548477051E-2</v>
      </c>
      <c r="J2239" s="38" t="str">
        <f t="shared" si="601"/>
        <v>X</v>
      </c>
      <c r="K2239" s="17" t="str">
        <f>IF(OR(AND(J2238="N",OR(I2238&lt;R$2308,AND(I2238&gt;R$2306, I2238&lt;R$2305))), AND(J2238="X", OR(I2238&lt;R$2314, AND(I2238&lt;R$2311,I2238&gt;R$2312)))),"no","yes")</f>
        <v>no</v>
      </c>
      <c r="M2239" s="34">
        <f t="shared" si="587"/>
        <v>5788.8</v>
      </c>
      <c r="N2239" s="34">
        <f t="shared" si="587"/>
        <v>5857</v>
      </c>
      <c r="O2239" s="146">
        <f t="shared" si="583"/>
        <v>-1.1644186443571791E-2</v>
      </c>
      <c r="P2239" s="146">
        <f t="shared" si="584"/>
        <v>1.1644186443571791E-2</v>
      </c>
      <c r="Q2239" s="86">
        <f t="shared" si="594"/>
        <v>1.7999999999999999E-2</v>
      </c>
      <c r="R2239" s="39">
        <f>(SUM(C2220:C2238)+Q2239*SUM(C2220:C2238))/(19-Q2239)*(1-J$2305)</f>
        <v>5917.1066049942056</v>
      </c>
      <c r="S2239" s="39">
        <f>(SUM(C2220:C2238)+Q2239*SUM(C2220:C2238))/(19-Q2239)*(1+J$2305)</f>
        <v>5917.1066049942056</v>
      </c>
      <c r="T2239" s="17">
        <f>IF(AND(K2239="no",R2239&lt;E2239, R2239&gt;F2239,J$2308="yes"),MAX(R2239*(1-J$2306),F2239)/D2239-1,IF(AND(K2239="yes",S2239&gt;F2239, S2239&lt;E2239,J$2307="yes"),1-MIN(S2239*(1+J$2306),E2239)/D2239,0))</f>
        <v>-1.9986060270151484E-2</v>
      </c>
      <c r="U2239" s="6">
        <f t="shared" si="595"/>
        <v>-8.3418738265796932E-3</v>
      </c>
      <c r="V2239" s="66">
        <f t="shared" si="596"/>
        <v>18.167127510833719</v>
      </c>
      <c r="W2239" s="6">
        <f t="shared" si="597"/>
        <v>-1.9986060270151484E-2</v>
      </c>
      <c r="X2239" s="17">
        <f>V2239/MAX(V$240:V2239)-1</f>
        <v>-4.7956885000362659E-2</v>
      </c>
      <c r="Z2239" s="66">
        <f t="shared" si="598"/>
        <v>125.05509347451193</v>
      </c>
      <c r="AA2239" s="6">
        <f t="shared" si="599"/>
        <v>-1.9986060270151484E-2</v>
      </c>
      <c r="AB2239" s="17">
        <f>Z2239/MAX(Z$240:Z2239)-1</f>
        <v>-0.21541480413629244</v>
      </c>
      <c r="AD2239" s="18">
        <v>1.6860999999999999</v>
      </c>
      <c r="AF2239" s="23">
        <v>5788.8</v>
      </c>
      <c r="AG2239" s="23">
        <v>5857</v>
      </c>
      <c r="AH2239" s="23">
        <v>5860.2</v>
      </c>
    </row>
    <row r="2240" spans="1:34" x14ac:dyDescent="0.25">
      <c r="A2240" s="18" t="s">
        <v>249</v>
      </c>
      <c r="B2240" s="72">
        <v>42459</v>
      </c>
      <c r="C2240" s="23">
        <v>6137.5029999999997</v>
      </c>
      <c r="D2240" s="23">
        <v>5921.8670000000002</v>
      </c>
      <c r="E2240" s="23">
        <v>6137.7920000000004</v>
      </c>
      <c r="F2240" s="23">
        <v>5981.4210000000003</v>
      </c>
      <c r="G2240" s="20">
        <f t="shared" si="590"/>
        <v>5831.9376999999995</v>
      </c>
      <c r="H2240" s="20">
        <f t="shared" si="600"/>
        <v>5964.033800000002</v>
      </c>
      <c r="I2240" s="112">
        <f t="shared" si="591"/>
        <v>5.2395158473657943E-2</v>
      </c>
      <c r="J2240" s="38" t="str">
        <f t="shared" si="601"/>
        <v>X</v>
      </c>
      <c r="K2240" s="17" t="str">
        <f>IF(OR(AND(J2239="N",OR(I2239&lt;R$2308,AND(I2239&gt;R$2306, I2239&lt;R$2305))), AND(J2239="X", OR(I2239&lt;R$2314, AND(I2239&lt;R$2311,I2239&gt;R$2312)))),"no","yes")</f>
        <v>no</v>
      </c>
      <c r="M2240" s="34">
        <f t="shared" si="587"/>
        <v>6020.8</v>
      </c>
      <c r="N2240" s="34">
        <f t="shared" si="587"/>
        <v>5788.8</v>
      </c>
      <c r="O2240" s="146">
        <f t="shared" si="583"/>
        <v>4.0077390823659576E-2</v>
      </c>
      <c r="P2240" s="146">
        <f t="shared" si="584"/>
        <v>-4.0077390823659576E-2</v>
      </c>
      <c r="Q2240" s="86">
        <f t="shared" si="594"/>
        <v>1.7999999999999999E-2</v>
      </c>
      <c r="R2240" s="39">
        <f>(SUM(C2221:C2239)+Q2240*SUM(C2221:C2239))/(19-Q2240)*(1-J$2305)</f>
        <v>5926.1549635444098</v>
      </c>
      <c r="S2240" s="39">
        <f>(SUM(C2221:C2239)+Q2240*SUM(C2221:C2239))/(19-Q2240)*(1+J$2305)</f>
        <v>5926.1549635444098</v>
      </c>
      <c r="T2240" s="17">
        <f>IF(AND(K2240="no",R2240&lt;E2240, R2240&gt;F2240,J$2308="yes"),MAX(R2240*(1-J$2306),F2240)/D2240-1,IF(AND(K2240="yes",S2240&gt;F2240, S2240&lt;E2240,J$2307="yes"),1-MIN(S2240*(1+J$2306),E2240)/D2240,0))</f>
        <v>0</v>
      </c>
      <c r="U2240" s="6">
        <f t="shared" si="595"/>
        <v>0</v>
      </c>
      <c r="V2240" s="66">
        <f t="shared" si="596"/>
        <v>18.895218580228661</v>
      </c>
      <c r="W2240" s="6">
        <f t="shared" si="597"/>
        <v>4.0077390823659576E-2</v>
      </c>
      <c r="X2240" s="17">
        <f>V2240/MAX(V$240:V2240)-1</f>
        <v>-9.8014809995478069E-3</v>
      </c>
      <c r="Y2240" s="6">
        <f t="shared" ref="Y2240" si="602">V2240/V2220-1</f>
        <v>2.9378496725515069E-2</v>
      </c>
      <c r="Z2240" s="66">
        <f t="shared" si="598"/>
        <v>130.06697533017922</v>
      </c>
      <c r="AA2240" s="6">
        <f t="shared" si="599"/>
        <v>4.0077390823659576E-2</v>
      </c>
      <c r="AB2240" s="17">
        <f>Z2240/MAX(Z$240:Z2240)-1</f>
        <v>-0.18397067660720523</v>
      </c>
      <c r="AC2240" s="6">
        <f t="shared" ref="AC2240" si="603">Z2240/Z2220-1</f>
        <v>-3.1749580943969402E-2</v>
      </c>
      <c r="AD2240" s="18">
        <v>1.7670999999999999</v>
      </c>
      <c r="AF2240" s="23">
        <v>6020.8</v>
      </c>
      <c r="AG2240" s="23">
        <v>5788.8</v>
      </c>
      <c r="AH2240" s="23">
        <v>5868</v>
      </c>
    </row>
    <row r="2241" spans="1:34" s="11" customFormat="1" x14ac:dyDescent="0.25">
      <c r="A2241" s="21" t="s">
        <v>249</v>
      </c>
      <c r="B2241" s="73">
        <v>42460</v>
      </c>
      <c r="C2241" s="23">
        <v>6155.8140000000003</v>
      </c>
      <c r="D2241" s="23">
        <v>6137.5029999999997</v>
      </c>
      <c r="E2241" s="23">
        <v>6211.1390000000001</v>
      </c>
      <c r="F2241" s="23">
        <v>6133.5959999999995</v>
      </c>
      <c r="G2241" s="20">
        <f t="shared" si="590"/>
        <v>5850.8795499999997</v>
      </c>
      <c r="H2241" s="20">
        <f t="shared" si="600"/>
        <v>5937.6132500000012</v>
      </c>
      <c r="I2241" s="112">
        <f t="shared" si="591"/>
        <v>5.2117711088412344E-2</v>
      </c>
      <c r="J2241" s="38" t="str">
        <f t="shared" si="601"/>
        <v>X</v>
      </c>
      <c r="K2241" s="17" t="str">
        <f>IF(OR(AND(J2240="N",OR(I2240&lt;R$2308,AND(I2240&gt;R$2306, I2240&lt;R$2305))), AND(J2240="X", OR(I2240&lt;R$2314, AND(I2240&lt;R$2311,I2240&gt;R$2312)))),"no","yes")</f>
        <v>no</v>
      </c>
      <c r="L2241" s="21"/>
      <c r="M2241" s="163">
        <f t="shared" si="587"/>
        <v>6020</v>
      </c>
      <c r="N2241" s="163">
        <f t="shared" si="587"/>
        <v>6020.8</v>
      </c>
      <c r="O2241" s="146">
        <f t="shared" si="583"/>
        <v>-1.3287270794581918E-4</v>
      </c>
      <c r="P2241" s="146">
        <f t="shared" si="584"/>
        <v>1.3287270794581918E-4</v>
      </c>
      <c r="Q2241" s="88">
        <f t="shared" si="594"/>
        <v>1.7999999999999999E-2</v>
      </c>
      <c r="R2241" s="39">
        <f>(SUM(C2222:C2240)+Q2241*SUM(C2222:C2240))/(19-Q2241)*(1-J$2305)</f>
        <v>5945.4898844168156</v>
      </c>
      <c r="S2241" s="39">
        <f>(SUM(C2222:C2240)+Q2241*SUM(C2222:C2240))/(19-Q2241)*(1+J$2305)</f>
        <v>5945.4898844168156</v>
      </c>
      <c r="T2241" s="17">
        <f>IF(AND(K2241="no",R2241&lt;E2241, R2241&gt;F2241,J$2308="yes"),MAX(R2241*(1-J$2306),F2241)/D2241-1,IF(AND(K2241="yes",S2241&gt;F2241, S2241&lt;E2241,J$2307="yes"),1-MIN(S2241*(1+J$2306),E2241)/D2241,0))</f>
        <v>0</v>
      </c>
      <c r="U2241" s="6">
        <f t="shared" si="595"/>
        <v>0</v>
      </c>
      <c r="V2241" s="66">
        <f t="shared" si="596"/>
        <v>18.892707921368679</v>
      </c>
      <c r="W2241" s="14">
        <f t="shared" si="597"/>
        <v>-1.3287270794581918E-4</v>
      </c>
      <c r="X2241" s="14">
        <f>V2241/MAX(V$240:V2241)-1</f>
        <v>-9.933051358171241E-3</v>
      </c>
      <c r="Y2241" s="14"/>
      <c r="Z2241" s="142">
        <f t="shared" si="598"/>
        <v>130.04969297895278</v>
      </c>
      <c r="AA2241" s="14">
        <f t="shared" si="599"/>
        <v>-1.3287270794581918E-4</v>
      </c>
      <c r="AB2241" s="14">
        <f>Z2241/MAX(Z$240:Z2241)-1</f>
        <v>-0.18407910463316757</v>
      </c>
      <c r="AC2241" s="14"/>
      <c r="AD2241" s="21">
        <v>1.7531000000000001</v>
      </c>
      <c r="AE2241" s="14"/>
      <c r="AF2241" s="24">
        <v>6020</v>
      </c>
      <c r="AG2241" s="24">
        <v>6020.8</v>
      </c>
      <c r="AH2241" s="24">
        <v>6033.2</v>
      </c>
    </row>
    <row r="2242" spans="1:34" x14ac:dyDescent="0.25">
      <c r="A2242" s="18" t="s">
        <v>249</v>
      </c>
      <c r="B2242" s="72">
        <v>42461</v>
      </c>
      <c r="C2242" s="23">
        <v>6124.5280000000002</v>
      </c>
      <c r="D2242" s="23">
        <v>6155.8140000000003</v>
      </c>
      <c r="E2242" s="23">
        <v>6157.74</v>
      </c>
      <c r="F2242" s="23">
        <v>6022.97</v>
      </c>
      <c r="G2242" s="20">
        <f t="shared" si="590"/>
        <v>5876.0278999999991</v>
      </c>
      <c r="H2242" s="20">
        <f t="shared" si="600"/>
        <v>5912.7272333333349</v>
      </c>
      <c r="I2242" s="112">
        <f t="shared" si="591"/>
        <v>4.2290490145562742E-2</v>
      </c>
      <c r="J2242" s="38" t="str">
        <f t="shared" si="601"/>
        <v>X</v>
      </c>
      <c r="K2242" s="17" t="str">
        <f>IF(OR(AND(J2241="N",OR(I2241&lt;R$2308,AND(I2241&gt;R$2306, I2241&lt;R$2305))), AND(J2241="X", OR(I2241&lt;R$2314, AND(I2241&lt;R$2311,I2241&gt;R$2312)))),"no","yes")</f>
        <v>no</v>
      </c>
      <c r="M2242" s="34">
        <f t="shared" si="587"/>
        <v>6028</v>
      </c>
      <c r="N2242" s="34">
        <f t="shared" si="587"/>
        <v>6020</v>
      </c>
      <c r="O2242" s="146">
        <f t="shared" si="583"/>
        <v>1.3289036544850141E-3</v>
      </c>
      <c r="P2242" s="146">
        <f t="shared" si="584"/>
        <v>-1.3289036544850141E-3</v>
      </c>
      <c r="Q2242" s="86">
        <f t="shared" si="594"/>
        <v>1.7999999999999999E-2</v>
      </c>
      <c r="R2242" s="39">
        <f>(SUM(C2223:C2241)+Q2242*SUM(C2223:C2241))/(19-Q2242)*(1-J$2305)</f>
        <v>5974.1417416499835</v>
      </c>
      <c r="S2242" s="39">
        <f>(SUM(C2223:C2241)+Q2242*SUM(C2223:C2241))/(19-Q2242)*(1+J$2305)</f>
        <v>5974.1417416499835</v>
      </c>
      <c r="T2242" s="17">
        <f>IF(AND(K2242="no",R2242&lt;E2242, R2242&gt;F2242,J$2308="yes"),MAX(R2242*(1-J$2306),F2242)/D2242-1,IF(AND(K2242="yes",S2242&gt;F2242, S2242&lt;E2242,J$2307="yes"),1-MIN(S2242*(1+J$2306),E2242)/D2242,0))</f>
        <v>0</v>
      </c>
      <c r="U2242" s="6">
        <f t="shared" si="595"/>
        <v>0</v>
      </c>
      <c r="V2242" s="66">
        <f t="shared" si="596"/>
        <v>18.917814509968505</v>
      </c>
      <c r="W2242" s="6">
        <f t="shared" si="597"/>
        <v>1.3289036544850141E-3</v>
      </c>
      <c r="X2242" s="17">
        <f>V2242/MAX(V$240:V2242)-1</f>
        <v>-8.6173477719362346E-3</v>
      </c>
      <c r="Z2242" s="66">
        <f t="shared" si="598"/>
        <v>130.22251649121716</v>
      </c>
      <c r="AA2242" s="6">
        <f t="shared" si="599"/>
        <v>1.3289036544850141E-3</v>
      </c>
      <c r="AB2242" s="17">
        <f>Z2242/MAX(Z$240:Z2242)-1</f>
        <v>-0.18299482437354397</v>
      </c>
      <c r="AD2242" s="18">
        <v>1.7473000000000001</v>
      </c>
      <c r="AF2242" s="23">
        <v>6028</v>
      </c>
      <c r="AG2242" s="23">
        <v>6020</v>
      </c>
      <c r="AH2242" s="23">
        <v>6000.4</v>
      </c>
    </row>
    <row r="2243" spans="1:34" x14ac:dyDescent="0.25">
      <c r="A2243" s="18" t="s">
        <v>249</v>
      </c>
      <c r="B2243" s="72">
        <v>42465</v>
      </c>
      <c r="C2243" s="23">
        <v>6286.5829999999996</v>
      </c>
      <c r="D2243" s="23">
        <v>6124.5280000000002</v>
      </c>
      <c r="E2243" s="23">
        <v>6293.47</v>
      </c>
      <c r="F2243" s="23">
        <v>6117.1769999999997</v>
      </c>
      <c r="G2243" s="20">
        <f t="shared" si="590"/>
        <v>5902.7296499999993</v>
      </c>
      <c r="H2243" s="20">
        <f t="shared" si="600"/>
        <v>5901.1135500000009</v>
      </c>
      <c r="I2243" s="112">
        <f t="shared" si="591"/>
        <v>6.5029803626530658E-2</v>
      </c>
      <c r="J2243" s="38" t="str">
        <f t="shared" si="601"/>
        <v>N</v>
      </c>
      <c r="K2243" s="17" t="str">
        <f>IF(OR(AND(J2242="N",OR(I2242&lt;R$2308,AND(I2242&gt;R$2306, I2242&lt;R$2305))), AND(J2242="X", OR(I2242&lt;R$2314, AND(I2242&lt;R$2311,I2242&gt;R$2312)))),"no","yes")</f>
        <v>no</v>
      </c>
      <c r="M2243" s="34">
        <f t="shared" si="587"/>
        <v>6190.4</v>
      </c>
      <c r="N2243" s="34">
        <f t="shared" si="587"/>
        <v>6028</v>
      </c>
      <c r="O2243" s="146">
        <f t="shared" si="583"/>
        <v>2.6940942269409351E-2</v>
      </c>
      <c r="P2243" s="146">
        <f t="shared" si="584"/>
        <v>-2.6940942269409351E-2</v>
      </c>
      <c r="Q2243" s="86">
        <f t="shared" si="594"/>
        <v>8.9999999999999993E-3</v>
      </c>
      <c r="R2243" s="39">
        <f>(SUM(C2224:C2242)+Q2243*SUM(C2224:C2242))/(19-Q2243)*(1-J$2305)</f>
        <v>5938.282454320467</v>
      </c>
      <c r="S2243" s="39">
        <f>(SUM(C2224:C2242)+Q2243*SUM(C2224:C2242))/(19-Q2243)*(1+J$2305)</f>
        <v>5938.282454320467</v>
      </c>
      <c r="T2243" s="17">
        <f>IF(AND(K2243="no",R2243&lt;E2243, R2243&gt;F2243,J$2308="yes"),MAX(R2243*(1-J$2306),F2243)/D2243-1,IF(AND(K2243="yes",S2243&gt;F2243, S2243&lt;E2243,J$2307="yes"),1-MIN(S2243*(1+J$2306),E2243)/D2243,0))</f>
        <v>0</v>
      </c>
      <c r="U2243" s="6">
        <f t="shared" si="595"/>
        <v>0</v>
      </c>
      <c r="V2243" s="66">
        <f t="shared" si="596"/>
        <v>19.427478258544962</v>
      </c>
      <c r="W2243" s="6">
        <f t="shared" si="597"/>
        <v>2.6940942269409351E-2</v>
      </c>
      <c r="X2243" s="17">
        <f>V2243/MAX(V$240:V2243)-1</f>
        <v>0</v>
      </c>
      <c r="Z2243" s="66">
        <f t="shared" si="598"/>
        <v>133.73083379018425</v>
      </c>
      <c r="AA2243" s="6">
        <f t="shared" si="599"/>
        <v>2.6940942269409351E-2</v>
      </c>
      <c r="AB2243" s="17">
        <f>Z2243/MAX(Z$240:Z2243)-1</f>
        <v>-0.16098393510318298</v>
      </c>
      <c r="AD2243" s="18">
        <v>1.7877000000000001</v>
      </c>
      <c r="AF2243" s="23">
        <v>6190.4</v>
      </c>
      <c r="AG2243" s="23">
        <v>6028</v>
      </c>
      <c r="AH2243" s="23">
        <v>6006</v>
      </c>
    </row>
    <row r="2244" spans="1:34" x14ac:dyDescent="0.25">
      <c r="A2244" s="18" t="s">
        <v>249</v>
      </c>
      <c r="B2244" s="72">
        <v>42466</v>
      </c>
      <c r="C2244" s="23">
        <v>6323.4340000000002</v>
      </c>
      <c r="D2244" s="23">
        <v>6286.5829999999996</v>
      </c>
      <c r="E2244" s="23">
        <v>6324.2049999999999</v>
      </c>
      <c r="F2244" s="23">
        <v>6243.1130000000003</v>
      </c>
      <c r="G2244" s="20">
        <f t="shared" si="590"/>
        <v>5930.6850999999997</v>
      </c>
      <c r="H2244" s="20">
        <f t="shared" si="600"/>
        <v>5891.6751000000013</v>
      </c>
      <c r="I2244" s="112">
        <f t="shared" si="591"/>
        <v>6.6223192325622016E-2</v>
      </c>
      <c r="J2244" s="38" t="str">
        <f t="shared" si="601"/>
        <v>N</v>
      </c>
      <c r="K2244" s="17" t="str">
        <f>IF(OR(AND(J2243="N",OR(I2243&lt;R$2308,AND(I2243&gt;R$2306, I2243&lt;R$2305))), AND(J2243="X", OR(I2243&lt;R$2314, AND(I2243&lt;R$2311,I2243&gt;R$2312)))),"no","yes")</f>
        <v>no</v>
      </c>
      <c r="M2244" s="34">
        <f t="shared" si="587"/>
        <v>6223.4</v>
      </c>
      <c r="N2244" s="34">
        <f t="shared" si="587"/>
        <v>6190.4</v>
      </c>
      <c r="O2244" s="146">
        <f t="shared" ref="O2244:O2273" si="604">IF(AND(L2244&gt;0,L2243&gt;0),L2244/L2243-1,IF(AND(M2244&gt;0,N2244&gt;0),M2244/N2244-1,C2244/C2243-1))</f>
        <v>5.3308348410441297E-3</v>
      </c>
      <c r="P2244" s="146">
        <f t="shared" ref="P2244:P2273" si="605">IF(AND(M2244&gt;0,N2244&gt;0),1-M2244/N2244,1-C2244/C2243)</f>
        <v>-5.3308348410441297E-3</v>
      </c>
      <c r="Q2244" s="86">
        <f t="shared" si="594"/>
        <v>8.9999999999999993E-3</v>
      </c>
      <c r="R2244" s="39">
        <f>(SUM(C2225:C2243)+Q2244*SUM(C2225:C2243))/(19-Q2244)*(1-J$2305)</f>
        <v>5966.0302465378336</v>
      </c>
      <c r="S2244" s="39">
        <f>(SUM(C2225:C2243)+Q2244*SUM(C2225:C2243))/(19-Q2244)*(1+J$2305)</f>
        <v>5966.0302465378336</v>
      </c>
      <c r="T2244" s="17">
        <f>IF(AND(K2244="no",R2244&lt;E2244, R2244&gt;F2244,J$2308="yes"),MAX(R2244*(1-J$2306),F2244)/D2244-1,IF(AND(K2244="yes",S2244&gt;F2244, S2244&lt;E2244,J$2307="yes"),1-MIN(S2244*(1+J$2306),E2244)/D2244,0))</f>
        <v>0</v>
      </c>
      <c r="U2244" s="6">
        <f t="shared" si="595"/>
        <v>0</v>
      </c>
      <c r="V2244" s="66">
        <f t="shared" si="596"/>
        <v>19.531042936519242</v>
      </c>
      <c r="W2244" s="6">
        <f t="shared" si="597"/>
        <v>5.3308348410441297E-3</v>
      </c>
      <c r="X2244" s="17">
        <f>V2244/MAX(V$240:V2244)-1</f>
        <v>0</v>
      </c>
      <c r="Z2244" s="66">
        <f t="shared" si="598"/>
        <v>134.44373077827484</v>
      </c>
      <c r="AA2244" s="6">
        <f t="shared" si="599"/>
        <v>5.3308348410441297E-3</v>
      </c>
      <c r="AB2244" s="17">
        <f>Z2244/MAX(Z$240:Z2244)-1</f>
        <v>-0.15651127903223527</v>
      </c>
      <c r="AD2244" s="18">
        <v>1.7987</v>
      </c>
      <c r="AF2244" s="23">
        <v>6223.4</v>
      </c>
      <c r="AG2244" s="23">
        <v>6190.4</v>
      </c>
      <c r="AH2244" s="23">
        <v>6190.4</v>
      </c>
    </row>
    <row r="2245" spans="1:34" x14ac:dyDescent="0.25">
      <c r="A2245" s="18" t="s">
        <v>249</v>
      </c>
      <c r="B2245" s="72">
        <v>42467</v>
      </c>
      <c r="C2245" s="23">
        <v>6228.9740000000002</v>
      </c>
      <c r="D2245" s="23">
        <v>6323.4340000000002</v>
      </c>
      <c r="E2245" s="23">
        <v>6355.3280000000004</v>
      </c>
      <c r="F2245" s="23">
        <v>6228.9740000000002</v>
      </c>
      <c r="G2245" s="20">
        <f t="shared" si="590"/>
        <v>5961.2819</v>
      </c>
      <c r="H2245" s="20">
        <f t="shared" si="600"/>
        <v>5877.7312166666679</v>
      </c>
      <c r="I2245" s="112">
        <f t="shared" si="591"/>
        <v>4.4905123510431633E-2</v>
      </c>
      <c r="J2245" s="38" t="str">
        <f t="shared" si="601"/>
        <v>N</v>
      </c>
      <c r="K2245" s="17" t="str">
        <f>IF(OR(AND(J2244="N",OR(I2244&lt;R$2308,AND(I2244&gt;R$2306, I2244&lt;R$2305))), AND(J2244="X", OR(I2244&lt;R$2314, AND(I2244&lt;R$2311,I2244&gt;R$2312)))),"no","yes")</f>
        <v>no</v>
      </c>
      <c r="M2245" s="34">
        <f t="shared" si="587"/>
        <v>6156</v>
      </c>
      <c r="N2245" s="34">
        <f t="shared" si="587"/>
        <v>6223.4</v>
      </c>
      <c r="O2245" s="146">
        <f t="shared" si="604"/>
        <v>-1.0830092875277142E-2</v>
      </c>
      <c r="P2245" s="146">
        <f t="shared" si="605"/>
        <v>1.0830092875277142E-2</v>
      </c>
      <c r="Q2245" s="86">
        <f t="shared" si="594"/>
        <v>8.9999999999999993E-3</v>
      </c>
      <c r="R2245" s="39">
        <f>(SUM(C2226:C2244)+Q2245*SUM(C2226:C2244))/(19-Q2245)*(1-J$2305)</f>
        <v>6003.5613699120631</v>
      </c>
      <c r="S2245" s="39">
        <f>(SUM(C2226:C2244)+Q2245*SUM(C2226:C2244))/(19-Q2245)*(1+J$2305)</f>
        <v>6003.5613699120631</v>
      </c>
      <c r="T2245" s="17">
        <f>IF(AND(K2245="no",R2245&lt;E2245, R2245&gt;F2245,J$2308="yes"),MAX(R2245*(1-J$2306),F2245)/D2245-1,IF(AND(K2245="yes",S2245&gt;F2245, S2245&lt;E2245,J$2307="yes"),1-MIN(S2245*(1+J$2306),E2245)/D2245,0))</f>
        <v>0</v>
      </c>
      <c r="U2245" s="6">
        <f t="shared" si="595"/>
        <v>0</v>
      </c>
      <c r="V2245" s="66">
        <f t="shared" si="596"/>
        <v>19.319519927565715</v>
      </c>
      <c r="W2245" s="6">
        <f t="shared" si="597"/>
        <v>-1.0830092875277031E-2</v>
      </c>
      <c r="X2245" s="17">
        <f>V2245/MAX(V$240:V2245)-1</f>
        <v>-1.0830092875277031E-2</v>
      </c>
      <c r="Z2245" s="66">
        <f t="shared" si="598"/>
        <v>132.98769268744738</v>
      </c>
      <c r="AA2245" s="6">
        <f t="shared" si="599"/>
        <v>-1.0830092875277031E-2</v>
      </c>
      <c r="AB2245" s="17">
        <f>Z2245/MAX(Z$240:Z2245)-1</f>
        <v>-0.16564634021956481</v>
      </c>
      <c r="AD2245" s="18">
        <v>1.7766999999999999</v>
      </c>
      <c r="AF2245" s="23">
        <v>6156</v>
      </c>
      <c r="AG2245" s="23">
        <v>6223.4</v>
      </c>
      <c r="AH2245" s="23">
        <v>6248.4</v>
      </c>
    </row>
    <row r="2246" spans="1:34" x14ac:dyDescent="0.25">
      <c r="A2246" s="18" t="s">
        <v>249</v>
      </c>
      <c r="B2246" s="72">
        <v>42468</v>
      </c>
      <c r="C2246" s="23">
        <v>6168.7420000000002</v>
      </c>
      <c r="D2246" s="23">
        <v>6228.9740000000002</v>
      </c>
      <c r="E2246" s="23">
        <v>6199.1469999999999</v>
      </c>
      <c r="F2246" s="23">
        <v>6087.1040000000003</v>
      </c>
      <c r="G2246" s="20">
        <f t="shared" si="590"/>
        <v>5993.6215999999995</v>
      </c>
      <c r="H2246" s="20">
        <f t="shared" si="600"/>
        <v>5872.8395333333347</v>
      </c>
      <c r="I2246" s="112">
        <f t="shared" si="591"/>
        <v>2.9217793795991431E-2</v>
      </c>
      <c r="J2246" s="38" t="str">
        <f t="shared" si="601"/>
        <v>N</v>
      </c>
      <c r="K2246" s="17" t="str">
        <f>IF(OR(AND(J2245="N",OR(I2245&lt;R$2308,AND(I2245&gt;R$2306, I2245&lt;R$2305))), AND(J2245="X", OR(I2245&lt;R$2314, AND(I2245&lt;R$2311,I2245&gt;R$2312)))),"no","yes")</f>
        <v>no</v>
      </c>
      <c r="M2246" s="34">
        <f t="shared" si="587"/>
        <v>6114.2</v>
      </c>
      <c r="N2246" s="34">
        <f t="shared" si="587"/>
        <v>6156</v>
      </c>
      <c r="O2246" s="146">
        <f t="shared" si="604"/>
        <v>-6.790123456790198E-3</v>
      </c>
      <c r="P2246" s="146">
        <f t="shared" si="605"/>
        <v>6.790123456790198E-3</v>
      </c>
      <c r="Q2246" s="86">
        <f t="shared" si="594"/>
        <v>8.9999999999999993E-3</v>
      </c>
      <c r="R2246" s="39">
        <f>(SUM(C2227:C2245)+Q2246*SUM(C2227:C2245))/(19-Q2246)*(1-J$2305)</f>
        <v>6041.1259654573214</v>
      </c>
      <c r="S2246" s="39">
        <f>(SUM(C2227:C2245)+Q2246*SUM(C2227:C2245))/(19-Q2246)*(1+J$2305)</f>
        <v>6041.1259654573214</v>
      </c>
      <c r="T2246" s="17">
        <f>IF(AND(K2246="no",R2246&lt;E2246, R2246&gt;F2246,J$2308="yes"),MAX(R2246*(1-J$2306),F2246)/D2246-1,IF(AND(K2246="yes",S2246&gt;F2246, S2246&lt;E2246,J$2307="yes"),1-MIN(S2246*(1+J$2306),E2246)/D2246,0))</f>
        <v>0</v>
      </c>
      <c r="U2246" s="6">
        <f t="shared" si="595"/>
        <v>0</v>
      </c>
      <c r="V2246" s="66">
        <f t="shared" si="596"/>
        <v>19.188338002131626</v>
      </c>
      <c r="W2246" s="6">
        <f t="shared" si="597"/>
        <v>-6.790123456790087E-3</v>
      </c>
      <c r="X2246" s="17">
        <f>V2246/MAX(V$240:V2246)-1</f>
        <v>-1.7546678664395521E-2</v>
      </c>
      <c r="Z2246" s="66">
        <f t="shared" si="598"/>
        <v>132.08468983586593</v>
      </c>
      <c r="AA2246" s="6">
        <f t="shared" si="599"/>
        <v>-6.790123456790198E-3</v>
      </c>
      <c r="AB2246" s="17">
        <f>Z2246/MAX(Z$240:Z2246)-1</f>
        <v>-0.17131170457609879</v>
      </c>
      <c r="AD2246" s="18">
        <v>1.7605</v>
      </c>
      <c r="AF2246" s="23">
        <v>6114.2</v>
      </c>
      <c r="AG2246" s="23">
        <v>6156</v>
      </c>
      <c r="AH2246" s="23">
        <v>6138.2</v>
      </c>
    </row>
    <row r="2247" spans="1:34" x14ac:dyDescent="0.25">
      <c r="A2247" s="18" t="s">
        <v>249</v>
      </c>
      <c r="B2247" s="72">
        <v>42471</v>
      </c>
      <c r="C2247" s="23">
        <v>6304.3</v>
      </c>
      <c r="D2247" s="23">
        <v>6168.7420000000002</v>
      </c>
      <c r="E2247" s="23">
        <v>6334.5360000000001</v>
      </c>
      <c r="F2247" s="23">
        <v>6226.3810000000003</v>
      </c>
      <c r="G2247" s="20">
        <f t="shared" si="590"/>
        <v>6033.3874999999989</v>
      </c>
      <c r="H2247" s="20">
        <f t="shared" si="600"/>
        <v>5868.4040000000005</v>
      </c>
      <c r="I2247" s="112">
        <f t="shared" si="591"/>
        <v>4.4902221181716051E-2</v>
      </c>
      <c r="J2247" s="38" t="str">
        <f t="shared" si="601"/>
        <v>N</v>
      </c>
      <c r="K2247" s="17" t="str">
        <f>IF(OR(AND(J2246="N",OR(I2246&lt;R$2308,AND(I2246&gt;R$2306, I2246&lt;R$2305))), AND(J2246="X", OR(I2246&lt;R$2314, AND(I2246&lt;R$2311,I2246&gt;R$2312)))),"no","yes")</f>
        <v>no</v>
      </c>
      <c r="M2247" s="34">
        <f t="shared" si="587"/>
        <v>6237</v>
      </c>
      <c r="N2247" s="34">
        <f t="shared" si="587"/>
        <v>6114.2</v>
      </c>
      <c r="O2247" s="146">
        <f t="shared" si="604"/>
        <v>2.0084393706453874E-2</v>
      </c>
      <c r="P2247" s="146">
        <f t="shared" si="605"/>
        <v>-2.0084393706453874E-2</v>
      </c>
      <c r="Q2247" s="86">
        <f t="shared" si="594"/>
        <v>8.9999999999999993E-3</v>
      </c>
      <c r="R2247" s="39">
        <f>(SUM(C2228:C2246)+Q2247*SUM(C2228:C2246))/(19-Q2247)*(1-J$2305)</f>
        <v>6076.1792980885675</v>
      </c>
      <c r="S2247" s="39">
        <f>(SUM(C2228:C2246)+Q2247*SUM(C2228:C2246))/(19-Q2247)*(1+J$2305)</f>
        <v>6076.1792980885675</v>
      </c>
      <c r="T2247" s="17">
        <f>IF(AND(K2247="no",R2247&lt;E2247, R2247&gt;F2247,J$2308="yes"),MAX(R2247*(1-J$2306),F2247)/D2247-1,IF(AND(K2247="yes",S2247&gt;F2247, S2247&lt;E2247,J$2307="yes"),1-MIN(S2247*(1+J$2306),E2247)/D2247,0))</f>
        <v>0</v>
      </c>
      <c r="U2247" s="6">
        <f t="shared" si="595"/>
        <v>0</v>
      </c>
      <c r="V2247" s="66">
        <f t="shared" si="596"/>
        <v>19.573724137138949</v>
      </c>
      <c r="W2247" s="6">
        <f t="shared" si="597"/>
        <v>2.0084393706453874E-2</v>
      </c>
      <c r="X2247" s="17">
        <f>V2247/MAX(V$240:V2247)-1</f>
        <v>0</v>
      </c>
      <c r="Z2247" s="66">
        <f t="shared" si="598"/>
        <v>134.73753074912432</v>
      </c>
      <c r="AA2247" s="6">
        <f t="shared" si="599"/>
        <v>2.0084393706453874E-2</v>
      </c>
      <c r="AB2247" s="17">
        <f>Z2247/MAX(Z$240:Z2247)-1</f>
        <v>-0.15466800259087488</v>
      </c>
      <c r="AD2247" s="18">
        <v>1.7921</v>
      </c>
      <c r="AF2247" s="23">
        <v>6237</v>
      </c>
      <c r="AG2247" s="23">
        <v>6114.2</v>
      </c>
      <c r="AH2247" s="23">
        <v>6170</v>
      </c>
    </row>
    <row r="2248" spans="1:34" x14ac:dyDescent="0.25">
      <c r="A2248" s="18" t="s">
        <v>249</v>
      </c>
      <c r="B2248" s="72">
        <v>42472</v>
      </c>
      <c r="C2248" s="23">
        <v>6252.7730000000001</v>
      </c>
      <c r="D2248" s="23">
        <v>6304.3</v>
      </c>
      <c r="E2248" s="23">
        <v>6316.2479999999996</v>
      </c>
      <c r="F2248" s="23">
        <v>6182.8180000000002</v>
      </c>
      <c r="G2248" s="20">
        <f t="shared" si="590"/>
        <v>6061.4966499999991</v>
      </c>
      <c r="H2248" s="20">
        <f t="shared" si="600"/>
        <v>5870.4726166666669</v>
      </c>
      <c r="I2248" s="112">
        <f t="shared" si="591"/>
        <v>3.1555960688355977E-2</v>
      </c>
      <c r="J2248" s="38" t="str">
        <f t="shared" si="601"/>
        <v>N</v>
      </c>
      <c r="K2248" s="17" t="str">
        <f>IF(OR(AND(J2247="N",OR(I2247&lt;R$2308,AND(I2247&gt;R$2306, I2247&lt;R$2305))), AND(J2247="X", OR(I2247&lt;R$2314, AND(I2247&lt;R$2311,I2247&gt;R$2312)))),"no","yes")</f>
        <v>no</v>
      </c>
      <c r="M2248" s="34">
        <f t="shared" si="587"/>
        <v>6239.8</v>
      </c>
      <c r="N2248" s="34">
        <f t="shared" si="587"/>
        <v>6237</v>
      </c>
      <c r="O2248" s="146">
        <f t="shared" si="604"/>
        <v>4.4893378226706915E-4</v>
      </c>
      <c r="P2248" s="146">
        <f t="shared" si="605"/>
        <v>-4.4893378226706915E-4</v>
      </c>
      <c r="Q2248" s="86">
        <f t="shared" si="594"/>
        <v>8.9999999999999993E-3</v>
      </c>
      <c r="R2248" s="39">
        <f>(SUM(C2229:C2247)+Q2248*SUM(C2229:C2247))/(19-Q2248)*(1-J$2305)</f>
        <v>6108.7859744089301</v>
      </c>
      <c r="S2248" s="39">
        <f>(SUM(C2229:C2247)+Q2248*SUM(C2229:C2247))/(19-Q2248)*(1+J$2305)</f>
        <v>6108.7859744089301</v>
      </c>
      <c r="T2248" s="17">
        <f>IF(AND(K2248="no",R2248&lt;E2248, R2248&gt;F2248,J$2308="yes"),MAX(R2248*(1-J$2306),F2248)/D2248-1,IF(AND(K2248="yes",S2248&gt;F2248, S2248&lt;E2248,J$2307="yes"),1-MIN(S2248*(1+J$2306),E2248)/D2248,0))</f>
        <v>0</v>
      </c>
      <c r="U2248" s="6">
        <f t="shared" si="595"/>
        <v>0</v>
      </c>
      <c r="V2248" s="66">
        <f t="shared" si="596"/>
        <v>19.582511443148888</v>
      </c>
      <c r="W2248" s="6">
        <f t="shared" si="597"/>
        <v>4.4893378226706915E-4</v>
      </c>
      <c r="X2248" s="17">
        <f>V2248/MAX(V$240:V2248)-1</f>
        <v>0</v>
      </c>
      <c r="Y2248" s="14"/>
      <c r="Z2248" s="66">
        <f t="shared" si="598"/>
        <v>134.79801897841685</v>
      </c>
      <c r="AA2248" s="6">
        <f t="shared" si="599"/>
        <v>4.4893378226706915E-4</v>
      </c>
      <c r="AB2248" s="17">
        <f>Z2248/MAX(Z$240:Z2248)-1</f>
        <v>-0.15428850450000664</v>
      </c>
      <c r="AC2248" s="14"/>
      <c r="AD2248" s="18">
        <v>1.7836000000000001</v>
      </c>
      <c r="AF2248" s="23">
        <v>6239.8</v>
      </c>
      <c r="AG2248" s="23">
        <v>6237</v>
      </c>
      <c r="AH2248" s="23">
        <v>6230</v>
      </c>
    </row>
    <row r="2249" spans="1:34" x14ac:dyDescent="0.25">
      <c r="A2249" s="18" t="s">
        <v>249</v>
      </c>
      <c r="B2249" s="72">
        <v>42473</v>
      </c>
      <c r="C2249" s="23">
        <v>6344.2259999999997</v>
      </c>
      <c r="D2249" s="23">
        <v>6252.7730000000001</v>
      </c>
      <c r="E2249" s="23">
        <v>6421.7269999999999</v>
      </c>
      <c r="F2249" s="23">
        <v>6292.5690000000004</v>
      </c>
      <c r="G2249" s="20">
        <f t="shared" si="590"/>
        <v>6096.7178999999996</v>
      </c>
      <c r="H2249" s="20">
        <f t="shared" si="600"/>
        <v>5873.9320000000007</v>
      </c>
      <c r="I2249" s="112">
        <f t="shared" si="591"/>
        <v>4.0596941511759965E-2</v>
      </c>
      <c r="J2249" s="38" t="str">
        <f t="shared" si="601"/>
        <v>N</v>
      </c>
      <c r="K2249" s="17" t="str">
        <f>IF(OR(AND(J2248="N",OR(I2248&lt;R$2308,AND(I2248&gt;R$2306, I2248&lt;R$2305))), AND(J2248="X", OR(I2248&lt;R$2314, AND(I2248&lt;R$2311,I2248&gt;R$2312)))),"no","yes")</f>
        <v>no</v>
      </c>
      <c r="M2249" s="34">
        <f t="shared" si="587"/>
        <v>6306</v>
      </c>
      <c r="N2249" s="34">
        <f t="shared" si="587"/>
        <v>6239.8</v>
      </c>
      <c r="O2249" s="146">
        <f t="shared" si="604"/>
        <v>1.0609314401102576E-2</v>
      </c>
      <c r="P2249" s="146">
        <f t="shared" si="605"/>
        <v>-1.0609314401102576E-2</v>
      </c>
      <c r="Q2249" s="86">
        <f t="shared" si="594"/>
        <v>8.9999999999999993E-3</v>
      </c>
      <c r="R2249" s="39">
        <f>(SUM(C2230:C2248)+Q2249*SUM(C2230:C2248))/(19-Q2249)*(1-J$2305)</f>
        <v>6141.353440471803</v>
      </c>
      <c r="S2249" s="39">
        <f>(SUM(C2230:C2248)+Q2249*SUM(C2230:C2248))/(19-Q2249)*(1+J$2305)</f>
        <v>6141.353440471803</v>
      </c>
      <c r="T2249" s="17">
        <f>IF(AND(K2249="no",R2249&lt;E2249, R2249&gt;F2249,J$2308="yes"),MAX(R2249*(1-J$2306),F2249)/D2249-1,IF(AND(K2249="yes",S2249&gt;F2249, S2249&lt;E2249,J$2307="yes"),1-MIN(S2249*(1+J$2306),E2249)/D2249,0))</f>
        <v>0</v>
      </c>
      <c r="U2249" s="6">
        <f t="shared" si="595"/>
        <v>0</v>
      </c>
      <c r="V2249" s="66">
        <f t="shared" si="596"/>
        <v>19.790268463812446</v>
      </c>
      <c r="W2249" s="6">
        <f t="shared" si="597"/>
        <v>1.0609314401102576E-2</v>
      </c>
      <c r="X2249" s="17">
        <f>V2249/MAX(V$240:V2249)-1</f>
        <v>0</v>
      </c>
      <c r="Z2249" s="66">
        <f t="shared" si="598"/>
        <v>136.22813354240466</v>
      </c>
      <c r="AA2249" s="6">
        <f t="shared" si="599"/>
        <v>1.0609314401102576E-2</v>
      </c>
      <c r="AB2249" s="17">
        <f>Z2249/MAX(Z$240:Z2249)-1</f>
        <v>-0.14531608535162055</v>
      </c>
      <c r="AD2249" s="18">
        <v>1.8118000000000001</v>
      </c>
      <c r="AF2249" s="23">
        <v>6306</v>
      </c>
      <c r="AG2249" s="23">
        <v>6239.8</v>
      </c>
      <c r="AH2249" s="23">
        <v>6300</v>
      </c>
    </row>
    <row r="2250" spans="1:34" x14ac:dyDescent="0.25">
      <c r="A2250" s="18" t="s">
        <v>249</v>
      </c>
      <c r="B2250" s="72">
        <v>42474</v>
      </c>
      <c r="C2250" s="23">
        <v>6401.8549999999996</v>
      </c>
      <c r="D2250" s="23">
        <v>6344.2259999999997</v>
      </c>
      <c r="E2250" s="23">
        <v>6402.509</v>
      </c>
      <c r="F2250" s="23">
        <v>6324.4639999999999</v>
      </c>
      <c r="G2250" s="20">
        <f t="shared" si="590"/>
        <v>6138.6704499999996</v>
      </c>
      <c r="H2250" s="20">
        <f t="shared" si="600"/>
        <v>5881.8955166666674</v>
      </c>
      <c r="I2250" s="112">
        <f t="shared" si="591"/>
        <v>4.2873216952051818E-2</v>
      </c>
      <c r="J2250" s="38" t="str">
        <f t="shared" si="601"/>
        <v>N</v>
      </c>
      <c r="K2250" s="17" t="str">
        <f>IF(OR(AND(J2249="N",OR(I2249&lt;R$2308,AND(I2249&gt;R$2306, I2249&lt;R$2305))), AND(J2249="X", OR(I2249&lt;R$2314, AND(I2249&lt;R$2311,I2249&gt;R$2312)))),"no","yes")</f>
        <v>no</v>
      </c>
      <c r="M2250" s="34">
        <f t="shared" si="587"/>
        <v>6381.2</v>
      </c>
      <c r="N2250" s="34">
        <f t="shared" si="587"/>
        <v>6306</v>
      </c>
      <c r="O2250" s="146">
        <f t="shared" si="604"/>
        <v>1.1925150650174299E-2</v>
      </c>
      <c r="P2250" s="146">
        <f t="shared" si="605"/>
        <v>-1.1925150650174299E-2</v>
      </c>
      <c r="Q2250" s="86">
        <f t="shared" si="594"/>
        <v>8.9999999999999993E-3</v>
      </c>
      <c r="R2250" s="39">
        <f>(SUM(C2231:C2249)+Q2250*SUM(C2231:C2249))/(19-Q2250)*(1-J$2305)</f>
        <v>6182.8707275025008</v>
      </c>
      <c r="S2250" s="39">
        <f>(SUM(C2231:C2249)+Q2250*SUM(C2231:C2249))/(19-Q2250)*(1+J$2305)</f>
        <v>6182.8707275025008</v>
      </c>
      <c r="T2250" s="17">
        <f>IF(AND(K2250="no",R2250&lt;E2250, R2250&gt;F2250,J$2308="yes"),MAX(R2250*(1-J$2306),F2250)/D2250-1,IF(AND(K2250="yes",S2250&gt;F2250, S2250&lt;E2250,J$2307="yes"),1-MIN(S2250*(1+J$2306),E2250)/D2250,0))</f>
        <v>0</v>
      </c>
      <c r="U2250" s="6">
        <f t="shared" si="595"/>
        <v>0</v>
      </c>
      <c r="V2250" s="66">
        <f t="shared" si="596"/>
        <v>20.026270396650801</v>
      </c>
      <c r="W2250" s="6">
        <f t="shared" si="597"/>
        <v>1.1925150650174299E-2</v>
      </c>
      <c r="X2250" s="17">
        <f>V2250/MAX(V$240:V2250)-1</f>
        <v>0</v>
      </c>
      <c r="Z2250" s="66">
        <f t="shared" si="598"/>
        <v>137.85267455768991</v>
      </c>
      <c r="AA2250" s="6">
        <f t="shared" si="599"/>
        <v>1.1925150650174299E-2</v>
      </c>
      <c r="AB2250" s="17">
        <f>Z2250/MAX(Z$240:Z2250)-1</f>
        <v>-0.13512385091115786</v>
      </c>
      <c r="AD2250" s="18">
        <v>1.8239000000000001</v>
      </c>
      <c r="AF2250" s="23">
        <v>6381.2</v>
      </c>
      <c r="AG2250" s="23">
        <v>6306</v>
      </c>
      <c r="AH2250" s="23">
        <v>6366</v>
      </c>
    </row>
    <row r="2251" spans="1:34" s="15" customFormat="1" x14ac:dyDescent="0.25">
      <c r="A2251" s="110" t="s">
        <v>249</v>
      </c>
      <c r="B2251" s="111">
        <v>42475</v>
      </c>
      <c r="C2251" s="23">
        <v>6384.35</v>
      </c>
      <c r="D2251" s="23">
        <v>6401.8549999999996</v>
      </c>
      <c r="E2251" s="23">
        <v>6414.7939999999999</v>
      </c>
      <c r="F2251" s="23">
        <v>6345.5540000000001</v>
      </c>
      <c r="G2251" s="20">
        <f t="shared" si="590"/>
        <v>6170.5891999999994</v>
      </c>
      <c r="H2251" s="20">
        <f t="shared" si="600"/>
        <v>5886.2210166666664</v>
      </c>
      <c r="I2251" s="112">
        <f t="shared" si="591"/>
        <v>3.4641878282871463E-2</v>
      </c>
      <c r="J2251" s="38" t="str">
        <f t="shared" si="601"/>
        <v>N</v>
      </c>
      <c r="K2251" s="17" t="str">
        <f>IF(OR(AND(J2250="N",OR(I2250&lt;R$2308,AND(I2250&gt;R$2306, I2250&lt;R$2305))), AND(J2250="X", OR(I2250&lt;R$2314, AND(I2250&lt;R$2311,I2250&gt;R$2312)))),"no","yes")</f>
        <v>no</v>
      </c>
      <c r="L2251" s="18"/>
      <c r="M2251" s="34">
        <f t="shared" si="587"/>
        <v>6376.6</v>
      </c>
      <c r="N2251" s="34">
        <f t="shared" si="587"/>
        <v>6381.2</v>
      </c>
      <c r="O2251" s="146">
        <f t="shared" si="604"/>
        <v>-7.2086754842337619E-4</v>
      </c>
      <c r="P2251" s="146">
        <f t="shared" si="605"/>
        <v>7.2086754842337619E-4</v>
      </c>
      <c r="Q2251" s="86">
        <f t="shared" si="594"/>
        <v>8.9999999999999993E-3</v>
      </c>
      <c r="R2251" s="39">
        <f>(SUM(C2232:C2250)+Q2251*SUM(C2232:C2250))/(19-Q2251)*(1-J$2305)</f>
        <v>6217.7179140645558</v>
      </c>
      <c r="S2251" s="39">
        <f>(SUM(C2232:C2250)+Q2251*SUM(C2232:C2250))/(19-Q2251)*(1+J$2305)</f>
        <v>6217.7179140645558</v>
      </c>
      <c r="T2251" s="17">
        <f>IF(AND(K2251="no",R2251&lt;E2251, R2251&gt;F2251,J$2308="yes"),MAX(R2251*(1-J$2306),F2251)/D2251-1,IF(AND(K2251="yes",S2251&gt;F2251, S2251&lt;E2251,J$2307="yes"),1-MIN(S2251*(1+J$2306),E2251)/D2251,0))</f>
        <v>0</v>
      </c>
      <c r="U2251" s="6">
        <f t="shared" si="595"/>
        <v>0</v>
      </c>
      <c r="V2251" s="66">
        <f t="shared" si="596"/>
        <v>20.011834108205903</v>
      </c>
      <c r="W2251" s="6">
        <f t="shared" si="597"/>
        <v>-7.2086754842337619E-4</v>
      </c>
      <c r="X2251" s="17">
        <f>V2251/MAX(V$240:V2251)-1</f>
        <v>-7.2086754842337619E-4</v>
      </c>
      <c r="Y2251" s="6"/>
      <c r="Z2251" s="66">
        <f t="shared" si="598"/>
        <v>137.75330103813789</v>
      </c>
      <c r="AA2251" s="6">
        <f t="shared" si="599"/>
        <v>-7.2086754842348721E-4</v>
      </c>
      <c r="AB2251" s="17">
        <f>Z2251/MAX(Z$240:Z2251)-1</f>
        <v>-0.13574731206044144</v>
      </c>
      <c r="AC2251" s="6"/>
      <c r="AD2251" s="18">
        <v>1.8213999999999999</v>
      </c>
      <c r="AE2251" s="17"/>
      <c r="AF2251" s="23">
        <v>6376.6</v>
      </c>
      <c r="AG2251" s="23">
        <v>6381.2</v>
      </c>
      <c r="AH2251" s="23">
        <v>6376.2</v>
      </c>
    </row>
    <row r="2252" spans="1:34" s="157" customFormat="1" x14ac:dyDescent="0.25">
      <c r="A2252" s="147" t="s">
        <v>249</v>
      </c>
      <c r="B2252" s="148">
        <v>42478</v>
      </c>
      <c r="C2252" s="23">
        <v>6281.2020000000002</v>
      </c>
      <c r="D2252" s="23">
        <v>6384.35</v>
      </c>
      <c r="E2252" s="23">
        <v>6343.701</v>
      </c>
      <c r="F2252" s="23">
        <v>6241.9830000000002</v>
      </c>
      <c r="G2252" s="20">
        <f t="shared" si="590"/>
        <v>6187.1861499999995</v>
      </c>
      <c r="H2252" s="20">
        <f t="shared" si="600"/>
        <v>5892.6796833333347</v>
      </c>
      <c r="I2252" s="112">
        <f t="shared" si="591"/>
        <v>1.5195251560355949E-2</v>
      </c>
      <c r="J2252" s="38" t="str">
        <f t="shared" si="601"/>
        <v>N</v>
      </c>
      <c r="K2252" s="17" t="str">
        <f>IF(OR(AND(J2251="N",OR(I2251&lt;R$2308,AND(I2251&gt;R$2306, I2251&lt;R$2305))), AND(J2251="X", OR(I2251&lt;R$2314, AND(I2251&lt;R$2311,I2251&gt;R$2312)))),"no","yes")</f>
        <v>no</v>
      </c>
      <c r="L2252" s="147"/>
      <c r="M2252" s="34">
        <f t="shared" si="587"/>
        <v>6093.2</v>
      </c>
      <c r="N2252" s="34">
        <f t="shared" si="587"/>
        <v>6214.6</v>
      </c>
      <c r="O2252" s="146">
        <f t="shared" si="604"/>
        <v>-1.9534644224889819E-2</v>
      </c>
      <c r="P2252" s="146">
        <f t="shared" si="605"/>
        <v>1.9534644224889819E-2</v>
      </c>
      <c r="Q2252" s="155">
        <f t="shared" si="594"/>
        <v>8.9999999999999993E-3</v>
      </c>
      <c r="R2252" s="39">
        <f>(SUM(C2233:C2251)+Q2252*SUM(C2233:C2251))/(19-Q2252)*(1-J$2305)</f>
        <v>6240.8342735506294</v>
      </c>
      <c r="S2252" s="39">
        <f>(SUM(C2233:C2251)+Q2252*SUM(C2233:C2251))/(19-Q2252)*(1+J$2305)</f>
        <v>6240.8342735506294</v>
      </c>
      <c r="T2252" s="17">
        <f>IF(AND(K2252="no",R2252&lt;E2252, R2252&gt;F2252,J$2308="yes"),MAX(R2252*(1-J$2306),F2252)/D2252-1,IF(AND(K2252="yes",S2252&gt;F2252, S2252&lt;E2252,J$2307="yes"),1-MIN(S2252*(1+J$2306),E2252)/D2252,0))</f>
        <v>0</v>
      </c>
      <c r="U2252" s="6">
        <f t="shared" si="595"/>
        <v>0</v>
      </c>
      <c r="V2252" s="66">
        <f t="shared" si="596"/>
        <v>19.620910048614586</v>
      </c>
      <c r="W2252" s="153">
        <f t="shared" si="597"/>
        <v>-1.9534644224889819E-2</v>
      </c>
      <c r="X2252" s="153">
        <f>V2252/MAX(V$240:V2252)-1</f>
        <v>-2.024142988222144E-2</v>
      </c>
      <c r="Y2252" s="153"/>
      <c r="Z2252" s="66">
        <f t="shared" si="598"/>
        <v>135.06233931155373</v>
      </c>
      <c r="AA2252" s="153">
        <f t="shared" si="599"/>
        <v>-1.9534644224889819E-2</v>
      </c>
      <c r="AB2252" s="153">
        <f>Z2252/MAX(Z$240:Z2252)-1</f>
        <v>-0.15263018083974544</v>
      </c>
      <c r="AC2252" s="153"/>
      <c r="AD2252" s="147">
        <v>1.7902</v>
      </c>
      <c r="AE2252" s="153"/>
      <c r="AF2252" s="23">
        <v>6093.2</v>
      </c>
      <c r="AG2252" s="23">
        <v>6214.6</v>
      </c>
      <c r="AH2252" s="23">
        <v>6152</v>
      </c>
    </row>
    <row r="2253" spans="1:34" x14ac:dyDescent="0.25">
      <c r="A2253" s="18" t="s">
        <v>249</v>
      </c>
      <c r="B2253" s="72">
        <v>42479</v>
      </c>
      <c r="C2253" s="23">
        <v>6308.2290000000003</v>
      </c>
      <c r="D2253" s="23">
        <v>6281.2020000000002</v>
      </c>
      <c r="E2253" s="23">
        <v>6334.9040000000005</v>
      </c>
      <c r="F2253" s="23">
        <v>6262.6120000000001</v>
      </c>
      <c r="G2253" s="20">
        <f t="shared" si="590"/>
        <v>6197.6235500000003</v>
      </c>
      <c r="H2253" s="20">
        <f t="shared" si="600"/>
        <v>5898.1683666666668</v>
      </c>
      <c r="I2253" s="112">
        <f t="shared" si="591"/>
        <v>1.7846429217211801E-2</v>
      </c>
      <c r="J2253" s="38" t="str">
        <f t="shared" si="601"/>
        <v>N</v>
      </c>
      <c r="K2253" s="17" t="str">
        <f>IF(OR(AND(J2252="N",OR(I2252&lt;R$2308,AND(I2252&gt;R$2306, I2252&lt;R$2305))), AND(J2252="X", OR(I2252&lt;R$2314, AND(I2252&lt;R$2311,I2252&gt;R$2312)))),"no","yes")</f>
        <v>no</v>
      </c>
      <c r="M2253" s="34">
        <f t="shared" si="587"/>
        <v>6102.6</v>
      </c>
      <c r="N2253" s="34">
        <f t="shared" si="587"/>
        <v>6093.2</v>
      </c>
      <c r="O2253" s="146">
        <f t="shared" si="604"/>
        <v>1.5427033414299185E-3</v>
      </c>
      <c r="P2253" s="146">
        <f t="shared" si="605"/>
        <v>-1.5427033414299185E-3</v>
      </c>
      <c r="Q2253" s="86">
        <f t="shared" si="594"/>
        <v>8.9999999999999993E-3</v>
      </c>
      <c r="R2253" s="39">
        <f>(SUM(C2234:C2252)+Q2253*SUM(C2234:C2252))/(19-Q2253)*(1-J$2305)</f>
        <v>6250.48918845769</v>
      </c>
      <c r="S2253" s="39">
        <f>(SUM(C2234:C2252)+Q2253*SUM(C2234:C2252))/(19-Q2253)*(1+J$2305)</f>
        <v>6250.48918845769</v>
      </c>
      <c r="T2253" s="17">
        <f>IF(AND(K2253="no",R2253&lt;E2253, R2253&gt;F2253,J$2308="yes"),MAX(R2253*(1-J$2306),F2253)/D2253-1,IF(AND(K2253="yes",S2253&gt;F2253, S2253&lt;E2253,J$2307="yes"),1-MIN(S2253*(1+J$2306),E2253)/D2253,0))</f>
        <v>0</v>
      </c>
      <c r="U2253" s="6">
        <f t="shared" si="595"/>
        <v>0</v>
      </c>
      <c r="V2253" s="66">
        <f t="shared" si="596"/>
        <v>19.65117929210848</v>
      </c>
      <c r="W2253" s="6">
        <f t="shared" si="597"/>
        <v>1.5427033414299185E-3</v>
      </c>
      <c r="X2253" s="17">
        <f>V2253/MAX(V$240:V2253)-1</f>
        <v>-1.8729953062306182E-2</v>
      </c>
      <c r="Z2253" s="66">
        <f t="shared" si="598"/>
        <v>135.270700433711</v>
      </c>
      <c r="AA2253" s="6">
        <f t="shared" si="599"/>
        <v>1.5427033414299185E-3</v>
      </c>
      <c r="AB2253" s="17">
        <f>Z2253/MAX(Z$240:Z2253)-1</f>
        <v>-0.15132294058830009</v>
      </c>
      <c r="AD2253" s="18">
        <v>1.7935000000000001</v>
      </c>
      <c r="AF2253" s="23">
        <v>6102.6</v>
      </c>
      <c r="AG2253" s="23">
        <v>6093.2</v>
      </c>
      <c r="AH2253" s="23">
        <v>6160.2</v>
      </c>
    </row>
    <row r="2254" spans="1:34" s="11" customFormat="1" x14ac:dyDescent="0.25">
      <c r="A2254" s="21" t="s">
        <v>249</v>
      </c>
      <c r="B2254" s="73">
        <v>42480</v>
      </c>
      <c r="C2254" s="24">
        <v>6022.2129999999997</v>
      </c>
      <c r="D2254" s="24">
        <v>6308.2290000000003</v>
      </c>
      <c r="E2254" s="24">
        <v>6344.7809999999999</v>
      </c>
      <c r="F2254" s="24">
        <v>5923.433</v>
      </c>
      <c r="G2254" s="40">
        <f t="shared" si="590"/>
        <v>6194.9596000000001</v>
      </c>
      <c r="H2254" s="40">
        <f t="shared" si="600"/>
        <v>5895.2536666666665</v>
      </c>
      <c r="I2254" s="59">
        <f t="shared" si="591"/>
        <v>-2.7885024464082142E-2</v>
      </c>
      <c r="J2254" s="41" t="str">
        <f t="shared" si="601"/>
        <v>N</v>
      </c>
      <c r="K2254" s="17" t="str">
        <f>IF(OR(AND(J2253="N",OR(I2253&lt;R$2308,AND(I2253&gt;R$2306, I2253&lt;R$2305))), AND(J2253="X", OR(I2253&lt;R$2314, AND(I2253&lt;R$2311,I2253&gt;R$2312)))),"no","yes")</f>
        <v>no</v>
      </c>
      <c r="L2254" s="21"/>
      <c r="M2254" s="163">
        <f t="shared" si="587"/>
        <v>5791.2</v>
      </c>
      <c r="N2254" s="163">
        <f t="shared" si="587"/>
        <v>6102.6</v>
      </c>
      <c r="O2254" s="14">
        <f t="shared" si="604"/>
        <v>-5.1027430931078643E-2</v>
      </c>
      <c r="P2254" s="14">
        <f t="shared" si="605"/>
        <v>5.1027430931078643E-2</v>
      </c>
      <c r="Q2254" s="88">
        <f t="shared" si="594"/>
        <v>8.9999999999999993E-3</v>
      </c>
      <c r="R2254" s="117">
        <f>(SUM(C2235:C2253)+Q2254*SUM(C2235:C2253))/(19-Q2254)*(1-J$2305)</f>
        <v>6262.8546053920281</v>
      </c>
      <c r="S2254" s="117">
        <f>(SUM(C2235:C2253)+Q2254*SUM(C2235:C2253))/(19-Q2254)*(1+J$2305)</f>
        <v>6262.8546053920281</v>
      </c>
      <c r="T2254" s="14">
        <f>IF(AND(K2254="no",R2254&lt;E2254, R2254&gt;F2254,J$2308="yes"),MAX(R2254*(1-J$2306),F2254)/D2254-1,IF(AND(K2254="yes",S2254&gt;F2254, S2254&lt;E2254,J$2307="yes"),1-MIN(S2254*(1+J$2306),E2254)/D2254,0))</f>
        <v>-7.1928895745496657E-3</v>
      </c>
      <c r="U2254" s="14">
        <f t="shared" si="595"/>
        <v>4.3834541356528978E-2</v>
      </c>
      <c r="V2254" s="142">
        <f t="shared" si="596"/>
        <v>19.509830529450667</v>
      </c>
      <c r="W2254" s="14">
        <f t="shared" si="597"/>
        <v>-7.1928895745496657E-3</v>
      </c>
      <c r="X2254" s="14">
        <f>V2254/MAX(V$240:V2254)-1</f>
        <v>-2.5788120152742122E-2</v>
      </c>
      <c r="Y2254" s="14"/>
      <c r="Z2254" s="142">
        <f t="shared" si="598"/>
        <v>134.29771322281934</v>
      </c>
      <c r="AA2254" s="14">
        <f t="shared" si="599"/>
        <v>-7.1928895745495547E-3</v>
      </c>
      <c r="AB2254" s="14">
        <f>Z2254/MAX(Z$240:Z2254)-1</f>
        <v>-0.15742738096110187</v>
      </c>
      <c r="AC2254" s="14"/>
      <c r="AD2254" s="21">
        <v>1.7143999999999999</v>
      </c>
      <c r="AE2254" s="14"/>
      <c r="AF2254" s="24">
        <v>5791.2</v>
      </c>
      <c r="AG2254" s="24">
        <v>6102.6</v>
      </c>
      <c r="AH2254" s="24">
        <v>6148.8</v>
      </c>
    </row>
    <row r="2255" spans="1:34" x14ac:dyDescent="0.25">
      <c r="A2255" s="18" t="s">
        <v>249</v>
      </c>
      <c r="B2255" s="72">
        <v>42481</v>
      </c>
      <c r="C2255" s="23">
        <v>5970.6819999999998</v>
      </c>
      <c r="D2255" s="23">
        <v>6022.2129999999997</v>
      </c>
      <c r="E2255" s="23">
        <v>6085.9350000000004</v>
      </c>
      <c r="F2255" s="23">
        <v>5960.5039999999999</v>
      </c>
      <c r="G2255" s="20">
        <f t="shared" si="590"/>
        <v>6187.5454000000009</v>
      </c>
      <c r="H2255" s="20">
        <f t="shared" si="600"/>
        <v>5892.4566499999983</v>
      </c>
      <c r="I2255" s="112">
        <f t="shared" si="591"/>
        <v>-3.5048373140017852E-2</v>
      </c>
      <c r="J2255" s="38" t="str">
        <f t="shared" si="601"/>
        <v>N</v>
      </c>
      <c r="K2255" s="17" t="str">
        <f>IF(OR(AND(J2254="N",OR(I2254&lt;R$2308,AND(I2254&gt;R$2306, I2254&lt;R$2305))), AND(J2254="X", OR(I2254&lt;R$2314, AND(I2254&lt;R$2311,I2254&gt;R$2312)))),"no","yes")</f>
        <v>yes</v>
      </c>
      <c r="M2255" s="34">
        <f t="shared" si="587"/>
        <v>5788.4</v>
      </c>
      <c r="N2255" s="34">
        <f t="shared" si="587"/>
        <v>5791.2</v>
      </c>
      <c r="O2255" s="146">
        <f t="shared" si="604"/>
        <v>-4.8349219505461338E-4</v>
      </c>
      <c r="P2255" s="146">
        <f t="shared" si="605"/>
        <v>4.8349219505461338E-4</v>
      </c>
      <c r="Q2255" s="86">
        <f t="shared" si="594"/>
        <v>8.9999999999999993E-3</v>
      </c>
      <c r="R2255" s="39">
        <f>(SUM(C2236:C2254)+Q2255*SUM(C2236:C2254))/(19-Q2255)*(1-J$2305)</f>
        <v>6257.7140768785221</v>
      </c>
      <c r="S2255" s="39">
        <f>(SUM(C2236:C2254)+Q2255*SUM(C2236:C2254))/(19-Q2255)*(1+J$2305)</f>
        <v>6257.7140768785221</v>
      </c>
      <c r="T2255" s="17">
        <f>IF(AND(K2255="no",R2255&lt;E2255, R2255&gt;F2255,J$2308="yes"),MAX(R2255*(1-J$2306),F2255)/D2255-1,IF(AND(K2255="yes",S2255&gt;F2255, S2255&lt;E2255,J$2307="yes"),1-MIN(S2255*(1+J$2306),E2255)/D2255,0))</f>
        <v>0</v>
      </c>
      <c r="U2255" s="6">
        <f t="shared" si="595"/>
        <v>0</v>
      </c>
      <c r="V2255" s="66">
        <f t="shared" si="596"/>
        <v>19.509830529450667</v>
      </c>
      <c r="W2255" s="6">
        <f t="shared" si="597"/>
        <v>0</v>
      </c>
      <c r="X2255" s="17">
        <f>V2255/MAX(V$240:V2255)-1</f>
        <v>-2.5788120152742122E-2</v>
      </c>
      <c r="Z2255" s="66">
        <f t="shared" si="598"/>
        <v>134.36264511897625</v>
      </c>
      <c r="AA2255" s="6">
        <f t="shared" si="599"/>
        <v>4.8349219505450236E-4</v>
      </c>
      <c r="AB2255" s="17">
        <f>Z2255/MAX(Z$240:Z2255)-1</f>
        <v>-0.15702000367602986</v>
      </c>
      <c r="AD2255" s="18">
        <v>1.7007000000000001</v>
      </c>
      <c r="AF2255" s="23">
        <v>5788.4</v>
      </c>
      <c r="AG2255" s="23">
        <v>5791.2</v>
      </c>
      <c r="AH2255" s="23">
        <v>5800.4</v>
      </c>
    </row>
    <row r="2256" spans="1:34" x14ac:dyDescent="0.25">
      <c r="A2256" s="18" t="s">
        <v>249</v>
      </c>
      <c r="B2256" s="72">
        <v>42482</v>
      </c>
      <c r="C2256" s="23">
        <v>6011.32</v>
      </c>
      <c r="D2256" s="23">
        <v>5970.6819999999998</v>
      </c>
      <c r="E2256" s="23">
        <v>6011.46</v>
      </c>
      <c r="F2256" s="23">
        <v>5915.3059999999996</v>
      </c>
      <c r="G2256" s="20">
        <f t="shared" si="590"/>
        <v>6187.1902</v>
      </c>
      <c r="H2256" s="20">
        <f t="shared" si="600"/>
        <v>5894.5305833333323</v>
      </c>
      <c r="I2256" s="112">
        <f t="shared" si="591"/>
        <v>-2.8424889863576608E-2</v>
      </c>
      <c r="J2256" s="38" t="str">
        <f t="shared" si="601"/>
        <v>N</v>
      </c>
      <c r="K2256" s="17" t="str">
        <f>IF(OR(AND(J2255="N",OR(I2255&lt;R$2308,AND(I2255&gt;R$2306, I2255&lt;R$2305))), AND(J2255="X", OR(I2255&lt;R$2314, AND(I2255&lt;R$2311,I2255&gt;R$2312)))),"no","yes")</f>
        <v>yes</v>
      </c>
      <c r="M2256" s="34">
        <f t="shared" si="587"/>
        <v>5850</v>
      </c>
      <c r="N2256" s="34">
        <f t="shared" si="587"/>
        <v>5788.4</v>
      </c>
      <c r="O2256" s="146">
        <f t="shared" si="604"/>
        <v>1.0641973602377286E-2</v>
      </c>
      <c r="P2256" s="146">
        <f t="shared" si="605"/>
        <v>-1.0641973602377286E-2</v>
      </c>
      <c r="Q2256" s="86">
        <f t="shared" si="594"/>
        <v>8.9999999999999993E-3</v>
      </c>
      <c r="R2256" s="39">
        <f>(SUM(C2237:C2255)+Q2256*SUM(C2237:C2255))/(19-Q2256)*(1-J$2305)</f>
        <v>6255.1775238797327</v>
      </c>
      <c r="S2256" s="39">
        <f>(SUM(C2237:C2255)+Q2256*SUM(C2237:C2255))/(19-Q2256)*(1+J$2305)</f>
        <v>6255.1775238797327</v>
      </c>
      <c r="T2256" s="17">
        <f>IF(AND(K2256="no",R2256&lt;E2256, R2256&gt;F2256,J$2308="yes"),MAX(R2256*(1-J$2306),F2256)/D2256-1,IF(AND(K2256="yes",S2256&gt;F2256, S2256&lt;E2256,J$2307="yes"),1-MIN(S2256*(1+J$2306),E2256)/D2256,0))</f>
        <v>0</v>
      </c>
      <c r="U2256" s="6">
        <f t="shared" si="595"/>
        <v>0</v>
      </c>
      <c r="V2256" s="66">
        <f t="shared" si="596"/>
        <v>19.509830529450667</v>
      </c>
      <c r="W2256" s="6">
        <f t="shared" si="597"/>
        <v>0</v>
      </c>
      <c r="X2256" s="17">
        <f>V2256/MAX(V$240:V2256)-1</f>
        <v>-2.5788120152742122E-2</v>
      </c>
      <c r="Z2256" s="66">
        <f t="shared" si="598"/>
        <v>132.93276139647452</v>
      </c>
      <c r="AA2256" s="6">
        <f t="shared" si="599"/>
        <v>-1.0641973602377286E-2</v>
      </c>
      <c r="AB2256" s="17">
        <f>Z2256/MAX(Z$240:Z2256)-1</f>
        <v>-0.16599097454424172</v>
      </c>
      <c r="AD2256" s="18">
        <v>1.7108000000000001</v>
      </c>
      <c r="AF2256" s="23">
        <v>5850</v>
      </c>
      <c r="AG2256" s="23">
        <v>5788.4</v>
      </c>
      <c r="AH2256" s="23">
        <v>5741</v>
      </c>
    </row>
    <row r="2257" spans="1:34" x14ac:dyDescent="0.25">
      <c r="A2257" s="18" t="s">
        <v>249</v>
      </c>
      <c r="B2257" s="72">
        <v>42485</v>
      </c>
      <c r="C2257" s="23">
        <v>5978.0770000000002</v>
      </c>
      <c r="D2257" s="23">
        <v>6011.32</v>
      </c>
      <c r="E2257" s="23">
        <v>5997.2190000000001</v>
      </c>
      <c r="F2257" s="23">
        <v>5897.7349999999997</v>
      </c>
      <c r="G2257" s="20">
        <f t="shared" si="590"/>
        <v>6182.2225000000017</v>
      </c>
      <c r="H2257" s="20">
        <f t="shared" si="600"/>
        <v>5894.4883499999987</v>
      </c>
      <c r="I2257" s="112">
        <f t="shared" si="591"/>
        <v>-3.3021377020966414E-2</v>
      </c>
      <c r="J2257" s="38" t="str">
        <f t="shared" si="601"/>
        <v>N</v>
      </c>
      <c r="K2257" s="17" t="str">
        <f>IF(OR(AND(J2256="N",OR(I2256&lt;R$2308,AND(I2256&gt;R$2306, I2256&lt;R$2305))), AND(J2256="X", OR(I2256&lt;R$2314, AND(I2256&lt;R$2311,I2256&gt;R$2312)))),"no","yes")</f>
        <v>yes</v>
      </c>
      <c r="M2257" s="34">
        <f t="shared" si="587"/>
        <v>5815.4</v>
      </c>
      <c r="N2257" s="34">
        <f t="shared" si="587"/>
        <v>5850</v>
      </c>
      <c r="O2257" s="146">
        <f t="shared" si="604"/>
        <v>-5.914529914530009E-3</v>
      </c>
      <c r="P2257" s="146">
        <f t="shared" si="605"/>
        <v>5.914529914530009E-3</v>
      </c>
      <c r="Q2257" s="86">
        <f t="shared" si="594"/>
        <v>8.9999999999999993E-3</v>
      </c>
      <c r="R2257" s="39">
        <f>(SUM(C2238:C2256)+Q2257*SUM(C2238:C2256))/(19-Q2257)*(1-J$2305)</f>
        <v>6251.6650180085317</v>
      </c>
      <c r="S2257" s="39">
        <f>(SUM(C2238:C2256)+Q2257*SUM(C2238:C2256))/(19-Q2257)*(1+J$2305)</f>
        <v>6251.6650180085317</v>
      </c>
      <c r="T2257" s="17">
        <f>IF(AND(K2257="no",R2257&lt;E2257, R2257&gt;F2257,J$2308="yes"),MAX(R2257*(1-J$2306),F2257)/D2257-1,IF(AND(K2257="yes",S2257&gt;F2257, S2257&lt;E2257,J$2307="yes"),1-MIN(S2257*(1+J$2306),E2257)/D2257,0))</f>
        <v>0</v>
      </c>
      <c r="U2257" s="6">
        <f t="shared" si="595"/>
        <v>0</v>
      </c>
      <c r="V2257" s="66">
        <f t="shared" si="596"/>
        <v>19.509830529450667</v>
      </c>
      <c r="W2257" s="6">
        <f t="shared" si="597"/>
        <v>0</v>
      </c>
      <c r="X2257" s="17">
        <f>V2257/MAX(V$240:V2257)-1</f>
        <v>-2.5788120152742122E-2</v>
      </c>
      <c r="Z2257" s="66">
        <f t="shared" si="598"/>
        <v>133.71899619037504</v>
      </c>
      <c r="AA2257" s="6">
        <f t="shared" si="599"/>
        <v>5.914529914530009E-3</v>
      </c>
      <c r="AB2257" s="17">
        <f>Z2257/MAX(Z$240:Z2257)-1</f>
        <v>-0.16105820321419562</v>
      </c>
      <c r="AD2257" s="18">
        <v>1.7022999999999999</v>
      </c>
      <c r="AF2257" s="23">
        <v>5815.4</v>
      </c>
      <c r="AG2257" s="23">
        <v>5850</v>
      </c>
      <c r="AH2257" s="23">
        <v>5808.8</v>
      </c>
    </row>
    <row r="2258" spans="1:34" x14ac:dyDescent="0.25">
      <c r="A2258" s="18" t="s">
        <v>249</v>
      </c>
      <c r="B2258" s="72">
        <v>42486</v>
      </c>
      <c r="C2258" s="23">
        <v>6046.7730000000001</v>
      </c>
      <c r="D2258" s="23">
        <v>5978.0770000000002</v>
      </c>
      <c r="E2258" s="23">
        <v>6047.0640000000003</v>
      </c>
      <c r="F2258" s="23">
        <v>5958.4009999999998</v>
      </c>
      <c r="G2258" s="20">
        <f t="shared" si="590"/>
        <v>6182.6722500000014</v>
      </c>
      <c r="H2258" s="20">
        <f t="shared" si="600"/>
        <v>5894.5791333333318</v>
      </c>
      <c r="I2258" s="112">
        <f t="shared" si="591"/>
        <v>-2.1980665399172872E-2</v>
      </c>
      <c r="J2258" s="38" t="str">
        <f t="shared" si="601"/>
        <v>N</v>
      </c>
      <c r="K2258" s="17" t="str">
        <f>IF(OR(AND(J2257="N",OR(I2257&lt;R$2308,AND(I2257&gt;R$2306, I2257&lt;R$2305))), AND(J2257="X", OR(I2257&lt;R$2314, AND(I2257&lt;R$2311,I2257&gt;R$2312)))),"no","yes")</f>
        <v>yes</v>
      </c>
      <c r="M2258" s="34">
        <f t="shared" si="587"/>
        <v>5885</v>
      </c>
      <c r="N2258" s="34">
        <f t="shared" si="587"/>
        <v>5815.4</v>
      </c>
      <c r="O2258" s="146">
        <f t="shared" si="604"/>
        <v>1.1968222306290244E-2</v>
      </c>
      <c r="P2258" s="146">
        <f t="shared" si="605"/>
        <v>-1.1968222306290244E-2</v>
      </c>
      <c r="Q2258" s="86">
        <f t="shared" si="594"/>
        <v>8.9999999999999993E-3</v>
      </c>
      <c r="R2258" s="39">
        <f>(SUM(C2239:C2257)+Q2258*SUM(C2239:C2257))/(19-Q2258)*(1-J$2305)</f>
        <v>6248.4930781949361</v>
      </c>
      <c r="S2258" s="39">
        <f>(SUM(C2239:C2257)+Q2258*SUM(C2239:C2257))/(19-Q2258)*(1+J$2305)</f>
        <v>6248.4930781949361</v>
      </c>
      <c r="T2258" s="17">
        <f>IF(AND(K2258="no",R2258&lt;E2258, R2258&gt;F2258,J$2308="yes"),MAX(R2258*(1-J$2306),F2258)/D2258-1,IF(AND(K2258="yes",S2258&gt;F2258, S2258&lt;E2258,J$2307="yes"),1-MIN(S2258*(1+J$2306),E2258)/D2258,0))</f>
        <v>0</v>
      </c>
      <c r="U2258" s="6">
        <f t="shared" si="595"/>
        <v>0</v>
      </c>
      <c r="V2258" s="66">
        <f t="shared" si="596"/>
        <v>19.509830529450667</v>
      </c>
      <c r="W2258" s="6">
        <f t="shared" si="597"/>
        <v>0</v>
      </c>
      <c r="X2258" s="17">
        <f>V2258/MAX(V$240:V2258)-1</f>
        <v>-2.5788120152742122E-2</v>
      </c>
      <c r="Z2258" s="66">
        <f t="shared" si="598"/>
        <v>132.11861751739465</v>
      </c>
      <c r="AA2258" s="6">
        <f t="shared" si="599"/>
        <v>-1.1968222306290244E-2</v>
      </c>
      <c r="AB2258" s="17">
        <f>Z2258/MAX(Z$240:Z2258)-1</f>
        <v>-0.17109884514016671</v>
      </c>
      <c r="AD2258" s="18">
        <v>1.7245999999999999</v>
      </c>
      <c r="AF2258" s="23">
        <v>5885</v>
      </c>
      <c r="AG2258" s="23">
        <v>5815.4</v>
      </c>
      <c r="AH2258" s="23">
        <v>5825.6</v>
      </c>
    </row>
    <row r="2259" spans="1:34" x14ac:dyDescent="0.25">
      <c r="A2259" s="18" t="s">
        <v>249</v>
      </c>
      <c r="B2259" s="72">
        <v>42487</v>
      </c>
      <c r="C2259" s="23">
        <v>6016.6989999999996</v>
      </c>
      <c r="D2259" s="23">
        <v>6046.7730000000001</v>
      </c>
      <c r="E2259" s="23">
        <v>6086.3639999999996</v>
      </c>
      <c r="F2259" s="23">
        <v>6005.1629999999996</v>
      </c>
      <c r="G2259" s="20">
        <f t="shared" si="590"/>
        <v>6187.4138500000017</v>
      </c>
      <c r="H2259" s="20">
        <f t="shared" si="600"/>
        <v>5901.7023333333327</v>
      </c>
      <c r="I2259" s="112">
        <f t="shared" si="591"/>
        <v>-2.7590662939089183E-2</v>
      </c>
      <c r="J2259" s="38" t="str">
        <f t="shared" si="601"/>
        <v>N</v>
      </c>
      <c r="K2259" s="17" t="str">
        <f>IF(OR(AND(J2258="N",OR(I2258&lt;R$2308,AND(I2258&gt;R$2306, I2258&lt;R$2305))), AND(J2258="X", OR(I2258&lt;R$2314, AND(I2258&lt;R$2311,I2258&gt;R$2312)))),"no","yes")</f>
        <v>yes</v>
      </c>
      <c r="M2259" s="34">
        <f t="shared" si="587"/>
        <v>5865.8</v>
      </c>
      <c r="N2259" s="34">
        <f t="shared" si="587"/>
        <v>5885</v>
      </c>
      <c r="O2259" s="146">
        <f t="shared" si="604"/>
        <v>-3.2625318606627207E-3</v>
      </c>
      <c r="P2259" s="146">
        <f t="shared" si="605"/>
        <v>3.2625318606627207E-3</v>
      </c>
      <c r="Q2259" s="86">
        <f t="shared" si="594"/>
        <v>8.9999999999999993E-3</v>
      </c>
      <c r="R2259" s="39">
        <f>(SUM(C2240:C2258)+Q2259*SUM(C2240:C2258))/(19-Q2259)*(1-J$2305)</f>
        <v>6255.1293877099697</v>
      </c>
      <c r="S2259" s="39">
        <f>(SUM(C2240:C2258)+Q2259*SUM(C2240:C2258))/(19-Q2259)*(1+J$2305)</f>
        <v>6255.1293877099697</v>
      </c>
      <c r="T2259" s="17">
        <f>IF(AND(K2259="no",R2259&lt;E2259, R2259&gt;F2259,J$2308="yes"),MAX(R2259*(1-J$2306),F2259)/D2259-1,IF(AND(K2259="yes",S2259&gt;F2259, S2259&lt;E2259,J$2307="yes"),1-MIN(S2259*(1+J$2306),E2259)/D2259,0))</f>
        <v>0</v>
      </c>
      <c r="U2259" s="6">
        <f t="shared" si="595"/>
        <v>0</v>
      </c>
      <c r="V2259" s="66">
        <f t="shared" si="596"/>
        <v>19.509830529450667</v>
      </c>
      <c r="W2259" s="6">
        <f t="shared" si="597"/>
        <v>0</v>
      </c>
      <c r="X2259" s="17">
        <f>V2259/MAX(V$240:V2259)-1</f>
        <v>-2.5788120152742122E-2</v>
      </c>
      <c r="Z2259" s="66">
        <f t="shared" si="598"/>
        <v>132.54965871643188</v>
      </c>
      <c r="AA2259" s="6">
        <f t="shared" si="599"/>
        <v>3.2625318606627207E-3</v>
      </c>
      <c r="AB2259" s="17">
        <f>Z2259/MAX(Z$240:Z2259)-1</f>
        <v>-0.16839452871309624</v>
      </c>
      <c r="AD2259" s="18">
        <v>1.7158</v>
      </c>
      <c r="AF2259" s="23">
        <v>5865.8</v>
      </c>
      <c r="AG2259" s="23">
        <v>5885</v>
      </c>
      <c r="AH2259" s="23">
        <v>5897.6</v>
      </c>
    </row>
    <row r="2260" spans="1:34" x14ac:dyDescent="0.25">
      <c r="A2260" s="18" t="s">
        <v>249</v>
      </c>
      <c r="B2260" s="72">
        <v>42488</v>
      </c>
      <c r="C2260" s="23">
        <v>5990.3289999999997</v>
      </c>
      <c r="D2260" s="23">
        <v>6016.6989999999996</v>
      </c>
      <c r="E2260" s="23">
        <v>6027.1970000000001</v>
      </c>
      <c r="F2260" s="23">
        <v>5888.0640000000003</v>
      </c>
      <c r="G2260" s="20">
        <f t="shared" si="590"/>
        <v>6180.055150000002</v>
      </c>
      <c r="H2260" s="20">
        <f t="shared" si="600"/>
        <v>5909.6379999999999</v>
      </c>
      <c r="I2260" s="112">
        <f t="shared" si="591"/>
        <v>-3.069975030886285E-2</v>
      </c>
      <c r="J2260" s="38" t="str">
        <f t="shared" si="601"/>
        <v>N</v>
      </c>
      <c r="K2260" s="17" t="str">
        <f>IF(OR(AND(J2259="N",OR(I2259&lt;R$2308,AND(I2259&gt;R$2306, I2259&lt;R$2305))), AND(J2259="X", OR(I2259&lt;R$2314, AND(I2259&lt;R$2311,I2259&gt;R$2312)))),"no","yes")</f>
        <v>yes</v>
      </c>
      <c r="M2260" s="34">
        <f t="shared" si="587"/>
        <v>5833</v>
      </c>
      <c r="N2260" s="34">
        <f t="shared" si="587"/>
        <v>5865.8</v>
      </c>
      <c r="O2260" s="146">
        <f t="shared" si="604"/>
        <v>-5.5917351426915118E-3</v>
      </c>
      <c r="P2260" s="146">
        <f t="shared" si="605"/>
        <v>5.5917351426915118E-3</v>
      </c>
      <c r="Q2260" s="86">
        <f t="shared" si="594"/>
        <v>8.9999999999999993E-3</v>
      </c>
      <c r="R2260" s="39">
        <f>(SUM(C2241:C2259)+Q2260*SUM(C2241:C2259))/(19-Q2260)*(1-J$2305)</f>
        <v>6248.7110192196324</v>
      </c>
      <c r="S2260" s="39">
        <f>(SUM(C2241:C2259)+Q2260*SUM(C2241:C2259))/(19-Q2260)*(1+J$2305)</f>
        <v>6248.7110192196324</v>
      </c>
      <c r="T2260" s="17">
        <f>IF(AND(K2260="no",R2260&lt;E2260, R2260&gt;F2260,J$2308="yes"),MAX(R2260*(1-J$2306),F2260)/D2260-1,IF(AND(K2260="yes",S2260&gt;F2260, S2260&lt;E2260,J$2307="yes"),1-MIN(S2260*(1+J$2306),E2260)/D2260,0))</f>
        <v>0</v>
      </c>
      <c r="U2260" s="6">
        <f t="shared" si="595"/>
        <v>0</v>
      </c>
      <c r="V2260" s="66">
        <f t="shared" si="596"/>
        <v>19.509830529450667</v>
      </c>
      <c r="W2260" s="6">
        <f t="shared" si="597"/>
        <v>0</v>
      </c>
      <c r="X2260" s="17">
        <f>V2260/MAX(V$240:V2260)-1</f>
        <v>-2.5788120152742122E-2</v>
      </c>
      <c r="Y2260" s="6">
        <f t="shared" ref="Y2260" si="606">V2260/V2240-1</f>
        <v>3.252737969726982E-2</v>
      </c>
      <c r="Z2260" s="66">
        <f t="shared" si="598"/>
        <v>133.29084130122831</v>
      </c>
      <c r="AA2260" s="6">
        <f t="shared" si="599"/>
        <v>5.5917351426915118E-3</v>
      </c>
      <c r="AB2260" s="17">
        <f>Z2260/MAX(Z$240:Z2260)-1</f>
        <v>-0.16374441117444682</v>
      </c>
      <c r="AC2260" s="6">
        <f t="shared" ref="AC2260" si="607">Z2260/Z2240-1</f>
        <v>2.4786199285907973E-2</v>
      </c>
      <c r="AD2260" s="18">
        <v>1.7018</v>
      </c>
      <c r="AF2260" s="23">
        <v>5833</v>
      </c>
      <c r="AG2260" s="23">
        <v>5865.8</v>
      </c>
      <c r="AH2260" s="23">
        <v>5881.4</v>
      </c>
    </row>
    <row r="2261" spans="1:34" x14ac:dyDescent="0.25">
      <c r="A2261" s="18" t="s">
        <v>249</v>
      </c>
      <c r="B2261" s="72">
        <v>42489</v>
      </c>
      <c r="C2261" s="23">
        <v>5985.5940000000001</v>
      </c>
      <c r="D2261" s="23">
        <v>5990.3289999999997</v>
      </c>
      <c r="E2261" s="23">
        <v>6018.2659999999996</v>
      </c>
      <c r="F2261" s="23">
        <v>5953.1310000000003</v>
      </c>
      <c r="G2261" s="20">
        <f t="shared" si="590"/>
        <v>6171.5441500000006</v>
      </c>
      <c r="H2261" s="20">
        <f t="shared" si="600"/>
        <v>5921.5440166666658</v>
      </c>
      <c r="I2261" s="112">
        <f t="shared" si="591"/>
        <v>-3.0130247063046678E-2</v>
      </c>
      <c r="J2261" s="38" t="str">
        <f t="shared" si="601"/>
        <v>N</v>
      </c>
      <c r="K2261" s="17" t="str">
        <f>IF(OR(AND(J2260="N",OR(I2260&lt;R$2308,AND(I2260&gt;R$2306, I2260&lt;R$2305))), AND(J2260="X", OR(I2260&lt;R$2314, AND(I2260&lt;R$2311,I2260&gt;R$2312)))),"no","yes")</f>
        <v>yes</v>
      </c>
      <c r="M2261" s="34">
        <f t="shared" si="587"/>
        <v>5844.8</v>
      </c>
      <c r="N2261" s="34">
        <f t="shared" si="587"/>
        <v>5833</v>
      </c>
      <c r="O2261" s="146">
        <f t="shared" si="604"/>
        <v>2.022972741299478E-3</v>
      </c>
      <c r="P2261" s="146">
        <f t="shared" si="605"/>
        <v>-2.022972741299478E-3</v>
      </c>
      <c r="Q2261" s="86">
        <f t="shared" si="594"/>
        <v>8.9999999999999993E-3</v>
      </c>
      <c r="R2261" s="39">
        <f>(SUM(C2242:C2260)+Q2261*SUM(C2242:C2260))/(19-Q2261)*(1-J$2305)</f>
        <v>6239.9187299773594</v>
      </c>
      <c r="S2261" s="39">
        <f>(SUM(C2242:C2260)+Q2261*SUM(C2242:C2260))/(19-Q2261)*(1+J$2305)</f>
        <v>6239.9187299773594</v>
      </c>
      <c r="T2261" s="17">
        <f>IF(AND(K2261="no",R2261&lt;E2261, R2261&gt;F2261,J$2308="yes"),MAX(R2261*(1-J$2306),F2261)/D2261-1,IF(AND(K2261="yes",S2261&gt;F2261, S2261&lt;E2261,J$2307="yes"),1-MIN(S2261*(1+J$2306),E2261)/D2261,0))</f>
        <v>0</v>
      </c>
      <c r="U2261" s="6">
        <f t="shared" si="595"/>
        <v>0</v>
      </c>
      <c r="V2261" s="66">
        <f t="shared" si="596"/>
        <v>19.509830529450667</v>
      </c>
      <c r="W2261" s="6">
        <f t="shared" si="597"/>
        <v>0</v>
      </c>
      <c r="X2261" s="17">
        <f>V2261/MAX(V$240:V2261)-1</f>
        <v>-2.5788120152742122E-2</v>
      </c>
      <c r="Z2261" s="66">
        <f t="shared" si="598"/>
        <v>133.02119756261106</v>
      </c>
      <c r="AA2261" s="6">
        <f t="shared" si="599"/>
        <v>-2.022972741299367E-3</v>
      </c>
      <c r="AB2261" s="17">
        <f>Z2261/MAX(Z$240:Z2261)-1</f>
        <v>-0.1654361334354002</v>
      </c>
      <c r="AD2261" s="18">
        <v>1.7042999999999999</v>
      </c>
      <c r="AF2261" s="23">
        <v>5844.8</v>
      </c>
      <c r="AG2261" s="23">
        <v>5833</v>
      </c>
      <c r="AH2261" s="23">
        <v>5809.8</v>
      </c>
    </row>
    <row r="2262" spans="1:34" x14ac:dyDescent="0.25">
      <c r="A2262" s="18" t="s">
        <v>249</v>
      </c>
      <c r="B2262" s="72">
        <v>42493</v>
      </c>
      <c r="C2262" s="23">
        <v>6167.4539999999997</v>
      </c>
      <c r="D2262" s="23">
        <v>5985.5940000000001</v>
      </c>
      <c r="E2262" s="23">
        <v>6167.7979999999998</v>
      </c>
      <c r="F2262" s="23">
        <v>5960.9409999999998</v>
      </c>
      <c r="G2262" s="20">
        <f t="shared" si="590"/>
        <v>6173.6904500000001</v>
      </c>
      <c r="H2262" s="20">
        <f t="shared" si="600"/>
        <v>5933.1828333333333</v>
      </c>
      <c r="I2262" s="112">
        <f t="shared" si="591"/>
        <v>-1.0101656457363051E-3</v>
      </c>
      <c r="J2262" s="38" t="str">
        <f t="shared" si="601"/>
        <v>N</v>
      </c>
      <c r="K2262" s="17" t="str">
        <f>IF(OR(AND(J2261="N",OR(I2261&lt;R$2308,AND(I2261&gt;R$2306, I2261&lt;R$2305))), AND(J2261="X", OR(I2261&lt;R$2314, AND(I2261&lt;R$2311,I2261&gt;R$2312)))),"no","yes")</f>
        <v>yes</v>
      </c>
      <c r="M2262" s="34">
        <f t="shared" si="587"/>
        <v>6085</v>
      </c>
      <c r="N2262" s="34">
        <f t="shared" si="587"/>
        <v>5844.8</v>
      </c>
      <c r="O2262" s="146">
        <f t="shared" si="604"/>
        <v>4.1096359156857387E-2</v>
      </c>
      <c r="P2262" s="146">
        <f t="shared" si="605"/>
        <v>-4.1096359156857387E-2</v>
      </c>
      <c r="Q2262" s="86">
        <f t="shared" si="594"/>
        <v>8.9999999999999993E-3</v>
      </c>
      <c r="R2262" s="39">
        <f>(SUM(C2243:C2261)+Q2262*SUM(C2243:C2261))/(19-Q2262)*(1-J$2305)</f>
        <v>6232.5371067874257</v>
      </c>
      <c r="S2262" s="39">
        <f>(SUM(C2243:C2261)+Q2262*SUM(C2243:C2261))/(19-Q2262)*(1+J$2305)</f>
        <v>6232.5371067874257</v>
      </c>
      <c r="T2262" s="17">
        <f>IF(AND(K2262="no",R2262&lt;E2262, R2262&gt;F2262,J$2308="yes"),MAX(R2262*(1-J$2306),F2262)/D2262-1,IF(AND(K2262="yes",S2262&gt;F2262, S2262&lt;E2262,J$2307="yes"),1-MIN(S2262*(1+J$2306),E2262)/D2262,0))</f>
        <v>0</v>
      </c>
      <c r="U2262" s="6">
        <f t="shared" si="595"/>
        <v>0</v>
      </c>
      <c r="V2262" s="66">
        <f t="shared" si="596"/>
        <v>19.509830529450667</v>
      </c>
      <c r="W2262" s="6">
        <f t="shared" si="597"/>
        <v>0</v>
      </c>
      <c r="X2262" s="17">
        <f>V2262/MAX(V$240:V2262)-1</f>
        <v>-2.5788120152742122E-2</v>
      </c>
      <c r="Z2262" s="66">
        <f t="shared" si="598"/>
        <v>127.55451065210272</v>
      </c>
      <c r="AA2262" s="6">
        <f t="shared" si="599"/>
        <v>-4.1096359156857387E-2</v>
      </c>
      <c r="AB2262" s="17">
        <f>Z2262/MAX(Z$240:Z2262)-1</f>
        <v>-0.19973366983507457</v>
      </c>
      <c r="AD2262" s="18">
        <v>1.7588999999999999</v>
      </c>
      <c r="AF2262" s="23">
        <v>6085</v>
      </c>
      <c r="AG2262" s="23">
        <v>5844.8</v>
      </c>
      <c r="AH2262" s="23">
        <v>5863</v>
      </c>
    </row>
    <row r="2263" spans="1:34" x14ac:dyDescent="0.25">
      <c r="A2263" s="18" t="s">
        <v>249</v>
      </c>
      <c r="B2263" s="72">
        <v>42494</v>
      </c>
      <c r="C2263" s="23">
        <v>6169.7830000000004</v>
      </c>
      <c r="D2263" s="23">
        <v>6167.4539999999997</v>
      </c>
      <c r="E2263" s="23">
        <v>6213.1930000000002</v>
      </c>
      <c r="F2263" s="23">
        <v>6136.3010000000004</v>
      </c>
      <c r="G2263" s="20">
        <f t="shared" si="590"/>
        <v>6167.850449999999</v>
      </c>
      <c r="H2263" s="20">
        <f t="shared" si="600"/>
        <v>5946.0212666666657</v>
      </c>
      <c r="I2263" s="112">
        <f t="shared" si="591"/>
        <v>3.1332633883840444E-4</v>
      </c>
      <c r="J2263" s="38" t="str">
        <f t="shared" si="601"/>
        <v>N</v>
      </c>
      <c r="K2263" s="17" t="str">
        <f>IF(OR(AND(J2262="N",OR(I2262&lt;R$2308,AND(I2262&gt;R$2306, I2262&lt;R$2305))), AND(J2262="X", OR(I2262&lt;R$2314, AND(I2262&lt;R$2311,I2262&gt;R$2312)))),"no","yes")</f>
        <v>yes</v>
      </c>
      <c r="M2263" s="34">
        <f t="shared" ref="M2263:N2273" si="608">AF2263</f>
        <v>6062.8</v>
      </c>
      <c r="N2263" s="34">
        <f t="shared" si="608"/>
        <v>6085</v>
      </c>
      <c r="O2263" s="146">
        <f t="shared" si="604"/>
        <v>-3.6483155299917858E-3</v>
      </c>
      <c r="P2263" s="146">
        <f t="shared" si="605"/>
        <v>3.6483155299917858E-3</v>
      </c>
      <c r="Q2263" s="86">
        <f t="shared" si="594"/>
        <v>8.9999999999999993E-3</v>
      </c>
      <c r="R2263" s="39">
        <f>(SUM(C2244:C2262)+Q2263*SUM(C2244:C2262))/(19-Q2263)*(1-J$2305)</f>
        <v>6226.2077317676785</v>
      </c>
      <c r="S2263" s="39">
        <f>(SUM(C2244:C2262)+Q2263*SUM(C2244:C2262))/(19-Q2263)*(1+J$2305)</f>
        <v>6226.2077317676785</v>
      </c>
      <c r="T2263" s="17">
        <f>IF(AND(K2263="no",R2263&lt;E2263, R2263&gt;F2263,J$2308="yes"),MAX(R2263*(1-J$2306),F2263)/D2263-1,IF(AND(K2263="yes",S2263&gt;F2263, S2263&lt;E2263,J$2307="yes"),1-MIN(S2263*(1+J$2306),E2263)/D2263,0))</f>
        <v>0</v>
      </c>
      <c r="U2263" s="6">
        <f t="shared" si="595"/>
        <v>0</v>
      </c>
      <c r="V2263" s="66">
        <f t="shared" si="596"/>
        <v>19.509830529450667</v>
      </c>
      <c r="W2263" s="6">
        <f t="shared" si="597"/>
        <v>0</v>
      </c>
      <c r="X2263" s="17">
        <f>V2263/MAX(V$240:V2263)-1</f>
        <v>-2.5788120152742122E-2</v>
      </c>
      <c r="Z2263" s="66">
        <f t="shared" si="598"/>
        <v>128.01986975423529</v>
      </c>
      <c r="AA2263" s="6">
        <f t="shared" si="599"/>
        <v>3.6483155299917858E-3</v>
      </c>
      <c r="AB2263" s="17">
        <f>Z2263/MAX(Z$240:Z2263)-1</f>
        <v>-0.19681404575460437</v>
      </c>
      <c r="AD2263" s="18">
        <v>1.7588999999999999</v>
      </c>
      <c r="AF2263" s="23">
        <v>6062.8</v>
      </c>
      <c r="AG2263" s="23">
        <v>6085</v>
      </c>
      <c r="AH2263" s="23">
        <v>6060</v>
      </c>
    </row>
    <row r="2264" spans="1:34" x14ac:dyDescent="0.25">
      <c r="A2264" s="18" t="s">
        <v>249</v>
      </c>
      <c r="B2264" s="72">
        <v>42495</v>
      </c>
      <c r="C2264" s="23">
        <v>6203.817</v>
      </c>
      <c r="D2264" s="23">
        <v>6169.7830000000004</v>
      </c>
      <c r="E2264" s="23">
        <v>6206.53</v>
      </c>
      <c r="F2264" s="23">
        <v>6133.38</v>
      </c>
      <c r="G2264" s="20">
        <f t="shared" si="590"/>
        <v>6161.8695999999982</v>
      </c>
      <c r="H2264" s="20">
        <f t="shared" si="600"/>
        <v>5956.307766666665</v>
      </c>
      <c r="I2264" s="112">
        <f t="shared" si="591"/>
        <v>6.8075767134057052E-3</v>
      </c>
      <c r="J2264" s="38" t="str">
        <f t="shared" si="601"/>
        <v>N</v>
      </c>
      <c r="K2264" s="17" t="str">
        <f>IF(OR(AND(J2263="N",OR(I2263&lt;R$2308,AND(I2263&gt;R$2306, I2263&lt;R$2305))), AND(J2263="X", OR(I2263&lt;R$2314, AND(I2263&lt;R$2311,I2263&gt;R$2312)))),"no","yes")</f>
        <v>yes</v>
      </c>
      <c r="M2264" s="34">
        <f t="shared" si="608"/>
        <v>6132.8</v>
      </c>
      <c r="N2264" s="34">
        <f t="shared" si="608"/>
        <v>6062.8</v>
      </c>
      <c r="O2264" s="146">
        <f t="shared" si="604"/>
        <v>1.1545820413010555E-2</v>
      </c>
      <c r="P2264" s="146">
        <f t="shared" si="605"/>
        <v>-1.1545820413010555E-2</v>
      </c>
      <c r="Q2264" s="86">
        <f t="shared" si="594"/>
        <v>8.9999999999999993E-3</v>
      </c>
      <c r="R2264" s="39">
        <f>(SUM(C2245:C2263)+Q2264*SUM(C2245:C2263))/(19-Q2264)*(1-J$2305)</f>
        <v>6218.0441880364369</v>
      </c>
      <c r="S2264" s="39">
        <f>(SUM(C2245:C2263)+Q2264*SUM(C2245:C2263))/(19-Q2264)*(1+J$2305)</f>
        <v>6218.0441880364369</v>
      </c>
      <c r="T2264" s="17">
        <f>IF(AND(K2264="no",R2264&lt;E2264, R2264&gt;F2264,J$2308="yes"),MAX(R2264*(1-J$2306),F2264)/D2264-1,IF(AND(K2264="yes",S2264&gt;F2264, S2264&lt;E2264,J$2307="yes"),1-MIN(S2264*(1+J$2306),E2264)/D2264,0))</f>
        <v>0</v>
      </c>
      <c r="U2264" s="6">
        <f t="shared" si="595"/>
        <v>0</v>
      </c>
      <c r="V2264" s="66">
        <f t="shared" si="596"/>
        <v>19.509830529450667</v>
      </c>
      <c r="W2264" s="6">
        <f t="shared" si="597"/>
        <v>0</v>
      </c>
      <c r="X2264" s="17">
        <f>V2264/MAX(V$240:V2264)-1</f>
        <v>-2.5788120152742122E-2</v>
      </c>
      <c r="Z2264" s="66">
        <f t="shared" si="598"/>
        <v>126.54177532875589</v>
      </c>
      <c r="AA2264" s="6">
        <f t="shared" si="599"/>
        <v>-1.1545820413010555E-2</v>
      </c>
      <c r="AB2264" s="17">
        <f>Z2264/MAX(Z$240:Z2264)-1</f>
        <v>-0.20608748654057418</v>
      </c>
      <c r="AD2264" s="18">
        <v>1.7712000000000001</v>
      </c>
      <c r="AF2264" s="23">
        <v>6132.8</v>
      </c>
      <c r="AG2264" s="23">
        <v>6062.8</v>
      </c>
      <c r="AH2264" s="23">
        <v>6053.8</v>
      </c>
    </row>
    <row r="2265" spans="1:34" x14ac:dyDescent="0.25">
      <c r="A2265" s="18" t="s">
        <v>249</v>
      </c>
      <c r="B2265" s="72">
        <v>42496</v>
      </c>
      <c r="C2265" s="23">
        <v>5961.4889999999996</v>
      </c>
      <c r="D2265" s="23">
        <v>6203.817</v>
      </c>
      <c r="E2265" s="23">
        <v>6226.8760000000002</v>
      </c>
      <c r="F2265" s="23">
        <v>5961.4589999999998</v>
      </c>
      <c r="G2265" s="20">
        <f t="shared" si="590"/>
        <v>6148.4953499999992</v>
      </c>
      <c r="H2265" s="20">
        <f t="shared" si="600"/>
        <v>5962.1630333333314</v>
      </c>
      <c r="I2265" s="112">
        <f t="shared" si="591"/>
        <v>-3.0414977869341553E-2</v>
      </c>
      <c r="J2265" s="38" t="str">
        <f t="shared" si="601"/>
        <v>N</v>
      </c>
      <c r="K2265" s="17" t="str">
        <f>IF(OR(AND(J2264="N",OR(I2264&lt;R$2308,AND(I2264&gt;R$2306, I2264&lt;R$2305))), AND(J2264="X", OR(I2264&lt;R$2314, AND(I2264&lt;R$2311,I2264&gt;R$2312)))),"no","yes")</f>
        <v>yes</v>
      </c>
      <c r="M2265" s="34">
        <f t="shared" si="608"/>
        <v>5887.8</v>
      </c>
      <c r="N2265" s="34">
        <f t="shared" si="608"/>
        <v>6132.8</v>
      </c>
      <c r="O2265" s="146">
        <f t="shared" si="604"/>
        <v>-3.9949126010957459E-2</v>
      </c>
      <c r="P2265" s="146">
        <f t="shared" si="605"/>
        <v>3.9949126010957459E-2</v>
      </c>
      <c r="Q2265" s="86">
        <f t="shared" si="594"/>
        <v>8.9999999999999993E-3</v>
      </c>
      <c r="R2265" s="39">
        <f>(SUM(C2246:C2264)+Q2265*SUM(C2246:C2264))/(19-Q2265)*(1-J$2305)</f>
        <v>6216.7075858038006</v>
      </c>
      <c r="S2265" s="39">
        <f>(SUM(C2246:C2264)+Q2265*SUM(C2246:C2264))/(19-Q2265)*(1+J$2305)</f>
        <v>6216.7075858038006</v>
      </c>
      <c r="T2265" s="17">
        <f>IF(AND(K2265="no",R2265&lt;E2265, R2265&gt;F2265,J$2308="yes"),MAX(R2265*(1-J$2306),F2265)/D2265-1,IF(AND(K2265="yes",S2265&gt;F2265, S2265&lt;E2265,J$2307="yes"),1-MIN(S2265*(1+J$2306),E2265)/D2265,0))</f>
        <v>-2.0778475257734463E-3</v>
      </c>
      <c r="U2265" s="6">
        <f t="shared" si="595"/>
        <v>-4.2026973536730905E-2</v>
      </c>
      <c r="V2265" s="66">
        <f t="shared" si="596"/>
        <v>19.509830529450667</v>
      </c>
      <c r="W2265" s="6">
        <f t="shared" si="597"/>
        <v>0</v>
      </c>
      <c r="X2265" s="17">
        <f>V2265/MAX(V$240:V2265)-1</f>
        <v>-2.5788120152742122E-2</v>
      </c>
      <c r="Z2265" s="66">
        <f t="shared" si="598"/>
        <v>126.27884081398206</v>
      </c>
      <c r="AA2265" s="6">
        <f t="shared" si="599"/>
        <v>-2.0778475257734463E-3</v>
      </c>
      <c r="AB2265" s="17">
        <f>Z2265/MAX(Z$240:Z2265)-1</f>
        <v>-0.20773711569234632</v>
      </c>
      <c r="AD2265" s="18">
        <v>1.7015</v>
      </c>
      <c r="AF2265" s="23">
        <v>5887.8</v>
      </c>
      <c r="AG2265" s="23">
        <v>6132.8</v>
      </c>
      <c r="AH2265" s="23">
        <v>6111</v>
      </c>
    </row>
    <row r="2266" spans="1:34" x14ac:dyDescent="0.25">
      <c r="A2266" s="18" t="s">
        <v>249</v>
      </c>
      <c r="B2266" s="72">
        <v>42499</v>
      </c>
      <c r="C2266" s="23">
        <v>5743.6469999999999</v>
      </c>
      <c r="D2266" s="23">
        <v>5961.4889999999996</v>
      </c>
      <c r="E2266" s="23">
        <v>5910.1239999999998</v>
      </c>
      <c r="F2266" s="23">
        <v>5714.1189999999997</v>
      </c>
      <c r="G2266" s="20">
        <f t="shared" si="590"/>
        <v>6127.2405999999992</v>
      </c>
      <c r="H2266" s="20">
        <f t="shared" si="600"/>
        <v>5962.5323999999991</v>
      </c>
      <c r="I2266" s="112">
        <f t="shared" si="591"/>
        <v>-6.2604624992202762E-2</v>
      </c>
      <c r="J2266" s="38" t="str">
        <f t="shared" si="601"/>
        <v>N</v>
      </c>
      <c r="K2266" s="17" t="str">
        <f>IF(OR(AND(J2265="N",OR(I2265&lt;R$2308,AND(I2265&gt;R$2306, I2265&lt;R$2305))), AND(J2265="X", OR(I2265&lt;R$2314, AND(I2265&lt;R$2311,I2265&gt;R$2312)))),"no","yes")</f>
        <v>yes</v>
      </c>
      <c r="M2266" s="34">
        <f t="shared" si="608"/>
        <v>5652.8</v>
      </c>
      <c r="N2266" s="34">
        <f t="shared" si="608"/>
        <v>5887.8</v>
      </c>
      <c r="O2266" s="146">
        <f t="shared" si="604"/>
        <v>-3.9913040524474308E-2</v>
      </c>
      <c r="P2266" s="146">
        <f t="shared" si="605"/>
        <v>3.9913040524474308E-2</v>
      </c>
      <c r="Q2266" s="86">
        <f t="shared" si="594"/>
        <v>8.9999999999999993E-3</v>
      </c>
      <c r="R2266" s="39">
        <f>(SUM(C2247:C2265)+Q2266*SUM(C2247:C2265))/(19-Q2266)*(1-J$2305)</f>
        <v>6205.6961447527765</v>
      </c>
      <c r="S2266" s="39">
        <f>(SUM(C2247:C2265)+Q2266*SUM(C2247:C2265))/(19-Q2266)*(1+J$2305)</f>
        <v>6205.6961447527765</v>
      </c>
      <c r="T2266" s="17">
        <f>IF(AND(K2266="no",R2266&lt;E2266, R2266&gt;F2266,J$2308="yes"),MAX(R2266*(1-J$2306),F2266)/D2266-1,IF(AND(K2266="yes",S2266&gt;F2266, S2266&lt;E2266,J$2307="yes"),1-MIN(S2266*(1+J$2306),E2266)/D2266,0))</f>
        <v>0</v>
      </c>
      <c r="U2266" s="6">
        <f t="shared" si="595"/>
        <v>0</v>
      </c>
      <c r="V2266" s="66">
        <f t="shared" si="596"/>
        <v>19.509830529450667</v>
      </c>
      <c r="W2266" s="6">
        <f t="shared" si="597"/>
        <v>0</v>
      </c>
      <c r="X2266" s="17">
        <f>V2266/MAX(V$240:V2266)-1</f>
        <v>-2.5788120152742122E-2</v>
      </c>
      <c r="Z2266" s="66">
        <f t="shared" si="598"/>
        <v>131.31901330477416</v>
      </c>
      <c r="AA2266" s="6">
        <f t="shared" si="599"/>
        <v>3.9913040524474308E-2</v>
      </c>
      <c r="AB2266" s="17">
        <f>Z2266/MAX(Z$240:Z2266)-1</f>
        <v>-0.17611549508493807</v>
      </c>
      <c r="AF2266" s="23">
        <v>5652.8</v>
      </c>
      <c r="AG2266" s="23">
        <v>5887.8</v>
      </c>
      <c r="AH2266" s="23">
        <v>5830</v>
      </c>
    </row>
    <row r="2267" spans="1:34" x14ac:dyDescent="0.25">
      <c r="A2267" s="18" t="s">
        <v>249</v>
      </c>
      <c r="B2267" s="72">
        <v>42500</v>
      </c>
      <c r="C2267" s="23">
        <v>5738.8959999999997</v>
      </c>
      <c r="D2267" s="23">
        <v>5743.6469999999999</v>
      </c>
      <c r="E2267" s="23">
        <v>5766.1570000000002</v>
      </c>
      <c r="F2267" s="23">
        <v>5697.0929999999998</v>
      </c>
      <c r="G2267" s="20">
        <f t="shared" si="590"/>
        <v>6098.9703999999983</v>
      </c>
      <c r="H2267" s="20">
        <f t="shared" si="600"/>
        <v>5963.7773833333331</v>
      </c>
      <c r="I2267" s="112">
        <f t="shared" si="591"/>
        <v>-5.9038555097758572E-2</v>
      </c>
      <c r="J2267" s="38" t="str">
        <f t="shared" si="601"/>
        <v>N</v>
      </c>
      <c r="K2267" s="17" t="str">
        <f>IF(OR(AND(J2266="N",OR(I2266&lt;R$2308,AND(I2266&gt;R$2306, I2266&lt;R$2305))), AND(J2266="X", OR(I2266&lt;R$2314, AND(I2266&lt;R$2311,I2266&gt;R$2312)))),"no","yes")</f>
        <v>yes</v>
      </c>
      <c r="M2267" s="34">
        <f t="shared" si="608"/>
        <v>5650</v>
      </c>
      <c r="N2267" s="34">
        <f t="shared" si="608"/>
        <v>5652.8</v>
      </c>
      <c r="O2267" s="146">
        <f t="shared" si="604"/>
        <v>-4.9532974808952357E-4</v>
      </c>
      <c r="P2267" s="146">
        <f t="shared" si="605"/>
        <v>4.9532974808952357E-4</v>
      </c>
      <c r="Q2267" s="86">
        <f t="shared" si="594"/>
        <v>8.9999999999999993E-3</v>
      </c>
      <c r="R2267" s="39">
        <f>(SUM(C2248:C2266)+Q2267*SUM(C2248:C2266))/(19-Q2267)*(1-J$2305)</f>
        <v>6175.9084096677361</v>
      </c>
      <c r="S2267" s="39">
        <f>(SUM(C2248:C2266)+Q2267*SUM(C2248:C2266))/(19-Q2267)*(1+J$2305)</f>
        <v>6175.9084096677361</v>
      </c>
      <c r="T2267" s="17">
        <f>IF(AND(K2267="no",R2267&lt;E2267, R2267&gt;F2267,J$2308="yes"),MAX(R2267*(1-J$2306),F2267)/D2267-1,IF(AND(K2267="yes",S2267&gt;F2267, S2267&lt;E2267,J$2307="yes"),1-MIN(S2267*(1+J$2306),E2267)/D2267,0))</f>
        <v>0</v>
      </c>
      <c r="U2267" s="6">
        <f t="shared" si="595"/>
        <v>0</v>
      </c>
      <c r="V2267" s="66">
        <f t="shared" si="596"/>
        <v>19.509830529450667</v>
      </c>
      <c r="W2267" s="6">
        <f t="shared" si="597"/>
        <v>0</v>
      </c>
      <c r="X2267" s="17">
        <f>V2267/MAX(V$240:V2267)-1</f>
        <v>-2.5788120152742122E-2</v>
      </c>
      <c r="Z2267" s="66">
        <f t="shared" si="598"/>
        <v>131.38405951855378</v>
      </c>
      <c r="AA2267" s="6">
        <f t="shared" si="599"/>
        <v>4.9532974808963459E-4</v>
      </c>
      <c r="AB2267" s="17">
        <f>Z2267/MAX(Z$240:Z2267)-1</f>
        <v>-0.1757074005806637</v>
      </c>
      <c r="AF2267" s="23">
        <f>[1]!EM_FS_DQ_CLOSE("IC00C1.CFE",B2267)</f>
        <v>5650</v>
      </c>
      <c r="AG2267" s="23">
        <f>AF2266</f>
        <v>5652.8</v>
      </c>
      <c r="AH2267" s="23">
        <f>[1]!EM_FS_DQ_open("IC00C1.CFE",B2267)</f>
        <v>5679</v>
      </c>
    </row>
    <row r="2268" spans="1:34" x14ac:dyDescent="0.25">
      <c r="A2268" s="18" t="s">
        <v>249</v>
      </c>
      <c r="B2268" s="72">
        <v>42501</v>
      </c>
      <c r="C2268" s="23">
        <v>5723.41</v>
      </c>
      <c r="D2268" s="23">
        <v>5738.8959999999997</v>
      </c>
      <c r="E2268" s="23">
        <v>5806.4690000000001</v>
      </c>
      <c r="F2268" s="23">
        <v>5700.0959999999995</v>
      </c>
      <c r="G2268" s="20">
        <f t="shared" si="590"/>
        <v>6072.5022499999986</v>
      </c>
      <c r="H2268" s="20">
        <f t="shared" si="600"/>
        <v>5964.7002166666653</v>
      </c>
      <c r="I2268" s="112">
        <f t="shared" si="591"/>
        <v>-5.7487380922748743E-2</v>
      </c>
      <c r="J2268" s="38" t="str">
        <f t="shared" si="601"/>
        <v>N</v>
      </c>
      <c r="K2268" s="17" t="str">
        <f>IF(OR(AND(J2267="N",OR(I2267&lt;R$2308,AND(I2267&gt;R$2306, I2267&lt;R$2305))), AND(J2267="X", OR(I2267&lt;R$2314, AND(I2267&lt;R$2311,I2267&gt;R$2312)))),"no","yes")</f>
        <v>yes</v>
      </c>
      <c r="M2268" s="34">
        <f t="shared" si="608"/>
        <v>5640.4</v>
      </c>
      <c r="N2268" s="34">
        <f t="shared" si="608"/>
        <v>5650</v>
      </c>
      <c r="O2268" s="146">
        <f t="shared" si="604"/>
        <v>-1.6991150442478009E-3</v>
      </c>
      <c r="P2268" s="146">
        <f t="shared" si="605"/>
        <v>1.6991150442478009E-3</v>
      </c>
      <c r="Q2268" s="86">
        <f t="shared" si="594"/>
        <v>8.9999999999999993E-3</v>
      </c>
      <c r="R2268" s="39">
        <f>(SUM(C2249:C2267)+Q2268*SUM(C2249:C2267))/(19-Q2268)*(1-J$2305)</f>
        <v>6148.605903585908</v>
      </c>
      <c r="S2268" s="39">
        <f>(SUM(C2249:C2267)+Q2268*SUM(C2249:C2267))/(19-Q2268)*(1+J$2305)</f>
        <v>6148.605903585908</v>
      </c>
      <c r="T2268" s="17">
        <f>IF(AND(K2268="no",R2268&lt;E2268, R2268&gt;F2268,J$2308="yes"),MAX(R2268*(1-J$2306),F2268)/D2268-1,IF(AND(K2268="yes",S2268&gt;F2268, S2268&lt;E2268,J$2307="yes"),1-MIN(S2268*(1+J$2306),E2268)/D2268,0))</f>
        <v>0</v>
      </c>
      <c r="U2268" s="6">
        <f t="shared" si="595"/>
        <v>0</v>
      </c>
      <c r="V2268" s="66">
        <f t="shared" si="596"/>
        <v>19.509830529450667</v>
      </c>
      <c r="W2268" s="6">
        <f t="shared" si="597"/>
        <v>0</v>
      </c>
      <c r="X2268" s="17">
        <f>V2268/MAX(V$240:V2268)-1</f>
        <v>-2.5788120152742122E-2</v>
      </c>
      <c r="Z2268" s="66">
        <f t="shared" si="598"/>
        <v>131.60729615065611</v>
      </c>
      <c r="AA2268" s="6">
        <f t="shared" si="599"/>
        <v>1.6991150442478009E-3</v>
      </c>
      <c r="AB2268" s="17">
        <f>Z2268/MAX(Z$240:Z2268)-1</f>
        <v>-0.17430683262412805</v>
      </c>
      <c r="AF2268" s="23">
        <f>[1]!EM_FS_DQ_CLOSE("IC00C1.CFE",B2268)</f>
        <v>5640.4</v>
      </c>
      <c r="AG2268" s="23">
        <f t="shared" ref="AG2268:AG2273" si="609">AF2267</f>
        <v>5650</v>
      </c>
      <c r="AH2268" s="23">
        <f>[1]!EM_FS_DQ_open("IC00C1.CFE",B2268)</f>
        <v>5711</v>
      </c>
    </row>
    <row r="2269" spans="1:34" x14ac:dyDescent="0.25">
      <c r="B2269" s="72">
        <v>42502</v>
      </c>
      <c r="C2269" s="23">
        <v>5726.4560000000001</v>
      </c>
      <c r="D2269" s="23">
        <v>5723.41</v>
      </c>
      <c r="E2269" s="23">
        <v>5727.5780000000004</v>
      </c>
      <c r="F2269" s="23">
        <v>5559.6930000000002</v>
      </c>
      <c r="G2269" s="20">
        <f t="shared" si="590"/>
        <v>6041.6137499999986</v>
      </c>
      <c r="H2269" s="20">
        <f t="shared" si="600"/>
        <v>5961.765583333332</v>
      </c>
      <c r="I2269" s="112">
        <f t="shared" si="591"/>
        <v>-5.216449826836389E-2</v>
      </c>
      <c r="J2269" s="38" t="str">
        <f t="shared" si="601"/>
        <v>N</v>
      </c>
      <c r="K2269" s="17" t="str">
        <f>IF(OR(AND(J2268="N",OR(I2268&lt;R$2308,AND(I2268&gt;R$2306, I2268&lt;R$2305))), AND(J2268="X", OR(I2268&lt;R$2314, AND(I2268&lt;R$2311,I2268&gt;R$2312)))),"no","yes")</f>
        <v>yes</v>
      </c>
      <c r="M2269" s="34">
        <f t="shared" si="608"/>
        <v>5670</v>
      </c>
      <c r="N2269" s="34">
        <f t="shared" si="608"/>
        <v>5640.4</v>
      </c>
      <c r="O2269" s="146">
        <f t="shared" si="604"/>
        <v>5.2478547620735672E-3</v>
      </c>
      <c r="P2269" s="146">
        <f t="shared" si="605"/>
        <v>-5.2478547620735672E-3</v>
      </c>
      <c r="Q2269" s="86">
        <f t="shared" si="594"/>
        <v>8.9999999999999993E-3</v>
      </c>
      <c r="R2269" s="39">
        <f>(SUM(C2250:C2268)+Q2269*SUM(C2250:C2268))/(19-Q2269)*(1-J$2305)</f>
        <v>6115.6216824285175</v>
      </c>
      <c r="S2269" s="39">
        <f>(SUM(C2250:C2268)+Q2269*SUM(C2250:C2268))/(19-Q2269)*(1+J$2305)</f>
        <v>6115.6216824285175</v>
      </c>
      <c r="T2269" s="17">
        <f>IF(AND(K2269="no",R2269&lt;E2269, R2269&gt;F2269,J$2308="yes"),MAX(R2269*(1-J$2306),F2269)/D2269-1,IF(AND(K2269="yes",S2269&gt;F2269, S2269&lt;E2269,J$2307="yes"),1-MIN(S2269*(1+J$2306),E2269)/D2269,0))</f>
        <v>0</v>
      </c>
      <c r="U2269" s="6">
        <f t="shared" si="595"/>
        <v>0</v>
      </c>
      <c r="V2269" s="66">
        <f t="shared" si="596"/>
        <v>19.509830529450667</v>
      </c>
      <c r="W2269" s="6">
        <f t="shared" si="597"/>
        <v>0</v>
      </c>
      <c r="X2269" s="17">
        <f>V2269/MAX(V$240:V2269)-1</f>
        <v>-2.5788120152742122E-2</v>
      </c>
      <c r="Z2269" s="66">
        <f t="shared" si="598"/>
        <v>130.91664017482827</v>
      </c>
      <c r="AA2269" s="6">
        <f t="shared" si="599"/>
        <v>-5.2478547620734561E-3</v>
      </c>
      <c r="AB2269" s="17">
        <f>Z2269/MAX(Z$240:Z2269)-1</f>
        <v>-0.17863995044455316</v>
      </c>
      <c r="AF2269" s="23">
        <f>[1]!EM_FS_DQ_CLOSE("IC00C1.CFE",B2269)</f>
        <v>5670</v>
      </c>
      <c r="AG2269" s="23">
        <f t="shared" si="609"/>
        <v>5640.4</v>
      </c>
      <c r="AH2269" s="23">
        <f>[1]!EM_FS_DQ_open("IC00C1.CFE",B2269)</f>
        <v>5600</v>
      </c>
    </row>
    <row r="2270" spans="1:34" x14ac:dyDescent="0.25">
      <c r="B2270" s="72">
        <v>42503</v>
      </c>
      <c r="C2270" s="23">
        <v>5714.3109999999997</v>
      </c>
      <c r="D2270" s="23">
        <v>5726.4560000000001</v>
      </c>
      <c r="E2270" s="23">
        <v>5779.8919999999998</v>
      </c>
      <c r="F2270" s="23">
        <v>5677.942</v>
      </c>
      <c r="G2270" s="20">
        <f t="shared" si="590"/>
        <v>6007.2365499999996</v>
      </c>
      <c r="H2270" s="20">
        <f t="shared" si="600"/>
        <v>5957.4805666666653</v>
      </c>
      <c r="I2270" s="112">
        <f t="shared" si="591"/>
        <v>-4.8762113421353392E-2</v>
      </c>
      <c r="J2270" s="38" t="str">
        <f t="shared" si="601"/>
        <v>N</v>
      </c>
      <c r="K2270" s="17" t="str">
        <f>IF(OR(AND(J2269="N",OR(I2269&lt;R$2308,AND(I2269&gt;R$2306, I2269&lt;R$2305))), AND(J2269="X", OR(I2269&lt;R$2314, AND(I2269&lt;R$2311,I2269&gt;R$2312)))),"no","yes")</f>
        <v>yes</v>
      </c>
      <c r="M2270" s="34">
        <f t="shared" si="608"/>
        <v>5659.2</v>
      </c>
      <c r="N2270" s="34">
        <f t="shared" si="608"/>
        <v>5670</v>
      </c>
      <c r="O2270" s="146">
        <f t="shared" si="604"/>
        <v>-1.9047619047619646E-3</v>
      </c>
      <c r="P2270" s="146">
        <f t="shared" si="605"/>
        <v>1.9047619047619646E-3</v>
      </c>
      <c r="Q2270" s="86">
        <f t="shared" si="594"/>
        <v>8.9999999999999993E-3</v>
      </c>
      <c r="R2270" s="39">
        <f>(SUM(C2251:C2269)+Q2270*SUM(C2251:C2269))/(19-Q2270)*(1-J$2305)</f>
        <v>6079.7374429993142</v>
      </c>
      <c r="S2270" s="39">
        <f>(SUM(C2251:C2269)+Q2270*SUM(C2251:C2269))/(19-Q2270)*(1+J$2305)</f>
        <v>6079.7374429993142</v>
      </c>
      <c r="T2270" s="17">
        <f>IF(AND(K2270="no",R2270&lt;E2270, R2270&gt;F2270,J$2308="yes"),MAX(R2270*(1-J$2306),F2270)/D2270-1,IF(AND(K2270="yes",S2270&gt;F2270, S2270&lt;E2270,J$2307="yes"),1-MIN(S2270*(1+J$2306),E2270)/D2270,0))</f>
        <v>0</v>
      </c>
      <c r="U2270" s="6">
        <f t="shared" si="595"/>
        <v>0</v>
      </c>
      <c r="V2270" s="66">
        <f t="shared" si="596"/>
        <v>19.509830529450667</v>
      </c>
      <c r="W2270" s="6">
        <f t="shared" si="597"/>
        <v>0</v>
      </c>
      <c r="X2270" s="17">
        <f>V2270/MAX(V$240:V2270)-1</f>
        <v>-2.5788120152742122E-2</v>
      </c>
      <c r="Z2270" s="66">
        <f t="shared" si="598"/>
        <v>131.16600520373274</v>
      </c>
      <c r="AA2270" s="6">
        <f t="shared" si="599"/>
        <v>1.9047619047620756E-3</v>
      </c>
      <c r="AB2270" s="17">
        <f>Z2270/MAX(Z$240:Z2270)-1</f>
        <v>-0.17707545511206635</v>
      </c>
      <c r="AF2270" s="23">
        <f>[1]!EM_FS_DQ_CLOSE("IC00C1.CFE",B2270)</f>
        <v>5659.2</v>
      </c>
      <c r="AG2270" s="23">
        <f t="shared" si="609"/>
        <v>5670</v>
      </c>
      <c r="AH2270" s="23">
        <f>[1]!EM_FS_DQ_open("IC00C1.CFE",B2270)</f>
        <v>5649</v>
      </c>
    </row>
    <row r="2271" spans="1:34" x14ac:dyDescent="0.25">
      <c r="B2271" s="72">
        <v>42506</v>
      </c>
      <c r="C2271" s="23">
        <v>5812.5420000000004</v>
      </c>
      <c r="D2271" s="23">
        <v>5714.3109999999997</v>
      </c>
      <c r="E2271" s="23">
        <v>5813.0360000000001</v>
      </c>
      <c r="F2271" s="23">
        <v>5665.2060000000001</v>
      </c>
      <c r="G2271" s="20">
        <f t="shared" ref="G2271:G2273" si="610">AVERAGE(C2252:C2271)</f>
        <v>5978.6461499999996</v>
      </c>
      <c r="H2271" s="20">
        <f t="shared" si="600"/>
        <v>5955.0707499999999</v>
      </c>
      <c r="I2271" s="112">
        <f t="shared" ref="I2271:I2289" si="611">$C2271/$G2271-1</f>
        <v>-2.7782903659551605E-2</v>
      </c>
      <c r="J2271" s="38" t="str">
        <f t="shared" si="601"/>
        <v>N</v>
      </c>
      <c r="K2271" s="17" t="str">
        <f>IF(OR(AND(J2270="N",OR(I2270&lt;R$2308,AND(I2270&gt;R$2306, I2270&lt;R$2305))), AND(J2270="X", OR(I2270&lt;R$2314, AND(I2270&lt;R$2311,I2270&gt;R$2312)))),"no","yes")</f>
        <v>yes</v>
      </c>
      <c r="M2271" s="34">
        <f t="shared" si="608"/>
        <v>5772.2</v>
      </c>
      <c r="N2271" s="34">
        <f t="shared" si="608"/>
        <v>5659.2</v>
      </c>
      <c r="O2271" s="146">
        <f t="shared" si="604"/>
        <v>1.9967486570539927E-2</v>
      </c>
      <c r="P2271" s="146">
        <f t="shared" si="605"/>
        <v>-1.9967486570539927E-2</v>
      </c>
      <c r="Q2271" s="86">
        <f t="shared" si="594"/>
        <v>8.9999999999999993E-3</v>
      </c>
      <c r="R2271" s="39">
        <f>(SUM(C2252:C2270)+Q2271*SUM(C2252:C2270))/(19-Q2271)*(1-J$2305)</f>
        <v>6044.137982676004</v>
      </c>
      <c r="S2271" s="39">
        <f>(SUM(C2252:C2270)+Q2271*SUM(C2252:C2270))/(19-Q2271)*(1+J$2305)</f>
        <v>6044.137982676004</v>
      </c>
      <c r="T2271" s="17">
        <f>IF(AND(K2271="no",R2271&lt;E2271, R2271&gt;F2271,J$2308="yes"),MAX(R2271*(1-J$2306),F2271)/D2271-1,IF(AND(K2271="yes",S2271&gt;F2271, S2271&lt;E2271,J$2307="yes"),1-MIN(S2271*(1+J$2306),E2271)/D2271,0))</f>
        <v>0</v>
      </c>
      <c r="U2271" s="6">
        <f t="shared" si="595"/>
        <v>0</v>
      </c>
      <c r="V2271" s="66">
        <f t="shared" si="596"/>
        <v>19.509830529450667</v>
      </c>
      <c r="W2271" s="6">
        <f t="shared" si="597"/>
        <v>0</v>
      </c>
      <c r="X2271" s="17">
        <f>V2271/MAX(V$240:V2271)-1</f>
        <v>-2.5788120152742122E-2</v>
      </c>
      <c r="Z2271" s="66">
        <f t="shared" si="598"/>
        <v>128.54694975631583</v>
      </c>
      <c r="AA2271" s="6">
        <f t="shared" si="599"/>
        <v>-1.9967486570540038E-2</v>
      </c>
      <c r="AB2271" s="17">
        <f>Z2271/MAX(Z$240:Z2271)-1</f>
        <v>-0.19350718991068394</v>
      </c>
      <c r="AF2271" s="23">
        <f>[1]!EM_FS_DQ_CLOSE("IC00C1.CFE",B2271)</f>
        <v>5772.2</v>
      </c>
      <c r="AG2271" s="23">
        <f t="shared" si="609"/>
        <v>5659.2</v>
      </c>
      <c r="AH2271" s="23">
        <f>[1]!EM_FS_DQ_open("IC00C1.CFE",B2271)</f>
        <v>5641</v>
      </c>
    </row>
    <row r="2272" spans="1:34" x14ac:dyDescent="0.25">
      <c r="B2272" s="72">
        <v>42507</v>
      </c>
      <c r="C2272" s="23">
        <v>5790.3419999999996</v>
      </c>
      <c r="D2272" s="23">
        <v>5812.5420000000004</v>
      </c>
      <c r="E2272" s="23">
        <v>5853.6109999999999</v>
      </c>
      <c r="F2272" s="23">
        <v>5763.5060000000003</v>
      </c>
      <c r="G2272" s="20">
        <f t="shared" si="610"/>
        <v>5954.1031499999999</v>
      </c>
      <c r="H2272" s="20">
        <f t="shared" si="600"/>
        <v>5951.9178499999998</v>
      </c>
      <c r="I2272" s="112">
        <f t="shared" si="611"/>
        <v>-2.7503915514127453E-2</v>
      </c>
      <c r="J2272" s="38" t="str">
        <f t="shared" si="601"/>
        <v>N</v>
      </c>
      <c r="K2272" s="17" t="str">
        <f>IF(OR(AND(J2271="N",OR(I2271&lt;R$2308,AND(I2271&gt;R$2306, I2271&lt;R$2305))), AND(J2271="X", OR(I2271&lt;R$2314, AND(I2271&lt;R$2311,I2271&gt;R$2312)))),"no","yes")</f>
        <v>yes</v>
      </c>
      <c r="M2272" s="34">
        <f t="shared" si="608"/>
        <v>5779.2</v>
      </c>
      <c r="N2272" s="34">
        <f t="shared" si="608"/>
        <v>5772.2</v>
      </c>
      <c r="O2272" s="146">
        <f t="shared" si="604"/>
        <v>1.2127091923357369E-3</v>
      </c>
      <c r="P2272" s="146">
        <f t="shared" si="605"/>
        <v>-1.2127091923357369E-3</v>
      </c>
      <c r="Q2272" s="86">
        <f t="shared" si="594"/>
        <v>8.9999999999999993E-3</v>
      </c>
      <c r="R2272" s="39">
        <f>(SUM(C2253:C2271)+Q2272*SUM(C2253:C2271))/(19-Q2272)*(1-J$2305)</f>
        <v>6019.2378752567001</v>
      </c>
      <c r="S2272" s="39">
        <f>(SUM(C2253:C2271)+Q2272*SUM(C2253:C2271))/(19-Q2272)*(1+J$2305)</f>
        <v>6019.2378752567001</v>
      </c>
      <c r="T2272" s="17">
        <f>IF(AND(K2272="no",R2272&lt;E2272, R2272&gt;F2272,J$2308="yes"),MAX(R2272*(1-J$2306),F2272)/D2272-1,IF(AND(K2272="yes",S2272&gt;F2272, S2272&lt;E2272,J$2307="yes"),1-MIN(S2272*(1+J$2306),E2272)/D2272,0))</f>
        <v>0</v>
      </c>
      <c r="U2272" s="6">
        <f t="shared" si="595"/>
        <v>0</v>
      </c>
      <c r="V2272" s="66">
        <f t="shared" si="596"/>
        <v>19.509830529450667</v>
      </c>
      <c r="W2272" s="6">
        <f t="shared" si="597"/>
        <v>0</v>
      </c>
      <c r="X2272" s="17">
        <f>V2272/MAX(V$240:V2272)-1</f>
        <v>-2.5788120152742122E-2</v>
      </c>
      <c r="Z2272" s="66">
        <f t="shared" si="598"/>
        <v>128.39105968869961</v>
      </c>
      <c r="AA2272" s="6">
        <f t="shared" si="599"/>
        <v>-1.212709192335848E-3</v>
      </c>
      <c r="AB2272" s="17">
        <f>Z2272/MAX(Z$240:Z2272)-1</f>
        <v>-0.19448523115503191</v>
      </c>
      <c r="AF2272" s="23">
        <f>[1]!EM_FS_DQ_CLOSE("IC00C1.CFE",B2272)</f>
        <v>5779.2</v>
      </c>
      <c r="AG2272" s="23">
        <f t="shared" si="609"/>
        <v>5772.2</v>
      </c>
      <c r="AH2272" s="23">
        <f>[1]!EM_FS_DQ_open("IC00C1.CFE",B2272)</f>
        <v>5784.2</v>
      </c>
    </row>
    <row r="2273" spans="2:34" x14ac:dyDescent="0.25">
      <c r="B2273" s="72">
        <v>42508</v>
      </c>
      <c r="C2273" s="23">
        <v>5631.1930000000002</v>
      </c>
      <c r="D2273" s="23">
        <v>5790.3419999999996</v>
      </c>
      <c r="E2273" s="23">
        <v>5743.0330000000004</v>
      </c>
      <c r="F2273" s="23">
        <v>5563.0569999999998</v>
      </c>
      <c r="G2273" s="20">
        <f t="shared" si="610"/>
        <v>5920.2513500000005</v>
      </c>
      <c r="H2273" s="20">
        <f t="shared" si="600"/>
        <v>5944.0423500000015</v>
      </c>
      <c r="I2273" s="112">
        <f t="shared" si="611"/>
        <v>-4.8825350970951642E-2</v>
      </c>
      <c r="J2273" s="38" t="str">
        <f t="shared" si="601"/>
        <v>X</v>
      </c>
      <c r="K2273" s="17" t="str">
        <f>IF(OR(AND(J2272="N",OR(I2272&lt;R$2308,AND(I2272&gt;R$2306, I2272&lt;R$2305))), AND(J2272="X", OR(I2272&lt;R$2314, AND(I2272&lt;R$2311,I2272&gt;R$2312)))),"no","yes")</f>
        <v>yes</v>
      </c>
      <c r="M2273" s="34">
        <f t="shared" si="608"/>
        <v>5632.8</v>
      </c>
      <c r="N2273" s="34">
        <f t="shared" si="608"/>
        <v>5779.2</v>
      </c>
      <c r="O2273" s="146">
        <f t="shared" si="604"/>
        <v>-2.5332225913621165E-2</v>
      </c>
      <c r="P2273" s="146">
        <f t="shared" si="605"/>
        <v>2.5332225913621165E-2</v>
      </c>
      <c r="Q2273" s="86">
        <f t="shared" si="594"/>
        <v>1.7999999999999999E-2</v>
      </c>
      <c r="R2273" s="39">
        <f>(SUM(C2254:C2272)+Q2273*SUM(C2254:C2272))/(19-Q2273)*(1-J$2305)</f>
        <v>6048.0330319249815</v>
      </c>
      <c r="S2273" s="39">
        <f>(SUM(C2254:C2272)+Q2273*SUM(C2254:C2272))/(19-Q2273)*(1+J$2305)</f>
        <v>6048.0330319249815</v>
      </c>
      <c r="T2273" s="17">
        <f>IF(AND(K2273="no",R2273&lt;E2273, R2273&gt;F2273,J$2308="yes"),MAX(R2273*(1-J$2306),F2273)/D2273-1,IF(AND(K2273="yes",S2273&gt;F2273, S2273&lt;E2273,J$2307="yes"),1-MIN(S2273*(1+J$2306),E2273)/D2273,0))</f>
        <v>0</v>
      </c>
      <c r="U2273" s="6">
        <f t="shared" si="595"/>
        <v>0</v>
      </c>
      <c r="V2273" s="66">
        <f t="shared" si="596"/>
        <v>19.509830529450667</v>
      </c>
      <c r="W2273" s="6">
        <f t="shared" si="597"/>
        <v>0</v>
      </c>
      <c r="X2273" s="17">
        <f>V2273/MAX(V$240:V2273)-1</f>
        <v>-2.5788120152742122E-2</v>
      </c>
      <c r="Z2273" s="66">
        <f t="shared" si="598"/>
        <v>131.64349101802298</v>
      </c>
      <c r="AA2273" s="6">
        <f t="shared" si="599"/>
        <v>2.5332225913621276E-2</v>
      </c>
      <c r="AB2273" s="17">
        <f>Z2273/MAX(Z$240:Z2273)-1</f>
        <v>-0.17407974905389278</v>
      </c>
      <c r="AF2273" s="23">
        <f>[1]!EM_FS_DQ_CLOSE("IC00C1.CFE",B2273)</f>
        <v>5632.8</v>
      </c>
      <c r="AG2273" s="23">
        <f t="shared" si="609"/>
        <v>5779.2</v>
      </c>
      <c r="AH2273" s="23">
        <f>[1]!EM_FS_DQ_open("IC00C1.CFE",B2273)</f>
        <v>5701</v>
      </c>
    </row>
    <row r="2274" spans="2:34" x14ac:dyDescent="0.25">
      <c r="B2274" s="72">
        <v>42509</v>
      </c>
      <c r="C2274" s="23">
        <v>5666.7330000000002</v>
      </c>
      <c r="D2274" s="23">
        <v>5631.1930000000002</v>
      </c>
      <c r="E2274" s="23">
        <v>5729.4</v>
      </c>
      <c r="F2274" s="23">
        <v>5628.6459999999997</v>
      </c>
      <c r="G2274" s="20">
        <f t="shared" ref="G2274" si="612">AVERAGE(C2255:C2274)</f>
        <v>5902.477350000001</v>
      </c>
      <c r="H2274" s="20">
        <f t="shared" ref="H2274" si="613">AVERAGE(C2215:C2274)</f>
        <v>5937.3129000000008</v>
      </c>
      <c r="I2274" s="112">
        <f t="shared" si="611"/>
        <v>-3.9939899134047607E-2</v>
      </c>
      <c r="J2274" s="38" t="str">
        <f t="shared" ref="J2274" si="614">IF(G2274&gt;H2274,"N","X")</f>
        <v>X</v>
      </c>
      <c r="K2274" s="17" t="str">
        <f>IF(OR(AND(J2273="N",OR(I2273&lt;R$2308,AND(I2273&gt;R$2306, I2273&lt;R$2305))), AND(J2273="X", OR(I2273&lt;R$2314, AND(I2273&lt;R$2311,I2273&gt;R$2312)))),"no","yes")</f>
        <v>yes</v>
      </c>
      <c r="M2274" s="34">
        <f t="shared" ref="M2274" si="615">AF2274</f>
        <v>5641.2</v>
      </c>
      <c r="N2274" s="34">
        <f t="shared" ref="N2274" si="616">AG2274</f>
        <v>5632.8</v>
      </c>
      <c r="O2274" s="146">
        <f t="shared" ref="O2274" si="617">IF(AND(L2274&gt;0,L2273&gt;0),L2274/L2273-1,IF(AND(M2274&gt;0,N2274&gt;0),M2274/N2274-1,C2274/C2273-1))</f>
        <v>1.4912654452492458E-3</v>
      </c>
      <c r="P2274" s="146">
        <f t="shared" ref="P2274" si="618">IF(AND(M2274&gt;0,N2274&gt;0),1-M2274/N2274,1-C2274/C2273)</f>
        <v>-1.4912654452492458E-3</v>
      </c>
      <c r="Q2274" s="86">
        <f t="shared" ref="Q2274" si="619">IF(J2274="N",0.009,0.018)</f>
        <v>1.7999999999999999E-2</v>
      </c>
      <c r="R2274" s="39">
        <f>(SUM(C2255:C2273)+Q2274*SUM(C2255:C2273))/(19-Q2274)*(1-J$2305)</f>
        <v>6027.062725318724</v>
      </c>
      <c r="S2274" s="39">
        <f>(SUM(C2255:C2273)+Q2274*SUM(C2255:C2273))/(19-Q2274)*(1+J$2305)</f>
        <v>6027.062725318724</v>
      </c>
      <c r="T2274" s="17">
        <f>IF(AND(K2274="no",R2274&lt;E2274, R2274&gt;F2274,J$2308="yes"),MAX(R2274*(1-J$2306),F2274)/D2274-1,IF(AND(K2274="yes",S2274&gt;F2274, S2274&lt;E2274,J$2307="yes"),1-MIN(S2274*(1+J$2306),E2274)/D2274,0))</f>
        <v>0</v>
      </c>
      <c r="U2274" s="6">
        <f t="shared" ref="U2274" si="620">IF(T2274=0,0,IF(K2274="yes",T2274-P2274,T2274-O2274))</f>
        <v>0</v>
      </c>
      <c r="V2274" s="66">
        <f t="shared" ref="V2274" si="621">IF(K2274="yes",V2273, IF(T2274&lt;&gt;0, V2273*(1+T2274),V2273*(1+O2274)))</f>
        <v>19.509830529450667</v>
      </c>
      <c r="W2274" s="6">
        <f t="shared" ref="W2274" si="622">V2274/V2273-1</f>
        <v>0</v>
      </c>
      <c r="X2274" s="17">
        <f>V2274/MAX(V$240:V2274)-1</f>
        <v>-2.5788120152742122E-2</v>
      </c>
      <c r="Z2274" s="66">
        <f t="shared" ref="Z2274" si="623">IF(T2274&lt;&gt;0,Z2273*(1+T2274),IF(K2274="no",Z2273*(1+O2274),Z2273*(1+P2274)))</f>
        <v>131.44717562877582</v>
      </c>
      <c r="AA2274" s="6">
        <f t="shared" ref="AA2274" si="624">Z2274/Z2273-1</f>
        <v>-1.4912654452492458E-3</v>
      </c>
      <c r="AB2274" s="17">
        <f>Z2274/MAX(Z$240:Z2274)-1</f>
        <v>-0.17531141538466033</v>
      </c>
      <c r="AF2274" s="23">
        <f>[1]!EM_FS_DQ_CLOSE("IC00C1.CFE",B2274)</f>
        <v>5641.2</v>
      </c>
      <c r="AG2274" s="23">
        <f t="shared" ref="AG2274" si="625">AF2273</f>
        <v>5632.8</v>
      </c>
      <c r="AH2274" s="23">
        <f>[1]!EM_FS_DQ_open("IC00C1.CFE",B2274)</f>
        <v>5630</v>
      </c>
    </row>
    <row r="2275" spans="2:34" x14ac:dyDescent="0.25">
      <c r="B2275" s="72">
        <v>42510</v>
      </c>
      <c r="C2275" s="23">
        <v>5732.902</v>
      </c>
      <c r="D2275" s="23">
        <v>5666.7330000000002</v>
      </c>
      <c r="E2275" s="23">
        <v>5733.25</v>
      </c>
      <c r="F2275" s="23">
        <v>5600.4920000000002</v>
      </c>
      <c r="G2275" s="20">
        <f t="shared" ref="G2275:G2276" si="626">AVERAGE(C2256:C2275)</f>
        <v>5890.5883500000009</v>
      </c>
      <c r="H2275" s="20">
        <f t="shared" ref="H2275:H2276" si="627">AVERAGE(C2216:C2275)</f>
        <v>5931.01055</v>
      </c>
      <c r="I2275" s="112">
        <f t="shared" si="611"/>
        <v>-2.6769202095067612E-2</v>
      </c>
      <c r="J2275" s="38" t="str">
        <f t="shared" ref="J2275:J2276" si="628">IF(G2275&gt;H2275,"N","X")</f>
        <v>X</v>
      </c>
      <c r="K2275" s="17" t="str">
        <f>IF(OR(AND(J2274="N",OR(I2274&lt;R$2308,AND(I2274&gt;R$2306, I2274&lt;R$2305))), AND(J2274="X", OR(I2274&lt;R$2314, AND(I2274&lt;R$2311,I2274&gt;R$2312)))),"no","yes")</f>
        <v>yes</v>
      </c>
      <c r="M2275" s="34">
        <f t="shared" ref="M2275:M2276" si="629">AF2275</f>
        <v>5691</v>
      </c>
      <c r="N2275" s="34">
        <f t="shared" ref="N2275:N2276" si="630">AG2275</f>
        <v>5641.2</v>
      </c>
      <c r="O2275" s="146">
        <f t="shared" ref="O2275:O2276" si="631">IF(AND(L2275&gt;0,L2274&gt;0),L2275/L2274-1,IF(AND(M2275&gt;0,N2275&gt;0),M2275/N2275-1,C2275/C2274-1))</f>
        <v>8.8279089555414192E-3</v>
      </c>
      <c r="P2275" s="146">
        <f t="shared" ref="P2275:P2276" si="632">IF(AND(M2275&gt;0,N2275&gt;0),1-M2275/N2275,1-C2275/C2274)</f>
        <v>-8.8279089555414192E-3</v>
      </c>
      <c r="Q2275" s="86">
        <f t="shared" ref="Q2275:Q2276" si="633">IF(J2275="N",0.009,0.018)</f>
        <v>1.7999999999999999E-2</v>
      </c>
      <c r="R2275" s="218">
        <f>(SUM(C2256:C2274)+Q2275*SUM(C2256:C2274))/(19-Q2275)*(1-J$2305)</f>
        <v>6010.7620150669063</v>
      </c>
      <c r="S2275" s="39">
        <f>(SUM(C2256:C2274)+Q2275*SUM(C2256:C2274))/(19-Q2275)*(1+J$2305)</f>
        <v>6010.7620150669063</v>
      </c>
      <c r="T2275" s="17">
        <f>IF(AND(K2275="no",R2275&lt;E2275, R2275&gt;F2275,J$2308="yes"),MAX(R2275*(1-J$2306),F2275)/D2275-1,IF(AND(K2275="yes",S2275&gt;F2275, S2275&lt;E2275,J$2307="yes"),1-MIN(S2275*(1+J$2306),E2275)/D2275,0))</f>
        <v>0</v>
      </c>
      <c r="U2275" s="6">
        <f t="shared" ref="U2275:U2276" si="634">IF(T2275=0,0,IF(K2275="yes",T2275-P2275,T2275-O2275))</f>
        <v>0</v>
      </c>
      <c r="V2275" s="66">
        <f t="shared" ref="V2275:V2276" si="635">IF(K2275="yes",V2274, IF(T2275&lt;&gt;0, V2274*(1+T2275),V2274*(1+O2275)))</f>
        <v>19.509830529450667</v>
      </c>
      <c r="W2275" s="6">
        <f t="shared" ref="W2275:W2276" si="636">V2275/V2274-1</f>
        <v>0</v>
      </c>
      <c r="X2275" s="17">
        <f>V2275/MAX(V$240:V2275)-1</f>
        <v>-2.5788120152742122E-2</v>
      </c>
      <c r="Z2275" s="66">
        <f t="shared" ref="Z2275:Z2276" si="637">IF(T2275&lt;&gt;0,Z2274*(1+T2275),IF(K2275="no",Z2274*(1+O2275),Z2274*(1+P2275)))</f>
        <v>130.28677192986194</v>
      </c>
      <c r="AA2275" s="6">
        <f t="shared" ref="AA2275:AA2276" si="638">Z2275/Z2274-1</f>
        <v>-8.8279089555413082E-3</v>
      </c>
      <c r="AB2275" s="17">
        <f>Z2275/MAX(Z$240:Z2275)-1</f>
        <v>-0.18259169112631879</v>
      </c>
      <c r="AF2275" s="23">
        <f>[1]!EM_FS_DQ_CLOSE("IC00C1.CFE",B2275)</f>
        <v>5691</v>
      </c>
      <c r="AG2275" s="23">
        <f t="shared" ref="AG2275:AG2276" si="639">AF2274</f>
        <v>5641.2</v>
      </c>
      <c r="AH2275" s="23">
        <f>[1]!EM_FS_DQ_open("IC00C1.CFE",B2275)</f>
        <v>5600</v>
      </c>
    </row>
    <row r="2276" spans="2:34" x14ac:dyDescent="0.25">
      <c r="B2276" s="72">
        <v>42513</v>
      </c>
      <c r="C2276" s="23">
        <v>5809.4759999999997</v>
      </c>
      <c r="D2276" s="23">
        <v>5732.902</v>
      </c>
      <c r="E2276" s="23">
        <v>5811.6840000000002</v>
      </c>
      <c r="F2276" s="23">
        <v>5752.0789999999997</v>
      </c>
      <c r="G2276" s="20">
        <f t="shared" si="626"/>
        <v>5880.4961500000009</v>
      </c>
      <c r="H2276" s="20">
        <f t="shared" si="627"/>
        <v>5934.0676166666672</v>
      </c>
      <c r="I2276" s="112">
        <f t="shared" si="611"/>
        <v>-1.2077237734438695E-2</v>
      </c>
      <c r="J2276" s="38" t="str">
        <f t="shared" si="628"/>
        <v>X</v>
      </c>
      <c r="K2276" s="17" t="str">
        <f>IF(OR(AND(J2275="N",OR(I2275&lt;R$2308,AND(I2275&gt;R$2306, I2275&lt;R$2305))), AND(J2275="X", OR(I2275&lt;R$2314, AND(I2275&lt;R$2311,I2275&gt;R$2312)))),"no","yes")</f>
        <v>yes</v>
      </c>
      <c r="M2276" s="34">
        <f t="shared" si="629"/>
        <v>5635.2</v>
      </c>
      <c r="N2276" s="34">
        <f t="shared" si="630"/>
        <v>5691</v>
      </c>
      <c r="O2276" s="146">
        <f t="shared" si="631"/>
        <v>-9.8049551924090927E-3</v>
      </c>
      <c r="P2276" s="146">
        <f t="shared" si="632"/>
        <v>9.8049551924090927E-3</v>
      </c>
      <c r="Q2276" s="86">
        <f t="shared" si="633"/>
        <v>1.7999999999999999E-2</v>
      </c>
      <c r="R2276" s="218">
        <f>(SUM(C2257:C2275)+Q2276*SUM(C2257:C2275))/(19-Q2276)*(1-J$2305)</f>
        <v>5995.8305260773368</v>
      </c>
      <c r="S2276" s="39">
        <f>(SUM(C2257:C2275)+Q2276*SUM(C2257:C2275))/(19-Q2276)*(1+J$2305)</f>
        <v>5995.8305260773368</v>
      </c>
      <c r="T2276" s="17">
        <f>IF(AND(K2276="no",R2276&lt;E2276, R2276&gt;F2276,J$2308="yes"),MAX(R2276*(1-J$2306),F2276)/D2276-1,IF(AND(K2276="yes",S2276&gt;F2276, S2276&lt;E2276,J$2307="yes"),1-MIN(S2276*(1+J$2306),E2276)/D2276,0))</f>
        <v>0</v>
      </c>
      <c r="U2276" s="6">
        <f t="shared" si="634"/>
        <v>0</v>
      </c>
      <c r="V2276" s="66">
        <f t="shared" si="635"/>
        <v>19.509830529450667</v>
      </c>
      <c r="W2276" s="6">
        <f t="shared" si="636"/>
        <v>0</v>
      </c>
      <c r="X2276" s="17">
        <f>V2276/MAX(V$240:V2276)-1</f>
        <v>-2.5788120152742122E-2</v>
      </c>
      <c r="Z2276" s="66">
        <f t="shared" si="637"/>
        <v>131.56422789079787</v>
      </c>
      <c r="AA2276" s="6">
        <f t="shared" si="638"/>
        <v>9.8049551924090927E-3</v>
      </c>
      <c r="AB2276" s="17">
        <f>Z2276/MAX(Z$240:Z2276)-1</f>
        <v>-0.17457703928390944</v>
      </c>
      <c r="AF2276" s="23">
        <f>[1]!EM_FS_DQ_CLOSE("IC00C1.CFE",B2276)</f>
        <v>5635.2</v>
      </c>
      <c r="AG2276" s="23">
        <f t="shared" si="639"/>
        <v>5691</v>
      </c>
      <c r="AH2276" s="23">
        <f>[1]!EM_FS_DQ_open("IC00C1.CFE",B2276)</f>
        <v>5586.6</v>
      </c>
    </row>
    <row r="2277" spans="2:34" x14ac:dyDescent="0.25">
      <c r="B2277" s="72">
        <v>42514</v>
      </c>
      <c r="C2277" s="23">
        <v>5743.1779999999999</v>
      </c>
      <c r="D2277" s="23">
        <v>5809.4759999999997</v>
      </c>
      <c r="E2277" s="23">
        <v>5800.1710000000003</v>
      </c>
      <c r="F2277" s="23">
        <v>5701.6639999999998</v>
      </c>
      <c r="G2277" s="20">
        <f t="shared" ref="G2277:G2278" si="640">AVERAGE(C2258:C2277)</f>
        <v>5868.7512000000006</v>
      </c>
      <c r="H2277" s="20">
        <f t="shared" ref="H2277:H2278" si="641">AVERAGE(C2218:C2277)</f>
        <v>5935.6382833333337</v>
      </c>
      <c r="I2277" s="112">
        <f t="shared" si="611"/>
        <v>-2.1396920012557441E-2</v>
      </c>
      <c r="J2277" s="38" t="str">
        <f t="shared" ref="J2277:J2278" si="642">IF(G2277&gt;H2277,"N","X")</f>
        <v>X</v>
      </c>
      <c r="K2277" s="17" t="str">
        <f>IF(OR(AND(J2276="N",OR(I2276&lt;R$2308,AND(I2276&gt;R$2306, I2276&lt;R$2305))), AND(J2276="X", OR(I2276&lt;R$2314, AND(I2276&lt;R$2311,I2276&gt;R$2312)))),"no","yes")</f>
        <v>yes</v>
      </c>
      <c r="M2277" s="34">
        <f t="shared" ref="M2277:M2278" si="643">AF2277</f>
        <v>5598.6</v>
      </c>
      <c r="N2277" s="34">
        <f t="shared" ref="N2277:N2278" si="644">AG2277</f>
        <v>5635.2</v>
      </c>
      <c r="O2277" s="146">
        <f t="shared" ref="O2277:O2278" si="645">IF(AND(L2277&gt;0,L2276&gt;0),L2277/L2276-1,IF(AND(M2277&gt;0,N2277&gt;0),M2277/N2277-1,C2277/C2276-1))</f>
        <v>-6.4948892674615566E-3</v>
      </c>
      <c r="P2277" s="146">
        <f t="shared" ref="P2277:P2278" si="646">IF(AND(M2277&gt;0,N2277&gt;0),1-M2277/N2277,1-C2277/C2276)</f>
        <v>6.4948892674615566E-3</v>
      </c>
      <c r="Q2277" s="86">
        <f t="shared" ref="Q2277:Q2278" si="647">IF(J2277="N",0.009,0.018)</f>
        <v>1.7999999999999999E-2</v>
      </c>
      <c r="R2277" s="218">
        <f>(SUM(C2258:C2276)+Q2277*SUM(C2258:C2276))/(19-Q2277)*(1-J$2305)</f>
        <v>5986.7884958381637</v>
      </c>
      <c r="S2277" s="39">
        <f>(SUM(C2258:C2276)+Q2277*SUM(C2258:C2276))/(19-Q2277)*(1+J$2305)</f>
        <v>5986.7884958381637</v>
      </c>
      <c r="T2277" s="17">
        <f>IF(AND(K2277="no",R2277&lt;E2277, R2277&gt;F2277,J$2308="yes"),MAX(R2277*(1-J$2306),F2277)/D2277-1,IF(AND(K2277="yes",S2277&gt;F2277, S2277&lt;E2277,J$2307="yes"),1-MIN(S2277*(1+J$2306),E2277)/D2277,0))</f>
        <v>0</v>
      </c>
      <c r="U2277" s="6">
        <f t="shared" ref="U2277:U2278" si="648">IF(T2277=0,0,IF(K2277="yes",T2277-P2277,T2277-O2277))</f>
        <v>0</v>
      </c>
      <c r="V2277" s="66">
        <f t="shared" ref="V2277:V2278" si="649">IF(K2277="yes",V2276, IF(T2277&lt;&gt;0, V2276*(1+T2277),V2276*(1+O2277)))</f>
        <v>19.509830529450667</v>
      </c>
      <c r="W2277" s="6">
        <f t="shared" ref="W2277:W2278" si="650">V2277/V2276-1</f>
        <v>0</v>
      </c>
      <c r="X2277" s="17">
        <f>V2277/MAX(V$240:V2277)-1</f>
        <v>-2.5788120152742122E-2</v>
      </c>
      <c r="Z2277" s="66">
        <f t="shared" ref="Z2277:Z2278" si="651">IF(T2277&lt;&gt;0,Z2276*(1+T2277),IF(K2277="no",Z2276*(1+O2277),Z2276*(1+P2277)))</f>
        <v>132.41872298250766</v>
      </c>
      <c r="AA2277" s="6">
        <f t="shared" ref="AA2277:AA2278" si="652">Z2277/Z2276-1</f>
        <v>6.4948892674614456E-3</v>
      </c>
      <c r="AB2277" s="17">
        <f>Z2277/MAX(Z$240:Z2277)-1</f>
        <v>-0.16921600855523822</v>
      </c>
      <c r="AF2277" s="23">
        <f>[1]!EM_FS_DQ_CLOSE("IC00C1.CFE",B2277)</f>
        <v>5598.6</v>
      </c>
      <c r="AG2277" s="23">
        <f t="shared" ref="AG2277:AG2278" si="653">AF2276</f>
        <v>5635.2</v>
      </c>
      <c r="AH2277" s="23">
        <f>[1]!EM_FS_DQ_open("IC00C1.CFE",B2277)</f>
        <v>5633.8</v>
      </c>
    </row>
    <row r="2278" spans="2:34" x14ac:dyDescent="0.25">
      <c r="B2278" s="72">
        <v>42515</v>
      </c>
      <c r="C2278" s="23">
        <v>5715.183</v>
      </c>
      <c r="D2278" s="23">
        <v>5743.1779999999999</v>
      </c>
      <c r="E2278" s="23">
        <v>5803.9849999999997</v>
      </c>
      <c r="F2278" s="23">
        <v>5691.6090000000004</v>
      </c>
      <c r="G2278" s="20">
        <f t="shared" si="640"/>
        <v>5852.1717000000008</v>
      </c>
      <c r="H2278" s="20">
        <f t="shared" si="641"/>
        <v>5941.7174333333342</v>
      </c>
      <c r="I2278" s="112">
        <f t="shared" si="611"/>
        <v>-2.3408181957477514E-2</v>
      </c>
      <c r="J2278" s="38" t="str">
        <f t="shared" si="642"/>
        <v>X</v>
      </c>
      <c r="K2278" s="17" t="str">
        <f>IF(OR(AND(J2277="N",OR(I2277&lt;R$2308,AND(I2277&gt;R$2306, I2277&lt;R$2305))), AND(J2277="X", OR(I2277&lt;R$2314, AND(I2277&lt;R$2311,I2277&gt;R$2312)))),"no","yes")</f>
        <v>yes</v>
      </c>
      <c r="M2278" s="34">
        <f t="shared" si="643"/>
        <v>5556</v>
      </c>
      <c r="N2278" s="34">
        <f t="shared" si="644"/>
        <v>5598.6</v>
      </c>
      <c r="O2278" s="146">
        <f t="shared" si="645"/>
        <v>-7.6090451184225305E-3</v>
      </c>
      <c r="P2278" s="146">
        <f t="shared" si="646"/>
        <v>7.6090451184225305E-3</v>
      </c>
      <c r="Q2278" s="86">
        <f t="shared" si="647"/>
        <v>1.7999999999999999E-2</v>
      </c>
      <c r="R2278" s="218">
        <f>(SUM(C2259:C2277)+Q2278*SUM(C2259:C2277))/(19-Q2278)*(1-J$2305)</f>
        <v>5970.5067705194397</v>
      </c>
      <c r="S2278" s="39">
        <f>(SUM(C2259:C2277)+Q2278*SUM(C2259:C2277))/(19-Q2278)*(1+J$2305)</f>
        <v>5970.5067705194397</v>
      </c>
      <c r="T2278" s="17">
        <f>IF(AND(K2278="no",R2278&lt;E2278, R2278&gt;F2278,J$2308="yes"),MAX(R2278*(1-J$2306),F2278)/D2278-1,IF(AND(K2278="yes",S2278&gt;F2278, S2278&lt;E2278,J$2307="yes"),1-MIN(S2278*(1+J$2306),E2278)/D2278,0))</f>
        <v>0</v>
      </c>
      <c r="U2278" s="6">
        <f t="shared" si="648"/>
        <v>0</v>
      </c>
      <c r="V2278" s="66">
        <f t="shared" si="649"/>
        <v>19.509830529450667</v>
      </c>
      <c r="W2278" s="6">
        <f t="shared" si="650"/>
        <v>0</v>
      </c>
      <c r="X2278" s="17">
        <f>V2278/MAX(V$240:V2278)-1</f>
        <v>-2.5788120152742122E-2</v>
      </c>
      <c r="Z2278" s="66">
        <f t="shared" si="651"/>
        <v>133.42630302020547</v>
      </c>
      <c r="AA2278" s="6">
        <f t="shared" si="652"/>
        <v>7.6090451184225305E-3</v>
      </c>
      <c r="AB2278" s="17">
        <f>Z2278/MAX(Z$240:Z2278)-1</f>
        <v>-0.1628945356806718</v>
      </c>
      <c r="AF2278" s="23">
        <f>[1]!EM_FS_DQ_CLOSE("IC00C1.CFE",B2278)</f>
        <v>5556</v>
      </c>
      <c r="AG2278" s="23">
        <f t="shared" si="653"/>
        <v>5598.6</v>
      </c>
      <c r="AH2278" s="23">
        <f>[1]!EM_FS_DQ_open("IC00C1.CFE",B2278)</f>
        <v>5665</v>
      </c>
    </row>
    <row r="2279" spans="2:34" x14ac:dyDescent="0.25">
      <c r="B2279" s="72">
        <v>42516</v>
      </c>
      <c r="C2279" s="23">
        <v>5744.3879999999999</v>
      </c>
      <c r="D2279" s="23">
        <v>5715.183</v>
      </c>
      <c r="E2279" s="23">
        <v>5744.8549999999996</v>
      </c>
      <c r="F2279" s="23">
        <v>5598.6620000000003</v>
      </c>
      <c r="G2279" s="20">
        <f t="shared" ref="G2279" si="654">AVERAGE(C2260:C2279)</f>
        <v>5838.5561499999994</v>
      </c>
      <c r="H2279" s="20">
        <f t="shared" ref="H2279" si="655">AVERAGE(C2220:C2279)</f>
        <v>5946.2299833333336</v>
      </c>
      <c r="I2279" s="112">
        <f t="shared" si="611"/>
        <v>-1.6128670784471222E-2</v>
      </c>
      <c r="J2279" s="38" t="str">
        <f t="shared" ref="J2279" si="656">IF(G2279&gt;H2279,"N","X")</f>
        <v>X</v>
      </c>
      <c r="K2279" s="17" t="str">
        <f>IF(OR(AND(J2278="N",OR(I2278&lt;R$2308,AND(I2278&gt;R$2306, I2278&lt;R$2305))), AND(J2278="X", OR(I2278&lt;R$2314, AND(I2278&lt;R$2311,I2278&gt;R$2312)))),"no","yes")</f>
        <v>yes</v>
      </c>
      <c r="M2279" s="34">
        <f t="shared" ref="M2279" si="657">AF2279</f>
        <v>5627.8</v>
      </c>
      <c r="N2279" s="34">
        <f t="shared" ref="N2279" si="658">AG2279</f>
        <v>5556</v>
      </c>
      <c r="O2279" s="146">
        <f t="shared" ref="O2279" si="659">IF(AND(L2279&gt;0,L2278&gt;0),L2279/L2278-1,IF(AND(M2279&gt;0,N2279&gt;0),M2279/N2279-1,C2279/C2278-1))</f>
        <v>1.292296616270705E-2</v>
      </c>
      <c r="P2279" s="146">
        <f t="shared" ref="P2279" si="660">IF(AND(M2279&gt;0,N2279&gt;0),1-M2279/N2279,1-C2279/C2278)</f>
        <v>-1.292296616270705E-2</v>
      </c>
      <c r="Q2279" s="86">
        <f t="shared" ref="Q2279" si="661">IF(J2279="N",0.009,0.018)</f>
        <v>1.7999999999999999E-2</v>
      </c>
      <c r="R2279" s="218">
        <f>(SUM(C2260:C2278)+Q2279*SUM(C2260:C2278))/(19-Q2279)*(1-J$2305)</f>
        <v>5954.3365414603304</v>
      </c>
      <c r="S2279" s="39">
        <f>(SUM(C2260:C2278)+Q2279*SUM(C2260:C2278))/(19-Q2279)*(1+J$2305)</f>
        <v>5954.3365414603304</v>
      </c>
      <c r="T2279" s="17">
        <f>IF(AND(K2279="no",R2279&lt;E2279, R2279&gt;F2279,J$2308="yes"),MAX(R2279*(1-J$2306),F2279)/D2279-1,IF(AND(K2279="yes",S2279&gt;F2279, S2279&lt;E2279,J$2307="yes"),1-MIN(S2279*(1+J$2306),E2279)/D2279,0))</f>
        <v>0</v>
      </c>
      <c r="U2279" s="6">
        <f t="shared" ref="U2279" si="662">IF(T2279=0,0,IF(K2279="yes",T2279-P2279,T2279-O2279))</f>
        <v>0</v>
      </c>
      <c r="V2279" s="66">
        <f t="shared" ref="V2279" si="663">IF(K2279="yes",V2278, IF(T2279&lt;&gt;0, V2278*(1+T2279),V2278*(1+O2279)))</f>
        <v>19.509830529450667</v>
      </c>
      <c r="W2279" s="6">
        <f t="shared" ref="W2279" si="664">V2279/V2278-1</f>
        <v>0</v>
      </c>
      <c r="X2279" s="17">
        <f>V2279/MAX(V$240:V2279)-1</f>
        <v>-2.5788120152742122E-2</v>
      </c>
      <c r="Z2279" s="66">
        <f t="shared" ref="Z2279" si="665">IF(T2279&lt;&gt;0,Z2278*(1+T2279),IF(K2279="no",Z2278*(1+O2279),Z2278*(1+P2279)))</f>
        <v>131.70203942106025</v>
      </c>
      <c r="AA2279" s="6">
        <f t="shared" ref="AA2279" si="666">Z2279/Z2278-1</f>
        <v>-1.292296616270705E-2</v>
      </c>
      <c r="AB2279" s="17">
        <f>Z2279/MAX(Z$240:Z2279)-1</f>
        <v>-0.17371242127068776</v>
      </c>
      <c r="AF2279" s="23">
        <f>[1]!EM_FS_DQ_CLOSE("IC00C1.CFE",B2279)</f>
        <v>5627.8</v>
      </c>
      <c r="AG2279" s="23">
        <f t="shared" ref="AG2279" si="667">AF2278</f>
        <v>5556</v>
      </c>
      <c r="AH2279" s="23">
        <f>[1]!EM_FS_DQ_open("IC00C1.CFE",B2279)</f>
        <v>5551</v>
      </c>
    </row>
    <row r="2280" spans="2:34" x14ac:dyDescent="0.25">
      <c r="B2280" s="72">
        <v>42517</v>
      </c>
      <c r="C2280" s="23">
        <v>5739.59</v>
      </c>
      <c r="D2280" s="23">
        <v>5744.3879999999999</v>
      </c>
      <c r="E2280" s="23">
        <v>5780.0680000000002</v>
      </c>
      <c r="F2280" s="23">
        <v>5712.4790000000003</v>
      </c>
      <c r="G2280" s="20">
        <f t="shared" ref="G2280:G2289" si="668">AVERAGE(C2261:C2280)</f>
        <v>5826.0191999999997</v>
      </c>
      <c r="H2280" s="20">
        <f t="shared" ref="H2280:H2289" si="669">AVERAGE(C2221:C2280)</f>
        <v>5946.0040166666677</v>
      </c>
      <c r="I2280" s="112">
        <f t="shared" si="611"/>
        <v>-1.483503521581242E-2</v>
      </c>
      <c r="J2280" s="38" t="str">
        <f t="shared" ref="J2280:J2282" si="670">IF(G2280&gt;H2280,"N","X")</f>
        <v>X</v>
      </c>
      <c r="K2280" s="17" t="str">
        <f>IF(OR(AND(J2279="N",OR(I2279&lt;R$2308,AND(I2279&gt;R$2306, I2279&lt;R$2305))), AND(J2279="X", OR(I2279&lt;R$2314, AND(I2279&lt;R$2311,I2279&gt;R$2312)))),"no","yes")</f>
        <v>yes</v>
      </c>
      <c r="M2280" s="34">
        <f t="shared" ref="M2280:M2285" si="671">AF2280</f>
        <v>5630.6</v>
      </c>
      <c r="N2280" s="34">
        <f t="shared" ref="N2280:N2285" si="672">AG2280</f>
        <v>5627.8</v>
      </c>
      <c r="O2280" s="146">
        <f t="shared" ref="O2280:O2285" si="673">IF(AND(L2280&gt;0,L2279&gt;0),L2280/L2279-1,IF(AND(M2280&gt;0,N2280&gt;0),M2280/N2280-1,C2280/C2279-1))</f>
        <v>4.9753011834119398E-4</v>
      </c>
      <c r="P2280" s="146">
        <f t="shared" ref="P2280:P2285" si="674">IF(AND(M2280&gt;0,N2280&gt;0),1-M2280/N2280,1-C2280/C2279)</f>
        <v>-4.9753011834119398E-4</v>
      </c>
      <c r="Q2280" s="86">
        <f t="shared" ref="Q2280:Q2285" si="675">IF(J2280="N",0.009,0.018)</f>
        <v>1.7999999999999999E-2</v>
      </c>
      <c r="R2280" s="218">
        <f>(SUM(C2261:C2279)+Q2280*SUM(C2261:C2279))/(19-Q2280)*(1-J$2305)</f>
        <v>5941.1467860077964</v>
      </c>
      <c r="S2280" s="39">
        <f>(SUM(C2261:C2279)+Q2280*SUM(C2261:C2279))/(19-Q2280)*(1+J$2305)</f>
        <v>5941.1467860077964</v>
      </c>
      <c r="T2280" s="17">
        <f>IF(AND(K2280="no",R2280&lt;E2280, R2280&gt;F2280,J$2308="yes"),MAX(R2280*(1-J$2306),F2280)/D2280-1,IF(AND(K2280="yes",S2280&gt;F2280, S2280&lt;E2280,J$2307="yes"),1-MIN(S2280*(1+J$2306),E2280)/D2280,0))</f>
        <v>0</v>
      </c>
      <c r="U2280" s="6">
        <f t="shared" ref="U2280:U2286" si="676">IF(T2280=0,0,IF(K2280="yes",T2280-P2280,T2280-O2280))</f>
        <v>0</v>
      </c>
      <c r="V2280" s="66">
        <f t="shared" ref="V2280:V2285" si="677">IF(K2280="yes",V2279, IF(T2280&lt;&gt;0, V2279*(1+T2280),V2279*(1+O2280)))</f>
        <v>19.509830529450667</v>
      </c>
      <c r="W2280" s="6">
        <f t="shared" ref="W2280:W2285" si="678">V2280/V2279-1</f>
        <v>0</v>
      </c>
      <c r="X2280" s="17">
        <f>V2280/MAX(V$240:V2280)-1</f>
        <v>-2.5788120152742122E-2</v>
      </c>
      <c r="Z2280" s="66">
        <f t="shared" ref="Z2280:Z2287" si="679">IF(T2280&lt;&gt;0,Z2279*(1+T2280),IF(K2280="no",Z2279*(1+O2280),Z2279*(1+P2280)))</f>
        <v>131.63651368980132</v>
      </c>
      <c r="AA2280" s="6">
        <f t="shared" ref="AA2280:AA2285" si="680">Z2280/Z2279-1</f>
        <v>-4.9753011834119398E-4</v>
      </c>
      <c r="AB2280" s="17">
        <f>Z2280/MAX(Z$240:Z2280)-1</f>
        <v>-0.17412352422751676</v>
      </c>
      <c r="AF2280" s="23">
        <f>[1]!EM_FS_DQ_CLOSE("IC00C1.CFE",B2280)</f>
        <v>5630.6</v>
      </c>
      <c r="AG2280" s="23">
        <f t="shared" ref="AG2280:AG2285" si="681">AF2279</f>
        <v>5627.8</v>
      </c>
      <c r="AH2280" s="23">
        <f>[1]!EM_FS_DQ_open("IC00C1.CFE",B2280)</f>
        <v>5617.8</v>
      </c>
    </row>
    <row r="2281" spans="2:34" x14ac:dyDescent="0.25">
      <c r="B2281" s="72">
        <v>42520</v>
      </c>
      <c r="C2281" s="23">
        <v>5711.3149999999996</v>
      </c>
      <c r="D2281" s="23">
        <v>5739.59</v>
      </c>
      <c r="E2281" s="23">
        <v>5764.7610000000004</v>
      </c>
      <c r="F2281" s="23">
        <v>5655.6350000000002</v>
      </c>
      <c r="G2281" s="20">
        <f t="shared" si="668"/>
        <v>5812.3052500000003</v>
      </c>
      <c r="H2281" s="20">
        <f t="shared" si="669"/>
        <v>5944.9096500000005</v>
      </c>
      <c r="I2281" s="112">
        <f t="shared" si="611"/>
        <v>-1.73752488309179E-2</v>
      </c>
      <c r="J2281" s="38" t="str">
        <f t="shared" si="670"/>
        <v>X</v>
      </c>
      <c r="K2281" s="17" t="str">
        <f>IF(OR(AND(J2280="N",OR(I2280&lt;R$2308,AND(I2280&gt;R$2306, I2280&lt;R$2305))), AND(J2280="X", OR(I2280&lt;R$2314, AND(I2280&lt;R$2311,I2280&gt;R$2312)))),"no","yes")</f>
        <v>yes</v>
      </c>
      <c r="M2281" s="34">
        <f t="shared" si="671"/>
        <v>5611</v>
      </c>
      <c r="N2281" s="34">
        <f t="shared" si="672"/>
        <v>5630.6</v>
      </c>
      <c r="O2281" s="146">
        <f t="shared" si="673"/>
        <v>-3.4809789365254362E-3</v>
      </c>
      <c r="P2281" s="146">
        <f t="shared" si="674"/>
        <v>3.4809789365254362E-3</v>
      </c>
      <c r="Q2281" s="86">
        <f t="shared" si="675"/>
        <v>1.7999999999999999E-2</v>
      </c>
      <c r="R2281" s="218">
        <f>(SUM(C2262:C2280)+Q2281*SUM(C2262:C2280))/(19-Q2281)*(1-J$2305)</f>
        <v>5927.9536518807299</v>
      </c>
      <c r="S2281" s="39">
        <f>(SUM(C2262:C2280)+Q2281*SUM(C2262:C2280))/(19-Q2281)*(1+J$2305)</f>
        <v>5927.9536518807299</v>
      </c>
      <c r="T2281" s="17">
        <f>IF(AND(K2281="no",R2281&lt;E2281, R2281&gt;F2281,J$2308="yes"),MAX(R2281*(1-J$2306),F2281)/D2281-1,IF(AND(K2281="yes",S2281&gt;F2281, S2281&lt;E2281,J$2307="yes"),1-MIN(S2281*(1+J$2306),E2281)/D2281,0))</f>
        <v>0</v>
      </c>
      <c r="U2281" s="6">
        <f t="shared" si="676"/>
        <v>0</v>
      </c>
      <c r="V2281" s="66">
        <f t="shared" si="677"/>
        <v>19.509830529450667</v>
      </c>
      <c r="W2281" s="6">
        <f t="shared" si="678"/>
        <v>0</v>
      </c>
      <c r="X2281" s="17">
        <f>V2281/MAX(V$240:V2281)-1</f>
        <v>-2.5788120152742122E-2</v>
      </c>
      <c r="Z2281" s="66">
        <f t="shared" si="679"/>
        <v>132.09473762123315</v>
      </c>
      <c r="AA2281" s="6">
        <f t="shared" si="680"/>
        <v>3.4809789365253252E-3</v>
      </c>
      <c r="AB2281" s="17">
        <f>Z2281/MAX(Z$240:Z2281)-1</f>
        <v>-0.17124866561118091</v>
      </c>
      <c r="AF2281" s="23">
        <f>[1]!EM_FS_DQ_CLOSE("IC00C1.CFE",B2281)</f>
        <v>5611</v>
      </c>
      <c r="AG2281" s="23">
        <f t="shared" si="681"/>
        <v>5630.6</v>
      </c>
      <c r="AH2281" s="23">
        <f>[1]!EM_FS_DQ_open("IC00C1.CFE",B2281)</f>
        <v>5589</v>
      </c>
    </row>
    <row r="2282" spans="2:34" x14ac:dyDescent="0.25">
      <c r="B2282" s="72">
        <v>42521</v>
      </c>
      <c r="C2282" s="23">
        <v>5947.3220000000001</v>
      </c>
      <c r="D2282" s="23">
        <v>5711.3149999999996</v>
      </c>
      <c r="E2282" s="23">
        <v>5947.4279999999999</v>
      </c>
      <c r="F2282" s="23">
        <v>5721.826</v>
      </c>
      <c r="G2282" s="20">
        <f t="shared" si="668"/>
        <v>5801.2986500000006</v>
      </c>
      <c r="H2282" s="20">
        <f t="shared" si="669"/>
        <v>5950.3390000000009</v>
      </c>
      <c r="I2282" s="112">
        <f t="shared" si="611"/>
        <v>2.5170803782011753E-2</v>
      </c>
      <c r="J2282" s="38" t="str">
        <f t="shared" si="670"/>
        <v>X</v>
      </c>
      <c r="K2282" s="17" t="str">
        <f>IF(OR(AND(J2281="N",OR(I2281&lt;R$2308,AND(I2281&gt;R$2306, I2281&lt;R$2305))), AND(J2281="X", OR(I2281&lt;R$2314, AND(I2281&lt;R$2311,I2281&gt;R$2312)))),"no","yes")</f>
        <v>yes</v>
      </c>
      <c r="M2282" s="34">
        <f t="shared" si="671"/>
        <v>5923.2</v>
      </c>
      <c r="N2282" s="34">
        <f t="shared" si="672"/>
        <v>5611</v>
      </c>
      <c r="O2282" s="146">
        <f t="shared" si="673"/>
        <v>5.5640705756549558E-2</v>
      </c>
      <c r="P2282" s="146">
        <f t="shared" si="674"/>
        <v>-5.5640705756549558E-2</v>
      </c>
      <c r="Q2282" s="86">
        <f t="shared" si="675"/>
        <v>1.7999999999999999E-2</v>
      </c>
      <c r="R2282" s="218">
        <f>(SUM(C2263:C2281)+Q2282*SUM(C2263:C2281))/(19-Q2282)*(1-J$2305)</f>
        <v>5903.491029290908</v>
      </c>
      <c r="S2282" s="39">
        <f>(SUM(C2263:C2281)+Q2282*SUM(C2263:C2281))/(19-Q2282)*(1+J$2305)</f>
        <v>5903.491029290908</v>
      </c>
      <c r="T2282" s="17">
        <f>IF(AND(K2282="no",R2282&lt;E2282, R2282&gt;F2282,J$2308="yes"),MAX(R2282*(1-J$2306),F2282)/D2282-1,IF(AND(K2282="yes",S2282&gt;F2282, S2282&lt;E2282,J$2307="yes"),1-MIN(S2282*(1+J$2306),E2282)/D2282,0))</f>
        <v>-3.3648298034849811E-2</v>
      </c>
      <c r="U2282" s="6">
        <f t="shared" si="676"/>
        <v>2.1992407721699747E-2</v>
      </c>
      <c r="V2282" s="66">
        <f t="shared" si="677"/>
        <v>19.509830529450667</v>
      </c>
      <c r="W2282" s="6">
        <f t="shared" si="678"/>
        <v>0</v>
      </c>
      <c r="X2282" s="17">
        <f>V2282/MAX(V$240:V2282)-1</f>
        <v>-2.5788120152742122E-2</v>
      </c>
      <c r="Z2282" s="66">
        <f t="shared" si="679"/>
        <v>127.6499745209186</v>
      </c>
      <c r="AA2282" s="6">
        <f t="shared" si="680"/>
        <v>-3.3648298034849811E-2</v>
      </c>
      <c r="AB2282" s="17">
        <f>Z2282/MAX(Z$240:Z2282)-1</f>
        <v>-0.19913473750747535</v>
      </c>
      <c r="AF2282" s="23">
        <f>[1]!EM_FS_DQ_CLOSE("IC00C1.CFE",B2282)</f>
        <v>5923.2</v>
      </c>
      <c r="AG2282" s="23">
        <f t="shared" si="681"/>
        <v>5611</v>
      </c>
      <c r="AH2282" s="23">
        <f>[1]!EM_FS_DQ_open("IC00C1.CFE",B2282)</f>
        <v>5630</v>
      </c>
    </row>
    <row r="2283" spans="2:34" x14ac:dyDescent="0.25">
      <c r="B2283" s="72">
        <v>42522</v>
      </c>
      <c r="C2283" s="23">
        <v>5973.78</v>
      </c>
      <c r="D2283" s="23">
        <v>5947.3220000000001</v>
      </c>
      <c r="E2283" s="23">
        <v>6013.9040000000005</v>
      </c>
      <c r="F2283" s="23">
        <v>5949.6369999999997</v>
      </c>
      <c r="G2283" s="20">
        <f t="shared" si="668"/>
        <v>5791.4984999999997</v>
      </c>
      <c r="H2283" s="20">
        <f t="shared" si="669"/>
        <v>5954.0262000000012</v>
      </c>
      <c r="I2283" s="112">
        <f t="shared" si="611"/>
        <v>3.1473978625739196E-2</v>
      </c>
      <c r="J2283" s="38" t="str">
        <f t="shared" ref="J2283:J2289" si="682">IF(G2283&gt;H2283,"N","X")</f>
        <v>X</v>
      </c>
      <c r="K2283" s="17" t="str">
        <f>IF(OR(AND(J2282="N",OR(I2282&lt;R$2308,AND(I2282&gt;R$2306, I2282&lt;R$2305))), AND(J2282="X", OR(I2282&lt;R$2314, AND(I2282&lt;R$2311,I2282&gt;R$2312)))),"no","yes")</f>
        <v>no</v>
      </c>
      <c r="M2283" s="34">
        <f t="shared" si="671"/>
        <v>5899.8</v>
      </c>
      <c r="N2283" s="34">
        <f t="shared" si="672"/>
        <v>5923.2</v>
      </c>
      <c r="O2283" s="146">
        <f t="shared" si="673"/>
        <v>-3.9505672609400078E-3</v>
      </c>
      <c r="P2283" s="146">
        <f t="shared" si="674"/>
        <v>3.9505672609400078E-3</v>
      </c>
      <c r="Q2283" s="86">
        <f t="shared" si="675"/>
        <v>1.7999999999999999E-2</v>
      </c>
      <c r="R2283" s="218">
        <f>(SUM(C2264:C2282)+Q2283*SUM(C2264:C2282))/(19-Q2283)*(1-J$2305)</f>
        <v>5891.5605004741337</v>
      </c>
      <c r="S2283" s="39">
        <f>(SUM(C2264:C2282)+Q2283*SUM(C2264:C2282))/(19-Q2283)*(1+J$2305)</f>
        <v>5891.5605004741337</v>
      </c>
      <c r="T2283" s="17">
        <f>IF(AND(K2283="no",R2283&lt;E2283, R2283&gt;F2283,J$2308="yes"),MAX(R2283*(1-J$2306),F2283)/D2283-1,IF(AND(K2283="yes",S2283&gt;F2283, S2283&lt;E2283,J$2307="yes"),1-MIN(S2283*(1+J$2306),E2283)/D2283,0))</f>
        <v>0</v>
      </c>
      <c r="U2283" s="6">
        <f t="shared" si="676"/>
        <v>0</v>
      </c>
      <c r="V2283" s="66">
        <f t="shared" si="677"/>
        <v>19.432755631694533</v>
      </c>
      <c r="W2283" s="6">
        <f t="shared" si="678"/>
        <v>-3.9505672609398967E-3</v>
      </c>
      <c r="X2283" s="17">
        <f>V2283/MAX(V$240:V2283)-1</f>
        <v>-2.9636809710485434E-2</v>
      </c>
      <c r="Z2283" s="66">
        <f t="shared" si="679"/>
        <v>127.14568471071644</v>
      </c>
      <c r="AA2283" s="6">
        <f t="shared" si="680"/>
        <v>-3.9505672609400078E-3</v>
      </c>
      <c r="AB2283" s="17">
        <f>Z2283/MAX(Z$240:Z2283)-1</f>
        <v>-0.20229860959390245</v>
      </c>
      <c r="AF2283" s="23">
        <f>[1]!EM_FS_DQ_CLOSE("IC00C1.CFE",B2283)</f>
        <v>5899.8</v>
      </c>
      <c r="AG2283" s="23">
        <f t="shared" si="681"/>
        <v>5923.2</v>
      </c>
      <c r="AH2283" s="23">
        <f>[1]!EM_FS_DQ_open("IC00C1.CFE",B2283)</f>
        <v>5925</v>
      </c>
    </row>
    <row r="2284" spans="2:34" x14ac:dyDescent="0.25">
      <c r="B2284" s="72">
        <v>42523</v>
      </c>
      <c r="C2284" s="23">
        <f>[1]!EM_I_DQ_CLOSE("000905.SH",B2284)</f>
        <v>6013.8940000000002</v>
      </c>
      <c r="D2284" s="23">
        <f>[1]!EM_I_DQ_preCLOSE("000905.SH",B2284)</f>
        <v>5973.78</v>
      </c>
      <c r="E2284" s="23">
        <f>[1]!EM_I_DQ_high("000905.SH",B2284)</f>
        <v>6014.61</v>
      </c>
      <c r="F2284" s="23">
        <f>[1]!EM_I_DQ_Low("000905.SH",B2284)</f>
        <v>5955.3469999999998</v>
      </c>
      <c r="G2284" s="20">
        <f t="shared" si="668"/>
        <v>5782.0023500000007</v>
      </c>
      <c r="H2284" s="20">
        <f t="shared" si="669"/>
        <v>5958.1856833333341</v>
      </c>
      <c r="I2284" s="112">
        <f t="shared" si="611"/>
        <v>4.010576889509565E-2</v>
      </c>
      <c r="J2284" s="38" t="str">
        <f t="shared" si="682"/>
        <v>X</v>
      </c>
      <c r="K2284" s="17" t="str">
        <f>IF(OR(AND(J2283="N",OR(I2283&lt;R$2308,AND(I2283&gt;R$2306, I2283&lt;R$2305))), AND(J2283="X", OR(I2283&lt;R$2314, AND(I2283&lt;R$2311,I2283&gt;R$2312)))),"no","yes")</f>
        <v>no</v>
      </c>
      <c r="M2284" s="34">
        <f t="shared" si="671"/>
        <v>5937.8</v>
      </c>
      <c r="N2284" s="34">
        <f t="shared" si="672"/>
        <v>5899.8</v>
      </c>
      <c r="O2284" s="146">
        <f t="shared" si="673"/>
        <v>6.4408963015696319E-3</v>
      </c>
      <c r="P2284" s="146">
        <f t="shared" si="674"/>
        <v>-6.4408963015696319E-3</v>
      </c>
      <c r="Q2284" s="86">
        <f t="shared" si="675"/>
        <v>1.7999999999999999E-2</v>
      </c>
      <c r="R2284" s="218">
        <f>(SUM(C2265:C2283)+Q2284*SUM(C2265:C2283))/(19-Q2284)*(1-J$2305)</f>
        <v>5879.2236726372357</v>
      </c>
      <c r="S2284" s="39">
        <f>(SUM(C2265:C2283)+Q2284*SUM(C2265:C2283))/(19-Q2284)*(1+J$2305)</f>
        <v>5879.2236726372357</v>
      </c>
      <c r="T2284" s="17">
        <f>IF(AND(K2284="no",R2284&lt;E2284, R2284&gt;F2284,J$2308="yes"),MAX(R2284*(1-J$2306),F2284)/D2284-1,IF(AND(K2284="yes",S2284&gt;F2284, S2284&lt;E2284,J$2307="yes"),1-MIN(S2284*(1+J$2306),E2284)/D2284,0))</f>
        <v>0</v>
      </c>
      <c r="U2284" s="6">
        <f t="shared" si="676"/>
        <v>0</v>
      </c>
      <c r="V2284" s="66">
        <f t="shared" si="677"/>
        <v>19.557919995572021</v>
      </c>
      <c r="W2284" s="6">
        <f t="shared" si="678"/>
        <v>6.4408963015696319E-3</v>
      </c>
      <c r="X2284" s="17">
        <f>V2284/MAX(V$240:V2284)-1</f>
        <v>-2.3386801026970438E-2</v>
      </c>
      <c r="Z2284" s="66">
        <f t="shared" si="679"/>
        <v>127.96461688113023</v>
      </c>
      <c r="AA2284" s="6">
        <f t="shared" si="680"/>
        <v>6.4408963015696319E-3</v>
      </c>
      <c r="AB2284" s="17">
        <f>Z2284/MAX(Z$240:Z2284)-1</f>
        <v>-0.19716069765867894</v>
      </c>
      <c r="AF2284" s="23">
        <f>[1]!EM_FS_DQ_CLOSE("IC00C1.CFE",B2284)</f>
        <v>5937.8</v>
      </c>
      <c r="AG2284" s="23">
        <f t="shared" si="681"/>
        <v>5899.8</v>
      </c>
      <c r="AH2284" s="23">
        <f>[1]!EM_FS_DQ_open("IC00C1.CFE",B2284)</f>
        <v>5908</v>
      </c>
    </row>
    <row r="2285" spans="2:34" x14ac:dyDescent="0.25">
      <c r="B2285" s="72">
        <v>42524</v>
      </c>
      <c r="C2285" s="23">
        <f>[1]!EM_I_DQ_CLOSE("000905.SH",B2285)</f>
        <v>6032.6030000000001</v>
      </c>
      <c r="D2285" s="23">
        <f>[1]!EM_I_DQ_preCLOSE("000905.SH",B2285)</f>
        <v>6013.8940000000002</v>
      </c>
      <c r="E2285" s="23">
        <f>[1]!EM_I_DQ_high("000905.SH",B2285)</f>
        <v>6062.1379999999999</v>
      </c>
      <c r="F2285" s="23">
        <f>[1]!EM_I_DQ_Low("000905.SH",B2285)</f>
        <v>5992.3209999999999</v>
      </c>
      <c r="G2285" s="20">
        <f t="shared" si="668"/>
        <v>5785.5580500000015</v>
      </c>
      <c r="H2285" s="20">
        <f t="shared" si="669"/>
        <v>5965.1117666666687</v>
      </c>
      <c r="I2285" s="112">
        <f t="shared" si="611"/>
        <v>4.2700280226208864E-2</v>
      </c>
      <c r="J2285" s="38" t="str">
        <f t="shared" si="682"/>
        <v>X</v>
      </c>
      <c r="K2285" s="17" t="str">
        <f>IF(OR(AND(J2284="N",OR(I2284&lt;R$2308,AND(I2284&gt;R$2306, I2284&lt;R$2305))), AND(J2284="X", OR(I2284&lt;R$2314, AND(I2284&lt;R$2311,I2284&gt;R$2312)))),"no","yes")</f>
        <v>no</v>
      </c>
      <c r="M2285" s="34">
        <f t="shared" si="671"/>
        <v>6003.6</v>
      </c>
      <c r="N2285" s="34">
        <f t="shared" si="672"/>
        <v>5937.8</v>
      </c>
      <c r="O2285" s="146">
        <f t="shared" si="673"/>
        <v>1.1081545353498035E-2</v>
      </c>
      <c r="P2285" s="146">
        <f t="shared" si="674"/>
        <v>-1.1081545353498035E-2</v>
      </c>
      <c r="Q2285" s="86">
        <f t="shared" si="675"/>
        <v>1.7999999999999999E-2</v>
      </c>
      <c r="R2285" s="218">
        <f>(SUM(C2266:C2284)+Q2285*SUM(C2266:C2284))/(19-Q2285)*(1-J$2305)</f>
        <v>5882.0341399220324</v>
      </c>
      <c r="S2285" s="39">
        <f>(SUM(C2266:C2284)+Q2285*SUM(C2266:C2284))/(19-Q2285)*(1+J$2305)</f>
        <v>5882.0341399220324</v>
      </c>
      <c r="T2285" s="17">
        <f>IF(AND(K2285="no",R2285&lt;E2285, R2285&gt;F2285,J$2308="yes"),MAX(R2285*(1-J$2306),F2285)/D2285-1,IF(AND(K2285="yes",S2285&gt;F2285, S2285&lt;E2285,J$2307="yes"),1-MIN(S2285*(1+J$2306),E2285)/D2285,0))</f>
        <v>0</v>
      </c>
      <c r="U2285" s="6">
        <f t="shared" si="676"/>
        <v>0</v>
      </c>
      <c r="V2285" s="66">
        <f t="shared" si="677"/>
        <v>19.77465197302304</v>
      </c>
      <c r="W2285" s="6">
        <f t="shared" si="678"/>
        <v>1.1081545353498035E-2</v>
      </c>
      <c r="X2285" s="17">
        <f>V2285/MAX(V$240:V2285)-1</f>
        <v>-1.2564417569725927E-2</v>
      </c>
      <c r="Z2285" s="66">
        <f t="shared" si="679"/>
        <v>129.38266258674147</v>
      </c>
      <c r="AA2285" s="6">
        <f t="shared" si="680"/>
        <v>1.1081545353498035E-2</v>
      </c>
      <c r="AB2285" s="17">
        <f>Z2285/MAX(Z$240:Z2285)-1</f>
        <v>-0.18826399751821288</v>
      </c>
      <c r="AF2285" s="23">
        <f>[1]!EM_FS_DQ_CLOSE("IC00C1.CFE",B2285)</f>
        <v>6003.6</v>
      </c>
      <c r="AG2285" s="23">
        <f t="shared" si="681"/>
        <v>5937.8</v>
      </c>
      <c r="AH2285" s="23">
        <f>[1]!EM_FS_DQ_open("IC00C1.CFE",B2285)</f>
        <v>5950</v>
      </c>
    </row>
    <row r="2286" spans="2:34" x14ac:dyDescent="0.25">
      <c r="B2286" s="72">
        <v>42527</v>
      </c>
      <c r="C2286" s="23">
        <f>[1]!EM_I_DQ_CLOSE("000905.SH",B2286)</f>
        <v>6051.86</v>
      </c>
      <c r="D2286" s="23">
        <f>[1]!EM_I_DQ_preCLOSE("000905.SH",B2286)</f>
        <v>6032.6030000000001</v>
      </c>
      <c r="E2286" s="23">
        <f>[1]!EM_I_DQ_high("000905.SH",B2286)</f>
        <v>6067.4650000000001</v>
      </c>
      <c r="F2286" s="23">
        <f>[1]!EM_I_DQ_Low("000905.SH",B2286)</f>
        <v>6008.9260000000004</v>
      </c>
      <c r="G2286" s="20">
        <f t="shared" si="668"/>
        <v>5800.9687000000004</v>
      </c>
      <c r="H2286" s="20">
        <f t="shared" si="669"/>
        <v>5973.9436333333351</v>
      </c>
      <c r="I2286" s="112">
        <f t="shared" si="611"/>
        <v>4.3249897211132815E-2</v>
      </c>
      <c r="J2286" s="38" t="str">
        <f t="shared" si="682"/>
        <v>X</v>
      </c>
      <c r="K2286" s="17" t="str">
        <f>IF(OR(AND(J2285="N",OR(I2285&lt;R$2308,AND(I2285&gt;R$2306, I2285&lt;R$2305))), AND(J2285="X", OR(I2285&lt;R$2314, AND(I2285&lt;R$2311,I2285&gt;R$2312)))),"no","yes")</f>
        <v>no</v>
      </c>
      <c r="M2286" s="34">
        <f t="shared" ref="M2286" si="683">AF2286</f>
        <v>5974</v>
      </c>
      <c r="N2286" s="34">
        <f t="shared" ref="N2286" si="684">AG2286</f>
        <v>6003.6</v>
      </c>
      <c r="O2286" s="146">
        <f t="shared" ref="O2286" si="685">IF(AND(L2286&gt;0,L2285&gt;0),L2286/L2285-1,IF(AND(M2286&gt;0,N2286&gt;0),M2286/N2286-1,C2286/C2285-1))</f>
        <v>-4.9303751082684366E-3</v>
      </c>
      <c r="P2286" s="146">
        <f t="shared" ref="P2286" si="686">IF(AND(M2286&gt;0,N2286&gt;0),1-M2286/N2286,1-C2286/C2285)</f>
        <v>4.9303751082684366E-3</v>
      </c>
      <c r="Q2286" s="86">
        <f t="shared" ref="Q2286" si="687">IF(J2286="N",0.009,0.018)</f>
        <v>1.7999999999999999E-2</v>
      </c>
      <c r="R2286" s="218">
        <f>(SUM(C2267:C2285)+Q2286*SUM(C2267:C2285))/(19-Q2286)*(1-J$2305)</f>
        <v>5897.5307792645672</v>
      </c>
      <c r="S2286" s="39">
        <f>(SUM(C2267:C2285)+Q2286*SUM(C2267:C2285))/(19-Q2286)*(1+J$2305)</f>
        <v>5897.5307792645672</v>
      </c>
      <c r="T2286" s="17">
        <f>IF(AND(K2286="no",R2286&lt;E2286, R2286&gt;F2286,J$2308="yes"),MAX(R2286*(1-J$2306),F2286)/D2286-1,IF(AND(K2286="yes",S2286&gt;F2286, S2286&lt;E2286,J$2307="yes"),1-MIN(S2286*(1+J$2306),E2286)/D2286,0))</f>
        <v>0</v>
      </c>
      <c r="U2286" s="6">
        <f t="shared" si="676"/>
        <v>0</v>
      </c>
      <c r="V2286" s="66">
        <f t="shared" ref="V2286:V2287" si="688">IF(K2286="yes",V2285, IF(T2286&lt;&gt;0, V2285*(1+T2286),V2285*(1+O2286)))</f>
        <v>19.677155521160575</v>
      </c>
      <c r="W2286" s="6">
        <f t="shared" ref="W2286:W2287" si="689">V2286/V2285-1</f>
        <v>-4.9303751082685476E-3</v>
      </c>
      <c r="X2286" s="17">
        <f>V2286/MAX(V$240:V2286)-1</f>
        <v>-1.7432845386358697E-2</v>
      </c>
      <c r="Z2286" s="66">
        <f t="shared" si="679"/>
        <v>128.74475752768231</v>
      </c>
      <c r="AA2286" s="6">
        <f t="shared" ref="AA2286:AA2287" si="690">Z2286/Z2285-1</f>
        <v>-4.9303751082684366E-3</v>
      </c>
      <c r="AB2286" s="17">
        <f>Z2286/MAX(Z$240:Z2286)-1</f>
        <v>-0.19226616049933432</v>
      </c>
      <c r="AF2286" s="23">
        <f>[1]!EM_FS_DQ_CLOSE("IC00C1.CFE",B2286)</f>
        <v>5974</v>
      </c>
      <c r="AG2286" s="23">
        <f t="shared" ref="AG2286" si="691">AF2285</f>
        <v>6003.6</v>
      </c>
      <c r="AH2286" s="23">
        <f>[1]!EM_FS_DQ_open("IC00C1.CFE",B2286)</f>
        <v>6020</v>
      </c>
    </row>
    <row r="2287" spans="2:34" x14ac:dyDescent="0.25">
      <c r="B2287" s="72">
        <v>42528</v>
      </c>
      <c r="C2287" s="23">
        <f>[1]!EM_I_DQ_CLOSE("000905.SH",B2287)</f>
        <v>6045.357</v>
      </c>
      <c r="D2287" s="23">
        <f>[1]!EM_I_DQ_preCLOSE("000905.SH",B2287)</f>
        <v>6051.86</v>
      </c>
      <c r="E2287" s="23">
        <f>[1]!EM_I_DQ_high("000905.SH",B2287)</f>
        <v>6052.049</v>
      </c>
      <c r="F2287" s="23">
        <f>[1]!EM_I_DQ_Low("000905.SH",B2287)</f>
        <v>6010.3540000000003</v>
      </c>
      <c r="G2287" s="20">
        <f t="shared" si="668"/>
        <v>5816.2917500000003</v>
      </c>
      <c r="H2287" s="20">
        <f t="shared" si="669"/>
        <v>5982.883216666668</v>
      </c>
      <c r="I2287" s="112">
        <f t="shared" si="611"/>
        <v>3.938338375133954E-2</v>
      </c>
      <c r="J2287" s="38" t="str">
        <f t="shared" si="682"/>
        <v>X</v>
      </c>
      <c r="K2287" s="17" t="str">
        <f>IF(OR(AND(J2286="N",OR(I2286&lt;R$2308,AND(I2286&gt;R$2306, I2286&lt;R$2305))), AND(J2286="X", OR(I2286&lt;R$2314, AND(I2286&lt;R$2311,I2286&gt;R$2312)))),"no","yes")</f>
        <v>no</v>
      </c>
      <c r="M2287" s="34">
        <f t="shared" ref="M2287" si="692">AF2287</f>
        <v>6016.6</v>
      </c>
      <c r="N2287" s="34">
        <f t="shared" ref="N2287" si="693">AG2287</f>
        <v>5974</v>
      </c>
      <c r="O2287" s="146">
        <f t="shared" ref="O2287" si="694">IF(AND(L2287&gt;0,L2286&gt;0),L2287/L2286-1,IF(AND(M2287&gt;0,N2287&gt;0),M2287/N2287-1,C2287/C2286-1))</f>
        <v>7.130900569132903E-3</v>
      </c>
      <c r="P2287" s="146">
        <f t="shared" ref="P2287" si="695">IF(AND(M2287&gt;0,N2287&gt;0),1-M2287/N2287,1-C2287/C2286)</f>
        <v>-7.130900569132903E-3</v>
      </c>
      <c r="Q2287" s="86">
        <f t="shared" ref="Q2287" si="696">IF(J2287="N",0.009,0.018)</f>
        <v>1.7999999999999999E-2</v>
      </c>
      <c r="R2287" s="218">
        <f>(SUM(C2268:C2286)+Q2287*SUM(C2268:C2286))/(19-Q2287)*(1-J$2305)</f>
        <v>5914.3149617532399</v>
      </c>
      <c r="S2287" s="39">
        <f>(SUM(C2268:C2286)+Q2287*SUM(C2268:C2286))/(19-Q2287)*(1+J$2305)</f>
        <v>5914.3149617532399</v>
      </c>
      <c r="T2287" s="17">
        <f>IF(AND(K2287="no",R2287&lt;E2287, R2287&gt;F2287,J$2308="yes"),MAX(R2287*(1-J$2306),F2287)/D2287-1,IF(AND(K2287="yes",S2287&gt;F2287, S2287&lt;E2287,J$2307="yes"),1-MIN(S2287*(1+J$2306),E2287)/D2287,0))</f>
        <v>0</v>
      </c>
      <c r="U2287" s="6">
        <f t="shared" ref="U2287" si="697">IF(T2287=0,0,IF(K2287="yes",T2287-P2287,T2287-O2287))</f>
        <v>0</v>
      </c>
      <c r="V2287" s="66">
        <f t="shared" si="688"/>
        <v>19.817471360665337</v>
      </c>
      <c r="W2287" s="6">
        <f t="shared" si="689"/>
        <v>7.130900569132903E-3</v>
      </c>
      <c r="X2287" s="17">
        <f>V2287/MAX(V$240:V2287)-1</f>
        <v>-1.0426256704312964E-2</v>
      </c>
      <c r="Z2287" s="66">
        <f t="shared" si="679"/>
        <v>129.66282359240932</v>
      </c>
      <c r="AA2287" s="6">
        <f t="shared" si="690"/>
        <v>7.130900569132903E-3</v>
      </c>
      <c r="AB2287" s="17">
        <f>Z2287/MAX(Z$240:Z2287)-1</f>
        <v>-0.18650629080353121</v>
      </c>
      <c r="AD2287" s="200"/>
      <c r="AF2287" s="23">
        <f>[1]!EM_FS_DQ_CLOSE("IC00C1.CFE",B2287)</f>
        <v>6016.6</v>
      </c>
      <c r="AG2287" s="23">
        <f t="shared" ref="AG2287" si="698">AF2286</f>
        <v>5974</v>
      </c>
      <c r="AH2287" s="23">
        <f>[1]!EM_FS_DQ_open("IC00C1.CFE",B2287)</f>
        <v>5983</v>
      </c>
    </row>
    <row r="2288" spans="2:34" x14ac:dyDescent="0.25">
      <c r="B2288" s="72">
        <v>42529</v>
      </c>
      <c r="C2288" s="23">
        <f>[1]!EM_I_DQ_CLOSE("000905.SH",B2288)</f>
        <v>6023.8779999999997</v>
      </c>
      <c r="D2288" s="23">
        <f>[1]!EM_I_DQ_preCLOSE("000905.SH",B2288)</f>
        <v>6045.357</v>
      </c>
      <c r="E2288" s="23">
        <f>[1]!EM_I_DQ_high("000905.SH",B2288)</f>
        <v>6058.1769999999997</v>
      </c>
      <c r="F2288" s="23">
        <f>[1]!EM_I_DQ_Low("000905.SH",B2288)</f>
        <v>5972.7439999999997</v>
      </c>
      <c r="G2288" s="20">
        <f t="shared" si="668"/>
        <v>5831.3151500000004</v>
      </c>
      <c r="H2288" s="20">
        <f t="shared" si="669"/>
        <v>5988.4380166666688</v>
      </c>
      <c r="I2288" s="112">
        <f t="shared" si="611"/>
        <v>3.3022199117466622E-2</v>
      </c>
      <c r="J2288" s="38" t="str">
        <f t="shared" si="682"/>
        <v>X</v>
      </c>
      <c r="K2288" s="17" t="str">
        <f>IF(OR(AND(J2287="N",OR(I2287&lt;R$2308,AND(I2287&gt;R$2306, I2287&lt;R$2305))), AND(J2287="X", OR(I2287&lt;R$2314, AND(I2287&lt;R$2311,I2287&gt;R$2312)))),"no","yes")</f>
        <v>no</v>
      </c>
      <c r="M2288" s="34">
        <f t="shared" ref="M2288:M2289" si="699">AF2288</f>
        <v>5995.8</v>
      </c>
      <c r="N2288" s="34">
        <f t="shared" ref="N2288:N2289" si="700">AG2288</f>
        <v>6016.6</v>
      </c>
      <c r="O2288" s="146">
        <f t="shared" ref="O2288:O2289" si="701">IF(AND(L2288&gt;0,L2287&gt;0),L2288/L2287-1,IF(AND(M2288&gt;0,N2288&gt;0),M2288/N2288-1,C2288/C2287-1))</f>
        <v>-3.457102017750957E-3</v>
      </c>
      <c r="P2288" s="146">
        <f t="shared" ref="P2288:P2289" si="702">IF(AND(M2288&gt;0,N2288&gt;0),1-M2288/N2288,1-C2288/C2287)</f>
        <v>3.457102017750957E-3</v>
      </c>
      <c r="Q2288" s="86">
        <f t="shared" ref="Q2288:Q2289" si="703">IF(J2288="N",0.009,0.018)</f>
        <v>1.7999999999999999E-2</v>
      </c>
      <c r="R2288" s="218">
        <f>(SUM(C2269:C2287)+Q2288*SUM(C2269:C2287))/(19-Q2288)*(1-J$2305)</f>
        <v>5931.5809003266259</v>
      </c>
      <c r="S2288" s="39">
        <f>(SUM(C2269:C2287)+Q2288*SUM(C2269:C2287))/(19-Q2288)*(1+J$2305)</f>
        <v>5931.5809003266259</v>
      </c>
      <c r="T2288" s="17">
        <f>IF(AND(K2288="no",R2288&lt;E2288, R2288&gt;F2288,J$2308="yes"),MAX(R2288*(1-J$2306),F2288)/D2288-1,IF(AND(K2288="yes",S2288&gt;F2288, S2288&lt;E2288,J$2307="yes"),1-MIN(S2288*(1+J$2306),E2288)/D2288,0))</f>
        <v>0</v>
      </c>
      <c r="U2288" s="6">
        <f t="shared" ref="U2288:U2289" si="704">IF(T2288=0,0,IF(K2288="yes",T2288-P2288,T2288-O2288))</f>
        <v>0</v>
      </c>
      <c r="V2288" s="66">
        <f t="shared" ref="V2288:V2289" si="705">IF(K2288="yes",V2287, IF(T2288&lt;&gt;0, V2287*(1+T2288),V2287*(1+O2288)))</f>
        <v>19.748960340437659</v>
      </c>
      <c r="W2288" s="6">
        <f t="shared" ref="W2288:W2289" si="706">V2288/V2287-1</f>
        <v>-3.457102017750957E-3</v>
      </c>
      <c r="X2288" s="17">
        <f>V2288/MAX(V$240:V2288)-1</f>
        <v>-1.3847314088973883E-2</v>
      </c>
      <c r="Z2288" s="66">
        <f t="shared" ref="Z2288:Z2289" si="707">IF(T2288&lt;&gt;0,Z2287*(1+T2288),IF(K2288="no",Z2287*(1+O2288),Z2287*(1+P2288)))</f>
        <v>129.21456598334072</v>
      </c>
      <c r="AA2288" s="6">
        <f t="shared" ref="AA2288:AA2289" si="708">Z2288/Z2287-1</f>
        <v>-3.457102017750957E-3</v>
      </c>
      <c r="AB2288" s="17">
        <f>Z2288/MAX(Z$240:Z2288)-1</f>
        <v>-0.18931862154702206</v>
      </c>
      <c r="AD2288" s="200"/>
      <c r="AF2288" s="23">
        <f>[1]!EM_FS_DQ_CLOSE("IC00C1.CFE",B2288)</f>
        <v>5995.8</v>
      </c>
      <c r="AG2288" s="23">
        <f t="shared" ref="AG2288:AG2289" si="709">AF2287</f>
        <v>6016.6</v>
      </c>
      <c r="AH2288" s="23">
        <f>[1]!EM_FS_DQ_open("IC00C1.CFE",B2288)</f>
        <v>5998</v>
      </c>
    </row>
    <row r="2289" spans="1:34" x14ac:dyDescent="0.25">
      <c r="B2289" s="72">
        <v>42534</v>
      </c>
      <c r="C2289" s="23">
        <f>[1]!EM_I_DQ_CLOSE("000905.SH",B2289)</f>
        <v>6023.8779999999997</v>
      </c>
      <c r="D2289" s="23">
        <f>[1]!EM_I_DQ_preCLOSE("000905.SH",B2289)</f>
        <v>6045.357</v>
      </c>
      <c r="E2289" s="23">
        <f>[1]!EM_I_DQ_high("000905.SH",B2289)</f>
        <v>0</v>
      </c>
      <c r="F2289" s="23">
        <f>[1]!EM_I_DQ_Low("000905.SH",B2289)</f>
        <v>0</v>
      </c>
      <c r="G2289" s="20">
        <f t="shared" si="668"/>
        <v>5846.1862500000007</v>
      </c>
      <c r="H2289" s="20">
        <f t="shared" si="669"/>
        <v>5994.8393000000015</v>
      </c>
      <c r="I2289" s="112">
        <f t="shared" si="611"/>
        <v>3.039447297800324E-2</v>
      </c>
      <c r="J2289" s="38" t="str">
        <f t="shared" si="682"/>
        <v>X</v>
      </c>
      <c r="K2289" s="17" t="str">
        <f>IF(OR(AND(J2288="N",OR(I2288&lt;R$2308,AND(I2288&gt;R$2306, I2288&lt;R$2305))), AND(J2288="X", OR(I2288&lt;R$2314, AND(I2288&lt;R$2311,I2288&gt;R$2312)))),"no","yes")</f>
        <v>no</v>
      </c>
      <c r="M2289" s="34">
        <f t="shared" si="699"/>
        <v>0</v>
      </c>
      <c r="N2289" s="34">
        <f t="shared" si="700"/>
        <v>5995.8</v>
      </c>
      <c r="O2289" s="146">
        <f t="shared" si="701"/>
        <v>0</v>
      </c>
      <c r="P2289" s="146">
        <f t="shared" si="702"/>
        <v>0</v>
      </c>
      <c r="Q2289" s="86">
        <f t="shared" si="703"/>
        <v>1.7999999999999999E-2</v>
      </c>
      <c r="R2289" s="218">
        <f>(SUM(C2270:C2288)+Q2289*SUM(C2270:C2288))/(19-Q2289)*(1-J$2305)</f>
        <v>5947.5315691707938</v>
      </c>
      <c r="S2289" s="39">
        <f>(SUM(C2270:C2288)+Q2289*SUM(C2270:C2288))/(19-Q2289)*(1+J$2305)</f>
        <v>5947.5315691707938</v>
      </c>
      <c r="T2289" s="17">
        <f>IF(AND(K2289="no",R2289&lt;E2289, R2289&gt;F2289,J$2308="yes"),MAX(R2289*(1-J$2306),F2289)/D2289-1,IF(AND(K2289="yes",S2289&gt;F2289, S2289&lt;E2289,J$2307="yes"),1-MIN(S2289*(1+J$2306),E2289)/D2289,0))</f>
        <v>0</v>
      </c>
      <c r="U2289" s="6">
        <f t="shared" si="704"/>
        <v>0</v>
      </c>
      <c r="V2289" s="66">
        <f t="shared" si="705"/>
        <v>19.748960340437659</v>
      </c>
      <c r="W2289" s="6">
        <f t="shared" si="706"/>
        <v>0</v>
      </c>
      <c r="X2289" s="17">
        <f>V2289/MAX(V$240:V2289)-1</f>
        <v>-1.3847314088973883E-2</v>
      </c>
      <c r="Z2289" s="66">
        <f t="shared" si="707"/>
        <v>129.21456598334072</v>
      </c>
      <c r="AA2289" s="6">
        <f t="shared" si="708"/>
        <v>0</v>
      </c>
      <c r="AB2289" s="17">
        <f>Z2289/MAX(Z$240:Z2289)-1</f>
        <v>-0.18931862154702206</v>
      </c>
      <c r="AD2289" s="200"/>
      <c r="AF2289" s="23">
        <f>[1]!EM_FS_DQ_CLOSE("IC00C1.CFE",B2289)</f>
        <v>0</v>
      </c>
      <c r="AG2289" s="23">
        <f t="shared" si="709"/>
        <v>5995.8</v>
      </c>
      <c r="AH2289" s="23">
        <f>[1]!EM_FS_DQ_open("IC00C1.CFE",B2289)</f>
        <v>0</v>
      </c>
    </row>
    <row r="2290" spans="1:34" x14ac:dyDescent="0.25">
      <c r="K2290" s="17" t="str">
        <f>IF(OR(AND(J2289="N",OR(I2289&lt;R$2308,AND(I2289&gt;R$2306, I2289&lt;R$2305))), AND(J2289="X", OR(I2289&lt;R$2314, AND(I2289&lt;R$2311,I2289&gt;R$2312)))),"no","yes")</f>
        <v>no</v>
      </c>
    </row>
    <row r="2291" spans="1:34" x14ac:dyDescent="0.25">
      <c r="K2291" s="17" t="str">
        <f>IF(OR(AND(J2290="N",OR(I2290&lt;R$2308,AND(I2290&gt;R$2306, I2290&lt;R$2305))), AND(J2290="X", OR(I2290&lt;R$2314, AND(I2290&lt;R$2311,I2290&gt;R$2312)))),"no","yes")</f>
        <v>yes</v>
      </c>
      <c r="AC2291" s="6" t="s">
        <v>567</v>
      </c>
    </row>
    <row r="2292" spans="1:34" x14ac:dyDescent="0.25">
      <c r="K2292" s="17" t="str">
        <f>IF(OR(AND(J2291="N",OR(I2291&lt;R$2308,AND(I2291&gt;R$2306, I2291&lt;R$2305))), AND(J2291="X", OR(I2291&lt;R$2314, AND(I2291&lt;R$2311,I2291&gt;R$2312)))),"no","yes")</f>
        <v>yes</v>
      </c>
      <c r="Q2292" s="72" t="s">
        <v>548</v>
      </c>
      <c r="R2292" s="23"/>
      <c r="T2292" s="6" t="s">
        <v>465</v>
      </c>
      <c r="U2292" s="6">
        <f>MIN(X240:X2265)</f>
        <v>-0.14266037655818009</v>
      </c>
      <c r="V2292" s="90">
        <v>-0.1235</v>
      </c>
      <c r="W2292" s="127"/>
      <c r="X2292" s="162"/>
      <c r="Y2292" s="162"/>
      <c r="Z2292" s="162"/>
      <c r="AA2292" s="6" t="s">
        <v>465</v>
      </c>
      <c r="AB2292" s="6">
        <f>MIN(AB240:AB2265)</f>
        <v>-0.23152149168726999</v>
      </c>
      <c r="AC2292" s="90">
        <v>-0.30509999999999998</v>
      </c>
    </row>
    <row r="2293" spans="1:34" s="200" customFormat="1" x14ac:dyDescent="0.25">
      <c r="A2293" s="18"/>
      <c r="B2293" s="72"/>
      <c r="C2293" s="23"/>
      <c r="D2293" s="23"/>
      <c r="E2293" s="23"/>
      <c r="F2293" s="23"/>
      <c r="I2293" s="112"/>
      <c r="J2293" s="38"/>
      <c r="K2293" s="17"/>
      <c r="L2293" s="18"/>
      <c r="M2293" s="18"/>
      <c r="N2293" s="18"/>
      <c r="O2293" s="146"/>
      <c r="P2293" s="146"/>
      <c r="Q2293" s="72"/>
      <c r="R2293" s="23"/>
      <c r="T2293" s="6"/>
      <c r="U2293" s="6"/>
      <c r="V2293" s="90"/>
      <c r="W2293" s="127"/>
      <c r="AA2293" s="6"/>
      <c r="AB2293" s="6"/>
      <c r="AC2293" s="90"/>
      <c r="AE2293" s="6"/>
      <c r="AF2293" s="2"/>
      <c r="AG2293" s="2"/>
      <c r="AH2293" s="2"/>
    </row>
    <row r="2294" spans="1:34" s="200" customFormat="1" x14ac:dyDescent="0.25">
      <c r="A2294" s="18"/>
      <c r="B2294" s="72"/>
      <c r="C2294" s="23"/>
      <c r="D2294" s="23"/>
      <c r="E2294" s="23"/>
      <c r="F2294" s="23"/>
      <c r="I2294" s="112"/>
      <c r="J2294" s="38"/>
      <c r="K2294" s="17"/>
      <c r="L2294" s="18"/>
      <c r="M2294" s="18"/>
      <c r="N2294" s="18"/>
      <c r="O2294" s="146"/>
      <c r="P2294" s="146"/>
      <c r="Q2294" s="72"/>
      <c r="R2294" s="23"/>
      <c r="T2294" s="6"/>
      <c r="U2294" s="6"/>
      <c r="V2294" s="90"/>
      <c r="W2294" s="127"/>
      <c r="AA2294" s="6"/>
      <c r="AB2294" s="6"/>
      <c r="AC2294" s="90"/>
      <c r="AE2294" s="6"/>
      <c r="AF2294" s="2"/>
      <c r="AG2294" s="2"/>
      <c r="AH2294" s="2"/>
    </row>
    <row r="2295" spans="1:34" s="200" customFormat="1" x14ac:dyDescent="0.25">
      <c r="A2295" s="18"/>
      <c r="B2295" s="72"/>
      <c r="C2295" s="23"/>
      <c r="D2295" s="23"/>
      <c r="E2295" s="23"/>
      <c r="F2295" s="23"/>
      <c r="I2295" s="112"/>
      <c r="J2295" s="38"/>
      <c r="K2295" s="17"/>
      <c r="L2295" s="18"/>
      <c r="M2295" s="18"/>
      <c r="N2295" s="18"/>
      <c r="O2295" s="146"/>
      <c r="P2295" s="146"/>
      <c r="Q2295" s="72"/>
      <c r="R2295" s="23"/>
      <c r="T2295" s="6"/>
      <c r="U2295" s="6"/>
      <c r="V2295" s="90"/>
      <c r="W2295" s="127"/>
      <c r="AA2295" s="6"/>
      <c r="AB2295" s="6"/>
      <c r="AC2295" s="90"/>
      <c r="AE2295" s="6"/>
      <c r="AF2295" s="2"/>
      <c r="AG2295" s="2"/>
      <c r="AH2295" s="2"/>
    </row>
    <row r="2296" spans="1:34" s="200" customFormat="1" x14ac:dyDescent="0.25">
      <c r="A2296" s="18"/>
      <c r="B2296" s="72"/>
      <c r="C2296" s="23"/>
      <c r="D2296" s="23"/>
      <c r="E2296" s="23"/>
      <c r="F2296" s="23"/>
      <c r="I2296" s="112"/>
      <c r="J2296" s="38"/>
      <c r="K2296" s="17"/>
      <c r="L2296" s="18"/>
      <c r="M2296" s="18"/>
      <c r="N2296" s="18"/>
      <c r="O2296" s="146"/>
      <c r="P2296" s="146"/>
      <c r="Q2296" s="72"/>
      <c r="R2296" s="23"/>
      <c r="T2296" s="6"/>
      <c r="U2296" s="6"/>
      <c r="V2296" s="90"/>
      <c r="W2296" s="127"/>
      <c r="AA2296" s="6"/>
      <c r="AB2296" s="6"/>
      <c r="AC2296" s="90"/>
      <c r="AE2296" s="6"/>
      <c r="AF2296" s="2"/>
      <c r="AG2296" s="2"/>
      <c r="AH2296" s="2"/>
    </row>
    <row r="2297" spans="1:34" s="200" customFormat="1" x14ac:dyDescent="0.25">
      <c r="A2297" s="18"/>
      <c r="B2297" s="72"/>
      <c r="C2297" s="23"/>
      <c r="D2297" s="23"/>
      <c r="E2297" s="23"/>
      <c r="F2297" s="23"/>
      <c r="I2297" s="112"/>
      <c r="J2297" s="38"/>
      <c r="K2297" s="17"/>
      <c r="L2297" s="18"/>
      <c r="M2297" s="18"/>
      <c r="N2297" s="18"/>
      <c r="O2297" s="146"/>
      <c r="P2297" s="146"/>
      <c r="Q2297" s="72"/>
      <c r="R2297" s="23"/>
      <c r="T2297" s="6"/>
      <c r="U2297" s="6"/>
      <c r="V2297" s="90"/>
      <c r="W2297" s="127"/>
      <c r="AA2297" s="6"/>
      <c r="AB2297" s="6"/>
      <c r="AC2297" s="90"/>
      <c r="AE2297" s="6"/>
      <c r="AF2297" s="2"/>
      <c r="AG2297" s="2"/>
      <c r="AH2297" s="2"/>
    </row>
    <row r="2298" spans="1:34" s="200" customFormat="1" x14ac:dyDescent="0.25">
      <c r="A2298" s="18"/>
      <c r="B2298" s="72"/>
      <c r="C2298" s="23"/>
      <c r="D2298" s="23"/>
      <c r="E2298" s="23"/>
      <c r="F2298" s="23"/>
      <c r="I2298" s="112"/>
      <c r="J2298" s="38"/>
      <c r="K2298" s="17"/>
      <c r="L2298" s="18"/>
      <c r="M2298" s="18"/>
      <c r="N2298" s="18"/>
      <c r="O2298" s="146"/>
      <c r="P2298" s="146"/>
      <c r="Q2298" s="72"/>
      <c r="R2298" s="23"/>
      <c r="T2298" s="6"/>
      <c r="U2298" s="6"/>
      <c r="V2298" s="90"/>
      <c r="W2298" s="127"/>
      <c r="AA2298" s="6"/>
      <c r="AB2298" s="6"/>
      <c r="AC2298" s="90"/>
      <c r="AE2298" s="6"/>
      <c r="AF2298" s="2"/>
      <c r="AG2298" s="2"/>
      <c r="AH2298" s="2"/>
    </row>
    <row r="2299" spans="1:34" s="200" customFormat="1" x14ac:dyDescent="0.25">
      <c r="A2299" s="18"/>
      <c r="B2299" s="72"/>
      <c r="C2299" s="23"/>
      <c r="D2299" s="23"/>
      <c r="E2299" s="23"/>
      <c r="F2299" s="23"/>
      <c r="I2299" s="112"/>
      <c r="J2299" s="38"/>
      <c r="K2299" s="17"/>
      <c r="L2299" s="18"/>
      <c r="M2299" s="18"/>
      <c r="N2299" s="18"/>
      <c r="O2299" s="146"/>
      <c r="P2299" s="146"/>
      <c r="Q2299" s="72"/>
      <c r="R2299" s="23"/>
      <c r="T2299" s="6"/>
      <c r="U2299" s="6"/>
      <c r="V2299" s="90"/>
      <c r="W2299" s="127"/>
      <c r="AA2299" s="6"/>
      <c r="AB2299" s="6"/>
      <c r="AC2299" s="90"/>
      <c r="AE2299" s="6"/>
      <c r="AF2299" s="2"/>
      <c r="AG2299" s="2"/>
      <c r="AH2299" s="2"/>
    </row>
    <row r="2300" spans="1:34" s="200" customFormat="1" x14ac:dyDescent="0.25">
      <c r="A2300" s="18"/>
      <c r="B2300" s="72"/>
      <c r="C2300" s="23"/>
      <c r="D2300" s="23"/>
      <c r="E2300" s="23"/>
      <c r="F2300" s="23"/>
      <c r="I2300" s="112"/>
      <c r="J2300" s="38"/>
      <c r="K2300" s="17"/>
      <c r="L2300" s="18"/>
      <c r="M2300" s="18"/>
      <c r="N2300" s="18"/>
      <c r="O2300" s="146"/>
      <c r="P2300" s="146"/>
      <c r="Q2300" s="72"/>
      <c r="R2300" s="23"/>
      <c r="T2300" s="6"/>
      <c r="U2300" s="6"/>
      <c r="V2300" s="90"/>
      <c r="W2300" s="127"/>
      <c r="AA2300" s="6"/>
      <c r="AB2300" s="6"/>
      <c r="AC2300" s="90"/>
      <c r="AE2300" s="6"/>
      <c r="AF2300" s="2"/>
      <c r="AG2300" s="2"/>
      <c r="AH2300" s="2"/>
    </row>
    <row r="2301" spans="1:34" s="200" customFormat="1" x14ac:dyDescent="0.25">
      <c r="A2301" s="18"/>
      <c r="B2301" s="72"/>
      <c r="C2301" s="23"/>
      <c r="D2301" s="23"/>
      <c r="E2301" s="23"/>
      <c r="F2301" s="23"/>
      <c r="I2301" s="112"/>
      <c r="J2301" s="38"/>
      <c r="K2301" s="17"/>
      <c r="L2301" s="18"/>
      <c r="M2301" s="18"/>
      <c r="N2301" s="18"/>
      <c r="O2301" s="146"/>
      <c r="P2301" s="146"/>
      <c r="Q2301" s="72"/>
      <c r="R2301" s="23"/>
      <c r="T2301" s="6"/>
      <c r="U2301" s="6"/>
      <c r="V2301" s="90"/>
      <c r="W2301" s="127"/>
      <c r="AA2301" s="6"/>
      <c r="AB2301" s="6"/>
      <c r="AC2301" s="90"/>
      <c r="AE2301" s="6"/>
      <c r="AF2301" s="2"/>
      <c r="AG2301" s="2"/>
      <c r="AH2301" s="2"/>
    </row>
    <row r="2302" spans="1:34" s="200" customFormat="1" x14ac:dyDescent="0.25">
      <c r="A2302" s="18"/>
      <c r="B2302" s="72"/>
      <c r="C2302" s="23"/>
      <c r="D2302" s="23"/>
      <c r="E2302" s="23"/>
      <c r="F2302" s="23"/>
      <c r="I2302" s="112"/>
      <c r="J2302" s="38"/>
      <c r="K2302" s="17"/>
      <c r="L2302" s="18"/>
      <c r="M2302" s="18"/>
      <c r="N2302" s="18"/>
      <c r="O2302" s="146"/>
      <c r="P2302" s="146"/>
      <c r="Q2302" s="72"/>
      <c r="R2302" s="23"/>
      <c r="T2302" s="6"/>
      <c r="U2302" s="6"/>
      <c r="V2302" s="90"/>
      <c r="W2302" s="127"/>
      <c r="AA2302" s="6"/>
      <c r="AB2302" s="6"/>
      <c r="AC2302" s="90"/>
      <c r="AE2302" s="6"/>
      <c r="AF2302" s="2"/>
      <c r="AG2302" s="2"/>
      <c r="AH2302" s="2"/>
    </row>
    <row r="2303" spans="1:34" s="200" customFormat="1" x14ac:dyDescent="0.25">
      <c r="A2303" s="18"/>
      <c r="B2303" s="72"/>
      <c r="C2303" s="23"/>
      <c r="D2303" s="23"/>
      <c r="E2303" s="23"/>
      <c r="F2303" s="23"/>
      <c r="I2303" s="112"/>
      <c r="J2303" s="38"/>
      <c r="K2303" s="17"/>
      <c r="L2303" s="18"/>
      <c r="M2303" s="18"/>
      <c r="N2303" s="18"/>
      <c r="O2303" s="146"/>
      <c r="P2303" s="146"/>
      <c r="Q2303" s="72"/>
      <c r="R2303" s="23"/>
      <c r="T2303" s="6"/>
      <c r="U2303" s="6"/>
      <c r="V2303" s="90"/>
      <c r="W2303" s="127"/>
      <c r="AA2303" s="6"/>
      <c r="AB2303" s="6"/>
      <c r="AC2303" s="90"/>
      <c r="AE2303" s="6"/>
      <c r="AF2303" s="2"/>
      <c r="AG2303" s="2"/>
      <c r="AH2303" s="2"/>
    </row>
    <row r="2304" spans="1:34" s="200" customFormat="1" x14ac:dyDescent="0.25">
      <c r="A2304" s="18"/>
      <c r="B2304" s="72"/>
      <c r="C2304" s="23"/>
      <c r="D2304" s="23"/>
      <c r="E2304" s="23"/>
      <c r="F2304" s="23"/>
      <c r="I2304" s="112"/>
      <c r="J2304" s="38"/>
      <c r="K2304" s="17"/>
      <c r="L2304" s="18"/>
      <c r="M2304" s="18"/>
      <c r="N2304" s="18"/>
      <c r="O2304" s="146"/>
      <c r="P2304" s="146"/>
      <c r="Q2304" s="72"/>
      <c r="R2304" s="23"/>
      <c r="T2304" s="6"/>
      <c r="U2304" s="6"/>
      <c r="V2304" s="90"/>
      <c r="W2304" s="127"/>
      <c r="AA2304" s="6"/>
      <c r="AB2304" s="6"/>
      <c r="AC2304" s="90"/>
      <c r="AE2304" s="6"/>
      <c r="AF2304" s="2"/>
      <c r="AG2304" s="2"/>
      <c r="AH2304" s="2"/>
    </row>
    <row r="2305" spans="1:32" x14ac:dyDescent="0.25">
      <c r="I2305" s="162" t="s">
        <v>537</v>
      </c>
      <c r="J2305" s="162">
        <v>0</v>
      </c>
      <c r="Q2305" s="59" t="s">
        <v>469</v>
      </c>
      <c r="R2305" s="42">
        <v>0.12</v>
      </c>
      <c r="S2305" s="177">
        <v>0.12</v>
      </c>
      <c r="T2305" s="6" t="s">
        <v>566</v>
      </c>
      <c r="U2305" s="6">
        <f>MEDIAN(W240:W2265)</f>
        <v>0</v>
      </c>
      <c r="V2305" s="6"/>
      <c r="W2305" s="127"/>
      <c r="X2305" s="162"/>
      <c r="Y2305" s="162"/>
      <c r="Z2305" s="162"/>
      <c r="AA2305" s="6" t="s">
        <v>566</v>
      </c>
      <c r="AB2305" s="6">
        <f>MEDIAN(AA240:AA2265)</f>
        <v>1.0498934717659836E-3</v>
      </c>
      <c r="AC2305" s="6">
        <f>MEDIAN(AA2007:AA2265)</f>
        <v>2.4896265560165887E-3</v>
      </c>
    </row>
    <row r="2306" spans="1:32" x14ac:dyDescent="0.25">
      <c r="I2306" s="162" t="s">
        <v>538</v>
      </c>
      <c r="J2306" s="162">
        <v>0</v>
      </c>
      <c r="Q2306" s="59" t="s">
        <v>470</v>
      </c>
      <c r="R2306" s="121">
        <v>8.9999999999999993E-3</v>
      </c>
      <c r="S2306" s="177">
        <v>8.9999999999999993E-3</v>
      </c>
      <c r="T2306" s="6" t="s">
        <v>565</v>
      </c>
      <c r="U2306" s="6">
        <f>AVERAGE(W240:W2265)</f>
        <v>1.5431027751292611E-3</v>
      </c>
      <c r="V2306" s="6"/>
      <c r="W2306" s="127"/>
      <c r="X2306" s="162"/>
      <c r="Y2306" s="162"/>
      <c r="Z2306" s="162"/>
      <c r="AA2306" s="6" t="s">
        <v>565</v>
      </c>
      <c r="AB2306" s="6">
        <f>AVERAGE(AA240:AA2265)</f>
        <v>2.63196317702272E-3</v>
      </c>
      <c r="AC2306" s="6">
        <f>AVERAGE(AA2007:AA2265)</f>
        <v>7.4901746401098363E-3</v>
      </c>
    </row>
    <row r="2307" spans="1:32" x14ac:dyDescent="0.25">
      <c r="A2307" s="162"/>
      <c r="B2307" s="162"/>
      <c r="I2307" s="162" t="s">
        <v>550</v>
      </c>
      <c r="J2307" s="102" t="s">
        <v>539</v>
      </c>
      <c r="Q2307" s="59" t="s">
        <v>471</v>
      </c>
      <c r="R2307" s="121">
        <v>8.9999999999999993E-3</v>
      </c>
      <c r="S2307" s="177">
        <v>8.9999999999999993E-3</v>
      </c>
      <c r="V2307" s="6"/>
      <c r="W2307" s="127"/>
      <c r="X2307" s="162" t="s">
        <v>575</v>
      </c>
      <c r="Y2307" s="162"/>
      <c r="Z2307" s="162"/>
    </row>
    <row r="2308" spans="1:32" x14ac:dyDescent="0.25">
      <c r="A2308" s="162"/>
      <c r="B2308" s="162"/>
      <c r="I2308" s="162" t="s">
        <v>551</v>
      </c>
      <c r="J2308" s="102" t="s">
        <v>539</v>
      </c>
      <c r="Q2308" s="59" t="s">
        <v>472</v>
      </c>
      <c r="R2308" s="63">
        <v>-1</v>
      </c>
      <c r="S2308" s="177">
        <v>-1</v>
      </c>
      <c r="V2308" s="28">
        <v>1</v>
      </c>
      <c r="W2308" s="127"/>
      <c r="X2308" s="162"/>
      <c r="Y2308" s="162"/>
      <c r="Z2308" s="162"/>
      <c r="AC2308" s="28">
        <v>1</v>
      </c>
      <c r="AE2308" s="6" t="s">
        <v>576</v>
      </c>
    </row>
    <row r="2309" spans="1:32" x14ac:dyDescent="0.25">
      <c r="A2309" s="162"/>
      <c r="B2309" s="162"/>
      <c r="Q2309" s="59"/>
      <c r="R2309" s="38"/>
      <c r="S2309" s="177"/>
      <c r="T2309" s="28">
        <v>2008</v>
      </c>
      <c r="U2309" s="6">
        <f>V482/V240-1</f>
        <v>0.43313805977505759</v>
      </c>
      <c r="V2309" s="27">
        <f t="shared" ref="V2309:V2317" si="710">V2308*(1+U2309)</f>
        <v>1.4331380597750576</v>
      </c>
      <c r="W2309" s="178">
        <f>MIN(X240:X482)</f>
        <v>-0.14266037655818009</v>
      </c>
      <c r="X2309" s="90">
        <v>-0.10975132900473739</v>
      </c>
      <c r="Y2309" s="90">
        <v>0.25306191798837996</v>
      </c>
      <c r="Z2309" s="162"/>
      <c r="AA2309" s="120" t="s">
        <v>545</v>
      </c>
      <c r="AB2309" s="6">
        <f>Z482/Z240-1</f>
        <v>3.344907191370428</v>
      </c>
      <c r="AC2309" s="27">
        <f>AC2308*(1+AB2309)</f>
        <v>4.344907191370428</v>
      </c>
      <c r="AD2309" s="178">
        <f>MIN(AB240:AB482)</f>
        <v>-0.1917464661671977</v>
      </c>
      <c r="AE2309" s="90">
        <v>-0.1917464661671977</v>
      </c>
      <c r="AF2309" s="90">
        <v>2.1988699155091633</v>
      </c>
    </row>
    <row r="2310" spans="1:32" x14ac:dyDescent="0.25">
      <c r="A2310" s="162"/>
      <c r="B2310" s="162"/>
      <c r="Q2310" s="59" t="s">
        <v>473</v>
      </c>
      <c r="R2310" s="38"/>
      <c r="S2310" s="177"/>
      <c r="T2310" s="28">
        <v>2009</v>
      </c>
      <c r="U2310" s="6">
        <f>V726/V482-1</f>
        <v>0.67615675333342207</v>
      </c>
      <c r="V2310" s="27">
        <f t="shared" si="710"/>
        <v>2.4021640373511204</v>
      </c>
      <c r="W2310" s="178">
        <f>MIN(X482:X726)</f>
        <v>-9.9326571997785718E-2</v>
      </c>
      <c r="X2310" s="90">
        <v>-9.9326571997785607E-2</v>
      </c>
      <c r="Y2310" s="90">
        <v>0.67615675333342273</v>
      </c>
      <c r="Z2310" s="162"/>
      <c r="AA2310" s="120" t="s">
        <v>546</v>
      </c>
      <c r="AB2310" s="6">
        <f>Z726/Z482-1</f>
        <v>0.39366185066584225</v>
      </c>
      <c r="AC2310" s="27">
        <f t="shared" ref="AC2310:AC2317" si="711">AC2309*(1+AB2310)</f>
        <v>6.0553313972966372</v>
      </c>
      <c r="AD2310" s="178">
        <f>MIN(AB482:AB726)</f>
        <v>-0.13841773813464631</v>
      </c>
      <c r="AE2310" s="90">
        <v>-0.13841773813464653</v>
      </c>
      <c r="AF2310" s="90">
        <v>0.39366185066584092</v>
      </c>
    </row>
    <row r="2311" spans="1:32" x14ac:dyDescent="0.25">
      <c r="A2311" s="162"/>
      <c r="B2311" s="162"/>
      <c r="Q2311" s="59" t="s">
        <v>469</v>
      </c>
      <c r="R2311" s="42">
        <v>0.08</v>
      </c>
      <c r="S2311" s="177">
        <v>0.08</v>
      </c>
      <c r="T2311" s="28">
        <v>2010</v>
      </c>
      <c r="U2311" s="6">
        <f>V968/V726-1</f>
        <v>0.24332544607490947</v>
      </c>
      <c r="V2311" s="27">
        <f t="shared" si="710"/>
        <v>2.9866716732846874</v>
      </c>
      <c r="W2311" s="178">
        <f>MIN(X726,X968)</f>
        <v>-8.2534977182500358E-2</v>
      </c>
      <c r="X2311" s="90">
        <v>-8.2534977182500024E-2</v>
      </c>
      <c r="Y2311" s="90">
        <v>0.24332544607490969</v>
      </c>
      <c r="Z2311" s="162"/>
      <c r="AA2311" s="120" t="s">
        <v>528</v>
      </c>
      <c r="AB2311" s="6">
        <f>Z968/Z726-1</f>
        <v>0.30387450111129</v>
      </c>
      <c r="AC2311" s="27">
        <f t="shared" si="711"/>
        <v>7.8953922047136835</v>
      </c>
      <c r="AD2311" s="178">
        <f>MIN(AB726,AB968)</f>
        <v>-0.10517166334468053</v>
      </c>
      <c r="AE2311" s="90">
        <v>-0.10517166334468042</v>
      </c>
      <c r="AF2311" s="90">
        <v>0.30387450111129044</v>
      </c>
    </row>
    <row r="2312" spans="1:32" x14ac:dyDescent="0.25">
      <c r="A2312" s="162"/>
      <c r="B2312" s="162"/>
      <c r="Q2312" s="59" t="s">
        <v>470</v>
      </c>
      <c r="R2312" s="121">
        <v>1.7999999999999999E-2</v>
      </c>
      <c r="S2312" s="177">
        <v>1.7999999999999999E-2</v>
      </c>
      <c r="T2312" s="28">
        <v>2011</v>
      </c>
      <c r="U2312" s="6">
        <f>V1212/V968-1</f>
        <v>2.2025766791682333E-2</v>
      </c>
      <c r="V2312" s="27">
        <f t="shared" si="710"/>
        <v>3.0524554070437797</v>
      </c>
      <c r="W2312" s="178">
        <f>MIN(X968:X1212)</f>
        <v>-8.2534977182500358E-2</v>
      </c>
      <c r="X2312" s="90">
        <v>-8.2534977182500024E-2</v>
      </c>
      <c r="Y2312" s="90">
        <v>2.2025766791682111E-2</v>
      </c>
      <c r="Z2312" s="162"/>
      <c r="AA2312" s="120" t="s">
        <v>529</v>
      </c>
      <c r="AB2312" s="6">
        <f>Z1212/Z968-1</f>
        <v>0.61397727256509094</v>
      </c>
      <c r="AC2312" s="27">
        <f t="shared" si="711"/>
        <v>12.742983576395471</v>
      </c>
      <c r="AD2312" s="178">
        <f>MIN(AB968:AB1212)</f>
        <v>-0.1217631974987311</v>
      </c>
      <c r="AE2312" s="90">
        <v>-0.1217631974987311</v>
      </c>
      <c r="AF2312" s="90">
        <v>0.61397727256509205</v>
      </c>
    </row>
    <row r="2313" spans="1:32" x14ac:dyDescent="0.25">
      <c r="A2313" s="162"/>
      <c r="B2313" s="162"/>
      <c r="Q2313" s="59" t="s">
        <v>471</v>
      </c>
      <c r="R2313" s="121">
        <v>1.7999999999999999E-2</v>
      </c>
      <c r="S2313" s="177">
        <v>1.7999999999999999E-2</v>
      </c>
      <c r="T2313" s="28">
        <v>2012</v>
      </c>
      <c r="U2313" s="6">
        <f>V1455/V1212-1</f>
        <v>9.6866147786695667E-2</v>
      </c>
      <c r="V2313" s="27">
        <f t="shared" si="710"/>
        <v>3.3481350036147806</v>
      </c>
      <c r="W2313" s="178">
        <f>MIN(X1212:X1455)</f>
        <v>-0.12350161023772277</v>
      </c>
      <c r="X2313" s="90">
        <v>-0.12350161023772221</v>
      </c>
      <c r="Y2313" s="90">
        <v>9.6866147786696111E-2</v>
      </c>
      <c r="Z2313" s="162"/>
      <c r="AA2313" s="120" t="s">
        <v>530</v>
      </c>
      <c r="AB2313" s="6">
        <f>Z1455/Z1212-1</f>
        <v>9.0113294820739043E-2</v>
      </c>
      <c r="AC2313" s="27">
        <f t="shared" si="711"/>
        <v>13.891295812311032</v>
      </c>
      <c r="AD2313" s="178">
        <f>MIN(AB1212:AB1455)</f>
        <v>-0.15168050289333235</v>
      </c>
      <c r="AE2313" s="90">
        <v>-0.15168050289333246</v>
      </c>
      <c r="AF2313" s="90">
        <v>9.0113294820739265E-2</v>
      </c>
    </row>
    <row r="2314" spans="1:32" x14ac:dyDescent="0.25">
      <c r="A2314" s="162"/>
      <c r="B2314" s="162"/>
      <c r="Q2314" s="59" t="s">
        <v>472</v>
      </c>
      <c r="R2314" s="42">
        <v>-0.15</v>
      </c>
      <c r="S2314" s="177">
        <v>-0.1</v>
      </c>
      <c r="T2314" s="28">
        <v>2013</v>
      </c>
      <c r="U2314" s="6">
        <f>V1693/V1455-1</f>
        <v>8.3703410201961148E-2</v>
      </c>
      <c r="V2314" s="27">
        <f t="shared" si="710"/>
        <v>3.628385321233893</v>
      </c>
      <c r="W2314" s="178">
        <f>MIN(X1455:X1693)</f>
        <v>-7.3644616590142209E-2</v>
      </c>
      <c r="X2314" s="90">
        <v>-7.3644616590142098E-2</v>
      </c>
      <c r="Y2314" s="90">
        <v>8.3703410201961814E-2</v>
      </c>
      <c r="Z2314" s="162"/>
      <c r="AA2314" s="120" t="s">
        <v>531</v>
      </c>
      <c r="AB2314" s="6">
        <f>Z1693/Z1455-1</f>
        <v>4.4156522544467114E-2</v>
      </c>
      <c r="AC2314" s="27">
        <f t="shared" si="711"/>
        <v>14.504687129019207</v>
      </c>
      <c r="AD2314" s="178">
        <f>MIN(AB1455:AB1693)</f>
        <v>-0.17081664856357393</v>
      </c>
      <c r="AE2314" s="90">
        <v>-0.17081664856357359</v>
      </c>
      <c r="AF2314" s="90">
        <v>4.4156522544468668E-2</v>
      </c>
    </row>
    <row r="2315" spans="1:32" x14ac:dyDescent="0.25">
      <c r="A2315" s="162"/>
      <c r="B2315" s="162"/>
      <c r="Q2315" s="59"/>
      <c r="R2315" s="38"/>
      <c r="S2315" s="177"/>
      <c r="T2315" s="28">
        <v>2014</v>
      </c>
      <c r="U2315" s="6">
        <f>V1938/V1693-1</f>
        <v>0.238787416849086</v>
      </c>
      <c r="V2315" s="27">
        <f t="shared" si="710"/>
        <v>4.4947980794244753</v>
      </c>
      <c r="W2315" s="178">
        <f>MIN(X1693:X1938)</f>
        <v>-6.6015785940468752E-2</v>
      </c>
      <c r="X2315" s="90">
        <v>-6.6015785940468752E-2</v>
      </c>
      <c r="Y2315" s="90">
        <v>0.23878741684908689</v>
      </c>
      <c r="Z2315" s="162"/>
      <c r="AA2315" s="120" t="s">
        <v>532</v>
      </c>
      <c r="AB2315" s="6">
        <f>Z1938/Z1693-1</f>
        <v>0.15673595419978614</v>
      </c>
      <c r="AC2315" s="27">
        <f t="shared" si="711"/>
        <v>16.778093106555389</v>
      </c>
      <c r="AD2315" s="178">
        <f>MIN(AB1693:AB1938)</f>
        <v>-0.14492159844510544</v>
      </c>
      <c r="AE2315" s="90">
        <v>-0.14492159844510499</v>
      </c>
      <c r="AF2315" s="90">
        <v>0.15673595419978548</v>
      </c>
    </row>
    <row r="2316" spans="1:32" x14ac:dyDescent="0.25">
      <c r="A2316" s="162"/>
      <c r="B2316" s="162"/>
      <c r="Q2316" s="160"/>
      <c r="T2316" s="28">
        <v>2015</v>
      </c>
      <c r="U2316" s="6">
        <f>V2182/V1938-1</f>
        <v>2.8493810436501734</v>
      </c>
      <c r="V2316" s="27">
        <f t="shared" si="710"/>
        <v>17.302190521971781</v>
      </c>
      <c r="W2316" s="178">
        <f>MIN(X1938:X2182)</f>
        <v>-8.8144476295536234E-2</v>
      </c>
      <c r="X2316" s="90">
        <v>-7.989801474779179E-2</v>
      </c>
      <c r="Y2316" s="90">
        <v>1.6482175980193676</v>
      </c>
      <c r="Z2316" s="162"/>
      <c r="AA2316" s="120" t="s">
        <v>533</v>
      </c>
      <c r="AB2316" s="6">
        <f>Z2182/Z1938-1</f>
        <v>5.4275035692458165</v>
      </c>
      <c r="AC2316" s="27">
        <f t="shared" si="711"/>
        <v>107.84125332752339</v>
      </c>
      <c r="AD2316" s="178">
        <f>MIN(AB1938:AB2182)</f>
        <v>-0.23152149168726999</v>
      </c>
      <c r="AE2316" s="90">
        <v>-0.30506379662038996</v>
      </c>
      <c r="AF2316" s="90">
        <v>1.9049575873399882</v>
      </c>
    </row>
    <row r="2317" spans="1:32" x14ac:dyDescent="0.25">
      <c r="A2317" s="162"/>
      <c r="B2317" s="162"/>
      <c r="Q2317" s="160"/>
      <c r="T2317" s="28">
        <v>2016</v>
      </c>
      <c r="U2317" s="6">
        <f>V2273/V2182-1</f>
        <v>0.12759309317946976</v>
      </c>
      <c r="V2317" s="27">
        <f t="shared" si="710"/>
        <v>19.509830529450664</v>
      </c>
      <c r="W2317" s="178">
        <f>MIN(X2265,X2182)</f>
        <v>-4.4082528663025089E-2</v>
      </c>
      <c r="X2317" s="90">
        <v>-4.40825286630252E-2</v>
      </c>
      <c r="Y2317" s="90">
        <v>4.2488740609809561E-2</v>
      </c>
      <c r="Z2317" s="162"/>
      <c r="AA2317" s="120" t="s">
        <v>534</v>
      </c>
      <c r="AB2317" s="6">
        <f>Z2273/Z2182-1</f>
        <v>0.22071551429590808</v>
      </c>
      <c r="AC2317" s="27">
        <f t="shared" si="711"/>
        <v>131.64349101802301</v>
      </c>
      <c r="AD2317" s="178">
        <f>MIN(AB2182:AB2273)</f>
        <v>-0.21541480413629244</v>
      </c>
      <c r="AE2317" s="90">
        <v>-0.24105210108179542</v>
      </c>
      <c r="AF2317" s="90">
        <v>3.942574776192953E-2</v>
      </c>
    </row>
    <row r="2318" spans="1:32" x14ac:dyDescent="0.25">
      <c r="A2318" s="162"/>
      <c r="B2318" s="162"/>
      <c r="Q2318" s="160"/>
      <c r="V2318" s="6"/>
      <c r="W2318" s="127"/>
      <c r="X2318" s="162"/>
      <c r="Y2318" s="162"/>
      <c r="Z2318" s="162"/>
    </row>
    <row r="2319" spans="1:32" x14ac:dyDescent="0.25">
      <c r="A2319" s="112"/>
      <c r="B2319" s="201"/>
      <c r="C2319" s="202"/>
    </row>
    <row r="2320" spans="1:32" x14ac:dyDescent="0.25">
      <c r="A2320" s="112"/>
      <c r="B2320" s="113"/>
      <c r="C2320" s="202"/>
    </row>
    <row r="2321" spans="1:30" x14ac:dyDescent="0.25">
      <c r="A2321" s="112"/>
      <c r="B2321" s="113"/>
      <c r="C2321" s="202"/>
      <c r="R2321" s="162" t="s">
        <v>577</v>
      </c>
      <c r="W2321" s="90"/>
      <c r="X2321" s="90"/>
      <c r="Y2321" s="158"/>
      <c r="AA2321" s="90"/>
      <c r="AB2321" s="90"/>
      <c r="AC2321" s="158"/>
    </row>
    <row r="2322" spans="1:30" x14ac:dyDescent="0.25">
      <c r="A2322" s="123"/>
      <c r="B2322" s="203"/>
      <c r="C2322" s="202"/>
      <c r="W2322" s="161"/>
      <c r="X2322" s="90"/>
      <c r="Y2322" s="158"/>
      <c r="Z2322" s="57"/>
      <c r="AA2322" s="90"/>
      <c r="AB2322" s="90"/>
      <c r="AC2322" s="158"/>
      <c r="AD2322" s="57"/>
    </row>
    <row r="2323" spans="1:30" x14ac:dyDescent="0.25">
      <c r="A2323" s="123"/>
      <c r="B2323" s="113"/>
      <c r="C2323" s="202"/>
      <c r="W2323" s="161"/>
      <c r="X2323" s="90"/>
      <c r="Y2323" s="158"/>
      <c r="Z2323" s="90"/>
      <c r="AA2323" s="90"/>
      <c r="AB2323" s="90"/>
      <c r="AC2323" s="158"/>
      <c r="AD2323" s="67"/>
    </row>
    <row r="2324" spans="1:30" x14ac:dyDescent="0.25">
      <c r="A2324" s="123"/>
      <c r="B2324" s="203"/>
      <c r="C2324" s="202"/>
      <c r="V2324" s="67"/>
      <c r="W2324" s="161"/>
      <c r="X2324" s="90"/>
      <c r="Y2324" s="158"/>
      <c r="Z2324" s="90"/>
      <c r="AA2324" s="90"/>
      <c r="AB2324" s="90"/>
      <c r="AC2324" s="158"/>
      <c r="AD2324" s="67"/>
    </row>
    <row r="2325" spans="1:30" x14ac:dyDescent="0.25">
      <c r="A2325" s="123"/>
      <c r="B2325" s="203"/>
      <c r="C2325" s="202"/>
      <c r="V2325" s="67"/>
      <c r="W2325" s="161"/>
      <c r="X2325" s="90"/>
      <c r="Y2325" s="158"/>
      <c r="Z2325" s="90"/>
      <c r="AA2325" s="90"/>
      <c r="AB2325" s="90"/>
      <c r="AC2325" s="158"/>
      <c r="AD2325" s="67"/>
    </row>
    <row r="2326" spans="1:30" x14ac:dyDescent="0.25">
      <c r="A2326" s="123"/>
      <c r="B2326" s="203"/>
      <c r="C2326" s="202"/>
      <c r="V2326" s="67"/>
      <c r="W2326" s="161"/>
      <c r="X2326" s="90"/>
      <c r="Y2326" s="158"/>
      <c r="Z2326" s="90"/>
      <c r="AA2326" s="90"/>
      <c r="AB2326" s="90"/>
      <c r="AC2326" s="158"/>
      <c r="AD2326" s="67"/>
    </row>
    <row r="2327" spans="1:30" x14ac:dyDescent="0.25">
      <c r="A2327" s="123"/>
      <c r="B2327" s="113"/>
      <c r="C2327" s="202"/>
      <c r="V2327" s="67"/>
      <c r="W2327" s="161"/>
      <c r="X2327" s="90"/>
      <c r="Y2327" s="158"/>
      <c r="Z2327" s="90"/>
      <c r="AA2327" s="90"/>
      <c r="AB2327" s="90"/>
      <c r="AC2327" s="158"/>
      <c r="AD2327" s="67"/>
    </row>
    <row r="2328" spans="1:30" x14ac:dyDescent="0.25">
      <c r="A2328" s="123"/>
      <c r="B2328" s="113"/>
      <c r="C2328" s="202"/>
      <c r="V2328" s="67"/>
      <c r="W2328" s="161"/>
      <c r="X2328" s="90"/>
      <c r="Y2328" s="158"/>
      <c r="Z2328" s="90"/>
      <c r="AA2328" s="90"/>
      <c r="AB2328" s="90"/>
      <c r="AC2328" s="158"/>
      <c r="AD2328" s="67"/>
    </row>
    <row r="2329" spans="1:30" x14ac:dyDescent="0.25">
      <c r="A2329" s="112"/>
      <c r="B2329" s="201"/>
      <c r="C2329" s="202"/>
      <c r="V2329" s="67"/>
      <c r="W2329" s="161"/>
      <c r="X2329" s="90"/>
      <c r="Y2329" s="158"/>
      <c r="Z2329" s="90"/>
      <c r="AA2329" s="90"/>
      <c r="AB2329" s="90"/>
      <c r="AC2329" s="158"/>
      <c r="AD2329" s="67"/>
    </row>
    <row r="2330" spans="1:30" x14ac:dyDescent="0.25">
      <c r="A2330" s="110"/>
      <c r="B2330" s="111"/>
      <c r="C2330" s="202"/>
      <c r="V2330" s="67"/>
      <c r="W2330" s="161"/>
      <c r="X2330" s="90"/>
      <c r="Y2330" s="158"/>
      <c r="Z2330" s="90"/>
      <c r="AA2330" s="90"/>
      <c r="AB2330" s="90"/>
      <c r="AC2330" s="158"/>
      <c r="AD2330" s="67"/>
    </row>
    <row r="2331" spans="1:30" x14ac:dyDescent="0.25">
      <c r="A2331" s="110"/>
      <c r="B2331" s="111"/>
      <c r="C2331" s="202"/>
      <c r="V2331" s="67"/>
      <c r="W2331" s="164"/>
      <c r="X2331" s="67"/>
      <c r="Y2331" s="67"/>
      <c r="Z2331" s="90"/>
      <c r="AA2331" s="67"/>
      <c r="AB2331" s="67"/>
      <c r="AC2331" s="66"/>
      <c r="AD2331" s="67"/>
    </row>
    <row r="2332" spans="1:30" x14ac:dyDescent="0.25">
      <c r="A2332" s="110"/>
      <c r="B2332" s="111"/>
      <c r="C2332" s="202"/>
      <c r="V2332" s="67"/>
      <c r="AA2332" s="90"/>
      <c r="AB2332" s="67"/>
      <c r="AC2332" s="67"/>
    </row>
    <row r="2333" spans="1:30" x14ac:dyDescent="0.25">
      <c r="V2333" s="67"/>
      <c r="AA2333" s="67"/>
      <c r="AB2333" s="67"/>
      <c r="AC2333" s="67"/>
    </row>
    <row r="2334" spans="1:30" x14ac:dyDescent="0.25">
      <c r="AA2334" s="67"/>
      <c r="AB2334" s="67"/>
      <c r="AC2334" s="67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43"/>
  <sheetViews>
    <sheetView workbookViewId="0">
      <pane xSplit="1" ySplit="1" topLeftCell="B2289" activePane="bottomRight" state="frozen"/>
      <selection pane="topRight" activeCell="C1" sqref="C1"/>
      <selection pane="bottomLeft" activeCell="A2" sqref="A2"/>
      <selection pane="bottomRight" activeCell="D2296" sqref="D2296:G2296"/>
    </sheetView>
  </sheetViews>
  <sheetFormatPr defaultRowHeight="14" x14ac:dyDescent="0.25"/>
  <cols>
    <col min="1" max="1" width="11.36328125" style="72" bestFit="1" customWidth="1"/>
    <col min="2" max="2" width="17.90625" style="209" customWidth="1"/>
    <col min="3" max="3" width="9.6328125" style="146" bestFit="1" customWidth="1"/>
    <col min="4" max="4" width="12.453125" style="143" customWidth="1"/>
    <col min="5" max="5" width="13.36328125" style="6" customWidth="1"/>
    <col min="6" max="6" width="9.7265625" style="6" customWidth="1"/>
    <col min="7" max="7" width="11" style="127" customWidth="1"/>
    <col min="8" max="8" width="12.453125" style="6" customWidth="1"/>
    <col min="9" max="9" width="9.81640625" style="6" bestFit="1" customWidth="1"/>
    <col min="10" max="10" width="12.453125" style="23" bestFit="1" customWidth="1"/>
    <col min="11" max="11" width="13.6328125" style="23" bestFit="1" customWidth="1"/>
    <col min="12" max="12" width="12.453125" style="23" bestFit="1" customWidth="1"/>
    <col min="13" max="13" width="15.1796875" style="23" customWidth="1"/>
    <col min="14" max="14" width="12.26953125" style="200" customWidth="1"/>
    <col min="15" max="15" width="12.81640625" style="200" customWidth="1"/>
    <col min="16" max="16" width="15.7265625" style="112" bestFit="1" customWidth="1"/>
    <col min="17" max="17" width="9.6328125" style="38" bestFit="1" customWidth="1"/>
    <col min="18" max="18" width="9.6328125" style="17" bestFit="1" customWidth="1"/>
    <col min="19" max="21" width="11.36328125" style="18" customWidth="1"/>
    <col min="22" max="22" width="9.6328125" style="146" bestFit="1" customWidth="1"/>
    <col min="23" max="23" width="9.6328125" style="146" customWidth="1"/>
    <col min="24" max="24" width="11" style="86" customWidth="1"/>
    <col min="25" max="26" width="14.90625" style="200" customWidth="1"/>
    <col min="27" max="28" width="13.36328125" style="6" customWidth="1"/>
    <col min="29" max="29" width="12.453125" style="66" customWidth="1"/>
    <col min="30" max="30" width="13.36328125" style="6" customWidth="1"/>
    <col min="31" max="31" width="9.7265625" style="6" customWidth="1"/>
    <col min="32" max="32" width="9.26953125" style="6" customWidth="1"/>
    <col min="33" max="33" width="11" style="127" customWidth="1"/>
    <col min="34" max="34" width="12.453125" style="6" customWidth="1"/>
    <col min="35" max="35" width="9.81640625" style="6" bestFit="1" customWidth="1"/>
    <col min="36" max="36" width="10.26953125" style="6" bestFit="1" customWidth="1"/>
    <col min="37" max="37" width="9.54296875" style="200" customWidth="1"/>
    <col min="38" max="38" width="11.453125" style="6" customWidth="1"/>
    <col min="39" max="39" width="13.54296875" style="2" bestFit="1" customWidth="1"/>
    <col min="40" max="40" width="12.453125" style="2" bestFit="1" customWidth="1"/>
    <col min="41" max="41" width="13.54296875" style="2" bestFit="1" customWidth="1"/>
    <col min="42" max="16384" width="8.7265625" style="200"/>
  </cols>
  <sheetData>
    <row r="1" spans="1:41" s="187" customFormat="1" x14ac:dyDescent="0.25">
      <c r="A1" s="180" t="s">
        <v>246</v>
      </c>
      <c r="B1" s="207" t="s">
        <v>580</v>
      </c>
      <c r="C1" s="185" t="s">
        <v>252</v>
      </c>
      <c r="D1" s="204" t="s">
        <v>556</v>
      </c>
      <c r="E1" s="188" t="s">
        <v>555</v>
      </c>
      <c r="F1" s="188" t="s">
        <v>542</v>
      </c>
      <c r="G1" s="190" t="s">
        <v>549</v>
      </c>
      <c r="H1" s="188" t="s">
        <v>579</v>
      </c>
      <c r="I1" s="188" t="s">
        <v>542</v>
      </c>
      <c r="J1" s="181"/>
      <c r="K1" s="181"/>
      <c r="L1" s="181"/>
      <c r="M1" s="181"/>
      <c r="N1" s="179"/>
      <c r="O1" s="179"/>
      <c r="P1" s="182"/>
      <c r="Q1" s="183"/>
      <c r="R1" s="184"/>
      <c r="S1" s="179"/>
      <c r="T1" s="179"/>
      <c r="U1" s="179"/>
      <c r="V1" s="185"/>
      <c r="W1" s="185"/>
      <c r="X1" s="186"/>
      <c r="AA1" s="188"/>
      <c r="AB1" s="188"/>
      <c r="AC1" s="189"/>
      <c r="AD1" s="188"/>
      <c r="AE1" s="188"/>
      <c r="AF1" s="188"/>
      <c r="AG1" s="190"/>
      <c r="AH1" s="188"/>
      <c r="AI1" s="188"/>
      <c r="AJ1" s="188"/>
      <c r="AL1" s="188"/>
      <c r="AM1" s="191"/>
      <c r="AN1" s="191"/>
      <c r="AO1" s="191"/>
    </row>
    <row r="2" spans="1:41" x14ac:dyDescent="0.25">
      <c r="A2" s="72">
        <f>IF('##zz500##'!B2&lt;&gt;"",'##zz500##'!B2,"")</f>
        <v>39097</v>
      </c>
      <c r="B2" s="208">
        <v>1000</v>
      </c>
      <c r="S2" s="200"/>
    </row>
    <row r="3" spans="1:41" x14ac:dyDescent="0.25">
      <c r="A3" s="72">
        <f>IF('##zz500##'!B3&lt;&gt;"",'##zz500##'!B3,"")</f>
        <v>39098</v>
      </c>
      <c r="B3" s="208">
        <v>1024.42</v>
      </c>
      <c r="C3" s="146">
        <f>IF(AND(B2&gt;0,B3&gt;0),B3/B2-1,"")</f>
        <v>2.4420000000000108E-2</v>
      </c>
      <c r="E3" s="17"/>
      <c r="F3" s="167"/>
      <c r="G3" s="172"/>
      <c r="H3" s="17"/>
      <c r="I3" s="167"/>
      <c r="O3" s="4"/>
      <c r="Q3" s="42"/>
      <c r="S3" s="192"/>
      <c r="X3" s="104"/>
      <c r="Y3" s="61"/>
      <c r="Z3" s="61"/>
      <c r="AA3" s="52"/>
      <c r="AB3" s="52"/>
      <c r="AD3" s="17"/>
      <c r="AE3" s="167"/>
      <c r="AF3" s="167"/>
      <c r="AG3" s="172"/>
      <c r="AH3" s="17"/>
      <c r="AI3" s="167"/>
      <c r="AJ3" s="167"/>
    </row>
    <row r="4" spans="1:41" x14ac:dyDescent="0.25">
      <c r="A4" s="72">
        <f>IF('##zz500##'!B4&lt;&gt;"",'##zz500##'!B4,"")</f>
        <v>39099</v>
      </c>
      <c r="B4" s="208">
        <v>1024.1199999999999</v>
      </c>
      <c r="C4" s="146">
        <f t="shared" ref="C4:C67" si="0">IF(AND(B3&gt;0,B4&gt;0),B4/B3-1,"")</f>
        <v>-2.9284863630174574E-4</v>
      </c>
      <c r="E4" s="17"/>
      <c r="F4" s="167"/>
      <c r="G4" s="172"/>
      <c r="H4" s="17"/>
      <c r="I4" s="167"/>
      <c r="O4" s="4"/>
      <c r="S4" s="192"/>
      <c r="X4" s="105"/>
      <c r="Y4" s="61"/>
      <c r="Z4" s="61"/>
      <c r="AA4" s="52"/>
      <c r="AB4" s="52"/>
      <c r="AD4" s="17"/>
      <c r="AE4" s="167"/>
      <c r="AF4" s="167"/>
      <c r="AG4" s="172"/>
      <c r="AH4" s="17"/>
      <c r="AI4" s="167"/>
      <c r="AJ4" s="167"/>
    </row>
    <row r="5" spans="1:41" x14ac:dyDescent="0.25">
      <c r="A5" s="72">
        <f>IF('##zz500##'!B5&lt;&gt;"",'##zz500##'!B5,"")</f>
        <v>39100</v>
      </c>
      <c r="B5" s="208">
        <v>1057.52</v>
      </c>
      <c r="C5" s="146">
        <f t="shared" si="0"/>
        <v>3.2613365621216417E-2</v>
      </c>
      <c r="E5" s="17"/>
      <c r="F5" s="167"/>
      <c r="G5" s="172"/>
      <c r="H5" s="17"/>
      <c r="I5" s="167"/>
      <c r="O5" s="4"/>
      <c r="S5" s="192"/>
      <c r="X5" s="106"/>
      <c r="Y5" s="61"/>
      <c r="Z5" s="61"/>
      <c r="AA5" s="52"/>
      <c r="AB5" s="52"/>
      <c r="AD5" s="17"/>
      <c r="AE5" s="167"/>
      <c r="AF5" s="167"/>
      <c r="AG5" s="172"/>
      <c r="AH5" s="17"/>
      <c r="AI5" s="167"/>
      <c r="AJ5" s="167"/>
    </row>
    <row r="6" spans="1:41" x14ac:dyDescent="0.25">
      <c r="A6" s="72">
        <f>IF('##zz500##'!B6&lt;&gt;"",'##zz500##'!B6,"")</f>
        <v>39101</v>
      </c>
      <c r="B6" s="208">
        <v>1088.22</v>
      </c>
      <c r="C6" s="146">
        <f t="shared" si="0"/>
        <v>2.9030183826310729E-2</v>
      </c>
      <c r="E6" s="17"/>
      <c r="F6" s="167"/>
      <c r="G6" s="172"/>
      <c r="H6" s="17"/>
      <c r="I6" s="167"/>
      <c r="O6" s="4"/>
      <c r="Q6" s="63"/>
      <c r="S6" s="192"/>
      <c r="X6" s="104"/>
      <c r="Y6" s="61"/>
      <c r="Z6" s="61"/>
      <c r="AA6" s="52"/>
      <c r="AB6" s="52"/>
      <c r="AD6" s="17"/>
      <c r="AE6" s="167"/>
      <c r="AF6" s="167"/>
      <c r="AG6" s="172"/>
      <c r="AH6" s="17"/>
      <c r="AI6" s="167"/>
      <c r="AJ6" s="167"/>
    </row>
    <row r="7" spans="1:41" x14ac:dyDescent="0.25">
      <c r="A7" s="72">
        <f>IF('##zz500##'!B7&lt;&gt;"",'##zz500##'!B7,"")</f>
        <v>39104</v>
      </c>
      <c r="B7" s="208">
        <v>1148.33</v>
      </c>
      <c r="C7" s="146">
        <f t="shared" si="0"/>
        <v>5.5236992519894779E-2</v>
      </c>
      <c r="E7" s="17"/>
      <c r="F7" s="167"/>
      <c r="G7" s="172"/>
      <c r="H7" s="17"/>
      <c r="I7" s="167"/>
      <c r="O7" s="4"/>
      <c r="S7" s="192"/>
      <c r="X7" s="105"/>
      <c r="Y7" s="61"/>
      <c r="Z7" s="61"/>
      <c r="AA7" s="52"/>
      <c r="AB7" s="52"/>
      <c r="AD7" s="17"/>
      <c r="AE7" s="167"/>
      <c r="AF7" s="167"/>
      <c r="AG7" s="172"/>
      <c r="AH7" s="17"/>
      <c r="AI7" s="167"/>
      <c r="AJ7" s="167"/>
    </row>
    <row r="8" spans="1:41" x14ac:dyDescent="0.25">
      <c r="A8" s="72">
        <f>IF('##zz500##'!B8&lt;&gt;"",'##zz500##'!B8,"")</f>
        <v>39105</v>
      </c>
      <c r="B8" s="208">
        <v>1163.54</v>
      </c>
      <c r="C8" s="146">
        <f t="shared" si="0"/>
        <v>1.3245321466825777E-2</v>
      </c>
      <c r="E8" s="17"/>
      <c r="F8" s="167"/>
      <c r="G8" s="172"/>
      <c r="H8" s="17"/>
      <c r="I8" s="167"/>
      <c r="O8" s="4"/>
      <c r="S8" s="192"/>
      <c r="X8" s="105"/>
      <c r="Y8" s="61"/>
      <c r="Z8" s="61"/>
      <c r="AA8" s="52"/>
      <c r="AB8" s="52"/>
      <c r="AD8" s="17"/>
      <c r="AE8" s="167"/>
      <c r="AF8" s="167"/>
      <c r="AG8" s="172"/>
      <c r="AH8" s="17"/>
      <c r="AI8" s="167"/>
      <c r="AJ8" s="167"/>
    </row>
    <row r="9" spans="1:41" x14ac:dyDescent="0.25">
      <c r="A9" s="72">
        <f>IF('##zz500##'!B9&lt;&gt;"",'##zz500##'!B9,"")</f>
        <v>39106</v>
      </c>
      <c r="B9" s="208">
        <v>1177.04</v>
      </c>
      <c r="C9" s="146">
        <f t="shared" si="0"/>
        <v>1.160252333396361E-2</v>
      </c>
      <c r="E9" s="17"/>
      <c r="F9" s="167"/>
      <c r="G9" s="172"/>
      <c r="H9" s="17"/>
      <c r="I9" s="167"/>
      <c r="O9" s="4"/>
      <c r="Q9" s="42"/>
      <c r="S9" s="192"/>
      <c r="X9" s="106"/>
      <c r="Y9" s="61"/>
      <c r="Z9" s="61"/>
      <c r="AA9" s="52"/>
      <c r="AB9" s="52"/>
      <c r="AD9" s="17"/>
      <c r="AE9" s="167"/>
      <c r="AF9" s="167"/>
      <c r="AG9" s="172"/>
      <c r="AH9" s="17"/>
      <c r="AI9" s="167"/>
      <c r="AJ9" s="167"/>
    </row>
    <row r="10" spans="1:41" x14ac:dyDescent="0.25">
      <c r="A10" s="72">
        <f>IF('##zz500##'!B10&lt;&gt;"",'##zz500##'!B10,"")</f>
        <v>39107</v>
      </c>
      <c r="B10" s="208">
        <v>1115.4000000000001</v>
      </c>
      <c r="C10" s="146">
        <f t="shared" si="0"/>
        <v>-5.2368653571671198E-2</v>
      </c>
      <c r="E10" s="17"/>
      <c r="F10" s="166"/>
      <c r="G10" s="173"/>
      <c r="H10" s="17"/>
      <c r="I10" s="166"/>
      <c r="O10" s="4"/>
      <c r="S10" s="192"/>
      <c r="X10" s="107"/>
      <c r="Y10" s="51"/>
      <c r="Z10" s="51"/>
      <c r="AA10" s="52"/>
      <c r="AB10" s="52"/>
      <c r="AD10" s="17"/>
      <c r="AE10" s="166"/>
      <c r="AF10" s="166"/>
      <c r="AG10" s="173"/>
      <c r="AH10" s="17"/>
      <c r="AI10" s="166"/>
      <c r="AJ10" s="166"/>
    </row>
    <row r="11" spans="1:41" x14ac:dyDescent="0.25">
      <c r="A11" s="72">
        <f>IF('##zz500##'!B11&lt;&gt;"",'##zz500##'!B11,"")</f>
        <v>39108</v>
      </c>
      <c r="B11" s="208">
        <v>1112.5</v>
      </c>
      <c r="C11" s="146">
        <f t="shared" si="0"/>
        <v>-2.599964138425781E-3</v>
      </c>
      <c r="E11" s="17"/>
      <c r="F11" s="166"/>
      <c r="G11" s="173"/>
      <c r="H11" s="17"/>
      <c r="I11" s="166"/>
      <c r="O11" s="4"/>
      <c r="S11" s="192"/>
      <c r="X11" s="106"/>
      <c r="Y11" s="51"/>
      <c r="Z11" s="51"/>
      <c r="AA11" s="52"/>
      <c r="AB11" s="52"/>
      <c r="AD11" s="17"/>
      <c r="AE11" s="166"/>
      <c r="AF11" s="166"/>
      <c r="AG11" s="173"/>
      <c r="AH11" s="17"/>
      <c r="AI11" s="166"/>
      <c r="AJ11" s="166"/>
    </row>
    <row r="12" spans="1:41" x14ac:dyDescent="0.25">
      <c r="A12" s="72">
        <f>IF('##zz500##'!B12&lt;&gt;"",'##zz500##'!B12,"")</f>
        <v>39111</v>
      </c>
      <c r="B12" s="208">
        <v>1150.18</v>
      </c>
      <c r="C12" s="146">
        <f t="shared" si="0"/>
        <v>3.3869662921348409E-2</v>
      </c>
      <c r="E12" s="17"/>
      <c r="F12" s="167"/>
      <c r="G12" s="172"/>
      <c r="H12" s="17"/>
      <c r="I12" s="167"/>
      <c r="O12" s="4"/>
      <c r="Q12" s="42"/>
      <c r="S12" s="192"/>
      <c r="X12" s="104"/>
      <c r="Y12" s="61"/>
      <c r="Z12" s="61"/>
      <c r="AA12" s="52"/>
      <c r="AB12" s="52"/>
      <c r="AD12" s="17"/>
      <c r="AE12" s="167"/>
      <c r="AF12" s="167"/>
      <c r="AG12" s="172"/>
      <c r="AH12" s="17"/>
      <c r="AI12" s="167"/>
      <c r="AJ12" s="167"/>
    </row>
    <row r="13" spans="1:41" x14ac:dyDescent="0.25">
      <c r="A13" s="72">
        <f>IF('##zz500##'!B13&lt;&gt;"",'##zz500##'!B13,"")</f>
        <v>39112</v>
      </c>
      <c r="B13" s="208">
        <v>1153.8800000000001</v>
      </c>
      <c r="C13" s="146">
        <f t="shared" si="0"/>
        <v>3.2168877914762195E-3</v>
      </c>
      <c r="E13" s="17"/>
      <c r="F13" s="17"/>
      <c r="G13" s="130"/>
      <c r="H13" s="17"/>
      <c r="I13" s="17"/>
      <c r="S13" s="192"/>
      <c r="X13" s="105"/>
      <c r="Y13" s="49"/>
      <c r="Z13" s="49"/>
      <c r="AA13" s="52"/>
      <c r="AB13" s="52"/>
      <c r="AD13" s="17"/>
      <c r="AE13" s="17"/>
      <c r="AF13" s="17"/>
      <c r="AG13" s="130"/>
      <c r="AH13" s="17"/>
      <c r="AI13" s="17"/>
      <c r="AJ13" s="17"/>
    </row>
    <row r="14" spans="1:41" x14ac:dyDescent="0.25">
      <c r="A14" s="72">
        <f>IF('##zz500##'!B14&lt;&gt;"",'##zz500##'!B14,"")</f>
        <v>39113</v>
      </c>
      <c r="B14" s="208">
        <v>1124</v>
      </c>
      <c r="C14" s="146">
        <f t="shared" si="0"/>
        <v>-2.589524040628155E-2</v>
      </c>
      <c r="E14" s="17"/>
      <c r="F14" s="16"/>
      <c r="G14" s="143"/>
      <c r="H14" s="17"/>
      <c r="I14" s="16"/>
      <c r="O14" s="39"/>
      <c r="Q14" s="64"/>
      <c r="S14" s="192"/>
      <c r="X14" s="107"/>
      <c r="Y14" s="50"/>
      <c r="Z14" s="50"/>
      <c r="AA14" s="52"/>
      <c r="AB14" s="52"/>
      <c r="AD14" s="17"/>
      <c r="AE14" s="16"/>
      <c r="AF14" s="16"/>
      <c r="AG14" s="143"/>
      <c r="AH14" s="17"/>
      <c r="AI14" s="16"/>
      <c r="AJ14" s="16"/>
    </row>
    <row r="15" spans="1:41" x14ac:dyDescent="0.25">
      <c r="A15" s="72">
        <f>IF('##zz500##'!B15&lt;&gt;"",'##zz500##'!B15,"")</f>
        <v>39114</v>
      </c>
      <c r="B15" s="208">
        <v>1122.42</v>
      </c>
      <c r="C15" s="146">
        <f t="shared" si="0"/>
        <v>-1.4056939501778665E-3</v>
      </c>
      <c r="E15" s="17"/>
      <c r="F15" s="17"/>
      <c r="G15" s="130"/>
      <c r="H15" s="17"/>
      <c r="I15" s="17"/>
      <c r="S15" s="192"/>
      <c r="X15" s="105"/>
      <c r="Y15" s="49"/>
      <c r="Z15" s="49"/>
      <c r="AA15" s="52"/>
      <c r="AB15" s="52"/>
      <c r="AD15" s="17"/>
      <c r="AE15" s="17"/>
      <c r="AF15" s="17"/>
      <c r="AG15" s="130"/>
      <c r="AH15" s="17"/>
      <c r="AI15" s="17"/>
      <c r="AJ15" s="17"/>
    </row>
    <row r="16" spans="1:41" x14ac:dyDescent="0.25">
      <c r="A16" s="72">
        <f>IF('##zz500##'!B16&lt;&gt;"",'##zz500##'!B16,"")</f>
        <v>39115</v>
      </c>
      <c r="B16" s="208">
        <v>1123.9000000000001</v>
      </c>
      <c r="C16" s="146">
        <f t="shared" si="0"/>
        <v>1.318579497870731E-3</v>
      </c>
      <c r="E16" s="17"/>
      <c r="F16" s="17"/>
      <c r="G16" s="130"/>
      <c r="H16" s="17"/>
      <c r="I16" s="17"/>
      <c r="S16" s="192"/>
      <c r="X16" s="105"/>
      <c r="Y16" s="49"/>
      <c r="Z16" s="49"/>
      <c r="AA16" s="52"/>
      <c r="AB16" s="52"/>
      <c r="AD16" s="17"/>
      <c r="AE16" s="17"/>
      <c r="AF16" s="17"/>
      <c r="AG16" s="130"/>
      <c r="AH16" s="17"/>
      <c r="AI16" s="17"/>
      <c r="AJ16" s="17"/>
    </row>
    <row r="17" spans="1:38" x14ac:dyDescent="0.25">
      <c r="A17" s="72">
        <f>IF('##zz500##'!B17&lt;&gt;"",'##zz500##'!B17,"")</f>
        <v>39118</v>
      </c>
      <c r="B17" s="208">
        <v>1152.9000000000001</v>
      </c>
      <c r="C17" s="146">
        <f t="shared" si="0"/>
        <v>2.5803007384998633E-2</v>
      </c>
      <c r="E17" s="17"/>
      <c r="F17" s="17"/>
      <c r="G17" s="174"/>
      <c r="H17" s="17"/>
      <c r="I17" s="17"/>
      <c r="O17" s="6"/>
      <c r="P17" s="123"/>
      <c r="Q17" s="65"/>
      <c r="S17" s="192"/>
      <c r="X17" s="106"/>
      <c r="Y17" s="52"/>
      <c r="Z17" s="52"/>
      <c r="AA17" s="52"/>
      <c r="AB17" s="52"/>
      <c r="AD17" s="17"/>
      <c r="AE17" s="17"/>
      <c r="AF17" s="17"/>
      <c r="AG17" s="174"/>
      <c r="AH17" s="17"/>
      <c r="AI17" s="17"/>
      <c r="AJ17" s="17"/>
    </row>
    <row r="18" spans="1:38" x14ac:dyDescent="0.25">
      <c r="A18" s="72">
        <f>IF('##zz500##'!B18&lt;&gt;"",'##zz500##'!B18,"")</f>
        <v>39119</v>
      </c>
      <c r="B18" s="208">
        <v>1180</v>
      </c>
      <c r="C18" s="146">
        <f t="shared" si="0"/>
        <v>2.3505941538728425E-2</v>
      </c>
      <c r="E18" s="17"/>
      <c r="F18" s="168"/>
      <c r="G18" s="175"/>
      <c r="H18" s="17"/>
      <c r="I18" s="168"/>
      <c r="O18" s="28"/>
      <c r="P18" s="123"/>
      <c r="S18" s="192"/>
      <c r="X18" s="108"/>
      <c r="Y18" s="62"/>
      <c r="Z18" s="62"/>
      <c r="AA18" s="52"/>
      <c r="AB18" s="52"/>
      <c r="AD18" s="17"/>
      <c r="AE18" s="168"/>
      <c r="AF18" s="168"/>
      <c r="AG18" s="175"/>
      <c r="AH18" s="17"/>
      <c r="AI18" s="168"/>
      <c r="AJ18" s="168"/>
      <c r="AL18" s="28"/>
    </row>
    <row r="19" spans="1:38" x14ac:dyDescent="0.25">
      <c r="A19" s="72">
        <f>IF('##zz500##'!B19&lt;&gt;"",'##zz500##'!B19,"")</f>
        <v>39120</v>
      </c>
      <c r="B19" s="208">
        <v>1195.58</v>
      </c>
      <c r="C19" s="146">
        <f t="shared" si="0"/>
        <v>1.3203389830508394E-2</v>
      </c>
      <c r="E19" s="17"/>
      <c r="F19" s="17"/>
      <c r="G19" s="174"/>
      <c r="H19" s="17"/>
      <c r="I19" s="17"/>
      <c r="O19" s="6"/>
      <c r="P19" s="123"/>
      <c r="Q19" s="65"/>
      <c r="S19" s="192"/>
      <c r="X19" s="106"/>
      <c r="Y19" s="52"/>
      <c r="Z19" s="52"/>
      <c r="AA19" s="52"/>
      <c r="AB19" s="52"/>
      <c r="AD19" s="17"/>
      <c r="AE19" s="17"/>
      <c r="AF19" s="17"/>
      <c r="AG19" s="174"/>
      <c r="AH19" s="17"/>
      <c r="AI19" s="17"/>
      <c r="AJ19" s="17"/>
    </row>
    <row r="20" spans="1:38" x14ac:dyDescent="0.25">
      <c r="A20" s="72">
        <f>IF('##zz500##'!B20&lt;&gt;"",'##zz500##'!B20,"")</f>
        <v>39121</v>
      </c>
      <c r="B20" s="208">
        <v>1212.8800000000001</v>
      </c>
      <c r="C20" s="146">
        <f t="shared" si="0"/>
        <v>1.446996436875847E-2</v>
      </c>
      <c r="E20" s="17"/>
      <c r="F20" s="17"/>
      <c r="G20" s="174"/>
      <c r="H20" s="17"/>
      <c r="I20" s="17"/>
      <c r="O20" s="6"/>
      <c r="P20" s="123"/>
      <c r="Q20" s="65"/>
      <c r="S20" s="192"/>
      <c r="X20" s="106"/>
      <c r="Y20" s="52"/>
      <c r="Z20" s="52"/>
      <c r="AA20" s="52"/>
      <c r="AB20" s="52"/>
      <c r="AD20" s="17"/>
      <c r="AE20" s="17"/>
      <c r="AF20" s="17"/>
      <c r="AG20" s="174"/>
      <c r="AH20" s="17"/>
      <c r="AI20" s="17"/>
      <c r="AJ20" s="17"/>
    </row>
    <row r="21" spans="1:38" x14ac:dyDescent="0.25">
      <c r="A21" s="72">
        <f>IF('##zz500##'!B21&lt;&gt;"",'##zz500##'!B21,"")</f>
        <v>39122</v>
      </c>
      <c r="B21" s="208">
        <v>1214.57</v>
      </c>
      <c r="C21" s="146">
        <f t="shared" si="0"/>
        <v>1.3933777455310548E-3</v>
      </c>
      <c r="E21" s="17"/>
      <c r="F21" s="17"/>
      <c r="G21" s="174"/>
      <c r="H21" s="17"/>
      <c r="I21" s="17"/>
      <c r="N21" s="20"/>
      <c r="O21" s="6"/>
      <c r="P21" s="123"/>
      <c r="Q21" s="65"/>
      <c r="S21" s="192"/>
      <c r="X21" s="106"/>
      <c r="Y21" s="52"/>
      <c r="Z21" s="52"/>
      <c r="AA21" s="52"/>
      <c r="AB21" s="52"/>
      <c r="AD21" s="17"/>
      <c r="AE21" s="17"/>
      <c r="AF21" s="17"/>
      <c r="AG21" s="174"/>
      <c r="AH21" s="17"/>
      <c r="AI21" s="17"/>
      <c r="AJ21" s="17"/>
    </row>
    <row r="22" spans="1:38" x14ac:dyDescent="0.25">
      <c r="A22" s="72">
        <f>IF('##zz500##'!B22&lt;&gt;"",'##zz500##'!B22,"")</f>
        <v>39125</v>
      </c>
      <c r="B22" s="208">
        <v>1246.0999999999999</v>
      </c>
      <c r="C22" s="146">
        <f t="shared" si="0"/>
        <v>2.595980470454573E-2</v>
      </c>
      <c r="E22" s="17"/>
      <c r="F22" s="16"/>
      <c r="G22" s="130"/>
      <c r="H22" s="17"/>
      <c r="I22" s="16"/>
      <c r="N22" s="20"/>
      <c r="O22" s="2"/>
      <c r="P22" s="123"/>
      <c r="S22" s="192"/>
      <c r="X22" s="105"/>
      <c r="Y22" s="49"/>
      <c r="Z22" s="49"/>
      <c r="AA22" s="52"/>
      <c r="AB22" s="52"/>
      <c r="AD22" s="17"/>
      <c r="AE22" s="16"/>
      <c r="AF22" s="176"/>
      <c r="AG22" s="130"/>
      <c r="AH22" s="17"/>
      <c r="AI22" s="16"/>
      <c r="AJ22" s="176"/>
    </row>
    <row r="23" spans="1:38" x14ac:dyDescent="0.25">
      <c r="A23" s="72">
        <f>IF('##zz500##'!B23&lt;&gt;"",'##zz500##'!B23,"")</f>
        <v>39126</v>
      </c>
      <c r="B23" s="208">
        <v>1258.22</v>
      </c>
      <c r="C23" s="146">
        <f t="shared" si="0"/>
        <v>9.7263462001444534E-3</v>
      </c>
      <c r="E23" s="17"/>
      <c r="F23" s="16"/>
      <c r="G23" s="130"/>
      <c r="H23" s="17"/>
      <c r="I23" s="16"/>
      <c r="N23" s="20"/>
      <c r="O23" s="2"/>
      <c r="P23" s="123"/>
      <c r="S23" s="192"/>
      <c r="X23" s="108"/>
      <c r="Y23" s="49"/>
      <c r="Z23" s="49"/>
      <c r="AA23" s="52"/>
      <c r="AB23" s="52"/>
      <c r="AD23" s="17"/>
      <c r="AE23" s="16"/>
      <c r="AF23" s="176"/>
      <c r="AG23" s="130"/>
      <c r="AH23" s="17"/>
      <c r="AI23" s="16"/>
      <c r="AJ23" s="176"/>
    </row>
    <row r="24" spans="1:38" x14ac:dyDescent="0.25">
      <c r="A24" s="72">
        <f>IF('##zz500##'!B24&lt;&gt;"",'##zz500##'!B24,"")</f>
        <v>39127</v>
      </c>
      <c r="B24" s="208">
        <v>1277.06</v>
      </c>
      <c r="C24" s="146">
        <f t="shared" si="0"/>
        <v>1.4973534040152003E-2</v>
      </c>
      <c r="E24" s="17"/>
      <c r="F24" s="16"/>
      <c r="G24" s="143"/>
      <c r="H24" s="17"/>
      <c r="I24" s="16"/>
      <c r="N24" s="20"/>
      <c r="O24" s="39"/>
      <c r="Q24" s="64"/>
      <c r="S24" s="192"/>
      <c r="X24" s="107"/>
      <c r="Y24" s="50"/>
      <c r="Z24" s="50"/>
      <c r="AA24" s="52"/>
      <c r="AB24" s="52"/>
      <c r="AD24" s="17"/>
      <c r="AE24" s="16"/>
      <c r="AF24" s="176"/>
      <c r="AG24" s="143"/>
      <c r="AH24" s="17"/>
      <c r="AI24" s="16"/>
      <c r="AJ24" s="176"/>
    </row>
    <row r="25" spans="1:38" x14ac:dyDescent="0.25">
      <c r="A25" s="72">
        <f>IF('##zz500##'!B25&lt;&gt;"",'##zz500##'!B25,"")</f>
        <v>39128</v>
      </c>
      <c r="B25" s="208">
        <v>1355.71</v>
      </c>
      <c r="C25" s="146">
        <f t="shared" si="0"/>
        <v>6.1586769611451375E-2</v>
      </c>
      <c r="E25" s="17"/>
      <c r="F25" s="17"/>
      <c r="G25" s="130"/>
      <c r="H25" s="17"/>
      <c r="I25" s="17"/>
      <c r="N25" s="20"/>
      <c r="S25" s="192"/>
      <c r="X25" s="105"/>
      <c r="Y25" s="49"/>
      <c r="Z25" s="49"/>
      <c r="AA25" s="52"/>
      <c r="AB25" s="52"/>
      <c r="AD25" s="17"/>
      <c r="AE25" s="17"/>
      <c r="AF25" s="176"/>
      <c r="AG25" s="130"/>
      <c r="AH25" s="17"/>
      <c r="AI25" s="17"/>
      <c r="AJ25" s="176"/>
    </row>
    <row r="26" spans="1:38" x14ac:dyDescent="0.25">
      <c r="A26" s="72">
        <f>IF('##zz500##'!B26&lt;&gt;"",'##zz500##'!B26,"")</f>
        <v>39129</v>
      </c>
      <c r="B26" s="208">
        <v>1380.26</v>
      </c>
      <c r="C26" s="146">
        <f t="shared" si="0"/>
        <v>1.8108592545603486E-2</v>
      </c>
      <c r="E26" s="17"/>
      <c r="F26" s="16"/>
      <c r="G26" s="143"/>
      <c r="H26" s="17"/>
      <c r="I26" s="16"/>
      <c r="N26" s="20"/>
      <c r="O26" s="39"/>
      <c r="S26" s="192"/>
      <c r="X26" s="107"/>
      <c r="Y26" s="50"/>
      <c r="Z26" s="50"/>
      <c r="AA26" s="52"/>
      <c r="AB26" s="52"/>
      <c r="AD26" s="17"/>
      <c r="AE26" s="16"/>
      <c r="AF26" s="176"/>
      <c r="AG26" s="143"/>
      <c r="AH26" s="17"/>
      <c r="AI26" s="16"/>
      <c r="AJ26" s="176"/>
    </row>
    <row r="27" spans="1:38" x14ac:dyDescent="0.25">
      <c r="A27" s="72">
        <f>IF('##zz500##'!B27&lt;&gt;"",'##zz500##'!B27,"")</f>
        <v>39139</v>
      </c>
      <c r="B27" s="208">
        <v>1461.57</v>
      </c>
      <c r="C27" s="146">
        <f t="shared" si="0"/>
        <v>5.8909191021981222E-2</v>
      </c>
      <c r="E27" s="17"/>
      <c r="F27" s="17"/>
      <c r="G27" s="130"/>
      <c r="H27" s="17"/>
      <c r="I27" s="17"/>
      <c r="N27" s="20"/>
      <c r="S27" s="192"/>
      <c r="AD27" s="17"/>
      <c r="AE27" s="17"/>
      <c r="AF27" s="17"/>
      <c r="AG27" s="130"/>
      <c r="AH27" s="17"/>
      <c r="AI27" s="17"/>
      <c r="AJ27" s="17"/>
    </row>
    <row r="28" spans="1:38" x14ac:dyDescent="0.25">
      <c r="A28" s="72">
        <f>IF('##zz500##'!B28&lt;&gt;"",'##zz500##'!B28,"")</f>
        <v>39140</v>
      </c>
      <c r="B28" s="208">
        <v>1359.41</v>
      </c>
      <c r="C28" s="146">
        <f t="shared" si="0"/>
        <v>-6.9897439055262356E-2</v>
      </c>
      <c r="E28" s="17"/>
      <c r="F28" s="17"/>
      <c r="G28" s="130"/>
      <c r="H28" s="17"/>
      <c r="I28" s="17"/>
      <c r="N28" s="20"/>
      <c r="S28" s="192"/>
      <c r="AD28" s="17"/>
      <c r="AE28" s="17"/>
      <c r="AF28" s="17"/>
      <c r="AG28" s="130"/>
      <c r="AH28" s="17"/>
      <c r="AI28" s="17"/>
      <c r="AJ28" s="17"/>
    </row>
    <row r="29" spans="1:38" x14ac:dyDescent="0.25">
      <c r="A29" s="72">
        <f>IF('##zz500##'!B29&lt;&gt;"",'##zz500##'!B29,"")</f>
        <v>39141</v>
      </c>
      <c r="B29" s="208">
        <v>1412.38</v>
      </c>
      <c r="C29" s="146">
        <f t="shared" si="0"/>
        <v>3.8965433533665328E-2</v>
      </c>
      <c r="E29" s="17"/>
      <c r="F29" s="17"/>
      <c r="G29" s="130"/>
      <c r="H29" s="17"/>
      <c r="I29" s="17"/>
      <c r="N29" s="20"/>
      <c r="S29" s="192"/>
      <c r="AD29" s="17"/>
      <c r="AE29" s="17"/>
      <c r="AF29" s="17"/>
      <c r="AG29" s="130"/>
      <c r="AH29" s="17"/>
      <c r="AI29" s="17"/>
      <c r="AJ29" s="17"/>
    </row>
    <row r="30" spans="1:38" x14ac:dyDescent="0.25">
      <c r="A30" s="72">
        <f>IF('##zz500##'!B30&lt;&gt;"",'##zz500##'!B30,"")</f>
        <v>39142</v>
      </c>
      <c r="B30" s="208">
        <v>1391.28</v>
      </c>
      <c r="C30" s="146">
        <f t="shared" si="0"/>
        <v>-1.4939322278706979E-2</v>
      </c>
      <c r="E30" s="17"/>
      <c r="F30" s="17"/>
      <c r="G30" s="130"/>
      <c r="H30" s="17"/>
      <c r="I30" s="17"/>
      <c r="N30" s="20"/>
      <c r="S30" s="192"/>
      <c r="AD30" s="17"/>
      <c r="AE30" s="17"/>
      <c r="AF30" s="17"/>
      <c r="AG30" s="130"/>
      <c r="AH30" s="17"/>
      <c r="AI30" s="17"/>
      <c r="AJ30" s="17"/>
    </row>
    <row r="31" spans="1:38" x14ac:dyDescent="0.25">
      <c r="A31" s="72">
        <f>IF('##zz500##'!B31&lt;&gt;"",'##zz500##'!B31,"")</f>
        <v>39143</v>
      </c>
      <c r="B31" s="208">
        <v>1429.09</v>
      </c>
      <c r="C31" s="146">
        <f t="shared" si="0"/>
        <v>2.7176413087228957E-2</v>
      </c>
      <c r="N31" s="20"/>
      <c r="S31" s="192"/>
    </row>
    <row r="32" spans="1:38" x14ac:dyDescent="0.25">
      <c r="A32" s="72">
        <f>IF('##zz500##'!B32&lt;&gt;"",'##zz500##'!B32,"")</f>
        <v>39146</v>
      </c>
      <c r="B32" s="208">
        <v>1453.73</v>
      </c>
      <c r="C32" s="146">
        <f t="shared" si="0"/>
        <v>1.72417412479271E-2</v>
      </c>
      <c r="N32" s="20"/>
      <c r="S32" s="192"/>
    </row>
    <row r="33" spans="1:19" x14ac:dyDescent="0.25">
      <c r="A33" s="72">
        <f>IF('##zz500##'!B33&lt;&gt;"",'##zz500##'!B33,"")</f>
        <v>39147</v>
      </c>
      <c r="B33" s="208">
        <v>1485.72</v>
      </c>
      <c r="C33" s="146">
        <f t="shared" si="0"/>
        <v>2.2005461812028448E-2</v>
      </c>
      <c r="N33" s="20"/>
      <c r="S33" s="192"/>
    </row>
    <row r="34" spans="1:19" x14ac:dyDescent="0.25">
      <c r="A34" s="72">
        <f>IF('##zz500##'!B34&lt;&gt;"",'##zz500##'!B34,"")</f>
        <v>39148</v>
      </c>
      <c r="B34" s="208">
        <v>1509.16</v>
      </c>
      <c r="C34" s="146">
        <f t="shared" si="0"/>
        <v>1.5776862396683189E-2</v>
      </c>
      <c r="N34" s="20"/>
      <c r="S34" s="192"/>
    </row>
    <row r="35" spans="1:19" x14ac:dyDescent="0.25">
      <c r="A35" s="72">
        <f>IF('##zz500##'!B35&lt;&gt;"",'##zz500##'!B35,"")</f>
        <v>39149</v>
      </c>
      <c r="B35" s="208">
        <v>1555.84</v>
      </c>
      <c r="C35" s="146">
        <f t="shared" si="0"/>
        <v>3.0931113997190396E-2</v>
      </c>
      <c r="N35" s="20"/>
      <c r="S35" s="192"/>
    </row>
    <row r="36" spans="1:19" x14ac:dyDescent="0.25">
      <c r="A36" s="72">
        <f>IF('##zz500##'!B36&lt;&gt;"",'##zz500##'!B36,"")</f>
        <v>39150</v>
      </c>
      <c r="B36" s="208">
        <v>1613.36</v>
      </c>
      <c r="C36" s="146">
        <f t="shared" si="0"/>
        <v>3.6970382558617843E-2</v>
      </c>
      <c r="N36" s="20"/>
      <c r="S36" s="192"/>
    </row>
    <row r="37" spans="1:19" x14ac:dyDescent="0.25">
      <c r="A37" s="72">
        <f>IF('##zz500##'!B37&lt;&gt;"",'##zz500##'!B37,"")</f>
        <v>39153</v>
      </c>
      <c r="B37" s="208">
        <v>1669.67</v>
      </c>
      <c r="C37" s="146">
        <f t="shared" si="0"/>
        <v>3.4902315664204098E-2</v>
      </c>
      <c r="N37" s="20"/>
      <c r="S37" s="192"/>
    </row>
    <row r="38" spans="1:19" x14ac:dyDescent="0.25">
      <c r="A38" s="72">
        <f>IF('##zz500##'!B38&lt;&gt;"",'##zz500##'!B38,"")</f>
        <v>39154</v>
      </c>
      <c r="B38" s="208">
        <v>1677.57</v>
      </c>
      <c r="C38" s="146">
        <f t="shared" si="0"/>
        <v>4.7314738840609216E-3</v>
      </c>
      <c r="N38" s="20"/>
      <c r="S38" s="192"/>
    </row>
    <row r="39" spans="1:19" x14ac:dyDescent="0.25">
      <c r="A39" s="72">
        <f>IF('##zz500##'!B39&lt;&gt;"",'##zz500##'!B39,"")</f>
        <v>39155</v>
      </c>
      <c r="B39" s="208">
        <v>1705.22</v>
      </c>
      <c r="C39" s="146">
        <f t="shared" si="0"/>
        <v>1.6482173620176788E-2</v>
      </c>
      <c r="N39" s="20"/>
      <c r="S39" s="192"/>
    </row>
    <row r="40" spans="1:19" x14ac:dyDescent="0.25">
      <c r="A40" s="72">
        <f>IF('##zz500##'!B40&lt;&gt;"",'##zz500##'!B40,"")</f>
        <v>39156</v>
      </c>
      <c r="B40" s="208">
        <v>1745.62</v>
      </c>
      <c r="C40" s="146">
        <f t="shared" si="0"/>
        <v>2.3691957635964878E-2</v>
      </c>
      <c r="N40" s="20"/>
      <c r="S40" s="192"/>
    </row>
    <row r="41" spans="1:19" x14ac:dyDescent="0.25">
      <c r="A41" s="72">
        <f>IF('##zz500##'!B41&lt;&gt;"",'##zz500##'!B41,"")</f>
        <v>39157</v>
      </c>
      <c r="B41" s="208">
        <v>1763.2</v>
      </c>
      <c r="C41" s="146">
        <f t="shared" si="0"/>
        <v>1.007092036067414E-2</v>
      </c>
      <c r="N41" s="20"/>
      <c r="S41" s="192"/>
    </row>
    <row r="42" spans="1:19" x14ac:dyDescent="0.25">
      <c r="A42" s="72">
        <f>IF('##zz500##'!B42&lt;&gt;"",'##zz500##'!B42,"")</f>
        <v>39160</v>
      </c>
      <c r="B42" s="208">
        <v>1774.06</v>
      </c>
      <c r="C42" s="146">
        <f t="shared" si="0"/>
        <v>6.1592558983665224E-3</v>
      </c>
      <c r="N42" s="20"/>
      <c r="S42" s="192"/>
    </row>
    <row r="43" spans="1:19" x14ac:dyDescent="0.25">
      <c r="A43" s="72">
        <f>IF('##zz500##'!B43&lt;&gt;"",'##zz500##'!B43,"")</f>
        <v>39161</v>
      </c>
      <c r="B43" s="208">
        <v>1796.64</v>
      </c>
      <c r="C43" s="146">
        <f t="shared" si="0"/>
        <v>1.2727867152181993E-2</v>
      </c>
      <c r="N43" s="20"/>
      <c r="S43" s="192"/>
    </row>
    <row r="44" spans="1:19" x14ac:dyDescent="0.25">
      <c r="A44" s="72">
        <f>IF('##zz500##'!B44&lt;&gt;"",'##zz500##'!B44,"")</f>
        <v>39162</v>
      </c>
      <c r="B44" s="208">
        <v>1832.63</v>
      </c>
      <c r="C44" s="146">
        <f t="shared" si="0"/>
        <v>2.0031837207231229E-2</v>
      </c>
      <c r="N44" s="20"/>
      <c r="S44" s="192"/>
    </row>
    <row r="45" spans="1:19" x14ac:dyDescent="0.25">
      <c r="A45" s="72">
        <f>IF('##zz500##'!B45&lt;&gt;"",'##zz500##'!B45,"")</f>
        <v>39163</v>
      </c>
      <c r="B45" s="208">
        <v>1850.5</v>
      </c>
      <c r="C45" s="146">
        <f t="shared" si="0"/>
        <v>9.7510135706606604E-3</v>
      </c>
      <c r="N45" s="20"/>
      <c r="S45" s="192"/>
    </row>
    <row r="46" spans="1:19" x14ac:dyDescent="0.25">
      <c r="A46" s="72">
        <f>IF('##zz500##'!B46&lt;&gt;"",'##zz500##'!B46,"")</f>
        <v>39164</v>
      </c>
      <c r="B46" s="208">
        <v>1914</v>
      </c>
      <c r="C46" s="146">
        <f t="shared" si="0"/>
        <v>3.4315049986490154E-2</v>
      </c>
      <c r="N46" s="20"/>
      <c r="S46" s="192"/>
    </row>
    <row r="47" spans="1:19" x14ac:dyDescent="0.25">
      <c r="A47" s="72">
        <f>IF('##zz500##'!B47&lt;&gt;"",'##zz500##'!B47,"")</f>
        <v>39167</v>
      </c>
      <c r="B47" s="208">
        <v>1973.73</v>
      </c>
      <c r="C47" s="146">
        <f t="shared" si="0"/>
        <v>3.1206896551724039E-2</v>
      </c>
      <c r="N47" s="20"/>
      <c r="S47" s="192"/>
    </row>
    <row r="48" spans="1:19" x14ac:dyDescent="0.25">
      <c r="A48" s="72">
        <f>IF('##zz500##'!B48&lt;&gt;"",'##zz500##'!B48,"")</f>
        <v>39168</v>
      </c>
      <c r="B48" s="208">
        <v>2000.14</v>
      </c>
      <c r="C48" s="146">
        <f t="shared" si="0"/>
        <v>1.3380756233122071E-2</v>
      </c>
      <c r="N48" s="20"/>
      <c r="S48" s="192"/>
    </row>
    <row r="49" spans="1:41" x14ac:dyDescent="0.25">
      <c r="A49" s="72">
        <f>IF('##zz500##'!B49&lt;&gt;"",'##zz500##'!B49,"")</f>
        <v>39169</v>
      </c>
      <c r="B49" s="208">
        <v>2002.4</v>
      </c>
      <c r="C49" s="146">
        <f t="shared" si="0"/>
        <v>1.1299209055366521E-3</v>
      </c>
      <c r="N49" s="20"/>
      <c r="S49" s="192"/>
    </row>
    <row r="50" spans="1:41" x14ac:dyDescent="0.25">
      <c r="A50" s="72">
        <f>IF('##zz500##'!B50&lt;&gt;"",'##zz500##'!B50,"")</f>
        <v>39170</v>
      </c>
      <c r="B50" s="208">
        <v>1910.53</v>
      </c>
      <c r="C50" s="146">
        <f t="shared" si="0"/>
        <v>-4.5879944067119482E-2</v>
      </c>
      <c r="N50" s="20"/>
      <c r="S50" s="192"/>
    </row>
    <row r="51" spans="1:41" x14ac:dyDescent="0.25">
      <c r="A51" s="72">
        <f>IF('##zz500##'!B51&lt;&gt;"",'##zz500##'!B51,"")</f>
        <v>39171</v>
      </c>
      <c r="B51" s="208">
        <v>1926.1</v>
      </c>
      <c r="C51" s="146">
        <f t="shared" si="0"/>
        <v>8.149571061433214E-3</v>
      </c>
      <c r="N51" s="20"/>
      <c r="S51" s="192"/>
    </row>
    <row r="52" spans="1:41" x14ac:dyDescent="0.25">
      <c r="A52" s="72">
        <f>IF('##zz500##'!B52&lt;&gt;"",'##zz500##'!B52,"")</f>
        <v>39174</v>
      </c>
      <c r="B52" s="208">
        <v>1982.67</v>
      </c>
      <c r="C52" s="146">
        <f t="shared" si="0"/>
        <v>2.9370229998442632E-2</v>
      </c>
      <c r="N52" s="20"/>
      <c r="S52" s="192"/>
    </row>
    <row r="53" spans="1:41" x14ac:dyDescent="0.25">
      <c r="A53" s="72">
        <f>IF('##zz500##'!B53&lt;&gt;"",'##zz500##'!B53,"")</f>
        <v>39175</v>
      </c>
      <c r="B53" s="208">
        <v>2010.4</v>
      </c>
      <c r="C53" s="146">
        <f t="shared" si="0"/>
        <v>1.3986190339289939E-2</v>
      </c>
      <c r="N53" s="20"/>
      <c r="S53" s="192"/>
    </row>
    <row r="54" spans="1:41" x14ac:dyDescent="0.25">
      <c r="A54" s="72">
        <f>IF('##zz500##'!B54&lt;&gt;"",'##zz500##'!B54,"")</f>
        <v>39176</v>
      </c>
      <c r="B54" s="208">
        <v>2043.28</v>
      </c>
      <c r="C54" s="146">
        <f t="shared" si="0"/>
        <v>1.6354954237962627E-2</v>
      </c>
      <c r="N54" s="20"/>
      <c r="S54" s="192"/>
    </row>
    <row r="55" spans="1:41" x14ac:dyDescent="0.25">
      <c r="A55" s="72">
        <f>IF('##zz500##'!B55&lt;&gt;"",'##zz500##'!B55,"")</f>
        <v>39177</v>
      </c>
      <c r="B55" s="208">
        <v>2048</v>
      </c>
      <c r="C55" s="146">
        <f t="shared" si="0"/>
        <v>2.3100113542930956E-3</v>
      </c>
      <c r="N55" s="20"/>
      <c r="S55" s="192"/>
    </row>
    <row r="56" spans="1:41" x14ac:dyDescent="0.25">
      <c r="A56" s="72">
        <f>IF('##zz500##'!B56&lt;&gt;"",'##zz500##'!B56,"")</f>
        <v>39178</v>
      </c>
      <c r="B56" s="208">
        <v>2068.1799999999998</v>
      </c>
      <c r="C56" s="146">
        <f t="shared" si="0"/>
        <v>9.8535156249999201E-3</v>
      </c>
      <c r="N56" s="20"/>
      <c r="S56" s="192"/>
    </row>
    <row r="57" spans="1:41" x14ac:dyDescent="0.25">
      <c r="A57" s="72">
        <f>IF('##zz500##'!B57&lt;&gt;"",'##zz500##'!B57,"")</f>
        <v>39181</v>
      </c>
      <c r="B57" s="208">
        <v>2098.4299999999998</v>
      </c>
      <c r="C57" s="146">
        <f t="shared" si="0"/>
        <v>1.4626386484735354E-2</v>
      </c>
      <c r="N57" s="20"/>
      <c r="S57" s="192"/>
    </row>
    <row r="58" spans="1:41" x14ac:dyDescent="0.25">
      <c r="A58" s="72">
        <f>IF('##zz500##'!B58&lt;&gt;"",'##zz500##'!B58,"")</f>
        <v>39182</v>
      </c>
      <c r="B58" s="208">
        <v>2122.17</v>
      </c>
      <c r="C58" s="146">
        <f t="shared" si="0"/>
        <v>1.1313219883436698E-2</v>
      </c>
      <c r="N58" s="20"/>
      <c r="S58" s="192"/>
    </row>
    <row r="59" spans="1:41" x14ac:dyDescent="0.25">
      <c r="A59" s="72">
        <f>IF('##zz500##'!B59&lt;&gt;"",'##zz500##'!B59,"")</f>
        <v>39183</v>
      </c>
      <c r="B59" s="208">
        <v>2111.64</v>
      </c>
      <c r="C59" s="146">
        <f t="shared" si="0"/>
        <v>-4.9619022038762672E-3</v>
      </c>
      <c r="N59" s="20"/>
      <c r="S59" s="192"/>
    </row>
    <row r="60" spans="1:41" x14ac:dyDescent="0.25">
      <c r="A60" s="72">
        <f>IF('##zz500##'!B60&lt;&gt;"",'##zz500##'!B60,"")</f>
        <v>39184</v>
      </c>
      <c r="B60" s="208">
        <v>2168.21</v>
      </c>
      <c r="C60" s="146">
        <f t="shared" si="0"/>
        <v>2.678960428860977E-2</v>
      </c>
      <c r="N60" s="20"/>
      <c r="S60" s="192"/>
    </row>
    <row r="61" spans="1:41" s="11" customFormat="1" x14ac:dyDescent="0.25">
      <c r="A61" s="72">
        <f>IF('##zz500##'!B61&lt;&gt;"",'##zz500##'!B61,"")</f>
        <v>39185</v>
      </c>
      <c r="B61" s="208">
        <v>2202.88</v>
      </c>
      <c r="C61" s="146">
        <f t="shared" si="0"/>
        <v>1.5990148555721007E-2</v>
      </c>
      <c r="D61" s="143"/>
      <c r="E61" s="14"/>
      <c r="F61" s="14"/>
      <c r="G61" s="129"/>
      <c r="H61" s="14"/>
      <c r="I61" s="14"/>
      <c r="J61" s="23"/>
      <c r="K61" s="23"/>
      <c r="L61" s="23"/>
      <c r="M61" s="23"/>
      <c r="N61" s="40"/>
      <c r="O61" s="40"/>
      <c r="P61" s="112"/>
      <c r="Q61" s="41"/>
      <c r="R61" s="17"/>
      <c r="S61" s="192"/>
      <c r="T61" s="21"/>
      <c r="U61" s="21"/>
      <c r="V61" s="146"/>
      <c r="W61" s="146"/>
      <c r="X61" s="88"/>
      <c r="AA61" s="14"/>
      <c r="AB61" s="14"/>
      <c r="AC61" s="142"/>
      <c r="AD61" s="14"/>
      <c r="AE61" s="14"/>
      <c r="AF61" s="14"/>
      <c r="AG61" s="129"/>
      <c r="AH61" s="14"/>
      <c r="AI61" s="14"/>
      <c r="AJ61" s="14"/>
      <c r="AL61" s="14"/>
      <c r="AM61" s="13"/>
      <c r="AN61" s="13"/>
      <c r="AO61" s="13"/>
    </row>
    <row r="62" spans="1:41" x14ac:dyDescent="0.25">
      <c r="A62" s="72">
        <f>IF('##zz500##'!B62&lt;&gt;"",'##zz500##'!B62,"")</f>
        <v>39188</v>
      </c>
      <c r="B62" s="208">
        <v>2263.64</v>
      </c>
      <c r="C62" s="146">
        <f t="shared" si="0"/>
        <v>2.7582074375362975E-2</v>
      </c>
      <c r="N62" s="20"/>
      <c r="O62" s="20"/>
      <c r="S62" s="192"/>
    </row>
    <row r="63" spans="1:41" x14ac:dyDescent="0.25">
      <c r="A63" s="72">
        <f>IF('##zz500##'!B63&lt;&gt;"",'##zz500##'!B63,"")</f>
        <v>39189</v>
      </c>
      <c r="B63" s="208">
        <v>2303.9499999999998</v>
      </c>
      <c r="C63" s="146">
        <f t="shared" si="0"/>
        <v>1.7807601915498905E-2</v>
      </c>
      <c r="N63" s="20"/>
      <c r="O63" s="20"/>
      <c r="S63" s="192"/>
    </row>
    <row r="64" spans="1:41" x14ac:dyDescent="0.25">
      <c r="A64" s="72">
        <f>IF('##zz500##'!B64&lt;&gt;"",'##zz500##'!B64,"")</f>
        <v>39190</v>
      </c>
      <c r="B64" s="208">
        <v>2332.02</v>
      </c>
      <c r="C64" s="146">
        <f t="shared" si="0"/>
        <v>1.2183424119447173E-2</v>
      </c>
      <c r="N64" s="20"/>
      <c r="O64" s="20"/>
      <c r="S64" s="192"/>
    </row>
    <row r="65" spans="1:41" x14ac:dyDescent="0.25">
      <c r="A65" s="72">
        <f>IF('##zz500##'!B65&lt;&gt;"",'##zz500##'!B65,"")</f>
        <v>39191</v>
      </c>
      <c r="B65" s="208">
        <v>2203.5300000000002</v>
      </c>
      <c r="C65" s="146">
        <f t="shared" si="0"/>
        <v>-5.5098155247382041E-2</v>
      </c>
      <c r="N65" s="20"/>
      <c r="O65" s="20"/>
      <c r="S65" s="192"/>
    </row>
    <row r="66" spans="1:41" x14ac:dyDescent="0.25">
      <c r="A66" s="72">
        <f>IF('##zz500##'!B66&lt;&gt;"",'##zz500##'!B66,"")</f>
        <v>39192</v>
      </c>
      <c r="B66" s="208">
        <v>2322.8000000000002</v>
      </c>
      <c r="C66" s="146">
        <f t="shared" si="0"/>
        <v>5.4126787472827731E-2</v>
      </c>
      <c r="N66" s="20"/>
      <c r="O66" s="20"/>
      <c r="S66" s="192"/>
    </row>
    <row r="67" spans="1:41" x14ac:dyDescent="0.25">
      <c r="A67" s="72">
        <f>IF('##zz500##'!B67&lt;&gt;"",'##zz500##'!B67,"")</f>
        <v>39195</v>
      </c>
      <c r="B67" s="208">
        <v>2440.27</v>
      </c>
      <c r="C67" s="146">
        <f t="shared" si="0"/>
        <v>5.0572584811434451E-2</v>
      </c>
      <c r="N67" s="20"/>
      <c r="O67" s="20"/>
      <c r="S67" s="192"/>
    </row>
    <row r="68" spans="1:41" x14ac:dyDescent="0.25">
      <c r="A68" s="72">
        <f>IF('##zz500##'!B68&lt;&gt;"",'##zz500##'!B68,"")</f>
        <v>39196</v>
      </c>
      <c r="B68" s="208">
        <v>2490.2199999999998</v>
      </c>
      <c r="C68" s="146">
        <f t="shared" ref="C68:C131" si="1">IF(AND(B67&gt;0,B68&gt;0),B68/B67-1,"")</f>
        <v>2.0469046457973761E-2</v>
      </c>
      <c r="N68" s="20"/>
      <c r="O68" s="20"/>
      <c r="S68" s="192"/>
    </row>
    <row r="69" spans="1:41" x14ac:dyDescent="0.25">
      <c r="A69" s="72">
        <f>IF('##zz500##'!B69&lt;&gt;"",'##zz500##'!B69,"")</f>
        <v>39197</v>
      </c>
      <c r="B69" s="208">
        <v>2496.42</v>
      </c>
      <c r="C69" s="146">
        <f t="shared" si="1"/>
        <v>2.4897398623415778E-3</v>
      </c>
      <c r="N69" s="20"/>
      <c r="O69" s="20"/>
      <c r="S69" s="192"/>
    </row>
    <row r="70" spans="1:41" x14ac:dyDescent="0.25">
      <c r="A70" s="72">
        <f>IF('##zz500##'!B70&lt;&gt;"",'##zz500##'!B70,"")</f>
        <v>39198</v>
      </c>
      <c r="B70" s="208">
        <v>2560.4299999999998</v>
      </c>
      <c r="C70" s="146">
        <f t="shared" si="1"/>
        <v>2.5640717507470656E-2</v>
      </c>
      <c r="N70" s="20"/>
      <c r="O70" s="20"/>
      <c r="S70" s="192"/>
    </row>
    <row r="71" spans="1:41" x14ac:dyDescent="0.25">
      <c r="A71" s="72">
        <f>IF('##zz500##'!B71&lt;&gt;"",'##zz500##'!B71,"")</f>
        <v>39199</v>
      </c>
      <c r="B71" s="208">
        <v>2557.9499999999998</v>
      </c>
      <c r="C71" s="146">
        <f t="shared" si="1"/>
        <v>-9.6858730760063239E-4</v>
      </c>
      <c r="N71" s="20"/>
      <c r="O71" s="20"/>
      <c r="S71" s="192"/>
    </row>
    <row r="72" spans="1:41" x14ac:dyDescent="0.25">
      <c r="A72" s="72">
        <f>IF('##zz500##'!B72&lt;&gt;"",'##zz500##'!B72,"")</f>
        <v>39202</v>
      </c>
      <c r="B72" s="208">
        <v>2587.3000000000002</v>
      </c>
      <c r="C72" s="146">
        <f t="shared" si="1"/>
        <v>1.1474031939639362E-2</v>
      </c>
      <c r="N72" s="20"/>
      <c r="O72" s="20"/>
      <c r="S72" s="192"/>
    </row>
    <row r="73" spans="1:41" s="15" customFormat="1" x14ac:dyDescent="0.25">
      <c r="A73" s="72">
        <f>IF('##zz500##'!B73&lt;&gt;"",'##zz500##'!B73,"")</f>
        <v>39210</v>
      </c>
      <c r="B73" s="208">
        <v>2663.72</v>
      </c>
      <c r="C73" s="146">
        <f t="shared" si="1"/>
        <v>2.9536582537780465E-2</v>
      </c>
      <c r="D73" s="143"/>
      <c r="E73" s="17"/>
      <c r="F73" s="17"/>
      <c r="G73" s="130"/>
      <c r="H73" s="17"/>
      <c r="I73" s="17"/>
      <c r="J73" s="23"/>
      <c r="K73" s="23"/>
      <c r="L73" s="23"/>
      <c r="M73" s="23"/>
      <c r="N73" s="60"/>
      <c r="O73" s="60"/>
      <c r="P73" s="112"/>
      <c r="Q73" s="113"/>
      <c r="R73" s="17"/>
      <c r="S73" s="192"/>
      <c r="T73" s="110"/>
      <c r="U73" s="110"/>
      <c r="V73" s="146"/>
      <c r="W73" s="146"/>
      <c r="X73" s="114"/>
      <c r="AA73" s="17"/>
      <c r="AB73" s="17"/>
      <c r="AC73" s="143"/>
      <c r="AD73" s="17"/>
      <c r="AE73" s="17"/>
      <c r="AF73" s="17"/>
      <c r="AG73" s="130"/>
      <c r="AH73" s="17"/>
      <c r="AI73" s="17"/>
      <c r="AJ73" s="17"/>
      <c r="AL73" s="17"/>
      <c r="AM73" s="16"/>
      <c r="AN73" s="16"/>
      <c r="AO73" s="16"/>
    </row>
    <row r="74" spans="1:41" x14ac:dyDescent="0.25">
      <c r="A74" s="72">
        <f>IF('##zz500##'!B74&lt;&gt;"",'##zz500##'!B74,"")</f>
        <v>39211</v>
      </c>
      <c r="B74" s="208">
        <v>2696.22</v>
      </c>
      <c r="C74" s="146">
        <f t="shared" si="1"/>
        <v>1.2200982085204259E-2</v>
      </c>
      <c r="N74" s="20"/>
      <c r="O74" s="20"/>
      <c r="S74" s="192"/>
    </row>
    <row r="75" spans="1:41" x14ac:dyDescent="0.25">
      <c r="A75" s="72">
        <f>IF('##zz500##'!B75&lt;&gt;"",'##zz500##'!B75,"")</f>
        <v>39212</v>
      </c>
      <c r="B75" s="208">
        <v>2714.03</v>
      </c>
      <c r="C75" s="146">
        <f t="shared" si="1"/>
        <v>6.6055440579775304E-3</v>
      </c>
      <c r="N75" s="20"/>
      <c r="O75" s="20"/>
      <c r="S75" s="192"/>
    </row>
    <row r="76" spans="1:41" x14ac:dyDescent="0.25">
      <c r="A76" s="72">
        <f>IF('##zz500##'!B76&lt;&gt;"",'##zz500##'!B76,"")</f>
        <v>39213</v>
      </c>
      <c r="B76" s="208">
        <v>2720.93</v>
      </c>
      <c r="C76" s="146">
        <f t="shared" si="1"/>
        <v>2.5423447787975562E-3</v>
      </c>
      <c r="N76" s="20"/>
      <c r="O76" s="20"/>
      <c r="S76" s="192"/>
    </row>
    <row r="77" spans="1:41" x14ac:dyDescent="0.25">
      <c r="A77" s="72">
        <f>IF('##zz500##'!B77&lt;&gt;"",'##zz500##'!B77,"")</f>
        <v>39216</v>
      </c>
      <c r="B77" s="208">
        <v>2730.13</v>
      </c>
      <c r="C77" s="146">
        <f t="shared" si="1"/>
        <v>3.3811968701877859E-3</v>
      </c>
      <c r="N77" s="20"/>
      <c r="O77" s="20"/>
      <c r="S77" s="192"/>
    </row>
    <row r="78" spans="1:41" x14ac:dyDescent="0.25">
      <c r="A78" s="72">
        <f>IF('##zz500##'!B78&lt;&gt;"",'##zz500##'!B78,"")</f>
        <v>39217</v>
      </c>
      <c r="B78" s="208">
        <v>2644.78</v>
      </c>
      <c r="C78" s="146">
        <f t="shared" si="1"/>
        <v>-3.1262247585279734E-2</v>
      </c>
      <c r="N78" s="20"/>
      <c r="O78" s="20"/>
      <c r="S78" s="192"/>
    </row>
    <row r="79" spans="1:41" x14ac:dyDescent="0.25">
      <c r="A79" s="72">
        <f>IF('##zz500##'!B79&lt;&gt;"",'##zz500##'!B79,"")</f>
        <v>39218</v>
      </c>
      <c r="B79" s="208">
        <v>2735.12</v>
      </c>
      <c r="C79" s="146">
        <f t="shared" si="1"/>
        <v>3.4157850558458325E-2</v>
      </c>
      <c r="N79" s="20"/>
      <c r="O79" s="20"/>
      <c r="S79" s="192"/>
    </row>
    <row r="80" spans="1:41" x14ac:dyDescent="0.25">
      <c r="A80" s="72">
        <f>IF('##zz500##'!B80&lt;&gt;"",'##zz500##'!B80,"")</f>
        <v>39219</v>
      </c>
      <c r="B80" s="208">
        <v>2789.13</v>
      </c>
      <c r="C80" s="146">
        <f t="shared" si="1"/>
        <v>1.9746848401532846E-2</v>
      </c>
      <c r="N80" s="20"/>
      <c r="O80" s="20"/>
      <c r="S80" s="192"/>
    </row>
    <row r="81" spans="1:19" x14ac:dyDescent="0.25">
      <c r="A81" s="72">
        <f>IF('##zz500##'!B81&lt;&gt;"",'##zz500##'!B81,"")</f>
        <v>39220</v>
      </c>
      <c r="B81" s="208">
        <v>2804.55</v>
      </c>
      <c r="C81" s="146">
        <f t="shared" si="1"/>
        <v>5.5286056942487338E-3</v>
      </c>
      <c r="N81" s="20"/>
      <c r="O81" s="20"/>
      <c r="S81" s="192"/>
    </row>
    <row r="82" spans="1:19" x14ac:dyDescent="0.25">
      <c r="A82" s="72">
        <f>IF('##zz500##'!B82&lt;&gt;"",'##zz500##'!B82,"")</f>
        <v>39223</v>
      </c>
      <c r="B82" s="208">
        <v>2885.98</v>
      </c>
      <c r="C82" s="146">
        <f t="shared" si="1"/>
        <v>2.9034961045443897E-2</v>
      </c>
      <c r="N82" s="20"/>
      <c r="O82" s="20"/>
      <c r="S82" s="192"/>
    </row>
    <row r="83" spans="1:19" x14ac:dyDescent="0.25">
      <c r="A83" s="72">
        <f>IF('##zz500##'!B83&lt;&gt;"",'##zz500##'!B83,"")</f>
        <v>39224</v>
      </c>
      <c r="B83" s="208">
        <v>2964.27</v>
      </c>
      <c r="C83" s="146">
        <f t="shared" si="1"/>
        <v>2.7127700122661969E-2</v>
      </c>
      <c r="N83" s="20"/>
      <c r="O83" s="20"/>
      <c r="S83" s="192"/>
    </row>
    <row r="84" spans="1:19" x14ac:dyDescent="0.25">
      <c r="A84" s="72">
        <f>IF('##zz500##'!B84&lt;&gt;"",'##zz500##'!B84,"")</f>
        <v>39225</v>
      </c>
      <c r="B84" s="208">
        <v>3021.27</v>
      </c>
      <c r="C84" s="146">
        <f t="shared" si="1"/>
        <v>1.9229017599611264E-2</v>
      </c>
      <c r="N84" s="20"/>
      <c r="O84" s="20"/>
      <c r="S84" s="192"/>
    </row>
    <row r="85" spans="1:19" x14ac:dyDescent="0.25">
      <c r="A85" s="72">
        <f>IF('##zz500##'!B85&lt;&gt;"",'##zz500##'!B85,"")</f>
        <v>39226</v>
      </c>
      <c r="B85" s="208">
        <v>3010.14</v>
      </c>
      <c r="C85" s="146">
        <f t="shared" si="1"/>
        <v>-3.6838812817127087E-3</v>
      </c>
      <c r="N85" s="20"/>
      <c r="O85" s="20"/>
      <c r="S85" s="192"/>
    </row>
    <row r="86" spans="1:19" x14ac:dyDescent="0.25">
      <c r="A86" s="72">
        <f>IF('##zz500##'!B86&lt;&gt;"",'##zz500##'!B86,"")</f>
        <v>39227</v>
      </c>
      <c r="B86" s="208">
        <v>3031.16</v>
      </c>
      <c r="C86" s="146">
        <f t="shared" si="1"/>
        <v>6.9830639106487347E-3</v>
      </c>
      <c r="N86" s="20"/>
      <c r="O86" s="20"/>
      <c r="S86" s="192"/>
    </row>
    <row r="87" spans="1:19" x14ac:dyDescent="0.25">
      <c r="A87" s="72">
        <f>IF('##zz500##'!B87&lt;&gt;"",'##zz500##'!B87,"")</f>
        <v>39230</v>
      </c>
      <c r="B87" s="208">
        <v>3068.03</v>
      </c>
      <c r="C87" s="146">
        <f t="shared" si="1"/>
        <v>1.2163660116919051E-2</v>
      </c>
      <c r="N87" s="20"/>
      <c r="O87" s="20"/>
      <c r="S87" s="192"/>
    </row>
    <row r="88" spans="1:19" x14ac:dyDescent="0.25">
      <c r="A88" s="72">
        <f>IF('##zz500##'!B88&lt;&gt;"",'##zz500##'!B88,"")</f>
        <v>39231</v>
      </c>
      <c r="B88" s="208">
        <v>3102.91</v>
      </c>
      <c r="C88" s="146">
        <f t="shared" si="1"/>
        <v>1.1368858844274632E-2</v>
      </c>
      <c r="N88" s="20"/>
      <c r="O88" s="20"/>
      <c r="S88" s="192"/>
    </row>
    <row r="89" spans="1:19" x14ac:dyDescent="0.25">
      <c r="A89" s="72">
        <f>IF('##zz500##'!B89&lt;&gt;"",'##zz500##'!B89,"")</f>
        <v>39232</v>
      </c>
      <c r="B89" s="208">
        <v>2819.29</v>
      </c>
      <c r="C89" s="146">
        <f t="shared" si="1"/>
        <v>-9.1404520272905132E-2</v>
      </c>
      <c r="N89" s="20"/>
      <c r="O89" s="20"/>
      <c r="S89" s="192"/>
    </row>
    <row r="90" spans="1:19" x14ac:dyDescent="0.25">
      <c r="A90" s="72">
        <f>IF('##zz500##'!B90&lt;&gt;"",'##zz500##'!B90,"")</f>
        <v>39233</v>
      </c>
      <c r="B90" s="208">
        <v>2672.91</v>
      </c>
      <c r="C90" s="146">
        <f t="shared" si="1"/>
        <v>-5.1920873695150194E-2</v>
      </c>
      <c r="N90" s="20"/>
      <c r="O90" s="20"/>
      <c r="S90" s="192"/>
    </row>
    <row r="91" spans="1:19" x14ac:dyDescent="0.25">
      <c r="A91" s="72">
        <f>IF('##zz500##'!B91&lt;&gt;"",'##zz500##'!B91,"")</f>
        <v>39234</v>
      </c>
      <c r="B91" s="208">
        <v>2441.5500000000002</v>
      </c>
      <c r="C91" s="146">
        <f t="shared" si="1"/>
        <v>-8.6557347609908186E-2</v>
      </c>
      <c r="N91" s="20"/>
      <c r="O91" s="20"/>
      <c r="S91" s="192"/>
    </row>
    <row r="92" spans="1:19" x14ac:dyDescent="0.25">
      <c r="A92" s="72">
        <f>IF('##zz500##'!B92&lt;&gt;"",'##zz500##'!B92,"")</f>
        <v>39237</v>
      </c>
      <c r="B92" s="208">
        <v>2226.96</v>
      </c>
      <c r="C92" s="146">
        <f t="shared" si="1"/>
        <v>-8.7890888984456628E-2</v>
      </c>
      <c r="N92" s="20"/>
      <c r="O92" s="20"/>
      <c r="S92" s="192"/>
    </row>
    <row r="93" spans="1:19" x14ac:dyDescent="0.25">
      <c r="A93" s="72">
        <f>IF('##zz500##'!B93&lt;&gt;"",'##zz500##'!B93,"")</f>
        <v>39238</v>
      </c>
      <c r="B93" s="208">
        <v>2205</v>
      </c>
      <c r="C93" s="146">
        <f t="shared" si="1"/>
        <v>-9.8609763983188436E-3</v>
      </c>
      <c r="N93" s="20"/>
      <c r="O93" s="20"/>
      <c r="S93" s="192"/>
    </row>
    <row r="94" spans="1:19" x14ac:dyDescent="0.25">
      <c r="A94" s="72">
        <f>IF('##zz500##'!B94&lt;&gt;"",'##zz500##'!B94,"")</f>
        <v>39239</v>
      </c>
      <c r="B94" s="208">
        <v>2214.58</v>
      </c>
      <c r="C94" s="146">
        <f t="shared" si="1"/>
        <v>4.3446712018140321E-3</v>
      </c>
      <c r="N94" s="20"/>
      <c r="O94" s="20"/>
      <c r="S94" s="192"/>
    </row>
    <row r="95" spans="1:19" x14ac:dyDescent="0.25">
      <c r="A95" s="72">
        <f>IF('##zz500##'!B95&lt;&gt;"",'##zz500##'!B95,"")</f>
        <v>39240</v>
      </c>
      <c r="B95" s="208">
        <v>2316.42</v>
      </c>
      <c r="C95" s="146">
        <f t="shared" si="1"/>
        <v>4.598614635732301E-2</v>
      </c>
      <c r="N95" s="20"/>
      <c r="O95" s="20"/>
      <c r="S95" s="192"/>
    </row>
    <row r="96" spans="1:19" x14ac:dyDescent="0.25">
      <c r="A96" s="72">
        <f>IF('##zz500##'!B96&lt;&gt;"",'##zz500##'!B96,"")</f>
        <v>39241</v>
      </c>
      <c r="B96" s="208">
        <v>2341.85</v>
      </c>
      <c r="C96" s="146">
        <f t="shared" si="1"/>
        <v>1.0978147313526865E-2</v>
      </c>
      <c r="N96" s="20"/>
      <c r="O96" s="20"/>
      <c r="S96" s="192"/>
    </row>
    <row r="97" spans="1:19" x14ac:dyDescent="0.25">
      <c r="A97" s="72">
        <f>IF('##zz500##'!B97&lt;&gt;"",'##zz500##'!B97,"")</f>
        <v>39244</v>
      </c>
      <c r="B97" s="208">
        <v>2371.08</v>
      </c>
      <c r="C97" s="146">
        <f t="shared" si="1"/>
        <v>1.2481585071631329E-2</v>
      </c>
      <c r="N97" s="20"/>
      <c r="O97" s="20"/>
      <c r="S97" s="192"/>
    </row>
    <row r="98" spans="1:19" x14ac:dyDescent="0.25">
      <c r="A98" s="72">
        <f>IF('##zz500##'!B98&lt;&gt;"",'##zz500##'!B98,"")</f>
        <v>39245</v>
      </c>
      <c r="B98" s="208">
        <v>2388.7399999999998</v>
      </c>
      <c r="C98" s="146">
        <f t="shared" si="1"/>
        <v>7.4480827302325636E-3</v>
      </c>
      <c r="N98" s="20"/>
      <c r="O98" s="20"/>
      <c r="S98" s="192"/>
    </row>
    <row r="99" spans="1:19" x14ac:dyDescent="0.25">
      <c r="A99" s="72">
        <f>IF('##zz500##'!B99&lt;&gt;"",'##zz500##'!B99,"")</f>
        <v>39246</v>
      </c>
      <c r="B99" s="208">
        <v>2548.73</v>
      </c>
      <c r="C99" s="146">
        <f t="shared" si="1"/>
        <v>6.697673250332814E-2</v>
      </c>
      <c r="N99" s="20"/>
      <c r="O99" s="20"/>
      <c r="S99" s="192"/>
    </row>
    <row r="100" spans="1:19" x14ac:dyDescent="0.25">
      <c r="A100" s="72">
        <f>IF('##zz500##'!B100&lt;&gt;"",'##zz500##'!B100,"")</f>
        <v>39247</v>
      </c>
      <c r="B100" s="208">
        <v>2513.0700000000002</v>
      </c>
      <c r="C100" s="146">
        <f t="shared" si="1"/>
        <v>-1.3991281932570265E-2</v>
      </c>
      <c r="N100" s="20"/>
      <c r="O100" s="20"/>
      <c r="S100" s="192"/>
    </row>
    <row r="101" spans="1:19" x14ac:dyDescent="0.25">
      <c r="A101" s="72">
        <f>IF('##zz500##'!B101&lt;&gt;"",'##zz500##'!B101,"")</f>
        <v>39248</v>
      </c>
      <c r="B101" s="208">
        <v>2510.4499999999998</v>
      </c>
      <c r="C101" s="146">
        <f t="shared" si="1"/>
        <v>-1.0425495509477356E-3</v>
      </c>
      <c r="N101" s="20"/>
      <c r="O101" s="20"/>
      <c r="S101" s="192"/>
    </row>
    <row r="102" spans="1:19" x14ac:dyDescent="0.25">
      <c r="A102" s="72">
        <f>IF('##zz500##'!B102&lt;&gt;"",'##zz500##'!B102,"")</f>
        <v>39251</v>
      </c>
      <c r="B102" s="208">
        <v>2583.21</v>
      </c>
      <c r="C102" s="146">
        <f t="shared" si="1"/>
        <v>2.8982851679977717E-2</v>
      </c>
      <c r="N102" s="20"/>
      <c r="O102" s="20"/>
      <c r="S102" s="192"/>
    </row>
    <row r="103" spans="1:19" x14ac:dyDescent="0.25">
      <c r="A103" s="72">
        <f>IF('##zz500##'!B103&lt;&gt;"",'##zz500##'!B103,"")</f>
        <v>39252</v>
      </c>
      <c r="B103" s="208">
        <v>2633.78</v>
      </c>
      <c r="C103" s="146">
        <f t="shared" si="1"/>
        <v>1.9576418487076142E-2</v>
      </c>
      <c r="N103" s="20"/>
      <c r="O103" s="20"/>
      <c r="S103" s="192"/>
    </row>
    <row r="104" spans="1:19" x14ac:dyDescent="0.25">
      <c r="A104" s="72">
        <f>IF('##zz500##'!B104&lt;&gt;"",'##zz500##'!B104,"")</f>
        <v>39253</v>
      </c>
      <c r="B104" s="208">
        <v>2552.33</v>
      </c>
      <c r="C104" s="146">
        <f t="shared" si="1"/>
        <v>-3.0925134217740347E-2</v>
      </c>
      <c r="N104" s="20"/>
      <c r="O104" s="20"/>
      <c r="S104" s="192"/>
    </row>
    <row r="105" spans="1:19" x14ac:dyDescent="0.25">
      <c r="A105" s="72">
        <f>IF('##zz500##'!B105&lt;&gt;"",'##zz500##'!B105,"")</f>
        <v>39254</v>
      </c>
      <c r="B105" s="208">
        <v>2590.12</v>
      </c>
      <c r="C105" s="146">
        <f t="shared" si="1"/>
        <v>1.4806079151207019E-2</v>
      </c>
      <c r="N105" s="20"/>
      <c r="O105" s="20"/>
      <c r="S105" s="192"/>
    </row>
    <row r="106" spans="1:19" x14ac:dyDescent="0.25">
      <c r="A106" s="72">
        <f>IF('##zz500##'!B106&lt;&gt;"",'##zz500##'!B106,"")</f>
        <v>39255</v>
      </c>
      <c r="B106" s="208">
        <v>2391.13</v>
      </c>
      <c r="C106" s="146">
        <f t="shared" si="1"/>
        <v>-7.6826556298549842E-2</v>
      </c>
      <c r="N106" s="20"/>
      <c r="O106" s="20"/>
      <c r="S106" s="192"/>
    </row>
    <row r="107" spans="1:19" x14ac:dyDescent="0.25">
      <c r="A107" s="72">
        <f>IF('##zz500##'!B107&lt;&gt;"",'##zz500##'!B107,"")</f>
        <v>39258</v>
      </c>
      <c r="B107" s="208">
        <v>2207.58</v>
      </c>
      <c r="C107" s="146">
        <f t="shared" si="1"/>
        <v>-7.6762869438299131E-2</v>
      </c>
      <c r="N107" s="20"/>
      <c r="O107" s="20"/>
      <c r="S107" s="192"/>
    </row>
    <row r="108" spans="1:19" x14ac:dyDescent="0.25">
      <c r="A108" s="72">
        <f>IF('##zz500##'!B108&lt;&gt;"",'##zz500##'!B108,"")</f>
        <v>39259</v>
      </c>
      <c r="B108" s="208">
        <v>2228.56</v>
      </c>
      <c r="C108" s="146">
        <f t="shared" si="1"/>
        <v>9.5036193478832409E-3</v>
      </c>
      <c r="N108" s="20"/>
      <c r="O108" s="20"/>
      <c r="S108" s="192"/>
    </row>
    <row r="109" spans="1:19" x14ac:dyDescent="0.25">
      <c r="A109" s="72">
        <f>IF('##zz500##'!B109&lt;&gt;"",'##zz500##'!B109,"")</f>
        <v>39260</v>
      </c>
      <c r="B109" s="208">
        <v>2282.35</v>
      </c>
      <c r="C109" s="146">
        <f t="shared" si="1"/>
        <v>2.413666223929356E-2</v>
      </c>
      <c r="N109" s="20"/>
      <c r="O109" s="20"/>
      <c r="S109" s="192"/>
    </row>
    <row r="110" spans="1:19" x14ac:dyDescent="0.25">
      <c r="A110" s="72">
        <f>IF('##zz500##'!B110&lt;&gt;"",'##zz500##'!B110,"")</f>
        <v>39261</v>
      </c>
      <c r="B110" s="208">
        <v>2103.33</v>
      </c>
      <c r="C110" s="146">
        <f t="shared" si="1"/>
        <v>-7.8436699016364742E-2</v>
      </c>
      <c r="N110" s="20"/>
      <c r="O110" s="20"/>
      <c r="S110" s="192"/>
    </row>
    <row r="111" spans="1:19" x14ac:dyDescent="0.25">
      <c r="A111" s="72">
        <f>IF('##zz500##'!B111&lt;&gt;"",'##zz500##'!B111,"")</f>
        <v>39262</v>
      </c>
      <c r="B111" s="208">
        <v>2031.4</v>
      </c>
      <c r="C111" s="146">
        <f t="shared" si="1"/>
        <v>-3.4198152453490338E-2</v>
      </c>
      <c r="N111" s="20"/>
      <c r="O111" s="20"/>
      <c r="S111" s="192"/>
    </row>
    <row r="112" spans="1:19" x14ac:dyDescent="0.25">
      <c r="A112" s="72">
        <f>IF('##zz500##'!B112&lt;&gt;"",'##zz500##'!B112,"")</f>
        <v>39265</v>
      </c>
      <c r="B112" s="208">
        <v>2129.9</v>
      </c>
      <c r="C112" s="146">
        <f t="shared" si="1"/>
        <v>4.848872698631479E-2</v>
      </c>
      <c r="N112" s="20"/>
      <c r="O112" s="20"/>
      <c r="S112" s="192"/>
    </row>
    <row r="113" spans="1:19" x14ac:dyDescent="0.25">
      <c r="A113" s="72">
        <f>IF('##zz500##'!B113&lt;&gt;"",'##zz500##'!B113,"")</f>
        <v>39266</v>
      </c>
      <c r="B113" s="208">
        <v>2144.2600000000002</v>
      </c>
      <c r="C113" s="146">
        <f t="shared" si="1"/>
        <v>6.742100568101872E-3</v>
      </c>
      <c r="N113" s="20"/>
      <c r="O113" s="20"/>
      <c r="S113" s="192"/>
    </row>
    <row r="114" spans="1:19" x14ac:dyDescent="0.25">
      <c r="A114" s="72">
        <f>IF('##zz500##'!B114&lt;&gt;"",'##zz500##'!B114,"")</f>
        <v>39267</v>
      </c>
      <c r="B114" s="208">
        <v>2067.67</v>
      </c>
      <c r="C114" s="146">
        <f t="shared" si="1"/>
        <v>-3.5718616212586207E-2</v>
      </c>
      <c r="N114" s="20"/>
      <c r="O114" s="20"/>
      <c r="S114" s="192"/>
    </row>
    <row r="115" spans="1:19" x14ac:dyDescent="0.25">
      <c r="A115" s="72">
        <f>IF('##zz500##'!B115&lt;&gt;"",'##zz500##'!B115,"")</f>
        <v>39268</v>
      </c>
      <c r="B115" s="208">
        <v>1973.37</v>
      </c>
      <c r="C115" s="146">
        <f t="shared" si="1"/>
        <v>-4.5606890848152837E-2</v>
      </c>
      <c r="N115" s="20"/>
      <c r="O115" s="20"/>
      <c r="S115" s="192"/>
    </row>
    <row r="116" spans="1:19" x14ac:dyDescent="0.25">
      <c r="A116" s="72">
        <f>IF('##zz500##'!B116&lt;&gt;"",'##zz500##'!B116,"")</f>
        <v>39269</v>
      </c>
      <c r="B116" s="208">
        <v>2105.4299999999998</v>
      </c>
      <c r="C116" s="146">
        <f t="shared" si="1"/>
        <v>6.6921053831769939E-2</v>
      </c>
      <c r="N116" s="20"/>
      <c r="O116" s="20"/>
      <c r="S116" s="192"/>
    </row>
    <row r="117" spans="1:19" x14ac:dyDescent="0.25">
      <c r="A117" s="72">
        <f>IF('##zz500##'!B117&lt;&gt;"",'##zz500##'!B117,"")</f>
        <v>39272</v>
      </c>
      <c r="B117" s="208">
        <v>2164.25</v>
      </c>
      <c r="C117" s="146">
        <f t="shared" si="1"/>
        <v>2.7937285970087045E-2</v>
      </c>
      <c r="N117" s="20"/>
      <c r="O117" s="20"/>
      <c r="S117" s="192"/>
    </row>
    <row r="118" spans="1:19" x14ac:dyDescent="0.25">
      <c r="A118" s="72">
        <f>IF('##zz500##'!B118&lt;&gt;"",'##zz500##'!B118,"")</f>
        <v>39273</v>
      </c>
      <c r="B118" s="208">
        <v>2090.85</v>
      </c>
      <c r="C118" s="146">
        <f t="shared" si="1"/>
        <v>-3.3914751068499505E-2</v>
      </c>
      <c r="N118" s="20"/>
      <c r="O118" s="20"/>
      <c r="S118" s="192"/>
    </row>
    <row r="119" spans="1:19" x14ac:dyDescent="0.25">
      <c r="A119" s="72">
        <f>IF('##zz500##'!B119&lt;&gt;"",'##zz500##'!B119,"")</f>
        <v>39274</v>
      </c>
      <c r="B119" s="208">
        <v>2121.75</v>
      </c>
      <c r="C119" s="146">
        <f t="shared" si="1"/>
        <v>1.4778678527871403E-2</v>
      </c>
      <c r="N119" s="20"/>
      <c r="O119" s="20"/>
      <c r="S119" s="192"/>
    </row>
    <row r="120" spans="1:19" x14ac:dyDescent="0.25">
      <c r="A120" s="72">
        <f>IF('##zz500##'!B120&lt;&gt;"",'##zz500##'!B120,"")</f>
        <v>39275</v>
      </c>
      <c r="B120" s="208">
        <v>2128.6999999999998</v>
      </c>
      <c r="C120" s="146">
        <f t="shared" si="1"/>
        <v>3.2755979733709584E-3</v>
      </c>
      <c r="N120" s="20"/>
      <c r="O120" s="20"/>
      <c r="S120" s="192"/>
    </row>
    <row r="121" spans="1:19" x14ac:dyDescent="0.25">
      <c r="A121" s="72">
        <f>IF('##zz500##'!B121&lt;&gt;"",'##zz500##'!B121,"")</f>
        <v>39276</v>
      </c>
      <c r="B121" s="208">
        <v>2119.6999999999998</v>
      </c>
      <c r="C121" s="146">
        <f t="shared" si="1"/>
        <v>-4.2279325409874113E-3</v>
      </c>
      <c r="N121" s="20"/>
      <c r="O121" s="20"/>
      <c r="S121" s="192"/>
    </row>
    <row r="122" spans="1:19" x14ac:dyDescent="0.25">
      <c r="A122" s="72">
        <f>IF('##zz500##'!B122&lt;&gt;"",'##zz500##'!B122,"")</f>
        <v>39279</v>
      </c>
      <c r="B122" s="208">
        <v>2058.7399999999998</v>
      </c>
      <c r="C122" s="146">
        <f t="shared" si="1"/>
        <v>-2.8758786620748267E-2</v>
      </c>
      <c r="N122" s="20"/>
      <c r="O122" s="20"/>
      <c r="S122" s="192"/>
    </row>
    <row r="123" spans="1:19" x14ac:dyDescent="0.25">
      <c r="A123" s="72">
        <f>IF('##zz500##'!B123&lt;&gt;"",'##zz500##'!B123,"")</f>
        <v>39280</v>
      </c>
      <c r="B123" s="208">
        <v>2139.16</v>
      </c>
      <c r="C123" s="146">
        <f t="shared" si="1"/>
        <v>3.9062727687809051E-2</v>
      </c>
      <c r="N123" s="20"/>
      <c r="O123" s="20"/>
      <c r="S123" s="192"/>
    </row>
    <row r="124" spans="1:19" x14ac:dyDescent="0.25">
      <c r="A124" s="72">
        <f>IF('##zz500##'!B124&lt;&gt;"",'##zz500##'!B124,"")</f>
        <v>39281</v>
      </c>
      <c r="B124" s="208">
        <v>2202.89</v>
      </c>
      <c r="C124" s="146">
        <f t="shared" si="1"/>
        <v>2.9792067914508502E-2</v>
      </c>
      <c r="N124" s="20"/>
      <c r="O124" s="20"/>
      <c r="S124" s="192"/>
    </row>
    <row r="125" spans="1:19" x14ac:dyDescent="0.25">
      <c r="A125" s="72">
        <f>IF('##zz500##'!B125&lt;&gt;"",'##zz500##'!B125,"")</f>
        <v>39282</v>
      </c>
      <c r="B125" s="208">
        <v>2271.98</v>
      </c>
      <c r="C125" s="146">
        <f t="shared" si="1"/>
        <v>3.1363345423511824E-2</v>
      </c>
      <c r="N125" s="20"/>
      <c r="O125" s="20"/>
      <c r="S125" s="192"/>
    </row>
    <row r="126" spans="1:19" x14ac:dyDescent="0.25">
      <c r="A126" s="72">
        <f>IF('##zz500##'!B126&lt;&gt;"",'##zz500##'!B126,"")</f>
        <v>39283</v>
      </c>
      <c r="B126" s="208">
        <v>2352.23</v>
      </c>
      <c r="C126" s="146">
        <f t="shared" si="1"/>
        <v>3.5321613746599922E-2</v>
      </c>
      <c r="N126" s="20"/>
      <c r="O126" s="20"/>
      <c r="S126" s="192"/>
    </row>
    <row r="127" spans="1:19" x14ac:dyDescent="0.25">
      <c r="A127" s="72">
        <f>IF('##zz500##'!B127&lt;&gt;"",'##zz500##'!B127,"")</f>
        <v>39286</v>
      </c>
      <c r="B127" s="208">
        <v>2477.4</v>
      </c>
      <c r="C127" s="146">
        <f t="shared" si="1"/>
        <v>5.3213333730119938E-2</v>
      </c>
      <c r="N127" s="20"/>
      <c r="O127" s="20"/>
      <c r="S127" s="192"/>
    </row>
    <row r="128" spans="1:19" x14ac:dyDescent="0.25">
      <c r="A128" s="72">
        <f>IF('##zz500##'!B128&lt;&gt;"",'##zz500##'!B128,"")</f>
        <v>39287</v>
      </c>
      <c r="B128" s="208">
        <v>2475.0300000000002</v>
      </c>
      <c r="C128" s="146">
        <f t="shared" si="1"/>
        <v>-9.5664809881323976E-4</v>
      </c>
      <c r="N128" s="20"/>
      <c r="O128" s="20"/>
      <c r="S128" s="192"/>
    </row>
    <row r="129" spans="1:19" x14ac:dyDescent="0.25">
      <c r="A129" s="72">
        <f>IF('##zz500##'!B129&lt;&gt;"",'##zz500##'!B129,"")</f>
        <v>39288</v>
      </c>
      <c r="B129" s="208">
        <v>2536.02</v>
      </c>
      <c r="C129" s="146">
        <f t="shared" si="1"/>
        <v>2.4642125549993343E-2</v>
      </c>
      <c r="N129" s="20"/>
      <c r="O129" s="20"/>
      <c r="S129" s="192"/>
    </row>
    <row r="130" spans="1:19" x14ac:dyDescent="0.25">
      <c r="A130" s="72">
        <f>IF('##zz500##'!B130&lt;&gt;"",'##zz500##'!B130,"")</f>
        <v>39289</v>
      </c>
      <c r="B130" s="208">
        <v>2596.08</v>
      </c>
      <c r="C130" s="146">
        <f t="shared" si="1"/>
        <v>2.3682778526983306E-2</v>
      </c>
      <c r="N130" s="20"/>
      <c r="O130" s="20"/>
      <c r="S130" s="192"/>
    </row>
    <row r="131" spans="1:19" x14ac:dyDescent="0.25">
      <c r="A131" s="72">
        <f>IF('##zz500##'!B131&lt;&gt;"",'##zz500##'!B131,"")</f>
        <v>39290</v>
      </c>
      <c r="B131" s="208">
        <v>2687.09</v>
      </c>
      <c r="C131" s="146">
        <f t="shared" si="1"/>
        <v>3.5056700872084123E-2</v>
      </c>
      <c r="N131" s="20"/>
      <c r="O131" s="20"/>
      <c r="S131" s="192"/>
    </row>
    <row r="132" spans="1:19" x14ac:dyDescent="0.25">
      <c r="A132" s="72">
        <f>IF('##zz500##'!B132&lt;&gt;"",'##zz500##'!B132,"")</f>
        <v>39293</v>
      </c>
      <c r="B132" s="208">
        <v>2803.94</v>
      </c>
      <c r="C132" s="146">
        <f t="shared" ref="C132:C195" si="2">IF(AND(B131&gt;0,B132&gt;0),B132/B131-1,"")</f>
        <v>4.3485703865519865E-2</v>
      </c>
      <c r="N132" s="20"/>
      <c r="O132" s="20"/>
      <c r="S132" s="192"/>
    </row>
    <row r="133" spans="1:19" x14ac:dyDescent="0.25">
      <c r="A133" s="72">
        <f>IF('##zz500##'!B133&lt;&gt;"",'##zz500##'!B133,"")</f>
        <v>39294</v>
      </c>
      <c r="B133" s="208">
        <v>2828.52</v>
      </c>
      <c r="C133" s="146">
        <f t="shared" si="2"/>
        <v>8.7662360820843777E-3</v>
      </c>
      <c r="N133" s="20"/>
      <c r="O133" s="20"/>
      <c r="S133" s="192"/>
    </row>
    <row r="134" spans="1:19" x14ac:dyDescent="0.25">
      <c r="A134" s="72">
        <f>IF('##zz500##'!B134&lt;&gt;"",'##zz500##'!B134,"")</f>
        <v>39295</v>
      </c>
      <c r="B134" s="208">
        <v>2657.69</v>
      </c>
      <c r="C134" s="146">
        <f t="shared" si="2"/>
        <v>-6.0395542545217951E-2</v>
      </c>
      <c r="N134" s="20"/>
      <c r="O134" s="20"/>
      <c r="S134" s="192"/>
    </row>
    <row r="135" spans="1:19" x14ac:dyDescent="0.25">
      <c r="A135" s="72">
        <f>IF('##zz500##'!B135&lt;&gt;"",'##zz500##'!B135,"")</f>
        <v>39296</v>
      </c>
      <c r="B135" s="208">
        <v>2721.78</v>
      </c>
      <c r="C135" s="146">
        <f t="shared" si="2"/>
        <v>2.4114926872584874E-2</v>
      </c>
      <c r="N135" s="20"/>
      <c r="O135" s="20"/>
      <c r="S135" s="192"/>
    </row>
    <row r="136" spans="1:19" x14ac:dyDescent="0.25">
      <c r="A136" s="72">
        <f>IF('##zz500##'!B136&lt;&gt;"",'##zz500##'!B136,"")</f>
        <v>39297</v>
      </c>
      <c r="B136" s="208">
        <v>2747.92</v>
      </c>
      <c r="C136" s="146">
        <f t="shared" si="2"/>
        <v>9.6040091410767303E-3</v>
      </c>
      <c r="N136" s="20"/>
      <c r="O136" s="20"/>
      <c r="S136" s="192"/>
    </row>
    <row r="137" spans="1:19" x14ac:dyDescent="0.25">
      <c r="A137" s="72">
        <f>IF('##zz500##'!B137&lt;&gt;"",'##zz500##'!B137,"")</f>
        <v>39300</v>
      </c>
      <c r="B137" s="208">
        <v>2797.24</v>
      </c>
      <c r="C137" s="146">
        <f t="shared" si="2"/>
        <v>1.7948120760429509E-2</v>
      </c>
      <c r="N137" s="20"/>
      <c r="O137" s="20"/>
      <c r="S137" s="192"/>
    </row>
    <row r="138" spans="1:19" x14ac:dyDescent="0.25">
      <c r="A138" s="72">
        <f>IF('##zz500##'!B138&lt;&gt;"",'##zz500##'!B138,"")</f>
        <v>39301</v>
      </c>
      <c r="B138" s="208">
        <v>2812.03</v>
      </c>
      <c r="C138" s="146">
        <f t="shared" si="2"/>
        <v>5.2873546781828651E-3</v>
      </c>
      <c r="N138" s="20"/>
      <c r="O138" s="20"/>
      <c r="S138" s="192"/>
    </row>
    <row r="139" spans="1:19" x14ac:dyDescent="0.25">
      <c r="A139" s="72">
        <f>IF('##zz500##'!B139&lt;&gt;"",'##zz500##'!B139,"")</f>
        <v>39302</v>
      </c>
      <c r="B139" s="208">
        <v>2831.38</v>
      </c>
      <c r="C139" s="146">
        <f t="shared" si="2"/>
        <v>6.8811499166081536E-3</v>
      </c>
      <c r="N139" s="20"/>
      <c r="O139" s="20"/>
      <c r="S139" s="192"/>
    </row>
    <row r="140" spans="1:19" x14ac:dyDescent="0.25">
      <c r="A140" s="72">
        <f>IF('##zz500##'!B140&lt;&gt;"",'##zz500##'!B140,"")</f>
        <v>39303</v>
      </c>
      <c r="B140" s="208">
        <v>2838.3</v>
      </c>
      <c r="C140" s="146">
        <f t="shared" si="2"/>
        <v>2.444037889651085E-3</v>
      </c>
      <c r="N140" s="20"/>
      <c r="O140" s="20"/>
      <c r="S140" s="192"/>
    </row>
    <row r="141" spans="1:19" x14ac:dyDescent="0.25">
      <c r="A141" s="72">
        <f>IF('##zz500##'!B141&lt;&gt;"",'##zz500##'!B141,"")</f>
        <v>39304</v>
      </c>
      <c r="B141" s="208">
        <v>2744.57</v>
      </c>
      <c r="C141" s="146">
        <f t="shared" si="2"/>
        <v>-3.3023288588239441E-2</v>
      </c>
      <c r="N141" s="20"/>
      <c r="O141" s="20"/>
      <c r="S141" s="192"/>
    </row>
    <row r="142" spans="1:19" x14ac:dyDescent="0.25">
      <c r="A142" s="72">
        <f>IF('##zz500##'!B142&lt;&gt;"",'##zz500##'!B142,"")</f>
        <v>39307</v>
      </c>
      <c r="B142" s="208">
        <v>2727.4</v>
      </c>
      <c r="C142" s="146">
        <f t="shared" si="2"/>
        <v>-6.2559890984744682E-3</v>
      </c>
      <c r="N142" s="20"/>
      <c r="O142" s="20"/>
      <c r="S142" s="192"/>
    </row>
    <row r="143" spans="1:19" x14ac:dyDescent="0.25">
      <c r="A143" s="72">
        <f>IF('##zz500##'!B143&lt;&gt;"",'##zz500##'!B143,"")</f>
        <v>39308</v>
      </c>
      <c r="B143" s="208">
        <v>2791.74</v>
      </c>
      <c r="C143" s="146">
        <f t="shared" si="2"/>
        <v>2.3590232455818594E-2</v>
      </c>
      <c r="N143" s="20"/>
      <c r="O143" s="20"/>
      <c r="S143" s="192"/>
    </row>
    <row r="144" spans="1:19" x14ac:dyDescent="0.25">
      <c r="A144" s="72">
        <f>IF('##zz500##'!B144&lt;&gt;"",'##zz500##'!B144,"")</f>
        <v>39309</v>
      </c>
      <c r="B144" s="208">
        <v>2793.16</v>
      </c>
      <c r="C144" s="146">
        <f t="shared" si="2"/>
        <v>5.0864335504030578E-4</v>
      </c>
      <c r="N144" s="20"/>
      <c r="O144" s="20"/>
      <c r="S144" s="192"/>
    </row>
    <row r="145" spans="1:19" x14ac:dyDescent="0.25">
      <c r="A145" s="72">
        <f>IF('##zz500##'!B145&lt;&gt;"",'##zz500##'!B145,"")</f>
        <v>39310</v>
      </c>
      <c r="B145" s="208">
        <v>2825.47</v>
      </c>
      <c r="C145" s="146">
        <f t="shared" si="2"/>
        <v>1.156754357072276E-2</v>
      </c>
      <c r="N145" s="20"/>
      <c r="O145" s="20"/>
      <c r="S145" s="192"/>
    </row>
    <row r="146" spans="1:19" x14ac:dyDescent="0.25">
      <c r="A146" s="72">
        <f>IF('##zz500##'!B146&lt;&gt;"",'##zz500##'!B146,"")</f>
        <v>39311</v>
      </c>
      <c r="B146" s="208">
        <v>2856.78</v>
      </c>
      <c r="C146" s="146">
        <f t="shared" si="2"/>
        <v>1.1081342219170676E-2</v>
      </c>
      <c r="N146" s="20"/>
      <c r="O146" s="20"/>
      <c r="S146" s="192"/>
    </row>
    <row r="147" spans="1:19" x14ac:dyDescent="0.25">
      <c r="A147" s="72">
        <f>IF('##zz500##'!B147&lt;&gt;"",'##zz500##'!B147,"")</f>
        <v>39314</v>
      </c>
      <c r="B147" s="208">
        <v>2966.53</v>
      </c>
      <c r="C147" s="146">
        <f t="shared" si="2"/>
        <v>3.8417379007133823E-2</v>
      </c>
      <c r="N147" s="20"/>
      <c r="O147" s="20"/>
      <c r="S147" s="192"/>
    </row>
    <row r="148" spans="1:19" x14ac:dyDescent="0.25">
      <c r="A148" s="72">
        <f>IF('##zz500##'!B148&lt;&gt;"",'##zz500##'!B148,"")</f>
        <v>39315</v>
      </c>
      <c r="B148" s="208">
        <v>2973.09</v>
      </c>
      <c r="C148" s="146">
        <f t="shared" si="2"/>
        <v>2.2113378256751748E-3</v>
      </c>
      <c r="N148" s="20"/>
      <c r="O148" s="20"/>
      <c r="S148" s="192"/>
    </row>
    <row r="149" spans="1:19" x14ac:dyDescent="0.25">
      <c r="A149" s="72">
        <f>IF('##zz500##'!B149&lt;&gt;"",'##zz500##'!B149,"")</f>
        <v>39316</v>
      </c>
      <c r="B149" s="208">
        <v>2984.86</v>
      </c>
      <c r="C149" s="146">
        <f t="shared" si="2"/>
        <v>3.9588441654978546E-3</v>
      </c>
      <c r="N149" s="20"/>
      <c r="O149" s="20"/>
      <c r="S149" s="192"/>
    </row>
    <row r="150" spans="1:19" x14ac:dyDescent="0.25">
      <c r="A150" s="72">
        <f>IF('##zz500##'!B150&lt;&gt;"",'##zz500##'!B150,"")</f>
        <v>39317</v>
      </c>
      <c r="B150" s="208">
        <v>3003.65</v>
      </c>
      <c r="C150" s="146">
        <f t="shared" si="2"/>
        <v>6.2951026178781344E-3</v>
      </c>
      <c r="N150" s="20"/>
      <c r="O150" s="20"/>
      <c r="S150" s="192"/>
    </row>
    <row r="151" spans="1:19" x14ac:dyDescent="0.25">
      <c r="A151" s="72">
        <f>IF('##zz500##'!B151&lt;&gt;"",'##zz500##'!B151,"")</f>
        <v>39318</v>
      </c>
      <c r="B151" s="208">
        <v>2990.87</v>
      </c>
      <c r="C151" s="146">
        <f t="shared" si="2"/>
        <v>-4.2548232983204981E-3</v>
      </c>
      <c r="N151" s="20"/>
      <c r="O151" s="20"/>
      <c r="S151" s="192"/>
    </row>
    <row r="152" spans="1:19" x14ac:dyDescent="0.25">
      <c r="A152" s="72">
        <f>IF('##zz500##'!B152&lt;&gt;"",'##zz500##'!B152,"")</f>
        <v>39321</v>
      </c>
      <c r="B152" s="208">
        <v>2983.67</v>
      </c>
      <c r="C152" s="146">
        <f t="shared" si="2"/>
        <v>-2.4073262963618669E-3</v>
      </c>
      <c r="N152" s="20"/>
      <c r="O152" s="20"/>
      <c r="S152" s="192"/>
    </row>
    <row r="153" spans="1:19" x14ac:dyDescent="0.25">
      <c r="A153" s="72">
        <f>IF('##zz500##'!B153&lt;&gt;"",'##zz500##'!B153,"")</f>
        <v>39322</v>
      </c>
      <c r="B153" s="208">
        <v>3020.49</v>
      </c>
      <c r="C153" s="146">
        <f t="shared" si="2"/>
        <v>1.2340506825486708E-2</v>
      </c>
      <c r="N153" s="20"/>
      <c r="O153" s="20"/>
      <c r="S153" s="192"/>
    </row>
    <row r="154" spans="1:19" x14ac:dyDescent="0.25">
      <c r="A154" s="72">
        <f>IF('##zz500##'!B154&lt;&gt;"",'##zz500##'!B154,"")</f>
        <v>39323</v>
      </c>
      <c r="B154" s="208">
        <v>2978.96</v>
      </c>
      <c r="C154" s="146">
        <f t="shared" si="2"/>
        <v>-1.3749424762207418E-2</v>
      </c>
      <c r="N154" s="20"/>
      <c r="O154" s="20"/>
      <c r="S154" s="192"/>
    </row>
    <row r="155" spans="1:19" x14ac:dyDescent="0.25">
      <c r="A155" s="72">
        <f>IF('##zz500##'!B155&lt;&gt;"",'##zz500##'!B155,"")</f>
        <v>39324</v>
      </c>
      <c r="B155" s="208">
        <v>3091.6</v>
      </c>
      <c r="C155" s="146">
        <f t="shared" si="2"/>
        <v>3.7811853801326567E-2</v>
      </c>
      <c r="N155" s="20"/>
      <c r="O155" s="20"/>
      <c r="S155" s="192"/>
    </row>
    <row r="156" spans="1:19" x14ac:dyDescent="0.25">
      <c r="A156" s="72">
        <f>IF('##zz500##'!B156&lt;&gt;"",'##zz500##'!B156,"")</f>
        <v>39325</v>
      </c>
      <c r="B156" s="208">
        <v>3128.82</v>
      </c>
      <c r="C156" s="146">
        <f t="shared" si="2"/>
        <v>1.203907361883827E-2</v>
      </c>
      <c r="N156" s="20"/>
      <c r="O156" s="20"/>
      <c r="S156" s="192"/>
    </row>
    <row r="157" spans="1:19" x14ac:dyDescent="0.25">
      <c r="A157" s="72">
        <f>IF('##zz500##'!B157&lt;&gt;"",'##zz500##'!B157,"")</f>
        <v>39328</v>
      </c>
      <c r="B157" s="208">
        <v>3179</v>
      </c>
      <c r="C157" s="146">
        <f t="shared" si="2"/>
        <v>1.6037995154722706E-2</v>
      </c>
      <c r="N157" s="20"/>
      <c r="O157" s="20"/>
      <c r="S157" s="192"/>
    </row>
    <row r="158" spans="1:19" x14ac:dyDescent="0.25">
      <c r="A158" s="72">
        <f>IF('##zz500##'!B158&lt;&gt;"",'##zz500##'!B158,"")</f>
        <v>39329</v>
      </c>
      <c r="B158" s="208">
        <v>3123.34</v>
      </c>
      <c r="C158" s="146">
        <f t="shared" si="2"/>
        <v>-1.7508650519031055E-2</v>
      </c>
      <c r="N158" s="20"/>
      <c r="O158" s="20"/>
      <c r="S158" s="192"/>
    </row>
    <row r="159" spans="1:19" x14ac:dyDescent="0.25">
      <c r="A159" s="72">
        <f>IF('##zz500##'!B159&lt;&gt;"",'##zz500##'!B159,"")</f>
        <v>39330</v>
      </c>
      <c r="B159" s="208">
        <v>3158.36</v>
      </c>
      <c r="C159" s="146">
        <f t="shared" si="2"/>
        <v>1.1212356003509116E-2</v>
      </c>
      <c r="N159" s="20"/>
      <c r="O159" s="20"/>
      <c r="S159" s="192"/>
    </row>
    <row r="160" spans="1:19" x14ac:dyDescent="0.25">
      <c r="A160" s="72">
        <f>IF('##zz500##'!B160&lt;&gt;"",'##zz500##'!B160,"")</f>
        <v>39331</v>
      </c>
      <c r="B160" s="208">
        <v>3170.42</v>
      </c>
      <c r="C160" s="146">
        <f t="shared" si="2"/>
        <v>3.8184374168872548E-3</v>
      </c>
      <c r="N160" s="20"/>
      <c r="O160" s="20"/>
      <c r="S160" s="192"/>
    </row>
    <row r="161" spans="1:40" x14ac:dyDescent="0.25">
      <c r="A161" s="72">
        <f>IF('##zz500##'!B161&lt;&gt;"",'##zz500##'!B161,"")</f>
        <v>39332</v>
      </c>
      <c r="B161" s="208">
        <v>3098.09</v>
      </c>
      <c r="C161" s="146">
        <f t="shared" si="2"/>
        <v>-2.2814012023643526E-2</v>
      </c>
      <c r="N161" s="20"/>
      <c r="O161" s="20"/>
      <c r="S161" s="192"/>
    </row>
    <row r="162" spans="1:40" x14ac:dyDescent="0.25">
      <c r="A162" s="72">
        <f>IF('##zz500##'!B162&lt;&gt;"",'##zz500##'!B162,"")</f>
        <v>39335</v>
      </c>
      <c r="B162" s="208">
        <v>3174.4</v>
      </c>
      <c r="C162" s="146">
        <f t="shared" si="2"/>
        <v>2.4631305094429123E-2</v>
      </c>
      <c r="N162" s="20"/>
      <c r="O162" s="20"/>
      <c r="S162" s="192"/>
    </row>
    <row r="163" spans="1:40" x14ac:dyDescent="0.25">
      <c r="A163" s="72">
        <f>IF('##zz500##'!B163&lt;&gt;"",'##zz500##'!B163,"")</f>
        <v>39336</v>
      </c>
      <c r="B163" s="208">
        <v>2962.66</v>
      </c>
      <c r="C163" s="146">
        <f t="shared" si="2"/>
        <v>-6.6702368951612967E-2</v>
      </c>
      <c r="N163" s="20"/>
      <c r="O163" s="20"/>
      <c r="S163" s="192"/>
    </row>
    <row r="164" spans="1:40" x14ac:dyDescent="0.25">
      <c r="A164" s="72">
        <f>IF('##zz500##'!B164&lt;&gt;"",'##zz500##'!B164,"")</f>
        <v>39337</v>
      </c>
      <c r="B164" s="208">
        <v>2981.59</v>
      </c>
      <c r="C164" s="146">
        <f t="shared" si="2"/>
        <v>6.3895283292718652E-3</v>
      </c>
      <c r="N164" s="20"/>
      <c r="O164" s="20"/>
      <c r="S164" s="192"/>
    </row>
    <row r="165" spans="1:40" x14ac:dyDescent="0.25">
      <c r="A165" s="72">
        <f>IF('##zz500##'!B165&lt;&gt;"",'##zz500##'!B165,"")</f>
        <v>39338</v>
      </c>
      <c r="B165" s="208">
        <v>3053.22</v>
      </c>
      <c r="C165" s="146">
        <f t="shared" si="2"/>
        <v>2.4024094526745587E-2</v>
      </c>
      <c r="N165" s="20"/>
      <c r="O165" s="20"/>
      <c r="S165" s="192"/>
    </row>
    <row r="166" spans="1:40" x14ac:dyDescent="0.25">
      <c r="A166" s="72">
        <f>IF('##zz500##'!B166&lt;&gt;"",'##zz500##'!B166,"")</f>
        <v>39339</v>
      </c>
      <c r="B166" s="208">
        <v>3141.65</v>
      </c>
      <c r="C166" s="146">
        <f t="shared" si="2"/>
        <v>2.8962865433869833E-2</v>
      </c>
      <c r="N166" s="20"/>
      <c r="O166" s="20"/>
      <c r="S166" s="192"/>
    </row>
    <row r="167" spans="1:40" x14ac:dyDescent="0.25">
      <c r="A167" s="72">
        <f>IF('##zz500##'!B167&lt;&gt;"",'##zz500##'!B167,"")</f>
        <v>39342</v>
      </c>
      <c r="B167" s="208">
        <v>3190.28</v>
      </c>
      <c r="C167" s="146">
        <f t="shared" si="2"/>
        <v>1.5479127210223931E-2</v>
      </c>
      <c r="N167" s="20"/>
      <c r="O167" s="20"/>
      <c r="S167" s="192"/>
    </row>
    <row r="168" spans="1:40" x14ac:dyDescent="0.25">
      <c r="A168" s="72">
        <f>IF('##zz500##'!B168&lt;&gt;"",'##zz500##'!B168,"")</f>
        <v>39343</v>
      </c>
      <c r="B168" s="208">
        <v>3180.08</v>
      </c>
      <c r="C168" s="146">
        <f t="shared" si="2"/>
        <v>-3.1972115300225035E-3</v>
      </c>
      <c r="E168" s="67"/>
      <c r="F168" s="67"/>
      <c r="H168" s="67"/>
      <c r="I168" s="67"/>
      <c r="N168" s="69"/>
      <c r="O168" s="69"/>
      <c r="P168" s="124"/>
      <c r="Q168" s="70"/>
      <c r="S168" s="192"/>
      <c r="X168" s="87"/>
      <c r="Y168" s="57"/>
      <c r="Z168" s="57"/>
      <c r="AA168" s="90"/>
      <c r="AB168" s="90"/>
      <c r="AD168" s="67"/>
      <c r="AE168" s="67"/>
      <c r="AF168" s="67"/>
      <c r="AH168" s="67"/>
      <c r="AI168" s="67"/>
      <c r="AJ168" s="67"/>
      <c r="AK168" s="57"/>
      <c r="AL168" s="67"/>
      <c r="AM168" s="158"/>
      <c r="AN168" s="158"/>
    </row>
    <row r="169" spans="1:40" x14ac:dyDescent="0.25">
      <c r="A169" s="72">
        <f>IF('##zz500##'!B169&lt;&gt;"",'##zz500##'!B169,"")</f>
        <v>39344</v>
      </c>
      <c r="B169" s="208">
        <v>3138.33</v>
      </c>
      <c r="C169" s="146">
        <f t="shared" si="2"/>
        <v>-1.3128600538351187E-2</v>
      </c>
      <c r="E169" s="67"/>
      <c r="F169" s="67"/>
      <c r="H169" s="67"/>
      <c r="I169" s="67"/>
      <c r="N169" s="69"/>
      <c r="O169" s="69"/>
      <c r="P169" s="124"/>
      <c r="Q169" s="70"/>
      <c r="S169" s="192"/>
      <c r="X169" s="87"/>
      <c r="Y169" s="57"/>
      <c r="Z169" s="57"/>
      <c r="AA169" s="90"/>
      <c r="AB169" s="90"/>
      <c r="AD169" s="67"/>
      <c r="AE169" s="67"/>
      <c r="AF169" s="67"/>
      <c r="AH169" s="67"/>
      <c r="AI169" s="67"/>
      <c r="AJ169" s="67"/>
      <c r="AK169" s="57"/>
      <c r="AL169" s="67"/>
      <c r="AM169" s="158"/>
      <c r="AN169" s="158"/>
    </row>
    <row r="170" spans="1:40" x14ac:dyDescent="0.25">
      <c r="A170" s="72">
        <f>IF('##zz500##'!B170&lt;&gt;"",'##zz500##'!B170,"")</f>
        <v>39345</v>
      </c>
      <c r="B170" s="208">
        <v>3149.36</v>
      </c>
      <c r="C170" s="146">
        <f t="shared" si="2"/>
        <v>3.5146080877410668E-3</v>
      </c>
      <c r="E170" s="67"/>
      <c r="F170" s="67"/>
      <c r="H170" s="67"/>
      <c r="I170" s="67"/>
      <c r="N170" s="69"/>
      <c r="O170" s="69"/>
      <c r="P170" s="124"/>
      <c r="Q170" s="70"/>
      <c r="S170" s="192"/>
      <c r="X170" s="87"/>
      <c r="Y170" s="57"/>
      <c r="Z170" s="57"/>
      <c r="AA170" s="90"/>
      <c r="AB170" s="90"/>
      <c r="AD170" s="67"/>
      <c r="AE170" s="67"/>
      <c r="AF170" s="67"/>
      <c r="AH170" s="67"/>
      <c r="AI170" s="67"/>
      <c r="AJ170" s="67"/>
      <c r="AK170" s="57"/>
      <c r="AL170" s="67"/>
      <c r="AM170" s="158"/>
      <c r="AN170" s="158"/>
    </row>
    <row r="171" spans="1:40" x14ac:dyDescent="0.25">
      <c r="A171" s="72">
        <f>IF('##zz500##'!B171&lt;&gt;"",'##zz500##'!B171,"")</f>
        <v>39346</v>
      </c>
      <c r="B171" s="208">
        <v>3144.09</v>
      </c>
      <c r="C171" s="146">
        <f t="shared" si="2"/>
        <v>-1.6733558564279161E-3</v>
      </c>
      <c r="E171" s="67"/>
      <c r="F171" s="67"/>
      <c r="H171" s="67"/>
      <c r="I171" s="67"/>
      <c r="N171" s="69"/>
      <c r="O171" s="69"/>
      <c r="P171" s="124"/>
      <c r="Q171" s="70"/>
      <c r="S171" s="192"/>
      <c r="X171" s="87"/>
      <c r="Y171" s="57"/>
      <c r="Z171" s="57"/>
      <c r="AA171" s="90"/>
      <c r="AB171" s="90"/>
      <c r="AD171" s="67"/>
      <c r="AE171" s="67"/>
      <c r="AF171" s="67"/>
      <c r="AH171" s="67"/>
      <c r="AI171" s="67"/>
      <c r="AJ171" s="67"/>
      <c r="AK171" s="57"/>
      <c r="AL171" s="67"/>
      <c r="AM171" s="158"/>
      <c r="AN171" s="158"/>
    </row>
    <row r="172" spans="1:40" x14ac:dyDescent="0.25">
      <c r="A172" s="72">
        <f>IF('##zz500##'!B172&lt;&gt;"",'##zz500##'!B172,"")</f>
        <v>39349</v>
      </c>
      <c r="B172" s="208">
        <v>3163.14</v>
      </c>
      <c r="C172" s="146">
        <f t="shared" si="2"/>
        <v>6.0589868610629871E-3</v>
      </c>
      <c r="E172" s="67"/>
      <c r="F172" s="67"/>
      <c r="H172" s="67"/>
      <c r="I172" s="67"/>
      <c r="N172" s="69"/>
      <c r="O172" s="69"/>
      <c r="P172" s="124"/>
      <c r="Q172" s="70"/>
      <c r="S172" s="192"/>
      <c r="X172" s="87"/>
      <c r="Y172" s="57"/>
      <c r="Z172" s="57"/>
      <c r="AA172" s="90"/>
      <c r="AB172" s="90"/>
      <c r="AD172" s="67"/>
      <c r="AE172" s="67"/>
      <c r="AF172" s="67"/>
      <c r="AH172" s="67"/>
      <c r="AI172" s="67"/>
      <c r="AJ172" s="67"/>
      <c r="AK172" s="57"/>
      <c r="AL172" s="67"/>
      <c r="AM172" s="158"/>
      <c r="AN172" s="158"/>
    </row>
    <row r="173" spans="1:40" x14ac:dyDescent="0.25">
      <c r="A173" s="72">
        <f>IF('##zz500##'!B173&lt;&gt;"",'##zz500##'!B173,"")</f>
        <v>39350</v>
      </c>
      <c r="B173" s="208">
        <v>3130.4</v>
      </c>
      <c r="C173" s="146">
        <f t="shared" si="2"/>
        <v>-1.0350474528474818E-2</v>
      </c>
      <c r="N173" s="20"/>
      <c r="O173" s="20"/>
      <c r="S173" s="192"/>
    </row>
    <row r="174" spans="1:40" x14ac:dyDescent="0.25">
      <c r="A174" s="72">
        <f>IF('##zz500##'!B174&lt;&gt;"",'##zz500##'!B174,"")</f>
        <v>39351</v>
      </c>
      <c r="B174" s="208">
        <v>3091.37</v>
      </c>
      <c r="C174" s="146">
        <f t="shared" si="2"/>
        <v>-1.2468055200613448E-2</v>
      </c>
      <c r="N174" s="20"/>
      <c r="O174" s="20"/>
      <c r="S174" s="192"/>
    </row>
    <row r="175" spans="1:40" x14ac:dyDescent="0.25">
      <c r="A175" s="72">
        <f>IF('##zz500##'!B175&lt;&gt;"",'##zz500##'!B175,"")</f>
        <v>39352</v>
      </c>
      <c r="B175" s="208">
        <v>3122.44</v>
      </c>
      <c r="C175" s="146">
        <f t="shared" si="2"/>
        <v>1.0050560107654594E-2</v>
      </c>
      <c r="N175" s="20"/>
      <c r="O175" s="20"/>
      <c r="S175" s="192"/>
    </row>
    <row r="176" spans="1:40" x14ac:dyDescent="0.25">
      <c r="A176" s="72">
        <f>IF('##zz500##'!B176&lt;&gt;"",'##zz500##'!B176,"")</f>
        <v>39353</v>
      </c>
      <c r="B176" s="208">
        <v>3177.75</v>
      </c>
      <c r="C176" s="146">
        <f t="shared" si="2"/>
        <v>1.7713711072110172E-2</v>
      </c>
      <c r="N176" s="20"/>
      <c r="O176" s="20"/>
      <c r="S176" s="192"/>
    </row>
    <row r="177" spans="1:41" x14ac:dyDescent="0.25">
      <c r="A177" s="72">
        <f>IF('##zz500##'!B177&lt;&gt;"",'##zz500##'!B177,"")</f>
        <v>39363</v>
      </c>
      <c r="B177" s="208">
        <v>3157.76</v>
      </c>
      <c r="C177" s="146">
        <f t="shared" si="2"/>
        <v>-6.2906144284476939E-3</v>
      </c>
      <c r="N177" s="20"/>
      <c r="O177" s="20"/>
      <c r="S177" s="192"/>
    </row>
    <row r="178" spans="1:41" x14ac:dyDescent="0.25">
      <c r="A178" s="72">
        <f>IF('##zz500##'!B178&lt;&gt;"",'##zz500##'!B178,"")</f>
        <v>39364</v>
      </c>
      <c r="B178" s="208">
        <v>3214.54</v>
      </c>
      <c r="C178" s="146">
        <f t="shared" si="2"/>
        <v>1.7981100526955673E-2</v>
      </c>
      <c r="N178" s="20"/>
      <c r="O178" s="20"/>
      <c r="S178" s="192"/>
    </row>
    <row r="179" spans="1:41" s="95" customFormat="1" x14ac:dyDescent="0.25">
      <c r="A179" s="72">
        <f>IF('##zz500##'!B179&lt;&gt;"",'##zz500##'!B179,"")</f>
        <v>39365</v>
      </c>
      <c r="B179" s="208">
        <v>3201.22</v>
      </c>
      <c r="C179" s="146">
        <f t="shared" si="2"/>
        <v>-4.1436721894890782E-3</v>
      </c>
      <c r="D179" s="143"/>
      <c r="E179" s="48"/>
      <c r="F179" s="48"/>
      <c r="G179" s="131"/>
      <c r="H179" s="48"/>
      <c r="I179" s="48"/>
      <c r="J179" s="23"/>
      <c r="K179" s="23"/>
      <c r="L179" s="23"/>
      <c r="M179" s="23"/>
      <c r="N179" s="99"/>
      <c r="O179" s="99"/>
      <c r="P179" s="112"/>
      <c r="Q179" s="100"/>
      <c r="R179" s="17"/>
      <c r="S179" s="192"/>
      <c r="T179" s="97"/>
      <c r="U179" s="97"/>
      <c r="V179" s="146"/>
      <c r="W179" s="146"/>
      <c r="X179" s="101"/>
      <c r="AA179" s="48"/>
      <c r="AB179" s="48"/>
      <c r="AC179" s="144"/>
      <c r="AD179" s="48"/>
      <c r="AE179" s="48"/>
      <c r="AF179" s="48"/>
      <c r="AG179" s="131"/>
      <c r="AH179" s="48"/>
      <c r="AI179" s="48"/>
      <c r="AJ179" s="48"/>
      <c r="AL179" s="48"/>
      <c r="AM179" s="96"/>
      <c r="AN179" s="96"/>
      <c r="AO179" s="96"/>
    </row>
    <row r="180" spans="1:41" s="15" customFormat="1" x14ac:dyDescent="0.25">
      <c r="A180" s="72">
        <f>IF('##zz500##'!B180&lt;&gt;"",'##zz500##'!B180,"")</f>
        <v>39366</v>
      </c>
      <c r="B180" s="208">
        <v>3110.97</v>
      </c>
      <c r="C180" s="146">
        <f t="shared" si="2"/>
        <v>-2.8192376656399731E-2</v>
      </c>
      <c r="D180" s="143"/>
      <c r="E180" s="17"/>
      <c r="F180" s="17"/>
      <c r="G180" s="130"/>
      <c r="H180" s="17"/>
      <c r="I180" s="17"/>
      <c r="J180" s="23"/>
      <c r="K180" s="23"/>
      <c r="L180" s="23"/>
      <c r="M180" s="23"/>
      <c r="N180" s="60"/>
      <c r="O180" s="60"/>
      <c r="P180" s="112"/>
      <c r="Q180" s="113"/>
      <c r="R180" s="17"/>
      <c r="S180" s="192"/>
      <c r="T180" s="110"/>
      <c r="U180" s="110"/>
      <c r="V180" s="146"/>
      <c r="W180" s="146"/>
      <c r="X180" s="114"/>
      <c r="AA180" s="17"/>
      <c r="AB180" s="17"/>
      <c r="AC180" s="143"/>
      <c r="AD180" s="17"/>
      <c r="AE180" s="17"/>
      <c r="AF180" s="17"/>
      <c r="AG180" s="130"/>
      <c r="AH180" s="17"/>
      <c r="AI180" s="17"/>
      <c r="AJ180" s="17"/>
      <c r="AL180" s="17"/>
      <c r="AM180" s="16"/>
      <c r="AN180" s="16"/>
      <c r="AO180" s="16"/>
    </row>
    <row r="181" spans="1:41" s="15" customFormat="1" x14ac:dyDescent="0.25">
      <c r="A181" s="72">
        <f>IF('##zz500##'!B181&lt;&gt;"",'##zz500##'!B181,"")</f>
        <v>39367</v>
      </c>
      <c r="B181" s="208">
        <v>2986.12</v>
      </c>
      <c r="C181" s="146">
        <f t="shared" si="2"/>
        <v>-4.0132177423761739E-2</v>
      </c>
      <c r="D181" s="143"/>
      <c r="E181" s="17"/>
      <c r="F181" s="17"/>
      <c r="G181" s="130"/>
      <c r="H181" s="17"/>
      <c r="I181" s="17"/>
      <c r="J181" s="23"/>
      <c r="K181" s="23"/>
      <c r="L181" s="23"/>
      <c r="M181" s="23"/>
      <c r="N181" s="60"/>
      <c r="O181" s="60"/>
      <c r="P181" s="112"/>
      <c r="Q181" s="113"/>
      <c r="R181" s="17"/>
      <c r="S181" s="192"/>
      <c r="T181" s="110"/>
      <c r="U181" s="110"/>
      <c r="V181" s="146"/>
      <c r="W181" s="146"/>
      <c r="X181" s="114"/>
      <c r="AA181" s="17"/>
      <c r="AB181" s="17"/>
      <c r="AC181" s="143"/>
      <c r="AD181" s="17"/>
      <c r="AE181" s="17"/>
      <c r="AF181" s="17"/>
      <c r="AG181" s="130"/>
      <c r="AH181" s="17"/>
      <c r="AI181" s="17"/>
      <c r="AJ181" s="17"/>
      <c r="AL181" s="17"/>
      <c r="AM181" s="16"/>
      <c r="AN181" s="16"/>
      <c r="AO181" s="16"/>
    </row>
    <row r="182" spans="1:41" s="15" customFormat="1" x14ac:dyDescent="0.25">
      <c r="A182" s="72">
        <f>IF('##zz500##'!B182&lt;&gt;"",'##zz500##'!B182,"")</f>
        <v>39370</v>
      </c>
      <c r="B182" s="208">
        <v>2967.09</v>
      </c>
      <c r="C182" s="146">
        <f t="shared" si="2"/>
        <v>-6.3728182390525578E-3</v>
      </c>
      <c r="D182" s="143"/>
      <c r="E182" s="17"/>
      <c r="F182" s="17"/>
      <c r="G182" s="130"/>
      <c r="H182" s="17"/>
      <c r="I182" s="17"/>
      <c r="J182" s="23"/>
      <c r="K182" s="23"/>
      <c r="L182" s="23"/>
      <c r="M182" s="23"/>
      <c r="N182" s="60"/>
      <c r="O182" s="60"/>
      <c r="P182" s="112"/>
      <c r="Q182" s="113"/>
      <c r="R182" s="17"/>
      <c r="S182" s="192"/>
      <c r="T182" s="110"/>
      <c r="U182" s="110"/>
      <c r="V182" s="146"/>
      <c r="W182" s="146"/>
      <c r="X182" s="114"/>
      <c r="AA182" s="17"/>
      <c r="AB182" s="17"/>
      <c r="AC182" s="143"/>
      <c r="AD182" s="17"/>
      <c r="AE182" s="17"/>
      <c r="AF182" s="17"/>
      <c r="AG182" s="130"/>
      <c r="AH182" s="17"/>
      <c r="AI182" s="17"/>
      <c r="AJ182" s="17"/>
      <c r="AL182" s="17"/>
      <c r="AM182" s="16"/>
      <c r="AN182" s="16"/>
      <c r="AO182" s="16"/>
    </row>
    <row r="183" spans="1:41" s="15" customFormat="1" x14ac:dyDescent="0.25">
      <c r="A183" s="72">
        <f>IF('##zz500##'!B183&lt;&gt;"",'##zz500##'!B183,"")</f>
        <v>39371</v>
      </c>
      <c r="B183" s="208">
        <v>3042.78</v>
      </c>
      <c r="C183" s="146">
        <f t="shared" si="2"/>
        <v>2.5509842977462727E-2</v>
      </c>
      <c r="D183" s="143"/>
      <c r="E183" s="17"/>
      <c r="F183" s="17"/>
      <c r="G183" s="130"/>
      <c r="H183" s="17"/>
      <c r="I183" s="17"/>
      <c r="J183" s="23"/>
      <c r="K183" s="23"/>
      <c r="L183" s="23"/>
      <c r="M183" s="23"/>
      <c r="N183" s="60"/>
      <c r="O183" s="60"/>
      <c r="P183" s="112"/>
      <c r="Q183" s="113"/>
      <c r="R183" s="17"/>
      <c r="S183" s="192"/>
      <c r="T183" s="110"/>
      <c r="U183" s="110"/>
      <c r="V183" s="146"/>
      <c r="W183" s="146"/>
      <c r="X183" s="114"/>
      <c r="AA183" s="17"/>
      <c r="AB183" s="17"/>
      <c r="AC183" s="143"/>
      <c r="AD183" s="17"/>
      <c r="AE183" s="17"/>
      <c r="AF183" s="17"/>
      <c r="AG183" s="130"/>
      <c r="AH183" s="17"/>
      <c r="AI183" s="17"/>
      <c r="AJ183" s="17"/>
      <c r="AL183" s="17"/>
      <c r="AM183" s="16"/>
      <c r="AN183" s="16"/>
      <c r="AO183" s="16"/>
    </row>
    <row r="184" spans="1:41" s="15" customFormat="1" x14ac:dyDescent="0.25">
      <c r="A184" s="72">
        <f>IF('##zz500##'!B184&lt;&gt;"",'##zz500##'!B184,"")</f>
        <v>39372</v>
      </c>
      <c r="B184" s="208">
        <v>3043.02</v>
      </c>
      <c r="C184" s="146">
        <f t="shared" si="2"/>
        <v>7.8875239090558935E-5</v>
      </c>
      <c r="D184" s="143"/>
      <c r="E184" s="17"/>
      <c r="F184" s="17"/>
      <c r="G184" s="130"/>
      <c r="H184" s="17"/>
      <c r="I184" s="17"/>
      <c r="J184" s="23"/>
      <c r="K184" s="23"/>
      <c r="L184" s="23"/>
      <c r="M184" s="23"/>
      <c r="N184" s="60"/>
      <c r="O184" s="60"/>
      <c r="P184" s="112"/>
      <c r="Q184" s="113"/>
      <c r="R184" s="17"/>
      <c r="S184" s="192"/>
      <c r="T184" s="110"/>
      <c r="U184" s="110"/>
      <c r="V184" s="146"/>
      <c r="W184" s="146"/>
      <c r="X184" s="114"/>
      <c r="AA184" s="17"/>
      <c r="AB184" s="17"/>
      <c r="AC184" s="143"/>
      <c r="AD184" s="17"/>
      <c r="AE184" s="17"/>
      <c r="AF184" s="17"/>
      <c r="AG184" s="130"/>
      <c r="AH184" s="17"/>
      <c r="AI184" s="17"/>
      <c r="AJ184" s="17"/>
      <c r="AL184" s="17"/>
      <c r="AM184" s="16"/>
      <c r="AN184" s="16"/>
      <c r="AO184" s="16"/>
    </row>
    <row r="185" spans="1:41" s="15" customFormat="1" x14ac:dyDescent="0.25">
      <c r="A185" s="72">
        <f>IF('##zz500##'!B185&lt;&gt;"",'##zz500##'!B185,"")</f>
        <v>39373</v>
      </c>
      <c r="B185" s="208">
        <v>3047.46</v>
      </c>
      <c r="C185" s="146">
        <f t="shared" si="2"/>
        <v>1.4590768381410602E-3</v>
      </c>
      <c r="D185" s="143"/>
      <c r="E185" s="17"/>
      <c r="F185" s="17"/>
      <c r="G185" s="130"/>
      <c r="H185" s="17"/>
      <c r="I185" s="17"/>
      <c r="J185" s="23"/>
      <c r="K185" s="23"/>
      <c r="L185" s="23"/>
      <c r="M185" s="23"/>
      <c r="N185" s="60"/>
      <c r="O185" s="60"/>
      <c r="P185" s="112"/>
      <c r="Q185" s="113"/>
      <c r="R185" s="17"/>
      <c r="S185" s="192"/>
      <c r="T185" s="110"/>
      <c r="U185" s="110"/>
      <c r="V185" s="146"/>
      <c r="W185" s="146"/>
      <c r="X185" s="114"/>
      <c r="AA185" s="17"/>
      <c r="AB185" s="17"/>
      <c r="AC185" s="143"/>
      <c r="AD185" s="17"/>
      <c r="AE185" s="17"/>
      <c r="AF185" s="17"/>
      <c r="AG185" s="130"/>
      <c r="AH185" s="17"/>
      <c r="AI185" s="17"/>
      <c r="AJ185" s="17"/>
      <c r="AL185" s="17"/>
      <c r="AM185" s="16"/>
      <c r="AN185" s="16"/>
      <c r="AO185" s="16"/>
    </row>
    <row r="186" spans="1:41" s="15" customFormat="1" x14ac:dyDescent="0.25">
      <c r="A186" s="72">
        <f>IF('##zz500##'!B186&lt;&gt;"",'##zz500##'!B186,"")</f>
        <v>39374</v>
      </c>
      <c r="B186" s="208">
        <v>3010.72</v>
      </c>
      <c r="C186" s="146">
        <f t="shared" si="2"/>
        <v>-1.2055941669456005E-2</v>
      </c>
      <c r="D186" s="143"/>
      <c r="E186" s="17"/>
      <c r="F186" s="17"/>
      <c r="G186" s="130"/>
      <c r="H186" s="17"/>
      <c r="I186" s="17"/>
      <c r="J186" s="23"/>
      <c r="K186" s="23"/>
      <c r="L186" s="23"/>
      <c r="M186" s="23"/>
      <c r="N186" s="60"/>
      <c r="O186" s="60"/>
      <c r="P186" s="112"/>
      <c r="Q186" s="113"/>
      <c r="R186" s="17"/>
      <c r="S186" s="192"/>
      <c r="T186" s="110"/>
      <c r="U186" s="110"/>
      <c r="V186" s="146"/>
      <c r="W186" s="146"/>
      <c r="X186" s="114"/>
      <c r="AA186" s="17"/>
      <c r="AB186" s="17"/>
      <c r="AC186" s="143"/>
      <c r="AD186" s="17"/>
      <c r="AE186" s="17"/>
      <c r="AF186" s="17"/>
      <c r="AG186" s="130"/>
      <c r="AH186" s="17"/>
      <c r="AI186" s="17"/>
      <c r="AJ186" s="17"/>
      <c r="AL186" s="17"/>
      <c r="AM186" s="16"/>
      <c r="AN186" s="16"/>
      <c r="AO186" s="16"/>
    </row>
    <row r="187" spans="1:41" s="15" customFormat="1" x14ac:dyDescent="0.25">
      <c r="A187" s="72">
        <f>IF('##zz500##'!B187&lt;&gt;"",'##zz500##'!B187,"")</f>
        <v>39377</v>
      </c>
      <c r="B187" s="208">
        <v>2941.46</v>
      </c>
      <c r="C187" s="146">
        <f t="shared" si="2"/>
        <v>-2.3004464048466788E-2</v>
      </c>
      <c r="D187" s="143"/>
      <c r="E187" s="17"/>
      <c r="F187" s="17"/>
      <c r="G187" s="130"/>
      <c r="H187" s="17"/>
      <c r="I187" s="17"/>
      <c r="J187" s="23"/>
      <c r="K187" s="23"/>
      <c r="L187" s="23"/>
      <c r="M187" s="23"/>
      <c r="N187" s="60"/>
      <c r="O187" s="60"/>
      <c r="P187" s="112"/>
      <c r="Q187" s="113"/>
      <c r="R187" s="17"/>
      <c r="S187" s="192"/>
      <c r="T187" s="110"/>
      <c r="U187" s="110"/>
      <c r="V187" s="146"/>
      <c r="W187" s="146"/>
      <c r="X187" s="114"/>
      <c r="AA187" s="17"/>
      <c r="AB187" s="17"/>
      <c r="AC187" s="143"/>
      <c r="AD187" s="17"/>
      <c r="AE187" s="17"/>
      <c r="AF187" s="17"/>
      <c r="AG187" s="130"/>
      <c r="AH187" s="17"/>
      <c r="AI187" s="17"/>
      <c r="AJ187" s="17"/>
      <c r="AL187" s="17"/>
      <c r="AM187" s="16"/>
      <c r="AN187" s="16"/>
      <c r="AO187" s="16"/>
    </row>
    <row r="188" spans="1:41" s="15" customFormat="1" x14ac:dyDescent="0.25">
      <c r="A188" s="72">
        <f>IF('##zz500##'!B188&lt;&gt;"",'##zz500##'!B188,"")</f>
        <v>39378</v>
      </c>
      <c r="B188" s="208">
        <v>2960.64</v>
      </c>
      <c r="C188" s="146">
        <f t="shared" si="2"/>
        <v>6.5205714169154216E-3</v>
      </c>
      <c r="D188" s="143"/>
      <c r="E188" s="17"/>
      <c r="F188" s="17"/>
      <c r="G188" s="130"/>
      <c r="H188" s="17"/>
      <c r="I188" s="17"/>
      <c r="J188" s="23"/>
      <c r="K188" s="23"/>
      <c r="L188" s="23"/>
      <c r="M188" s="23"/>
      <c r="N188" s="60"/>
      <c r="O188" s="60"/>
      <c r="P188" s="112"/>
      <c r="Q188" s="113"/>
      <c r="R188" s="17"/>
      <c r="S188" s="192"/>
      <c r="T188" s="110"/>
      <c r="U188" s="110"/>
      <c r="V188" s="146"/>
      <c r="W188" s="146"/>
      <c r="X188" s="114"/>
      <c r="AA188" s="17"/>
      <c r="AB188" s="17"/>
      <c r="AC188" s="143"/>
      <c r="AD188" s="17"/>
      <c r="AE188" s="17"/>
      <c r="AF188" s="17"/>
      <c r="AG188" s="130"/>
      <c r="AH188" s="17"/>
      <c r="AI188" s="17"/>
      <c r="AJ188" s="17"/>
      <c r="AL188" s="17"/>
      <c r="AM188" s="16"/>
      <c r="AN188" s="16"/>
      <c r="AO188" s="16"/>
    </row>
    <row r="189" spans="1:41" s="15" customFormat="1" x14ac:dyDescent="0.25">
      <c r="A189" s="72">
        <f>IF('##zz500##'!B189&lt;&gt;"",'##zz500##'!B189,"")</f>
        <v>39379</v>
      </c>
      <c r="B189" s="208">
        <v>2882.24</v>
      </c>
      <c r="C189" s="146">
        <f t="shared" si="2"/>
        <v>-2.6480760916558599E-2</v>
      </c>
      <c r="D189" s="143"/>
      <c r="E189" s="17"/>
      <c r="F189" s="17"/>
      <c r="G189" s="130"/>
      <c r="H189" s="17"/>
      <c r="I189" s="17"/>
      <c r="J189" s="23"/>
      <c r="K189" s="23"/>
      <c r="L189" s="23"/>
      <c r="M189" s="23"/>
      <c r="N189" s="60"/>
      <c r="O189" s="60"/>
      <c r="P189" s="112"/>
      <c r="Q189" s="113"/>
      <c r="R189" s="17"/>
      <c r="S189" s="192"/>
      <c r="T189" s="110"/>
      <c r="U189" s="110"/>
      <c r="V189" s="146"/>
      <c r="W189" s="146"/>
      <c r="X189" s="114"/>
      <c r="AA189" s="17"/>
      <c r="AB189" s="17"/>
      <c r="AC189" s="143"/>
      <c r="AD189" s="17"/>
      <c r="AE189" s="17"/>
      <c r="AF189" s="17"/>
      <c r="AG189" s="130"/>
      <c r="AH189" s="17"/>
      <c r="AI189" s="17"/>
      <c r="AJ189" s="17"/>
      <c r="AL189" s="17"/>
      <c r="AM189" s="16"/>
      <c r="AN189" s="16"/>
      <c r="AO189" s="16"/>
    </row>
    <row r="190" spans="1:41" s="15" customFormat="1" x14ac:dyDescent="0.25">
      <c r="A190" s="72">
        <f>IF('##zz500##'!B190&lt;&gt;"",'##zz500##'!B190,"")</f>
        <v>39380</v>
      </c>
      <c r="B190" s="208">
        <v>2653.51</v>
      </c>
      <c r="C190" s="146">
        <f t="shared" si="2"/>
        <v>-7.935841567669577E-2</v>
      </c>
      <c r="D190" s="143"/>
      <c r="E190" s="17"/>
      <c r="F190" s="17"/>
      <c r="G190" s="130"/>
      <c r="H190" s="17"/>
      <c r="I190" s="17"/>
      <c r="J190" s="23"/>
      <c r="K190" s="23"/>
      <c r="L190" s="23"/>
      <c r="M190" s="23"/>
      <c r="N190" s="60"/>
      <c r="O190" s="60"/>
      <c r="P190" s="112"/>
      <c r="Q190" s="113"/>
      <c r="R190" s="17"/>
      <c r="S190" s="192"/>
      <c r="T190" s="110"/>
      <c r="U190" s="110"/>
      <c r="V190" s="146"/>
      <c r="W190" s="146"/>
      <c r="X190" s="114"/>
      <c r="AA190" s="17"/>
      <c r="AB190" s="17"/>
      <c r="AC190" s="143"/>
      <c r="AD190" s="17"/>
      <c r="AE190" s="17"/>
      <c r="AF190" s="17"/>
      <c r="AG190" s="130"/>
      <c r="AH190" s="17"/>
      <c r="AI190" s="17"/>
      <c r="AJ190" s="17"/>
      <c r="AL190" s="17"/>
      <c r="AM190" s="16"/>
      <c r="AN190" s="16"/>
      <c r="AO190" s="16"/>
    </row>
    <row r="191" spans="1:41" s="15" customFormat="1" x14ac:dyDescent="0.25">
      <c r="A191" s="72">
        <f>IF('##zz500##'!B191&lt;&gt;"",'##zz500##'!B191,"")</f>
        <v>39381</v>
      </c>
      <c r="B191" s="208">
        <v>2676.2</v>
      </c>
      <c r="C191" s="146">
        <f t="shared" si="2"/>
        <v>8.5509381913011495E-3</v>
      </c>
      <c r="D191" s="143"/>
      <c r="E191" s="17"/>
      <c r="F191" s="17"/>
      <c r="G191" s="130"/>
      <c r="H191" s="17"/>
      <c r="I191" s="17"/>
      <c r="J191" s="23"/>
      <c r="K191" s="23"/>
      <c r="L191" s="23"/>
      <c r="M191" s="23"/>
      <c r="N191" s="60"/>
      <c r="O191" s="60"/>
      <c r="P191" s="112"/>
      <c r="Q191" s="113"/>
      <c r="R191" s="17"/>
      <c r="S191" s="192"/>
      <c r="T191" s="110"/>
      <c r="U191" s="110"/>
      <c r="V191" s="146"/>
      <c r="W191" s="146"/>
      <c r="X191" s="114"/>
      <c r="AA191" s="17"/>
      <c r="AB191" s="17"/>
      <c r="AC191" s="143"/>
      <c r="AD191" s="17"/>
      <c r="AE191" s="17"/>
      <c r="AF191" s="17"/>
      <c r="AG191" s="130"/>
      <c r="AH191" s="17"/>
      <c r="AI191" s="17"/>
      <c r="AJ191" s="17"/>
      <c r="AL191" s="17"/>
      <c r="AM191" s="16"/>
      <c r="AN191" s="16"/>
      <c r="AO191" s="16"/>
    </row>
    <row r="192" spans="1:41" x14ac:dyDescent="0.25">
      <c r="A192" s="72">
        <f>IF('##zz500##'!B192&lt;&gt;"",'##zz500##'!B192,"")</f>
        <v>39384</v>
      </c>
      <c r="B192" s="208">
        <v>2694.91</v>
      </c>
      <c r="C192" s="146">
        <f t="shared" si="2"/>
        <v>6.9912562588745342E-3</v>
      </c>
      <c r="N192" s="20"/>
      <c r="O192" s="20"/>
      <c r="S192" s="192"/>
    </row>
    <row r="193" spans="1:40" x14ac:dyDescent="0.25">
      <c r="A193" s="72">
        <f>IF('##zz500##'!B193&lt;&gt;"",'##zz500##'!B193,"")</f>
        <v>39385</v>
      </c>
      <c r="B193" s="208">
        <v>2766.85</v>
      </c>
      <c r="C193" s="146">
        <f t="shared" si="2"/>
        <v>2.6694769027537202E-2</v>
      </c>
      <c r="N193" s="20"/>
      <c r="O193" s="20"/>
      <c r="S193" s="192"/>
    </row>
    <row r="194" spans="1:40" x14ac:dyDescent="0.25">
      <c r="A194" s="72">
        <f>IF('##zz500##'!B194&lt;&gt;"",'##zz500##'!B194,"")</f>
        <v>39386</v>
      </c>
      <c r="B194" s="208">
        <v>2871.91</v>
      </c>
      <c r="C194" s="146">
        <f t="shared" si="2"/>
        <v>3.7970977826770502E-2</v>
      </c>
      <c r="N194" s="20"/>
      <c r="O194" s="20"/>
      <c r="S194" s="192"/>
    </row>
    <row r="195" spans="1:40" x14ac:dyDescent="0.25">
      <c r="A195" s="72">
        <f>IF('##zz500##'!B195&lt;&gt;"",'##zz500##'!B195,"")</f>
        <v>39387</v>
      </c>
      <c r="B195" s="208">
        <v>2768.45</v>
      </c>
      <c r="C195" s="146">
        <f t="shared" si="2"/>
        <v>-3.6024805791267878E-2</v>
      </c>
      <c r="E195" s="14"/>
      <c r="F195" s="14"/>
      <c r="G195" s="129"/>
      <c r="H195" s="14"/>
      <c r="I195" s="14"/>
      <c r="N195" s="40"/>
      <c r="O195" s="40"/>
      <c r="Q195" s="41"/>
      <c r="S195" s="192"/>
      <c r="X195" s="88"/>
      <c r="Y195" s="11"/>
      <c r="Z195" s="11"/>
      <c r="AA195" s="14"/>
      <c r="AB195" s="14"/>
      <c r="AC195" s="142"/>
      <c r="AD195" s="14"/>
      <c r="AE195" s="14"/>
      <c r="AF195" s="14"/>
      <c r="AG195" s="129"/>
      <c r="AH195" s="14"/>
      <c r="AI195" s="14"/>
      <c r="AJ195" s="14"/>
      <c r="AK195" s="11"/>
      <c r="AL195" s="14"/>
      <c r="AM195" s="13"/>
      <c r="AN195" s="13"/>
    </row>
    <row r="196" spans="1:40" x14ac:dyDescent="0.25">
      <c r="A196" s="72">
        <f>IF('##zz500##'!B196&lt;&gt;"",'##zz500##'!B196,"")</f>
        <v>39388</v>
      </c>
      <c r="B196" s="208">
        <v>2695.06</v>
      </c>
      <c r="C196" s="146">
        <f t="shared" ref="C196:C259" si="3">IF(AND(B195&gt;0,B196&gt;0),B196/B195-1,"")</f>
        <v>-2.6509418627751913E-2</v>
      </c>
      <c r="N196" s="20"/>
      <c r="O196" s="20"/>
      <c r="S196" s="192"/>
    </row>
    <row r="197" spans="1:40" x14ac:dyDescent="0.25">
      <c r="A197" s="72">
        <f>IF('##zz500##'!B197&lt;&gt;"",'##zz500##'!B197,"")</f>
        <v>39391</v>
      </c>
      <c r="B197" s="208">
        <v>2764.72</v>
      </c>
      <c r="C197" s="146">
        <f t="shared" si="3"/>
        <v>2.5847290969403192E-2</v>
      </c>
      <c r="N197" s="20"/>
      <c r="O197" s="20"/>
      <c r="S197" s="192"/>
    </row>
    <row r="198" spans="1:40" x14ac:dyDescent="0.25">
      <c r="A198" s="72">
        <f>IF('##zz500##'!B198&lt;&gt;"",'##zz500##'!B198,"")</f>
        <v>39392</v>
      </c>
      <c r="B198" s="208">
        <v>2801.66</v>
      </c>
      <c r="C198" s="146">
        <f t="shared" si="3"/>
        <v>1.3361208368297683E-2</v>
      </c>
      <c r="N198" s="20"/>
      <c r="O198" s="20"/>
      <c r="S198" s="192"/>
    </row>
    <row r="199" spans="1:40" x14ac:dyDescent="0.25">
      <c r="A199" s="72">
        <f>IF('##zz500##'!B199&lt;&gt;"",'##zz500##'!B199,"")</f>
        <v>39393</v>
      </c>
      <c r="B199" s="208">
        <v>2805.07</v>
      </c>
      <c r="C199" s="146">
        <f t="shared" si="3"/>
        <v>1.2171355553494134E-3</v>
      </c>
      <c r="N199" s="20"/>
      <c r="O199" s="20"/>
      <c r="S199" s="192"/>
    </row>
    <row r="200" spans="1:40" x14ac:dyDescent="0.25">
      <c r="A200" s="72">
        <f>IF('##zz500##'!B200&lt;&gt;"",'##zz500##'!B200,"")</f>
        <v>39394</v>
      </c>
      <c r="B200" s="208">
        <v>2775.89</v>
      </c>
      <c r="C200" s="146">
        <f t="shared" si="3"/>
        <v>-1.0402592448673365E-2</v>
      </c>
      <c r="N200" s="20"/>
      <c r="O200" s="20"/>
      <c r="S200" s="192"/>
    </row>
    <row r="201" spans="1:40" x14ac:dyDescent="0.25">
      <c r="A201" s="72">
        <f>IF('##zz500##'!B201&lt;&gt;"",'##zz500##'!B201,"")</f>
        <v>39395</v>
      </c>
      <c r="B201" s="208">
        <v>2776.24</v>
      </c>
      <c r="C201" s="146">
        <f t="shared" si="3"/>
        <v>1.2608568783334384E-4</v>
      </c>
      <c r="N201" s="20"/>
      <c r="O201" s="20"/>
      <c r="S201" s="192"/>
    </row>
    <row r="202" spans="1:40" x14ac:dyDescent="0.25">
      <c r="A202" s="72">
        <f>IF('##zz500##'!B202&lt;&gt;"",'##zz500##'!B202,"")</f>
        <v>39398</v>
      </c>
      <c r="B202" s="208">
        <v>2760.89</v>
      </c>
      <c r="C202" s="146">
        <f t="shared" si="3"/>
        <v>-5.529060888107673E-3</v>
      </c>
      <c r="N202" s="20"/>
      <c r="O202" s="20"/>
      <c r="S202" s="192"/>
    </row>
    <row r="203" spans="1:40" x14ac:dyDescent="0.25">
      <c r="A203" s="72">
        <f>IF('##zz500##'!B203&lt;&gt;"",'##zz500##'!B203,"")</f>
        <v>39399</v>
      </c>
      <c r="B203" s="208">
        <v>2793.64</v>
      </c>
      <c r="C203" s="146">
        <f t="shared" si="3"/>
        <v>1.1862116926063759E-2</v>
      </c>
      <c r="N203" s="20"/>
      <c r="O203" s="20"/>
      <c r="S203" s="192"/>
    </row>
    <row r="204" spans="1:40" x14ac:dyDescent="0.25">
      <c r="A204" s="72">
        <f>IF('##zz500##'!B204&lt;&gt;"",'##zz500##'!B204,"")</f>
        <v>39400</v>
      </c>
      <c r="B204" s="208">
        <v>2876.31</v>
      </c>
      <c r="C204" s="146">
        <f t="shared" si="3"/>
        <v>2.959221660629141E-2</v>
      </c>
      <c r="N204" s="20"/>
      <c r="O204" s="20"/>
      <c r="S204" s="192"/>
    </row>
    <row r="205" spans="1:40" x14ac:dyDescent="0.25">
      <c r="A205" s="72">
        <f>IF('##zz500##'!B205&lt;&gt;"",'##zz500##'!B205,"")</f>
        <v>39401</v>
      </c>
      <c r="B205" s="208">
        <v>2847.53</v>
      </c>
      <c r="C205" s="146">
        <f t="shared" si="3"/>
        <v>-1.0005875583646962E-2</v>
      </c>
      <c r="N205" s="20"/>
      <c r="O205" s="20"/>
      <c r="S205" s="192"/>
    </row>
    <row r="206" spans="1:40" x14ac:dyDescent="0.25">
      <c r="A206" s="72">
        <f>IF('##zz500##'!B206&lt;&gt;"",'##zz500##'!B206,"")</f>
        <v>39402</v>
      </c>
      <c r="B206" s="208">
        <v>2853.33</v>
      </c>
      <c r="C206" s="146">
        <f t="shared" si="3"/>
        <v>2.0368529918910472E-3</v>
      </c>
      <c r="N206" s="20"/>
      <c r="O206" s="20"/>
      <c r="S206" s="192"/>
    </row>
    <row r="207" spans="1:40" x14ac:dyDescent="0.25">
      <c r="A207" s="72">
        <f>IF('##zz500##'!B207&lt;&gt;"",'##zz500##'!B207,"")</f>
        <v>39405</v>
      </c>
      <c r="B207" s="208">
        <v>2929.54</v>
      </c>
      <c r="C207" s="146">
        <f t="shared" si="3"/>
        <v>2.6709143351802966E-2</v>
      </c>
      <c r="N207" s="20"/>
      <c r="O207" s="20"/>
      <c r="S207" s="192"/>
    </row>
    <row r="208" spans="1:40" x14ac:dyDescent="0.25">
      <c r="A208" s="72">
        <f>IF('##zz500##'!B208&lt;&gt;"",'##zz500##'!B208,"")</f>
        <v>39406</v>
      </c>
      <c r="B208" s="208">
        <v>2960.88</v>
      </c>
      <c r="C208" s="146">
        <f t="shared" si="3"/>
        <v>1.0697925271544451E-2</v>
      </c>
      <c r="N208" s="20"/>
      <c r="O208" s="20"/>
      <c r="S208" s="192"/>
    </row>
    <row r="209" spans="1:19" x14ac:dyDescent="0.25">
      <c r="A209" s="72">
        <f>IF('##zz500##'!B209&lt;&gt;"",'##zz500##'!B209,"")</f>
        <v>39407</v>
      </c>
      <c r="B209" s="208">
        <v>2921.39</v>
      </c>
      <c r="C209" s="146">
        <f t="shared" si="3"/>
        <v>-1.3337251087514601E-2</v>
      </c>
      <c r="N209" s="20"/>
      <c r="O209" s="20"/>
      <c r="S209" s="192"/>
    </row>
    <row r="210" spans="1:19" x14ac:dyDescent="0.25">
      <c r="A210" s="72">
        <f>IF('##zz500##'!B210&lt;&gt;"",'##zz500##'!B210,"")</f>
        <v>39408</v>
      </c>
      <c r="B210" s="208">
        <v>2819.68</v>
      </c>
      <c r="C210" s="146">
        <f t="shared" si="3"/>
        <v>-3.481561859251936E-2</v>
      </c>
      <c r="N210" s="20"/>
      <c r="O210" s="20"/>
      <c r="S210" s="192"/>
    </row>
    <row r="211" spans="1:19" x14ac:dyDescent="0.25">
      <c r="A211" s="72">
        <f>IF('##zz500##'!B211&lt;&gt;"",'##zz500##'!B211,"")</f>
        <v>39409</v>
      </c>
      <c r="B211" s="208">
        <v>2846.47</v>
      </c>
      <c r="C211" s="146">
        <f t="shared" si="3"/>
        <v>9.5010781365261199E-3</v>
      </c>
      <c r="N211" s="20"/>
      <c r="O211" s="20"/>
      <c r="S211" s="192"/>
    </row>
    <row r="212" spans="1:19" x14ac:dyDescent="0.25">
      <c r="A212" s="72">
        <f>IF('##zz500##'!B212&lt;&gt;"",'##zz500##'!B212,"")</f>
        <v>39412</v>
      </c>
      <c r="B212" s="208">
        <v>2859.53</v>
      </c>
      <c r="C212" s="146">
        <f t="shared" si="3"/>
        <v>4.5881389932092009E-3</v>
      </c>
      <c r="N212" s="20"/>
      <c r="O212" s="20"/>
      <c r="S212" s="192"/>
    </row>
    <row r="213" spans="1:19" x14ac:dyDescent="0.25">
      <c r="A213" s="72">
        <f>IF('##zz500##'!B213&lt;&gt;"",'##zz500##'!B213,"")</f>
        <v>39413</v>
      </c>
      <c r="B213" s="208">
        <v>2851.28</v>
      </c>
      <c r="C213" s="146">
        <f t="shared" si="3"/>
        <v>-2.8850895077162653E-3</v>
      </c>
      <c r="N213" s="20"/>
      <c r="O213" s="20"/>
      <c r="S213" s="192"/>
    </row>
    <row r="214" spans="1:19" x14ac:dyDescent="0.25">
      <c r="A214" s="72">
        <f>IF('##zz500##'!B214&lt;&gt;"",'##zz500##'!B214,"")</f>
        <v>39414</v>
      </c>
      <c r="B214" s="208">
        <v>2838.21</v>
      </c>
      <c r="C214" s="146">
        <f t="shared" si="3"/>
        <v>-4.5839061754721078E-3</v>
      </c>
      <c r="N214" s="20"/>
      <c r="O214" s="20"/>
      <c r="S214" s="192"/>
    </row>
    <row r="215" spans="1:19" x14ac:dyDescent="0.25">
      <c r="A215" s="72">
        <f>IF('##zz500##'!B215&lt;&gt;"",'##zz500##'!B215,"")</f>
        <v>39415</v>
      </c>
      <c r="B215" s="208">
        <v>2892.92</v>
      </c>
      <c r="C215" s="146">
        <f t="shared" si="3"/>
        <v>1.9276233964364842E-2</v>
      </c>
      <c r="N215" s="20"/>
      <c r="O215" s="20"/>
      <c r="S215" s="192"/>
    </row>
    <row r="216" spans="1:19" x14ac:dyDescent="0.25">
      <c r="A216" s="72">
        <f>IF('##zz500##'!B216&lt;&gt;"",'##zz500##'!B216,"")</f>
        <v>39416</v>
      </c>
      <c r="B216" s="208">
        <v>2852.95</v>
      </c>
      <c r="C216" s="146">
        <f t="shared" si="3"/>
        <v>-1.3816489913305641E-2</v>
      </c>
      <c r="N216" s="20"/>
      <c r="O216" s="20"/>
      <c r="S216" s="192"/>
    </row>
    <row r="217" spans="1:19" x14ac:dyDescent="0.25">
      <c r="A217" s="72">
        <f>IF('##zz500##'!B217&lt;&gt;"",'##zz500##'!B217,"")</f>
        <v>39419</v>
      </c>
      <c r="B217" s="208">
        <v>2900.68</v>
      </c>
      <c r="C217" s="146">
        <f t="shared" si="3"/>
        <v>1.6730051350356545E-2</v>
      </c>
      <c r="N217" s="20"/>
      <c r="O217" s="20"/>
      <c r="S217" s="192"/>
    </row>
    <row r="218" spans="1:19" x14ac:dyDescent="0.25">
      <c r="A218" s="72">
        <f>IF('##zz500##'!B218&lt;&gt;"",'##zz500##'!B218,"")</f>
        <v>39420</v>
      </c>
      <c r="B218" s="208">
        <v>2899.61</v>
      </c>
      <c r="C218" s="146">
        <f t="shared" si="3"/>
        <v>-3.6887902147075824E-4</v>
      </c>
      <c r="N218" s="20"/>
      <c r="O218" s="20"/>
      <c r="S218" s="192"/>
    </row>
    <row r="219" spans="1:19" x14ac:dyDescent="0.25">
      <c r="A219" s="72">
        <f>IF('##zz500##'!B219&lt;&gt;"",'##zz500##'!B219,"")</f>
        <v>39421</v>
      </c>
      <c r="B219" s="208">
        <v>2937.2</v>
      </c>
      <c r="C219" s="146">
        <f t="shared" si="3"/>
        <v>1.2963812374767514E-2</v>
      </c>
      <c r="N219" s="20"/>
      <c r="O219" s="20"/>
      <c r="S219" s="192"/>
    </row>
    <row r="220" spans="1:19" x14ac:dyDescent="0.25">
      <c r="A220" s="72">
        <f>IF('##zz500##'!B220&lt;&gt;"",'##zz500##'!B220,"")</f>
        <v>39422</v>
      </c>
      <c r="B220" s="208">
        <v>2962.65</v>
      </c>
      <c r="C220" s="146">
        <f t="shared" si="3"/>
        <v>8.664714694266662E-3</v>
      </c>
      <c r="N220" s="20"/>
      <c r="O220" s="20"/>
      <c r="S220" s="192"/>
    </row>
    <row r="221" spans="1:19" x14ac:dyDescent="0.25">
      <c r="A221" s="72">
        <f>IF('##zz500##'!B221&lt;&gt;"",'##zz500##'!B221,"")</f>
        <v>39423</v>
      </c>
      <c r="B221" s="208">
        <v>3019.68</v>
      </c>
      <c r="C221" s="146">
        <f t="shared" si="3"/>
        <v>1.9249658245152013E-2</v>
      </c>
      <c r="N221" s="20"/>
      <c r="O221" s="20"/>
      <c r="S221" s="192"/>
    </row>
    <row r="222" spans="1:19" x14ac:dyDescent="0.25">
      <c r="A222" s="72">
        <f>IF('##zz500##'!B222&lt;&gt;"",'##zz500##'!B222,"")</f>
        <v>39426</v>
      </c>
      <c r="B222" s="208">
        <v>3074.43</v>
      </c>
      <c r="C222" s="146">
        <f t="shared" si="3"/>
        <v>1.8131060244794162E-2</v>
      </c>
      <c r="N222" s="20"/>
      <c r="O222" s="20"/>
      <c r="S222" s="192"/>
    </row>
    <row r="223" spans="1:19" x14ac:dyDescent="0.25">
      <c r="A223" s="72">
        <f>IF('##zz500##'!B223&lt;&gt;"",'##zz500##'!B223,"")</f>
        <v>39427</v>
      </c>
      <c r="B223" s="208">
        <v>3113.96</v>
      </c>
      <c r="C223" s="146">
        <f t="shared" si="3"/>
        <v>1.2857667925436633E-2</v>
      </c>
      <c r="N223" s="20"/>
      <c r="O223" s="20"/>
      <c r="S223" s="192"/>
    </row>
    <row r="224" spans="1:19" x14ac:dyDescent="0.25">
      <c r="A224" s="72">
        <f>IF('##zz500##'!B224&lt;&gt;"",'##zz500##'!B224,"")</f>
        <v>39428</v>
      </c>
      <c r="B224" s="208">
        <v>3153.19</v>
      </c>
      <c r="C224" s="146">
        <f t="shared" si="3"/>
        <v>1.2598106590964608E-2</v>
      </c>
      <c r="N224" s="20"/>
      <c r="O224" s="20"/>
      <c r="S224" s="192"/>
    </row>
    <row r="225" spans="1:40" x14ac:dyDescent="0.25">
      <c r="A225" s="72">
        <f>IF('##zz500##'!B225&lt;&gt;"",'##zz500##'!B225,"")</f>
        <v>39429</v>
      </c>
      <c r="B225" s="208">
        <v>3095.44</v>
      </c>
      <c r="C225" s="146">
        <f t="shared" si="3"/>
        <v>-1.8314785978643888E-2</v>
      </c>
      <c r="N225" s="20"/>
      <c r="O225" s="20"/>
      <c r="S225" s="192"/>
    </row>
    <row r="226" spans="1:40" x14ac:dyDescent="0.25">
      <c r="A226" s="72">
        <f>IF('##zz500##'!B226&lt;&gt;"",'##zz500##'!B226,"")</f>
        <v>39430</v>
      </c>
      <c r="B226" s="208">
        <v>3132.74</v>
      </c>
      <c r="C226" s="146">
        <f t="shared" si="3"/>
        <v>1.2049983201095626E-2</v>
      </c>
      <c r="N226" s="20"/>
      <c r="O226" s="20"/>
      <c r="S226" s="192"/>
    </row>
    <row r="227" spans="1:40" x14ac:dyDescent="0.25">
      <c r="A227" s="72">
        <f>IF('##zz500##'!B227&lt;&gt;"",'##zz500##'!B227,"")</f>
        <v>39433</v>
      </c>
      <c r="B227" s="208">
        <v>3128.16</v>
      </c>
      <c r="C227" s="146">
        <f t="shared" si="3"/>
        <v>-1.4619789704858333E-3</v>
      </c>
      <c r="N227" s="20"/>
      <c r="O227" s="20"/>
      <c r="S227" s="192"/>
    </row>
    <row r="228" spans="1:40" x14ac:dyDescent="0.25">
      <c r="A228" s="72">
        <f>IF('##zz500##'!B228&lt;&gt;"",'##zz500##'!B228,"")</f>
        <v>39434</v>
      </c>
      <c r="B228" s="208">
        <v>3121.99</v>
      </c>
      <c r="C228" s="146">
        <f t="shared" si="3"/>
        <v>-1.9724055035548194E-3</v>
      </c>
      <c r="N228" s="20"/>
      <c r="O228" s="20"/>
      <c r="S228" s="192"/>
    </row>
    <row r="229" spans="1:40" x14ac:dyDescent="0.25">
      <c r="A229" s="72">
        <f>IF('##zz500##'!B229&lt;&gt;"",'##zz500##'!B229,"")</f>
        <v>39435</v>
      </c>
      <c r="B229" s="208">
        <v>3178.51</v>
      </c>
      <c r="C229" s="146">
        <f t="shared" si="3"/>
        <v>1.8103837616392227E-2</v>
      </c>
      <c r="N229" s="20"/>
      <c r="O229" s="20"/>
      <c r="S229" s="192"/>
    </row>
    <row r="230" spans="1:40" x14ac:dyDescent="0.25">
      <c r="A230" s="72">
        <f>IF('##zz500##'!B230&lt;&gt;"",'##zz500##'!B230,"")</f>
        <v>39436</v>
      </c>
      <c r="B230" s="208">
        <v>3202.18</v>
      </c>
      <c r="C230" s="146">
        <f t="shared" si="3"/>
        <v>7.4468854903710913E-3</v>
      </c>
      <c r="N230" s="20"/>
      <c r="O230" s="20"/>
      <c r="S230" s="192"/>
    </row>
    <row r="231" spans="1:40" x14ac:dyDescent="0.25">
      <c r="A231" s="72">
        <f>IF('##zz500##'!B231&lt;&gt;"",'##zz500##'!B231,"")</f>
        <v>39437</v>
      </c>
      <c r="B231" s="208">
        <v>3244.14</v>
      </c>
      <c r="C231" s="146">
        <f t="shared" si="3"/>
        <v>1.3103573190763829E-2</v>
      </c>
      <c r="N231" s="20"/>
      <c r="O231" s="20"/>
      <c r="S231" s="192"/>
    </row>
    <row r="232" spans="1:40" x14ac:dyDescent="0.25">
      <c r="A232" s="72">
        <f>IF('##zz500##'!B232&lt;&gt;"",'##zz500##'!B232,"")</f>
        <v>39440</v>
      </c>
      <c r="B232" s="208">
        <v>3283.19</v>
      </c>
      <c r="C232" s="146">
        <f t="shared" si="3"/>
        <v>1.2037088411720909E-2</v>
      </c>
      <c r="N232" s="20"/>
      <c r="O232" s="20"/>
      <c r="S232" s="192"/>
    </row>
    <row r="233" spans="1:40" x14ac:dyDescent="0.25">
      <c r="A233" s="72">
        <f>IF('##zz500##'!B233&lt;&gt;"",'##zz500##'!B233,"")</f>
        <v>39441</v>
      </c>
      <c r="B233" s="208">
        <v>3323.82</v>
      </c>
      <c r="C233" s="146">
        <f t="shared" si="3"/>
        <v>1.2375159524730561E-2</v>
      </c>
      <c r="N233" s="20"/>
      <c r="O233" s="20"/>
      <c r="S233" s="192"/>
    </row>
    <row r="234" spans="1:40" x14ac:dyDescent="0.25">
      <c r="A234" s="72">
        <f>IF('##zz500##'!B234&lt;&gt;"",'##zz500##'!B234,"")</f>
        <v>39442</v>
      </c>
      <c r="B234" s="208">
        <v>3376.84</v>
      </c>
      <c r="C234" s="146">
        <f t="shared" si="3"/>
        <v>1.5951525654217091E-2</v>
      </c>
      <c r="N234" s="20"/>
      <c r="O234" s="20"/>
      <c r="S234" s="192"/>
    </row>
    <row r="235" spans="1:40" x14ac:dyDescent="0.25">
      <c r="A235" s="72">
        <f>IF('##zz500##'!B235&lt;&gt;"",'##zz500##'!B235,"")</f>
        <v>39443</v>
      </c>
      <c r="B235" s="208">
        <v>3390.69</v>
      </c>
      <c r="C235" s="146">
        <f t="shared" si="3"/>
        <v>4.1014676443065223E-3</v>
      </c>
      <c r="N235" s="20"/>
      <c r="O235" s="20"/>
      <c r="S235" s="192"/>
    </row>
    <row r="236" spans="1:40" x14ac:dyDescent="0.25">
      <c r="A236" s="72">
        <f>IF('##zz500##'!B236&lt;&gt;"",'##zz500##'!B236,"")</f>
        <v>39444</v>
      </c>
      <c r="B236" s="208">
        <v>3398.59</v>
      </c>
      <c r="C236" s="146">
        <f t="shared" si="3"/>
        <v>2.3299092515092212E-3</v>
      </c>
      <c r="N236" s="20"/>
      <c r="O236" s="20"/>
      <c r="S236" s="192"/>
      <c r="Z236" s="39"/>
    </row>
    <row r="237" spans="1:40" x14ac:dyDescent="0.25">
      <c r="A237" s="72">
        <f>IF('##zz500##'!B237&lt;&gt;"",'##zz500##'!B237,"")</f>
        <v>39449</v>
      </c>
      <c r="B237" s="208">
        <v>3521.13</v>
      </c>
      <c r="C237" s="146">
        <f t="shared" si="3"/>
        <v>3.6056129159445449E-2</v>
      </c>
      <c r="N237" s="20"/>
      <c r="O237" s="20"/>
      <c r="S237" s="192"/>
    </row>
    <row r="238" spans="1:40" x14ac:dyDescent="0.25">
      <c r="A238" s="72">
        <f>IF('##zz500##'!B238&lt;&gt;"",'##zz500##'!B238,"")</f>
        <v>39450</v>
      </c>
      <c r="B238" s="208">
        <v>3582.7</v>
      </c>
      <c r="C238" s="146">
        <f t="shared" si="3"/>
        <v>1.7485863913005106E-2</v>
      </c>
      <c r="N238" s="20"/>
      <c r="O238" s="20"/>
      <c r="S238" s="192"/>
    </row>
    <row r="239" spans="1:40" x14ac:dyDescent="0.25">
      <c r="A239" s="72">
        <f>IF('##zz500##'!B239&lt;&gt;"",'##zz500##'!B239,"")</f>
        <v>39451</v>
      </c>
      <c r="B239" s="208">
        <v>3573.66</v>
      </c>
      <c r="C239" s="146">
        <f t="shared" si="3"/>
        <v>-2.5232366650850269E-3</v>
      </c>
      <c r="N239" s="20"/>
      <c r="O239" s="20"/>
      <c r="S239" s="192"/>
    </row>
    <row r="240" spans="1:40" x14ac:dyDescent="0.25">
      <c r="A240" s="72">
        <f>IF('##zz500##'!B240&lt;&gt;"",'##zz500##'!B240,"")</f>
        <v>39454</v>
      </c>
      <c r="B240" s="208">
        <v>3616.7</v>
      </c>
      <c r="C240" s="146">
        <f t="shared" si="3"/>
        <v>1.2043675111790053E-2</v>
      </c>
      <c r="D240" s="143">
        <v>1</v>
      </c>
      <c r="E240" s="14"/>
      <c r="F240" s="14">
        <f>D240/MAX(D$240:D240)-1</f>
        <v>0</v>
      </c>
      <c r="G240" s="129">
        <v>1</v>
      </c>
      <c r="H240" s="14"/>
      <c r="I240" s="14">
        <f>G240/MAX(G$240:G240)-1</f>
        <v>0</v>
      </c>
      <c r="N240" s="40"/>
      <c r="O240" s="40"/>
      <c r="Q240" s="41"/>
      <c r="S240" s="192"/>
      <c r="X240" s="88"/>
      <c r="Y240" s="11"/>
      <c r="Z240" s="11"/>
      <c r="AA240" s="14"/>
      <c r="AB240" s="14"/>
      <c r="AC240" s="142"/>
      <c r="AD240" s="14"/>
      <c r="AE240" s="14"/>
      <c r="AF240" s="14"/>
      <c r="AG240" s="129"/>
      <c r="AH240" s="14"/>
      <c r="AI240" s="14"/>
      <c r="AJ240" s="14"/>
      <c r="AK240" s="11"/>
      <c r="AL240" s="14"/>
      <c r="AM240" s="13"/>
      <c r="AN240" s="13"/>
    </row>
    <row r="241" spans="1:41" x14ac:dyDescent="0.25">
      <c r="A241" s="72">
        <f>IF('##zz500##'!B241&lt;&gt;"",'##zz500##'!B241,"")</f>
        <v>39455</v>
      </c>
      <c r="B241" s="208">
        <v>3509.43</v>
      </c>
      <c r="C241" s="146">
        <f t="shared" si="3"/>
        <v>-2.965963447341502E-2</v>
      </c>
      <c r="D241" s="143">
        <f>IF('##zz500##'!K241="","",IF('##zz500##'!K241="yes",D240,IF('##zz500##'!T241&lt;&gt;0,D240*(1+'##zz500##'!T241),D240*(1+C241))))</f>
        <v>1</v>
      </c>
      <c r="E241" s="6">
        <f>D241/D240-1</f>
        <v>0</v>
      </c>
      <c r="F241" s="17">
        <f>D241/MAX(D$240:D241)-1</f>
        <v>0</v>
      </c>
      <c r="G241" s="66">
        <f>IF('##zz500##'!K241="","",IF('##zz500##'!K241="no",G240*(1+E241),IF('##zz500##'!T241&lt;&gt;0,G240*(1+'##zz500##'!T241),G240*(1+'##zz500##'!P241))))</f>
        <v>1.0275365055976184</v>
      </c>
      <c r="H241" s="6">
        <f>G241/G240-1</f>
        <v>2.7536505597618444E-2</v>
      </c>
      <c r="I241" s="17">
        <f>G241/MAX(G$240:G241)-1</f>
        <v>0</v>
      </c>
      <c r="N241" s="20"/>
      <c r="O241" s="20"/>
      <c r="S241" s="192"/>
      <c r="Y241" s="39"/>
      <c r="Z241" s="39"/>
      <c r="AA241" s="17"/>
      <c r="AC241" s="142"/>
      <c r="AE241" s="17"/>
      <c r="AG241" s="66"/>
      <c r="AI241" s="17"/>
    </row>
    <row r="242" spans="1:41" x14ac:dyDescent="0.25">
      <c r="A242" s="72">
        <f>IF('##zz500##'!B242&lt;&gt;"",'##zz500##'!B242,"")</f>
        <v>39456</v>
      </c>
      <c r="B242" s="208">
        <v>3600.17</v>
      </c>
      <c r="C242" s="146">
        <f t="shared" si="3"/>
        <v>2.5856050697691702E-2</v>
      </c>
      <c r="D242" s="143">
        <f>IF('##zz500##'!K242="","",IF('##zz500##'!K242="yes",D241,IF('##zz500##'!T242&lt;&gt;0,D241*(1+'##zz500##'!T242),D241*(1+C242))))</f>
        <v>1.0258560506976917</v>
      </c>
      <c r="E242" s="6">
        <f t="shared" ref="E242:E305" si="4">D242/D241-1</f>
        <v>2.5856050697691702E-2</v>
      </c>
      <c r="F242" s="17">
        <f>D242/MAX(D$240:D242)-1</f>
        <v>0</v>
      </c>
      <c r="G242" s="66">
        <f>IF('##zz500##'!K242="","",IF('##zz500##'!K242="no",G241*(1+E242),IF('##zz500##'!T242&lt;&gt;0,G241*(1+'##zz500##'!T242),G241*(1+'##zz500##'!P242))))</f>
        <v>1.0541045415800794</v>
      </c>
      <c r="H242" s="6">
        <f t="shared" ref="H242:H305" si="5">G242/G241-1</f>
        <v>2.5856050697691702E-2</v>
      </c>
      <c r="I242" s="17">
        <f>G242/MAX(G$240:G242)-1</f>
        <v>0</v>
      </c>
      <c r="N242" s="20"/>
      <c r="O242" s="20"/>
      <c r="S242" s="192"/>
      <c r="Y242" s="39"/>
      <c r="Z242" s="39"/>
      <c r="AA242" s="17"/>
      <c r="AC242" s="142"/>
      <c r="AE242" s="17"/>
      <c r="AG242" s="66"/>
      <c r="AI242" s="17"/>
    </row>
    <row r="243" spans="1:41" x14ac:dyDescent="0.25">
      <c r="A243" s="72">
        <f>IF('##zz500##'!B243&lt;&gt;"",'##zz500##'!B243,"")</f>
        <v>39457</v>
      </c>
      <c r="B243" s="208">
        <v>3619.38</v>
      </c>
      <c r="C243" s="146">
        <f t="shared" si="3"/>
        <v>5.3358591399850219E-3</v>
      </c>
      <c r="D243" s="143">
        <f>IF('##zz500##'!K243="","",IF('##zz500##'!K243="yes",D242,IF('##zz500##'!T243&lt;&gt;0,D242*(1+'##zz500##'!T243),D242*(1+C243))))</f>
        <v>1.031329874082116</v>
      </c>
      <c r="E243" s="6">
        <f t="shared" si="4"/>
        <v>5.3358591399850219E-3</v>
      </c>
      <c r="F243" s="17">
        <f>D243/MAX(D$240:D243)-1</f>
        <v>0</v>
      </c>
      <c r="G243" s="66">
        <f>IF('##zz500##'!K243="","",IF('##zz500##'!K243="no",G242*(1+E243),IF('##zz500##'!T243&lt;&gt;0,G242*(1+'##zz500##'!T243),G242*(1+'##zz500##'!P243))))</f>
        <v>1.0597290949327691</v>
      </c>
      <c r="H243" s="6">
        <f t="shared" si="5"/>
        <v>5.3358591399850219E-3</v>
      </c>
      <c r="I243" s="17">
        <f>G243/MAX(G$240:G243)-1</f>
        <v>0</v>
      </c>
      <c r="N243" s="20"/>
      <c r="O243" s="20"/>
      <c r="S243" s="192"/>
      <c r="Y243" s="39"/>
      <c r="Z243" s="39"/>
      <c r="AA243" s="17"/>
      <c r="AC243" s="142"/>
      <c r="AE243" s="17"/>
      <c r="AG243" s="66"/>
      <c r="AI243" s="17"/>
    </row>
    <row r="244" spans="1:41" x14ac:dyDescent="0.25">
      <c r="A244" s="72">
        <f>IF('##zz500##'!B244&lt;&gt;"",'##zz500##'!B244,"")</f>
        <v>39458</v>
      </c>
      <c r="B244" s="208">
        <v>3650.97</v>
      </c>
      <c r="C244" s="146">
        <f t="shared" si="3"/>
        <v>8.7280141902756903E-3</v>
      </c>
      <c r="D244" s="143">
        <f>IF('##zz500##'!K244="","",IF('##zz500##'!K244="yes",D243,IF('##zz500##'!T244&lt;&gt;0,D243*(1+'##zz500##'!T244),D243*(1+C244))))</f>
        <v>1.04033133585796</v>
      </c>
      <c r="E244" s="6">
        <f t="shared" si="4"/>
        <v>8.7280141902756903E-3</v>
      </c>
      <c r="F244" s="17">
        <f>D244/MAX(D$240:D244)-1</f>
        <v>0</v>
      </c>
      <c r="G244" s="66">
        <f>IF('##zz500##'!K244="","",IF('##zz500##'!K244="no",G243*(1+E244),IF('##zz500##'!T244&lt;&gt;0,G243*(1+'##zz500##'!T244),G243*(1+'##zz500##'!P244))))</f>
        <v>1.0689784255111903</v>
      </c>
      <c r="H244" s="6">
        <f t="shared" si="5"/>
        <v>8.7280141902756903E-3</v>
      </c>
      <c r="I244" s="17">
        <f>G244/MAX(G$240:G244)-1</f>
        <v>0</v>
      </c>
      <c r="N244" s="20"/>
      <c r="O244" s="20"/>
      <c r="S244" s="192"/>
      <c r="Y244" s="39"/>
      <c r="Z244" s="39"/>
      <c r="AA244" s="17"/>
      <c r="AC244" s="142"/>
      <c r="AE244" s="17"/>
      <c r="AG244" s="66"/>
      <c r="AI244" s="17"/>
    </row>
    <row r="245" spans="1:41" x14ac:dyDescent="0.25">
      <c r="A245" s="72">
        <f>IF('##zz500##'!B245&lt;&gt;"",'##zz500##'!B245,"")</f>
        <v>39461</v>
      </c>
      <c r="B245" s="208">
        <v>3718.95</v>
      </c>
      <c r="C245" s="146">
        <f t="shared" si="3"/>
        <v>1.8619709282738484E-2</v>
      </c>
      <c r="D245" s="143">
        <f>IF('##zz500##'!K245="","",IF('##zz500##'!K245="yes",D244,IF('##zz500##'!T245&lt;&gt;0,D244*(1+'##zz500##'!T245),D244*(1+C245))))</f>
        <v>1.0597020028893582</v>
      </c>
      <c r="E245" s="6">
        <f t="shared" si="4"/>
        <v>1.8619709282738484E-2</v>
      </c>
      <c r="F245" s="17">
        <f>D245/MAX(D$240:D245)-1</f>
        <v>0</v>
      </c>
      <c r="G245" s="66">
        <f>IF('##zz500##'!K245="","",IF('##zz500##'!K245="no",G244*(1+E245),IF('##zz500##'!T245&lt;&gt;0,G244*(1+'##zz500##'!T245),G244*(1+'##zz500##'!P245))))</f>
        <v>1.0888824930237282</v>
      </c>
      <c r="H245" s="6">
        <f t="shared" si="5"/>
        <v>1.8619709282738484E-2</v>
      </c>
      <c r="I245" s="17">
        <f>G245/MAX(G$240:G245)-1</f>
        <v>0</v>
      </c>
      <c r="N245" s="20"/>
      <c r="O245" s="20"/>
      <c r="S245" s="192"/>
      <c r="Y245" s="39"/>
      <c r="Z245" s="39"/>
      <c r="AA245" s="17"/>
      <c r="AC245" s="142"/>
      <c r="AE245" s="17"/>
      <c r="AG245" s="66"/>
      <c r="AI245" s="17"/>
    </row>
    <row r="246" spans="1:41" s="140" customFormat="1" x14ac:dyDescent="0.25">
      <c r="A246" s="72">
        <f>IF('##zz500##'!B246&lt;&gt;"",'##zz500##'!B246,"")</f>
        <v>39462</v>
      </c>
      <c r="B246" s="208">
        <v>3756.74</v>
      </c>
      <c r="C246" s="146">
        <f t="shared" si="3"/>
        <v>1.016147030747927E-2</v>
      </c>
      <c r="D246" s="143">
        <f>IF('##zz500##'!K246="","",IF('##zz500##'!K246="yes",D245,IF('##zz500##'!T246&lt;&gt;0,D245*(1+'##zz500##'!T246),D245*(1+C246))))</f>
        <v>1.0704701333264948</v>
      </c>
      <c r="E246" s="137">
        <f t="shared" si="4"/>
        <v>1.016147030747927E-2</v>
      </c>
      <c r="F246" s="137">
        <f>D246/MAX(D$240:D246)-1</f>
        <v>0</v>
      </c>
      <c r="G246" s="66">
        <f>IF('##zz500##'!K246="","",IF('##zz500##'!K246="no",G245*(1+E246),IF('##zz500##'!T246&lt;&gt;0,G245*(1+'##zz500##'!T246),G245*(1+'##zz500##'!P246))))</f>
        <v>1.0999471401449228</v>
      </c>
      <c r="H246" s="137">
        <f t="shared" si="5"/>
        <v>1.016147030747927E-2</v>
      </c>
      <c r="I246" s="137">
        <f>G246/MAX(G$240:G246)-1</f>
        <v>0</v>
      </c>
      <c r="J246" s="23"/>
      <c r="K246" s="23"/>
      <c r="L246" s="23"/>
      <c r="M246" s="23"/>
      <c r="N246" s="134"/>
      <c r="O246" s="134"/>
      <c r="P246" s="135"/>
      <c r="Q246" s="136"/>
      <c r="R246" s="17"/>
      <c r="S246" s="192"/>
      <c r="T246" s="132"/>
      <c r="U246" s="132"/>
      <c r="V246" s="146"/>
      <c r="W246" s="146"/>
      <c r="X246" s="138"/>
      <c r="Y246" s="92"/>
      <c r="Z246" s="92"/>
      <c r="AA246" s="17"/>
      <c r="AB246" s="6"/>
      <c r="AC246" s="142"/>
      <c r="AD246" s="137"/>
      <c r="AE246" s="137"/>
      <c r="AF246" s="137"/>
      <c r="AG246" s="66"/>
      <c r="AH246" s="137"/>
      <c r="AI246" s="137"/>
      <c r="AJ246" s="137"/>
      <c r="AL246" s="137"/>
      <c r="AM246" s="139"/>
      <c r="AN246" s="139"/>
      <c r="AO246" s="139"/>
    </row>
    <row r="247" spans="1:41" x14ac:dyDescent="0.25">
      <c r="A247" s="72">
        <f>IF('##zz500##'!B247&lt;&gt;"",'##zz500##'!B247,"")</f>
        <v>39463</v>
      </c>
      <c r="B247" s="208">
        <v>3710.32</v>
      </c>
      <c r="C247" s="146">
        <f t="shared" si="3"/>
        <v>-1.2356457992834136E-2</v>
      </c>
      <c r="D247" s="143">
        <f>IF('##zz500##'!K247="","",IF('##zz500##'!K247="yes",D246,IF('##zz500##'!T247&lt;&gt;0,D246*(1+'##zz500##'!T247),D246*(1+C247))))</f>
        <v>1.0572429140914623</v>
      </c>
      <c r="E247" s="6">
        <f t="shared" si="4"/>
        <v>-1.2356457992834247E-2</v>
      </c>
      <c r="F247" s="17">
        <f>D247/MAX(D$240:D247)-1</f>
        <v>-1.2356457992834247E-2</v>
      </c>
      <c r="G247" s="66">
        <f>IF('##zz500##'!K247="","",IF('##zz500##'!K247="no",G246*(1+E247),IF('##zz500##'!T247&lt;&gt;0,G246*(1+'##zz500##'!T247),G246*(1+'##zz500##'!P247))))</f>
        <v>1.0863556895133839</v>
      </c>
      <c r="H247" s="6">
        <f t="shared" si="5"/>
        <v>-1.2356457992834247E-2</v>
      </c>
      <c r="I247" s="17">
        <f>G247/MAX(G$240:G247)-1</f>
        <v>-1.2356457992834247E-2</v>
      </c>
      <c r="N247" s="20"/>
      <c r="O247" s="20"/>
      <c r="S247" s="192"/>
      <c r="Y247" s="39"/>
      <c r="Z247" s="39"/>
      <c r="AA247" s="17"/>
      <c r="AC247" s="142"/>
      <c r="AE247" s="17"/>
      <c r="AG247" s="66"/>
      <c r="AI247" s="17"/>
    </row>
    <row r="248" spans="1:41" s="11" customFormat="1" x14ac:dyDescent="0.25">
      <c r="A248" s="72">
        <f>IF('##zz500##'!B248&lt;&gt;"",'##zz500##'!B248,"")</f>
        <v>39464</v>
      </c>
      <c r="B248" s="208">
        <v>3627.61</v>
      </c>
      <c r="C248" s="146">
        <f t="shared" si="3"/>
        <v>-2.2291877789516801E-2</v>
      </c>
      <c r="D248" s="143">
        <f>IF('##zz500##'!K248="","",IF('##zz500##'!K248="yes",D247,IF('##zz500##'!T248&lt;&gt;0,D247*(1+'##zz500##'!T248),D247*(1+C248))))</f>
        <v>1.0055366615922325</v>
      </c>
      <c r="E248" s="6">
        <f t="shared" si="4"/>
        <v>-4.8906690988478552E-2</v>
      </c>
      <c r="F248" s="17">
        <f>D248/MAX(D$240:D248)-1</f>
        <v>-6.0658835508545117E-2</v>
      </c>
      <c r="G248" s="66">
        <f>IF('##zz500##'!K248="","",IF('##zz500##'!K248="no",G247*(1+E248),IF('##zz500##'!T248&lt;&gt;0,G247*(1+'##zz500##'!T248),G247*(1+'##zz500##'!P248))))</f>
        <v>1.0332256275027774</v>
      </c>
      <c r="H248" s="6">
        <f t="shared" si="5"/>
        <v>-4.8906690988478441E-2</v>
      </c>
      <c r="I248" s="17">
        <f>G248/MAX(G$240:G248)-1</f>
        <v>-6.0658835508545006E-2</v>
      </c>
      <c r="J248" s="23"/>
      <c r="K248" s="23"/>
      <c r="L248" s="23"/>
      <c r="M248" s="23"/>
      <c r="N248" s="40"/>
      <c r="O248" s="40"/>
      <c r="P248" s="112"/>
      <c r="Q248" s="41"/>
      <c r="R248" s="17"/>
      <c r="S248" s="192"/>
      <c r="T248" s="21"/>
      <c r="U248" s="21"/>
      <c r="V248" s="146"/>
      <c r="W248" s="146"/>
      <c r="X248" s="88"/>
      <c r="Y248" s="117"/>
      <c r="Z248" s="117"/>
      <c r="AA248" s="17"/>
      <c r="AB248" s="6"/>
      <c r="AC248" s="142"/>
      <c r="AD248" s="6"/>
      <c r="AE248" s="17"/>
      <c r="AF248" s="14"/>
      <c r="AG248" s="66"/>
      <c r="AH248" s="6"/>
      <c r="AI248" s="17"/>
      <c r="AJ248" s="14"/>
      <c r="AL248" s="14"/>
      <c r="AM248" s="13"/>
      <c r="AN248" s="13"/>
      <c r="AO248" s="13"/>
    </row>
    <row r="249" spans="1:41" x14ac:dyDescent="0.25">
      <c r="A249" s="72">
        <f>IF('##zz500##'!B249&lt;&gt;"",'##zz500##'!B249,"")</f>
        <v>39465</v>
      </c>
      <c r="B249" s="208">
        <v>3678.43</v>
      </c>
      <c r="C249" s="146">
        <f t="shared" si="3"/>
        <v>1.4009223703760787E-2</v>
      </c>
      <c r="D249" s="143">
        <f>IF('##zz500##'!K249="","",IF('##zz500##'!K249="yes",D248,IF('##zz500##'!T249&lt;&gt;0,D248*(1+'##zz500##'!T249),D248*(1+C249))))</f>
        <v>1.0196234496268108</v>
      </c>
      <c r="E249" s="6">
        <f t="shared" si="4"/>
        <v>1.4009223703760787E-2</v>
      </c>
      <c r="F249" s="17">
        <f>D249/MAX(D$240:D249)-1</f>
        <v>-4.7499395001033284E-2</v>
      </c>
      <c r="G249" s="66">
        <f>IF('##zz500##'!K249="","",IF('##zz500##'!K249="no",G248*(1+E249),IF('##zz500##'!T249&lt;&gt;0,G248*(1+'##zz500##'!T249),G248*(1+'##zz500##'!P249))))</f>
        <v>1.0477003164549223</v>
      </c>
      <c r="H249" s="6">
        <f t="shared" si="5"/>
        <v>1.4009223703760787E-2</v>
      </c>
      <c r="I249" s="17">
        <f>G249/MAX(G$240:G249)-1</f>
        <v>-4.7499395001033173E-2</v>
      </c>
      <c r="N249" s="20"/>
      <c r="O249" s="20"/>
      <c r="S249" s="192"/>
      <c r="Y249" s="39"/>
      <c r="Z249" s="39"/>
      <c r="AA249" s="17"/>
      <c r="AC249" s="142"/>
      <c r="AE249" s="17"/>
      <c r="AG249" s="66"/>
      <c r="AI249" s="17"/>
    </row>
    <row r="250" spans="1:41" x14ac:dyDescent="0.25">
      <c r="A250" s="72">
        <f>IF('##zz500##'!B250&lt;&gt;"",'##zz500##'!B250,"")</f>
        <v>39468</v>
      </c>
      <c r="B250" s="208">
        <v>3526.66</v>
      </c>
      <c r="C250" s="146">
        <f t="shared" si="3"/>
        <v>-4.1259450363334338E-2</v>
      </c>
      <c r="D250" s="143">
        <f>IF('##zz500##'!K250="","",IF('##zz500##'!K250="yes",D249,IF('##zz500##'!T250&lt;&gt;0,D249*(1+'##zz500##'!T250),D249*(1+C250))))</f>
        <v>1.0014434871398405</v>
      </c>
      <c r="E250" s="6">
        <f t="shared" si="4"/>
        <v>-1.7830074910129112E-2</v>
      </c>
      <c r="F250" s="17">
        <f>D250/MAX(D$240:D250)-1</f>
        <v>-6.4482552140108118E-2</v>
      </c>
      <c r="G250" s="66">
        <f>IF('##zz500##'!K250="","",IF('##zz500##'!K250="no",G249*(1+E250),IF('##zz500##'!T250&lt;&gt;0,G249*(1+'##zz500##'!T250),G249*(1+'##zz500##'!P250))))</f>
        <v>1.0290197413291651</v>
      </c>
      <c r="H250" s="6">
        <f t="shared" si="5"/>
        <v>-1.7830074910129112E-2</v>
      </c>
      <c r="I250" s="17">
        <f>G250/MAX(G$240:G250)-1</f>
        <v>-6.4482552140108007E-2</v>
      </c>
      <c r="N250" s="40"/>
      <c r="O250" s="40"/>
      <c r="Q250" s="41"/>
      <c r="S250" s="192"/>
      <c r="Y250" s="39"/>
      <c r="Z250" s="39"/>
      <c r="AA250" s="17"/>
      <c r="AC250" s="142"/>
      <c r="AE250" s="17"/>
      <c r="AG250" s="66"/>
      <c r="AI250" s="17"/>
      <c r="AK250" s="11"/>
      <c r="AL250" s="14"/>
      <c r="AM250" s="13"/>
      <c r="AN250" s="13"/>
    </row>
    <row r="251" spans="1:41" s="11" customFormat="1" x14ac:dyDescent="0.25">
      <c r="A251" s="72">
        <f>IF('##zz500##'!B251&lt;&gt;"",'##zz500##'!B251,"")</f>
        <v>39469</v>
      </c>
      <c r="B251" s="208">
        <v>3206.29</v>
      </c>
      <c r="C251" s="146">
        <f t="shared" si="3"/>
        <v>-9.0842326734076995E-2</v>
      </c>
      <c r="D251" s="143">
        <f>IF('##zz500##'!K251="","",IF('##zz500##'!K251="yes",D250,IF('##zz500##'!T251&lt;&gt;0,D250*(1+'##zz500##'!T251),D250*(1+C251))))</f>
        <v>1.0014434871398405</v>
      </c>
      <c r="E251" s="14">
        <f t="shared" si="4"/>
        <v>0</v>
      </c>
      <c r="F251" s="14">
        <f>D251/MAX(D$240:D251)-1</f>
        <v>-6.4482552140108118E-2</v>
      </c>
      <c r="G251" s="66">
        <f>IF('##zz500##'!K251="","",IF('##zz500##'!K251="no",G250*(1+E251),IF('##zz500##'!T251&lt;&gt;0,G250*(1+'##zz500##'!T251),G250*(1+'##zz500##'!P251))))</f>
        <v>1.1169175201962593</v>
      </c>
      <c r="H251" s="14">
        <f t="shared" si="5"/>
        <v>8.5418943229950361E-2</v>
      </c>
      <c r="I251" s="14">
        <f>G251/MAX(G$240:G251)-1</f>
        <v>0</v>
      </c>
      <c r="J251" s="23"/>
      <c r="K251" s="23"/>
      <c r="L251" s="23"/>
      <c r="M251" s="23"/>
      <c r="N251" s="40"/>
      <c r="O251" s="40"/>
      <c r="P251" s="59"/>
      <c r="Q251" s="41"/>
      <c r="R251" s="17"/>
      <c r="S251" s="192"/>
      <c r="T251" s="21"/>
      <c r="U251" s="21"/>
      <c r="V251" s="14"/>
      <c r="W251" s="14"/>
      <c r="X251" s="88"/>
      <c r="Y251" s="117"/>
      <c r="Z251" s="117"/>
      <c r="AA251" s="14"/>
      <c r="AB251" s="14"/>
      <c r="AC251" s="142"/>
      <c r="AD251" s="14"/>
      <c r="AE251" s="14"/>
      <c r="AF251" s="14"/>
      <c r="AG251" s="66"/>
      <c r="AH251" s="14"/>
      <c r="AI251" s="14"/>
      <c r="AJ251" s="14"/>
      <c r="AL251" s="14"/>
      <c r="AM251" s="13"/>
      <c r="AN251" s="13"/>
      <c r="AO251" s="13"/>
    </row>
    <row r="252" spans="1:41" s="11" customFormat="1" ht="15.5" customHeight="1" x14ac:dyDescent="0.25">
      <c r="A252" s="72">
        <f>IF('##zz500##'!B252&lt;&gt;"",'##zz500##'!B252,"")</f>
        <v>39470</v>
      </c>
      <c r="B252" s="208">
        <v>3323.72</v>
      </c>
      <c r="C252" s="146">
        <f t="shared" si="3"/>
        <v>3.6624884211970743E-2</v>
      </c>
      <c r="D252" s="143">
        <f>IF('##zz500##'!K252="","",IF('##zz500##'!K252="yes",D251,IF('##zz500##'!T252&lt;&gt;0,D251*(1+'##zz500##'!T252),D251*(1+C252))))</f>
        <v>1.0014434871398405</v>
      </c>
      <c r="E252" s="14">
        <f t="shared" si="4"/>
        <v>0</v>
      </c>
      <c r="F252" s="14">
        <f>D252/MAX(D$240:D252)-1</f>
        <v>-6.4482552140108118E-2</v>
      </c>
      <c r="G252" s="66">
        <f>IF('##zz500##'!K252="","",IF('##zz500##'!K252="no",G251*(1+E252),IF('##zz500##'!T252&lt;&gt;0,G251*(1+'##zz500##'!T252),G251*(1+'##zz500##'!P252))))</f>
        <v>1.056965468946276</v>
      </c>
      <c r="H252" s="14">
        <f t="shared" si="5"/>
        <v>-5.3676345984302265E-2</v>
      </c>
      <c r="I252" s="14">
        <f>G252/MAX(G$240:G252)-1</f>
        <v>-5.3676345984302265E-2</v>
      </c>
      <c r="J252" s="23"/>
      <c r="K252" s="23"/>
      <c r="L252" s="23"/>
      <c r="M252" s="23"/>
      <c r="N252" s="40"/>
      <c r="O252" s="40"/>
      <c r="P252" s="59"/>
      <c r="Q252" s="41"/>
      <c r="R252" s="17"/>
      <c r="S252" s="192"/>
      <c r="T252" s="21"/>
      <c r="U252" s="21"/>
      <c r="V252" s="14"/>
      <c r="W252" s="14"/>
      <c r="X252" s="88"/>
      <c r="Y252" s="117"/>
      <c r="Z252" s="117"/>
      <c r="AA252" s="14"/>
      <c r="AB252" s="14"/>
      <c r="AC252" s="142"/>
      <c r="AD252" s="14"/>
      <c r="AE252" s="14"/>
      <c r="AF252" s="14"/>
      <c r="AG252" s="66"/>
      <c r="AH252" s="14"/>
      <c r="AI252" s="14"/>
      <c r="AJ252" s="14"/>
      <c r="AL252" s="14"/>
      <c r="AM252" s="13"/>
      <c r="AN252" s="13"/>
      <c r="AO252" s="13"/>
    </row>
    <row r="253" spans="1:41" s="11" customFormat="1" x14ac:dyDescent="0.25">
      <c r="A253" s="72">
        <f>IF('##zz500##'!B253&lt;&gt;"",'##zz500##'!B253,"")</f>
        <v>39471</v>
      </c>
      <c r="B253" s="208">
        <v>3454.81</v>
      </c>
      <c r="C253" s="146">
        <f t="shared" si="3"/>
        <v>3.9440747114678709E-2</v>
      </c>
      <c r="D253" s="143">
        <f>IF('##zz500##'!K253="","",IF('##zz500##'!K253="yes",D252,IF('##zz500##'!T253&lt;&gt;0,D252*(1+'##zz500##'!T253),D252*(1+C253))))</f>
        <v>1.0014434871398405</v>
      </c>
      <c r="E253" s="14">
        <f t="shared" si="4"/>
        <v>0</v>
      </c>
      <c r="F253" s="14">
        <f>D253/MAX(D$240:D253)-1</f>
        <v>-6.4482552140108118E-2</v>
      </c>
      <c r="G253" s="66">
        <f>IF('##zz500##'!K253="","",IF('##zz500##'!K253="no",G252*(1+E253),IF('##zz500##'!T253&lt;&gt;0,G252*(1+'##zz500##'!T253),G252*(1+'##zz500##'!P253))))</f>
        <v>1.0206284212023646</v>
      </c>
      <c r="H253" s="14">
        <f t="shared" si="5"/>
        <v>-3.4378651726566734E-2</v>
      </c>
      <c r="I253" s="14">
        <f>G253/MAX(G$240:G253)-1</f>
        <v>-8.6209677306320009E-2</v>
      </c>
      <c r="J253" s="23"/>
      <c r="K253" s="23"/>
      <c r="L253" s="23"/>
      <c r="M253" s="23"/>
      <c r="N253" s="40"/>
      <c r="O253" s="40"/>
      <c r="P253" s="59"/>
      <c r="Q253" s="41"/>
      <c r="R253" s="17"/>
      <c r="S253" s="192"/>
      <c r="T253" s="21"/>
      <c r="U253" s="21"/>
      <c r="V253" s="14"/>
      <c r="W253" s="14"/>
      <c r="X253" s="88"/>
      <c r="Y253" s="117"/>
      <c r="Z253" s="117"/>
      <c r="AA253" s="14"/>
      <c r="AB253" s="14"/>
      <c r="AC253" s="142"/>
      <c r="AD253" s="14"/>
      <c r="AE253" s="14"/>
      <c r="AF253" s="14"/>
      <c r="AG253" s="66"/>
      <c r="AH253" s="14"/>
      <c r="AI253" s="14"/>
      <c r="AJ253" s="14"/>
      <c r="AL253" s="14"/>
      <c r="AM253" s="13"/>
      <c r="AN253" s="13"/>
      <c r="AO253" s="13"/>
    </row>
    <row r="254" spans="1:41" s="11" customFormat="1" x14ac:dyDescent="0.25">
      <c r="A254" s="72">
        <f>IF('##zz500##'!B254&lt;&gt;"",'##zz500##'!B254,"")</f>
        <v>39472</v>
      </c>
      <c r="B254" s="208">
        <v>3456.18</v>
      </c>
      <c r="C254" s="146">
        <f t="shared" si="3"/>
        <v>3.9654858009563476E-4</v>
      </c>
      <c r="D254" s="143">
        <f>IF('##zz500##'!K254="","",IF('##zz500##'!K254="yes",D253,IF('##zz500##'!T254&lt;&gt;0,D253*(1+'##zz500##'!T254),D253*(1+C254))))</f>
        <v>1.0014434871398405</v>
      </c>
      <c r="E254" s="14">
        <f t="shared" si="4"/>
        <v>0</v>
      </c>
      <c r="F254" s="14">
        <f>D254/MAX(D$240:D254)-1</f>
        <v>-6.4482552140108118E-2</v>
      </c>
      <c r="G254" s="66">
        <f>IF('##zz500##'!K254="","",IF('##zz500##'!K254="no",G253*(1+E254),IF('##zz500##'!T254&lt;&gt;0,G253*(1+'##zz500##'!T254),G253*(1+'##zz500##'!P254))))</f>
        <v>1.0174626417253498</v>
      </c>
      <c r="H254" s="14">
        <f t="shared" si="5"/>
        <v>-3.1017943565448958E-3</v>
      </c>
      <c r="I254" s="14">
        <f>G254/MAX(G$240:G254)-1</f>
        <v>-8.9044066972316593E-2</v>
      </c>
      <c r="J254" s="23"/>
      <c r="K254" s="23"/>
      <c r="L254" s="23"/>
      <c r="M254" s="23"/>
      <c r="N254" s="40"/>
      <c r="O254" s="40"/>
      <c r="P254" s="59"/>
      <c r="Q254" s="41"/>
      <c r="R254" s="17"/>
      <c r="S254" s="192"/>
      <c r="T254" s="21"/>
      <c r="U254" s="21"/>
      <c r="V254" s="14"/>
      <c r="W254" s="14"/>
      <c r="X254" s="88"/>
      <c r="Y254" s="117"/>
      <c r="Z254" s="117"/>
      <c r="AA254" s="14"/>
      <c r="AB254" s="14"/>
      <c r="AC254" s="142"/>
      <c r="AD254" s="14"/>
      <c r="AE254" s="14"/>
      <c r="AF254" s="14"/>
      <c r="AG254" s="66"/>
      <c r="AH254" s="14"/>
      <c r="AI254" s="14"/>
      <c r="AJ254" s="14"/>
      <c r="AL254" s="14"/>
      <c r="AM254" s="13"/>
      <c r="AN254" s="13"/>
      <c r="AO254" s="13"/>
    </row>
    <row r="255" spans="1:41" s="11" customFormat="1" x14ac:dyDescent="0.25">
      <c r="A255" s="72">
        <f>IF('##zz500##'!B255&lt;&gt;"",'##zz500##'!B255,"")</f>
        <v>39475</v>
      </c>
      <c r="B255" s="208">
        <v>3218.43</v>
      </c>
      <c r="C255" s="146">
        <f t="shared" si="3"/>
        <v>-6.8789819974654054E-2</v>
      </c>
      <c r="D255" s="143">
        <f>IF('##zz500##'!K255="","",IF('##zz500##'!K255="yes",D254,IF('##zz500##'!T255&lt;&gt;0,D254*(1+'##zz500##'!T255),D254*(1+C255))))</f>
        <v>1.0014434871398405</v>
      </c>
      <c r="E255" s="14">
        <f t="shared" si="4"/>
        <v>0</v>
      </c>
      <c r="F255" s="14">
        <f>D255/MAX(D$240:D255)-1</f>
        <v>-6.4482552140108118E-2</v>
      </c>
      <c r="G255" s="66">
        <f>IF('##zz500##'!K255="","",IF('##zz500##'!K255="no",G254*(1+E255),IF('##zz500##'!T255&lt;&gt;0,G254*(1+'##zz500##'!T255),G254*(1+'##zz500##'!P255))))</f>
        <v>1.088569579435148</v>
      </c>
      <c r="H255" s="14">
        <f t="shared" si="5"/>
        <v>6.9886534201609063E-2</v>
      </c>
      <c r="I255" s="14">
        <f>G255/MAX(G$240:G255)-1</f>
        <v>-2.5380514002618759E-2</v>
      </c>
      <c r="J255" s="23"/>
      <c r="K255" s="23"/>
      <c r="L255" s="23"/>
      <c r="M255" s="23"/>
      <c r="N255" s="40"/>
      <c r="O255" s="40"/>
      <c r="P255" s="59"/>
      <c r="Q255" s="41"/>
      <c r="R255" s="17"/>
      <c r="S255" s="192"/>
      <c r="T255" s="21"/>
      <c r="U255" s="21"/>
      <c r="V255" s="14"/>
      <c r="W255" s="14"/>
      <c r="X255" s="88"/>
      <c r="Y255" s="117"/>
      <c r="Z255" s="117"/>
      <c r="AA255" s="14"/>
      <c r="AB255" s="14"/>
      <c r="AC255" s="142"/>
      <c r="AD255" s="14"/>
      <c r="AE255" s="14"/>
      <c r="AF255" s="14"/>
      <c r="AG255" s="66"/>
      <c r="AH255" s="14"/>
      <c r="AI255" s="14"/>
      <c r="AJ255" s="14"/>
      <c r="AL255" s="14"/>
      <c r="AM255" s="13"/>
      <c r="AN255" s="13"/>
      <c r="AO255" s="13"/>
    </row>
    <row r="256" spans="1:41" s="11" customFormat="1" x14ac:dyDescent="0.25">
      <c r="A256" s="72">
        <f>IF('##zz500##'!B256&lt;&gt;"",'##zz500##'!B256,"")</f>
        <v>39476</v>
      </c>
      <c r="B256" s="208">
        <v>3282.52</v>
      </c>
      <c r="C256" s="146">
        <f t="shared" si="3"/>
        <v>1.9913436054225242E-2</v>
      </c>
      <c r="D256" s="143">
        <f>IF('##zz500##'!K256="","",IF('##zz500##'!K256="yes",D255,IF('##zz500##'!T256&lt;&gt;0,D255*(1+'##zz500##'!T256),D255*(1+C256))))</f>
        <v>1.0014434871398405</v>
      </c>
      <c r="E256" s="14">
        <f t="shared" si="4"/>
        <v>0</v>
      </c>
      <c r="F256" s="14">
        <f>D256/MAX(D$240:D256)-1</f>
        <v>-6.4482552140108118E-2</v>
      </c>
      <c r="G256" s="66">
        <f>IF('##zz500##'!K256="","",IF('##zz500##'!K256="no",G255*(1+E256),IF('##zz500##'!T256&lt;&gt;0,G255*(1+'##zz500##'!T256),G255*(1+'##zz500##'!P256))))</f>
        <v>1.0655742503169883</v>
      </c>
      <c r="H256" s="14">
        <f t="shared" si="5"/>
        <v>-2.1124353971100129E-2</v>
      </c>
      <c r="I256" s="14">
        <f>G256/MAX(G$240:G256)-1</f>
        <v>-4.5968721011959146E-2</v>
      </c>
      <c r="J256" s="23"/>
      <c r="K256" s="23"/>
      <c r="L256" s="23"/>
      <c r="M256" s="23"/>
      <c r="N256" s="40"/>
      <c r="O256" s="40"/>
      <c r="P256" s="59"/>
      <c r="Q256" s="41"/>
      <c r="R256" s="17"/>
      <c r="S256" s="192"/>
      <c r="T256" s="21"/>
      <c r="U256" s="21"/>
      <c r="V256" s="14"/>
      <c r="W256" s="14"/>
      <c r="X256" s="88"/>
      <c r="Y256" s="117"/>
      <c r="Z256" s="117"/>
      <c r="AA256" s="14"/>
      <c r="AB256" s="14"/>
      <c r="AC256" s="142"/>
      <c r="AD256" s="14"/>
      <c r="AE256" s="14"/>
      <c r="AF256" s="14"/>
      <c r="AG256" s="66"/>
      <c r="AH256" s="14"/>
      <c r="AI256" s="14"/>
      <c r="AJ256" s="14"/>
      <c r="AL256" s="14"/>
      <c r="AM256" s="13"/>
      <c r="AN256" s="13"/>
      <c r="AO256" s="13"/>
    </row>
    <row r="257" spans="1:41" s="11" customFormat="1" x14ac:dyDescent="0.25">
      <c r="A257" s="72">
        <f>IF('##zz500##'!B257&lt;&gt;"",'##zz500##'!B257,"")</f>
        <v>39477</v>
      </c>
      <c r="B257" s="208">
        <v>3356.35</v>
      </c>
      <c r="C257" s="146">
        <f t="shared" si="3"/>
        <v>2.2491866005386107E-2</v>
      </c>
      <c r="D257" s="143">
        <f>IF('##zz500##'!K257="","",IF('##zz500##'!K257="yes",D256,IF('##zz500##'!T257&lt;&gt;0,D256*(1+'##zz500##'!T257),D256*(1+C257))))</f>
        <v>1.0014434871398405</v>
      </c>
      <c r="E257" s="14">
        <f t="shared" si="4"/>
        <v>0</v>
      </c>
      <c r="F257" s="14">
        <f>D257/MAX(D$240:D257)-1</f>
        <v>-6.4482552140108118E-2</v>
      </c>
      <c r="G257" s="66">
        <f>IF('##zz500##'!K257="","",IF('##zz500##'!K257="no",G256*(1+E257),IF('##zz500##'!T257&lt;&gt;0,G256*(1+'##zz500##'!T257),G256*(1+'##zz500##'!P257))))</f>
        <v>1.0631990383283008</v>
      </c>
      <c r="H257" s="14">
        <f t="shared" si="5"/>
        <v>-2.2290440933430133E-3</v>
      </c>
      <c r="I257" s="14">
        <f>G257/MAX(G$240:G257)-1</f>
        <v>-4.8095298799251895E-2</v>
      </c>
      <c r="J257" s="23"/>
      <c r="K257" s="23"/>
      <c r="L257" s="23"/>
      <c r="M257" s="23"/>
      <c r="N257" s="40"/>
      <c r="O257" s="40"/>
      <c r="P257" s="59"/>
      <c r="Q257" s="41"/>
      <c r="R257" s="17"/>
      <c r="S257" s="192"/>
      <c r="T257" s="21"/>
      <c r="U257" s="21"/>
      <c r="V257" s="14"/>
      <c r="W257" s="14"/>
      <c r="X257" s="88"/>
      <c r="Y257" s="117"/>
      <c r="Z257" s="117"/>
      <c r="AA257" s="14"/>
      <c r="AB257" s="14"/>
      <c r="AC257" s="142"/>
      <c r="AD257" s="14"/>
      <c r="AE257" s="14"/>
      <c r="AF257" s="14"/>
      <c r="AG257" s="66"/>
      <c r="AH257" s="14"/>
      <c r="AI257" s="14"/>
      <c r="AJ257" s="14"/>
      <c r="AL257" s="14"/>
      <c r="AM257" s="13"/>
      <c r="AN257" s="13"/>
      <c r="AO257" s="13"/>
    </row>
    <row r="258" spans="1:41" s="11" customFormat="1" x14ac:dyDescent="0.25">
      <c r="A258" s="72">
        <f>IF('##zz500##'!B258&lt;&gt;"",'##zz500##'!B258,"")</f>
        <v>39478</v>
      </c>
      <c r="B258" s="208">
        <v>3317.93</v>
      </c>
      <c r="C258" s="146">
        <f t="shared" si="3"/>
        <v>-1.1446958749832481E-2</v>
      </c>
      <c r="D258" s="143">
        <f>IF('##zz500##'!K258="","",IF('##zz500##'!K258="yes",D257,IF('##zz500##'!T258&lt;&gt;0,D257*(1+'##zz500##'!T258),D257*(1+C258))))</f>
        <v>1.0014434871398405</v>
      </c>
      <c r="E258" s="14">
        <f t="shared" si="4"/>
        <v>0</v>
      </c>
      <c r="F258" s="14">
        <f>D258/MAX(D$240:D258)-1</f>
        <v>-6.4482552140108118E-2</v>
      </c>
      <c r="G258" s="66">
        <f>IF('##zz500##'!K258="","",IF('##zz500##'!K258="no",G257*(1+E258),IF('##zz500##'!T258&lt;&gt;0,G257*(1+'##zz500##'!T258),G257*(1+'##zz500##'!P258))))</f>
        <v>1.1044017458178668</v>
      </c>
      <c r="H258" s="14">
        <f t="shared" si="5"/>
        <v>3.8753522157384701E-2</v>
      </c>
      <c r="I258" s="14">
        <f>G258/MAX(G$240:G258)-1</f>
        <v>-1.120563886954995E-2</v>
      </c>
      <c r="J258" s="23"/>
      <c r="K258" s="23"/>
      <c r="L258" s="23"/>
      <c r="M258" s="23"/>
      <c r="N258" s="40"/>
      <c r="O258" s="40"/>
      <c r="P258" s="59"/>
      <c r="Q258" s="41"/>
      <c r="R258" s="17"/>
      <c r="S258" s="192"/>
      <c r="T258" s="21"/>
      <c r="U258" s="21"/>
      <c r="V258" s="14"/>
      <c r="W258" s="14"/>
      <c r="X258" s="88"/>
      <c r="Y258" s="117"/>
      <c r="Z258" s="117"/>
      <c r="AA258" s="14"/>
      <c r="AB258" s="14"/>
      <c r="AC258" s="142"/>
      <c r="AD258" s="14"/>
      <c r="AE258" s="14"/>
      <c r="AF258" s="14"/>
      <c r="AG258" s="66"/>
      <c r="AH258" s="14"/>
      <c r="AI258" s="14"/>
      <c r="AJ258" s="14"/>
      <c r="AL258" s="14"/>
      <c r="AM258" s="13"/>
      <c r="AN258" s="13"/>
      <c r="AO258" s="13"/>
    </row>
    <row r="259" spans="1:41" s="11" customFormat="1" x14ac:dyDescent="0.25">
      <c r="A259" s="72">
        <f>IF('##zz500##'!B259&lt;&gt;"",'##zz500##'!B259,"")</f>
        <v>39479</v>
      </c>
      <c r="B259" s="208">
        <v>3157.47</v>
      </c>
      <c r="C259" s="146">
        <f t="shared" si="3"/>
        <v>-4.8361478391647839E-2</v>
      </c>
      <c r="D259" s="143">
        <f>IF('##zz500##'!K259="","",IF('##zz500##'!K259="yes",D258,IF('##zz500##'!T259&lt;&gt;0,D258*(1+'##zz500##'!T259),D258*(1+C259))))</f>
        <v>1.0014434871398405</v>
      </c>
      <c r="E259" s="14">
        <f t="shared" si="4"/>
        <v>0</v>
      </c>
      <c r="F259" s="14">
        <f>D259/MAX(D$240:D259)-1</f>
        <v>-6.4482552140108118E-2</v>
      </c>
      <c r="G259" s="66">
        <f>IF('##zz500##'!K259="","",IF('##zz500##'!K259="no",G258*(1+E259),IF('##zz500##'!T259&lt;&gt;0,G258*(1+'##zz500##'!T259),G258*(1+'##zz500##'!P259))))</f>
        <v>1.1533031779200431</v>
      </c>
      <c r="H259" s="14">
        <f t="shared" si="5"/>
        <v>4.4278662440869532E-2</v>
      </c>
      <c r="I259" s="14">
        <f>G259/MAX(G$240:G259)-1</f>
        <v>0</v>
      </c>
      <c r="J259" s="23"/>
      <c r="K259" s="23"/>
      <c r="L259" s="23"/>
      <c r="M259" s="23"/>
      <c r="N259" s="40"/>
      <c r="O259" s="40"/>
      <c r="P259" s="59"/>
      <c r="Q259" s="41"/>
      <c r="R259" s="17"/>
      <c r="S259" s="192"/>
      <c r="T259" s="21"/>
      <c r="U259" s="21"/>
      <c r="V259" s="14"/>
      <c r="W259" s="14"/>
      <c r="X259" s="88"/>
      <c r="Y259" s="117"/>
      <c r="Z259" s="117"/>
      <c r="AA259" s="14"/>
      <c r="AB259" s="14"/>
      <c r="AC259" s="142"/>
      <c r="AD259" s="14"/>
      <c r="AE259" s="14"/>
      <c r="AF259" s="14"/>
      <c r="AG259" s="66"/>
      <c r="AH259" s="14"/>
      <c r="AI259" s="14"/>
      <c r="AJ259" s="14"/>
      <c r="AL259" s="14"/>
      <c r="AM259" s="13"/>
      <c r="AN259" s="13"/>
      <c r="AO259" s="13"/>
    </row>
    <row r="260" spans="1:41" s="11" customFormat="1" x14ac:dyDescent="0.25">
      <c r="A260" s="72">
        <f>IF('##zz500##'!B260&lt;&gt;"",'##zz500##'!B260,"")</f>
        <v>39482</v>
      </c>
      <c r="B260" s="208">
        <v>3358.34</v>
      </c>
      <c r="C260" s="146">
        <f t="shared" ref="C260:C323" si="6">IF(AND(B259&gt;0,B260&gt;0),B260/B259-1,"")</f>
        <v>6.3617389872271168E-2</v>
      </c>
      <c r="D260" s="143">
        <f>IF('##zz500##'!K260="","",IF('##zz500##'!K260="yes",D259,IF('##zz500##'!T260&lt;&gt;0,D259*(1+'##zz500##'!T260),D259*(1+C260))))</f>
        <v>1.0014434871398405</v>
      </c>
      <c r="E260" s="14">
        <f t="shared" si="4"/>
        <v>0</v>
      </c>
      <c r="F260" s="14">
        <f>D260/MAX(D$240:D260)-1</f>
        <v>-6.4482552140108118E-2</v>
      </c>
      <c r="G260" s="66">
        <f>IF('##zz500##'!K260="","",IF('##zz500##'!K260="no",G259*(1+E260),IF('##zz500##'!T260&lt;&gt;0,G259*(1+'##zz500##'!T260),G259*(1+'##zz500##'!P260))))</f>
        <v>1.0592519872917812</v>
      </c>
      <c r="H260" s="14">
        <f t="shared" si="5"/>
        <v>-8.1549407327465406E-2</v>
      </c>
      <c r="I260" s="14">
        <f>G260/MAX(G$240:G260)-1</f>
        <v>-8.1549407327465406E-2</v>
      </c>
      <c r="J260" s="23"/>
      <c r="K260" s="23"/>
      <c r="L260" s="23"/>
      <c r="M260" s="23"/>
      <c r="N260" s="40"/>
      <c r="O260" s="40"/>
      <c r="P260" s="59"/>
      <c r="Q260" s="41"/>
      <c r="R260" s="17"/>
      <c r="S260" s="192"/>
      <c r="T260" s="21"/>
      <c r="U260" s="21"/>
      <c r="V260" s="14"/>
      <c r="W260" s="14"/>
      <c r="X260" s="88"/>
      <c r="Y260" s="117"/>
      <c r="Z260" s="117"/>
      <c r="AA260" s="14"/>
      <c r="AB260" s="14"/>
      <c r="AC260" s="142"/>
      <c r="AD260" s="14"/>
      <c r="AE260" s="14"/>
      <c r="AF260" s="14"/>
      <c r="AG260" s="66"/>
      <c r="AH260" s="14"/>
      <c r="AI260" s="14"/>
      <c r="AJ260" s="14"/>
      <c r="AL260" s="14"/>
      <c r="AM260" s="13"/>
      <c r="AN260" s="13"/>
      <c r="AO260" s="13"/>
    </row>
    <row r="261" spans="1:41" s="11" customFormat="1" x14ac:dyDescent="0.25">
      <c r="A261" s="72">
        <f>IF('##zz500##'!B261&lt;&gt;"",'##zz500##'!B261,"")</f>
        <v>39483</v>
      </c>
      <c r="B261" s="208">
        <v>3377.8</v>
      </c>
      <c r="C261" s="146">
        <f t="shared" si="6"/>
        <v>5.7945294401400282E-3</v>
      </c>
      <c r="D261" s="143">
        <f>IF('##zz500##'!K261="","",IF('##zz500##'!K261="yes",D260,IF('##zz500##'!T261&lt;&gt;0,D260*(1+'##zz500##'!T261),D260*(1+C261))))</f>
        <v>1.0014434871398405</v>
      </c>
      <c r="E261" s="14">
        <f t="shared" si="4"/>
        <v>0</v>
      </c>
      <c r="F261" s="14">
        <f>D261/MAX(D$240:D261)-1</f>
        <v>-6.4482552140108118E-2</v>
      </c>
      <c r="G261" s="66">
        <f>IF('##zz500##'!K261="","",IF('##zz500##'!K261="no",G260*(1+E261),IF('##zz500##'!T261&lt;&gt;0,G260*(1+'##zz500##'!T261),G260*(1+'##zz500##'!P261))))</f>
        <v>1.055162550652111</v>
      </c>
      <c r="H261" s="14">
        <f t="shared" si="5"/>
        <v>-3.8606834716692351E-3</v>
      </c>
      <c r="I261" s="14">
        <f>G261/MAX(G$240:G261)-1</f>
        <v>-8.5095254350141092E-2</v>
      </c>
      <c r="J261" s="23"/>
      <c r="K261" s="23"/>
      <c r="L261" s="23"/>
      <c r="M261" s="23"/>
      <c r="N261" s="40"/>
      <c r="O261" s="40"/>
      <c r="P261" s="59"/>
      <c r="Q261" s="41"/>
      <c r="R261" s="17"/>
      <c r="S261" s="192"/>
      <c r="T261" s="21"/>
      <c r="U261" s="21"/>
      <c r="V261" s="14"/>
      <c r="W261" s="14"/>
      <c r="X261" s="88"/>
      <c r="Y261" s="117"/>
      <c r="Z261" s="117"/>
      <c r="AA261" s="14"/>
      <c r="AB261" s="14"/>
      <c r="AC261" s="142"/>
      <c r="AD261" s="14"/>
      <c r="AE261" s="14"/>
      <c r="AF261" s="14"/>
      <c r="AG261" s="66"/>
      <c r="AH261" s="14"/>
      <c r="AI261" s="14"/>
      <c r="AJ261" s="14"/>
      <c r="AL261" s="14"/>
      <c r="AM261" s="13"/>
      <c r="AN261" s="13"/>
      <c r="AO261" s="13"/>
    </row>
    <row r="262" spans="1:41" s="11" customFormat="1" x14ac:dyDescent="0.25">
      <c r="A262" s="72">
        <f>IF('##zz500##'!B262&lt;&gt;"",'##zz500##'!B262,"")</f>
        <v>39491</v>
      </c>
      <c r="B262" s="208">
        <v>3405.47</v>
      </c>
      <c r="C262" s="146">
        <f t="shared" si="6"/>
        <v>8.1917224228786889E-3</v>
      </c>
      <c r="D262" s="143">
        <f>IF('##zz500##'!K262="","",IF('##zz500##'!K262="yes",D261,IF('##zz500##'!T262&lt;&gt;0,D261*(1+'##zz500##'!T262),D261*(1+C262))))</f>
        <v>1.0014434871398405</v>
      </c>
      <c r="E262" s="14">
        <f t="shared" si="4"/>
        <v>0</v>
      </c>
      <c r="F262" s="14">
        <f>D262/MAX(D$240:D262)-1</f>
        <v>-6.4482552140108118E-2</v>
      </c>
      <c r="G262" s="66">
        <f>IF('##zz500##'!K262="","",IF('##zz500##'!K262="no",G261*(1+E262),IF('##zz500##'!T262&lt;&gt;0,G261*(1+'##zz500##'!T262),G261*(1+'##zz500##'!P262))))</f>
        <v>1.0607054793641542</v>
      </c>
      <c r="H262" s="14">
        <f t="shared" si="5"/>
        <v>5.2531514775779886E-3</v>
      </c>
      <c r="I262" s="14">
        <f>G262/MAX(G$240:G262)-1</f>
        <v>-8.0289121133687358E-2</v>
      </c>
      <c r="J262" s="23"/>
      <c r="K262" s="23"/>
      <c r="L262" s="23"/>
      <c r="M262" s="23"/>
      <c r="N262" s="40"/>
      <c r="O262" s="40"/>
      <c r="P262" s="59"/>
      <c r="Q262" s="41"/>
      <c r="R262" s="17"/>
      <c r="S262" s="192"/>
      <c r="T262" s="21"/>
      <c r="U262" s="21"/>
      <c r="V262" s="14"/>
      <c r="W262" s="14"/>
      <c r="X262" s="88"/>
      <c r="Y262" s="117"/>
      <c r="Z262" s="117"/>
      <c r="AA262" s="14"/>
      <c r="AB262" s="14"/>
      <c r="AC262" s="142"/>
      <c r="AD262" s="14"/>
      <c r="AE262" s="14"/>
      <c r="AF262" s="14"/>
      <c r="AG262" s="66"/>
      <c r="AH262" s="14"/>
      <c r="AI262" s="14"/>
      <c r="AJ262" s="14"/>
      <c r="AL262" s="14"/>
      <c r="AM262" s="13"/>
      <c r="AN262" s="13"/>
      <c r="AO262" s="13"/>
    </row>
    <row r="263" spans="1:41" s="11" customFormat="1" x14ac:dyDescent="0.25">
      <c r="A263" s="72">
        <f>IF('##zz500##'!B263&lt;&gt;"",'##zz500##'!B263,"")</f>
        <v>39492</v>
      </c>
      <c r="B263" s="208">
        <v>3451.97</v>
      </c>
      <c r="C263" s="146">
        <f t="shared" si="6"/>
        <v>1.3654502902683108E-2</v>
      </c>
      <c r="D263" s="143">
        <f>IF('##zz500##'!K263="","",IF('##zz500##'!K263="yes",D262,IF('##zz500##'!T263&lt;&gt;0,D262*(1+'##zz500##'!T263),D262*(1+C263))))</f>
        <v>1.0014434871398405</v>
      </c>
      <c r="E263" s="14">
        <f t="shared" si="4"/>
        <v>0</v>
      </c>
      <c r="F263" s="14">
        <f>D263/MAX(D$240:D263)-1</f>
        <v>-6.4482552140108118E-2</v>
      </c>
      <c r="G263" s="66">
        <f>IF('##zz500##'!K263="","",IF('##zz500##'!K263="no",G262*(1+E263),IF('##zz500##'!T263&lt;&gt;0,G262*(1+'##zz500##'!T263),G262*(1+'##zz500##'!P263))))</f>
        <v>1.0393793403381357</v>
      </c>
      <c r="H263" s="14">
        <f t="shared" si="5"/>
        <v>-2.0105617856148394E-2</v>
      </c>
      <c r="I263" s="14">
        <f>G263/MAX(G$240:G263)-1</f>
        <v>-9.8780476602315925E-2</v>
      </c>
      <c r="J263" s="23"/>
      <c r="K263" s="23"/>
      <c r="L263" s="23"/>
      <c r="M263" s="23"/>
      <c r="N263" s="40"/>
      <c r="O263" s="40"/>
      <c r="P263" s="59"/>
      <c r="Q263" s="41"/>
      <c r="R263" s="17"/>
      <c r="S263" s="192"/>
      <c r="T263" s="21"/>
      <c r="U263" s="21"/>
      <c r="V263" s="14"/>
      <c r="W263" s="14"/>
      <c r="X263" s="88"/>
      <c r="Y263" s="117"/>
      <c r="Z263" s="117"/>
      <c r="AA263" s="14"/>
      <c r="AB263" s="14"/>
      <c r="AC263" s="142"/>
      <c r="AD263" s="14"/>
      <c r="AE263" s="14"/>
      <c r="AF263" s="14"/>
      <c r="AG263" s="66"/>
      <c r="AH263" s="14"/>
      <c r="AI263" s="14"/>
      <c r="AJ263" s="14"/>
      <c r="AL263" s="14"/>
      <c r="AM263" s="13"/>
      <c r="AN263" s="13"/>
      <c r="AO263" s="13"/>
    </row>
    <row r="264" spans="1:41" s="11" customFormat="1" x14ac:dyDescent="0.25">
      <c r="A264" s="72">
        <f>IF('##zz500##'!B264&lt;&gt;"",'##zz500##'!B264,"")</f>
        <v>39493</v>
      </c>
      <c r="B264" s="208">
        <v>3434.17</v>
      </c>
      <c r="C264" s="146">
        <f t="shared" si="6"/>
        <v>-5.1564758674031985E-3</v>
      </c>
      <c r="D264" s="143">
        <f>IF('##zz500##'!K264="","",IF('##zz500##'!K264="yes",D263,IF('##zz500##'!T264&lt;&gt;0,D263*(1+'##zz500##'!T264),D263*(1+C264))))</f>
        <v>1.0014434871398405</v>
      </c>
      <c r="E264" s="14">
        <f t="shared" si="4"/>
        <v>0</v>
      </c>
      <c r="F264" s="14">
        <f>D264/MAX(D$240:D264)-1</f>
        <v>-6.4482552140108118E-2</v>
      </c>
      <c r="G264" s="66">
        <f>IF('##zz500##'!K264="","",IF('##zz500##'!K264="no",G263*(1+E264),IF('##zz500##'!T264&lt;&gt;0,G263*(1+'##zz500##'!T264),G263*(1+'##zz500##'!P264))))</f>
        <v>1.044531405185485</v>
      </c>
      <c r="H264" s="14">
        <f t="shared" si="5"/>
        <v>4.9568667063106808E-3</v>
      </c>
      <c r="I264" s="14">
        <f>G264/MAX(G$240:G264)-1</f>
        <v>-9.4313251551708666E-2</v>
      </c>
      <c r="J264" s="23"/>
      <c r="K264" s="23"/>
      <c r="L264" s="23"/>
      <c r="M264" s="23"/>
      <c r="N264" s="40"/>
      <c r="O264" s="40"/>
      <c r="P264" s="59"/>
      <c r="Q264" s="41"/>
      <c r="R264" s="17"/>
      <c r="S264" s="192"/>
      <c r="T264" s="21"/>
      <c r="U264" s="21"/>
      <c r="V264" s="14"/>
      <c r="W264" s="14"/>
      <c r="X264" s="88"/>
      <c r="Y264" s="117"/>
      <c r="Z264" s="117"/>
      <c r="AA264" s="14"/>
      <c r="AB264" s="14"/>
      <c r="AC264" s="142"/>
      <c r="AD264" s="14"/>
      <c r="AE264" s="14"/>
      <c r="AF264" s="14"/>
      <c r="AG264" s="66"/>
      <c r="AH264" s="14"/>
      <c r="AI264" s="14"/>
      <c r="AJ264" s="14"/>
      <c r="AL264" s="14"/>
      <c r="AM264" s="13"/>
      <c r="AN264" s="13"/>
      <c r="AO264" s="13"/>
    </row>
    <row r="265" spans="1:41" s="11" customFormat="1" x14ac:dyDescent="0.25">
      <c r="A265" s="72">
        <f>IF('##zz500##'!B265&lt;&gt;"",'##zz500##'!B265,"")</f>
        <v>39496</v>
      </c>
      <c r="B265" s="208">
        <v>3581.89</v>
      </c>
      <c r="C265" s="146">
        <f t="shared" si="6"/>
        <v>4.30147604806983E-2</v>
      </c>
      <c r="D265" s="143">
        <f>IF('##zz500##'!K265="","",IF('##zz500##'!K265="yes",D264,IF('##zz500##'!T265&lt;&gt;0,D264*(1+'##zz500##'!T265),D264*(1+C265))))</f>
        <v>1.0014434871398405</v>
      </c>
      <c r="E265" s="14">
        <f t="shared" si="4"/>
        <v>0</v>
      </c>
      <c r="F265" s="14">
        <f>D265/MAX(D$240:D265)-1</f>
        <v>-6.4482552140108118E-2</v>
      </c>
      <c r="G265" s="66">
        <f>IF('##zz500##'!K265="","",IF('##zz500##'!K265="no",G264*(1+E265),IF('##zz500##'!T265&lt;&gt;0,G264*(1+'##zz500##'!T265),G264*(1+'##zz500##'!P265))))</f>
        <v>1.0195810827221716</v>
      </c>
      <c r="H265" s="14">
        <f t="shared" si="5"/>
        <v>-2.3886617807228894E-2</v>
      </c>
      <c r="I265" s="14">
        <f>G265/MAX(G$240:G265)-1</f>
        <v>-0.11594704476496487</v>
      </c>
      <c r="J265" s="23"/>
      <c r="K265" s="23"/>
      <c r="L265" s="23"/>
      <c r="M265" s="23"/>
      <c r="N265" s="40"/>
      <c r="O265" s="40"/>
      <c r="P265" s="59"/>
      <c r="Q265" s="41"/>
      <c r="R265" s="17"/>
      <c r="S265" s="192"/>
      <c r="T265" s="21"/>
      <c r="U265" s="21"/>
      <c r="V265" s="14"/>
      <c r="W265" s="14"/>
      <c r="X265" s="88"/>
      <c r="Y265" s="117"/>
      <c r="Z265" s="117"/>
      <c r="AA265" s="14"/>
      <c r="AB265" s="14"/>
      <c r="AC265" s="142"/>
      <c r="AD265" s="14"/>
      <c r="AE265" s="14"/>
      <c r="AF265" s="14"/>
      <c r="AG265" s="66"/>
      <c r="AH265" s="14"/>
      <c r="AI265" s="14"/>
      <c r="AJ265" s="14"/>
      <c r="AL265" s="14"/>
      <c r="AM265" s="13"/>
      <c r="AN265" s="13"/>
      <c r="AO265" s="13"/>
    </row>
    <row r="266" spans="1:41" x14ac:dyDescent="0.25">
      <c r="A266" s="72">
        <f>IF('##zz500##'!B266&lt;&gt;"",'##zz500##'!B266,"")</f>
        <v>39497</v>
      </c>
      <c r="B266" s="208">
        <v>3609.59</v>
      </c>
      <c r="C266" s="146">
        <f t="shared" si="6"/>
        <v>7.7333474785659106E-3</v>
      </c>
      <c r="D266" s="143">
        <f>IF('##zz500##'!K266="","",IF('##zz500##'!K266="yes",D265,IF('##zz500##'!T266&lt;&gt;0,D265*(1+'##zz500##'!T266),D265*(1+C266))))</f>
        <v>1.0091879976060396</v>
      </c>
      <c r="E266" s="6">
        <f t="shared" si="4"/>
        <v>7.7333474785659106E-3</v>
      </c>
      <c r="F266" s="17">
        <f>D266/MAX(D$240:D266)-1</f>
        <v>-5.7247870643546528E-2</v>
      </c>
      <c r="G266" s="66">
        <f>IF('##zz500##'!K266="","",IF('##zz500##'!K266="no",G265*(1+E266),IF('##zz500##'!T266&lt;&gt;0,G265*(1+'##zz500##'!T266),G265*(1+'##zz500##'!P266))))</f>
        <v>1.0274658575174347</v>
      </c>
      <c r="H266" s="6">
        <f t="shared" si="5"/>
        <v>7.7333474785659106E-3</v>
      </c>
      <c r="I266" s="17">
        <f>G266/MAX(G$240:G266)-1</f>
        <v>-0.10911035607267927</v>
      </c>
      <c r="N266" s="20"/>
      <c r="O266" s="20"/>
      <c r="S266" s="192"/>
      <c r="Y266" s="39"/>
      <c r="Z266" s="39"/>
      <c r="AA266" s="17"/>
      <c r="AC266" s="142"/>
      <c r="AE266" s="17"/>
      <c r="AG266" s="66"/>
      <c r="AI266" s="17"/>
    </row>
    <row r="267" spans="1:41" x14ac:dyDescent="0.25">
      <c r="A267" s="72">
        <f>IF('##zz500##'!B267&lt;&gt;"",'##zz500##'!B267,"")</f>
        <v>39498</v>
      </c>
      <c r="B267" s="208">
        <v>3572.71</v>
      </c>
      <c r="C267" s="146">
        <f t="shared" si="6"/>
        <v>-1.021722688726423E-2</v>
      </c>
      <c r="D267" s="143">
        <f>IF('##zz500##'!K267="","",IF('##zz500##'!K267="yes",D266,IF('##zz500##'!T267&lt;&gt;0,D266*(1+'##zz500##'!T267),D266*(1+C267))))</f>
        <v>0.99887689486259479</v>
      </c>
      <c r="E267" s="6">
        <f t="shared" si="4"/>
        <v>-1.021722688726423E-2</v>
      </c>
      <c r="F267" s="17">
        <f>D267/MAX(D$240:D267)-1</f>
        <v>-6.688018304763288E-2</v>
      </c>
      <c r="G267" s="66">
        <f>IF('##zz500##'!K267="","",IF('##zz500##'!K267="no",G266*(1+E267),IF('##zz500##'!T267&lt;&gt;0,G266*(1+'##zz500##'!T267),G266*(1+'##zz500##'!P267))))</f>
        <v>1.0169680057322616</v>
      </c>
      <c r="H267" s="6">
        <f t="shared" si="5"/>
        <v>-1.0217226887264119E-2</v>
      </c>
      <c r="I267" s="17">
        <f>G267/MAX(G$240:G267)-1</f>
        <v>-0.11821277769619865</v>
      </c>
      <c r="N267" s="20"/>
      <c r="O267" s="20"/>
      <c r="S267" s="192"/>
      <c r="Y267" s="39"/>
      <c r="Z267" s="39"/>
      <c r="AA267" s="17"/>
      <c r="AC267" s="142"/>
      <c r="AE267" s="17"/>
      <c r="AG267" s="66"/>
      <c r="AI267" s="17"/>
    </row>
    <row r="268" spans="1:41" x14ac:dyDescent="0.25">
      <c r="A268" s="72">
        <f>IF('##zz500##'!B268&lt;&gt;"",'##zz500##'!B268,"")</f>
        <v>39499</v>
      </c>
      <c r="B268" s="208">
        <v>3631.94</v>
      </c>
      <c r="C268" s="146">
        <f t="shared" si="6"/>
        <v>1.6578451651547477E-2</v>
      </c>
      <c r="D268" s="143">
        <f>IF('##zz500##'!K268="","",IF('##zz500##'!K268="yes",D267,IF('##zz500##'!T268&lt;&gt;0,D267*(1+'##zz500##'!T268),D267*(1+C268))))</f>
        <v>1.0154367271699223</v>
      </c>
      <c r="E268" s="6">
        <f t="shared" si="4"/>
        <v>1.6578451651547477E-2</v>
      </c>
      <c r="F268" s="17">
        <f>D268/MAX(D$240:D268)-1</f>
        <v>-5.1410501277187159E-2</v>
      </c>
      <c r="G268" s="66">
        <f>IF('##zz500##'!K268="","",IF('##zz500##'!K268="no",G267*(1+E268),IF('##zz500##'!T268&lt;&gt;0,G267*(1+'##zz500##'!T268),G267*(1+'##zz500##'!P268))))</f>
        <v>1.0338277606464645</v>
      </c>
      <c r="H268" s="6">
        <f t="shared" si="5"/>
        <v>1.6578451651547477E-2</v>
      </c>
      <c r="I268" s="17">
        <f>G268/MAX(G$240:G268)-1</f>
        <v>-0.10359411086428272</v>
      </c>
      <c r="N268" s="20"/>
      <c r="O268" s="20"/>
      <c r="S268" s="192"/>
      <c r="Y268" s="39"/>
      <c r="Z268" s="39"/>
      <c r="AA268" s="17"/>
      <c r="AC268" s="142"/>
      <c r="AE268" s="17"/>
      <c r="AF268" s="14"/>
      <c r="AG268" s="66"/>
      <c r="AI268" s="17"/>
      <c r="AJ268" s="14"/>
    </row>
    <row r="269" spans="1:41" x14ac:dyDescent="0.25">
      <c r="A269" s="72">
        <f>IF('##zz500##'!B269&lt;&gt;"",'##zz500##'!B269,"")</f>
        <v>39500</v>
      </c>
      <c r="B269" s="208">
        <v>3532.56</v>
      </c>
      <c r="C269" s="146">
        <f t="shared" si="6"/>
        <v>-2.7362786830178898E-2</v>
      </c>
      <c r="D269" s="143">
        <f>IF('##zz500##'!K269="","",IF('##zz500##'!K269="yes",D268,IF('##zz500##'!T269&lt;&gt;0,D268*(1+'##zz500##'!T269),D268*(1+C269))))</f>
        <v>0.97452074486763252</v>
      </c>
      <c r="E269" s="6">
        <f t="shared" si="4"/>
        <v>-4.0293975200527576E-2</v>
      </c>
      <c r="F269" s="17">
        <f>D269/MAX(D$240:D269)-1</f>
        <v>-8.9632943014205102E-2</v>
      </c>
      <c r="G269" s="66">
        <f>IF('##zz500##'!K269="","",IF('##zz500##'!K269="no",G268*(1+E269),IF('##zz500##'!T269&lt;&gt;0,G268*(1+'##zz500##'!T269),G268*(1+'##zz500##'!P269))))</f>
        <v>0.99217073049735893</v>
      </c>
      <c r="H269" s="6">
        <f t="shared" si="5"/>
        <v>-4.0293975200527576E-2</v>
      </c>
      <c r="I269" s="17">
        <f>G269/MAX(G$240:G269)-1</f>
        <v>-0.13971386753072423</v>
      </c>
      <c r="N269" s="20"/>
      <c r="O269" s="20"/>
      <c r="S269" s="192"/>
      <c r="Y269" s="39"/>
      <c r="Z269" s="39"/>
      <c r="AA269" s="17"/>
      <c r="AC269" s="142"/>
      <c r="AE269" s="17"/>
      <c r="AG269" s="66"/>
      <c r="AI269" s="17"/>
    </row>
    <row r="270" spans="1:41" x14ac:dyDescent="0.25">
      <c r="A270" s="72">
        <f>IF('##zz500##'!B270&lt;&gt;"",'##zz500##'!B270,"")</f>
        <v>39503</v>
      </c>
      <c r="B270" s="208">
        <v>3425.07</v>
      </c>
      <c r="C270" s="146">
        <f t="shared" si="6"/>
        <v>-3.0428357904748848E-2</v>
      </c>
      <c r="D270" s="143">
        <f>IF('##zz500##'!K270="","",IF('##zz500##'!K270="yes",D269,IF('##zz500##'!T270&lt;&gt;0,D269*(1+'##zz500##'!T270),D269*(1+C270))))</f>
        <v>0.95768704928017434</v>
      </c>
      <c r="E270" s="6">
        <f t="shared" si="4"/>
        <v>-1.7273819645311606E-2</v>
      </c>
      <c r="F270" s="17">
        <f>D270/MAX(D$240:D270)-1</f>
        <v>-0.10535845936761079</v>
      </c>
      <c r="G270" s="66">
        <f>IF('##zz500##'!K270="","",IF('##zz500##'!K270="no",G269*(1+E270),IF('##zz500##'!T270&lt;&gt;0,G269*(1+'##zz500##'!T270),G269*(1+'##zz500##'!P270))))</f>
        <v>0.9750321522413905</v>
      </c>
      <c r="H270" s="6">
        <f t="shared" si="5"/>
        <v>-1.7273819645311606E-2</v>
      </c>
      <c r="I270" s="17">
        <f>G270/MAX(G$240:G270)-1</f>
        <v>-0.15457429502636111</v>
      </c>
      <c r="N270" s="20"/>
      <c r="O270" s="20"/>
      <c r="S270" s="192"/>
      <c r="Y270" s="39"/>
      <c r="Z270" s="39"/>
      <c r="AA270" s="17"/>
      <c r="AC270" s="142"/>
      <c r="AE270" s="17"/>
      <c r="AG270" s="66"/>
      <c r="AI270" s="17"/>
    </row>
    <row r="271" spans="1:41" x14ac:dyDescent="0.25">
      <c r="A271" s="72">
        <f>IF('##zz500##'!B271&lt;&gt;"",'##zz500##'!B271,"")</f>
        <v>39504</v>
      </c>
      <c r="B271" s="208">
        <v>3448.66</v>
      </c>
      <c r="C271" s="146">
        <f t="shared" si="6"/>
        <v>6.8874504754645738E-3</v>
      </c>
      <c r="D271" s="143">
        <f>IF('##zz500##'!K271="","",IF('##zz500##'!K271="yes",D270,IF('##zz500##'!T271&lt;&gt;0,D270*(1+'##zz500##'!T271),D270*(1+C271))))</f>
        <v>0.95768704928017434</v>
      </c>
      <c r="E271" s="6">
        <f t="shared" si="4"/>
        <v>0</v>
      </c>
      <c r="F271" s="17">
        <f>D271/MAX(D$240:D271)-1</f>
        <v>-0.10535845936761079</v>
      </c>
      <c r="G271" s="66">
        <f>IF('##zz500##'!K271="","",IF('##zz500##'!K271="no",G270*(1+E271),IF('##zz500##'!T271&lt;&gt;0,G270*(1+'##zz500##'!T271),G270*(1+'##zz500##'!P271))))</f>
        <v>0.95826958980624699</v>
      </c>
      <c r="H271" s="6">
        <f t="shared" si="5"/>
        <v>-1.7191804800087862E-2</v>
      </c>
      <c r="I271" s="17">
        <f>G271/MAX(G$240:G271)-1</f>
        <v>-0.16910868871924456</v>
      </c>
      <c r="N271" s="20"/>
      <c r="O271" s="20"/>
      <c r="S271" s="192"/>
      <c r="Y271" s="39"/>
      <c r="Z271" s="39"/>
      <c r="AA271" s="17"/>
      <c r="AC271" s="142"/>
      <c r="AE271" s="17"/>
      <c r="AG271" s="66"/>
      <c r="AI271" s="17"/>
    </row>
    <row r="272" spans="1:41" x14ac:dyDescent="0.25">
      <c r="A272" s="72">
        <f>IF('##zz500##'!B272&lt;&gt;"",'##zz500##'!B272,"")</f>
        <v>39505</v>
      </c>
      <c r="B272" s="208">
        <v>3498.01</v>
      </c>
      <c r="C272" s="146">
        <f t="shared" si="6"/>
        <v>1.4309905876485507E-2</v>
      </c>
      <c r="D272" s="143">
        <f>IF('##zz500##'!K272="","",IF('##zz500##'!K272="yes",D271,IF('##zz500##'!T272&lt;&gt;0,D271*(1+'##zz500##'!T272),D271*(1+C272))))</f>
        <v>0.95768704928017434</v>
      </c>
      <c r="E272" s="6">
        <f t="shared" si="4"/>
        <v>0</v>
      </c>
      <c r="F272" s="17">
        <f>D272/MAX(D$240:D272)-1</f>
        <v>-0.10535845936761079</v>
      </c>
      <c r="G272" s="66">
        <f>IF('##zz500##'!K272="","",IF('##zz500##'!K272="no",G271*(1+E272),IF('##zz500##'!T272&lt;&gt;0,G271*(1+'##zz500##'!T272),G271*(1+'##zz500##'!P272))))</f>
        <v>0.94207930305508714</v>
      </c>
      <c r="H272" s="6">
        <f t="shared" si="5"/>
        <v>-1.6895336055100518E-2</v>
      </c>
      <c r="I272" s="17">
        <f>G272/MAX(G$240:G272)-1</f>
        <v>-0.18314687664859608</v>
      </c>
      <c r="N272" s="20"/>
      <c r="O272" s="20"/>
      <c r="S272" s="192"/>
      <c r="Y272" s="39"/>
      <c r="Z272" s="39"/>
      <c r="AA272" s="17"/>
      <c r="AC272" s="142"/>
      <c r="AE272" s="17"/>
      <c r="AG272" s="66"/>
      <c r="AI272" s="17"/>
    </row>
    <row r="273" spans="1:40" x14ac:dyDescent="0.25">
      <c r="A273" s="72">
        <f>IF('##zz500##'!B273&lt;&gt;"",'##zz500##'!B273,"")</f>
        <v>39506</v>
      </c>
      <c r="B273" s="208">
        <v>3537.59</v>
      </c>
      <c r="C273" s="146">
        <f t="shared" si="6"/>
        <v>1.1315004817024521E-2</v>
      </c>
      <c r="D273" s="143">
        <f>IF('##zz500##'!K273="","",IF('##zz500##'!K273="yes",D272,IF('##zz500##'!T273&lt;&gt;0,D272*(1+'##zz500##'!T273),D272*(1+C273))))</f>
        <v>0.95157350964855647</v>
      </c>
      <c r="E273" s="6">
        <f t="shared" si="4"/>
        <v>-6.3836507303852708E-3</v>
      </c>
      <c r="F273" s="17">
        <f>D273/MAX(D$240:D273)-1</f>
        <v>-0.11106953849190171</v>
      </c>
      <c r="G273" s="66">
        <f>IF('##zz500##'!K273="","",IF('##zz500##'!K273="no",G272*(1+E273),IF('##zz500##'!T273&lt;&gt;0,G272*(1+'##zz500##'!T273),G272*(1+'##zz500##'!P273))))</f>
        <v>0.93606539782405873</v>
      </c>
      <c r="H273" s="6">
        <f t="shared" si="5"/>
        <v>-6.3836507303852708E-3</v>
      </c>
      <c r="I273" s="17">
        <f>G273/MAX(G$240:G273)-1</f>
        <v>-0.18836138168609573</v>
      </c>
      <c r="N273" s="20"/>
      <c r="O273" s="20"/>
      <c r="S273" s="192"/>
      <c r="Y273" s="39"/>
      <c r="Z273" s="39"/>
      <c r="AA273" s="17"/>
      <c r="AC273" s="142"/>
      <c r="AE273" s="17"/>
      <c r="AG273" s="66"/>
      <c r="AI273" s="17"/>
    </row>
    <row r="274" spans="1:40" x14ac:dyDescent="0.25">
      <c r="A274" s="72">
        <f>IF('##zz500##'!B274&lt;&gt;"",'##zz500##'!B274,"")</f>
        <v>39507</v>
      </c>
      <c r="B274" s="208">
        <v>3565.36</v>
      </c>
      <c r="C274" s="146">
        <f t="shared" si="6"/>
        <v>7.8499769617168536E-3</v>
      </c>
      <c r="D274" s="143">
        <f>IF('##zz500##'!K274="","",IF('##zz500##'!K274="yes",D273,IF('##zz500##'!T274&lt;&gt;0,D273*(1+'##zz500##'!T274),D273*(1+C274))))</f>
        <v>0.95904333977667766</v>
      </c>
      <c r="E274" s="6">
        <f t="shared" si="4"/>
        <v>7.8499769617168536E-3</v>
      </c>
      <c r="F274" s="17">
        <f>D274/MAX(D$240:D274)-1</f>
        <v>-0.10409145484849491</v>
      </c>
      <c r="G274" s="66">
        <f>IF('##zz500##'!K274="","",IF('##zz500##'!K274="no",G273*(1+E274),IF('##zz500##'!T274&lt;&gt;0,G273*(1+'##zz500##'!T274),G273*(1+'##zz500##'!P274))))</f>
        <v>0.94341348963163796</v>
      </c>
      <c r="H274" s="6">
        <f t="shared" si="5"/>
        <v>7.8499769617168536E-3</v>
      </c>
      <c r="I274" s="17">
        <f>G274/MAX(G$240:G274)-1</f>
        <v>-0.18199003723109186</v>
      </c>
      <c r="N274" s="20"/>
      <c r="O274" s="20"/>
      <c r="S274" s="192"/>
      <c r="Y274" s="39"/>
      <c r="Z274" s="39"/>
      <c r="AA274" s="17"/>
      <c r="AC274" s="142"/>
      <c r="AE274" s="17"/>
      <c r="AG274" s="66"/>
      <c r="AI274" s="17"/>
    </row>
    <row r="275" spans="1:40" x14ac:dyDescent="0.25">
      <c r="A275" s="72">
        <f>IF('##zz500##'!B275&lt;&gt;"",'##zz500##'!B275,"")</f>
        <v>39510</v>
      </c>
      <c r="B275" s="208">
        <v>3667.6</v>
      </c>
      <c r="C275" s="146">
        <f t="shared" si="6"/>
        <v>2.8675926133686191E-2</v>
      </c>
      <c r="D275" s="143">
        <f>IF('##zz500##'!K275="","",IF('##zz500##'!K275="yes",D274,IF('##zz500##'!T275&lt;&gt;0,D274*(1+'##zz500##'!T275),D274*(1+C275))))</f>
        <v>0.9865447957471174</v>
      </c>
      <c r="E275" s="6">
        <f t="shared" si="4"/>
        <v>2.8675926133686191E-2</v>
      </c>
      <c r="F275" s="17">
        <f>D275/MAX(D$240:D275)-1</f>
        <v>-7.8400447585192046E-2</v>
      </c>
      <c r="G275" s="66">
        <f>IF('##zz500##'!K275="","",IF('##zz500##'!K275="no",G274*(1+E275),IF('##zz500##'!T275&lt;&gt;0,G274*(1+'##zz500##'!T275),G274*(1+'##zz500##'!P275))))</f>
        <v>0.97046674517383791</v>
      </c>
      <c r="H275" s="6">
        <f t="shared" si="5"/>
        <v>2.8675926133686191E-2</v>
      </c>
      <c r="I275" s="17">
        <f>G275/MAX(G$240:G275)-1</f>
        <v>-0.1585328439621112</v>
      </c>
      <c r="N275" s="20"/>
      <c r="O275" s="20"/>
      <c r="S275" s="192"/>
      <c r="Y275" s="39"/>
      <c r="Z275" s="39"/>
      <c r="AA275" s="17"/>
      <c r="AC275" s="142"/>
      <c r="AE275" s="17"/>
      <c r="AG275" s="66"/>
      <c r="AI275" s="17"/>
    </row>
    <row r="276" spans="1:40" x14ac:dyDescent="0.25">
      <c r="A276" s="72">
        <f>IF('##zz500##'!B276&lt;&gt;"",'##zz500##'!B276,"")</f>
        <v>39511</v>
      </c>
      <c r="B276" s="208">
        <v>3632.54</v>
      </c>
      <c r="C276" s="146">
        <f t="shared" si="6"/>
        <v>-9.5593848838477768E-3</v>
      </c>
      <c r="D276" s="143">
        <f>IF('##zz500##'!K276="","",IF('##zz500##'!K276="yes",D275,IF('##zz500##'!T276&lt;&gt;0,D275*(1+'##zz500##'!T276),D275*(1+C276))))</f>
        <v>0.97711403433941368</v>
      </c>
      <c r="E276" s="6">
        <f t="shared" si="4"/>
        <v>-9.5593848838477768E-3</v>
      </c>
      <c r="F276" s="17">
        <f>D276/MAX(D$240:D276)-1</f>
        <v>-8.7210372415506998E-2</v>
      </c>
      <c r="G276" s="66">
        <f>IF('##zz500##'!K276="","",IF('##zz500##'!K276="no",G275*(1+E276),IF('##zz500##'!T276&lt;&gt;0,G275*(1+'##zz500##'!T276),G275*(1+'##zz500##'!P276))))</f>
        <v>0.96118968003974614</v>
      </c>
      <c r="H276" s="6">
        <f t="shared" si="5"/>
        <v>-9.5593848838477768E-3</v>
      </c>
      <c r="I276" s="17">
        <f>G276/MAX(G$240:G276)-1</f>
        <v>-0.16657675237379421</v>
      </c>
      <c r="N276" s="20"/>
      <c r="O276" s="20"/>
      <c r="S276" s="192"/>
      <c r="Y276" s="39"/>
      <c r="Z276" s="39"/>
      <c r="AA276" s="17"/>
      <c r="AC276" s="142"/>
      <c r="AE276" s="17"/>
      <c r="AG276" s="66"/>
      <c r="AI276" s="17"/>
    </row>
    <row r="277" spans="1:40" x14ac:dyDescent="0.25">
      <c r="A277" s="72">
        <f>IF('##zz500##'!B277&lt;&gt;"",'##zz500##'!B277,"")</f>
        <v>39512</v>
      </c>
      <c r="B277" s="208">
        <v>3638.58</v>
      </c>
      <c r="C277" s="146">
        <f t="shared" si="6"/>
        <v>1.6627483799214193E-3</v>
      </c>
      <c r="D277" s="143">
        <f>IF('##zz500##'!K277="","",IF('##zz500##'!K277="yes",D276,IF('##zz500##'!T277&lt;&gt;0,D276*(1+'##zz500##'!T277),D276*(1+C277))))</f>
        <v>0.97873872911700999</v>
      </c>
      <c r="E277" s="6">
        <f t="shared" si="4"/>
        <v>1.6627483799214193E-3</v>
      </c>
      <c r="F277" s="17">
        <f>D277/MAX(D$240:D277)-1</f>
        <v>-8.569263294103191E-2</v>
      </c>
      <c r="G277" s="66">
        <f>IF('##zz500##'!K277="","",IF('##zz500##'!K277="no",G276*(1+E277),IF('##zz500##'!T277&lt;&gt;0,G276*(1+'##zz500##'!T277),G276*(1+'##zz500##'!P277))))</f>
        <v>0.96278789662302944</v>
      </c>
      <c r="H277" s="6">
        <f t="shared" si="5"/>
        <v>1.6627483799214193E-3</v>
      </c>
      <c r="I277" s="17">
        <f>G277/MAX(G$240:G277)-1</f>
        <v>-0.16519097921901493</v>
      </c>
      <c r="N277" s="20"/>
      <c r="O277" s="20"/>
      <c r="S277" s="192"/>
      <c r="Y277" s="39"/>
      <c r="Z277" s="39"/>
      <c r="AA277" s="17"/>
      <c r="AC277" s="142"/>
      <c r="AE277" s="17"/>
      <c r="AG277" s="66"/>
      <c r="AI277" s="17"/>
    </row>
    <row r="278" spans="1:40" x14ac:dyDescent="0.25">
      <c r="A278" s="72">
        <f>IF('##zz500##'!B278&lt;&gt;"",'##zz500##'!B278,"")</f>
        <v>39513</v>
      </c>
      <c r="B278" s="208">
        <v>3693.91</v>
      </c>
      <c r="C278" s="146">
        <f t="shared" si="6"/>
        <v>1.5206481649434611E-2</v>
      </c>
      <c r="D278" s="143">
        <f>IF('##zz500##'!K278="","",IF('##zz500##'!K278="yes",D277,IF('##zz500##'!T278&lt;&gt;0,D277*(1+'##zz500##'!T278),D277*(1+C278))))</f>
        <v>0.99362190164091879</v>
      </c>
      <c r="E278" s="6">
        <f t="shared" si="4"/>
        <v>1.5206481649434611E-2</v>
      </c>
      <c r="F278" s="17">
        <f>D278/MAX(D$240:D278)-1</f>
        <v>-7.1789234741906793E-2</v>
      </c>
      <c r="G278" s="66">
        <f>IF('##zz500##'!K278="","",IF('##zz500##'!K278="no",G277*(1+E278),IF('##zz500##'!T278&lt;&gt;0,G277*(1+'##zz500##'!T278),G277*(1+'##zz500##'!P278))))</f>
        <v>0.9774285131053253</v>
      </c>
      <c r="H278" s="6">
        <f t="shared" si="5"/>
        <v>1.5206481649434611E-2</v>
      </c>
      <c r="I278" s="17">
        <f>G278/MAX(G$240:G278)-1</f>
        <v>-0.15249647116372633</v>
      </c>
      <c r="N278" s="20"/>
      <c r="O278" s="20"/>
      <c r="S278" s="192"/>
      <c r="Y278" s="39"/>
      <c r="Z278" s="39"/>
      <c r="AA278" s="17"/>
      <c r="AC278" s="142"/>
      <c r="AE278" s="17"/>
      <c r="AG278" s="66"/>
      <c r="AI278" s="17"/>
    </row>
    <row r="279" spans="1:40" x14ac:dyDescent="0.25">
      <c r="A279" s="72">
        <f>IF('##zz500##'!B279&lt;&gt;"",'##zz500##'!B279,"")</f>
        <v>39514</v>
      </c>
      <c r="B279" s="208">
        <v>3654.13</v>
      </c>
      <c r="C279" s="146">
        <f t="shared" si="6"/>
        <v>-1.0769076669436939E-2</v>
      </c>
      <c r="D279" s="143">
        <f>IF('##zz500##'!K279="","",IF('##zz500##'!K279="yes",D278,IF('##zz500##'!T279&lt;&gt;0,D278*(1+'##zz500##'!T279),D278*(1+C279))))</f>
        <v>0.982921511201716</v>
      </c>
      <c r="E279" s="6">
        <f t="shared" si="4"/>
        <v>-1.0769076669436939E-2</v>
      </c>
      <c r="F279" s="17">
        <f>D279/MAX(D$240:D279)-1</f>
        <v>-8.178520763836794E-2</v>
      </c>
      <c r="G279" s="66">
        <f>IF('##zz500##'!K279="","",IF('##zz500##'!K279="no",G278*(1+E279),IF('##zz500##'!T279&lt;&gt;0,G278*(1+'##zz500##'!T279),G278*(1+'##zz500##'!P279))))</f>
        <v>0.96690251050880027</v>
      </c>
      <c r="H279" s="6">
        <f t="shared" si="5"/>
        <v>-1.0769076669436939E-2</v>
      </c>
      <c r="I279" s="17">
        <f>G279/MAX(G$240:G279)-1</f>
        <v>-0.16162330164338257</v>
      </c>
      <c r="N279" s="20"/>
      <c r="O279" s="20"/>
      <c r="S279" s="192"/>
      <c r="Y279" s="39"/>
      <c r="Z279" s="39"/>
      <c r="AA279" s="17"/>
      <c r="AC279" s="142"/>
      <c r="AE279" s="17"/>
      <c r="AG279" s="66"/>
      <c r="AI279" s="17"/>
    </row>
    <row r="280" spans="1:40" x14ac:dyDescent="0.25">
      <c r="A280" s="72">
        <f>IF('##zz500##'!B280&lt;&gt;"",'##zz500##'!B280,"")</f>
        <v>39517</v>
      </c>
      <c r="B280" s="208">
        <v>3559.62</v>
      </c>
      <c r="C280" s="146">
        <f t="shared" si="6"/>
        <v>-2.5863885521314245E-2</v>
      </c>
      <c r="D280" s="143">
        <f>IF('##zz500##'!K280="","",IF('##zz500##'!K280="yes",D279,IF('##zz500##'!T280&lt;&gt;0,D279*(1+'##zz500##'!T280),D279*(1+C280))))</f>
        <v>0.97623532329730411</v>
      </c>
      <c r="E280" s="6">
        <f t="shared" si="4"/>
        <v>-6.8023619670682933E-3</v>
      </c>
      <c r="F280" s="17">
        <f>D280/MAX(D$240:D280)-1</f>
        <v>-8.8031237019528197E-2</v>
      </c>
      <c r="G280" s="66">
        <f>IF('##zz500##'!K280="","",IF('##zz500##'!K280="no",G279*(1+E280),IF('##zz500##'!T280&lt;&gt;0,G279*(1+'##zz500##'!T280),G279*(1+'##zz500##'!P280))))</f>
        <v>0.96032528964545238</v>
      </c>
      <c r="H280" s="6">
        <f t="shared" si="5"/>
        <v>-6.8023619670682933E-3</v>
      </c>
      <c r="I280" s="17">
        <f>G280/MAX(G$240:G280)-1</f>
        <v>-0.16732624341035984</v>
      </c>
      <c r="N280" s="46"/>
      <c r="O280" s="46"/>
      <c r="Q280" s="47"/>
      <c r="S280" s="192"/>
      <c r="Y280" s="39"/>
      <c r="Z280" s="39"/>
      <c r="AA280" s="17"/>
      <c r="AC280" s="142"/>
      <c r="AE280" s="17"/>
      <c r="AG280" s="66"/>
      <c r="AI280" s="17"/>
      <c r="AK280" s="43"/>
      <c r="AL280" s="44"/>
      <c r="AM280" s="159"/>
      <c r="AN280" s="159"/>
    </row>
    <row r="281" spans="1:40" x14ac:dyDescent="0.25">
      <c r="A281" s="72">
        <f>IF('##zz500##'!B281&lt;&gt;"",'##zz500##'!B281,"")</f>
        <v>39518</v>
      </c>
      <c r="B281" s="208">
        <v>3629.18</v>
      </c>
      <c r="C281" s="146">
        <f t="shared" si="6"/>
        <v>1.9541411723723368E-2</v>
      </c>
      <c r="D281" s="143">
        <f>IF('##zz500##'!K281="","",IF('##zz500##'!K281="yes",D280,IF('##zz500##'!T281&lt;&gt;0,D280*(1+'##zz500##'!T281),D280*(1+C281))))</f>
        <v>0.97623532329730411</v>
      </c>
      <c r="E281" s="6">
        <f t="shared" si="4"/>
        <v>0</v>
      </c>
      <c r="F281" s="17">
        <f>D281/MAX(D$240:D281)-1</f>
        <v>-8.8031237019528197E-2</v>
      </c>
      <c r="G281" s="66">
        <f>IF('##zz500##'!K281="","",IF('##zz500##'!K281="no",G280*(1+E281),IF('##zz500##'!T281&lt;&gt;0,G280*(1+'##zz500##'!T281),G280*(1+'##zz500##'!P281))))</f>
        <v>0.94721005263225821</v>
      </c>
      <c r="H281" s="6">
        <f t="shared" si="5"/>
        <v>-1.3657077611729074E-2</v>
      </c>
      <c r="I281" s="17">
        <f>G281/MAX(G$240:G281)-1</f>
        <v>-0.1786981335293546</v>
      </c>
      <c r="N281" s="46"/>
      <c r="O281" s="46"/>
      <c r="Q281" s="47"/>
      <c r="S281" s="192"/>
      <c r="Y281" s="39"/>
      <c r="Z281" s="39"/>
      <c r="AA281" s="17"/>
      <c r="AC281" s="142"/>
      <c r="AE281" s="17"/>
      <c r="AG281" s="66"/>
      <c r="AI281" s="17"/>
      <c r="AK281" s="43"/>
      <c r="AL281" s="44"/>
      <c r="AM281" s="159"/>
      <c r="AN281" s="159"/>
    </row>
    <row r="282" spans="1:40" x14ac:dyDescent="0.25">
      <c r="A282" s="72">
        <f>IF('##zz500##'!B282&lt;&gt;"",'##zz500##'!B282,"")</f>
        <v>39519</v>
      </c>
      <c r="B282" s="208">
        <v>3555.53</v>
      </c>
      <c r="C282" s="146">
        <f t="shared" si="6"/>
        <v>-2.0293840481871883E-2</v>
      </c>
      <c r="D282" s="143">
        <f>IF('##zz500##'!K282="","",IF('##zz500##'!K282="yes",D281,IF('##zz500##'!T282&lt;&gt;0,D281*(1+'##zz500##'!T282),D281*(1+C282))))</f>
        <v>0.97623532329730411</v>
      </c>
      <c r="E282" s="6">
        <f t="shared" si="4"/>
        <v>0</v>
      </c>
      <c r="F282" s="17">
        <f>D282/MAX(D$240:D282)-1</f>
        <v>-8.8031237019528197E-2</v>
      </c>
      <c r="G282" s="66">
        <f>IF('##zz500##'!K282="","",IF('##zz500##'!K282="no",G281*(1+E282),IF('##zz500##'!T282&lt;&gt;0,G281*(1+'##zz500##'!T282),G281*(1+'##zz500##'!P282))))</f>
        <v>0.93177227432782939</v>
      </c>
      <c r="H282" s="6">
        <f t="shared" si="5"/>
        <v>-1.6298157163268989E-2</v>
      </c>
      <c r="I282" s="17">
        <f>G282/MAX(G$240:G282)-1</f>
        <v>-0.19208384042757931</v>
      </c>
      <c r="N282" s="46"/>
      <c r="O282" s="46"/>
      <c r="Q282" s="47"/>
      <c r="S282" s="192"/>
      <c r="Y282" s="39"/>
      <c r="Z282" s="39"/>
      <c r="AA282" s="17"/>
      <c r="AC282" s="142"/>
      <c r="AE282" s="17"/>
      <c r="AG282" s="66"/>
      <c r="AI282" s="17"/>
      <c r="AK282" s="43"/>
      <c r="AL282" s="44"/>
      <c r="AM282" s="159"/>
      <c r="AN282" s="159"/>
    </row>
    <row r="283" spans="1:40" x14ac:dyDescent="0.25">
      <c r="A283" s="72">
        <f>IF('##zz500##'!B283&lt;&gt;"",'##zz500##'!B283,"")</f>
        <v>39520</v>
      </c>
      <c r="B283" s="208">
        <v>3443.47</v>
      </c>
      <c r="C283" s="146">
        <f t="shared" si="6"/>
        <v>-3.1517101529167313E-2</v>
      </c>
      <c r="D283" s="143">
        <f>IF('##zz500##'!K283="","",IF('##zz500##'!K283="yes",D282,IF('##zz500##'!T283&lt;&gt;0,D282*(1+'##zz500##'!T283),D282*(1+C283))))</f>
        <v>0.97623532329730411</v>
      </c>
      <c r="E283" s="6">
        <f t="shared" si="4"/>
        <v>0</v>
      </c>
      <c r="F283" s="17">
        <f>D283/MAX(D$240:D283)-1</f>
        <v>-8.8031237019528197E-2</v>
      </c>
      <c r="G283" s="66">
        <f>IF('##zz500##'!K283="","",IF('##zz500##'!K283="no",G282*(1+E283),IF('##zz500##'!T283&lt;&gt;0,G282*(1+'##zz500##'!T283),G282*(1+'##zz500##'!P283))))</f>
        <v>0.96849124490718608</v>
      </c>
      <c r="H283" s="6">
        <f t="shared" si="5"/>
        <v>3.940766600492096E-2</v>
      </c>
      <c r="I283" s="17">
        <f>G283/MAX(G$240:G283)-1</f>
        <v>-0.16024575025117094</v>
      </c>
      <c r="N283" s="46"/>
      <c r="O283" s="46"/>
      <c r="Q283" s="47"/>
      <c r="S283" s="192"/>
      <c r="Y283" s="39"/>
      <c r="Z283" s="39"/>
      <c r="AA283" s="17"/>
      <c r="AC283" s="142"/>
      <c r="AE283" s="17"/>
      <c r="AG283" s="66"/>
      <c r="AI283" s="17"/>
      <c r="AK283" s="43"/>
      <c r="AL283" s="44"/>
      <c r="AM283" s="159"/>
      <c r="AN283" s="159"/>
    </row>
    <row r="284" spans="1:40" x14ac:dyDescent="0.25">
      <c r="A284" s="72">
        <f>IF('##zz500##'!B284&lt;&gt;"",'##zz500##'!B284,"")</f>
        <v>39521</v>
      </c>
      <c r="B284" s="208">
        <v>3422.29</v>
      </c>
      <c r="C284" s="146">
        <f t="shared" si="6"/>
        <v>-6.1507723313982687E-3</v>
      </c>
      <c r="D284" s="143">
        <f>IF('##zz500##'!K284="","",IF('##zz500##'!K284="yes",D283,IF('##zz500##'!T284&lt;&gt;0,D283*(1+'##zz500##'!T284),D283*(1+C284))))</f>
        <v>0.97623532329730411</v>
      </c>
      <c r="E284" s="6">
        <f t="shared" si="4"/>
        <v>0</v>
      </c>
      <c r="F284" s="17">
        <f>D284/MAX(D$240:D284)-1</f>
        <v>-8.8031237019528197E-2</v>
      </c>
      <c r="G284" s="66">
        <f>IF('##zz500##'!K284="","",IF('##zz500##'!K284="no",G283*(1+E284),IF('##zz500##'!T284&lt;&gt;0,G283*(1+'##zz500##'!T284),G283*(1+'##zz500##'!P284))))</f>
        <v>0.97393615247514842</v>
      </c>
      <c r="H284" s="6">
        <f t="shared" si="5"/>
        <v>5.6220514089253548E-3</v>
      </c>
      <c r="I284" s="17">
        <f>G284/MAX(G$240:G284)-1</f>
        <v>-0.15552460868821949</v>
      </c>
      <c r="N284" s="46"/>
      <c r="O284" s="46"/>
      <c r="Q284" s="47"/>
      <c r="S284" s="192"/>
      <c r="Y284" s="39"/>
      <c r="Z284" s="39"/>
      <c r="AA284" s="17"/>
      <c r="AC284" s="142"/>
      <c r="AE284" s="17"/>
      <c r="AG284" s="66"/>
      <c r="AI284" s="17"/>
      <c r="AK284" s="43"/>
      <c r="AL284" s="44"/>
      <c r="AM284" s="159"/>
      <c r="AN284" s="159"/>
    </row>
    <row r="285" spans="1:40" x14ac:dyDescent="0.25">
      <c r="A285" s="72">
        <f>IF('##zz500##'!B285&lt;&gt;"",'##zz500##'!B285,"")</f>
        <v>39524</v>
      </c>
      <c r="B285" s="208">
        <v>3203.82</v>
      </c>
      <c r="C285" s="146">
        <f t="shared" si="6"/>
        <v>-6.3837372052046981E-2</v>
      </c>
      <c r="D285" s="143">
        <f>IF('##zz500##'!K285="","",IF('##zz500##'!K285="yes",D284,IF('##zz500##'!T285&lt;&gt;0,D284*(1+'##zz500##'!T285),D284*(1+C285))))</f>
        <v>0.97623532329730411</v>
      </c>
      <c r="E285" s="6">
        <f t="shared" si="4"/>
        <v>0</v>
      </c>
      <c r="F285" s="17">
        <f>D285/MAX(D$240:D285)-1</f>
        <v>-8.8031237019528197E-2</v>
      </c>
      <c r="G285" s="66">
        <f>IF('##zz500##'!K285="","",IF('##zz500##'!K285="no",G284*(1+E285),IF('##zz500##'!T285&lt;&gt;0,G284*(1+'##zz500##'!T285),G284*(1+'##zz500##'!P285))))</f>
        <v>1.0490778358874486</v>
      </c>
      <c r="H285" s="6">
        <f t="shared" si="5"/>
        <v>7.7152576399732276E-2</v>
      </c>
      <c r="I285" s="17">
        <f>G285/MAX(G$240:G285)-1</f>
        <v>-9.0371156542343511E-2</v>
      </c>
      <c r="N285" s="46"/>
      <c r="O285" s="46"/>
      <c r="Q285" s="47"/>
      <c r="S285" s="192"/>
      <c r="Y285" s="39"/>
      <c r="Z285" s="39"/>
      <c r="AA285" s="17"/>
      <c r="AC285" s="142"/>
      <c r="AE285" s="17"/>
      <c r="AG285" s="66"/>
      <c r="AI285" s="17"/>
      <c r="AK285" s="43"/>
      <c r="AL285" s="44"/>
      <c r="AM285" s="159"/>
      <c r="AN285" s="159"/>
    </row>
    <row r="286" spans="1:40" x14ac:dyDescent="0.25">
      <c r="A286" s="72">
        <f>IF('##zz500##'!B286&lt;&gt;"",'##zz500##'!B286,"")</f>
        <v>39525</v>
      </c>
      <c r="B286" s="208">
        <v>2946.57</v>
      </c>
      <c r="C286" s="146">
        <f t="shared" si="6"/>
        <v>-8.0294773114594431E-2</v>
      </c>
      <c r="D286" s="143">
        <f>IF('##zz500##'!K286="","",IF('##zz500##'!K286="yes",D285,IF('##zz500##'!T286&lt;&gt;0,D285*(1+'##zz500##'!T286),D285*(1+C286))))</f>
        <v>0.97623532329730411</v>
      </c>
      <c r="E286" s="6">
        <f t="shared" si="4"/>
        <v>0</v>
      </c>
      <c r="F286" s="17">
        <f>D286/MAX(D$240:D286)-1</f>
        <v>-8.8031237019528197E-2</v>
      </c>
      <c r="G286" s="66">
        <f>IF('##zz500##'!K286="","",IF('##zz500##'!K286="no",G285*(1+E286),IF('##zz500##'!T286&lt;&gt;0,G285*(1+'##zz500##'!T286),G285*(1+'##zz500##'!P286))))</f>
        <v>1.1261968005886045</v>
      </c>
      <c r="H286" s="6">
        <f t="shared" si="5"/>
        <v>7.3511194368069521E-2</v>
      </c>
      <c r="I286" s="17">
        <f>G286/MAX(G$240:G286)-1</f>
        <v>-2.350325382812557E-2</v>
      </c>
      <c r="N286" s="46"/>
      <c r="O286" s="46"/>
      <c r="Q286" s="47"/>
      <c r="S286" s="192"/>
      <c r="Y286" s="39"/>
      <c r="Z286" s="39"/>
      <c r="AA286" s="17"/>
      <c r="AC286" s="142"/>
      <c r="AE286" s="17"/>
      <c r="AG286" s="66"/>
      <c r="AI286" s="17"/>
      <c r="AK286" s="43"/>
      <c r="AL286" s="44"/>
      <c r="AM286" s="159"/>
      <c r="AN286" s="159"/>
    </row>
    <row r="287" spans="1:40" x14ac:dyDescent="0.25">
      <c r="A287" s="72">
        <f>IF('##zz500##'!B287&lt;&gt;"",'##zz500##'!B287,"")</f>
        <v>39526</v>
      </c>
      <c r="B287" s="208">
        <v>3064</v>
      </c>
      <c r="C287" s="146">
        <f t="shared" si="6"/>
        <v>3.985311735339736E-2</v>
      </c>
      <c r="D287" s="143">
        <f>IF('##zz500##'!K287="","",IF('##zz500##'!K287="yes",D286,IF('##zz500##'!T287&lt;&gt;0,D286*(1+'##zz500##'!T287),D286*(1+C287))))</f>
        <v>1.0151413442012034</v>
      </c>
      <c r="E287" s="6">
        <f t="shared" si="4"/>
        <v>3.985311735339736E-2</v>
      </c>
      <c r="F287" s="17">
        <f>D287/MAX(D$240:D287)-1</f>
        <v>-5.1686438885834907E-2</v>
      </c>
      <c r="G287" s="66">
        <f>IF('##zz500##'!K287="","",IF('##zz500##'!K287="no",G286*(1+E287),IF('##zz500##'!T287&lt;&gt;0,G286*(1+'##zz500##'!T287),G286*(1+'##zz500##'!P287))))</f>
        <v>1.1710792538454828</v>
      </c>
      <c r="H287" s="6">
        <f t="shared" si="5"/>
        <v>3.985311735339736E-2</v>
      </c>
      <c r="I287" s="17">
        <f>G287/MAX(G$240:G287)-1</f>
        <v>0</v>
      </c>
      <c r="N287" s="46"/>
      <c r="O287" s="46"/>
      <c r="Q287" s="47"/>
      <c r="S287" s="192"/>
      <c r="Y287" s="39"/>
      <c r="Z287" s="39"/>
      <c r="AA287" s="17"/>
      <c r="AC287" s="142"/>
      <c r="AE287" s="17"/>
      <c r="AG287" s="66"/>
      <c r="AI287" s="17"/>
      <c r="AK287" s="43"/>
      <c r="AL287" s="44"/>
      <c r="AM287" s="159"/>
      <c r="AN287" s="159"/>
    </row>
    <row r="288" spans="1:40" x14ac:dyDescent="0.25">
      <c r="A288" s="72">
        <f>IF('##zz500##'!B288&lt;&gt;"",'##zz500##'!B288,"")</f>
        <v>39527</v>
      </c>
      <c r="B288" s="208">
        <v>3170.55</v>
      </c>
      <c r="C288" s="146">
        <f t="shared" si="6"/>
        <v>3.4774804177545748E-2</v>
      </c>
      <c r="D288" s="143">
        <f>IF('##zz500##'!K288="","",IF('##zz500##'!K288="yes",D287,IF('##zz500##'!T288&lt;&gt;0,D287*(1+'##zz500##'!T288),D287*(1+C288))))</f>
        <v>1.0151413442012034</v>
      </c>
      <c r="E288" s="6">
        <f t="shared" si="4"/>
        <v>0</v>
      </c>
      <c r="F288" s="17">
        <f>D288/MAX(D$240:D288)-1</f>
        <v>-5.1686438885834907E-2</v>
      </c>
      <c r="G288" s="66">
        <f>IF('##zz500##'!K288="","",IF('##zz500##'!K288="no",G287*(1+E288),IF('##zz500##'!T288&lt;&gt;0,G287*(1+'##zz500##'!T288),G287*(1+'##zz500##'!P288))))</f>
        <v>1.123061104102268</v>
      </c>
      <c r="H288" s="6">
        <f t="shared" si="5"/>
        <v>-4.1003330547900396E-2</v>
      </c>
      <c r="I288" s="17">
        <f>G288/MAX(G$240:G288)-1</f>
        <v>-4.1003330547900396E-2</v>
      </c>
      <c r="N288" s="46"/>
      <c r="O288" s="46"/>
      <c r="Q288" s="47"/>
      <c r="S288" s="192"/>
      <c r="Y288" s="39"/>
      <c r="Z288" s="39"/>
      <c r="AA288" s="17"/>
      <c r="AC288" s="142"/>
      <c r="AE288" s="17"/>
      <c r="AF288" s="14"/>
      <c r="AG288" s="66"/>
      <c r="AI288" s="17"/>
      <c r="AJ288" s="14"/>
      <c r="AK288" s="43"/>
      <c r="AL288" s="44"/>
      <c r="AM288" s="159"/>
      <c r="AN288" s="159"/>
    </row>
    <row r="289" spans="1:40" x14ac:dyDescent="0.25">
      <c r="A289" s="72">
        <f>IF('##zz500##'!B289&lt;&gt;"",'##zz500##'!B289,"")</f>
        <v>39528</v>
      </c>
      <c r="B289" s="208">
        <v>3198.39</v>
      </c>
      <c r="C289" s="146">
        <f t="shared" si="6"/>
        <v>8.7808109003169044E-3</v>
      </c>
      <c r="D289" s="143">
        <f>IF('##zz500##'!K289="","",IF('##zz500##'!K289="yes",D288,IF('##zz500##'!T289&lt;&gt;0,D288*(1+'##zz500##'!T289),D288*(1+C289))))</f>
        <v>1.0151413442012034</v>
      </c>
      <c r="E289" s="6">
        <f t="shared" si="4"/>
        <v>0</v>
      </c>
      <c r="F289" s="17">
        <f>D289/MAX(D$240:D289)-1</f>
        <v>-5.1686438885834907E-2</v>
      </c>
      <c r="G289" s="66">
        <f>IF('##zz500##'!K289="","",IF('##zz500##'!K289="no",G288*(1+E289),IF('##zz500##'!T289&lt;&gt;0,G288*(1+'##zz500##'!T289),G288*(1+'##zz500##'!P289))))</f>
        <v>1.1080481752310789</v>
      </c>
      <c r="H289" s="6">
        <f t="shared" si="5"/>
        <v>-1.3367864683720754E-2</v>
      </c>
      <c r="I289" s="17">
        <f>G289/MAX(G$240:G289)-1</f>
        <v>-5.3823068257274898E-2</v>
      </c>
      <c r="N289" s="46"/>
      <c r="O289" s="46"/>
      <c r="Q289" s="47"/>
      <c r="S289" s="192"/>
      <c r="Y289" s="39"/>
      <c r="Z289" s="39"/>
      <c r="AA289" s="17"/>
      <c r="AC289" s="142"/>
      <c r="AE289" s="17"/>
      <c r="AG289" s="66"/>
      <c r="AI289" s="17"/>
      <c r="AK289" s="43"/>
      <c r="AL289" s="44"/>
      <c r="AM289" s="159"/>
      <c r="AN289" s="159"/>
    </row>
    <row r="290" spans="1:40" x14ac:dyDescent="0.25">
      <c r="A290" s="72">
        <f>IF('##zz500##'!B290&lt;&gt;"",'##zz500##'!B290,"")</f>
        <v>39531</v>
      </c>
      <c r="B290" s="208">
        <v>3178.42</v>
      </c>
      <c r="C290" s="146">
        <f t="shared" si="6"/>
        <v>-6.2437663949673761E-3</v>
      </c>
      <c r="D290" s="143">
        <f>IF('##zz500##'!K290="","",IF('##zz500##'!K290="yes",D289,IF('##zz500##'!T290&lt;&gt;0,D289*(1+'##zz500##'!T290),D289*(1+C290))))</f>
        <v>1.0151413442012034</v>
      </c>
      <c r="E290" s="6">
        <f t="shared" si="4"/>
        <v>0</v>
      </c>
      <c r="F290" s="17">
        <f>D290/MAX(D$240:D290)-1</f>
        <v>-5.1686438885834907E-2</v>
      </c>
      <c r="G290" s="66">
        <f>IF('##zz500##'!K290="","",IF('##zz500##'!K290="no",G289*(1+E290),IF('##zz500##'!T290&lt;&gt;0,G289*(1+'##zz500##'!T290),G289*(1+'##zz500##'!P290))))</f>
        <v>1.1310045645478282</v>
      </c>
      <c r="H290" s="6">
        <f t="shared" si="5"/>
        <v>2.0717862119994823E-2</v>
      </c>
      <c r="I290" s="17">
        <f>G290/MAX(G$240:G290)-1</f>
        <v>-3.4220305044309396E-2</v>
      </c>
      <c r="N290" s="46"/>
      <c r="O290" s="46"/>
      <c r="Q290" s="47"/>
      <c r="S290" s="192"/>
      <c r="Y290" s="39"/>
      <c r="Z290" s="39"/>
      <c r="AA290" s="17"/>
      <c r="AC290" s="142"/>
      <c r="AE290" s="17"/>
      <c r="AG290" s="66"/>
      <c r="AI290" s="17"/>
      <c r="AK290" s="43"/>
      <c r="AL290" s="44"/>
      <c r="AM290" s="159"/>
      <c r="AN290" s="159"/>
    </row>
    <row r="291" spans="1:40" x14ac:dyDescent="0.25">
      <c r="A291" s="72">
        <f>IF('##zz500##'!B291&lt;&gt;"",'##zz500##'!B291,"")</f>
        <v>39532</v>
      </c>
      <c r="B291" s="208">
        <v>3215.74</v>
      </c>
      <c r="C291" s="146">
        <f t="shared" si="6"/>
        <v>1.1741682974559575E-2</v>
      </c>
      <c r="D291" s="143">
        <f>IF('##zz500##'!K291="","",IF('##zz500##'!K291="yes",D290,IF('##zz500##'!T291&lt;&gt;0,D290*(1+'##zz500##'!T291),D290*(1+C291))))</f>
        <v>1.0151413442012034</v>
      </c>
      <c r="E291" s="6">
        <f t="shared" si="4"/>
        <v>0</v>
      </c>
      <c r="F291" s="17">
        <f>D291/MAX(D$240:D291)-1</f>
        <v>-5.1686438885834907E-2</v>
      </c>
      <c r="G291" s="66">
        <f>IF('##zz500##'!K291="","",IF('##zz500##'!K291="no",G290*(1+E291),IF('##zz500##'!T291&lt;&gt;0,G290*(1+'##zz500##'!T291),G290*(1+'##zz500##'!P291))))</f>
        <v>1.1171742958251383</v>
      </c>
      <c r="H291" s="6">
        <f t="shared" si="5"/>
        <v>-1.2228304956681701E-2</v>
      </c>
      <c r="I291" s="17">
        <f>G291/MAX(G$240:G291)-1</f>
        <v>-4.6030153675198693E-2</v>
      </c>
      <c r="N291" s="20"/>
      <c r="O291" s="20"/>
      <c r="S291" s="192"/>
      <c r="Y291" s="39"/>
      <c r="Z291" s="39"/>
      <c r="AA291" s="17"/>
      <c r="AC291" s="142"/>
      <c r="AE291" s="17"/>
      <c r="AG291" s="66"/>
      <c r="AI291" s="17"/>
    </row>
    <row r="292" spans="1:40" x14ac:dyDescent="0.25">
      <c r="A292" s="72">
        <f>IF('##zz500##'!B292&lt;&gt;"",'##zz500##'!B292,"")</f>
        <v>39533</v>
      </c>
      <c r="B292" s="208">
        <v>3208.04</v>
      </c>
      <c r="C292" s="146">
        <f t="shared" si="6"/>
        <v>-2.3944721899158417E-3</v>
      </c>
      <c r="D292" s="143">
        <f>IF('##zz500##'!K292="","",IF('##zz500##'!K292="yes",D291,IF('##zz500##'!T292&lt;&gt;0,D291*(1+'##zz500##'!T292),D291*(1+C292))))</f>
        <v>1.0151413442012034</v>
      </c>
      <c r="E292" s="6">
        <f t="shared" si="4"/>
        <v>0</v>
      </c>
      <c r="F292" s="17">
        <f>D292/MAX(D$240:D292)-1</f>
        <v>-5.1686438885834907E-2</v>
      </c>
      <c r="G292" s="66">
        <f>IF('##zz500##'!K292="","",IF('##zz500##'!K292="no",G291*(1+E292),IF('##zz500##'!T292&lt;&gt;0,G291*(1+'##zz500##'!T292),G291*(1+'##zz500##'!P292))))</f>
        <v>1.1210855083671354</v>
      </c>
      <c r="H292" s="6">
        <f t="shared" si="5"/>
        <v>3.5009868707267522E-3</v>
      </c>
      <c r="I292" s="17">
        <f>G292/MAX(G$240:G292)-1</f>
        <v>-4.2690317768146357E-2</v>
      </c>
      <c r="N292" s="20"/>
      <c r="O292" s="20"/>
      <c r="S292" s="192"/>
      <c r="Y292" s="39"/>
      <c r="Z292" s="39"/>
      <c r="AA292" s="17"/>
      <c r="AC292" s="142"/>
      <c r="AE292" s="17"/>
      <c r="AG292" s="66"/>
      <c r="AI292" s="17"/>
    </row>
    <row r="293" spans="1:40" x14ac:dyDescent="0.25">
      <c r="A293" s="72">
        <f>IF('##zz500##'!B293&lt;&gt;"",'##zz500##'!B293,"")</f>
        <v>39534</v>
      </c>
      <c r="B293" s="208">
        <v>3089.29</v>
      </c>
      <c r="C293" s="146">
        <f t="shared" si="6"/>
        <v>-3.7016371366940581E-2</v>
      </c>
      <c r="D293" s="143">
        <f>IF('##zz500##'!K293="","",IF('##zz500##'!K293="yes",D292,IF('##zz500##'!T293&lt;&gt;0,D292*(1+'##zz500##'!T293),D292*(1+C293))))</f>
        <v>1.0151413442012034</v>
      </c>
      <c r="E293" s="6">
        <f t="shared" si="4"/>
        <v>0</v>
      </c>
      <c r="F293" s="17">
        <f>D293/MAX(D$240:D293)-1</f>
        <v>-5.1686438885834907E-2</v>
      </c>
      <c r="G293" s="66">
        <f>IF('##zz500##'!K293="","",IF('##zz500##'!K293="no",G292*(1+E293),IF('##zz500##'!T293&lt;&gt;0,G292*(1+'##zz500##'!T293),G292*(1+'##zz500##'!P293))))</f>
        <v>1.1809155471243533</v>
      </c>
      <c r="H293" s="6">
        <f t="shared" si="5"/>
        <v>5.3367953033627735E-2</v>
      </c>
      <c r="I293" s="17">
        <f>G293/MAX(G$240:G293)-1</f>
        <v>0</v>
      </c>
      <c r="N293" s="20"/>
      <c r="O293" s="20"/>
      <c r="S293" s="192"/>
      <c r="Y293" s="39"/>
      <c r="Z293" s="39"/>
      <c r="AA293" s="17"/>
      <c r="AC293" s="142"/>
      <c r="AE293" s="17"/>
      <c r="AG293" s="66"/>
      <c r="AI293" s="17"/>
    </row>
    <row r="294" spans="1:40" x14ac:dyDescent="0.25">
      <c r="A294" s="72">
        <f>IF('##zz500##'!B294&lt;&gt;"",'##zz500##'!B294,"")</f>
        <v>39535</v>
      </c>
      <c r="B294" s="208">
        <v>3159.56</v>
      </c>
      <c r="C294" s="146">
        <f t="shared" si="6"/>
        <v>2.2746326825904939E-2</v>
      </c>
      <c r="D294" s="143">
        <f>IF('##zz500##'!K294="","",IF('##zz500##'!K294="yes",D293,IF('##zz500##'!T294&lt;&gt;0,D293*(1+'##zz500##'!T294),D293*(1+C294))))</f>
        <v>1.0151413442012034</v>
      </c>
      <c r="E294" s="6">
        <f t="shared" si="4"/>
        <v>0</v>
      </c>
      <c r="F294" s="17">
        <f>D294/MAX(D$240:D294)-1</f>
        <v>-5.1686438885834907E-2</v>
      </c>
      <c r="G294" s="66">
        <f>IF('##zz500##'!K294="","",IF('##zz500##'!K294="no",G293*(1+E294),IF('##zz500##'!T294&lt;&gt;0,G293*(1+'##zz500##'!T294),G293*(1+'##zz500##'!P294))))</f>
        <v>1.1460423653691791</v>
      </c>
      <c r="H294" s="6">
        <f t="shared" si="5"/>
        <v>-2.9530631415679021E-2</v>
      </c>
      <c r="I294" s="17">
        <f>G294/MAX(G$240:G294)-1</f>
        <v>-2.9530631415679021E-2</v>
      </c>
      <c r="N294" s="20"/>
      <c r="O294" s="20"/>
      <c r="S294" s="192"/>
      <c r="Y294" s="39"/>
      <c r="Z294" s="39"/>
      <c r="AA294" s="17"/>
      <c r="AC294" s="142"/>
      <c r="AE294" s="17"/>
      <c r="AG294" s="66"/>
      <c r="AI294" s="17"/>
    </row>
    <row r="295" spans="1:40" x14ac:dyDescent="0.25">
      <c r="A295" s="72">
        <f>IF('##zz500##'!B295&lt;&gt;"",'##zz500##'!B295,"")</f>
        <v>39538</v>
      </c>
      <c r="B295" s="208">
        <v>3059.05</v>
      </c>
      <c r="C295" s="146">
        <f t="shared" si="6"/>
        <v>-3.1811391459570237E-2</v>
      </c>
      <c r="D295" s="143">
        <f>IF('##zz500##'!K295="","",IF('##zz500##'!K295="yes",D294,IF('##zz500##'!T295&lt;&gt;0,D294*(1+'##zz500##'!T295),D294*(1+C295))))</f>
        <v>1.0151413442012034</v>
      </c>
      <c r="E295" s="6">
        <f t="shared" si="4"/>
        <v>0</v>
      </c>
      <c r="F295" s="17">
        <f>D295/MAX(D$240:D295)-1</f>
        <v>-5.1686438885834907E-2</v>
      </c>
      <c r="G295" s="66">
        <f>IF('##zz500##'!K295="","",IF('##zz500##'!K295="no",G294*(1+E295),IF('##zz500##'!T295&lt;&gt;0,G294*(1+'##zz500##'!T295),G294*(1+'##zz500##'!P295))))</f>
        <v>1.1993664551982723</v>
      </c>
      <c r="H295" s="6">
        <f t="shared" si="5"/>
        <v>4.6528899315092742E-2</v>
      </c>
      <c r="I295" s="17">
        <f>G295/MAX(G$240:G295)-1</f>
        <v>0</v>
      </c>
      <c r="N295" s="20"/>
      <c r="O295" s="20"/>
      <c r="S295" s="192"/>
      <c r="Y295" s="39"/>
      <c r="Z295" s="39"/>
      <c r="AA295" s="17"/>
      <c r="AC295" s="142"/>
      <c r="AE295" s="17"/>
      <c r="AG295" s="66"/>
      <c r="AI295" s="17"/>
    </row>
    <row r="296" spans="1:40" x14ac:dyDescent="0.25">
      <c r="A296" s="72">
        <f>IF('##zz500##'!B296&lt;&gt;"",'##zz500##'!B296,"")</f>
        <v>39539</v>
      </c>
      <c r="B296" s="208">
        <v>2794.09</v>
      </c>
      <c r="C296" s="146">
        <f t="shared" si="6"/>
        <v>-8.6615125610892241E-2</v>
      </c>
      <c r="D296" s="143">
        <f>IF('##zz500##'!K296="","",IF('##zz500##'!K296="yes",D295,IF('##zz500##'!T296&lt;&gt;0,D295*(1+'##zz500##'!T296),D295*(1+C296))))</f>
        <v>1.0151413442012034</v>
      </c>
      <c r="E296" s="6">
        <f t="shared" si="4"/>
        <v>0</v>
      </c>
      <c r="F296" s="17">
        <f>D296/MAX(D$240:D296)-1</f>
        <v>-5.1686438885834907E-2</v>
      </c>
      <c r="G296" s="66">
        <f>IF('##zz500##'!K296="","",IF('##zz500##'!K296="no",G295*(1+E296),IF('##zz500##'!T296&lt;&gt;0,G295*(1+'##zz500##'!T296),G295*(1+'##zz500##'!P296))))</f>
        <v>1.300150486866636</v>
      </c>
      <c r="H296" s="6">
        <f t="shared" si="5"/>
        <v>8.4031057590069569E-2</v>
      </c>
      <c r="I296" s="17">
        <f>G296/MAX(G$240:G296)-1</f>
        <v>0</v>
      </c>
      <c r="N296" s="20"/>
      <c r="O296" s="20"/>
      <c r="S296" s="192"/>
      <c r="Y296" s="39"/>
      <c r="Z296" s="39"/>
      <c r="AA296" s="17"/>
      <c r="AC296" s="142"/>
      <c r="AE296" s="17"/>
      <c r="AG296" s="66"/>
      <c r="AI296" s="17"/>
    </row>
    <row r="297" spans="1:40" x14ac:dyDescent="0.25">
      <c r="A297" s="72">
        <f>IF('##zz500##'!B297&lt;&gt;"",'##zz500##'!B297,"")</f>
        <v>39540</v>
      </c>
      <c r="B297" s="208">
        <v>2622.82</v>
      </c>
      <c r="C297" s="146">
        <f t="shared" si="6"/>
        <v>-6.1297238098987461E-2</v>
      </c>
      <c r="D297" s="143">
        <f>IF('##zz500##'!K297="","",IF('##zz500##'!K297="yes",D296,IF('##zz500##'!T297&lt;&gt;0,D296*(1+'##zz500##'!T297),D296*(1+C297))))</f>
        <v>0.95291598352157603</v>
      </c>
      <c r="E297" s="6">
        <f t="shared" si="4"/>
        <v>-6.1297238098987461E-2</v>
      </c>
      <c r="F297" s="17">
        <f>D297/MAX(D$240:D297)-1</f>
        <v>-0.10981544103394858</v>
      </c>
      <c r="G297" s="66">
        <f>IF('##zz500##'!K297="","",IF('##zz500##'!K297="no",G296*(1+E297),IF('##zz500##'!T297&lt;&gt;0,G296*(1+'##zz500##'!T297),G296*(1+'##zz500##'!P297))))</f>
        <v>1.2204548529086574</v>
      </c>
      <c r="H297" s="6">
        <f t="shared" si="5"/>
        <v>-6.1297238098987461E-2</v>
      </c>
      <c r="I297" s="17">
        <f>G297/MAX(G$240:G297)-1</f>
        <v>-6.1297238098987461E-2</v>
      </c>
      <c r="N297" s="20"/>
      <c r="O297" s="20"/>
      <c r="S297" s="192"/>
      <c r="Y297" s="39"/>
      <c r="Z297" s="39"/>
      <c r="AA297" s="17"/>
      <c r="AC297" s="142"/>
      <c r="AE297" s="17"/>
      <c r="AG297" s="66"/>
      <c r="AI297" s="17"/>
    </row>
    <row r="298" spans="1:40" x14ac:dyDescent="0.25">
      <c r="A298" s="72">
        <f>IF('##zz500##'!B298&lt;&gt;"",'##zz500##'!B298,"")</f>
        <v>39541</v>
      </c>
      <c r="B298" s="208">
        <v>2683.83</v>
      </c>
      <c r="C298" s="146">
        <f t="shared" si="6"/>
        <v>2.3261222653479852E-2</v>
      </c>
      <c r="D298" s="143">
        <f>IF('##zz500##'!K298="","",IF('##zz500##'!K298="yes",D297,IF('##zz500##'!T298&lt;&gt;0,D297*(1+'##zz500##'!T298),D297*(1+C298))))</f>
        <v>0.9750819743843312</v>
      </c>
      <c r="E298" s="6">
        <f t="shared" si="4"/>
        <v>2.3261222653479852E-2</v>
      </c>
      <c r="F298" s="17">
        <f>D298/MAX(D$240:D298)-1</f>
        <v>-8.9108659805149371E-2</v>
      </c>
      <c r="G298" s="66">
        <f>IF('##zz500##'!K298="","",IF('##zz500##'!K298="no",G297*(1+E298),IF('##zz500##'!T298&lt;&gt;0,G297*(1+'##zz500##'!T298),G297*(1+'##zz500##'!P298))))</f>
        <v>1.2488441249806856</v>
      </c>
      <c r="H298" s="6">
        <f t="shared" si="5"/>
        <v>2.3261222653479852E-2</v>
      </c>
      <c r="I298" s="17">
        <f>G298/MAX(G$240:G298)-1</f>
        <v>-3.946186414897157E-2</v>
      </c>
      <c r="N298" s="20"/>
      <c r="O298" s="20"/>
      <c r="S298" s="192"/>
      <c r="Y298" s="39"/>
      <c r="Z298" s="39"/>
      <c r="AA298" s="17"/>
      <c r="AC298" s="142"/>
      <c r="AE298" s="17"/>
      <c r="AG298" s="66"/>
      <c r="AI298" s="17"/>
    </row>
    <row r="299" spans="1:40" x14ac:dyDescent="0.25">
      <c r="A299" s="72">
        <f>IF('##zz500##'!B299&lt;&gt;"",'##zz500##'!B299,"")</f>
        <v>39545</v>
      </c>
      <c r="B299" s="208">
        <v>2841.08</v>
      </c>
      <c r="C299" s="146">
        <f t="shared" si="6"/>
        <v>5.8591639559882669E-2</v>
      </c>
      <c r="D299" s="143">
        <f>IF('##zz500##'!K299="","",IF('##zz500##'!K299="yes",D298,IF('##zz500##'!T299&lt;&gt;0,D298*(1+'##zz500##'!T299),D298*(1+C299))))</f>
        <v>1.0322136259687966</v>
      </c>
      <c r="E299" s="6">
        <f t="shared" si="4"/>
        <v>5.8591639559882669E-2</v>
      </c>
      <c r="F299" s="17">
        <f>D299/MAX(D$240:D299)-1</f>
        <v>-3.5738042722234353E-2</v>
      </c>
      <c r="G299" s="66">
        <f>IF('##zz500##'!K299="","",IF('##zz500##'!K299="no",G298*(1+E299),IF('##zz500##'!T299&lt;&gt;0,G298*(1+'##zz500##'!T299),G298*(1+'##zz500##'!P299))))</f>
        <v>1.3220159498180311</v>
      </c>
      <c r="H299" s="6">
        <f t="shared" si="5"/>
        <v>5.8591639559882669E-2</v>
      </c>
      <c r="I299" s="17">
        <f>G299/MAX(G$240:G299)-1</f>
        <v>0</v>
      </c>
      <c r="N299" s="20"/>
      <c r="O299" s="20"/>
      <c r="S299" s="192"/>
      <c r="Y299" s="39"/>
      <c r="Z299" s="39"/>
      <c r="AA299" s="17"/>
      <c r="AC299" s="142"/>
      <c r="AE299" s="17"/>
      <c r="AG299" s="66"/>
      <c r="AI299" s="17"/>
    </row>
    <row r="300" spans="1:40" x14ac:dyDescent="0.25">
      <c r="A300" s="72">
        <f>IF('##zz500##'!B300&lt;&gt;"",'##zz500##'!B300,"")</f>
        <v>39546</v>
      </c>
      <c r="B300" s="208">
        <v>2866.79</v>
      </c>
      <c r="C300" s="146">
        <f t="shared" si="6"/>
        <v>9.0493755895646455E-3</v>
      </c>
      <c r="D300" s="143">
        <f>IF('##zz500##'!K300="","",IF('##zz500##'!K300="yes",D299,IF('##zz500##'!T300&lt;&gt;0,D299*(1+'##zz500##'!T300),D299*(1+C300))))</f>
        <v>1.0322136259687966</v>
      </c>
      <c r="E300" s="6">
        <f t="shared" si="4"/>
        <v>0</v>
      </c>
      <c r="F300" s="17">
        <f>D300/MAX(D$240:D300)-1</f>
        <v>-3.5738042722234353E-2</v>
      </c>
      <c r="G300" s="66">
        <f>IF('##zz500##'!K300="","",IF('##zz500##'!K300="no",G299*(1+E300),IF('##zz500##'!T300&lt;&gt;0,G299*(1+'##zz500##'!T300),G299*(1+'##zz500##'!P300))))</f>
        <v>1.2921230198968636</v>
      </c>
      <c r="H300" s="6">
        <f t="shared" si="5"/>
        <v>-2.2611625771445487E-2</v>
      </c>
      <c r="I300" s="17">
        <f>G300/MAX(G$240:G300)-1</f>
        <v>-2.2611625771445487E-2</v>
      </c>
      <c r="N300" s="20"/>
      <c r="O300" s="20"/>
      <c r="S300" s="192"/>
      <c r="Y300" s="39"/>
      <c r="Z300" s="39"/>
      <c r="AA300" s="17"/>
      <c r="AC300" s="142"/>
      <c r="AE300" s="17"/>
      <c r="AG300" s="66"/>
      <c r="AI300" s="17"/>
    </row>
    <row r="301" spans="1:40" x14ac:dyDescent="0.25">
      <c r="A301" s="72">
        <f>IF('##zz500##'!B301&lt;&gt;"",'##zz500##'!B301,"")</f>
        <v>39547</v>
      </c>
      <c r="B301" s="208">
        <v>2709.56</v>
      </c>
      <c r="C301" s="146">
        <f t="shared" si="6"/>
        <v>-5.4845314794596089E-2</v>
      </c>
      <c r="D301" s="143">
        <f>IF('##zz500##'!K301="","",IF('##zz500##'!K301="yes",D300,IF('##zz500##'!T301&lt;&gt;0,D300*(1+'##zz500##'!T301),D300*(1+C301))))</f>
        <v>1.0322136259687966</v>
      </c>
      <c r="E301" s="6">
        <f t="shared" si="4"/>
        <v>0</v>
      </c>
      <c r="F301" s="17">
        <f>D301/MAX(D$240:D301)-1</f>
        <v>-3.5738042722234353E-2</v>
      </c>
      <c r="G301" s="66">
        <f>IF('##zz500##'!K301="","",IF('##zz500##'!K301="no",G300*(1+E301),IF('##zz500##'!T301&lt;&gt;0,G300*(1+'##zz500##'!T301),G300*(1+'##zz500##'!P301))))</f>
        <v>1.3626959178496323</v>
      </c>
      <c r="H301" s="6">
        <f t="shared" si="5"/>
        <v>5.4617785509619488E-2</v>
      </c>
      <c r="I301" s="17">
        <f>G301/MAX(G$240:G301)-1</f>
        <v>0</v>
      </c>
      <c r="N301" s="20"/>
      <c r="O301" s="20"/>
      <c r="S301" s="192"/>
      <c r="Y301" s="39"/>
      <c r="Z301" s="39"/>
      <c r="AA301" s="17"/>
      <c r="AC301" s="142"/>
      <c r="AE301" s="17"/>
      <c r="AG301" s="66"/>
      <c r="AI301" s="17"/>
    </row>
    <row r="302" spans="1:40" x14ac:dyDescent="0.25">
      <c r="A302" s="72">
        <f>IF('##zz500##'!B302&lt;&gt;"",'##zz500##'!B302,"")</f>
        <v>39548</v>
      </c>
      <c r="B302" s="208">
        <v>2776.5</v>
      </c>
      <c r="C302" s="146">
        <f t="shared" si="6"/>
        <v>2.4705118174168428E-2</v>
      </c>
      <c r="D302" s="143">
        <f>IF('##zz500##'!K302="","",IF('##zz500##'!K302="yes",D301,IF('##zz500##'!T302&lt;&gt;0,D301*(1+'##zz500##'!T302),D301*(1+C302))))</f>
        <v>1.0322136259687966</v>
      </c>
      <c r="E302" s="6">
        <f t="shared" si="4"/>
        <v>0</v>
      </c>
      <c r="F302" s="17">
        <f>D302/MAX(D$240:D302)-1</f>
        <v>-3.5738042722234353E-2</v>
      </c>
      <c r="G302" s="66">
        <f>IF('##zz500##'!K302="","",IF('##zz500##'!K302="no",G301*(1+E302),IF('##zz500##'!T302&lt;&gt;0,G301*(1+'##zz500##'!T302),G301*(1+'##zz500##'!P302))))</f>
        <v>1.3228141316083053</v>
      </c>
      <c r="H302" s="6">
        <f t="shared" si="5"/>
        <v>-2.9266827410961538E-2</v>
      </c>
      <c r="I302" s="17">
        <f>G302/MAX(G$240:G302)-1</f>
        <v>-2.9266827410961538E-2</v>
      </c>
      <c r="N302" s="20"/>
      <c r="O302" s="20"/>
      <c r="S302" s="192"/>
      <c r="Y302" s="39"/>
      <c r="Z302" s="39"/>
      <c r="AA302" s="17"/>
      <c r="AC302" s="142"/>
      <c r="AE302" s="17"/>
      <c r="AG302" s="66"/>
      <c r="AI302" s="17"/>
    </row>
    <row r="303" spans="1:40" x14ac:dyDescent="0.25">
      <c r="A303" s="72">
        <f>IF('##zz500##'!B303&lt;&gt;"",'##zz500##'!B303,"")</f>
        <v>39549</v>
      </c>
      <c r="B303" s="208">
        <v>2843.37</v>
      </c>
      <c r="C303" s="146">
        <f t="shared" si="6"/>
        <v>2.408427876823338E-2</v>
      </c>
      <c r="D303" s="143">
        <f>IF('##zz500##'!K303="","",IF('##zz500##'!K303="yes",D302,IF('##zz500##'!T303&lt;&gt;0,D302*(1+'##zz500##'!T303),D302*(1+C303))))</f>
        <v>1.0322136259687966</v>
      </c>
      <c r="E303" s="6">
        <f t="shared" si="4"/>
        <v>0</v>
      </c>
      <c r="F303" s="17">
        <f>D303/MAX(D$240:D303)-1</f>
        <v>-3.5738042722234353E-2</v>
      </c>
      <c r="G303" s="66">
        <f>IF('##zz500##'!K303="","",IF('##zz500##'!K303="no",G302*(1+E303),IF('##zz500##'!T303&lt;&gt;0,G302*(1+'##zz500##'!T303),G302*(1+'##zz500##'!P303))))</f>
        <v>1.302329164669852</v>
      </c>
      <c r="H303" s="6">
        <f t="shared" si="5"/>
        <v>-1.5485899680817039E-2</v>
      </c>
      <c r="I303" s="17">
        <f>G303/MAX(G$240:G303)-1</f>
        <v>-4.429950393851656E-2</v>
      </c>
      <c r="N303" s="20"/>
      <c r="O303" s="20"/>
      <c r="S303" s="192"/>
      <c r="Y303" s="39"/>
      <c r="Z303" s="39"/>
      <c r="AA303" s="17"/>
      <c r="AC303" s="142"/>
      <c r="AE303" s="17"/>
      <c r="AG303" s="66"/>
      <c r="AI303" s="17"/>
    </row>
    <row r="304" spans="1:40" x14ac:dyDescent="0.25">
      <c r="A304" s="72">
        <f>IF('##zz500##'!B304&lt;&gt;"",'##zz500##'!B304,"")</f>
        <v>39552</v>
      </c>
      <c r="B304" s="208">
        <v>2721.04</v>
      </c>
      <c r="C304" s="146">
        <f t="shared" si="6"/>
        <v>-4.3022891850163725E-2</v>
      </c>
      <c r="D304" s="143">
        <f>IF('##zz500##'!K304="","",IF('##zz500##'!K304="yes",D303,IF('##zz500##'!T304&lt;&gt;0,D303*(1+'##zz500##'!T304),D303*(1+C304))))</f>
        <v>1.0322136259687966</v>
      </c>
      <c r="E304" s="6">
        <f t="shared" si="4"/>
        <v>0</v>
      </c>
      <c r="F304" s="17">
        <f>D304/MAX(D$240:D304)-1</f>
        <v>-3.5738042722234353E-2</v>
      </c>
      <c r="G304" s="66">
        <f>IF('##zz500##'!K304="","",IF('##zz500##'!K304="no",G303*(1+E304),IF('##zz500##'!T304&lt;&gt;0,G303*(1+'##zz500##'!T304),G303*(1+'##zz500##'!P304))))</f>
        <v>1.3883584998622904</v>
      </c>
      <c r="H304" s="6">
        <f t="shared" si="5"/>
        <v>6.6058057767789613E-2</v>
      </c>
      <c r="I304" s="17">
        <f>G304/MAX(G$240:G304)-1</f>
        <v>0</v>
      </c>
      <c r="N304" s="20"/>
      <c r="O304" s="20"/>
      <c r="S304" s="192"/>
      <c r="Y304" s="39"/>
      <c r="Z304" s="39"/>
      <c r="AA304" s="17"/>
      <c r="AC304" s="142"/>
      <c r="AE304" s="17"/>
      <c r="AG304" s="66"/>
      <c r="AI304" s="17"/>
    </row>
    <row r="305" spans="1:36" x14ac:dyDescent="0.25">
      <c r="A305" s="72">
        <f>IF('##zz500##'!B305&lt;&gt;"",'##zz500##'!B305,"")</f>
        <v>39553</v>
      </c>
      <c r="B305" s="208">
        <v>2811.34</v>
      </c>
      <c r="C305" s="146">
        <f t="shared" si="6"/>
        <v>3.3185840707964598E-2</v>
      </c>
      <c r="D305" s="143">
        <f>IF('##zz500##'!K305="","",IF('##zz500##'!K305="yes",D304,IF('##zz500##'!T305&lt;&gt;0,D304*(1+'##zz500##'!T305),D304*(1+C305))))</f>
        <v>1.0322136259687966</v>
      </c>
      <c r="E305" s="6">
        <f t="shared" si="4"/>
        <v>0</v>
      </c>
      <c r="F305" s="17">
        <f>D305/MAX(D$240:D305)-1</f>
        <v>-3.5738042722234353E-2</v>
      </c>
      <c r="G305" s="66">
        <f>IF('##zz500##'!K305="","",IF('##zz500##'!K305="no",G304*(1+E305),IF('##zz500##'!T305&lt;&gt;0,G304*(1+'##zz500##'!T305),G304*(1+'##zz500##'!P305))))</f>
        <v>1.3436928005400923</v>
      </c>
      <c r="H305" s="6">
        <f t="shared" si="5"/>
        <v>-3.2171589201656858E-2</v>
      </c>
      <c r="I305" s="17">
        <f>G305/MAX(G$240:G305)-1</f>
        <v>-3.2171589201656858E-2</v>
      </c>
      <c r="N305" s="20"/>
      <c r="O305" s="20"/>
      <c r="S305" s="192"/>
      <c r="Y305" s="39"/>
      <c r="Z305" s="39"/>
      <c r="AA305" s="17"/>
      <c r="AC305" s="142"/>
      <c r="AE305" s="17"/>
      <c r="AG305" s="66"/>
      <c r="AI305" s="17"/>
    </row>
    <row r="306" spans="1:36" x14ac:dyDescent="0.25">
      <c r="A306" s="72">
        <f>IF('##zz500##'!B306&lt;&gt;"",'##zz500##'!B306,"")</f>
        <v>39554</v>
      </c>
      <c r="B306" s="208">
        <v>2766.81</v>
      </c>
      <c r="C306" s="146">
        <f t="shared" si="6"/>
        <v>-1.5839421770401318E-2</v>
      </c>
      <c r="D306" s="143">
        <f>IF('##zz500##'!K306="","",IF('##zz500##'!K306="yes",D305,IF('##zz500##'!T306&lt;&gt;0,D305*(1+'##zz500##'!T306),D305*(1+C306))))</f>
        <v>1.0322136259687966</v>
      </c>
      <c r="E306" s="6">
        <f t="shared" ref="E306:E369" si="7">D306/D305-1</f>
        <v>0</v>
      </c>
      <c r="F306" s="17">
        <f>D306/MAX(D$240:D306)-1</f>
        <v>-3.5738042722234353E-2</v>
      </c>
      <c r="G306" s="66">
        <f>IF('##zz500##'!K306="","",IF('##zz500##'!K306="no",G305*(1+E306),IF('##zz500##'!T306&lt;&gt;0,G305*(1+'##zz500##'!T306),G305*(1+'##zz500##'!P306))))</f>
        <v>1.3760249811233931</v>
      </c>
      <c r="H306" s="6">
        <f t="shared" ref="H306:H369" si="8">G306/G305-1</f>
        <v>2.4062181899244361E-2</v>
      </c>
      <c r="I306" s="17">
        <f>G306/MAX(G$240:G306)-1</f>
        <v>-8.8835259337705086E-3</v>
      </c>
      <c r="N306" s="20"/>
      <c r="O306" s="20"/>
      <c r="S306" s="192"/>
      <c r="Y306" s="39"/>
      <c r="Z306" s="39"/>
      <c r="AA306" s="17"/>
      <c r="AC306" s="142"/>
      <c r="AE306" s="17"/>
      <c r="AG306" s="66"/>
      <c r="AI306" s="17"/>
    </row>
    <row r="307" spans="1:36" x14ac:dyDescent="0.25">
      <c r="A307" s="72">
        <f>IF('##zz500##'!B307&lt;&gt;"",'##zz500##'!B307,"")</f>
        <v>39555</v>
      </c>
      <c r="B307" s="208">
        <v>2632.03</v>
      </c>
      <c r="C307" s="146">
        <f t="shared" si="6"/>
        <v>-4.8713138957861113E-2</v>
      </c>
      <c r="D307" s="143">
        <f>IF('##zz500##'!K307="","",IF('##zz500##'!K307="yes",D306,IF('##zz500##'!T307&lt;&gt;0,D306*(1+'##zz500##'!T307),D306*(1+C307))))</f>
        <v>1.0322136259687966</v>
      </c>
      <c r="E307" s="6">
        <f t="shared" si="7"/>
        <v>0</v>
      </c>
      <c r="F307" s="17">
        <f>D307/MAX(D$240:D307)-1</f>
        <v>-3.5738042722234353E-2</v>
      </c>
      <c r="G307" s="66">
        <f>IF('##zz500##'!K307="","",IF('##zz500##'!K307="no",G306*(1+E307),IF('##zz500##'!T307&lt;&gt;0,G306*(1+'##zz500##'!T307),G306*(1+'##zz500##'!P307))))</f>
        <v>1.4221376167851452</v>
      </c>
      <c r="H307" s="6">
        <f t="shared" si="8"/>
        <v>3.3511481473327276E-2</v>
      </c>
      <c r="I307" s="17">
        <f>G307/MAX(G$240:G307)-1</f>
        <v>0</v>
      </c>
      <c r="N307" s="20"/>
      <c r="O307" s="20"/>
      <c r="S307" s="192"/>
      <c r="Y307" s="39"/>
      <c r="Z307" s="39"/>
      <c r="AA307" s="17"/>
      <c r="AC307" s="142"/>
      <c r="AE307" s="17"/>
      <c r="AG307" s="66"/>
      <c r="AI307" s="17"/>
    </row>
    <row r="308" spans="1:36" x14ac:dyDescent="0.25">
      <c r="A308" s="72">
        <f>IF('##zz500##'!B308&lt;&gt;"",'##zz500##'!B308,"")</f>
        <v>39556</v>
      </c>
      <c r="B308" s="208">
        <v>2509.83</v>
      </c>
      <c r="C308" s="146">
        <f t="shared" si="6"/>
        <v>-4.6428042233561229E-2</v>
      </c>
      <c r="D308" s="143">
        <f>IF('##zz500##'!K308="","",IF('##zz500##'!K308="yes",D307,IF('##zz500##'!T308&lt;&gt;0,D307*(1+'##zz500##'!T308),D307*(1+C308))))</f>
        <v>1.0322136259687966</v>
      </c>
      <c r="E308" s="6">
        <f t="shared" si="7"/>
        <v>0</v>
      </c>
      <c r="F308" s="17">
        <f>D308/MAX(D$240:D308)-1</f>
        <v>-3.5738042722234353E-2</v>
      </c>
      <c r="G308" s="66">
        <f>IF('##zz500##'!K308="","",IF('##zz500##'!K308="no",G307*(1+E308),IF('##zz500##'!T308&lt;&gt;0,G307*(1+'##zz500##'!T308),G307*(1+'##zz500##'!P308))))</f>
        <v>1.4924526236556437</v>
      </c>
      <c r="H308" s="6">
        <f t="shared" si="8"/>
        <v>4.9443180491527405E-2</v>
      </c>
      <c r="I308" s="17">
        <f>G308/MAX(G$240:G308)-1</f>
        <v>0</v>
      </c>
      <c r="N308" s="20"/>
      <c r="O308" s="20"/>
      <c r="S308" s="192"/>
      <c r="Y308" s="39"/>
      <c r="Z308" s="39"/>
      <c r="AA308" s="17"/>
      <c r="AC308" s="142"/>
      <c r="AE308" s="17"/>
      <c r="AF308" s="14"/>
      <c r="AG308" s="66"/>
      <c r="AI308" s="17"/>
      <c r="AJ308" s="14"/>
    </row>
    <row r="309" spans="1:36" x14ac:dyDescent="0.25">
      <c r="A309" s="72">
        <f>IF('##zz500##'!B309&lt;&gt;"",'##zz500##'!B309,"")</f>
        <v>39559</v>
      </c>
      <c r="B309" s="208">
        <v>2553.5500000000002</v>
      </c>
      <c r="C309" s="146">
        <f t="shared" si="6"/>
        <v>1.7419506500440329E-2</v>
      </c>
      <c r="D309" s="143">
        <f>IF('##zz500##'!K309="","",IF('##zz500##'!K309="yes",D308,IF('##zz500##'!T309&lt;&gt;0,D308*(1+'##zz500##'!T309),D308*(1+C309))))</f>
        <v>1.0322136259687966</v>
      </c>
      <c r="E309" s="6">
        <f t="shared" si="7"/>
        <v>0</v>
      </c>
      <c r="F309" s="17">
        <f>D309/MAX(D$240:D309)-1</f>
        <v>-3.5738042722234353E-2</v>
      </c>
      <c r="G309" s="66">
        <f>IF('##zz500##'!K309="","",IF('##zz500##'!K309="no",G308*(1+E309),IF('##zz500##'!T309&lt;&gt;0,G308*(1+'##zz500##'!T309),G308*(1+'##zz500##'!P309))))</f>
        <v>1.5030750940783648</v>
      </c>
      <c r="H309" s="6">
        <f t="shared" si="8"/>
        <v>7.1174590431568596E-3</v>
      </c>
      <c r="I309" s="17">
        <f>G309/MAX(G$240:G309)-1</f>
        <v>0</v>
      </c>
      <c r="N309" s="20"/>
      <c r="O309" s="20"/>
      <c r="S309" s="192"/>
      <c r="Y309" s="39"/>
      <c r="Z309" s="39"/>
      <c r="AA309" s="17"/>
      <c r="AC309" s="142"/>
      <c r="AE309" s="17"/>
      <c r="AG309" s="66"/>
      <c r="AI309" s="17"/>
    </row>
    <row r="310" spans="1:36" x14ac:dyDescent="0.25">
      <c r="A310" s="72">
        <f>IF('##zz500##'!B310&lt;&gt;"",'##zz500##'!B310,"")</f>
        <v>39560</v>
      </c>
      <c r="B310" s="208">
        <v>2516.4</v>
      </c>
      <c r="C310" s="146">
        <f t="shared" si="6"/>
        <v>-1.4548373832507733E-2</v>
      </c>
      <c r="D310" s="143">
        <f>IF('##zz500##'!K310="","",IF('##zz500##'!K310="yes",D309,IF('##zz500##'!T310&lt;&gt;0,D309*(1+'##zz500##'!T310),D309*(1+C310))))</f>
        <v>1.0322136259687966</v>
      </c>
      <c r="E310" s="6">
        <f t="shared" si="7"/>
        <v>0</v>
      </c>
      <c r="F310" s="17">
        <f>D310/MAX(D$240:D310)-1</f>
        <v>-3.5738042722234353E-2</v>
      </c>
      <c r="G310" s="66">
        <f>IF('##zz500##'!K310="","",IF('##zz500##'!K310="no",G309*(1+E310),IF('##zz500##'!T310&lt;&gt;0,G309*(1+'##zz500##'!T310),G309*(1+'##zz500##'!P310))))</f>
        <v>1.5249012476509871</v>
      </c>
      <c r="H310" s="6">
        <f t="shared" si="8"/>
        <v>1.452100008749424E-2</v>
      </c>
      <c r="I310" s="17">
        <f>G310/MAX(G$240:G310)-1</f>
        <v>0</v>
      </c>
      <c r="N310" s="20"/>
      <c r="O310" s="20"/>
      <c r="S310" s="192"/>
      <c r="Y310" s="39"/>
      <c r="Z310" s="39"/>
      <c r="AA310" s="17"/>
      <c r="AC310" s="142"/>
      <c r="AE310" s="17"/>
      <c r="AG310" s="66"/>
      <c r="AI310" s="17"/>
    </row>
    <row r="311" spans="1:36" x14ac:dyDescent="0.25">
      <c r="A311" s="72">
        <f>IF('##zz500##'!B311&lt;&gt;"",'##zz500##'!B311,"")</f>
        <v>39561</v>
      </c>
      <c r="B311" s="208">
        <v>2628.29</v>
      </c>
      <c r="C311" s="146">
        <f t="shared" si="6"/>
        <v>4.446431409950713E-2</v>
      </c>
      <c r="D311" s="143">
        <f>IF('##zz500##'!K311="","",IF('##zz500##'!K311="yes",D310,IF('##zz500##'!T311&lt;&gt;0,D310*(1+'##zz500##'!T311),D310*(1+C311))))</f>
        <v>1.0322136259687966</v>
      </c>
      <c r="E311" s="6">
        <f t="shared" si="7"/>
        <v>0</v>
      </c>
      <c r="F311" s="17">
        <f>D311/MAX(D$240:D311)-1</f>
        <v>-3.5738042722234353E-2</v>
      </c>
      <c r="G311" s="66">
        <f>IF('##zz500##'!K311="","",IF('##zz500##'!K311="no",G310*(1+E311),IF('##zz500##'!T311&lt;&gt;0,G310*(1+'##zz500##'!T311),G310*(1+'##zz500##'!P311))))</f>
        <v>1.4579599885504921</v>
      </c>
      <c r="H311" s="6">
        <f t="shared" si="8"/>
        <v>-4.3898750298495548E-2</v>
      </c>
      <c r="I311" s="17">
        <f>G311/MAX(G$240:G311)-1</f>
        <v>-4.3898750298495548E-2</v>
      </c>
      <c r="N311" s="20"/>
      <c r="O311" s="20"/>
      <c r="S311" s="192"/>
      <c r="Y311" s="39"/>
      <c r="Z311" s="39"/>
      <c r="AA311" s="17"/>
      <c r="AC311" s="142"/>
      <c r="AE311" s="17"/>
      <c r="AG311" s="66"/>
      <c r="AI311" s="17"/>
    </row>
    <row r="312" spans="1:36" x14ac:dyDescent="0.25">
      <c r="A312" s="72">
        <f>IF('##zz500##'!B312&lt;&gt;"",'##zz500##'!B312,"")</f>
        <v>39562</v>
      </c>
      <c r="B312" s="208">
        <v>2858.87</v>
      </c>
      <c r="C312" s="146">
        <f t="shared" si="6"/>
        <v>8.7730045010253832E-2</v>
      </c>
      <c r="D312" s="143">
        <f>IF('##zz500##'!K312="","",IF('##zz500##'!K312="yes",D311,IF('##zz500##'!T312&lt;&gt;0,D311*(1+'##zz500##'!T312),D311*(1+C312))))</f>
        <v>1.0322136259687966</v>
      </c>
      <c r="E312" s="6">
        <f t="shared" si="7"/>
        <v>0</v>
      </c>
      <c r="F312" s="17">
        <f>D312/MAX(D$240:D312)-1</f>
        <v>-3.5738042722234353E-2</v>
      </c>
      <c r="G312" s="66">
        <f>IF('##zz500##'!K312="","",IF('##zz500##'!K312="no",G311*(1+E312),IF('##zz500##'!T312&lt;&gt;0,G311*(1+'##zz500##'!T312),G311*(1+'##zz500##'!P312))))</f>
        <v>1.3239982068429665</v>
      </c>
      <c r="H312" s="6">
        <f t="shared" si="8"/>
        <v>-9.1883030233710805E-2</v>
      </c>
      <c r="I312" s="17">
        <f>G312/MAX(G$240:G312)-1</f>
        <v>-0.13174823033130756</v>
      </c>
      <c r="N312" s="20"/>
      <c r="O312" s="20"/>
      <c r="S312" s="192"/>
      <c r="Y312" s="39"/>
      <c r="Z312" s="39"/>
      <c r="AA312" s="17"/>
      <c r="AC312" s="142"/>
      <c r="AE312" s="17"/>
      <c r="AG312" s="66"/>
      <c r="AI312" s="17"/>
    </row>
    <row r="313" spans="1:36" x14ac:dyDescent="0.25">
      <c r="A313" s="72">
        <f>IF('##zz500##'!B313&lt;&gt;"",'##zz500##'!B313,"")</f>
        <v>39563</v>
      </c>
      <c r="B313" s="208">
        <v>2846.46</v>
      </c>
      <c r="C313" s="146">
        <f t="shared" si="6"/>
        <v>-4.3408759404939268E-3</v>
      </c>
      <c r="D313" s="143">
        <f>IF('##zz500##'!K313="","",IF('##zz500##'!K313="yes",D312,IF('##zz500##'!T313&lt;&gt;0,D312*(1+'##zz500##'!T313),D312*(1+C313))))</f>
        <v>1.0322136259687966</v>
      </c>
      <c r="E313" s="6">
        <f t="shared" si="7"/>
        <v>0</v>
      </c>
      <c r="F313" s="17">
        <f>D313/MAX(D$240:D313)-1</f>
        <v>-3.5738042722234353E-2</v>
      </c>
      <c r="G313" s="66">
        <f>IF('##zz500##'!K313="","",IF('##zz500##'!K313="no",G312*(1+E313),IF('##zz500##'!T313&lt;&gt;0,G312*(1+'##zz500##'!T313),G312*(1+'##zz500##'!P313))))</f>
        <v>1.318700890584573</v>
      </c>
      <c r="H313" s="6">
        <f t="shared" si="8"/>
        <v>-4.0009995716118185E-3</v>
      </c>
      <c r="I313" s="17">
        <f>G313/MAX(G$240:G313)-1</f>
        <v>-0.13522210528980327</v>
      </c>
      <c r="N313" s="20"/>
      <c r="O313" s="20"/>
      <c r="S313" s="192"/>
      <c r="Y313" s="39"/>
      <c r="Z313" s="39"/>
      <c r="AA313" s="17"/>
      <c r="AC313" s="142"/>
      <c r="AE313" s="17"/>
      <c r="AG313" s="66"/>
      <c r="AI313" s="17"/>
    </row>
    <row r="314" spans="1:36" x14ac:dyDescent="0.25">
      <c r="A314" s="72">
        <f>IF('##zz500##'!B314&lt;&gt;"",'##zz500##'!B314,"")</f>
        <v>39566</v>
      </c>
      <c r="B314" s="208">
        <v>2840.25</v>
      </c>
      <c r="C314" s="146">
        <f t="shared" si="6"/>
        <v>-2.1816572163319004E-3</v>
      </c>
      <c r="D314" s="143">
        <f>IF('##zz500##'!K314="","",IF('##zz500##'!K314="yes",D313,IF('##zz500##'!T314&lt;&gt;0,D313*(1+'##zz500##'!T314),D313*(1+C314))))</f>
        <v>1.0200180697699861</v>
      </c>
      <c r="E314" s="6">
        <f t="shared" si="7"/>
        <v>-1.1814953699496256E-2</v>
      </c>
      <c r="F314" s="17">
        <f>D314/MAX(D$240:D314)-1</f>
        <v>-4.7130753101656819E-2</v>
      </c>
      <c r="G314" s="66">
        <f>IF('##zz500##'!K314="","",IF('##zz500##'!K314="no",G313*(1+E314),IF('##zz500##'!T314&lt;&gt;0,G313*(1+'##zz500##'!T314),G313*(1+'##zz500##'!P314))))</f>
        <v>1.3031205006188318</v>
      </c>
      <c r="H314" s="6">
        <f t="shared" si="8"/>
        <v>-1.1814953699496256E-2</v>
      </c>
      <c r="I314" s="17">
        <f>G314/MAX(G$240:G314)-1</f>
        <v>-0.14543941607615207</v>
      </c>
      <c r="N314" s="20"/>
      <c r="O314" s="20"/>
      <c r="S314" s="192"/>
      <c r="Y314" s="39"/>
      <c r="Z314" s="39"/>
      <c r="AA314" s="17"/>
      <c r="AC314" s="142"/>
      <c r="AE314" s="17"/>
      <c r="AG314" s="66"/>
      <c r="AI314" s="17"/>
    </row>
    <row r="315" spans="1:36" x14ac:dyDescent="0.25">
      <c r="A315" s="72">
        <f>IF('##zz500##'!B315&lt;&gt;"",'##zz500##'!B315,"")</f>
        <v>39567</v>
      </c>
      <c r="B315" s="208">
        <v>2833.33</v>
      </c>
      <c r="C315" s="146">
        <f t="shared" si="6"/>
        <v>-2.4364052460170704E-3</v>
      </c>
      <c r="D315" s="143">
        <f>IF('##zz500##'!K315="","",IF('##zz500##'!K315="yes",D314,IF('##zz500##'!T315&lt;&gt;0,D314*(1+'##zz500##'!T315),D314*(1+C315))))</f>
        <v>1.0175328923937663</v>
      </c>
      <c r="E315" s="6">
        <f t="shared" si="7"/>
        <v>-2.4364052460170704E-3</v>
      </c>
      <c r="F315" s="17">
        <f>D315/MAX(D$240:D315)-1</f>
        <v>-4.9452328733568196E-2</v>
      </c>
      <c r="G315" s="66">
        <f>IF('##zz500##'!K315="","",IF('##zz500##'!K315="no",G314*(1+E315),IF('##zz500##'!T315&lt;&gt;0,G314*(1+'##zz500##'!T315),G314*(1+'##zz500##'!P315))))</f>
        <v>1.2999455709949317</v>
      </c>
      <c r="H315" s="6">
        <f t="shared" si="8"/>
        <v>-2.4364052460170704E-3</v>
      </c>
      <c r="I315" s="17">
        <f>G315/MAX(G$240:G315)-1</f>
        <v>-0.14752147196586352</v>
      </c>
      <c r="N315" s="20"/>
      <c r="O315" s="20"/>
      <c r="S315" s="192"/>
      <c r="Y315" s="39"/>
      <c r="Z315" s="39"/>
      <c r="AA315" s="17"/>
      <c r="AC315" s="142"/>
      <c r="AE315" s="17"/>
      <c r="AG315" s="66"/>
      <c r="AI315" s="17"/>
    </row>
    <row r="316" spans="1:36" x14ac:dyDescent="0.25">
      <c r="A316" s="72">
        <f>IF('##zz500##'!B316&lt;&gt;"",'##zz500##'!B316,"")</f>
        <v>39568</v>
      </c>
      <c r="B316" s="208">
        <v>2941.14</v>
      </c>
      <c r="C316" s="146">
        <f t="shared" si="6"/>
        <v>3.8050633000744627E-2</v>
      </c>
      <c r="D316" s="143">
        <f>IF('##zz500##'!K316="","",IF('##zz500##'!K316="yes",D315,IF('##zz500##'!T316&lt;&gt;0,D315*(1+'##zz500##'!T316),D315*(1+C316))))</f>
        <v>1.0562506630484276</v>
      </c>
      <c r="E316" s="6">
        <f t="shared" si="7"/>
        <v>3.8050633000744627E-2</v>
      </c>
      <c r="F316" s="17">
        <f>D316/MAX(D$240:D316)-1</f>
        <v>-1.328338814449681E-2</v>
      </c>
      <c r="G316" s="66">
        <f>IF('##zz500##'!K316="","",IF('##zz500##'!K316="no",G315*(1+E316),IF('##zz500##'!T316&lt;&gt;0,G315*(1+'##zz500##'!T316),G315*(1+'##zz500##'!P316))))</f>
        <v>1.3494093228378032</v>
      </c>
      <c r="H316" s="6">
        <f t="shared" si="8"/>
        <v>3.8050633000744627E-2</v>
      </c>
      <c r="I316" s="17">
        <f>G316/MAX(G$240:G316)-1</f>
        <v>-0.11508412435462168</v>
      </c>
      <c r="N316" s="20"/>
      <c r="O316" s="20"/>
      <c r="S316" s="192"/>
      <c r="Y316" s="39"/>
      <c r="Z316" s="39"/>
      <c r="AA316" s="17"/>
      <c r="AC316" s="142"/>
      <c r="AE316" s="17"/>
      <c r="AG316" s="66"/>
      <c r="AI316" s="17"/>
    </row>
    <row r="317" spans="1:36" x14ac:dyDescent="0.25">
      <c r="A317" s="72">
        <f>IF('##zz500##'!B317&lt;&gt;"",'##zz500##'!B317,"")</f>
        <v>39573</v>
      </c>
      <c r="B317" s="208">
        <v>3045.32</v>
      </c>
      <c r="C317" s="146">
        <f t="shared" si="6"/>
        <v>3.542163922832664E-2</v>
      </c>
      <c r="D317" s="143">
        <f>IF('##zz500##'!K317="","",IF('##zz500##'!K317="yes",D316,IF('##zz500##'!T317&lt;&gt;0,D316*(1+'##zz500##'!T317),D316*(1+C317))))</f>
        <v>1.0936647929696099</v>
      </c>
      <c r="E317" s="6">
        <f t="shared" si="7"/>
        <v>3.542163922832664E-2</v>
      </c>
      <c r="F317" s="17">
        <f>D317/MAX(D$240:D317)-1</f>
        <v>0</v>
      </c>
      <c r="G317" s="66">
        <f>IF('##zz500##'!K317="","",IF('##zz500##'!K317="no",G316*(1+E317),IF('##zz500##'!T317&lt;&gt;0,G316*(1+'##zz500##'!T317),G316*(1+'##zz500##'!P317))))</f>
        <v>1.3972076130427045</v>
      </c>
      <c r="H317" s="6">
        <f t="shared" si="8"/>
        <v>3.542163922832664E-2</v>
      </c>
      <c r="I317" s="17">
        <f>G317/MAX(G$240:G317)-1</f>
        <v>-8.3738953460092302E-2</v>
      </c>
      <c r="N317" s="20"/>
      <c r="O317" s="20"/>
      <c r="S317" s="192"/>
      <c r="Y317" s="39"/>
      <c r="Z317" s="39"/>
      <c r="AA317" s="17"/>
      <c r="AC317" s="142"/>
      <c r="AE317" s="17"/>
      <c r="AG317" s="66"/>
      <c r="AI317" s="17"/>
    </row>
    <row r="318" spans="1:36" x14ac:dyDescent="0.25">
      <c r="A318" s="72">
        <f>IF('##zz500##'!B318&lt;&gt;"",'##zz500##'!B318,"")</f>
        <v>39574</v>
      </c>
      <c r="B318" s="208">
        <v>3038.78</v>
      </c>
      <c r="C318" s="146">
        <f t="shared" si="6"/>
        <v>-2.1475575637370792E-3</v>
      </c>
      <c r="D318" s="143">
        <f>IF('##zz500##'!K318="","",IF('##zz500##'!K318="yes",D317,IF('##zz500##'!T318&lt;&gt;0,D317*(1+'##zz500##'!T318),D317*(1+C318))))</f>
        <v>1.0936647929696099</v>
      </c>
      <c r="E318" s="6">
        <f t="shared" si="7"/>
        <v>0</v>
      </c>
      <c r="F318" s="17">
        <f>D318/MAX(D$240:D318)-1</f>
        <v>0</v>
      </c>
      <c r="G318" s="66">
        <f>IF('##zz500##'!K318="","",IF('##zz500##'!K318="no",G317*(1+E318),IF('##zz500##'!T318&lt;&gt;0,G317*(1+'##zz500##'!T318),G317*(1+'##zz500##'!P318))))</f>
        <v>1.4024538506891981</v>
      </c>
      <c r="H318" s="6">
        <f t="shared" si="8"/>
        <v>3.7548017900281838E-3</v>
      </c>
      <c r="I318" s="17">
        <f>G318/MAX(G$240:G318)-1</f>
        <v>-8.0298574842411208E-2</v>
      </c>
      <c r="N318" s="20"/>
      <c r="O318" s="20"/>
      <c r="S318" s="192"/>
      <c r="Y318" s="39"/>
      <c r="Z318" s="39"/>
      <c r="AA318" s="17"/>
      <c r="AC318" s="142"/>
      <c r="AE318" s="17"/>
      <c r="AG318" s="66"/>
      <c r="AI318" s="17"/>
    </row>
    <row r="319" spans="1:36" x14ac:dyDescent="0.25">
      <c r="A319" s="72">
        <f>IF('##zz500##'!B319&lt;&gt;"",'##zz500##'!B319,"")</f>
        <v>39575</v>
      </c>
      <c r="B319" s="208">
        <v>2915.2</v>
      </c>
      <c r="C319" s="146">
        <f t="shared" si="6"/>
        <v>-4.066763635406323E-2</v>
      </c>
      <c r="D319" s="143">
        <f>IF('##zz500##'!K319="","",IF('##zz500##'!K319="yes",D318,IF('##zz500##'!T319&lt;&gt;0,D318*(1+'##zz500##'!T319),D318*(1+C319))))</f>
        <v>1.0936647929696099</v>
      </c>
      <c r="E319" s="6">
        <f t="shared" si="7"/>
        <v>0</v>
      </c>
      <c r="F319" s="17">
        <f>D319/MAX(D$240:D319)-1</f>
        <v>0</v>
      </c>
      <c r="G319" s="66">
        <f>IF('##zz500##'!K319="","",IF('##zz500##'!K319="no",G318*(1+E319),IF('##zz500##'!T319&lt;&gt;0,G318*(1+'##zz500##'!T319),G318*(1+'##zz500##'!P319))))</f>
        <v>1.4633466317759696</v>
      </c>
      <c r="H319" s="6">
        <f t="shared" si="8"/>
        <v>4.3418741413022044E-2</v>
      </c>
      <c r="I319" s="17">
        <f>G319/MAX(G$240:G319)-1</f>
        <v>-4.0366296486305964E-2</v>
      </c>
      <c r="N319" s="20"/>
      <c r="O319" s="20"/>
      <c r="S319" s="192"/>
      <c r="Y319" s="39"/>
      <c r="Z319" s="39"/>
      <c r="AA319" s="17"/>
      <c r="AC319" s="142"/>
      <c r="AE319" s="17"/>
      <c r="AG319" s="66"/>
      <c r="AI319" s="17"/>
    </row>
    <row r="320" spans="1:36" x14ac:dyDescent="0.25">
      <c r="A320" s="72">
        <f>IF('##zz500##'!B320&lt;&gt;"",'##zz500##'!B320,"")</f>
        <v>39576</v>
      </c>
      <c r="B320" s="208">
        <v>3011.66</v>
      </c>
      <c r="C320" s="146">
        <f t="shared" si="6"/>
        <v>3.3088638858397301E-2</v>
      </c>
      <c r="D320" s="143">
        <f>IF('##zz500##'!K320="","",IF('##zz500##'!K320="yes",D319,IF('##zz500##'!T320&lt;&gt;0,D319*(1+'##zz500##'!T320),D319*(1+C320))))</f>
        <v>1.1298526723363251</v>
      </c>
      <c r="E320" s="6">
        <f t="shared" si="7"/>
        <v>3.3088638858397301E-2</v>
      </c>
      <c r="F320" s="17">
        <f>D320/MAX(D$240:D320)-1</f>
        <v>0</v>
      </c>
      <c r="G320" s="66">
        <f>IF('##zz500##'!K320="","",IF('##zz500##'!K320="no",G319*(1+E320),IF('##zz500##'!T320&lt;&gt;0,G319*(1+'##zz500##'!T320),G319*(1+'##zz500##'!P320))))</f>
        <v>1.5117667799994567</v>
      </c>
      <c r="H320" s="6">
        <f t="shared" si="8"/>
        <v>3.3088638858397301E-2</v>
      </c>
      <c r="I320" s="17">
        <f>G320/MAX(G$240:G320)-1</f>
        <v>-8.613323434394915E-3</v>
      </c>
      <c r="N320" s="20"/>
      <c r="O320" s="20"/>
      <c r="S320" s="192"/>
      <c r="Y320" s="39"/>
      <c r="Z320" s="39"/>
      <c r="AA320" s="17"/>
      <c r="AC320" s="142"/>
      <c r="AE320" s="17"/>
      <c r="AG320" s="66"/>
      <c r="AI320" s="17"/>
    </row>
    <row r="321" spans="1:36" x14ac:dyDescent="0.25">
      <c r="A321" s="72">
        <f>IF('##zz500##'!B321&lt;&gt;"",'##zz500##'!B321,"")</f>
        <v>39577</v>
      </c>
      <c r="B321" s="208">
        <v>3037.66</v>
      </c>
      <c r="C321" s="146">
        <f t="shared" si="6"/>
        <v>8.6331126355565502E-3</v>
      </c>
      <c r="D321" s="143">
        <f>IF('##zz500##'!K321="","",IF('##zz500##'!K321="yes",D320,IF('##zz500##'!T321&lt;&gt;0,D320*(1+'##zz500##'!T321),D320*(1+C321))))</f>
        <v>1.1396068177181893</v>
      </c>
      <c r="E321" s="6">
        <f t="shared" si="7"/>
        <v>8.6331126355565502E-3</v>
      </c>
      <c r="F321" s="17">
        <f>D321/MAX(D$240:D321)-1</f>
        <v>0</v>
      </c>
      <c r="G321" s="66">
        <f>IF('##zz500##'!K321="","",IF('##zz500##'!K321="no",G320*(1+E321),IF('##zz500##'!T321&lt;&gt;0,G320*(1+'##zz500##'!T321),G320*(1+'##zz500##'!P321))))</f>
        <v>1.5248180328898846</v>
      </c>
      <c r="H321" s="6">
        <f t="shared" si="8"/>
        <v>8.6331126355565502E-3</v>
      </c>
      <c r="I321" s="17">
        <f>G321/MAX(G$240:G321)-1</f>
        <v>-5.4570590214075843E-5</v>
      </c>
      <c r="N321" s="20"/>
      <c r="O321" s="20"/>
      <c r="S321" s="192"/>
      <c r="Y321" s="39"/>
      <c r="Z321" s="39"/>
      <c r="AA321" s="17"/>
      <c r="AC321" s="142"/>
      <c r="AE321" s="17"/>
      <c r="AG321" s="66"/>
      <c r="AI321" s="17"/>
    </row>
    <row r="322" spans="1:36" x14ac:dyDescent="0.25">
      <c r="A322" s="72">
        <f>IF('##zz500##'!B322&lt;&gt;"",'##zz500##'!B322,"")</f>
        <v>39580</v>
      </c>
      <c r="B322" s="208">
        <v>3145.01</v>
      </c>
      <c r="C322" s="146">
        <f t="shared" si="6"/>
        <v>3.5339702270827056E-2</v>
      </c>
      <c r="D322" s="143">
        <f>IF('##zz500##'!K322="","",IF('##zz500##'!K322="yes",D321,IF('##zz500##'!T322&lt;&gt;0,D321*(1+'##zz500##'!T322),D321*(1+C322))))</f>
        <v>1.1798801833621548</v>
      </c>
      <c r="E322" s="6">
        <f t="shared" si="7"/>
        <v>3.5339702270827056E-2</v>
      </c>
      <c r="F322" s="17">
        <f>D322/MAX(D$240:D322)-1</f>
        <v>0</v>
      </c>
      <c r="G322" s="66">
        <f>IF('##zz500##'!K322="","",IF('##zz500##'!K322="no",G321*(1+E322),IF('##zz500##'!T322&lt;&gt;0,G321*(1+'##zz500##'!T322),G321*(1+'##zz500##'!P322))))</f>
        <v>1.5787046481894014</v>
      </c>
      <c r="H322" s="6">
        <f t="shared" si="8"/>
        <v>3.5339702270827056E-2</v>
      </c>
      <c r="I322" s="17">
        <f>G322/MAX(G$240:G322)-1</f>
        <v>0</v>
      </c>
      <c r="N322" s="20"/>
      <c r="O322" s="20"/>
      <c r="S322" s="192"/>
      <c r="Y322" s="39"/>
      <c r="Z322" s="39"/>
      <c r="AA322" s="17"/>
      <c r="AC322" s="142"/>
      <c r="AE322" s="17"/>
      <c r="AG322" s="66"/>
      <c r="AI322" s="17"/>
    </row>
    <row r="323" spans="1:36" x14ac:dyDescent="0.25">
      <c r="A323" s="72">
        <f>IF('##zz500##'!B323&lt;&gt;"",'##zz500##'!B323,"")</f>
        <v>39581</v>
      </c>
      <c r="B323" s="208">
        <v>3166.96</v>
      </c>
      <c r="C323" s="146">
        <f t="shared" si="6"/>
        <v>6.9793100816848419E-3</v>
      </c>
      <c r="D323" s="143">
        <f>IF('##zz500##'!K323="","",IF('##zz500##'!K323="yes",D322,IF('##zz500##'!T323&lt;&gt;0,D322*(1+'##zz500##'!T323),D322*(1+C323))))</f>
        <v>1.1798801833621548</v>
      </c>
      <c r="E323" s="6">
        <f t="shared" si="7"/>
        <v>0</v>
      </c>
      <c r="F323" s="17">
        <f>D323/MAX(D$240:D323)-1</f>
        <v>0</v>
      </c>
      <c r="G323" s="66">
        <f>IF('##zz500##'!K323="","",IF('##zz500##'!K323="no",G322*(1+E323),IF('##zz500##'!T323&lt;&gt;0,G322*(1+'##zz500##'!T323),G322*(1+'##zz500##'!P323))))</f>
        <v>1.5749297084042171</v>
      </c>
      <c r="H323" s="6">
        <f t="shared" si="8"/>
        <v>-2.3911627735522245E-3</v>
      </c>
      <c r="I323" s="17">
        <f>G323/MAX(G$240:G323)-1</f>
        <v>-2.3911627735522245E-3</v>
      </c>
      <c r="N323" s="20"/>
      <c r="O323" s="20"/>
      <c r="S323" s="192"/>
      <c r="Y323" s="39"/>
      <c r="Z323" s="39"/>
      <c r="AA323" s="17"/>
      <c r="AC323" s="142"/>
      <c r="AE323" s="17"/>
      <c r="AG323" s="66"/>
      <c r="AI323" s="17"/>
    </row>
    <row r="324" spans="1:36" x14ac:dyDescent="0.25">
      <c r="A324" s="72">
        <f>IF('##zz500##'!B324&lt;&gt;"",'##zz500##'!B324,"")</f>
        <v>39582</v>
      </c>
      <c r="B324" s="208">
        <v>3198.54</v>
      </c>
      <c r="C324" s="146">
        <f t="shared" ref="C324:C387" si="9">IF(AND(B323&gt;0,B324&gt;0),B324/B323-1,"")</f>
        <v>9.9717078839012263E-3</v>
      </c>
      <c r="D324" s="143">
        <f>IF('##zz500##'!K324="","",IF('##zz500##'!K324="yes",D323,IF('##zz500##'!T324&lt;&gt;0,D323*(1+'##zz500##'!T324),D323*(1+C324))))</f>
        <v>1.1798801833621548</v>
      </c>
      <c r="E324" s="6">
        <f t="shared" si="7"/>
        <v>0</v>
      </c>
      <c r="F324" s="17">
        <f>D324/MAX(D$240:D324)-1</f>
        <v>0</v>
      </c>
      <c r="G324" s="66">
        <f>IF('##zz500##'!K324="","",IF('##zz500##'!K324="no",G323*(1+E324),IF('##zz500##'!T324&lt;&gt;0,G323*(1+'##zz500##'!T324),G323*(1+'##zz500##'!P324))))</f>
        <v>1.5403296585939503</v>
      </c>
      <c r="H324" s="6">
        <f t="shared" si="8"/>
        <v>-2.1969266073039506E-2</v>
      </c>
      <c r="I324" s="17">
        <f>G324/MAX(G$240:G324)-1</f>
        <v>-2.4307896755395575E-2</v>
      </c>
      <c r="N324" s="20"/>
      <c r="O324" s="20"/>
      <c r="S324" s="192"/>
      <c r="Y324" s="39"/>
      <c r="Z324" s="39"/>
      <c r="AA324" s="17"/>
      <c r="AC324" s="142"/>
      <c r="AE324" s="17"/>
      <c r="AG324" s="66"/>
      <c r="AI324" s="17"/>
    </row>
    <row r="325" spans="1:36" x14ac:dyDescent="0.25">
      <c r="A325" s="72">
        <f>IF('##zz500##'!B325&lt;&gt;"",'##zz500##'!B325,"")</f>
        <v>39583</v>
      </c>
      <c r="B325" s="208">
        <v>3204.93</v>
      </c>
      <c r="C325" s="146">
        <f t="shared" si="9"/>
        <v>1.9977864900859732E-3</v>
      </c>
      <c r="D325" s="143">
        <f>IF('##zz500##'!K325="","",IF('##zz500##'!K325="yes",D324,IF('##zz500##'!T325&lt;&gt;0,D324*(1+'##zz500##'!T325),D324*(1+C325))))</f>
        <v>1.1798801833621548</v>
      </c>
      <c r="E325" s="6">
        <f t="shared" si="7"/>
        <v>0</v>
      </c>
      <c r="F325" s="17">
        <f>D325/MAX(D$240:D325)-1</f>
        <v>0</v>
      </c>
      <c r="G325" s="66">
        <f>IF('##zz500##'!K325="","",IF('##zz500##'!K325="no",G324*(1+E325),IF('##zz500##'!T325&lt;&gt;0,G324*(1+'##zz500##'!T325),G324*(1+'##zz500##'!P325))))</f>
        <v>1.5540904872119963</v>
      </c>
      <c r="H325" s="6">
        <f t="shared" si="8"/>
        <v>8.9336906169859009E-3</v>
      </c>
      <c r="I325" s="17">
        <f>G325/MAX(G$240:G325)-1</f>
        <v>-1.5591365367571997E-2</v>
      </c>
      <c r="N325" s="20"/>
      <c r="O325" s="20"/>
      <c r="S325" s="192"/>
      <c r="Y325" s="39"/>
      <c r="Z325" s="39"/>
      <c r="AA325" s="17"/>
      <c r="AC325" s="142"/>
      <c r="AE325" s="17"/>
      <c r="AG325" s="66"/>
      <c r="AI325" s="17"/>
    </row>
    <row r="326" spans="1:36" x14ac:dyDescent="0.25">
      <c r="A326" s="72">
        <f>IF('##zz500##'!B326&lt;&gt;"",'##zz500##'!B326,"")</f>
        <v>39584</v>
      </c>
      <c r="B326" s="208">
        <v>3154.56</v>
      </c>
      <c r="C326" s="146">
        <f t="shared" si="9"/>
        <v>-1.5716411902912064E-2</v>
      </c>
      <c r="D326" s="143">
        <f>IF('##zz500##'!K326="","",IF('##zz500##'!K326="yes",D325,IF('##zz500##'!T326&lt;&gt;0,D325*(1+'##zz500##'!T326),D325*(1+C326))))</f>
        <v>1.1798801833621548</v>
      </c>
      <c r="E326" s="6">
        <f t="shared" si="7"/>
        <v>0</v>
      </c>
      <c r="F326" s="17">
        <f>D326/MAX(D$240:D326)-1</f>
        <v>0</v>
      </c>
      <c r="G326" s="66">
        <f>IF('##zz500##'!K326="","",IF('##zz500##'!K326="no",G325*(1+E326),IF('##zz500##'!T326&lt;&gt;0,G325*(1+'##zz500##'!T326),G325*(1+'##zz500##'!P326))))</f>
        <v>1.5764129633417778</v>
      </c>
      <c r="H326" s="6">
        <f t="shared" si="8"/>
        <v>1.4363691376702015E-2</v>
      </c>
      <c r="I326" s="17">
        <f>G326/MAX(G$240:G326)-1</f>
        <v>-1.4516235511511377E-3</v>
      </c>
      <c r="N326" s="20"/>
      <c r="O326" s="20"/>
      <c r="S326" s="192"/>
      <c r="Y326" s="39"/>
      <c r="Z326" s="39"/>
      <c r="AA326" s="17"/>
      <c r="AC326" s="142"/>
      <c r="AE326" s="17"/>
      <c r="AG326" s="66"/>
      <c r="AI326" s="17"/>
    </row>
    <row r="327" spans="1:36" x14ac:dyDescent="0.25">
      <c r="A327" s="72">
        <f>IF('##zz500##'!B327&lt;&gt;"",'##zz500##'!B327,"")</f>
        <v>39587</v>
      </c>
      <c r="B327" s="208">
        <v>3187.6</v>
      </c>
      <c r="C327" s="146">
        <f t="shared" si="9"/>
        <v>1.0473726922296533E-2</v>
      </c>
      <c r="D327" s="143">
        <f>IF('##zz500##'!K327="","",IF('##zz500##'!K327="yes",D326,IF('##zz500##'!T327&lt;&gt;0,D326*(1+'##zz500##'!T327),D326*(1+C327))))</f>
        <v>1.1922379262037193</v>
      </c>
      <c r="E327" s="6">
        <f t="shared" si="7"/>
        <v>1.0473726922296533E-2</v>
      </c>
      <c r="F327" s="17">
        <f>D327/MAX(D$240:D327)-1</f>
        <v>0</v>
      </c>
      <c r="G327" s="66">
        <f>IF('##zz500##'!K327="","",IF('##zz500##'!K327="no",G326*(1+E327),IF('##zz500##'!T327&lt;&gt;0,G326*(1+'##zz500##'!T327),G326*(1+'##zz500##'!P327))))</f>
        <v>1.5929238822365879</v>
      </c>
      <c r="H327" s="6">
        <f t="shared" si="8"/>
        <v>1.0473726922296533E-2</v>
      </c>
      <c r="I327" s="17">
        <f>G327/MAX(G$240:G327)-1</f>
        <v>0</v>
      </c>
      <c r="N327" s="20"/>
      <c r="O327" s="20"/>
      <c r="S327" s="192"/>
      <c r="Y327" s="39"/>
      <c r="Z327" s="39"/>
      <c r="AA327" s="17"/>
      <c r="AC327" s="142"/>
      <c r="AE327" s="17"/>
      <c r="AG327" s="66"/>
      <c r="AI327" s="17"/>
    </row>
    <row r="328" spans="1:36" x14ac:dyDescent="0.25">
      <c r="A328" s="72">
        <f>IF('##zz500##'!B328&lt;&gt;"",'##zz500##'!B328,"")</f>
        <v>39588</v>
      </c>
      <c r="B328" s="208">
        <v>3014.21</v>
      </c>
      <c r="C328" s="146">
        <f t="shared" si="9"/>
        <v>-5.4395156230392705E-2</v>
      </c>
      <c r="D328" s="143">
        <f>IF('##zz500##'!K328="","",IF('##zz500##'!K328="yes",D327,IF('##zz500##'!T328&lt;&gt;0,D327*(1+'##zz500##'!T328),D327*(1+C328))))</f>
        <v>1.1521348938963925</v>
      </c>
      <c r="E328" s="6">
        <f t="shared" si="7"/>
        <v>-3.363676949534844E-2</v>
      </c>
      <c r="F328" s="17">
        <f>D328/MAX(D$240:D328)-1</f>
        <v>-3.363676949534844E-2</v>
      </c>
      <c r="G328" s="66">
        <f>IF('##zz500##'!K328="","",IF('##zz500##'!K328="no",G327*(1+E328),IF('##zz500##'!T328&lt;&gt;0,G327*(1+'##zz500##'!T328),G327*(1+'##zz500##'!P328))))</f>
        <v>1.5393430687861602</v>
      </c>
      <c r="H328" s="6">
        <f t="shared" si="8"/>
        <v>-3.363676949534844E-2</v>
      </c>
      <c r="I328" s="17">
        <f>G328/MAX(G$240:G328)-1</f>
        <v>-3.363676949534844E-2</v>
      </c>
      <c r="N328" s="20"/>
      <c r="O328" s="20"/>
      <c r="S328" s="192"/>
      <c r="Y328" s="39"/>
      <c r="Z328" s="39"/>
      <c r="AA328" s="17"/>
      <c r="AC328" s="142"/>
      <c r="AE328" s="17"/>
      <c r="AF328" s="14"/>
      <c r="AG328" s="66"/>
      <c r="AI328" s="17"/>
      <c r="AJ328" s="14"/>
    </row>
    <row r="329" spans="1:36" x14ac:dyDescent="0.25">
      <c r="A329" s="72">
        <f>IF('##zz500##'!B329&lt;&gt;"",'##zz500##'!B329,"")</f>
        <v>39589</v>
      </c>
      <c r="B329" s="208">
        <v>3059.53</v>
      </c>
      <c r="C329" s="146">
        <f t="shared" si="9"/>
        <v>1.5035448757717562E-2</v>
      </c>
      <c r="D329" s="143">
        <f>IF('##zz500##'!K329="","",IF('##zz500##'!K329="yes",D328,IF('##zz500##'!T329&lt;&gt;0,D328*(1+'##zz500##'!T329),D328*(1+C329))))</f>
        <v>1.1521348938963925</v>
      </c>
      <c r="E329" s="6">
        <f t="shared" si="7"/>
        <v>0</v>
      </c>
      <c r="F329" s="17">
        <f>D329/MAX(D$240:D329)-1</f>
        <v>-3.363676949534844E-2</v>
      </c>
      <c r="G329" s="66">
        <f>IF('##zz500##'!K329="","",IF('##zz500##'!K329="no",G328*(1+E329),IF('##zz500##'!T329&lt;&gt;0,G328*(1+'##zz500##'!T329),G328*(1+'##zz500##'!P329))))</f>
        <v>1.501068763680943</v>
      </c>
      <c r="H329" s="6">
        <f t="shared" si="8"/>
        <v>-2.4864051348474359E-2</v>
      </c>
      <c r="I329" s="17">
        <f>G329/MAX(G$240:G329)-1</f>
        <v>-5.7664474479893646E-2</v>
      </c>
      <c r="N329" s="20"/>
      <c r="O329" s="20"/>
      <c r="S329" s="192"/>
      <c r="Y329" s="39"/>
      <c r="Z329" s="39"/>
      <c r="AA329" s="17"/>
      <c r="AC329" s="142"/>
      <c r="AE329" s="17"/>
      <c r="AG329" s="66"/>
      <c r="AI329" s="17"/>
    </row>
    <row r="330" spans="1:36" x14ac:dyDescent="0.25">
      <c r="A330" s="72">
        <f>IF('##zz500##'!B330&lt;&gt;"",'##zz500##'!B330,"")</f>
        <v>39590</v>
      </c>
      <c r="B330" s="208">
        <v>3013.41</v>
      </c>
      <c r="C330" s="146">
        <f t="shared" si="9"/>
        <v>-1.5074210744787764E-2</v>
      </c>
      <c r="D330" s="143">
        <f>IF('##zz500##'!K330="","",IF('##zz500##'!K330="yes",D329,IF('##zz500##'!T330&lt;&gt;0,D329*(1+'##zz500##'!T330),D329*(1+C330))))</f>
        <v>1.1521348938963925</v>
      </c>
      <c r="E330" s="6">
        <f t="shared" si="7"/>
        <v>0</v>
      </c>
      <c r="F330" s="17">
        <f>D330/MAX(D$240:D330)-1</f>
        <v>-3.363676949534844E-2</v>
      </c>
      <c r="G330" s="66">
        <f>IF('##zz500##'!K330="","",IF('##zz500##'!K330="no",G329*(1+E330),IF('##zz500##'!T330&lt;&gt;0,G329*(1+'##zz500##'!T330),G329*(1+'##zz500##'!P330))))</f>
        <v>1.5153622062176499</v>
      </c>
      <c r="H330" s="6">
        <f t="shared" si="8"/>
        <v>9.5221770531392913E-3</v>
      </c>
      <c r="I330" s="17">
        <f>G330/MAX(G$240:G330)-1</f>
        <v>-4.8691388762428067E-2</v>
      </c>
      <c r="N330" s="20"/>
      <c r="O330" s="20"/>
      <c r="S330" s="192"/>
      <c r="Y330" s="39"/>
      <c r="Z330" s="39"/>
      <c r="AA330" s="17"/>
      <c r="AC330" s="142"/>
      <c r="AE330" s="17"/>
      <c r="AG330" s="66"/>
      <c r="AI330" s="17"/>
    </row>
    <row r="331" spans="1:36" x14ac:dyDescent="0.25">
      <c r="A331" s="72">
        <f>IF('##zz500##'!B331&lt;&gt;"",'##zz500##'!B331,"")</f>
        <v>39591</v>
      </c>
      <c r="B331" s="208">
        <v>2996.8</v>
      </c>
      <c r="C331" s="146">
        <f t="shared" si="9"/>
        <v>-5.5120279019448271E-3</v>
      </c>
      <c r="D331" s="143">
        <f>IF('##zz500##'!K331="","",IF('##zz500##'!K331="yes",D330,IF('##zz500##'!T331&lt;&gt;0,D330*(1+'##zz500##'!T331),D330*(1+C331))))</f>
        <v>1.1521348938963925</v>
      </c>
      <c r="E331" s="6">
        <f t="shared" si="7"/>
        <v>0</v>
      </c>
      <c r="F331" s="17">
        <f>D331/MAX(D$240:D331)-1</f>
        <v>-3.363676949534844E-2</v>
      </c>
      <c r="G331" s="66">
        <f>IF('##zz500##'!K331="","",IF('##zz500##'!K331="no",G330*(1+E331),IF('##zz500##'!T331&lt;&gt;0,G330*(1+'##zz500##'!T331),G330*(1+'##zz500##'!P331))))</f>
        <v>1.531762272454821</v>
      </c>
      <c r="H331" s="6">
        <f t="shared" si="8"/>
        <v>1.0822538776459112E-2</v>
      </c>
      <c r="I331" s="17">
        <f>G331/MAX(G$240:G331)-1</f>
        <v>-3.8395814428930031E-2</v>
      </c>
      <c r="N331" s="20"/>
      <c r="O331" s="20"/>
      <c r="S331" s="192"/>
      <c r="Y331" s="39"/>
      <c r="Z331" s="39"/>
      <c r="AA331" s="17"/>
      <c r="AC331" s="142"/>
      <c r="AE331" s="17"/>
      <c r="AG331" s="66"/>
      <c r="AI331" s="17"/>
    </row>
    <row r="332" spans="1:36" x14ac:dyDescent="0.25">
      <c r="A332" s="72">
        <f>IF('##zz500##'!B332&lt;&gt;"",'##zz500##'!B332,"")</f>
        <v>39594</v>
      </c>
      <c r="B332" s="208">
        <v>2875.59</v>
      </c>
      <c r="C332" s="146">
        <f t="shared" si="9"/>
        <v>-4.0446476241324136E-2</v>
      </c>
      <c r="D332" s="143">
        <f>IF('##zz500##'!K332="","",IF('##zz500##'!K332="yes",D331,IF('##zz500##'!T332&lt;&gt;0,D331*(1+'##zz500##'!T332),D331*(1+C332))))</f>
        <v>1.1521348938963925</v>
      </c>
      <c r="E332" s="6">
        <f t="shared" si="7"/>
        <v>0</v>
      </c>
      <c r="F332" s="17">
        <f>D332/MAX(D$240:D332)-1</f>
        <v>-3.363676949534844E-2</v>
      </c>
      <c r="G332" s="66">
        <f>IF('##zz500##'!K332="","",IF('##zz500##'!K332="no",G331*(1+E332),IF('##zz500##'!T332&lt;&gt;0,G331*(1+'##zz500##'!T332),G331*(1+'##zz500##'!P332))))</f>
        <v>1.5721196976217926</v>
      </c>
      <c r="H332" s="6">
        <f t="shared" si="8"/>
        <v>2.634705521392311E-2</v>
      </c>
      <c r="I332" s="17">
        <f>G332/MAX(G$240:G332)-1</f>
        <v>-1.306037585774944E-2</v>
      </c>
      <c r="N332" s="20"/>
      <c r="O332" s="20"/>
      <c r="S332" s="192"/>
      <c r="Y332" s="39"/>
      <c r="Z332" s="39"/>
      <c r="AA332" s="17"/>
      <c r="AC332" s="142"/>
      <c r="AE332" s="17"/>
      <c r="AG332" s="66"/>
      <c r="AI332" s="17"/>
    </row>
    <row r="333" spans="1:36" x14ac:dyDescent="0.25">
      <c r="A333" s="72">
        <f>IF('##zz500##'!B333&lt;&gt;"",'##zz500##'!B333,"")</f>
        <v>39595</v>
      </c>
      <c r="B333" s="208">
        <v>2883.4</v>
      </c>
      <c r="C333" s="146">
        <f t="shared" si="9"/>
        <v>2.7159643760061858E-3</v>
      </c>
      <c r="D333" s="143">
        <f>IF('##zz500##'!K333="","",IF('##zz500##'!K333="yes",D332,IF('##zz500##'!T333&lt;&gt;0,D332*(1+'##zz500##'!T333),D332*(1+C333))))</f>
        <v>1.1521348938963925</v>
      </c>
      <c r="E333" s="6">
        <f t="shared" si="7"/>
        <v>0</v>
      </c>
      <c r="F333" s="17">
        <f>D333/MAX(D$240:D333)-1</f>
        <v>-3.363676949534844E-2</v>
      </c>
      <c r="G333" s="66">
        <f>IF('##zz500##'!K333="","",IF('##zz500##'!K333="no",G332*(1+E333),IF('##zz500##'!T333&lt;&gt;0,G332*(1+'##zz500##'!T333),G332*(1+'##zz500##'!P333))))</f>
        <v>1.5658839214695093</v>
      </c>
      <c r="H333" s="6">
        <f t="shared" si="8"/>
        <v>-3.9664767013074531E-3</v>
      </c>
      <c r="I333" s="17">
        <f>G333/MAX(G$240:G333)-1</f>
        <v>-1.6975048882506782E-2</v>
      </c>
      <c r="N333" s="20"/>
      <c r="O333" s="20"/>
      <c r="S333" s="192"/>
      <c r="Y333" s="39"/>
      <c r="Z333" s="39"/>
      <c r="AA333" s="17"/>
      <c r="AC333" s="142"/>
      <c r="AE333" s="17"/>
      <c r="AG333" s="66"/>
      <c r="AI333" s="17"/>
    </row>
    <row r="334" spans="1:36" x14ac:dyDescent="0.25">
      <c r="A334" s="72">
        <f>IF('##zz500##'!B334&lt;&gt;"",'##zz500##'!B334,"")</f>
        <v>39596</v>
      </c>
      <c r="B334" s="208">
        <v>2956.35</v>
      </c>
      <c r="C334" s="146">
        <f t="shared" si="9"/>
        <v>2.5299993063744086E-2</v>
      </c>
      <c r="D334" s="143">
        <f>IF('##zz500##'!K334="","",IF('##zz500##'!K334="yes",D333,IF('##zz500##'!T334&lt;&gt;0,D333*(1+'##zz500##'!T334),D333*(1+C334))))</f>
        <v>1.1521348938963925</v>
      </c>
      <c r="E334" s="6">
        <f t="shared" si="7"/>
        <v>0</v>
      </c>
      <c r="F334" s="17">
        <f>D334/MAX(D$240:D334)-1</f>
        <v>-3.363676949534844E-2</v>
      </c>
      <c r="G334" s="66">
        <f>IF('##zz500##'!K334="","",IF('##zz500##'!K334="no",G333*(1+E334),IF('##zz500##'!T334&lt;&gt;0,G333*(1+'##zz500##'!T334),G333*(1+'##zz500##'!P334))))</f>
        <v>1.5224989221547383</v>
      </c>
      <c r="H334" s="6">
        <f t="shared" si="8"/>
        <v>-2.7706395550735508E-2</v>
      </c>
      <c r="I334" s="17">
        <f>G334/MAX(G$240:G334)-1</f>
        <v>-4.4211127014410434E-2</v>
      </c>
      <c r="N334" s="20"/>
      <c r="O334" s="20"/>
      <c r="S334" s="192"/>
      <c r="Y334" s="39"/>
      <c r="Z334" s="39"/>
      <c r="AA334" s="17"/>
      <c r="AC334" s="142"/>
      <c r="AE334" s="17"/>
      <c r="AG334" s="66"/>
      <c r="AI334" s="17"/>
    </row>
    <row r="335" spans="1:36" x14ac:dyDescent="0.25">
      <c r="A335" s="72">
        <f>IF('##zz500##'!B335&lt;&gt;"",'##zz500##'!B335,"")</f>
        <v>39597</v>
      </c>
      <c r="B335" s="208">
        <v>2918.88</v>
      </c>
      <c r="C335" s="146">
        <f t="shared" si="9"/>
        <v>-1.2674412704855587E-2</v>
      </c>
      <c r="D335" s="143">
        <f>IF('##zz500##'!K335="","",IF('##zz500##'!K335="yes",D334,IF('##zz500##'!T335&lt;&gt;0,D334*(1+'##zz500##'!T335),D334*(1+C335))))</f>
        <v>1.1521348938963925</v>
      </c>
      <c r="E335" s="6">
        <f t="shared" si="7"/>
        <v>0</v>
      </c>
      <c r="F335" s="17">
        <f>D335/MAX(D$240:D335)-1</f>
        <v>-3.363676949534844E-2</v>
      </c>
      <c r="G335" s="66">
        <f>IF('##zz500##'!K335="","",IF('##zz500##'!K335="no",G334*(1+E335),IF('##zz500##'!T335&lt;&gt;0,G334*(1+'##zz500##'!T335),G334*(1+'##zz500##'!P335))))</f>
        <v>1.5612968703901189</v>
      </c>
      <c r="H335" s="6">
        <f t="shared" si="8"/>
        <v>2.5483071068760577E-2</v>
      </c>
      <c r="I335" s="17">
        <f>G335/MAX(G$240:G335)-1</f>
        <v>-1.9854691237388034E-2</v>
      </c>
      <c r="N335" s="20"/>
      <c r="O335" s="20"/>
      <c r="S335" s="192"/>
      <c r="Y335" s="39"/>
      <c r="Z335" s="39"/>
      <c r="AA335" s="17"/>
      <c r="AC335" s="142"/>
      <c r="AE335" s="17"/>
      <c r="AG335" s="66"/>
      <c r="AI335" s="17"/>
    </row>
    <row r="336" spans="1:36" x14ac:dyDescent="0.25">
      <c r="A336" s="72">
        <f>IF('##zz500##'!B336&lt;&gt;"",'##zz500##'!B336,"")</f>
        <v>39598</v>
      </c>
      <c r="B336" s="208">
        <v>2948.3</v>
      </c>
      <c r="C336" s="146">
        <f t="shared" si="9"/>
        <v>1.0079208463520173E-2</v>
      </c>
      <c r="D336" s="143">
        <f>IF('##zz500##'!K336="","",IF('##zz500##'!K336="yes",D335,IF('##zz500##'!T336&lt;&gt;0,D335*(1+'##zz500##'!T336),D335*(1+C336))))</f>
        <v>1.1521348938963925</v>
      </c>
      <c r="E336" s="6">
        <f t="shared" si="7"/>
        <v>0</v>
      </c>
      <c r="F336" s="17">
        <f>D336/MAX(D$240:D336)-1</f>
        <v>-3.363676949534844E-2</v>
      </c>
      <c r="G336" s="66">
        <f>IF('##zz500##'!K336="","",IF('##zz500##'!K336="no",G335*(1+E336),IF('##zz500##'!T336&lt;&gt;0,G335*(1+'##zz500##'!T336),G335*(1+'##zz500##'!P336))))</f>
        <v>1.5586275383852748</v>
      </c>
      <c r="H336" s="6">
        <f t="shared" si="8"/>
        <v>-1.7096889486347688E-3</v>
      </c>
      <c r="I336" s="17">
        <f>G336/MAX(G$240:G336)-1</f>
        <v>-2.1530434839835744E-2</v>
      </c>
      <c r="N336" s="20"/>
      <c r="O336" s="20"/>
      <c r="S336" s="192"/>
      <c r="Y336" s="39"/>
      <c r="Z336" s="39"/>
      <c r="AA336" s="17"/>
      <c r="AC336" s="142"/>
      <c r="AE336" s="17"/>
      <c r="AG336" s="66"/>
      <c r="AI336" s="17"/>
    </row>
    <row r="337" spans="1:36" x14ac:dyDescent="0.25">
      <c r="A337" s="72">
        <f>IF('##zz500##'!B337&lt;&gt;"",'##zz500##'!B337,"")</f>
        <v>39601</v>
      </c>
      <c r="B337" s="208">
        <v>3005.21</v>
      </c>
      <c r="C337" s="146">
        <f t="shared" si="9"/>
        <v>1.9302648984160342E-2</v>
      </c>
      <c r="D337" s="143">
        <f>IF('##zz500##'!K337="","",IF('##zz500##'!K337="yes",D336,IF('##zz500##'!T337&lt;&gt;0,D336*(1+'##zz500##'!T337),D336*(1+C337))))</f>
        <v>1.1521348938963925</v>
      </c>
      <c r="E337" s="6">
        <f t="shared" si="7"/>
        <v>0</v>
      </c>
      <c r="F337" s="17">
        <f>D337/MAX(D$240:D337)-1</f>
        <v>-3.363676949534844E-2</v>
      </c>
      <c r="G337" s="66">
        <f>IF('##zz500##'!K337="","",IF('##zz500##'!K337="no",G336*(1+E337),IF('##zz500##'!T337&lt;&gt;0,G336*(1+'##zz500##'!T337),G336*(1+'##zz500##'!P337))))</f>
        <v>1.5451313826009485</v>
      </c>
      <c r="H337" s="6">
        <f t="shared" si="8"/>
        <v>-8.6589999547346252E-3</v>
      </c>
      <c r="I337" s="17">
        <f>G337/MAX(G$240:G337)-1</f>
        <v>-3.0003002760266906E-2</v>
      </c>
      <c r="N337" s="20"/>
      <c r="O337" s="20"/>
      <c r="S337" s="192"/>
      <c r="Y337" s="39"/>
      <c r="Z337" s="39"/>
      <c r="AA337" s="17"/>
      <c r="AC337" s="142"/>
      <c r="AE337" s="17"/>
      <c r="AG337" s="66"/>
      <c r="AI337" s="17"/>
    </row>
    <row r="338" spans="1:36" x14ac:dyDescent="0.25">
      <c r="A338" s="72">
        <f>IF('##zz500##'!B338&lt;&gt;"",'##zz500##'!B338,"")</f>
        <v>39602</v>
      </c>
      <c r="B338" s="208">
        <v>3023.47</v>
      </c>
      <c r="C338" s="146">
        <f t="shared" si="9"/>
        <v>6.0761144811842804E-3</v>
      </c>
      <c r="D338" s="143">
        <f>IF('##zz500##'!K338="","",IF('##zz500##'!K338="yes",D337,IF('##zz500##'!T338&lt;&gt;0,D337*(1+'##zz500##'!T338),D337*(1+C338))))</f>
        <v>1.1521348938963925</v>
      </c>
      <c r="E338" s="6">
        <f t="shared" si="7"/>
        <v>0</v>
      </c>
      <c r="F338" s="17">
        <f>D338/MAX(D$240:D338)-1</f>
        <v>-3.363676949534844E-2</v>
      </c>
      <c r="G338" s="66">
        <f>IF('##zz500##'!K338="","",IF('##zz500##'!K338="no",G337*(1+E338),IF('##zz500##'!T338&lt;&gt;0,G337*(1+'##zz500##'!T338),G337*(1+'##zz500##'!P338))))</f>
        <v>1.5520858300418752</v>
      </c>
      <c r="H338" s="6">
        <f t="shared" si="8"/>
        <v>4.5008777371540187E-3</v>
      </c>
      <c r="I338" s="17">
        <f>G338/MAX(G$240:G338)-1</f>
        <v>-2.5637164870284335E-2</v>
      </c>
      <c r="N338" s="20"/>
      <c r="O338" s="20"/>
      <c r="S338" s="192"/>
      <c r="Y338" s="39"/>
      <c r="Z338" s="39"/>
      <c r="AA338" s="17"/>
      <c r="AC338" s="142"/>
      <c r="AE338" s="17"/>
      <c r="AG338" s="66"/>
      <c r="AI338" s="17"/>
    </row>
    <row r="339" spans="1:36" x14ac:dyDescent="0.25">
      <c r="A339" s="72">
        <f>IF('##zz500##'!B339&lt;&gt;"",'##zz500##'!B339,"")</f>
        <v>39603</v>
      </c>
      <c r="B339" s="208">
        <v>3006.44</v>
      </c>
      <c r="C339" s="146">
        <f t="shared" si="9"/>
        <v>-5.6326009518863351E-3</v>
      </c>
      <c r="D339" s="143">
        <f>IF('##zz500##'!K339="","",IF('##zz500##'!K339="yes",D338,IF('##zz500##'!T339&lt;&gt;0,D338*(1+'##zz500##'!T339),D338*(1+C339))))</f>
        <v>1.1521348938963925</v>
      </c>
      <c r="E339" s="6">
        <f t="shared" si="7"/>
        <v>0</v>
      </c>
      <c r="F339" s="17">
        <f>D339/MAX(D$240:D339)-1</f>
        <v>-3.363676949534844E-2</v>
      </c>
      <c r="G339" s="66">
        <f>IF('##zz500##'!K339="","",IF('##zz500##'!K339="no",G338*(1+E339),IF('##zz500##'!T339&lt;&gt;0,G338*(1+'##zz500##'!T339),G338*(1+'##zz500##'!P339))))</f>
        <v>1.5796695038583761</v>
      </c>
      <c r="H339" s="6">
        <f t="shared" si="8"/>
        <v>1.7772002863885916E-2</v>
      </c>
      <c r="I339" s="17">
        <f>G339/MAX(G$240:G339)-1</f>
        <v>-8.3207857738949453E-3</v>
      </c>
      <c r="N339" s="20"/>
      <c r="O339" s="20"/>
      <c r="S339" s="192"/>
      <c r="Y339" s="39"/>
      <c r="Z339" s="39"/>
      <c r="AA339" s="17"/>
      <c r="AC339" s="142"/>
      <c r="AE339" s="17"/>
      <c r="AG339" s="66"/>
      <c r="AI339" s="17"/>
    </row>
    <row r="340" spans="1:36" x14ac:dyDescent="0.25">
      <c r="A340" s="72">
        <f>IF('##zz500##'!B340&lt;&gt;"",'##zz500##'!B340,"")</f>
        <v>39604</v>
      </c>
      <c r="B340" s="208">
        <v>3057.69</v>
      </c>
      <c r="C340" s="146">
        <f t="shared" si="9"/>
        <v>1.7046739665518063E-2</v>
      </c>
      <c r="D340" s="143">
        <f>IF('##zz500##'!K340="","",IF('##zz500##'!K340="yes",D339,IF('##zz500##'!T340&lt;&gt;0,D339*(1+'##zz500##'!T340),D339*(1+C340))))</f>
        <v>1.1521348938963925</v>
      </c>
      <c r="E340" s="6">
        <f t="shared" si="7"/>
        <v>0</v>
      </c>
      <c r="F340" s="17">
        <f>D340/MAX(D$240:D340)-1</f>
        <v>-3.363676949534844E-2</v>
      </c>
      <c r="G340" s="66">
        <f>IF('##zz500##'!K340="","",IF('##zz500##'!K340="no",G339*(1+E340),IF('##zz500##'!T340&lt;&gt;0,G339*(1+'##zz500##'!T340),G339*(1+'##zz500##'!P340))))</f>
        <v>1.5995386217458845</v>
      </c>
      <c r="H340" s="6">
        <f t="shared" si="8"/>
        <v>1.257802207295744E-2</v>
      </c>
      <c r="I340" s="17">
        <f>G340/MAX(G$240:G340)-1</f>
        <v>0</v>
      </c>
      <c r="N340" s="20"/>
      <c r="O340" s="20"/>
      <c r="S340" s="192"/>
      <c r="Y340" s="39"/>
      <c r="Z340" s="39"/>
      <c r="AA340" s="17"/>
      <c r="AC340" s="142"/>
      <c r="AE340" s="17"/>
      <c r="AG340" s="66"/>
      <c r="AI340" s="17"/>
    </row>
    <row r="341" spans="1:36" x14ac:dyDescent="0.25">
      <c r="A341" s="72">
        <f>IF('##zz500##'!B341&lt;&gt;"",'##zz500##'!B341,"")</f>
        <v>39605</v>
      </c>
      <c r="B341" s="208">
        <v>3095.27</v>
      </c>
      <c r="C341" s="146">
        <f t="shared" si="9"/>
        <v>1.2290323741124709E-2</v>
      </c>
      <c r="D341" s="143">
        <f>IF('##zz500##'!K341="","",IF('##zz500##'!K341="yes",D340,IF('##zz500##'!T341&lt;&gt;0,D340*(1+'##zz500##'!T341),D340*(1+C341))))</f>
        <v>1.1521348938963925</v>
      </c>
      <c r="E341" s="6">
        <f t="shared" si="7"/>
        <v>0</v>
      </c>
      <c r="F341" s="17">
        <f>D341/MAX(D$240:D341)-1</f>
        <v>-3.363676949534844E-2</v>
      </c>
      <c r="G341" s="66">
        <f>IF('##zz500##'!K341="","",IF('##zz500##'!K341="no",G340*(1+E341),IF('##zz500##'!T341&lt;&gt;0,G340*(1+'##zz500##'!T341),G340*(1+'##zz500##'!P341))))</f>
        <v>1.6115958740696186</v>
      </c>
      <c r="H341" s="6">
        <f t="shared" si="8"/>
        <v>7.5379563580488806E-3</v>
      </c>
      <c r="I341" s="17">
        <f>G341/MAX(G$240:G341)-1</f>
        <v>0</v>
      </c>
      <c r="N341" s="20"/>
      <c r="O341" s="20"/>
      <c r="S341" s="192"/>
      <c r="Y341" s="39"/>
      <c r="Z341" s="39"/>
      <c r="AA341" s="17"/>
      <c r="AC341" s="142"/>
      <c r="AE341" s="17"/>
      <c r="AG341" s="66"/>
      <c r="AI341" s="17"/>
    </row>
    <row r="342" spans="1:36" x14ac:dyDescent="0.25">
      <c r="A342" s="72">
        <f>IF('##zz500##'!B342&lt;&gt;"",'##zz500##'!B342,"")</f>
        <v>39609</v>
      </c>
      <c r="B342" s="208">
        <v>2857.93</v>
      </c>
      <c r="C342" s="146">
        <f t="shared" si="9"/>
        <v>-7.6678286546892571E-2</v>
      </c>
      <c r="D342" s="143">
        <f>IF('##zz500##'!K342="","",IF('##zz500##'!K342="yes",D341,IF('##zz500##'!T342&lt;&gt;0,D341*(1+'##zz500##'!T342),D341*(1+C342))))</f>
        <v>1.1521348938963925</v>
      </c>
      <c r="E342" s="6">
        <f t="shared" si="7"/>
        <v>0</v>
      </c>
      <c r="F342" s="17">
        <f>D342/MAX(D$240:D342)-1</f>
        <v>-3.363676949534844E-2</v>
      </c>
      <c r="G342" s="66">
        <f>IF('##zz500##'!K342="","",IF('##zz500##'!K342="no",G341*(1+E342),IF('##zz500##'!T342&lt;&gt;0,G341*(1+'##zz500##'!T342),G341*(1+'##zz500##'!P342))))</f>
        <v>1.7523938529627343</v>
      </c>
      <c r="H342" s="6">
        <f t="shared" si="8"/>
        <v>8.7365561775466283E-2</v>
      </c>
      <c r="I342" s="17">
        <f>G342/MAX(G$240:G342)-1</f>
        <v>0</v>
      </c>
      <c r="N342" s="20"/>
      <c r="O342" s="20"/>
      <c r="S342" s="192"/>
      <c r="Y342" s="39"/>
      <c r="Z342" s="39"/>
      <c r="AA342" s="17"/>
      <c r="AC342" s="142"/>
      <c r="AE342" s="17"/>
      <c r="AG342" s="66"/>
      <c r="AI342" s="17"/>
    </row>
    <row r="343" spans="1:36" x14ac:dyDescent="0.25">
      <c r="A343" s="72">
        <f>IF('##zz500##'!B343&lt;&gt;"",'##zz500##'!B343,"")</f>
        <v>39610</v>
      </c>
      <c r="B343" s="208">
        <v>2819.38</v>
      </c>
      <c r="C343" s="146">
        <f t="shared" si="9"/>
        <v>-1.3488783840051921E-2</v>
      </c>
      <c r="D343" s="143">
        <f>IF('##zz500##'!K343="","",IF('##zz500##'!K343="yes",D342,IF('##zz500##'!T343&lt;&gt;0,D342*(1+'##zz500##'!T343),D342*(1+C343))))</f>
        <v>1.1521348938963925</v>
      </c>
      <c r="E343" s="6">
        <f t="shared" si="7"/>
        <v>0</v>
      </c>
      <c r="F343" s="17">
        <f>D343/MAX(D$240:D343)-1</f>
        <v>-3.363676949534844E-2</v>
      </c>
      <c r="G343" s="66">
        <f>IF('##zz500##'!K343="","",IF('##zz500##'!K343="no",G342*(1+E343),IF('##zz500##'!T343&lt;&gt;0,G342*(1+'##zz500##'!T343),G342*(1+'##zz500##'!P343))))</f>
        <v>1.7978172151903158</v>
      </c>
      <c r="H343" s="6">
        <f t="shared" si="8"/>
        <v>2.5920749579659397E-2</v>
      </c>
      <c r="I343" s="17">
        <f>G343/MAX(G$240:G343)-1</f>
        <v>0</v>
      </c>
      <c r="N343" s="20"/>
      <c r="O343" s="20"/>
      <c r="S343" s="192"/>
      <c r="Y343" s="39"/>
      <c r="Z343" s="39"/>
      <c r="AA343" s="17"/>
      <c r="AC343" s="142"/>
      <c r="AE343" s="17"/>
      <c r="AG343" s="66"/>
      <c r="AI343" s="17"/>
    </row>
    <row r="344" spans="1:36" x14ac:dyDescent="0.25">
      <c r="A344" s="72">
        <f>IF('##zz500##'!B344&lt;&gt;"",'##zz500##'!B344,"")</f>
        <v>39611</v>
      </c>
      <c r="B344" s="208">
        <v>2838.81</v>
      </c>
      <c r="C344" s="146">
        <f t="shared" si="9"/>
        <v>6.8915860933964623E-3</v>
      </c>
      <c r="D344" s="143">
        <f>IF('##zz500##'!K344="","",IF('##zz500##'!K344="yes",D343,IF('##zz500##'!T344&lt;&gt;0,D343*(1+'##zz500##'!T344),D343*(1+C344))))</f>
        <v>1.1521348938963925</v>
      </c>
      <c r="E344" s="6">
        <f t="shared" si="7"/>
        <v>0</v>
      </c>
      <c r="F344" s="17">
        <f>D344/MAX(D$240:D344)-1</f>
        <v>-3.363676949534844E-2</v>
      </c>
      <c r="G344" s="66">
        <f>IF('##zz500##'!K344="","",IF('##zz500##'!K344="no",G343*(1+E344),IF('##zz500##'!T344&lt;&gt;0,G343*(1+'##zz500##'!T344),G343*(1+'##zz500##'!P344))))</f>
        <v>1.8141857244134421</v>
      </c>
      <c r="H344" s="6">
        <f t="shared" si="8"/>
        <v>9.1046570723785081E-3</v>
      </c>
      <c r="I344" s="17">
        <f>G344/MAX(G$240:G344)-1</f>
        <v>0</v>
      </c>
      <c r="N344" s="20"/>
      <c r="O344" s="20"/>
      <c r="S344" s="192"/>
      <c r="Y344" s="39"/>
      <c r="Z344" s="39"/>
      <c r="AA344" s="17"/>
      <c r="AC344" s="142"/>
      <c r="AE344" s="17"/>
      <c r="AG344" s="66"/>
      <c r="AI344" s="17"/>
    </row>
    <row r="345" spans="1:36" x14ac:dyDescent="0.25">
      <c r="A345" s="72">
        <f>IF('##zz500##'!B345&lt;&gt;"",'##zz500##'!B345,"")</f>
        <v>39612</v>
      </c>
      <c r="B345" s="208">
        <v>2785.94</v>
      </c>
      <c r="C345" s="146">
        <f t="shared" si="9"/>
        <v>-1.8624000901786286E-2</v>
      </c>
      <c r="D345" s="143">
        <f>IF('##zz500##'!K345="","",IF('##zz500##'!K345="yes",D344,IF('##zz500##'!T345&lt;&gt;0,D344*(1+'##zz500##'!T345),D344*(1+C345))))</f>
        <v>1.1521348938963925</v>
      </c>
      <c r="E345" s="6">
        <f t="shared" si="7"/>
        <v>0</v>
      </c>
      <c r="F345" s="17">
        <f>D345/MAX(D$240:D345)-1</f>
        <v>-3.363676949534844E-2</v>
      </c>
      <c r="G345" s="66">
        <f>IF('##zz500##'!K345="","",IF('##zz500##'!K345="no",G344*(1+E345),IF('##zz500##'!T345&lt;&gt;0,G344*(1+'##zz500##'!T345),G344*(1+'##zz500##'!P345))))</f>
        <v>1.9006698121722629</v>
      </c>
      <c r="H345" s="6">
        <f t="shared" si="8"/>
        <v>4.7671022098237925E-2</v>
      </c>
      <c r="I345" s="17">
        <f>G345/MAX(G$240:G345)-1</f>
        <v>0</v>
      </c>
      <c r="N345" s="20"/>
      <c r="O345" s="20"/>
      <c r="S345" s="192"/>
      <c r="Y345" s="39"/>
      <c r="Z345" s="39"/>
      <c r="AA345" s="17"/>
      <c r="AC345" s="142"/>
      <c r="AE345" s="17"/>
      <c r="AG345" s="66"/>
      <c r="AI345" s="17"/>
    </row>
    <row r="346" spans="1:36" x14ac:dyDescent="0.25">
      <c r="A346" s="72">
        <f>IF('##zz500##'!B346&lt;&gt;"",'##zz500##'!B346,"")</f>
        <v>39615</v>
      </c>
      <c r="B346" s="208">
        <v>2804.03</v>
      </c>
      <c r="C346" s="146">
        <f t="shared" si="9"/>
        <v>6.4933200284285064E-3</v>
      </c>
      <c r="D346" s="143">
        <f>IF('##zz500##'!K346="","",IF('##zz500##'!K346="yes",D345,IF('##zz500##'!T346&lt;&gt;0,D345*(1+'##zz500##'!T346),D345*(1+C346))))</f>
        <v>1.1596160744783812</v>
      </c>
      <c r="E346" s="6">
        <f t="shared" si="7"/>
        <v>6.4933200284285064E-3</v>
      </c>
      <c r="F346" s="17">
        <f>D346/MAX(D$240:D346)-1</f>
        <v>-2.7361863775975825E-2</v>
      </c>
      <c r="G346" s="66">
        <f>IF('##zz500##'!K346="","",IF('##zz500##'!K346="no",G345*(1+E346),IF('##zz500##'!T346&lt;&gt;0,G345*(1+'##zz500##'!T346),G345*(1+'##zz500##'!P346))))</f>
        <v>1.9130114695310705</v>
      </c>
      <c r="H346" s="6">
        <f t="shared" si="8"/>
        <v>6.4933200284285064E-3</v>
      </c>
      <c r="I346" s="17">
        <f>G346/MAX(G$240:G346)-1</f>
        <v>0</v>
      </c>
      <c r="N346" s="20"/>
      <c r="O346" s="20"/>
      <c r="S346" s="192"/>
      <c r="Y346" s="39"/>
      <c r="Z346" s="39"/>
      <c r="AA346" s="17"/>
      <c r="AC346" s="142"/>
      <c r="AE346" s="17"/>
      <c r="AG346" s="66"/>
      <c r="AI346" s="17"/>
    </row>
    <row r="347" spans="1:36" x14ac:dyDescent="0.25">
      <c r="A347" s="72">
        <f>IF('##zz500##'!B347&lt;&gt;"",'##zz500##'!B347,"")</f>
        <v>39616</v>
      </c>
      <c r="B347" s="208">
        <v>2686.57</v>
      </c>
      <c r="C347" s="146">
        <f t="shared" si="9"/>
        <v>-4.1889708740634024E-2</v>
      </c>
      <c r="D347" s="143">
        <f>IF('##zz500##'!K347="","",IF('##zz500##'!K347="yes",D346,IF('##zz500##'!T347&lt;&gt;0,D346*(1+'##zz500##'!T347),D346*(1+C347))))</f>
        <v>1.1110400948675245</v>
      </c>
      <c r="E347" s="6">
        <f t="shared" si="7"/>
        <v>-4.1889708740633913E-2</v>
      </c>
      <c r="F347" s="17">
        <f>D347/MAX(D$240:D347)-1</f>
        <v>-6.8105392012433263E-2</v>
      </c>
      <c r="G347" s="66">
        <f>IF('##zz500##'!K347="","",IF('##zz500##'!K347="no",G346*(1+E347),IF('##zz500##'!T347&lt;&gt;0,G346*(1+'##zz500##'!T347),G346*(1+'##zz500##'!P347))))</f>
        <v>1.8328759762549218</v>
      </c>
      <c r="H347" s="6">
        <f t="shared" si="8"/>
        <v>-4.1889708740633913E-2</v>
      </c>
      <c r="I347" s="17">
        <f>G347/MAX(G$240:G347)-1</f>
        <v>-4.1889708740633913E-2</v>
      </c>
      <c r="N347" s="20"/>
      <c r="O347" s="20"/>
      <c r="S347" s="192"/>
      <c r="Y347" s="39"/>
      <c r="Z347" s="39"/>
      <c r="AA347" s="17"/>
      <c r="AC347" s="142"/>
      <c r="AE347" s="17"/>
      <c r="AG347" s="66"/>
      <c r="AI347" s="17"/>
    </row>
    <row r="348" spans="1:36" x14ac:dyDescent="0.25">
      <c r="A348" s="72">
        <f>IF('##zz500##'!B348&lt;&gt;"",'##zz500##'!B348,"")</f>
        <v>39617</v>
      </c>
      <c r="B348" s="208">
        <v>2823.91</v>
      </c>
      <c r="C348" s="146">
        <f t="shared" si="9"/>
        <v>5.1120946039001192E-2</v>
      </c>
      <c r="D348" s="143">
        <f>IF('##zz500##'!K348="","",IF('##zz500##'!K348="yes",D347,IF('##zz500##'!T348&lt;&gt;0,D347*(1+'##zz500##'!T348),D347*(1+C348))))</f>
        <v>1.1678375156044141</v>
      </c>
      <c r="E348" s="6">
        <f t="shared" si="7"/>
        <v>5.1120946039001192E-2</v>
      </c>
      <c r="F348" s="17">
        <f>D348/MAX(D$240:D348)-1</f>
        <v>-2.0466058043464574E-2</v>
      </c>
      <c r="G348" s="66">
        <f>IF('##zz500##'!K348="","",IF('##zz500##'!K348="no",G347*(1+E348),IF('##zz500##'!T348&lt;&gt;0,G347*(1+'##zz500##'!T348),G347*(1+'##zz500##'!P348))))</f>
        <v>1.9265743301332312</v>
      </c>
      <c r="H348" s="6">
        <f t="shared" si="8"/>
        <v>5.1120946039001192E-2</v>
      </c>
      <c r="I348" s="17">
        <f>G348/MAX(G$240:G348)-1</f>
        <v>0</v>
      </c>
      <c r="N348" s="20"/>
      <c r="O348" s="20"/>
      <c r="S348" s="192"/>
      <c r="Y348" s="39"/>
      <c r="Z348" s="39"/>
      <c r="AA348" s="17"/>
      <c r="AC348" s="142"/>
      <c r="AE348" s="17"/>
      <c r="AF348" s="14"/>
      <c r="AG348" s="66"/>
      <c r="AI348" s="17"/>
      <c r="AJ348" s="14"/>
    </row>
    <row r="349" spans="1:36" x14ac:dyDescent="0.25">
      <c r="A349" s="72">
        <f>IF('##zz500##'!B349&lt;&gt;"",'##zz500##'!B349,"")</f>
        <v>39618</v>
      </c>
      <c r="B349" s="208">
        <v>2578.23</v>
      </c>
      <c r="C349" s="146">
        <f t="shared" si="9"/>
        <v>-8.6999939799781156E-2</v>
      </c>
      <c r="D349" s="143">
        <f>IF('##zz500##'!K349="","",IF('##zz500##'!K349="yes",D348,IF('##zz500##'!T349&lt;&gt;0,D348*(1+'##zz500##'!T349),D348*(1+C349))))</f>
        <v>1.066235722050904</v>
      </c>
      <c r="E349" s="6">
        <f t="shared" si="7"/>
        <v>-8.6999939799781156E-2</v>
      </c>
      <c r="F349" s="17">
        <f>D349/MAX(D$240:D349)-1</f>
        <v>-0.10568545202552559</v>
      </c>
      <c r="G349" s="66">
        <f>IF('##zz500##'!K349="","",IF('##zz500##'!K349="no",G348*(1+E349),IF('##zz500##'!T349&lt;&gt;0,G348*(1+'##zz500##'!T349),G348*(1+'##zz500##'!P349))))</f>
        <v>1.7589624793918364</v>
      </c>
      <c r="H349" s="6">
        <f t="shared" si="8"/>
        <v>-8.6999939799781156E-2</v>
      </c>
      <c r="I349" s="17">
        <f>G349/MAX(G$240:G349)-1</f>
        <v>-8.6999939799781156E-2</v>
      </c>
      <c r="N349" s="20"/>
      <c r="O349" s="20"/>
      <c r="S349" s="192"/>
      <c r="Y349" s="39"/>
      <c r="Z349" s="39"/>
      <c r="AA349" s="17"/>
      <c r="AC349" s="142"/>
      <c r="AE349" s="17"/>
      <c r="AG349" s="66"/>
      <c r="AI349" s="17"/>
    </row>
    <row r="350" spans="1:36" x14ac:dyDescent="0.25">
      <c r="A350" s="72">
        <f>IF('##zz500##'!B350&lt;&gt;"",'##zz500##'!B350,"")</f>
        <v>39619</v>
      </c>
      <c r="B350" s="208">
        <v>2621.45</v>
      </c>
      <c r="C350" s="146">
        <f t="shared" si="9"/>
        <v>1.6763438482990223E-2</v>
      </c>
      <c r="D350" s="143">
        <f>IF('##zz500##'!K350="","",IF('##zz500##'!K350="yes",D349,IF('##zz500##'!T350&lt;&gt;0,D349*(1+'##zz500##'!T350),D349*(1+C350))))</f>
        <v>1.0841094989858711</v>
      </c>
      <c r="E350" s="6">
        <f t="shared" si="7"/>
        <v>1.6763438482990223E-2</v>
      </c>
      <c r="F350" s="17">
        <f>D350/MAX(D$240:D350)-1</f>
        <v>-9.069366511611221E-2</v>
      </c>
      <c r="G350" s="66">
        <f>IF('##zz500##'!K350="","",IF('##zz500##'!K350="no",G349*(1+E350),IF('##zz500##'!T350&lt;&gt;0,G349*(1+'##zz500##'!T350),G349*(1+'##zz500##'!P350))))</f>
        <v>1.7884487387090093</v>
      </c>
      <c r="H350" s="6">
        <f t="shared" si="8"/>
        <v>1.6763438482990223E-2</v>
      </c>
      <c r="I350" s="17">
        <f>G350/MAX(G$240:G350)-1</f>
        <v>-7.1694919455648431E-2</v>
      </c>
      <c r="N350" s="20"/>
      <c r="O350" s="20"/>
      <c r="S350" s="192"/>
      <c r="Y350" s="39"/>
      <c r="Z350" s="39"/>
      <c r="AA350" s="17"/>
      <c r="AC350" s="142"/>
      <c r="AE350" s="17"/>
      <c r="AG350" s="66"/>
      <c r="AI350" s="17"/>
    </row>
    <row r="351" spans="1:36" x14ac:dyDescent="0.25">
      <c r="A351" s="72">
        <f>IF('##zz500##'!B351&lt;&gt;"",'##zz500##'!B351,"")</f>
        <v>39622</v>
      </c>
      <c r="B351" s="208">
        <v>2585.21</v>
      </c>
      <c r="C351" s="146">
        <f t="shared" si="9"/>
        <v>-1.3824410154685274E-2</v>
      </c>
      <c r="D351" s="143">
        <f>IF('##zz500##'!K351="","",IF('##zz500##'!K351="yes",D350,IF('##zz500##'!T351&lt;&gt;0,D350*(1+'##zz500##'!T351),D350*(1+C351))))</f>
        <v>1.0691223246193</v>
      </c>
      <c r="E351" s="6">
        <f t="shared" si="7"/>
        <v>-1.3824410154685274E-2</v>
      </c>
      <c r="F351" s="17">
        <f>D351/MAX(D$240:D351)-1</f>
        <v>-0.10326428884580063</v>
      </c>
      <c r="G351" s="66">
        <f>IF('##zz500##'!K351="","",IF('##zz500##'!K351="no",G350*(1+E351),IF('##zz500##'!T351&lt;&gt;0,G350*(1+'##zz500##'!T351),G350*(1+'##zz500##'!P351))))</f>
        <v>1.7637244898044664</v>
      </c>
      <c r="H351" s="6">
        <f t="shared" si="8"/>
        <v>-1.3824410154685274E-2</v>
      </c>
      <c r="I351" s="17">
        <f>G351/MAX(G$240:G351)-1</f>
        <v>-8.4528189637771756E-2</v>
      </c>
      <c r="N351" s="20"/>
      <c r="O351" s="20"/>
      <c r="S351" s="192"/>
      <c r="Y351" s="39"/>
      <c r="Z351" s="39"/>
      <c r="AA351" s="17"/>
      <c r="AC351" s="142"/>
      <c r="AE351" s="17"/>
      <c r="AG351" s="66"/>
      <c r="AI351" s="17"/>
    </row>
    <row r="352" spans="1:36" x14ac:dyDescent="0.25">
      <c r="A352" s="72">
        <f>IF('##zz500##'!B352&lt;&gt;"",'##zz500##'!B352,"")</f>
        <v>39623</v>
      </c>
      <c r="B352" s="208">
        <v>2670.75</v>
      </c>
      <c r="C352" s="146">
        <f t="shared" si="9"/>
        <v>3.3088221072949509E-2</v>
      </c>
      <c r="D352" s="143">
        <f>IF('##zz500##'!K352="","",IF('##zz500##'!K352="yes",D351,IF('##zz500##'!T352&lt;&gt;0,D351*(1+'##zz500##'!T352),D351*(1+C352))))</f>
        <v>1.104497680450329</v>
      </c>
      <c r="E352" s="6">
        <f t="shared" si="7"/>
        <v>3.3088221072949509E-2</v>
      </c>
      <c r="F352" s="17">
        <f>D352/MAX(D$240:D352)-1</f>
        <v>-7.3592899391122013E-2</v>
      </c>
      <c r="G352" s="66">
        <f>IF('##zz500##'!K352="","",IF('##zz500##'!K352="no",G351*(1+E352),IF('##zz500##'!T352&lt;&gt;0,G351*(1+'##zz500##'!T352),G351*(1+'##zz500##'!P352))))</f>
        <v>1.8220829956348916</v>
      </c>
      <c r="H352" s="6">
        <f t="shared" si="8"/>
        <v>3.3088221072949509E-2</v>
      </c>
      <c r="I352" s="17">
        <f>G352/MAX(G$240:G352)-1</f>
        <v>-5.4236855990453026E-2</v>
      </c>
      <c r="N352" s="20"/>
      <c r="O352" s="20"/>
      <c r="S352" s="192"/>
      <c r="Y352" s="39"/>
      <c r="Z352" s="39"/>
      <c r="AA352" s="17"/>
      <c r="AC352" s="142"/>
      <c r="AE352" s="17"/>
      <c r="AG352" s="66"/>
      <c r="AI352" s="17"/>
    </row>
    <row r="353" spans="1:36" x14ac:dyDescent="0.25">
      <c r="A353" s="72">
        <f>IF('##zz500##'!B353&lt;&gt;"",'##zz500##'!B353,"")</f>
        <v>39624</v>
      </c>
      <c r="B353" s="208">
        <v>2794.07</v>
      </c>
      <c r="C353" s="146">
        <f t="shared" si="9"/>
        <v>4.6174295609847427E-2</v>
      </c>
      <c r="D353" s="143">
        <f>IF('##zz500##'!K353="","",IF('##zz500##'!K353="yes",D352,IF('##zz500##'!T353&lt;&gt;0,D352*(1+'##zz500##'!T353),D352*(1+C353))))</f>
        <v>1.1554970828478333</v>
      </c>
      <c r="E353" s="6">
        <f t="shared" si="7"/>
        <v>4.6174295609847427E-2</v>
      </c>
      <c r="F353" s="17">
        <f>D353/MAX(D$240:D353)-1</f>
        <v>-3.0816704072545997E-2</v>
      </c>
      <c r="G353" s="66">
        <f>IF('##zz500##'!K353="","",IF('##zz500##'!K353="no",G352*(1+E353),IF('##zz500##'!T353&lt;&gt;0,G352*(1+'##zz500##'!T353),G352*(1+'##zz500##'!P353))))</f>
        <v>1.9062163945010135</v>
      </c>
      <c r="H353" s="6">
        <f t="shared" si="8"/>
        <v>4.6174295609847427E-2</v>
      </c>
      <c r="I353" s="17">
        <f>G353/MAX(G$240:G353)-1</f>
        <v>-1.0566909002057479E-2</v>
      </c>
      <c r="N353" s="20"/>
      <c r="O353" s="20"/>
      <c r="S353" s="192"/>
      <c r="Y353" s="39"/>
      <c r="Z353" s="39"/>
      <c r="AA353" s="17"/>
      <c r="AC353" s="142"/>
      <c r="AE353" s="17"/>
      <c r="AG353" s="66"/>
      <c r="AI353" s="17"/>
    </row>
    <row r="354" spans="1:36" x14ac:dyDescent="0.25">
      <c r="A354" s="72">
        <f>IF('##zz500##'!B354&lt;&gt;"",'##zz500##'!B354,"")</f>
        <v>39625</v>
      </c>
      <c r="B354" s="208">
        <v>2869.11</v>
      </c>
      <c r="C354" s="146">
        <f t="shared" si="9"/>
        <v>2.6856879033094971E-2</v>
      </c>
      <c r="D354" s="143">
        <f>IF('##zz500##'!K354="","",IF('##zz500##'!K354="yes",D353,IF('##zz500##'!T354&lt;&gt;0,D353*(1+'##zz500##'!T354),D353*(1+C354))))</f>
        <v>1.1554970828478333</v>
      </c>
      <c r="E354" s="6">
        <f t="shared" si="7"/>
        <v>0</v>
      </c>
      <c r="F354" s="17">
        <f>D354/MAX(D$240:D354)-1</f>
        <v>-3.0816704072545997E-2</v>
      </c>
      <c r="G354" s="66">
        <f>IF('##zz500##'!K354="","",IF('##zz500##'!K354="no",G353*(1+E354),IF('##zz500##'!T354&lt;&gt;0,G353*(1+'##zz500##'!T354),G353*(1+'##zz500##'!P354))))</f>
        <v>1.8828296012960395</v>
      </c>
      <c r="H354" s="6">
        <f t="shared" si="8"/>
        <v>-1.2268697967575681E-2</v>
      </c>
      <c r="I354" s="17">
        <f>G354/MAX(G$240:G354)-1</f>
        <v>-2.2705964754636043E-2</v>
      </c>
      <c r="N354" s="20"/>
      <c r="O354" s="20"/>
      <c r="S354" s="192"/>
      <c r="Y354" s="39"/>
      <c r="Z354" s="39"/>
      <c r="AA354" s="17"/>
      <c r="AC354" s="142"/>
      <c r="AE354" s="17"/>
      <c r="AG354" s="66"/>
      <c r="AI354" s="17"/>
    </row>
    <row r="355" spans="1:36" x14ac:dyDescent="0.25">
      <c r="A355" s="72">
        <f>IF('##zz500##'!B355&lt;&gt;"",'##zz500##'!B355,"")</f>
        <v>39626</v>
      </c>
      <c r="B355" s="208">
        <v>2657.45</v>
      </c>
      <c r="C355" s="146">
        <f t="shared" si="9"/>
        <v>-7.3772005953065656E-2</v>
      </c>
      <c r="D355" s="143">
        <f>IF('##zz500##'!K355="","",IF('##zz500##'!K355="yes",D354,IF('##zz500##'!T355&lt;&gt;0,D354*(1+'##zz500##'!T355),D354*(1+C355))))</f>
        <v>1.1554970828478333</v>
      </c>
      <c r="E355" s="6">
        <f t="shared" si="7"/>
        <v>0</v>
      </c>
      <c r="F355" s="17">
        <f>D355/MAX(D$240:D355)-1</f>
        <v>-3.0816704072545997E-2</v>
      </c>
      <c r="G355" s="66">
        <f>IF('##zz500##'!K355="","",IF('##zz500##'!K355="no",G354*(1+E355),IF('##zz500##'!T355&lt;&gt;0,G354*(1+'##zz500##'!T355),G354*(1+'##zz500##'!P355))))</f>
        <v>2.0148527377582419</v>
      </c>
      <c r="H355" s="6">
        <f t="shared" si="8"/>
        <v>7.0119535177970871E-2</v>
      </c>
      <c r="I355" s="17">
        <f>G355/MAX(G$240:G355)-1</f>
        <v>0</v>
      </c>
      <c r="N355" s="20"/>
      <c r="O355" s="20"/>
      <c r="S355" s="192"/>
      <c r="Y355" s="39"/>
      <c r="Z355" s="39"/>
      <c r="AA355" s="17"/>
      <c r="AC355" s="142"/>
      <c r="AE355" s="17"/>
      <c r="AG355" s="66"/>
      <c r="AI355" s="17"/>
    </row>
    <row r="356" spans="1:36" x14ac:dyDescent="0.25">
      <c r="A356" s="72">
        <f>IF('##zz500##'!B356&lt;&gt;"",'##zz500##'!B356,"")</f>
        <v>39629</v>
      </c>
      <c r="B356" s="208">
        <v>2633.02</v>
      </c>
      <c r="C356" s="146">
        <f t="shared" si="9"/>
        <v>-9.1930233870815004E-3</v>
      </c>
      <c r="D356" s="143">
        <f>IF('##zz500##'!K356="","",IF('##zz500##'!K356="yes",D355,IF('##zz500##'!T356&lt;&gt;0,D355*(1+'##zz500##'!T356),D355*(1+C356))))</f>
        <v>1.1554970828478333</v>
      </c>
      <c r="E356" s="6">
        <f t="shared" si="7"/>
        <v>0</v>
      </c>
      <c r="F356" s="17">
        <f>D356/MAX(D$240:D356)-1</f>
        <v>-3.0816704072545997E-2</v>
      </c>
      <c r="G356" s="66">
        <f>IF('##zz500##'!K356="","",IF('##zz500##'!K356="no",G355*(1+E356),IF('##zz500##'!T356&lt;&gt;0,G355*(1+'##zz500##'!T356),G355*(1+'##zz500##'!P356))))</f>
        <v>1.999694681239556</v>
      </c>
      <c r="H356" s="6">
        <f t="shared" si="8"/>
        <v>-7.5231585091182218E-3</v>
      </c>
      <c r="I356" s="17">
        <f>G356/MAX(G$240:G356)-1</f>
        <v>-7.5231585091182218E-3</v>
      </c>
      <c r="N356" s="20"/>
      <c r="O356" s="20"/>
      <c r="S356" s="192"/>
      <c r="Y356" s="39"/>
      <c r="Z356" s="39"/>
      <c r="AA356" s="17"/>
      <c r="AC356" s="142"/>
      <c r="AE356" s="17"/>
      <c r="AG356" s="66"/>
      <c r="AI356" s="17"/>
    </row>
    <row r="357" spans="1:36" x14ac:dyDescent="0.25">
      <c r="A357" s="72">
        <f>IF('##zz500##'!B357&lt;&gt;"",'##zz500##'!B357,"")</f>
        <v>39630</v>
      </c>
      <c r="B357" s="208">
        <v>2617.5500000000002</v>
      </c>
      <c r="C357" s="146">
        <f t="shared" si="9"/>
        <v>-5.8753826404660536E-3</v>
      </c>
      <c r="D357" s="143">
        <f>IF('##zz500##'!K357="","",IF('##zz500##'!K357="yes",D356,IF('##zz500##'!T357&lt;&gt;0,D356*(1+'##zz500##'!T357),D356*(1+C357))))</f>
        <v>1.1554970828478333</v>
      </c>
      <c r="E357" s="6">
        <f t="shared" si="7"/>
        <v>0</v>
      </c>
      <c r="F357" s="17">
        <f>D357/MAX(D$240:D357)-1</f>
        <v>-3.0816704072545997E-2</v>
      </c>
      <c r="G357" s="66">
        <f>IF('##zz500##'!K357="","",IF('##zz500##'!K357="no",G356*(1+E357),IF('##zz500##'!T357&lt;&gt;0,G356*(1+'##zz500##'!T357),G356*(1+'##zz500##'!P357))))</f>
        <v>2.0342770644152512</v>
      </c>
      <c r="H357" s="6">
        <f t="shared" si="8"/>
        <v>1.7293831653469427E-2</v>
      </c>
      <c r="I357" s="17">
        <f>G357/MAX(G$240:G357)-1</f>
        <v>0</v>
      </c>
      <c r="N357" s="20"/>
      <c r="O357" s="20"/>
      <c r="S357" s="192"/>
      <c r="Y357" s="39"/>
      <c r="Z357" s="39"/>
      <c r="AA357" s="17"/>
      <c r="AC357" s="142"/>
      <c r="AE357" s="17"/>
      <c r="AG357" s="66"/>
      <c r="AI357" s="17"/>
    </row>
    <row r="358" spans="1:36" x14ac:dyDescent="0.25">
      <c r="A358" s="72">
        <f>IF('##zz500##'!B358&lt;&gt;"",'##zz500##'!B358,"")</f>
        <v>39631</v>
      </c>
      <c r="B358" s="208">
        <v>2668.3</v>
      </c>
      <c r="C358" s="146">
        <f t="shared" si="9"/>
        <v>1.938835934366101E-2</v>
      </c>
      <c r="D358" s="143">
        <f>IF('##zz500##'!K358="","",IF('##zz500##'!K358="yes",D357,IF('##zz500##'!T358&lt;&gt;0,D357*(1+'##zz500##'!T358),D357*(1+C358))))</f>
        <v>1.1554970828478333</v>
      </c>
      <c r="E358" s="6">
        <f t="shared" si="7"/>
        <v>0</v>
      </c>
      <c r="F358" s="17">
        <f>D358/MAX(D$240:D358)-1</f>
        <v>-3.0816704072545997E-2</v>
      </c>
      <c r="G358" s="66">
        <f>IF('##zz500##'!K358="","",IF('##zz500##'!K358="no",G357*(1+E358),IF('##zz500##'!T358&lt;&gt;0,G357*(1+'##zz500##'!T358),G357*(1+'##zz500##'!P358))))</f>
        <v>2.0003094210136427</v>
      </c>
      <c r="H358" s="6">
        <f t="shared" si="8"/>
        <v>-1.6697648513956165E-2</v>
      </c>
      <c r="I358" s="17">
        <f>G358/MAX(G$240:G358)-1</f>
        <v>-1.6697648513956165E-2</v>
      </c>
      <c r="N358" s="20"/>
      <c r="O358" s="20"/>
      <c r="S358" s="192"/>
      <c r="Y358" s="39"/>
      <c r="Z358" s="39"/>
      <c r="AA358" s="17"/>
      <c r="AC358" s="142"/>
      <c r="AE358" s="17"/>
      <c r="AG358" s="66"/>
      <c r="AI358" s="17"/>
    </row>
    <row r="359" spans="1:36" x14ac:dyDescent="0.25">
      <c r="A359" s="72">
        <f>IF('##zz500##'!B359&lt;&gt;"",'##zz500##'!B359,"")</f>
        <v>39632</v>
      </c>
      <c r="B359" s="208">
        <v>2774.59</v>
      </c>
      <c r="C359" s="146">
        <f t="shared" si="9"/>
        <v>3.9834351459730799E-2</v>
      </c>
      <c r="D359" s="143">
        <f>IF('##zz500##'!K359="","",IF('##zz500##'!K359="yes",D358,IF('##zz500##'!T359&lt;&gt;0,D358*(1+'##zz500##'!T359),D358*(1+C359))))</f>
        <v>1.1554970828478333</v>
      </c>
      <c r="E359" s="6">
        <f t="shared" si="7"/>
        <v>0</v>
      </c>
      <c r="F359" s="17">
        <f>D359/MAX(D$240:D359)-1</f>
        <v>-3.0816704072545997E-2</v>
      </c>
      <c r="G359" s="66">
        <f>IF('##zz500##'!K359="","",IF('##zz500##'!K359="no",G358*(1+E359),IF('##zz500##'!T359&lt;&gt;0,G358*(1+'##zz500##'!T359),G358*(1+'##zz500##'!P359))))</f>
        <v>1.9076025580163543</v>
      </c>
      <c r="H359" s="6">
        <f t="shared" si="8"/>
        <v>-4.6346261245077791E-2</v>
      </c>
      <c r="I359" s="17">
        <f>G359/MAX(G$240:G359)-1</f>
        <v>-6.2270036178827648E-2</v>
      </c>
      <c r="N359" s="20"/>
      <c r="O359" s="20"/>
      <c r="S359" s="192"/>
      <c r="Y359" s="39"/>
      <c r="Z359" s="39"/>
      <c r="AA359" s="17"/>
      <c r="AC359" s="142"/>
      <c r="AE359" s="17"/>
      <c r="AG359" s="66"/>
      <c r="AI359" s="17"/>
    </row>
    <row r="360" spans="1:36" x14ac:dyDescent="0.25">
      <c r="A360" s="72">
        <f>IF('##zz500##'!B360&lt;&gt;"",'##zz500##'!B360,"")</f>
        <v>39633</v>
      </c>
      <c r="B360" s="208">
        <v>2764.06</v>
      </c>
      <c r="C360" s="146">
        <f t="shared" si="9"/>
        <v>-3.7951553202455468E-3</v>
      </c>
      <c r="D360" s="143">
        <f>IF('##zz500##'!K360="","",IF('##zz500##'!K360="yes",D359,IF('##zz500##'!T360&lt;&gt;0,D359*(1+'##zz500##'!T360),D359*(1+C360))))</f>
        <v>1.1554970828478333</v>
      </c>
      <c r="E360" s="6">
        <f t="shared" si="7"/>
        <v>0</v>
      </c>
      <c r="F360" s="17">
        <f>D360/MAX(D$240:D360)-1</f>
        <v>-3.0816704072545997E-2</v>
      </c>
      <c r="G360" s="66">
        <f>IF('##zz500##'!K360="","",IF('##zz500##'!K360="no",G359*(1+E360),IF('##zz500##'!T360&lt;&gt;0,G359*(1+'##zz500##'!T360),G359*(1+'##zz500##'!P360))))</f>
        <v>1.9078814169396139</v>
      </c>
      <c r="H360" s="6">
        <f t="shared" si="8"/>
        <v>1.4618292583423731E-4</v>
      </c>
      <c r="I360" s="17">
        <f>G360/MAX(G$240:G360)-1</f>
        <v>-6.2132956069073875E-2</v>
      </c>
      <c r="N360" s="20"/>
      <c r="O360" s="20"/>
      <c r="S360" s="192"/>
      <c r="Y360" s="39"/>
      <c r="Z360" s="39"/>
      <c r="AA360" s="17"/>
      <c r="AC360" s="142"/>
      <c r="AE360" s="17"/>
      <c r="AG360" s="66"/>
      <c r="AI360" s="17"/>
    </row>
    <row r="361" spans="1:36" x14ac:dyDescent="0.25">
      <c r="A361" s="72">
        <f>IF('##zz500##'!B361&lt;&gt;"",'##zz500##'!B361,"")</f>
        <v>39636</v>
      </c>
      <c r="B361" s="208">
        <v>2902.77</v>
      </c>
      <c r="C361" s="146">
        <f t="shared" si="9"/>
        <v>5.0183425830119477E-2</v>
      </c>
      <c r="D361" s="143">
        <f>IF('##zz500##'!K361="","",IF('##zz500##'!K361="yes",D360,IF('##zz500##'!T361&lt;&gt;0,D360*(1+'##zz500##'!T361),D360*(1+C361))))</f>
        <v>1.1554970828478333</v>
      </c>
      <c r="E361" s="6">
        <f t="shared" si="7"/>
        <v>0</v>
      </c>
      <c r="F361" s="17">
        <f>D361/MAX(D$240:D361)-1</f>
        <v>-3.0816704072545997E-2</v>
      </c>
      <c r="G361" s="66">
        <f>IF('##zz500##'!K361="","",IF('##zz500##'!K361="no",G360*(1+E361),IF('##zz500##'!T361&lt;&gt;0,G360*(1+'##zz500##'!T361),G360*(1+'##zz500##'!P361))))</f>
        <v>1.8838758893103515</v>
      </c>
      <c r="H361" s="6">
        <f t="shared" si="8"/>
        <v>-1.2582295427862045E-2</v>
      </c>
      <c r="I361" s="17">
        <f>G361/MAX(G$240:G361)-1</f>
        <v>-7.3933476287868505E-2</v>
      </c>
      <c r="N361" s="20"/>
      <c r="O361" s="20"/>
      <c r="S361" s="192"/>
      <c r="Y361" s="39"/>
      <c r="Z361" s="39"/>
      <c r="AA361" s="17"/>
      <c r="AC361" s="142"/>
      <c r="AE361" s="17"/>
      <c r="AG361" s="66"/>
      <c r="AI361" s="17"/>
    </row>
    <row r="362" spans="1:36" x14ac:dyDescent="0.25">
      <c r="A362" s="72">
        <f>IF('##zz500##'!B362&lt;&gt;"",'##zz500##'!B362,"")</f>
        <v>39637</v>
      </c>
      <c r="B362" s="208">
        <v>2946.6</v>
      </c>
      <c r="C362" s="146">
        <f t="shared" si="9"/>
        <v>1.5099370601184381E-2</v>
      </c>
      <c r="D362" s="143">
        <f>IF('##zz500##'!K362="","",IF('##zz500##'!K362="yes",D361,IF('##zz500##'!T362&lt;&gt;0,D361*(1+'##zz500##'!T362),D361*(1+C362))))</f>
        <v>1.1729443615303401</v>
      </c>
      <c r="E362" s="6">
        <f t="shared" si="7"/>
        <v>1.5099370601184381E-2</v>
      </c>
      <c r="F362" s="17">
        <f>D362/MAX(D$240:D362)-1</f>
        <v>-1.618264630686006E-2</v>
      </c>
      <c r="G362" s="66">
        <f>IF('##zz500##'!K362="","",IF('##zz500##'!K362="no",G361*(1+E362),IF('##zz500##'!T362&lt;&gt;0,G361*(1+'##zz500##'!T362),G361*(1+'##zz500##'!P362))))</f>
        <v>1.9123212295296843</v>
      </c>
      <c r="H362" s="6">
        <f t="shared" si="8"/>
        <v>1.5099370601184381E-2</v>
      </c>
      <c r="I362" s="17">
        <f>G362/MAX(G$240:G362)-1</f>
        <v>-5.9950454644988493E-2</v>
      </c>
      <c r="N362" s="20"/>
      <c r="O362" s="20"/>
      <c r="S362" s="192"/>
      <c r="Y362" s="39"/>
      <c r="Z362" s="39"/>
      <c r="AA362" s="17"/>
      <c r="AC362" s="142"/>
      <c r="AE362" s="17"/>
      <c r="AG362" s="66"/>
      <c r="AI362" s="17"/>
    </row>
    <row r="363" spans="1:36" x14ac:dyDescent="0.25">
      <c r="A363" s="72">
        <f>IF('##zz500##'!B363&lt;&gt;"",'##zz500##'!B363,"")</f>
        <v>39638</v>
      </c>
      <c r="B363" s="208">
        <v>3049.96</v>
      </c>
      <c r="C363" s="146">
        <f t="shared" si="9"/>
        <v>3.5077716690422811E-2</v>
      </c>
      <c r="D363" s="143">
        <f>IF('##zz500##'!K363="","",IF('##zz500##'!K363="yes",D362,IF('##zz500##'!T363&lt;&gt;0,D362*(1+'##zz500##'!T363),D362*(1+C363))))</f>
        <v>1.2140885715377303</v>
      </c>
      <c r="E363" s="6">
        <f t="shared" si="7"/>
        <v>3.5077716690422811E-2</v>
      </c>
      <c r="F363" s="17">
        <f>D363/MAX(D$240:D363)-1</f>
        <v>0</v>
      </c>
      <c r="G363" s="66">
        <f>IF('##zz500##'!K363="","",IF('##zz500##'!K363="no",G362*(1+E363),IF('##zz500##'!T363&lt;&gt;0,G362*(1+'##zz500##'!T363),G362*(1+'##zz500##'!P363))))</f>
        <v>1.9794010918402076</v>
      </c>
      <c r="H363" s="6">
        <f t="shared" si="8"/>
        <v>3.5077716690422811E-2</v>
      </c>
      <c r="I363" s="17">
        <f>G363/MAX(G$240:G363)-1</f>
        <v>-2.6975663018064644E-2</v>
      </c>
      <c r="N363" s="20"/>
      <c r="O363" s="20"/>
      <c r="S363" s="192"/>
      <c r="Y363" s="39"/>
      <c r="Z363" s="39"/>
      <c r="AA363" s="17"/>
      <c r="AC363" s="142"/>
      <c r="AE363" s="17"/>
      <c r="AG363" s="66"/>
      <c r="AI363" s="17"/>
    </row>
    <row r="364" spans="1:36" x14ac:dyDescent="0.25">
      <c r="A364" s="72">
        <f>IF('##zz500##'!B364&lt;&gt;"",'##zz500##'!B364,"")</f>
        <v>39639</v>
      </c>
      <c r="B364" s="208">
        <v>2995.25</v>
      </c>
      <c r="C364" s="146">
        <f t="shared" si="9"/>
        <v>-1.7937940169707178E-2</v>
      </c>
      <c r="D364" s="143">
        <f>IF('##zz500##'!K364="","",IF('##zz500##'!K364="yes",D363,IF('##zz500##'!T364&lt;&gt;0,D363*(1+'##zz500##'!T364),D363*(1+C364))))</f>
        <v>1.2140885715377303</v>
      </c>
      <c r="E364" s="6">
        <f t="shared" si="7"/>
        <v>0</v>
      </c>
      <c r="F364" s="17">
        <f>D364/MAX(D$240:D364)-1</f>
        <v>0</v>
      </c>
      <c r="G364" s="66">
        <f>IF('##zz500##'!K364="","",IF('##zz500##'!K364="no",G363*(1+E364),IF('##zz500##'!T364&lt;&gt;0,G363*(1+'##zz500##'!T364),G363*(1+'##zz500##'!P364))))</f>
        <v>2.0245951108489177</v>
      </c>
      <c r="H364" s="6">
        <f t="shared" si="8"/>
        <v>2.2832168374068207E-2</v>
      </c>
      <c r="I364" s="17">
        <f>G364/MAX(G$240:G364)-1</f>
        <v>-4.7594075240270373E-3</v>
      </c>
      <c r="N364" s="20"/>
      <c r="O364" s="20"/>
      <c r="S364" s="192"/>
      <c r="Y364" s="39"/>
      <c r="Z364" s="39"/>
      <c r="AA364" s="17"/>
      <c r="AC364" s="142"/>
      <c r="AE364" s="17"/>
      <c r="AG364" s="66"/>
      <c r="AI364" s="17"/>
    </row>
    <row r="365" spans="1:36" x14ac:dyDescent="0.25">
      <c r="A365" s="72">
        <f>IF('##zz500##'!B365&lt;&gt;"",'##zz500##'!B365,"")</f>
        <v>39640</v>
      </c>
      <c r="B365" s="208">
        <v>2984.72</v>
      </c>
      <c r="C365" s="146">
        <f t="shared" si="9"/>
        <v>-3.515566313329499E-3</v>
      </c>
      <c r="D365" s="143">
        <f>IF('##zz500##'!K365="","",IF('##zz500##'!K365="yes",D364,IF('##zz500##'!T365&lt;&gt;0,D364*(1+'##zz500##'!T365),D364*(1+C365))))</f>
        <v>1.2098203626542339</v>
      </c>
      <c r="E365" s="6">
        <f t="shared" si="7"/>
        <v>-3.515566313329499E-3</v>
      </c>
      <c r="F365" s="17">
        <f>D365/MAX(D$240:D365)-1</f>
        <v>-3.515566313329499E-3</v>
      </c>
      <c r="G365" s="66">
        <f>IF('##zz500##'!K365="","",IF('##zz500##'!K365="no",G364*(1+E365),IF('##zz500##'!T365&lt;&gt;0,G364*(1+'##zz500##'!T365),G364*(1+'##zz500##'!P365))))</f>
        <v>2.0174775124790858</v>
      </c>
      <c r="H365" s="6">
        <f t="shared" si="8"/>
        <v>-3.515566313329388E-3</v>
      </c>
      <c r="I365" s="17">
        <f>G365/MAX(G$240:G365)-1</f>
        <v>-8.2582418245935596E-3</v>
      </c>
      <c r="N365" s="20"/>
      <c r="O365" s="20"/>
      <c r="S365" s="192"/>
      <c r="Y365" s="39"/>
      <c r="Z365" s="39"/>
      <c r="AA365" s="17"/>
      <c r="AC365" s="142"/>
      <c r="AE365" s="17"/>
      <c r="AG365" s="66"/>
      <c r="AI365" s="17"/>
    </row>
    <row r="366" spans="1:36" x14ac:dyDescent="0.25">
      <c r="A366" s="72">
        <f>IF('##zz500##'!B366&lt;&gt;"",'##zz500##'!B366,"")</f>
        <v>39643</v>
      </c>
      <c r="B366" s="208">
        <v>3057.43</v>
      </c>
      <c r="C366" s="146">
        <f t="shared" si="9"/>
        <v>2.436074405639399E-2</v>
      </c>
      <c r="D366" s="143">
        <f>IF('##zz500##'!K366="","",IF('##zz500##'!K366="yes",D365,IF('##zz500##'!T366&lt;&gt;0,D365*(1+'##zz500##'!T366),D365*(1+C366))))</f>
        <v>1.2392924868630675</v>
      </c>
      <c r="E366" s="6">
        <f t="shared" si="7"/>
        <v>2.436074405639399E-2</v>
      </c>
      <c r="F366" s="17">
        <f>D366/MAX(D$240:D366)-1</f>
        <v>0</v>
      </c>
      <c r="G366" s="66">
        <f>IF('##zz500##'!K366="","",IF('##zz500##'!K366="no",G365*(1+E366),IF('##zz500##'!T366&lt;&gt;0,G365*(1+'##zz500##'!T366),G365*(1+'##zz500##'!P366))))</f>
        <v>2.0666247658001193</v>
      </c>
      <c r="H366" s="6">
        <f t="shared" si="8"/>
        <v>2.436074405639399E-2</v>
      </c>
      <c r="I366" s="17">
        <f>G366/MAX(G$240:G366)-1</f>
        <v>0</v>
      </c>
      <c r="N366" s="20"/>
      <c r="O366" s="20"/>
      <c r="S366" s="192"/>
      <c r="Y366" s="39"/>
      <c r="Z366" s="39"/>
      <c r="AA366" s="17"/>
      <c r="AC366" s="142"/>
      <c r="AE366" s="17"/>
      <c r="AG366" s="66"/>
      <c r="AI366" s="17"/>
    </row>
    <row r="367" spans="1:36" x14ac:dyDescent="0.25">
      <c r="A367" s="72">
        <f>IF('##zz500##'!B367&lt;&gt;"",'##zz500##'!B367,"")</f>
        <v>39644</v>
      </c>
      <c r="B367" s="208">
        <v>3020.01</v>
      </c>
      <c r="C367" s="146">
        <f t="shared" si="9"/>
        <v>-1.2239037361443939E-2</v>
      </c>
      <c r="D367" s="143">
        <f>IF('##zz500##'!K367="","",IF('##zz500##'!K367="yes",D366,IF('##zz500##'!T367&lt;&gt;0,D366*(1+'##zz500##'!T367),D366*(1+C367))))</f>
        <v>1.2392924868630675</v>
      </c>
      <c r="E367" s="6">
        <f t="shared" si="7"/>
        <v>0</v>
      </c>
      <c r="F367" s="17">
        <f>D367/MAX(D$240:D367)-1</f>
        <v>0</v>
      </c>
      <c r="G367" s="66">
        <f>IF('##zz500##'!K367="","",IF('##zz500##'!K367="no",G366*(1+E367),IF('##zz500##'!T367&lt;&gt;0,G366*(1+'##zz500##'!T367),G366*(1+'##zz500##'!P367))))</f>
        <v>2.1260838027876057</v>
      </c>
      <c r="H367" s="6">
        <f t="shared" si="8"/>
        <v>2.8771085090749882E-2</v>
      </c>
      <c r="I367" s="17">
        <f>G367/MAX(G$240:G367)-1</f>
        <v>0</v>
      </c>
      <c r="N367" s="20"/>
      <c r="O367" s="20"/>
      <c r="S367" s="192"/>
      <c r="Y367" s="39"/>
      <c r="Z367" s="39"/>
      <c r="AA367" s="17"/>
      <c r="AC367" s="142"/>
      <c r="AE367" s="17"/>
      <c r="AG367" s="66"/>
      <c r="AI367" s="17"/>
    </row>
    <row r="368" spans="1:36" x14ac:dyDescent="0.25">
      <c r="A368" s="72">
        <f>IF('##zz500##'!B368&lt;&gt;"",'##zz500##'!B368,"")</f>
        <v>39645</v>
      </c>
      <c r="B368" s="208">
        <v>2828.09</v>
      </c>
      <c r="C368" s="146">
        <f t="shared" si="9"/>
        <v>-6.3549458445501861E-2</v>
      </c>
      <c r="D368" s="143">
        <f>IF('##zz500##'!K368="","",IF('##zz500##'!K368="yes",D367,IF('##zz500##'!T368&lt;&gt;0,D367*(1+'##zz500##'!T368),D367*(1+C368))))</f>
        <v>1.1998983438585238</v>
      </c>
      <c r="E368" s="6">
        <f t="shared" si="7"/>
        <v>-3.1787607382547156E-2</v>
      </c>
      <c r="F368" s="17">
        <f>D368/MAX(D$240:D368)-1</f>
        <v>-3.1787607382547156E-2</v>
      </c>
      <c r="G368" s="66">
        <f>IF('##zz500##'!K368="","",IF('##zz500##'!K368="no",G367*(1+E368),IF('##zz500##'!T368&lt;&gt;0,G367*(1+'##zz500##'!T368),G367*(1+'##zz500##'!P368))))</f>
        <v>2.0585006856022003</v>
      </c>
      <c r="H368" s="6">
        <f t="shared" si="8"/>
        <v>-3.1787607382547156E-2</v>
      </c>
      <c r="I368" s="17">
        <f>G368/MAX(G$240:G368)-1</f>
        <v>-3.1787607382547156E-2</v>
      </c>
      <c r="N368" s="20"/>
      <c r="O368" s="20"/>
      <c r="S368" s="192"/>
      <c r="Y368" s="39"/>
      <c r="Z368" s="39"/>
      <c r="AA368" s="17"/>
      <c r="AC368" s="142"/>
      <c r="AE368" s="17"/>
      <c r="AF368" s="14"/>
      <c r="AG368" s="66"/>
      <c r="AI368" s="17"/>
      <c r="AJ368" s="14"/>
    </row>
    <row r="369" spans="1:35" x14ac:dyDescent="0.25">
      <c r="A369" s="72">
        <f>IF('##zz500##'!B369&lt;&gt;"",'##zz500##'!B369,"")</f>
        <v>39646</v>
      </c>
      <c r="B369" s="208">
        <v>2818.85</v>
      </c>
      <c r="C369" s="146">
        <f t="shared" si="9"/>
        <v>-3.2672227545800236E-3</v>
      </c>
      <c r="D369" s="143">
        <f>IF('##zz500##'!K369="","",IF('##zz500##'!K369="yes",D368,IF('##zz500##'!T369&lt;&gt;0,D368*(1+'##zz500##'!T369),D368*(1+C369))))</f>
        <v>1.1998983438585238</v>
      </c>
      <c r="E369" s="6">
        <f t="shared" si="7"/>
        <v>0</v>
      </c>
      <c r="F369" s="17">
        <f>D369/MAX(D$240:D369)-1</f>
        <v>-3.1787607382547156E-2</v>
      </c>
      <c r="G369" s="66">
        <f>IF('##zz500##'!K369="","",IF('##zz500##'!K369="no",G368*(1+E369),IF('##zz500##'!T369&lt;&gt;0,G368*(1+'##zz500##'!T369),G368*(1+'##zz500##'!P369))))</f>
        <v>2.0080697533075833</v>
      </c>
      <c r="H369" s="6">
        <f t="shared" si="8"/>
        <v>-2.4498865920884461E-2</v>
      </c>
      <c r="I369" s="17">
        <f>G369/MAX(G$240:G369)-1</f>
        <v>-5.5507712972220902E-2</v>
      </c>
      <c r="N369" s="20"/>
      <c r="O369" s="20"/>
      <c r="S369" s="192"/>
      <c r="Y369" s="39"/>
      <c r="Z369" s="39"/>
      <c r="AA369" s="17"/>
      <c r="AC369" s="142"/>
      <c r="AE369" s="17"/>
      <c r="AG369" s="66"/>
      <c r="AI369" s="17"/>
    </row>
    <row r="370" spans="1:35" x14ac:dyDescent="0.25">
      <c r="A370" s="72">
        <f>IF('##zz500##'!B370&lt;&gt;"",'##zz500##'!B370,"")</f>
        <v>39647</v>
      </c>
      <c r="B370" s="208">
        <v>2904.33</v>
      </c>
      <c r="C370" s="146">
        <f t="shared" si="9"/>
        <v>3.0324423080334117E-2</v>
      </c>
      <c r="D370" s="143">
        <f>IF('##zz500##'!K370="","",IF('##zz500##'!K370="yes",D369,IF('##zz500##'!T370&lt;&gt;0,D369*(1+'##zz500##'!T370),D369*(1+C370))))</f>
        <v>1.1998983438585238</v>
      </c>
      <c r="E370" s="6">
        <f t="shared" ref="E370:E433" si="10">D370/D369-1</f>
        <v>0</v>
      </c>
      <c r="F370" s="17">
        <f>D370/MAX(D$240:D370)-1</f>
        <v>-3.1787607382547156E-2</v>
      </c>
      <c r="G370" s="66">
        <f>IF('##zz500##'!K370="","",IF('##zz500##'!K370="no",G369*(1+E370),IF('##zz500##'!T370&lt;&gt;0,G369*(1+'##zz500##'!T370),G369*(1+'##zz500##'!P370))))</f>
        <v>1.941030194901775</v>
      </c>
      <c r="H370" s="6">
        <f t="shared" ref="H370:H433" si="11">G370/G369-1</f>
        <v>-3.3385074545037252E-2</v>
      </c>
      <c r="I370" s="17">
        <f>G370/MAX(G$240:G370)-1</f>
        <v>-8.7039658381856122E-2</v>
      </c>
      <c r="N370" s="20"/>
      <c r="O370" s="20"/>
      <c r="S370" s="192"/>
      <c r="Y370" s="39"/>
      <c r="Z370" s="39"/>
      <c r="AA370" s="17"/>
      <c r="AC370" s="142"/>
      <c r="AE370" s="17"/>
      <c r="AG370" s="66"/>
      <c r="AI370" s="17"/>
    </row>
    <row r="371" spans="1:35" x14ac:dyDescent="0.25">
      <c r="A371" s="72">
        <f>IF('##zz500##'!B371&lt;&gt;"",'##zz500##'!B371,"")</f>
        <v>39650</v>
      </c>
      <c r="B371" s="208">
        <v>3021.29</v>
      </c>
      <c r="C371" s="146">
        <f t="shared" si="9"/>
        <v>4.0270905854362216E-2</v>
      </c>
      <c r="D371" s="143">
        <f>IF('##zz500##'!K371="","",IF('##zz500##'!K371="yes",D370,IF('##zz500##'!T371&lt;&gt;0,D370*(1+'##zz500##'!T371),D370*(1+C371))))</f>
        <v>1.1998983438585238</v>
      </c>
      <c r="E371" s="6">
        <f t="shared" si="10"/>
        <v>0</v>
      </c>
      <c r="F371" s="17">
        <f>D371/MAX(D$240:D371)-1</f>
        <v>-3.1787607382547156E-2</v>
      </c>
      <c r="G371" s="66">
        <f>IF('##zz500##'!K371="","",IF('##zz500##'!K371="no",G370*(1+E371),IF('##zz500##'!T371&lt;&gt;0,G370*(1+'##zz500##'!T371),G370*(1+'##zz500##'!P371))))</f>
        <v>1.9222351941250337</v>
      </c>
      <c r="H371" s="6">
        <f t="shared" si="11"/>
        <v>-9.6830027817740305E-3</v>
      </c>
      <c r="I371" s="17">
        <f>G371/MAX(G$240:G371)-1</f>
        <v>-9.5879855909393963E-2</v>
      </c>
      <c r="N371" s="20"/>
      <c r="O371" s="20"/>
      <c r="S371" s="192"/>
      <c r="Y371" s="39"/>
      <c r="Z371" s="39"/>
      <c r="AA371" s="17"/>
      <c r="AC371" s="142"/>
      <c r="AE371" s="17"/>
      <c r="AG371" s="66"/>
      <c r="AI371" s="17"/>
    </row>
    <row r="372" spans="1:35" x14ac:dyDescent="0.25">
      <c r="A372" s="72">
        <f>IF('##zz500##'!B372&lt;&gt;"",'##zz500##'!B372,"")</f>
        <v>39651</v>
      </c>
      <c r="B372" s="208">
        <v>3023.91</v>
      </c>
      <c r="C372" s="146">
        <f t="shared" si="9"/>
        <v>8.6717925124690787E-4</v>
      </c>
      <c r="D372" s="143">
        <f>IF('##zz500##'!K372="","",IF('##zz500##'!K372="yes",D371,IF('##zz500##'!T372&lt;&gt;0,D371*(1+'##zz500##'!T372),D371*(1+C372))))</f>
        <v>1.2009388708059234</v>
      </c>
      <c r="E372" s="6">
        <f t="shared" si="10"/>
        <v>8.6717925124690787E-4</v>
      </c>
      <c r="F372" s="17">
        <f>D372/MAX(D$240:D372)-1</f>
        <v>-3.0947993684869224E-2</v>
      </c>
      <c r="G372" s="66">
        <f>IF('##zz500##'!K372="","",IF('##zz500##'!K372="no",G371*(1+E372),IF('##zz500##'!T372&lt;&gt;0,G371*(1+'##zz500##'!T372),G371*(1+'##zz500##'!P372))))</f>
        <v>1.9239021166013957</v>
      </c>
      <c r="H372" s="6">
        <f t="shared" si="11"/>
        <v>8.6717925124690787E-4</v>
      </c>
      <c r="I372" s="17">
        <f>G372/MAX(G$240:G372)-1</f>
        <v>-9.5095821679804127E-2</v>
      </c>
      <c r="N372" s="20"/>
      <c r="O372" s="20"/>
      <c r="S372" s="192"/>
      <c r="Y372" s="39"/>
      <c r="Z372" s="39"/>
      <c r="AA372" s="17"/>
      <c r="AC372" s="142"/>
      <c r="AE372" s="17"/>
      <c r="AG372" s="66"/>
      <c r="AI372" s="17"/>
    </row>
    <row r="373" spans="1:35" x14ac:dyDescent="0.25">
      <c r="A373" s="72">
        <f>IF('##zz500##'!B373&lt;&gt;"",'##zz500##'!B373,"")</f>
        <v>39652</v>
      </c>
      <c r="B373" s="208">
        <v>3010.73</v>
      </c>
      <c r="C373" s="146">
        <f t="shared" si="9"/>
        <v>-4.3585953285646406E-3</v>
      </c>
      <c r="D373" s="143">
        <f>IF('##zz500##'!K373="","",IF('##zz500##'!K373="yes",D372,IF('##zz500##'!T373&lt;&gt;0,D372*(1+'##zz500##'!T373),D372*(1+C373))))</f>
        <v>1.1957044642537371</v>
      </c>
      <c r="E373" s="6">
        <f t="shared" si="10"/>
        <v>-4.3585953285645296E-3</v>
      </c>
      <c r="F373" s="17">
        <f>D373/MAX(D$240:D373)-1</f>
        <v>-3.5171699232730447E-2</v>
      </c>
      <c r="G373" s="66">
        <f>IF('##zz500##'!K373="","",IF('##zz500##'!K373="no",G372*(1+E373),IF('##zz500##'!T373&lt;&gt;0,G372*(1+'##zz500##'!T373),G372*(1+'##zz500##'!P373))))</f>
        <v>1.9155166058233615</v>
      </c>
      <c r="H373" s="6">
        <f t="shared" si="11"/>
        <v>-4.3585953285645296E-3</v>
      </c>
      <c r="I373" s="17">
        <f>G373/MAX(G$240:G373)-1</f>
        <v>-9.9039932804229069E-2</v>
      </c>
      <c r="N373" s="20"/>
      <c r="O373" s="20"/>
      <c r="S373" s="192"/>
      <c r="Y373" s="39"/>
      <c r="Z373" s="39"/>
      <c r="AA373" s="17"/>
      <c r="AC373" s="142"/>
      <c r="AE373" s="17"/>
      <c r="AG373" s="66"/>
      <c r="AI373" s="17"/>
    </row>
    <row r="374" spans="1:35" x14ac:dyDescent="0.25">
      <c r="A374" s="72">
        <f>IF('##zz500##'!B374&lt;&gt;"",'##zz500##'!B374,"")</f>
        <v>39653</v>
      </c>
      <c r="B374" s="208">
        <v>3117.42</v>
      </c>
      <c r="C374" s="146">
        <f t="shared" si="9"/>
        <v>3.5436588468577446E-2</v>
      </c>
      <c r="D374" s="143">
        <f>IF('##zz500##'!K374="","",IF('##zz500##'!K374="yes",D373,IF('##zz500##'!T374&lt;&gt;0,D373*(1+'##zz500##'!T374),D373*(1+C374))))</f>
        <v>1.2380761512835377</v>
      </c>
      <c r="E374" s="6">
        <f t="shared" si="10"/>
        <v>3.5436588468577446E-2</v>
      </c>
      <c r="F374" s="17">
        <f>D374/MAX(D$240:D374)-1</f>
        <v>-9.8147579560381448E-4</v>
      </c>
      <c r="G374" s="66">
        <f>IF('##zz500##'!K374="","",IF('##zz500##'!K374="no",G373*(1+E374),IF('##zz500##'!T374&lt;&gt;0,G373*(1+'##zz500##'!T374),G373*(1+'##zz500##'!P374))))</f>
        <v>1.9833959794886502</v>
      </c>
      <c r="H374" s="6">
        <f t="shared" si="11"/>
        <v>3.5436588468577446E-2</v>
      </c>
      <c r="I374" s="17">
        <f>G374/MAX(G$240:G374)-1</f>
        <v>-6.7112981676390571E-2</v>
      </c>
      <c r="N374" s="20"/>
      <c r="O374" s="20"/>
      <c r="S374" s="192"/>
      <c r="Y374" s="39"/>
      <c r="Z374" s="39"/>
      <c r="AA374" s="17"/>
      <c r="AC374" s="142"/>
      <c r="AE374" s="17"/>
      <c r="AG374" s="66"/>
      <c r="AI374" s="17"/>
    </row>
    <row r="375" spans="1:35" x14ac:dyDescent="0.25">
      <c r="A375" s="72">
        <f>IF('##zz500##'!B375&lt;&gt;"",'##zz500##'!B375,"")</f>
        <v>39654</v>
      </c>
      <c r="B375" s="208">
        <v>3145.08</v>
      </c>
      <c r="C375" s="146">
        <f t="shared" si="9"/>
        <v>8.8727216736916859E-3</v>
      </c>
      <c r="D375" s="143">
        <f>IF('##zz500##'!K375="","",IF('##zz500##'!K375="yes",D374,IF('##zz500##'!T375&lt;&gt;0,D374*(1+'##zz500##'!T375),D374*(1+C375))))</f>
        <v>1.2490612563847119</v>
      </c>
      <c r="E375" s="6">
        <f t="shared" si="10"/>
        <v>8.8727216736916859E-3</v>
      </c>
      <c r="F375" s="17">
        <f>D375/MAX(D$240:D375)-1</f>
        <v>0</v>
      </c>
      <c r="G375" s="66">
        <f>IF('##zz500##'!K375="","",IF('##zz500##'!K375="no",G374*(1+E375),IF('##zz500##'!T375&lt;&gt;0,G374*(1+'##zz500##'!T375),G374*(1+'##zz500##'!P375))))</f>
        <v>2.0009940999833722</v>
      </c>
      <c r="H375" s="6">
        <f t="shared" si="11"/>
        <v>8.8727216736916859E-3</v>
      </c>
      <c r="I375" s="17">
        <f>G375/MAX(G$240:G375)-1</f>
        <v>-5.8835734809805085E-2</v>
      </c>
      <c r="N375" s="20"/>
      <c r="O375" s="20"/>
      <c r="S375" s="192"/>
      <c r="Y375" s="39"/>
      <c r="Z375" s="39"/>
      <c r="AA375" s="17"/>
      <c r="AC375" s="142"/>
      <c r="AE375" s="17"/>
      <c r="AG375" s="66"/>
      <c r="AI375" s="17"/>
    </row>
    <row r="376" spans="1:35" x14ac:dyDescent="0.25">
      <c r="A376" s="72">
        <f>IF('##zz500##'!B376&lt;&gt;"",'##zz500##'!B376,"")</f>
        <v>39657</v>
      </c>
      <c r="B376" s="208">
        <v>3197.32</v>
      </c>
      <c r="C376" s="146">
        <f t="shared" si="9"/>
        <v>1.66100703320744E-2</v>
      </c>
      <c r="D376" s="143">
        <f>IF('##zz500##'!K376="","",IF('##zz500##'!K376="yes",D375,IF('##zz500##'!T376&lt;&gt;0,D375*(1+'##zz500##'!T376),D375*(1+C376))))</f>
        <v>1.2698082517023312</v>
      </c>
      <c r="E376" s="6">
        <f t="shared" si="10"/>
        <v>1.66100703320744E-2</v>
      </c>
      <c r="F376" s="17">
        <f>D376/MAX(D$240:D376)-1</f>
        <v>0</v>
      </c>
      <c r="G376" s="66">
        <f>IF('##zz500##'!K376="","",IF('##zz500##'!K376="no",G375*(1+E376),IF('##zz500##'!T376&lt;&gt;0,G375*(1+'##zz500##'!T376),G375*(1+'##zz500##'!P376))))</f>
        <v>2.034230752718162</v>
      </c>
      <c r="H376" s="6">
        <f t="shared" si="11"/>
        <v>1.66100703320744E-2</v>
      </c>
      <c r="I376" s="17">
        <f>G376/MAX(G$240:G376)-1</f>
        <v>-4.3202930170960774E-2</v>
      </c>
      <c r="N376" s="20"/>
      <c r="O376" s="20"/>
      <c r="S376" s="192"/>
      <c r="Y376" s="39"/>
      <c r="Z376" s="39"/>
      <c r="AA376" s="17"/>
      <c r="AC376" s="142"/>
      <c r="AE376" s="17"/>
      <c r="AG376" s="66"/>
      <c r="AI376" s="17"/>
    </row>
    <row r="377" spans="1:35" x14ac:dyDescent="0.25">
      <c r="A377" s="72">
        <f>IF('##zz500##'!B377&lt;&gt;"",'##zz500##'!B377,"")</f>
        <v>39658</v>
      </c>
      <c r="B377" s="208">
        <v>3165.82</v>
      </c>
      <c r="C377" s="146">
        <f t="shared" si="9"/>
        <v>-9.8520010508801326E-3</v>
      </c>
      <c r="D377" s="143">
        <f>IF('##zz500##'!K377="","",IF('##zz500##'!K377="yes",D376,IF('##zz500##'!T377&lt;&gt;0,D376*(1+'##zz500##'!T377),D376*(1+C377))))</f>
        <v>1.2415764663871818</v>
      </c>
      <c r="E377" s="6">
        <f t="shared" si="10"/>
        <v>-2.2233109036188248E-2</v>
      </c>
      <c r="F377" s="17">
        <f>D377/MAX(D$240:D377)-1</f>
        <v>-2.2233109036188248E-2</v>
      </c>
      <c r="G377" s="66">
        <f>IF('##zz500##'!K377="","",IF('##zz500##'!K377="no",G376*(1+E377),IF('##zz500##'!T377&lt;&gt;0,G376*(1+'##zz500##'!T377),G376*(1+'##zz500##'!P377))))</f>
        <v>1.9890034785882118</v>
      </c>
      <c r="H377" s="6">
        <f t="shared" si="11"/>
        <v>-2.2233109036188248E-2</v>
      </c>
      <c r="I377" s="17">
        <f>G377/MAX(G$240:G377)-1</f>
        <v>-6.4475503749975238E-2</v>
      </c>
      <c r="N377" s="20"/>
      <c r="O377" s="20"/>
      <c r="S377" s="192"/>
      <c r="Y377" s="39"/>
      <c r="Z377" s="39"/>
      <c r="AA377" s="17"/>
      <c r="AC377" s="142"/>
      <c r="AE377" s="17"/>
      <c r="AG377" s="66"/>
      <c r="AI377" s="17"/>
    </row>
    <row r="378" spans="1:35" x14ac:dyDescent="0.25">
      <c r="A378" s="72">
        <f>IF('##zz500##'!B378&lt;&gt;"",'##zz500##'!B378,"")</f>
        <v>39659</v>
      </c>
      <c r="B378" s="208">
        <v>3190.45</v>
      </c>
      <c r="C378" s="146">
        <f t="shared" si="9"/>
        <v>7.7799748564351123E-3</v>
      </c>
      <c r="D378" s="143">
        <f>IF('##zz500##'!K378="","",IF('##zz500##'!K378="yes",D377,IF('##zz500##'!T378&lt;&gt;0,D377*(1+'##zz500##'!T378),D377*(1+C378))))</f>
        <v>1.2465111645693088</v>
      </c>
      <c r="E378" s="6">
        <f t="shared" si="10"/>
        <v>3.974542298217365E-3</v>
      </c>
      <c r="F378" s="17">
        <f>D378/MAX(D$240:D378)-1</f>
        <v>-1.8346933170256152E-2</v>
      </c>
      <c r="G378" s="66">
        <f>IF('##zz500##'!K378="","",IF('##zz500##'!K378="no",G377*(1+E378),IF('##zz500##'!T378&lt;&gt;0,G377*(1+'##zz500##'!T378),G377*(1+'##zz500##'!P378))))</f>
        <v>1.9969088570451621</v>
      </c>
      <c r="H378" s="6">
        <f t="shared" si="11"/>
        <v>3.974542298217365E-3</v>
      </c>
      <c r="I378" s="17">
        <f>G378/MAX(G$240:G378)-1</f>
        <v>-6.0757222068611005E-2</v>
      </c>
      <c r="N378" s="20"/>
      <c r="O378" s="20"/>
      <c r="S378" s="192"/>
      <c r="Y378" s="39"/>
      <c r="Z378" s="39"/>
      <c r="AA378" s="17"/>
      <c r="AC378" s="142"/>
      <c r="AE378" s="17"/>
      <c r="AG378" s="66"/>
      <c r="AI378" s="17"/>
    </row>
    <row r="379" spans="1:35" x14ac:dyDescent="0.25">
      <c r="A379" s="72">
        <f>IF('##zz500##'!B379&lt;&gt;"",'##zz500##'!B379,"")</f>
        <v>39660</v>
      </c>
      <c r="B379" s="208">
        <v>3087.94</v>
      </c>
      <c r="C379" s="146">
        <f t="shared" si="9"/>
        <v>-3.2130263755896449E-2</v>
      </c>
      <c r="D379" s="143">
        <f>IF('##zz500##'!K379="","",IF('##zz500##'!K379="yes",D378,IF('##zz500##'!T379&lt;&gt;0,D378*(1+'##zz500##'!T379),D378*(1+C379))))</f>
        <v>1.2465111645693088</v>
      </c>
      <c r="E379" s="6">
        <f t="shared" si="10"/>
        <v>0</v>
      </c>
      <c r="F379" s="17">
        <f>D379/MAX(D$240:D379)-1</f>
        <v>-1.8346933170256152E-2</v>
      </c>
      <c r="G379" s="66">
        <f>IF('##zz500##'!K379="","",IF('##zz500##'!K379="no",G378*(1+E379),IF('##zz500##'!T379&lt;&gt;0,G378*(1+'##zz500##'!T379),G378*(1+'##zz500##'!P379))))</f>
        <v>2.070563424227422</v>
      </c>
      <c r="H379" s="6">
        <f t="shared" si="11"/>
        <v>3.6884290899108496E-2</v>
      </c>
      <c r="I379" s="17">
        <f>G379/MAX(G$240:G379)-1</f>
        <v>-2.6113918222502974E-2</v>
      </c>
      <c r="N379" s="20"/>
      <c r="O379" s="20"/>
      <c r="S379" s="192"/>
      <c r="Y379" s="39"/>
      <c r="Z379" s="39"/>
      <c r="AA379" s="17"/>
      <c r="AC379" s="142"/>
      <c r="AE379" s="17"/>
      <c r="AG379" s="66"/>
      <c r="AI379" s="17"/>
    </row>
    <row r="380" spans="1:35" x14ac:dyDescent="0.25">
      <c r="A380" s="72">
        <f>IF('##zz500##'!B380&lt;&gt;"",'##zz500##'!B380,"")</f>
        <v>39661</v>
      </c>
      <c r="B380" s="208">
        <v>3134.37</v>
      </c>
      <c r="C380" s="146">
        <f t="shared" si="9"/>
        <v>1.5035913910244281E-2</v>
      </c>
      <c r="D380" s="143">
        <f>IF('##zz500##'!K380="","",IF('##zz500##'!K380="yes",D379,IF('##zz500##'!T380&lt;&gt;0,D379*(1+'##zz500##'!T380),D379*(1+C380))))</f>
        <v>1.2465111645693088</v>
      </c>
      <c r="E380" s="6">
        <f t="shared" si="10"/>
        <v>0</v>
      </c>
      <c r="F380" s="17">
        <f>D380/MAX(D$240:D380)-1</f>
        <v>-1.8346933170256152E-2</v>
      </c>
      <c r="G380" s="66">
        <f>IF('##zz500##'!K380="","",IF('##zz500##'!K380="no",G379*(1+E380),IF('##zz500##'!T380&lt;&gt;0,G379*(1+'##zz500##'!T380),G379*(1+'##zz500##'!P380))))</f>
        <v>2.0385910954165447</v>
      </c>
      <c r="H380" s="6">
        <f t="shared" si="11"/>
        <v>-1.5441366555968727E-2</v>
      </c>
      <c r="I380" s="17">
        <f>G380/MAX(G$240:G380)-1</f>
        <v>-4.1152050194985357E-2</v>
      </c>
      <c r="N380" s="20"/>
      <c r="O380" s="20"/>
      <c r="S380" s="192"/>
      <c r="Y380" s="39"/>
      <c r="Z380" s="39"/>
      <c r="AA380" s="17"/>
      <c r="AC380" s="142"/>
      <c r="AE380" s="17"/>
      <c r="AG380" s="66"/>
      <c r="AI380" s="17"/>
    </row>
    <row r="381" spans="1:35" x14ac:dyDescent="0.25">
      <c r="A381" s="72">
        <f>IF('##zz500##'!B381&lt;&gt;"",'##zz500##'!B381,"")</f>
        <v>39664</v>
      </c>
      <c r="B381" s="208">
        <v>3063.38</v>
      </c>
      <c r="C381" s="146">
        <f t="shared" si="9"/>
        <v>-2.2648889569514719E-2</v>
      </c>
      <c r="D381" s="143">
        <f>IF('##zz500##'!K381="","",IF('##zz500##'!K381="yes",D380,IF('##zz500##'!T381&lt;&gt;0,D380*(1+'##zz500##'!T381),D380*(1+C381))))</f>
        <v>1.2465111645693088</v>
      </c>
      <c r="E381" s="6">
        <f t="shared" si="10"/>
        <v>0</v>
      </c>
      <c r="F381" s="17">
        <f>D381/MAX(D$240:D381)-1</f>
        <v>-1.8346933170256152E-2</v>
      </c>
      <c r="G381" s="66">
        <f>IF('##zz500##'!K381="","",IF('##zz500##'!K381="no",G380*(1+E381),IF('##zz500##'!T381&lt;&gt;0,G380*(1+'##zz500##'!T381),G380*(1+'##zz500##'!P381))))</f>
        <v>2.0875895151183128</v>
      </c>
      <c r="H381" s="6">
        <f t="shared" si="11"/>
        <v>2.4035433006615925E-2</v>
      </c>
      <c r="I381" s="17">
        <f>G381/MAX(G$240:G381)-1</f>
        <v>-1.8105724533915901E-2</v>
      </c>
      <c r="N381" s="20"/>
      <c r="O381" s="20"/>
      <c r="S381" s="192"/>
      <c r="Y381" s="39"/>
      <c r="Z381" s="39"/>
      <c r="AA381" s="17"/>
      <c r="AC381" s="142"/>
      <c r="AE381" s="17"/>
      <c r="AG381" s="66"/>
      <c r="AI381" s="17"/>
    </row>
    <row r="382" spans="1:35" x14ac:dyDescent="0.25">
      <c r="A382" s="72">
        <f>IF('##zz500##'!B382&lt;&gt;"",'##zz500##'!B382,"")</f>
        <v>39665</v>
      </c>
      <c r="B382" s="208">
        <v>3001.2</v>
      </c>
      <c r="C382" s="146">
        <f t="shared" si="9"/>
        <v>-2.0297840946927992E-2</v>
      </c>
      <c r="D382" s="143">
        <f>IF('##zz500##'!K382="","",IF('##zz500##'!K382="yes",D381,IF('##zz500##'!T382&lt;&gt;0,D381*(1+'##zz500##'!T382),D381*(1+C382))))</f>
        <v>1.2465111645693088</v>
      </c>
      <c r="E382" s="6">
        <f t="shared" si="10"/>
        <v>0</v>
      </c>
      <c r="F382" s="17">
        <f>D382/MAX(D$240:D382)-1</f>
        <v>-1.8346933170256152E-2</v>
      </c>
      <c r="G382" s="66">
        <f>IF('##zz500##'!K382="","",IF('##zz500##'!K382="no",G381*(1+E382),IF('##zz500##'!T382&lt;&gt;0,G381*(1+'##zz500##'!T382),G381*(1+'##zz500##'!P382))))</f>
        <v>2.1521265731376018</v>
      </c>
      <c r="H382" s="6">
        <f t="shared" si="11"/>
        <v>3.0914630271857479E-2</v>
      </c>
      <c r="I382" s="17">
        <f>G382/MAX(G$240:G382)-1</f>
        <v>0</v>
      </c>
      <c r="N382" s="20"/>
      <c r="O382" s="20"/>
      <c r="S382" s="192"/>
      <c r="Y382" s="39"/>
      <c r="Z382" s="39"/>
      <c r="AA382" s="17"/>
      <c r="AC382" s="142"/>
      <c r="AE382" s="17"/>
      <c r="AG382" s="66"/>
      <c r="AI382" s="17"/>
    </row>
    <row r="383" spans="1:35" x14ac:dyDescent="0.25">
      <c r="A383" s="72">
        <f>IF('##zz500##'!B383&lt;&gt;"",'##zz500##'!B383,"")</f>
        <v>39666</v>
      </c>
      <c r="B383" s="208">
        <v>3013.27</v>
      </c>
      <c r="C383" s="146">
        <f t="shared" si="9"/>
        <v>4.0217246434759435E-3</v>
      </c>
      <c r="D383" s="143">
        <f>IF('##zz500##'!K383="","",IF('##zz500##'!K383="yes",D382,IF('##zz500##'!T383&lt;&gt;0,D382*(1+'##zz500##'!T383),D382*(1+C383))))</f>
        <v>1.2465111645693088</v>
      </c>
      <c r="E383" s="6">
        <f t="shared" si="10"/>
        <v>0</v>
      </c>
      <c r="F383" s="17">
        <f>D383/MAX(D$240:D383)-1</f>
        <v>-1.8346933170256152E-2</v>
      </c>
      <c r="G383" s="66">
        <f>IF('##zz500##'!K383="","",IF('##zz500##'!K383="no",G382*(1+E383),IF('##zz500##'!T383&lt;&gt;0,G382*(1+'##zz500##'!T383),G382*(1+'##zz500##'!P383))))</f>
        <v>2.147328770146133</v>
      </c>
      <c r="H383" s="6">
        <f t="shared" si="11"/>
        <v>-2.2293312351392425E-3</v>
      </c>
      <c r="I383" s="17">
        <f>G383/MAX(G$240:G383)-1</f>
        <v>-2.2293312351392425E-3</v>
      </c>
      <c r="N383" s="20"/>
      <c r="O383" s="20"/>
      <c r="S383" s="192"/>
      <c r="Y383" s="39"/>
      <c r="Z383" s="39"/>
      <c r="AA383" s="17"/>
      <c r="AC383" s="142"/>
      <c r="AE383" s="17"/>
      <c r="AG383" s="66"/>
      <c r="AI383" s="17"/>
    </row>
    <row r="384" spans="1:35" x14ac:dyDescent="0.25">
      <c r="A384" s="72">
        <f>IF('##zz500##'!B384&lt;&gt;"",'##zz500##'!B384,"")</f>
        <v>39667</v>
      </c>
      <c r="B384" s="208">
        <v>3037.4</v>
      </c>
      <c r="C384" s="146">
        <f t="shared" si="9"/>
        <v>8.0079116707099107E-3</v>
      </c>
      <c r="D384" s="143">
        <f>IF('##zz500##'!K384="","",IF('##zz500##'!K384="yes",D383,IF('##zz500##'!T384&lt;&gt;0,D383*(1+'##zz500##'!T384),D383*(1+C384))))</f>
        <v>1.2465111645693088</v>
      </c>
      <c r="E384" s="6">
        <f t="shared" si="10"/>
        <v>0</v>
      </c>
      <c r="F384" s="17">
        <f>D384/MAX(D$240:D384)-1</f>
        <v>-1.8346933170256152E-2</v>
      </c>
      <c r="G384" s="66">
        <f>IF('##zz500##'!K384="","",IF('##zz500##'!K384="no",G383*(1+E384),IF('##zz500##'!T384&lt;&gt;0,G383*(1+'##zz500##'!T384),G383*(1+'##zz500##'!P384))))</f>
        <v>2.1328663035912387</v>
      </c>
      <c r="H384" s="6">
        <f t="shared" si="11"/>
        <v>-6.7350965329403545E-3</v>
      </c>
      <c r="I384" s="17">
        <f>G384/MAX(G$240:G384)-1</f>
        <v>-8.9494130070070232E-3</v>
      </c>
      <c r="N384" s="20"/>
      <c r="O384" s="20"/>
      <c r="S384" s="192"/>
      <c r="Y384" s="39"/>
      <c r="Z384" s="39"/>
      <c r="AA384" s="17"/>
      <c r="AC384" s="142"/>
      <c r="AE384" s="17"/>
      <c r="AG384" s="66"/>
      <c r="AI384" s="17"/>
    </row>
    <row r="385" spans="1:36" x14ac:dyDescent="0.25">
      <c r="A385" s="72">
        <f>IF('##zz500##'!B385&lt;&gt;"",'##zz500##'!B385,"")</f>
        <v>39668</v>
      </c>
      <c r="B385" s="208">
        <v>2863.85</v>
      </c>
      <c r="C385" s="146">
        <f t="shared" si="9"/>
        <v>-5.7137683545137374E-2</v>
      </c>
      <c r="D385" s="143">
        <f>IF('##zz500##'!K385="","",IF('##zz500##'!K385="yes",D384,IF('##zz500##'!T385&lt;&gt;0,D384*(1+'##zz500##'!T385),D384*(1+C385))))</f>
        <v>1.2465111645693088</v>
      </c>
      <c r="E385" s="6">
        <f t="shared" si="10"/>
        <v>0</v>
      </c>
      <c r="F385" s="17">
        <f>D385/MAX(D$240:D385)-1</f>
        <v>-1.8346933170256152E-2</v>
      </c>
      <c r="G385" s="66">
        <f>IF('##zz500##'!K385="","",IF('##zz500##'!K385="no",G384*(1+E385),IF('##zz500##'!T385&lt;&gt;0,G384*(1+'##zz500##'!T385),G384*(1+'##zz500##'!P385))))</f>
        <v>2.2873664333689518</v>
      </c>
      <c r="H385" s="6">
        <f t="shared" si="11"/>
        <v>7.2437793929029493E-2</v>
      </c>
      <c r="I385" s="17">
        <f>G385/MAX(G$240:G385)-1</f>
        <v>0</v>
      </c>
      <c r="N385" s="20"/>
      <c r="O385" s="20"/>
      <c r="S385" s="192"/>
      <c r="Y385" s="39"/>
      <c r="Z385" s="39"/>
      <c r="AA385" s="17"/>
      <c r="AC385" s="142"/>
      <c r="AE385" s="17"/>
      <c r="AG385" s="66"/>
      <c r="AI385" s="17"/>
    </row>
    <row r="386" spans="1:36" x14ac:dyDescent="0.25">
      <c r="A386" s="72">
        <f>IF('##zz500##'!B386&lt;&gt;"",'##zz500##'!B386,"")</f>
        <v>39671</v>
      </c>
      <c r="B386" s="208">
        <v>2665.5</v>
      </c>
      <c r="C386" s="146">
        <f t="shared" si="9"/>
        <v>-6.9259912355744913E-2</v>
      </c>
      <c r="D386" s="143">
        <f>IF('##zz500##'!K386="","",IF('##zz500##'!K386="yes",D385,IF('##zz500##'!T386&lt;&gt;0,D385*(1+'##zz500##'!T386),D385*(1+C386))))</f>
        <v>1.2465111645693088</v>
      </c>
      <c r="E386" s="6">
        <f t="shared" si="10"/>
        <v>0</v>
      </c>
      <c r="F386" s="17">
        <f>D386/MAX(D$240:D386)-1</f>
        <v>-1.8346933170256152E-2</v>
      </c>
      <c r="G386" s="66">
        <f>IF('##zz500##'!K386="","",IF('##zz500##'!K386="no",G385*(1+E386),IF('##zz500##'!T386&lt;&gt;0,G385*(1+'##zz500##'!T386),G385*(1+'##zz500##'!P386))))</f>
        <v>2.458896143082312</v>
      </c>
      <c r="H386" s="6">
        <f t="shared" si="11"/>
        <v>7.4990044100945452E-2</v>
      </c>
      <c r="I386" s="17">
        <f>G386/MAX(G$240:G386)-1</f>
        <v>0</v>
      </c>
      <c r="N386" s="20"/>
      <c r="O386" s="20"/>
      <c r="S386" s="192"/>
      <c r="Y386" s="39"/>
      <c r="Z386" s="39"/>
      <c r="AA386" s="17"/>
      <c r="AC386" s="142"/>
      <c r="AE386" s="17"/>
      <c r="AG386" s="66"/>
      <c r="AI386" s="17"/>
    </row>
    <row r="387" spans="1:36" x14ac:dyDescent="0.25">
      <c r="A387" s="72">
        <f>IF('##zz500##'!B387&lt;&gt;"",'##zz500##'!B387,"")</f>
        <v>39672</v>
      </c>
      <c r="B387" s="208">
        <v>2614.1799999999998</v>
      </c>
      <c r="C387" s="146">
        <f t="shared" si="9"/>
        <v>-1.925342337272562E-2</v>
      </c>
      <c r="D387" s="143">
        <f>IF('##zz500##'!K387="","",IF('##zz500##'!K387="yes",D386,IF('##zz500##'!T387&lt;&gt;0,D386*(1+'##zz500##'!T387),D386*(1+C387))))</f>
        <v>1.2225115573790266</v>
      </c>
      <c r="E387" s="6">
        <f t="shared" si="10"/>
        <v>-1.925342337272562E-2</v>
      </c>
      <c r="F387" s="17">
        <f>D387/MAX(D$240:D387)-1</f>
        <v>-3.7247115271063724E-2</v>
      </c>
      <c r="G387" s="66">
        <f>IF('##zz500##'!K387="","",IF('##zz500##'!K387="no",G386*(1+E387),IF('##zz500##'!T387&lt;&gt;0,G386*(1+'##zz500##'!T387),G386*(1+'##zz500##'!P387))))</f>
        <v>2.4115539746099861</v>
      </c>
      <c r="H387" s="6">
        <f t="shared" si="11"/>
        <v>-1.925342337272562E-2</v>
      </c>
      <c r="I387" s="17">
        <f>G387/MAX(G$240:G387)-1</f>
        <v>-1.925342337272562E-2</v>
      </c>
      <c r="N387" s="20"/>
      <c r="O387" s="20"/>
      <c r="S387" s="192"/>
      <c r="Y387" s="39"/>
      <c r="Z387" s="39"/>
      <c r="AA387" s="17"/>
      <c r="AC387" s="142"/>
      <c r="AE387" s="17"/>
      <c r="AG387" s="66"/>
      <c r="AI387" s="17"/>
    </row>
    <row r="388" spans="1:36" x14ac:dyDescent="0.25">
      <c r="A388" s="72">
        <f>IF('##zz500##'!B388&lt;&gt;"",'##zz500##'!B388,"")</f>
        <v>39673</v>
      </c>
      <c r="B388" s="208">
        <v>2582.9499999999998</v>
      </c>
      <c r="C388" s="146">
        <f t="shared" ref="C388:C451" si="12">IF(AND(B387&gt;0,B388&gt;0),B388/B387-1,"")</f>
        <v>-1.1946384717196223E-2</v>
      </c>
      <c r="D388" s="143">
        <f>IF('##zz500##'!K388="","",IF('##zz500##'!K388="yes",D387,IF('##zz500##'!T388&lt;&gt;0,D387*(1+'##zz500##'!T388),D387*(1+C388))))</f>
        <v>1.207906963993358</v>
      </c>
      <c r="E388" s="6">
        <f t="shared" si="10"/>
        <v>-1.1946384717196334E-2</v>
      </c>
      <c r="F388" s="17">
        <f>D388/MAX(D$240:D388)-1</f>
        <v>-4.8748531619626112E-2</v>
      </c>
      <c r="G388" s="66">
        <f>IF('##zz500##'!K388="","",IF('##zz500##'!K388="no",G387*(1+E388),IF('##zz500##'!T388&lt;&gt;0,G387*(1+'##zz500##'!T388),G387*(1+'##zz500##'!P388))))</f>
        <v>2.3827446230630112</v>
      </c>
      <c r="H388" s="6">
        <f t="shared" si="11"/>
        <v>-1.1946384717196334E-2</v>
      </c>
      <c r="I388" s="17">
        <f>G388/MAX(G$240:G388)-1</f>
        <v>-3.0969799287188349E-2</v>
      </c>
      <c r="N388" s="20"/>
      <c r="O388" s="20"/>
      <c r="S388" s="192"/>
      <c r="Y388" s="39"/>
      <c r="Z388" s="39"/>
      <c r="AA388" s="17"/>
      <c r="AC388" s="142"/>
      <c r="AE388" s="17"/>
      <c r="AF388" s="14"/>
      <c r="AG388" s="66"/>
      <c r="AI388" s="17"/>
      <c r="AJ388" s="14"/>
    </row>
    <row r="389" spans="1:36" x14ac:dyDescent="0.25">
      <c r="A389" s="72">
        <f>IF('##zz500##'!B389&lt;&gt;"",'##zz500##'!B389,"")</f>
        <v>39674</v>
      </c>
      <c r="B389" s="208">
        <v>2616.08</v>
      </c>
      <c r="C389" s="146">
        <f t="shared" si="12"/>
        <v>1.282641940416962E-2</v>
      </c>
      <c r="D389" s="143">
        <f>IF('##zz500##'!K389="","",IF('##zz500##'!K389="yes",D388,IF('##zz500##'!T389&lt;&gt;0,D388*(1+'##zz500##'!T389),D388*(1+C389))))</f>
        <v>1.223400085314754</v>
      </c>
      <c r="E389" s="6">
        <f t="shared" si="10"/>
        <v>1.282641940416962E-2</v>
      </c>
      <c r="F389" s="17">
        <f>D389/MAX(D$240:D389)-1</f>
        <v>-3.654738132734725E-2</v>
      </c>
      <c r="G389" s="66">
        <f>IF('##zz500##'!K389="","",IF('##zz500##'!K389="no",G388*(1+E389),IF('##zz500##'!T389&lt;&gt;0,G388*(1+'##zz500##'!T389),G388*(1+'##zz500##'!P389))))</f>
        <v>2.4133067049314474</v>
      </c>
      <c r="H389" s="6">
        <f t="shared" si="11"/>
        <v>1.282641940416962E-2</v>
      </c>
      <c r="I389" s="17">
        <f>G389/MAX(G$240:G389)-1</f>
        <v>-1.8540611517539163E-2</v>
      </c>
      <c r="N389" s="20"/>
      <c r="O389" s="20"/>
      <c r="S389" s="192"/>
      <c r="Y389" s="39"/>
      <c r="Z389" s="39"/>
      <c r="AA389" s="17"/>
      <c r="AC389" s="142"/>
      <c r="AE389" s="17"/>
      <c r="AG389" s="66"/>
      <c r="AI389" s="17"/>
    </row>
    <row r="390" spans="1:36" x14ac:dyDescent="0.25">
      <c r="A390" s="72">
        <f>IF('##zz500##'!B390&lt;&gt;"",'##zz500##'!B390,"")</f>
        <v>39675</v>
      </c>
      <c r="B390" s="208">
        <v>2613.12</v>
      </c>
      <c r="C390" s="146">
        <f t="shared" si="12"/>
        <v>-1.1314638696064971E-3</v>
      </c>
      <c r="D390" s="143">
        <f>IF('##zz500##'!K390="","",IF('##zz500##'!K390="yes",D389,IF('##zz500##'!T390&lt;&gt;0,D389*(1+'##zz500##'!T390),D389*(1+C390))))</f>
        <v>1.2220158523201468</v>
      </c>
      <c r="E390" s="6">
        <f t="shared" si="10"/>
        <v>-1.1314638696064971E-3</v>
      </c>
      <c r="F390" s="17">
        <f>D390/MAX(D$240:D390)-1</f>
        <v>-3.7637493155453172E-2</v>
      </c>
      <c r="G390" s="66">
        <f>IF('##zz500##'!K390="","",IF('##zz500##'!K390="no",G389*(1+E390),IF('##zz500##'!T390&lt;&gt;0,G389*(1+'##zz500##'!T390),G389*(1+'##zz500##'!P390))))</f>
        <v>2.4105761355885384</v>
      </c>
      <c r="H390" s="6">
        <f t="shared" si="11"/>
        <v>-1.1314638696064971E-3</v>
      </c>
      <c r="I390" s="17">
        <f>G390/MAX(G$240:G390)-1</f>
        <v>-1.9651097355093183E-2</v>
      </c>
      <c r="N390" s="20"/>
      <c r="O390" s="20"/>
      <c r="S390" s="192"/>
      <c r="Y390" s="39"/>
      <c r="Z390" s="39"/>
      <c r="AA390" s="17"/>
      <c r="AC390" s="142"/>
      <c r="AE390" s="17"/>
      <c r="AG390" s="66"/>
      <c r="AI390" s="17"/>
    </row>
    <row r="391" spans="1:36" x14ac:dyDescent="0.25">
      <c r="A391" s="72">
        <f>IF('##zz500##'!B391&lt;&gt;"",'##zz500##'!B391,"")</f>
        <v>39678</v>
      </c>
      <c r="B391" s="208">
        <v>2444.31</v>
      </c>
      <c r="C391" s="146">
        <f t="shared" si="12"/>
        <v>-6.4600936811168186E-2</v>
      </c>
      <c r="D391" s="143">
        <f>IF('##zz500##'!K391="","",IF('##zz500##'!K391="yes",D390,IF('##zz500##'!T391&lt;&gt;0,D390*(1+'##zz500##'!T391),D390*(1+C391))))</f>
        <v>1.2220158523201468</v>
      </c>
      <c r="E391" s="6">
        <f t="shared" si="10"/>
        <v>0</v>
      </c>
      <c r="F391" s="17">
        <f>D391/MAX(D$240:D391)-1</f>
        <v>-3.7637493155453172E-2</v>
      </c>
      <c r="G391" s="66">
        <f>IF('##zz500##'!K391="","",IF('##zz500##'!K391="no",G390*(1+E391),IF('##zz500##'!T391&lt;&gt;0,G390*(1+'##zz500##'!T391),G390*(1+'##zz500##'!P391))))</f>
        <v>2.5902886539516663</v>
      </c>
      <c r="H391" s="6">
        <f t="shared" si="11"/>
        <v>7.4551687337289341E-2</v>
      </c>
      <c r="I391" s="17">
        <f>G391/MAX(G$240:G391)-1</f>
        <v>0</v>
      </c>
      <c r="N391" s="20"/>
      <c r="O391" s="20"/>
      <c r="S391" s="192"/>
      <c r="Y391" s="39"/>
      <c r="Z391" s="39"/>
      <c r="AA391" s="17"/>
      <c r="AC391" s="142"/>
      <c r="AE391" s="17"/>
      <c r="AG391" s="66"/>
      <c r="AI391" s="17"/>
    </row>
    <row r="392" spans="1:36" x14ac:dyDescent="0.25">
      <c r="A392" s="72">
        <f>IF('##zz500##'!B392&lt;&gt;"",'##zz500##'!B392,"")</f>
        <v>39679</v>
      </c>
      <c r="B392" s="208">
        <v>2485.02</v>
      </c>
      <c r="C392" s="146">
        <f t="shared" si="12"/>
        <v>1.6655006934472416E-2</v>
      </c>
      <c r="D392" s="143">
        <f>IF('##zz500##'!K392="","",IF('##zz500##'!K392="yes",D391,IF('##zz500##'!T392&lt;&gt;0,D391*(1+'##zz500##'!T392),D391*(1+C392))))</f>
        <v>1.2423685348145741</v>
      </c>
      <c r="E392" s="6">
        <f t="shared" si="10"/>
        <v>1.6655006934472416E-2</v>
      </c>
      <c r="F392" s="17">
        <f>D392/MAX(D$240:D392)-1</f>
        <v>-2.1609338930481004E-2</v>
      </c>
      <c r="G392" s="66">
        <f>IF('##zz500##'!K392="","",IF('##zz500##'!K392="no",G391*(1+E392),IF('##zz500##'!T392&lt;&gt;0,G391*(1+'##zz500##'!T392),G391*(1+'##zz500##'!P392))))</f>
        <v>2.6334299294455166</v>
      </c>
      <c r="H392" s="6">
        <f t="shared" si="11"/>
        <v>1.6655006934472416E-2</v>
      </c>
      <c r="I392" s="17">
        <f>G392/MAX(G$240:G392)-1</f>
        <v>0</v>
      </c>
      <c r="N392" s="20"/>
      <c r="O392" s="20"/>
      <c r="S392" s="192"/>
      <c r="Y392" s="39"/>
      <c r="Z392" s="39"/>
      <c r="AA392" s="17"/>
      <c r="AC392" s="142"/>
      <c r="AE392" s="17"/>
      <c r="AG392" s="66"/>
      <c r="AI392" s="17"/>
    </row>
    <row r="393" spans="1:36" x14ac:dyDescent="0.25">
      <c r="A393" s="72">
        <f>IF('##zz500##'!B393&lt;&gt;"",'##zz500##'!B393,"")</f>
        <v>39680</v>
      </c>
      <c r="B393" s="208">
        <v>2646.3</v>
      </c>
      <c r="C393" s="146">
        <f t="shared" si="12"/>
        <v>6.4900886109568567E-2</v>
      </c>
      <c r="D393" s="143">
        <f>IF('##zz500##'!K393="","",IF('##zz500##'!K393="yes",D392,IF('##zz500##'!T393&lt;&gt;0,D392*(1+'##zz500##'!T393),D392*(1+C393))))</f>
        <v>1.3229993535986864</v>
      </c>
      <c r="E393" s="6">
        <f t="shared" si="10"/>
        <v>6.4900886109568567E-2</v>
      </c>
      <c r="F393" s="17">
        <f>D393/MAX(D$240:D393)-1</f>
        <v>0</v>
      </c>
      <c r="G393" s="66">
        <f>IF('##zz500##'!K393="","",IF('##zz500##'!K393="no",G392*(1+E393),IF('##zz500##'!T393&lt;&gt;0,G392*(1+'##zz500##'!T393),G392*(1+'##zz500##'!P393))))</f>
        <v>2.8043418653739893</v>
      </c>
      <c r="H393" s="6">
        <f t="shared" si="11"/>
        <v>6.4900886109568567E-2</v>
      </c>
      <c r="I393" s="17">
        <f>G393/MAX(G$240:G393)-1</f>
        <v>0</v>
      </c>
      <c r="N393" s="20"/>
      <c r="O393" s="20"/>
      <c r="S393" s="192"/>
      <c r="Y393" s="39"/>
      <c r="Z393" s="39"/>
      <c r="AA393" s="17"/>
      <c r="AC393" s="142"/>
      <c r="AE393" s="17"/>
      <c r="AG393" s="66"/>
      <c r="AI393" s="17"/>
    </row>
    <row r="394" spans="1:36" x14ac:dyDescent="0.25">
      <c r="A394" s="72">
        <f>IF('##zz500##'!B394&lt;&gt;"",'##zz500##'!B394,"")</f>
        <v>39681</v>
      </c>
      <c r="B394" s="208">
        <v>2570.84</v>
      </c>
      <c r="C394" s="146">
        <f t="shared" si="12"/>
        <v>-2.8515285492952458E-2</v>
      </c>
      <c r="D394" s="143">
        <f>IF('##zz500##'!K394="","",IF('##zz500##'!K394="yes",D393,IF('##zz500##'!T394&lt;&gt;0,D393*(1+'##zz500##'!T394),D393*(1+C394))))</f>
        <v>1.3229993535986864</v>
      </c>
      <c r="E394" s="6">
        <f t="shared" si="10"/>
        <v>0</v>
      </c>
      <c r="F394" s="17">
        <f>D394/MAX(D$240:D394)-1</f>
        <v>0</v>
      </c>
      <c r="G394" s="66">
        <f>IF('##zz500##'!K394="","",IF('##zz500##'!K394="no",G393*(1+E394),IF('##zz500##'!T394&lt;&gt;0,G393*(1+'##zz500##'!T394),G393*(1+'##zz500##'!P394))))</f>
        <v>2.904067027355044</v>
      </c>
      <c r="H394" s="6">
        <f t="shared" si="11"/>
        <v>3.556098605964908E-2</v>
      </c>
      <c r="I394" s="17">
        <f>G394/MAX(G$240:G394)-1</f>
        <v>0</v>
      </c>
      <c r="N394" s="20"/>
      <c r="O394" s="20"/>
      <c r="S394" s="192"/>
      <c r="Y394" s="39"/>
      <c r="Z394" s="39"/>
      <c r="AA394" s="17"/>
      <c r="AC394" s="142"/>
      <c r="AE394" s="17"/>
      <c r="AG394" s="66"/>
      <c r="AI394" s="17"/>
    </row>
    <row r="395" spans="1:36" x14ac:dyDescent="0.25">
      <c r="A395" s="72">
        <f>IF('##zz500##'!B395&lt;&gt;"",'##zz500##'!B395,"")</f>
        <v>39682</v>
      </c>
      <c r="B395" s="208">
        <v>2570.41</v>
      </c>
      <c r="C395" s="146">
        <f t="shared" si="12"/>
        <v>-1.6726050629378708E-4</v>
      </c>
      <c r="D395" s="143">
        <f>IF('##zz500##'!K395="","",IF('##zz500##'!K395="yes",D394,IF('##zz500##'!T395&lt;&gt;0,D394*(1+'##zz500##'!T395),D394*(1+C395))))</f>
        <v>1.3229993535986864</v>
      </c>
      <c r="E395" s="6">
        <f t="shared" si="10"/>
        <v>0</v>
      </c>
      <c r="F395" s="17">
        <f>D395/MAX(D$240:D395)-1</f>
        <v>0</v>
      </c>
      <c r="G395" s="66">
        <f>IF('##zz500##'!K395="","",IF('##zz500##'!K395="no",G394*(1+E395),IF('##zz500##'!T395&lt;&gt;0,G394*(1+'##zz500##'!T395),G394*(1+'##zz500##'!P395))))</f>
        <v>2.9620981968622249</v>
      </c>
      <c r="H395" s="6">
        <f t="shared" si="11"/>
        <v>1.9982723869853114E-2</v>
      </c>
      <c r="I395" s="17">
        <f>G395/MAX(G$240:G395)-1</f>
        <v>0</v>
      </c>
      <c r="N395" s="20"/>
      <c r="O395" s="20"/>
      <c r="S395" s="192"/>
      <c r="Y395" s="39"/>
      <c r="Z395" s="39"/>
      <c r="AA395" s="17"/>
      <c r="AC395" s="142"/>
      <c r="AE395" s="17"/>
      <c r="AG395" s="66"/>
      <c r="AI395" s="17"/>
    </row>
    <row r="396" spans="1:36" x14ac:dyDescent="0.25">
      <c r="A396" s="72">
        <f>IF('##zz500##'!B396&lt;&gt;"",'##zz500##'!B396,"")</f>
        <v>39685</v>
      </c>
      <c r="B396" s="208">
        <v>2590.62</v>
      </c>
      <c r="C396" s="146">
        <f t="shared" si="12"/>
        <v>7.862558891383209E-3</v>
      </c>
      <c r="D396" s="143">
        <f>IF('##zz500##'!K396="","",IF('##zz500##'!K396="yes",D395,IF('##zz500##'!T396&lt;&gt;0,D395*(1+'##zz500##'!T396),D395*(1+C396))))</f>
        <v>1.3229993535986864</v>
      </c>
      <c r="E396" s="6">
        <f t="shared" si="10"/>
        <v>0</v>
      </c>
      <c r="F396" s="17">
        <f>D396/MAX(D$240:D396)-1</f>
        <v>0</v>
      </c>
      <c r="G396" s="66">
        <f>IF('##zz500##'!K396="","",IF('##zz500##'!K396="no",G395*(1+E396),IF('##zz500##'!T396&lt;&gt;0,G395*(1+'##zz500##'!T396),G395*(1+'##zz500##'!P396))))</f>
        <v>2.9726161991226276</v>
      </c>
      <c r="H396" s="6">
        <f t="shared" si="11"/>
        <v>3.5508621123852002E-3</v>
      </c>
      <c r="I396" s="17">
        <f>G396/MAX(G$240:G396)-1</f>
        <v>0</v>
      </c>
      <c r="N396" s="20"/>
      <c r="O396" s="20"/>
      <c r="S396" s="192"/>
      <c r="Y396" s="39"/>
      <c r="Z396" s="39"/>
      <c r="AA396" s="17"/>
      <c r="AC396" s="142"/>
      <c r="AE396" s="17"/>
      <c r="AG396" s="66"/>
      <c r="AI396" s="17"/>
    </row>
    <row r="397" spans="1:36" x14ac:dyDescent="0.25">
      <c r="A397" s="72">
        <f>IF('##zz500##'!B397&lt;&gt;"",'##zz500##'!B397,"")</f>
        <v>39686</v>
      </c>
      <c r="B397" s="208">
        <v>2487.66</v>
      </c>
      <c r="C397" s="146">
        <f t="shared" si="12"/>
        <v>-3.974338189313753E-2</v>
      </c>
      <c r="D397" s="143">
        <f>IF('##zz500##'!K397="","",IF('##zz500##'!K397="yes",D396,IF('##zz500##'!T397&lt;&gt;0,D396*(1+'##zz500##'!T397),D396*(1+C397))))</f>
        <v>1.3229993535986864</v>
      </c>
      <c r="E397" s="6">
        <f t="shared" si="10"/>
        <v>0</v>
      </c>
      <c r="F397" s="17">
        <f>D397/MAX(D$240:D397)-1</f>
        <v>0</v>
      </c>
      <c r="G397" s="66">
        <f>IF('##zz500##'!K397="","",IF('##zz500##'!K397="no",G396*(1+E397),IF('##zz500##'!T397&lt;&gt;0,G396*(1+'##zz500##'!T397),G396*(1+'##zz500##'!P397))))</f>
        <v>3.1342277728910912</v>
      </c>
      <c r="H397" s="6">
        <f t="shared" si="11"/>
        <v>5.4366780957515903E-2</v>
      </c>
      <c r="I397" s="17">
        <f>G397/MAX(G$240:G397)-1</f>
        <v>0</v>
      </c>
      <c r="N397" s="20"/>
      <c r="O397" s="20"/>
      <c r="S397" s="192"/>
      <c r="Y397" s="39"/>
      <c r="Z397" s="39"/>
      <c r="AA397" s="17"/>
      <c r="AC397" s="142"/>
      <c r="AE397" s="17"/>
      <c r="AG397" s="66"/>
      <c r="AI397" s="17"/>
    </row>
    <row r="398" spans="1:36" x14ac:dyDescent="0.25">
      <c r="A398" s="72">
        <f>IF('##zz500##'!B398&lt;&gt;"",'##zz500##'!B398,"")</f>
        <v>39687</v>
      </c>
      <c r="B398" s="208">
        <v>2504.5500000000002</v>
      </c>
      <c r="C398" s="146">
        <f t="shared" si="12"/>
        <v>6.7895130363475609E-3</v>
      </c>
      <c r="D398" s="143">
        <f>IF('##zz500##'!K398="","",IF('##zz500##'!K398="yes",D397,IF('##zz500##'!T398&lt;&gt;0,D397*(1+'##zz500##'!T398),D397*(1+C398))))</f>
        <v>1.3229993535986864</v>
      </c>
      <c r="E398" s="6">
        <f t="shared" si="10"/>
        <v>0</v>
      </c>
      <c r="F398" s="17">
        <f>D398/MAX(D$240:D398)-1</f>
        <v>0</v>
      </c>
      <c r="G398" s="66">
        <f>IF('##zz500##'!K398="","",IF('##zz500##'!K398="no",G397*(1+E398),IF('##zz500##'!T398&lt;&gt;0,G397*(1+'##zz500##'!T398),G397*(1+'##zz500##'!P398))))</f>
        <v>3.1441679961183593</v>
      </c>
      <c r="H398" s="6">
        <f t="shared" si="11"/>
        <v>3.1715063318766834E-3</v>
      </c>
      <c r="I398" s="17">
        <f>G398/MAX(G$240:G398)-1</f>
        <v>0</v>
      </c>
      <c r="N398" s="20"/>
      <c r="O398" s="20"/>
      <c r="S398" s="192"/>
      <c r="Y398" s="39"/>
      <c r="Z398" s="39"/>
      <c r="AA398" s="17"/>
      <c r="AC398" s="142"/>
      <c r="AE398" s="17"/>
      <c r="AG398" s="66"/>
      <c r="AI398" s="17"/>
    </row>
    <row r="399" spans="1:36" x14ac:dyDescent="0.25">
      <c r="A399" s="72">
        <f>IF('##zz500##'!B399&lt;&gt;"",'##zz500##'!B399,"")</f>
        <v>39688</v>
      </c>
      <c r="B399" s="208">
        <v>2525.4699999999998</v>
      </c>
      <c r="C399" s="146">
        <f t="shared" si="12"/>
        <v>8.3527979078077408E-3</v>
      </c>
      <c r="D399" s="143">
        <f>IF('##zz500##'!K399="","",IF('##zz500##'!K399="yes",D398,IF('##zz500##'!T399&lt;&gt;0,D398*(1+'##zz500##'!T399),D398*(1+C399))))</f>
        <v>1.3229993535986864</v>
      </c>
      <c r="E399" s="6">
        <f t="shared" si="10"/>
        <v>0</v>
      </c>
      <c r="F399" s="17">
        <f>D399/MAX(D$240:D399)-1</f>
        <v>0</v>
      </c>
      <c r="G399" s="66">
        <f>IF('##zz500##'!K399="","",IF('##zz500##'!K399="no",G398*(1+E399),IF('##zz500##'!T399&lt;&gt;0,G398*(1+'##zz500##'!T399),G398*(1+'##zz500##'!P399))))</f>
        <v>3.145643227653669</v>
      </c>
      <c r="H399" s="6">
        <f t="shared" si="11"/>
        <v>4.6919615527252212E-4</v>
      </c>
      <c r="I399" s="17">
        <f>G399/MAX(G$240:G399)-1</f>
        <v>0</v>
      </c>
      <c r="N399" s="20"/>
      <c r="O399" s="20"/>
      <c r="S399" s="192"/>
      <c r="Y399" s="39"/>
      <c r="Z399" s="39"/>
      <c r="AA399" s="17"/>
      <c r="AC399" s="142"/>
      <c r="AE399" s="17"/>
      <c r="AG399" s="66"/>
      <c r="AI399" s="17"/>
    </row>
    <row r="400" spans="1:36" x14ac:dyDescent="0.25">
      <c r="A400" s="72">
        <f>IF('##zz500##'!B400&lt;&gt;"",'##zz500##'!B400,"")</f>
        <v>39689</v>
      </c>
      <c r="B400" s="208">
        <v>2588.0100000000002</v>
      </c>
      <c r="C400" s="146">
        <f t="shared" si="12"/>
        <v>2.4763707349523267E-2</v>
      </c>
      <c r="D400" s="143">
        <f>IF('##zz500##'!K400="","",IF('##zz500##'!K400="yes",D399,IF('##zz500##'!T400&lt;&gt;0,D399*(1+'##zz500##'!T400),D399*(1+C400))))</f>
        <v>1.3229993535986864</v>
      </c>
      <c r="E400" s="6">
        <f t="shared" si="10"/>
        <v>0</v>
      </c>
      <c r="F400" s="17">
        <f>D400/MAX(D$240:D400)-1</f>
        <v>0</v>
      </c>
      <c r="G400" s="66">
        <f>IF('##zz500##'!K400="","",IF('##zz500##'!K400="no",G399*(1+E400),IF('##zz500##'!T400&lt;&gt;0,G399*(1+'##zz500##'!T400),G399*(1+'##zz500##'!P400))))</f>
        <v>3.0467239830863106</v>
      </c>
      <c r="H400" s="6">
        <f t="shared" si="11"/>
        <v>-3.1446428411763039E-2</v>
      </c>
      <c r="I400" s="17">
        <f>G400/MAX(G$240:G400)-1</f>
        <v>-3.1446428411763039E-2</v>
      </c>
      <c r="N400" s="20"/>
      <c r="O400" s="20"/>
      <c r="S400" s="192"/>
      <c r="Y400" s="39"/>
      <c r="Z400" s="39"/>
      <c r="AA400" s="17"/>
      <c r="AC400" s="142"/>
      <c r="AE400" s="17"/>
      <c r="AG400" s="66"/>
      <c r="AI400" s="17"/>
    </row>
    <row r="401" spans="1:36" x14ac:dyDescent="0.25">
      <c r="A401" s="72">
        <f>IF('##zz500##'!B401&lt;&gt;"",'##zz500##'!B401,"")</f>
        <v>39692</v>
      </c>
      <c r="B401" s="208">
        <v>2498.0300000000002</v>
      </c>
      <c r="C401" s="146">
        <f t="shared" si="12"/>
        <v>-3.47680263986615E-2</v>
      </c>
      <c r="D401" s="143">
        <f>IF('##zz500##'!K401="","",IF('##zz500##'!K401="yes",D400,IF('##zz500##'!T401&lt;&gt;0,D400*(1+'##zz500##'!T401),D400*(1+C401))))</f>
        <v>1.3229993535986864</v>
      </c>
      <c r="E401" s="6">
        <f t="shared" si="10"/>
        <v>0</v>
      </c>
      <c r="F401" s="17">
        <f>D401/MAX(D$240:D401)-1</f>
        <v>0</v>
      </c>
      <c r="G401" s="66">
        <f>IF('##zz500##'!K401="","",IF('##zz500##'!K401="no",G400*(1+E401),IF('##zz500##'!T401&lt;&gt;0,G400*(1+'##zz500##'!T401),G400*(1+'##zz500##'!P401))))</f>
        <v>3.1379873087642407</v>
      </c>
      <c r="H401" s="6">
        <f t="shared" si="11"/>
        <v>2.9954576188907289E-2</v>
      </c>
      <c r="I401" s="17">
        <f>G401/MAX(G$240:G401)-1</f>
        <v>-2.4338166585848864E-3</v>
      </c>
      <c r="N401" s="20"/>
      <c r="O401" s="20"/>
      <c r="S401" s="192"/>
      <c r="Y401" s="39"/>
      <c r="Z401" s="39"/>
      <c r="AA401" s="17"/>
      <c r="AC401" s="142"/>
      <c r="AE401" s="17"/>
      <c r="AG401" s="66"/>
      <c r="AI401" s="17"/>
    </row>
    <row r="402" spans="1:36" x14ac:dyDescent="0.25">
      <c r="A402" s="72">
        <f>IF('##zz500##'!B402&lt;&gt;"",'##zz500##'!B402,"")</f>
        <v>39693</v>
      </c>
      <c r="B402" s="208">
        <v>2505.9699999999998</v>
      </c>
      <c r="C402" s="146">
        <f t="shared" si="12"/>
        <v>3.1785046616732426E-3</v>
      </c>
      <c r="D402" s="143">
        <f>IF('##zz500##'!K402="","",IF('##zz500##'!K402="yes",D401,IF('##zz500##'!T402&lt;&gt;0,D401*(1+'##zz500##'!T402),D401*(1+C402))))</f>
        <v>1.3229993535986864</v>
      </c>
      <c r="E402" s="6">
        <f t="shared" si="10"/>
        <v>0</v>
      </c>
      <c r="F402" s="17">
        <f>D402/MAX(D$240:D402)-1</f>
        <v>0</v>
      </c>
      <c r="G402" s="66">
        <f>IF('##zz500##'!K402="","",IF('##zz500##'!K402="no",G401*(1+E402),IF('##zz500##'!T402&lt;&gt;0,G401*(1+'##zz500##'!T402),G401*(1+'##zz500##'!P402))))</f>
        <v>3.1159461745206922</v>
      </c>
      <c r="H402" s="6">
        <f t="shared" si="11"/>
        <v>-7.0239717611313424E-3</v>
      </c>
      <c r="I402" s="17">
        <f>G402/MAX(G$240:G402)-1</f>
        <v>-9.4406933602345644E-3</v>
      </c>
      <c r="N402" s="20"/>
      <c r="O402" s="20"/>
      <c r="S402" s="192"/>
      <c r="Y402" s="39"/>
      <c r="Z402" s="39"/>
      <c r="AA402" s="17"/>
      <c r="AC402" s="142"/>
      <c r="AE402" s="17"/>
      <c r="AG402" s="66"/>
      <c r="AI402" s="17"/>
    </row>
    <row r="403" spans="1:36" x14ac:dyDescent="0.25">
      <c r="A403" s="72">
        <f>IF('##zz500##'!B403&lt;&gt;"",'##zz500##'!B403,"")</f>
        <v>39694</v>
      </c>
      <c r="B403" s="208">
        <v>2527.15</v>
      </c>
      <c r="C403" s="146">
        <f t="shared" si="12"/>
        <v>8.4518170608587351E-3</v>
      </c>
      <c r="D403" s="143">
        <f>IF('##zz500##'!K403="","",IF('##zz500##'!K403="yes",D402,IF('##zz500##'!T403&lt;&gt;0,D402*(1+'##zz500##'!T403),D402*(1+C403))))</f>
        <v>1.3229993535986864</v>
      </c>
      <c r="E403" s="6">
        <f t="shared" si="10"/>
        <v>0</v>
      </c>
      <c r="F403" s="17">
        <f>D403/MAX(D$240:D403)-1</f>
        <v>0</v>
      </c>
      <c r="G403" s="66">
        <f>IF('##zz500##'!K403="","",IF('##zz500##'!K403="no",G402*(1+E403),IF('##zz500##'!T403&lt;&gt;0,G402*(1+'##zz500##'!T403),G402*(1+'##zz500##'!P403))))</f>
        <v>3.1387443981272916</v>
      </c>
      <c r="H403" s="6">
        <f t="shared" si="11"/>
        <v>7.3166294697328826E-3</v>
      </c>
      <c r="I403" s="17">
        <f>G403/MAX(G$240:G403)-1</f>
        <v>-2.1931379457559297E-3</v>
      </c>
      <c r="N403" s="20"/>
      <c r="O403" s="20"/>
      <c r="S403" s="192"/>
      <c r="Y403" s="39"/>
      <c r="Z403" s="39"/>
      <c r="AA403" s="17"/>
      <c r="AC403" s="142"/>
      <c r="AE403" s="17"/>
      <c r="AG403" s="66"/>
      <c r="AI403" s="17"/>
    </row>
    <row r="404" spans="1:36" x14ac:dyDescent="0.25">
      <c r="A404" s="72">
        <f>IF('##zz500##'!B404&lt;&gt;"",'##zz500##'!B404,"")</f>
        <v>39695</v>
      </c>
      <c r="B404" s="208">
        <v>2539.7600000000002</v>
      </c>
      <c r="C404" s="146">
        <f t="shared" si="12"/>
        <v>4.9898106562729083E-3</v>
      </c>
      <c r="D404" s="143">
        <f>IF('##zz500##'!K404="","",IF('##zz500##'!K404="yes",D403,IF('##zz500##'!T404&lt;&gt;0,D403*(1+'##zz500##'!T404),D403*(1+C404))))</f>
        <v>1.3229993535986864</v>
      </c>
      <c r="E404" s="6">
        <f t="shared" si="10"/>
        <v>0</v>
      </c>
      <c r="F404" s="17">
        <f>D404/MAX(D$240:D404)-1</f>
        <v>0</v>
      </c>
      <c r="G404" s="66">
        <f>IF('##zz500##'!K404="","",IF('##zz500##'!K404="no",G403*(1+E404),IF('##zz500##'!T404&lt;&gt;0,G403*(1+'##zz500##'!T404),G403*(1+'##zz500##'!P404))))</f>
        <v>3.1143194088673889</v>
      </c>
      <c r="H404" s="6">
        <f t="shared" si="11"/>
        <v>-7.7817707215903642E-3</v>
      </c>
      <c r="I404" s="17">
        <f>G404/MAX(G$240:G404)-1</f>
        <v>-9.957842170691622E-3</v>
      </c>
      <c r="N404" s="20"/>
      <c r="O404" s="20"/>
      <c r="S404" s="192"/>
      <c r="Y404" s="39"/>
      <c r="Z404" s="39"/>
      <c r="AA404" s="17"/>
      <c r="AC404" s="142"/>
      <c r="AE404" s="17"/>
      <c r="AG404" s="66"/>
      <c r="AI404" s="17"/>
    </row>
    <row r="405" spans="1:36" x14ac:dyDescent="0.25">
      <c r="A405" s="72">
        <f>IF('##zz500##'!B405&lt;&gt;"",'##zz500##'!B405,"")</f>
        <v>39696</v>
      </c>
      <c r="B405" s="208">
        <v>2426.86</v>
      </c>
      <c r="C405" s="146">
        <f t="shared" si="12"/>
        <v>-4.4453019182914999E-2</v>
      </c>
      <c r="D405" s="143">
        <f>IF('##zz500##'!K405="","",IF('##zz500##'!K405="yes",D404,IF('##zz500##'!T405&lt;&gt;0,D404*(1+'##zz500##'!T405),D404*(1+C405))))</f>
        <v>1.3229993535986864</v>
      </c>
      <c r="E405" s="6">
        <f t="shared" si="10"/>
        <v>0</v>
      </c>
      <c r="F405" s="17">
        <f>D405/MAX(D$240:D405)-1</f>
        <v>0</v>
      </c>
      <c r="G405" s="66">
        <f>IF('##zz500##'!K405="","",IF('##zz500##'!K405="no",G404*(1+E405),IF('##zz500##'!T405&lt;&gt;0,G404*(1+'##zz500##'!T405),G404*(1+'##zz500##'!P405))))</f>
        <v>3.2606642018852763</v>
      </c>
      <c r="H405" s="6">
        <f t="shared" si="11"/>
        <v>4.6990938887385925E-2</v>
      </c>
      <c r="I405" s="17">
        <f>G405/MAX(G$240:G405)-1</f>
        <v>0</v>
      </c>
      <c r="N405" s="20"/>
      <c r="O405" s="20"/>
      <c r="S405" s="192"/>
      <c r="Y405" s="39"/>
      <c r="Z405" s="39"/>
      <c r="AA405" s="17"/>
      <c r="AC405" s="142"/>
      <c r="AE405" s="17"/>
      <c r="AG405" s="66"/>
      <c r="AI405" s="17"/>
    </row>
    <row r="406" spans="1:36" x14ac:dyDescent="0.25">
      <c r="A406" s="72">
        <f>IF('##zz500##'!B406&lt;&gt;"",'##zz500##'!B406,"")</f>
        <v>39699</v>
      </c>
      <c r="B406" s="208">
        <v>2331.59</v>
      </c>
      <c r="C406" s="146">
        <f t="shared" si="12"/>
        <v>-3.9256487807290075E-2</v>
      </c>
      <c r="D406" s="143">
        <f>IF('##zz500##'!K406="","",IF('##zz500##'!K406="yes",D405,IF('##zz500##'!T406&lt;&gt;0,D405*(1+'##zz500##'!T406),D405*(1+C406))))</f>
        <v>1.3229993535986864</v>
      </c>
      <c r="E406" s="6">
        <f t="shared" si="10"/>
        <v>0</v>
      </c>
      <c r="F406" s="17">
        <f>D406/MAX(D$240:D406)-1</f>
        <v>0</v>
      </c>
      <c r="G406" s="66">
        <f>IF('##zz500##'!K406="","",IF('##zz500##'!K406="no",G405*(1+E406),IF('##zz500##'!T406&lt;&gt;0,G405*(1+'##zz500##'!T406),G405*(1+'##zz500##'!P406))))</f>
        <v>3.4258416074230382</v>
      </c>
      <c r="H406" s="6">
        <f t="shared" si="11"/>
        <v>5.065759468339559E-2</v>
      </c>
      <c r="I406" s="17">
        <f>G406/MAX(G$240:G406)-1</f>
        <v>0</v>
      </c>
      <c r="N406" s="20"/>
      <c r="O406" s="20"/>
      <c r="S406" s="192"/>
      <c r="Y406" s="39"/>
      <c r="Z406" s="39"/>
      <c r="AA406" s="17"/>
      <c r="AC406" s="142"/>
      <c r="AE406" s="17"/>
      <c r="AG406" s="66"/>
      <c r="AI406" s="17"/>
    </row>
    <row r="407" spans="1:36" x14ac:dyDescent="0.25">
      <c r="A407" s="72">
        <f>IF('##zz500##'!B407&lt;&gt;"",'##zz500##'!B407,"")</f>
        <v>39700</v>
      </c>
      <c r="B407" s="208">
        <v>2371.1999999999998</v>
      </c>
      <c r="C407" s="146">
        <f t="shared" si="12"/>
        <v>1.6988407052697774E-2</v>
      </c>
      <c r="D407" s="143">
        <f>IF('##zz500##'!K407="","",IF('##zz500##'!K407="yes",D406,IF('##zz500##'!T407&lt;&gt;0,D406*(1+'##zz500##'!T407),D406*(1+C407))))</f>
        <v>1.3229993535986864</v>
      </c>
      <c r="E407" s="6">
        <f t="shared" si="10"/>
        <v>0</v>
      </c>
      <c r="F407" s="17">
        <f>D407/MAX(D$240:D407)-1</f>
        <v>0</v>
      </c>
      <c r="G407" s="66">
        <f>IF('##zz500##'!K407="","",IF('##zz500##'!K407="no",G406*(1+E407),IF('##zz500##'!T407&lt;&gt;0,G406*(1+'##zz500##'!T407),G406*(1+'##zz500##'!P407))))</f>
        <v>3.3961661733539641</v>
      </c>
      <c r="H407" s="6">
        <f t="shared" si="11"/>
        <v>-8.662231787007868E-3</v>
      </c>
      <c r="I407" s="17">
        <f>G407/MAX(G$240:G407)-1</f>
        <v>-8.662231787007868E-3</v>
      </c>
      <c r="N407" s="20"/>
      <c r="O407" s="20"/>
      <c r="S407" s="192"/>
      <c r="Y407" s="39"/>
      <c r="Z407" s="39"/>
      <c r="AA407" s="17"/>
      <c r="AC407" s="142"/>
      <c r="AE407" s="17"/>
      <c r="AG407" s="66"/>
      <c r="AI407" s="17"/>
    </row>
    <row r="408" spans="1:36" x14ac:dyDescent="0.25">
      <c r="A408" s="72">
        <f>IF('##zz500##'!B408&lt;&gt;"",'##zz500##'!B408,"")</f>
        <v>39701</v>
      </c>
      <c r="B408" s="208">
        <v>2439.3200000000002</v>
      </c>
      <c r="C408" s="146">
        <f t="shared" si="12"/>
        <v>2.8728070175438658E-2</v>
      </c>
      <c r="D408" s="143">
        <f>IF('##zz500##'!K408="","",IF('##zz500##'!K408="yes",D407,IF('##zz500##'!T408&lt;&gt;0,D407*(1+'##zz500##'!T408),D407*(1+C408))))</f>
        <v>1.3229993535986864</v>
      </c>
      <c r="E408" s="6">
        <f t="shared" si="10"/>
        <v>0</v>
      </c>
      <c r="F408" s="17">
        <f>D408/MAX(D$240:D408)-1</f>
        <v>0</v>
      </c>
      <c r="G408" s="66">
        <f>IF('##zz500##'!K408="","",IF('##zz500##'!K408="no",G407*(1+E408),IF('##zz500##'!T408&lt;&gt;0,G407*(1+'##zz500##'!T408),G407*(1+'##zz500##'!P408))))</f>
        <v>3.3709948373328285</v>
      </c>
      <c r="H408" s="6">
        <f t="shared" si="11"/>
        <v>-7.4116915181088316E-3</v>
      </c>
      <c r="I408" s="17">
        <f>G408/MAX(G$240:G408)-1</f>
        <v>-1.6009721515253039E-2</v>
      </c>
      <c r="N408" s="20"/>
      <c r="O408" s="20"/>
      <c r="S408" s="192"/>
      <c r="Y408" s="39"/>
      <c r="Z408" s="39"/>
      <c r="AA408" s="17"/>
      <c r="AC408" s="142"/>
      <c r="AE408" s="17"/>
      <c r="AF408" s="14"/>
      <c r="AG408" s="66"/>
      <c r="AI408" s="17"/>
      <c r="AJ408" s="14"/>
    </row>
    <row r="409" spans="1:36" x14ac:dyDescent="0.25">
      <c r="A409" s="72">
        <f>IF('##zz500##'!B409&lt;&gt;"",'##zz500##'!B409,"")</f>
        <v>39702</v>
      </c>
      <c r="B409" s="208">
        <v>2405.88</v>
      </c>
      <c r="C409" s="146">
        <f t="shared" si="12"/>
        <v>-1.3708738500893713E-2</v>
      </c>
      <c r="D409" s="143">
        <f>IF('##zz500##'!K409="","",IF('##zz500##'!K409="yes",D408,IF('##zz500##'!T409&lt;&gt;0,D408*(1+'##zz500##'!T409),D408*(1+C409))))</f>
        <v>1.3229993535986864</v>
      </c>
      <c r="E409" s="6">
        <f t="shared" si="10"/>
        <v>0</v>
      </c>
      <c r="F409" s="17">
        <f>D409/MAX(D$240:D409)-1</f>
        <v>0</v>
      </c>
      <c r="G409" s="66">
        <f>IF('##zz500##'!K409="","",IF('##zz500##'!K409="no",G408*(1+E409),IF('##zz500##'!T409&lt;&gt;0,G408*(1+'##zz500##'!T409),G408*(1+'##zz500##'!P409))))</f>
        <v>3.4337046664669764</v>
      </c>
      <c r="H409" s="6">
        <f t="shared" si="11"/>
        <v>1.8602766293099648E-2</v>
      </c>
      <c r="I409" s="17">
        <f>G409/MAX(G$240:G409)-1</f>
        <v>0</v>
      </c>
      <c r="N409" s="20"/>
      <c r="O409" s="20"/>
      <c r="S409" s="192"/>
      <c r="Y409" s="39"/>
      <c r="Z409" s="39"/>
      <c r="AA409" s="17"/>
      <c r="AC409" s="142"/>
      <c r="AE409" s="17"/>
      <c r="AG409" s="66"/>
      <c r="AI409" s="17"/>
    </row>
    <row r="410" spans="1:36" x14ac:dyDescent="0.25">
      <c r="A410" s="72">
        <f>IF('##zz500##'!B410&lt;&gt;"",'##zz500##'!B410,"")</f>
        <v>39703</v>
      </c>
      <c r="B410" s="208">
        <v>2389.27</v>
      </c>
      <c r="C410" s="146">
        <f t="shared" si="12"/>
        <v>-6.9039187324388962E-3</v>
      </c>
      <c r="D410" s="143">
        <f>IF('##zz500##'!K410="","",IF('##zz500##'!K410="yes",D409,IF('##zz500##'!T410&lt;&gt;0,D409*(1+'##zz500##'!T410),D409*(1+C410))))</f>
        <v>1.3229993535986864</v>
      </c>
      <c r="E410" s="6">
        <f t="shared" si="10"/>
        <v>0</v>
      </c>
      <c r="F410" s="17">
        <f>D410/MAX(D$240:D410)-1</f>
        <v>0</v>
      </c>
      <c r="G410" s="66">
        <f>IF('##zz500##'!K410="","",IF('##zz500##'!K410="no",G409*(1+E410),IF('##zz500##'!T410&lt;&gt;0,G409*(1+'##zz500##'!T410),G409*(1+'##zz500##'!P410))))</f>
        <v>3.4262608234884242</v>
      </c>
      <c r="H410" s="6">
        <f t="shared" si="11"/>
        <v>-2.1678751382574468E-3</v>
      </c>
      <c r="I410" s="17">
        <f>G410/MAX(G$240:G410)-1</f>
        <v>-2.1678751382574468E-3</v>
      </c>
      <c r="N410" s="20"/>
      <c r="O410" s="20"/>
      <c r="S410" s="192"/>
      <c r="Y410" s="39"/>
      <c r="Z410" s="39"/>
      <c r="AA410" s="17"/>
      <c r="AC410" s="142"/>
      <c r="AE410" s="17"/>
      <c r="AG410" s="66"/>
      <c r="AI410" s="17"/>
    </row>
    <row r="411" spans="1:36" x14ac:dyDescent="0.25">
      <c r="A411" s="72">
        <f>IF('##zz500##'!B411&lt;&gt;"",'##zz500##'!B411,"")</f>
        <v>39707</v>
      </c>
      <c r="B411" s="208">
        <v>2323.75</v>
      </c>
      <c r="C411" s="146">
        <f t="shared" si="12"/>
        <v>-2.7422601882583386E-2</v>
      </c>
      <c r="D411" s="143">
        <f>IF('##zz500##'!K411="","",IF('##zz500##'!K411="yes",D410,IF('##zz500##'!T411&lt;&gt;0,D410*(1+'##zz500##'!T411),D410*(1+C411))))</f>
        <v>1.3229993535986864</v>
      </c>
      <c r="E411" s="6">
        <f t="shared" si="10"/>
        <v>0</v>
      </c>
      <c r="F411" s="17">
        <f>D411/MAX(D$240:D411)-1</f>
        <v>0</v>
      </c>
      <c r="G411" s="66">
        <f>IF('##zz500##'!K411="","",IF('##zz500##'!K411="no",G410*(1+E411),IF('##zz500##'!T411&lt;&gt;0,G410*(1+'##zz500##'!T411),G410*(1+'##zz500##'!P411))))</f>
        <v>3.5022259129205398</v>
      </c>
      <c r="H411" s="6">
        <f t="shared" si="11"/>
        <v>2.2171426329059329E-2</v>
      </c>
      <c r="I411" s="17">
        <f>G411/MAX(G$240:G411)-1</f>
        <v>0</v>
      </c>
      <c r="N411" s="20"/>
      <c r="O411" s="20"/>
      <c r="S411" s="192"/>
      <c r="Y411" s="39"/>
      <c r="Z411" s="39"/>
      <c r="AA411" s="17"/>
      <c r="AC411" s="142"/>
      <c r="AE411" s="17"/>
      <c r="AG411" s="66"/>
      <c r="AI411" s="17"/>
    </row>
    <row r="412" spans="1:36" x14ac:dyDescent="0.25">
      <c r="A412" s="72">
        <f>IF('##zz500##'!B412&lt;&gt;"",'##zz500##'!B412,"")</f>
        <v>39708</v>
      </c>
      <c r="B412" s="208">
        <v>2288.2199999999998</v>
      </c>
      <c r="C412" s="146">
        <f t="shared" si="12"/>
        <v>-1.5289940828402404E-2</v>
      </c>
      <c r="D412" s="143">
        <f>IF('##zz500##'!K412="","",IF('##zz500##'!K412="yes",D411,IF('##zz500##'!T412&lt;&gt;0,D411*(1+'##zz500##'!T412),D411*(1+C412))))</f>
        <v>1.3229993535986864</v>
      </c>
      <c r="E412" s="6">
        <f t="shared" si="10"/>
        <v>0</v>
      </c>
      <c r="F412" s="17">
        <f>D412/MAX(D$240:D412)-1</f>
        <v>0</v>
      </c>
      <c r="G412" s="66">
        <f>IF('##zz500##'!K412="","",IF('##zz500##'!K412="no",G411*(1+E412),IF('##zz500##'!T412&lt;&gt;0,G411*(1+'##zz500##'!T412),G411*(1+'##zz500##'!P412))))</f>
        <v>3.5679675348550091</v>
      </c>
      <c r="H412" s="6">
        <f t="shared" si="11"/>
        <v>1.8771382420515126E-2</v>
      </c>
      <c r="I412" s="17">
        <f>G412/MAX(G$240:G412)-1</f>
        <v>0</v>
      </c>
      <c r="N412" s="20"/>
      <c r="O412" s="20"/>
      <c r="S412" s="192"/>
      <c r="Y412" s="39"/>
      <c r="Z412" s="39"/>
      <c r="AA412" s="17"/>
      <c r="AC412" s="142"/>
      <c r="AE412" s="17"/>
      <c r="AG412" s="66"/>
      <c r="AI412" s="17"/>
    </row>
    <row r="413" spans="1:36" x14ac:dyDescent="0.25">
      <c r="A413" s="72">
        <f>IF('##zz500##'!B413&lt;&gt;"",'##zz500##'!B413,"")</f>
        <v>39709</v>
      </c>
      <c r="B413" s="208">
        <v>2214.06</v>
      </c>
      <c r="C413" s="146">
        <f t="shared" si="12"/>
        <v>-3.2409471117287647E-2</v>
      </c>
      <c r="D413" s="143">
        <f>IF('##zz500##'!K413="","",IF('##zz500##'!K413="yes",D412,IF('##zz500##'!T413&lt;&gt;0,D412*(1+'##zz500##'!T413),D412*(1+C413))))</f>
        <v>1.3229993535986864</v>
      </c>
      <c r="E413" s="6">
        <f t="shared" si="10"/>
        <v>0</v>
      </c>
      <c r="F413" s="17">
        <f>D413/MAX(D$240:D413)-1</f>
        <v>0</v>
      </c>
      <c r="G413" s="66">
        <f>IF('##zz500##'!K413="","",IF('##zz500##'!K413="no",G412*(1+E413),IF('##zz500##'!T413&lt;&gt;0,G412*(1+'##zz500##'!T413),G412*(1+'##zz500##'!P413))))</f>
        <v>3.6714291811285902</v>
      </c>
      <c r="H413" s="6">
        <f t="shared" si="11"/>
        <v>2.8997362017136652E-2</v>
      </c>
      <c r="I413" s="17">
        <f>G413/MAX(G$240:G413)-1</f>
        <v>0</v>
      </c>
      <c r="N413" s="20"/>
      <c r="O413" s="20"/>
      <c r="S413" s="192"/>
      <c r="Y413" s="39"/>
      <c r="Z413" s="39"/>
      <c r="AA413" s="17"/>
      <c r="AC413" s="142"/>
      <c r="AE413" s="17"/>
      <c r="AG413" s="66"/>
      <c r="AI413" s="17"/>
    </row>
    <row r="414" spans="1:36" x14ac:dyDescent="0.25">
      <c r="A414" s="72">
        <f>IF('##zz500##'!B414&lt;&gt;"",'##zz500##'!B414,"")</f>
        <v>39710</v>
      </c>
      <c r="B414" s="208">
        <v>2434.3200000000002</v>
      </c>
      <c r="C414" s="146">
        <f t="shared" si="12"/>
        <v>9.9482398850979648E-2</v>
      </c>
      <c r="D414" s="143">
        <f>IF('##zz500##'!K414="","",IF('##zz500##'!K414="yes",D413,IF('##zz500##'!T414&lt;&gt;0,D413*(1+'##zz500##'!T414),D413*(1+C414))))</f>
        <v>1.3229993535986864</v>
      </c>
      <c r="E414" s="6">
        <f t="shared" si="10"/>
        <v>0</v>
      </c>
      <c r="F414" s="17">
        <f>D414/MAX(D$240:D414)-1</f>
        <v>0</v>
      </c>
      <c r="G414" s="66">
        <f>IF('##zz500##'!K414="","",IF('##zz500##'!K414="no",G413*(1+E414),IF('##zz500##'!T414&lt;&gt;0,G413*(1+'##zz500##'!T414),G413*(1+'##zz500##'!P414))))</f>
        <v>3.3089680446410989</v>
      </c>
      <c r="H414" s="6">
        <f t="shared" si="11"/>
        <v>-9.8724806772950258E-2</v>
      </c>
      <c r="I414" s="17">
        <f>G414/MAX(G$240:G414)-1</f>
        <v>-9.8724806772950258E-2</v>
      </c>
      <c r="N414" s="20"/>
      <c r="O414" s="20"/>
      <c r="S414" s="192"/>
      <c r="Y414" s="39"/>
      <c r="Z414" s="39"/>
      <c r="AA414" s="17"/>
      <c r="AC414" s="142"/>
      <c r="AE414" s="17"/>
      <c r="AG414" s="66"/>
      <c r="AI414" s="17"/>
    </row>
    <row r="415" spans="1:36" x14ac:dyDescent="0.25">
      <c r="A415" s="72">
        <f>IF('##zz500##'!B415&lt;&gt;"",'##zz500##'!B415,"")</f>
        <v>39713</v>
      </c>
      <c r="B415" s="208">
        <v>2531.44</v>
      </c>
      <c r="C415" s="146">
        <f t="shared" si="12"/>
        <v>3.9896151697393911E-2</v>
      </c>
      <c r="D415" s="143">
        <f>IF('##zz500##'!K415="","",IF('##zz500##'!K415="yes",D414,IF('##zz500##'!T415&lt;&gt;0,D414*(1+'##zz500##'!T415),D414*(1+C415))))</f>
        <v>1.3229993535986864</v>
      </c>
      <c r="E415" s="6">
        <f t="shared" si="10"/>
        <v>0</v>
      </c>
      <c r="F415" s="17">
        <f>D415/MAX(D$240:D415)-1</f>
        <v>0</v>
      </c>
      <c r="G415" s="66">
        <f>IF('##zz500##'!K415="","",IF('##zz500##'!K415="no",G414*(1+E415),IF('##zz500##'!T415&lt;&gt;0,G414*(1+'##zz500##'!T415),G414*(1+'##zz500##'!P415))))</f>
        <v>3.1558615402758003</v>
      </c>
      <c r="H415" s="6">
        <f t="shared" si="11"/>
        <v>-4.6270167103383164E-2</v>
      </c>
      <c r="I415" s="17">
        <f>G415/MAX(G$240:G415)-1</f>
        <v>-0.14042696056969983</v>
      </c>
      <c r="N415" s="20"/>
      <c r="O415" s="20"/>
      <c r="S415" s="192"/>
      <c r="Y415" s="39"/>
      <c r="Z415" s="39"/>
      <c r="AA415" s="17"/>
      <c r="AC415" s="142"/>
      <c r="AE415" s="17"/>
      <c r="AG415" s="66"/>
      <c r="AI415" s="17"/>
    </row>
    <row r="416" spans="1:36" x14ac:dyDescent="0.25">
      <c r="A416" s="72">
        <f>IF('##zz500##'!B416&lt;&gt;"",'##zz500##'!B416,"")</f>
        <v>39714</v>
      </c>
      <c r="B416" s="208">
        <v>2353.89</v>
      </c>
      <c r="C416" s="146">
        <f t="shared" si="12"/>
        <v>-7.0137945201150353E-2</v>
      </c>
      <c r="D416" s="143">
        <f>IF('##zz500##'!K416="","",IF('##zz500##'!K416="yes",D415,IF('##zz500##'!T416&lt;&gt;0,D415*(1+'##zz500##'!T416),D415*(1+C416))))</f>
        <v>1.3229993535986864</v>
      </c>
      <c r="E416" s="6">
        <f t="shared" si="10"/>
        <v>0</v>
      </c>
      <c r="F416" s="17">
        <f>D416/MAX(D$240:D416)-1</f>
        <v>0</v>
      </c>
      <c r="G416" s="66">
        <f>IF('##zz500##'!K416="","",IF('##zz500##'!K416="no",G415*(1+E416),IF('##zz500##'!T416&lt;&gt;0,G415*(1+'##zz500##'!T416),G415*(1+'##zz500##'!P416))))</f>
        <v>3.3591255161724165</v>
      </c>
      <c r="H416" s="6">
        <f t="shared" si="11"/>
        <v>6.4408394760833598E-2</v>
      </c>
      <c r="I416" s="17">
        <f>G416/MAX(G$240:G416)-1</f>
        <v>-8.5063240920303484E-2</v>
      </c>
      <c r="N416" s="20"/>
      <c r="O416" s="20"/>
      <c r="S416" s="192"/>
      <c r="Y416" s="39"/>
      <c r="Z416" s="39"/>
      <c r="AA416" s="17"/>
      <c r="AC416" s="142"/>
      <c r="AE416" s="17"/>
      <c r="AG416" s="66"/>
      <c r="AI416" s="17"/>
    </row>
    <row r="417" spans="1:36" x14ac:dyDescent="0.25">
      <c r="A417" s="72">
        <f>IF('##zz500##'!B417&lt;&gt;"",'##zz500##'!B417,"")</f>
        <v>39715</v>
      </c>
      <c r="B417" s="208">
        <v>2411.9699999999998</v>
      </c>
      <c r="C417" s="146">
        <f t="shared" si="12"/>
        <v>2.4674050189261054E-2</v>
      </c>
      <c r="D417" s="143">
        <f>IF('##zz500##'!K417="","",IF('##zz500##'!K417="yes",D416,IF('##zz500##'!T417&lt;&gt;0,D416*(1+'##zz500##'!T417),D416*(1+C417))))</f>
        <v>1.3229993535986864</v>
      </c>
      <c r="E417" s="6">
        <f t="shared" si="10"/>
        <v>0</v>
      </c>
      <c r="F417" s="17">
        <f>D417/MAX(D$240:D417)-1</f>
        <v>0</v>
      </c>
      <c r="G417" s="66">
        <f>IF('##zz500##'!K417="","",IF('##zz500##'!K417="no",G416*(1+E417),IF('##zz500##'!T417&lt;&gt;0,G416*(1+'##zz500##'!T417),G416*(1+'##zz500##'!P417))))</f>
        <v>3.2828864271142479</v>
      </c>
      <c r="H417" s="6">
        <f t="shared" si="11"/>
        <v>-2.2696112036039606E-2</v>
      </c>
      <c r="I417" s="17">
        <f>G417/MAX(G$240:G417)-1</f>
        <v>-0.10582874811026721</v>
      </c>
      <c r="N417" s="20"/>
      <c r="O417" s="20"/>
      <c r="S417" s="192"/>
      <c r="Y417" s="39"/>
      <c r="Z417" s="39"/>
      <c r="AA417" s="17"/>
      <c r="AC417" s="142"/>
      <c r="AE417" s="17"/>
      <c r="AG417" s="66"/>
      <c r="AI417" s="17"/>
    </row>
    <row r="418" spans="1:36" x14ac:dyDescent="0.25">
      <c r="A418" s="72">
        <f>IF('##zz500##'!B418&lt;&gt;"",'##zz500##'!B418,"")</f>
        <v>39716</v>
      </c>
      <c r="B418" s="208">
        <v>2465.41</v>
      </c>
      <c r="C418" s="146">
        <f t="shared" si="12"/>
        <v>2.2156162804678248E-2</v>
      </c>
      <c r="D418" s="143">
        <f>IF('##zz500##'!K418="","",IF('##zz500##'!K418="yes",D417,IF('##zz500##'!T418&lt;&gt;0,D417*(1+'##zz500##'!T418),D417*(1+C418))))</f>
        <v>1.3229993535986864</v>
      </c>
      <c r="E418" s="6">
        <f t="shared" si="10"/>
        <v>0</v>
      </c>
      <c r="F418" s="17">
        <f>D418/MAX(D$240:D418)-1</f>
        <v>0</v>
      </c>
      <c r="G418" s="66">
        <f>IF('##zz500##'!K418="","",IF('##zz500##'!K418="no",G417*(1+E418),IF('##zz500##'!T418&lt;&gt;0,G417*(1+'##zz500##'!T418),G417*(1+'##zz500##'!P418))))</f>
        <v>3.1796211965460754</v>
      </c>
      <c r="H418" s="6">
        <f t="shared" si="11"/>
        <v>-3.1455620796161821E-2</v>
      </c>
      <c r="I418" s="17">
        <f>G418/MAX(G$240:G418)-1</f>
        <v>-0.13395545993654001</v>
      </c>
      <c r="N418" s="20"/>
      <c r="O418" s="20"/>
      <c r="S418" s="192"/>
      <c r="Y418" s="39"/>
      <c r="Z418" s="39"/>
      <c r="AA418" s="17"/>
      <c r="AC418" s="142"/>
      <c r="AE418" s="17"/>
      <c r="AG418" s="66"/>
      <c r="AI418" s="17"/>
    </row>
    <row r="419" spans="1:36" x14ac:dyDescent="0.25">
      <c r="A419" s="72">
        <f>IF('##zz500##'!B419&lt;&gt;"",'##zz500##'!B419,"")</f>
        <v>39717</v>
      </c>
      <c r="B419" s="208">
        <v>2466.73</v>
      </c>
      <c r="C419" s="146">
        <f t="shared" si="12"/>
        <v>5.3540790375650182E-4</v>
      </c>
      <c r="D419" s="143">
        <f>IF('##zz500##'!K419="","",IF('##zz500##'!K419="yes",D418,IF('##zz500##'!T419&lt;&gt;0,D418*(1+'##zz500##'!T419),D418*(1+C419))))</f>
        <v>1.3229993535986864</v>
      </c>
      <c r="E419" s="6">
        <f t="shared" si="10"/>
        <v>0</v>
      </c>
      <c r="F419" s="17">
        <f>D419/MAX(D$240:D419)-1</f>
        <v>0</v>
      </c>
      <c r="G419" s="66">
        <f>IF('##zz500##'!K419="","",IF('##zz500##'!K419="no",G418*(1+E419),IF('##zz500##'!T419&lt;&gt;0,G418*(1+'##zz500##'!T419),G418*(1+'##zz500##'!P419))))</f>
        <v>3.1634258649124982</v>
      </c>
      <c r="H419" s="6">
        <f t="shared" si="11"/>
        <v>-5.0934783209929391E-3</v>
      </c>
      <c r="I419" s="17">
        <f>G419/MAX(G$240:G419)-1</f>
        <v>-0.13836663902636759</v>
      </c>
      <c r="N419" s="20"/>
      <c r="O419" s="20"/>
      <c r="S419" s="192"/>
      <c r="Y419" s="39"/>
      <c r="Z419" s="39"/>
      <c r="AA419" s="17"/>
      <c r="AC419" s="142"/>
      <c r="AE419" s="17"/>
      <c r="AG419" s="66"/>
      <c r="AI419" s="17"/>
    </row>
    <row r="420" spans="1:36" x14ac:dyDescent="0.25">
      <c r="A420" s="72">
        <f>IF('##zz500##'!B420&lt;&gt;"",'##zz500##'!B420,"")</f>
        <v>39727</v>
      </c>
      <c r="B420" s="208">
        <v>2371.87</v>
      </c>
      <c r="C420" s="146">
        <f t="shared" si="12"/>
        <v>-3.8455769378894389E-2</v>
      </c>
      <c r="D420" s="143">
        <f>IF('##zz500##'!K420="","",IF('##zz500##'!K420="yes",D419,IF('##zz500##'!T420&lt;&gt;0,D419*(1+'##zz500##'!T420),D419*(1+C420))))</f>
        <v>1.3229993535986864</v>
      </c>
      <c r="E420" s="6">
        <f t="shared" si="10"/>
        <v>0</v>
      </c>
      <c r="F420" s="17">
        <f>D420/MAX(D$240:D420)-1</f>
        <v>0</v>
      </c>
      <c r="G420" s="66">
        <f>IF('##zz500##'!K420="","",IF('##zz500##'!K420="no",G419*(1+E420),IF('##zz500##'!T420&lt;&gt;0,G419*(1+'##zz500##'!T420),G419*(1+'##zz500##'!P420))))</f>
        <v>3.2848090034369495</v>
      </c>
      <c r="H420" s="6">
        <f t="shared" si="11"/>
        <v>3.8370786516853883E-2</v>
      </c>
      <c r="I420" s="17">
        <f>G420/MAX(G$240:G420)-1</f>
        <v>-0.10530508927664906</v>
      </c>
      <c r="N420" s="20"/>
      <c r="O420" s="20"/>
      <c r="S420" s="192"/>
      <c r="Y420" s="39"/>
      <c r="Z420" s="39"/>
      <c r="AA420" s="17"/>
      <c r="AC420" s="142"/>
      <c r="AE420" s="17"/>
      <c r="AG420" s="66"/>
      <c r="AI420" s="17"/>
    </row>
    <row r="421" spans="1:36" x14ac:dyDescent="0.25">
      <c r="A421" s="72">
        <f>IF('##zz500##'!B421&lt;&gt;"",'##zz500##'!B421,"")</f>
        <v>39728</v>
      </c>
      <c r="B421" s="208">
        <v>2379.1999999999998</v>
      </c>
      <c r="C421" s="146">
        <f t="shared" si="12"/>
        <v>3.0903885963395883E-3</v>
      </c>
      <c r="D421" s="143">
        <f>IF('##zz500##'!K421="","",IF('##zz500##'!K421="yes",D420,IF('##zz500##'!T421&lt;&gt;0,D420*(1+'##zz500##'!T421),D420*(1+C421))))</f>
        <v>1.3229993535986864</v>
      </c>
      <c r="E421" s="6">
        <f t="shared" si="10"/>
        <v>0</v>
      </c>
      <c r="F421" s="17">
        <f>D421/MAX(D$240:D421)-1</f>
        <v>0</v>
      </c>
      <c r="G421" s="66">
        <f>IF('##zz500##'!K421="","",IF('##zz500##'!K421="no",G420*(1+E421),IF('##zz500##'!T421&lt;&gt;0,G420*(1+'##zz500##'!T421),G420*(1+'##zz500##'!P421))))</f>
        <v>3.2973626784758872</v>
      </c>
      <c r="H421" s="6">
        <f t="shared" si="11"/>
        <v>3.821736675040377E-3</v>
      </c>
      <c r="I421" s="17">
        <f>G421/MAX(G$240:G421)-1</f>
        <v>-0.10188580092336563</v>
      </c>
      <c r="N421" s="20"/>
      <c r="O421" s="20"/>
      <c r="S421" s="192"/>
      <c r="Y421" s="39"/>
      <c r="Z421" s="39"/>
      <c r="AA421" s="17"/>
      <c r="AC421" s="142"/>
      <c r="AE421" s="17"/>
      <c r="AG421" s="66"/>
      <c r="AI421" s="17"/>
    </row>
    <row r="422" spans="1:36" x14ac:dyDescent="0.25">
      <c r="A422" s="72">
        <f>IF('##zz500##'!B422&lt;&gt;"",'##zz500##'!B422,"")</f>
        <v>39729</v>
      </c>
      <c r="B422" s="208">
        <v>2343.59</v>
      </c>
      <c r="C422" s="146">
        <f t="shared" si="12"/>
        <v>-1.496721587088079E-2</v>
      </c>
      <c r="D422" s="143">
        <f>IF('##zz500##'!K422="","",IF('##zz500##'!K422="yes",D421,IF('##zz500##'!T422&lt;&gt;0,D421*(1+'##zz500##'!T422),D421*(1+C422))))</f>
        <v>1.3229993535986864</v>
      </c>
      <c r="E422" s="6">
        <f t="shared" si="10"/>
        <v>0</v>
      </c>
      <c r="F422" s="17">
        <f>D422/MAX(D$240:D422)-1</f>
        <v>0</v>
      </c>
      <c r="G422" s="66">
        <f>IF('##zz500##'!K422="","",IF('##zz500##'!K422="no",G421*(1+E422),IF('##zz500##'!T422&lt;&gt;0,G421*(1+'##zz500##'!T422),G421*(1+'##zz500##'!P422))))</f>
        <v>3.3788705561789896</v>
      </c>
      <c r="H422" s="6">
        <f t="shared" si="11"/>
        <v>2.4719112105914043E-2</v>
      </c>
      <c r="I422" s="17">
        <f>G422/MAX(G$240:G422)-1</f>
        <v>-7.968521535247719E-2</v>
      </c>
      <c r="N422" s="20"/>
      <c r="O422" s="20"/>
      <c r="S422" s="192"/>
      <c r="Y422" s="39"/>
      <c r="Z422" s="39"/>
      <c r="AA422" s="17"/>
      <c r="AC422" s="142"/>
      <c r="AE422" s="17"/>
      <c r="AG422" s="66"/>
      <c r="AI422" s="17"/>
    </row>
    <row r="423" spans="1:36" x14ac:dyDescent="0.25">
      <c r="A423" s="72">
        <f>IF('##zz500##'!B423&lt;&gt;"",'##zz500##'!B423,"")</f>
        <v>39730</v>
      </c>
      <c r="B423" s="208">
        <v>2348.04</v>
      </c>
      <c r="C423" s="146">
        <f t="shared" si="12"/>
        <v>1.8987962911600764E-3</v>
      </c>
      <c r="D423" s="143">
        <f>IF('##zz500##'!K423="","",IF('##zz500##'!K423="yes",D422,IF('##zz500##'!T423&lt;&gt;0,D422*(1+'##zz500##'!T423),D422*(1+C423))))</f>
        <v>1.3229993535986864</v>
      </c>
      <c r="E423" s="6">
        <f t="shared" si="10"/>
        <v>0</v>
      </c>
      <c r="F423" s="17">
        <f>D423/MAX(D$240:D423)-1</f>
        <v>0</v>
      </c>
      <c r="G423" s="66">
        <f>IF('##zz500##'!K423="","",IF('##zz500##'!K423="no",G422*(1+E423),IF('##zz500##'!T423&lt;&gt;0,G422*(1+'##zz500##'!T423),G422*(1+'##zz500##'!P423))))</f>
        <v>3.4225369397127743</v>
      </c>
      <c r="H423" s="6">
        <f t="shared" si="11"/>
        <v>1.2923366790104307E-2</v>
      </c>
      <c r="I423" s="17">
        <f>G423/MAX(G$240:G423)-1</f>
        <v>-6.7791649828121359E-2</v>
      </c>
      <c r="N423" s="20"/>
      <c r="O423" s="20"/>
      <c r="S423" s="192"/>
      <c r="Y423" s="39"/>
      <c r="Z423" s="39"/>
      <c r="AA423" s="17"/>
      <c r="AC423" s="142"/>
      <c r="AE423" s="17"/>
      <c r="AG423" s="66"/>
      <c r="AI423" s="17"/>
    </row>
    <row r="424" spans="1:36" x14ac:dyDescent="0.25">
      <c r="A424" s="72">
        <f>IF('##zz500##'!B424&lt;&gt;"",'##zz500##'!B424,"")</f>
        <v>39731</v>
      </c>
      <c r="B424" s="208">
        <v>2176.44</v>
      </c>
      <c r="C424" s="146">
        <f t="shared" si="12"/>
        <v>-7.3082230285685057E-2</v>
      </c>
      <c r="D424" s="143">
        <f>IF('##zz500##'!K424="","",IF('##zz500##'!K424="yes",D423,IF('##zz500##'!T424&lt;&gt;0,D423*(1+'##zz500##'!T424),D423*(1+C424))))</f>
        <v>1.3229993535986864</v>
      </c>
      <c r="E424" s="6">
        <f t="shared" si="10"/>
        <v>0</v>
      </c>
      <c r="F424" s="17">
        <f>D424/MAX(D$240:D424)-1</f>
        <v>0</v>
      </c>
      <c r="G424" s="66">
        <f>IF('##zz500##'!K424="","",IF('##zz500##'!K424="no",G423*(1+E424),IF('##zz500##'!T424&lt;&gt;0,G423*(1+'##zz500##'!T424),G423*(1+'##zz500##'!P424))))</f>
        <v>3.6526149882434851</v>
      </c>
      <c r="H424" s="6">
        <f t="shared" si="11"/>
        <v>6.722441644414201E-2</v>
      </c>
      <c r="I424" s="17">
        <f>G424/MAX(G$240:G424)-1</f>
        <v>-5.1244874834605048E-3</v>
      </c>
      <c r="N424" s="20"/>
      <c r="O424" s="20"/>
      <c r="S424" s="192"/>
      <c r="Y424" s="39"/>
      <c r="Z424" s="39"/>
      <c r="AA424" s="17"/>
      <c r="AC424" s="142"/>
      <c r="AE424" s="17"/>
      <c r="AG424" s="66"/>
      <c r="AI424" s="17"/>
    </row>
    <row r="425" spans="1:36" x14ac:dyDescent="0.25">
      <c r="A425" s="72">
        <f>IF('##zz500##'!B425&lt;&gt;"",'##zz500##'!B425,"")</f>
        <v>39734</v>
      </c>
      <c r="B425" s="208">
        <v>2225.92</v>
      </c>
      <c r="C425" s="146">
        <f t="shared" si="12"/>
        <v>2.2734373564168964E-2</v>
      </c>
      <c r="D425" s="143">
        <f>IF('##zz500##'!K425="","",IF('##zz500##'!K425="yes",D424,IF('##zz500##'!T425&lt;&gt;0,D424*(1+'##zz500##'!T425),D424*(1+C425))))</f>
        <v>1.3229993535986864</v>
      </c>
      <c r="E425" s="6">
        <f t="shared" si="10"/>
        <v>0</v>
      </c>
      <c r="F425" s="17">
        <f>D425/MAX(D$240:D425)-1</f>
        <v>0</v>
      </c>
      <c r="G425" s="66">
        <f>IF('##zz500##'!K425="","",IF('##zz500##'!K425="no",G424*(1+E425),IF('##zz500##'!T425&lt;&gt;0,G424*(1+'##zz500##'!T425),G424*(1+'##zz500##'!P425))))</f>
        <v>3.5819442236674237</v>
      </c>
      <c r="H425" s="6">
        <f t="shared" si="11"/>
        <v>-1.9347991727440839E-2</v>
      </c>
      <c r="I425" s="17">
        <f>G425/MAX(G$240:G425)-1</f>
        <v>-2.4373330669464011E-2</v>
      </c>
      <c r="N425" s="20"/>
      <c r="O425" s="20"/>
      <c r="S425" s="192"/>
      <c r="Y425" s="39"/>
      <c r="Z425" s="39"/>
      <c r="AA425" s="17"/>
      <c r="AC425" s="142"/>
      <c r="AE425" s="17"/>
      <c r="AG425" s="66"/>
      <c r="AI425" s="17"/>
    </row>
    <row r="426" spans="1:36" x14ac:dyDescent="0.25">
      <c r="A426" s="72">
        <f>IF('##zz500##'!B426&lt;&gt;"",'##zz500##'!B426,"")</f>
        <v>39735</v>
      </c>
      <c r="B426" s="208">
        <v>2164.7600000000002</v>
      </c>
      <c r="C426" s="146">
        <f t="shared" si="12"/>
        <v>-2.7476279470960208E-2</v>
      </c>
      <c r="D426" s="143">
        <f>IF('##zz500##'!K426="","",IF('##zz500##'!K426="yes",D425,IF('##zz500##'!T426&lt;&gt;0,D425*(1+'##zz500##'!T426),D425*(1+C426))))</f>
        <v>1.3229993535986864</v>
      </c>
      <c r="E426" s="6">
        <f t="shared" si="10"/>
        <v>0</v>
      </c>
      <c r="F426" s="17">
        <f>D426/MAX(D$240:D426)-1</f>
        <v>0</v>
      </c>
      <c r="G426" s="66">
        <f>IF('##zz500##'!K426="","",IF('##zz500##'!K426="no",G425*(1+E426),IF('##zz500##'!T426&lt;&gt;0,G425*(1+'##zz500##'!T426),G425*(1+'##zz500##'!P426))))</f>
        <v>3.6902469020017552</v>
      </c>
      <c r="H426" s="6">
        <f t="shared" si="11"/>
        <v>3.023572439200195E-2</v>
      </c>
      <c r="I426" s="17">
        <f>G426/MAX(G$240:G426)-1</f>
        <v>0</v>
      </c>
      <c r="N426" s="20"/>
      <c r="O426" s="20"/>
      <c r="S426" s="192"/>
      <c r="Y426" s="39"/>
      <c r="Z426" s="39"/>
      <c r="AA426" s="17"/>
      <c r="AC426" s="142"/>
      <c r="AE426" s="17"/>
      <c r="AG426" s="66"/>
      <c r="AI426" s="17"/>
    </row>
    <row r="427" spans="1:36" x14ac:dyDescent="0.25">
      <c r="A427" s="72">
        <f>IF('##zz500##'!B427&lt;&gt;"",'##zz500##'!B427,"")</f>
        <v>39736</v>
      </c>
      <c r="B427" s="208">
        <v>2166.8000000000002</v>
      </c>
      <c r="C427" s="146">
        <f t="shared" si="12"/>
        <v>9.423677451541046E-4</v>
      </c>
      <c r="D427" s="143">
        <f>IF('##zz500##'!K427="","",IF('##zz500##'!K427="yes",D426,IF('##zz500##'!T427&lt;&gt;0,D426*(1+'##zz500##'!T427),D426*(1+C427))))</f>
        <v>1.3229993535986864</v>
      </c>
      <c r="E427" s="6">
        <f t="shared" si="10"/>
        <v>0</v>
      </c>
      <c r="F427" s="17">
        <f>D427/MAX(D$240:D427)-1</f>
        <v>0</v>
      </c>
      <c r="G427" s="66">
        <f>IF('##zz500##'!K427="","",IF('##zz500##'!K427="no",G426*(1+E427),IF('##zz500##'!T427&lt;&gt;0,G426*(1+'##zz500##'!T427),G426*(1+'##zz500##'!P427))))</f>
        <v>3.7096091580888304</v>
      </c>
      <c r="H427" s="6">
        <f t="shared" si="11"/>
        <v>5.2468727977448282E-3</v>
      </c>
      <c r="I427" s="17">
        <f>G427/MAX(G$240:G427)-1</f>
        <v>0</v>
      </c>
      <c r="N427" s="20"/>
      <c r="O427" s="20"/>
      <c r="S427" s="192"/>
      <c r="Y427" s="39"/>
      <c r="Z427" s="39"/>
      <c r="AA427" s="17"/>
      <c r="AC427" s="142"/>
      <c r="AE427" s="17"/>
      <c r="AG427" s="66"/>
      <c r="AI427" s="17"/>
    </row>
    <row r="428" spans="1:36" x14ac:dyDescent="0.25">
      <c r="A428" s="72">
        <f>IF('##zz500##'!B428&lt;&gt;"",'##zz500##'!B428,"")</f>
        <v>39737</v>
      </c>
      <c r="B428" s="208">
        <v>2027.99</v>
      </c>
      <c r="C428" s="146">
        <f t="shared" si="12"/>
        <v>-6.4062211556211945E-2</v>
      </c>
      <c r="D428" s="143">
        <f>IF('##zz500##'!K428="","",IF('##zz500##'!K428="yes",D427,IF('##zz500##'!T428&lt;&gt;0,D427*(1+'##zz500##'!T428),D427*(1+C428))))</f>
        <v>1.3229993535986864</v>
      </c>
      <c r="E428" s="6">
        <f t="shared" si="10"/>
        <v>0</v>
      </c>
      <c r="F428" s="17">
        <f>D428/MAX(D$240:D428)-1</f>
        <v>0</v>
      </c>
      <c r="G428" s="66">
        <f>IF('##zz500##'!K428="","",IF('##zz500##'!K428="no",G427*(1+E428),IF('##zz500##'!T428&lt;&gt;0,G427*(1+'##zz500##'!T428),G427*(1+'##zz500##'!P428))))</f>
        <v>3.919482053189999</v>
      </c>
      <c r="H428" s="6">
        <f t="shared" si="11"/>
        <v>5.6575473630029016E-2</v>
      </c>
      <c r="I428" s="17">
        <f>G428/MAX(G$240:G428)-1</f>
        <v>0</v>
      </c>
      <c r="N428" s="20"/>
      <c r="O428" s="20"/>
      <c r="S428" s="192"/>
      <c r="Y428" s="39"/>
      <c r="Z428" s="39"/>
      <c r="AA428" s="17"/>
      <c r="AC428" s="142"/>
      <c r="AE428" s="17"/>
      <c r="AF428" s="14"/>
      <c r="AG428" s="66"/>
      <c r="AI428" s="17"/>
      <c r="AJ428" s="14"/>
    </row>
    <row r="429" spans="1:36" x14ac:dyDescent="0.25">
      <c r="A429" s="72">
        <f>IF('##zz500##'!B429&lt;&gt;"",'##zz500##'!B429,"")</f>
        <v>39738</v>
      </c>
      <c r="B429" s="208">
        <v>2080.5</v>
      </c>
      <c r="C429" s="146">
        <f t="shared" si="12"/>
        <v>2.5892632606669741E-2</v>
      </c>
      <c r="D429" s="143">
        <f>IF('##zz500##'!K429="","",IF('##zz500##'!K429="yes",D428,IF('##zz500##'!T429&lt;&gt;0,D428*(1+'##zz500##'!T429),D428*(1+C429))))</f>
        <v>1.3229993535986864</v>
      </c>
      <c r="E429" s="6">
        <f t="shared" si="10"/>
        <v>0</v>
      </c>
      <c r="F429" s="17">
        <f>D429/MAX(D$240:D429)-1</f>
        <v>0</v>
      </c>
      <c r="G429" s="66">
        <f>IF('##zz500##'!K429="","",IF('##zz500##'!K429="no",G428*(1+E429),IF('##zz500##'!T429&lt;&gt;0,G428*(1+'##zz500##'!T429),G428*(1+'##zz500##'!P429))))</f>
        <v>3.8692862306534428</v>
      </c>
      <c r="H429" s="6">
        <f t="shared" si="11"/>
        <v>-1.2806748916148969E-2</v>
      </c>
      <c r="I429" s="17">
        <f>G429/MAX(G$240:G429)-1</f>
        <v>-1.2806748916148969E-2</v>
      </c>
      <c r="N429" s="20"/>
      <c r="O429" s="20"/>
      <c r="S429" s="192"/>
      <c r="Y429" s="39"/>
      <c r="Z429" s="39"/>
      <c r="AA429" s="17"/>
      <c r="AC429" s="142"/>
      <c r="AE429" s="17"/>
      <c r="AG429" s="66"/>
      <c r="AI429" s="17"/>
    </row>
    <row r="430" spans="1:36" x14ac:dyDescent="0.25">
      <c r="A430" s="72">
        <f>IF('##zz500##'!B430&lt;&gt;"",'##zz500##'!B430,"")</f>
        <v>39741</v>
      </c>
      <c r="B430" s="208">
        <v>2164.88</v>
      </c>
      <c r="C430" s="146">
        <f t="shared" si="12"/>
        <v>4.0557558279259887E-2</v>
      </c>
      <c r="D430" s="143">
        <f>IF('##zz500##'!K430="","",IF('##zz500##'!K430="yes",D429,IF('##zz500##'!T430&lt;&gt;0,D429*(1+'##zz500##'!T430),D429*(1+C430))))</f>
        <v>1.3229993535986864</v>
      </c>
      <c r="E430" s="6">
        <f t="shared" si="10"/>
        <v>0</v>
      </c>
      <c r="F430" s="17">
        <f>D430/MAX(D$240:D430)-1</f>
        <v>0</v>
      </c>
      <c r="G430" s="66">
        <f>IF('##zz500##'!K430="","",IF('##zz500##'!K430="no",G429*(1+E430),IF('##zz500##'!T430&lt;&gt;0,G429*(1+'##zz500##'!T430),G429*(1+'##zz500##'!P430))))</f>
        <v>3.7344529013924892</v>
      </c>
      <c r="H430" s="6">
        <f t="shared" si="11"/>
        <v>-3.4847080630213023E-2</v>
      </c>
      <c r="I430" s="17">
        <f>G430/MAX(G$240:G430)-1</f>
        <v>-4.7207551734270048E-2</v>
      </c>
      <c r="N430" s="20"/>
      <c r="O430" s="20"/>
      <c r="S430" s="192"/>
      <c r="Y430" s="39"/>
      <c r="Z430" s="39"/>
      <c r="AA430" s="17"/>
      <c r="AC430" s="142"/>
      <c r="AE430" s="17"/>
      <c r="AG430" s="66"/>
      <c r="AI430" s="17"/>
    </row>
    <row r="431" spans="1:36" x14ac:dyDescent="0.25">
      <c r="A431" s="72">
        <f>IF('##zz500##'!B431&lt;&gt;"",'##zz500##'!B431,"")</f>
        <v>39742</v>
      </c>
      <c r="B431" s="208">
        <v>2173.6999999999998</v>
      </c>
      <c r="C431" s="146">
        <f t="shared" si="12"/>
        <v>4.0741288200729642E-3</v>
      </c>
      <c r="D431" s="143">
        <f>IF('##zz500##'!K431="","",IF('##zz500##'!K431="yes",D430,IF('##zz500##'!T431&lt;&gt;0,D430*(1+'##zz500##'!T431),D430*(1+C431))))</f>
        <v>1.3229993535986864</v>
      </c>
      <c r="E431" s="6">
        <f t="shared" si="10"/>
        <v>0</v>
      </c>
      <c r="F431" s="17">
        <f>D431/MAX(D$240:D431)-1</f>
        <v>0</v>
      </c>
      <c r="G431" s="66">
        <f>IF('##zz500##'!K431="","",IF('##zz500##'!K431="no",G430*(1+E431),IF('##zz500##'!T431&lt;&gt;0,G430*(1+'##zz500##'!T431),G430*(1+'##zz500##'!P431))))</f>
        <v>3.7426050856546635</v>
      </c>
      <c r="H431" s="6">
        <f t="shared" si="11"/>
        <v>2.1829661472325679E-3</v>
      </c>
      <c r="I431" s="17">
        <f>G431/MAX(G$240:G431)-1</f>
        <v>-4.5127638074367038E-2</v>
      </c>
      <c r="N431" s="20"/>
      <c r="O431" s="20"/>
      <c r="S431" s="192"/>
      <c r="Y431" s="39"/>
      <c r="Z431" s="39"/>
      <c r="AA431" s="17"/>
      <c r="AC431" s="142"/>
      <c r="AE431" s="17"/>
      <c r="AG431" s="66"/>
      <c r="AI431" s="17"/>
    </row>
    <row r="432" spans="1:36" x14ac:dyDescent="0.25">
      <c r="A432" s="72">
        <f>IF('##zz500##'!B432&lt;&gt;"",'##zz500##'!B432,"")</f>
        <v>39743</v>
      </c>
      <c r="B432" s="208">
        <v>2153.5700000000002</v>
      </c>
      <c r="C432" s="146">
        <f t="shared" si="12"/>
        <v>-9.2607075493397195E-3</v>
      </c>
      <c r="D432" s="143">
        <f>IF('##zz500##'!K432="","",IF('##zz500##'!K432="yes",D431,IF('##zz500##'!T432&lt;&gt;0,D431*(1+'##zz500##'!T432),D431*(1+C432))))</f>
        <v>1.3229993535986864</v>
      </c>
      <c r="E432" s="6">
        <f t="shared" si="10"/>
        <v>0</v>
      </c>
      <c r="F432" s="17">
        <f>D432/MAX(D$240:D432)-1</f>
        <v>0</v>
      </c>
      <c r="G432" s="66">
        <f>IF('##zz500##'!K432="","",IF('##zz500##'!K432="no",G431*(1+E432),IF('##zz500##'!T432&lt;&gt;0,G431*(1+'##zz500##'!T432),G431*(1+'##zz500##'!P432))))</f>
        <v>3.8136084760918978</v>
      </c>
      <c r="H432" s="6">
        <f t="shared" si="11"/>
        <v>1.8971649108635358E-2</v>
      </c>
      <c r="I432" s="17">
        <f>G432/MAX(G$240:G432)-1</f>
        <v>-2.7012134680380107E-2</v>
      </c>
      <c r="N432" s="20"/>
      <c r="O432" s="20"/>
      <c r="S432" s="192"/>
      <c r="Y432" s="39"/>
      <c r="Z432" s="39"/>
      <c r="AA432" s="17"/>
      <c r="AC432" s="142"/>
      <c r="AE432" s="17"/>
      <c r="AG432" s="66"/>
      <c r="AI432" s="17"/>
    </row>
    <row r="433" spans="1:41" x14ac:dyDescent="0.25">
      <c r="A433" s="72">
        <f>IF('##zz500##'!B433&lt;&gt;"",'##zz500##'!B433,"")</f>
        <v>39744</v>
      </c>
      <c r="B433" s="208">
        <v>2151.91</v>
      </c>
      <c r="C433" s="146">
        <f t="shared" si="12"/>
        <v>-7.7081311496740579E-4</v>
      </c>
      <c r="D433" s="143">
        <f>IF('##zz500##'!K433="","",IF('##zz500##'!K433="yes",D432,IF('##zz500##'!T433&lt;&gt;0,D432*(1+'##zz500##'!T433),D432*(1+C433))))</f>
        <v>1.3229993535986864</v>
      </c>
      <c r="E433" s="6">
        <f t="shared" si="10"/>
        <v>0</v>
      </c>
      <c r="F433" s="17">
        <f>D433/MAX(D$240:D433)-1</f>
        <v>0</v>
      </c>
      <c r="G433" s="66">
        <f>IF('##zz500##'!K433="","",IF('##zz500##'!K433="no",G432*(1+E433),IF('##zz500##'!T433&lt;&gt;0,G432*(1+'##zz500##'!T433),G432*(1+'##zz500##'!P433))))</f>
        <v>3.7749019332116847</v>
      </c>
      <c r="H433" s="6">
        <f t="shared" si="11"/>
        <v>-1.0149584867683803E-2</v>
      </c>
      <c r="I433" s="17">
        <f>G433/MAX(G$240:G433)-1</f>
        <v>-3.6887557594668219E-2</v>
      </c>
      <c r="N433" s="20"/>
      <c r="O433" s="20"/>
      <c r="S433" s="192"/>
      <c r="Y433" s="39"/>
      <c r="Z433" s="39"/>
      <c r="AA433" s="17"/>
      <c r="AC433" s="142"/>
      <c r="AE433" s="17"/>
      <c r="AG433" s="66"/>
      <c r="AI433" s="17"/>
    </row>
    <row r="434" spans="1:41" x14ac:dyDescent="0.25">
      <c r="A434" s="72">
        <f>IF('##zz500##'!B434&lt;&gt;"",'##zz500##'!B434,"")</f>
        <v>39745</v>
      </c>
      <c r="B434" s="208">
        <v>2116.65</v>
      </c>
      <c r="C434" s="146">
        <f t="shared" si="12"/>
        <v>-1.6385443629147955E-2</v>
      </c>
      <c r="D434" s="143">
        <f>IF('##zz500##'!K434="","",IF('##zz500##'!K434="yes",D433,IF('##zz500##'!T434&lt;&gt;0,D433*(1+'##zz500##'!T434),D433*(1+C434))))</f>
        <v>1.3229993535986864</v>
      </c>
      <c r="E434" s="6">
        <f t="shared" ref="E434:E497" si="13">D434/D433-1</f>
        <v>0</v>
      </c>
      <c r="F434" s="17">
        <f>D434/MAX(D$240:D434)-1</f>
        <v>0</v>
      </c>
      <c r="G434" s="66">
        <f>IF('##zz500##'!K434="","",IF('##zz500##'!K434="no",G433*(1+E434),IF('##zz500##'!T434&lt;&gt;0,G433*(1+'##zz500##'!T434),G433*(1+'##zz500##'!P434))))</f>
        <v>3.8291987752196825</v>
      </c>
      <c r="H434" s="6">
        <f t="shared" ref="H434:H497" si="14">G434/G433-1</f>
        <v>1.4383643063755613E-2</v>
      </c>
      <c r="I434" s="17">
        <f>G434/MAX(G$240:G434)-1</f>
        <v>-2.3034491992848016E-2</v>
      </c>
      <c r="N434" s="20"/>
      <c r="O434" s="20"/>
      <c r="S434" s="192"/>
      <c r="Y434" s="39"/>
      <c r="Z434" s="39"/>
      <c r="AA434" s="17"/>
      <c r="AC434" s="142"/>
      <c r="AE434" s="17"/>
      <c r="AG434" s="66"/>
      <c r="AI434" s="17"/>
    </row>
    <row r="435" spans="1:41" x14ac:dyDescent="0.25">
      <c r="A435" s="72">
        <f>IF('##zz500##'!B435&lt;&gt;"",'##zz500##'!B435,"")</f>
        <v>39748</v>
      </c>
      <c r="B435" s="208">
        <v>1941.53</v>
      </c>
      <c r="C435" s="146">
        <f t="shared" si="12"/>
        <v>-8.2734509720549076E-2</v>
      </c>
      <c r="D435" s="143">
        <f>IF('##zz500##'!K435="","",IF('##zz500##'!K435="yes",D434,IF('##zz500##'!T435&lt;&gt;0,D434*(1+'##zz500##'!T435),D434*(1+C435))))</f>
        <v>1.3229993535986864</v>
      </c>
      <c r="E435" s="6">
        <f t="shared" si="13"/>
        <v>0</v>
      </c>
      <c r="F435" s="17">
        <f>D435/MAX(D$240:D435)-1</f>
        <v>0</v>
      </c>
      <c r="G435" s="66">
        <f>IF('##zz500##'!K435="","",IF('##zz500##'!K435="no",G434*(1+E435),IF('##zz500##'!T435&lt;&gt;0,G434*(1+'##zz500##'!T435),G434*(1+'##zz500##'!P435))))</f>
        <v>4.129213303824117</v>
      </c>
      <c r="H435" s="6">
        <f t="shared" si="14"/>
        <v>7.8349165508448282E-2</v>
      </c>
      <c r="I435" s="17">
        <f>G435/MAX(G$240:G435)-1</f>
        <v>0</v>
      </c>
      <c r="N435" s="20"/>
      <c r="O435" s="20"/>
      <c r="S435" s="192"/>
      <c r="Y435" s="39"/>
      <c r="Z435" s="39"/>
      <c r="AA435" s="17"/>
      <c r="AC435" s="142"/>
      <c r="AE435" s="17"/>
      <c r="AG435" s="66"/>
      <c r="AI435" s="17"/>
    </row>
    <row r="436" spans="1:41" x14ac:dyDescent="0.25">
      <c r="A436" s="72">
        <f>IF('##zz500##'!B436&lt;&gt;"",'##zz500##'!B436,"")</f>
        <v>39749</v>
      </c>
      <c r="B436" s="208">
        <v>1983.86</v>
      </c>
      <c r="C436" s="146">
        <f t="shared" si="12"/>
        <v>2.1802392958131023E-2</v>
      </c>
      <c r="D436" s="143">
        <f>IF('##zz500##'!K436="","",IF('##zz500##'!K436="yes",D435,IF('##zz500##'!T436&lt;&gt;0,D435*(1+'##zz500##'!T436),D435*(1+C436))))</f>
        <v>1.3229993535986864</v>
      </c>
      <c r="E436" s="6">
        <f t="shared" si="13"/>
        <v>0</v>
      </c>
      <c r="F436" s="17">
        <f>D436/MAX(D$240:D436)-1</f>
        <v>0</v>
      </c>
      <c r="G436" s="66">
        <f>IF('##zz500##'!K436="","",IF('##zz500##'!K436="no",G435*(1+E436),IF('##zz500##'!T436&lt;&gt;0,G435*(1+'##zz500##'!T436),G435*(1+'##zz500##'!P436))))</f>
        <v>4.0332365495227638</v>
      </c>
      <c r="H436" s="6">
        <f t="shared" si="14"/>
        <v>-2.3243351030683757E-2</v>
      </c>
      <c r="I436" s="17">
        <f>G436/MAX(G$240:G436)-1</f>
        <v>-2.3243351030683757E-2</v>
      </c>
      <c r="N436" s="20"/>
      <c r="O436" s="20"/>
      <c r="S436" s="192"/>
      <c r="Y436" s="39"/>
      <c r="Z436" s="39"/>
      <c r="AA436" s="17"/>
      <c r="AC436" s="142"/>
      <c r="AE436" s="17"/>
      <c r="AG436" s="66"/>
      <c r="AI436" s="17"/>
    </row>
    <row r="437" spans="1:41" x14ac:dyDescent="0.25">
      <c r="A437" s="72">
        <f>IF('##zz500##'!B437&lt;&gt;"",'##zz500##'!B437,"")</f>
        <v>39750</v>
      </c>
      <c r="B437" s="208">
        <v>1996.38</v>
      </c>
      <c r="C437" s="146">
        <f t="shared" si="12"/>
        <v>6.3109291986329641E-3</v>
      </c>
      <c r="D437" s="143">
        <f>IF('##zz500##'!K437="","",IF('##zz500##'!K437="yes",D436,IF('##zz500##'!T437&lt;&gt;0,D436*(1+'##zz500##'!T437),D436*(1+C437))))</f>
        <v>1.3229993535986864</v>
      </c>
      <c r="E437" s="6">
        <f t="shared" si="13"/>
        <v>0</v>
      </c>
      <c r="F437" s="17">
        <f>D437/MAX(D$240:D437)-1</f>
        <v>0</v>
      </c>
      <c r="G437" s="66">
        <f>IF('##zz500##'!K437="","",IF('##zz500##'!K437="no",G436*(1+E437),IF('##zz500##'!T437&lt;&gt;0,G436*(1+'##zz500##'!T437),G436*(1+'##zz500##'!P437))))</f>
        <v>4.1932092036708557</v>
      </c>
      <c r="H437" s="6">
        <f t="shared" si="14"/>
        <v>3.9663593291353383E-2</v>
      </c>
      <c r="I437" s="17">
        <f>G437/MAX(G$240:G437)-1</f>
        <v>0</v>
      </c>
      <c r="N437" s="20"/>
      <c r="O437" s="20"/>
      <c r="S437" s="192"/>
      <c r="Y437" s="39"/>
      <c r="Z437" s="39"/>
      <c r="AA437" s="17"/>
      <c r="AC437" s="142"/>
      <c r="AE437" s="17"/>
      <c r="AG437" s="66"/>
      <c r="AI437" s="17"/>
    </row>
    <row r="438" spans="1:41" x14ac:dyDescent="0.25">
      <c r="A438" s="72">
        <f>IF('##zz500##'!B438&lt;&gt;"",'##zz500##'!B438,"")</f>
        <v>39751</v>
      </c>
      <c r="B438" s="208">
        <v>2025.91</v>
      </c>
      <c r="C438" s="146">
        <f t="shared" si="12"/>
        <v>1.4791773109327888E-2</v>
      </c>
      <c r="D438" s="143">
        <f>IF('##zz500##'!K438="","",IF('##zz500##'!K438="yes",D437,IF('##zz500##'!T438&lt;&gt;0,D437*(1+'##zz500##'!T438),D437*(1+C438))))</f>
        <v>1.3229993535986864</v>
      </c>
      <c r="E438" s="6">
        <f t="shared" si="13"/>
        <v>0</v>
      </c>
      <c r="F438" s="17">
        <f>D438/MAX(D$240:D438)-1</f>
        <v>0</v>
      </c>
      <c r="G438" s="66">
        <f>IF('##zz500##'!K438="","",IF('##zz500##'!K438="no",G437*(1+E438),IF('##zz500##'!T438&lt;&gt;0,G437*(1+'##zz500##'!T438),G437*(1+'##zz500##'!P438))))</f>
        <v>4.1578432188720233</v>
      </c>
      <c r="H438" s="6">
        <f t="shared" si="14"/>
        <v>-8.4341093136665046E-3</v>
      </c>
      <c r="I438" s="17">
        <f>G438/MAX(G$240:G438)-1</f>
        <v>-8.4341093136665046E-3</v>
      </c>
      <c r="N438" s="20"/>
      <c r="O438" s="20"/>
      <c r="S438" s="192"/>
      <c r="Y438" s="39"/>
      <c r="Z438" s="39"/>
      <c r="AA438" s="17"/>
      <c r="AC438" s="142"/>
      <c r="AE438" s="17"/>
      <c r="AG438" s="66"/>
      <c r="AI438" s="17"/>
    </row>
    <row r="439" spans="1:41" x14ac:dyDescent="0.25">
      <c r="A439" s="72">
        <f>IF('##zz500##'!B439&lt;&gt;"",'##zz500##'!B439,"")</f>
        <v>39752</v>
      </c>
      <c r="B439" s="208">
        <v>2022.57</v>
      </c>
      <c r="C439" s="146">
        <f t="shared" si="12"/>
        <v>-1.6486418448994344E-3</v>
      </c>
      <c r="D439" s="143">
        <f>IF('##zz500##'!K439="","",IF('##zz500##'!K439="yes",D438,IF('##zz500##'!T439&lt;&gt;0,D438*(1+'##zz500##'!T439),D438*(1+C439))))</f>
        <v>1.3229993535986864</v>
      </c>
      <c r="E439" s="6">
        <f t="shared" si="13"/>
        <v>0</v>
      </c>
      <c r="F439" s="17">
        <f>D439/MAX(D$240:D439)-1</f>
        <v>0</v>
      </c>
      <c r="G439" s="66">
        <f>IF('##zz500##'!K439="","",IF('##zz500##'!K439="no",G438*(1+E439),IF('##zz500##'!T439&lt;&gt;0,G438*(1+'##zz500##'!T439),G438*(1+'##zz500##'!P439))))</f>
        <v>4.2316015791119757</v>
      </c>
      <c r="H439" s="6">
        <f t="shared" si="14"/>
        <v>1.773957226313172E-2</v>
      </c>
      <c r="I439" s="17">
        <f>G439/MAX(G$240:G439)-1</f>
        <v>0</v>
      </c>
      <c r="N439" s="20"/>
      <c r="O439" s="20"/>
      <c r="S439" s="192"/>
      <c r="Y439" s="39"/>
      <c r="Z439" s="39"/>
      <c r="AA439" s="17"/>
      <c r="AC439" s="142"/>
      <c r="AE439" s="17"/>
      <c r="AG439" s="66"/>
      <c r="AI439" s="17"/>
    </row>
    <row r="440" spans="1:41" x14ac:dyDescent="0.25">
      <c r="A440" s="72">
        <f>IF('##zz500##'!B440&lt;&gt;"",'##zz500##'!B440,"")</f>
        <v>39755</v>
      </c>
      <c r="B440" s="208">
        <v>2020.24</v>
      </c>
      <c r="C440" s="146">
        <f t="shared" si="12"/>
        <v>-1.1519996835708257E-3</v>
      </c>
      <c r="D440" s="143">
        <f>IF('##zz500##'!K440="","",IF('##zz500##'!K440="yes",D439,IF('##zz500##'!T440&lt;&gt;0,D439*(1+'##zz500##'!T440),D439*(1+C440))))</f>
        <v>1.3229993535986864</v>
      </c>
      <c r="E440" s="6">
        <f t="shared" si="13"/>
        <v>0</v>
      </c>
      <c r="F440" s="17">
        <f>D440/MAX(D$240:D440)-1</f>
        <v>0</v>
      </c>
      <c r="G440" s="66">
        <f>IF('##zz500##'!K440="","",IF('##zz500##'!K440="no",G439*(1+E440),IF('##zz500##'!T440&lt;&gt;0,G439*(1+'##zz500##'!T440),G439*(1+'##zz500##'!P440))))</f>
        <v>4.2917968308295391</v>
      </c>
      <c r="H440" s="6">
        <f t="shared" si="14"/>
        <v>1.4225169972215568E-2</v>
      </c>
      <c r="I440" s="17">
        <f>G440/MAX(G$240:G440)-1</f>
        <v>0</v>
      </c>
      <c r="N440" s="20"/>
      <c r="O440" s="20"/>
      <c r="S440" s="192"/>
      <c r="Y440" s="39"/>
      <c r="Z440" s="39"/>
      <c r="AA440" s="17"/>
      <c r="AC440" s="142"/>
      <c r="AE440" s="17"/>
      <c r="AG440" s="66"/>
      <c r="AI440" s="17"/>
    </row>
    <row r="441" spans="1:41" s="49" customFormat="1" x14ac:dyDescent="0.25">
      <c r="A441" s="72">
        <f>IF('##zz500##'!B441&lt;&gt;"",'##zz500##'!B441,"")</f>
        <v>39756</v>
      </c>
      <c r="B441" s="208">
        <v>2011.53</v>
      </c>
      <c r="C441" s="146">
        <f t="shared" si="12"/>
        <v>-4.3113689462638272E-3</v>
      </c>
      <c r="D441" s="143">
        <f>IF('##zz500##'!K441="","",IF('##zz500##'!K441="yes",D440,IF('##zz500##'!T441&lt;&gt;0,D440*(1+'##zz500##'!T441),D440*(1+C441))))</f>
        <v>1.3229993535986864</v>
      </c>
      <c r="E441" s="6">
        <f t="shared" si="13"/>
        <v>0</v>
      </c>
      <c r="F441" s="52">
        <f>D441/MAX(D$240:D441)-1</f>
        <v>0</v>
      </c>
      <c r="G441" s="66">
        <f>IF('##zz500##'!K441="","",IF('##zz500##'!K441="no",G440*(1+E441),IF('##zz500##'!T441&lt;&gt;0,G440*(1+'##zz500##'!T441),G440*(1+'##zz500##'!P441))))</f>
        <v>4.3651013227446036</v>
      </c>
      <c r="H441" s="6">
        <f t="shared" si="14"/>
        <v>1.7080140277958122E-2</v>
      </c>
      <c r="I441" s="52">
        <f>G441/MAX(G$240:G441)-1</f>
        <v>0</v>
      </c>
      <c r="J441" s="23"/>
      <c r="K441" s="23"/>
      <c r="L441" s="23"/>
      <c r="M441" s="23"/>
      <c r="N441" s="54"/>
      <c r="O441" s="54"/>
      <c r="P441" s="112"/>
      <c r="Q441" s="55"/>
      <c r="R441" s="17"/>
      <c r="S441" s="192"/>
      <c r="T441" s="53"/>
      <c r="U441" s="53"/>
      <c r="V441" s="146"/>
      <c r="W441" s="146"/>
      <c r="X441" s="89"/>
      <c r="Y441" s="115"/>
      <c r="Z441" s="115"/>
      <c r="AA441" s="17"/>
      <c r="AB441" s="6"/>
      <c r="AC441" s="142"/>
      <c r="AD441" s="6"/>
      <c r="AE441" s="52"/>
      <c r="AF441" s="52"/>
      <c r="AG441" s="66"/>
      <c r="AH441" s="6"/>
      <c r="AI441" s="52"/>
      <c r="AJ441" s="52"/>
      <c r="AL441" s="52"/>
      <c r="AM441" s="50"/>
      <c r="AN441" s="50"/>
      <c r="AO441" s="50"/>
    </row>
    <row r="442" spans="1:41" x14ac:dyDescent="0.25">
      <c r="A442" s="72">
        <f>IF('##zz500##'!B442&lt;&gt;"",'##zz500##'!B442,"")</f>
        <v>39757</v>
      </c>
      <c r="B442" s="208">
        <v>2090</v>
      </c>
      <c r="C442" s="146">
        <f t="shared" si="12"/>
        <v>3.9010106734674643E-2</v>
      </c>
      <c r="D442" s="143">
        <f>IF('##zz500##'!K442="","",IF('##zz500##'!K442="yes",D441,IF('##zz500##'!T442&lt;&gt;0,D441*(1+'##zz500##'!T442),D441*(1+C442))))</f>
        <v>1.3229993535986864</v>
      </c>
      <c r="E442" s="6">
        <f t="shared" si="13"/>
        <v>0</v>
      </c>
      <c r="F442" s="17">
        <f>D442/MAX(D$240:D442)-1</f>
        <v>0</v>
      </c>
      <c r="G442" s="66">
        <f>IF('##zz500##'!K442="","",IF('##zz500##'!K442="no",G441*(1+E442),IF('##zz500##'!T442&lt;&gt;0,G441*(1+'##zz500##'!T442),G441*(1+'##zz500##'!P442))))</f>
        <v>4.221270729440822</v>
      </c>
      <c r="H442" s="6">
        <f t="shared" si="14"/>
        <v>-3.2950115626032339E-2</v>
      </c>
      <c r="I442" s="17">
        <f>G442/MAX(G$240:G442)-1</f>
        <v>-3.2950115626032339E-2</v>
      </c>
      <c r="N442" s="20"/>
      <c r="O442" s="20"/>
      <c r="S442" s="192"/>
      <c r="Y442" s="39"/>
      <c r="Z442" s="39"/>
      <c r="AA442" s="17"/>
      <c r="AC442" s="142"/>
      <c r="AE442" s="17"/>
      <c r="AG442" s="66"/>
      <c r="AI442" s="17"/>
    </row>
    <row r="443" spans="1:41" x14ac:dyDescent="0.25">
      <c r="A443" s="72">
        <f>IF('##zz500##'!B443&lt;&gt;"",'##zz500##'!B443,"")</f>
        <v>39758</v>
      </c>
      <c r="B443" s="208">
        <v>2105.16</v>
      </c>
      <c r="C443" s="146">
        <f t="shared" si="12"/>
        <v>7.2535885167464009E-3</v>
      </c>
      <c r="D443" s="143">
        <f>IF('##zz500##'!K443="","",IF('##zz500##'!K443="yes",D442,IF('##zz500##'!T443&lt;&gt;0,D442*(1+'##zz500##'!T443),D442*(1+C443))))</f>
        <v>1.3229993535986864</v>
      </c>
      <c r="E443" s="6">
        <f t="shared" si="13"/>
        <v>0</v>
      </c>
      <c r="F443" s="17">
        <f>D443/MAX(D$240:D443)-1</f>
        <v>0</v>
      </c>
      <c r="G443" s="66">
        <f>IF('##zz500##'!K443="","",IF('##zz500##'!K443="no",G442*(1+E443),IF('##zz500##'!T443&lt;&gt;0,G442*(1+'##zz500##'!T443),G442*(1+'##zz500##'!P443))))</f>
        <v>4.2935526700096771</v>
      </c>
      <c r="H443" s="6">
        <f t="shared" si="14"/>
        <v>1.7123265765621731E-2</v>
      </c>
      <c r="I443" s="17">
        <f>G443/MAX(G$240:G443)-1</f>
        <v>-1.6391063447283138E-2</v>
      </c>
      <c r="N443" s="20"/>
      <c r="O443" s="20"/>
      <c r="S443" s="192"/>
      <c r="Y443" s="39"/>
      <c r="Z443" s="39"/>
      <c r="AA443" s="17"/>
      <c r="AC443" s="142"/>
      <c r="AE443" s="17"/>
      <c r="AG443" s="66"/>
      <c r="AI443" s="17"/>
    </row>
    <row r="444" spans="1:41" x14ac:dyDescent="0.25">
      <c r="A444" s="72">
        <f>IF('##zz500##'!B444&lt;&gt;"",'##zz500##'!B444,"")</f>
        <v>39759</v>
      </c>
      <c r="B444" s="208">
        <v>2187.17</v>
      </c>
      <c r="C444" s="146">
        <f t="shared" si="12"/>
        <v>3.8956658876285077E-2</v>
      </c>
      <c r="D444" s="143">
        <f>IF('##zz500##'!K444="","",IF('##zz500##'!K444="yes",D443,IF('##zz500##'!T444&lt;&gt;0,D443*(1+'##zz500##'!T444),D443*(1+C444))))</f>
        <v>1.3229993535986864</v>
      </c>
      <c r="E444" s="6">
        <f t="shared" si="13"/>
        <v>0</v>
      </c>
      <c r="F444" s="17">
        <f>D444/MAX(D$240:D444)-1</f>
        <v>0</v>
      </c>
      <c r="G444" s="66">
        <f>IF('##zz500##'!K444="","",IF('##zz500##'!K444="no",G443*(1+E444),IF('##zz500##'!T444&lt;&gt;0,G443*(1+'##zz500##'!T444),G443*(1+'##zz500##'!P444))))</f>
        <v>4.2247597071464469</v>
      </c>
      <c r="H444" s="6">
        <f t="shared" si="14"/>
        <v>-1.602238708837711E-2</v>
      </c>
      <c r="I444" s="17">
        <f>G444/MAX(G$240:G444)-1</f>
        <v>-3.2150826572317825E-2</v>
      </c>
      <c r="N444" s="20"/>
      <c r="O444" s="20"/>
      <c r="S444" s="192"/>
      <c r="Y444" s="39"/>
      <c r="Z444" s="39"/>
      <c r="AA444" s="17"/>
      <c r="AC444" s="142"/>
      <c r="AE444" s="17"/>
      <c r="AG444" s="66"/>
      <c r="AI444" s="17"/>
    </row>
    <row r="445" spans="1:41" x14ac:dyDescent="0.25">
      <c r="A445" s="72">
        <f>IF('##zz500##'!B445&lt;&gt;"",'##zz500##'!B445,"")</f>
        <v>39762</v>
      </c>
      <c r="B445" s="208">
        <v>2340.8000000000002</v>
      </c>
      <c r="C445" s="146">
        <f t="shared" si="12"/>
        <v>7.0241453567852608E-2</v>
      </c>
      <c r="D445" s="143">
        <f>IF('##zz500##'!K445="","",IF('##zz500##'!K445="yes",D444,IF('##zz500##'!T445&lt;&gt;0,D444*(1+'##zz500##'!T445),D444*(1+C445))))</f>
        <v>1.3229993535986864</v>
      </c>
      <c r="E445" s="6">
        <f t="shared" si="13"/>
        <v>0</v>
      </c>
      <c r="F445" s="17">
        <f>D445/MAX(D$240:D445)-1</f>
        <v>0</v>
      </c>
      <c r="G445" s="66">
        <f>IF('##zz500##'!K445="","",IF('##zz500##'!K445="no",G444*(1+E445),IF('##zz500##'!T445&lt;&gt;0,G444*(1+'##zz500##'!T445),G444*(1+'##zz500##'!P445))))</f>
        <v>3.9134000961343731</v>
      </c>
      <c r="H445" s="6">
        <f t="shared" si="14"/>
        <v>-7.3698774035690029E-2</v>
      </c>
      <c r="I445" s="17">
        <f>G445/MAX(G$240:G445)-1</f>
        <v>-0.10348012410539387</v>
      </c>
      <c r="N445" s="20"/>
      <c r="O445" s="20"/>
      <c r="S445" s="192"/>
      <c r="Y445" s="39"/>
      <c r="Z445" s="39"/>
      <c r="AA445" s="17"/>
      <c r="AC445" s="142"/>
      <c r="AE445" s="17"/>
      <c r="AG445" s="66"/>
      <c r="AI445" s="17"/>
    </row>
    <row r="446" spans="1:41" x14ac:dyDescent="0.25">
      <c r="A446" s="72">
        <f>IF('##zz500##'!B446&lt;&gt;"",'##zz500##'!B446,"")</f>
        <v>39763</v>
      </c>
      <c r="B446" s="208">
        <v>2300.35</v>
      </c>
      <c r="C446" s="146">
        <f t="shared" si="12"/>
        <v>-1.7280416951469646E-2</v>
      </c>
      <c r="D446" s="143">
        <f>IF('##zz500##'!K446="","",IF('##zz500##'!K446="yes",D445,IF('##zz500##'!T446&lt;&gt;0,D445*(1+'##zz500##'!T446),D445*(1+C446))))</f>
        <v>1.3229993535986864</v>
      </c>
      <c r="E446" s="6">
        <f t="shared" si="13"/>
        <v>0</v>
      </c>
      <c r="F446" s="17">
        <f>D446/MAX(D$240:D446)-1</f>
        <v>0</v>
      </c>
      <c r="G446" s="66">
        <f>IF('##zz500##'!K446="","",IF('##zz500##'!K446="no",G445*(1+E446),IF('##zz500##'!T446&lt;&gt;0,G445*(1+'##zz500##'!T446),G445*(1+'##zz500##'!P446))))</f>
        <v>3.8916360493656001</v>
      </c>
      <c r="H446" s="6">
        <f t="shared" si="14"/>
        <v>-5.5614162196886419E-3</v>
      </c>
      <c r="I446" s="17">
        <f>G446/MAX(G$240:G446)-1</f>
        <v>-0.10846604428446738</v>
      </c>
      <c r="N446" s="20"/>
      <c r="O446" s="20"/>
      <c r="S446" s="192"/>
      <c r="Y446" s="39"/>
      <c r="Z446" s="39"/>
      <c r="AA446" s="17"/>
      <c r="AC446" s="142"/>
      <c r="AE446" s="17"/>
      <c r="AG446" s="66"/>
      <c r="AI446" s="17"/>
    </row>
    <row r="447" spans="1:41" x14ac:dyDescent="0.25">
      <c r="A447" s="72">
        <f>IF('##zz500##'!B447&lt;&gt;"",'##zz500##'!B447,"")</f>
        <v>39764</v>
      </c>
      <c r="B447" s="208">
        <v>2380.8200000000002</v>
      </c>
      <c r="C447" s="146">
        <f t="shared" si="12"/>
        <v>3.4981633229725917E-2</v>
      </c>
      <c r="D447" s="143">
        <f>IF('##zz500##'!K447="","",IF('##zz500##'!K447="yes",D446,IF('##zz500##'!T447&lt;&gt;0,D446*(1+'##zz500##'!T447),D446*(1+C447))))</f>
        <v>1.3229993535986864</v>
      </c>
      <c r="E447" s="6">
        <f t="shared" si="13"/>
        <v>0</v>
      </c>
      <c r="F447" s="17">
        <f>D447/MAX(D$240:D447)-1</f>
        <v>0</v>
      </c>
      <c r="G447" s="66">
        <f>IF('##zz500##'!K447="","",IF('##zz500##'!K447="no",G446*(1+E447),IF('##zz500##'!T447&lt;&gt;0,G446*(1+'##zz500##'!T447),G446*(1+'##zz500##'!P447))))</f>
        <v>3.8564536469793897</v>
      </c>
      <c r="H447" s="6">
        <f t="shared" si="14"/>
        <v>-9.0405171346754631E-3</v>
      </c>
      <c r="I447" s="17">
        <f>G447/MAX(G$240:G447)-1</f>
        <v>-0.11652597228725869</v>
      </c>
      <c r="N447" s="20"/>
      <c r="O447" s="20"/>
      <c r="S447" s="192"/>
      <c r="Y447" s="39"/>
      <c r="Z447" s="39"/>
      <c r="AA447" s="17"/>
      <c r="AC447" s="142"/>
      <c r="AE447" s="17"/>
      <c r="AG447" s="66"/>
      <c r="AI447" s="17"/>
    </row>
    <row r="448" spans="1:41" x14ac:dyDescent="0.25">
      <c r="A448" s="72">
        <f>IF('##zz500##'!B448&lt;&gt;"",'##zz500##'!B448,"")</f>
        <v>39765</v>
      </c>
      <c r="B448" s="208">
        <v>2485.66</v>
      </c>
      <c r="C448" s="146">
        <f t="shared" si="12"/>
        <v>4.4035248359808765E-2</v>
      </c>
      <c r="D448" s="143">
        <f>IF('##zz500##'!K448="","",IF('##zz500##'!K448="yes",D447,IF('##zz500##'!T448&lt;&gt;0,D447*(1+'##zz500##'!T448),D447*(1+C448))))</f>
        <v>1.381257958714271</v>
      </c>
      <c r="E448" s="6">
        <f t="shared" si="13"/>
        <v>4.4035248359808765E-2</v>
      </c>
      <c r="F448" s="17">
        <f>D448/MAX(D$240:D448)-1</f>
        <v>0</v>
      </c>
      <c r="G448" s="66">
        <f>IF('##zz500##'!K448="","",IF('##zz500##'!K448="no",G447*(1+E448),IF('##zz500##'!T448&lt;&gt;0,G447*(1+'##zz500##'!T448),G447*(1+'##zz500##'!P448))))</f>
        <v>4.026273541112217</v>
      </c>
      <c r="H448" s="6">
        <f t="shared" si="14"/>
        <v>4.4035248359808765E-2</v>
      </c>
      <c r="I448" s="17">
        <f>G448/MAX(G$240:G448)-1</f>
        <v>-7.7621974057487608E-2</v>
      </c>
      <c r="N448" s="20"/>
      <c r="O448" s="20"/>
      <c r="S448" s="192"/>
      <c r="Y448" s="39"/>
      <c r="Z448" s="39"/>
      <c r="AA448" s="17"/>
      <c r="AC448" s="142"/>
      <c r="AE448" s="17"/>
      <c r="AF448" s="14"/>
      <c r="AG448" s="66"/>
      <c r="AI448" s="17"/>
      <c r="AJ448" s="14"/>
    </row>
    <row r="449" spans="1:35" x14ac:dyDescent="0.25">
      <c r="A449" s="72">
        <f>IF('##zz500##'!B449&lt;&gt;"",'##zz500##'!B449,"")</f>
        <v>39766</v>
      </c>
      <c r="B449" s="208">
        <v>2592.09</v>
      </c>
      <c r="C449" s="146">
        <f t="shared" si="12"/>
        <v>4.2817601763716739E-2</v>
      </c>
      <c r="D449" s="143">
        <f>IF('##zz500##'!K449="","",IF('##zz500##'!K449="yes",D448,IF('##zz500##'!T449&lt;&gt;0,D448*(1+'##zz500##'!T449),D448*(1+C449))))</f>
        <v>1.4404001119234631</v>
      </c>
      <c r="E449" s="6">
        <f t="shared" si="13"/>
        <v>4.2817601763716739E-2</v>
      </c>
      <c r="F449" s="17">
        <f>D449/MAX(D$240:D449)-1</f>
        <v>0</v>
      </c>
      <c r="G449" s="66">
        <f>IF('##zz500##'!K449="","",IF('##zz500##'!K449="no",G448*(1+E449),IF('##zz500##'!T449&lt;&gt;0,G448*(1+'##zz500##'!T449),G448*(1+'##zz500##'!P449))))</f>
        <v>4.1986689181873498</v>
      </c>
      <c r="H449" s="6">
        <f t="shared" si="14"/>
        <v>4.2817601763716739E-2</v>
      </c>
      <c r="I449" s="17">
        <f>G449/MAX(G$240:G449)-1</f>
        <v>-3.8127959067077888E-2</v>
      </c>
      <c r="N449" s="20"/>
      <c r="O449" s="20"/>
      <c r="S449" s="192"/>
      <c r="Y449" s="39"/>
      <c r="Z449" s="39"/>
      <c r="AA449" s="17"/>
      <c r="AC449" s="142"/>
      <c r="AE449" s="17"/>
      <c r="AG449" s="66"/>
      <c r="AI449" s="17"/>
    </row>
    <row r="450" spans="1:35" x14ac:dyDescent="0.25">
      <c r="A450" s="72">
        <f>IF('##zz500##'!B450&lt;&gt;"",'##zz500##'!B450,"")</f>
        <v>39769</v>
      </c>
      <c r="B450" s="208">
        <v>2710.28</v>
      </c>
      <c r="C450" s="146">
        <f t="shared" si="12"/>
        <v>4.5596410618458538E-2</v>
      </c>
      <c r="D450" s="143">
        <f>IF('##zz500##'!K450="","",IF('##zz500##'!K450="yes",D449,IF('##zz500##'!T450&lt;&gt;0,D449*(1+'##zz500##'!T450),D449*(1+C450))))</f>
        <v>1.4404001119234631</v>
      </c>
      <c r="E450" s="6">
        <f t="shared" si="13"/>
        <v>0</v>
      </c>
      <c r="F450" s="17">
        <f>D450/MAX(D$240:D450)-1</f>
        <v>0</v>
      </c>
      <c r="G450" s="66">
        <f>IF('##zz500##'!K450="","",IF('##zz500##'!K450="no",G449*(1+E450),IF('##zz500##'!T450&lt;&gt;0,G449*(1+'##zz500##'!T450),G449*(1+'##zz500##'!P450))))</f>
        <v>3.9927700381250211</v>
      </c>
      <c r="H450" s="6">
        <f t="shared" si="14"/>
        <v>-4.9039084546637524E-2</v>
      </c>
      <c r="I450" s="17">
        <f>G450/MAX(G$240:G450)-1</f>
        <v>-8.5297283405434299E-2</v>
      </c>
      <c r="N450" s="20"/>
      <c r="O450" s="20"/>
      <c r="S450" s="192"/>
      <c r="Y450" s="39"/>
      <c r="Z450" s="39"/>
      <c r="AA450" s="17"/>
      <c r="AC450" s="142"/>
      <c r="AE450" s="17"/>
      <c r="AG450" s="66"/>
      <c r="AI450" s="17"/>
    </row>
    <row r="451" spans="1:35" x14ac:dyDescent="0.25">
      <c r="A451" s="72">
        <f>IF('##zz500##'!B451&lt;&gt;"",'##zz500##'!B451,"")</f>
        <v>39770</v>
      </c>
      <c r="B451" s="208">
        <v>2523.02</v>
      </c>
      <c r="C451" s="146">
        <f t="shared" si="12"/>
        <v>-6.9092492288619689E-2</v>
      </c>
      <c r="D451" s="143">
        <f>IF('##zz500##'!K451="","",IF('##zz500##'!K451="yes",D450,IF('##zz500##'!T451&lt;&gt;0,D450*(1+'##zz500##'!T451),D450*(1+C451))))</f>
        <v>1.4404001119234631</v>
      </c>
      <c r="E451" s="6">
        <f t="shared" si="13"/>
        <v>0</v>
      </c>
      <c r="F451" s="17">
        <f>D451/MAX(D$240:D451)-1</f>
        <v>0</v>
      </c>
      <c r="G451" s="66">
        <f>IF('##zz500##'!K451="","",IF('##zz500##'!K451="no",G450*(1+E451),IF('##zz500##'!T451&lt;&gt;0,G450*(1+'##zz500##'!T451),G450*(1+'##zz500##'!P451))))</f>
        <v>4.2837691887646052</v>
      </c>
      <c r="H451" s="6">
        <f t="shared" si="14"/>
        <v>7.2881520313209824E-2</v>
      </c>
      <c r="I451" s="17">
        <f>G451/MAX(G$240:G451)-1</f>
        <v>-1.8632358785399261E-2</v>
      </c>
      <c r="N451" s="20"/>
      <c r="O451" s="20"/>
      <c r="S451" s="192"/>
      <c r="Y451" s="39"/>
      <c r="Z451" s="39"/>
      <c r="AA451" s="17"/>
      <c r="AC451" s="142"/>
      <c r="AE451" s="17"/>
      <c r="AG451" s="66"/>
      <c r="AI451" s="17"/>
    </row>
    <row r="452" spans="1:35" x14ac:dyDescent="0.25">
      <c r="A452" s="72">
        <f>IF('##zz500##'!B452&lt;&gt;"",'##zz500##'!B452,"")</f>
        <v>39771</v>
      </c>
      <c r="B452" s="208">
        <v>2687.86</v>
      </c>
      <c r="C452" s="146">
        <f t="shared" ref="C452:C515" si="15">IF(AND(B451&gt;0,B452&gt;0),B452/B451-1,"")</f>
        <v>6.5334400837092188E-2</v>
      </c>
      <c r="D452" s="143">
        <f>IF('##zz500##'!K452="","",IF('##zz500##'!K452="yes",D451,IF('##zz500##'!T452&lt;&gt;0,D451*(1+'##zz500##'!T452),D451*(1+C452))))</f>
        <v>1.4404001119234631</v>
      </c>
      <c r="E452" s="6">
        <f t="shared" si="13"/>
        <v>0</v>
      </c>
      <c r="F452" s="17">
        <f>D452/MAX(D$240:D452)-1</f>
        <v>0</v>
      </c>
      <c r="G452" s="66">
        <f>IF('##zz500##'!K452="","",IF('##zz500##'!K452="no",G451*(1+E452),IF('##zz500##'!T452&lt;&gt;0,G451*(1+'##zz500##'!T452),G451*(1+'##zz500##'!P452))))</f>
        <v>3.9817833787180708</v>
      </c>
      <c r="H452" s="6">
        <f t="shared" si="14"/>
        <v>-7.0495350412103752E-2</v>
      </c>
      <c r="I452" s="17">
        <f>G452/MAX(G$240:G452)-1</f>
        <v>-8.7814214535922308E-2</v>
      </c>
      <c r="N452" s="20"/>
      <c r="O452" s="20"/>
      <c r="S452" s="192"/>
      <c r="Y452" s="39"/>
      <c r="Z452" s="39"/>
      <c r="AA452" s="17"/>
      <c r="AC452" s="142"/>
      <c r="AE452" s="17"/>
      <c r="AG452" s="66"/>
      <c r="AI452" s="17"/>
    </row>
    <row r="453" spans="1:35" x14ac:dyDescent="0.25">
      <c r="A453" s="72">
        <f>IF('##zz500##'!B453&lt;&gt;"",'##zz500##'!B453,"")</f>
        <v>39772</v>
      </c>
      <c r="B453" s="208">
        <v>2711.14</v>
      </c>
      <c r="C453" s="146">
        <f t="shared" si="15"/>
        <v>8.6611653880781514E-3</v>
      </c>
      <c r="D453" s="143">
        <f>IF('##zz500##'!K453="","",IF('##zz500##'!K453="yes",D452,IF('##zz500##'!T453&lt;&gt;0,D452*(1+'##zz500##'!T453),D452*(1+C453))))</f>
        <v>1.4404001119234631</v>
      </c>
      <c r="E453" s="6">
        <f t="shared" si="13"/>
        <v>0</v>
      </c>
      <c r="F453" s="17">
        <f>D453/MAX(D$240:D453)-1</f>
        <v>0</v>
      </c>
      <c r="G453" s="66">
        <f>IF('##zz500##'!K453="","",IF('##zz500##'!K453="no",G452*(1+E453),IF('##zz500##'!T453&lt;&gt;0,G452*(1+'##zz500##'!T453),G452*(1+'##zz500##'!P453))))</f>
        <v>3.9728750361540905</v>
      </c>
      <c r="H453" s="6">
        <f t="shared" si="14"/>
        <v>-2.2372745367298386E-3</v>
      </c>
      <c r="I453" s="17">
        <f>G453/MAX(G$240:G453)-1</f>
        <v>-8.9855024566508068E-2</v>
      </c>
      <c r="N453" s="20"/>
      <c r="O453" s="20"/>
      <c r="S453" s="192"/>
      <c r="Y453" s="39"/>
      <c r="Z453" s="39"/>
      <c r="AA453" s="17"/>
      <c r="AC453" s="142"/>
      <c r="AE453" s="17"/>
      <c r="AG453" s="66"/>
      <c r="AI453" s="17"/>
    </row>
    <row r="454" spans="1:35" x14ac:dyDescent="0.25">
      <c r="A454" s="72">
        <f>IF('##zz500##'!B454&lt;&gt;"",'##zz500##'!B454,"")</f>
        <v>39773</v>
      </c>
      <c r="B454" s="208">
        <v>2696.44</v>
      </c>
      <c r="C454" s="146">
        <f t="shared" si="15"/>
        <v>-5.4220733713492564E-3</v>
      </c>
      <c r="D454" s="143">
        <f>IF('##zz500##'!K454="","",IF('##zz500##'!K454="yes",D453,IF('##zz500##'!T454&lt;&gt;0,D453*(1+'##zz500##'!T454),D453*(1+C454))))</f>
        <v>1.4404001119234631</v>
      </c>
      <c r="E454" s="6">
        <f t="shared" si="13"/>
        <v>0</v>
      </c>
      <c r="F454" s="17">
        <f>D454/MAX(D$240:D454)-1</f>
        <v>0</v>
      </c>
      <c r="G454" s="66">
        <f>IF('##zz500##'!K454="","",IF('##zz500##'!K454="no",G453*(1+E454),IF('##zz500##'!T454&lt;&gt;0,G453*(1+'##zz500##'!T454),G453*(1+'##zz500##'!P454))))</f>
        <v>4.0292261384383545</v>
      </c>
      <c r="H454" s="6">
        <f t="shared" si="14"/>
        <v>1.4183960424492437E-2</v>
      </c>
      <c r="I454" s="17">
        <f>G454/MAX(G$240:G454)-1</f>
        <v>-7.6945564254408683E-2</v>
      </c>
      <c r="N454" s="20"/>
      <c r="O454" s="20"/>
      <c r="S454" s="192"/>
      <c r="Y454" s="39"/>
      <c r="Z454" s="39"/>
      <c r="AA454" s="17"/>
      <c r="AC454" s="142"/>
      <c r="AE454" s="17"/>
      <c r="AG454" s="66"/>
      <c r="AI454" s="17"/>
    </row>
    <row r="455" spans="1:35" x14ac:dyDescent="0.25">
      <c r="A455" s="72">
        <f>IF('##zz500##'!B455&lt;&gt;"",'##zz500##'!B455,"")</f>
        <v>39776</v>
      </c>
      <c r="B455" s="208">
        <v>2605.59</v>
      </c>
      <c r="C455" s="146">
        <f t="shared" si="15"/>
        <v>-3.3692572428832057E-2</v>
      </c>
      <c r="D455" s="143">
        <f>IF('##zz500##'!K455="","",IF('##zz500##'!K455="yes",D454,IF('##zz500##'!T455&lt;&gt;0,D454*(1+'##zz500##'!T455),D454*(1+C455))))</f>
        <v>1.4404001119234631</v>
      </c>
      <c r="E455" s="6">
        <f t="shared" si="13"/>
        <v>0</v>
      </c>
      <c r="F455" s="17">
        <f>D455/MAX(D$240:D455)-1</f>
        <v>0</v>
      </c>
      <c r="G455" s="66">
        <f>IF('##zz500##'!K455="","",IF('##zz500##'!K455="no",G454*(1+E455),IF('##zz500##'!T455&lt;&gt;0,G454*(1+'##zz500##'!T455),G454*(1+'##zz500##'!P455))))</f>
        <v>4.1942930277769932</v>
      </c>
      <c r="H455" s="6">
        <f t="shared" si="14"/>
        <v>4.0967392662307978E-2</v>
      </c>
      <c r="I455" s="17">
        <f>G455/MAX(G$240:G455)-1</f>
        <v>-3.9130430736533994E-2</v>
      </c>
      <c r="N455" s="20"/>
      <c r="O455" s="20"/>
      <c r="S455" s="192"/>
      <c r="Y455" s="39"/>
      <c r="Z455" s="39"/>
      <c r="AA455" s="17"/>
      <c r="AC455" s="142"/>
      <c r="AE455" s="17"/>
      <c r="AG455" s="66"/>
      <c r="AI455" s="17"/>
    </row>
    <row r="456" spans="1:35" x14ac:dyDescent="0.25">
      <c r="A456" s="72">
        <f>IF('##zz500##'!B456&lt;&gt;"",'##zz500##'!B456,"")</f>
        <v>39777</v>
      </c>
      <c r="B456" s="208">
        <v>2595.0100000000002</v>
      </c>
      <c r="C456" s="146">
        <f t="shared" si="15"/>
        <v>-4.0605006927413312E-3</v>
      </c>
      <c r="D456" s="143">
        <f>IF('##zz500##'!K456="","",IF('##zz500##'!K456="yes",D455,IF('##zz500##'!T456&lt;&gt;0,D455*(1+'##zz500##'!T456),D455*(1+C456))))</f>
        <v>1.4345513662711731</v>
      </c>
      <c r="E456" s="6">
        <f t="shared" si="13"/>
        <v>-4.0605006927413312E-3</v>
      </c>
      <c r="F456" s="17">
        <f>D456/MAX(D$240:D456)-1</f>
        <v>-4.0605006927413312E-3</v>
      </c>
      <c r="G456" s="66">
        <f>IF('##zz500##'!K456="","",IF('##zz500##'!K456="no",G455*(1+E456),IF('##zz500##'!T456&lt;&gt;0,G455*(1+'##zz500##'!T456),G455*(1+'##zz500##'!P456))))</f>
        <v>4.1772620980321449</v>
      </c>
      <c r="H456" s="6">
        <f t="shared" si="14"/>
        <v>-4.0605006927412202E-3</v>
      </c>
      <c r="I456" s="17">
        <f>G456/MAX(G$240:G456)-1</f>
        <v>-4.3032042288162264E-2</v>
      </c>
      <c r="N456" s="20"/>
      <c r="O456" s="20"/>
      <c r="S456" s="192"/>
      <c r="Y456" s="39"/>
      <c r="Z456" s="39"/>
      <c r="AA456" s="17"/>
      <c r="AC456" s="142"/>
      <c r="AE456" s="17"/>
      <c r="AG456" s="66"/>
      <c r="AI456" s="17"/>
    </row>
    <row r="457" spans="1:35" x14ac:dyDescent="0.25">
      <c r="A457" s="72">
        <f>IF('##zz500##'!B457&lt;&gt;"",'##zz500##'!B457,"")</f>
        <v>39778</v>
      </c>
      <c r="B457" s="208">
        <v>2636.07</v>
      </c>
      <c r="C457" s="146">
        <f t="shared" si="15"/>
        <v>1.5822675057128865E-2</v>
      </c>
      <c r="D457" s="143">
        <f>IF('##zz500##'!K457="","",IF('##zz500##'!K457="yes",D456,IF('##zz500##'!T457&lt;&gt;0,D456*(1+'##zz500##'!T457),D456*(1+C457))))</f>
        <v>1.4572498063924422</v>
      </c>
      <c r="E457" s="6">
        <f t="shared" si="13"/>
        <v>1.5822675057128865E-2</v>
      </c>
      <c r="F457" s="17">
        <f>D457/MAX(D$240:D457)-1</f>
        <v>0</v>
      </c>
      <c r="G457" s="66">
        <f>IF('##zz500##'!K457="","",IF('##zz500##'!K457="no",G456*(1+E457),IF('##zz500##'!T457&lt;&gt;0,G456*(1+'##zz500##'!T457),G456*(1+'##zz500##'!P457))))</f>
        <v>4.2433575588377677</v>
      </c>
      <c r="H457" s="6">
        <f t="shared" si="14"/>
        <v>1.5822675057128865E-2</v>
      </c>
      <c r="I457" s="17">
        <f>G457/MAX(G$240:G457)-1</f>
        <v>-2.7890249253203603E-2</v>
      </c>
      <c r="N457" s="20"/>
      <c r="O457" s="20"/>
      <c r="S457" s="192"/>
      <c r="Y457" s="39"/>
      <c r="Z457" s="39"/>
      <c r="AA457" s="17"/>
      <c r="AC457" s="142"/>
      <c r="AE457" s="17"/>
      <c r="AG457" s="66"/>
      <c r="AI457" s="17"/>
    </row>
    <row r="458" spans="1:35" x14ac:dyDescent="0.25">
      <c r="A458" s="72">
        <f>IF('##zz500##'!B458&lt;&gt;"",'##zz500##'!B458,"")</f>
        <v>39779</v>
      </c>
      <c r="B458" s="208">
        <v>2679.94</v>
      </c>
      <c r="C458" s="146">
        <f t="shared" si="15"/>
        <v>1.6642198424169363E-2</v>
      </c>
      <c r="D458" s="143">
        <f>IF('##zz500##'!K458="","",IF('##zz500##'!K458="yes",D457,IF('##zz500##'!T458&lt;&gt;0,D457*(1+'##zz500##'!T458),D457*(1+C458))))</f>
        <v>1.4815016468240076</v>
      </c>
      <c r="E458" s="6">
        <f t="shared" si="13"/>
        <v>1.6642198424169363E-2</v>
      </c>
      <c r="F458" s="17">
        <f>D458/MAX(D$240:D458)-1</f>
        <v>0</v>
      </c>
      <c r="G458" s="66">
        <f>IF('##zz500##'!K458="","",IF('##zz500##'!K458="no",G457*(1+E458),IF('##zz500##'!T458&lt;&gt;0,G457*(1+'##zz500##'!T458),G457*(1+'##zz500##'!P458))))</f>
        <v>4.313976357316645</v>
      </c>
      <c r="H458" s="6">
        <f t="shared" si="14"/>
        <v>1.6642198424169363E-2</v>
      </c>
      <c r="I458" s="17">
        <f>G458/MAX(G$240:G458)-1</f>
        <v>-1.1712205891205585E-2</v>
      </c>
      <c r="N458" s="20"/>
      <c r="O458" s="20"/>
      <c r="S458" s="192"/>
      <c r="Y458" s="39"/>
      <c r="Z458" s="39"/>
      <c r="AA458" s="17"/>
      <c r="AC458" s="142"/>
      <c r="AE458" s="17"/>
      <c r="AG458" s="66"/>
      <c r="AI458" s="17"/>
    </row>
    <row r="459" spans="1:35" x14ac:dyDescent="0.25">
      <c r="A459" s="72">
        <f>IF('##zz500##'!B459&lt;&gt;"",'##zz500##'!B459,"")</f>
        <v>39780</v>
      </c>
      <c r="B459" s="208">
        <v>2669.82</v>
      </c>
      <c r="C459" s="146">
        <f t="shared" si="15"/>
        <v>-3.7762039448644424E-3</v>
      </c>
      <c r="D459" s="143">
        <f>IF('##zz500##'!K459="","",IF('##zz500##'!K459="yes",D458,IF('##zz500##'!T459&lt;&gt;0,D458*(1+'##zz500##'!T459),D458*(1+C459))))</f>
        <v>1.4759071944609476</v>
      </c>
      <c r="E459" s="6">
        <f t="shared" si="13"/>
        <v>-3.7762039448644424E-3</v>
      </c>
      <c r="F459" s="17">
        <f>D459/MAX(D$240:D459)-1</f>
        <v>-3.7762039448644424E-3</v>
      </c>
      <c r="G459" s="66">
        <f>IF('##zz500##'!K459="","",IF('##zz500##'!K459="no",G458*(1+E459),IF('##zz500##'!T459&lt;&gt;0,G458*(1+'##zz500##'!T459),G458*(1+'##zz500##'!P459))))</f>
        <v>4.2976859027780936</v>
      </c>
      <c r="H459" s="6">
        <f t="shared" si="14"/>
        <v>-3.7762039448645535E-3</v>
      </c>
      <c r="I459" s="17">
        <f>G459/MAX(G$240:G459)-1</f>
        <v>-1.5444182157980713E-2</v>
      </c>
      <c r="N459" s="20"/>
      <c r="O459" s="20"/>
      <c r="S459" s="192"/>
      <c r="Y459" s="39"/>
      <c r="Z459" s="39"/>
      <c r="AA459" s="17"/>
      <c r="AC459" s="142"/>
      <c r="AE459" s="17"/>
      <c r="AG459" s="66"/>
      <c r="AI459" s="17"/>
    </row>
    <row r="460" spans="1:35" x14ac:dyDescent="0.25">
      <c r="A460" s="72">
        <f>IF('##zz500##'!B460&lt;&gt;"",'##zz500##'!B460,"")</f>
        <v>39783</v>
      </c>
      <c r="B460" s="208">
        <v>2809.53</v>
      </c>
      <c r="C460" s="146">
        <f t="shared" si="15"/>
        <v>5.2329370519360818E-2</v>
      </c>
      <c r="D460" s="143">
        <f>IF('##zz500##'!K460="","",IF('##zz500##'!K460="yes",D459,IF('##zz500##'!T460&lt;&gt;0,D459*(1+'##zz500##'!T460),D459*(1+C460))))</f>
        <v>1.553140488892085</v>
      </c>
      <c r="E460" s="6">
        <f t="shared" si="13"/>
        <v>5.2329370519360818E-2</v>
      </c>
      <c r="F460" s="17">
        <f>D460/MAX(D$240:D460)-1</f>
        <v>0</v>
      </c>
      <c r="G460" s="66">
        <f>IF('##zz500##'!K460="","",IF('##zz500##'!K460="no",G459*(1+E460),IF('##zz500##'!T460&lt;&gt;0,G459*(1+'##zz500##'!T460),G459*(1+'##zz500##'!P460))))</f>
        <v>4.5225811007604024</v>
      </c>
      <c r="H460" s="6">
        <f t="shared" si="14"/>
        <v>5.2329370519360818E-2</v>
      </c>
      <c r="I460" s="17">
        <f>G460/MAX(G$240:G460)-1</f>
        <v>0</v>
      </c>
      <c r="N460" s="20"/>
      <c r="O460" s="20"/>
      <c r="S460" s="192"/>
      <c r="Y460" s="39"/>
      <c r="Z460" s="39"/>
      <c r="AA460" s="17"/>
      <c r="AC460" s="142"/>
      <c r="AE460" s="17"/>
      <c r="AG460" s="66"/>
      <c r="AI460" s="17"/>
    </row>
    <row r="461" spans="1:35" x14ac:dyDescent="0.25">
      <c r="A461" s="72">
        <f>IF('##zz500##'!B461&lt;&gt;"",'##zz500##'!B461,"")</f>
        <v>39784</v>
      </c>
      <c r="B461" s="208">
        <v>2858.47</v>
      </c>
      <c r="C461" s="146">
        <f t="shared" si="15"/>
        <v>1.7419283652425621E-2</v>
      </c>
      <c r="D461" s="143">
        <f>IF('##zz500##'!K461="","",IF('##zz500##'!K461="yes",D460,IF('##zz500##'!T461&lt;&gt;0,D460*(1+'##zz500##'!T461),D460*(1+C461))))</f>
        <v>1.5801950836201633</v>
      </c>
      <c r="E461" s="6">
        <f t="shared" si="13"/>
        <v>1.7419283652425621E-2</v>
      </c>
      <c r="F461" s="17">
        <f>D461/MAX(D$240:D461)-1</f>
        <v>0</v>
      </c>
      <c r="G461" s="66">
        <f>IF('##zz500##'!K461="","",IF('##zz500##'!K461="no",G460*(1+E461),IF('##zz500##'!T461&lt;&gt;0,G460*(1+'##zz500##'!T461),G460*(1+'##zz500##'!P461))))</f>
        <v>4.6013612237956476</v>
      </c>
      <c r="H461" s="6">
        <f t="shared" si="14"/>
        <v>1.7419283652425621E-2</v>
      </c>
      <c r="I461" s="17">
        <f>G461/MAX(G$240:G461)-1</f>
        <v>0</v>
      </c>
      <c r="N461" s="20"/>
      <c r="O461" s="20"/>
      <c r="S461" s="192"/>
      <c r="Y461" s="39"/>
      <c r="Z461" s="39"/>
      <c r="AA461" s="17"/>
      <c r="AC461" s="142"/>
      <c r="AE461" s="17"/>
      <c r="AG461" s="66"/>
      <c r="AI461" s="17"/>
    </row>
    <row r="462" spans="1:35" x14ac:dyDescent="0.25">
      <c r="A462" s="72">
        <f>IF('##zz500##'!B462&lt;&gt;"",'##zz500##'!B462,"")</f>
        <v>39785</v>
      </c>
      <c r="B462" s="208">
        <v>3004.96</v>
      </c>
      <c r="C462" s="146">
        <f t="shared" si="15"/>
        <v>5.1247695445465702E-2</v>
      </c>
      <c r="D462" s="143">
        <f>IF('##zz500##'!K462="","",IF('##zz500##'!K462="yes",D461,IF('##zz500##'!T462&lt;&gt;0,D461*(1+'##zz500##'!T462),D461*(1+C462))))</f>
        <v>1.5801950836201633</v>
      </c>
      <c r="E462" s="6">
        <f t="shared" si="13"/>
        <v>0</v>
      </c>
      <c r="F462" s="17">
        <f>D462/MAX(D$240:D462)-1</f>
        <v>0</v>
      </c>
      <c r="G462" s="66">
        <f>IF('##zz500##'!K462="","",IF('##zz500##'!K462="no",G461*(1+E462),IF('##zz500##'!T462&lt;&gt;0,G461*(1+'##zz500##'!T462),G461*(1+'##zz500##'!P462))))</f>
        <v>4.4071576951453713</v>
      </c>
      <c r="H462" s="6">
        <f t="shared" si="14"/>
        <v>-4.2205668975946797E-2</v>
      </c>
      <c r="I462" s="17">
        <f>G462/MAX(G$240:G462)-1</f>
        <v>-4.2205668975946797E-2</v>
      </c>
      <c r="N462" s="20"/>
      <c r="O462" s="20"/>
      <c r="S462" s="192"/>
      <c r="Y462" s="39"/>
      <c r="Z462" s="39"/>
      <c r="AA462" s="17"/>
      <c r="AC462" s="142"/>
      <c r="AE462" s="17"/>
      <c r="AG462" s="66"/>
      <c r="AI462" s="17"/>
    </row>
    <row r="463" spans="1:35" x14ac:dyDescent="0.25">
      <c r="A463" s="72">
        <f>IF('##zz500##'!B463&lt;&gt;"",'##zz500##'!B463,"")</f>
        <v>39786</v>
      </c>
      <c r="B463" s="208">
        <v>3012.33</v>
      </c>
      <c r="C463" s="146">
        <f t="shared" si="15"/>
        <v>2.4526116820189348E-3</v>
      </c>
      <c r="D463" s="143">
        <f>IF('##zz500##'!K463="","",IF('##zz500##'!K463="yes",D462,IF('##zz500##'!T463&lt;&gt;0,D462*(1+'##zz500##'!T463),D462*(1+C463))))</f>
        <v>1.5801950836201633</v>
      </c>
      <c r="E463" s="6">
        <f t="shared" si="13"/>
        <v>0</v>
      </c>
      <c r="F463" s="17">
        <f>D463/MAX(D$240:D463)-1</f>
        <v>0</v>
      </c>
      <c r="G463" s="66">
        <f>IF('##zz500##'!K463="","",IF('##zz500##'!K463="no",G462*(1+E463),IF('##zz500##'!T463&lt;&gt;0,G462*(1+'##zz500##'!T463),G462*(1+'##zz500##'!P463))))</f>
        <v>4.4119322798155665</v>
      </c>
      <c r="H463" s="6">
        <f t="shared" si="14"/>
        <v>1.0833705078114875E-3</v>
      </c>
      <c r="I463" s="17">
        <f>G463/MAX(G$240:G463)-1</f>
        <v>-4.1168022845166186E-2</v>
      </c>
      <c r="N463" s="20"/>
      <c r="O463" s="20"/>
      <c r="S463" s="192"/>
      <c r="Y463" s="39"/>
      <c r="Z463" s="39"/>
      <c r="AA463" s="17"/>
      <c r="AC463" s="142"/>
      <c r="AE463" s="17"/>
      <c r="AG463" s="66"/>
      <c r="AI463" s="17"/>
    </row>
    <row r="464" spans="1:35" x14ac:dyDescent="0.25">
      <c r="A464" s="72">
        <f>IF('##zz500##'!B464&lt;&gt;"",'##zz500##'!B464,"")</f>
        <v>39787</v>
      </c>
      <c r="B464" s="208">
        <v>3122.8</v>
      </c>
      <c r="C464" s="146">
        <f t="shared" si="15"/>
        <v>3.6672608910710336E-2</v>
      </c>
      <c r="D464" s="143">
        <f>IF('##zz500##'!K464="","",IF('##zz500##'!K464="yes",D463,IF('##zz500##'!T464&lt;&gt;0,D463*(1+'##zz500##'!T464),D463*(1+C464))))</f>
        <v>1.5801950836201633</v>
      </c>
      <c r="E464" s="6">
        <f t="shared" si="13"/>
        <v>0</v>
      </c>
      <c r="F464" s="17">
        <f>D464/MAX(D$240:D464)-1</f>
        <v>0</v>
      </c>
      <c r="G464" s="66">
        <f>IF('##zz500##'!K464="","",IF('##zz500##'!K464="no",G463*(1+E464),IF('##zz500##'!T464&lt;&gt;0,G463*(1+'##zz500##'!T464),G463*(1+'##zz500##'!P464))))</f>
        <v>4.2799891506653589</v>
      </c>
      <c r="H464" s="6">
        <f t="shared" si="14"/>
        <v>-2.9905973342755687E-2</v>
      </c>
      <c r="I464" s="17">
        <f>G464/MAX(G$240:G464)-1</f>
        <v>-6.9842826394140411E-2</v>
      </c>
      <c r="N464" s="20"/>
      <c r="O464" s="20"/>
      <c r="S464" s="192"/>
      <c r="Y464" s="39"/>
      <c r="Z464" s="39"/>
      <c r="AA464" s="17"/>
      <c r="AC464" s="142"/>
      <c r="AE464" s="17"/>
      <c r="AG464" s="66"/>
      <c r="AI464" s="17"/>
    </row>
    <row r="465" spans="1:36" x14ac:dyDescent="0.25">
      <c r="A465" s="72">
        <f>IF('##zz500##'!B465&lt;&gt;"",'##zz500##'!B465,"")</f>
        <v>39790</v>
      </c>
      <c r="B465" s="208">
        <v>3248.59</v>
      </c>
      <c r="C465" s="146">
        <f t="shared" si="15"/>
        <v>4.0281157935186274E-2</v>
      </c>
      <c r="D465" s="143">
        <f>IF('##zz500##'!K465="","",IF('##zz500##'!K465="yes",D464,IF('##zz500##'!T465&lt;&gt;0,D464*(1+'##zz500##'!T465),D464*(1+C465))))</f>
        <v>1.6438471713518719</v>
      </c>
      <c r="E465" s="6">
        <f t="shared" si="13"/>
        <v>4.0281157935186274E-2</v>
      </c>
      <c r="F465" s="17">
        <f>D465/MAX(D$240:D465)-1</f>
        <v>0</v>
      </c>
      <c r="G465" s="66">
        <f>IF('##zz500##'!K465="","",IF('##zz500##'!K465="no",G464*(1+E465),IF('##zz500##'!T465&lt;&gt;0,G464*(1+'##zz500##'!T465),G464*(1+'##zz500##'!P465))))</f>
        <v>4.4523920696041941</v>
      </c>
      <c r="H465" s="6">
        <f t="shared" si="14"/>
        <v>4.0281157935186274E-2</v>
      </c>
      <c r="I465" s="17">
        <f>G465/MAX(G$240:G465)-1</f>
        <v>-3.2375018379576237E-2</v>
      </c>
      <c r="N465" s="20"/>
      <c r="O465" s="20"/>
      <c r="S465" s="192"/>
      <c r="Y465" s="39"/>
      <c r="Z465" s="39"/>
      <c r="AA465" s="17"/>
      <c r="AC465" s="142"/>
      <c r="AE465" s="17"/>
      <c r="AG465" s="66"/>
      <c r="AI465" s="17"/>
    </row>
    <row r="466" spans="1:36" x14ac:dyDescent="0.25">
      <c r="A466" s="72">
        <f>IF('##zz500##'!B466&lt;&gt;"",'##zz500##'!B466,"")</f>
        <v>39791</v>
      </c>
      <c r="B466" s="208">
        <v>3165.3</v>
      </c>
      <c r="C466" s="146">
        <f t="shared" si="15"/>
        <v>-2.5638815609233534E-2</v>
      </c>
      <c r="D466" s="143">
        <f>IF('##zz500##'!K466="","",IF('##zz500##'!K466="yes",D465,IF('##zz500##'!T466&lt;&gt;0,D465*(1+'##zz500##'!T466),D465*(1+C466))))</f>
        <v>1.6438471713518719</v>
      </c>
      <c r="E466" s="6">
        <f t="shared" si="13"/>
        <v>0</v>
      </c>
      <c r="F466" s="17">
        <f>D466/MAX(D$240:D466)-1</f>
        <v>0</v>
      </c>
      <c r="G466" s="66">
        <f>IF('##zz500##'!K466="","",IF('##zz500##'!K466="no",G465*(1+E466),IF('##zz500##'!T466&lt;&gt;0,G465*(1+'##zz500##'!T466),G465*(1+'##zz500##'!P466))))</f>
        <v>4.5661140164820528</v>
      </c>
      <c r="H466" s="6">
        <f t="shared" si="14"/>
        <v>2.5541763865366107E-2</v>
      </c>
      <c r="I466" s="17">
        <f>G466/MAX(G$240:G466)-1</f>
        <v>-7.6601695887982268E-3</v>
      </c>
      <c r="N466" s="20"/>
      <c r="O466" s="20"/>
      <c r="S466" s="192"/>
      <c r="Y466" s="39"/>
      <c r="Z466" s="39"/>
      <c r="AA466" s="17"/>
      <c r="AC466" s="142"/>
      <c r="AE466" s="17"/>
      <c r="AG466" s="66"/>
      <c r="AI466" s="17"/>
    </row>
    <row r="467" spans="1:36" x14ac:dyDescent="0.25">
      <c r="A467" s="72">
        <f>IF('##zz500##'!B467&lt;&gt;"",'##zz500##'!B467,"")</f>
        <v>39792</v>
      </c>
      <c r="B467" s="208">
        <v>3238.32</v>
      </c>
      <c r="C467" s="146">
        <f t="shared" si="15"/>
        <v>2.3068903421476605E-2</v>
      </c>
      <c r="D467" s="143">
        <f>IF('##zz500##'!K467="","",IF('##zz500##'!K467="yes",D466,IF('##zz500##'!T467&lt;&gt;0,D466*(1+'##zz500##'!T467),D466*(1+C467))))</f>
        <v>1.6817689229874557</v>
      </c>
      <c r="E467" s="6">
        <f t="shared" si="13"/>
        <v>2.3068903421476605E-2</v>
      </c>
      <c r="F467" s="17">
        <f>D467/MAX(D$240:D467)-1</f>
        <v>0</v>
      </c>
      <c r="G467" s="66">
        <f>IF('##zz500##'!K467="","",IF('##zz500##'!K467="no",G466*(1+E467),IF('##zz500##'!T467&lt;&gt;0,G466*(1+'##zz500##'!T467),G466*(1+'##zz500##'!P467))))</f>
        <v>4.6714492597397284</v>
      </c>
      <c r="H467" s="6">
        <f t="shared" si="14"/>
        <v>2.3068903421476605E-2</v>
      </c>
      <c r="I467" s="17">
        <f>G467/MAX(G$240:G467)-1</f>
        <v>0</v>
      </c>
      <c r="N467" s="20"/>
      <c r="O467" s="20"/>
      <c r="S467" s="192"/>
      <c r="Y467" s="39"/>
      <c r="Z467" s="39"/>
      <c r="AA467" s="17"/>
      <c r="AC467" s="142"/>
      <c r="AE467" s="17"/>
      <c r="AG467" s="66"/>
      <c r="AI467" s="17"/>
    </row>
    <row r="468" spans="1:36" x14ac:dyDescent="0.25">
      <c r="A468" s="72">
        <f>IF('##zz500##'!B468&lt;&gt;"",'##zz500##'!B468,"")</f>
        <v>39793</v>
      </c>
      <c r="B468" s="208">
        <v>3140</v>
      </c>
      <c r="C468" s="146">
        <f t="shared" si="15"/>
        <v>-3.0361421971886737E-2</v>
      </c>
      <c r="D468" s="143">
        <f>IF('##zz500##'!K468="","",IF('##zz500##'!K468="yes",D467,IF('##zz500##'!T468&lt;&gt;0,D467*(1+'##zz500##'!T468),D467*(1+C468))))</f>
        <v>1.6817689229874557</v>
      </c>
      <c r="E468" s="6">
        <f t="shared" si="13"/>
        <v>0</v>
      </c>
      <c r="F468" s="17">
        <f>D468/MAX(D$240:D468)-1</f>
        <v>0</v>
      </c>
      <c r="G468" s="66">
        <f>IF('##zz500##'!K468="","",IF('##zz500##'!K468="no",G467*(1+E468),IF('##zz500##'!T468&lt;&gt;0,G467*(1+'##zz500##'!T468),G467*(1+'##zz500##'!P468))))</f>
        <v>4.8173110472226517</v>
      </c>
      <c r="H468" s="6">
        <f t="shared" si="14"/>
        <v>3.1224097570750509E-2</v>
      </c>
      <c r="I468" s="17">
        <f>G468/MAX(G$240:G468)-1</f>
        <v>0</v>
      </c>
      <c r="N468" s="20"/>
      <c r="O468" s="20"/>
      <c r="S468" s="192"/>
      <c r="Y468" s="39"/>
      <c r="Z468" s="39"/>
      <c r="AA468" s="17"/>
      <c r="AC468" s="142"/>
      <c r="AE468" s="17"/>
      <c r="AF468" s="14"/>
      <c r="AG468" s="66"/>
      <c r="AI468" s="17"/>
      <c r="AJ468" s="14"/>
    </row>
    <row r="469" spans="1:36" x14ac:dyDescent="0.25">
      <c r="A469" s="72">
        <f>IF('##zz500##'!B469&lt;&gt;"",'##zz500##'!B469,"")</f>
        <v>39794</v>
      </c>
      <c r="B469" s="208">
        <v>2989.05</v>
      </c>
      <c r="C469" s="146">
        <f t="shared" si="15"/>
        <v>-4.8073248407643265E-2</v>
      </c>
      <c r="D469" s="143">
        <f>IF('##zz500##'!K469="","",IF('##zz500##'!K469="yes",D468,IF('##zz500##'!T469&lt;&gt;0,D468*(1+'##zz500##'!T469),D468*(1+C469))))</f>
        <v>1.600920827788425</v>
      </c>
      <c r="E469" s="6">
        <f t="shared" si="13"/>
        <v>-4.8073248407643265E-2</v>
      </c>
      <c r="F469" s="17">
        <f>D469/MAX(D$240:D469)-1</f>
        <v>-4.8073248407643265E-2</v>
      </c>
      <c r="G469" s="66">
        <f>IF('##zz500##'!K469="","",IF('##zz500##'!K469="no",G468*(1+E469),IF('##zz500##'!T469&lt;&gt;0,G468*(1+'##zz500##'!T469),G468*(1+'##zz500##'!P469))))</f>
        <v>4.5857272565926328</v>
      </c>
      <c r="H469" s="6">
        <f t="shared" si="14"/>
        <v>-4.8073248407643265E-2</v>
      </c>
      <c r="I469" s="17">
        <f>G469/MAX(G$240:G469)-1</f>
        <v>-4.8073248407643265E-2</v>
      </c>
      <c r="N469" s="20"/>
      <c r="O469" s="20"/>
      <c r="S469" s="192"/>
      <c r="Y469" s="39"/>
      <c r="Z469" s="39"/>
      <c r="AA469" s="17"/>
      <c r="AC469" s="142"/>
      <c r="AE469" s="17"/>
      <c r="AG469" s="66"/>
      <c r="AI469" s="17"/>
    </row>
    <row r="470" spans="1:36" x14ac:dyDescent="0.25">
      <c r="A470" s="72">
        <f>IF('##zz500##'!B470&lt;&gt;"",'##zz500##'!B470,"")</f>
        <v>39797</v>
      </c>
      <c r="B470" s="208">
        <v>3023.35</v>
      </c>
      <c r="C470" s="146">
        <f t="shared" si="15"/>
        <v>1.1475217878590183E-2</v>
      </c>
      <c r="D470" s="143">
        <f>IF('##zz500##'!K470="","",IF('##zz500##'!K470="yes",D469,IF('##zz500##'!T470&lt;&gt;0,D469*(1+'##zz500##'!T470),D469*(1+C470))))</f>
        <v>1.6192917430936702</v>
      </c>
      <c r="E470" s="6">
        <f t="shared" si="13"/>
        <v>1.1475217878590183E-2</v>
      </c>
      <c r="F470" s="17">
        <f>D470/MAX(D$240:D470)-1</f>
        <v>-3.7149681528662382E-2</v>
      </c>
      <c r="G470" s="66">
        <f>IF('##zz500##'!K470="","",IF('##zz500##'!K470="no",G469*(1+E470),IF('##zz500##'!T470&lt;&gt;0,G469*(1+'##zz500##'!T470),G469*(1+'##zz500##'!P470))))</f>
        <v>4.6383494759938229</v>
      </c>
      <c r="H470" s="6">
        <f t="shared" si="14"/>
        <v>1.1475217878590183E-2</v>
      </c>
      <c r="I470" s="17">
        <f>G470/MAX(G$240:G470)-1</f>
        <v>-3.7149681528662382E-2</v>
      </c>
      <c r="N470" s="20"/>
      <c r="O470" s="20"/>
      <c r="S470" s="192"/>
      <c r="Y470" s="39"/>
      <c r="Z470" s="39"/>
      <c r="AA470" s="17"/>
      <c r="AC470" s="142"/>
      <c r="AE470" s="17"/>
      <c r="AG470" s="66"/>
      <c r="AI470" s="17"/>
    </row>
    <row r="471" spans="1:36" x14ac:dyDescent="0.25">
      <c r="A471" s="72">
        <f>IF('##zz500##'!B471&lt;&gt;"",'##zz500##'!B471,"")</f>
        <v>39798</v>
      </c>
      <c r="B471" s="208">
        <v>3095.69</v>
      </c>
      <c r="C471" s="146">
        <f t="shared" si="15"/>
        <v>2.3927100732631157E-2</v>
      </c>
      <c r="D471" s="143">
        <f>IF('##zz500##'!K471="","",IF('##zz500##'!K471="yes",D470,IF('##zz500##'!T471&lt;&gt;0,D470*(1+'##zz500##'!T471),D470*(1+C471))))</f>
        <v>1.5699124134711979</v>
      </c>
      <c r="E471" s="6">
        <f t="shared" si="13"/>
        <v>-3.0494399686206375E-2</v>
      </c>
      <c r="F471" s="17">
        <f>D471/MAX(D$240:D471)-1</f>
        <v>-6.6511223978118483E-2</v>
      </c>
      <c r="G471" s="66">
        <f>IF('##zz500##'!K471="","",IF('##zz500##'!K471="no",G470*(1+E471),IF('##zz500##'!T471&lt;&gt;0,G470*(1+'##zz500##'!T471),G470*(1+'##zz500##'!P471))))</f>
        <v>4.496905793188561</v>
      </c>
      <c r="H471" s="6">
        <f t="shared" si="14"/>
        <v>-3.0494399686206486E-2</v>
      </c>
      <c r="I471" s="17">
        <f>G471/MAX(G$240:G471)-1</f>
        <v>-6.6511223978118594E-2</v>
      </c>
      <c r="N471" s="20"/>
      <c r="O471" s="20"/>
      <c r="S471" s="192"/>
      <c r="Y471" s="39"/>
      <c r="Z471" s="39"/>
      <c r="AA471" s="17"/>
      <c r="AC471" s="142"/>
      <c r="AE471" s="17"/>
      <c r="AG471" s="66"/>
      <c r="AI471" s="17"/>
    </row>
    <row r="472" spans="1:36" x14ac:dyDescent="0.25">
      <c r="A472" s="72">
        <f>IF('##zz500##'!B472&lt;&gt;"",'##zz500##'!B472,"")</f>
        <v>39799</v>
      </c>
      <c r="B472" s="208">
        <v>3166.64</v>
      </c>
      <c r="C472" s="146">
        <f t="shared" si="15"/>
        <v>2.2918961523925141E-2</v>
      </c>
      <c r="D472" s="143">
        <f>IF('##zz500##'!K472="","",IF('##zz500##'!K472="yes",D471,IF('##zz500##'!T472&lt;&gt;0,D471*(1+'##zz500##'!T472),D471*(1+C472))))</f>
        <v>1.6058931756714767</v>
      </c>
      <c r="E472" s="6">
        <f t="shared" si="13"/>
        <v>2.2918961523925141E-2</v>
      </c>
      <c r="F472" s="17">
        <f>D472/MAX(D$240:D472)-1</f>
        <v>-4.5116630637457078E-2</v>
      </c>
      <c r="G472" s="66">
        <f>IF('##zz500##'!K472="","",IF('##zz500##'!K472="no",G471*(1+E472),IF('##zz500##'!T472&lt;&gt;0,G471*(1+'##zz500##'!T472),G471*(1+'##zz500##'!P472))))</f>
        <v>4.5999702040393657</v>
      </c>
      <c r="H472" s="6">
        <f t="shared" si="14"/>
        <v>2.2918961523925141E-2</v>
      </c>
      <c r="I472" s="17">
        <f>G472/MAX(G$240:G472)-1</f>
        <v>-4.5116630637457078E-2</v>
      </c>
      <c r="N472" s="20"/>
      <c r="O472" s="20"/>
      <c r="S472" s="192"/>
      <c r="Y472" s="39"/>
      <c r="Z472" s="39"/>
      <c r="AA472" s="17"/>
      <c r="AC472" s="142"/>
      <c r="AE472" s="17"/>
      <c r="AG472" s="66"/>
      <c r="AI472" s="17"/>
    </row>
    <row r="473" spans="1:36" x14ac:dyDescent="0.25">
      <c r="A473" s="72">
        <f>IF('##zz500##'!B473&lt;&gt;"",'##zz500##'!B473,"")</f>
        <v>39800</v>
      </c>
      <c r="B473" s="208">
        <v>3267.14</v>
      </c>
      <c r="C473" s="146">
        <f t="shared" si="15"/>
        <v>3.1737109365131522E-2</v>
      </c>
      <c r="D473" s="143">
        <f>IF('##zz500##'!K473="","",IF('##zz500##'!K473="yes",D472,IF('##zz500##'!T473&lt;&gt;0,D472*(1+'##zz500##'!T473),D472*(1+C473))))</f>
        <v>1.6568595830164807</v>
      </c>
      <c r="E473" s="6">
        <f t="shared" si="13"/>
        <v>3.1737109365131522E-2</v>
      </c>
      <c r="F473" s="17">
        <f>D473/MAX(D$240:D473)-1</f>
        <v>-1.4811392713052762E-2</v>
      </c>
      <c r="G473" s="66">
        <f>IF('##zz500##'!K473="","",IF('##zz500##'!K473="no",G472*(1+E473),IF('##zz500##'!T473&lt;&gt;0,G472*(1+'##zz500##'!T473),G472*(1+'##zz500##'!P473))))</f>
        <v>4.7459599614813097</v>
      </c>
      <c r="H473" s="6">
        <f t="shared" si="14"/>
        <v>3.1737109365131522E-2</v>
      </c>
      <c r="I473" s="17">
        <f>G473/MAX(G$240:G473)-1</f>
        <v>-1.4811392713052762E-2</v>
      </c>
      <c r="N473" s="20"/>
      <c r="O473" s="20"/>
      <c r="S473" s="192"/>
      <c r="Y473" s="39"/>
      <c r="Z473" s="39"/>
      <c r="AA473" s="17"/>
      <c r="AC473" s="142"/>
      <c r="AE473" s="17"/>
      <c r="AG473" s="66"/>
      <c r="AI473" s="17"/>
    </row>
    <row r="474" spans="1:36" x14ac:dyDescent="0.25">
      <c r="A474" s="72">
        <f>IF('##zz500##'!B474&lt;&gt;"",'##zz500##'!B474,"")</f>
        <v>39801</v>
      </c>
      <c r="B474" s="208">
        <v>3290.53</v>
      </c>
      <c r="C474" s="146">
        <f t="shared" si="15"/>
        <v>7.1591667329837794E-3</v>
      </c>
      <c r="D474" s="143">
        <f>IF('##zz500##'!K474="","",IF('##zz500##'!K474="yes",D473,IF('##zz500##'!T474&lt;&gt;0,D473*(1+'##zz500##'!T474),D473*(1+C474))))</f>
        <v>1.6687213170244377</v>
      </c>
      <c r="E474" s="6">
        <f t="shared" si="13"/>
        <v>7.1591667329837794E-3</v>
      </c>
      <c r="F474" s="17">
        <f>D474/MAX(D$240:D474)-1</f>
        <v>-7.7582632100494653E-3</v>
      </c>
      <c r="G474" s="66">
        <f>IF('##zz500##'!K474="","",IF('##zz500##'!K474="no",G473*(1+E474),IF('##zz500##'!T474&lt;&gt;0,G473*(1+'##zz500##'!T474),G473*(1+'##zz500##'!P474))))</f>
        <v>4.7799370801536201</v>
      </c>
      <c r="H474" s="6">
        <f t="shared" si="14"/>
        <v>7.1591667329837794E-3</v>
      </c>
      <c r="I474" s="17">
        <f>G474/MAX(G$240:G474)-1</f>
        <v>-7.7582632100493543E-3</v>
      </c>
      <c r="N474" s="20"/>
      <c r="O474" s="20"/>
      <c r="S474" s="192"/>
      <c r="Y474" s="39"/>
      <c r="Z474" s="39"/>
      <c r="AA474" s="17"/>
      <c r="AC474" s="142"/>
      <c r="AE474" s="17"/>
      <c r="AG474" s="66"/>
      <c r="AI474" s="17"/>
    </row>
    <row r="475" spans="1:36" x14ac:dyDescent="0.25">
      <c r="A475" s="72">
        <f>IF('##zz500##'!B475&lt;&gt;"",'##zz500##'!B475,"")</f>
        <v>39804</v>
      </c>
      <c r="B475" s="208">
        <v>3381.11</v>
      </c>
      <c r="C475" s="146">
        <f t="shared" si="15"/>
        <v>2.75274803755019E-2</v>
      </c>
      <c r="D475" s="143">
        <f>IF('##zz500##'!K475="","",IF('##zz500##'!K475="yes",D474,IF('##zz500##'!T475&lt;&gt;0,D474*(1+'##zz500##'!T475),D474*(1+C475))))</f>
        <v>1.7146570103310097</v>
      </c>
      <c r="E475" s="6">
        <f t="shared" si="13"/>
        <v>2.75274803755019E-2</v>
      </c>
      <c r="F475" s="17">
        <f>D475/MAX(D$240:D475)-1</f>
        <v>0</v>
      </c>
      <c r="G475" s="66">
        <f>IF('##zz500##'!K475="","",IF('##zz500##'!K475="no",G474*(1+E475),IF('##zz500##'!T475&lt;&gt;0,G474*(1+'##zz500##'!T475),G474*(1+'##zz500##'!P475))))</f>
        <v>4.9115167043236827</v>
      </c>
      <c r="H475" s="6">
        <f t="shared" si="14"/>
        <v>2.75274803755019E-2</v>
      </c>
      <c r="I475" s="17">
        <f>G475/MAX(G$240:G475)-1</f>
        <v>0</v>
      </c>
      <c r="N475" s="20"/>
      <c r="O475" s="20"/>
      <c r="S475" s="192"/>
      <c r="Y475" s="39"/>
      <c r="Z475" s="39"/>
      <c r="AA475" s="17"/>
      <c r="AC475" s="142"/>
      <c r="AE475" s="17"/>
      <c r="AG475" s="66"/>
      <c r="AI475" s="17"/>
    </row>
    <row r="476" spans="1:36" x14ac:dyDescent="0.25">
      <c r="A476" s="72">
        <f>IF('##zz500##'!B476&lt;&gt;"",'##zz500##'!B476,"")</f>
        <v>39805</v>
      </c>
      <c r="B476" s="208">
        <v>3182.24</v>
      </c>
      <c r="C476" s="146">
        <f t="shared" si="15"/>
        <v>-5.8817962148525305E-2</v>
      </c>
      <c r="D476" s="143">
        <f>IF('##zz500##'!K476="","",IF('##zz500##'!K476="yes",D475,IF('##zz500##'!T476&lt;&gt;0,D475*(1+'##zz500##'!T476),D475*(1+C476))))</f>
        <v>1.6261707877445633</v>
      </c>
      <c r="E476" s="6">
        <f t="shared" si="13"/>
        <v>-5.1605785911296831E-2</v>
      </c>
      <c r="F476" s="17">
        <f>D476/MAX(D$240:D476)-1</f>
        <v>-5.1605785911296831E-2</v>
      </c>
      <c r="G476" s="66">
        <f>IF('##zz500##'!K476="","",IF('##zz500##'!K476="no",G475*(1+E476),IF('##zz500##'!T476&lt;&gt;0,G475*(1+'##zz500##'!T476),G475*(1+'##zz500##'!P476))))</f>
        <v>4.6580540247805962</v>
      </c>
      <c r="H476" s="6">
        <f t="shared" si="14"/>
        <v>-5.1605785911296942E-2</v>
      </c>
      <c r="I476" s="17">
        <f>G476/MAX(G$240:G476)-1</f>
        <v>-5.1605785911296942E-2</v>
      </c>
      <c r="N476" s="20"/>
      <c r="O476" s="20"/>
      <c r="S476" s="192"/>
      <c r="Y476" s="39"/>
      <c r="Z476" s="39"/>
      <c r="AA476" s="17"/>
      <c r="AC476" s="142"/>
      <c r="AE476" s="17"/>
      <c r="AG476" s="66"/>
      <c r="AI476" s="17"/>
    </row>
    <row r="477" spans="1:36" x14ac:dyDescent="0.25">
      <c r="A477" s="72">
        <f>IF('##zz500##'!B477&lt;&gt;"",'##zz500##'!B477,"")</f>
        <v>39806</v>
      </c>
      <c r="B477" s="208">
        <v>3102.79</v>
      </c>
      <c r="C477" s="146">
        <f t="shared" si="15"/>
        <v>-2.496669013022268E-2</v>
      </c>
      <c r="D477" s="143">
        <f>IF('##zz500##'!K477="","",IF('##zz500##'!K477="yes",D476,IF('##zz500##'!T477&lt;&gt;0,D476*(1+'##zz500##'!T477),D476*(1+C477))))</f>
        <v>1.6261707877445633</v>
      </c>
      <c r="E477" s="6">
        <f t="shared" si="13"/>
        <v>0</v>
      </c>
      <c r="F477" s="17">
        <f>D477/MAX(D$240:D477)-1</f>
        <v>-5.1605785911296831E-2</v>
      </c>
      <c r="G477" s="66">
        <f>IF('##zz500##'!K477="","",IF('##zz500##'!K477="no",G476*(1+E477),IF('##zz500##'!T477&lt;&gt;0,G476*(1+'##zz500##'!T477),G476*(1+'##zz500##'!P477))))</f>
        <v>4.7587862313295402</v>
      </c>
      <c r="H477" s="6">
        <f t="shared" si="14"/>
        <v>2.1625383907755147E-2</v>
      </c>
      <c r="I477" s="17">
        <f>G477/MAX(G$240:G477)-1</f>
        <v>-3.1096396935735071E-2</v>
      </c>
      <c r="N477" s="20"/>
      <c r="O477" s="20"/>
      <c r="S477" s="192"/>
      <c r="Y477" s="39"/>
      <c r="Z477" s="39"/>
      <c r="AA477" s="17"/>
      <c r="AC477" s="142"/>
      <c r="AE477" s="17"/>
      <c r="AG477" s="66"/>
      <c r="AI477" s="17"/>
    </row>
    <row r="478" spans="1:36" x14ac:dyDescent="0.25">
      <c r="A478" s="72">
        <f>IF('##zz500##'!B478&lt;&gt;"",'##zz500##'!B478,"")</f>
        <v>39807</v>
      </c>
      <c r="B478" s="208">
        <v>3120.16</v>
      </c>
      <c r="C478" s="146">
        <f t="shared" si="15"/>
        <v>5.5981874377575291E-3</v>
      </c>
      <c r="D478" s="143">
        <f>IF('##zz500##'!K478="","",IF('##zz500##'!K478="yes",D477,IF('##zz500##'!T478&lt;&gt;0,D477*(1+'##zz500##'!T478),D477*(1+C478))))</f>
        <v>1.6261707877445633</v>
      </c>
      <c r="E478" s="6">
        <f t="shared" si="13"/>
        <v>0</v>
      </c>
      <c r="F478" s="17">
        <f>D478/MAX(D$240:D478)-1</f>
        <v>-5.1605785911296831E-2</v>
      </c>
      <c r="G478" s="66">
        <f>IF('##zz500##'!K478="","",IF('##zz500##'!K478="no",G477*(1+E478),IF('##zz500##'!T478&lt;&gt;0,G477*(1+'##zz500##'!T478),G477*(1+'##zz500##'!P478))))</f>
        <v>4.7744349935747463</v>
      </c>
      <c r="H478" s="6">
        <f t="shared" si="14"/>
        <v>3.2883936122580781E-3</v>
      </c>
      <c r="I478" s="17">
        <f>G478/MAX(G$240:G478)-1</f>
        <v>-2.7910260516524565E-2</v>
      </c>
      <c r="N478" s="20"/>
      <c r="O478" s="20"/>
      <c r="S478" s="192"/>
      <c r="Y478" s="39"/>
      <c r="Z478" s="39"/>
      <c r="AA478" s="17"/>
      <c r="AC478" s="142"/>
      <c r="AE478" s="17"/>
      <c r="AG478" s="66"/>
      <c r="AI478" s="17"/>
    </row>
    <row r="479" spans="1:36" x14ac:dyDescent="0.25">
      <c r="A479" s="72">
        <f>IF('##zz500##'!B479&lt;&gt;"",'##zz500##'!B479,"")</f>
        <v>39808</v>
      </c>
      <c r="B479" s="208">
        <v>3161.02</v>
      </c>
      <c r="C479" s="146">
        <f t="shared" si="15"/>
        <v>1.3095482282959869E-2</v>
      </c>
      <c r="D479" s="143">
        <f>IF('##zz500##'!K479="","",IF('##zz500##'!K479="yes",D478,IF('##zz500##'!T479&lt;&gt;0,D478*(1+'##zz500##'!T479),D478*(1+C479))))</f>
        <v>1.6261707877445633</v>
      </c>
      <c r="E479" s="6">
        <f t="shared" si="13"/>
        <v>0</v>
      </c>
      <c r="F479" s="17">
        <f>D479/MAX(D$240:D479)-1</f>
        <v>-5.1605785911296831E-2</v>
      </c>
      <c r="G479" s="66">
        <f>IF('##zz500##'!K479="","",IF('##zz500##'!K479="no",G478*(1+E479),IF('##zz500##'!T479&lt;&gt;0,G478*(1+'##zz500##'!T479),G478*(1+'##zz500##'!P479))))</f>
        <v>4.8214527488034866</v>
      </c>
      <c r="H479" s="6">
        <f t="shared" si="14"/>
        <v>9.8478155618444418E-3</v>
      </c>
      <c r="I479" s="17">
        <f>G479/MAX(G$240:G479)-1</f>
        <v>-1.833730005252987E-2</v>
      </c>
      <c r="N479" s="20"/>
      <c r="O479" s="20"/>
      <c r="S479" s="192"/>
      <c r="Y479" s="39"/>
      <c r="Z479" s="39"/>
      <c r="AA479" s="17"/>
      <c r="AC479" s="142"/>
      <c r="AE479" s="17"/>
      <c r="AG479" s="66"/>
      <c r="AI479" s="17"/>
    </row>
    <row r="480" spans="1:36" x14ac:dyDescent="0.25">
      <c r="A480" s="72">
        <f>IF('##zz500##'!B480&lt;&gt;"",'##zz500##'!B480,"")</f>
        <v>39811</v>
      </c>
      <c r="B480" s="208">
        <v>3152.61</v>
      </c>
      <c r="C480" s="146">
        <f t="shared" si="15"/>
        <v>-2.6605336252222278E-3</v>
      </c>
      <c r="D480" s="143">
        <f>IF('##zz500##'!K480="","",IF('##zz500##'!K480="yes",D479,IF('##zz500##'!T480&lt;&gt;0,D479*(1+'##zz500##'!T480),D479*(1+C480))))</f>
        <v>1.6261707877445633</v>
      </c>
      <c r="E480" s="6">
        <f t="shared" si="13"/>
        <v>0</v>
      </c>
      <c r="F480" s="17">
        <f>D480/MAX(D$240:D480)-1</f>
        <v>-5.1605785911296831E-2</v>
      </c>
      <c r="G480" s="66">
        <f>IF('##zz500##'!K480="","",IF('##zz500##'!K480="no",G479*(1+E480),IF('##zz500##'!T480&lt;&gt;0,G479*(1+'##zz500##'!T480),G479*(1+'##zz500##'!P480))))</f>
        <v>4.8190222870798891</v>
      </c>
      <c r="H480" s="6">
        <f t="shared" si="14"/>
        <v>-5.0409323708511256E-4</v>
      </c>
      <c r="I480" s="17">
        <f>G480/MAX(G$240:G480)-1</f>
        <v>-1.8832149580672142E-2</v>
      </c>
      <c r="N480" s="20"/>
      <c r="O480" s="20"/>
      <c r="S480" s="192"/>
      <c r="Y480" s="39"/>
      <c r="Z480" s="39"/>
      <c r="AA480" s="17"/>
      <c r="AC480" s="142"/>
      <c r="AE480" s="17"/>
      <c r="AG480" s="66"/>
      <c r="AI480" s="17"/>
    </row>
    <row r="481" spans="1:41" x14ac:dyDescent="0.25">
      <c r="A481" s="72">
        <f>IF('##zz500##'!B481&lt;&gt;"",'##zz500##'!B481,"")</f>
        <v>39812</v>
      </c>
      <c r="B481" s="208">
        <v>3188.43</v>
      </c>
      <c r="C481" s="146">
        <f t="shared" si="15"/>
        <v>1.1362014330982717E-2</v>
      </c>
      <c r="D481" s="143">
        <f>IF('##zz500##'!K481="","",IF('##zz500##'!K481="yes",D480,IF('##zz500##'!T481&lt;&gt;0,D480*(1+'##zz500##'!T481),D480*(1+C481))))</f>
        <v>1.6261707877445633</v>
      </c>
      <c r="E481" s="6">
        <f t="shared" si="13"/>
        <v>0</v>
      </c>
      <c r="F481" s="17">
        <f>D481/MAX(D$240:D481)-1</f>
        <v>-5.1605785911296831E-2</v>
      </c>
      <c r="G481" s="66">
        <f>IF('##zz500##'!K481="","",IF('##zz500##'!K481="no",G480*(1+E481),IF('##zz500##'!T481&lt;&gt;0,G480*(1+'##zz500##'!T481),G480*(1+'##zz500##'!P481))))</f>
        <v>4.8512905745278889</v>
      </c>
      <c r="H481" s="6">
        <f t="shared" si="14"/>
        <v>6.6960237005986301E-3</v>
      </c>
      <c r="I481" s="17">
        <f>G481/MAX(G$240:G481)-1</f>
        <v>-1.2262226399998966E-2</v>
      </c>
      <c r="N481" s="20"/>
      <c r="O481" s="20"/>
      <c r="S481" s="192"/>
      <c r="Y481" s="39"/>
      <c r="Z481" s="39"/>
      <c r="AA481" s="17"/>
      <c r="AC481" s="142"/>
      <c r="AE481" s="17"/>
      <c r="AG481" s="66"/>
      <c r="AI481" s="17"/>
    </row>
    <row r="482" spans="1:41" s="11" customFormat="1" x14ac:dyDescent="0.25">
      <c r="A482" s="72">
        <f>IF('##zz500##'!B482&lt;&gt;"",'##zz500##'!B482,"")</f>
        <v>39813</v>
      </c>
      <c r="B482" s="208">
        <v>3136.76</v>
      </c>
      <c r="C482" s="146">
        <f t="shared" si="15"/>
        <v>-1.6205467894857217E-2</v>
      </c>
      <c r="D482" s="143">
        <f>IF('##zz500##'!K482="","",IF('##zz500##'!K482="yes",D481,IF('##zz500##'!T482&lt;&gt;0,D481*(1+'##zz500##'!T482),D481*(1+C482))))</f>
        <v>1.6261707877445633</v>
      </c>
      <c r="E482" s="14">
        <f t="shared" si="13"/>
        <v>0</v>
      </c>
      <c r="F482" s="14">
        <f>D482/MAX(D$240:D482)-1</f>
        <v>-5.1605785911296831E-2</v>
      </c>
      <c r="G482" s="66">
        <f>IF('##zz500##'!K482="","",IF('##zz500##'!K482="no",G481*(1+E482),IF('##zz500##'!T482&lt;&gt;0,G481*(1+'##zz500##'!T482),G481*(1+'##zz500##'!P482))))</f>
        <v>4.9301329358155952</v>
      </c>
      <c r="H482" s="14">
        <f t="shared" si="14"/>
        <v>1.6251832389029497E-2</v>
      </c>
      <c r="I482" s="14">
        <f>G482/MAX(G$240:G482)-1</f>
        <v>0</v>
      </c>
      <c r="J482" s="24"/>
      <c r="K482" s="24"/>
      <c r="L482" s="24"/>
      <c r="M482" s="24"/>
      <c r="N482" s="40"/>
      <c r="O482" s="40"/>
      <c r="P482" s="59"/>
      <c r="Q482" s="41"/>
      <c r="R482" s="14"/>
      <c r="S482" s="192"/>
      <c r="T482" s="21"/>
      <c r="U482" s="21"/>
      <c r="V482" s="14"/>
      <c r="W482" s="14"/>
      <c r="X482" s="88"/>
      <c r="Y482" s="117"/>
      <c r="Z482" s="117"/>
      <c r="AA482" s="14"/>
      <c r="AB482" s="14"/>
      <c r="AC482" s="142"/>
      <c r="AD482" s="14"/>
      <c r="AE482" s="14"/>
      <c r="AF482" s="14"/>
      <c r="AG482" s="66"/>
      <c r="AH482" s="14"/>
      <c r="AI482" s="14"/>
      <c r="AJ482" s="14"/>
      <c r="AL482" s="14"/>
      <c r="AM482" s="13"/>
      <c r="AN482" s="13"/>
      <c r="AO482" s="13"/>
    </row>
    <row r="483" spans="1:41" x14ac:dyDescent="0.25">
      <c r="A483" s="72">
        <f>IF('##zz500##'!B483&lt;&gt;"",'##zz500##'!B483,"")</f>
        <v>39818</v>
      </c>
      <c r="B483" s="208">
        <v>3268.24</v>
      </c>
      <c r="C483" s="146">
        <f t="shared" si="15"/>
        <v>4.1915862227266176E-2</v>
      </c>
      <c r="D483" s="143">
        <f>IF('##zz500##'!K483="","",IF('##zz500##'!K483="yes",D482,IF('##zz500##'!T483&lt;&gt;0,D482*(1+'##zz500##'!T483),D482*(1+C483))))</f>
        <v>1.6261707877445633</v>
      </c>
      <c r="E483" s="6">
        <f t="shared" si="13"/>
        <v>0</v>
      </c>
      <c r="F483" s="17">
        <f>D483/MAX(D$240:D483)-1</f>
        <v>-5.1605785911296831E-2</v>
      </c>
      <c r="G483" s="66">
        <f>IF('##zz500##'!K483="","",IF('##zz500##'!K483="no",G482*(1+E483),IF('##zz500##'!T483&lt;&gt;0,G482*(1+'##zz500##'!T483),G482*(1+'##zz500##'!P483))))</f>
        <v>4.7247096709680578</v>
      </c>
      <c r="H483" s="6">
        <f t="shared" si="14"/>
        <v>-4.166688150642206E-2</v>
      </c>
      <c r="I483" s="17">
        <f>G483/MAX(G$240:G483)-1</f>
        <v>-4.166688150642206E-2</v>
      </c>
      <c r="N483" s="20"/>
      <c r="O483" s="20"/>
      <c r="S483" s="192"/>
      <c r="Y483" s="39"/>
      <c r="Z483" s="39"/>
      <c r="AA483" s="17"/>
      <c r="AC483" s="142"/>
      <c r="AE483" s="17"/>
      <c r="AG483" s="66"/>
      <c r="AI483" s="17"/>
    </row>
    <row r="484" spans="1:41" x14ac:dyDescent="0.25">
      <c r="A484" s="72">
        <f>IF('##zz500##'!B484&lt;&gt;"",'##zz500##'!B484,"")</f>
        <v>39819</v>
      </c>
      <c r="B484" s="208">
        <v>3419.94</v>
      </c>
      <c r="C484" s="146">
        <f t="shared" si="15"/>
        <v>4.6416419846767809E-2</v>
      </c>
      <c r="D484" s="143">
        <f>IF('##zz500##'!K484="","",IF('##zz500##'!K484="yes",D483,IF('##zz500##'!T484&lt;&gt;0,D483*(1+'##zz500##'!T484),D483*(1+C484))))</f>
        <v>1.6261707877445633</v>
      </c>
      <c r="E484" s="6">
        <f t="shared" si="13"/>
        <v>0</v>
      </c>
      <c r="F484" s="17">
        <f>D484/MAX(D$240:D484)-1</f>
        <v>-5.1605785911296831E-2</v>
      </c>
      <c r="G484" s="66">
        <f>IF('##zz500##'!K484="","",IF('##zz500##'!K484="no",G483*(1+E484),IF('##zz500##'!T484&lt;&gt;0,G483*(1+'##zz500##'!T484),G483*(1+'##zz500##'!P484))))</f>
        <v>4.5571427245038452</v>
      </c>
      <c r="H484" s="6">
        <f t="shared" si="14"/>
        <v>-3.5466083237635115E-2</v>
      </c>
      <c r="I484" s="17">
        <f>G484/MAX(G$240:G484)-1</f>
        <v>-7.5655203656297743E-2</v>
      </c>
      <c r="N484" s="20"/>
      <c r="O484" s="20"/>
      <c r="S484" s="192"/>
      <c r="Y484" s="39"/>
      <c r="Z484" s="39"/>
      <c r="AA484" s="17"/>
      <c r="AC484" s="142"/>
      <c r="AE484" s="17"/>
      <c r="AG484" s="66"/>
      <c r="AI484" s="17"/>
    </row>
    <row r="485" spans="1:41" x14ac:dyDescent="0.25">
      <c r="A485" s="72">
        <f>IF('##zz500##'!B485&lt;&gt;"",'##zz500##'!B485,"")</f>
        <v>39820</v>
      </c>
      <c r="B485" s="208">
        <v>3506.12</v>
      </c>
      <c r="C485" s="146">
        <f t="shared" si="15"/>
        <v>2.5199272501856607E-2</v>
      </c>
      <c r="D485" s="143">
        <f>IF('##zz500##'!K485="","",IF('##zz500##'!K485="yes",D484,IF('##zz500##'!T485&lt;&gt;0,D484*(1+'##zz500##'!T485),D484*(1+C485))))</f>
        <v>1.6261707877445633</v>
      </c>
      <c r="E485" s="6">
        <f t="shared" si="13"/>
        <v>0</v>
      </c>
      <c r="F485" s="17">
        <f>D485/MAX(D$240:D485)-1</f>
        <v>-5.1605785911296831E-2</v>
      </c>
      <c r="G485" s="66">
        <f>IF('##zz500##'!K485="","",IF('##zz500##'!K485="no",G484*(1+E485),IF('##zz500##'!T485&lt;&gt;0,G484*(1+'##zz500##'!T485),G484*(1+'##zz500##'!P485))))</f>
        <v>4.5502164441178738</v>
      </c>
      <c r="H485" s="6">
        <f t="shared" si="14"/>
        <v>-1.5198734831649574E-3</v>
      </c>
      <c r="I485" s="17">
        <f>G485/MAX(G$240:G485)-1</f>
        <v>-7.7060090801562064E-2</v>
      </c>
      <c r="N485" s="20"/>
      <c r="O485" s="20"/>
      <c r="S485" s="192"/>
      <c r="Y485" s="39"/>
      <c r="Z485" s="39"/>
      <c r="AA485" s="17"/>
      <c r="AC485" s="142"/>
      <c r="AE485" s="17"/>
      <c r="AG485" s="66"/>
      <c r="AI485" s="17"/>
    </row>
    <row r="486" spans="1:41" x14ac:dyDescent="0.25">
      <c r="A486" s="72">
        <f>IF('##zz500##'!B486&lt;&gt;"",'##zz500##'!B486,"")</f>
        <v>39821</v>
      </c>
      <c r="B486" s="208">
        <v>3437.53</v>
      </c>
      <c r="C486" s="146">
        <f t="shared" si="15"/>
        <v>-1.9562935666776915E-2</v>
      </c>
      <c r="D486" s="143">
        <f>IF('##zz500##'!K486="","",IF('##zz500##'!K486="yes",D485,IF('##zz500##'!T486&lt;&gt;0,D485*(1+'##zz500##'!T486),D485*(1+C486))))</f>
        <v>1.5943581132407245</v>
      </c>
      <c r="E486" s="6">
        <f t="shared" si="13"/>
        <v>-1.9562935666776804E-2</v>
      </c>
      <c r="F486" s="17">
        <f>D486/MAX(D$240:D486)-1</f>
        <v>-7.0159160908257578E-2</v>
      </c>
      <c r="G486" s="66">
        <f>IF('##zz500##'!K486="","",IF('##zz500##'!K486="no",G485*(1+E486),IF('##zz500##'!T486&lt;&gt;0,G485*(1+'##zz500##'!T486),G485*(1+'##zz500##'!P486))))</f>
        <v>4.461200852551686</v>
      </c>
      <c r="H486" s="6">
        <f t="shared" si="14"/>
        <v>-1.9562935666776804E-2</v>
      </c>
      <c r="I486" s="17">
        <f>G486/MAX(G$240:G486)-1</f>
        <v>-9.5115504869511924E-2</v>
      </c>
      <c r="N486" s="20"/>
      <c r="O486" s="20"/>
      <c r="S486" s="192"/>
      <c r="Y486" s="39"/>
      <c r="Z486" s="39"/>
      <c r="AA486" s="17"/>
      <c r="AC486" s="142"/>
      <c r="AE486" s="17"/>
      <c r="AG486" s="66"/>
      <c r="AI486" s="17"/>
    </row>
    <row r="487" spans="1:41" x14ac:dyDescent="0.25">
      <c r="A487" s="72">
        <f>IF('##zz500##'!B487&lt;&gt;"",'##zz500##'!B487,"")</f>
        <v>39822</v>
      </c>
      <c r="B487" s="208">
        <v>3535.61</v>
      </c>
      <c r="C487" s="146">
        <f t="shared" si="15"/>
        <v>2.8532114628817773E-2</v>
      </c>
      <c r="D487" s="143">
        <f>IF('##zz500##'!K487="","",IF('##zz500##'!K487="yes",D486,IF('##zz500##'!T487&lt;&gt;0,D486*(1+'##zz500##'!T487),D486*(1+C487))))</f>
        <v>1.5943581132407245</v>
      </c>
      <c r="E487" s="6">
        <f t="shared" si="13"/>
        <v>0</v>
      </c>
      <c r="F487" s="17">
        <f>D487/MAX(D$240:D487)-1</f>
        <v>-7.0159160908257578E-2</v>
      </c>
      <c r="G487" s="66">
        <f>IF('##zz500##'!K487="","",IF('##zz500##'!K487="no",G486*(1+E487),IF('##zz500##'!T487&lt;&gt;0,G486*(1+'##zz500##'!T487),G486*(1+'##zz500##'!P487))))</f>
        <v>4.3882223394404773</v>
      </c>
      <c r="H487" s="6">
        <f t="shared" si="14"/>
        <v>-1.6358490801746117E-2</v>
      </c>
      <c r="I487" s="17">
        <f>G487/MAX(G$240:G487)-1</f>
        <v>-0.1099180495597466</v>
      </c>
      <c r="N487" s="20"/>
      <c r="O487" s="20"/>
      <c r="S487" s="192"/>
      <c r="Y487" s="39"/>
      <c r="Z487" s="39"/>
      <c r="AA487" s="17"/>
      <c r="AC487" s="142"/>
      <c r="AE487" s="17"/>
      <c r="AG487" s="66"/>
      <c r="AI487" s="17"/>
    </row>
    <row r="488" spans="1:41" x14ac:dyDescent="0.25">
      <c r="A488" s="72">
        <f>IF('##zz500##'!B488&lt;&gt;"",'##zz500##'!B488,"")</f>
        <v>39825</v>
      </c>
      <c r="B488" s="208">
        <v>3583.16</v>
      </c>
      <c r="C488" s="146">
        <f t="shared" si="15"/>
        <v>1.3448881522565959E-2</v>
      </c>
      <c r="D488" s="143">
        <f>IF('##zz500##'!K488="","",IF('##zz500##'!K488="yes",D487,IF('##zz500##'!T488&lt;&gt;0,D487*(1+'##zz500##'!T488),D487*(1+C488))))</f>
        <v>1.6158004466102409</v>
      </c>
      <c r="E488" s="6">
        <f t="shared" si="13"/>
        <v>1.3448881522565959E-2</v>
      </c>
      <c r="F488" s="17">
        <f>D488/MAX(D$240:D488)-1</f>
        <v>-5.7653841628469316E-2</v>
      </c>
      <c r="G488" s="66">
        <f>IF('##zz500##'!K488="","",IF('##zz500##'!K488="no",G487*(1+E488),IF('##zz500##'!T488&lt;&gt;0,G487*(1+'##zz500##'!T488),G487*(1+'##zz500##'!P488))))</f>
        <v>4.4472390217782891</v>
      </c>
      <c r="H488" s="6">
        <f t="shared" si="14"/>
        <v>1.3448881522565959E-2</v>
      </c>
      <c r="I488" s="17">
        <f>G488/MAX(G$240:G488)-1</f>
        <v>-9.7947442862901357E-2</v>
      </c>
      <c r="N488" s="20"/>
      <c r="O488" s="20"/>
      <c r="S488" s="192"/>
      <c r="Y488" s="39"/>
      <c r="Z488" s="39"/>
      <c r="AA488" s="17"/>
      <c r="AC488" s="142"/>
      <c r="AE488" s="17"/>
      <c r="AF488" s="14"/>
      <c r="AG488" s="66"/>
      <c r="AI488" s="17"/>
      <c r="AJ488" s="14"/>
    </row>
    <row r="489" spans="1:41" x14ac:dyDescent="0.25">
      <c r="A489" s="72">
        <f>IF('##zz500##'!B489&lt;&gt;"",'##zz500##'!B489,"")</f>
        <v>39826</v>
      </c>
      <c r="B489" s="208">
        <v>3482.56</v>
      </c>
      <c r="C489" s="146">
        <f t="shared" si="15"/>
        <v>-2.8075776688732845E-2</v>
      </c>
      <c r="D489" s="143">
        <f>IF('##zz500##'!K489="","",IF('##zz500##'!K489="yes",D488,IF('##zz500##'!T489&lt;&gt;0,D488*(1+'##zz500##'!T489),D488*(1+C489))))</f>
        <v>1.5799940513293098</v>
      </c>
      <c r="E489" s="6">
        <f t="shared" si="13"/>
        <v>-2.2160159291977344E-2</v>
      </c>
      <c r="F489" s="17">
        <f>D489/MAX(D$240:D489)-1</f>
        <v>-7.8536382606165356E-2</v>
      </c>
      <c r="G489" s="66">
        <f>IF('##zz500##'!K489="","",IF('##zz500##'!K489="no",G488*(1+E489),IF('##zz500##'!T489&lt;&gt;0,G488*(1+'##zz500##'!T489),G488*(1+'##zz500##'!P489))))</f>
        <v>4.3486874966461846</v>
      </c>
      <c r="H489" s="6">
        <f t="shared" si="14"/>
        <v>-2.2160159291977344E-2</v>
      </c>
      <c r="I489" s="17">
        <f>G489/MAX(G$240:G489)-1</f>
        <v>-0.11793707121879493</v>
      </c>
      <c r="N489" s="20"/>
      <c r="O489" s="20"/>
      <c r="S489" s="192"/>
      <c r="Y489" s="39"/>
      <c r="Z489" s="39"/>
      <c r="AA489" s="17"/>
      <c r="AC489" s="142"/>
      <c r="AE489" s="17"/>
      <c r="AG489" s="66"/>
      <c r="AI489" s="17"/>
    </row>
    <row r="490" spans="1:41" x14ac:dyDescent="0.25">
      <c r="A490" s="72">
        <f>IF('##zz500##'!B490&lt;&gt;"",'##zz500##'!B490,"")</f>
        <v>39827</v>
      </c>
      <c r="B490" s="208">
        <v>3616.59</v>
      </c>
      <c r="C490" s="146">
        <f t="shared" si="15"/>
        <v>3.8486056234494193E-2</v>
      </c>
      <c r="D490" s="143">
        <f>IF('##zz500##'!K490="","",IF('##zz500##'!K490="yes",D489,IF('##zz500##'!T490&lt;&gt;0,D489*(1+'##zz500##'!T490),D489*(1+C490))))</f>
        <v>1.5799940513293098</v>
      </c>
      <c r="E490" s="6">
        <f t="shared" si="13"/>
        <v>0</v>
      </c>
      <c r="F490" s="17">
        <f>D490/MAX(D$240:D490)-1</f>
        <v>-7.8536382606165356E-2</v>
      </c>
      <c r="G490" s="66">
        <f>IF('##zz500##'!K490="","",IF('##zz500##'!K490="no",G489*(1+E490),IF('##zz500##'!T490&lt;&gt;0,G489*(1+'##zz500##'!T490),G489*(1+'##zz500##'!P490))))</f>
        <v>4.3293551807821373</v>
      </c>
      <c r="H490" s="6">
        <f t="shared" si="14"/>
        <v>-4.4455518771944202E-3</v>
      </c>
      <c r="I490" s="17">
        <f>G490/MAX(G$240:G490)-1</f>
        <v>-0.12185832772764182</v>
      </c>
      <c r="N490" s="20"/>
      <c r="O490" s="20"/>
      <c r="S490" s="192"/>
      <c r="Y490" s="39"/>
      <c r="Z490" s="39"/>
      <c r="AA490" s="17"/>
      <c r="AC490" s="142"/>
      <c r="AE490" s="17"/>
      <c r="AG490" s="66"/>
      <c r="AI490" s="17"/>
    </row>
    <row r="491" spans="1:41" x14ac:dyDescent="0.25">
      <c r="A491" s="72">
        <f>IF('##zz500##'!B491&lt;&gt;"",'##zz500##'!B491,"")</f>
        <v>39828</v>
      </c>
      <c r="B491" s="208">
        <v>3634.37</v>
      </c>
      <c r="C491" s="146">
        <f t="shared" si="15"/>
        <v>4.9162332473406956E-3</v>
      </c>
      <c r="D491" s="143">
        <f>IF('##zz500##'!K491="","",IF('##zz500##'!K491="yes",D490,IF('##zz500##'!T491&lt;&gt;0,D490*(1+'##zz500##'!T491),D490*(1+C491))))</f>
        <v>1.5877616706150555</v>
      </c>
      <c r="E491" s="6">
        <f t="shared" si="13"/>
        <v>4.9162332473406956E-3</v>
      </c>
      <c r="F491" s="17">
        <f>D491/MAX(D$240:D491)-1</f>
        <v>-7.4006252534119077E-2</v>
      </c>
      <c r="G491" s="66">
        <f>IF('##zz500##'!K491="","",IF('##zz500##'!K491="no",G490*(1+E491),IF('##zz500##'!T491&lt;&gt;0,G490*(1+'##zz500##'!T491),G490*(1+'##zz500##'!P491))))</f>
        <v>4.3506393006614452</v>
      </c>
      <c r="H491" s="6">
        <f t="shared" si="14"/>
        <v>4.9162332473406956E-3</v>
      </c>
      <c r="I491" s="17">
        <f>G491/MAX(G$240:G491)-1</f>
        <v>-0.11754117844254108</v>
      </c>
      <c r="N491" s="20"/>
      <c r="O491" s="20"/>
      <c r="S491" s="192"/>
      <c r="Y491" s="39"/>
      <c r="Z491" s="39"/>
      <c r="AA491" s="17"/>
      <c r="AC491" s="142"/>
      <c r="AE491" s="17"/>
      <c r="AG491" s="66"/>
      <c r="AI491" s="17"/>
    </row>
    <row r="492" spans="1:41" x14ac:dyDescent="0.25">
      <c r="A492" s="72">
        <f>IF('##zz500##'!B492&lt;&gt;"",'##zz500##'!B492,"")</f>
        <v>39829</v>
      </c>
      <c r="B492" s="208">
        <v>3627.43</v>
      </c>
      <c r="C492" s="146">
        <f t="shared" si="15"/>
        <v>-1.9095469090929518E-3</v>
      </c>
      <c r="D492" s="143">
        <f>IF('##zz500##'!K492="","",IF('##zz500##'!K492="yes",D491,IF('##zz500##'!T492&lt;&gt;0,D491*(1+'##zz500##'!T492),D491*(1+C492))))</f>
        <v>1.5847297652245562</v>
      </c>
      <c r="E492" s="6">
        <f t="shared" si="13"/>
        <v>-1.9095469090929518E-3</v>
      </c>
      <c r="F492" s="17">
        <f>D492/MAX(D$240:D492)-1</f>
        <v>-7.5774481032431895E-2</v>
      </c>
      <c r="G492" s="66">
        <f>IF('##zz500##'!K492="","",IF('##zz500##'!K492="no",G491*(1+E492),IF('##zz500##'!T492&lt;&gt;0,G491*(1+'##zz500##'!T492),G491*(1+'##zz500##'!P492))))</f>
        <v>4.3423315508322888</v>
      </c>
      <c r="H492" s="6">
        <f t="shared" si="14"/>
        <v>-1.9095469090929518E-3</v>
      </c>
      <c r="I492" s="17">
        <f>G492/MAX(G$240:G492)-1</f>
        <v>-0.11922627495764793</v>
      </c>
      <c r="N492" s="20"/>
      <c r="O492" s="20"/>
      <c r="S492" s="192"/>
      <c r="Y492" s="39"/>
      <c r="Z492" s="39"/>
      <c r="AA492" s="17"/>
      <c r="AC492" s="142"/>
      <c r="AE492" s="17"/>
      <c r="AG492" s="66"/>
      <c r="AI492" s="17"/>
    </row>
    <row r="493" spans="1:41" x14ac:dyDescent="0.25">
      <c r="A493" s="72">
        <f>IF('##zz500##'!B493&lt;&gt;"",'##zz500##'!B493,"")</f>
        <v>39832</v>
      </c>
      <c r="B493" s="208">
        <v>3609.77</v>
      </c>
      <c r="C493" s="146">
        <f t="shared" si="15"/>
        <v>-4.8684605905557898E-3</v>
      </c>
      <c r="D493" s="143">
        <f>IF('##zz500##'!K493="","",IF('##zz500##'!K493="yes",D492,IF('##zz500##'!T493&lt;&gt;0,D492*(1+'##zz500##'!T493),D492*(1+C493))))</f>
        <v>1.5770145708158798</v>
      </c>
      <c r="E493" s="6">
        <f t="shared" si="13"/>
        <v>-4.8684605905557898E-3</v>
      </c>
      <c r="F493" s="17">
        <f>D493/MAX(D$240:D493)-1</f>
        <v>-8.0274036548311445E-2</v>
      </c>
      <c r="G493" s="66">
        <f>IF('##zz500##'!K493="","",IF('##zz500##'!K493="no",G492*(1+E493),IF('##zz500##'!T493&lt;&gt;0,G492*(1+'##zz500##'!T493),G492*(1+'##zz500##'!P493))))</f>
        <v>4.3211910808059351</v>
      </c>
      <c r="H493" s="6">
        <f t="shared" si="14"/>
        <v>-4.8684605905557898E-3</v>
      </c>
      <c r="I493" s="17">
        <f>G493/MAX(G$240:G493)-1</f>
        <v>-0.12351428712721368</v>
      </c>
      <c r="N493" s="20"/>
      <c r="O493" s="20"/>
      <c r="S493" s="192"/>
      <c r="Y493" s="39"/>
      <c r="Z493" s="39"/>
      <c r="AA493" s="17"/>
      <c r="AC493" s="142"/>
      <c r="AE493" s="17"/>
      <c r="AG493" s="66"/>
      <c r="AI493" s="17"/>
    </row>
    <row r="494" spans="1:41" x14ac:dyDescent="0.25">
      <c r="A494" s="72">
        <f>IF('##zz500##'!B494&lt;&gt;"",'##zz500##'!B494,"")</f>
        <v>39833</v>
      </c>
      <c r="B494" s="208">
        <v>3604.91</v>
      </c>
      <c r="C494" s="146">
        <f t="shared" si="15"/>
        <v>-1.3463461660992992E-3</v>
      </c>
      <c r="D494" s="143">
        <f>IF('##zz500##'!K494="","",IF('##zz500##'!K494="yes",D493,IF('##zz500##'!T494&lt;&gt;0,D493*(1+'##zz500##'!T494),D493*(1+C494))))</f>
        <v>1.5748913632945791</v>
      </c>
      <c r="E494" s="6">
        <f t="shared" si="13"/>
        <v>-1.3463461660992992E-3</v>
      </c>
      <c r="F494" s="17">
        <f>D494/MAX(D$240:D494)-1</f>
        <v>-8.1512306073066587E-2</v>
      </c>
      <c r="G494" s="66">
        <f>IF('##zz500##'!K494="","",IF('##zz500##'!K494="no",G493*(1+E494),IF('##zz500##'!T494&lt;&gt;0,G493*(1+'##zz500##'!T494),G493*(1+'##zz500##'!P494))))</f>
        <v>4.3153732617613096</v>
      </c>
      <c r="H494" s="6">
        <f t="shared" si="14"/>
        <v>-1.3463461660992992E-3</v>
      </c>
      <c r="I494" s="17">
        <f>G494/MAX(G$240:G494)-1</f>
        <v>-0.12469434030638071</v>
      </c>
      <c r="N494" s="20"/>
      <c r="O494" s="20"/>
      <c r="S494" s="192"/>
      <c r="Y494" s="39"/>
      <c r="Z494" s="39"/>
      <c r="AA494" s="17"/>
      <c r="AC494" s="142"/>
      <c r="AE494" s="17"/>
      <c r="AG494" s="66"/>
      <c r="AI494" s="17"/>
    </row>
    <row r="495" spans="1:41" x14ac:dyDescent="0.25">
      <c r="A495" s="72">
        <f>IF('##zz500##'!B495&lt;&gt;"",'##zz500##'!B495,"")</f>
        <v>39834</v>
      </c>
      <c r="B495" s="208">
        <v>3565.66</v>
      </c>
      <c r="C495" s="146">
        <f t="shared" si="15"/>
        <v>-1.088792785395476E-2</v>
      </c>
      <c r="D495" s="143">
        <f>IF('##zz500##'!K495="","",IF('##zz500##'!K495="yes",D494,IF('##zz500##'!T495&lt;&gt;0,D494*(1+'##zz500##'!T495),D494*(1+C495))))</f>
        <v>1.5577440597532113</v>
      </c>
      <c r="E495" s="6">
        <f t="shared" si="13"/>
        <v>-1.088792785395476E-2</v>
      </c>
      <c r="F495" s="17">
        <f>D495/MAX(D$240:D495)-1</f>
        <v>-9.1512733819288372E-2</v>
      </c>
      <c r="G495" s="66">
        <f>IF('##zz500##'!K495="","",IF('##zz500##'!K495="no",G494*(1+E495),IF('##zz500##'!T495&lt;&gt;0,G494*(1+'##zz500##'!T495),G494*(1+'##zz500##'!P495))))</f>
        <v>4.2683877890243673</v>
      </c>
      <c r="H495" s="6">
        <f t="shared" si="14"/>
        <v>-1.0887927853954649E-2</v>
      </c>
      <c r="I495" s="17">
        <f>G495/MAX(G$240:G495)-1</f>
        <v>-0.13422460517928303</v>
      </c>
      <c r="N495" s="20"/>
      <c r="O495" s="20"/>
      <c r="S495" s="192"/>
      <c r="Y495" s="39"/>
      <c r="Z495" s="39"/>
      <c r="AA495" s="17"/>
      <c r="AC495" s="142"/>
      <c r="AE495" s="17"/>
      <c r="AG495" s="66"/>
      <c r="AI495" s="17"/>
    </row>
    <row r="496" spans="1:41" x14ac:dyDescent="0.25">
      <c r="A496" s="72">
        <f>IF('##zz500##'!B496&lt;&gt;"",'##zz500##'!B496,"")</f>
        <v>39835</v>
      </c>
      <c r="B496" s="208">
        <v>3610.38</v>
      </c>
      <c r="C496" s="146">
        <f t="shared" si="15"/>
        <v>1.254185760840909E-2</v>
      </c>
      <c r="D496" s="143">
        <f>IF('##zz500##'!K496="","",IF('##zz500##'!K496="yes",D495,IF('##zz500##'!T496&lt;&gt;0,D495*(1+'##zz500##'!T496),D495*(1+C496))))</f>
        <v>1.5772810639409811</v>
      </c>
      <c r="E496" s="6">
        <f t="shared" si="13"/>
        <v>1.254185760840909E-2</v>
      </c>
      <c r="F496" s="17">
        <f>D496/MAX(D$240:D496)-1</f>
        <v>-8.0118615887797007E-2</v>
      </c>
      <c r="G496" s="66">
        <f>IF('##zz500##'!K496="","",IF('##zz500##'!K496="no",G495*(1+E496),IF('##zz500##'!T496&lt;&gt;0,G495*(1+'##zz500##'!T496),G495*(1+'##zz500##'!P496))))</f>
        <v>4.3219213008917832</v>
      </c>
      <c r="H496" s="6">
        <f t="shared" si="14"/>
        <v>1.254185760840909E-2</v>
      </c>
      <c r="I496" s="17">
        <f>G496/MAX(G$240:G496)-1</f>
        <v>-0.12336617345657741</v>
      </c>
      <c r="N496" s="20"/>
      <c r="O496" s="20"/>
      <c r="S496" s="192"/>
      <c r="Y496" s="39"/>
      <c r="Z496" s="39"/>
      <c r="AA496" s="17"/>
      <c r="AC496" s="142"/>
      <c r="AE496" s="17"/>
      <c r="AG496" s="66"/>
      <c r="AI496" s="17"/>
    </row>
    <row r="497" spans="1:36" x14ac:dyDescent="0.25">
      <c r="A497" s="72">
        <f>IF('##zz500##'!B497&lt;&gt;"",'##zz500##'!B497,"")</f>
        <v>39836</v>
      </c>
      <c r="B497" s="208">
        <v>3615.54</v>
      </c>
      <c r="C497" s="146">
        <f t="shared" si="15"/>
        <v>1.4292124374719606E-3</v>
      </c>
      <c r="D497" s="143">
        <f>IF('##zz500##'!K497="","",IF('##zz500##'!K497="yes",D496,IF('##zz500##'!T497&lt;&gt;0,D496*(1+'##zz500##'!T497),D496*(1+C497))))</f>
        <v>1.5795353336549545</v>
      </c>
      <c r="E497" s="6">
        <f t="shared" si="13"/>
        <v>1.4292124374719606E-3</v>
      </c>
      <c r="F497" s="17">
        <f>D497/MAX(D$240:D497)-1</f>
        <v>-7.8803909972624986E-2</v>
      </c>
      <c r="G497" s="66">
        <f>IF('##zz500##'!K497="","",IF('##zz500##'!K497="no",G496*(1+E497),IF('##zz500##'!T497&lt;&gt;0,G496*(1+'##zz500##'!T497),G496*(1+'##zz500##'!P497))))</f>
        <v>4.3280982445687926</v>
      </c>
      <c r="H497" s="6">
        <f t="shared" si="14"/>
        <v>1.4292124374719606E-3</v>
      </c>
      <c r="I497" s="17">
        <f>G497/MAX(G$240:G497)-1</f>
        <v>-0.12211327748857292</v>
      </c>
      <c r="N497" s="20"/>
      <c r="O497" s="20"/>
      <c r="S497" s="192"/>
      <c r="Y497" s="39"/>
      <c r="Z497" s="39"/>
      <c r="AA497" s="17"/>
      <c r="AC497" s="142"/>
      <c r="AE497" s="17"/>
      <c r="AG497" s="66"/>
      <c r="AI497" s="17"/>
    </row>
    <row r="498" spans="1:36" x14ac:dyDescent="0.25">
      <c r="A498" s="72">
        <f>IF('##zz500##'!B498&lt;&gt;"",'##zz500##'!B498,"")</f>
        <v>39846</v>
      </c>
      <c r="B498" s="208">
        <v>3716.29</v>
      </c>
      <c r="C498" s="146">
        <f t="shared" si="15"/>
        <v>2.7865823639069198E-2</v>
      </c>
      <c r="D498" s="143">
        <f>IF('##zz500##'!K498="","",IF('##zz500##'!K498="yes",D497,IF('##zz500##'!T498&lt;&gt;0,D497*(1+'##zz500##'!T498),D497*(1+C498))))</f>
        <v>1.6235503866942618</v>
      </c>
      <c r="E498" s="6">
        <f t="shared" ref="E498:E561" si="16">D498/D497-1</f>
        <v>2.7865823639069198E-2</v>
      </c>
      <c r="F498" s="17">
        <f>D498/MAX(D$240:D498)-1</f>
        <v>-5.3134022190922003E-2</v>
      </c>
      <c r="G498" s="66">
        <f>IF('##zz500##'!K498="","",IF('##zz500##'!K498="no",G497*(1+E498),IF('##zz500##'!T498&lt;&gt;0,G497*(1+'##zz500##'!T498),G497*(1+'##zz500##'!P498))))</f>
        <v>4.4487042669445112</v>
      </c>
      <c r="H498" s="6">
        <f t="shared" ref="H498:H561" si="17">G498/G497-1</f>
        <v>2.7865823639069198E-2</v>
      </c>
      <c r="I498" s="17">
        <f>G498/MAX(G$240:G498)-1</f>
        <v>-9.7650240903989105E-2</v>
      </c>
      <c r="N498" s="20"/>
      <c r="O498" s="20"/>
      <c r="S498" s="192"/>
      <c r="Y498" s="39"/>
      <c r="Z498" s="39"/>
      <c r="AA498" s="17"/>
      <c r="AC498" s="142"/>
      <c r="AE498" s="17"/>
      <c r="AG498" s="66"/>
      <c r="AI498" s="17"/>
    </row>
    <row r="499" spans="1:36" x14ac:dyDescent="0.25">
      <c r="A499" s="72">
        <f>IF('##zz500##'!B499&lt;&gt;"",'##zz500##'!B499,"")</f>
        <v>39847</v>
      </c>
      <c r="B499" s="208">
        <v>3788.95</v>
      </c>
      <c r="C499" s="146">
        <f t="shared" si="15"/>
        <v>1.9551757263292169E-2</v>
      </c>
      <c r="D499" s="143">
        <f>IF('##zz500##'!K499="","",IF('##zz500##'!K499="yes",D498,IF('##zz500##'!T499&lt;&gt;0,D498*(1+'##zz500##'!T499),D498*(1+C499))))</f>
        <v>1.6552936497596322</v>
      </c>
      <c r="E499" s="6">
        <f t="shared" si="16"/>
        <v>1.9551757263292169E-2</v>
      </c>
      <c r="F499" s="17">
        <f>D499/MAX(D$240:D499)-1</f>
        <v>-3.4621128431929105E-2</v>
      </c>
      <c r="G499" s="66">
        <f>IF('##zz500##'!K499="","",IF('##zz500##'!K499="no",G498*(1+E499),IF('##zz500##'!T499&lt;&gt;0,G498*(1+'##zz500##'!T499),G498*(1+'##zz500##'!P499))))</f>
        <v>4.5356842529079824</v>
      </c>
      <c r="H499" s="6">
        <f t="shared" si="17"/>
        <v>1.9551757263292169E-2</v>
      </c>
      <c r="I499" s="17">
        <f>G499/MAX(G$240:G499)-1</f>
        <v>-8.000771744755375E-2</v>
      </c>
      <c r="N499" s="20"/>
      <c r="O499" s="20"/>
      <c r="S499" s="192"/>
      <c r="Y499" s="39"/>
      <c r="Z499" s="39"/>
      <c r="AA499" s="17"/>
      <c r="AC499" s="142"/>
      <c r="AE499" s="17"/>
      <c r="AG499" s="66"/>
      <c r="AI499" s="17"/>
    </row>
    <row r="500" spans="1:36" x14ac:dyDescent="0.25">
      <c r="A500" s="72">
        <f>IF('##zz500##'!B500&lt;&gt;"",'##zz500##'!B500,"")</f>
        <v>39848</v>
      </c>
      <c r="B500" s="208">
        <v>3903.5</v>
      </c>
      <c r="C500" s="146">
        <f t="shared" si="15"/>
        <v>3.023265020652155E-2</v>
      </c>
      <c r="D500" s="143">
        <f>IF('##zz500##'!K500="","",IF('##zz500##'!K500="yes",D499,IF('##zz500##'!T500&lt;&gt;0,D499*(1+'##zz500##'!T500),D499*(1+C500))))</f>
        <v>1.7053375636618915</v>
      </c>
      <c r="E500" s="6">
        <f t="shared" si="16"/>
        <v>3.023265020652155E-2</v>
      </c>
      <c r="F500" s="17">
        <f>D500/MAX(D$240:D500)-1</f>
        <v>-5.4351666910451568E-3</v>
      </c>
      <c r="G500" s="66">
        <f>IF('##zz500##'!K500="","",IF('##zz500##'!K500="no",G499*(1+E500),IF('##zz500##'!T500&lt;&gt;0,G499*(1+'##zz500##'!T500),G499*(1+'##zz500##'!P500))))</f>
        <v>4.6728100083733777</v>
      </c>
      <c r="H500" s="6">
        <f t="shared" si="17"/>
        <v>3.023265020652155E-2</v>
      </c>
      <c r="I500" s="17">
        <f>G500/MAX(G$240:G500)-1</f>
        <v>-5.2193912576446233E-2</v>
      </c>
      <c r="N500" s="20"/>
      <c r="O500" s="20"/>
      <c r="S500" s="192"/>
      <c r="Y500" s="39"/>
      <c r="Z500" s="39"/>
      <c r="AA500" s="17"/>
      <c r="AC500" s="142"/>
      <c r="AE500" s="17"/>
      <c r="AG500" s="66"/>
      <c r="AI500" s="17"/>
    </row>
    <row r="501" spans="1:36" x14ac:dyDescent="0.25">
      <c r="A501" s="72">
        <f>IF('##zz500##'!B501&lt;&gt;"",'##zz500##'!B501,"")</f>
        <v>39849</v>
      </c>
      <c r="B501" s="208">
        <v>3827.24</v>
      </c>
      <c r="C501" s="146">
        <f t="shared" si="15"/>
        <v>-1.9536313564749608E-2</v>
      </c>
      <c r="D501" s="143">
        <f>IF('##zz500##'!K501="","",IF('##zz500##'!K501="yes",D500,IF('##zz500##'!T501&lt;&gt;0,D500*(1+'##zz500##'!T501),D500*(1+C501))))</f>
        <v>1.7053375636618915</v>
      </c>
      <c r="E501" s="6">
        <f t="shared" si="16"/>
        <v>0</v>
      </c>
      <c r="F501" s="17">
        <f>D501/MAX(D$240:D501)-1</f>
        <v>-5.4351666910451568E-3</v>
      </c>
      <c r="G501" s="66">
        <f>IF('##zz500##'!K501="","",IF('##zz500##'!K501="no",G500*(1+E501),IF('##zz500##'!T501&lt;&gt;0,G500*(1+'##zz500##'!T501),G500*(1+'##zz500##'!P501))))</f>
        <v>4.748245385237694</v>
      </c>
      <c r="H501" s="6">
        <f t="shared" si="17"/>
        <v>1.6143471857221092E-2</v>
      </c>
      <c r="I501" s="17">
        <f>G501/MAX(G$240:G501)-1</f>
        <v>-3.6893031678021382E-2</v>
      </c>
      <c r="N501" s="20"/>
      <c r="O501" s="20"/>
      <c r="S501" s="192"/>
      <c r="Y501" s="39"/>
      <c r="Z501" s="39"/>
      <c r="AA501" s="17"/>
      <c r="AC501" s="142"/>
      <c r="AE501" s="17"/>
      <c r="AG501" s="66"/>
      <c r="AI501" s="17"/>
    </row>
    <row r="502" spans="1:36" x14ac:dyDescent="0.25">
      <c r="A502" s="72">
        <f>IF('##zz500##'!B502&lt;&gt;"",'##zz500##'!B502,"")</f>
        <v>39850</v>
      </c>
      <c r="B502" s="208">
        <v>3972.15</v>
      </c>
      <c r="C502" s="146">
        <f t="shared" si="15"/>
        <v>3.7862794076148898E-2</v>
      </c>
      <c r="D502" s="143">
        <f>IF('##zz500##'!K502="","",IF('##zz500##'!K502="yes",D501,IF('##zz500##'!T502&lt;&gt;0,D501*(1+'##zz500##'!T502),D501*(1+C502))))</f>
        <v>1.769906408665143</v>
      </c>
      <c r="E502" s="6">
        <f t="shared" si="16"/>
        <v>3.7862794076148898E-2</v>
      </c>
      <c r="F502" s="17">
        <f>D502/MAX(D$240:D502)-1</f>
        <v>0</v>
      </c>
      <c r="G502" s="66">
        <f>IF('##zz500##'!K502="","",IF('##zz500##'!K502="no",G501*(1+E502),IF('##zz500##'!T502&lt;&gt;0,G501*(1+'##zz500##'!T502),G501*(1+'##zz500##'!P502))))</f>
        <v>4.9280272224819734</v>
      </c>
      <c r="H502" s="6">
        <f t="shared" si="17"/>
        <v>3.7862794076148898E-2</v>
      </c>
      <c r="I502" s="17">
        <f>G502/MAX(G$240:G502)-1</f>
        <v>-4.2711086314217717E-4</v>
      </c>
      <c r="N502" s="20"/>
      <c r="O502" s="20"/>
      <c r="S502" s="192"/>
      <c r="Y502" s="39"/>
      <c r="Z502" s="39"/>
      <c r="AA502" s="17"/>
      <c r="AC502" s="142"/>
      <c r="AE502" s="17"/>
      <c r="AG502" s="66"/>
      <c r="AI502" s="17"/>
    </row>
    <row r="503" spans="1:36" x14ac:dyDescent="0.25">
      <c r="A503" s="72">
        <f>IF('##zz500##'!B503&lt;&gt;"",'##zz500##'!B503,"")</f>
        <v>39853</v>
      </c>
      <c r="B503" s="208">
        <v>4081.17</v>
      </c>
      <c r="C503" s="146">
        <f t="shared" si="15"/>
        <v>2.7446093425474771E-2</v>
      </c>
      <c r="D503" s="143">
        <f>IF('##zz500##'!K503="","",IF('##zz500##'!K503="yes",D502,IF('##zz500##'!T503&lt;&gt;0,D502*(1+'##zz500##'!T503),D502*(1+C503))))</f>
        <v>1.769906408665143</v>
      </c>
      <c r="E503" s="6">
        <f t="shared" si="16"/>
        <v>0</v>
      </c>
      <c r="F503" s="17">
        <f>D503/MAX(D$240:D503)-1</f>
        <v>0</v>
      </c>
      <c r="G503" s="66">
        <f>IF('##zz500##'!K503="","",IF('##zz500##'!K503="no",G502*(1+E503),IF('##zz500##'!T503&lt;&gt;0,G502*(1+'##zz500##'!T503),G502*(1+'##zz500##'!P503))))</f>
        <v>4.7590853731913549</v>
      </c>
      <c r="H503" s="6">
        <f t="shared" si="17"/>
        <v>-3.4281841731696461E-2</v>
      </c>
      <c r="I503" s="17">
        <f>G503/MAX(G$240:G503)-1</f>
        <v>-3.4694310447826449E-2</v>
      </c>
      <c r="N503" s="20"/>
      <c r="O503" s="20"/>
      <c r="S503" s="192"/>
      <c r="Y503" s="39"/>
      <c r="Z503" s="39"/>
      <c r="AA503" s="17"/>
      <c r="AC503" s="142"/>
      <c r="AE503" s="17"/>
      <c r="AG503" s="66"/>
      <c r="AI503" s="17"/>
    </row>
    <row r="504" spans="1:36" x14ac:dyDescent="0.25">
      <c r="A504" s="72">
        <f>IF('##zz500##'!B504&lt;&gt;"",'##zz500##'!B504,"")</f>
        <v>39854</v>
      </c>
      <c r="B504" s="208">
        <v>4187.8100000000004</v>
      </c>
      <c r="C504" s="146">
        <f t="shared" si="15"/>
        <v>2.6129761808501017E-2</v>
      </c>
      <c r="D504" s="143">
        <f>IF('##zz500##'!K504="","",IF('##zz500##'!K504="yes",D503,IF('##zz500##'!T504&lt;&gt;0,D503*(1+'##zz500##'!T504),D503*(1+C504))))</f>
        <v>1.769906408665143</v>
      </c>
      <c r="E504" s="6">
        <f t="shared" si="16"/>
        <v>0</v>
      </c>
      <c r="F504" s="17">
        <f>D504/MAX(D$240:D504)-1</f>
        <v>0</v>
      </c>
      <c r="G504" s="66">
        <f>IF('##zz500##'!K504="","",IF('##zz500##'!K504="no",G503*(1+E504),IF('##zz500##'!T504&lt;&gt;0,G503*(1+'##zz500##'!T504),G503*(1+'##zz500##'!P504))))</f>
        <v>4.6225806272366716</v>
      </c>
      <c r="H504" s="6">
        <f t="shared" si="17"/>
        <v>-2.8682979028624933E-2</v>
      </c>
      <c r="I504" s="17">
        <f>G504/MAX(G$240:G504)-1</f>
        <v>-6.2382153297463772E-2</v>
      </c>
      <c r="N504" s="20"/>
      <c r="O504" s="20"/>
      <c r="S504" s="192"/>
      <c r="Y504" s="39"/>
      <c r="Z504" s="39"/>
      <c r="AA504" s="17"/>
      <c r="AC504" s="142"/>
      <c r="AE504" s="17"/>
      <c r="AG504" s="66"/>
      <c r="AI504" s="17"/>
    </row>
    <row r="505" spans="1:36" x14ac:dyDescent="0.25">
      <c r="A505" s="72">
        <f>IF('##zz500##'!B505&lt;&gt;"",'##zz500##'!B505,"")</f>
        <v>39855</v>
      </c>
      <c r="B505" s="208">
        <v>4193.8100000000004</v>
      </c>
      <c r="C505" s="146">
        <f t="shared" si="15"/>
        <v>1.432729756125406E-3</v>
      </c>
      <c r="D505" s="143">
        <f>IF('##zz500##'!K505="","",IF('##zz500##'!K505="yes",D504,IF('##zz500##'!T505&lt;&gt;0,D504*(1+'##zz500##'!T505),D504*(1+C505))))</f>
        <v>1.769906408665143</v>
      </c>
      <c r="E505" s="6">
        <f t="shared" si="16"/>
        <v>0</v>
      </c>
      <c r="F505" s="17">
        <f>D505/MAX(D$240:D505)-1</f>
        <v>0</v>
      </c>
      <c r="G505" s="66">
        <f>IF('##zz500##'!K505="","",IF('##zz500##'!K505="no",G504*(1+E505),IF('##zz500##'!T505&lt;&gt;0,G504*(1+'##zz500##'!T505),G504*(1+'##zz500##'!P505))))</f>
        <v>4.6141480907107928</v>
      </c>
      <c r="H505" s="6">
        <f t="shared" si="17"/>
        <v>-1.8242053964820926E-3</v>
      </c>
      <c r="I505" s="17">
        <f>G505/MAX(G$240:G505)-1</f>
        <v>-6.4092560833256429E-2</v>
      </c>
      <c r="N505" s="20"/>
      <c r="O505" s="20"/>
      <c r="S505" s="192"/>
      <c r="Y505" s="39"/>
      <c r="Z505" s="39"/>
      <c r="AA505" s="17"/>
      <c r="AC505" s="142"/>
      <c r="AE505" s="17"/>
      <c r="AG505" s="66"/>
      <c r="AI505" s="17"/>
    </row>
    <row r="506" spans="1:36" x14ac:dyDescent="0.25">
      <c r="A506" s="72">
        <f>IF('##zz500##'!B506&lt;&gt;"",'##zz500##'!B506,"")</f>
        <v>39856</v>
      </c>
      <c r="B506" s="208">
        <v>4272.08</v>
      </c>
      <c r="C506" s="146">
        <f t="shared" si="15"/>
        <v>1.8663220317563178E-2</v>
      </c>
      <c r="D506" s="143">
        <f>IF('##zz500##'!K506="","",IF('##zz500##'!K506="yes",D505,IF('##zz500##'!T506&lt;&gt;0,D505*(1+'##zz500##'!T506),D505*(1+C506))))</f>
        <v>1.769906408665143</v>
      </c>
      <c r="E506" s="6">
        <f t="shared" si="16"/>
        <v>0</v>
      </c>
      <c r="F506" s="17">
        <f>D506/MAX(D$240:D506)-1</f>
        <v>0</v>
      </c>
      <c r="G506" s="66">
        <f>IF('##zz500##'!K506="","",IF('##zz500##'!K506="no",G505*(1+E506),IF('##zz500##'!T506&lt;&gt;0,G505*(1+'##zz500##'!T506),G505*(1+'##zz500##'!P506))))</f>
        <v>4.527578024201981</v>
      </c>
      <c r="H506" s="6">
        <f t="shared" si="17"/>
        <v>-1.8761874306352455E-2</v>
      </c>
      <c r="I506" s="17">
        <f>G506/MAX(G$240:G506)-1</f>
        <v>-8.16519385692831E-2</v>
      </c>
      <c r="N506" s="20"/>
      <c r="O506" s="20"/>
      <c r="S506" s="192"/>
      <c r="Y506" s="39"/>
      <c r="Z506" s="39"/>
      <c r="AA506" s="17"/>
      <c r="AC506" s="142"/>
      <c r="AE506" s="17"/>
      <c r="AG506" s="66"/>
      <c r="AI506" s="17"/>
    </row>
    <row r="507" spans="1:36" x14ac:dyDescent="0.25">
      <c r="A507" s="72">
        <f>IF('##zz500##'!B507&lt;&gt;"",'##zz500##'!B507,"")</f>
        <v>39857</v>
      </c>
      <c r="B507" s="208">
        <v>4453.22</v>
      </c>
      <c r="C507" s="146">
        <f t="shared" si="15"/>
        <v>4.2400891369075655E-2</v>
      </c>
      <c r="D507" s="143">
        <f>IF('##zz500##'!K507="","",IF('##zz500##'!K507="yes",D506,IF('##zz500##'!T507&lt;&gt;0,D506*(1+'##zz500##'!T507),D506*(1+C507))))</f>
        <v>1.769906408665143</v>
      </c>
      <c r="E507" s="6">
        <f t="shared" si="16"/>
        <v>0</v>
      </c>
      <c r="F507" s="17">
        <f>D507/MAX(D$240:D507)-1</f>
        <v>0</v>
      </c>
      <c r="G507" s="66">
        <f>IF('##zz500##'!K507="","",IF('##zz500##'!K507="no",G506*(1+E507),IF('##zz500##'!T507&lt;&gt;0,G506*(1+'##zz500##'!T507),G506*(1+'##zz500##'!P507))))</f>
        <v>4.3652458466008071</v>
      </c>
      <c r="H507" s="6">
        <f t="shared" si="17"/>
        <v>-3.585408726993411E-2</v>
      </c>
      <c r="I507" s="17">
        <f>G507/MAX(G$240:G507)-1</f>
        <v>-0.11457847010799482</v>
      </c>
      <c r="N507" s="20"/>
      <c r="O507" s="20"/>
      <c r="S507" s="192"/>
      <c r="Y507" s="39"/>
      <c r="Z507" s="39"/>
      <c r="AA507" s="17"/>
      <c r="AC507" s="142"/>
      <c r="AE507" s="17"/>
      <c r="AG507" s="66"/>
      <c r="AI507" s="17"/>
    </row>
    <row r="508" spans="1:36" x14ac:dyDescent="0.25">
      <c r="A508" s="72">
        <f>IF('##zz500##'!B508&lt;&gt;"",'##zz500##'!B508,"")</f>
        <v>39860</v>
      </c>
      <c r="B508" s="208">
        <v>4466.24</v>
      </c>
      <c r="C508" s="146">
        <f t="shared" si="15"/>
        <v>2.923727100839324E-3</v>
      </c>
      <c r="D508" s="143">
        <f>IF('##zz500##'!K508="","",IF('##zz500##'!K508="yes",D507,IF('##zz500##'!T508&lt;&gt;0,D507*(1+'##zz500##'!T508),D507*(1+C508))))</f>
        <v>1.769906408665143</v>
      </c>
      <c r="E508" s="6">
        <f t="shared" si="16"/>
        <v>0</v>
      </c>
      <c r="F508" s="17">
        <f>D508/MAX(D$240:D508)-1</f>
        <v>0</v>
      </c>
      <c r="G508" s="66">
        <f>IF('##zz500##'!K508="","",IF('##zz500##'!K508="no",G507*(1+E508),IF('##zz500##'!T508&lt;&gt;0,G507*(1+'##zz500##'!T508),G507*(1+'##zz500##'!P508))))</f>
        <v>4.288321307223951</v>
      </c>
      <c r="H508" s="6">
        <f t="shared" si="17"/>
        <v>-1.7622040563134989E-2</v>
      </c>
      <c r="I508" s="17">
        <f>G508/MAX(G$240:G508)-1</f>
        <v>-0.13018140422322488</v>
      </c>
      <c r="N508" s="20"/>
      <c r="O508" s="20"/>
      <c r="S508" s="192"/>
      <c r="Y508" s="39"/>
      <c r="Z508" s="39"/>
      <c r="AA508" s="17"/>
      <c r="AC508" s="142"/>
      <c r="AE508" s="17"/>
      <c r="AF508" s="14"/>
      <c r="AG508" s="66"/>
      <c r="AI508" s="17"/>
      <c r="AJ508" s="14"/>
    </row>
    <row r="509" spans="1:36" x14ac:dyDescent="0.25">
      <c r="A509" s="72">
        <f>IF('##zz500##'!B509&lt;&gt;"",'##zz500##'!B509,"")</f>
        <v>39861</v>
      </c>
      <c r="B509" s="208">
        <v>4332.4399999999996</v>
      </c>
      <c r="C509" s="146">
        <f t="shared" si="15"/>
        <v>-2.9958085548470348E-2</v>
      </c>
      <c r="D509" s="143">
        <f>IF('##zz500##'!K509="","",IF('##zz500##'!K509="yes",D508,IF('##zz500##'!T509&lt;&gt;0,D508*(1+'##zz500##'!T509),D508*(1+C509))))</f>
        <v>1.769906408665143</v>
      </c>
      <c r="E509" s="6">
        <f t="shared" si="16"/>
        <v>0</v>
      </c>
      <c r="F509" s="17">
        <f>D509/MAX(D$240:D509)-1</f>
        <v>0</v>
      </c>
      <c r="G509" s="66">
        <f>IF('##zz500##'!K509="","",IF('##zz500##'!K509="no",G508*(1+E509),IF('##zz500##'!T509&lt;&gt;0,G508*(1+'##zz500##'!T509),G508*(1+'##zz500##'!P509))))</f>
        <v>4.4623816856712013</v>
      </c>
      <c r="H509" s="6">
        <f t="shared" si="17"/>
        <v>4.0589397570101493E-2</v>
      </c>
      <c r="I509" s="17">
        <f>G509/MAX(G$240:G509)-1</f>
        <v>-9.4875991425373951E-2</v>
      </c>
      <c r="N509" s="20"/>
      <c r="O509" s="20"/>
      <c r="S509" s="192"/>
      <c r="Y509" s="39"/>
      <c r="Z509" s="39"/>
      <c r="AA509" s="17"/>
      <c r="AC509" s="142"/>
      <c r="AE509" s="17"/>
      <c r="AG509" s="66"/>
      <c r="AI509" s="17"/>
    </row>
    <row r="510" spans="1:36" x14ac:dyDescent="0.25">
      <c r="A510" s="72">
        <f>IF('##zz500##'!B510&lt;&gt;"",'##zz500##'!B510,"")</f>
        <v>39862</v>
      </c>
      <c r="B510" s="208">
        <v>4114.9399999999996</v>
      </c>
      <c r="C510" s="146">
        <f t="shared" si="15"/>
        <v>-5.0202657163169073E-2</v>
      </c>
      <c r="D510" s="143">
        <f>IF('##zz500##'!K510="","",IF('##zz500##'!K510="yes",D509,IF('##zz500##'!T510&lt;&gt;0,D509*(1+'##zz500##'!T510),D509*(1+C510))))</f>
        <v>1.769906408665143</v>
      </c>
      <c r="E510" s="6">
        <f t="shared" si="16"/>
        <v>0</v>
      </c>
      <c r="F510" s="17">
        <f>D510/MAX(D$240:D510)-1</f>
        <v>0</v>
      </c>
      <c r="G510" s="66">
        <f>IF('##zz500##'!K510="","",IF('##zz500##'!K510="no",G509*(1+E510),IF('##zz500##'!T510&lt;&gt;0,G509*(1+'##zz500##'!T510),G509*(1+'##zz500##'!P510))))</f>
        <v>4.6345657638156688</v>
      </c>
      <c r="H510" s="6">
        <f t="shared" si="17"/>
        <v>3.8585690394291827E-2</v>
      </c>
      <c r="I510" s="17">
        <f>G510/MAX(G$240:G510)-1</f>
        <v>-5.9951156662072957E-2</v>
      </c>
      <c r="N510" s="20"/>
      <c r="O510" s="20"/>
      <c r="S510" s="192"/>
      <c r="Y510" s="39"/>
      <c r="Z510" s="39"/>
      <c r="AA510" s="17"/>
      <c r="AC510" s="142"/>
      <c r="AE510" s="17"/>
      <c r="AG510" s="66"/>
      <c r="AI510" s="17"/>
    </row>
    <row r="511" spans="1:36" x14ac:dyDescent="0.25">
      <c r="A511" s="72">
        <f>IF('##zz500##'!B511&lt;&gt;"",'##zz500##'!B511,"")</f>
        <v>39863</v>
      </c>
      <c r="B511" s="208">
        <v>4253.9399999999996</v>
      </c>
      <c r="C511" s="146">
        <f t="shared" si="15"/>
        <v>3.3779350367198591E-2</v>
      </c>
      <c r="D511" s="143">
        <f>IF('##zz500##'!K511="","",IF('##zz500##'!K511="yes",D510,IF('##zz500##'!T511&lt;&gt;0,D510*(1+'##zz500##'!T511),D510*(1+C511))))</f>
        <v>1.8296926973605931</v>
      </c>
      <c r="E511" s="6">
        <f t="shared" si="16"/>
        <v>3.3779350367198591E-2</v>
      </c>
      <c r="F511" s="17">
        <f>D511/MAX(D$240:D511)-1</f>
        <v>0</v>
      </c>
      <c r="G511" s="66">
        <f>IF('##zz500##'!K511="","",IF('##zz500##'!K511="no",G510*(1+E511),IF('##zz500##'!T511&lt;&gt;0,G510*(1+'##zz500##'!T511),G510*(1+'##zz500##'!P511))))</f>
        <v>4.7911183845514218</v>
      </c>
      <c r="H511" s="6">
        <f t="shared" si="17"/>
        <v>3.3779350367198591E-2</v>
      </c>
      <c r="I511" s="17">
        <f>G511/MAX(G$240:G511)-1</f>
        <v>-2.8196917420681311E-2</v>
      </c>
      <c r="N511" s="20"/>
      <c r="O511" s="20"/>
      <c r="S511" s="192"/>
      <c r="Y511" s="39"/>
      <c r="Z511" s="39"/>
      <c r="AA511" s="17"/>
      <c r="AC511" s="142"/>
      <c r="AE511" s="17"/>
      <c r="AG511" s="66"/>
      <c r="AI511" s="17"/>
    </row>
    <row r="512" spans="1:36" x14ac:dyDescent="0.25">
      <c r="A512" s="72">
        <f>IF('##zz500##'!B512&lt;&gt;"",'##zz500##'!B512,"")</f>
        <v>39864</v>
      </c>
      <c r="B512" s="208">
        <v>4417.0200000000004</v>
      </c>
      <c r="C512" s="146">
        <f t="shared" si="15"/>
        <v>3.8336224770448402E-2</v>
      </c>
      <c r="D512" s="143">
        <f>IF('##zz500##'!K512="","",IF('##zz500##'!K512="yes",D511,IF('##zz500##'!T512&lt;&gt;0,D511*(1+'##zz500##'!T512),D511*(1+C512))))</f>
        <v>1.8998362078674569</v>
      </c>
      <c r="E512" s="6">
        <f t="shared" si="16"/>
        <v>3.8336224770448402E-2</v>
      </c>
      <c r="F512" s="17">
        <f>D512/MAX(D$240:D512)-1</f>
        <v>0</v>
      </c>
      <c r="G512" s="66">
        <f>IF('##zz500##'!K512="","",IF('##zz500##'!K512="no",G511*(1+E512),IF('##zz500##'!T512&lt;&gt;0,G511*(1+'##zz500##'!T512),G511*(1+'##zz500##'!P512))))</f>
        <v>4.9747917758434124</v>
      </c>
      <c r="H512" s="6">
        <f t="shared" si="17"/>
        <v>3.8336224770448402E-2</v>
      </c>
      <c r="I512" s="17">
        <f>G512/MAX(G$240:G512)-1</f>
        <v>0</v>
      </c>
      <c r="N512" s="20"/>
      <c r="O512" s="20"/>
      <c r="S512" s="192"/>
      <c r="Y512" s="39"/>
      <c r="Z512" s="39"/>
      <c r="AA512" s="17"/>
      <c r="AC512" s="142"/>
      <c r="AE512" s="17"/>
      <c r="AG512" s="66"/>
      <c r="AI512" s="17"/>
    </row>
    <row r="513" spans="1:36" x14ac:dyDescent="0.25">
      <c r="A513" s="72">
        <f>IF('##zz500##'!B513&lt;&gt;"",'##zz500##'!B513,"")</f>
        <v>39867</v>
      </c>
      <c r="B513" s="208">
        <v>4549.2299999999996</v>
      </c>
      <c r="C513" s="146">
        <f t="shared" si="15"/>
        <v>2.9931945067035892E-2</v>
      </c>
      <c r="D513" s="143">
        <f>IF('##zz500##'!K513="","",IF('##zz500##'!K513="yes",D512,IF('##zz500##'!T513&lt;&gt;0,D512*(1+'##zz500##'!T513),D512*(1+C513))))</f>
        <v>1.9567020008777114</v>
      </c>
      <c r="E513" s="6">
        <f t="shared" si="16"/>
        <v>2.9931945067035892E-2</v>
      </c>
      <c r="F513" s="17">
        <f>D513/MAX(D$240:D513)-1</f>
        <v>0</v>
      </c>
      <c r="G513" s="66">
        <f>IF('##zz500##'!K513="","",IF('##zz500##'!K513="no",G512*(1+E513),IF('##zz500##'!T513&lt;&gt;0,G512*(1+'##zz500##'!T513),G512*(1+'##zz500##'!P513))))</f>
        <v>5.1236969699978996</v>
      </c>
      <c r="H513" s="6">
        <f t="shared" si="17"/>
        <v>2.9931945067035892E-2</v>
      </c>
      <c r="I513" s="17">
        <f>G513/MAX(G$240:G513)-1</f>
        <v>0</v>
      </c>
      <c r="N513" s="20"/>
      <c r="O513" s="20"/>
      <c r="S513" s="192"/>
      <c r="Y513" s="39"/>
      <c r="Z513" s="39"/>
      <c r="AA513" s="17"/>
      <c r="AC513" s="142"/>
      <c r="AE513" s="17"/>
      <c r="AG513" s="66"/>
      <c r="AI513" s="17"/>
    </row>
    <row r="514" spans="1:36" x14ac:dyDescent="0.25">
      <c r="A514" s="72">
        <f>IF('##zz500##'!B514&lt;&gt;"",'##zz500##'!B514,"")</f>
        <v>39868</v>
      </c>
      <c r="B514" s="208">
        <v>4432.33</v>
      </c>
      <c r="C514" s="146">
        <f t="shared" si="15"/>
        <v>-2.5696656357229619E-2</v>
      </c>
      <c r="D514" s="143">
        <f>IF('##zz500##'!K514="","",IF('##zz500##'!K514="yes",D513,IF('##zz500##'!T514&lt;&gt;0,D513*(1+'##zz500##'!T514),D513*(1+C514))))</f>
        <v>1.9567020008777114</v>
      </c>
      <c r="E514" s="6">
        <f t="shared" si="16"/>
        <v>0</v>
      </c>
      <c r="F514" s="17">
        <f>D514/MAX(D$240:D514)-1</f>
        <v>0</v>
      </c>
      <c r="G514" s="66">
        <f>IF('##zz500##'!K514="","",IF('##zz500##'!K514="no",G513*(1+E514),IF('##zz500##'!T514&lt;&gt;0,G513*(1+'##zz500##'!T514),G513*(1+'##zz500##'!P514))))</f>
        <v>5.3334235094813769</v>
      </c>
      <c r="H514" s="6">
        <f t="shared" si="17"/>
        <v>4.0932658725046256E-2</v>
      </c>
      <c r="I514" s="17">
        <f>G514/MAX(G$240:G514)-1</f>
        <v>0</v>
      </c>
      <c r="N514" s="20"/>
      <c r="O514" s="20"/>
      <c r="S514" s="192"/>
      <c r="Y514" s="39"/>
      <c r="Z514" s="39"/>
      <c r="AA514" s="17"/>
      <c r="AC514" s="142"/>
      <c r="AE514" s="17"/>
      <c r="AG514" s="66"/>
      <c r="AI514" s="17"/>
    </row>
    <row r="515" spans="1:36" x14ac:dyDescent="0.25">
      <c r="A515" s="72">
        <f>IF('##zz500##'!B515&lt;&gt;"",'##zz500##'!B515,"")</f>
        <v>39869</v>
      </c>
      <c r="B515" s="208">
        <v>4574.88</v>
      </c>
      <c r="C515" s="146">
        <f t="shared" si="15"/>
        <v>3.2161413974139963E-2</v>
      </c>
      <c r="D515" s="143">
        <f>IF('##zz500##'!K515="","",IF('##zz500##'!K515="yes",D514,IF('##zz500##'!T515&lt;&gt;0,D514*(1+'##zz500##'!T515),D514*(1+C515))))</f>
        <v>2.0196323039519672</v>
      </c>
      <c r="E515" s="6">
        <f t="shared" si="16"/>
        <v>3.2161413974139963E-2</v>
      </c>
      <c r="F515" s="17">
        <f>D515/MAX(D$240:D515)-1</f>
        <v>0</v>
      </c>
      <c r="G515" s="66">
        <f>IF('##zz500##'!K515="","",IF('##zz500##'!K515="no",G514*(1+E515),IF('##zz500##'!T515&lt;&gt;0,G514*(1+'##zz500##'!T515),G514*(1+'##zz500##'!P515))))</f>
        <v>5.5049539508692176</v>
      </c>
      <c r="H515" s="6">
        <f t="shared" si="17"/>
        <v>3.2161413974139963E-2</v>
      </c>
      <c r="I515" s="17">
        <f>G515/MAX(G$240:G515)-1</f>
        <v>0</v>
      </c>
      <c r="N515" s="20"/>
      <c r="O515" s="20"/>
      <c r="S515" s="192"/>
      <c r="Y515" s="39"/>
      <c r="Z515" s="39"/>
      <c r="AA515" s="17"/>
      <c r="AC515" s="142"/>
      <c r="AE515" s="17"/>
      <c r="AG515" s="66"/>
      <c r="AI515" s="17"/>
    </row>
    <row r="516" spans="1:36" x14ac:dyDescent="0.25">
      <c r="A516" s="72">
        <f>IF('##zz500##'!B516&lt;&gt;"",'##zz500##'!B516,"")</f>
        <v>39870</v>
      </c>
      <c r="B516" s="208">
        <v>4318.0600000000004</v>
      </c>
      <c r="C516" s="146">
        <f t="shared" ref="C516:C579" si="18">IF(AND(B515&gt;0,B516&gt;0),B516/B515-1,"")</f>
        <v>-5.6136991571363537E-2</v>
      </c>
      <c r="D516" s="143">
        <f>IF('##zz500##'!K516="","",IF('##zz500##'!K516="yes",D515,IF('##zz500##'!T516&lt;&gt;0,D515*(1+'##zz500##'!T516),D515*(1+C516))))</f>
        <v>1.9248113005411738</v>
      </c>
      <c r="E516" s="6">
        <f t="shared" si="16"/>
        <v>-4.6949636934034977E-2</v>
      </c>
      <c r="F516" s="17">
        <f>D516/MAX(D$240:D516)-1</f>
        <v>-4.6949636934034977E-2</v>
      </c>
      <c r="G516" s="66">
        <f>IF('##zz500##'!K516="","",IF('##zz500##'!K516="no",G515*(1+E516),IF('##zz500##'!T516&lt;&gt;0,G515*(1+'##zz500##'!T516),G515*(1+'##zz500##'!P516))))</f>
        <v>5.2464983615373262</v>
      </c>
      <c r="H516" s="6">
        <f t="shared" si="17"/>
        <v>-4.6949636934034977E-2</v>
      </c>
      <c r="I516" s="17">
        <f>G516/MAX(G$240:G516)-1</f>
        <v>-4.6949636934034977E-2</v>
      </c>
      <c r="N516" s="20"/>
      <c r="O516" s="20"/>
      <c r="S516" s="192"/>
      <c r="Y516" s="39"/>
      <c r="Z516" s="39"/>
      <c r="AA516" s="17"/>
      <c r="AC516" s="142"/>
      <c r="AE516" s="17"/>
      <c r="AG516" s="66"/>
      <c r="AI516" s="17"/>
    </row>
    <row r="517" spans="1:36" x14ac:dyDescent="0.25">
      <c r="A517" s="72">
        <f>IF('##zz500##'!B517&lt;&gt;"",'##zz500##'!B517,"")</f>
        <v>39871</v>
      </c>
      <c r="B517" s="208">
        <v>3983.03</v>
      </c>
      <c r="C517" s="146">
        <f t="shared" si="18"/>
        <v>-7.7588083537514563E-2</v>
      </c>
      <c r="D517" s="143">
        <f>IF('##zz500##'!K517="","",IF('##zz500##'!K517="yes",D516,IF('##zz500##'!T517&lt;&gt;0,D516*(1+'##zz500##'!T517),D516*(1+C517))))</f>
        <v>1.9248113005411738</v>
      </c>
      <c r="E517" s="6">
        <f t="shared" si="16"/>
        <v>0</v>
      </c>
      <c r="F517" s="17">
        <f>D517/MAX(D$240:D517)-1</f>
        <v>-4.6949636934034977E-2</v>
      </c>
      <c r="G517" s="66">
        <f>IF('##zz500##'!K517="","",IF('##zz500##'!K517="no",G516*(1+E517),IF('##zz500##'!T517&lt;&gt;0,G516*(1+'##zz500##'!T517),G516*(1+'##zz500##'!P517))))</f>
        <v>5.5613968137230305</v>
      </c>
      <c r="H517" s="6">
        <f t="shared" si="17"/>
        <v>6.0020690084316097E-2</v>
      </c>
      <c r="I517" s="17">
        <f>G517/MAX(G$240:G517)-1</f>
        <v>0</v>
      </c>
      <c r="N517" s="20"/>
      <c r="O517" s="20"/>
      <c r="S517" s="192"/>
      <c r="Y517" s="39"/>
      <c r="Z517" s="39"/>
      <c r="AA517" s="17"/>
      <c r="AC517" s="142"/>
      <c r="AE517" s="17"/>
      <c r="AG517" s="66"/>
      <c r="AI517" s="17"/>
    </row>
    <row r="518" spans="1:36" x14ac:dyDescent="0.25">
      <c r="A518" s="72">
        <f>IF('##zz500##'!B518&lt;&gt;"",'##zz500##'!B518,"")</f>
        <v>39874</v>
      </c>
      <c r="B518" s="208">
        <v>4057.38</v>
      </c>
      <c r="C518" s="146">
        <f t="shared" si="18"/>
        <v>1.8666693446948601E-2</v>
      </c>
      <c r="D518" s="143">
        <f>IF('##zz500##'!K518="","",IF('##zz500##'!K518="yes",D517,IF('##zz500##'!T518&lt;&gt;0,D517*(1+'##zz500##'!T518),D517*(1+C518))))</f>
        <v>1.9248113005411738</v>
      </c>
      <c r="E518" s="6">
        <f t="shared" si="16"/>
        <v>0</v>
      </c>
      <c r="F518" s="17">
        <f>D518/MAX(D$240:D518)-1</f>
        <v>-4.6949636934034977E-2</v>
      </c>
      <c r="G518" s="66">
        <f>IF('##zz500##'!K518="","",IF('##zz500##'!K518="no",G517*(1+E518),IF('##zz500##'!T518&lt;&gt;0,G517*(1+'##zz500##'!T518),G517*(1+'##zz500##'!P518))))</f>
        <v>5.4190570851821391</v>
      </c>
      <c r="H518" s="6">
        <f t="shared" si="17"/>
        <v>-2.5594240675231195E-2</v>
      </c>
      <c r="I518" s="17">
        <f>G518/MAX(G$240:G518)-1</f>
        <v>-2.5594240675231195E-2</v>
      </c>
      <c r="N518" s="20"/>
      <c r="O518" s="20"/>
      <c r="S518" s="192"/>
      <c r="Y518" s="39"/>
      <c r="Z518" s="39"/>
      <c r="AA518" s="17"/>
      <c r="AC518" s="142"/>
      <c r="AE518" s="17"/>
      <c r="AG518" s="66"/>
      <c r="AI518" s="17"/>
    </row>
    <row r="519" spans="1:36" x14ac:dyDescent="0.25">
      <c r="A519" s="72">
        <f>IF('##zz500##'!B519&lt;&gt;"",'##zz500##'!B519,"")</f>
        <v>39875</v>
      </c>
      <c r="B519" s="208">
        <v>4069.32</v>
      </c>
      <c r="C519" s="146">
        <f t="shared" si="18"/>
        <v>2.9427857385799783E-3</v>
      </c>
      <c r="D519" s="143">
        <f>IF('##zz500##'!K519="","",IF('##zz500##'!K519="yes",D518,IF('##zz500##'!T519&lt;&gt;0,D518*(1+'##zz500##'!T519),D518*(1+C519))))</f>
        <v>1.9248113005411738</v>
      </c>
      <c r="E519" s="6">
        <f t="shared" si="16"/>
        <v>0</v>
      </c>
      <c r="F519" s="17">
        <f>D519/MAX(D$240:D519)-1</f>
        <v>-4.6949636934034977E-2</v>
      </c>
      <c r="G519" s="66">
        <f>IF('##zz500##'!K519="","",IF('##zz500##'!K519="no",G518*(1+E519),IF('##zz500##'!T519&lt;&gt;0,G518*(1+'##zz500##'!T519),G518*(1+'##zz500##'!P519))))</f>
        <v>5.3731041561837367</v>
      </c>
      <c r="H519" s="6">
        <f t="shared" si="17"/>
        <v>-8.4798754240946739E-3</v>
      </c>
      <c r="I519" s="17">
        <f>G519/MAX(G$240:G519)-1</f>
        <v>-3.3857080126825756E-2</v>
      </c>
      <c r="N519" s="20"/>
      <c r="O519" s="20"/>
      <c r="S519" s="192"/>
      <c r="Y519" s="39"/>
      <c r="Z519" s="39"/>
      <c r="AA519" s="17"/>
      <c r="AC519" s="142"/>
      <c r="AE519" s="17"/>
      <c r="AG519" s="66"/>
      <c r="AI519" s="17"/>
    </row>
    <row r="520" spans="1:36" x14ac:dyDescent="0.25">
      <c r="A520" s="72">
        <f>IF('##zz500##'!B520&lt;&gt;"",'##zz500##'!B520,"")</f>
        <v>39876</v>
      </c>
      <c r="B520" s="208">
        <v>4320.7</v>
      </c>
      <c r="C520" s="146">
        <f t="shared" si="18"/>
        <v>6.1774448802256909E-2</v>
      </c>
      <c r="D520" s="143">
        <f>IF('##zz500##'!K520="","",IF('##zz500##'!K520="yes",D519,IF('##zz500##'!T520&lt;&gt;0,D519*(1+'##zz500##'!T520),D519*(1+C520))))</f>
        <v>1.9248113005411738</v>
      </c>
      <c r="E520" s="6">
        <f t="shared" si="16"/>
        <v>0</v>
      </c>
      <c r="F520" s="17">
        <f>D520/MAX(D$240:D520)-1</f>
        <v>-4.6949636934034977E-2</v>
      </c>
      <c r="G520" s="66">
        <f>IF('##zz500##'!K520="","",IF('##zz500##'!K520="no",G519*(1+E520),IF('##zz500##'!T520&lt;&gt;0,G519*(1+'##zz500##'!T520),G519*(1+'##zz500##'!P520))))</f>
        <v>5.0472999503000038</v>
      </c>
      <c r="H520" s="6">
        <f t="shared" si="17"/>
        <v>-6.0636123256381569E-2</v>
      </c>
      <c r="I520" s="17">
        <f>G520/MAX(G$240:G520)-1</f>
        <v>-9.2440241299535875E-2</v>
      </c>
      <c r="N520" s="20"/>
      <c r="O520" s="20"/>
      <c r="S520" s="192"/>
      <c r="Y520" s="39"/>
      <c r="Z520" s="39"/>
      <c r="AA520" s="17"/>
      <c r="AC520" s="142"/>
      <c r="AE520" s="17"/>
      <c r="AG520" s="66"/>
      <c r="AI520" s="17"/>
    </row>
    <row r="521" spans="1:36" x14ac:dyDescent="0.25">
      <c r="A521" s="72">
        <f>IF('##zz500##'!B521&lt;&gt;"",'##zz500##'!B521,"")</f>
        <v>39877</v>
      </c>
      <c r="B521" s="208">
        <v>4408.67</v>
      </c>
      <c r="C521" s="146">
        <f t="shared" si="18"/>
        <v>2.0360126831300507E-2</v>
      </c>
      <c r="D521" s="143">
        <f>IF('##zz500##'!K521="","",IF('##zz500##'!K521="yes",D520,IF('##zz500##'!T521&lt;&gt;0,D520*(1+'##zz500##'!T521),D520*(1+C521))))</f>
        <v>1.9248113005411738</v>
      </c>
      <c r="E521" s="6">
        <f t="shared" si="16"/>
        <v>0</v>
      </c>
      <c r="F521" s="17">
        <f>D521/MAX(D$240:D521)-1</f>
        <v>-4.6949636934034977E-2</v>
      </c>
      <c r="G521" s="66">
        <f>IF('##zz500##'!K521="","",IF('##zz500##'!K521="no",G520*(1+E521),IF('##zz500##'!T521&lt;&gt;0,G520*(1+'##zz500##'!T521),G520*(1+'##zz500##'!P521))))</f>
        <v>4.9765868040300738</v>
      </c>
      <c r="H521" s="6">
        <f t="shared" si="17"/>
        <v>-1.4010093904905929E-2</v>
      </c>
      <c r="I521" s="17">
        <f>G521/MAX(G$240:G521)-1</f>
        <v>-0.10515523874324306</v>
      </c>
      <c r="N521" s="20"/>
      <c r="O521" s="20"/>
      <c r="S521" s="192"/>
      <c r="Y521" s="39"/>
      <c r="Z521" s="39"/>
      <c r="AA521" s="17"/>
      <c r="AC521" s="142"/>
      <c r="AE521" s="17"/>
      <c r="AG521" s="66"/>
      <c r="AI521" s="17"/>
    </row>
    <row r="522" spans="1:36" x14ac:dyDescent="0.25">
      <c r="A522" s="72">
        <f>IF('##zz500##'!B522&lt;&gt;"",'##zz500##'!B522,"")</f>
        <v>39878</v>
      </c>
      <c r="B522" s="208">
        <v>4429.3900000000003</v>
      </c>
      <c r="C522" s="146">
        <f t="shared" si="18"/>
        <v>4.6998301074927529E-3</v>
      </c>
      <c r="D522" s="143">
        <f>IF('##zz500##'!K522="","",IF('##zz500##'!K522="yes",D521,IF('##zz500##'!T522&lt;&gt;0,D521*(1+'##zz500##'!T522),D521*(1+C522))))</f>
        <v>1.9248113005411738</v>
      </c>
      <c r="E522" s="6">
        <f t="shared" si="16"/>
        <v>0</v>
      </c>
      <c r="F522" s="17">
        <f>D522/MAX(D$240:D522)-1</f>
        <v>-4.6949636934034977E-2</v>
      </c>
      <c r="G522" s="66">
        <f>IF('##zz500##'!K522="","",IF('##zz500##'!K522="no",G521*(1+E522),IF('##zz500##'!T522&lt;&gt;0,G521*(1+'##zz500##'!T522),G521*(1+'##zz500##'!P522))))</f>
        <v>5.0103033905888932</v>
      </c>
      <c r="H522" s="6">
        <f t="shared" si="17"/>
        <v>6.7750423908039537E-3</v>
      </c>
      <c r="I522" s="17">
        <f>G522/MAX(G$240:G522)-1</f>
        <v>-9.9092627552539669E-2</v>
      </c>
      <c r="N522" s="20"/>
      <c r="O522" s="20"/>
      <c r="S522" s="192"/>
      <c r="Y522" s="39"/>
      <c r="Z522" s="39"/>
      <c r="AA522" s="17"/>
      <c r="AC522" s="142"/>
      <c r="AE522" s="17"/>
      <c r="AG522" s="66"/>
      <c r="AI522" s="17"/>
    </row>
    <row r="523" spans="1:36" x14ac:dyDescent="0.25">
      <c r="A523" s="72">
        <f>IF('##zz500##'!B523&lt;&gt;"",'##zz500##'!B523,"")</f>
        <v>39881</v>
      </c>
      <c r="B523" s="208">
        <v>4259.9799999999996</v>
      </c>
      <c r="C523" s="146">
        <f t="shared" si="18"/>
        <v>-3.8246801478307613E-2</v>
      </c>
      <c r="D523" s="143">
        <f>IF('##zz500##'!K523="","",IF('##zz500##'!K523="yes",D522,IF('##zz500##'!T523&lt;&gt;0,D522*(1+'##zz500##'!T523),D522*(1+C523))))</f>
        <v>1.9248113005411738</v>
      </c>
      <c r="E523" s="6">
        <f t="shared" si="16"/>
        <v>0</v>
      </c>
      <c r="F523" s="17">
        <f>D523/MAX(D$240:D523)-1</f>
        <v>-4.6949636934034977E-2</v>
      </c>
      <c r="G523" s="66">
        <f>IF('##zz500##'!K523="","",IF('##zz500##'!K523="no",G522*(1+E523),IF('##zz500##'!T523&lt;&gt;0,G522*(1+'##zz500##'!T523),G522*(1+'##zz500##'!P523))))</f>
        <v>5.2320923070863739</v>
      </c>
      <c r="H523" s="6">
        <f t="shared" si="17"/>
        <v>4.426656415938357E-2</v>
      </c>
      <c r="I523" s="17">
        <f>G523/MAX(G$240:G523)-1</f>
        <v>-5.9212553548432467E-2</v>
      </c>
      <c r="N523" s="20"/>
      <c r="O523" s="20"/>
      <c r="S523" s="192"/>
      <c r="Y523" s="39"/>
      <c r="Z523" s="39"/>
      <c r="AA523" s="17"/>
      <c r="AC523" s="142"/>
      <c r="AE523" s="17"/>
      <c r="AG523" s="66"/>
      <c r="AI523" s="17"/>
    </row>
    <row r="524" spans="1:36" x14ac:dyDescent="0.25">
      <c r="A524" s="72">
        <f>IF('##zz500##'!B524&lt;&gt;"",'##zz500##'!B524,"")</f>
        <v>39882</v>
      </c>
      <c r="B524" s="208">
        <v>4379.0600000000004</v>
      </c>
      <c r="C524" s="146">
        <f t="shared" si="18"/>
        <v>2.7953182878793115E-2</v>
      </c>
      <c r="D524" s="143">
        <f>IF('##zz500##'!K524="","",IF('##zz500##'!K524="yes",D523,IF('##zz500##'!T524&lt;&gt;0,D523*(1+'##zz500##'!T524),D523*(1+C524))))</f>
        <v>1.9248113005411738</v>
      </c>
      <c r="E524" s="6">
        <f t="shared" si="16"/>
        <v>0</v>
      </c>
      <c r="F524" s="17">
        <f>D524/MAX(D$240:D524)-1</f>
        <v>-4.6949636934034977E-2</v>
      </c>
      <c r="G524" s="66">
        <f>IF('##zz500##'!K524="","",IF('##zz500##'!K524="no",G523*(1+E524),IF('##zz500##'!T524&lt;&gt;0,G523*(1+'##zz500##'!T524),G523*(1+'##zz500##'!P524))))</f>
        <v>5.0971436444996652</v>
      </c>
      <c r="H524" s="6">
        <f t="shared" si="17"/>
        <v>-2.5792485045405877E-2</v>
      </c>
      <c r="I524" s="17">
        <f>G524/MAX(G$240:G524)-1</f>
        <v>-8.3477799691940135E-2</v>
      </c>
      <c r="N524" s="20"/>
      <c r="O524" s="20"/>
      <c r="S524" s="192"/>
      <c r="Y524" s="39"/>
      <c r="Z524" s="39"/>
      <c r="AA524" s="17"/>
      <c r="AC524" s="142"/>
      <c r="AE524" s="17"/>
      <c r="AG524" s="66"/>
      <c r="AI524" s="17"/>
    </row>
    <row r="525" spans="1:36" x14ac:dyDescent="0.25">
      <c r="A525" s="72">
        <f>IF('##zz500##'!B525&lt;&gt;"",'##zz500##'!B525,"")</f>
        <v>39883</v>
      </c>
      <c r="B525" s="208">
        <v>4453.3599999999997</v>
      </c>
      <c r="C525" s="146">
        <f t="shared" si="18"/>
        <v>1.6967111663233503E-2</v>
      </c>
      <c r="D525" s="143">
        <f>IF('##zz500##'!K525="","",IF('##zz500##'!K525="yes",D524,IF('##zz500##'!T525&lt;&gt;0,D524*(1+'##zz500##'!T525),D524*(1+C525))))</f>
        <v>1.9248113005411738</v>
      </c>
      <c r="E525" s="6">
        <f t="shared" si="16"/>
        <v>0</v>
      </c>
      <c r="F525" s="17">
        <f>D525/MAX(D$240:D525)-1</f>
        <v>-4.6949636934034977E-2</v>
      </c>
      <c r="G525" s="66">
        <f>IF('##zz500##'!K525="","",IF('##zz500##'!K525="no",G524*(1+E525),IF('##zz500##'!T525&lt;&gt;0,G524*(1+'##zz500##'!T525),G524*(1+'##zz500##'!P525))))</f>
        <v>5.1246727894302113</v>
      </c>
      <c r="H525" s="6">
        <f t="shared" si="17"/>
        <v>5.4008964334864018E-3</v>
      </c>
      <c r="I525" s="17">
        <f>G525/MAX(G$240:G525)-1</f>
        <v>-7.8527758209085197E-2</v>
      </c>
      <c r="N525" s="20"/>
      <c r="O525" s="20"/>
      <c r="S525" s="192"/>
      <c r="Y525" s="39"/>
      <c r="Z525" s="39"/>
      <c r="AA525" s="17"/>
      <c r="AC525" s="142"/>
      <c r="AE525" s="17"/>
      <c r="AG525" s="66"/>
      <c r="AI525" s="17"/>
    </row>
    <row r="526" spans="1:36" x14ac:dyDescent="0.25">
      <c r="A526" s="72">
        <f>IF('##zz500##'!B526&lt;&gt;"",'##zz500##'!B526,"")</f>
        <v>39884</v>
      </c>
      <c r="B526" s="208">
        <v>4493.37</v>
      </c>
      <c r="C526" s="146">
        <f t="shared" si="18"/>
        <v>8.9842276393554688E-3</v>
      </c>
      <c r="D526" s="143">
        <f>IF('##zz500##'!K526="","",IF('##zz500##'!K526="yes",D525,IF('##zz500##'!T526&lt;&gt;0,D525*(1+'##zz500##'!T526),D525*(1+C526))))</f>
        <v>1.9248113005411738</v>
      </c>
      <c r="E526" s="6">
        <f t="shared" si="16"/>
        <v>0</v>
      </c>
      <c r="F526" s="17">
        <f>D526/MAX(D$240:D526)-1</f>
        <v>-4.6949636934034977E-2</v>
      </c>
      <c r="G526" s="66">
        <f>IF('##zz500##'!K526="","",IF('##zz500##'!K526="no",G525*(1+E526),IF('##zz500##'!T526&lt;&gt;0,G525*(1+'##zz500##'!T526),G525*(1+'##zz500##'!P526))))</f>
        <v>5.1051435865315993</v>
      </c>
      <c r="H526" s="6">
        <f t="shared" si="17"/>
        <v>-3.8108194807855433E-3</v>
      </c>
      <c r="I526" s="17">
        <f>G526/MAX(G$240:G526)-1</f>
        <v>-8.2039322579105178E-2</v>
      </c>
      <c r="N526" s="20"/>
      <c r="O526" s="20"/>
      <c r="S526" s="192"/>
      <c r="Y526" s="39"/>
      <c r="Z526" s="39"/>
      <c r="AA526" s="17"/>
      <c r="AC526" s="142"/>
      <c r="AE526" s="17"/>
      <c r="AG526" s="66"/>
      <c r="AI526" s="17"/>
    </row>
    <row r="527" spans="1:36" x14ac:dyDescent="0.25">
      <c r="A527" s="72">
        <f>IF('##zz500##'!B527&lt;&gt;"",'##zz500##'!B527,"")</f>
        <v>39885</v>
      </c>
      <c r="B527" s="208">
        <v>4466.59</v>
      </c>
      <c r="C527" s="146">
        <f t="shared" si="18"/>
        <v>-5.9598920186852977E-3</v>
      </c>
      <c r="D527" s="143">
        <f>IF('##zz500##'!K527="","",IF('##zz500##'!K527="yes",D526,IF('##zz500##'!T527&lt;&gt;0,D526*(1+'##zz500##'!T527),D526*(1+C527))))</f>
        <v>1.9248113005411738</v>
      </c>
      <c r="E527" s="6">
        <f t="shared" si="16"/>
        <v>0</v>
      </c>
      <c r="F527" s="17">
        <f>D527/MAX(D$240:D527)-1</f>
        <v>-4.6949636934034977E-2</v>
      </c>
      <c r="G527" s="66">
        <f>IF('##zz500##'!K527="","",IF('##zz500##'!K527="no",G526*(1+E527),IF('##zz500##'!T527&lt;&gt;0,G526*(1+'##zz500##'!T527),G526*(1+'##zz500##'!P527))))</f>
        <v>5.1593944472517785</v>
      </c>
      <c r="H527" s="6">
        <f t="shared" si="17"/>
        <v>1.0626706144623244E-2</v>
      </c>
      <c r="I527" s="17">
        <f>G527/MAX(G$240:G527)-1</f>
        <v>-7.2284424207833986E-2</v>
      </c>
      <c r="N527" s="20"/>
      <c r="O527" s="20"/>
      <c r="S527" s="192"/>
      <c r="Y527" s="39"/>
      <c r="Z527" s="39"/>
      <c r="AA527" s="17"/>
      <c r="AC527" s="142"/>
      <c r="AE527" s="17"/>
      <c r="AG527" s="66"/>
      <c r="AI527" s="17"/>
    </row>
    <row r="528" spans="1:36" x14ac:dyDescent="0.25">
      <c r="A528" s="72">
        <f>IF('##zz500##'!B528&lt;&gt;"",'##zz500##'!B528,"")</f>
        <v>39888</v>
      </c>
      <c r="B528" s="208">
        <v>4559.46</v>
      </c>
      <c r="C528" s="146">
        <f t="shared" si="18"/>
        <v>2.0792147924927118E-2</v>
      </c>
      <c r="D528" s="143">
        <f>IF('##zz500##'!K528="","",IF('##zz500##'!K528="yes",D527,IF('##zz500##'!T528&lt;&gt;0,D527*(1+'##zz500##'!T528),D527*(1+C528))))</f>
        <v>1.9248113005411738</v>
      </c>
      <c r="E528" s="6">
        <f t="shared" si="16"/>
        <v>0</v>
      </c>
      <c r="F528" s="17">
        <f>D528/MAX(D$240:D528)-1</f>
        <v>-4.6949636934034977E-2</v>
      </c>
      <c r="G528" s="66">
        <f>IF('##zz500##'!K528="","",IF('##zz500##'!K528="no",G527*(1+E528),IF('##zz500##'!T528&lt;&gt;0,G527*(1+'##zz500##'!T528),G527*(1+'##zz500##'!P528))))</f>
        <v>5.0922725050376751</v>
      </c>
      <c r="H528" s="6">
        <f t="shared" si="17"/>
        <v>-1.3009655086529959E-2</v>
      </c>
      <c r="I528" s="17">
        <f>G528/MAX(G$240:G528)-1</f>
        <v>-8.4353683867291585E-2</v>
      </c>
      <c r="N528" s="20"/>
      <c r="O528" s="20"/>
      <c r="S528" s="192"/>
      <c r="Y528" s="39"/>
      <c r="Z528" s="39"/>
      <c r="AA528" s="17"/>
      <c r="AC528" s="142"/>
      <c r="AE528" s="17"/>
      <c r="AF528" s="14"/>
      <c r="AG528" s="66"/>
      <c r="AI528" s="17"/>
      <c r="AJ528" s="14"/>
    </row>
    <row r="529" spans="1:35" x14ac:dyDescent="0.25">
      <c r="A529" s="72">
        <f>IF('##zz500##'!B529&lt;&gt;"",'##zz500##'!B529,"")</f>
        <v>39889</v>
      </c>
      <c r="B529" s="208">
        <v>4666.45</v>
      </c>
      <c r="C529" s="146">
        <f t="shared" si="18"/>
        <v>2.3465498107231975E-2</v>
      </c>
      <c r="D529" s="143">
        <f>IF('##zz500##'!K529="","",IF('##zz500##'!K529="yes",D528,IF('##zz500##'!T529&lt;&gt;0,D528*(1+'##zz500##'!T529),D528*(1+C529))))</f>
        <v>1.9248113005411738</v>
      </c>
      <c r="E529" s="6">
        <f t="shared" si="16"/>
        <v>0</v>
      </c>
      <c r="F529" s="17">
        <f>D529/MAX(D$240:D529)-1</f>
        <v>-4.6949636934034977E-2</v>
      </c>
      <c r="G529" s="66">
        <f>IF('##zz500##'!K529="","",IF('##zz500##'!K529="no",G528*(1+E529),IF('##zz500##'!T529&lt;&gt;0,G528*(1+'##zz500##'!T529),G528*(1+'##zz500##'!P529))))</f>
        <v>4.9947003178422085</v>
      </c>
      <c r="H529" s="6">
        <f t="shared" si="17"/>
        <v>-1.9160833812200906E-2</v>
      </c>
      <c r="I529" s="17">
        <f>G529/MAX(G$240:G529)-1</f>
        <v>-0.10189823076146443</v>
      </c>
      <c r="N529" s="20"/>
      <c r="O529" s="20"/>
      <c r="S529" s="192"/>
      <c r="Y529" s="39"/>
      <c r="Z529" s="39"/>
      <c r="AA529" s="17"/>
      <c r="AC529" s="142"/>
      <c r="AE529" s="17"/>
      <c r="AG529" s="66"/>
      <c r="AI529" s="17"/>
    </row>
    <row r="530" spans="1:35" x14ac:dyDescent="0.25">
      <c r="A530" s="72">
        <f>IF('##zz500##'!B530&lt;&gt;"",'##zz500##'!B530,"")</f>
        <v>39890</v>
      </c>
      <c r="B530" s="208">
        <v>4681.47</v>
      </c>
      <c r="C530" s="146">
        <f t="shared" si="18"/>
        <v>3.2187208691834002E-3</v>
      </c>
      <c r="D530" s="143">
        <f>IF('##zz500##'!K530="","",IF('##zz500##'!K530="yes",D529,IF('##zz500##'!T530&lt;&gt;0,D529*(1+'##zz500##'!T530),D529*(1+C530))))</f>
        <v>1.9310067308434657</v>
      </c>
      <c r="E530" s="6">
        <f t="shared" si="16"/>
        <v>3.2187208691834002E-3</v>
      </c>
      <c r="F530" s="17">
        <f>D530/MAX(D$240:D530)-1</f>
        <v>-4.3882033841051715E-2</v>
      </c>
      <c r="G530" s="66">
        <f>IF('##zz500##'!K530="","",IF('##zz500##'!K530="no",G529*(1+E530),IF('##zz500##'!T530&lt;&gt;0,G529*(1+'##zz500##'!T530),G529*(1+'##zz500##'!P530))))</f>
        <v>5.0107768639905643</v>
      </c>
      <c r="H530" s="6">
        <f t="shared" si="17"/>
        <v>3.2187208691834002E-3</v>
      </c>
      <c r="I530" s="17">
        <f>G530/MAX(G$240:G530)-1</f>
        <v>-9.9007491854165686E-2</v>
      </c>
      <c r="N530" s="20"/>
      <c r="O530" s="20"/>
      <c r="S530" s="192"/>
      <c r="Y530" s="39"/>
      <c r="Z530" s="39"/>
      <c r="AA530" s="17"/>
      <c r="AC530" s="142"/>
      <c r="AE530" s="17"/>
      <c r="AG530" s="66"/>
      <c r="AI530" s="17"/>
    </row>
    <row r="531" spans="1:35" x14ac:dyDescent="0.25">
      <c r="A531" s="72">
        <f>IF('##zz500##'!B531&lt;&gt;"",'##zz500##'!B531,"")</f>
        <v>39891</v>
      </c>
      <c r="B531" s="208">
        <v>4767.79</v>
      </c>
      <c r="C531" s="146">
        <f t="shared" si="18"/>
        <v>1.843865281631607E-2</v>
      </c>
      <c r="D531" s="143">
        <f>IF('##zz500##'!K531="","",IF('##zz500##'!K531="yes",D530,IF('##zz500##'!T531&lt;&gt;0,D530*(1+'##zz500##'!T531),D530*(1+C531))))</f>
        <v>1.9666118935394579</v>
      </c>
      <c r="E531" s="6">
        <f t="shared" si="16"/>
        <v>1.843865281631607E-2</v>
      </c>
      <c r="F531" s="17">
        <f>D531/MAX(D$240:D531)-1</f>
        <v>-2.6252506611604609E-2</v>
      </c>
      <c r="G531" s="66">
        <f>IF('##zz500##'!K531="","",IF('##zz500##'!K531="no",G530*(1+E531),IF('##zz500##'!T531&lt;&gt;0,G530*(1+'##zz500##'!T531),G530*(1+'##zz500##'!P531))))</f>
        <v>5.1031688389257157</v>
      </c>
      <c r="H531" s="6">
        <f t="shared" si="17"/>
        <v>1.843865281631607E-2</v>
      </c>
      <c r="I531" s="17">
        <f>G531/MAX(G$240:G531)-1</f>
        <v>-8.2394403806362759E-2</v>
      </c>
      <c r="N531" s="20"/>
      <c r="O531" s="20"/>
      <c r="S531" s="192"/>
      <c r="Y531" s="39"/>
      <c r="Z531" s="39"/>
      <c r="AA531" s="17"/>
      <c r="AC531" s="142"/>
      <c r="AE531" s="17"/>
      <c r="AG531" s="66"/>
      <c r="AI531" s="17"/>
    </row>
    <row r="532" spans="1:35" x14ac:dyDescent="0.25">
      <c r="A532" s="72">
        <f>IF('##zz500##'!B532&lt;&gt;"",'##zz500##'!B532,"")</f>
        <v>39892</v>
      </c>
      <c r="B532" s="208">
        <v>4740.83</v>
      </c>
      <c r="C532" s="146">
        <f t="shared" si="18"/>
        <v>-5.6546114656895741E-3</v>
      </c>
      <c r="D532" s="143">
        <f>IF('##zz500##'!K532="","",IF('##zz500##'!K532="yes",D531,IF('##zz500##'!T532&lt;&gt;0,D531*(1+'##zz500##'!T532),D531*(1+C532))))</f>
        <v>1.9554914673776882</v>
      </c>
      <c r="E532" s="6">
        <f t="shared" si="16"/>
        <v>-5.6546114656895741E-3</v>
      </c>
      <c r="F532" s="17">
        <f>D532/MAX(D$240:D532)-1</f>
        <v>-3.1758670352405205E-2</v>
      </c>
      <c r="G532" s="66">
        <f>IF('##zz500##'!K532="","",IF('##zz500##'!K532="no",G531*(1+E532),IF('##zz500##'!T532&lt;&gt;0,G531*(1+'##zz500##'!T532),G531*(1+'##zz500##'!P532))))</f>
        <v>5.0743124018977763</v>
      </c>
      <c r="H532" s="6">
        <f t="shared" si="17"/>
        <v>-5.6546114656895741E-3</v>
      </c>
      <c r="I532" s="17">
        <f>G532/MAX(G$240:G532)-1</f>
        <v>-8.7583106931580335E-2</v>
      </c>
      <c r="N532" s="20"/>
      <c r="O532" s="20"/>
      <c r="S532" s="192"/>
      <c r="Y532" s="39"/>
      <c r="Z532" s="39"/>
      <c r="AA532" s="17"/>
      <c r="AC532" s="142"/>
      <c r="AE532" s="17"/>
      <c r="AG532" s="66"/>
      <c r="AI532" s="17"/>
    </row>
    <row r="533" spans="1:35" x14ac:dyDescent="0.25">
      <c r="A533" s="72">
        <f>IF('##zz500##'!B533&lt;&gt;"",'##zz500##'!B533,"")</f>
        <v>39895</v>
      </c>
      <c r="B533" s="208">
        <v>4814.9399999999996</v>
      </c>
      <c r="C533" s="146">
        <f t="shared" si="18"/>
        <v>1.5632283798406643E-2</v>
      </c>
      <c r="D533" s="143">
        <f>IF('##zz500##'!K533="","",IF('##zz500##'!K533="yes",D532,IF('##zz500##'!T533&lt;&gt;0,D532*(1+'##zz500##'!T533),D532*(1+C533))))</f>
        <v>1.9860602649610988</v>
      </c>
      <c r="E533" s="6">
        <f t="shared" si="16"/>
        <v>1.5632283798406643E-2</v>
      </c>
      <c r="F533" s="17">
        <f>D533/MAX(D$240:D533)-1</f>
        <v>-1.6622847102007343E-2</v>
      </c>
      <c r="G533" s="66">
        <f>IF('##zz500##'!K533="","",IF('##zz500##'!K533="no",G532*(1+E533),IF('##zz500##'!T533&lt;&gt;0,G532*(1+'##zz500##'!T533),G532*(1+'##zz500##'!P533))))</f>
        <v>5.1536354934460169</v>
      </c>
      <c r="H533" s="6">
        <f t="shared" si="17"/>
        <v>1.5632283798406643E-2</v>
      </c>
      <c r="I533" s="17">
        <f>G533/MAX(G$240:G533)-1</f>
        <v>-7.3319947116674333E-2</v>
      </c>
      <c r="N533" s="20"/>
      <c r="O533" s="20"/>
      <c r="S533" s="192"/>
      <c r="Y533" s="39"/>
      <c r="Z533" s="39"/>
      <c r="AA533" s="17"/>
      <c r="AC533" s="142"/>
      <c r="AE533" s="17"/>
      <c r="AG533" s="66"/>
      <c r="AI533" s="17"/>
    </row>
    <row r="534" spans="1:35" x14ac:dyDescent="0.25">
      <c r="A534" s="72">
        <f>IF('##zz500##'!B534&lt;&gt;"",'##zz500##'!B534,"")</f>
        <v>39896</v>
      </c>
      <c r="B534" s="208">
        <v>4832.71</v>
      </c>
      <c r="C534" s="146">
        <f t="shared" si="18"/>
        <v>3.6905963521871588E-3</v>
      </c>
      <c r="D534" s="143">
        <f>IF('##zz500##'!K534="","",IF('##zz500##'!K534="yes",D533,IF('##zz500##'!T534&lt;&gt;0,D533*(1+'##zz500##'!T534),D533*(1+C534))))</f>
        <v>1.9933900117301881</v>
      </c>
      <c r="E534" s="6">
        <f t="shared" si="16"/>
        <v>3.6905963521871588E-3</v>
      </c>
      <c r="F534" s="17">
        <f>D534/MAX(D$240:D534)-1</f>
        <v>-1.2993598968697784E-2</v>
      </c>
      <c r="G534" s="66">
        <f>IF('##zz500##'!K534="","",IF('##zz500##'!K534="no",G533*(1+E534),IF('##zz500##'!T534&lt;&gt;0,G533*(1+'##zz500##'!T534),G533*(1+'##zz500##'!P534))))</f>
        <v>5.172655481798631</v>
      </c>
      <c r="H534" s="6">
        <f t="shared" si="17"/>
        <v>3.6905963521871588E-3</v>
      </c>
      <c r="I534" s="17">
        <f>G534/MAX(G$240:G534)-1</f>
        <v>-6.9899945093858551E-2</v>
      </c>
      <c r="N534" s="20"/>
      <c r="O534" s="20"/>
      <c r="S534" s="192"/>
      <c r="Y534" s="39"/>
      <c r="Z534" s="39"/>
      <c r="AA534" s="17"/>
      <c r="AC534" s="142"/>
      <c r="AE534" s="17"/>
      <c r="AG534" s="66"/>
      <c r="AI534" s="17"/>
    </row>
    <row r="535" spans="1:35" x14ac:dyDescent="0.25">
      <c r="A535" s="72">
        <f>IF('##zz500##'!B535&lt;&gt;"",'##zz500##'!B535,"")</f>
        <v>39897</v>
      </c>
      <c r="B535" s="208">
        <v>4703.88</v>
      </c>
      <c r="C535" s="146">
        <f t="shared" si="18"/>
        <v>-2.6657920711153804E-2</v>
      </c>
      <c r="D535" s="143">
        <f>IF('##zz500##'!K535="","",IF('##zz500##'!K535="yes",D534,IF('##zz500##'!T535&lt;&gt;0,D534*(1+'##zz500##'!T535),D534*(1+C535))))</f>
        <v>1.9402503788510788</v>
      </c>
      <c r="E535" s="6">
        <f t="shared" si="16"/>
        <v>-2.6657920711153804E-2</v>
      </c>
      <c r="F535" s="17">
        <f>D535/MAX(D$240:D535)-1</f>
        <v>-3.9305137348791597E-2</v>
      </c>
      <c r="G535" s="66">
        <f>IF('##zz500##'!K535="","",IF('##zz500##'!K535="no",G534*(1+E535),IF('##zz500##'!T535&lt;&gt;0,G534*(1+'##zz500##'!T535),G534*(1+'##zz500##'!P535))))</f>
        <v>5.0347632420987276</v>
      </c>
      <c r="H535" s="6">
        <f t="shared" si="17"/>
        <v>-2.6657920711153915E-2</v>
      </c>
      <c r="I535" s="17">
        <f>G535/MAX(G$240:G535)-1</f>
        <v>-9.4694478610986343E-2</v>
      </c>
      <c r="N535" s="20"/>
      <c r="O535" s="20"/>
      <c r="S535" s="192"/>
      <c r="Y535" s="39"/>
      <c r="Z535" s="39"/>
      <c r="AA535" s="17"/>
      <c r="AC535" s="142"/>
      <c r="AE535" s="17"/>
      <c r="AG535" s="66"/>
      <c r="AI535" s="17"/>
    </row>
    <row r="536" spans="1:35" x14ac:dyDescent="0.25">
      <c r="A536" s="72">
        <f>IF('##zz500##'!B536&lt;&gt;"",'##zz500##'!B536,"")</f>
        <v>39898</v>
      </c>
      <c r="B536" s="208">
        <v>4843.4799999999996</v>
      </c>
      <c r="C536" s="146">
        <f t="shared" si="18"/>
        <v>2.9677627830641873E-2</v>
      </c>
      <c r="D536" s="143">
        <f>IF('##zz500##'!K536="","",IF('##zz500##'!K536="yes",D535,IF('##zz500##'!T536&lt;&gt;0,D535*(1+'##zz500##'!T536),D535*(1+C536))))</f>
        <v>1.997832407492883</v>
      </c>
      <c r="E536" s="6">
        <f t="shared" si="16"/>
        <v>2.9677627830641873E-2</v>
      </c>
      <c r="F536" s="17">
        <f>D536/MAX(D$240:D536)-1</f>
        <v>-1.0793992756219395E-2</v>
      </c>
      <c r="G536" s="66">
        <f>IF('##zz500##'!K536="","",IF('##zz500##'!K536="no",G535*(1+E536),IF('##zz500##'!T536&lt;&gt;0,G535*(1+'##zz500##'!T536),G535*(1+'##zz500##'!P536))))</f>
        <v>5.1841830718131297</v>
      </c>
      <c r="H536" s="6">
        <f t="shared" si="17"/>
        <v>2.9677627830641873E-2</v>
      </c>
      <c r="I536" s="17">
        <f>G536/MAX(G$240:G536)-1</f>
        <v>-6.7827158274177957E-2</v>
      </c>
      <c r="N536" s="20"/>
      <c r="O536" s="20"/>
      <c r="S536" s="192"/>
      <c r="Y536" s="39"/>
      <c r="Z536" s="39"/>
      <c r="AA536" s="17"/>
      <c r="AC536" s="142"/>
      <c r="AE536" s="17"/>
      <c r="AG536" s="66"/>
      <c r="AI536" s="17"/>
    </row>
    <row r="537" spans="1:35" x14ac:dyDescent="0.25">
      <c r="A537" s="72">
        <f>IF('##zz500##'!B537&lt;&gt;"",'##zz500##'!B537,"")</f>
        <v>39899</v>
      </c>
      <c r="B537" s="208">
        <v>4883.72</v>
      </c>
      <c r="C537" s="146">
        <f t="shared" si="18"/>
        <v>8.3080760114628838E-3</v>
      </c>
      <c r="D537" s="143">
        <f>IF('##zz500##'!K537="","",IF('##zz500##'!K537="yes",D536,IF('##zz500##'!T537&lt;&gt;0,D536*(1+'##zz500##'!T537),D536*(1+C537))))</f>
        <v>2.0144305509924978</v>
      </c>
      <c r="E537" s="6">
        <f t="shared" si="16"/>
        <v>8.3080760114628838E-3</v>
      </c>
      <c r="F537" s="17">
        <f>D537/MAX(D$240:D537)-1</f>
        <v>-2.5755940570423297E-3</v>
      </c>
      <c r="G537" s="66">
        <f>IF('##zz500##'!K537="","",IF('##zz500##'!K537="no",G536*(1+E537),IF('##zz500##'!T537&lt;&gt;0,G536*(1+'##zz500##'!T537),G536*(1+'##zz500##'!P537))))</f>
        <v>5.2272536588310921</v>
      </c>
      <c r="H537" s="6">
        <f t="shared" si="17"/>
        <v>8.3080760114628838E-3</v>
      </c>
      <c r="I537" s="17">
        <f>G537/MAX(G$240:G537)-1</f>
        <v>-6.0082595449298504E-2</v>
      </c>
      <c r="N537" s="20"/>
      <c r="O537" s="20"/>
      <c r="S537" s="192"/>
      <c r="Y537" s="39"/>
      <c r="Z537" s="39"/>
      <c r="AA537" s="17"/>
      <c r="AC537" s="142"/>
      <c r="AE537" s="17"/>
      <c r="AG537" s="66"/>
      <c r="AI537" s="17"/>
    </row>
    <row r="538" spans="1:35" x14ac:dyDescent="0.25">
      <c r="A538" s="72">
        <f>IF('##zz500##'!B538&lt;&gt;"",'##zz500##'!B538,"")</f>
        <v>39902</v>
      </c>
      <c r="B538" s="208">
        <v>4915.76</v>
      </c>
      <c r="C538" s="146">
        <f t="shared" si="18"/>
        <v>6.5605726782043128E-3</v>
      </c>
      <c r="D538" s="143">
        <f>IF('##zz500##'!K538="","",IF('##zz500##'!K538="yes",D537,IF('##zz500##'!T538&lt;&gt;0,D537*(1+'##zz500##'!T538),D537*(1+C538))))</f>
        <v>2.0276463690274791</v>
      </c>
      <c r="E538" s="6">
        <f t="shared" si="16"/>
        <v>6.5605726782043128E-3</v>
      </c>
      <c r="F538" s="17">
        <f>D538/MAX(D$240:D538)-1</f>
        <v>0</v>
      </c>
      <c r="G538" s="66">
        <f>IF('##zz500##'!K538="","",IF('##zz500##'!K538="no",G537*(1+E538),IF('##zz500##'!T538&lt;&gt;0,G537*(1+'##zz500##'!T538),G537*(1+'##zz500##'!P538))))</f>
        <v>5.2615474363672625</v>
      </c>
      <c r="H538" s="6">
        <f t="shared" si="17"/>
        <v>6.5605726782043128E-3</v>
      </c>
      <c r="I538" s="17">
        <f>G538/MAX(G$240:G538)-1</f>
        <v>-5.3916199005234478E-2</v>
      </c>
      <c r="N538" s="20"/>
      <c r="O538" s="20"/>
      <c r="S538" s="192"/>
      <c r="Y538" s="39"/>
      <c r="Z538" s="39"/>
      <c r="AA538" s="17"/>
      <c r="AC538" s="142"/>
      <c r="AE538" s="17"/>
      <c r="AG538" s="66"/>
      <c r="AI538" s="17"/>
    </row>
    <row r="539" spans="1:35" x14ac:dyDescent="0.25">
      <c r="A539" s="72">
        <f>IF('##zz500##'!B539&lt;&gt;"",'##zz500##'!B539,"")</f>
        <v>39903</v>
      </c>
      <c r="B539" s="208">
        <v>4972.2</v>
      </c>
      <c r="C539" s="146">
        <f t="shared" si="18"/>
        <v>1.1481439289143358E-2</v>
      </c>
      <c r="D539" s="143">
        <f>IF('##zz500##'!K539="","",IF('##zz500##'!K539="yes",D538,IF('##zz500##'!T539&lt;&gt;0,D538*(1+'##zz500##'!T539),D538*(1+C539))))</f>
        <v>2.0509266677133202</v>
      </c>
      <c r="E539" s="6">
        <f t="shared" si="16"/>
        <v>1.1481439289143358E-2</v>
      </c>
      <c r="F539" s="17">
        <f>D539/MAX(D$240:D539)-1</f>
        <v>0</v>
      </c>
      <c r="G539" s="66">
        <f>IF('##zz500##'!K539="","",IF('##zz500##'!K539="no",G538*(1+E539),IF('##zz500##'!T539&lt;&gt;0,G538*(1+'##zz500##'!T539),G538*(1+'##zz500##'!P539))))</f>
        <v>5.3219575738248608</v>
      </c>
      <c r="H539" s="6">
        <f t="shared" si="17"/>
        <v>1.1481439289143358E-2</v>
      </c>
      <c r="I539" s="17">
        <f>G539/MAX(G$240:G539)-1</f>
        <v>-4.3053795281671192E-2</v>
      </c>
      <c r="N539" s="20"/>
      <c r="O539" s="20"/>
      <c r="S539" s="192"/>
      <c r="Y539" s="39"/>
      <c r="Z539" s="39"/>
      <c r="AA539" s="17"/>
      <c r="AC539" s="142"/>
      <c r="AE539" s="17"/>
      <c r="AG539" s="66"/>
      <c r="AI539" s="17"/>
    </row>
    <row r="540" spans="1:35" x14ac:dyDescent="0.25">
      <c r="A540" s="72">
        <f>IF('##zz500##'!B540&lt;&gt;"",'##zz500##'!B540,"")</f>
        <v>39904</v>
      </c>
      <c r="B540" s="208">
        <v>5012.24</v>
      </c>
      <c r="C540" s="146">
        <f t="shared" si="18"/>
        <v>8.0527734202164858E-3</v>
      </c>
      <c r="D540" s="143">
        <f>IF('##zz500##'!K540="","",IF('##zz500##'!K540="yes",D539,IF('##zz500##'!T540&lt;&gt;0,D539*(1+'##zz500##'!T540),D539*(1+C540))))</f>
        <v>2.0674423154698953</v>
      </c>
      <c r="E540" s="6">
        <f t="shared" si="16"/>
        <v>8.0527734202164858E-3</v>
      </c>
      <c r="F540" s="17">
        <f>D540/MAX(D$240:D540)-1</f>
        <v>0</v>
      </c>
      <c r="G540" s="66">
        <f>IF('##zz500##'!K540="","",IF('##zz500##'!K540="no",G539*(1+E540),IF('##zz500##'!T540&lt;&gt;0,G539*(1+'##zz500##'!T540),G539*(1+'##zz500##'!P540))))</f>
        <v>5.3648140923188778</v>
      </c>
      <c r="H540" s="6">
        <f t="shared" si="17"/>
        <v>8.0527734202164858E-3</v>
      </c>
      <c r="I540" s="17">
        <f>G540/MAX(G$240:G540)-1</f>
        <v>-3.5347724319738316E-2</v>
      </c>
      <c r="N540" s="20"/>
      <c r="O540" s="20"/>
      <c r="S540" s="192"/>
      <c r="Y540" s="39"/>
      <c r="Z540" s="39"/>
      <c r="AA540" s="17"/>
      <c r="AC540" s="142"/>
      <c r="AE540" s="17"/>
      <c r="AG540" s="66"/>
      <c r="AI540" s="17"/>
    </row>
    <row r="541" spans="1:35" x14ac:dyDescent="0.25">
      <c r="A541" s="72">
        <f>IF('##zz500##'!B541&lt;&gt;"",'##zz500##'!B541,"")</f>
        <v>39905</v>
      </c>
      <c r="B541" s="208">
        <v>5071.17</v>
      </c>
      <c r="C541" s="146">
        <f t="shared" si="18"/>
        <v>1.1757218329529362E-2</v>
      </c>
      <c r="D541" s="143">
        <f>IF('##zz500##'!K541="","",IF('##zz500##'!K541="yes",D540,IF('##zz500##'!T541&lt;&gt;0,D540*(1+'##zz500##'!T541),D540*(1+C541))))</f>
        <v>2.0917496861565827</v>
      </c>
      <c r="E541" s="6">
        <f t="shared" si="16"/>
        <v>1.1757218329529362E-2</v>
      </c>
      <c r="F541" s="17">
        <f>D541/MAX(D$240:D541)-1</f>
        <v>0</v>
      </c>
      <c r="G541" s="66">
        <f>IF('##zz500##'!K541="","",IF('##zz500##'!K541="no",G540*(1+E541),IF('##zz500##'!T541&lt;&gt;0,G540*(1+'##zz500##'!T541),G540*(1+'##zz500##'!P541))))</f>
        <v>5.4278893828996067</v>
      </c>
      <c r="H541" s="6">
        <f t="shared" si="17"/>
        <v>1.1757218329529362E-2</v>
      </c>
      <c r="I541" s="17">
        <f>G541/MAX(G$240:G541)-1</f>
        <v>-2.4006096902488117E-2</v>
      </c>
      <c r="N541" s="20"/>
      <c r="O541" s="20"/>
      <c r="S541" s="192"/>
      <c r="Y541" s="39"/>
      <c r="Z541" s="39"/>
      <c r="AA541" s="17"/>
      <c r="AC541" s="142"/>
      <c r="AE541" s="17"/>
      <c r="AG541" s="66"/>
      <c r="AI541" s="17"/>
    </row>
    <row r="542" spans="1:35" x14ac:dyDescent="0.25">
      <c r="A542" s="72">
        <f>IF('##zz500##'!B542&lt;&gt;"",'##zz500##'!B542,"")</f>
        <v>39906</v>
      </c>
      <c r="B542" s="208">
        <v>5041.8100000000004</v>
      </c>
      <c r="C542" s="146">
        <f t="shared" si="18"/>
        <v>-5.7895909622434072E-3</v>
      </c>
      <c r="D542" s="143">
        <f>IF('##zz500##'!K542="","",IF('##zz500##'!K542="yes",D541,IF('##zz500##'!T542&lt;&gt;0,D541*(1+'##zz500##'!T542),D541*(1+C542))))</f>
        <v>2.0796393110783353</v>
      </c>
      <c r="E542" s="6">
        <f t="shared" si="16"/>
        <v>-5.7895909622432962E-3</v>
      </c>
      <c r="F542" s="17">
        <f>D542/MAX(D$240:D542)-1</f>
        <v>-5.7895909622432962E-3</v>
      </c>
      <c r="G542" s="66">
        <f>IF('##zz500##'!K542="","",IF('##zz500##'!K542="no",G541*(1+E542),IF('##zz500##'!T542&lt;&gt;0,G541*(1+'##zz500##'!T542),G541*(1+'##zz500##'!P542))))</f>
        <v>5.3964641235843152</v>
      </c>
      <c r="H542" s="6">
        <f t="shared" si="17"/>
        <v>-5.7895909622431851E-3</v>
      </c>
      <c r="I542" s="17">
        <f>G542/MAX(G$240:G542)-1</f>
        <v>-2.9656702383065947E-2</v>
      </c>
      <c r="N542" s="20"/>
      <c r="O542" s="20"/>
      <c r="S542" s="192"/>
      <c r="Y542" s="39"/>
      <c r="Z542" s="39"/>
      <c r="AA542" s="17"/>
      <c r="AC542" s="142"/>
      <c r="AE542" s="17"/>
      <c r="AG542" s="66"/>
      <c r="AI542" s="17"/>
    </row>
    <row r="543" spans="1:35" x14ac:dyDescent="0.25">
      <c r="A543" s="72">
        <f>IF('##zz500##'!B543&lt;&gt;"",'##zz500##'!B543,"")</f>
        <v>39910</v>
      </c>
      <c r="B543" s="208">
        <v>5120.3900000000003</v>
      </c>
      <c r="C543" s="146">
        <f t="shared" si="18"/>
        <v>1.5585672605671341E-2</v>
      </c>
      <c r="D543" s="143">
        <f>IF('##zz500##'!K543="","",IF('##zz500##'!K543="yes",D542,IF('##zz500##'!T543&lt;&gt;0,D542*(1+'##zz500##'!T543),D542*(1+C543))))</f>
        <v>2.1120518885186863</v>
      </c>
      <c r="E543" s="6">
        <f t="shared" si="16"/>
        <v>1.5585672605671341E-2</v>
      </c>
      <c r="F543" s="17">
        <f>D543/MAX(D$240:D543)-1</f>
        <v>0</v>
      </c>
      <c r="G543" s="66">
        <f>IF('##zz500##'!K543="","",IF('##zz500##'!K543="no",G542*(1+E543),IF('##zz500##'!T543&lt;&gt;0,G542*(1+'##zz500##'!T543),G542*(1+'##zz500##'!P543))))</f>
        <v>5.4805716466427512</v>
      </c>
      <c r="H543" s="6">
        <f t="shared" si="17"/>
        <v>1.5585672605671341E-2</v>
      </c>
      <c r="I543" s="17">
        <f>G543/MAX(G$240:G543)-1</f>
        <v>-1.4533249431300965E-2</v>
      </c>
      <c r="N543" s="20"/>
      <c r="O543" s="20"/>
      <c r="S543" s="192"/>
      <c r="Y543" s="39"/>
      <c r="Z543" s="39"/>
      <c r="AA543" s="17"/>
      <c r="AC543" s="142"/>
      <c r="AE543" s="17"/>
      <c r="AG543" s="66"/>
      <c r="AI543" s="17"/>
    </row>
    <row r="544" spans="1:35" x14ac:dyDescent="0.25">
      <c r="A544" s="72">
        <f>IF('##zz500##'!B544&lt;&gt;"",'##zz500##'!B544,"")</f>
        <v>39911</v>
      </c>
      <c r="B544" s="208">
        <v>5012.0600000000004</v>
      </c>
      <c r="C544" s="146">
        <f t="shared" si="18"/>
        <v>-2.1156591587750184E-2</v>
      </c>
      <c r="D544" s="143">
        <f>IF('##zz500##'!K544="","",IF('##zz500##'!K544="yes",D543,IF('##zz500##'!T544&lt;&gt;0,D543*(1+'##zz500##'!T544),D543*(1+C544))))</f>
        <v>2.06736806930116</v>
      </c>
      <c r="E544" s="6">
        <f t="shared" si="16"/>
        <v>-2.1156591587750184E-2</v>
      </c>
      <c r="F544" s="17">
        <f>D544/MAX(D$240:D544)-1</f>
        <v>-2.1156591587750184E-2</v>
      </c>
      <c r="G544" s="66">
        <f>IF('##zz500##'!K544="","",IF('##zz500##'!K544="no",G543*(1+E544),IF('##zz500##'!T544&lt;&gt;0,G543*(1+'##zz500##'!T544),G543*(1+'##zz500##'!P544))))</f>
        <v>5.3646214306473272</v>
      </c>
      <c r="H544" s="6">
        <f t="shared" si="17"/>
        <v>-2.1156591587750184E-2</v>
      </c>
      <c r="I544" s="17">
        <f>G544/MAX(G$240:G544)-1</f>
        <v>-3.5382366996390191E-2</v>
      </c>
      <c r="N544" s="20"/>
      <c r="O544" s="20"/>
      <c r="S544" s="192"/>
      <c r="Y544" s="39"/>
      <c r="Z544" s="39"/>
      <c r="AA544" s="17"/>
      <c r="AC544" s="142"/>
      <c r="AE544" s="17"/>
      <c r="AG544" s="66"/>
      <c r="AI544" s="17"/>
    </row>
    <row r="545" spans="1:36" x14ac:dyDescent="0.25">
      <c r="A545" s="72">
        <f>IF('##zz500##'!B545&lt;&gt;"",'##zz500##'!B545,"")</f>
        <v>39912</v>
      </c>
      <c r="B545" s="208">
        <v>5110.28</v>
      </c>
      <c r="C545" s="146">
        <f t="shared" si="18"/>
        <v>1.9596732680773776E-2</v>
      </c>
      <c r="D545" s="143">
        <f>IF('##zz500##'!K545="","",IF('##zz500##'!K545="yes",D544,IF('##zz500##'!T545&lt;&gt;0,D544*(1+'##zz500##'!T545),D544*(1+C545))))</f>
        <v>2.0498455316236797</v>
      </c>
      <c r="E545" s="6">
        <f t="shared" si="16"/>
        <v>-8.4757706852865988E-3</v>
      </c>
      <c r="F545" s="17">
        <f>D545/MAX(D$240:D545)-1</f>
        <v>-2.9453043854256733E-2</v>
      </c>
      <c r="G545" s="66">
        <f>IF('##zz500##'!K545="","",IF('##zz500##'!K545="no",G544*(1+E545),IF('##zz500##'!T545&lt;&gt;0,G544*(1+'##zz500##'!T545),G544*(1+'##zz500##'!P545))))</f>
        <v>5.3191521295877866</v>
      </c>
      <c r="H545" s="6">
        <f t="shared" si="17"/>
        <v>-8.4757706852865988E-3</v>
      </c>
      <c r="I545" s="17">
        <f>G545/MAX(G$240:G545)-1</f>
        <v>-4.3558244852712646E-2</v>
      </c>
      <c r="N545" s="20"/>
      <c r="O545" s="20"/>
      <c r="S545" s="192"/>
      <c r="Y545" s="39"/>
      <c r="Z545" s="39"/>
      <c r="AA545" s="17"/>
      <c r="AC545" s="142"/>
      <c r="AE545" s="17"/>
      <c r="AG545" s="66"/>
      <c r="AI545" s="17"/>
    </row>
    <row r="546" spans="1:36" x14ac:dyDescent="0.25">
      <c r="A546" s="72">
        <f>IF('##zz500##'!B546&lt;&gt;"",'##zz500##'!B546,"")</f>
        <v>39913</v>
      </c>
      <c r="B546" s="208">
        <v>5229.91</v>
      </c>
      <c r="C546" s="146">
        <f t="shared" si="18"/>
        <v>2.3409676182126971E-2</v>
      </c>
      <c r="D546" s="143">
        <f>IF('##zz500##'!K546="","",IF('##zz500##'!K546="yes",D545,IF('##zz500##'!T546&lt;&gt;0,D545*(1+'##zz500##'!T546),D545*(1+C546))))</f>
        <v>2.0978317517423699</v>
      </c>
      <c r="E546" s="6">
        <f t="shared" si="16"/>
        <v>2.3409676182126971E-2</v>
      </c>
      <c r="F546" s="17">
        <f>D546/MAX(D$240:D546)-1</f>
        <v>-6.7328538913359326E-3</v>
      </c>
      <c r="G546" s="66">
        <f>IF('##zz500##'!K546="","",IF('##zz500##'!K546="no",G545*(1+E546),IF('##zz500##'!T546&lt;&gt;0,G545*(1+'##zz500##'!T546),G545*(1+'##zz500##'!P546))))</f>
        <v>5.4436717585049079</v>
      </c>
      <c r="H546" s="6">
        <f t="shared" si="17"/>
        <v>2.3409676182126971E-2</v>
      </c>
      <c r="I546" s="17">
        <f>G546/MAX(G$240:G546)-1</f>
        <v>-2.1168253077649468E-2</v>
      </c>
      <c r="N546" s="20"/>
      <c r="O546" s="20"/>
      <c r="S546" s="192"/>
      <c r="Y546" s="39"/>
      <c r="Z546" s="39"/>
      <c r="AA546" s="17"/>
      <c r="AC546" s="142"/>
      <c r="AE546" s="17"/>
      <c r="AG546" s="66"/>
      <c r="AI546" s="17"/>
    </row>
    <row r="547" spans="1:36" x14ac:dyDescent="0.25">
      <c r="A547" s="72">
        <f>IF('##zz500##'!B547&lt;&gt;"",'##zz500##'!B547,"")</f>
        <v>39916</v>
      </c>
      <c r="B547" s="208">
        <v>5325.7</v>
      </c>
      <c r="C547" s="146">
        <f t="shared" si="18"/>
        <v>1.831580275760003E-2</v>
      </c>
      <c r="D547" s="143">
        <f>IF('##zz500##'!K547="","",IF('##zz500##'!K547="yes",D546,IF('##zz500##'!T547&lt;&gt;0,D546*(1+'##zz500##'!T547),D546*(1+C547))))</f>
        <v>2.1362552243259136</v>
      </c>
      <c r="E547" s="6">
        <f t="shared" si="16"/>
        <v>1.831580275760003E-2</v>
      </c>
      <c r="F547" s="17">
        <f>D547/MAX(D$240:D547)-1</f>
        <v>0</v>
      </c>
      <c r="G547" s="66">
        <f>IF('##zz500##'!K547="","",IF('##zz500##'!K547="no",G546*(1+E547),IF('##zz500##'!T547&lt;&gt;0,G546*(1+'##zz500##'!T547),G546*(1+'##zz500##'!P547))))</f>
        <v>5.5433769767108014</v>
      </c>
      <c r="H547" s="6">
        <f t="shared" si="17"/>
        <v>1.831580275760003E-2</v>
      </c>
      <c r="I547" s="17">
        <f>G547/MAX(G$240:G547)-1</f>
        <v>-3.2401638681426315E-3</v>
      </c>
      <c r="N547" s="20"/>
      <c r="O547" s="20"/>
      <c r="S547" s="192"/>
      <c r="Y547" s="39"/>
      <c r="Z547" s="39"/>
      <c r="AA547" s="17"/>
      <c r="AC547" s="142"/>
      <c r="AE547" s="17"/>
      <c r="AG547" s="66"/>
      <c r="AI547" s="17"/>
    </row>
    <row r="548" spans="1:36" x14ac:dyDescent="0.25">
      <c r="A548" s="72">
        <f>IF('##zz500##'!B548&lt;&gt;"",'##zz500##'!B548,"")</f>
        <v>39917</v>
      </c>
      <c r="B548" s="208">
        <v>5366.52</v>
      </c>
      <c r="C548" s="146">
        <f t="shared" si="18"/>
        <v>7.664720130687197E-3</v>
      </c>
      <c r="D548" s="143">
        <f>IF('##zz500##'!K548="","",IF('##zz500##'!K548="yes",D547,IF('##zz500##'!T548&lt;&gt;0,D547*(1+'##zz500##'!T548),D547*(1+C548))))</f>
        <v>2.1526290227480902</v>
      </c>
      <c r="E548" s="6">
        <f t="shared" si="16"/>
        <v>7.664720130687197E-3</v>
      </c>
      <c r="F548" s="17">
        <f>D548/MAX(D$240:D548)-1</f>
        <v>0</v>
      </c>
      <c r="G548" s="66">
        <f>IF('##zz500##'!K548="","",IF('##zz500##'!K548="no",G547*(1+E548),IF('##zz500##'!T548&lt;&gt;0,G547*(1+'##zz500##'!T548),G547*(1+'##zz500##'!P548))))</f>
        <v>5.5858654098161846</v>
      </c>
      <c r="H548" s="6">
        <f t="shared" si="17"/>
        <v>7.664720130687197E-3</v>
      </c>
      <c r="I548" s="17">
        <f>G548/MAX(G$240:G548)-1</f>
        <v>0</v>
      </c>
      <c r="N548" s="20"/>
      <c r="O548" s="20"/>
      <c r="S548" s="192"/>
      <c r="Y548" s="39"/>
      <c r="Z548" s="39"/>
      <c r="AA548" s="17"/>
      <c r="AC548" s="142"/>
      <c r="AE548" s="17"/>
      <c r="AF548" s="14"/>
      <c r="AG548" s="66"/>
      <c r="AI548" s="17"/>
      <c r="AJ548" s="14"/>
    </row>
    <row r="549" spans="1:36" x14ac:dyDescent="0.25">
      <c r="A549" s="72">
        <f>IF('##zz500##'!B549&lt;&gt;"",'##zz500##'!B549,"")</f>
        <v>39918</v>
      </c>
      <c r="B549" s="208">
        <v>5490.79</v>
      </c>
      <c r="C549" s="146">
        <f t="shared" si="18"/>
        <v>2.3156533470479745E-2</v>
      </c>
      <c r="D549" s="143">
        <f>IF('##zz500##'!K549="","",IF('##zz500##'!K549="yes",D548,IF('##zz500##'!T549&lt;&gt;0,D548*(1+'##zz500##'!T549),D548*(1+C549))))</f>
        <v>2.2024764487628823</v>
      </c>
      <c r="E549" s="6">
        <f t="shared" si="16"/>
        <v>2.3156533470479745E-2</v>
      </c>
      <c r="F549" s="17">
        <f>D549/MAX(D$240:D549)-1</f>
        <v>0</v>
      </c>
      <c r="G549" s="66">
        <f>IF('##zz500##'!K549="","",IF('##zz500##'!K549="no",G548*(1+E549),IF('##zz500##'!T549&lt;&gt;0,G548*(1+'##zz500##'!T549),G548*(1+'##zz500##'!P549))))</f>
        <v>5.715214689140188</v>
      </c>
      <c r="H549" s="6">
        <f t="shared" si="17"/>
        <v>2.3156533470479745E-2</v>
      </c>
      <c r="I549" s="17">
        <f>G549/MAX(G$240:G549)-1</f>
        <v>0</v>
      </c>
      <c r="N549" s="20"/>
      <c r="O549" s="20"/>
      <c r="S549" s="192"/>
      <c r="Y549" s="39"/>
      <c r="Z549" s="39"/>
      <c r="AA549" s="17"/>
      <c r="AC549" s="142"/>
      <c r="AE549" s="17"/>
      <c r="AG549" s="66"/>
      <c r="AI549" s="17"/>
    </row>
    <row r="550" spans="1:36" x14ac:dyDescent="0.25">
      <c r="A550" s="72">
        <f>IF('##zz500##'!B550&lt;&gt;"",'##zz500##'!B550,"")</f>
        <v>39919</v>
      </c>
      <c r="B550" s="208">
        <v>5554.52</v>
      </c>
      <c r="C550" s="146">
        <f t="shared" si="18"/>
        <v>1.1606708688549405E-2</v>
      </c>
      <c r="D550" s="143">
        <f>IF('##zz500##'!K550="","",IF('##zz500##'!K550="yes",D549,IF('##zz500##'!T550&lt;&gt;0,D549*(1+'##zz500##'!T550),D549*(1+C550))))</f>
        <v>2.2280399512970637</v>
      </c>
      <c r="E550" s="6">
        <f t="shared" si="16"/>
        <v>1.1606708688549405E-2</v>
      </c>
      <c r="F550" s="17">
        <f>D550/MAX(D$240:D550)-1</f>
        <v>0</v>
      </c>
      <c r="G550" s="66">
        <f>IF('##zz500##'!K550="","",IF('##zz500##'!K550="no",G549*(1+E550),IF('##zz500##'!T550&lt;&gt;0,G549*(1+'##zz500##'!T550),G549*(1+'##zz500##'!P550))))</f>
        <v>5.7815495211295564</v>
      </c>
      <c r="H550" s="6">
        <f t="shared" si="17"/>
        <v>1.1606708688549405E-2</v>
      </c>
      <c r="I550" s="17">
        <f>G550/MAX(G$240:G550)-1</f>
        <v>0</v>
      </c>
      <c r="N550" s="20"/>
      <c r="O550" s="20"/>
      <c r="S550" s="192"/>
      <c r="Y550" s="39"/>
      <c r="Z550" s="39"/>
      <c r="AA550" s="17"/>
      <c r="AC550" s="142"/>
      <c r="AE550" s="17"/>
      <c r="AG550" s="66"/>
      <c r="AI550" s="17"/>
    </row>
    <row r="551" spans="1:36" x14ac:dyDescent="0.25">
      <c r="A551" s="72">
        <f>IF('##zz500##'!B551&lt;&gt;"",'##zz500##'!B551,"")</f>
        <v>39920</v>
      </c>
      <c r="B551" s="208">
        <v>5470.31</v>
      </c>
      <c r="C551" s="146">
        <f t="shared" si="18"/>
        <v>-1.5160625940675354E-2</v>
      </c>
      <c r="D551" s="143">
        <f>IF('##zz500##'!K551="","",IF('##zz500##'!K551="yes",D550,IF('##zz500##'!T551&lt;&gt;0,D550*(1+'##zz500##'!T551),D550*(1+C551))))</f>
        <v>2.1942614710145683</v>
      </c>
      <c r="E551" s="6">
        <f t="shared" si="16"/>
        <v>-1.5160625940675354E-2</v>
      </c>
      <c r="F551" s="17">
        <f>D551/MAX(D$240:D551)-1</f>
        <v>-1.5160625940675354E-2</v>
      </c>
      <c r="G551" s="66">
        <f>IF('##zz500##'!K551="","",IF('##zz500##'!K551="no",G550*(1+E551),IF('##zz500##'!T551&lt;&gt;0,G550*(1+'##zz500##'!T551),G550*(1+'##zz500##'!P551))))</f>
        <v>5.6938976114822202</v>
      </c>
      <c r="H551" s="6">
        <f t="shared" si="17"/>
        <v>-1.5160625940675465E-2</v>
      </c>
      <c r="I551" s="17">
        <f>G551/MAX(G$240:G551)-1</f>
        <v>-1.5160625940675465E-2</v>
      </c>
      <c r="N551" s="20"/>
      <c r="O551" s="20"/>
      <c r="S551" s="192"/>
      <c r="Y551" s="39"/>
      <c r="Z551" s="39"/>
      <c r="AA551" s="17"/>
      <c r="AC551" s="142"/>
      <c r="AE551" s="17"/>
      <c r="AG551" s="66"/>
      <c r="AI551" s="17"/>
    </row>
    <row r="552" spans="1:36" x14ac:dyDescent="0.25">
      <c r="A552" s="72">
        <f>IF('##zz500##'!B552&lt;&gt;"",'##zz500##'!B552,"")</f>
        <v>39923</v>
      </c>
      <c r="B552" s="208">
        <v>5683.72</v>
      </c>
      <c r="C552" s="146">
        <f t="shared" si="18"/>
        <v>3.9012414287307173E-2</v>
      </c>
      <c r="D552" s="143">
        <f>IF('##zz500##'!K552="","",IF('##zz500##'!K552="yes",D551,IF('##zz500##'!T552&lt;&gt;0,D551*(1+'##zz500##'!T552),D551*(1+C552))))</f>
        <v>2.2798649085764646</v>
      </c>
      <c r="E552" s="6">
        <f t="shared" si="16"/>
        <v>3.9012414287307173E-2</v>
      </c>
      <c r="F552" s="17">
        <f>D552/MAX(D$240:D552)-1</f>
        <v>0</v>
      </c>
      <c r="G552" s="66">
        <f>IF('##zz500##'!K552="","",IF('##zz500##'!K552="no",G551*(1+E552),IF('##zz500##'!T552&lt;&gt;0,G551*(1+'##zz500##'!T552),G551*(1+'##zz500##'!P552))))</f>
        <v>5.9160303040108735</v>
      </c>
      <c r="H552" s="6">
        <f t="shared" si="17"/>
        <v>3.9012414287307173E-2</v>
      </c>
      <c r="I552" s="17">
        <f>G552/MAX(G$240:G552)-1</f>
        <v>0</v>
      </c>
      <c r="N552" s="20"/>
      <c r="O552" s="20"/>
      <c r="S552" s="192"/>
      <c r="Y552" s="39"/>
      <c r="Z552" s="39"/>
      <c r="AA552" s="17"/>
      <c r="AC552" s="142"/>
      <c r="AE552" s="17"/>
      <c r="AG552" s="66"/>
      <c r="AI552" s="17"/>
    </row>
    <row r="553" spans="1:36" x14ac:dyDescent="0.25">
      <c r="A553" s="72">
        <f>IF('##zz500##'!B553&lt;&gt;"",'##zz500##'!B553,"")</f>
        <v>39924</v>
      </c>
      <c r="B553" s="208">
        <v>5643.69</v>
      </c>
      <c r="C553" s="146">
        <f t="shared" si="18"/>
        <v>-7.0429225929498074E-3</v>
      </c>
      <c r="D553" s="143">
        <f>IF('##zz500##'!K553="","",IF('##zz500##'!K553="yes",D552,IF('##zz500##'!T553&lt;&gt;0,D552*(1+'##zz500##'!T553),D552*(1+C553))))</f>
        <v>2.2638079965029778</v>
      </c>
      <c r="E553" s="6">
        <f t="shared" si="16"/>
        <v>-7.0429225929499184E-3</v>
      </c>
      <c r="F553" s="17">
        <f>D553/MAX(D$240:D553)-1</f>
        <v>-7.0429225929499184E-3</v>
      </c>
      <c r="G553" s="66">
        <f>IF('##zz500##'!K553="","",IF('##zz500##'!K553="no",G552*(1+E553),IF('##zz500##'!T553&lt;&gt;0,G552*(1+'##zz500##'!T553),G552*(1+'##zz500##'!P553))))</f>
        <v>5.8743641605221786</v>
      </c>
      <c r="H553" s="6">
        <f t="shared" si="17"/>
        <v>-7.0429225929500294E-3</v>
      </c>
      <c r="I553" s="17">
        <f>G553/MAX(G$240:G553)-1</f>
        <v>-7.0429225929500294E-3</v>
      </c>
      <c r="N553" s="20"/>
      <c r="O553" s="20"/>
      <c r="S553" s="192"/>
      <c r="Y553" s="39"/>
      <c r="Z553" s="39"/>
      <c r="AA553" s="17"/>
      <c r="AC553" s="142"/>
      <c r="AE553" s="17"/>
      <c r="AG553" s="66"/>
      <c r="AI553" s="17"/>
    </row>
    <row r="554" spans="1:36" x14ac:dyDescent="0.25">
      <c r="A554" s="72">
        <f>IF('##zz500##'!B554&lt;&gt;"",'##zz500##'!B554,"")</f>
        <v>39925</v>
      </c>
      <c r="B554" s="208">
        <v>5459.82</v>
      </c>
      <c r="C554" s="146">
        <f t="shared" si="18"/>
        <v>-3.2579748356128646E-2</v>
      </c>
      <c r="D554" s="143">
        <f>IF('##zz500##'!K554="","",IF('##zz500##'!K554="yes",D553,IF('##zz500##'!T554&lt;&gt;0,D553*(1+'##zz500##'!T554),D553*(1+C554))))</f>
        <v>2.13605546499064</v>
      </c>
      <c r="E554" s="6">
        <f t="shared" si="16"/>
        <v>-5.6432582493605388E-2</v>
      </c>
      <c r="F554" s="17">
        <f>D554/MAX(D$240:D554)-1</f>
        <v>-6.3078054776332548E-2</v>
      </c>
      <c r="G554" s="66">
        <f>IF('##zz500##'!K554="","",IF('##zz500##'!K554="no",G553*(1+E554),IF('##zz500##'!T554&lt;&gt;0,G553*(1+'##zz500##'!T554),G553*(1+'##zz500##'!P554))))</f>
        <v>5.5428586204360322</v>
      </c>
      <c r="H554" s="6">
        <f t="shared" si="17"/>
        <v>-5.6432582493605277E-2</v>
      </c>
      <c r="I554" s="17">
        <f>G554/MAX(G$240:G554)-1</f>
        <v>-6.3078054776332548E-2</v>
      </c>
      <c r="N554" s="20"/>
      <c r="O554" s="20"/>
      <c r="S554" s="192"/>
      <c r="Y554" s="39"/>
      <c r="Z554" s="39"/>
      <c r="AA554" s="17"/>
      <c r="AC554" s="142"/>
      <c r="AE554" s="17"/>
      <c r="AG554" s="66"/>
      <c r="AI554" s="17"/>
    </row>
    <row r="555" spans="1:36" x14ac:dyDescent="0.25">
      <c r="A555" s="72">
        <f>IF('##zz500##'!B555&lt;&gt;"",'##zz500##'!B555,"")</f>
        <v>39926</v>
      </c>
      <c r="B555" s="208">
        <v>5480.55</v>
      </c>
      <c r="C555" s="146">
        <f t="shared" si="18"/>
        <v>3.7968284668725705E-3</v>
      </c>
      <c r="D555" s="143">
        <f>IF('##zz500##'!K555="","",IF('##zz500##'!K555="yes",D554,IF('##zz500##'!T555&lt;&gt;0,D554*(1+'##zz500##'!T555),D554*(1+C555))))</f>
        <v>2.1327014796900947</v>
      </c>
      <c r="E555" s="6">
        <f t="shared" si="16"/>
        <v>-1.5701770649293456E-3</v>
      </c>
      <c r="F555" s="17">
        <f>D555/MAX(D$240:D555)-1</f>
        <v>-6.4549188126351686E-2</v>
      </c>
      <c r="G555" s="66">
        <f>IF('##zz500##'!K555="","",IF('##zz500##'!K555="no",G554*(1+E555),IF('##zz500##'!T555&lt;&gt;0,G554*(1+'##zz500##'!T555),G554*(1+'##zz500##'!P555))))</f>
        <v>5.5341553509560777</v>
      </c>
      <c r="H555" s="6">
        <f t="shared" si="17"/>
        <v>-1.5701770649293456E-3</v>
      </c>
      <c r="I555" s="17">
        <f>G555/MAX(G$240:G555)-1</f>
        <v>-6.4549188126351797E-2</v>
      </c>
      <c r="N555" s="20"/>
      <c r="O555" s="20"/>
      <c r="S555" s="192"/>
      <c r="Y555" s="39"/>
      <c r="Z555" s="39"/>
      <c r="AA555" s="17"/>
      <c r="AC555" s="142"/>
      <c r="AE555" s="17"/>
      <c r="AG555" s="66"/>
      <c r="AI555" s="17"/>
    </row>
    <row r="556" spans="1:36" x14ac:dyDescent="0.25">
      <c r="A556" s="72">
        <f>IF('##zz500##'!B556&lt;&gt;"",'##zz500##'!B556,"")</f>
        <v>39927</v>
      </c>
      <c r="B556" s="208">
        <v>5525.2</v>
      </c>
      <c r="C556" s="146">
        <f t="shared" si="18"/>
        <v>8.1469925463684145E-3</v>
      </c>
      <c r="D556" s="143">
        <f>IF('##zz500##'!K556="","",IF('##zz500##'!K556="yes",D555,IF('##zz500##'!T556&lt;&gt;0,D555*(1+'##zz500##'!T556),D555*(1+C556))))</f>
        <v>2.1251131691723208</v>
      </c>
      <c r="E556" s="6">
        <f t="shared" si="16"/>
        <v>-3.5580743906440393E-3</v>
      </c>
      <c r="F556" s="17">
        <f>D556/MAX(D$240:D556)-1</f>
        <v>-6.7877591703786488E-2</v>
      </c>
      <c r="G556" s="66">
        <f>IF('##zz500##'!K556="","",IF('##zz500##'!K556="no",G555*(1+E556),IF('##zz500##'!T556&lt;&gt;0,G555*(1+'##zz500##'!T556),G555*(1+'##zz500##'!P556))))</f>
        <v>5.5144644145279953</v>
      </c>
      <c r="H556" s="6">
        <f t="shared" si="17"/>
        <v>-3.5580743906440393E-3</v>
      </c>
      <c r="I556" s="17">
        <f>G556/MAX(G$240:G556)-1</f>
        <v>-6.7877591703786488E-2</v>
      </c>
      <c r="N556" s="20"/>
      <c r="O556" s="20"/>
      <c r="S556" s="192"/>
      <c r="Y556" s="39"/>
      <c r="Z556" s="39"/>
      <c r="AA556" s="17"/>
      <c r="AC556" s="142"/>
      <c r="AE556" s="17"/>
      <c r="AG556" s="66"/>
      <c r="AI556" s="17"/>
    </row>
    <row r="557" spans="1:36" x14ac:dyDescent="0.25">
      <c r="A557" s="72">
        <f>IF('##zz500##'!B557&lt;&gt;"",'##zz500##'!B557,"")</f>
        <v>39930</v>
      </c>
      <c r="B557" s="208">
        <v>5345.02</v>
      </c>
      <c r="C557" s="146">
        <f t="shared" si="18"/>
        <v>-3.2610584232244832E-2</v>
      </c>
      <c r="D557" s="143">
        <f>IF('##zz500##'!K557="","",IF('##zz500##'!K557="yes",D556,IF('##zz500##'!T557&lt;&gt;0,D556*(1+'##zz500##'!T557),D556*(1+C557))))</f>
        <v>2.1251131691723208</v>
      </c>
      <c r="E557" s="6">
        <f t="shared" si="16"/>
        <v>0</v>
      </c>
      <c r="F557" s="17">
        <f>D557/MAX(D$240:D557)-1</f>
        <v>-6.7877591703786488E-2</v>
      </c>
      <c r="G557" s="66">
        <f>IF('##zz500##'!K557="","",IF('##zz500##'!K557="no",G556*(1+E557),IF('##zz500##'!T557&lt;&gt;0,G556*(1+'##zz500##'!T557),G556*(1+'##zz500##'!P557))))</f>
        <v>5.7335532235260072</v>
      </c>
      <c r="H557" s="6">
        <f t="shared" si="17"/>
        <v>3.9729843649152441E-2</v>
      </c>
      <c r="I557" s="17">
        <f>G557/MAX(G$240:G557)-1</f>
        <v>-3.0844514160306646E-2</v>
      </c>
      <c r="N557" s="20"/>
      <c r="O557" s="20"/>
      <c r="S557" s="192"/>
      <c r="Y557" s="39"/>
      <c r="Z557" s="39"/>
      <c r="AA557" s="17"/>
      <c r="AC557" s="142"/>
      <c r="AE557" s="17"/>
      <c r="AG557" s="66"/>
      <c r="AI557" s="17"/>
    </row>
    <row r="558" spans="1:36" x14ac:dyDescent="0.25">
      <c r="A558" s="72">
        <f>IF('##zz500##'!B558&lt;&gt;"",'##zz500##'!B558,"")</f>
        <v>39931</v>
      </c>
      <c r="B558" s="208">
        <v>5450.22</v>
      </c>
      <c r="C558" s="146">
        <f t="shared" si="18"/>
        <v>1.968187209776584E-2</v>
      </c>
      <c r="D558" s="143">
        <f>IF('##zz500##'!K558="","",IF('##zz500##'!K558="yes",D557,IF('##zz500##'!T558&lt;&gt;0,D557*(1+'##zz500##'!T558),D557*(1+C558))))</f>
        <v>2.1251131691723208</v>
      </c>
      <c r="E558" s="6">
        <f t="shared" si="16"/>
        <v>0</v>
      </c>
      <c r="F558" s="17">
        <f>D558/MAX(D$240:D558)-1</f>
        <v>-6.7877591703786488E-2</v>
      </c>
      <c r="G558" s="66">
        <f>IF('##zz500##'!K558="","",IF('##zz500##'!K558="no",G557*(1+E558),IF('##zz500##'!T558&lt;&gt;0,G557*(1+'##zz500##'!T558),G557*(1+'##zz500##'!P558))))</f>
        <v>5.6473565528519316</v>
      </c>
      <c r="H558" s="6">
        <f t="shared" si="17"/>
        <v>-1.5033726436931238E-2</v>
      </c>
      <c r="I558" s="17">
        <f>G558/MAX(G$240:G558)-1</f>
        <v>-4.5414532609271752E-2</v>
      </c>
      <c r="N558" s="20"/>
      <c r="O558" s="20"/>
      <c r="S558" s="192"/>
      <c r="Y558" s="39"/>
      <c r="Z558" s="39"/>
      <c r="AA558" s="17"/>
      <c r="AC558" s="142"/>
      <c r="AE558" s="17"/>
      <c r="AG558" s="66"/>
      <c r="AI558" s="17"/>
    </row>
    <row r="559" spans="1:36" x14ac:dyDescent="0.25">
      <c r="A559" s="72">
        <f>IF('##zz500##'!B559&lt;&gt;"",'##zz500##'!B559,"")</f>
        <v>39932</v>
      </c>
      <c r="B559" s="208">
        <v>5590.01</v>
      </c>
      <c r="C559" s="146">
        <f t="shared" si="18"/>
        <v>2.5648505931870735E-2</v>
      </c>
      <c r="D559" s="143">
        <f>IF('##zz500##'!K559="","",IF('##zz500##'!K559="yes",D558,IF('##zz500##'!T559&lt;&gt;0,D558*(1+'##zz500##'!T559),D558*(1+C559))))</f>
        <v>2.1251131691723208</v>
      </c>
      <c r="E559" s="6">
        <f t="shared" si="16"/>
        <v>0</v>
      </c>
      <c r="F559" s="17">
        <f>D559/MAX(D$240:D559)-1</f>
        <v>-6.7877591703786488E-2</v>
      </c>
      <c r="G559" s="66">
        <f>IF('##zz500##'!K559="","",IF('##zz500##'!K559="no",G558*(1+E559),IF('##zz500##'!T559&lt;&gt;0,G558*(1+'##zz500##'!T559),G558*(1+'##zz500##'!P559))))</f>
        <v>5.4945510033264622</v>
      </c>
      <c r="H559" s="6">
        <f t="shared" si="17"/>
        <v>-2.7057889491376663E-2</v>
      </c>
      <c r="I559" s="17">
        <f>G559/MAX(G$240:G559)-1</f>
        <v>-7.1243600696004217E-2</v>
      </c>
      <c r="N559" s="20"/>
      <c r="O559" s="20"/>
      <c r="S559" s="192"/>
      <c r="Y559" s="39"/>
      <c r="Z559" s="39"/>
      <c r="AA559" s="17"/>
      <c r="AC559" s="142"/>
      <c r="AE559" s="17"/>
      <c r="AG559" s="66"/>
      <c r="AI559" s="17"/>
    </row>
    <row r="560" spans="1:36" x14ac:dyDescent="0.25">
      <c r="A560" s="72">
        <f>IF('##zz500##'!B560&lt;&gt;"",'##zz500##'!B560,"")</f>
        <v>39933</v>
      </c>
      <c r="B560" s="208">
        <v>5636.15</v>
      </c>
      <c r="C560" s="146">
        <f t="shared" si="18"/>
        <v>8.2540102790513714E-3</v>
      </c>
      <c r="D560" s="143">
        <f>IF('##zz500##'!K560="","",IF('##zz500##'!K560="yes",D559,IF('##zz500##'!T560&lt;&gt;0,D559*(1+'##zz500##'!T560),D559*(1+C560))))</f>
        <v>2.1251131691723208</v>
      </c>
      <c r="E560" s="6">
        <f t="shared" si="16"/>
        <v>0</v>
      </c>
      <c r="F560" s="17">
        <f>D560/MAX(D$240:D560)-1</f>
        <v>-6.7877591703786488E-2</v>
      </c>
      <c r="G560" s="66">
        <f>IF('##zz500##'!K560="","",IF('##zz500##'!K560="no",G559*(1+E560),IF('##zz500##'!T560&lt;&gt;0,G559*(1+'##zz500##'!T560),G559*(1+'##zz500##'!P560))))</f>
        <v>5.4484465728874634</v>
      </c>
      <c r="H560" s="6">
        <f t="shared" si="17"/>
        <v>-8.3909368410788332E-3</v>
      </c>
      <c r="I560" s="17">
        <f>G560/MAX(G$240:G560)-1</f>
        <v>-7.9036736983311928E-2</v>
      </c>
      <c r="N560" s="20"/>
      <c r="O560" s="20"/>
      <c r="S560" s="192"/>
      <c r="Y560" s="39"/>
      <c r="Z560" s="39"/>
      <c r="AA560" s="17"/>
      <c r="AC560" s="142"/>
      <c r="AE560" s="17"/>
      <c r="AG560" s="66"/>
      <c r="AI560" s="17"/>
    </row>
    <row r="561" spans="1:36" x14ac:dyDescent="0.25">
      <c r="A561" s="72">
        <f>IF('##zz500##'!B561&lt;&gt;"",'##zz500##'!B561,"")</f>
        <v>39937</v>
      </c>
      <c r="B561" s="208">
        <v>5826.07</v>
      </c>
      <c r="C561" s="146">
        <f t="shared" si="18"/>
        <v>3.3696761086912108E-2</v>
      </c>
      <c r="D561" s="143">
        <f>IF('##zz500##'!K561="","",IF('##zz500##'!K561="yes",D560,IF('##zz500##'!T561&lt;&gt;0,D560*(1+'##zz500##'!T561),D560*(1+C561))))</f>
        <v>2.1967225999165714</v>
      </c>
      <c r="E561" s="6">
        <f t="shared" si="16"/>
        <v>3.3696761086912108E-2</v>
      </c>
      <c r="F561" s="17">
        <f>D561/MAX(D$240:D561)-1</f>
        <v>-3.6468085607671785E-2</v>
      </c>
      <c r="G561" s="66">
        <f>IF('##zz500##'!K561="","",IF('##zz500##'!K561="no",G560*(1+E561),IF('##zz500##'!T561&lt;&gt;0,G560*(1+'##zz500##'!T561),G560*(1+'##zz500##'!P561))))</f>
        <v>5.6320415753488575</v>
      </c>
      <c r="H561" s="6">
        <f t="shared" si="17"/>
        <v>3.3696761086912108E-2</v>
      </c>
      <c r="I561" s="17">
        <f>G561/MAX(G$240:G561)-1</f>
        <v>-4.8003257939615462E-2</v>
      </c>
      <c r="N561" s="20"/>
      <c r="O561" s="20"/>
      <c r="S561" s="192"/>
      <c r="Y561" s="39"/>
      <c r="Z561" s="39"/>
      <c r="AA561" s="17"/>
      <c r="AC561" s="142"/>
      <c r="AE561" s="17"/>
      <c r="AG561" s="66"/>
      <c r="AI561" s="17"/>
    </row>
    <row r="562" spans="1:36" x14ac:dyDescent="0.25">
      <c r="A562" s="72">
        <f>IF('##zz500##'!B562&lt;&gt;"",'##zz500##'!B562,"")</f>
        <v>39938</v>
      </c>
      <c r="B562" s="208">
        <v>5878.02</v>
      </c>
      <c r="C562" s="146">
        <f t="shared" si="18"/>
        <v>8.9168169967062116E-3</v>
      </c>
      <c r="D562" s="143">
        <f>IF('##zz500##'!K562="","",IF('##zz500##'!K562="yes",D561,IF('##zz500##'!T562&lt;&gt;0,D561*(1+'##zz500##'!T562),D561*(1+C562))))</f>
        <v>2.216310373332556</v>
      </c>
      <c r="E562" s="6">
        <f t="shared" ref="E562:E625" si="19">D562/D561-1</f>
        <v>8.9168169967062116E-3</v>
      </c>
      <c r="F562" s="17">
        <f>D562/MAX(D$240:D562)-1</f>
        <v>-2.7876447856549413E-2</v>
      </c>
      <c r="G562" s="66">
        <f>IF('##zz500##'!K562="","",IF('##zz500##'!K562="no",G561*(1+E562),IF('##zz500##'!T562&lt;&gt;0,G561*(1+'##zz500##'!T562),G561*(1+'##zz500##'!P562))))</f>
        <v>5.6822614593940841</v>
      </c>
      <c r="H562" s="6">
        <f t="shared" ref="H562:H625" si="20">G562/G561-1</f>
        <v>8.9168169967062116E-3</v>
      </c>
      <c r="I562" s="17">
        <f>G562/MAX(G$240:G562)-1</f>
        <v>-3.9514477209202536E-2</v>
      </c>
      <c r="N562" s="20"/>
      <c r="O562" s="20"/>
      <c r="S562" s="192"/>
      <c r="Y562" s="39"/>
      <c r="Z562" s="39"/>
      <c r="AA562" s="17"/>
      <c r="AC562" s="142"/>
      <c r="AE562" s="17"/>
      <c r="AG562" s="66"/>
      <c r="AI562" s="17"/>
    </row>
    <row r="563" spans="1:36" x14ac:dyDescent="0.25">
      <c r="A563" s="72">
        <f>IF('##zz500##'!B563&lt;&gt;"",'##zz500##'!B563,"")</f>
        <v>39939</v>
      </c>
      <c r="B563" s="208">
        <v>5955.75</v>
      </c>
      <c r="C563" s="146">
        <f t="shared" si="18"/>
        <v>1.3223840681045651E-2</v>
      </c>
      <c r="D563" s="143">
        <f>IF('##zz500##'!K563="","",IF('##zz500##'!K563="yes",D562,IF('##zz500##'!T563&lt;&gt;0,D562*(1+'##zz500##'!T563),D562*(1+C563))))</f>
        <v>2.2456185086092546</v>
      </c>
      <c r="E563" s="6">
        <f t="shared" si="19"/>
        <v>1.3223840681045651E-2</v>
      </c>
      <c r="F563" s="17">
        <f>D563/MAX(D$240:D563)-1</f>
        <v>-1.5021240880712217E-2</v>
      </c>
      <c r="G563" s="66">
        <f>IF('##zz500##'!K563="","",IF('##zz500##'!K563="no",G562*(1+E563),IF('##zz500##'!T563&lt;&gt;0,G562*(1+'##zz500##'!T563),G562*(1+'##zz500##'!P563))))</f>
        <v>5.7574027796411578</v>
      </c>
      <c r="H563" s="6">
        <f t="shared" si="20"/>
        <v>1.3223840681045651E-2</v>
      </c>
      <c r="I563" s="17">
        <f>G563/MAX(G$240:G563)-1</f>
        <v>-2.68131696793662E-2</v>
      </c>
      <c r="N563" s="20"/>
      <c r="O563" s="20"/>
      <c r="S563" s="192"/>
      <c r="Y563" s="39"/>
      <c r="Z563" s="39"/>
      <c r="AA563" s="17"/>
      <c r="AC563" s="142"/>
      <c r="AE563" s="17"/>
      <c r="AG563" s="66"/>
      <c r="AI563" s="17"/>
    </row>
    <row r="564" spans="1:36" x14ac:dyDescent="0.25">
      <c r="A564" s="72">
        <f>IF('##zz500##'!B564&lt;&gt;"",'##zz500##'!B564,"")</f>
        <v>39940</v>
      </c>
      <c r="B564" s="208">
        <v>6050.22</v>
      </c>
      <c r="C564" s="146">
        <f t="shared" si="18"/>
        <v>1.5861982118121176E-2</v>
      </c>
      <c r="D564" s="143">
        <f>IF('##zz500##'!K564="","",IF('##zz500##'!K564="yes",D563,IF('##zz500##'!T564&lt;&gt;0,D563*(1+'##zz500##'!T564),D563*(1+C564))))</f>
        <v>2.2812384692369365</v>
      </c>
      <c r="E564" s="6">
        <f t="shared" si="19"/>
        <v>1.5861982118121176E-2</v>
      </c>
      <c r="F564" s="17">
        <f>D564/MAX(D$240:D564)-1</f>
        <v>0</v>
      </c>
      <c r="G564" s="66">
        <f>IF('##zz500##'!K564="","",IF('##zz500##'!K564="no",G563*(1+E564),IF('##zz500##'!T564&lt;&gt;0,G563*(1+'##zz500##'!T564),G563*(1+'##zz500##'!P564))))</f>
        <v>5.8487265995786473</v>
      </c>
      <c r="H564" s="6">
        <f t="shared" si="20"/>
        <v>1.5861982118121176E-2</v>
      </c>
      <c r="I564" s="17">
        <f>G564/MAX(G$240:G564)-1</f>
        <v>-1.1376497579229206E-2</v>
      </c>
      <c r="N564" s="20"/>
      <c r="O564" s="20"/>
      <c r="S564" s="192"/>
      <c r="Y564" s="39"/>
      <c r="Z564" s="39"/>
      <c r="AA564" s="17"/>
      <c r="AC564" s="142"/>
      <c r="AE564" s="17"/>
      <c r="AG564" s="66"/>
      <c r="AI564" s="17"/>
    </row>
    <row r="565" spans="1:36" x14ac:dyDescent="0.25">
      <c r="A565" s="72">
        <f>IF('##zz500##'!B565&lt;&gt;"",'##zz500##'!B565,"")</f>
        <v>39941</v>
      </c>
      <c r="B565" s="208">
        <v>6060.23</v>
      </c>
      <c r="C565" s="146">
        <f t="shared" si="18"/>
        <v>1.6544852914437413E-3</v>
      </c>
      <c r="D565" s="143">
        <f>IF('##zz500##'!K565="","",IF('##zz500##'!K565="yes",D564,IF('##zz500##'!T565&lt;&gt;0,D564*(1+'##zz500##'!T565),D564*(1+C565))))</f>
        <v>2.2850127447305648</v>
      </c>
      <c r="E565" s="6">
        <f t="shared" si="19"/>
        <v>1.6544852914437413E-3</v>
      </c>
      <c r="F565" s="17">
        <f>D565/MAX(D$240:D565)-1</f>
        <v>0</v>
      </c>
      <c r="G565" s="66">
        <f>IF('##zz500##'!K565="","",IF('##zz500##'!K565="no",G564*(1+E565),IF('##zz500##'!T565&lt;&gt;0,G564*(1+'##zz500##'!T565),G564*(1+'##zz500##'!P565))))</f>
        <v>5.8584032317113257</v>
      </c>
      <c r="H565" s="6">
        <f t="shared" si="20"/>
        <v>1.6544852914437413E-3</v>
      </c>
      <c r="I565" s="17">
        <f>G565/MAX(G$240:G565)-1</f>
        <v>-9.7408345356984061E-3</v>
      </c>
      <c r="N565" s="20"/>
      <c r="O565" s="20"/>
      <c r="S565" s="192"/>
      <c r="Y565" s="39"/>
      <c r="Z565" s="39"/>
      <c r="AA565" s="17"/>
      <c r="AC565" s="142"/>
      <c r="AE565" s="17"/>
      <c r="AG565" s="66"/>
      <c r="AI565" s="17"/>
    </row>
    <row r="566" spans="1:36" x14ac:dyDescent="0.25">
      <c r="A566" s="72">
        <f>IF('##zz500##'!B566&lt;&gt;"",'##zz500##'!B566,"")</f>
        <v>39944</v>
      </c>
      <c r="B566" s="208">
        <v>5872.94</v>
      </c>
      <c r="C566" s="146">
        <f t="shared" si="18"/>
        <v>-3.0904767640832165E-2</v>
      </c>
      <c r="D566" s="143">
        <f>IF('##zz500##'!K566="","",IF('##zz500##'!K566="yes",D565,IF('##zz500##'!T566&lt;&gt;0,D565*(1+'##zz500##'!T566),D565*(1+C566))))</f>
        <v>2.2100030136238744</v>
      </c>
      <c r="E566" s="6">
        <f t="shared" si="19"/>
        <v>-3.2826832707900322E-2</v>
      </c>
      <c r="F566" s="17">
        <f>D566/MAX(D$240:D566)-1</f>
        <v>-3.2826832707900322E-2</v>
      </c>
      <c r="G566" s="66">
        <f>IF('##zz500##'!K566="","",IF('##zz500##'!K566="no",G565*(1+E566),IF('##zz500##'!T566&lt;&gt;0,G565*(1+'##zz500##'!T566),G565*(1+'##zz500##'!P566))))</f>
        <v>5.6660904088885156</v>
      </c>
      <c r="H566" s="6">
        <f t="shared" si="20"/>
        <v>-3.2826832707900322E-2</v>
      </c>
      <c r="I566" s="17">
        <f>G566/MAX(G$240:G566)-1</f>
        <v>-4.2247906497860033E-2</v>
      </c>
      <c r="N566" s="20"/>
      <c r="O566" s="20"/>
      <c r="S566" s="192"/>
      <c r="Y566" s="39"/>
      <c r="Z566" s="39"/>
      <c r="AA566" s="17"/>
      <c r="AC566" s="142"/>
      <c r="AE566" s="17"/>
      <c r="AG566" s="66"/>
      <c r="AI566" s="17"/>
    </row>
    <row r="567" spans="1:36" x14ac:dyDescent="0.25">
      <c r="A567" s="72">
        <f>IF('##zz500##'!B567&lt;&gt;"",'##zz500##'!B567,"")</f>
        <v>39945</v>
      </c>
      <c r="B567" s="208">
        <v>6013.04</v>
      </c>
      <c r="C567" s="146">
        <f t="shared" si="18"/>
        <v>2.3855173047911293E-2</v>
      </c>
      <c r="D567" s="143">
        <f>IF('##zz500##'!K567="","",IF('##zz500##'!K567="yes",D566,IF('##zz500##'!T567&lt;&gt;0,D566*(1+'##zz500##'!T567),D566*(1+C567))))</f>
        <v>2.2100030136238744</v>
      </c>
      <c r="E567" s="6">
        <f t="shared" si="19"/>
        <v>0</v>
      </c>
      <c r="F567" s="17">
        <f>D567/MAX(D$240:D567)-1</f>
        <v>-3.2826832707900322E-2</v>
      </c>
      <c r="G567" s="66">
        <f>IF('##zz500##'!K567="","",IF('##zz500##'!K567="no",G566*(1+E567),IF('##zz500##'!T567&lt;&gt;0,G566*(1+'##zz500##'!T567),G566*(1+'##zz500##'!P567))))</f>
        <v>5.6289309042160323</v>
      </c>
      <c r="H567" s="6">
        <f t="shared" si="20"/>
        <v>-6.5582265708628018E-3</v>
      </c>
      <c r="I567" s="17">
        <f>G567/MAX(G$240:G567)-1</f>
        <v>-4.852906172576521E-2</v>
      </c>
      <c r="N567" s="20"/>
      <c r="O567" s="20"/>
      <c r="S567" s="192"/>
      <c r="Y567" s="39"/>
      <c r="Z567" s="39"/>
      <c r="AA567" s="17"/>
      <c r="AC567" s="142"/>
      <c r="AE567" s="17"/>
      <c r="AG567" s="66"/>
      <c r="AI567" s="17"/>
    </row>
    <row r="568" spans="1:36" x14ac:dyDescent="0.25">
      <c r="A568" s="72">
        <f>IF('##zz500##'!B568&lt;&gt;"",'##zz500##'!B568,"")</f>
        <v>39946</v>
      </c>
      <c r="B568" s="208">
        <v>6112.06</v>
      </c>
      <c r="C568" s="146">
        <f t="shared" si="18"/>
        <v>1.6467543871319767E-2</v>
      </c>
      <c r="D568" s="143">
        <f>IF('##zz500##'!K568="","",IF('##zz500##'!K568="yes",D567,IF('##zz500##'!T568&lt;&gt;0,D567*(1+'##zz500##'!T568),D567*(1+C568))))</f>
        <v>2.2463963352064744</v>
      </c>
      <c r="E568" s="6">
        <f t="shared" si="19"/>
        <v>1.6467543871319767E-2</v>
      </c>
      <c r="F568" s="17">
        <f>D568/MAX(D$240:D568)-1</f>
        <v>-1.6899866144354347E-2</v>
      </c>
      <c r="G568" s="66">
        <f>IF('##zz500##'!K568="","",IF('##zz500##'!K568="no",G567*(1+E568),IF('##zz500##'!T568&lt;&gt;0,G567*(1+'##zz500##'!T568),G567*(1+'##zz500##'!P568))))</f>
        <v>5.7216255708298371</v>
      </c>
      <c r="H568" s="6">
        <f t="shared" si="20"/>
        <v>1.6467543871319767E-2</v>
      </c>
      <c r="I568" s="17">
        <f>G568/MAX(G$240:G568)-1</f>
        <v>-3.2860672307448491E-2</v>
      </c>
      <c r="N568" s="20"/>
      <c r="O568" s="20"/>
      <c r="S568" s="192"/>
      <c r="Y568" s="39"/>
      <c r="Z568" s="39"/>
      <c r="AA568" s="17"/>
      <c r="AC568" s="142"/>
      <c r="AE568" s="17"/>
      <c r="AF568" s="14"/>
      <c r="AG568" s="66"/>
      <c r="AI568" s="17"/>
      <c r="AJ568" s="14"/>
    </row>
    <row r="569" spans="1:36" x14ac:dyDescent="0.25">
      <c r="A569" s="72">
        <f>IF('##zz500##'!B569&lt;&gt;"",'##zz500##'!B569,"")</f>
        <v>39947</v>
      </c>
      <c r="B569" s="208">
        <v>6152.14</v>
      </c>
      <c r="C569" s="146">
        <f t="shared" si="18"/>
        <v>6.5575272494051706E-3</v>
      </c>
      <c r="D569" s="143">
        <f>IF('##zz500##'!K569="","",IF('##zz500##'!K569="yes",D568,IF('##zz500##'!T569&lt;&gt;0,D568*(1+'##zz500##'!T569),D568*(1+C569))))</f>
        <v>2.2611271403875546</v>
      </c>
      <c r="E569" s="6">
        <f t="shared" si="19"/>
        <v>6.5575272494051706E-3</v>
      </c>
      <c r="F569" s="17">
        <f>D569/MAX(D$240:D569)-1</f>
        <v>-1.0453160227702263E-2</v>
      </c>
      <c r="G569" s="66">
        <f>IF('##zz500##'!K569="","",IF('##zz500##'!K569="no",G568*(1+E569),IF('##zz500##'!T569&lt;&gt;0,G568*(1+'##zz500##'!T569),G568*(1+'##zz500##'!P569))))</f>
        <v>5.7591452864214476</v>
      </c>
      <c r="H569" s="6">
        <f t="shared" si="20"/>
        <v>6.5575272494051706E-3</v>
      </c>
      <c r="I569" s="17">
        <f>G569/MAX(G$240:G569)-1</f>
        <v>-2.6518629812133154E-2</v>
      </c>
      <c r="N569" s="20"/>
      <c r="O569" s="20"/>
      <c r="S569" s="192"/>
      <c r="Y569" s="39"/>
      <c r="Z569" s="39"/>
      <c r="AA569" s="17"/>
      <c r="AC569" s="142"/>
      <c r="AE569" s="17"/>
      <c r="AG569" s="66"/>
      <c r="AI569" s="17"/>
    </row>
    <row r="570" spans="1:36" x14ac:dyDescent="0.25">
      <c r="A570" s="72">
        <f>IF('##zz500##'!B570&lt;&gt;"",'##zz500##'!B570,"")</f>
        <v>39948</v>
      </c>
      <c r="B570" s="208">
        <v>6194.42</v>
      </c>
      <c r="C570" s="146">
        <f t="shared" si="18"/>
        <v>6.8724053743900448E-3</v>
      </c>
      <c r="D570" s="143">
        <f>IF('##zz500##'!K570="","",IF('##zz500##'!K570="yes",D569,IF('##zz500##'!T570&lt;&gt;0,D569*(1+'##zz500##'!T570),D569*(1+C570))))</f>
        <v>2.2766665226993332</v>
      </c>
      <c r="E570" s="6">
        <f t="shared" si="19"/>
        <v>6.8724053743900448E-3</v>
      </c>
      <c r="F570" s="17">
        <f>D570/MAX(D$240:D570)-1</f>
        <v>-3.6525932078403933E-3</v>
      </c>
      <c r="G570" s="66">
        <f>IF('##zz500##'!K570="","",IF('##zz500##'!K570="no",G569*(1+E570),IF('##zz500##'!T570&lt;&gt;0,G569*(1+'##zz500##'!T570),G569*(1+'##zz500##'!P570))))</f>
        <v>5.7987244674397438</v>
      </c>
      <c r="H570" s="6">
        <f t="shared" si="20"/>
        <v>6.8724053743900448E-3</v>
      </c>
      <c r="I570" s="17">
        <f>G570/MAX(G$240:G570)-1</f>
        <v>-1.9828471211785437E-2</v>
      </c>
      <c r="N570" s="20"/>
      <c r="O570" s="20"/>
      <c r="S570" s="192"/>
      <c r="Y570" s="39"/>
      <c r="Z570" s="39"/>
      <c r="AA570" s="17"/>
      <c r="AC570" s="142"/>
      <c r="AE570" s="17"/>
      <c r="AG570" s="66"/>
      <c r="AI570" s="17"/>
    </row>
    <row r="571" spans="1:36" x14ac:dyDescent="0.25">
      <c r="A571" s="72">
        <f>IF('##zz500##'!B571&lt;&gt;"",'##zz500##'!B571,"")</f>
        <v>39951</v>
      </c>
      <c r="B571" s="208">
        <v>6294.76</v>
      </c>
      <c r="C571" s="146">
        <f t="shared" si="18"/>
        <v>1.6198449572357054E-2</v>
      </c>
      <c r="D571" s="143">
        <f>IF('##zz500##'!K571="","",IF('##zz500##'!K571="yes",D570,IF('##zz500##'!T571&lt;&gt;0,D570*(1+'##zz500##'!T571),D570*(1+C571))))</f>
        <v>2.3135449905603518</v>
      </c>
      <c r="E571" s="6">
        <f t="shared" si="19"/>
        <v>1.6198449572357054E-2</v>
      </c>
      <c r="F571" s="17">
        <f>D571/MAX(D$240:D571)-1</f>
        <v>0</v>
      </c>
      <c r="G571" s="66">
        <f>IF('##zz500##'!K571="","",IF('##zz500##'!K571="no",G570*(1+E571),IF('##zz500##'!T571&lt;&gt;0,G570*(1+'##zz500##'!T571),G570*(1+'##zz500##'!P571))))</f>
        <v>5.8926548133095595</v>
      </c>
      <c r="H571" s="6">
        <f t="shared" si="20"/>
        <v>1.6198449572357054E-2</v>
      </c>
      <c r="I571" s="17">
        <f>G571/MAX(G$240:G571)-1</f>
        <v>-3.9512121304493553E-3</v>
      </c>
      <c r="N571" s="20"/>
      <c r="O571" s="20"/>
      <c r="S571" s="192"/>
      <c r="Y571" s="39"/>
      <c r="Z571" s="39"/>
      <c r="AA571" s="17"/>
      <c r="AC571" s="142"/>
      <c r="AE571" s="17"/>
      <c r="AG571" s="66"/>
      <c r="AI571" s="17"/>
    </row>
    <row r="572" spans="1:36" x14ac:dyDescent="0.25">
      <c r="A572" s="72">
        <f>IF('##zz500##'!B572&lt;&gt;"",'##zz500##'!B572,"")</f>
        <v>39952</v>
      </c>
      <c r="B572" s="208">
        <v>6360.26</v>
      </c>
      <c r="C572" s="146">
        <f t="shared" si="18"/>
        <v>1.0405480113618415E-2</v>
      </c>
      <c r="D572" s="143">
        <f>IF('##zz500##'!K572="","",IF('##zz500##'!K572="yes",D571,IF('##zz500##'!T572&lt;&gt;0,D571*(1+'##zz500##'!T572),D571*(1+C572))))</f>
        <v>2.3376185369515889</v>
      </c>
      <c r="E572" s="6">
        <f t="shared" si="19"/>
        <v>1.0405480113618415E-2</v>
      </c>
      <c r="F572" s="17">
        <f>D572/MAX(D$240:D572)-1</f>
        <v>0</v>
      </c>
      <c r="G572" s="66">
        <f>IF('##zz500##'!K572="","",IF('##zz500##'!K572="no",G571*(1+E572),IF('##zz500##'!T572&lt;&gt;0,G571*(1+'##zz500##'!T572),G571*(1+'##zz500##'!P572))))</f>
        <v>5.9539707157858697</v>
      </c>
      <c r="H572" s="6">
        <f t="shared" si="20"/>
        <v>1.0405480113618415E-2</v>
      </c>
      <c r="I572" s="17">
        <f>G572/MAX(G$240:G572)-1</f>
        <v>0</v>
      </c>
      <c r="N572" s="20"/>
      <c r="O572" s="20"/>
      <c r="S572" s="192"/>
      <c r="Y572" s="39"/>
      <c r="Z572" s="39"/>
      <c r="AA572" s="17"/>
      <c r="AC572" s="142"/>
      <c r="AE572" s="17"/>
      <c r="AG572" s="66"/>
      <c r="AI572" s="17"/>
    </row>
    <row r="573" spans="1:36" x14ac:dyDescent="0.25">
      <c r="A573" s="72">
        <f>IF('##zz500##'!B573&lt;&gt;"",'##zz500##'!B573,"")</f>
        <v>39953</v>
      </c>
      <c r="B573" s="208">
        <v>6387.67</v>
      </c>
      <c r="C573" s="146">
        <f t="shared" si="18"/>
        <v>4.3095722501909073E-3</v>
      </c>
      <c r="D573" s="143">
        <f>IF('##zz500##'!K573="","",IF('##zz500##'!K573="yes",D572,IF('##zz500##'!T573&lt;&gt;0,D572*(1+'##zz500##'!T573),D572*(1+C573))))</f>
        <v>2.3476926729299672</v>
      </c>
      <c r="E573" s="6">
        <f t="shared" si="19"/>
        <v>4.3095722501909073E-3</v>
      </c>
      <c r="F573" s="17">
        <f>D573/MAX(D$240:D573)-1</f>
        <v>0</v>
      </c>
      <c r="G573" s="66">
        <f>IF('##zz500##'!K573="","",IF('##zz500##'!K573="no",G572*(1+E573),IF('##zz500##'!T573&lt;&gt;0,G572*(1+'##zz500##'!T573),G572*(1+'##zz500##'!P573))))</f>
        <v>5.9796297827610694</v>
      </c>
      <c r="H573" s="6">
        <f t="shared" si="20"/>
        <v>4.3095722501909073E-3</v>
      </c>
      <c r="I573" s="17">
        <f>G573/MAX(G$240:G573)-1</f>
        <v>0</v>
      </c>
      <c r="N573" s="20"/>
      <c r="O573" s="20"/>
      <c r="S573" s="192"/>
      <c r="Y573" s="39"/>
      <c r="Z573" s="39"/>
      <c r="AA573" s="17"/>
      <c r="AC573" s="142"/>
      <c r="AE573" s="17"/>
      <c r="AG573" s="66"/>
      <c r="AI573" s="17"/>
    </row>
    <row r="574" spans="1:36" x14ac:dyDescent="0.25">
      <c r="A574" s="72">
        <f>IF('##zz500##'!B574&lt;&gt;"",'##zz500##'!B574,"")</f>
        <v>39954</v>
      </c>
      <c r="B574" s="208">
        <v>6301.94</v>
      </c>
      <c r="C574" s="146">
        <f t="shared" si="18"/>
        <v>-1.3421169221328078E-2</v>
      </c>
      <c r="D574" s="143">
        <f>IF('##zz500##'!K574="","",IF('##zz500##'!K574="yes",D573,IF('##zz500##'!T574&lt;&gt;0,D573*(1+'##zz500##'!T574),D573*(1+C574))))</f>
        <v>2.3161838922869022</v>
      </c>
      <c r="E574" s="6">
        <f t="shared" si="19"/>
        <v>-1.3421169221327967E-2</v>
      </c>
      <c r="F574" s="17">
        <f>D574/MAX(D$240:D574)-1</f>
        <v>-1.3421169221327967E-2</v>
      </c>
      <c r="G574" s="66">
        <f>IF('##zz500##'!K574="","",IF('##zz500##'!K574="no",G573*(1+E574),IF('##zz500##'!T574&lt;&gt;0,G573*(1+'##zz500##'!T574),G573*(1+'##zz500##'!P574))))</f>
        <v>5.8993761595657404</v>
      </c>
      <c r="H574" s="6">
        <f t="shared" si="20"/>
        <v>-1.3421169221327967E-2</v>
      </c>
      <c r="I574" s="17">
        <f>G574/MAX(G$240:G574)-1</f>
        <v>-1.3421169221327967E-2</v>
      </c>
      <c r="N574" s="20"/>
      <c r="O574" s="20"/>
      <c r="S574" s="192"/>
      <c r="Y574" s="39"/>
      <c r="Z574" s="39"/>
      <c r="AA574" s="17"/>
      <c r="AC574" s="142"/>
      <c r="AE574" s="17"/>
      <c r="AG574" s="66"/>
      <c r="AI574" s="17"/>
    </row>
    <row r="575" spans="1:36" x14ac:dyDescent="0.25">
      <c r="A575" s="72">
        <f>IF('##zz500##'!B575&lt;&gt;"",'##zz500##'!B575,"")</f>
        <v>39955</v>
      </c>
      <c r="B575" s="208">
        <v>6362.83</v>
      </c>
      <c r="C575" s="146">
        <f t="shared" si="18"/>
        <v>9.662104050498721E-3</v>
      </c>
      <c r="D575" s="143">
        <f>IF('##zz500##'!K575="","",IF('##zz500##'!K575="yes",D574,IF('##zz500##'!T575&lt;&gt;0,D574*(1+'##zz500##'!T575),D574*(1+C575))))</f>
        <v>2.3385631020542674</v>
      </c>
      <c r="E575" s="6">
        <f t="shared" si="19"/>
        <v>9.662104050498721E-3</v>
      </c>
      <c r="F575" s="17">
        <f>D575/MAX(D$240:D575)-1</f>
        <v>-3.8887419043250882E-3</v>
      </c>
      <c r="G575" s="66">
        <f>IF('##zz500##'!K575="","",IF('##zz500##'!K575="no",G574*(1+E575),IF('##zz500##'!T575&lt;&gt;0,G574*(1+'##zz500##'!T575),G574*(1+'##zz500##'!P575))))</f>
        <v>5.9563765458524962</v>
      </c>
      <c r="H575" s="6">
        <f t="shared" si="20"/>
        <v>9.662104050498721E-3</v>
      </c>
      <c r="I575" s="17">
        <f>G575/MAX(G$240:G575)-1</f>
        <v>-3.8887419043250882E-3</v>
      </c>
      <c r="N575" s="20"/>
      <c r="O575" s="20"/>
      <c r="S575" s="192"/>
      <c r="Y575" s="39"/>
      <c r="Z575" s="39"/>
      <c r="AA575" s="17"/>
      <c r="AC575" s="142"/>
      <c r="AE575" s="17"/>
      <c r="AG575" s="66"/>
      <c r="AI575" s="17"/>
    </row>
    <row r="576" spans="1:36" x14ac:dyDescent="0.25">
      <c r="A576" s="72">
        <f>IF('##zz500##'!B576&lt;&gt;"",'##zz500##'!B576,"")</f>
        <v>39958</v>
      </c>
      <c r="B576" s="208">
        <v>6423.9</v>
      </c>
      <c r="C576" s="146">
        <f t="shared" si="18"/>
        <v>9.5979304806195209E-3</v>
      </c>
      <c r="D576" s="143">
        <f>IF('##zz500##'!K576="","",IF('##zz500##'!K576="yes",D575,IF('##zz500##'!T576&lt;&gt;0,D575*(1+'##zz500##'!T576),D575*(1+C576))))</f>
        <v>2.3175782403964269</v>
      </c>
      <c r="E576" s="6">
        <f t="shared" si="19"/>
        <v>-8.973399793833603E-3</v>
      </c>
      <c r="F576" s="17">
        <f>D576/MAX(D$240:D576)-1</f>
        <v>-1.2827246462356112E-2</v>
      </c>
      <c r="G576" s="66">
        <f>IF('##zz500##'!K576="","",IF('##zz500##'!K576="no",G575*(1+E576),IF('##zz500##'!T576&lt;&gt;0,G575*(1+'##zz500##'!T576),G575*(1+'##zz500##'!P576))))</f>
        <v>5.9029275977839477</v>
      </c>
      <c r="H576" s="6">
        <f t="shared" si="20"/>
        <v>-8.973399793833714E-3</v>
      </c>
      <c r="I576" s="17">
        <f>G576/MAX(G$240:G576)-1</f>
        <v>-1.2827246462356223E-2</v>
      </c>
      <c r="N576" s="20"/>
      <c r="O576" s="20"/>
      <c r="S576" s="192"/>
      <c r="Y576" s="39"/>
      <c r="Z576" s="39"/>
      <c r="AA576" s="17"/>
      <c r="AC576" s="142"/>
      <c r="AE576" s="17"/>
      <c r="AG576" s="66"/>
      <c r="AI576" s="17"/>
    </row>
    <row r="577" spans="1:36" x14ac:dyDescent="0.25">
      <c r="A577" s="72">
        <f>IF('##zz500##'!B577&lt;&gt;"",'##zz500##'!B577,"")</f>
        <v>39959</v>
      </c>
      <c r="B577" s="208">
        <v>6467.19</v>
      </c>
      <c r="C577" s="146">
        <f t="shared" si="18"/>
        <v>6.7388969317703218E-3</v>
      </c>
      <c r="D577" s="143">
        <f>IF('##zz500##'!K577="","",IF('##zz500##'!K577="yes",D576,IF('##zz500##'!T577&lt;&gt;0,D576*(1+'##zz500##'!T577),D576*(1+C577))))</f>
        <v>2.3331961612897723</v>
      </c>
      <c r="E577" s="6">
        <f t="shared" si="19"/>
        <v>6.7388969317703218E-3</v>
      </c>
      <c r="F577" s="17">
        <f>D577/MAX(D$240:D577)-1</f>
        <v>-6.1747910224139169E-3</v>
      </c>
      <c r="G577" s="66">
        <f>IF('##zz500##'!K577="","",IF('##zz500##'!K577="no",G576*(1+E577),IF('##zz500##'!T577&lt;&gt;0,G576*(1+'##zz500##'!T577),G576*(1+'##zz500##'!P577))))</f>
        <v>5.942706818461116</v>
      </c>
      <c r="H577" s="6">
        <f t="shared" si="20"/>
        <v>6.7388969317703218E-3</v>
      </c>
      <c r="I577" s="17">
        <f>G577/MAX(G$240:G577)-1</f>
        <v>-6.1747910224141389E-3</v>
      </c>
      <c r="N577" s="20"/>
      <c r="O577" s="20"/>
      <c r="S577" s="192"/>
      <c r="Y577" s="39"/>
      <c r="Z577" s="39"/>
      <c r="AA577" s="17"/>
      <c r="AC577" s="142"/>
      <c r="AE577" s="17"/>
      <c r="AG577" s="66"/>
      <c r="AI577" s="17"/>
    </row>
    <row r="578" spans="1:36" x14ac:dyDescent="0.25">
      <c r="A578" s="72">
        <f>IF('##zz500##'!B578&lt;&gt;"",'##zz500##'!B578,"")</f>
        <v>39960</v>
      </c>
      <c r="B578" s="208">
        <v>6465.79</v>
      </c>
      <c r="C578" s="146">
        <f t="shared" si="18"/>
        <v>-2.1647732631946415E-4</v>
      </c>
      <c r="D578" s="143">
        <f>IF('##zz500##'!K578="","",IF('##zz500##'!K578="yes",D577,IF('##zz500##'!T578&lt;&gt;0,D577*(1+'##zz500##'!T578),D577*(1+C578))))</f>
        <v>2.3232848580116077</v>
      </c>
      <c r="E578" s="6">
        <f t="shared" si="19"/>
        <v>-4.2479511335582476E-3</v>
      </c>
      <c r="F578" s="17">
        <f>D578/MAX(D$240:D578)-1</f>
        <v>-1.0396511945448994E-2</v>
      </c>
      <c r="G578" s="66">
        <f>IF('##zz500##'!K578="","",IF('##zz500##'!K578="no",G577*(1+E578),IF('##zz500##'!T578&lt;&gt;0,G577*(1+'##zz500##'!T578),G577*(1+'##zz500##'!P578))))</f>
        <v>5.9174624902952297</v>
      </c>
      <c r="H578" s="6">
        <f t="shared" si="20"/>
        <v>-4.2479511335582476E-3</v>
      </c>
      <c r="I578" s="17">
        <f>G578/MAX(G$240:G578)-1</f>
        <v>-1.0396511945449216E-2</v>
      </c>
      <c r="N578" s="20"/>
      <c r="O578" s="20"/>
      <c r="S578" s="192"/>
      <c r="Y578" s="39"/>
      <c r="Z578" s="39"/>
      <c r="AA578" s="17"/>
      <c r="AC578" s="142"/>
      <c r="AE578" s="17"/>
      <c r="AG578" s="66"/>
      <c r="AI578" s="17"/>
    </row>
    <row r="579" spans="1:36" x14ac:dyDescent="0.25">
      <c r="A579" s="72">
        <f>IF('##zz500##'!B579&lt;&gt;"",'##zz500##'!B579,"")</f>
        <v>39965</v>
      </c>
      <c r="B579" s="208">
        <v>6541.22</v>
      </c>
      <c r="C579" s="146">
        <f t="shared" si="18"/>
        <v>1.1666014516400924E-2</v>
      </c>
      <c r="D579" s="143">
        <f>IF('##zz500##'!K579="","",IF('##zz500##'!K579="yes",D578,IF('##zz500##'!T579&lt;&gt;0,D578*(1+'##zz500##'!T579),D578*(1+C579))))</f>
        <v>2.3503883328909057</v>
      </c>
      <c r="E579" s="6">
        <f t="shared" si="19"/>
        <v>1.1666014516400924E-2</v>
      </c>
      <c r="F579" s="17">
        <f>D579/MAX(D$240:D579)-1</f>
        <v>0</v>
      </c>
      <c r="G579" s="66">
        <f>IF('##zz500##'!K579="","",IF('##zz500##'!K579="no",G578*(1+E579),IF('##zz500##'!T579&lt;&gt;0,G578*(1+'##zz500##'!T579),G578*(1+'##zz500##'!P579))))</f>
        <v>5.9864956936072717</v>
      </c>
      <c r="H579" s="6">
        <f t="shared" si="20"/>
        <v>1.1666014516400924E-2</v>
      </c>
      <c r="I579" s="17">
        <f>G579/MAX(G$240:G579)-1</f>
        <v>0</v>
      </c>
      <c r="N579" s="20"/>
      <c r="O579" s="20"/>
      <c r="S579" s="192"/>
      <c r="Y579" s="39"/>
      <c r="Z579" s="39"/>
      <c r="AA579" s="17"/>
      <c r="AC579" s="142"/>
      <c r="AE579" s="17"/>
      <c r="AG579" s="66"/>
      <c r="AI579" s="17"/>
    </row>
    <row r="580" spans="1:36" x14ac:dyDescent="0.25">
      <c r="A580" s="72">
        <f>IF('##zz500##'!B580&lt;&gt;"",'##zz500##'!B580,"")</f>
        <v>39966</v>
      </c>
      <c r="B580" s="208">
        <v>6660.74</v>
      </c>
      <c r="C580" s="146">
        <f t="shared" ref="C580:C643" si="21">IF(AND(B579&gt;0,B580&gt;0),B580/B579-1,"")</f>
        <v>1.8271820852990617E-2</v>
      </c>
      <c r="D580" s="143">
        <f>IF('##zz500##'!K580="","",IF('##zz500##'!K580="yes",D579,IF('##zz500##'!T580&lt;&gt;0,D579*(1+'##zz500##'!T580),D579*(1+C580))))</f>
        <v>2.3933342074444477</v>
      </c>
      <c r="E580" s="6">
        <f t="shared" si="19"/>
        <v>1.8271820852990617E-2</v>
      </c>
      <c r="F580" s="17">
        <f>D580/MAX(D$240:D580)-1</f>
        <v>0</v>
      </c>
      <c r="G580" s="66">
        <f>IF('##zz500##'!K580="","",IF('##zz500##'!K580="no",G579*(1+E580),IF('##zz500##'!T580&lt;&gt;0,G579*(1+'##zz500##'!T580),G579*(1+'##zz500##'!P580))))</f>
        <v>6.0958798704580639</v>
      </c>
      <c r="H580" s="6">
        <f t="shared" si="20"/>
        <v>1.8271820852990617E-2</v>
      </c>
      <c r="I580" s="17">
        <f>G580/MAX(G$240:G580)-1</f>
        <v>0</v>
      </c>
      <c r="N580" s="20"/>
      <c r="O580" s="20"/>
      <c r="S580" s="192"/>
      <c r="Y580" s="39"/>
      <c r="Z580" s="39"/>
      <c r="AA580" s="17"/>
      <c r="AC580" s="142"/>
      <c r="AE580" s="17"/>
      <c r="AG580" s="66"/>
      <c r="AI580" s="17"/>
    </row>
    <row r="581" spans="1:36" x14ac:dyDescent="0.25">
      <c r="A581" s="72">
        <f>IF('##zz500##'!B581&lt;&gt;"",'##zz500##'!B581,"")</f>
        <v>39967</v>
      </c>
      <c r="B581" s="208">
        <v>6880.79</v>
      </c>
      <c r="C581" s="146">
        <f t="shared" si="21"/>
        <v>3.3036869777232081E-2</v>
      </c>
      <c r="D581" s="143">
        <f>IF('##zz500##'!K581="","",IF('##zz500##'!K581="yes",D580,IF('##zz500##'!T581&lt;&gt;0,D580*(1+'##zz500##'!T581),D580*(1+C581))))</f>
        <v>2.4724024779891849</v>
      </c>
      <c r="E581" s="6">
        <f t="shared" si="19"/>
        <v>3.3036869777232081E-2</v>
      </c>
      <c r="F581" s="17">
        <f>D581/MAX(D$240:D581)-1</f>
        <v>0</v>
      </c>
      <c r="G581" s="66">
        <f>IF('##zz500##'!K581="","",IF('##zz500##'!K581="no",G580*(1+E581),IF('##zz500##'!T581&lt;&gt;0,G580*(1+'##zz500##'!T581),G580*(1+'##zz500##'!P581))))</f>
        <v>6.2972686599160372</v>
      </c>
      <c r="H581" s="6">
        <f t="shared" si="20"/>
        <v>3.3036869777232081E-2</v>
      </c>
      <c r="I581" s="17">
        <f>G581/MAX(G$240:G581)-1</f>
        <v>0</v>
      </c>
      <c r="N581" s="20"/>
      <c r="O581" s="20"/>
      <c r="S581" s="192"/>
      <c r="Y581" s="39"/>
      <c r="Z581" s="39"/>
      <c r="AA581" s="17"/>
      <c r="AC581" s="142"/>
      <c r="AE581" s="17"/>
      <c r="AG581" s="66"/>
      <c r="AI581" s="17"/>
    </row>
    <row r="582" spans="1:36" x14ac:dyDescent="0.25">
      <c r="A582" s="72">
        <f>IF('##zz500##'!B582&lt;&gt;"",'##zz500##'!B582,"")</f>
        <v>39968</v>
      </c>
      <c r="B582" s="208">
        <v>6857.37</v>
      </c>
      <c r="C582" s="146">
        <f t="shared" si="21"/>
        <v>-3.4036789380289534E-3</v>
      </c>
      <c r="D582" s="143">
        <f>IF('##zz500##'!K582="","",IF('##zz500##'!K582="yes",D581,IF('##zz500##'!T582&lt;&gt;0,D581*(1+'##zz500##'!T582),D581*(1+C582))))</f>
        <v>2.4639872137485224</v>
      </c>
      <c r="E582" s="6">
        <f t="shared" si="19"/>
        <v>-3.4036789380290644E-3</v>
      </c>
      <c r="F582" s="17">
        <f>D582/MAX(D$240:D582)-1</f>
        <v>-3.4036789380290644E-3</v>
      </c>
      <c r="G582" s="66">
        <f>IF('##zz500##'!K582="","",IF('##zz500##'!K582="no",G581*(1+E582),IF('##zz500##'!T582&lt;&gt;0,G581*(1+'##zz500##'!T582),G581*(1+'##zz500##'!P582))))</f>
        <v>6.2758347792111708</v>
      </c>
      <c r="H582" s="6">
        <f t="shared" si="20"/>
        <v>-3.4036789380290644E-3</v>
      </c>
      <c r="I582" s="17">
        <f>G582/MAX(G$240:G582)-1</f>
        <v>-3.4036789380290644E-3</v>
      </c>
      <c r="N582" s="20"/>
      <c r="O582" s="20"/>
      <c r="S582" s="192"/>
      <c r="Y582" s="39"/>
      <c r="Z582" s="39"/>
      <c r="AA582" s="17"/>
      <c r="AC582" s="142"/>
      <c r="AE582" s="17"/>
      <c r="AG582" s="66"/>
      <c r="AI582" s="17"/>
    </row>
    <row r="583" spans="1:36" x14ac:dyDescent="0.25">
      <c r="A583" s="72">
        <f>IF('##zz500##'!B583&lt;&gt;"",'##zz500##'!B583,"")</f>
        <v>39969</v>
      </c>
      <c r="B583" s="208">
        <v>6886.31</v>
      </c>
      <c r="C583" s="146">
        <f t="shared" si="21"/>
        <v>4.2202768699954873E-3</v>
      </c>
      <c r="D583" s="143">
        <f>IF('##zz500##'!K583="","",IF('##zz500##'!K583="yes",D582,IF('##zz500##'!T583&lt;&gt;0,D582*(1+'##zz500##'!T583),D582*(1+C583))))</f>
        <v>2.4743859219946698</v>
      </c>
      <c r="E583" s="6">
        <f t="shared" si="19"/>
        <v>4.2202768699954873E-3</v>
      </c>
      <c r="F583" s="17">
        <f>D583/MAX(D$240:D583)-1</f>
        <v>0</v>
      </c>
      <c r="G583" s="66">
        <f>IF('##zz500##'!K583="","",IF('##zz500##'!K583="no",G582*(1+E583),IF('##zz500##'!T583&lt;&gt;0,G582*(1+'##zz500##'!T583),G582*(1+'##zz500##'!P583))))</f>
        <v>6.3023205395697888</v>
      </c>
      <c r="H583" s="6">
        <f t="shared" si="20"/>
        <v>4.2202768699954873E-3</v>
      </c>
      <c r="I583" s="17">
        <f>G583/MAX(G$240:G583)-1</f>
        <v>0</v>
      </c>
      <c r="N583" s="20"/>
      <c r="O583" s="20"/>
      <c r="S583" s="192"/>
      <c r="Y583" s="39"/>
      <c r="Z583" s="39"/>
      <c r="AA583" s="17"/>
      <c r="AC583" s="142"/>
      <c r="AE583" s="17"/>
      <c r="AG583" s="66"/>
      <c r="AI583" s="17"/>
    </row>
    <row r="584" spans="1:36" x14ac:dyDescent="0.25">
      <c r="A584" s="72">
        <f>IF('##zz500##'!B584&lt;&gt;"",'##zz500##'!B584,"")</f>
        <v>39972</v>
      </c>
      <c r="B584" s="208">
        <v>6937.08</v>
      </c>
      <c r="C584" s="146">
        <f t="shared" si="21"/>
        <v>7.3725986776662644E-3</v>
      </c>
      <c r="D584" s="143">
        <f>IF('##zz500##'!K584="","",IF('##zz500##'!K584="yes",D583,IF('##zz500##'!T584&lt;&gt;0,D583*(1+'##zz500##'!T584),D583*(1+C584))))</f>
        <v>2.4926285763712035</v>
      </c>
      <c r="E584" s="6">
        <f t="shared" si="19"/>
        <v>7.3725986776662644E-3</v>
      </c>
      <c r="F584" s="17">
        <f>D584/MAX(D$240:D584)-1</f>
        <v>0</v>
      </c>
      <c r="G584" s="66">
        <f>IF('##zz500##'!K584="","",IF('##zz500##'!K584="no",G583*(1+E584),IF('##zz500##'!T584&lt;&gt;0,G583*(1+'##zz500##'!T584),G583*(1+'##zz500##'!P584))))</f>
        <v>6.3487850196460496</v>
      </c>
      <c r="H584" s="6">
        <f t="shared" si="20"/>
        <v>7.3725986776662644E-3</v>
      </c>
      <c r="I584" s="17">
        <f>G584/MAX(G$240:G584)-1</f>
        <v>0</v>
      </c>
      <c r="N584" s="20"/>
      <c r="O584" s="20"/>
      <c r="S584" s="192"/>
      <c r="Y584" s="39"/>
      <c r="Z584" s="39"/>
      <c r="AA584" s="17"/>
      <c r="AC584" s="142"/>
      <c r="AE584" s="17"/>
      <c r="AG584" s="66"/>
      <c r="AI584" s="17"/>
    </row>
    <row r="585" spans="1:36" x14ac:dyDescent="0.25">
      <c r="A585" s="72">
        <f>IF('##zz500##'!B585&lt;&gt;"",'##zz500##'!B585,"")</f>
        <v>39973</v>
      </c>
      <c r="B585" s="208">
        <v>7023.44</v>
      </c>
      <c r="C585" s="146">
        <f t="shared" si="21"/>
        <v>1.2449041960017615E-2</v>
      </c>
      <c r="D585" s="143">
        <f>IF('##zz500##'!K585="","",IF('##zz500##'!K585="yes",D584,IF('##zz500##'!T585&lt;&gt;0,D584*(1+'##zz500##'!T585),D584*(1+C585))))</f>
        <v>2.4705853270438265</v>
      </c>
      <c r="E585" s="6">
        <f t="shared" si="19"/>
        <v>-8.8433750364315111E-3</v>
      </c>
      <c r="F585" s="17">
        <f>D585/MAX(D$240:D585)-1</f>
        <v>-8.8433750364315111E-3</v>
      </c>
      <c r="G585" s="66">
        <f>IF('##zz500##'!K585="","",IF('##zz500##'!K585="no",G584*(1+E585),IF('##zz500##'!T585&lt;&gt;0,G584*(1+'##zz500##'!T585),G584*(1+'##zz500##'!P585))))</f>
        <v>6.2926403326916418</v>
      </c>
      <c r="H585" s="6">
        <f t="shared" si="20"/>
        <v>-8.8433750364314001E-3</v>
      </c>
      <c r="I585" s="17">
        <f>G585/MAX(G$240:G585)-1</f>
        <v>-8.8433750364314001E-3</v>
      </c>
      <c r="N585" s="20"/>
      <c r="O585" s="20"/>
      <c r="S585" s="192"/>
      <c r="Y585" s="39"/>
      <c r="Z585" s="39"/>
      <c r="AA585" s="17"/>
      <c r="AC585" s="142"/>
      <c r="AE585" s="17"/>
      <c r="AG585" s="66"/>
      <c r="AI585" s="17"/>
    </row>
    <row r="586" spans="1:36" x14ac:dyDescent="0.25">
      <c r="A586" s="72">
        <f>IF('##zz500##'!B586&lt;&gt;"",'##zz500##'!B586,"")</f>
        <v>39974</v>
      </c>
      <c r="B586" s="208">
        <v>7050.85</v>
      </c>
      <c r="C586" s="146">
        <f t="shared" si="21"/>
        <v>3.9026459968336535E-3</v>
      </c>
      <c r="D586" s="143">
        <f>IF('##zz500##'!K586="","",IF('##zz500##'!K586="yes",D585,IF('##zz500##'!T586&lt;&gt;0,D585*(1+'##zz500##'!T586),D585*(1+C586))))</f>
        <v>2.4802271469802499</v>
      </c>
      <c r="E586" s="6">
        <f t="shared" si="19"/>
        <v>3.9026459968336535E-3</v>
      </c>
      <c r="F586" s="17">
        <f>D586/MAX(D$240:D586)-1</f>
        <v>-4.9752416017824208E-3</v>
      </c>
      <c r="G586" s="66">
        <f>IF('##zz500##'!K586="","",IF('##zz500##'!K586="no",G585*(1+E586),IF('##zz500##'!T586&lt;&gt;0,G585*(1+'##zz500##'!T586),G585*(1+'##zz500##'!P586))))</f>
        <v>6.3171982802955347</v>
      </c>
      <c r="H586" s="6">
        <f t="shared" si="20"/>
        <v>3.9026459968336535E-3</v>
      </c>
      <c r="I586" s="17">
        <f>G586/MAX(G$240:G586)-1</f>
        <v>-4.9752416017821988E-3</v>
      </c>
      <c r="N586" s="20"/>
      <c r="O586" s="20"/>
      <c r="S586" s="192"/>
      <c r="Y586" s="39"/>
      <c r="Z586" s="39"/>
      <c r="AA586" s="17"/>
      <c r="AC586" s="142"/>
      <c r="AE586" s="17"/>
      <c r="AG586" s="66"/>
      <c r="AI586" s="17"/>
    </row>
    <row r="587" spans="1:36" x14ac:dyDescent="0.25">
      <c r="A587" s="72">
        <f>IF('##zz500##'!B587&lt;&gt;"",'##zz500##'!B587,"")</f>
        <v>39975</v>
      </c>
      <c r="B587" s="208">
        <v>7088.49</v>
      </c>
      <c r="C587" s="146">
        <f t="shared" si="21"/>
        <v>5.3383634597246044E-3</v>
      </c>
      <c r="D587" s="143">
        <f>IF('##zz500##'!K587="","",IF('##zz500##'!K587="yes",D586,IF('##zz500##'!T587&lt;&gt;0,D586*(1+'##zz500##'!T587),D586*(1+C587))))</f>
        <v>2.4934675009535061</v>
      </c>
      <c r="E587" s="6">
        <f t="shared" si="19"/>
        <v>5.3383634597246044E-3</v>
      </c>
      <c r="F587" s="17">
        <f>D587/MAX(D$240:D587)-1</f>
        <v>0</v>
      </c>
      <c r="G587" s="66">
        <f>IF('##zz500##'!K587="","",IF('##zz500##'!K587="no",G586*(1+E587),IF('##zz500##'!T587&lt;&gt;0,G586*(1+'##zz500##'!T587),G586*(1+'##zz500##'!P587))))</f>
        <v>6.3509217807628993</v>
      </c>
      <c r="H587" s="6">
        <f t="shared" si="20"/>
        <v>5.3383634597246044E-3</v>
      </c>
      <c r="I587" s="17">
        <f>G587/MAX(G$240:G587)-1</f>
        <v>0</v>
      </c>
      <c r="N587" s="20"/>
      <c r="O587" s="20"/>
      <c r="S587" s="192"/>
      <c r="Y587" s="39"/>
      <c r="Z587" s="39"/>
      <c r="AA587" s="17"/>
      <c r="AC587" s="142"/>
      <c r="AE587" s="17"/>
      <c r="AG587" s="66"/>
      <c r="AI587" s="17"/>
    </row>
    <row r="588" spans="1:36" x14ac:dyDescent="0.25">
      <c r="A588" s="72">
        <f>IF('##zz500##'!B588&lt;&gt;"",'##zz500##'!B588,"")</f>
        <v>39976</v>
      </c>
      <c r="B588" s="208">
        <v>6883.95</v>
      </c>
      <c r="C588" s="146">
        <f t="shared" si="21"/>
        <v>-2.8855228687633017E-2</v>
      </c>
      <c r="D588" s="143">
        <f>IF('##zz500##'!K588="","",IF('##zz500##'!K588="yes",D587,IF('##zz500##'!T588&lt;&gt;0,D587*(1+'##zz500##'!T588),D587*(1+C588))))</f>
        <v>2.4698941657452145</v>
      </c>
      <c r="E588" s="6">
        <f t="shared" si="19"/>
        <v>-9.4540374796451276E-3</v>
      </c>
      <c r="F588" s="17">
        <f>D588/MAX(D$240:D588)-1</f>
        <v>-9.4540374796451276E-3</v>
      </c>
      <c r="G588" s="66">
        <f>IF('##zz500##'!K588="","",IF('##zz500##'!K588="no",G587*(1+E588),IF('##zz500##'!T588&lt;&gt;0,G587*(1+'##zz500##'!T588),G587*(1+'##zz500##'!P588))))</f>
        <v>6.2908799282172723</v>
      </c>
      <c r="H588" s="6">
        <f t="shared" si="20"/>
        <v>-9.4540374796451276E-3</v>
      </c>
      <c r="I588" s="17">
        <f>G588/MAX(G$240:G588)-1</f>
        <v>-9.4540374796451276E-3</v>
      </c>
      <c r="N588" s="20"/>
      <c r="O588" s="20"/>
      <c r="S588" s="192"/>
      <c r="Y588" s="39"/>
      <c r="Z588" s="39"/>
      <c r="AA588" s="17"/>
      <c r="AC588" s="142"/>
      <c r="AE588" s="17"/>
      <c r="AF588" s="14"/>
      <c r="AG588" s="66"/>
      <c r="AI588" s="17"/>
      <c r="AJ588" s="14"/>
    </row>
    <row r="589" spans="1:36" x14ac:dyDescent="0.25">
      <c r="A589" s="72">
        <f>IF('##zz500##'!B589&lt;&gt;"",'##zz500##'!B589,"")</f>
        <v>39979</v>
      </c>
      <c r="B589" s="208">
        <v>7079.12</v>
      </c>
      <c r="C589" s="146">
        <f t="shared" si="21"/>
        <v>2.8351455196507835E-2</v>
      </c>
      <c r="D589" s="143">
        <f>IF('##zz500##'!K589="","",IF('##zz500##'!K589="yes",D588,IF('##zz500##'!T589&lt;&gt;0,D588*(1+'##zz500##'!T589),D588*(1+C589))))</f>
        <v>2.4698941657452145</v>
      </c>
      <c r="E589" s="6">
        <f t="shared" si="19"/>
        <v>0</v>
      </c>
      <c r="F589" s="17">
        <f>D589/MAX(D$240:D589)-1</f>
        <v>-9.4540374796451276E-3</v>
      </c>
      <c r="G589" s="66">
        <f>IF('##zz500##'!K589="","",IF('##zz500##'!K589="no",G588*(1+E589),IF('##zz500##'!T589&lt;&gt;0,G588*(1+'##zz500##'!T589),G588*(1+'##zz500##'!P589))))</f>
        <v>6.2057699310669108</v>
      </c>
      <c r="H589" s="6">
        <f t="shared" si="20"/>
        <v>-1.3529108506523335E-2</v>
      </c>
      <c r="I589" s="17">
        <f>G589/MAX(G$240:G589)-1</f>
        <v>-2.2855241287281669E-2</v>
      </c>
      <c r="N589" s="20"/>
      <c r="O589" s="20"/>
      <c r="S589" s="192"/>
      <c r="Y589" s="39"/>
      <c r="Z589" s="39"/>
      <c r="AA589" s="17"/>
      <c r="AC589" s="142"/>
      <c r="AE589" s="17"/>
      <c r="AG589" s="66"/>
      <c r="AI589" s="17"/>
    </row>
    <row r="590" spans="1:36" x14ac:dyDescent="0.25">
      <c r="A590" s="72">
        <f>IF('##zz500##'!B590&lt;&gt;"",'##zz500##'!B590,"")</f>
        <v>39980</v>
      </c>
      <c r="B590" s="208">
        <v>7184.87</v>
      </c>
      <c r="C590" s="146">
        <f t="shared" si="21"/>
        <v>1.4938297415497903E-2</v>
      </c>
      <c r="D590" s="143">
        <f>IF('##zz500##'!K590="","",IF('##zz500##'!K590="yes",D589,IF('##zz500##'!T590&lt;&gt;0,D589*(1+'##zz500##'!T590),D589*(1+C590))))</f>
        <v>2.5067901793779197</v>
      </c>
      <c r="E590" s="6">
        <f t="shared" si="19"/>
        <v>1.4938297415497903E-2</v>
      </c>
      <c r="F590" s="17">
        <f>D590/MAX(D$240:D590)-1</f>
        <v>0</v>
      </c>
      <c r="G590" s="66">
        <f>IF('##zz500##'!K590="","",IF('##zz500##'!K590="no",G589*(1+E590),IF('##zz500##'!T590&lt;&gt;0,G589*(1+'##zz500##'!T590),G589*(1+'##zz500##'!P590))))</f>
        <v>6.2984735679893422</v>
      </c>
      <c r="H590" s="6">
        <f t="shared" si="20"/>
        <v>1.4938297415497903E-2</v>
      </c>
      <c r="I590" s="17">
        <f>G590/MAX(G$240:G590)-1</f>
        <v>-8.2583622636360765E-3</v>
      </c>
      <c r="N590" s="20"/>
      <c r="O590" s="20"/>
      <c r="S590" s="192"/>
      <c r="Y590" s="39"/>
      <c r="Z590" s="39"/>
      <c r="AA590" s="17"/>
      <c r="AC590" s="142"/>
      <c r="AE590" s="17"/>
      <c r="AG590" s="66"/>
      <c r="AI590" s="17"/>
    </row>
    <row r="591" spans="1:36" x14ac:dyDescent="0.25">
      <c r="A591" s="72">
        <f>IF('##zz500##'!B591&lt;&gt;"",'##zz500##'!B591,"")</f>
        <v>39981</v>
      </c>
      <c r="B591" s="208">
        <v>7196.14</v>
      </c>
      <c r="C591" s="146">
        <f t="shared" si="21"/>
        <v>1.5685739616722039E-3</v>
      </c>
      <c r="D591" s="143">
        <f>IF('##zz500##'!K591="","",IF('##zz500##'!K591="yes",D590,IF('##zz500##'!T591&lt;&gt;0,D590*(1+'##zz500##'!T591),D590*(1+C591))))</f>
        <v>2.5067901793779197</v>
      </c>
      <c r="E591" s="6">
        <f t="shared" si="19"/>
        <v>0</v>
      </c>
      <c r="F591" s="17">
        <f>D591/MAX(D$240:D591)-1</f>
        <v>0</v>
      </c>
      <c r="G591" s="66">
        <f>IF('##zz500##'!K591="","",IF('##zz500##'!K591="no",G590*(1+E591),IF('##zz500##'!T591&lt;&gt;0,G590*(1+'##zz500##'!T591),G590*(1+'##zz500##'!P591))))</f>
        <v>6.2750865968582232</v>
      </c>
      <c r="H591" s="6">
        <f t="shared" si="20"/>
        <v>-3.713117294002477E-3</v>
      </c>
      <c r="I591" s="17">
        <f>G591/MAX(G$240:G591)-1</f>
        <v>-1.1940815289897433E-2</v>
      </c>
      <c r="N591" s="20"/>
      <c r="O591" s="20"/>
      <c r="S591" s="192"/>
      <c r="Y591" s="39"/>
      <c r="Z591" s="39"/>
      <c r="AA591" s="17"/>
      <c r="AC591" s="142"/>
      <c r="AE591" s="17"/>
      <c r="AG591" s="66"/>
      <c r="AI591" s="17"/>
    </row>
    <row r="592" spans="1:36" x14ac:dyDescent="0.25">
      <c r="A592" s="72">
        <f>IF('##zz500##'!B592&lt;&gt;"",'##zz500##'!B592,"")</f>
        <v>39982</v>
      </c>
      <c r="B592" s="208">
        <v>7236.14</v>
      </c>
      <c r="C592" s="146">
        <f t="shared" si="21"/>
        <v>5.5585355482243859E-3</v>
      </c>
      <c r="D592" s="143">
        <f>IF('##zz500##'!K592="","",IF('##zz500##'!K592="yes",D591,IF('##zz500##'!T592&lt;&gt;0,D591*(1+'##zz500##'!T592),D591*(1+C592))))</f>
        <v>2.5207242617019316</v>
      </c>
      <c r="E592" s="6">
        <f t="shared" si="19"/>
        <v>5.5585355482243859E-3</v>
      </c>
      <c r="F592" s="17">
        <f>D592/MAX(D$240:D592)-1</f>
        <v>0</v>
      </c>
      <c r="G592" s="66">
        <f>IF('##zz500##'!K592="","",IF('##zz500##'!K592="no",G591*(1+E592),IF('##zz500##'!T592&lt;&gt;0,G591*(1+'##zz500##'!T592),G591*(1+'##zz500##'!P592))))</f>
        <v>6.3099668887750457</v>
      </c>
      <c r="H592" s="6">
        <f t="shared" si="20"/>
        <v>5.5585355482243859E-3</v>
      </c>
      <c r="I592" s="17">
        <f>G592/MAX(G$240:G592)-1</f>
        <v>-6.4486531879367481E-3</v>
      </c>
      <c r="N592" s="20"/>
      <c r="O592" s="20"/>
      <c r="S592" s="192"/>
      <c r="Y592" s="39"/>
      <c r="Z592" s="39"/>
      <c r="AA592" s="17"/>
      <c r="AC592" s="142"/>
      <c r="AE592" s="17"/>
      <c r="AG592" s="66"/>
      <c r="AI592" s="17"/>
    </row>
    <row r="593" spans="1:36" x14ac:dyDescent="0.25">
      <c r="A593" s="72">
        <f>IF('##zz500##'!B593&lt;&gt;"",'##zz500##'!B593,"")</f>
        <v>39983</v>
      </c>
      <c r="B593" s="208">
        <v>7202.24</v>
      </c>
      <c r="C593" s="146">
        <f t="shared" si="21"/>
        <v>-4.6848181489026475E-3</v>
      </c>
      <c r="D593" s="143">
        <f>IF('##zz500##'!K593="","",IF('##zz500##'!K593="yes",D592,IF('##zz500##'!T593&lt;&gt;0,D592*(1+'##zz500##'!T593),D592*(1+C593))))</f>
        <v>2.5089151269323313</v>
      </c>
      <c r="E593" s="6">
        <f t="shared" si="19"/>
        <v>-4.6848181489026475E-3</v>
      </c>
      <c r="F593" s="17">
        <f>D593/MAX(D$240:D593)-1</f>
        <v>-4.6848181489026475E-3</v>
      </c>
      <c r="G593" s="66">
        <f>IF('##zz500##'!K593="","",IF('##zz500##'!K593="no",G592*(1+E593),IF('##zz500##'!T593&lt;&gt;0,G592*(1+'##zz500##'!T593),G592*(1+'##zz500##'!P593))))</f>
        <v>6.2804058413755373</v>
      </c>
      <c r="H593" s="6">
        <f t="shared" si="20"/>
        <v>-4.6848181489027585E-3</v>
      </c>
      <c r="I593" s="17">
        <f>G593/MAX(G$240:G593)-1</f>
        <v>-1.1103260569348627E-2</v>
      </c>
      <c r="N593" s="20"/>
      <c r="O593" s="20"/>
      <c r="S593" s="192"/>
      <c r="Y593" s="39"/>
      <c r="Z593" s="39"/>
      <c r="AA593" s="17"/>
      <c r="AC593" s="142"/>
      <c r="AE593" s="17"/>
      <c r="AG593" s="66"/>
      <c r="AI593" s="17"/>
    </row>
    <row r="594" spans="1:36" x14ac:dyDescent="0.25">
      <c r="A594" s="72">
        <f>IF('##zz500##'!B594&lt;&gt;"",'##zz500##'!B594,"")</f>
        <v>39986</v>
      </c>
      <c r="B594" s="208">
        <v>7271.69</v>
      </c>
      <c r="C594" s="146">
        <f t="shared" si="21"/>
        <v>9.6428333407383438E-3</v>
      </c>
      <c r="D594" s="143">
        <f>IF('##zz500##'!K594="","",IF('##zz500##'!K594="yes",D593,IF('##zz500##'!T594&lt;&gt;0,D593*(1+'##zz500##'!T594),D593*(1+C594))))</f>
        <v>2.5331081773673971</v>
      </c>
      <c r="E594" s="6">
        <f t="shared" si="19"/>
        <v>9.6428333407383438E-3</v>
      </c>
      <c r="F594" s="17">
        <f>D594/MAX(D$240:D594)-1</f>
        <v>0</v>
      </c>
      <c r="G594" s="66">
        <f>IF('##zz500##'!K594="","",IF('##zz500##'!K594="no",G593*(1+E594),IF('##zz500##'!T594&lt;&gt;0,G593*(1+'##zz500##'!T594),G593*(1+'##zz500##'!P594))))</f>
        <v>6.3409667482161209</v>
      </c>
      <c r="H594" s="6">
        <f t="shared" si="20"/>
        <v>9.6428333407383438E-3</v>
      </c>
      <c r="I594" s="17">
        <f>G594/MAX(G$240:G594)-1</f>
        <v>-1.5674941198193793E-3</v>
      </c>
      <c r="N594" s="20"/>
      <c r="O594" s="20"/>
      <c r="S594" s="192"/>
      <c r="Y594" s="39"/>
      <c r="Z594" s="39"/>
      <c r="AA594" s="17"/>
      <c r="AC594" s="142"/>
      <c r="AE594" s="17"/>
      <c r="AG594" s="66"/>
      <c r="AI594" s="17"/>
    </row>
    <row r="595" spans="1:36" x14ac:dyDescent="0.25">
      <c r="A595" s="72">
        <f>IF('##zz500##'!B595&lt;&gt;"",'##zz500##'!B595,"")</f>
        <v>39987</v>
      </c>
      <c r="B595" s="208">
        <v>7249.44</v>
      </c>
      <c r="C595" s="146">
        <f t="shared" si="21"/>
        <v>-3.0598114056017423E-3</v>
      </c>
      <c r="D595" s="143">
        <f>IF('##zz500##'!K595="","",IF('##zz500##'!K595="yes",D594,IF('##zz500##'!T595&lt;&gt;0,D594*(1+'##zz500##'!T595),D594*(1+C595))))</f>
        <v>2.5222238495468856</v>
      </c>
      <c r="E595" s="6">
        <f t="shared" si="19"/>
        <v>-4.2968270829331079E-3</v>
      </c>
      <c r="F595" s="17">
        <f>D595/MAX(D$240:D595)-1</f>
        <v>-4.2968270829331079E-3</v>
      </c>
      <c r="G595" s="66">
        <f>IF('##zz500##'!K595="","",IF('##zz500##'!K595="no",G594*(1+E595),IF('##zz500##'!T595&lt;&gt;0,G594*(1+'##zz500##'!T595),G594*(1+'##zz500##'!P595))))</f>
        <v>6.3137207105604078</v>
      </c>
      <c r="H595" s="6">
        <f t="shared" si="20"/>
        <v>-4.2968270829331079E-3</v>
      </c>
      <c r="I595" s="17">
        <f>G595/MAX(G$240:G595)-1</f>
        <v>-5.8575859515660467E-3</v>
      </c>
      <c r="N595" s="20"/>
      <c r="O595" s="20"/>
      <c r="S595" s="192"/>
      <c r="Y595" s="39"/>
      <c r="Z595" s="39"/>
      <c r="AA595" s="17"/>
      <c r="AC595" s="142"/>
      <c r="AE595" s="17"/>
      <c r="AG595" s="66"/>
      <c r="AI595" s="17"/>
    </row>
    <row r="596" spans="1:36" x14ac:dyDescent="0.25">
      <c r="A596" s="72">
        <f>IF('##zz500##'!B596&lt;&gt;"",'##zz500##'!B596,"")</f>
        <v>39988</v>
      </c>
      <c r="B596" s="208">
        <v>7242.57</v>
      </c>
      <c r="C596" s="146">
        <f t="shared" si="21"/>
        <v>-9.4765940541607918E-4</v>
      </c>
      <c r="D596" s="143">
        <f>IF('##zz500##'!K596="","",IF('##zz500##'!K596="yes",D595,IF('##zz500##'!T596&lt;&gt;0,D595*(1+'##zz500##'!T596),D595*(1+C596))))</f>
        <v>2.5257905438634798</v>
      </c>
      <c r="E596" s="6">
        <f t="shared" si="19"/>
        <v>1.4141069664515005E-3</v>
      </c>
      <c r="F596" s="17">
        <f>D596/MAX(D$240:D596)-1</f>
        <v>-2.8887962895932651E-3</v>
      </c>
      <c r="G596" s="66">
        <f>IF('##zz500##'!K596="","",IF('##zz500##'!K596="no",G595*(1+E596),IF('##zz500##'!T596&lt;&gt;0,G595*(1+'##zz500##'!T596),G595*(1+'##zz500##'!P596))))</f>
        <v>6.3226489870014406</v>
      </c>
      <c r="H596" s="6">
        <f t="shared" si="20"/>
        <v>1.4141069664515005E-3</v>
      </c>
      <c r="I596" s="17">
        <f>G596/MAX(G$240:G596)-1</f>
        <v>-4.4517622382151956E-3</v>
      </c>
      <c r="N596" s="20"/>
      <c r="O596" s="20"/>
      <c r="S596" s="192"/>
      <c r="Y596" s="39"/>
      <c r="Z596" s="39"/>
      <c r="AA596" s="17"/>
      <c r="AC596" s="142"/>
      <c r="AE596" s="17"/>
      <c r="AG596" s="66"/>
      <c r="AI596" s="17"/>
    </row>
    <row r="597" spans="1:36" x14ac:dyDescent="0.25">
      <c r="A597" s="72">
        <f>IF('##zz500##'!B597&lt;&gt;"",'##zz500##'!B597,"")</f>
        <v>39989</v>
      </c>
      <c r="B597" s="208">
        <v>7250.66</v>
      </c>
      <c r="C597" s="146">
        <f t="shared" si="21"/>
        <v>1.1170068083568019E-3</v>
      </c>
      <c r="D597" s="143">
        <f>IF('##zz500##'!K597="","",IF('##zz500##'!K597="yes",D596,IF('##zz500##'!T597&lt;&gt;0,D596*(1+'##zz500##'!T597),D596*(1+C597))))</f>
        <v>2.5286118690974586</v>
      </c>
      <c r="E597" s="6">
        <f t="shared" si="19"/>
        <v>1.1170068083568019E-3</v>
      </c>
      <c r="F597" s="17">
        <f>D597/MAX(D$240:D597)-1</f>
        <v>-1.7750162863598984E-3</v>
      </c>
      <c r="G597" s="66">
        <f>IF('##zz500##'!K597="","",IF('##zz500##'!K597="no",G596*(1+E597),IF('##zz500##'!T597&lt;&gt;0,G596*(1+'##zz500##'!T597),G596*(1+'##zz500##'!P597))))</f>
        <v>6.3297114289667711</v>
      </c>
      <c r="H597" s="6">
        <f t="shared" si="20"/>
        <v>1.1170068083568019E-3</v>
      </c>
      <c r="I597" s="17">
        <f>G597/MAX(G$240:G597)-1</f>
        <v>-3.3397280785877337E-3</v>
      </c>
      <c r="N597" s="20"/>
      <c r="O597" s="20"/>
      <c r="S597" s="192"/>
      <c r="Y597" s="39"/>
      <c r="Z597" s="39"/>
      <c r="AA597" s="17"/>
      <c r="AC597" s="142"/>
      <c r="AE597" s="17"/>
      <c r="AG597" s="66"/>
      <c r="AI597" s="17"/>
    </row>
    <row r="598" spans="1:36" x14ac:dyDescent="0.25">
      <c r="A598" s="72">
        <f>IF('##zz500##'!B598&lt;&gt;"",'##zz500##'!B598,"")</f>
        <v>39990</v>
      </c>
      <c r="B598" s="208">
        <v>7291.14</v>
      </c>
      <c r="C598" s="146">
        <f t="shared" si="21"/>
        <v>5.5829400358036185E-3</v>
      </c>
      <c r="D598" s="143">
        <f>IF('##zz500##'!K598="","",IF('##zz500##'!K598="yes",D597,IF('##zz500##'!T598&lt;&gt;0,D597*(1+'##zz500##'!T598),D597*(1+C598))))</f>
        <v>2.5427289575364509</v>
      </c>
      <c r="E598" s="6">
        <f t="shared" si="19"/>
        <v>5.5829400358036185E-3</v>
      </c>
      <c r="F598" s="17">
        <f>D598/MAX(D$240:D598)-1</f>
        <v>0</v>
      </c>
      <c r="G598" s="66">
        <f>IF('##zz500##'!K598="","",IF('##zz500##'!K598="no",G597*(1+E598),IF('##zz500##'!T598&lt;&gt;0,G597*(1+'##zz500##'!T598),G597*(1+'##zz500##'!P598))))</f>
        <v>6.3650498283186332</v>
      </c>
      <c r="H598" s="6">
        <f t="shared" si="20"/>
        <v>5.5829400358036185E-3</v>
      </c>
      <c r="I598" s="17">
        <f>G598/MAX(G$240:G598)-1</f>
        <v>0</v>
      </c>
      <c r="N598" s="20"/>
      <c r="O598" s="20"/>
      <c r="S598" s="192"/>
      <c r="Y598" s="39"/>
      <c r="Z598" s="39"/>
      <c r="AA598" s="17"/>
      <c r="AC598" s="142"/>
      <c r="AE598" s="17"/>
      <c r="AG598" s="66"/>
      <c r="AI598" s="17"/>
    </row>
    <row r="599" spans="1:36" x14ac:dyDescent="0.25">
      <c r="A599" s="72">
        <f>IF('##zz500##'!B599&lt;&gt;"",'##zz500##'!B599,"")</f>
        <v>39993</v>
      </c>
      <c r="B599" s="208">
        <v>7298.34</v>
      </c>
      <c r="C599" s="146">
        <f t="shared" si="21"/>
        <v>9.8749989713531328E-4</v>
      </c>
      <c r="D599" s="143">
        <f>IF('##zz500##'!K599="","",IF('##zz500##'!K599="yes",D598,IF('##zz500##'!T599&lt;&gt;0,D598*(1+'##zz500##'!T599),D598*(1+C599))))</f>
        <v>2.545239902120461</v>
      </c>
      <c r="E599" s="6">
        <f t="shared" si="19"/>
        <v>9.8749989713531328E-4</v>
      </c>
      <c r="F599" s="17">
        <f>D599/MAX(D$240:D599)-1</f>
        <v>0</v>
      </c>
      <c r="G599" s="66">
        <f>IF('##zz500##'!K599="","",IF('##zz500##'!K599="no",G598*(1+E599),IF('##zz500##'!T599&lt;&gt;0,G598*(1+'##zz500##'!T599),G598*(1+'##zz500##'!P599))))</f>
        <v>6.3713353143693592</v>
      </c>
      <c r="H599" s="6">
        <f t="shared" si="20"/>
        <v>9.8749989713531328E-4</v>
      </c>
      <c r="I599" s="17">
        <f>G599/MAX(G$240:G599)-1</f>
        <v>0</v>
      </c>
      <c r="N599" s="20"/>
      <c r="O599" s="20"/>
      <c r="S599" s="192"/>
      <c r="Y599" s="39"/>
      <c r="Z599" s="39"/>
      <c r="AA599" s="17"/>
      <c r="AC599" s="142"/>
      <c r="AE599" s="17"/>
      <c r="AG599" s="66"/>
      <c r="AI599" s="17"/>
    </row>
    <row r="600" spans="1:36" x14ac:dyDescent="0.25">
      <c r="A600" s="72">
        <f>IF('##zz500##'!B600&lt;&gt;"",'##zz500##'!B600,"")</f>
        <v>39994</v>
      </c>
      <c r="B600" s="208">
        <v>7257.92</v>
      </c>
      <c r="C600" s="146">
        <f t="shared" si="21"/>
        <v>-5.5382456832649973E-3</v>
      </c>
      <c r="D600" s="143">
        <f>IF('##zz500##'!K600="","",IF('##zz500##'!K600="yes",D599,IF('##zz500##'!T600&lt;&gt;0,D599*(1+'##zz500##'!T600),D599*(1+C600))))</f>
        <v>2.5311437382196686</v>
      </c>
      <c r="E600" s="6">
        <f t="shared" si="19"/>
        <v>-5.5382456832649973E-3</v>
      </c>
      <c r="F600" s="17">
        <f>D600/MAX(D$240:D600)-1</f>
        <v>-5.5382456832649973E-3</v>
      </c>
      <c r="G600" s="66">
        <f>IF('##zz500##'!K600="","",IF('##zz500##'!K600="no",G599*(1+E600),IF('##zz500##'!T600&lt;&gt;0,G599*(1+'##zz500##'!T600),G599*(1+'##zz500##'!P600))))</f>
        <v>6.3360492940679194</v>
      </c>
      <c r="H600" s="6">
        <f t="shared" si="20"/>
        <v>-5.5382456832649973E-3</v>
      </c>
      <c r="I600" s="17">
        <f>G600/MAX(G$240:G600)-1</f>
        <v>-5.5382456832649973E-3</v>
      </c>
      <c r="N600" s="20"/>
      <c r="O600" s="20"/>
      <c r="S600" s="192"/>
      <c r="Y600" s="39"/>
      <c r="Z600" s="39"/>
      <c r="AA600" s="17"/>
      <c r="AC600" s="142"/>
      <c r="AE600" s="17"/>
      <c r="AG600" s="66"/>
      <c r="AI600" s="17"/>
    </row>
    <row r="601" spans="1:36" x14ac:dyDescent="0.25">
      <c r="A601" s="72">
        <f>IF('##zz500##'!B601&lt;&gt;"",'##zz500##'!B601,"")</f>
        <v>39995</v>
      </c>
      <c r="B601" s="208">
        <v>7316.99</v>
      </c>
      <c r="C601" s="146">
        <f t="shared" si="21"/>
        <v>8.1386953838014087E-3</v>
      </c>
      <c r="D601" s="143">
        <f>IF('##zz500##'!K601="","",IF('##zz500##'!K601="yes",D600,IF('##zz500##'!T601&lt;&gt;0,D600*(1+'##zz500##'!T601),D600*(1+C601))))</f>
        <v>2.551743946077655</v>
      </c>
      <c r="E601" s="6">
        <f t="shared" si="19"/>
        <v>8.1386953838014087E-3</v>
      </c>
      <c r="F601" s="17">
        <f>D601/MAX(D$240:D601)-1</f>
        <v>0</v>
      </c>
      <c r="G601" s="66">
        <f>IF('##zz500##'!K601="","",IF('##zz500##'!K601="no",G600*(1+E601),IF('##zz500##'!T601&lt;&gt;0,G600*(1+'##zz500##'!T601),G600*(1+'##zz500##'!P601))))</f>
        <v>6.387616469209088</v>
      </c>
      <c r="H601" s="6">
        <f t="shared" si="20"/>
        <v>8.1386953838014087E-3</v>
      </c>
      <c r="I601" s="17">
        <f>G601/MAX(G$240:G601)-1</f>
        <v>0</v>
      </c>
      <c r="N601" s="20"/>
      <c r="O601" s="20"/>
      <c r="S601" s="192"/>
      <c r="Y601" s="39"/>
      <c r="Z601" s="39"/>
      <c r="AA601" s="17"/>
      <c r="AC601" s="142"/>
      <c r="AE601" s="17"/>
      <c r="AG601" s="66"/>
      <c r="AI601" s="17"/>
    </row>
    <row r="602" spans="1:36" x14ac:dyDescent="0.25">
      <c r="A602" s="72">
        <f>IF('##zz500##'!B602&lt;&gt;"",'##zz500##'!B602,"")</f>
        <v>39996</v>
      </c>
      <c r="B602" s="208">
        <v>7368.52</v>
      </c>
      <c r="C602" s="146">
        <f t="shared" si="21"/>
        <v>7.0425133832354714E-3</v>
      </c>
      <c r="D602" s="143">
        <f>IF('##zz500##'!K602="","",IF('##zz500##'!K602="yes",D601,IF('##zz500##'!T602&lt;&gt;0,D601*(1+'##zz500##'!T602),D601*(1+C602))))</f>
        <v>2.5697146369684969</v>
      </c>
      <c r="E602" s="6">
        <f t="shared" si="19"/>
        <v>7.0425133832354714E-3</v>
      </c>
      <c r="F602" s="17">
        <f>D602/MAX(D$240:D602)-1</f>
        <v>0</v>
      </c>
      <c r="G602" s="66">
        <f>IF('##zz500##'!K602="","",IF('##zz500##'!K602="no",G601*(1+E602),IF('##zz500##'!T602&lt;&gt;0,G601*(1+'##zz500##'!T602),G601*(1+'##zz500##'!P602))))</f>
        <v>6.4326013436804681</v>
      </c>
      <c r="H602" s="6">
        <f t="shared" si="20"/>
        <v>7.0425133832354714E-3</v>
      </c>
      <c r="I602" s="17">
        <f>G602/MAX(G$240:G602)-1</f>
        <v>0</v>
      </c>
      <c r="N602" s="20"/>
      <c r="O602" s="20"/>
      <c r="S602" s="192"/>
      <c r="Y602" s="39"/>
      <c r="Z602" s="39"/>
      <c r="AA602" s="17"/>
      <c r="AC602" s="142"/>
      <c r="AE602" s="17"/>
      <c r="AG602" s="66"/>
      <c r="AI602" s="17"/>
    </row>
    <row r="603" spans="1:36" x14ac:dyDescent="0.25">
      <c r="A603" s="72">
        <f>IF('##zz500##'!B603&lt;&gt;"",'##zz500##'!B603,"")</f>
        <v>39997</v>
      </c>
      <c r="B603" s="208">
        <v>7366.98</v>
      </c>
      <c r="C603" s="146">
        <f t="shared" si="21"/>
        <v>-2.089971934663426E-4</v>
      </c>
      <c r="D603" s="143">
        <f>IF('##zz500##'!K603="","",IF('##zz500##'!K603="yes",D602,IF('##zz500##'!T603&lt;&gt;0,D602*(1+'##zz500##'!T603),D602*(1+C603))))</f>
        <v>2.5691775738213609</v>
      </c>
      <c r="E603" s="6">
        <f t="shared" si="19"/>
        <v>-2.0899719346645362E-4</v>
      </c>
      <c r="F603" s="17">
        <f>D603/MAX(D$240:D603)-1</f>
        <v>-2.0899719346645362E-4</v>
      </c>
      <c r="G603" s="66">
        <f>IF('##zz500##'!K603="","",IF('##zz500##'!K603="no",G602*(1+E603),IF('##zz500##'!T603&lt;&gt;0,G602*(1+'##zz500##'!T603),G602*(1+'##zz500##'!P603))))</f>
        <v>6.4312569480529502</v>
      </c>
      <c r="H603" s="6">
        <f t="shared" si="20"/>
        <v>-2.0899719346645362E-4</v>
      </c>
      <c r="I603" s="17">
        <f>G603/MAX(G$240:G603)-1</f>
        <v>-2.0899719346645362E-4</v>
      </c>
      <c r="N603" s="20"/>
      <c r="O603" s="20"/>
      <c r="S603" s="192"/>
      <c r="Y603" s="39"/>
      <c r="Z603" s="39"/>
      <c r="AA603" s="17"/>
      <c r="AC603" s="142"/>
      <c r="AE603" s="17"/>
      <c r="AG603" s="66"/>
      <c r="AI603" s="17"/>
    </row>
    <row r="604" spans="1:36" x14ac:dyDescent="0.25">
      <c r="A604" s="72">
        <f>IF('##zz500##'!B604&lt;&gt;"",'##zz500##'!B604,"")</f>
        <v>40000</v>
      </c>
      <c r="B604" s="208">
        <v>7267.56</v>
      </c>
      <c r="C604" s="146">
        <f t="shared" si="21"/>
        <v>-1.3495353591295056E-2</v>
      </c>
      <c r="D604" s="143">
        <f>IF('##zz500##'!K604="","",IF('##zz500##'!K604="yes",D603,IF('##zz500##'!T604&lt;&gt;0,D603*(1+'##zz500##'!T604),D603*(1+C604))))</f>
        <v>2.534505614023816</v>
      </c>
      <c r="E604" s="6">
        <f t="shared" si="19"/>
        <v>-1.3495353591295056E-2</v>
      </c>
      <c r="F604" s="17">
        <f>D604/MAX(D$240:D604)-1</f>
        <v>-1.3701530293736108E-2</v>
      </c>
      <c r="G604" s="66">
        <f>IF('##zz500##'!K604="","",IF('##zz500##'!K604="no",G603*(1+E604),IF('##zz500##'!T604&lt;&gt;0,G603*(1+'##zz500##'!T604),G603*(1+'##zz500##'!P604))))</f>
        <v>6.3444648615025026</v>
      </c>
      <c r="H604" s="6">
        <f t="shared" si="20"/>
        <v>-1.3495353591295056E-2</v>
      </c>
      <c r="I604" s="17">
        <f>G604/MAX(G$240:G604)-1</f>
        <v>-1.3701530293736108E-2</v>
      </c>
      <c r="N604" s="20"/>
      <c r="O604" s="20"/>
      <c r="S604" s="192"/>
      <c r="Y604" s="39"/>
      <c r="Z604" s="39"/>
      <c r="AA604" s="17"/>
      <c r="AC604" s="142"/>
      <c r="AE604" s="17"/>
      <c r="AG604" s="66"/>
      <c r="AI604" s="17"/>
    </row>
    <row r="605" spans="1:36" x14ac:dyDescent="0.25">
      <c r="A605" s="72">
        <f>IF('##zz500##'!B605&lt;&gt;"",'##zz500##'!B605,"")</f>
        <v>40001</v>
      </c>
      <c r="B605" s="208">
        <v>7278.11</v>
      </c>
      <c r="C605" s="146">
        <f t="shared" si="21"/>
        <v>1.4516564018733913E-3</v>
      </c>
      <c r="D605" s="143">
        <f>IF('##zz500##'!K605="","",IF('##zz500##'!K605="yes",D604,IF('##zz500##'!T605&lt;&gt;0,D604*(1+'##zz500##'!T605),D604*(1+C605))))</f>
        <v>2.5381848453239977</v>
      </c>
      <c r="E605" s="6">
        <f t="shared" si="19"/>
        <v>1.4516564018733913E-3</v>
      </c>
      <c r="F605" s="17">
        <f>D605/MAX(D$240:D605)-1</f>
        <v>-1.2269763806029066E-2</v>
      </c>
      <c r="G605" s="66">
        <f>IF('##zz500##'!K605="","",IF('##zz500##'!K605="no",G604*(1+E605),IF('##zz500##'!T605&lt;&gt;0,G604*(1+'##zz500##'!T605),G604*(1+'##zz500##'!P605))))</f>
        <v>6.3536748445351634</v>
      </c>
      <c r="H605" s="6">
        <f t="shared" si="20"/>
        <v>1.4516564018733913E-3</v>
      </c>
      <c r="I605" s="17">
        <f>G605/MAX(G$240:G605)-1</f>
        <v>-1.2269763806029066E-2</v>
      </c>
      <c r="N605" s="20"/>
      <c r="O605" s="20"/>
      <c r="S605" s="192"/>
      <c r="Y605" s="39"/>
      <c r="Z605" s="39"/>
      <c r="AA605" s="17"/>
      <c r="AC605" s="142"/>
      <c r="AE605" s="17"/>
      <c r="AG605" s="66"/>
      <c r="AI605" s="17"/>
    </row>
    <row r="606" spans="1:36" x14ac:dyDescent="0.25">
      <c r="A606" s="72">
        <f>IF('##zz500##'!B606&lt;&gt;"",'##zz500##'!B606,"")</f>
        <v>40002</v>
      </c>
      <c r="B606" s="208">
        <v>7388.78</v>
      </c>
      <c r="C606" s="146">
        <f t="shared" si="21"/>
        <v>1.5205870754907425E-2</v>
      </c>
      <c r="D606" s="143">
        <f>IF('##zz500##'!K606="","",IF('##zz500##'!K606="yes",D605,IF('##zz500##'!T606&lt;&gt;0,D605*(1+'##zz500##'!T606),D605*(1+C606))))</f>
        <v>2.5767801560340593</v>
      </c>
      <c r="E606" s="6">
        <f t="shared" si="19"/>
        <v>1.5205870754907425E-2</v>
      </c>
      <c r="F606" s="17">
        <f>D606/MAX(D$240:D606)-1</f>
        <v>0</v>
      </c>
      <c r="G606" s="66">
        <f>IF('##zz500##'!K606="","",IF('##zz500##'!K606="no",G605*(1+E606),IF('##zz500##'!T606&lt;&gt;0,G605*(1+'##zz500##'!T606),G605*(1+'##zz500##'!P606))))</f>
        <v>6.4502880030398719</v>
      </c>
      <c r="H606" s="6">
        <f t="shared" si="20"/>
        <v>1.5205870754907425E-2</v>
      </c>
      <c r="I606" s="17">
        <f>G606/MAX(G$240:G606)-1</f>
        <v>0</v>
      </c>
      <c r="N606" s="20"/>
      <c r="O606" s="20"/>
      <c r="S606" s="192"/>
      <c r="Y606" s="39"/>
      <c r="Z606" s="39"/>
      <c r="AA606" s="17"/>
      <c r="AC606" s="142"/>
      <c r="AE606" s="17"/>
      <c r="AG606" s="66"/>
      <c r="AI606" s="17"/>
    </row>
    <row r="607" spans="1:36" x14ac:dyDescent="0.25">
      <c r="A607" s="72">
        <f>IF('##zz500##'!B607&lt;&gt;"",'##zz500##'!B607,"")</f>
        <v>40003</v>
      </c>
      <c r="B607" s="208">
        <v>7580.16</v>
      </c>
      <c r="C607" s="146">
        <f t="shared" si="21"/>
        <v>2.5901434336927043E-2</v>
      </c>
      <c r="D607" s="143">
        <f>IF('##zz500##'!K607="","",IF('##zz500##'!K607="yes",D606,IF('##zz500##'!T607&lt;&gt;0,D606*(1+'##zz500##'!T607),D606*(1+C607))))</f>
        <v>2.643522458046272</v>
      </c>
      <c r="E607" s="6">
        <f t="shared" si="19"/>
        <v>2.5901434336927043E-2</v>
      </c>
      <c r="F607" s="17">
        <f>D607/MAX(D$240:D607)-1</f>
        <v>0</v>
      </c>
      <c r="G607" s="66">
        <f>IF('##zz500##'!K607="","",IF('##zz500##'!K607="no",G606*(1+E607),IF('##zz500##'!T607&lt;&gt;0,G606*(1+'##zz500##'!T607),G606*(1+'##zz500##'!P607))))</f>
        <v>6.617359714204877</v>
      </c>
      <c r="H607" s="6">
        <f t="shared" si="20"/>
        <v>2.5901434336927043E-2</v>
      </c>
      <c r="I607" s="17">
        <f>G607/MAX(G$240:G607)-1</f>
        <v>0</v>
      </c>
      <c r="N607" s="20"/>
      <c r="O607" s="20"/>
      <c r="S607" s="192"/>
      <c r="Y607" s="39"/>
      <c r="Z607" s="39"/>
      <c r="AA607" s="17"/>
      <c r="AC607" s="142"/>
      <c r="AE607" s="17"/>
      <c r="AG607" s="66"/>
      <c r="AI607" s="17"/>
    </row>
    <row r="608" spans="1:36" x14ac:dyDescent="0.25">
      <c r="A608" s="72">
        <f>IF('##zz500##'!B608&lt;&gt;"",'##zz500##'!B608,"")</f>
        <v>40004</v>
      </c>
      <c r="B608" s="208">
        <v>7618.55</v>
      </c>
      <c r="C608" s="146">
        <f t="shared" si="21"/>
        <v>5.0645368963189163E-3</v>
      </c>
      <c r="D608" s="143">
        <f>IF('##zz500##'!K608="","",IF('##zz500##'!K608="yes",D607,IF('##zz500##'!T608&lt;&gt;0,D607*(1+'##zz500##'!T608),D607*(1+C608))))</f>
        <v>2.6569106750712947</v>
      </c>
      <c r="E608" s="6">
        <f t="shared" si="19"/>
        <v>5.0645368963189163E-3</v>
      </c>
      <c r="F608" s="17">
        <f>D608/MAX(D$240:D608)-1</f>
        <v>0</v>
      </c>
      <c r="G608" s="66">
        <f>IF('##zz500##'!K608="","",IF('##zz500##'!K608="no",G607*(1+E608),IF('##zz500##'!T608&lt;&gt;0,G607*(1+'##zz500##'!T608),G607*(1+'##zz500##'!P608))))</f>
        <v>6.6508735766336819</v>
      </c>
      <c r="H608" s="6">
        <f t="shared" si="20"/>
        <v>5.0645368963189163E-3</v>
      </c>
      <c r="I608" s="17">
        <f>G608/MAX(G$240:G608)-1</f>
        <v>0</v>
      </c>
      <c r="N608" s="20"/>
      <c r="O608" s="20"/>
      <c r="S608" s="192"/>
      <c r="Y608" s="39"/>
      <c r="Z608" s="39"/>
      <c r="AA608" s="17"/>
      <c r="AC608" s="142"/>
      <c r="AE608" s="17"/>
      <c r="AF608" s="14"/>
      <c r="AG608" s="66"/>
      <c r="AI608" s="17"/>
      <c r="AJ608" s="14"/>
    </row>
    <row r="609" spans="1:35" x14ac:dyDescent="0.25">
      <c r="A609" s="72">
        <f>IF('##zz500##'!B609&lt;&gt;"",'##zz500##'!B609,"")</f>
        <v>40007</v>
      </c>
      <c r="B609" s="208">
        <v>7635.37</v>
      </c>
      <c r="C609" s="146">
        <f t="shared" si="21"/>
        <v>2.2077691949256018E-3</v>
      </c>
      <c r="D609" s="143">
        <f>IF('##zz500##'!K609="","",IF('##zz500##'!K609="yes",D608,IF('##zz500##'!T609&lt;&gt;0,D608*(1+'##zz500##'!T609),D608*(1+C609))))</f>
        <v>2.6627765206133862</v>
      </c>
      <c r="E609" s="6">
        <f t="shared" si="19"/>
        <v>2.2077691949256018E-3</v>
      </c>
      <c r="F609" s="17">
        <f>D609/MAX(D$240:D609)-1</f>
        <v>0</v>
      </c>
      <c r="G609" s="66">
        <f>IF('##zz500##'!K609="","",IF('##zz500##'!K609="no",G608*(1+E609),IF('##zz500##'!T609&lt;&gt;0,G608*(1+'##zz500##'!T609),G608*(1+'##zz500##'!P609))))</f>
        <v>6.6655571704355188</v>
      </c>
      <c r="H609" s="6">
        <f t="shared" si="20"/>
        <v>2.2077691949256018E-3</v>
      </c>
      <c r="I609" s="17">
        <f>G609/MAX(G$240:G609)-1</f>
        <v>0</v>
      </c>
      <c r="N609" s="20"/>
      <c r="O609" s="20"/>
      <c r="S609" s="192"/>
      <c r="Y609" s="39"/>
      <c r="Z609" s="39"/>
      <c r="AA609" s="17"/>
      <c r="AC609" s="142"/>
      <c r="AE609" s="17"/>
      <c r="AG609" s="66"/>
      <c r="AI609" s="17"/>
    </row>
    <row r="610" spans="1:35" x14ac:dyDescent="0.25">
      <c r="A610" s="72">
        <f>IF('##zz500##'!B610&lt;&gt;"",'##zz500##'!B610,"")</f>
        <v>40008</v>
      </c>
      <c r="B610" s="208">
        <v>7704.53</v>
      </c>
      <c r="C610" s="146">
        <f t="shared" si="21"/>
        <v>9.0578452648659713E-3</v>
      </c>
      <c r="D610" s="143">
        <f>IF('##zz500##'!K610="","",IF('##zz500##'!K610="yes",D609,IF('##zz500##'!T610&lt;&gt;0,D609*(1+'##zz500##'!T610),D609*(1+C610))))</f>
        <v>2.6868955383120205</v>
      </c>
      <c r="E610" s="6">
        <f t="shared" si="19"/>
        <v>9.0578452648659713E-3</v>
      </c>
      <c r="F610" s="17">
        <f>D610/MAX(D$240:D610)-1</f>
        <v>0</v>
      </c>
      <c r="G610" s="66">
        <f>IF('##zz500##'!K610="","",IF('##zz500##'!K610="no",G609*(1+E610),IF('##zz500##'!T610&lt;&gt;0,G609*(1+'##zz500##'!T610),G609*(1+'##zz500##'!P610))))</f>
        <v>6.7259327558894419</v>
      </c>
      <c r="H610" s="6">
        <f t="shared" si="20"/>
        <v>9.0578452648659713E-3</v>
      </c>
      <c r="I610" s="17">
        <f>G610/MAX(G$240:G610)-1</f>
        <v>0</v>
      </c>
      <c r="N610" s="20"/>
      <c r="O610" s="20"/>
      <c r="S610" s="192"/>
      <c r="Y610" s="39"/>
      <c r="Z610" s="39"/>
      <c r="AA610" s="17"/>
      <c r="AC610" s="142"/>
      <c r="AE610" s="17"/>
      <c r="AG610" s="66"/>
      <c r="AI610" s="17"/>
    </row>
    <row r="611" spans="1:35" x14ac:dyDescent="0.25">
      <c r="A611" s="72">
        <f>IF('##zz500##'!B611&lt;&gt;"",'##zz500##'!B611,"")</f>
        <v>40009</v>
      </c>
      <c r="B611" s="208">
        <v>7777.68</v>
      </c>
      <c r="C611" s="146">
        <f t="shared" si="21"/>
        <v>9.4944143250790258E-3</v>
      </c>
      <c r="D611" s="143">
        <f>IF('##zz500##'!K611="","",IF('##zz500##'!K611="yes",D610,IF('##zz500##'!T611&lt;&gt;0,D610*(1+'##zz500##'!T611),D610*(1+C611))))</f>
        <v>2.7124060378009611</v>
      </c>
      <c r="E611" s="6">
        <f t="shared" si="19"/>
        <v>9.4944143250790258E-3</v>
      </c>
      <c r="F611" s="17">
        <f>D611/MAX(D$240:D611)-1</f>
        <v>0</v>
      </c>
      <c r="G611" s="66">
        <f>IF('##zz500##'!K611="","",IF('##zz500##'!K611="no",G610*(1+E611),IF('##zz500##'!T611&lt;&gt;0,G610*(1+'##zz500##'!T611),G610*(1+'##zz500##'!P611))))</f>
        <v>6.7897915481964768</v>
      </c>
      <c r="H611" s="6">
        <f t="shared" si="20"/>
        <v>9.4944143250790258E-3</v>
      </c>
      <c r="I611" s="17">
        <f>G611/MAX(G$240:G611)-1</f>
        <v>0</v>
      </c>
      <c r="N611" s="20"/>
      <c r="O611" s="20"/>
      <c r="S611" s="192"/>
      <c r="Y611" s="39"/>
      <c r="Z611" s="39"/>
      <c r="AA611" s="17"/>
      <c r="AC611" s="142"/>
      <c r="AE611" s="17"/>
      <c r="AG611" s="66"/>
      <c r="AI611" s="17"/>
    </row>
    <row r="612" spans="1:35" x14ac:dyDescent="0.25">
      <c r="A612" s="72">
        <f>IF('##zz500##'!B612&lt;&gt;"",'##zz500##'!B612,"")</f>
        <v>40010</v>
      </c>
      <c r="B612" s="208">
        <v>7728.46</v>
      </c>
      <c r="C612" s="146">
        <f t="shared" si="21"/>
        <v>-6.3283652708777671E-3</v>
      </c>
      <c r="D612" s="143">
        <f>IF('##zz500##'!K612="","",IF('##zz500##'!K612="yes",D611,IF('##zz500##'!T612&lt;&gt;0,D611*(1+'##zz500##'!T612),D611*(1+C612))))</f>
        <v>2.6952409416308223</v>
      </c>
      <c r="E612" s="6">
        <f t="shared" si="19"/>
        <v>-6.3283652708777671E-3</v>
      </c>
      <c r="F612" s="17">
        <f>D612/MAX(D$240:D612)-1</f>
        <v>-6.3283652708777671E-3</v>
      </c>
      <c r="G612" s="66">
        <f>IF('##zz500##'!K612="","",IF('##zz500##'!K612="no",G611*(1+E612),IF('##zz500##'!T612&lt;&gt;0,G611*(1+'##zz500##'!T612),G611*(1+'##zz500##'!P612))))</f>
        <v>6.7468232671663708</v>
      </c>
      <c r="H612" s="6">
        <f t="shared" si="20"/>
        <v>-6.3283652708777671E-3</v>
      </c>
      <c r="I612" s="17">
        <f>G612/MAX(G$240:G612)-1</f>
        <v>-6.3283652708777671E-3</v>
      </c>
      <c r="N612" s="20"/>
      <c r="O612" s="20"/>
      <c r="S612" s="192"/>
      <c r="Y612" s="39"/>
      <c r="Z612" s="39"/>
      <c r="AA612" s="17"/>
      <c r="AC612" s="142"/>
      <c r="AE612" s="17"/>
      <c r="AG612" s="66"/>
      <c r="AI612" s="17"/>
    </row>
    <row r="613" spans="1:35" x14ac:dyDescent="0.25">
      <c r="A613" s="72">
        <f>IF('##zz500##'!B613&lt;&gt;"",'##zz500##'!B613,"")</f>
        <v>40011</v>
      </c>
      <c r="B613" s="208">
        <v>7783.51</v>
      </c>
      <c r="C613" s="146">
        <f t="shared" si="21"/>
        <v>7.1230232154919637E-3</v>
      </c>
      <c r="D613" s="143">
        <f>IF('##zz500##'!K613="","",IF('##zz500##'!K613="yes",D612,IF('##zz500##'!T613&lt;&gt;0,D612*(1+'##zz500##'!T613),D612*(1+C613))))</f>
        <v>2.7144392054294029</v>
      </c>
      <c r="E613" s="6">
        <f t="shared" si="19"/>
        <v>7.1230232154919637E-3</v>
      </c>
      <c r="F613" s="17">
        <f>D613/MAX(D$240:D613)-1</f>
        <v>0</v>
      </c>
      <c r="G613" s="66">
        <f>IF('##zz500##'!K613="","",IF('##zz500##'!K613="no",G612*(1+E613),IF('##zz500##'!T613&lt;&gt;0,G612*(1+'##zz500##'!T613),G612*(1+'##zz500##'!P613))))</f>
        <v>6.7948810459292179</v>
      </c>
      <c r="H613" s="6">
        <f t="shared" si="20"/>
        <v>7.1230232154919637E-3</v>
      </c>
      <c r="I613" s="17">
        <f>G613/MAX(G$240:G613)-1</f>
        <v>0</v>
      </c>
      <c r="N613" s="20"/>
      <c r="O613" s="20"/>
      <c r="S613" s="192"/>
      <c r="Y613" s="39"/>
      <c r="Z613" s="39"/>
      <c r="AA613" s="17"/>
      <c r="AC613" s="142"/>
      <c r="AE613" s="17"/>
      <c r="AG613" s="66"/>
      <c r="AI613" s="17"/>
    </row>
    <row r="614" spans="1:35" x14ac:dyDescent="0.25">
      <c r="A614" s="72">
        <f>IF('##zz500##'!B614&lt;&gt;"",'##zz500##'!B614,"")</f>
        <v>40014</v>
      </c>
      <c r="B614" s="208">
        <v>7927.18</v>
      </c>
      <c r="C614" s="146">
        <f t="shared" si="21"/>
        <v>1.8458253410093883E-2</v>
      </c>
      <c r="D614" s="143">
        <f>IF('##zz500##'!K614="","",IF('##zz500##'!K614="yes",D613,IF('##zz500##'!T614&lt;&gt;0,D613*(1+'##zz500##'!T614),D613*(1+C614))))</f>
        <v>2.7645430121495127</v>
      </c>
      <c r="E614" s="6">
        <f t="shared" si="19"/>
        <v>1.8458253410093883E-2</v>
      </c>
      <c r="F614" s="17">
        <f>D614/MAX(D$240:D614)-1</f>
        <v>0</v>
      </c>
      <c r="G614" s="66">
        <f>IF('##zz500##'!K614="","",IF('##zz500##'!K614="no",G613*(1+E614),IF('##zz500##'!T614&lt;&gt;0,G613*(1+'##zz500##'!T614),G613*(1+'##zz500##'!P614))))</f>
        <v>6.9203026821664233</v>
      </c>
      <c r="H614" s="6">
        <f t="shared" si="20"/>
        <v>1.8458253410093883E-2</v>
      </c>
      <c r="I614" s="17">
        <f>G614/MAX(G$240:G614)-1</f>
        <v>0</v>
      </c>
      <c r="N614" s="20"/>
      <c r="O614" s="20"/>
      <c r="S614" s="192"/>
      <c r="Y614" s="39"/>
      <c r="Z614" s="39"/>
      <c r="AA614" s="17"/>
      <c r="AC614" s="142"/>
      <c r="AE614" s="17"/>
      <c r="AG614" s="66"/>
      <c r="AI614" s="17"/>
    </row>
    <row r="615" spans="1:35" x14ac:dyDescent="0.25">
      <c r="A615" s="72">
        <f>IF('##zz500##'!B615&lt;&gt;"",'##zz500##'!B615,"")</f>
        <v>40015</v>
      </c>
      <c r="B615" s="208">
        <v>7714.55</v>
      </c>
      <c r="C615" s="146">
        <f t="shared" si="21"/>
        <v>-2.6822905497289051E-2</v>
      </c>
      <c r="D615" s="143">
        <f>IF('##zz500##'!K615="","",IF('##zz500##'!K615="yes",D614,IF('##zz500##'!T615&lt;&gt;0,D614*(1+'##zz500##'!T615),D614*(1+C615))))</f>
        <v>2.6903899361914356</v>
      </c>
      <c r="E615" s="6">
        <f t="shared" si="19"/>
        <v>-2.6822905497289051E-2</v>
      </c>
      <c r="F615" s="17">
        <f>D615/MAX(D$240:D615)-1</f>
        <v>-2.6822905497289051E-2</v>
      </c>
      <c r="G615" s="66">
        <f>IF('##zz500##'!K615="","",IF('##zz500##'!K615="no",G614*(1+E615),IF('##zz500##'!T615&lt;&gt;0,G614*(1+'##zz500##'!T615),G614*(1+'##zz500##'!P615))))</f>
        <v>6.7346800573100376</v>
      </c>
      <c r="H615" s="6">
        <f t="shared" si="20"/>
        <v>-2.6822905497289051E-2</v>
      </c>
      <c r="I615" s="17">
        <f>G615/MAX(G$240:G615)-1</f>
        <v>-2.6822905497289051E-2</v>
      </c>
      <c r="N615" s="20"/>
      <c r="O615" s="20"/>
      <c r="S615" s="192"/>
      <c r="Y615" s="39"/>
      <c r="Z615" s="39"/>
      <c r="AA615" s="17"/>
      <c r="AC615" s="142"/>
      <c r="AE615" s="17"/>
      <c r="AG615" s="66"/>
      <c r="AI615" s="17"/>
    </row>
    <row r="616" spans="1:35" x14ac:dyDescent="0.25">
      <c r="A616" s="72">
        <f>IF('##zz500##'!B616&lt;&gt;"",'##zz500##'!B616,"")</f>
        <v>40016</v>
      </c>
      <c r="B616" s="208">
        <v>7802.43</v>
      </c>
      <c r="C616" s="146">
        <f t="shared" si="21"/>
        <v>1.1391461588815988E-2</v>
      </c>
      <c r="D616" s="143">
        <f>IF('##zz500##'!K616="","",IF('##zz500##'!K616="yes",D615,IF('##zz500##'!T616&lt;&gt;0,D615*(1+'##zz500##'!T616),D615*(1+C616))))</f>
        <v>2.7210374098084973</v>
      </c>
      <c r="E616" s="6">
        <f t="shared" si="19"/>
        <v>1.1391461588815988E-2</v>
      </c>
      <c r="F616" s="17">
        <f>D616/MAX(D$240:D616)-1</f>
        <v>-1.5736996006145865E-2</v>
      </c>
      <c r="G616" s="66">
        <f>IF('##zz500##'!K616="","",IF('##zz500##'!K616="no",G615*(1+E616),IF('##zz500##'!T616&lt;&gt;0,G615*(1+'##zz500##'!T616),G615*(1+'##zz500##'!P616))))</f>
        <v>6.8113979064958503</v>
      </c>
      <c r="H616" s="6">
        <f t="shared" si="20"/>
        <v>1.1391461588815988E-2</v>
      </c>
      <c r="I616" s="17">
        <f>G616/MAX(G$240:G616)-1</f>
        <v>-1.5736996006145754E-2</v>
      </c>
      <c r="N616" s="20"/>
      <c r="O616" s="20"/>
      <c r="S616" s="192"/>
      <c r="Y616" s="39"/>
      <c r="Z616" s="39"/>
      <c r="AA616" s="17"/>
      <c r="AC616" s="142"/>
      <c r="AE616" s="17"/>
      <c r="AG616" s="66"/>
      <c r="AI616" s="17"/>
    </row>
    <row r="617" spans="1:35" x14ac:dyDescent="0.25">
      <c r="A617" s="72">
        <f>IF('##zz500##'!B617&lt;&gt;"",'##zz500##'!B617,"")</f>
        <v>40017</v>
      </c>
      <c r="B617" s="208">
        <v>7895.68</v>
      </c>
      <c r="C617" s="146">
        <f t="shared" si="21"/>
        <v>1.1951404882837746E-2</v>
      </c>
      <c r="D617" s="143">
        <f>IF('##zz500##'!K617="","",IF('##zz500##'!K617="yes",D616,IF('##zz500##'!T617&lt;&gt;0,D616*(1+'##zz500##'!T617),D616*(1+C617))))</f>
        <v>2.7535576295944666</v>
      </c>
      <c r="E617" s="6">
        <f t="shared" si="19"/>
        <v>1.1951404882837746E-2</v>
      </c>
      <c r="F617" s="17">
        <f>D617/MAX(D$240:D617)-1</f>
        <v>-3.9736703342172497E-3</v>
      </c>
      <c r="G617" s="66">
        <f>IF('##zz500##'!K617="","",IF('##zz500##'!K617="no",G616*(1+E617),IF('##zz500##'!T617&lt;&gt;0,G616*(1+'##zz500##'!T617),G616*(1+'##zz500##'!P617))))</f>
        <v>6.8928036806944952</v>
      </c>
      <c r="H617" s="6">
        <f t="shared" si="20"/>
        <v>1.1951404882837746E-2</v>
      </c>
      <c r="I617" s="17">
        <f>G617/MAX(G$240:G617)-1</f>
        <v>-3.9736703342171387E-3</v>
      </c>
      <c r="N617" s="20"/>
      <c r="O617" s="20"/>
      <c r="S617" s="192"/>
      <c r="Y617" s="39"/>
      <c r="Z617" s="39"/>
      <c r="AA617" s="17"/>
      <c r="AC617" s="142"/>
      <c r="AE617" s="17"/>
      <c r="AG617" s="66"/>
      <c r="AI617" s="17"/>
    </row>
    <row r="618" spans="1:35" x14ac:dyDescent="0.25">
      <c r="A618" s="72">
        <f>IF('##zz500##'!B618&lt;&gt;"",'##zz500##'!B618,"")</f>
        <v>40018</v>
      </c>
      <c r="B618" s="208">
        <v>7802.57</v>
      </c>
      <c r="C618" s="146">
        <f t="shared" si="21"/>
        <v>-1.1792524519737446E-2</v>
      </c>
      <c r="D618" s="143">
        <f>IF('##zz500##'!K618="","",IF('##zz500##'!K618="yes",D617,IF('##zz500##'!T618&lt;&gt;0,D617*(1+'##zz500##'!T618),D617*(1+C618))))</f>
        <v>2.7210862337309636</v>
      </c>
      <c r="E618" s="6">
        <f t="shared" si="19"/>
        <v>-1.1792524519737446E-2</v>
      </c>
      <c r="F618" s="17">
        <f>D618/MAX(D$240:D618)-1</f>
        <v>-1.5719335249105182E-2</v>
      </c>
      <c r="G618" s="66">
        <f>IF('##zz500##'!K618="","",IF('##zz500##'!K618="no",G617*(1+E618),IF('##zz500##'!T618&lt;&gt;0,G617*(1+'##zz500##'!T618),G617*(1+'##zz500##'!P618))))</f>
        <v>6.8115201242801691</v>
      </c>
      <c r="H618" s="6">
        <f t="shared" si="20"/>
        <v>-1.1792524519737446E-2</v>
      </c>
      <c r="I618" s="17">
        <f>G618/MAX(G$240:G618)-1</f>
        <v>-1.571933524910496E-2</v>
      </c>
      <c r="N618" s="20"/>
      <c r="O618" s="20"/>
      <c r="S618" s="192"/>
      <c r="Y618" s="39"/>
      <c r="Z618" s="39"/>
      <c r="AA618" s="17"/>
      <c r="AC618" s="142"/>
      <c r="AE618" s="17"/>
      <c r="AG618" s="66"/>
      <c r="AI618" s="17"/>
    </row>
    <row r="619" spans="1:35" x14ac:dyDescent="0.25">
      <c r="A619" s="72">
        <f>IF('##zz500##'!B619&lt;&gt;"",'##zz500##'!B619,"")</f>
        <v>40021</v>
      </c>
      <c r="B619" s="208">
        <v>7957.78</v>
      </c>
      <c r="C619" s="146">
        <f t="shared" si="21"/>
        <v>1.9892163735794721E-2</v>
      </c>
      <c r="D619" s="143">
        <f>IF('##zz500##'!K619="","",IF('##zz500##'!K619="yes",D618,IF('##zz500##'!T619&lt;&gt;0,D618*(1+'##zz500##'!T619),D618*(1+C619))))</f>
        <v>2.7752145266315571</v>
      </c>
      <c r="E619" s="6">
        <f t="shared" si="19"/>
        <v>1.9892163735794721E-2</v>
      </c>
      <c r="F619" s="17">
        <f>D619/MAX(D$240:D619)-1</f>
        <v>0</v>
      </c>
      <c r="G619" s="66">
        <f>IF('##zz500##'!K619="","",IF('##zz500##'!K619="no",G618*(1+E619),IF('##zz500##'!T619&lt;&gt;0,G618*(1+'##zz500##'!T619),G618*(1+'##zz500##'!P619))))</f>
        <v>6.9470159978820112</v>
      </c>
      <c r="H619" s="6">
        <f t="shared" si="20"/>
        <v>1.9892163735794721E-2</v>
      </c>
      <c r="I619" s="17">
        <f>G619/MAX(G$240:G619)-1</f>
        <v>0</v>
      </c>
      <c r="N619" s="20"/>
      <c r="O619" s="20"/>
      <c r="S619" s="192"/>
      <c r="Y619" s="39"/>
      <c r="Z619" s="39"/>
      <c r="AA619" s="17"/>
      <c r="AC619" s="142"/>
      <c r="AE619" s="17"/>
      <c r="AG619" s="66"/>
      <c r="AI619" s="17"/>
    </row>
    <row r="620" spans="1:35" x14ac:dyDescent="0.25">
      <c r="A620" s="72">
        <f>IF('##zz500##'!B620&lt;&gt;"",'##zz500##'!B620,"")</f>
        <v>40022</v>
      </c>
      <c r="B620" s="208">
        <v>8103.41</v>
      </c>
      <c r="C620" s="146">
        <f t="shared" si="21"/>
        <v>1.8300329991530306E-2</v>
      </c>
      <c r="D620" s="143">
        <f>IF('##zz500##'!K620="","",IF('##zz500##'!K620="yes",D619,IF('##zz500##'!T620&lt;&gt;0,D619*(1+'##zz500##'!T620),D619*(1+C620))))</f>
        <v>2.8260018682662031</v>
      </c>
      <c r="E620" s="6">
        <f t="shared" si="19"/>
        <v>1.8300329991530306E-2</v>
      </c>
      <c r="F620" s="17">
        <f>D620/MAX(D$240:D620)-1</f>
        <v>0</v>
      </c>
      <c r="G620" s="66">
        <f>IF('##zz500##'!K620="","",IF('##zz500##'!K620="no",G619*(1+E620),IF('##zz500##'!T620&lt;&gt;0,G619*(1+'##zz500##'!T620),G619*(1+'##zz500##'!P620))))</f>
        <v>7.0741486830996925</v>
      </c>
      <c r="H620" s="6">
        <f t="shared" si="20"/>
        <v>1.8300329991530306E-2</v>
      </c>
      <c r="I620" s="17">
        <f>G620/MAX(G$240:G620)-1</f>
        <v>0</v>
      </c>
      <c r="N620" s="20"/>
      <c r="O620" s="20"/>
      <c r="S620" s="192"/>
      <c r="Y620" s="39"/>
      <c r="Z620" s="39"/>
      <c r="AA620" s="17"/>
      <c r="AC620" s="142"/>
      <c r="AE620" s="17"/>
      <c r="AG620" s="66"/>
      <c r="AI620" s="17"/>
    </row>
    <row r="621" spans="1:35" x14ac:dyDescent="0.25">
      <c r="A621" s="72">
        <f>IF('##zz500##'!B621&lt;&gt;"",'##zz500##'!B621,"")</f>
        <v>40023</v>
      </c>
      <c r="B621" s="208">
        <v>7658.05</v>
      </c>
      <c r="C621" s="146">
        <f t="shared" si="21"/>
        <v>-5.4959578745244264E-2</v>
      </c>
      <c r="D621" s="143">
        <f>IF('##zz500##'!K621="","",IF('##zz500##'!K621="yes",D620,IF('##zz500##'!T621&lt;&gt;0,D620*(1+'##zz500##'!T621),D620*(1+C621))))</f>
        <v>2.6848688350134902</v>
      </c>
      <c r="E621" s="6">
        <f t="shared" si="19"/>
        <v>-4.9940884624857018E-2</v>
      </c>
      <c r="F621" s="17">
        <f>D621/MAX(D$240:D621)-1</f>
        <v>-4.9940884624857018E-2</v>
      </c>
      <c r="G621" s="66">
        <f>IF('##zz500##'!K621="","",IF('##zz500##'!K621="no",G620*(1+E621),IF('##zz500##'!T621&lt;&gt;0,G620*(1+'##zz500##'!T621),G620*(1+'##zz500##'!P621))))</f>
        <v>6.7208594398979269</v>
      </c>
      <c r="H621" s="6">
        <f t="shared" si="20"/>
        <v>-4.9940884624857018E-2</v>
      </c>
      <c r="I621" s="17">
        <f>G621/MAX(G$240:G621)-1</f>
        <v>-4.9940884624857018E-2</v>
      </c>
      <c r="N621" s="20"/>
      <c r="O621" s="20"/>
      <c r="S621" s="192"/>
      <c r="Y621" s="39"/>
      <c r="Z621" s="39"/>
      <c r="AA621" s="17"/>
      <c r="AC621" s="142"/>
      <c r="AE621" s="17"/>
      <c r="AG621" s="66"/>
      <c r="AI621" s="17"/>
    </row>
    <row r="622" spans="1:35" x14ac:dyDescent="0.25">
      <c r="A622" s="72">
        <f>IF('##zz500##'!B622&lt;&gt;"",'##zz500##'!B622,"")</f>
        <v>40024</v>
      </c>
      <c r="B622" s="208">
        <v>7723.77</v>
      </c>
      <c r="C622" s="146">
        <f t="shared" si="21"/>
        <v>8.581819131502133E-3</v>
      </c>
      <c r="D622" s="143">
        <f>IF('##zz500##'!K622="","",IF('##zz500##'!K622="yes",D621,IF('##zz500##'!T622&lt;&gt;0,D621*(1+'##zz500##'!T622),D621*(1+C622))))</f>
        <v>2.6848688350134902</v>
      </c>
      <c r="E622" s="6">
        <f t="shared" si="19"/>
        <v>0</v>
      </c>
      <c r="F622" s="17">
        <f>D622/MAX(D$240:D622)-1</f>
        <v>-4.9940884624857018E-2</v>
      </c>
      <c r="G622" s="66">
        <f>IF('##zz500##'!K622="","",IF('##zz500##'!K622="no",G621*(1+E622),IF('##zz500##'!T622&lt;&gt;0,G621*(1+'##zz500##'!T622),G621*(1+'##zz500##'!P622))))</f>
        <v>6.652162653154102</v>
      </c>
      <c r="H622" s="6">
        <f t="shared" si="20"/>
        <v>-1.0221428875005323E-2</v>
      </c>
      <c r="I622" s="17">
        <f>G622/MAX(G$240:G622)-1</f>
        <v>-5.9651846299714428E-2</v>
      </c>
      <c r="N622" s="20"/>
      <c r="O622" s="20"/>
      <c r="S622" s="192"/>
      <c r="Y622" s="39"/>
      <c r="Z622" s="39"/>
      <c r="AA622" s="17"/>
      <c r="AC622" s="142"/>
      <c r="AE622" s="17"/>
      <c r="AG622" s="66"/>
      <c r="AI622" s="17"/>
    </row>
    <row r="623" spans="1:35" x14ac:dyDescent="0.25">
      <c r="A623" s="72">
        <f>IF('##zz500##'!B623&lt;&gt;"",'##zz500##'!B623,"")</f>
        <v>40025</v>
      </c>
      <c r="B623" s="208">
        <v>7889.82</v>
      </c>
      <c r="C623" s="146">
        <f t="shared" si="21"/>
        <v>2.1498568704143128E-2</v>
      </c>
      <c r="D623" s="143">
        <f>IF('##zz500##'!K623="","",IF('##zz500##'!K623="yes",D622,IF('##zz500##'!T623&lt;&gt;0,D622*(1+'##zz500##'!T623),D622*(1+C623))))</f>
        <v>2.6848688350134902</v>
      </c>
      <c r="E623" s="6">
        <f t="shared" si="19"/>
        <v>0</v>
      </c>
      <c r="F623" s="17">
        <f>D623/MAX(D$240:D623)-1</f>
        <v>-4.9940884624857018E-2</v>
      </c>
      <c r="G623" s="66">
        <f>IF('##zz500##'!K623="","",IF('##zz500##'!K623="no",G622*(1+E623),IF('##zz500##'!T623&lt;&gt;0,G622*(1+'##zz500##'!T623),G622*(1+'##zz500##'!P623))))</f>
        <v>6.5780227008871224</v>
      </c>
      <c r="H623" s="6">
        <f t="shared" si="20"/>
        <v>-1.1145240447755222E-2</v>
      </c>
      <c r="I623" s="17">
        <f>G623/MAX(G$240:G623)-1</f>
        <v>-7.0132252577306819E-2</v>
      </c>
      <c r="N623" s="20"/>
      <c r="O623" s="20"/>
      <c r="S623" s="192"/>
      <c r="Y623" s="39"/>
      <c r="Z623" s="39"/>
      <c r="AA623" s="17"/>
      <c r="AC623" s="142"/>
      <c r="AE623" s="17"/>
      <c r="AG623" s="66"/>
      <c r="AI623" s="17"/>
    </row>
    <row r="624" spans="1:35" x14ac:dyDescent="0.25">
      <c r="A624" s="72">
        <f>IF('##zz500##'!B624&lt;&gt;"",'##zz500##'!B624,"")</f>
        <v>40028</v>
      </c>
      <c r="B624" s="208">
        <v>8014.93</v>
      </c>
      <c r="C624" s="146">
        <f t="shared" si="21"/>
        <v>1.5857142495012688E-2</v>
      </c>
      <c r="D624" s="143">
        <f>IF('##zz500##'!K624="","",IF('##zz500##'!K624="yes",D623,IF('##zz500##'!T624&lt;&gt;0,D623*(1+'##zz500##'!T624),D623*(1+C624))))</f>
        <v>2.7274431827107177</v>
      </c>
      <c r="E624" s="6">
        <f t="shared" si="19"/>
        <v>1.5857142495012688E-2</v>
      </c>
      <c r="F624" s="17">
        <f>D624/MAX(D$240:D624)-1</f>
        <v>-3.487566185366775E-2</v>
      </c>
      <c r="G624" s="66">
        <f>IF('##zz500##'!K624="","",IF('##zz500##'!K624="no",G623*(1+E624),IF('##zz500##'!T624&lt;&gt;0,G623*(1+'##zz500##'!T624),G623*(1+'##zz500##'!P624))))</f>
        <v>6.6823313441905174</v>
      </c>
      <c r="H624" s="6">
        <f t="shared" si="20"/>
        <v>1.5857142495012688E-2</v>
      </c>
      <c r="I624" s="17">
        <f>G624/MAX(G$240:G624)-1</f>
        <v>-5.538720720490875E-2</v>
      </c>
      <c r="N624" s="20"/>
      <c r="O624" s="20"/>
      <c r="S624" s="192"/>
      <c r="Y624" s="39"/>
      <c r="Z624" s="39"/>
      <c r="AA624" s="17"/>
      <c r="AC624" s="142"/>
      <c r="AE624" s="17"/>
      <c r="AG624" s="66"/>
      <c r="AI624" s="17"/>
    </row>
    <row r="625" spans="1:36" x14ac:dyDescent="0.25">
      <c r="A625" s="72">
        <f>IF('##zz500##'!B625&lt;&gt;"",'##zz500##'!B625,"")</f>
        <v>40029</v>
      </c>
      <c r="B625" s="208">
        <v>8190.21</v>
      </c>
      <c r="C625" s="146">
        <f t="shared" si="21"/>
        <v>2.1869186630450788E-2</v>
      </c>
      <c r="D625" s="143">
        <f>IF('##zz500##'!K625="","",IF('##zz500##'!K625="yes",D624,IF('##zz500##'!T625&lt;&gt;0,D624*(1+'##zz500##'!T625),D624*(1+C625))))</f>
        <v>2.787090146697369</v>
      </c>
      <c r="E625" s="6">
        <f t="shared" si="19"/>
        <v>2.1869186630450788E-2</v>
      </c>
      <c r="F625" s="17">
        <f>D625/MAX(D$240:D625)-1</f>
        <v>-1.3769177581155367E-2</v>
      </c>
      <c r="G625" s="66">
        <f>IF('##zz500##'!K625="","",IF('##zz500##'!K625="no",G624*(1+E625),IF('##zz500##'!T625&lt;&gt;0,G624*(1+'##zz500##'!T625),G624*(1+'##zz500##'!P625))))</f>
        <v>6.828468495483131</v>
      </c>
      <c r="H625" s="6">
        <f t="shared" si="20"/>
        <v>2.1869186630450788E-2</v>
      </c>
      <c r="I625" s="17">
        <f>G625/MAX(G$240:G625)-1</f>
        <v>-3.4729293745761614E-2</v>
      </c>
      <c r="N625" s="20"/>
      <c r="O625" s="20"/>
      <c r="S625" s="192"/>
      <c r="Y625" s="39"/>
      <c r="Z625" s="39"/>
      <c r="AA625" s="17"/>
      <c r="AC625" s="142"/>
      <c r="AE625" s="17"/>
      <c r="AG625" s="66"/>
      <c r="AI625" s="17"/>
    </row>
    <row r="626" spans="1:36" x14ac:dyDescent="0.25">
      <c r="A626" s="72">
        <f>IF('##zz500##'!B626&lt;&gt;"",'##zz500##'!B626,"")</f>
        <v>40030</v>
      </c>
      <c r="B626" s="208">
        <v>8254.02</v>
      </c>
      <c r="C626" s="146">
        <f t="shared" si="21"/>
        <v>7.7910090217467864E-3</v>
      </c>
      <c r="D626" s="143">
        <f>IF('##zz500##'!K626="","",IF('##zz500##'!K626="yes",D625,IF('##zz500##'!T626&lt;&gt;0,D625*(1+'##zz500##'!T626),D625*(1+C626))))</f>
        <v>2.8088043911747098</v>
      </c>
      <c r="E626" s="6">
        <f t="shared" ref="E626:E689" si="22">D626/D625-1</f>
        <v>7.7910090217467864E-3</v>
      </c>
      <c r="F626" s="17">
        <f>D626/MAX(D$240:D626)-1</f>
        <v>-6.085444346165314E-3</v>
      </c>
      <c r="G626" s="66">
        <f>IF('##zz500##'!K626="","",IF('##zz500##'!K626="no",G625*(1+E626),IF('##zz500##'!T626&lt;&gt;0,G625*(1+'##zz500##'!T626),G625*(1+'##zz500##'!P626))))</f>
        <v>6.8816691551361533</v>
      </c>
      <c r="H626" s="6">
        <f t="shared" ref="H626:H689" si="23">G626/G625-1</f>
        <v>7.7910090217467864E-3</v>
      </c>
      <c r="I626" s="17">
        <f>G626/MAX(G$240:G626)-1</f>
        <v>-2.7208860964906934E-2</v>
      </c>
      <c r="N626" s="20"/>
      <c r="O626" s="20"/>
      <c r="S626" s="192"/>
      <c r="Y626" s="39"/>
      <c r="Z626" s="39"/>
      <c r="AA626" s="17"/>
      <c r="AC626" s="142"/>
      <c r="AE626" s="17"/>
      <c r="AG626" s="66"/>
      <c r="AI626" s="17"/>
    </row>
    <row r="627" spans="1:36" x14ac:dyDescent="0.25">
      <c r="A627" s="72">
        <f>IF('##zz500##'!B627&lt;&gt;"",'##zz500##'!B627,"")</f>
        <v>40031</v>
      </c>
      <c r="B627" s="208">
        <v>8241.76</v>
      </c>
      <c r="C627" s="146">
        <f t="shared" si="21"/>
        <v>-1.4853368419267543E-3</v>
      </c>
      <c r="D627" s="143">
        <f>IF('##zz500##'!K627="","",IF('##zz500##'!K627="yes",D626,IF('##zz500##'!T627&lt;&gt;0,D626*(1+'##zz500##'!T627),D626*(1+C627))))</f>
        <v>2.8046323705307326</v>
      </c>
      <c r="E627" s="6">
        <f t="shared" si="22"/>
        <v>-1.4853368419266433E-3</v>
      </c>
      <c r="F627" s="17">
        <f>D627/MAX(D$240:D627)-1</f>
        <v>-7.5617422534052237E-3</v>
      </c>
      <c r="G627" s="66">
        <f>IF('##zz500##'!K627="","",IF('##zz500##'!K627="no",G626*(1+E627),IF('##zz500##'!T627&lt;&gt;0,G626*(1+'##zz500##'!T627),G626*(1+'##zz500##'!P627))))</f>
        <v>6.8714475584060795</v>
      </c>
      <c r="H627" s="6">
        <f t="shared" si="23"/>
        <v>-1.4853368419266433E-3</v>
      </c>
      <c r="I627" s="17">
        <f>G627/MAX(G$240:G627)-1</f>
        <v>-2.8653783483215567E-2</v>
      </c>
      <c r="N627" s="20"/>
      <c r="O627" s="20"/>
      <c r="S627" s="192"/>
      <c r="Y627" s="39"/>
      <c r="Z627" s="39"/>
      <c r="AA627" s="17"/>
      <c r="AC627" s="142"/>
      <c r="AE627" s="17"/>
      <c r="AG627" s="66"/>
      <c r="AI627" s="17"/>
    </row>
    <row r="628" spans="1:36" x14ac:dyDescent="0.25">
      <c r="A628" s="72">
        <f>IF('##zz500##'!B628&lt;&gt;"",'##zz500##'!B628,"")</f>
        <v>40032</v>
      </c>
      <c r="B628" s="208">
        <v>8106.16</v>
      </c>
      <c r="C628" s="146">
        <f t="shared" si="21"/>
        <v>-1.6452796490070143E-2</v>
      </c>
      <c r="D628" s="143">
        <f>IF('##zz500##'!K628="","",IF('##zz500##'!K628="yes",D627,IF('##zz500##'!T628&lt;&gt;0,D627*(1+'##zz500##'!T628),D627*(1+C628))))</f>
        <v>2.7551983916267031</v>
      </c>
      <c r="E628" s="6">
        <f t="shared" si="22"/>
        <v>-1.7625831971223693E-2</v>
      </c>
      <c r="F628" s="17">
        <f>D628/MAX(D$240:D628)-1</f>
        <v>-2.5054292226260655E-2</v>
      </c>
      <c r="G628" s="66">
        <f>IF('##zz500##'!K628="","",IF('##zz500##'!K628="no",G627*(1+E628),IF('##zz500##'!T628&lt;&gt;0,G627*(1+'##zz500##'!T628),G627*(1+'##zz500##'!P628))))</f>
        <v>6.7503325783425385</v>
      </c>
      <c r="H628" s="6">
        <f t="shared" si="23"/>
        <v>-1.7625831971223693E-2</v>
      </c>
      <c r="I628" s="17">
        <f>G628/MAX(G$240:G628)-1</f>
        <v>-4.5774568681424266E-2</v>
      </c>
      <c r="N628" s="20"/>
      <c r="O628" s="20"/>
      <c r="S628" s="192"/>
      <c r="Y628" s="39"/>
      <c r="Z628" s="39"/>
      <c r="AA628" s="17"/>
      <c r="AC628" s="142"/>
      <c r="AE628" s="17"/>
      <c r="AF628" s="14"/>
      <c r="AG628" s="66"/>
      <c r="AI628" s="17"/>
      <c r="AJ628" s="14"/>
    </row>
    <row r="629" spans="1:36" x14ac:dyDescent="0.25">
      <c r="A629" s="72">
        <f>IF('##zz500##'!B629&lt;&gt;"",'##zz500##'!B629,"")</f>
        <v>40035</v>
      </c>
      <c r="B629" s="208">
        <v>8269.01</v>
      </c>
      <c r="C629" s="146">
        <f t="shared" si="21"/>
        <v>2.0089660209026361E-2</v>
      </c>
      <c r="D629" s="143">
        <f>IF('##zz500##'!K629="","",IF('##zz500##'!K629="yes",D628,IF('##zz500##'!T629&lt;&gt;0,D628*(1+'##zz500##'!T629),D628*(1+C629))))</f>
        <v>2.7551983916267031</v>
      </c>
      <c r="E629" s="6">
        <f t="shared" si="22"/>
        <v>0</v>
      </c>
      <c r="F629" s="17">
        <f>D629/MAX(D$240:D629)-1</f>
        <v>-2.5054292226260655E-2</v>
      </c>
      <c r="G629" s="66">
        <f>IF('##zz500##'!K629="","",IF('##zz500##'!K629="no",G628*(1+E629),IF('##zz500##'!T629&lt;&gt;0,G628*(1+'##zz500##'!T629),G628*(1+'##zz500##'!P629))))</f>
        <v>6.6482246726297447</v>
      </c>
      <c r="H629" s="6">
        <f t="shared" si="23"/>
        <v>-1.5126351854187536E-2</v>
      </c>
      <c r="I629" s="17">
        <f>G629/MAX(G$240:G629)-1</f>
        <v>-6.0208518303762837E-2</v>
      </c>
      <c r="N629" s="20"/>
      <c r="O629" s="20"/>
      <c r="S629" s="192"/>
      <c r="Y629" s="39"/>
      <c r="Z629" s="39"/>
      <c r="AA629" s="17"/>
      <c r="AC629" s="142"/>
      <c r="AE629" s="17"/>
      <c r="AG629" s="66"/>
      <c r="AI629" s="17"/>
    </row>
    <row r="630" spans="1:36" x14ac:dyDescent="0.25">
      <c r="A630" s="72">
        <f>IF('##zz500##'!B630&lt;&gt;"",'##zz500##'!B630,"")</f>
        <v>40036</v>
      </c>
      <c r="B630" s="208">
        <v>8282.94</v>
      </c>
      <c r="C630" s="146">
        <f t="shared" si="21"/>
        <v>1.6846031145203444E-3</v>
      </c>
      <c r="D630" s="143">
        <f>IF('##zz500##'!K630="","",IF('##zz500##'!K630="yes",D629,IF('##zz500##'!T630&lt;&gt;0,D629*(1+'##zz500##'!T630),D629*(1+C630))))</f>
        <v>2.7551983916267031</v>
      </c>
      <c r="E630" s="6">
        <f t="shared" si="22"/>
        <v>0</v>
      </c>
      <c r="F630" s="17">
        <f>D630/MAX(D$240:D630)-1</f>
        <v>-2.5054292226260655E-2</v>
      </c>
      <c r="G630" s="66">
        <f>IF('##zz500##'!K630="","",IF('##zz500##'!K630="no",G629*(1+E630),IF('##zz500##'!T630&lt;&gt;0,G629*(1+'##zz500##'!T630),G629*(1+'##zz500##'!P630))))</f>
        <v>6.6054581698449351</v>
      </c>
      <c r="H630" s="6">
        <f t="shared" si="23"/>
        <v>-6.4327703846827067E-3</v>
      </c>
      <c r="I630" s="17">
        <f>G630/MAX(G$240:G630)-1</f>
        <v>-6.6253981114995475E-2</v>
      </c>
      <c r="N630" s="20"/>
      <c r="O630" s="20"/>
      <c r="S630" s="192"/>
      <c r="Y630" s="39"/>
      <c r="Z630" s="39"/>
      <c r="AA630" s="17"/>
      <c r="AC630" s="142"/>
      <c r="AE630" s="17"/>
      <c r="AG630" s="66"/>
      <c r="AI630" s="17"/>
    </row>
    <row r="631" spans="1:36" x14ac:dyDescent="0.25">
      <c r="A631" s="72">
        <f>IF('##zz500##'!B631&lt;&gt;"",'##zz500##'!B631,"")</f>
        <v>40037</v>
      </c>
      <c r="B631" s="208">
        <v>7945.64</v>
      </c>
      <c r="C631" s="146">
        <f t="shared" si="21"/>
        <v>-4.0722255624210724E-2</v>
      </c>
      <c r="D631" s="143">
        <f>IF('##zz500##'!K631="","",IF('##zz500##'!K631="yes",D630,IF('##zz500##'!T631&lt;&gt;0,D630*(1+'##zz500##'!T631),D630*(1+C631))))</f>
        <v>2.7551983916267031</v>
      </c>
      <c r="E631" s="6">
        <f t="shared" si="22"/>
        <v>0</v>
      </c>
      <c r="F631" s="17">
        <f>D631/MAX(D$240:D631)-1</f>
        <v>-2.5054292226260655E-2</v>
      </c>
      <c r="G631" s="66">
        <f>IF('##zz500##'!K631="","",IF('##zz500##'!K631="no",G630*(1+E631),IF('##zz500##'!T631&lt;&gt;0,G630*(1+'##zz500##'!T631),G630*(1+'##zz500##'!P631))))</f>
        <v>6.9114791457427565</v>
      </c>
      <c r="H631" s="6">
        <f t="shared" si="23"/>
        <v>4.632850107125952E-2</v>
      </c>
      <c r="I631" s="17">
        <f>G631/MAX(G$240:G631)-1</f>
        <v>-2.2994927678797183E-2</v>
      </c>
      <c r="N631" s="20"/>
      <c r="O631" s="20"/>
      <c r="S631" s="192"/>
      <c r="Y631" s="39"/>
      <c r="Z631" s="39"/>
      <c r="AA631" s="17"/>
      <c r="AC631" s="142"/>
      <c r="AE631" s="17"/>
      <c r="AG631" s="66"/>
      <c r="AI631" s="17"/>
    </row>
    <row r="632" spans="1:36" x14ac:dyDescent="0.25">
      <c r="A632" s="72">
        <f>IF('##zz500##'!B632&lt;&gt;"",'##zz500##'!B632,"")</f>
        <v>40038</v>
      </c>
      <c r="B632" s="208">
        <v>8024.23</v>
      </c>
      <c r="C632" s="146">
        <f t="shared" si="21"/>
        <v>9.8909590668592173E-3</v>
      </c>
      <c r="D632" s="143">
        <f>IF('##zz500##'!K632="","",IF('##zz500##'!K632="yes",D631,IF('##zz500##'!T632&lt;&gt;0,D631*(1+'##zz500##'!T632),D631*(1+C632))))</f>
        <v>2.7551983916267031</v>
      </c>
      <c r="E632" s="6">
        <f t="shared" si="22"/>
        <v>0</v>
      </c>
      <c r="F632" s="17">
        <f>D632/MAX(D$240:D632)-1</f>
        <v>-2.5054292226260655E-2</v>
      </c>
      <c r="G632" s="66">
        <f>IF('##zz500##'!K632="","",IF('##zz500##'!K632="no",G631*(1+E632),IF('##zz500##'!T632&lt;&gt;0,G631*(1+'##zz500##'!T632),G631*(1+'##zz500##'!P632))))</f>
        <v>6.8968134216142243</v>
      </c>
      <c r="H632" s="6">
        <f t="shared" si="23"/>
        <v>-2.1219371163936351E-3</v>
      </c>
      <c r="I632" s="17">
        <f>G632/MAX(G$240:G632)-1</f>
        <v>-2.5068071004660464E-2</v>
      </c>
      <c r="N632" s="20"/>
      <c r="O632" s="20"/>
      <c r="S632" s="192"/>
      <c r="Y632" s="39"/>
      <c r="Z632" s="39"/>
      <c r="AA632" s="17"/>
      <c r="AC632" s="142"/>
      <c r="AE632" s="17"/>
      <c r="AG632" s="66"/>
      <c r="AI632" s="17"/>
    </row>
    <row r="633" spans="1:36" x14ac:dyDescent="0.25">
      <c r="A633" s="72">
        <f>IF('##zz500##'!B633&lt;&gt;"",'##zz500##'!B633,"")</f>
        <v>40039</v>
      </c>
      <c r="B633" s="208">
        <v>7633.43</v>
      </c>
      <c r="C633" s="146">
        <f t="shared" si="21"/>
        <v>-4.8702492326366476E-2</v>
      </c>
      <c r="D633" s="143">
        <f>IF('##zz500##'!K633="","",IF('##zz500##'!K633="yes",D632,IF('##zz500##'!T633&lt;&gt;0,D632*(1+'##zz500##'!T633),D632*(1+C633))))</f>
        <v>2.7551983916267031</v>
      </c>
      <c r="E633" s="6">
        <f t="shared" si="22"/>
        <v>0</v>
      </c>
      <c r="F633" s="17">
        <f>D633/MAX(D$240:D633)-1</f>
        <v>-2.5054292226260655E-2</v>
      </c>
      <c r="G633" s="66">
        <f>IF('##zz500##'!K633="","",IF('##zz500##'!K633="no",G632*(1+E633),IF('##zz500##'!T633&lt;&gt;0,G632*(1+'##zz500##'!T633),G632*(1+'##zz500##'!P633))))</f>
        <v>7.2042925655148471</v>
      </c>
      <c r="H633" s="6">
        <f t="shared" si="23"/>
        <v>4.4582784121287133E-2</v>
      </c>
      <c r="I633" s="17">
        <f>G633/MAX(G$240:G633)-1</f>
        <v>0</v>
      </c>
      <c r="N633" s="20"/>
      <c r="O633" s="20"/>
      <c r="S633" s="192"/>
      <c r="Y633" s="39"/>
      <c r="Z633" s="39"/>
      <c r="AA633" s="17"/>
      <c r="AC633" s="142"/>
      <c r="AE633" s="17"/>
      <c r="AG633" s="66"/>
      <c r="AI633" s="17"/>
    </row>
    <row r="634" spans="1:36" x14ac:dyDescent="0.25">
      <c r="A634" s="72">
        <f>IF('##zz500##'!B634&lt;&gt;"",'##zz500##'!B634,"")</f>
        <v>40042</v>
      </c>
      <c r="B634" s="208">
        <v>7112.73</v>
      </c>
      <c r="C634" s="146">
        <f t="shared" si="21"/>
        <v>-6.8213109964983087E-2</v>
      </c>
      <c r="D634" s="143">
        <f>IF('##zz500##'!K634="","",IF('##zz500##'!K634="yes",D633,IF('##zz500##'!T634&lt;&gt;0,D633*(1+'##zz500##'!T634),D633*(1+C634))))</f>
        <v>2.7551983916267031</v>
      </c>
      <c r="E634" s="6">
        <f t="shared" si="22"/>
        <v>0</v>
      </c>
      <c r="F634" s="17">
        <f>D634/MAX(D$240:D634)-1</f>
        <v>-2.5054292226260655E-2</v>
      </c>
      <c r="G634" s="66">
        <f>IF('##zz500##'!K634="","",IF('##zz500##'!K634="no",G633*(1+E634),IF('##zz500##'!T634&lt;&gt;0,G633*(1+'##zz500##'!T634),G633*(1+'##zz500##'!P634))))</f>
        <v>7.706439560966972</v>
      </c>
      <c r="H634" s="6">
        <f t="shared" si="23"/>
        <v>6.9701083192509117E-2</v>
      </c>
      <c r="I634" s="17">
        <f>G634/MAX(G$240:G634)-1</f>
        <v>0</v>
      </c>
      <c r="N634" s="20"/>
      <c r="O634" s="20"/>
      <c r="S634" s="192"/>
      <c r="Y634" s="39"/>
      <c r="Z634" s="39"/>
      <c r="AA634" s="17"/>
      <c r="AC634" s="142"/>
      <c r="AE634" s="17"/>
      <c r="AG634" s="66"/>
      <c r="AI634" s="17"/>
    </row>
    <row r="635" spans="1:36" x14ac:dyDescent="0.25">
      <c r="A635" s="72">
        <f>IF('##zz500##'!B635&lt;&gt;"",'##zz500##'!B635,"")</f>
        <v>40043</v>
      </c>
      <c r="B635" s="208">
        <v>7286.89</v>
      </c>
      <c r="C635" s="146">
        <f t="shared" si="21"/>
        <v>2.4485675682895502E-2</v>
      </c>
      <c r="D635" s="143">
        <f>IF('##zz500##'!K635="","",IF('##zz500##'!K635="yes",D634,IF('##zz500##'!T635&lt;&gt;0,D634*(1+'##zz500##'!T635),D634*(1+C635))))</f>
        <v>2.7551983916267031</v>
      </c>
      <c r="E635" s="6">
        <f t="shared" si="22"/>
        <v>0</v>
      </c>
      <c r="F635" s="17">
        <f>D635/MAX(D$240:D635)-1</f>
        <v>-2.5054292226260655E-2</v>
      </c>
      <c r="G635" s="66">
        <f>IF('##zz500##'!K635="","",IF('##zz500##'!K635="no",G634*(1+E635),IF('##zz500##'!T635&lt;&gt;0,G634*(1+'##zz500##'!T635),G634*(1+'##zz500##'!P635))))</f>
        <v>7.553439851151996</v>
      </c>
      <c r="H635" s="6">
        <f t="shared" si="23"/>
        <v>-1.9853488579851808E-2</v>
      </c>
      <c r="I635" s="17">
        <f>G635/MAX(G$240:G635)-1</f>
        <v>-1.9853488579851808E-2</v>
      </c>
      <c r="N635" s="20"/>
      <c r="O635" s="20"/>
      <c r="S635" s="192"/>
      <c r="Y635" s="39"/>
      <c r="Z635" s="39"/>
      <c r="AA635" s="17"/>
      <c r="AC635" s="142"/>
      <c r="AE635" s="17"/>
      <c r="AG635" s="66"/>
      <c r="AI635" s="17"/>
    </row>
    <row r="636" spans="1:36" x14ac:dyDescent="0.25">
      <c r="A636" s="72">
        <f>IF('##zz500##'!B636&lt;&gt;"",'##zz500##'!B636,"")</f>
        <v>40044</v>
      </c>
      <c r="B636" s="208">
        <v>6858.39</v>
      </c>
      <c r="C636" s="146">
        <f t="shared" si="21"/>
        <v>-5.8804236100723384E-2</v>
      </c>
      <c r="D636" s="143">
        <f>IF('##zz500##'!K636="","",IF('##zz500##'!K636="yes",D635,IF('##zz500##'!T636&lt;&gt;0,D635*(1+'##zz500##'!T636),D635*(1+C636))))</f>
        <v>2.7551983916267031</v>
      </c>
      <c r="E636" s="6">
        <f t="shared" si="22"/>
        <v>0</v>
      </c>
      <c r="F636" s="17">
        <f>D636/MAX(D$240:D636)-1</f>
        <v>-2.5054292226260655E-2</v>
      </c>
      <c r="G636" s="66">
        <f>IF('##zz500##'!K636="","",IF('##zz500##'!K636="no",G635*(1+E636),IF('##zz500##'!T636&lt;&gt;0,G635*(1+'##zz500##'!T636),G635*(1+'##zz500##'!P636))))</f>
        <v>7.944348344048799</v>
      </c>
      <c r="H636" s="6">
        <f t="shared" si="23"/>
        <v>5.1752380451826063E-2</v>
      </c>
      <c r="I636" s="17">
        <f>G636/MAX(G$240:G636)-1</f>
        <v>0</v>
      </c>
      <c r="N636" s="20"/>
      <c r="O636" s="20"/>
      <c r="S636" s="192"/>
      <c r="Y636" s="39"/>
      <c r="Z636" s="39"/>
      <c r="AA636" s="17"/>
      <c r="AC636" s="142"/>
      <c r="AE636" s="17"/>
      <c r="AG636" s="66"/>
      <c r="AI636" s="17"/>
    </row>
    <row r="637" spans="1:36" x14ac:dyDescent="0.25">
      <c r="A637" s="72">
        <f>IF('##zz500##'!B637&lt;&gt;"",'##zz500##'!B637,"")</f>
        <v>40045</v>
      </c>
      <c r="B637" s="208">
        <v>7144.69</v>
      </c>
      <c r="C637" s="146">
        <f t="shared" si="21"/>
        <v>4.1744491054022781E-2</v>
      </c>
      <c r="D637" s="143">
        <f>IF('##zz500##'!K637="","",IF('##zz500##'!K637="yes",D636,IF('##zz500##'!T637&lt;&gt;0,D636*(1+'##zz500##'!T637),D636*(1+C637))))</f>
        <v>2.7551983916267031</v>
      </c>
      <c r="E637" s="6">
        <f t="shared" si="22"/>
        <v>0</v>
      </c>
      <c r="F637" s="17">
        <f>D637/MAX(D$240:D637)-1</f>
        <v>-2.5054292226260655E-2</v>
      </c>
      <c r="G637" s="66">
        <f>IF('##zz500##'!K637="","",IF('##zz500##'!K637="no",G636*(1+E637),IF('##zz500##'!T637&lt;&gt;0,G636*(1+'##zz500##'!T637),G636*(1+'##zz500##'!P637))))</f>
        <v>7.6341118698692636</v>
      </c>
      <c r="H637" s="6">
        <f t="shared" si="23"/>
        <v>-3.9051217386752324E-2</v>
      </c>
      <c r="I637" s="17">
        <f>G637/MAX(G$240:G637)-1</f>
        <v>-3.9051217386752324E-2</v>
      </c>
      <c r="N637" s="20"/>
      <c r="O637" s="20"/>
      <c r="S637" s="192"/>
      <c r="Y637" s="39"/>
      <c r="Z637" s="39"/>
      <c r="AA637" s="17"/>
      <c r="AC637" s="142"/>
      <c r="AE637" s="17"/>
      <c r="AG637" s="66"/>
      <c r="AI637" s="17"/>
    </row>
    <row r="638" spans="1:36" x14ac:dyDescent="0.25">
      <c r="A638" s="72">
        <f>IF('##zz500##'!B638&lt;&gt;"",'##zz500##'!B638,"")</f>
        <v>40046</v>
      </c>
      <c r="B638" s="208">
        <v>7387.71</v>
      </c>
      <c r="C638" s="146">
        <f t="shared" si="21"/>
        <v>3.4014071989127759E-2</v>
      </c>
      <c r="D638" s="143">
        <f>IF('##zz500##'!K638="","",IF('##zz500##'!K638="yes",D637,IF('##zz500##'!T638&lt;&gt;0,D637*(1+'##zz500##'!T638),D637*(1+C638))))</f>
        <v>2.7551983916267031</v>
      </c>
      <c r="E638" s="6">
        <f t="shared" si="22"/>
        <v>0</v>
      </c>
      <c r="F638" s="17">
        <f>D638/MAX(D$240:D638)-1</f>
        <v>-2.5054292226260655E-2</v>
      </c>
      <c r="G638" s="66">
        <f>IF('##zz500##'!K638="","",IF('##zz500##'!K638="no",G637*(1+E638),IF('##zz500##'!T638&lt;&gt;0,G637*(1+'##zz500##'!T638),G637*(1+'##zz500##'!P638))))</f>
        <v>7.4221481017100466</v>
      </c>
      <c r="H638" s="6">
        <f t="shared" si="23"/>
        <v>-2.776534740024017E-2</v>
      </c>
      <c r="I638" s="17">
        <f>G638/MAX(G$240:G638)-1</f>
        <v>-6.5732294169846939E-2</v>
      </c>
      <c r="N638" s="20"/>
      <c r="O638" s="20"/>
      <c r="S638" s="192"/>
      <c r="Y638" s="39"/>
      <c r="Z638" s="39"/>
      <c r="AA638" s="17"/>
      <c r="AC638" s="142"/>
      <c r="AE638" s="17"/>
      <c r="AG638" s="66"/>
      <c r="AI638" s="17"/>
    </row>
    <row r="639" spans="1:36" x14ac:dyDescent="0.25">
      <c r="A639" s="72">
        <f>IF('##zz500##'!B639&lt;&gt;"",'##zz500##'!B639,"")</f>
        <v>40049</v>
      </c>
      <c r="B639" s="208">
        <v>7633.73</v>
      </c>
      <c r="C639" s="146">
        <f t="shared" si="21"/>
        <v>3.3301253026986721E-2</v>
      </c>
      <c r="D639" s="143">
        <f>IF('##zz500##'!K639="","",IF('##zz500##'!K639="yes",D638,IF('##zz500##'!T639&lt;&gt;0,D638*(1+'##zz500##'!T639),D638*(1+C639))))</f>
        <v>2.7551983916267031</v>
      </c>
      <c r="E639" s="6">
        <f t="shared" si="22"/>
        <v>0</v>
      </c>
      <c r="F639" s="17">
        <f>D639/MAX(D$240:D639)-1</f>
        <v>-2.5054292226260655E-2</v>
      </c>
      <c r="G639" s="66">
        <f>IF('##zz500##'!K639="","",IF('##zz500##'!K639="no",G638*(1+E639),IF('##zz500##'!T639&lt;&gt;0,G638*(1+'##zz500##'!T639),G638*(1+'##zz500##'!P639))))</f>
        <v>7.2642901635137935</v>
      </c>
      <c r="H639" s="6">
        <f t="shared" si="23"/>
        <v>-2.1268497479844495E-2</v>
      </c>
      <c r="I639" s="17">
        <f>G639/MAX(G$240:G639)-1</f>
        <v>-8.5602764516795715E-2</v>
      </c>
      <c r="N639" s="20"/>
      <c r="O639" s="20"/>
      <c r="S639" s="192"/>
      <c r="Y639" s="39"/>
      <c r="Z639" s="39"/>
      <c r="AA639" s="17"/>
      <c r="AC639" s="142"/>
      <c r="AE639" s="17"/>
      <c r="AG639" s="66"/>
      <c r="AI639" s="17"/>
    </row>
    <row r="640" spans="1:36" x14ac:dyDescent="0.25">
      <c r="A640" s="72">
        <f>IF('##zz500##'!B640&lt;&gt;"",'##zz500##'!B640,"")</f>
        <v>40050</v>
      </c>
      <c r="B640" s="208">
        <v>7620.82</v>
      </c>
      <c r="C640" s="146">
        <f t="shared" si="21"/>
        <v>-1.6911784933446583E-3</v>
      </c>
      <c r="D640" s="143">
        <f>IF('##zz500##'!K640="","",IF('##zz500##'!K640="yes",D639,IF('##zz500##'!T640&lt;&gt;0,D639*(1+'##zz500##'!T640),D639*(1+C640))))</f>
        <v>2.7551983916267031</v>
      </c>
      <c r="E640" s="6">
        <f t="shared" si="22"/>
        <v>0</v>
      </c>
      <c r="F640" s="17">
        <f>D640/MAX(D$240:D640)-1</f>
        <v>-2.5054292226260655E-2</v>
      </c>
      <c r="G640" s="66">
        <f>IF('##zz500##'!K640="","",IF('##zz500##'!K640="no",G639*(1+E640),IF('##zz500##'!T640&lt;&gt;0,G639*(1+'##zz500##'!T640),G639*(1+'##zz500##'!P640))))</f>
        <v>7.3789009643317822</v>
      </c>
      <c r="H640" s="6">
        <f t="shared" si="23"/>
        <v>1.5777288384437371E-2</v>
      </c>
      <c r="I640" s="17">
        <f>G640/MAX(G$240:G640)-1</f>
        <v>-7.1176055634644908E-2</v>
      </c>
      <c r="N640" s="20"/>
      <c r="O640" s="20"/>
      <c r="S640" s="192"/>
      <c r="Y640" s="39"/>
      <c r="Z640" s="39"/>
      <c r="AA640" s="17"/>
      <c r="AC640" s="142"/>
      <c r="AE640" s="17"/>
      <c r="AG640" s="66"/>
      <c r="AI640" s="17"/>
    </row>
    <row r="641" spans="1:36" x14ac:dyDescent="0.25">
      <c r="A641" s="72">
        <f>IF('##zz500##'!B641&lt;&gt;"",'##zz500##'!B641,"")</f>
        <v>40051</v>
      </c>
      <c r="B641" s="208">
        <v>7838.85</v>
      </c>
      <c r="C641" s="146">
        <f t="shared" si="21"/>
        <v>2.8609782149427554E-2</v>
      </c>
      <c r="D641" s="143">
        <f>IF('##zz500##'!K641="","",IF('##zz500##'!K641="yes",D640,IF('##zz500##'!T641&lt;&gt;0,D640*(1+'##zz500##'!T641),D640*(1+C641))))</f>
        <v>2.7551983916267031</v>
      </c>
      <c r="E641" s="6">
        <f t="shared" si="22"/>
        <v>0</v>
      </c>
      <c r="F641" s="17">
        <f>D641/MAX(D$240:D641)-1</f>
        <v>-2.5054292226260655E-2</v>
      </c>
      <c r="G641" s="66">
        <f>IF('##zz500##'!K641="","",IF('##zz500##'!K641="no",G640*(1+E641),IF('##zz500##'!T641&lt;&gt;0,G640*(1+'##zz500##'!T641),G640*(1+'##zz500##'!P641))))</f>
        <v>7.1477493643796812</v>
      </c>
      <c r="H641" s="6">
        <f t="shared" si="23"/>
        <v>-3.1326020103731422E-2</v>
      </c>
      <c r="I641" s="17">
        <f>G641/MAX(G$240:G641)-1</f>
        <v>-0.1002724131886612</v>
      </c>
      <c r="N641" s="20"/>
      <c r="O641" s="20"/>
      <c r="S641" s="192"/>
      <c r="Y641" s="39"/>
      <c r="Z641" s="39"/>
      <c r="AA641" s="17"/>
      <c r="AC641" s="142"/>
      <c r="AE641" s="17"/>
      <c r="AG641" s="66"/>
      <c r="AI641" s="17"/>
    </row>
    <row r="642" spans="1:36" x14ac:dyDescent="0.25">
      <c r="A642" s="72">
        <f>IF('##zz500##'!B642&lt;&gt;"",'##zz500##'!B642,"")</f>
        <v>40052</v>
      </c>
      <c r="B642" s="208">
        <v>7856.35</v>
      </c>
      <c r="C642" s="146">
        <f t="shared" si="21"/>
        <v>2.2324703240907962E-3</v>
      </c>
      <c r="D642" s="143">
        <f>IF('##zz500##'!K642="","",IF('##zz500##'!K642="yes",D641,IF('##zz500##'!T642&lt;&gt;0,D641*(1+'##zz500##'!T642),D641*(1+C642))))</f>
        <v>2.7551983916267031</v>
      </c>
      <c r="E642" s="6">
        <f t="shared" si="22"/>
        <v>0</v>
      </c>
      <c r="F642" s="17">
        <f>D642/MAX(D$240:D642)-1</f>
        <v>-2.5054292226260655E-2</v>
      </c>
      <c r="G642" s="66">
        <f>IF('##zz500##'!K642="","",IF('##zz500##'!K642="no",G641*(1+E642),IF('##zz500##'!T642&lt;&gt;0,G641*(1+'##zz500##'!T642),G641*(1+'##zz500##'!P642))))</f>
        <v>7.0793758189511502</v>
      </c>
      <c r="H642" s="6">
        <f t="shared" si="23"/>
        <v>-9.5657446761165943E-3</v>
      </c>
      <c r="I642" s="17">
        <f>G642/MAX(G$240:G642)-1</f>
        <v>-0.10887897756215703</v>
      </c>
      <c r="N642" s="20"/>
      <c r="O642" s="20"/>
      <c r="S642" s="192"/>
      <c r="Y642" s="39"/>
      <c r="Z642" s="39"/>
      <c r="AA642" s="17"/>
      <c r="AC642" s="142"/>
      <c r="AE642" s="17"/>
      <c r="AG642" s="66"/>
      <c r="AI642" s="17"/>
    </row>
    <row r="643" spans="1:36" x14ac:dyDescent="0.25">
      <c r="A643" s="72">
        <f>IF('##zz500##'!B643&lt;&gt;"",'##zz500##'!B643,"")</f>
        <v>40053</v>
      </c>
      <c r="B643" s="208">
        <v>7747.31</v>
      </c>
      <c r="C643" s="146">
        <f t="shared" si="21"/>
        <v>-1.3879218721161823E-2</v>
      </c>
      <c r="D643" s="143">
        <f>IF('##zz500##'!K643="","",IF('##zz500##'!K643="yes",D642,IF('##zz500##'!T643&lt;&gt;0,D642*(1+'##zz500##'!T643),D642*(1+C643))))</f>
        <v>2.7551983916267031</v>
      </c>
      <c r="E643" s="6">
        <f t="shared" si="22"/>
        <v>0</v>
      </c>
      <c r="F643" s="17">
        <f>D643/MAX(D$240:D643)-1</f>
        <v>-2.5054292226260655E-2</v>
      </c>
      <c r="G643" s="66">
        <f>IF('##zz500##'!K643="","",IF('##zz500##'!K643="no",G642*(1+E643),IF('##zz500##'!T643&lt;&gt;0,G642*(1+'##zz500##'!T643),G642*(1+'##zz500##'!P643))))</f>
        <v>7.2707203166489416</v>
      </c>
      <c r="H643" s="6">
        <f t="shared" si="23"/>
        <v>2.7028441855787788E-2</v>
      </c>
      <c r="I643" s="17">
        <f>G643/MAX(G$240:G643)-1</f>
        <v>-8.4793364820725636E-2</v>
      </c>
      <c r="N643" s="20"/>
      <c r="O643" s="20"/>
      <c r="S643" s="192"/>
      <c r="Y643" s="39"/>
      <c r="Z643" s="39"/>
      <c r="AA643" s="17"/>
      <c r="AC643" s="142"/>
      <c r="AE643" s="17"/>
      <c r="AG643" s="66"/>
      <c r="AI643" s="17"/>
    </row>
    <row r="644" spans="1:36" x14ac:dyDescent="0.25">
      <c r="A644" s="72">
        <f>IF('##zz500##'!B644&lt;&gt;"",'##zz500##'!B644,"")</f>
        <v>40056</v>
      </c>
      <c r="B644" s="208">
        <v>7271.02</v>
      </c>
      <c r="C644" s="146">
        <f t="shared" ref="C644:C707" si="24">IF(AND(B643&gt;0,B644&gt;0),B644/B643-1,"")</f>
        <v>-6.1478113048270888E-2</v>
      </c>
      <c r="D644" s="143">
        <f>IF('##zz500##'!K644="","",IF('##zz500##'!K644="yes",D643,IF('##zz500##'!T644&lt;&gt;0,D643*(1+'##zz500##'!T644),D643*(1+C644))))</f>
        <v>2.7551983916267031</v>
      </c>
      <c r="E644" s="6">
        <f t="shared" si="22"/>
        <v>0</v>
      </c>
      <c r="F644" s="17">
        <f>D644/MAX(D$240:D644)-1</f>
        <v>-2.5054292226260655E-2</v>
      </c>
      <c r="G644" s="66">
        <f>IF('##zz500##'!K644="","",IF('##zz500##'!K644="no",G643*(1+E644),IF('##zz500##'!T644&lt;&gt;0,G643*(1+'##zz500##'!T644),G643*(1+'##zz500##'!P644))))</f>
        <v>7.7924590089678754</v>
      </c>
      <c r="H644" s="6">
        <f t="shared" si="23"/>
        <v>7.1758872518342454E-2</v>
      </c>
      <c r="I644" s="17">
        <f>G644/MAX(G$240:G644)-1</f>
        <v>-1.9119168558954902E-2</v>
      </c>
      <c r="N644" s="20"/>
      <c r="O644" s="20"/>
      <c r="S644" s="192"/>
      <c r="Y644" s="39"/>
      <c r="Z644" s="39"/>
      <c r="AA644" s="17"/>
      <c r="AC644" s="142"/>
      <c r="AE644" s="17"/>
      <c r="AG644" s="66"/>
      <c r="AI644" s="17"/>
    </row>
    <row r="645" spans="1:36" x14ac:dyDescent="0.25">
      <c r="A645" s="72">
        <f>IF('##zz500##'!B645&lt;&gt;"",'##zz500##'!B645,"")</f>
        <v>40057</v>
      </c>
      <c r="B645" s="208">
        <v>7285.66</v>
      </c>
      <c r="C645" s="146">
        <f t="shared" si="24"/>
        <v>2.0134726627074606E-3</v>
      </c>
      <c r="D645" s="143">
        <f>IF('##zz500##'!K645="","",IF('##zz500##'!K645="yes",D644,IF('##zz500##'!T645&lt;&gt;0,D644*(1+'##zz500##'!T645),D644*(1+C645))))</f>
        <v>2.7551983916267031</v>
      </c>
      <c r="E645" s="6">
        <f t="shared" si="22"/>
        <v>0</v>
      </c>
      <c r="F645" s="17">
        <f>D645/MAX(D$240:D645)-1</f>
        <v>-2.5054292226260655E-2</v>
      </c>
      <c r="G645" s="66">
        <f>IF('##zz500##'!K645="","",IF('##zz500##'!K645="no",G644*(1+E645),IF('##zz500##'!T645&lt;&gt;0,G644*(1+'##zz500##'!T645),G644*(1+'##zz500##'!P645))))</f>
        <v>7.8702647390970748</v>
      </c>
      <c r="H645" s="6">
        <f t="shared" si="23"/>
        <v>9.9847467968272596E-3</v>
      </c>
      <c r="I645" s="17">
        <f>G645/MAX(G$240:G645)-1</f>
        <v>-9.3253218191547971E-3</v>
      </c>
      <c r="N645" s="20"/>
      <c r="O645" s="20"/>
      <c r="S645" s="192"/>
      <c r="Y645" s="39"/>
      <c r="Z645" s="39"/>
      <c r="AA645" s="17"/>
      <c r="AC645" s="142"/>
      <c r="AE645" s="17"/>
      <c r="AG645" s="66"/>
      <c r="AI645" s="17"/>
    </row>
    <row r="646" spans="1:36" x14ac:dyDescent="0.25">
      <c r="A646" s="72">
        <f>IF('##zz500##'!B646&lt;&gt;"",'##zz500##'!B646,"")</f>
        <v>40058</v>
      </c>
      <c r="B646" s="208">
        <v>7397.37</v>
      </c>
      <c r="C646" s="146">
        <f t="shared" si="24"/>
        <v>1.533285934287365E-2</v>
      </c>
      <c r="D646" s="143">
        <f>IF('##zz500##'!K646="","",IF('##zz500##'!K646="yes",D645,IF('##zz500##'!T646&lt;&gt;0,D645*(1+'##zz500##'!T646),D645*(1+C646))))</f>
        <v>2.7551983916267031</v>
      </c>
      <c r="E646" s="6">
        <f t="shared" si="22"/>
        <v>0</v>
      </c>
      <c r="F646" s="17">
        <f>D646/MAX(D$240:D646)-1</f>
        <v>-2.5054292226260655E-2</v>
      </c>
      <c r="G646" s="66">
        <f>IF('##zz500##'!K646="","",IF('##zz500##'!K646="no",G645*(1+E646),IF('##zz500##'!T646&lt;&gt;0,G645*(1+'##zz500##'!T646),G645*(1+'##zz500##'!P646))))</f>
        <v>7.822246780087772</v>
      </c>
      <c r="H646" s="6">
        <f t="shared" si="23"/>
        <v>-6.1011872663907507E-3</v>
      </c>
      <c r="I646" s="17">
        <f>G646/MAX(G$240:G646)-1</f>
        <v>-1.5369613550807459E-2</v>
      </c>
      <c r="N646" s="20"/>
      <c r="O646" s="20"/>
      <c r="S646" s="192"/>
      <c r="Y646" s="39"/>
      <c r="Z646" s="39"/>
      <c r="AA646" s="17"/>
      <c r="AC646" s="142"/>
      <c r="AE646" s="17"/>
      <c r="AG646" s="66"/>
      <c r="AI646" s="17"/>
    </row>
    <row r="647" spans="1:36" x14ac:dyDescent="0.25">
      <c r="A647" s="72">
        <f>IF('##zz500##'!B647&lt;&gt;"",'##zz500##'!B647,"")</f>
        <v>40059</v>
      </c>
      <c r="B647" s="208">
        <v>7717.9</v>
      </c>
      <c r="C647" s="146">
        <f t="shared" si="24"/>
        <v>4.3330264675148111E-2</v>
      </c>
      <c r="D647" s="143">
        <f>IF('##zz500##'!K647="","",IF('##zz500##'!K647="yes",D646,IF('##zz500##'!T647&lt;&gt;0,D646*(1+'##zz500##'!T647),D646*(1+C647))))</f>
        <v>2.7551983916267031</v>
      </c>
      <c r="E647" s="6">
        <f t="shared" si="22"/>
        <v>0</v>
      </c>
      <c r="F647" s="17">
        <f>D647/MAX(D$240:D647)-1</f>
        <v>-2.5054292226260655E-2</v>
      </c>
      <c r="G647" s="66">
        <f>IF('##zz500##'!K647="","",IF('##zz500##'!K647="no",G646*(1+E647),IF('##zz500##'!T647&lt;&gt;0,G646*(1+'##zz500##'!T647),G646*(1+'##zz500##'!P647))))</f>
        <v>7.4332510741204105</v>
      </c>
      <c r="H647" s="6">
        <f t="shared" si="23"/>
        <v>-4.9729408557856347E-2</v>
      </c>
      <c r="I647" s="17">
        <f>G647/MAX(G$240:G647)-1</f>
        <v>-6.4334700317019378E-2</v>
      </c>
      <c r="N647" s="20"/>
      <c r="O647" s="20"/>
      <c r="S647" s="192"/>
      <c r="Y647" s="39"/>
      <c r="Z647" s="39"/>
      <c r="AA647" s="17"/>
      <c r="AC647" s="142"/>
      <c r="AE647" s="17"/>
      <c r="AG647" s="66"/>
      <c r="AI647" s="17"/>
    </row>
    <row r="648" spans="1:36" x14ac:dyDescent="0.25">
      <c r="A648" s="72">
        <f>IF('##zz500##'!B648&lt;&gt;"",'##zz500##'!B648,"")</f>
        <v>40060</v>
      </c>
      <c r="B648" s="208">
        <v>7774.95</v>
      </c>
      <c r="C648" s="146">
        <f t="shared" si="24"/>
        <v>7.3919071249952673E-3</v>
      </c>
      <c r="D648" s="143">
        <f>IF('##zz500##'!K648="","",IF('##zz500##'!K648="yes",D647,IF('##zz500##'!T648&lt;&gt;0,D647*(1+'##zz500##'!T648),D647*(1+C648))))</f>
        <v>2.7551983916267031</v>
      </c>
      <c r="E648" s="6">
        <f t="shared" si="22"/>
        <v>0</v>
      </c>
      <c r="F648" s="17">
        <f>D648/MAX(D$240:D648)-1</f>
        <v>-2.5054292226260655E-2</v>
      </c>
      <c r="G648" s="66">
        <f>IF('##zz500##'!K648="","",IF('##zz500##'!K648="no",G647*(1+E648),IF('##zz500##'!T648&lt;&gt;0,G647*(1+'##zz500##'!T648),G647*(1+'##zz500##'!P648))))</f>
        <v>7.2996128685829538</v>
      </c>
      <c r="H648" s="6">
        <f t="shared" si="23"/>
        <v>-1.7978432882851392E-2</v>
      </c>
      <c r="I648" s="17">
        <f>G648/MAX(G$240:G648)-1</f>
        <v>-8.1156496108182874E-2</v>
      </c>
      <c r="N648" s="20"/>
      <c r="O648" s="20"/>
      <c r="S648" s="192"/>
      <c r="Y648" s="39"/>
      <c r="Z648" s="39"/>
      <c r="AA648" s="17"/>
      <c r="AC648" s="142"/>
      <c r="AE648" s="17"/>
      <c r="AF648" s="14"/>
      <c r="AG648" s="66"/>
      <c r="AI648" s="17"/>
      <c r="AJ648" s="14"/>
    </row>
    <row r="649" spans="1:36" x14ac:dyDescent="0.25">
      <c r="A649" s="72">
        <f>IF('##zz500##'!B649&lt;&gt;"",'##zz500##'!B649,"")</f>
        <v>40063</v>
      </c>
      <c r="B649" s="208">
        <v>7849.58</v>
      </c>
      <c r="C649" s="146">
        <f t="shared" si="24"/>
        <v>9.5987755548267994E-3</v>
      </c>
      <c r="D649" s="143">
        <f>IF('##zz500##'!K649="","",IF('##zz500##'!K649="yes",D648,IF('##zz500##'!T649&lt;&gt;0,D648*(1+'##zz500##'!T649),D648*(1+C649))))</f>
        <v>2.7551983916267031</v>
      </c>
      <c r="E649" s="6">
        <f t="shared" si="22"/>
        <v>0</v>
      </c>
      <c r="F649" s="17">
        <f>D649/MAX(D$240:D649)-1</f>
        <v>-2.5054292226260655E-2</v>
      </c>
      <c r="G649" s="66">
        <f>IF('##zz500##'!K649="","",IF('##zz500##'!K649="no",G648*(1+E649),IF('##zz500##'!T649&lt;&gt;0,G648*(1+'##zz500##'!T649),G648*(1+'##zz500##'!P649))))</f>
        <v>7.219713922892371</v>
      </c>
      <c r="H649" s="6">
        <f t="shared" si="23"/>
        <v>-1.0945641519492399E-2</v>
      </c>
      <c r="I649" s="17">
        <f>G649/MAX(G$240:G649)-1</f>
        <v>-9.121382771429698E-2</v>
      </c>
      <c r="N649" s="20"/>
      <c r="O649" s="20"/>
      <c r="S649" s="192"/>
      <c r="Y649" s="39"/>
      <c r="Z649" s="39"/>
      <c r="AA649" s="17"/>
      <c r="AC649" s="142"/>
      <c r="AE649" s="17"/>
      <c r="AG649" s="66"/>
      <c r="AI649" s="17"/>
    </row>
    <row r="650" spans="1:36" x14ac:dyDescent="0.25">
      <c r="A650" s="72">
        <f>IF('##zz500##'!B650&lt;&gt;"",'##zz500##'!B650,"")</f>
        <v>40064</v>
      </c>
      <c r="B650" s="208">
        <v>7968.93</v>
      </c>
      <c r="C650" s="146">
        <f t="shared" si="24"/>
        <v>1.520463515245396E-2</v>
      </c>
      <c r="D650" s="143">
        <f>IF('##zz500##'!K650="","",IF('##zz500##'!K650="yes",D649,IF('##zz500##'!T650&lt;&gt;0,D649*(1+'##zz500##'!T650),D649*(1+C650))))</f>
        <v>2.7551983916267031</v>
      </c>
      <c r="E650" s="6">
        <f t="shared" si="22"/>
        <v>0</v>
      </c>
      <c r="F650" s="17">
        <f>D650/MAX(D$240:D650)-1</f>
        <v>-2.5054292226260655E-2</v>
      </c>
      <c r="G650" s="66">
        <f>IF('##zz500##'!K650="","",IF('##zz500##'!K650="no",G649*(1+E650),IF('##zz500##'!T650&lt;&gt;0,G649*(1+'##zz500##'!T650),G649*(1+'##zz500##'!P650))))</f>
        <v>7.1893920118507797</v>
      </c>
      <c r="H650" s="6">
        <f t="shared" si="23"/>
        <v>-4.1998770817561759E-3</v>
      </c>
      <c r="I650" s="17">
        <f>G650/MAX(G$240:G650)-1</f>
        <v>-9.5030617931496586E-2</v>
      </c>
      <c r="N650" s="20"/>
      <c r="O650" s="20"/>
      <c r="S650" s="192"/>
      <c r="Y650" s="39"/>
      <c r="Z650" s="39"/>
      <c r="AA650" s="17"/>
      <c r="AC650" s="142"/>
      <c r="AE650" s="17"/>
      <c r="AG650" s="66"/>
      <c r="AI650" s="17"/>
    </row>
    <row r="651" spans="1:36" x14ac:dyDescent="0.25">
      <c r="A651" s="72">
        <f>IF('##zz500##'!B651&lt;&gt;"",'##zz500##'!B651,"")</f>
        <v>40065</v>
      </c>
      <c r="B651" s="208">
        <v>7985.93</v>
      </c>
      <c r="C651" s="146">
        <f t="shared" si="24"/>
        <v>2.1332851461866031E-3</v>
      </c>
      <c r="D651" s="143">
        <f>IF('##zz500##'!K651="","",IF('##zz500##'!K651="yes",D650,IF('##zz500##'!T651&lt;&gt;0,D650*(1+'##zz500##'!T651),D650*(1+C651))))</f>
        <v>2.7610760154303575</v>
      </c>
      <c r="E651" s="6">
        <f t="shared" si="22"/>
        <v>2.1332851461866031E-3</v>
      </c>
      <c r="F651" s="17">
        <f>D651/MAX(D$240:D651)-1</f>
        <v>-2.2974455029528551E-2</v>
      </c>
      <c r="G651" s="66">
        <f>IF('##zz500##'!K651="","",IF('##zz500##'!K651="no",G650*(1+E651),IF('##zz500##'!T651&lt;&gt;0,G650*(1+'##zz500##'!T651),G650*(1+'##zz500##'!P651))))</f>
        <v>7.2047290350397732</v>
      </c>
      <c r="H651" s="6">
        <f t="shared" si="23"/>
        <v>2.1332851461866031E-3</v>
      </c>
      <c r="I651" s="17">
        <f>G651/MAX(G$240:G651)-1</f>
        <v>-9.3100060190976275E-2</v>
      </c>
      <c r="N651" s="20"/>
      <c r="O651" s="20"/>
      <c r="S651" s="192"/>
      <c r="Y651" s="39"/>
      <c r="Z651" s="39"/>
      <c r="AA651" s="17"/>
      <c r="AC651" s="142"/>
      <c r="AE651" s="17"/>
      <c r="AG651" s="66"/>
      <c r="AI651" s="17"/>
    </row>
    <row r="652" spans="1:36" x14ac:dyDescent="0.25">
      <c r="A652" s="72">
        <f>IF('##zz500##'!B652&lt;&gt;"",'##zz500##'!B652,"")</f>
        <v>40066</v>
      </c>
      <c r="B652" s="208">
        <v>7929.93</v>
      </c>
      <c r="C652" s="146">
        <f t="shared" si="24"/>
        <v>-7.0123329405592516E-3</v>
      </c>
      <c r="D652" s="143">
        <f>IF('##zz500##'!K652="","",IF('##zz500##'!K652="yes",D651,IF('##zz500##'!T652&lt;&gt;0,D651*(1+'##zz500##'!T652),D651*(1+C652))))</f>
        <v>2.7417144311359674</v>
      </c>
      <c r="E652" s="6">
        <f t="shared" si="22"/>
        <v>-7.0123329405591406E-3</v>
      </c>
      <c r="F652" s="17">
        <f>D652/MAX(D$240:D652)-1</f>
        <v>-2.982568344229275E-2</v>
      </c>
      <c r="G652" s="66">
        <f>IF('##zz500##'!K652="","",IF('##zz500##'!K652="no",G651*(1+E652),IF('##zz500##'!T652&lt;&gt;0,G651*(1+'##zz500##'!T652),G651*(1+'##zz500##'!P652))))</f>
        <v>7.1542070762995609</v>
      </c>
      <c r="H652" s="6">
        <f t="shared" si="23"/>
        <v>-7.0123329405591406E-3</v>
      </c>
      <c r="I652" s="17">
        <f>G652/MAX(G$240:G652)-1</f>
        <v>-9.9459544512690234E-2</v>
      </c>
      <c r="N652" s="20"/>
      <c r="O652" s="20"/>
      <c r="S652" s="192"/>
      <c r="Y652" s="39"/>
      <c r="Z652" s="39"/>
      <c r="AA652" s="17"/>
      <c r="AC652" s="142"/>
      <c r="AE652" s="17"/>
      <c r="AG652" s="66"/>
      <c r="AI652" s="17"/>
    </row>
    <row r="653" spans="1:36" x14ac:dyDescent="0.25">
      <c r="A653" s="72">
        <f>IF('##zz500##'!B653&lt;&gt;"",'##zz500##'!B653,"")</f>
        <v>40067</v>
      </c>
      <c r="B653" s="208">
        <v>8091.1</v>
      </c>
      <c r="C653" s="146">
        <f t="shared" si="24"/>
        <v>2.0324265157447785E-2</v>
      </c>
      <c r="D653" s="143">
        <f>IF('##zz500##'!K653="","",IF('##zz500##'!K653="yes",D652,IF('##zz500##'!T653&lt;&gt;0,D652*(1+'##zz500##'!T653),D652*(1+C653))))</f>
        <v>2.7974377622203757</v>
      </c>
      <c r="E653" s="6">
        <f t="shared" si="22"/>
        <v>2.0324265157447785E-2</v>
      </c>
      <c r="F653" s="17">
        <f>D653/MAX(D$240:D653)-1</f>
        <v>-1.0107603383628372E-2</v>
      </c>
      <c r="G653" s="66">
        <f>IF('##zz500##'!K653="","",IF('##zz500##'!K653="no",G652*(1+E653),IF('##zz500##'!T653&lt;&gt;0,G652*(1+'##zz500##'!T653),G652*(1+'##zz500##'!P653))))</f>
        <v>7.299611077909562</v>
      </c>
      <c r="H653" s="6">
        <f t="shared" si="23"/>
        <v>2.0324265157447785E-2</v>
      </c>
      <c r="I653" s="17">
        <f>G653/MAX(G$240:G653)-1</f>
        <v>-8.1156721510357355E-2</v>
      </c>
      <c r="N653" s="20"/>
      <c r="O653" s="20"/>
      <c r="S653" s="192"/>
      <c r="Y653" s="39"/>
      <c r="Z653" s="39"/>
      <c r="AA653" s="17"/>
      <c r="AC653" s="142"/>
      <c r="AE653" s="17"/>
      <c r="AG653" s="66"/>
      <c r="AI653" s="17"/>
    </row>
    <row r="654" spans="1:36" x14ac:dyDescent="0.25">
      <c r="A654" s="72">
        <f>IF('##zz500##'!B654&lt;&gt;"",'##zz500##'!B654,"")</f>
        <v>40070</v>
      </c>
      <c r="B654" s="208">
        <v>8309.5</v>
      </c>
      <c r="C654" s="146">
        <f t="shared" si="24"/>
        <v>2.699262152241344E-2</v>
      </c>
      <c r="D654" s="143">
        <f>IF('##zz500##'!K654="","",IF('##zz500##'!K654="yes",D653,IF('##zz500##'!T654&lt;&gt;0,D653*(1+'##zz500##'!T654),D653*(1+C654))))</f>
        <v>2.8729479409684973</v>
      </c>
      <c r="E654" s="6">
        <f t="shared" si="22"/>
        <v>2.699262152241344E-2</v>
      </c>
      <c r="F654" s="17">
        <f>D654/MAX(D$240:D654)-1</f>
        <v>0</v>
      </c>
      <c r="G654" s="66">
        <f>IF('##zz500##'!K654="","",IF('##zz500##'!K654="no",G653*(1+E654),IF('##zz500##'!T654&lt;&gt;0,G653*(1+'##zz500##'!T654),G653*(1+'##zz500##'!P654))))</f>
        <v>7.4966467169963913</v>
      </c>
      <c r="H654" s="6">
        <f t="shared" si="23"/>
        <v>2.699262152241344E-2</v>
      </c>
      <c r="I654" s="17">
        <f>G654/MAX(G$240:G654)-1</f>
        <v>-5.6354732655672923E-2</v>
      </c>
      <c r="N654" s="20"/>
      <c r="O654" s="20"/>
      <c r="S654" s="192"/>
      <c r="Y654" s="39"/>
      <c r="Z654" s="39"/>
      <c r="AA654" s="17"/>
      <c r="AC654" s="142"/>
      <c r="AE654" s="17"/>
      <c r="AG654" s="66"/>
      <c r="AI654" s="17"/>
    </row>
    <row r="655" spans="1:36" x14ac:dyDescent="0.25">
      <c r="A655" s="72">
        <f>IF('##zz500##'!B655&lt;&gt;"",'##zz500##'!B655,"")</f>
        <v>40071</v>
      </c>
      <c r="B655" s="208">
        <v>8442.52</v>
      </c>
      <c r="C655" s="146">
        <f t="shared" si="24"/>
        <v>1.6008183404537135E-2</v>
      </c>
      <c r="D655" s="143">
        <f>IF('##zz500##'!K655="","",IF('##zz500##'!K655="yes",D654,IF('##zz500##'!T655&lt;&gt;0,D654*(1+'##zz500##'!T655),D654*(1+C655))))</f>
        <v>2.9189386185192081</v>
      </c>
      <c r="E655" s="6">
        <f t="shared" si="22"/>
        <v>1.6008183404537135E-2</v>
      </c>
      <c r="F655" s="17">
        <f>D655/MAX(D$240:D655)-1</f>
        <v>0</v>
      </c>
      <c r="G655" s="66">
        <f>IF('##zz500##'!K655="","",IF('##zz500##'!K655="no",G654*(1+E655),IF('##zz500##'!T655&lt;&gt;0,G654*(1+'##zz500##'!T655),G654*(1+'##zz500##'!P655))))</f>
        <v>7.6166544125610907</v>
      </c>
      <c r="H655" s="6">
        <f t="shared" si="23"/>
        <v>1.6008183404537135E-2</v>
      </c>
      <c r="I655" s="17">
        <f>G655/MAX(G$240:G655)-1</f>
        <v>-4.1248686147201452E-2</v>
      </c>
      <c r="N655" s="20"/>
      <c r="O655" s="20"/>
      <c r="S655" s="192"/>
      <c r="Y655" s="39"/>
      <c r="Z655" s="39"/>
      <c r="AA655" s="17"/>
      <c r="AC655" s="142"/>
      <c r="AE655" s="17"/>
      <c r="AG655" s="66"/>
      <c r="AI655" s="17"/>
    </row>
    <row r="656" spans="1:36" x14ac:dyDescent="0.25">
      <c r="A656" s="72">
        <f>IF('##zz500##'!B656&lt;&gt;"",'##zz500##'!B656,"")</f>
        <v>40072</v>
      </c>
      <c r="B656" s="208">
        <v>8476.36</v>
      </c>
      <c r="C656" s="146">
        <f t="shared" si="24"/>
        <v>4.008281887398546E-3</v>
      </c>
      <c r="D656" s="143">
        <f>IF('##zz500##'!K656="","",IF('##zz500##'!K656="yes",D655,IF('##zz500##'!T656&lt;&gt;0,D655*(1+'##zz500##'!T656),D655*(1+C656))))</f>
        <v>2.9306385473142469</v>
      </c>
      <c r="E656" s="6">
        <f t="shared" si="22"/>
        <v>4.008281887398546E-3</v>
      </c>
      <c r="F656" s="17">
        <f>D656/MAX(D$240:D656)-1</f>
        <v>0</v>
      </c>
      <c r="G656" s="66">
        <f>IF('##zz500##'!K656="","",IF('##zz500##'!K656="no",G655*(1+E656),IF('##zz500##'!T656&lt;&gt;0,G655*(1+'##zz500##'!T656),G655*(1+'##zz500##'!P656))))</f>
        <v>7.6471841104855338</v>
      </c>
      <c r="H656" s="6">
        <f t="shared" si="23"/>
        <v>4.008281887398546E-3</v>
      </c>
      <c r="I656" s="17">
        <f>G656/MAX(G$240:G656)-1</f>
        <v>-3.7405740621365702E-2</v>
      </c>
      <c r="N656" s="20"/>
      <c r="O656" s="20"/>
      <c r="S656" s="192"/>
      <c r="Y656" s="39"/>
      <c r="Z656" s="39"/>
      <c r="AA656" s="17"/>
      <c r="AC656" s="142"/>
      <c r="AE656" s="17"/>
      <c r="AG656" s="66"/>
      <c r="AI656" s="17"/>
    </row>
    <row r="657" spans="1:36" x14ac:dyDescent="0.25">
      <c r="A657" s="72">
        <f>IF('##zz500##'!B657&lt;&gt;"",'##zz500##'!B657,"")</f>
        <v>40073</v>
      </c>
      <c r="B657" s="208">
        <v>8740.7199999999993</v>
      </c>
      <c r="C657" s="146">
        <f t="shared" si="24"/>
        <v>3.1187915567531199E-2</v>
      </c>
      <c r="D657" s="143">
        <f>IF('##zz500##'!K657="","",IF('##zz500##'!K657="yes",D656,IF('##zz500##'!T657&lt;&gt;0,D656*(1+'##zz500##'!T657),D656*(1+C657))))</f>
        <v>3.0220390548868359</v>
      </c>
      <c r="E657" s="6">
        <f t="shared" si="22"/>
        <v>3.1187915567531199E-2</v>
      </c>
      <c r="F657" s="17">
        <f>D657/MAX(D$240:D657)-1</f>
        <v>0</v>
      </c>
      <c r="G657" s="66">
        <f>IF('##zz500##'!K657="","",IF('##zz500##'!K657="no",G656*(1+E657),IF('##zz500##'!T657&lt;&gt;0,G656*(1+'##zz500##'!T657),G656*(1+'##zz500##'!P657))))</f>
        <v>7.8856838428527229</v>
      </c>
      <c r="H657" s="6">
        <f t="shared" si="23"/>
        <v>3.1187915567531199E-2</v>
      </c>
      <c r="I657" s="17">
        <f>G657/MAX(G$240:G657)-1</f>
        <v>-7.3844321340745811E-3</v>
      </c>
      <c r="N657" s="20"/>
      <c r="O657" s="20"/>
      <c r="S657" s="192"/>
      <c r="Y657" s="39"/>
      <c r="Z657" s="39"/>
      <c r="AA657" s="17"/>
      <c r="AC657" s="142"/>
      <c r="AE657" s="17"/>
      <c r="AG657" s="66"/>
      <c r="AI657" s="17"/>
    </row>
    <row r="658" spans="1:36" x14ac:dyDescent="0.25">
      <c r="A658" s="72">
        <f>IF('##zz500##'!B658&lt;&gt;"",'##zz500##'!B658,"")</f>
        <v>40074</v>
      </c>
      <c r="B658" s="208">
        <v>8485.1</v>
      </c>
      <c r="C658" s="146">
        <f t="shared" si="24"/>
        <v>-2.9244730411224551E-2</v>
      </c>
      <c r="D658" s="143">
        <f>IF('##zz500##'!K658="","",IF('##zz500##'!K658="yes",D657,IF('##zz500##'!T658&lt;&gt;0,D657*(1+'##zz500##'!T658),D657*(1+C658))))</f>
        <v>3.0220390548868359</v>
      </c>
      <c r="E658" s="6">
        <f t="shared" si="22"/>
        <v>0</v>
      </c>
      <c r="F658" s="17">
        <f>D658/MAX(D$240:D658)-1</f>
        <v>0</v>
      </c>
      <c r="G658" s="66">
        <f>IF('##zz500##'!K658="","",IF('##zz500##'!K658="no",G657*(1+E658),IF('##zz500##'!T658&lt;&gt;0,G657*(1+'##zz500##'!T658),G657*(1+'##zz500##'!P658))))</f>
        <v>8.148508036877395</v>
      </c>
      <c r="H658" s="6">
        <f t="shared" si="23"/>
        <v>3.3329283707320467E-2</v>
      </c>
      <c r="I658" s="17">
        <f>G658/MAX(G$240:G658)-1</f>
        <v>0</v>
      </c>
      <c r="N658" s="20"/>
      <c r="O658" s="20"/>
      <c r="S658" s="192"/>
      <c r="Y658" s="39"/>
      <c r="Z658" s="39"/>
      <c r="AA658" s="17"/>
      <c r="AC658" s="142"/>
      <c r="AE658" s="17"/>
      <c r="AG658" s="66"/>
      <c r="AI658" s="17"/>
    </row>
    <row r="659" spans="1:36" x14ac:dyDescent="0.25">
      <c r="A659" s="72">
        <f>IF('##zz500##'!B659&lt;&gt;"",'##zz500##'!B659,"")</f>
        <v>40077</v>
      </c>
      <c r="B659" s="208">
        <v>8618.9599999999991</v>
      </c>
      <c r="C659" s="146">
        <f t="shared" si="24"/>
        <v>1.5775889500418305E-2</v>
      </c>
      <c r="D659" s="143">
        <f>IF('##zz500##'!K659="","",IF('##zz500##'!K659="yes",D658,IF('##zz500##'!T659&lt;&gt;0,D658*(1+'##zz500##'!T659),D658*(1+C659))))</f>
        <v>3.0697144090826791</v>
      </c>
      <c r="E659" s="6">
        <f t="shared" si="22"/>
        <v>1.5775889500418305E-2</v>
      </c>
      <c r="F659" s="17">
        <f>D659/MAX(D$240:D659)-1</f>
        <v>0</v>
      </c>
      <c r="G659" s="66">
        <f>IF('##zz500##'!K659="","",IF('##zz500##'!K659="no",G658*(1+E659),IF('##zz500##'!T659&lt;&gt;0,G658*(1+'##zz500##'!T659),G658*(1+'##zz500##'!P659))))</f>
        <v>8.2770579992604425</v>
      </c>
      <c r="H659" s="6">
        <f t="shared" si="23"/>
        <v>1.5775889500418305E-2</v>
      </c>
      <c r="I659" s="17">
        <f>G659/MAX(G$240:G659)-1</f>
        <v>0</v>
      </c>
      <c r="N659" s="20"/>
      <c r="O659" s="20"/>
      <c r="S659" s="192"/>
      <c r="Y659" s="39"/>
      <c r="Z659" s="39"/>
      <c r="AA659" s="17"/>
      <c r="AC659" s="142"/>
      <c r="AE659" s="17"/>
      <c r="AG659" s="66"/>
      <c r="AI659" s="17"/>
    </row>
    <row r="660" spans="1:36" x14ac:dyDescent="0.25">
      <c r="A660" s="72">
        <f>IF('##zz500##'!B660&lt;&gt;"",'##zz500##'!B660,"")</f>
        <v>40078</v>
      </c>
      <c r="B660" s="208">
        <v>8491.52</v>
      </c>
      <c r="C660" s="146">
        <f t="shared" si="24"/>
        <v>-1.4786006664377016E-2</v>
      </c>
      <c r="D660" s="143">
        <f>IF('##zz500##'!K660="","",IF('##zz500##'!K660="yes",D659,IF('##zz500##'!T660&lt;&gt;0,D659*(1+'##zz500##'!T660),D659*(1+C660))))</f>
        <v>3.0243255913722487</v>
      </c>
      <c r="E660" s="6">
        <f t="shared" si="22"/>
        <v>-1.4786006664376905E-2</v>
      </c>
      <c r="F660" s="17">
        <f>D660/MAX(D$240:D660)-1</f>
        <v>-1.4786006664376905E-2</v>
      </c>
      <c r="G660" s="66">
        <f>IF('##zz500##'!K660="","",IF('##zz500##'!K660="no",G659*(1+E660),IF('##zz500##'!T660&lt;&gt;0,G659*(1+'##zz500##'!T660),G659*(1+'##zz500##'!P660))))</f>
        <v>8.154673364521944</v>
      </c>
      <c r="H660" s="6">
        <f t="shared" si="23"/>
        <v>-1.4786006664376794E-2</v>
      </c>
      <c r="I660" s="17">
        <f>G660/MAX(G$240:G660)-1</f>
        <v>-1.4786006664376794E-2</v>
      </c>
      <c r="N660" s="20"/>
      <c r="O660" s="20"/>
      <c r="S660" s="192"/>
      <c r="Y660" s="39"/>
      <c r="Z660" s="39"/>
      <c r="AA660" s="17"/>
      <c r="AC660" s="142"/>
      <c r="AE660" s="17"/>
      <c r="AG660" s="66"/>
      <c r="AI660" s="17"/>
    </row>
    <row r="661" spans="1:36" x14ac:dyDescent="0.25">
      <c r="A661" s="72">
        <f>IF('##zz500##'!B661&lt;&gt;"",'##zz500##'!B661,"")</f>
        <v>40079</v>
      </c>
      <c r="B661" s="208">
        <v>8425.83</v>
      </c>
      <c r="C661" s="146">
        <f t="shared" si="24"/>
        <v>-7.7359530449201408E-3</v>
      </c>
      <c r="D661" s="143">
        <f>IF('##zz500##'!K661="","",IF('##zz500##'!K661="yes",D660,IF('##zz500##'!T661&lt;&gt;0,D660*(1+'##zz500##'!T661),D660*(1+C661))))</f>
        <v>2.9846128896201636</v>
      </c>
      <c r="E661" s="6">
        <f t="shared" si="22"/>
        <v>-1.3131093380083447E-2</v>
      </c>
      <c r="F661" s="17">
        <f>D661/MAX(D$240:D661)-1</f>
        <v>-2.7722943610231976E-2</v>
      </c>
      <c r="G661" s="66">
        <f>IF('##zz500##'!K661="","",IF('##zz500##'!K661="no",G660*(1+E661),IF('##zz500##'!T661&lt;&gt;0,G660*(1+'##zz500##'!T661),G660*(1+'##zz500##'!P661))))</f>
        <v>8.0475935870883273</v>
      </c>
      <c r="H661" s="6">
        <f t="shared" si="23"/>
        <v>-1.3131093380083447E-2</v>
      </c>
      <c r="I661" s="17">
        <f>G661/MAX(G$240:G661)-1</f>
        <v>-2.7722943610231754E-2</v>
      </c>
      <c r="N661" s="20"/>
      <c r="O661" s="20"/>
      <c r="S661" s="192"/>
      <c r="Y661" s="39"/>
      <c r="Z661" s="39"/>
      <c r="AA661" s="17"/>
      <c r="AC661" s="142"/>
      <c r="AE661" s="17"/>
      <c r="AG661" s="66"/>
      <c r="AI661" s="17"/>
    </row>
    <row r="662" spans="1:36" x14ac:dyDescent="0.25">
      <c r="A662" s="72">
        <f>IF('##zz500##'!B662&lt;&gt;"",'##zz500##'!B662,"")</f>
        <v>40080</v>
      </c>
      <c r="B662" s="208">
        <v>8222.85</v>
      </c>
      <c r="C662" s="146">
        <f t="shared" si="24"/>
        <v>-2.4090208323690354E-2</v>
      </c>
      <c r="D662" s="143">
        <f>IF('##zz500##'!K662="","",IF('##zz500##'!K662="yes",D661,IF('##zz500##'!T662&lt;&gt;0,D661*(1+'##zz500##'!T662),D661*(1+C662))))</f>
        <v>2.9846128896201636</v>
      </c>
      <c r="E662" s="6">
        <f t="shared" si="22"/>
        <v>0</v>
      </c>
      <c r="F662" s="17">
        <f>D662/MAX(D$240:D662)-1</f>
        <v>-2.7722943610231976E-2</v>
      </c>
      <c r="G662" s="66">
        <f>IF('##zz500##'!K662="","",IF('##zz500##'!K662="no",G661*(1+E662),IF('##zz500##'!T662&lt;&gt;0,G661*(1+'##zz500##'!T662),G661*(1+'##zz500##'!P662))))</f>
        <v>8.1081120745622517</v>
      </c>
      <c r="H662" s="6">
        <f t="shared" si="23"/>
        <v>7.5200725308770533E-3</v>
      </c>
      <c r="I662" s="17">
        <f>G662/MAX(G$240:G662)-1</f>
        <v>-2.0411349626073161E-2</v>
      </c>
      <c r="N662" s="20"/>
      <c r="O662" s="20"/>
      <c r="S662" s="192"/>
      <c r="Y662" s="39"/>
      <c r="Z662" s="39"/>
      <c r="AA662" s="17"/>
      <c r="AC662" s="142"/>
      <c r="AE662" s="17"/>
      <c r="AG662" s="66"/>
      <c r="AI662" s="17"/>
    </row>
    <row r="663" spans="1:36" x14ac:dyDescent="0.25">
      <c r="A663" s="72">
        <f>IF('##zz500##'!B663&lt;&gt;"",'##zz500##'!B663,"")</f>
        <v>40081</v>
      </c>
      <c r="B663" s="208">
        <v>8197.9500000000007</v>
      </c>
      <c r="C663" s="146">
        <f t="shared" si="24"/>
        <v>-3.0281471752494626E-3</v>
      </c>
      <c r="D663" s="143">
        <f>IF('##zz500##'!K663="","",IF('##zz500##'!K663="yes",D662,IF('##zz500##'!T663&lt;&gt;0,D662*(1+'##zz500##'!T663),D662*(1+C663))))</f>
        <v>2.9846128896201636</v>
      </c>
      <c r="E663" s="6">
        <f t="shared" si="22"/>
        <v>0</v>
      </c>
      <c r="F663" s="17">
        <f>D663/MAX(D$240:D663)-1</f>
        <v>-2.7722943610231976E-2</v>
      </c>
      <c r="G663" s="66">
        <f>IF('##zz500##'!K663="","",IF('##zz500##'!K663="no",G662*(1+E663),IF('##zz500##'!T663&lt;&gt;0,G662*(1+'##zz500##'!T663),G662*(1+'##zz500##'!P663))))</f>
        <v>8.1804988322886736</v>
      </c>
      <c r="H663" s="6">
        <f t="shared" si="23"/>
        <v>8.927695752198872E-3</v>
      </c>
      <c r="I663" s="17">
        <f>G663/MAX(G$240:G663)-1</f>
        <v>-1.1665880193227673E-2</v>
      </c>
      <c r="N663" s="20"/>
      <c r="O663" s="20"/>
      <c r="S663" s="192"/>
      <c r="Y663" s="39"/>
      <c r="Z663" s="39"/>
      <c r="AA663" s="17"/>
      <c r="AC663" s="142"/>
      <c r="AE663" s="17"/>
      <c r="AG663" s="66"/>
      <c r="AI663" s="17"/>
    </row>
    <row r="664" spans="1:36" x14ac:dyDescent="0.25">
      <c r="A664" s="72">
        <f>IF('##zz500##'!B664&lt;&gt;"",'##zz500##'!B664,"")</f>
        <v>40084</v>
      </c>
      <c r="B664" s="208">
        <v>7920.22</v>
      </c>
      <c r="C664" s="146">
        <f t="shared" si="24"/>
        <v>-3.3877981690544678E-2</v>
      </c>
      <c r="D664" s="143">
        <f>IF('##zz500##'!K664="","",IF('##zz500##'!K664="yes",D663,IF('##zz500##'!T664&lt;&gt;0,D663*(1+'##zz500##'!T664),D663*(1+C664))))</f>
        <v>2.9846128896201636</v>
      </c>
      <c r="E664" s="6">
        <f t="shared" si="22"/>
        <v>0</v>
      </c>
      <c r="F664" s="17">
        <f>D664/MAX(D$240:D664)-1</f>
        <v>-2.7722943610231976E-2</v>
      </c>
      <c r="G664" s="66">
        <f>IF('##zz500##'!K664="","",IF('##zz500##'!K664="no",G663*(1+E664),IF('##zz500##'!T664&lt;&gt;0,G663*(1+'##zz500##'!T664),G663*(1+'##zz500##'!P664))))</f>
        <v>8.4167676608992839</v>
      </c>
      <c r="H664" s="6">
        <f t="shared" si="23"/>
        <v>2.8881958601112423E-2</v>
      </c>
      <c r="I664" s="17">
        <f>G664/MAX(G$240:G664)-1</f>
        <v>0</v>
      </c>
      <c r="N664" s="20"/>
      <c r="O664" s="20"/>
      <c r="S664" s="192"/>
      <c r="Y664" s="39"/>
      <c r="Z664" s="39"/>
      <c r="AA664" s="17"/>
      <c r="AC664" s="142"/>
      <c r="AE664" s="17"/>
      <c r="AG664" s="66"/>
      <c r="AI664" s="17"/>
    </row>
    <row r="665" spans="1:36" x14ac:dyDescent="0.25">
      <c r="A665" s="72">
        <f>IF('##zz500##'!B665&lt;&gt;"",'##zz500##'!B665,"")</f>
        <v>40085</v>
      </c>
      <c r="B665" s="208">
        <v>7618.09</v>
      </c>
      <c r="C665" s="146">
        <f t="shared" si="24"/>
        <v>-3.8146667643070509E-2</v>
      </c>
      <c r="D665" s="143">
        <f>IF('##zz500##'!K665="","",IF('##zz500##'!K665="yes",D664,IF('##zz500##'!T665&lt;&gt;0,D664*(1+'##zz500##'!T665),D664*(1+C665))))</f>
        <v>2.9846128896201636</v>
      </c>
      <c r="E665" s="6">
        <f t="shared" si="22"/>
        <v>0</v>
      </c>
      <c r="F665" s="17">
        <f>D665/MAX(D$240:D665)-1</f>
        <v>-2.7722943610231976E-2</v>
      </c>
      <c r="G665" s="66">
        <f>IF('##zz500##'!K665="","",IF('##zz500##'!K665="no",G664*(1+E665),IF('##zz500##'!T665&lt;&gt;0,G664*(1+'##zz500##'!T665),G664*(1+'##zz500##'!P665))))</f>
        <v>8.5701468855956691</v>
      </c>
      <c r="H665" s="6">
        <f t="shared" si="23"/>
        <v>1.8223055557172962E-2</v>
      </c>
      <c r="I665" s="17">
        <f>G665/MAX(G$240:G665)-1</f>
        <v>0</v>
      </c>
      <c r="N665" s="20"/>
      <c r="O665" s="20"/>
      <c r="S665" s="192"/>
      <c r="Y665" s="39"/>
      <c r="Z665" s="39"/>
      <c r="AA665" s="17"/>
      <c r="AC665" s="142"/>
      <c r="AE665" s="17"/>
      <c r="AG665" s="66"/>
      <c r="AI665" s="17"/>
    </row>
    <row r="666" spans="1:36" x14ac:dyDescent="0.25">
      <c r="A666" s="72">
        <f>IF('##zz500##'!B666&lt;&gt;"",'##zz500##'!B666,"")</f>
        <v>40086</v>
      </c>
      <c r="B666" s="208">
        <v>7692.7</v>
      </c>
      <c r="C666" s="146">
        <f t="shared" si="24"/>
        <v>9.7937934574150454E-3</v>
      </c>
      <c r="D666" s="143">
        <f>IF('##zz500##'!K666="","",IF('##zz500##'!K666="yes",D665,IF('##zz500##'!T666&lt;&gt;0,D665*(1+'##zz500##'!T666),D665*(1+C666))))</f>
        <v>2.9846128896201636</v>
      </c>
      <c r="E666" s="6">
        <f t="shared" si="22"/>
        <v>0</v>
      </c>
      <c r="F666" s="17">
        <f>D666/MAX(D$240:D666)-1</f>
        <v>-2.7722943610231976E-2</v>
      </c>
      <c r="G666" s="66">
        <f>IF('##zz500##'!K666="","",IF('##zz500##'!K666="no",G665*(1+E666),IF('##zz500##'!T666&lt;&gt;0,G665*(1+'##zz500##'!T666),G665*(1+'##zz500##'!P666))))</f>
        <v>8.4975867982950639</v>
      </c>
      <c r="H666" s="6">
        <f t="shared" si="23"/>
        <v>-8.4666095306442646E-3</v>
      </c>
      <c r="I666" s="17">
        <f>G666/MAX(G$240:G666)-1</f>
        <v>-8.4666095306442646E-3</v>
      </c>
      <c r="N666" s="20"/>
      <c r="O666" s="20"/>
      <c r="S666" s="192"/>
      <c r="Y666" s="39"/>
      <c r="Z666" s="39"/>
      <c r="AA666" s="17"/>
      <c r="AC666" s="142"/>
      <c r="AE666" s="17"/>
      <c r="AG666" s="66"/>
      <c r="AI666" s="17"/>
    </row>
    <row r="667" spans="1:36" x14ac:dyDescent="0.25">
      <c r="A667" s="72">
        <f>IF('##zz500##'!B667&lt;&gt;"",'##zz500##'!B667,"")</f>
        <v>40095</v>
      </c>
      <c r="B667" s="208">
        <v>8012.93</v>
      </c>
      <c r="C667" s="146">
        <f t="shared" si="24"/>
        <v>4.1627776983373943E-2</v>
      </c>
      <c r="D667" s="143">
        <f>IF('##zz500##'!K667="","",IF('##zz500##'!K667="yes",D666,IF('##zz500##'!T667&lt;&gt;0,D666*(1+'##zz500##'!T667),D666*(1+C667))))</f>
        <v>2.9846128896201636</v>
      </c>
      <c r="E667" s="6">
        <f t="shared" si="22"/>
        <v>0</v>
      </c>
      <c r="F667" s="17">
        <f>D667/MAX(D$240:D667)-1</f>
        <v>-2.7722943610231976E-2</v>
      </c>
      <c r="G667" s="66">
        <f>IF('##zz500##'!K667="","",IF('##zz500##'!K667="no",G666*(1+E667),IF('##zz500##'!T667&lt;&gt;0,G666*(1+'##zz500##'!T667),G666*(1+'##zz500##'!P667))))</f>
        <v>8.0582417050837538</v>
      </c>
      <c r="H667" s="6">
        <f t="shared" si="23"/>
        <v>-5.1702336632731938E-2</v>
      </c>
      <c r="I667" s="17">
        <f>G667/MAX(G$240:G667)-1</f>
        <v>-5.9731202667284933E-2</v>
      </c>
      <c r="N667" s="20"/>
      <c r="O667" s="20"/>
      <c r="S667" s="192"/>
      <c r="Y667" s="39"/>
      <c r="Z667" s="39"/>
      <c r="AA667" s="17"/>
      <c r="AC667" s="142"/>
      <c r="AE667" s="17"/>
      <c r="AG667" s="66"/>
      <c r="AI667" s="17"/>
    </row>
    <row r="668" spans="1:36" x14ac:dyDescent="0.25">
      <c r="A668" s="72">
        <f>IF('##zz500##'!B668&lt;&gt;"",'##zz500##'!B668,"")</f>
        <v>40098</v>
      </c>
      <c r="B668" s="208">
        <v>8093.52</v>
      </c>
      <c r="C668" s="146">
        <f t="shared" si="24"/>
        <v>1.0057494574394088E-2</v>
      </c>
      <c r="D668" s="143">
        <f>IF('##zz500##'!K668="","",IF('##zz500##'!K668="yes",D667,IF('##zz500##'!T668&lt;&gt;0,D667*(1+'##zz500##'!T668),D667*(1+C668))))</f>
        <v>2.9846128896201636</v>
      </c>
      <c r="E668" s="6">
        <f t="shared" si="22"/>
        <v>0</v>
      </c>
      <c r="F668" s="17">
        <f>D668/MAX(D$240:D668)-1</f>
        <v>-2.7722943610231976E-2</v>
      </c>
      <c r="G668" s="66">
        <f>IF('##zz500##'!K668="","",IF('##zz500##'!K668="no",G667*(1+E668),IF('##zz500##'!T668&lt;&gt;0,G667*(1+'##zz500##'!T668),G667*(1+'##zz500##'!P668))))</f>
        <v>8.0099793164171196</v>
      </c>
      <c r="H668" s="6">
        <f t="shared" si="23"/>
        <v>-5.9891959602287326E-3</v>
      </c>
      <c r="I668" s="17">
        <f>G668/MAX(G$240:G668)-1</f>
        <v>-6.5362656749799131E-2</v>
      </c>
      <c r="N668" s="20"/>
      <c r="O668" s="20"/>
      <c r="S668" s="192"/>
      <c r="Y668" s="39"/>
      <c r="Z668" s="39"/>
      <c r="AA668" s="17"/>
      <c r="AC668" s="142"/>
      <c r="AE668" s="17"/>
      <c r="AF668" s="14"/>
      <c r="AG668" s="66"/>
      <c r="AI668" s="17"/>
      <c r="AJ668" s="14"/>
    </row>
    <row r="669" spans="1:36" x14ac:dyDescent="0.25">
      <c r="A669" s="72">
        <f>IF('##zz500##'!B669&lt;&gt;"",'##zz500##'!B669,"")</f>
        <v>40099</v>
      </c>
      <c r="B669" s="208">
        <v>8283.06</v>
      </c>
      <c r="C669" s="146">
        <f t="shared" si="24"/>
        <v>2.3418734987990186E-2</v>
      </c>
      <c r="D669" s="143">
        <f>IF('##zz500##'!K669="","",IF('##zz500##'!K669="yes",D668,IF('##zz500##'!T669&lt;&gt;0,D668*(1+'##zz500##'!T669),D668*(1+C669))))</f>
        <v>2.9846128896201636</v>
      </c>
      <c r="E669" s="6">
        <f t="shared" si="22"/>
        <v>0</v>
      </c>
      <c r="F669" s="17">
        <f>D669/MAX(D$240:D669)-1</f>
        <v>-2.7722943610231976E-2</v>
      </c>
      <c r="G669" s="66">
        <f>IF('##zz500##'!K669="","",IF('##zz500##'!K669="no",G668*(1+E669),IF('##zz500##'!T669&lt;&gt;0,G668*(1+'##zz500##'!T669),G668*(1+'##zz500##'!P669))))</f>
        <v>7.8736841482474151</v>
      </c>
      <c r="H669" s="6">
        <f t="shared" si="23"/>
        <v>-1.7015670426308915E-2</v>
      </c>
      <c r="I669" s="17">
        <f>G669/MAX(G$240:G669)-1</f>
        <v>-8.1266137750665379E-2</v>
      </c>
      <c r="N669" s="20"/>
      <c r="O669" s="20"/>
      <c r="S669" s="192"/>
      <c r="Y669" s="39"/>
      <c r="Z669" s="39"/>
      <c r="AA669" s="17"/>
      <c r="AC669" s="142"/>
      <c r="AE669" s="17"/>
      <c r="AG669" s="66"/>
      <c r="AI669" s="17"/>
    </row>
    <row r="670" spans="1:36" x14ac:dyDescent="0.25">
      <c r="A670" s="72">
        <f>IF('##zz500##'!B670&lt;&gt;"",'##zz500##'!B670,"")</f>
        <v>40100</v>
      </c>
      <c r="B670" s="208">
        <v>8374.2800000000007</v>
      </c>
      <c r="C670" s="146">
        <f t="shared" si="24"/>
        <v>1.1012838250598289E-2</v>
      </c>
      <c r="D670" s="143">
        <f>IF('##zz500##'!K670="","",IF('##zz500##'!K670="yes",D669,IF('##zz500##'!T670&lt;&gt;0,D669*(1+'##zz500##'!T670),D669*(1+C670))))</f>
        <v>2.9846128896201636</v>
      </c>
      <c r="E670" s="6">
        <f t="shared" si="22"/>
        <v>0</v>
      </c>
      <c r="F670" s="17">
        <f>D670/MAX(D$240:D670)-1</f>
        <v>-2.7722943610231976E-2</v>
      </c>
      <c r="G670" s="66">
        <f>IF('##zz500##'!K670="","",IF('##zz500##'!K670="no",G669*(1+E670),IF('##zz500##'!T670&lt;&gt;0,G669*(1+'##zz500##'!T670),G669*(1+'##zz500##'!P670))))</f>
        <v>7.7855095568625465</v>
      </c>
      <c r="H670" s="6">
        <f t="shared" si="23"/>
        <v>-1.1198644716335915E-2</v>
      </c>
      <c r="I670" s="17">
        <f>G670/MAX(G$240:G670)-1</f>
        <v>-9.1554711862862792E-2</v>
      </c>
      <c r="N670" s="20"/>
      <c r="O670" s="20"/>
      <c r="S670" s="192"/>
      <c r="Y670" s="39"/>
      <c r="Z670" s="39"/>
      <c r="AA670" s="17"/>
      <c r="AC670" s="142"/>
      <c r="AE670" s="17"/>
      <c r="AG670" s="66"/>
      <c r="AI670" s="17"/>
    </row>
    <row r="671" spans="1:36" x14ac:dyDescent="0.25">
      <c r="A671" s="72">
        <f>IF('##zz500##'!B671&lt;&gt;"",'##zz500##'!B671,"")</f>
        <v>40101</v>
      </c>
      <c r="B671" s="208">
        <v>8428.93</v>
      </c>
      <c r="C671" s="146">
        <f t="shared" si="24"/>
        <v>6.5259341698629125E-3</v>
      </c>
      <c r="D671" s="143">
        <f>IF('##zz500##'!K671="","",IF('##zz500##'!K671="yes",D670,IF('##zz500##'!T671&lt;&gt;0,D670*(1+'##zz500##'!T671),D670*(1+C671))))</f>
        <v>2.9846128896201636</v>
      </c>
      <c r="E671" s="6">
        <f t="shared" si="22"/>
        <v>0</v>
      </c>
      <c r="F671" s="17">
        <f>D671/MAX(D$240:D671)-1</f>
        <v>-2.7722943610231976E-2</v>
      </c>
      <c r="G671" s="66">
        <f>IF('##zz500##'!K671="","",IF('##zz500##'!K671="no",G670*(1+E671),IF('##zz500##'!T671&lt;&gt;0,G670*(1+'##zz500##'!T671),G670*(1+'##zz500##'!P671))))</f>
        <v>7.7609335229272576</v>
      </c>
      <c r="H671" s="6">
        <f t="shared" si="23"/>
        <v>-3.1566378225849068E-3</v>
      </c>
      <c r="I671" s="17">
        <f>G671/MAX(G$240:G671)-1</f>
        <v>-9.442234461914556E-2</v>
      </c>
      <c r="N671" s="20"/>
      <c r="O671" s="20"/>
      <c r="S671" s="192"/>
      <c r="Y671" s="39"/>
      <c r="Z671" s="39"/>
      <c r="AA671" s="17"/>
      <c r="AC671" s="142"/>
      <c r="AE671" s="17"/>
      <c r="AG671" s="66"/>
      <c r="AI671" s="17"/>
    </row>
    <row r="672" spans="1:36" x14ac:dyDescent="0.25">
      <c r="A672" s="72">
        <f>IF('##zz500##'!B672&lt;&gt;"",'##zz500##'!B672,"")</f>
        <v>40102</v>
      </c>
      <c r="B672" s="208">
        <v>8497.5</v>
      </c>
      <c r="C672" s="146">
        <f t="shared" si="24"/>
        <v>8.1350776433068983E-3</v>
      </c>
      <c r="D672" s="143">
        <f>IF('##zz500##'!K672="","",IF('##zz500##'!K672="yes",D671,IF('##zz500##'!T672&lt;&gt;0,D671*(1+'##zz500##'!T672),D671*(1+C672))))</f>
        <v>2.9898400729312327</v>
      </c>
      <c r="E672" s="6">
        <f t="shared" si="22"/>
        <v>1.7513773157142865E-3</v>
      </c>
      <c r="F672" s="17">
        <f>D672/MAX(D$240:D672)-1</f>
        <v>-2.6020119629081462E-2</v>
      </c>
      <c r="G672" s="66">
        <f>IF('##zz500##'!K672="","",IF('##zz500##'!K672="no",G671*(1+E672),IF('##zz500##'!T672&lt;&gt;0,G671*(1+'##zz500##'!T672),G671*(1+'##zz500##'!P672))))</f>
        <v>7.7745258458480793</v>
      </c>
      <c r="H672" s="6">
        <f t="shared" si="23"/>
        <v>1.7513773157142865E-3</v>
      </c>
      <c r="I672" s="17">
        <f>G672/MAX(G$240:G672)-1</f>
        <v>-9.2836336455893731E-2</v>
      </c>
      <c r="N672" s="20"/>
      <c r="O672" s="20"/>
      <c r="S672" s="192"/>
      <c r="Y672" s="39"/>
      <c r="Z672" s="39"/>
      <c r="AA672" s="17"/>
      <c r="AC672" s="142"/>
      <c r="AE672" s="17"/>
      <c r="AG672" s="66"/>
      <c r="AI672" s="17"/>
    </row>
    <row r="673" spans="1:36" x14ac:dyDescent="0.25">
      <c r="A673" s="72">
        <f>IF('##zz500##'!B673&lt;&gt;"",'##zz500##'!B673,"")</f>
        <v>40105</v>
      </c>
      <c r="B673" s="208">
        <v>8784.1200000000008</v>
      </c>
      <c r="C673" s="146">
        <f t="shared" si="24"/>
        <v>3.3729920564872007E-2</v>
      </c>
      <c r="D673" s="143">
        <f>IF('##zz500##'!K673="","",IF('##zz500##'!K673="yes",D672,IF('##zz500##'!T673&lt;&gt;0,D672*(1+'##zz500##'!T673),D672*(1+C673))))</f>
        <v>2.9882428135516159</v>
      </c>
      <c r="E673" s="6">
        <f t="shared" si="22"/>
        <v>-5.3422903588640214E-4</v>
      </c>
      <c r="F673" s="17">
        <f>D673/MAX(D$240:D673)-1</f>
        <v>-2.6540447961544866E-2</v>
      </c>
      <c r="G673" s="66">
        <f>IF('##zz500##'!K673="","",IF('##zz500##'!K673="no",G672*(1+E673),IF('##zz500##'!T673&lt;&gt;0,G672*(1+'##zz500##'!T673),G672*(1+'##zz500##'!P673))))</f>
        <v>7.7703724684009776</v>
      </c>
      <c r="H673" s="6">
        <f t="shared" si="23"/>
        <v>-5.3422903588640214E-4</v>
      </c>
      <c r="I673" s="17">
        <f>G673/MAX(G$240:G673)-1</f>
        <v>-9.3320969625260153E-2</v>
      </c>
      <c r="N673" s="20"/>
      <c r="O673" s="20"/>
      <c r="S673" s="192"/>
      <c r="Y673" s="39"/>
      <c r="Z673" s="39"/>
      <c r="AA673" s="17"/>
      <c r="AC673" s="142"/>
      <c r="AE673" s="17"/>
      <c r="AG673" s="66"/>
      <c r="AI673" s="17"/>
    </row>
    <row r="674" spans="1:36" x14ac:dyDescent="0.25">
      <c r="A674" s="72">
        <f>IF('##zz500##'!B674&lt;&gt;"",'##zz500##'!B674,"")</f>
        <v>40106</v>
      </c>
      <c r="B674" s="208">
        <v>8935.6299999999992</v>
      </c>
      <c r="C674" s="146">
        <f t="shared" si="24"/>
        <v>1.7248170562332854E-2</v>
      </c>
      <c r="D674" s="143">
        <f>IF('##zz500##'!K674="","",IF('##zz500##'!K674="yes",D673,IF('##zz500##'!T674&lt;&gt;0,D673*(1+'##zz500##'!T674),D673*(1+C674))))</f>
        <v>3.0397845352814197</v>
      </c>
      <c r="E674" s="6">
        <f t="shared" si="22"/>
        <v>1.7248170562332854E-2</v>
      </c>
      <c r="F674" s="17">
        <f>D674/MAX(D$240:D674)-1</f>
        <v>-9.7500515724534553E-3</v>
      </c>
      <c r="G674" s="66">
        <f>IF('##zz500##'!K674="","",IF('##zz500##'!K674="no",G673*(1+E674),IF('##zz500##'!T674&lt;&gt;0,G673*(1+'##zz500##'!T674),G673*(1+'##zz500##'!P674))))</f>
        <v>7.9043971780688134</v>
      </c>
      <c r="H674" s="6">
        <f t="shared" si="23"/>
        <v>1.7248170562332854E-2</v>
      </c>
      <c r="I674" s="17">
        <f>G674/MAX(G$240:G674)-1</f>
        <v>-7.7682415064066035E-2</v>
      </c>
      <c r="N674" s="20"/>
      <c r="O674" s="20"/>
      <c r="S674" s="192"/>
      <c r="Y674" s="39"/>
      <c r="Z674" s="39"/>
      <c r="AA674" s="17"/>
      <c r="AC674" s="142"/>
      <c r="AE674" s="17"/>
      <c r="AG674" s="66"/>
      <c r="AI674" s="17"/>
    </row>
    <row r="675" spans="1:36" x14ac:dyDescent="0.25">
      <c r="A675" s="72">
        <f>IF('##zz500##'!B675&lt;&gt;"",'##zz500##'!B675,"")</f>
        <v>40107</v>
      </c>
      <c r="B675" s="208">
        <v>8905.06</v>
      </c>
      <c r="C675" s="146">
        <f t="shared" si="24"/>
        <v>-3.4211353872082295E-3</v>
      </c>
      <c r="D675" s="143">
        <f>IF('##zz500##'!K675="","",IF('##zz500##'!K675="yes",D674,IF('##zz500##'!T675&lt;&gt;0,D674*(1+'##zz500##'!T675),D674*(1+C675))))</f>
        <v>3.02938502083828</v>
      </c>
      <c r="E675" s="6">
        <f t="shared" si="22"/>
        <v>-3.4211353872082295E-3</v>
      </c>
      <c r="F675" s="17">
        <f>D675/MAX(D$240:D675)-1</f>
        <v>-1.3137830713200072E-2</v>
      </c>
      <c r="G675" s="66">
        <f>IF('##zz500##'!K675="","",IF('##zz500##'!K675="no",G674*(1+E675),IF('##zz500##'!T675&lt;&gt;0,G674*(1+'##zz500##'!T675),G674*(1+'##zz500##'!P675))))</f>
        <v>7.8773551651683729</v>
      </c>
      <c r="H675" s="6">
        <f t="shared" si="23"/>
        <v>-3.4211353872082295E-3</v>
      </c>
      <c r="I675" s="17">
        <f>G675/MAX(G$240:G675)-1</f>
        <v>-8.0837788392134846E-2</v>
      </c>
      <c r="N675" s="20"/>
      <c r="O675" s="20"/>
      <c r="S675" s="192"/>
      <c r="Y675" s="39"/>
      <c r="Z675" s="39"/>
      <c r="AA675" s="17"/>
      <c r="AC675" s="142"/>
      <c r="AE675" s="17"/>
      <c r="AG675" s="66"/>
      <c r="AI675" s="17"/>
    </row>
    <row r="676" spans="1:36" x14ac:dyDescent="0.25">
      <c r="A676" s="72">
        <f>IF('##zz500##'!B676&lt;&gt;"",'##zz500##'!B676,"")</f>
        <v>40108</v>
      </c>
      <c r="B676" s="208">
        <v>8982.51</v>
      </c>
      <c r="C676" s="146">
        <f t="shared" si="24"/>
        <v>8.6973024325496251E-3</v>
      </c>
      <c r="D676" s="143">
        <f>IF('##zz500##'!K676="","",IF('##zz500##'!K676="yes",D675,IF('##zz500##'!T676&lt;&gt;0,D675*(1+'##zz500##'!T676),D675*(1+C676))))</f>
        <v>3.0557324985491463</v>
      </c>
      <c r="E676" s="6">
        <f t="shared" si="22"/>
        <v>8.6973024325496251E-3</v>
      </c>
      <c r="F676" s="17">
        <f>D676/MAX(D$240:D676)-1</f>
        <v>-4.5547919676707238E-3</v>
      </c>
      <c r="G676" s="66">
        <f>IF('##zz500##'!K676="","",IF('##zz500##'!K676="no",G675*(1+E676),IF('##zz500##'!T676&lt;&gt;0,G675*(1+'##zz500##'!T676),G675*(1+'##zz500##'!P676))))</f>
        <v>7.9458669054084492</v>
      </c>
      <c r="H676" s="6">
        <f t="shared" si="23"/>
        <v>8.6973024325496251E-3</v>
      </c>
      <c r="I676" s="17">
        <f>G676/MAX(G$240:G676)-1</f>
        <v>-7.2843556653210073E-2</v>
      </c>
      <c r="N676" s="20"/>
      <c r="O676" s="20"/>
      <c r="S676" s="192"/>
      <c r="Y676" s="39"/>
      <c r="Z676" s="39"/>
      <c r="AA676" s="17"/>
      <c r="AC676" s="142"/>
      <c r="AE676" s="17"/>
      <c r="AG676" s="66"/>
      <c r="AI676" s="17"/>
    </row>
    <row r="677" spans="1:36" x14ac:dyDescent="0.25">
      <c r="A677" s="72">
        <f>IF('##zz500##'!B677&lt;&gt;"",'##zz500##'!B677,"")</f>
        <v>40109</v>
      </c>
      <c r="B677" s="208">
        <v>9038.5400000000009</v>
      </c>
      <c r="C677" s="146">
        <f t="shared" si="24"/>
        <v>6.2376774420513925E-3</v>
      </c>
      <c r="D677" s="143">
        <f>IF('##zz500##'!K677="","",IF('##zz500##'!K677="yes",D676,IF('##zz500##'!T677&lt;&gt;0,D676*(1+'##zz500##'!T677),D676*(1+C677))))</f>
        <v>3.0747931722242896</v>
      </c>
      <c r="E677" s="6">
        <f t="shared" si="22"/>
        <v>6.2376774420513925E-3</v>
      </c>
      <c r="F677" s="17">
        <f>D677/MAX(D$240:D677)-1</f>
        <v>0</v>
      </c>
      <c r="G677" s="66">
        <f>IF('##zz500##'!K677="","",IF('##zz500##'!K677="no",G676*(1+E677),IF('##zz500##'!T677&lt;&gt;0,G676*(1+'##zz500##'!T677),G676*(1+'##zz500##'!P677))))</f>
        <v>7.9954306601618583</v>
      </c>
      <c r="H677" s="6">
        <f t="shared" si="23"/>
        <v>6.2376774420513925E-3</v>
      </c>
      <c r="I677" s="17">
        <f>G677/MAX(G$240:G677)-1</f>
        <v>-6.7060253821293214E-2</v>
      </c>
      <c r="N677" s="20"/>
      <c r="O677" s="20"/>
      <c r="S677" s="192"/>
      <c r="Y677" s="39"/>
      <c r="Z677" s="39"/>
      <c r="AA677" s="17"/>
      <c r="AC677" s="142"/>
      <c r="AE677" s="17"/>
      <c r="AG677" s="66"/>
      <c r="AI677" s="17"/>
    </row>
    <row r="678" spans="1:36" x14ac:dyDescent="0.25">
      <c r="A678" s="72">
        <f>IF('##zz500##'!B678&lt;&gt;"",'##zz500##'!B678,"")</f>
        <v>40112</v>
      </c>
      <c r="B678" s="208">
        <v>9107.34</v>
      </c>
      <c r="C678" s="146">
        <f t="shared" si="24"/>
        <v>7.6118488162910669E-3</v>
      </c>
      <c r="D678" s="143">
        <f>IF('##zz500##'!K678="","",IF('##zz500##'!K678="yes",D677,IF('##zz500##'!T678&lt;&gt;0,D677*(1+'##zz500##'!T678),D677*(1+C678))))</f>
        <v>3.0981980329926251</v>
      </c>
      <c r="E678" s="6">
        <f t="shared" si="22"/>
        <v>7.6118488162910669E-3</v>
      </c>
      <c r="F678" s="17">
        <f>D678/MAX(D$240:D678)-1</f>
        <v>0</v>
      </c>
      <c r="G678" s="66">
        <f>IF('##zz500##'!K678="","",IF('##zz500##'!K678="no",G677*(1+E678),IF('##zz500##'!T678&lt;&gt;0,G677*(1+'##zz500##'!T678),G677*(1+'##zz500##'!P678))))</f>
        <v>8.0562906695681491</v>
      </c>
      <c r="H678" s="6">
        <f t="shared" si="23"/>
        <v>7.6118488162910669E-3</v>
      </c>
      <c r="I678" s="17">
        <f>G678/MAX(G$240:G678)-1</f>
        <v>-5.9958857518671804E-2</v>
      </c>
      <c r="N678" s="20"/>
      <c r="O678" s="20"/>
      <c r="S678" s="192"/>
      <c r="Y678" s="39"/>
      <c r="Z678" s="39"/>
      <c r="AA678" s="17"/>
      <c r="AC678" s="142"/>
      <c r="AE678" s="17"/>
      <c r="AG678" s="66"/>
      <c r="AI678" s="17"/>
    </row>
    <row r="679" spans="1:36" x14ac:dyDescent="0.25">
      <c r="A679" s="72">
        <f>IF('##zz500##'!B679&lt;&gt;"",'##zz500##'!B679,"")</f>
        <v>40113</v>
      </c>
      <c r="B679" s="208">
        <v>8911.0300000000007</v>
      </c>
      <c r="C679" s="146">
        <f t="shared" si="24"/>
        <v>-2.1555141237726838E-2</v>
      </c>
      <c r="D679" s="143">
        <f>IF('##zz500##'!K679="","",IF('##zz500##'!K679="yes",D678,IF('##zz500##'!T679&lt;&gt;0,D678*(1+'##zz500##'!T679),D678*(1+C679))))</f>
        <v>3.0314159368090214</v>
      </c>
      <c r="E679" s="6">
        <f t="shared" si="22"/>
        <v>-2.1555141237726838E-2</v>
      </c>
      <c r="F679" s="17">
        <f>D679/MAX(D$240:D679)-1</f>
        <v>-2.1555141237726838E-2</v>
      </c>
      <c r="G679" s="66">
        <f>IF('##zz500##'!K679="","",IF('##zz500##'!K679="no",G678*(1+E679),IF('##zz500##'!T679&lt;&gt;0,G678*(1+'##zz500##'!T679),G678*(1+'##zz500##'!P679))))</f>
        <v>7.8826361863334267</v>
      </c>
      <c r="H679" s="6">
        <f t="shared" si="23"/>
        <v>-2.1555141237726838E-2</v>
      </c>
      <c r="I679" s="17">
        <f>G679/MAX(G$240:G679)-1</f>
        <v>-8.0221577114131026E-2</v>
      </c>
      <c r="N679" s="20"/>
      <c r="O679" s="20"/>
      <c r="S679" s="192"/>
      <c r="Y679" s="39"/>
      <c r="Z679" s="39"/>
      <c r="AA679" s="17"/>
      <c r="AC679" s="142"/>
      <c r="AE679" s="17"/>
      <c r="AG679" s="66"/>
      <c r="AI679" s="17"/>
    </row>
    <row r="680" spans="1:36" x14ac:dyDescent="0.25">
      <c r="A680" s="72">
        <f>IF('##zz500##'!B680&lt;&gt;"",'##zz500##'!B680,"")</f>
        <v>40114</v>
      </c>
      <c r="B680" s="208">
        <v>8905.85</v>
      </c>
      <c r="C680" s="146">
        <f t="shared" si="24"/>
        <v>-5.8130204925810336E-4</v>
      </c>
      <c r="D680" s="143">
        <f>IF('##zz500##'!K680="","",IF('##zz500##'!K680="yes",D679,IF('##zz500##'!T680&lt;&gt;0,D679*(1+'##zz500##'!T680),D679*(1+C680))))</f>
        <v>3.0296537685128007</v>
      </c>
      <c r="E680" s="6">
        <f t="shared" si="22"/>
        <v>-5.8130204925810336E-4</v>
      </c>
      <c r="F680" s="17">
        <f>D680/MAX(D$240:D680)-1</f>
        <v>-2.2123913239211479E-2</v>
      </c>
      <c r="G680" s="66">
        <f>IF('##zz500##'!K680="","",IF('##zz500##'!K680="no",G679*(1+E680),IF('##zz500##'!T680&lt;&gt;0,G679*(1+'##zz500##'!T680),G679*(1+'##zz500##'!P680))))</f>
        <v>7.8780539937647553</v>
      </c>
      <c r="H680" s="6">
        <f t="shared" si="23"/>
        <v>-5.8130204925810336E-4</v>
      </c>
      <c r="I680" s="17">
        <f>G680/MAX(G$240:G680)-1</f>
        <v>-8.0756246196217907E-2</v>
      </c>
      <c r="N680" s="20"/>
      <c r="O680" s="20"/>
      <c r="S680" s="192"/>
      <c r="Y680" s="39"/>
      <c r="Z680" s="39"/>
      <c r="AA680" s="17"/>
      <c r="AC680" s="142"/>
      <c r="AE680" s="17"/>
      <c r="AG680" s="66"/>
      <c r="AI680" s="17"/>
    </row>
    <row r="681" spans="1:36" x14ac:dyDescent="0.25">
      <c r="A681" s="72">
        <f>IF('##zz500##'!B681&lt;&gt;"",'##zz500##'!B681,"")</f>
        <v>40115</v>
      </c>
      <c r="B681" s="208">
        <v>8802.5400000000009</v>
      </c>
      <c r="C681" s="146">
        <f t="shared" si="24"/>
        <v>-1.1600240291493757E-2</v>
      </c>
      <c r="D681" s="143">
        <f>IF('##zz500##'!K681="","",IF('##zz500##'!K681="yes",D680,IF('##zz500##'!T681&lt;&gt;0,D680*(1+'##zz500##'!T681),D680*(1+C681))))</f>
        <v>2.9945090567980226</v>
      </c>
      <c r="E681" s="6">
        <f t="shared" si="22"/>
        <v>-1.1600240291493757E-2</v>
      </c>
      <c r="F681" s="17">
        <f>D681/MAX(D$240:D681)-1</f>
        <v>-3.3467510820942237E-2</v>
      </c>
      <c r="G681" s="66">
        <f>IF('##zz500##'!K681="","",IF('##zz500##'!K681="no",G680*(1+E681),IF('##zz500##'!T681&lt;&gt;0,G680*(1+'##zz500##'!T681),G680*(1+'##zz500##'!P681))))</f>
        <v>7.786666674407722</v>
      </c>
      <c r="H681" s="6">
        <f t="shared" si="23"/>
        <v>-1.1600240291493757E-2</v>
      </c>
      <c r="I681" s="17">
        <f>G681/MAX(G$240:G681)-1</f>
        <v>-9.1419694626796444E-2</v>
      </c>
      <c r="N681" s="20"/>
      <c r="O681" s="20"/>
      <c r="S681" s="192"/>
      <c r="Y681" s="39"/>
      <c r="Z681" s="39"/>
      <c r="AA681" s="17"/>
      <c r="AC681" s="142"/>
      <c r="AE681" s="17"/>
      <c r="AG681" s="66"/>
      <c r="AI681" s="17"/>
    </row>
    <row r="682" spans="1:36" x14ac:dyDescent="0.25">
      <c r="A682" s="72">
        <f>IF('##zz500##'!B682&lt;&gt;"",'##zz500##'!B682,"")</f>
        <v>40116</v>
      </c>
      <c r="B682" s="208">
        <v>8921.07</v>
      </c>
      <c r="C682" s="146">
        <f t="shared" si="24"/>
        <v>1.3465431568615349E-2</v>
      </c>
      <c r="D682" s="143">
        <f>IF('##zz500##'!K682="","",IF('##zz500##'!K682="yes",D681,IF('##zz500##'!T682&lt;&gt;0,D681*(1+'##zz500##'!T682),D681*(1+C682))))</f>
        <v>3.0348314135839352</v>
      </c>
      <c r="E682" s="6">
        <f t="shared" si="22"/>
        <v>1.3465431568615349E-2</v>
      </c>
      <c r="F682" s="17">
        <f>D682/MAX(D$240:D682)-1</f>
        <v>-2.0452733729058203E-2</v>
      </c>
      <c r="G682" s="66">
        <f>IF('##zz500##'!K682="","",IF('##zz500##'!K682="no",G681*(1+E682),IF('##zz500##'!T682&lt;&gt;0,G681*(1+'##zz500##'!T682),G681*(1+'##zz500##'!P682))))</f>
        <v>7.8915175016595764</v>
      </c>
      <c r="H682" s="6">
        <f t="shared" si="23"/>
        <v>1.3465431568615349E-2</v>
      </c>
      <c r="I682" s="17">
        <f>G682/MAX(G$240:G682)-1</f>
        <v>-7.9185268700202038E-2</v>
      </c>
      <c r="N682" s="20"/>
      <c r="O682" s="20"/>
      <c r="S682" s="192"/>
      <c r="Y682" s="39"/>
      <c r="Z682" s="39"/>
      <c r="AA682" s="17"/>
      <c r="AC682" s="142"/>
      <c r="AE682" s="17"/>
      <c r="AG682" s="66"/>
      <c r="AI682" s="17"/>
    </row>
    <row r="683" spans="1:36" x14ac:dyDescent="0.25">
      <c r="A683" s="72">
        <f>IF('##zz500##'!B683&lt;&gt;"",'##zz500##'!B683,"")</f>
        <v>40119</v>
      </c>
      <c r="B683" s="208">
        <v>9188.1</v>
      </c>
      <c r="C683" s="146">
        <f t="shared" si="24"/>
        <v>2.9932508096002008E-2</v>
      </c>
      <c r="D683" s="143">
        <f>IF('##zz500##'!K683="","",IF('##zz500##'!K683="yes",D682,IF('##zz500##'!T683&lt;&gt;0,D682*(1+'##zz500##'!T683),D682*(1+C683))))</f>
        <v>2.9742130763497618</v>
      </c>
      <c r="E683" s="6">
        <f t="shared" si="22"/>
        <v>-1.997420250852977E-2</v>
      </c>
      <c r="F683" s="17">
        <f>D683/MAX(D$240:D683)-1</f>
        <v>-4.0018409192230764E-2</v>
      </c>
      <c r="G683" s="66">
        <f>IF('##zz500##'!K683="","",IF('##zz500##'!K683="no",G682*(1+E683),IF('##zz500##'!T683&lt;&gt;0,G682*(1+'##zz500##'!T683),G682*(1+'##zz500##'!P683))))</f>
        <v>7.7338907329818207</v>
      </c>
      <c r="H683" s="6">
        <f t="shared" si="23"/>
        <v>-1.997420250852977E-2</v>
      </c>
      <c r="I683" s="17">
        <f>G683/MAX(G$240:G683)-1</f>
        <v>-9.7577808616021722E-2</v>
      </c>
      <c r="N683" s="20"/>
      <c r="O683" s="20"/>
      <c r="S683" s="192"/>
      <c r="Y683" s="39"/>
      <c r="Z683" s="39"/>
      <c r="AA683" s="17"/>
      <c r="AC683" s="142"/>
      <c r="AE683" s="17"/>
      <c r="AG683" s="66"/>
      <c r="AI683" s="17"/>
    </row>
    <row r="684" spans="1:36" x14ac:dyDescent="0.25">
      <c r="A684" s="72">
        <f>IF('##zz500##'!B684&lt;&gt;"",'##zz500##'!B684,"")</f>
        <v>40120</v>
      </c>
      <c r="B684" s="208">
        <v>9417.2000000000007</v>
      </c>
      <c r="C684" s="146">
        <f t="shared" si="24"/>
        <v>2.4934426051087755E-2</v>
      </c>
      <c r="D684" s="143">
        <f>IF('##zz500##'!K684="","",IF('##zz500##'!K684="yes",D683,IF('##zz500##'!T684&lt;&gt;0,D683*(1+'##zz500##'!T684),D683*(1+C684))))</f>
        <v>3.0483733723621831</v>
      </c>
      <c r="E684" s="6">
        <f t="shared" si="22"/>
        <v>2.4934426051087755E-2</v>
      </c>
      <c r="F684" s="17">
        <f>D684/MAX(D$240:D684)-1</f>
        <v>-1.6081819205828851E-2</v>
      </c>
      <c r="G684" s="66">
        <f>IF('##zz500##'!K684="","",IF('##zz500##'!K684="no",G683*(1+E684),IF('##zz500##'!T684&lt;&gt;0,G683*(1+'##zz500##'!T684),G683*(1+'##zz500##'!P684))))</f>
        <v>7.926730859550549</v>
      </c>
      <c r="H684" s="6">
        <f t="shared" si="23"/>
        <v>2.4934426051087755E-2</v>
      </c>
      <c r="I684" s="17">
        <f>G684/MAX(G$240:G684)-1</f>
        <v>-7.5076429218097318E-2</v>
      </c>
      <c r="N684" s="20"/>
      <c r="O684" s="20"/>
      <c r="S684" s="192"/>
      <c r="Y684" s="39"/>
      <c r="Z684" s="39"/>
      <c r="AA684" s="17"/>
      <c r="AC684" s="142"/>
      <c r="AE684" s="17"/>
      <c r="AG684" s="66"/>
      <c r="AI684" s="17"/>
    </row>
    <row r="685" spans="1:36" x14ac:dyDescent="0.25">
      <c r="A685" s="72">
        <f>IF('##zz500##'!B685&lt;&gt;"",'##zz500##'!B685,"")</f>
        <v>40121</v>
      </c>
      <c r="B685" s="208">
        <v>9443.7099999999991</v>
      </c>
      <c r="C685" s="146">
        <f t="shared" si="24"/>
        <v>2.8150618018092377E-3</v>
      </c>
      <c r="D685" s="143">
        <f>IF('##zz500##'!K685="","",IF('##zz500##'!K685="yes",D684,IF('##zz500##'!T685&lt;&gt;0,D684*(1+'##zz500##'!T685),D684*(1+C685))))</f>
        <v>3.0569547318003725</v>
      </c>
      <c r="E685" s="6">
        <f t="shared" si="22"/>
        <v>2.8150618018092377E-3</v>
      </c>
      <c r="F685" s="17">
        <f>D685/MAX(D$240:D685)-1</f>
        <v>-1.3312028718969526E-2</v>
      </c>
      <c r="G685" s="66">
        <f>IF('##zz500##'!K685="","",IF('##zz500##'!K685="no",G684*(1+E685),IF('##zz500##'!T685&lt;&gt;0,G684*(1+'##zz500##'!T685),G684*(1+'##zz500##'!P685))))</f>
        <v>7.9490450968064925</v>
      </c>
      <c r="H685" s="6">
        <f t="shared" si="23"/>
        <v>2.8150618018092377E-3</v>
      </c>
      <c r="I685" s="17">
        <f>G685/MAX(G$240:G685)-1</f>
        <v>-7.2472712204396106E-2</v>
      </c>
      <c r="N685" s="20"/>
      <c r="O685" s="20"/>
      <c r="S685" s="192"/>
      <c r="Y685" s="39"/>
      <c r="Z685" s="39"/>
      <c r="AA685" s="17"/>
      <c r="AC685" s="142"/>
      <c r="AE685" s="17"/>
      <c r="AG685" s="66"/>
      <c r="AI685" s="17"/>
    </row>
    <row r="686" spans="1:36" x14ac:dyDescent="0.25">
      <c r="A686" s="72">
        <f>IF('##zz500##'!B686&lt;&gt;"",'##zz500##'!B686,"")</f>
        <v>40122</v>
      </c>
      <c r="B686" s="208">
        <v>9573.77</v>
      </c>
      <c r="C686" s="146">
        <f t="shared" si="24"/>
        <v>1.3772129809153544E-2</v>
      </c>
      <c r="D686" s="143">
        <f>IF('##zz500##'!K686="","",IF('##zz500##'!K686="yes",D685,IF('##zz500##'!T686&lt;&gt;0,D685*(1+'##zz500##'!T686),D685*(1+C686))))</f>
        <v>3.0990555091874334</v>
      </c>
      <c r="E686" s="6">
        <f t="shared" si="22"/>
        <v>1.3772129809153544E-2</v>
      </c>
      <c r="F686" s="17">
        <f>D686/MAX(D$240:D686)-1</f>
        <v>0</v>
      </c>
      <c r="G686" s="66">
        <f>IF('##zz500##'!K686="","",IF('##zz500##'!K686="no",G685*(1+E686),IF('##zz500##'!T686&lt;&gt;0,G685*(1+'##zz500##'!T686),G685*(1+'##zz500##'!P686))))</f>
        <v>8.0585203777385264</v>
      </c>
      <c r="H686" s="6">
        <f t="shared" si="23"/>
        <v>1.3772129809153544E-2</v>
      </c>
      <c r="I686" s="17">
        <f>G686/MAX(G$240:G686)-1</f>
        <v>-5.9698685995343004E-2</v>
      </c>
      <c r="N686" s="20"/>
      <c r="O686" s="20"/>
      <c r="S686" s="192"/>
      <c r="Y686" s="39"/>
      <c r="Z686" s="39"/>
      <c r="AA686" s="17"/>
      <c r="AC686" s="142"/>
      <c r="AE686" s="17"/>
      <c r="AG686" s="66"/>
      <c r="AI686" s="17"/>
    </row>
    <row r="687" spans="1:36" x14ac:dyDescent="0.25">
      <c r="A687" s="72">
        <f>IF('##zz500##'!B687&lt;&gt;"",'##zz500##'!B687,"")</f>
        <v>40123</v>
      </c>
      <c r="B687" s="208">
        <v>9602.44</v>
      </c>
      <c r="C687" s="146">
        <f t="shared" si="24"/>
        <v>2.9946405647931496E-3</v>
      </c>
      <c r="D687" s="143">
        <f>IF('##zz500##'!K687="","",IF('##zz500##'!K687="yes",D686,IF('##zz500##'!T687&lt;&gt;0,D686*(1+'##zz500##'!T687),D686*(1+C687))))</f>
        <v>3.1083360665277917</v>
      </c>
      <c r="E687" s="6">
        <f t="shared" si="22"/>
        <v>2.9946405647931496E-3</v>
      </c>
      <c r="F687" s="17">
        <f>D687/MAX(D$240:D687)-1</f>
        <v>0</v>
      </c>
      <c r="G687" s="66">
        <f>IF('##zz500##'!K687="","",IF('##zz500##'!K687="no",G686*(1+E687),IF('##zz500##'!T687&lt;&gt;0,G686*(1+'##zz500##'!T687),G686*(1+'##zz500##'!P687))))</f>
        <v>8.0826527497539136</v>
      </c>
      <c r="H687" s="6">
        <f t="shared" si="23"/>
        <v>2.9946405647931496E-3</v>
      </c>
      <c r="I687" s="17">
        <f>G687/MAX(G$240:G687)-1</f>
        <v>-5.6882821537296513E-2</v>
      </c>
      <c r="N687" s="20"/>
      <c r="O687" s="20"/>
      <c r="S687" s="192"/>
      <c r="Y687" s="39"/>
      <c r="Z687" s="39"/>
      <c r="AA687" s="17"/>
      <c r="AC687" s="142"/>
      <c r="AE687" s="17"/>
      <c r="AG687" s="66"/>
      <c r="AI687" s="17"/>
    </row>
    <row r="688" spans="1:36" x14ac:dyDescent="0.25">
      <c r="A688" s="72">
        <f>IF('##zz500##'!B688&lt;&gt;"",'##zz500##'!B688,"")</f>
        <v>40126</v>
      </c>
      <c r="B688" s="208">
        <v>9673.66</v>
      </c>
      <c r="C688" s="146">
        <f t="shared" si="24"/>
        <v>7.4168648801762327E-3</v>
      </c>
      <c r="D688" s="143">
        <f>IF('##zz500##'!K688="","",IF('##zz500##'!K688="yes",D687,IF('##zz500##'!T688&lt;&gt;0,D687*(1+'##zz500##'!T688),D687*(1+C688))))</f>
        <v>3.1313901751354067</v>
      </c>
      <c r="E688" s="6">
        <f t="shared" si="22"/>
        <v>7.4168648801762327E-3</v>
      </c>
      <c r="F688" s="17">
        <f>D688/MAX(D$240:D688)-1</f>
        <v>0</v>
      </c>
      <c r="G688" s="66">
        <f>IF('##zz500##'!K688="","",IF('##zz500##'!K688="no",G687*(1+E688),IF('##zz500##'!T688&lt;&gt;0,G687*(1+'##zz500##'!T688),G687*(1+'##zz500##'!P688))))</f>
        <v>8.1426006930722235</v>
      </c>
      <c r="H688" s="6">
        <f t="shared" si="23"/>
        <v>7.4168648801762327E-3</v>
      </c>
      <c r="I688" s="17">
        <f>G688/MAX(G$240:G688)-1</f>
        <v>-4.9887848858465533E-2</v>
      </c>
      <c r="N688" s="20"/>
      <c r="O688" s="20"/>
      <c r="S688" s="192"/>
      <c r="Y688" s="39"/>
      <c r="Z688" s="39"/>
      <c r="AA688" s="17"/>
      <c r="AC688" s="142"/>
      <c r="AE688" s="17"/>
      <c r="AF688" s="14"/>
      <c r="AG688" s="66"/>
      <c r="AI688" s="17"/>
      <c r="AJ688" s="14"/>
    </row>
    <row r="689" spans="1:35" x14ac:dyDescent="0.25">
      <c r="A689" s="72">
        <f>IF('##zz500##'!B689&lt;&gt;"",'##zz500##'!B689,"")</f>
        <v>40127</v>
      </c>
      <c r="B689" s="208">
        <v>9646.27</v>
      </c>
      <c r="C689" s="146">
        <f t="shared" si="24"/>
        <v>-2.8313999044828897E-3</v>
      </c>
      <c r="D689" s="143">
        <f>IF('##zz500##'!K689="","",IF('##zz500##'!K689="yes",D688,IF('##zz500##'!T689&lt;&gt;0,D688*(1+'##zz500##'!T689),D688*(1+C689))))</f>
        <v>3.1225239572926298</v>
      </c>
      <c r="E689" s="6">
        <f t="shared" si="22"/>
        <v>-2.8313999044828897E-3</v>
      </c>
      <c r="F689" s="17">
        <f>D689/MAX(D$240:D689)-1</f>
        <v>-2.8313999044828897E-3</v>
      </c>
      <c r="G689" s="66">
        <f>IF('##zz500##'!K689="","",IF('##zz500##'!K689="no",G688*(1+E689),IF('##zz500##'!T689&lt;&gt;0,G688*(1+'##zz500##'!T689),G688*(1+'##zz500##'!P689))))</f>
        <v>8.1195457342476161</v>
      </c>
      <c r="H689" s="6">
        <f t="shared" si="23"/>
        <v>-2.8313999044828897E-3</v>
      </c>
      <c r="I689" s="17">
        <f>G689/MAX(G$240:G689)-1</f>
        <v>-5.2577996312455744E-2</v>
      </c>
      <c r="N689" s="20"/>
      <c r="O689" s="20"/>
      <c r="S689" s="192"/>
      <c r="Y689" s="39"/>
      <c r="Z689" s="39"/>
      <c r="AA689" s="17"/>
      <c r="AC689" s="142"/>
      <c r="AE689" s="17"/>
      <c r="AG689" s="66"/>
      <c r="AI689" s="17"/>
    </row>
    <row r="690" spans="1:35" x14ac:dyDescent="0.25">
      <c r="A690" s="72">
        <f>IF('##zz500##'!B690&lt;&gt;"",'##zz500##'!B690,"")</f>
        <v>40128</v>
      </c>
      <c r="B690" s="208">
        <v>9722.4</v>
      </c>
      <c r="C690" s="146">
        <f t="shared" si="24"/>
        <v>7.892169719487363E-3</v>
      </c>
      <c r="D690" s="143">
        <f>IF('##zz500##'!K690="","",IF('##zz500##'!K690="yes",D689,IF('##zz500##'!T690&lt;&gt;0,D689*(1+'##zz500##'!T690),D689*(1+C690))))</f>
        <v>3.1471674463167485</v>
      </c>
      <c r="E690" s="6">
        <f t="shared" ref="E690:E753" si="25">D690/D689-1</f>
        <v>7.892169719487363E-3</v>
      </c>
      <c r="F690" s="17">
        <f>D690/MAX(D$240:D690)-1</f>
        <v>0</v>
      </c>
      <c r="G690" s="66">
        <f>IF('##zz500##'!K690="","",IF('##zz500##'!K690="no",G689*(1+E690),IF('##zz500##'!T690&lt;&gt;0,G689*(1+'##zz500##'!T690),G689*(1+'##zz500##'!P690))))</f>
        <v>8.1836265672274386</v>
      </c>
      <c r="H690" s="6">
        <f t="shared" ref="H690:H753" si="26">G690/G689-1</f>
        <v>7.892169719487363E-3</v>
      </c>
      <c r="I690" s="17">
        <f>G690/MAX(G$240:G690)-1</f>
        <v>-4.5100781063376782E-2</v>
      </c>
      <c r="N690" s="20"/>
      <c r="O690" s="20"/>
      <c r="S690" s="192"/>
      <c r="Y690" s="39"/>
      <c r="Z690" s="39"/>
      <c r="AA690" s="17"/>
      <c r="AC690" s="142"/>
      <c r="AE690" s="17"/>
      <c r="AG690" s="66"/>
      <c r="AI690" s="17"/>
    </row>
    <row r="691" spans="1:35" x14ac:dyDescent="0.25">
      <c r="A691" s="72">
        <f>IF('##zz500##'!B691&lt;&gt;"",'##zz500##'!B691,"")</f>
        <v>40129</v>
      </c>
      <c r="B691" s="208">
        <v>9913.7999999999993</v>
      </c>
      <c r="C691" s="146">
        <f t="shared" si="24"/>
        <v>1.9686497161194749E-2</v>
      </c>
      <c r="D691" s="143">
        <f>IF('##zz500##'!K691="","",IF('##zz500##'!K691="yes",D690,IF('##zz500##'!T691&lt;&gt;0,D690*(1+'##zz500##'!T691),D690*(1+C691))))</f>
        <v>3.2091241493144675</v>
      </c>
      <c r="E691" s="6">
        <f t="shared" si="25"/>
        <v>1.9686497161194749E-2</v>
      </c>
      <c r="F691" s="17">
        <f>D691/MAX(D$240:D691)-1</f>
        <v>0</v>
      </c>
      <c r="G691" s="66">
        <f>IF('##zz500##'!K691="","",IF('##zz500##'!K691="no",G690*(1+E691),IF('##zz500##'!T691&lt;&gt;0,G690*(1+'##zz500##'!T691),G690*(1+'##zz500##'!P691))))</f>
        <v>8.3447335084114389</v>
      </c>
      <c r="H691" s="6">
        <f t="shared" si="26"/>
        <v>1.9686497161194749E-2</v>
      </c>
      <c r="I691" s="17">
        <f>G691/MAX(G$240:G691)-1</f>
        <v>-2.6302160300553878E-2</v>
      </c>
      <c r="N691" s="20"/>
      <c r="O691" s="20"/>
      <c r="S691" s="192"/>
      <c r="Y691" s="39"/>
      <c r="Z691" s="39"/>
      <c r="AA691" s="17"/>
      <c r="AC691" s="142"/>
      <c r="AE691" s="17"/>
      <c r="AG691" s="66"/>
      <c r="AI691" s="17"/>
    </row>
    <row r="692" spans="1:35" x14ac:dyDescent="0.25">
      <c r="A692" s="72">
        <f>IF('##zz500##'!B692&lt;&gt;"",'##zz500##'!B692,"")</f>
        <v>40130</v>
      </c>
      <c r="B692" s="208">
        <v>10048.530000000001</v>
      </c>
      <c r="C692" s="146">
        <f t="shared" si="24"/>
        <v>1.359014706772399E-2</v>
      </c>
      <c r="D692" s="143">
        <f>IF('##zz500##'!K692="","",IF('##zz500##'!K692="yes",D691,IF('##zz500##'!T692&lt;&gt;0,D691*(1+'##zz500##'!T692),D691*(1+C692))))</f>
        <v>3.2527366184622357</v>
      </c>
      <c r="E692" s="6">
        <f t="shared" si="25"/>
        <v>1.359014706772399E-2</v>
      </c>
      <c r="F692" s="17">
        <f>D692/MAX(D$240:D692)-1</f>
        <v>0</v>
      </c>
      <c r="G692" s="66">
        <f>IF('##zz500##'!K692="","",IF('##zz500##'!K692="no",G691*(1+E692),IF('##zz500##'!T692&lt;&gt;0,G691*(1+'##zz500##'!T692),G691*(1+'##zz500##'!P692))))</f>
        <v>8.4581396640317141</v>
      </c>
      <c r="H692" s="6">
        <f t="shared" si="26"/>
        <v>1.359014706772399E-2</v>
      </c>
      <c r="I692" s="17">
        <f>G692/MAX(G$240:G692)-1</f>
        <v>-1.306946345951332E-2</v>
      </c>
      <c r="N692" s="20"/>
      <c r="O692" s="20"/>
      <c r="S692" s="192"/>
      <c r="Y692" s="39"/>
      <c r="Z692" s="39"/>
      <c r="AA692" s="17"/>
      <c r="AC692" s="142"/>
      <c r="AE692" s="17"/>
      <c r="AG692" s="66"/>
      <c r="AI692" s="17"/>
    </row>
    <row r="693" spans="1:35" x14ac:dyDescent="0.25">
      <c r="A693" s="72">
        <f>IF('##zz500##'!B693&lt;&gt;"",'##zz500##'!B693,"")</f>
        <v>40133</v>
      </c>
      <c r="B693" s="208">
        <v>10293.75</v>
      </c>
      <c r="C693" s="146">
        <f t="shared" si="24"/>
        <v>2.4403569477326359E-2</v>
      </c>
      <c r="D693" s="143">
        <f>IF('##zz500##'!K693="","",IF('##zz500##'!K693="yes",D692,IF('##zz500##'!T693&lt;&gt;0,D692*(1+'##zz500##'!T693),D692*(1+C693))))</f>
        <v>3.3321150025223223</v>
      </c>
      <c r="E693" s="6">
        <f t="shared" si="25"/>
        <v>2.4403569477326359E-2</v>
      </c>
      <c r="F693" s="17">
        <f>D693/MAX(D$240:D693)-1</f>
        <v>0</v>
      </c>
      <c r="G693" s="66">
        <f>IF('##zz500##'!K693="","",IF('##zz500##'!K693="no",G692*(1+E693),IF('##zz500##'!T693&lt;&gt;0,G692*(1+'##zz500##'!T693),G692*(1+'##zz500##'!P693))))</f>
        <v>8.6645484629718421</v>
      </c>
      <c r="H693" s="6">
        <f t="shared" si="26"/>
        <v>2.4403569477326359E-2</v>
      </c>
      <c r="I693" s="17">
        <f>G693/MAX(G$240:G693)-1</f>
        <v>0</v>
      </c>
      <c r="N693" s="20"/>
      <c r="O693" s="20"/>
      <c r="S693" s="192"/>
      <c r="Y693" s="39"/>
      <c r="Z693" s="39"/>
      <c r="AA693" s="17"/>
      <c r="AC693" s="142"/>
      <c r="AE693" s="17"/>
      <c r="AG693" s="66"/>
      <c r="AI693" s="17"/>
    </row>
    <row r="694" spans="1:35" x14ac:dyDescent="0.25">
      <c r="A694" s="72">
        <f>IF('##zz500##'!B694&lt;&gt;"",'##zz500##'!B694,"")</f>
        <v>40134</v>
      </c>
      <c r="B694" s="208">
        <v>10259.1</v>
      </c>
      <c r="C694" s="146">
        <f t="shared" si="24"/>
        <v>-3.3661202185791828E-3</v>
      </c>
      <c r="D694" s="143">
        <f>IF('##zz500##'!K694="","",IF('##zz500##'!K694="yes",D693,IF('##zz500##'!T694&lt;&gt;0,D693*(1+'##zz500##'!T694),D693*(1+C694))))</f>
        <v>3.320898702841701</v>
      </c>
      <c r="E694" s="6">
        <f t="shared" si="25"/>
        <v>-3.3661202185791828E-3</v>
      </c>
      <c r="F694" s="17">
        <f>D694/MAX(D$240:D694)-1</f>
        <v>-3.3661202185791828E-3</v>
      </c>
      <c r="G694" s="66">
        <f>IF('##zz500##'!K694="","",IF('##zz500##'!K694="no",G693*(1+E694),IF('##zz500##'!T694&lt;&gt;0,G693*(1+'##zz500##'!T694),G693*(1+'##zz500##'!P694))))</f>
        <v>8.6353825512057742</v>
      </c>
      <c r="H694" s="6">
        <f t="shared" si="26"/>
        <v>-3.3661202185790717E-3</v>
      </c>
      <c r="I694" s="17">
        <f>G694/MAX(G$240:G694)-1</f>
        <v>-3.3661202185790717E-3</v>
      </c>
      <c r="N694" s="20"/>
      <c r="O694" s="20"/>
      <c r="S694" s="192"/>
      <c r="Y694" s="39"/>
      <c r="Z694" s="39"/>
      <c r="AA694" s="17"/>
      <c r="AC694" s="142"/>
      <c r="AE694" s="17"/>
      <c r="AG694" s="66"/>
      <c r="AI694" s="17"/>
    </row>
    <row r="695" spans="1:35" x14ac:dyDescent="0.25">
      <c r="A695" s="72">
        <f>IF('##zz500##'!B695&lt;&gt;"",'##zz500##'!B695,"")</f>
        <v>40135</v>
      </c>
      <c r="B695" s="208">
        <v>10316.799999999999</v>
      </c>
      <c r="C695" s="146">
        <f t="shared" si="24"/>
        <v>5.6242750338721947E-3</v>
      </c>
      <c r="D695" s="143">
        <f>IF('##zz500##'!K695="","",IF('##zz500##'!K695="yes",D694,IF('##zz500##'!T695&lt;&gt;0,D694*(1+'##zz500##'!T695),D694*(1+C695))))</f>
        <v>3.3395763505061122</v>
      </c>
      <c r="E695" s="6">
        <f t="shared" si="25"/>
        <v>5.6242750338721947E-3</v>
      </c>
      <c r="F695" s="17">
        <f>D695/MAX(D$240:D695)-1</f>
        <v>0</v>
      </c>
      <c r="G695" s="66">
        <f>IF('##zz500##'!K695="","",IF('##zz500##'!K695="no",G694*(1+E695),IF('##zz500##'!T695&lt;&gt;0,G694*(1+'##zz500##'!T695),G694*(1+'##zz500##'!P695))))</f>
        <v>8.683950317696457</v>
      </c>
      <c r="H695" s="6">
        <f t="shared" si="26"/>
        <v>5.6242750338721947E-3</v>
      </c>
      <c r="I695" s="17">
        <f>G695/MAX(G$240:G695)-1</f>
        <v>0</v>
      </c>
      <c r="N695" s="20"/>
      <c r="O695" s="20"/>
      <c r="S695" s="192"/>
      <c r="Y695" s="39"/>
      <c r="Z695" s="39"/>
      <c r="AA695" s="17"/>
      <c r="AC695" s="142"/>
      <c r="AE695" s="17"/>
      <c r="AG695" s="66"/>
      <c r="AI695" s="17"/>
    </row>
    <row r="696" spans="1:35" x14ac:dyDescent="0.25">
      <c r="A696" s="72">
        <f>IF('##zz500##'!B696&lt;&gt;"",'##zz500##'!B696,"")</f>
        <v>40136</v>
      </c>
      <c r="B696" s="208">
        <v>10505.52</v>
      </c>
      <c r="C696" s="146">
        <f t="shared" si="24"/>
        <v>1.8292493796526088E-2</v>
      </c>
      <c r="D696" s="143">
        <f>IF('##zz500##'!K696="","",IF('##zz500##'!K696="yes",D695,IF('##zz500##'!T696&lt;&gt;0,D695*(1+'##zz500##'!T696),D695*(1+C696))))</f>
        <v>3.4006655301807704</v>
      </c>
      <c r="E696" s="6">
        <f t="shared" si="25"/>
        <v>1.8292493796526088E-2</v>
      </c>
      <c r="F696" s="17">
        <f>D696/MAX(D$240:D696)-1</f>
        <v>0</v>
      </c>
      <c r="G696" s="66">
        <f>IF('##zz500##'!K696="","",IF('##zz500##'!K696="no",G695*(1+E696),IF('##zz500##'!T696&lt;&gt;0,G695*(1+'##zz500##'!T696),G695*(1+'##zz500##'!P696))))</f>
        <v>8.8428014250122597</v>
      </c>
      <c r="H696" s="6">
        <f t="shared" si="26"/>
        <v>1.8292493796526088E-2</v>
      </c>
      <c r="I696" s="17">
        <f>G696/MAX(G$240:G696)-1</f>
        <v>0</v>
      </c>
      <c r="N696" s="20"/>
      <c r="O696" s="20"/>
      <c r="S696" s="192"/>
      <c r="Y696" s="39"/>
      <c r="Z696" s="39"/>
      <c r="AA696" s="17"/>
      <c r="AC696" s="142"/>
      <c r="AE696" s="17"/>
      <c r="AG696" s="66"/>
      <c r="AI696" s="17"/>
    </row>
    <row r="697" spans="1:35" x14ac:dyDescent="0.25">
      <c r="A697" s="72">
        <f>IF('##zz500##'!B697&lt;&gt;"",'##zz500##'!B697,"")</f>
        <v>40137</v>
      </c>
      <c r="B697" s="208">
        <v>10744.06</v>
      </c>
      <c r="C697" s="146">
        <f t="shared" si="24"/>
        <v>2.2706158286310396E-2</v>
      </c>
      <c r="D697" s="143">
        <f>IF('##zz500##'!K697="","",IF('##zz500##'!K697="yes",D696,IF('##zz500##'!T697&lt;&gt;0,D696*(1+'##zz500##'!T697),D696*(1+C697))))</f>
        <v>3.4778815799878546</v>
      </c>
      <c r="E697" s="6">
        <f t="shared" si="25"/>
        <v>2.2706158286310396E-2</v>
      </c>
      <c r="F697" s="17">
        <f>D697/MAX(D$240:D697)-1</f>
        <v>0</v>
      </c>
      <c r="G697" s="66">
        <f>IF('##zz500##'!K697="","",IF('##zz500##'!K697="no",G696*(1+E697),IF('##zz500##'!T697&lt;&gt;0,G696*(1+'##zz500##'!T697),G696*(1+'##zz500##'!P697))))</f>
        <v>9.0435874738629991</v>
      </c>
      <c r="H697" s="6">
        <f t="shared" si="26"/>
        <v>2.2706158286310396E-2</v>
      </c>
      <c r="I697" s="17">
        <f>G697/MAX(G$240:G697)-1</f>
        <v>0</v>
      </c>
      <c r="N697" s="20"/>
      <c r="O697" s="20"/>
      <c r="S697" s="192"/>
      <c r="Y697" s="39"/>
      <c r="Z697" s="39"/>
      <c r="AA697" s="17"/>
      <c r="AC697" s="142"/>
      <c r="AE697" s="17"/>
      <c r="AG697" s="66"/>
      <c r="AI697" s="17"/>
    </row>
    <row r="698" spans="1:35" x14ac:dyDescent="0.25">
      <c r="A698" s="72">
        <f>IF('##zz500##'!B698&lt;&gt;"",'##zz500##'!B698,"")</f>
        <v>40140</v>
      </c>
      <c r="B698" s="208">
        <v>10936.23</v>
      </c>
      <c r="C698" s="146">
        <f t="shared" si="24"/>
        <v>1.7886162214284074E-2</v>
      </c>
      <c r="D698" s="143">
        <f>IF('##zz500##'!K698="","",IF('##zz500##'!K698="yes",D697,IF('##zz500##'!T698&lt;&gt;0,D697*(1+'##zz500##'!T698),D697*(1+C698))))</f>
        <v>3.5400875340895879</v>
      </c>
      <c r="E698" s="6">
        <f t="shared" si="25"/>
        <v>1.7886162214284074E-2</v>
      </c>
      <c r="F698" s="17">
        <f>D698/MAX(D$240:D698)-1</f>
        <v>0</v>
      </c>
      <c r="G698" s="66">
        <f>IF('##zz500##'!K698="","",IF('##zz500##'!K698="no",G697*(1+E698),IF('##zz500##'!T698&lt;&gt;0,G697*(1+'##zz500##'!T698),G697*(1+'##zz500##'!P698))))</f>
        <v>9.2053425464195797</v>
      </c>
      <c r="H698" s="6">
        <f t="shared" si="26"/>
        <v>1.7886162214284074E-2</v>
      </c>
      <c r="I698" s="17">
        <f>G698/MAX(G$240:G698)-1</f>
        <v>0</v>
      </c>
      <c r="N698" s="20"/>
      <c r="O698" s="20"/>
      <c r="S698" s="192"/>
      <c r="Y698" s="39"/>
      <c r="Z698" s="39"/>
      <c r="AA698" s="17"/>
      <c r="AC698" s="142"/>
      <c r="AE698" s="17"/>
      <c r="AG698" s="66"/>
      <c r="AI698" s="17"/>
    </row>
    <row r="699" spans="1:35" x14ac:dyDescent="0.25">
      <c r="A699" s="72">
        <f>IF('##zz500##'!B699&lt;&gt;"",'##zz500##'!B699,"")</f>
        <v>40141</v>
      </c>
      <c r="B699" s="208">
        <v>10438.370000000001</v>
      </c>
      <c r="C699" s="146">
        <f t="shared" si="24"/>
        <v>-4.5523914548249111E-2</v>
      </c>
      <c r="D699" s="143">
        <f>IF('##zz500##'!K699="","",IF('##zz500##'!K699="yes",D698,IF('##zz500##'!T699&lt;&gt;0,D698*(1+'##zz500##'!T699),D698*(1+C699))))</f>
        <v>3.3789288916943714</v>
      </c>
      <c r="E699" s="6">
        <f t="shared" si="25"/>
        <v>-4.5523914548249111E-2</v>
      </c>
      <c r="F699" s="17">
        <f>D699/MAX(D$240:D699)-1</f>
        <v>-4.5523914548249111E-2</v>
      </c>
      <c r="G699" s="66">
        <f>IF('##zz500##'!K699="","",IF('##zz500##'!K699="no",G698*(1+E699),IF('##zz500##'!T699&lt;&gt;0,G698*(1+'##zz500##'!T699),G698*(1+'##zz500##'!P699))))</f>
        <v>8.7862793189490134</v>
      </c>
      <c r="H699" s="6">
        <f t="shared" si="26"/>
        <v>-4.5523914548249111E-2</v>
      </c>
      <c r="I699" s="17">
        <f>G699/MAX(G$240:G699)-1</f>
        <v>-4.5523914548249111E-2</v>
      </c>
      <c r="N699" s="20"/>
      <c r="O699" s="20"/>
      <c r="S699" s="192"/>
      <c r="Y699" s="39"/>
      <c r="Z699" s="39"/>
      <c r="AA699" s="17"/>
      <c r="AC699" s="142"/>
      <c r="AE699" s="17"/>
      <c r="AG699" s="66"/>
      <c r="AI699" s="17"/>
    </row>
    <row r="700" spans="1:35" x14ac:dyDescent="0.25">
      <c r="A700" s="72">
        <f>IF('##zz500##'!B700&lt;&gt;"",'##zz500##'!B700,"")</f>
        <v>40142</v>
      </c>
      <c r="B700" s="208">
        <v>10999.44</v>
      </c>
      <c r="C700" s="146">
        <f t="shared" si="24"/>
        <v>5.3750729280529486E-2</v>
      </c>
      <c r="D700" s="143">
        <f>IF('##zz500##'!K700="","",IF('##zz500##'!K700="yes",D699,IF('##zz500##'!T700&lt;&gt;0,D699*(1+'##zz500##'!T700),D699*(1+C700))))</f>
        <v>3.560548783809995</v>
      </c>
      <c r="E700" s="6">
        <f t="shared" si="25"/>
        <v>5.3750729280529486E-2</v>
      </c>
      <c r="F700" s="17">
        <f>D700/MAX(D$240:D700)-1</f>
        <v>0</v>
      </c>
      <c r="G700" s="66">
        <f>IF('##zz500##'!K700="","",IF('##zz500##'!K700="no",G699*(1+E700),IF('##zz500##'!T700&lt;&gt;0,G699*(1+'##zz500##'!T700),G699*(1+'##zz500##'!P700))))</f>
        <v>9.2585482400049575</v>
      </c>
      <c r="H700" s="6">
        <f t="shared" si="26"/>
        <v>5.3750729280529486E-2</v>
      </c>
      <c r="I700" s="17">
        <f>G700/MAX(G$240:G700)-1</f>
        <v>0</v>
      </c>
      <c r="N700" s="20"/>
      <c r="O700" s="20"/>
      <c r="S700" s="192"/>
      <c r="Y700" s="39"/>
      <c r="Z700" s="39"/>
      <c r="AA700" s="17"/>
      <c r="AC700" s="142"/>
      <c r="AE700" s="17"/>
      <c r="AG700" s="66"/>
      <c r="AI700" s="17"/>
    </row>
    <row r="701" spans="1:35" x14ac:dyDescent="0.25">
      <c r="A701" s="72">
        <f>IF('##zz500##'!B701&lt;&gt;"",'##zz500##'!B701,"")</f>
        <v>40143</v>
      </c>
      <c r="B701" s="208">
        <v>10761.91</v>
      </c>
      <c r="C701" s="146">
        <f t="shared" si="24"/>
        <v>-2.1594735732000991E-2</v>
      </c>
      <c r="D701" s="143">
        <f>IF('##zz500##'!K701="","",IF('##zz500##'!K701="yes",D700,IF('##zz500##'!T701&lt;&gt;0,D700*(1+'##zz500##'!T701),D700*(1+C701))))</f>
        <v>3.4836596737627206</v>
      </c>
      <c r="E701" s="6">
        <f t="shared" si="25"/>
        <v>-2.1594735732000991E-2</v>
      </c>
      <c r="F701" s="17">
        <f>D701/MAX(D$240:D701)-1</f>
        <v>-2.1594735732000991E-2</v>
      </c>
      <c r="G701" s="66">
        <f>IF('##zz500##'!K701="","",IF('##zz500##'!K701="no",G700*(1+E701),IF('##zz500##'!T701&lt;&gt;0,G700*(1+'##zz500##'!T701),G700*(1+'##zz500##'!P701))))</f>
        <v>9.0586123375000671</v>
      </c>
      <c r="H701" s="6">
        <f t="shared" si="26"/>
        <v>-2.1594735732000991E-2</v>
      </c>
      <c r="I701" s="17">
        <f>G701/MAX(G$240:G701)-1</f>
        <v>-2.1594735732000991E-2</v>
      </c>
      <c r="N701" s="20"/>
      <c r="O701" s="20"/>
      <c r="S701" s="192"/>
      <c r="Y701" s="39"/>
      <c r="Z701" s="39"/>
      <c r="AA701" s="17"/>
      <c r="AC701" s="142"/>
      <c r="AE701" s="17"/>
      <c r="AG701" s="66"/>
      <c r="AI701" s="17"/>
    </row>
    <row r="702" spans="1:35" x14ac:dyDescent="0.25">
      <c r="A702" s="72">
        <f>IF('##zz500##'!B702&lt;&gt;"",'##zz500##'!B702,"")</f>
        <v>40144</v>
      </c>
      <c r="B702" s="208">
        <v>10399.19</v>
      </c>
      <c r="C702" s="146">
        <f t="shared" si="24"/>
        <v>-3.3704054391831884E-2</v>
      </c>
      <c r="D702" s="143">
        <f>IF('##zz500##'!K702="","",IF('##zz500##'!K702="yes",D701,IF('##zz500##'!T702&lt;&gt;0,D701*(1+'##zz500##'!T702),D701*(1+C702))))</f>
        <v>3.4775770669457606</v>
      </c>
      <c r="E702" s="6">
        <f t="shared" si="25"/>
        <v>-1.7460393340863467E-3</v>
      </c>
      <c r="F702" s="17">
        <f>D702/MAX(D$240:D702)-1</f>
        <v>-2.3303069808090049E-2</v>
      </c>
      <c r="G702" s="66">
        <f>IF('##zz500##'!K702="","",IF('##zz500##'!K702="no",G701*(1+E702),IF('##zz500##'!T702&lt;&gt;0,G701*(1+'##zz500##'!T702),G701*(1+'##zz500##'!P702))))</f>
        <v>9.0427956440465529</v>
      </c>
      <c r="H702" s="6">
        <f t="shared" si="26"/>
        <v>-1.7460393340862357E-3</v>
      </c>
      <c r="I702" s="17">
        <f>G702/MAX(G$240:G702)-1</f>
        <v>-2.3303069808090049E-2</v>
      </c>
      <c r="N702" s="20"/>
      <c r="O702" s="20"/>
      <c r="S702" s="192"/>
      <c r="Y702" s="39"/>
      <c r="Z702" s="39"/>
      <c r="AA702" s="17"/>
      <c r="AC702" s="142"/>
      <c r="AE702" s="17"/>
      <c r="AG702" s="66"/>
      <c r="AI702" s="17"/>
    </row>
    <row r="703" spans="1:35" x14ac:dyDescent="0.25">
      <c r="A703" s="72">
        <f>IF('##zz500##'!B703&lt;&gt;"",'##zz500##'!B703,"")</f>
        <v>40147</v>
      </c>
      <c r="B703" s="208">
        <v>10916.53</v>
      </c>
      <c r="C703" s="146">
        <f t="shared" si="24"/>
        <v>4.9748105381284491E-2</v>
      </c>
      <c r="D703" s="143">
        <f>IF('##zz500##'!K703="","",IF('##zz500##'!K703="yes",D702,IF('##zz500##'!T703&lt;&gt;0,D702*(1+'##zz500##'!T703),D702*(1+C703))))</f>
        <v>3.4775770669457606</v>
      </c>
      <c r="E703" s="6">
        <f t="shared" si="25"/>
        <v>0</v>
      </c>
      <c r="F703" s="17">
        <f>D703/MAX(D$240:D703)-1</f>
        <v>-2.3303069808090049E-2</v>
      </c>
      <c r="G703" s="66">
        <f>IF('##zz500##'!K703="","",IF('##zz500##'!K703="no",G702*(1+E703),IF('##zz500##'!T703&lt;&gt;0,G702*(1+'##zz500##'!T703),G702*(1+'##zz500##'!P703))))</f>
        <v>8.7868655671911675</v>
      </c>
      <c r="H703" s="6">
        <f t="shared" si="26"/>
        <v>-2.8302096710974611E-2</v>
      </c>
      <c r="I703" s="17">
        <f>G703/MAX(G$240:G703)-1</f>
        <v>-5.0945640783693458E-2</v>
      </c>
      <c r="N703" s="20"/>
      <c r="O703" s="20"/>
      <c r="S703" s="192"/>
      <c r="Y703" s="39"/>
      <c r="Z703" s="39"/>
      <c r="AA703" s="17"/>
      <c r="AC703" s="142"/>
      <c r="AE703" s="17"/>
      <c r="AG703" s="66"/>
      <c r="AI703" s="17"/>
    </row>
    <row r="704" spans="1:35" x14ac:dyDescent="0.25">
      <c r="A704" s="72">
        <f>IF('##zz500##'!B704&lt;&gt;"",'##zz500##'!B704,"")</f>
        <v>40148</v>
      </c>
      <c r="B704" s="208">
        <v>11343.36</v>
      </c>
      <c r="C704" s="146">
        <f t="shared" si="24"/>
        <v>3.909942078664197E-2</v>
      </c>
      <c r="D704" s="143">
        <f>IF('##zz500##'!K704="","",IF('##zz500##'!K704="yes",D703,IF('##zz500##'!T704&lt;&gt;0,D703*(1+'##zz500##'!T704),D703*(1+C704))))</f>
        <v>3.6135483160042492</v>
      </c>
      <c r="E704" s="6">
        <f t="shared" si="25"/>
        <v>3.909942078664197E-2</v>
      </c>
      <c r="F704" s="17">
        <f>D704/MAX(D$240:D704)-1</f>
        <v>0</v>
      </c>
      <c r="G704" s="66">
        <f>IF('##zz500##'!K704="","",IF('##zz500##'!K704="no",G703*(1+E704),IF('##zz500##'!T704&lt;&gt;0,G703*(1+'##zz500##'!T704),G703*(1+'##zz500##'!P704))))</f>
        <v>9.1304269213984313</v>
      </c>
      <c r="H704" s="6">
        <f t="shared" si="26"/>
        <v>3.909942078664197E-2</v>
      </c>
      <c r="I704" s="17">
        <f>G704/MAX(G$240:G704)-1</f>
        <v>-1.3838165043298156E-2</v>
      </c>
      <c r="N704" s="20"/>
      <c r="O704" s="20"/>
      <c r="S704" s="192"/>
      <c r="Y704" s="39"/>
      <c r="Z704" s="39"/>
      <c r="AA704" s="17"/>
      <c r="AC704" s="142"/>
      <c r="AE704" s="17"/>
      <c r="AG704" s="66"/>
      <c r="AI704" s="17"/>
    </row>
    <row r="705" spans="1:36" x14ac:dyDescent="0.25">
      <c r="A705" s="72">
        <f>IF('##zz500##'!B705&lt;&gt;"",'##zz500##'!B705,"")</f>
        <v>40149</v>
      </c>
      <c r="B705" s="208">
        <v>11606.05</v>
      </c>
      <c r="C705" s="146">
        <f t="shared" si="24"/>
        <v>2.3158041356352799E-2</v>
      </c>
      <c r="D705" s="143">
        <f>IF('##zz500##'!K705="","",IF('##zz500##'!K705="yes",D704,IF('##zz500##'!T705&lt;&gt;0,D704*(1+'##zz500##'!T705),D704*(1+C705))))</f>
        <v>3.6972310173494547</v>
      </c>
      <c r="E705" s="6">
        <f t="shared" si="25"/>
        <v>2.3158041356352799E-2</v>
      </c>
      <c r="F705" s="17">
        <f>D705/MAX(D$240:D705)-1</f>
        <v>0</v>
      </c>
      <c r="G705" s="66">
        <f>IF('##zz500##'!K705="","",IF('##zz500##'!K705="no",G704*(1+E705),IF('##zz500##'!T705&lt;&gt;0,G704*(1+'##zz500##'!T705),G704*(1+'##zz500##'!P705))))</f>
        <v>9.3418697256453331</v>
      </c>
      <c r="H705" s="6">
        <f t="shared" si="26"/>
        <v>2.3158041356352799E-2</v>
      </c>
      <c r="I705" s="17">
        <f>G705/MAX(G$240:G705)-1</f>
        <v>0</v>
      </c>
      <c r="N705" s="20"/>
      <c r="O705" s="20"/>
      <c r="S705" s="192"/>
      <c r="Y705" s="39"/>
      <c r="Z705" s="39"/>
      <c r="AA705" s="17"/>
      <c r="AC705" s="142"/>
      <c r="AE705" s="17"/>
      <c r="AG705" s="66"/>
      <c r="AI705" s="17"/>
    </row>
    <row r="706" spans="1:36" x14ac:dyDescent="0.25">
      <c r="A706" s="72">
        <f>IF('##zz500##'!B706&lt;&gt;"",'##zz500##'!B706,"")</f>
        <v>40150</v>
      </c>
      <c r="B706" s="208">
        <v>11779.08</v>
      </c>
      <c r="C706" s="146">
        <f t="shared" si="24"/>
        <v>1.4908603702379342E-2</v>
      </c>
      <c r="D706" s="143">
        <f>IF('##zz500##'!K706="","",IF('##zz500##'!K706="yes",D705,IF('##zz500##'!T706&lt;&gt;0,D705*(1+'##zz500##'!T706),D705*(1+C706))))</f>
        <v>3.7523515693832623</v>
      </c>
      <c r="E706" s="6">
        <f t="shared" si="25"/>
        <v>1.4908603702379342E-2</v>
      </c>
      <c r="F706" s="17">
        <f>D706/MAX(D$240:D706)-1</f>
        <v>0</v>
      </c>
      <c r="G706" s="66">
        <f>IF('##zz500##'!K706="","",IF('##zz500##'!K706="no",G705*(1+E706),IF('##zz500##'!T706&lt;&gt;0,G705*(1+'##zz500##'!T706),G705*(1+'##zz500##'!P706))))</f>
        <v>9.4811439592242355</v>
      </c>
      <c r="H706" s="6">
        <f t="shared" si="26"/>
        <v>1.4908603702379342E-2</v>
      </c>
      <c r="I706" s="17">
        <f>G706/MAX(G$240:G706)-1</f>
        <v>0</v>
      </c>
      <c r="N706" s="20"/>
      <c r="O706" s="20"/>
      <c r="S706" s="192"/>
      <c r="Y706" s="39"/>
      <c r="Z706" s="39"/>
      <c r="AA706" s="17"/>
      <c r="AC706" s="142"/>
      <c r="AE706" s="17"/>
      <c r="AG706" s="66"/>
      <c r="AI706" s="17"/>
    </row>
    <row r="707" spans="1:36" x14ac:dyDescent="0.25">
      <c r="A707" s="72">
        <f>IF('##zz500##'!B707&lt;&gt;"",'##zz500##'!B707,"")</f>
        <v>40151</v>
      </c>
      <c r="B707" s="208">
        <v>11425.82</v>
      </c>
      <c r="C707" s="146">
        <f t="shared" si="24"/>
        <v>-2.9990457658832459E-2</v>
      </c>
      <c r="D707" s="143">
        <f>IF('##zz500##'!K707="","",IF('##zz500##'!K707="yes",D706,IF('##zz500##'!T707&lt;&gt;0,D706*(1+'##zz500##'!T707),D706*(1+C707))))</f>
        <v>3.5940029730811007</v>
      </c>
      <c r="E707" s="6">
        <f t="shared" si="25"/>
        <v>-4.2199829460059846E-2</v>
      </c>
      <c r="F707" s="17">
        <f>D707/MAX(D$240:D707)-1</f>
        <v>-4.2199829460059846E-2</v>
      </c>
      <c r="G707" s="66">
        <f>IF('##zz500##'!K707="","",IF('##zz500##'!K707="no",G706*(1+E707),IF('##zz500##'!T707&lt;&gt;0,G706*(1+'##zz500##'!T707),G706*(1+'##zz500##'!P707))))</f>
        <v>9.081041301058697</v>
      </c>
      <c r="H707" s="6">
        <f t="shared" si="26"/>
        <v>-4.2199829460059735E-2</v>
      </c>
      <c r="I707" s="17">
        <f>G707/MAX(G$240:G707)-1</f>
        <v>-4.2199829460059735E-2</v>
      </c>
      <c r="N707" s="20"/>
      <c r="O707" s="20"/>
      <c r="S707" s="192"/>
      <c r="Y707" s="39"/>
      <c r="Z707" s="39"/>
      <c r="AA707" s="17"/>
      <c r="AC707" s="142"/>
      <c r="AE707" s="17"/>
      <c r="AG707" s="66"/>
      <c r="AI707" s="17"/>
    </row>
    <row r="708" spans="1:36" x14ac:dyDescent="0.25">
      <c r="A708" s="72">
        <f>IF('##zz500##'!B708&lt;&gt;"",'##zz500##'!B708,"")</f>
        <v>40154</v>
      </c>
      <c r="B708" s="208">
        <v>11784.79</v>
      </c>
      <c r="C708" s="146">
        <f t="shared" ref="C708:C771" si="27">IF(AND(B707&gt;0,B708&gt;0),B708/B707-1,"")</f>
        <v>3.1417438748378768E-2</v>
      </c>
      <c r="D708" s="143">
        <f>IF('##zz500##'!K708="","",IF('##zz500##'!K708="yes",D707,IF('##zz500##'!T708&lt;&gt;0,D707*(1+'##zz500##'!T708),D707*(1+C708))))</f>
        <v>3.7069173413493672</v>
      </c>
      <c r="E708" s="6">
        <f t="shared" si="25"/>
        <v>3.1417438748378768E-2</v>
      </c>
      <c r="F708" s="17">
        <f>D708/MAX(D$240:D708)-1</f>
        <v>-1.2108201268934526E-2</v>
      </c>
      <c r="G708" s="66">
        <f>IF('##zz500##'!K708="","",IF('##zz500##'!K708="no",G707*(1+E708),IF('##zz500##'!T708&lt;&gt;0,G707*(1+'##zz500##'!T708),G707*(1+'##zz500##'!P708))))</f>
        <v>9.366344359906206</v>
      </c>
      <c r="H708" s="6">
        <f t="shared" si="26"/>
        <v>3.1417438748378768E-2</v>
      </c>
      <c r="I708" s="17">
        <f>G708/MAX(G$240:G708)-1</f>
        <v>-1.2108201268934526E-2</v>
      </c>
      <c r="N708" s="20"/>
      <c r="O708" s="20"/>
      <c r="S708" s="192"/>
      <c r="Y708" s="39"/>
      <c r="Z708" s="39"/>
      <c r="AA708" s="17"/>
      <c r="AC708" s="142"/>
      <c r="AE708" s="17"/>
      <c r="AF708" s="14"/>
      <c r="AG708" s="66"/>
      <c r="AI708" s="17"/>
      <c r="AJ708" s="14"/>
    </row>
    <row r="709" spans="1:36" x14ac:dyDescent="0.25">
      <c r="A709" s="72">
        <f>IF('##zz500##'!B709&lt;&gt;"",'##zz500##'!B709,"")</f>
        <v>40155</v>
      </c>
      <c r="B709" s="208">
        <v>11929.2</v>
      </c>
      <c r="C709" s="146">
        <f t="shared" si="27"/>
        <v>1.2253930702201821E-2</v>
      </c>
      <c r="D709" s="143">
        <f>IF('##zz500##'!K709="","",IF('##zz500##'!K709="yes",D708,IF('##zz500##'!T709&lt;&gt;0,D708*(1+'##zz500##'!T709),D708*(1+C709))))</f>
        <v>3.7523416495690527</v>
      </c>
      <c r="E709" s="6">
        <f t="shared" si="25"/>
        <v>1.2253930702201821E-2</v>
      </c>
      <c r="F709" s="17">
        <f>D709/MAX(D$240:D709)-1</f>
        <v>-2.6436260105455744E-6</v>
      </c>
      <c r="G709" s="66">
        <f>IF('##zz500##'!K709="","",IF('##zz500##'!K709="no",G708*(1+E709),IF('##zz500##'!T709&lt;&gt;0,G708*(1+'##zz500##'!T709),G708*(1+'##zz500##'!P709))))</f>
        <v>9.481118894625455</v>
      </c>
      <c r="H709" s="6">
        <f t="shared" si="26"/>
        <v>1.2253930702201821E-2</v>
      </c>
      <c r="I709" s="17">
        <f>G709/MAX(G$240:G709)-1</f>
        <v>-2.6436260105455744E-6</v>
      </c>
      <c r="N709" s="20"/>
      <c r="O709" s="20"/>
      <c r="S709" s="192"/>
      <c r="Y709" s="39"/>
      <c r="Z709" s="39"/>
      <c r="AA709" s="17"/>
      <c r="AC709" s="142"/>
      <c r="AE709" s="17"/>
      <c r="AG709" s="66"/>
      <c r="AI709" s="17"/>
    </row>
    <row r="710" spans="1:36" x14ac:dyDescent="0.25">
      <c r="A710" s="72">
        <f>IF('##zz500##'!B710&lt;&gt;"",'##zz500##'!B710,"")</f>
        <v>40156</v>
      </c>
      <c r="B710" s="208">
        <v>11740.19</v>
      </c>
      <c r="C710" s="146">
        <f t="shared" si="27"/>
        <v>-1.5844314790597891E-2</v>
      </c>
      <c r="D710" s="143">
        <f>IF('##zz500##'!K710="","",IF('##zz500##'!K710="yes",D709,IF('##zz500##'!T710&lt;&gt;0,D709*(1+'##zz500##'!T710),D709*(1+C710))))</f>
        <v>3.6814346560978044</v>
      </c>
      <c r="E710" s="6">
        <f t="shared" si="25"/>
        <v>-1.8896731719349691E-2</v>
      </c>
      <c r="F710" s="17">
        <f>D710/MAX(D$240:D710)-1</f>
        <v>-1.8899325389468702E-2</v>
      </c>
      <c r="G710" s="66">
        <f>IF('##zz500##'!K710="","",IF('##zz500##'!K710="no",G709*(1+E710),IF('##zz500##'!T710&lt;&gt;0,G709*(1+'##zz500##'!T710),G709*(1+'##zz500##'!P710))))</f>
        <v>9.3019567344744605</v>
      </c>
      <c r="H710" s="6">
        <f t="shared" si="26"/>
        <v>-1.8896731719349691E-2</v>
      </c>
      <c r="I710" s="17">
        <f>G710/MAX(G$240:G710)-1</f>
        <v>-1.8899325389468813E-2</v>
      </c>
      <c r="N710" s="20"/>
      <c r="O710" s="20"/>
      <c r="S710" s="192"/>
      <c r="Y710" s="39"/>
      <c r="Z710" s="39"/>
      <c r="AA710" s="17"/>
      <c r="AC710" s="142"/>
      <c r="AE710" s="17"/>
      <c r="AG710" s="66"/>
      <c r="AI710" s="17"/>
    </row>
    <row r="711" spans="1:36" x14ac:dyDescent="0.25">
      <c r="A711" s="72">
        <f>IF('##zz500##'!B711&lt;&gt;"",'##zz500##'!B711,"")</f>
        <v>40157</v>
      </c>
      <c r="B711" s="208">
        <v>11827.33</v>
      </c>
      <c r="C711" s="146">
        <f t="shared" si="27"/>
        <v>7.4223670996806934E-3</v>
      </c>
      <c r="D711" s="143">
        <f>IF('##zz500##'!K711="","",IF('##zz500##'!K711="yes",D710,IF('##zz500##'!T711&lt;&gt;0,D710*(1+'##zz500##'!T711),D710*(1+C711))))</f>
        <v>3.6833625057404591</v>
      </c>
      <c r="E711" s="6">
        <f t="shared" si="25"/>
        <v>5.2366803236925108E-4</v>
      </c>
      <c r="F711" s="17">
        <f>D711/MAX(D$240:D711)-1</f>
        <v>-1.8385554329639286E-2</v>
      </c>
      <c r="G711" s="66">
        <f>IF('##zz500##'!K711="","",IF('##zz500##'!K711="no",G710*(1+E711),IF('##zz500##'!T711&lt;&gt;0,G710*(1+'##zz500##'!T711),G710*(1+'##zz500##'!P711))))</f>
        <v>9.3068278718547859</v>
      </c>
      <c r="H711" s="6">
        <f t="shared" si="26"/>
        <v>5.2366803236925108E-4</v>
      </c>
      <c r="I711" s="17">
        <f>G711/MAX(G$240:G711)-1</f>
        <v>-1.8385554329639398E-2</v>
      </c>
      <c r="N711" s="20"/>
      <c r="O711" s="20"/>
      <c r="S711" s="192"/>
      <c r="Y711" s="39"/>
      <c r="Z711" s="39"/>
      <c r="AA711" s="17"/>
      <c r="AC711" s="142"/>
      <c r="AE711" s="17"/>
      <c r="AG711" s="66"/>
      <c r="AI711" s="17"/>
    </row>
    <row r="712" spans="1:36" x14ac:dyDescent="0.25">
      <c r="A712" s="72">
        <f>IF('##zz500##'!B712&lt;&gt;"",'##zz500##'!B712,"")</f>
        <v>40158</v>
      </c>
      <c r="B712" s="208">
        <v>11782.64</v>
      </c>
      <c r="C712" s="146">
        <f t="shared" si="27"/>
        <v>-3.7785366604297099E-3</v>
      </c>
      <c r="D712" s="143">
        <f>IF('##zz500##'!K712="","",IF('##zz500##'!K712="yes",D711,IF('##zz500##'!T712&lt;&gt;0,D711*(1+'##zz500##'!T712),D711*(1+C712))))</f>
        <v>3.6694447854788663</v>
      </c>
      <c r="E712" s="6">
        <f t="shared" si="25"/>
        <v>-3.7785366604298209E-3</v>
      </c>
      <c r="F712" s="17">
        <f>D712/MAX(D$240:D712)-1</f>
        <v>-2.209462049901223E-2</v>
      </c>
      <c r="G712" s="66">
        <f>IF('##zz500##'!K712="","",IF('##zz500##'!K712="no",G711*(1+E712),IF('##zz500##'!T712&lt;&gt;0,G711*(1+'##zz500##'!T712),G711*(1+'##zz500##'!P712))))</f>
        <v>9.2716616815486717</v>
      </c>
      <c r="H712" s="6">
        <f t="shared" si="26"/>
        <v>-3.778536660429932E-3</v>
      </c>
      <c r="I712" s="17">
        <f>G712/MAX(G$240:G712)-1</f>
        <v>-2.2094620499012452E-2</v>
      </c>
      <c r="N712" s="20"/>
      <c r="O712" s="20"/>
      <c r="S712" s="192"/>
      <c r="Y712" s="39"/>
      <c r="Z712" s="39"/>
      <c r="AA712" s="17"/>
      <c r="AC712" s="142"/>
      <c r="AE712" s="17"/>
      <c r="AG712" s="66"/>
      <c r="AI712" s="17"/>
    </row>
    <row r="713" spans="1:36" x14ac:dyDescent="0.25">
      <c r="A713" s="72">
        <f>IF('##zz500##'!B713&lt;&gt;"",'##zz500##'!B713,"")</f>
        <v>40161</v>
      </c>
      <c r="B713" s="208">
        <v>11861.51</v>
      </c>
      <c r="C713" s="146">
        <f t="shared" si="27"/>
        <v>6.6937460535161364E-3</v>
      </c>
      <c r="D713" s="143">
        <f>IF('##zz500##'!K713="","",IF('##zz500##'!K713="yes",D712,IF('##zz500##'!T713&lt;&gt;0,D712*(1+'##zz500##'!T713),D712*(1+C713))))</f>
        <v>3.6606148819897655</v>
      </c>
      <c r="E713" s="6">
        <f t="shared" si="25"/>
        <v>-2.4063322942052823E-3</v>
      </c>
      <c r="F713" s="17">
        <f>D713/MAX(D$240:D713)-1</f>
        <v>-2.4447785794382448E-2</v>
      </c>
      <c r="G713" s="66">
        <f>IF('##zz500##'!K713="","",IF('##zz500##'!K713="no",G712*(1+E713),IF('##zz500##'!T713&lt;&gt;0,G712*(1+'##zz500##'!T713),G712*(1+'##zz500##'!P713))))</f>
        <v>9.2493509826234153</v>
      </c>
      <c r="H713" s="6">
        <f t="shared" si="26"/>
        <v>-2.4063322942052823E-3</v>
      </c>
      <c r="I713" s="17">
        <f>G713/MAX(G$240:G713)-1</f>
        <v>-2.4447785794382781E-2</v>
      </c>
      <c r="N713" s="20"/>
      <c r="O713" s="20"/>
      <c r="S713" s="192"/>
      <c r="Y713" s="39"/>
      <c r="Z713" s="39"/>
      <c r="AA713" s="17"/>
      <c r="AC713" s="142"/>
      <c r="AE713" s="17"/>
      <c r="AG713" s="66"/>
      <c r="AI713" s="17"/>
    </row>
    <row r="714" spans="1:36" x14ac:dyDescent="0.25">
      <c r="A714" s="72">
        <f>IF('##zz500##'!B714&lt;&gt;"",'##zz500##'!B714,"")</f>
        <v>40162</v>
      </c>
      <c r="B714" s="208">
        <v>12055.93</v>
      </c>
      <c r="C714" s="146">
        <f t="shared" si="27"/>
        <v>1.6390830509774856E-2</v>
      </c>
      <c r="D714" s="143">
        <f>IF('##zz500##'!K714="","",IF('##zz500##'!K714="yes",D713,IF('##zz500##'!T714&lt;&gt;0,D713*(1+'##zz500##'!T714),D713*(1+C714))))</f>
        <v>3.6606148819897655</v>
      </c>
      <c r="E714" s="6">
        <f t="shared" si="25"/>
        <v>0</v>
      </c>
      <c r="F714" s="17">
        <f>D714/MAX(D$240:D714)-1</f>
        <v>-2.4447785794382448E-2</v>
      </c>
      <c r="G714" s="66">
        <f>IF('##zz500##'!K714="","",IF('##zz500##'!K714="no",G713*(1+E714),IF('##zz500##'!T714&lt;&gt;0,G713*(1+'##zz500##'!T714),G713*(1+'##zz500##'!P714))))</f>
        <v>9.2146076007079873</v>
      </c>
      <c r="H714" s="6">
        <f t="shared" si="26"/>
        <v>-3.7563048456804582E-3</v>
      </c>
      <c r="I714" s="17">
        <f>G714/MAX(G$240:G714)-1</f>
        <v>-2.8112257303817612E-2</v>
      </c>
      <c r="N714" s="20"/>
      <c r="O714" s="20"/>
      <c r="S714" s="192"/>
      <c r="Y714" s="39"/>
      <c r="Z714" s="39"/>
      <c r="AA714" s="17"/>
      <c r="AC714" s="142"/>
      <c r="AE714" s="17"/>
      <c r="AG714" s="66"/>
      <c r="AI714" s="17"/>
    </row>
    <row r="715" spans="1:36" x14ac:dyDescent="0.25">
      <c r="A715" s="72">
        <f>IF('##zz500##'!B715&lt;&gt;"",'##zz500##'!B715,"")</f>
        <v>40163</v>
      </c>
      <c r="B715" s="208">
        <v>11907.23</v>
      </c>
      <c r="C715" s="146">
        <f t="shared" si="27"/>
        <v>-1.2334179113515198E-2</v>
      </c>
      <c r="D715" s="143">
        <f>IF('##zz500##'!K715="","",IF('##zz500##'!K715="yes",D714,IF('##zz500##'!T715&lt;&gt;0,D714*(1+'##zz500##'!T715),D714*(1+C715))))</f>
        <v>3.6606148819897655</v>
      </c>
      <c r="E715" s="6">
        <f t="shared" si="25"/>
        <v>0</v>
      </c>
      <c r="F715" s="17">
        <f>D715/MAX(D$240:D715)-1</f>
        <v>-2.4447785794382448E-2</v>
      </c>
      <c r="G715" s="66">
        <f>IF('##zz500##'!K715="","",IF('##zz500##'!K715="no",G714*(1+E715),IF('##zz500##'!T715&lt;&gt;0,G714*(1+'##zz500##'!T715),G714*(1+'##zz500##'!P715))))</f>
        <v>9.187605853228737</v>
      </c>
      <c r="H715" s="6">
        <f t="shared" si="26"/>
        <v>-2.9303198409854625E-3</v>
      </c>
      <c r="I715" s="17">
        <f>G715/MAX(G$240:G715)-1</f>
        <v>-3.0960199239450925E-2</v>
      </c>
      <c r="N715" s="20"/>
      <c r="O715" s="20"/>
      <c r="S715" s="192"/>
      <c r="Y715" s="39"/>
      <c r="Z715" s="39"/>
      <c r="AA715" s="17"/>
      <c r="AC715" s="142"/>
      <c r="AE715" s="17"/>
      <c r="AG715" s="66"/>
      <c r="AI715" s="17"/>
    </row>
    <row r="716" spans="1:36" x14ac:dyDescent="0.25">
      <c r="A716" s="72">
        <f>IF('##zz500##'!B716&lt;&gt;"",'##zz500##'!B716,"")</f>
        <v>40164</v>
      </c>
      <c r="B716" s="208">
        <v>11573.08</v>
      </c>
      <c r="C716" s="146">
        <f t="shared" si="27"/>
        <v>-2.8062782024030786E-2</v>
      </c>
      <c r="D716" s="143">
        <f>IF('##zz500##'!K716="","",IF('##zz500##'!K716="yes",D715,IF('##zz500##'!T716&lt;&gt;0,D715*(1+'##zz500##'!T716),D715*(1+C716))))</f>
        <v>3.6606148819897655</v>
      </c>
      <c r="E716" s="6">
        <f t="shared" si="25"/>
        <v>0</v>
      </c>
      <c r="F716" s="17">
        <f>D716/MAX(D$240:D716)-1</f>
        <v>-2.4447785794382448E-2</v>
      </c>
      <c r="G716" s="66">
        <f>IF('##zz500##'!K716="","",IF('##zz500##'!K716="no",G715*(1+E716),IF('##zz500##'!T716&lt;&gt;0,G715*(1+'##zz500##'!T716),G715*(1+'##zz500##'!P716))))</f>
        <v>9.4753225761049436</v>
      </c>
      <c r="H716" s="6">
        <f t="shared" si="26"/>
        <v>3.1315745088813962E-2</v>
      </c>
      <c r="I716" s="17">
        <f>G716/MAX(G$240:G716)-1</f>
        <v>-6.139958579184368E-4</v>
      </c>
      <c r="N716" s="20"/>
      <c r="O716" s="20"/>
      <c r="S716" s="192"/>
      <c r="Y716" s="39"/>
      <c r="Z716" s="39"/>
      <c r="AA716" s="17"/>
      <c r="AC716" s="142"/>
      <c r="AE716" s="17"/>
      <c r="AG716" s="66"/>
      <c r="AI716" s="17"/>
    </row>
    <row r="717" spans="1:36" x14ac:dyDescent="0.25">
      <c r="A717" s="72">
        <f>IF('##zz500##'!B717&lt;&gt;"",'##zz500##'!B717,"")</f>
        <v>40165</v>
      </c>
      <c r="B717" s="208">
        <v>11244.44</v>
      </c>
      <c r="C717" s="146">
        <f t="shared" si="27"/>
        <v>-2.8396934955949416E-2</v>
      </c>
      <c r="D717" s="143">
        <f>IF('##zz500##'!K717="","",IF('##zz500##'!K717="yes",D716,IF('##zz500##'!T717&lt;&gt;0,D716*(1+'##zz500##'!T717),D716*(1+C717))))</f>
        <v>3.6606148819897655</v>
      </c>
      <c r="E717" s="6">
        <f t="shared" si="25"/>
        <v>0</v>
      </c>
      <c r="F717" s="17">
        <f>D717/MAX(D$240:D717)-1</f>
        <v>-2.4447785794382448E-2</v>
      </c>
      <c r="G717" s="66">
        <f>IF('##zz500##'!K717="","",IF('##zz500##'!K717="no",G716*(1+E717),IF('##zz500##'!T717&lt;&gt;0,G716*(1+'##zz500##'!T717),G716*(1+'##zz500##'!P717))))</f>
        <v>9.8257957406029206</v>
      </c>
      <c r="H717" s="6">
        <f t="shared" si="26"/>
        <v>3.6987992934594871E-2</v>
      </c>
      <c r="I717" s="17">
        <f>G717/MAX(G$240:G717)-1</f>
        <v>0</v>
      </c>
      <c r="N717" s="20"/>
      <c r="O717" s="20"/>
      <c r="S717" s="192"/>
      <c r="Y717" s="39"/>
      <c r="Z717" s="39"/>
      <c r="AA717" s="17"/>
      <c r="AC717" s="142"/>
      <c r="AE717" s="17"/>
      <c r="AG717" s="66"/>
      <c r="AI717" s="17"/>
    </row>
    <row r="718" spans="1:36" x14ac:dyDescent="0.25">
      <c r="A718" s="72">
        <f>IF('##zz500##'!B718&lt;&gt;"",'##zz500##'!B718,"")</f>
        <v>40168</v>
      </c>
      <c r="B718" s="208">
        <v>11434.49</v>
      </c>
      <c r="C718" s="146">
        <f t="shared" si="27"/>
        <v>1.6901686522405646E-2</v>
      </c>
      <c r="D718" s="143">
        <f>IF('##zz500##'!K718="","",IF('##zz500##'!K718="yes",D717,IF('##zz500##'!T718&lt;&gt;0,D717*(1+'##zz500##'!T718),D717*(1+C718))))</f>
        <v>3.6606148819897655</v>
      </c>
      <c r="E718" s="6">
        <f t="shared" si="25"/>
        <v>0</v>
      </c>
      <c r="F718" s="17">
        <f>D718/MAX(D$240:D718)-1</f>
        <v>-2.4447785794382448E-2</v>
      </c>
      <c r="G718" s="66">
        <f>IF('##zz500##'!K718="","",IF('##zz500##'!K718="no",G717*(1+E718),IF('##zz500##'!T718&lt;&gt;0,G717*(1+'##zz500##'!T718),G717*(1+'##zz500##'!P718))))</f>
        <v>9.702116586036869</v>
      </c>
      <c r="H718" s="6">
        <f t="shared" si="26"/>
        <v>-1.2587189661899312E-2</v>
      </c>
      <c r="I718" s="17">
        <f>G718/MAX(G$240:G718)-1</f>
        <v>-1.2587189661899312E-2</v>
      </c>
      <c r="N718" s="20"/>
      <c r="O718" s="20"/>
      <c r="S718" s="192"/>
      <c r="Y718" s="39"/>
      <c r="Z718" s="39"/>
      <c r="AA718" s="17"/>
      <c r="AC718" s="142"/>
      <c r="AE718" s="17"/>
      <c r="AG718" s="66"/>
      <c r="AI718" s="17"/>
    </row>
    <row r="719" spans="1:36" x14ac:dyDescent="0.25">
      <c r="A719" s="72">
        <f>IF('##zz500##'!B719&lt;&gt;"",'##zz500##'!B719,"")</f>
        <v>40169</v>
      </c>
      <c r="B719" s="208">
        <v>11240.01</v>
      </c>
      <c r="C719" s="146">
        <f t="shared" si="27"/>
        <v>-1.7008191882628698E-2</v>
      </c>
      <c r="D719" s="143">
        <f>IF('##zz500##'!K719="","",IF('##zz500##'!K719="yes",D718,IF('##zz500##'!T719&lt;&gt;0,D718*(1+'##zz500##'!T719),D718*(1+C719))))</f>
        <v>3.6606148819897655</v>
      </c>
      <c r="E719" s="6">
        <f t="shared" si="25"/>
        <v>0</v>
      </c>
      <c r="F719" s="17">
        <f>D719/MAX(D$240:D719)-1</f>
        <v>-2.4447785794382448E-2</v>
      </c>
      <c r="G719" s="66">
        <f>IF('##zz500##'!K719="","",IF('##zz500##'!K719="no",G718*(1+E719),IF('##zz500##'!T719&lt;&gt;0,G718*(1+'##zz500##'!T719),G718*(1+'##zz500##'!P719))))</f>
        <v>9.97466728749807</v>
      </c>
      <c r="H719" s="6">
        <f t="shared" si="26"/>
        <v>2.8091880678227543E-2</v>
      </c>
      <c r="I719" s="17">
        <f>G719/MAX(G$240:G719)-1</f>
        <v>0</v>
      </c>
      <c r="N719" s="20"/>
      <c r="O719" s="20"/>
      <c r="S719" s="192"/>
      <c r="Y719" s="39"/>
      <c r="Z719" s="39"/>
      <c r="AA719" s="17"/>
      <c r="AC719" s="142"/>
      <c r="AE719" s="17"/>
      <c r="AG719" s="66"/>
      <c r="AI719" s="17"/>
    </row>
    <row r="720" spans="1:36" x14ac:dyDescent="0.25">
      <c r="A720" s="72">
        <f>IF('##zz500##'!B720&lt;&gt;"",'##zz500##'!B720,"")</f>
        <v>40170</v>
      </c>
      <c r="B720" s="208">
        <v>11331.07</v>
      </c>
      <c r="C720" s="146">
        <f t="shared" si="27"/>
        <v>8.1014162798787037E-3</v>
      </c>
      <c r="D720" s="143">
        <f>IF('##zz500##'!K720="","",IF('##zz500##'!K720="yes",D719,IF('##zz500##'!T720&lt;&gt;0,D719*(1+'##zz500##'!T720),D719*(1+C720))))</f>
        <v>3.6606148819897655</v>
      </c>
      <c r="E720" s="6">
        <f t="shared" si="25"/>
        <v>0</v>
      </c>
      <c r="F720" s="17">
        <f>D720/MAX(D$240:D720)-1</f>
        <v>-2.4447785794382448E-2</v>
      </c>
      <c r="G720" s="66">
        <f>IF('##zz500##'!K720="","",IF('##zz500##'!K720="no",G719*(1+E720),IF('##zz500##'!T720&lt;&gt;0,G719*(1+'##zz500##'!T720),G719*(1+'##zz500##'!P720))))</f>
        <v>9.7978063543325025</v>
      </c>
      <c r="H720" s="6">
        <f t="shared" si="26"/>
        <v>-1.7731010776393497E-2</v>
      </c>
      <c r="I720" s="17">
        <f>G720/MAX(G$240:G720)-1</f>
        <v>-1.7731010776393497E-2</v>
      </c>
      <c r="N720" s="20"/>
      <c r="O720" s="20"/>
      <c r="S720" s="192"/>
      <c r="Y720" s="39"/>
      <c r="Z720" s="39"/>
      <c r="AA720" s="17"/>
      <c r="AC720" s="142"/>
      <c r="AE720" s="17"/>
      <c r="AG720" s="66"/>
      <c r="AI720" s="17"/>
    </row>
    <row r="721" spans="1:36" x14ac:dyDescent="0.25">
      <c r="A721" s="72">
        <f>IF('##zz500##'!B721&lt;&gt;"",'##zz500##'!B721,"")</f>
        <v>40171</v>
      </c>
      <c r="B721" s="208">
        <v>11647.93</v>
      </c>
      <c r="C721" s="146">
        <f t="shared" si="27"/>
        <v>2.7963819833431547E-2</v>
      </c>
      <c r="D721" s="143">
        <f>IF('##zz500##'!K721="","",IF('##zz500##'!K721="yes",D720,IF('##zz500##'!T721&lt;&gt;0,D720*(1+'##zz500##'!T721),D720*(1+C721))))</f>
        <v>3.6606148819897655</v>
      </c>
      <c r="E721" s="6">
        <f t="shared" si="25"/>
        <v>0</v>
      </c>
      <c r="F721" s="17">
        <f>D721/MAX(D$240:D721)-1</f>
        <v>-2.4447785794382448E-2</v>
      </c>
      <c r="G721" s="66">
        <f>IF('##zz500##'!K721="","",IF('##zz500##'!K721="no",G720*(1+E721),IF('##zz500##'!T721&lt;&gt;0,G720*(1+'##zz500##'!T721),G720*(1+'##zz500##'!P721))))</f>
        <v>9.4833350686929787</v>
      </c>
      <c r="H721" s="6">
        <f t="shared" si="26"/>
        <v>-3.2096091131712079E-2</v>
      </c>
      <c r="I721" s="17">
        <f>G721/MAX(G$240:G721)-1</f>
        <v>-4.9258005770369095E-2</v>
      </c>
      <c r="N721" s="20"/>
      <c r="O721" s="20"/>
      <c r="S721" s="192"/>
      <c r="Y721" s="39"/>
      <c r="Z721" s="39"/>
      <c r="AA721" s="17"/>
      <c r="AC721" s="142"/>
      <c r="AE721" s="17"/>
      <c r="AG721" s="66"/>
      <c r="AI721" s="17"/>
    </row>
    <row r="722" spans="1:36" x14ac:dyDescent="0.25">
      <c r="A722" s="72">
        <f>IF('##zz500##'!B722&lt;&gt;"",'##zz500##'!B722,"")</f>
        <v>40172</v>
      </c>
      <c r="B722" s="208">
        <v>11704.15</v>
      </c>
      <c r="C722" s="146">
        <f t="shared" si="27"/>
        <v>4.8266086763912863E-3</v>
      </c>
      <c r="D722" s="143">
        <f>IF('##zz500##'!K722="","",IF('##zz500##'!K722="yes",D721,IF('##zz500##'!T722&lt;&gt;0,D721*(1+'##zz500##'!T722),D721*(1+C722))))</f>
        <v>3.6606148819897655</v>
      </c>
      <c r="E722" s="6">
        <f t="shared" si="25"/>
        <v>0</v>
      </c>
      <c r="F722" s="17">
        <f>D722/MAX(D$240:D722)-1</f>
        <v>-2.4447785794382448E-2</v>
      </c>
      <c r="G722" s="66">
        <f>IF('##zz500##'!K722="","",IF('##zz500##'!K722="no",G721*(1+E722),IF('##zz500##'!T722&lt;&gt;0,G721*(1+'##zz500##'!T722),G721*(1+'##zz500##'!P722))))</f>
        <v>9.4159196496719861</v>
      </c>
      <c r="H722" s="6">
        <f t="shared" si="26"/>
        <v>-7.108830230363683E-3</v>
      </c>
      <c r="I722" s="17">
        <f>G722/MAX(G$240:G722)-1</f>
        <v>-5.6016669200224856E-2</v>
      </c>
      <c r="N722" s="20"/>
      <c r="O722" s="20"/>
      <c r="S722" s="192"/>
      <c r="Y722" s="39"/>
      <c r="Z722" s="39"/>
      <c r="AA722" s="17"/>
      <c r="AC722" s="142"/>
      <c r="AE722" s="17"/>
      <c r="AG722" s="66"/>
      <c r="AI722" s="17"/>
    </row>
    <row r="723" spans="1:36" x14ac:dyDescent="0.25">
      <c r="A723" s="72">
        <f>IF('##zz500##'!B723&lt;&gt;"",'##zz500##'!B723,"")</f>
        <v>40175</v>
      </c>
      <c r="B723" s="208">
        <v>11896.87</v>
      </c>
      <c r="C723" s="146">
        <f t="shared" si="27"/>
        <v>1.6465954383701575E-2</v>
      </c>
      <c r="D723" s="143">
        <f>IF('##zz500##'!K723="","",IF('##zz500##'!K723="yes",D722,IF('##zz500##'!T723&lt;&gt;0,D722*(1+'##zz500##'!T723),D722*(1+C723))))</f>
        <v>3.6606148819897655</v>
      </c>
      <c r="E723" s="6">
        <f t="shared" si="25"/>
        <v>0</v>
      </c>
      <c r="F723" s="17">
        <f>D723/MAX(D$240:D723)-1</f>
        <v>-2.4447785794382448E-2</v>
      </c>
      <c r="G723" s="66">
        <f>IF('##zz500##'!K723="","",IF('##zz500##'!K723="no",G722*(1+E723),IF('##zz500##'!T723&lt;&gt;0,G722*(1+'##zz500##'!T723),G722*(1+'##zz500##'!P723))))</f>
        <v>9.2631112447536186</v>
      </c>
      <c r="H723" s="6">
        <f t="shared" si="26"/>
        <v>-1.6228728642952106E-2</v>
      </c>
      <c r="I723" s="17">
        <f>G723/MAX(G$240:G723)-1</f>
        <v>-7.1336318519244601E-2</v>
      </c>
      <c r="N723" s="20"/>
      <c r="O723" s="20"/>
      <c r="S723" s="192"/>
      <c r="Y723" s="39"/>
      <c r="Z723" s="39"/>
      <c r="AA723" s="17"/>
      <c r="AC723" s="142"/>
      <c r="AE723" s="17"/>
      <c r="AG723" s="66"/>
      <c r="AI723" s="17"/>
    </row>
    <row r="724" spans="1:36" x14ac:dyDescent="0.25">
      <c r="A724" s="72">
        <f>IF('##zz500##'!B724&lt;&gt;"",'##zz500##'!B724,"")</f>
        <v>40176</v>
      </c>
      <c r="B724" s="208">
        <v>12122.42</v>
      </c>
      <c r="C724" s="146">
        <f t="shared" si="27"/>
        <v>1.8958768146579708E-2</v>
      </c>
      <c r="D724" s="143">
        <f>IF('##zz500##'!K724="","",IF('##zz500##'!K724="yes",D723,IF('##zz500##'!T724&lt;&gt;0,D723*(1+'##zz500##'!T724),D723*(1+C724))))</f>
        <v>3.6606148819897655</v>
      </c>
      <c r="E724" s="6">
        <f t="shared" si="25"/>
        <v>0</v>
      </c>
      <c r="F724" s="17">
        <f>D724/MAX(D$240:D724)-1</f>
        <v>-2.4447785794382448E-2</v>
      </c>
      <c r="G724" s="66">
        <f>IF('##zz500##'!K724="","",IF('##zz500##'!K724="no",G723*(1+E724),IF('##zz500##'!T724&lt;&gt;0,G723*(1+'##zz500##'!T724),G723*(1+'##zz500##'!P724))))</f>
        <v>9.2289724491263563</v>
      </c>
      <c r="H724" s="6">
        <f t="shared" si="26"/>
        <v>-3.6854567245532266E-3</v>
      </c>
      <c r="I724" s="17">
        <f>G724/MAX(G$240:G724)-1</f>
        <v>-7.4758868329006245E-2</v>
      </c>
      <c r="N724" s="20"/>
      <c r="O724" s="20"/>
      <c r="S724" s="192"/>
      <c r="Y724" s="39"/>
      <c r="Z724" s="39"/>
      <c r="AA724" s="17"/>
      <c r="AC724" s="142"/>
      <c r="AE724" s="17"/>
      <c r="AG724" s="66"/>
      <c r="AI724" s="17"/>
    </row>
    <row r="725" spans="1:36" x14ac:dyDescent="0.25">
      <c r="A725" s="72">
        <f>IF('##zz500##'!B725&lt;&gt;"",'##zz500##'!B725,"")</f>
        <v>40177</v>
      </c>
      <c r="B725" s="208">
        <v>12161.06</v>
      </c>
      <c r="C725" s="146">
        <f t="shared" si="27"/>
        <v>3.1874823673820885E-3</v>
      </c>
      <c r="D725" s="143">
        <f>IF('##zz500##'!K725="","",IF('##zz500##'!K725="yes",D724,IF('##zz500##'!T725&lt;&gt;0,D724*(1+'##zz500##'!T725),D724*(1+C725))))</f>
        <v>3.6606148819897655</v>
      </c>
      <c r="E725" s="6">
        <f t="shared" si="25"/>
        <v>0</v>
      </c>
      <c r="F725" s="17">
        <f>D725/MAX(D$240:D725)-1</f>
        <v>-2.4447785794382448E-2</v>
      </c>
      <c r="G725" s="66">
        <f>IF('##zz500##'!K725="","",IF('##zz500##'!K725="no",G724*(1+E725),IF('##zz500##'!T725&lt;&gt;0,G724*(1+'##zz500##'!T725),G724*(1+'##zz500##'!P725))))</f>
        <v>9.2652176070780516</v>
      </c>
      <c r="H725" s="6">
        <f t="shared" si="26"/>
        <v>3.9273232368493005E-3</v>
      </c>
      <c r="I725" s="17">
        <f>G725/MAX(G$240:G725)-1</f>
        <v>-7.112514733290598E-2</v>
      </c>
      <c r="N725" s="20"/>
      <c r="O725" s="20"/>
      <c r="S725" s="192"/>
      <c r="Y725" s="39"/>
      <c r="Z725" s="39"/>
      <c r="AA725" s="17"/>
      <c r="AC725" s="142"/>
      <c r="AE725" s="17"/>
      <c r="AG725" s="66"/>
      <c r="AI725" s="17"/>
    </row>
    <row r="726" spans="1:36" x14ac:dyDescent="0.25">
      <c r="A726" s="72">
        <f>IF('##zz500##'!B726&lt;&gt;"",'##zz500##'!B726,"")</f>
        <v>40178</v>
      </c>
      <c r="B726" s="208">
        <v>12177.76</v>
      </c>
      <c r="C726" s="146">
        <f t="shared" si="27"/>
        <v>1.373235556769048E-3</v>
      </c>
      <c r="D726" s="143">
        <f>IF('##zz500##'!K726="","",IF('##zz500##'!K726="yes",D725,IF('##zz500##'!T726&lt;&gt;0,D725*(1+'##zz500##'!T726),D725*(1+C726))))</f>
        <v>3.6606148819897655</v>
      </c>
      <c r="E726" s="6">
        <f t="shared" si="25"/>
        <v>0</v>
      </c>
      <c r="F726" s="17">
        <f>D726/MAX(D$240:D726)-1</f>
        <v>-2.4447785794382448E-2</v>
      </c>
      <c r="G726" s="66">
        <f>IF('##zz500##'!K726="","",IF('##zz500##'!K726="no",G725*(1+E726),IF('##zz500##'!T726&lt;&gt;0,G725*(1+'##zz500##'!T726),G725*(1+'##zz500##'!P726))))</f>
        <v>9.2276113885905975</v>
      </c>
      <c r="H726" s="6">
        <f t="shared" si="26"/>
        <v>-4.0588597140692739E-3</v>
      </c>
      <c r="I726" s="17">
        <f>G726/MAX(G$240:G726)-1</f>
        <v>-7.4895320051808545E-2</v>
      </c>
      <c r="N726" s="20"/>
      <c r="O726" s="20"/>
      <c r="S726" s="192"/>
      <c r="Y726" s="39"/>
      <c r="Z726" s="39"/>
      <c r="AA726" s="17"/>
      <c r="AC726" s="142"/>
      <c r="AE726" s="17"/>
      <c r="AG726" s="66"/>
      <c r="AI726" s="17"/>
    </row>
    <row r="727" spans="1:36" x14ac:dyDescent="0.25">
      <c r="A727" s="72">
        <f>IF('##zz500##'!B727&lt;&gt;"",'##zz500##'!B727,"")</f>
        <v>40182</v>
      </c>
      <c r="B727" s="208">
        <v>12162.87</v>
      </c>
      <c r="C727" s="146">
        <f t="shared" si="27"/>
        <v>-1.2227207630959303E-3</v>
      </c>
      <c r="D727" s="143">
        <f>IF('##zz500##'!K727="","",IF('##zz500##'!K727="yes",D726,IF('##zz500##'!T727&lt;&gt;0,D726*(1+'##zz500##'!T727),D726*(1+C727))))</f>
        <v>3.6561389721678585</v>
      </c>
      <c r="E727" s="6">
        <f t="shared" si="25"/>
        <v>-1.2227207630959303E-3</v>
      </c>
      <c r="F727" s="17">
        <f>D727/MAX(D$240:D727)-1</f>
        <v>-2.5640613742175855E-2</v>
      </c>
      <c r="G727" s="66">
        <f>IF('##zz500##'!K727="","",IF('##zz500##'!K727="no",G726*(1+E727),IF('##zz500##'!T727&lt;&gt;0,G726*(1+'##zz500##'!T727),G726*(1+'##zz500##'!P727))))</f>
        <v>9.2163285965519872</v>
      </c>
      <c r="H727" s="6">
        <f t="shared" si="26"/>
        <v>-1.2227207630959303E-3</v>
      </c>
      <c r="I727" s="17">
        <f>G727/MAX(G$240:G727)-1</f>
        <v>-7.6026464752018352E-2</v>
      </c>
      <c r="N727" s="20"/>
      <c r="O727" s="20"/>
      <c r="S727" s="192"/>
      <c r="Y727" s="39"/>
      <c r="Z727" s="39"/>
      <c r="AA727" s="17"/>
      <c r="AC727" s="142"/>
      <c r="AE727" s="17"/>
      <c r="AG727" s="66"/>
      <c r="AI727" s="17"/>
    </row>
    <row r="728" spans="1:36" x14ac:dyDescent="0.25">
      <c r="A728" s="72">
        <f>IF('##zz500##'!B728&lt;&gt;"",'##zz500##'!B728,"")</f>
        <v>40183</v>
      </c>
      <c r="B728" s="208">
        <v>12292.4</v>
      </c>
      <c r="C728" s="146">
        <f t="shared" si="27"/>
        <v>1.06496246362906E-2</v>
      </c>
      <c r="D728" s="143">
        <f>IF('##zz500##'!K728="","",IF('##zz500##'!K728="yes",D727,IF('##zz500##'!T728&lt;&gt;0,D727*(1+'##zz500##'!T728),D727*(1+C728))))</f>
        <v>3.6950754798395598</v>
      </c>
      <c r="E728" s="6">
        <f t="shared" si="25"/>
        <v>1.06496246362906E-2</v>
      </c>
      <c r="F728" s="17">
        <f>D728/MAX(D$240:D728)-1</f>
        <v>-1.5264052017683549E-2</v>
      </c>
      <c r="G728" s="66">
        <f>IF('##zz500##'!K728="","",IF('##zz500##'!K728="no",G727*(1+E728),IF('##zz500##'!T728&lt;&gt;0,G727*(1+'##zz500##'!T728),G727*(1+'##zz500##'!P728))))</f>
        <v>9.3144790366299777</v>
      </c>
      <c r="H728" s="6">
        <f t="shared" si="26"/>
        <v>1.06496246362906E-2</v>
      </c>
      <c r="I728" s="17">
        <f>G728/MAX(G$240:G728)-1</f>
        <v>-6.618649342776084E-2</v>
      </c>
      <c r="N728" s="20"/>
      <c r="O728" s="20"/>
      <c r="S728" s="192"/>
      <c r="Y728" s="39"/>
      <c r="Z728" s="39"/>
      <c r="AA728" s="17"/>
      <c r="AC728" s="142"/>
      <c r="AE728" s="17"/>
      <c r="AF728" s="14"/>
      <c r="AG728" s="66"/>
      <c r="AI728" s="17"/>
      <c r="AJ728" s="14"/>
    </row>
    <row r="729" spans="1:36" x14ac:dyDescent="0.25">
      <c r="A729" s="72">
        <f>IF('##zz500##'!B729&lt;&gt;"",'##zz500##'!B729,"")</f>
        <v>40184</v>
      </c>
      <c r="B729" s="208">
        <v>12241.44</v>
      </c>
      <c r="C729" s="146">
        <f t="shared" si="27"/>
        <v>-4.1456509713317935E-3</v>
      </c>
      <c r="D729" s="143">
        <f>IF('##zz500##'!K729="","",IF('##zz500##'!K729="yes",D728,IF('##zz500##'!T729&lt;&gt;0,D728*(1+'##zz500##'!T729),D728*(1+C729))))</f>
        <v>3.6797569865874187</v>
      </c>
      <c r="E729" s="6">
        <f t="shared" si="25"/>
        <v>-4.1456509713317935E-3</v>
      </c>
      <c r="F729" s="17">
        <f>D729/MAX(D$240:D729)-1</f>
        <v>-1.9346423556941716E-2</v>
      </c>
      <c r="G729" s="66">
        <f>IF('##zz500##'!K729="","",IF('##zz500##'!K729="no",G728*(1+E729),IF('##zz500##'!T729&lt;&gt;0,G728*(1+'##zz500##'!T729),G728*(1+'##zz500##'!P729))))</f>
        <v>9.2758644575643228</v>
      </c>
      <c r="H729" s="6">
        <f t="shared" si="26"/>
        <v>-4.1456509713317935E-3</v>
      </c>
      <c r="I729" s="17">
        <f>G729/MAX(G$240:G729)-1</f>
        <v>-7.0057758298324835E-2</v>
      </c>
      <c r="N729" s="20"/>
      <c r="O729" s="20"/>
      <c r="S729" s="192"/>
      <c r="Y729" s="39"/>
      <c r="Z729" s="39"/>
      <c r="AA729" s="17"/>
      <c r="AC729" s="142"/>
      <c r="AE729" s="17"/>
      <c r="AG729" s="66"/>
      <c r="AI729" s="17"/>
    </row>
    <row r="730" spans="1:36" x14ac:dyDescent="0.25">
      <c r="A730" s="72">
        <f>IF('##zz500##'!B730&lt;&gt;"",'##zz500##'!B730,"")</f>
        <v>40185</v>
      </c>
      <c r="B730" s="208">
        <v>12101.08</v>
      </c>
      <c r="C730" s="146">
        <f t="shared" si="27"/>
        <v>-1.1465971323635138E-2</v>
      </c>
      <c r="D730" s="143">
        <f>IF('##zz500##'!K730="","",IF('##zz500##'!K730="yes",D729,IF('##zz500##'!T730&lt;&gt;0,D729*(1+'##zz500##'!T730),D729*(1+C730))))</f>
        <v>3.6077703286579941</v>
      </c>
      <c r="E730" s="6">
        <f t="shared" si="25"/>
        <v>-1.9562883688192811E-2</v>
      </c>
      <c r="F730" s="17">
        <f>D730/MAX(D$240:D730)-1</f>
        <v>-3.853083541130764E-2</v>
      </c>
      <c r="G730" s="66">
        <f>IF('##zz500##'!K730="","",IF('##zz500##'!K730="no",G729*(1+E730),IF('##zz500##'!T730&lt;&gt;0,G729*(1+'##zz500##'!T730),G729*(1+'##zz500##'!P730))))</f>
        <v>9.09440180007355</v>
      </c>
      <c r="H730" s="6">
        <f t="shared" si="26"/>
        <v>-1.9562883688192811E-2</v>
      </c>
      <c r="I730" s="17">
        <f>G730/MAX(G$240:G730)-1</f>
        <v>-8.8250110209472044E-2</v>
      </c>
      <c r="N730" s="20"/>
      <c r="O730" s="20"/>
      <c r="S730" s="192"/>
      <c r="Y730" s="39"/>
      <c r="Z730" s="39"/>
      <c r="AA730" s="17"/>
      <c r="AC730" s="142"/>
      <c r="AE730" s="17"/>
      <c r="AG730" s="66"/>
      <c r="AI730" s="17"/>
    </row>
    <row r="731" spans="1:36" x14ac:dyDescent="0.25">
      <c r="A731" s="72">
        <f>IF('##zz500##'!B731&lt;&gt;"",'##zz500##'!B731,"")</f>
        <v>40186</v>
      </c>
      <c r="B731" s="208">
        <v>12203.18</v>
      </c>
      <c r="C731" s="146">
        <f t="shared" si="27"/>
        <v>8.4372634508655953E-3</v>
      </c>
      <c r="D731" s="143">
        <f>IF('##zz500##'!K731="","",IF('##zz500##'!K731="yes",D730,IF('##zz500##'!T731&lt;&gt;0,D730*(1+'##zz500##'!T731),D730*(1+C731))))</f>
        <v>3.6077703286579941</v>
      </c>
      <c r="E731" s="6">
        <f t="shared" si="25"/>
        <v>0</v>
      </c>
      <c r="F731" s="17">
        <f>D731/MAX(D$240:D731)-1</f>
        <v>-3.853083541130764E-2</v>
      </c>
      <c r="G731" s="66">
        <f>IF('##zz500##'!K731="","",IF('##zz500##'!K731="no",G730*(1+E731),IF('##zz500##'!T731&lt;&gt;0,G730*(1+'##zz500##'!T731),G730*(1+'##zz500##'!P731))))</f>
        <v>9.0984796118168862</v>
      </c>
      <c r="H731" s="6">
        <f t="shared" si="26"/>
        <v>4.4838702236615902E-4</v>
      </c>
      <c r="I731" s="17">
        <f>G731/MAX(G$240:G731)-1</f>
        <v>-8.7841293391246134E-2</v>
      </c>
      <c r="N731" s="20"/>
      <c r="O731" s="20"/>
      <c r="S731" s="192"/>
      <c r="Y731" s="39"/>
      <c r="Z731" s="39"/>
      <c r="AA731" s="17"/>
      <c r="AC731" s="142"/>
      <c r="AE731" s="17"/>
      <c r="AG731" s="66"/>
      <c r="AI731" s="17"/>
    </row>
    <row r="732" spans="1:36" x14ac:dyDescent="0.25">
      <c r="A732" s="72">
        <f>IF('##zz500##'!B732&lt;&gt;"",'##zz500##'!B732,"")</f>
        <v>40189</v>
      </c>
      <c r="B732" s="208">
        <v>12332</v>
      </c>
      <c r="C732" s="146">
        <f t="shared" si="27"/>
        <v>1.0556264842442653E-2</v>
      </c>
      <c r="D732" s="143">
        <f>IF('##zz500##'!K732="","",IF('##zz500##'!K732="yes",D731,IF('##zz500##'!T732&lt;&gt;0,D731*(1+'##zz500##'!T732),D731*(1+C732))))</f>
        <v>3.645854907738014</v>
      </c>
      <c r="E732" s="6">
        <f t="shared" si="25"/>
        <v>1.0556264842442653E-2</v>
      </c>
      <c r="F732" s="17">
        <f>D732/MAX(D$240:D732)-1</f>
        <v>-2.8381312272067305E-2</v>
      </c>
      <c r="G732" s="66">
        <f>IF('##zz500##'!K732="","",IF('##zz500##'!K732="no",G731*(1+E732),IF('##zz500##'!T732&lt;&gt;0,G731*(1+'##zz500##'!T732),G731*(1+'##zz500##'!P732))))</f>
        <v>9.1945255722627905</v>
      </c>
      <c r="H732" s="6">
        <f t="shared" si="26"/>
        <v>1.0556264842442653E-2</v>
      </c>
      <c r="I732" s="17">
        <f>G732/MAX(G$240:G732)-1</f>
        <v>-7.8212304505944186E-2</v>
      </c>
      <c r="N732" s="20"/>
      <c r="O732" s="20"/>
      <c r="S732" s="192"/>
      <c r="Y732" s="39"/>
      <c r="Z732" s="39"/>
      <c r="AA732" s="17"/>
      <c r="AC732" s="142"/>
      <c r="AE732" s="17"/>
      <c r="AG732" s="66"/>
      <c r="AI732" s="17"/>
    </row>
    <row r="733" spans="1:36" x14ac:dyDescent="0.25">
      <c r="A733" s="72">
        <f>IF('##zz500##'!B733&lt;&gt;"",'##zz500##'!B733,"")</f>
        <v>40190</v>
      </c>
      <c r="B733" s="208">
        <v>12566.06</v>
      </c>
      <c r="C733" s="146">
        <f t="shared" si="27"/>
        <v>1.8979889717807286E-2</v>
      </c>
      <c r="D733" s="143">
        <f>IF('##zz500##'!K733="","",IF('##zz500##'!K733="yes",D732,IF('##zz500##'!T733&lt;&gt;0,D732*(1+'##zz500##'!T733),D732*(1+C733))))</f>
        <v>3.7150528318140079</v>
      </c>
      <c r="E733" s="6">
        <f t="shared" si="25"/>
        <v>1.8979889717807286E-2</v>
      </c>
      <c r="F733" s="17">
        <f>D733/MAX(D$240:D733)-1</f>
        <v>-9.9400967312305299E-3</v>
      </c>
      <c r="G733" s="66">
        <f>IF('##zz500##'!K733="","",IF('##zz500##'!K733="no",G732*(1+E733),IF('##zz500##'!T733&lt;&gt;0,G732*(1+'##zz500##'!T733),G732*(1+'##zz500##'!P733))))</f>
        <v>9.3690366536318965</v>
      </c>
      <c r="H733" s="6">
        <f t="shared" si="26"/>
        <v>1.8979889717807286E-2</v>
      </c>
      <c r="I733" s="17">
        <f>G733/MAX(G$240:G733)-1</f>
        <v>-6.0716875702235384E-2</v>
      </c>
      <c r="N733" s="20"/>
      <c r="O733" s="20"/>
      <c r="S733" s="192"/>
      <c r="Y733" s="39"/>
      <c r="Z733" s="39"/>
      <c r="AA733" s="17"/>
      <c r="AC733" s="142"/>
      <c r="AE733" s="17"/>
      <c r="AG733" s="66"/>
      <c r="AI733" s="17"/>
    </row>
    <row r="734" spans="1:36" x14ac:dyDescent="0.25">
      <c r="A734" s="72">
        <f>IF('##zz500##'!B734&lt;&gt;"",'##zz500##'!B734,"")</f>
        <v>40191</v>
      </c>
      <c r="B734" s="208">
        <v>12587.26</v>
      </c>
      <c r="C734" s="146">
        <f t="shared" si="27"/>
        <v>1.6870840979592572E-3</v>
      </c>
      <c r="D734" s="143">
        <f>IF('##zz500##'!K734="","",IF('##zz500##'!K734="yes",D733,IF('##zz500##'!T734&lt;&gt;0,D733*(1+'##zz500##'!T734),D733*(1+C734))))</f>
        <v>3.7213204383696397</v>
      </c>
      <c r="E734" s="6">
        <f t="shared" si="25"/>
        <v>1.6870840979592572E-3</v>
      </c>
      <c r="F734" s="17">
        <f>D734/MAX(D$240:D734)-1</f>
        <v>-8.2697824123987296E-3</v>
      </c>
      <c r="G734" s="66">
        <f>IF('##zz500##'!K734="","",IF('##zz500##'!K734="no",G733*(1+E734),IF('##zz500##'!T734&lt;&gt;0,G733*(1+'##zz500##'!T734),G733*(1+'##zz500##'!P734))))</f>
        <v>9.384843006383436</v>
      </c>
      <c r="H734" s="6">
        <f t="shared" si="26"/>
        <v>1.6870840979592572E-3</v>
      </c>
      <c r="I734" s="17">
        <f>G734/MAX(G$240:G734)-1</f>
        <v>-5.9132226079751105E-2</v>
      </c>
      <c r="N734" s="20"/>
      <c r="O734" s="20"/>
      <c r="S734" s="192"/>
      <c r="Y734" s="39"/>
      <c r="Z734" s="39"/>
      <c r="AA734" s="17"/>
      <c r="AC734" s="142"/>
      <c r="AE734" s="17"/>
      <c r="AG734" s="66"/>
      <c r="AI734" s="17"/>
    </row>
    <row r="735" spans="1:36" x14ac:dyDescent="0.25">
      <c r="A735" s="72">
        <f>IF('##zz500##'!B735&lt;&gt;"",'##zz500##'!B735,"")</f>
        <v>40192</v>
      </c>
      <c r="B735" s="208">
        <v>12851.37</v>
      </c>
      <c r="C735" s="146">
        <f t="shared" si="27"/>
        <v>2.0982326574647825E-2</v>
      </c>
      <c r="D735" s="143">
        <f>IF('##zz500##'!K735="","",IF('##zz500##'!K735="yes",D734,IF('##zz500##'!T735&lt;&gt;0,D734*(1+'##zz500##'!T735),D734*(1+C735))))</f>
        <v>3.7994023990964232</v>
      </c>
      <c r="E735" s="6">
        <f t="shared" si="25"/>
        <v>2.0982326574647825E-2</v>
      </c>
      <c r="F735" s="17">
        <f>D735/MAX(D$240:D735)-1</f>
        <v>0</v>
      </c>
      <c r="G735" s="66">
        <f>IF('##zz500##'!K735="","",IF('##zz500##'!K735="no",G734*(1+E735),IF('##zz500##'!T735&lt;&gt;0,G734*(1+'##zz500##'!T735),G734*(1+'##zz500##'!P735))))</f>
        <v>9.5817588471951733</v>
      </c>
      <c r="H735" s="6">
        <f t="shared" si="26"/>
        <v>2.0982326574647825E-2</v>
      </c>
      <c r="I735" s="17">
        <f>G735/MAX(G$240:G735)-1</f>
        <v>-3.9390631183794489E-2</v>
      </c>
      <c r="N735" s="20"/>
      <c r="O735" s="20"/>
      <c r="S735" s="192"/>
      <c r="Y735" s="39"/>
      <c r="Z735" s="39"/>
      <c r="AA735" s="17"/>
      <c r="AC735" s="142"/>
      <c r="AE735" s="17"/>
      <c r="AG735" s="66"/>
      <c r="AI735" s="17"/>
    </row>
    <row r="736" spans="1:36" x14ac:dyDescent="0.25">
      <c r="A736" s="72">
        <f>IF('##zz500##'!B736&lt;&gt;"",'##zz500##'!B736,"")</f>
        <v>40193</v>
      </c>
      <c r="B736" s="208">
        <v>12900.03</v>
      </c>
      <c r="C736" s="146">
        <f t="shared" si="27"/>
        <v>3.7863667453352789E-3</v>
      </c>
      <c r="D736" s="143">
        <f>IF('##zz500##'!K736="","",IF('##zz500##'!K736="yes",D735,IF('##zz500##'!T736&lt;&gt;0,D735*(1+'##zz500##'!T736),D735*(1+C736))))</f>
        <v>3.8137883299925091</v>
      </c>
      <c r="E736" s="6">
        <f t="shared" si="25"/>
        <v>3.7863667453352789E-3</v>
      </c>
      <c r="F736" s="17">
        <f>D736/MAX(D$240:D736)-1</f>
        <v>0</v>
      </c>
      <c r="G736" s="66">
        <f>IF('##zz500##'!K736="","",IF('##zz500##'!K736="no",G735*(1+E736),IF('##zz500##'!T736&lt;&gt;0,G735*(1+'##zz500##'!T736),G735*(1+'##zz500##'!P736))))</f>
        <v>9.6180389002560158</v>
      </c>
      <c r="H736" s="6">
        <f t="shared" si="26"/>
        <v>3.7863667453352789E-3</v>
      </c>
      <c r="I736" s="17">
        <f>G736/MAX(G$240:G736)-1</f>
        <v>-3.5753411814451241E-2</v>
      </c>
      <c r="N736" s="20"/>
      <c r="O736" s="20"/>
      <c r="S736" s="192"/>
      <c r="Y736" s="39"/>
      <c r="Z736" s="39"/>
      <c r="AA736" s="17"/>
      <c r="AC736" s="142"/>
      <c r="AE736" s="17"/>
      <c r="AG736" s="66"/>
      <c r="AI736" s="17"/>
    </row>
    <row r="737" spans="1:36" x14ac:dyDescent="0.25">
      <c r="A737" s="72">
        <f>IF('##zz500##'!B737&lt;&gt;"",'##zz500##'!B737,"")</f>
        <v>40196</v>
      </c>
      <c r="B737" s="208">
        <v>13271.29</v>
      </c>
      <c r="C737" s="146">
        <f t="shared" si="27"/>
        <v>2.8779778031523984E-2</v>
      </c>
      <c r="D737" s="143">
        <f>IF('##zz500##'!K737="","",IF('##zz500##'!K737="yes",D736,IF('##zz500##'!T737&lt;&gt;0,D736*(1+'##zz500##'!T737),D736*(1+C737))))</f>
        <v>3.92354831158891</v>
      </c>
      <c r="E737" s="6">
        <f t="shared" si="25"/>
        <v>2.8779778031523984E-2</v>
      </c>
      <c r="F737" s="17">
        <f>D737/MAX(D$240:D737)-1</f>
        <v>0</v>
      </c>
      <c r="G737" s="66">
        <f>IF('##zz500##'!K737="","",IF('##zz500##'!K737="no",G736*(1+E737),IF('##zz500##'!T737&lt;&gt;0,G736*(1+'##zz500##'!T737),G736*(1+'##zz500##'!P737))))</f>
        <v>9.894843924903947</v>
      </c>
      <c r="H737" s="6">
        <f t="shared" si="26"/>
        <v>2.8779778031523984E-2</v>
      </c>
      <c r="I737" s="17">
        <f>G737/MAX(G$240:G737)-1</f>
        <v>-8.002609038816888E-3</v>
      </c>
      <c r="N737" s="20"/>
      <c r="O737" s="20"/>
      <c r="S737" s="192"/>
      <c r="Y737" s="39"/>
      <c r="Z737" s="39"/>
      <c r="AA737" s="17"/>
      <c r="AC737" s="142"/>
      <c r="AE737" s="17"/>
      <c r="AG737" s="66"/>
      <c r="AI737" s="17"/>
    </row>
    <row r="738" spans="1:36" x14ac:dyDescent="0.25">
      <c r="A738" s="72">
        <f>IF('##zz500##'!B738&lt;&gt;"",'##zz500##'!B738,"")</f>
        <v>40197</v>
      </c>
      <c r="B738" s="208">
        <v>13364.89</v>
      </c>
      <c r="C738" s="146">
        <f t="shared" si="27"/>
        <v>7.052818527814475E-3</v>
      </c>
      <c r="D738" s="143">
        <f>IF('##zz500##'!K738="","",IF('##zz500##'!K738="yes",D737,IF('##zz500##'!T738&lt;&gt;0,D737*(1+'##zz500##'!T738),D737*(1+C738))))</f>
        <v>3.9512203858156596</v>
      </c>
      <c r="E738" s="6">
        <f t="shared" si="25"/>
        <v>7.052818527814475E-3</v>
      </c>
      <c r="F738" s="17">
        <f>D738/MAX(D$240:D738)-1</f>
        <v>0</v>
      </c>
      <c r="G738" s="66">
        <f>IF('##zz500##'!K738="","",IF('##zz500##'!K738="no",G737*(1+E738),IF('##zz500##'!T738&lt;&gt;0,G737*(1+'##zz500##'!T738),G737*(1+'##zz500##'!P738))))</f>
        <v>9.9646304634673424</v>
      </c>
      <c r="H738" s="6">
        <f t="shared" si="26"/>
        <v>7.052818527814475E-3</v>
      </c>
      <c r="I738" s="17">
        <f>G738/MAX(G$240:G738)-1</f>
        <v>-1.0062314603022093E-3</v>
      </c>
      <c r="N738" s="20"/>
      <c r="O738" s="20"/>
      <c r="S738" s="192"/>
      <c r="Y738" s="39"/>
      <c r="Z738" s="39"/>
      <c r="AA738" s="17"/>
      <c r="AC738" s="142"/>
      <c r="AE738" s="17"/>
      <c r="AG738" s="66"/>
      <c r="AI738" s="17"/>
    </row>
    <row r="739" spans="1:36" x14ac:dyDescent="0.25">
      <c r="A739" s="72">
        <f>IF('##zz500##'!B739&lt;&gt;"",'##zz500##'!B739,"")</f>
        <v>40198</v>
      </c>
      <c r="B739" s="208">
        <v>12907.08</v>
      </c>
      <c r="C739" s="146">
        <f t="shared" si="27"/>
        <v>-3.4254677741455408E-2</v>
      </c>
      <c r="D739" s="143">
        <f>IF('##zz500##'!K739="","",IF('##zz500##'!K739="yes",D738,IF('##zz500##'!T739&lt;&gt;0,D738*(1+'##zz500##'!T739),D738*(1+C739))))</f>
        <v>3.815872604814075</v>
      </c>
      <c r="E739" s="6">
        <f t="shared" si="25"/>
        <v>-3.4254677741455408E-2</v>
      </c>
      <c r="F739" s="17">
        <f>D739/MAX(D$240:D739)-1</f>
        <v>-3.4254677741455408E-2</v>
      </c>
      <c r="G739" s="66">
        <f>IF('##zz500##'!K739="","",IF('##zz500##'!K739="no",G738*(1+E739),IF('##zz500##'!T739&lt;&gt;0,G738*(1+'##zz500##'!T739),G738*(1+'##zz500##'!P739))))</f>
        <v>9.6232952581285787</v>
      </c>
      <c r="H739" s="6">
        <f t="shared" si="26"/>
        <v>-3.4254677741455408E-2</v>
      </c>
      <c r="I739" s="17">
        <f>G739/MAX(G$240:G739)-1</f>
        <v>-3.5226441067351622E-2</v>
      </c>
      <c r="N739" s="20"/>
      <c r="O739" s="20"/>
      <c r="S739" s="192"/>
      <c r="Y739" s="39"/>
      <c r="Z739" s="39"/>
      <c r="AA739" s="17"/>
      <c r="AC739" s="142"/>
      <c r="AE739" s="17"/>
      <c r="AG739" s="66"/>
      <c r="AI739" s="17"/>
    </row>
    <row r="740" spans="1:36" x14ac:dyDescent="0.25">
      <c r="A740" s="72">
        <f>IF('##zz500##'!B740&lt;&gt;"",'##zz500##'!B740,"")</f>
        <v>40199</v>
      </c>
      <c r="B740" s="208">
        <v>13044.79</v>
      </c>
      <c r="C740" s="146">
        <f t="shared" si="27"/>
        <v>1.0669338068718837E-2</v>
      </c>
      <c r="D740" s="143">
        <f>IF('##zz500##'!K740="","",IF('##zz500##'!K740="yes",D739,IF('##zz500##'!T740&lt;&gt;0,D739*(1+'##zz500##'!T740),D739*(1+C740))))</f>
        <v>3.8565854396619992</v>
      </c>
      <c r="E740" s="6">
        <f t="shared" si="25"/>
        <v>1.0669338068718837E-2</v>
      </c>
      <c r="F740" s="17">
        <f>D740/MAX(D$240:D740)-1</f>
        <v>-2.3950814409995136E-2</v>
      </c>
      <c r="G740" s="66">
        <f>IF('##zz500##'!K740="","",IF('##zz500##'!K740="no",G739*(1+E740),IF('##zz500##'!T740&lt;&gt;0,G739*(1+'##zz500##'!T740),G739*(1+'##zz500##'!P740))))</f>
        <v>9.725969448572652</v>
      </c>
      <c r="H740" s="6">
        <f t="shared" si="26"/>
        <v>1.0669338068718837E-2</v>
      </c>
      <c r="I740" s="17">
        <f>G740/MAX(G$240:G740)-1</f>
        <v>-2.493294580733818E-2</v>
      </c>
      <c r="N740" s="20"/>
      <c r="O740" s="20"/>
      <c r="S740" s="192"/>
      <c r="Y740" s="39"/>
      <c r="Z740" s="39"/>
      <c r="AA740" s="17"/>
      <c r="AC740" s="142"/>
      <c r="AE740" s="17"/>
      <c r="AG740" s="66"/>
      <c r="AI740" s="17"/>
    </row>
    <row r="741" spans="1:36" x14ac:dyDescent="0.25">
      <c r="A741" s="72">
        <f>IF('##zz500##'!B741&lt;&gt;"",'##zz500##'!B741,"")</f>
        <v>40200</v>
      </c>
      <c r="B741" s="208">
        <v>12714.12</v>
      </c>
      <c r="C741" s="146">
        <f t="shared" si="27"/>
        <v>-2.5348817420594694E-2</v>
      </c>
      <c r="D741" s="143">
        <f>IF('##zz500##'!K741="","",IF('##zz500##'!K741="yes",D740,IF('##zz500##'!T741&lt;&gt;0,D740*(1+'##zz500##'!T741),D740*(1+C741))))</f>
        <v>3.8205210696917642</v>
      </c>
      <c r="E741" s="6">
        <f t="shared" si="25"/>
        <v>-9.3513732638569325E-3</v>
      </c>
      <c r="F741" s="17">
        <f>D741/MAX(D$240:D741)-1</f>
        <v>-3.307821466833083E-2</v>
      </c>
      <c r="G741" s="66">
        <f>IF('##zz500##'!K741="","",IF('##zz500##'!K741="no",G740*(1+E741),IF('##zz500##'!T741&lt;&gt;0,G740*(1+'##zz500##'!T741),G740*(1+'##zz500##'!P741))))</f>
        <v>9.6350182779061804</v>
      </c>
      <c r="H741" s="6">
        <f t="shared" si="26"/>
        <v>-9.3513732638569325E-3</v>
      </c>
      <c r="I741" s="17">
        <f>G741/MAX(G$240:G741)-1</f>
        <v>-3.4051161788383189E-2</v>
      </c>
      <c r="N741" s="20"/>
      <c r="O741" s="20"/>
      <c r="S741" s="192"/>
      <c r="Y741" s="39"/>
      <c r="Z741" s="39"/>
      <c r="AA741" s="17"/>
      <c r="AC741" s="142"/>
      <c r="AE741" s="17"/>
      <c r="AG741" s="66"/>
      <c r="AI741" s="17"/>
    </row>
    <row r="742" spans="1:36" x14ac:dyDescent="0.25">
      <c r="A742" s="72">
        <f>IF('##zz500##'!B742&lt;&gt;"",'##zz500##'!B742,"")</f>
        <v>40203</v>
      </c>
      <c r="B742" s="208">
        <v>12550.03</v>
      </c>
      <c r="C742" s="146">
        <f t="shared" si="27"/>
        <v>-1.2906123270820191E-2</v>
      </c>
      <c r="D742" s="143">
        <f>IF('##zz500##'!K742="","",IF('##zz500##'!K742="yes",D741,IF('##zz500##'!T742&lt;&gt;0,D741*(1+'##zz500##'!T742),D741*(1+C742))))</f>
        <v>3.8205210696917642</v>
      </c>
      <c r="E742" s="6">
        <f t="shared" si="25"/>
        <v>0</v>
      </c>
      <c r="F742" s="17">
        <f>D742/MAX(D$240:D742)-1</f>
        <v>-3.307821466833083E-2</v>
      </c>
      <c r="G742" s="66">
        <f>IF('##zz500##'!K742="","",IF('##zz500##'!K742="no",G741*(1+E742),IF('##zz500##'!T742&lt;&gt;0,G741*(1+'##zz500##'!T742),G741*(1+'##zz500##'!P742))))</f>
        <v>9.7554485750323359</v>
      </c>
      <c r="H742" s="6">
        <f t="shared" si="26"/>
        <v>1.2499228714730304E-2</v>
      </c>
      <c r="I742" s="17">
        <f>G742/MAX(G$240:G742)-1</f>
        <v>-2.1977546332848208E-2</v>
      </c>
      <c r="N742" s="20"/>
      <c r="O742" s="20"/>
      <c r="S742" s="192"/>
      <c r="Y742" s="39"/>
      <c r="Z742" s="39"/>
      <c r="AA742" s="17"/>
      <c r="AC742" s="142"/>
      <c r="AE742" s="17"/>
      <c r="AG742" s="66"/>
      <c r="AI742" s="17"/>
    </row>
    <row r="743" spans="1:36" x14ac:dyDescent="0.25">
      <c r="A743" s="72">
        <f>IF('##zz500##'!B743&lt;&gt;"",'##zz500##'!B743,"")</f>
        <v>40204</v>
      </c>
      <c r="B743" s="208">
        <v>12115.07</v>
      </c>
      <c r="C743" s="146">
        <f t="shared" si="27"/>
        <v>-3.4658084482666607E-2</v>
      </c>
      <c r="D743" s="143">
        <f>IF('##zz500##'!K743="","",IF('##zz500##'!K743="yes",D742,IF('##zz500##'!T743&lt;&gt;0,D742*(1+'##zz500##'!T743),D742*(1+C743))))</f>
        <v>3.8205210696917642</v>
      </c>
      <c r="E743" s="6">
        <f t="shared" si="25"/>
        <v>0</v>
      </c>
      <c r="F743" s="17">
        <f>D743/MAX(D$240:D743)-1</f>
        <v>-3.307821466833083E-2</v>
      </c>
      <c r="G743" s="66">
        <f>IF('##zz500##'!K743="","",IF('##zz500##'!K743="no",G742*(1+E743),IF('##zz500##'!T743&lt;&gt;0,G742*(1+'##zz500##'!T743),G742*(1+'##zz500##'!P743))))</f>
        <v>10.162067103459023</v>
      </c>
      <c r="H743" s="6">
        <f t="shared" si="26"/>
        <v>4.1681171839434317E-2</v>
      </c>
      <c r="I743" s="17">
        <f>G743/MAX(G$240:G743)-1</f>
        <v>0</v>
      </c>
      <c r="N743" s="20"/>
      <c r="O743" s="20"/>
      <c r="S743" s="192"/>
      <c r="Y743" s="39"/>
      <c r="Z743" s="39"/>
      <c r="AA743" s="17"/>
      <c r="AC743" s="142"/>
      <c r="AE743" s="17"/>
      <c r="AG743" s="66"/>
      <c r="AI743" s="17"/>
    </row>
    <row r="744" spans="1:36" x14ac:dyDescent="0.25">
      <c r="A744" s="72">
        <f>IF('##zz500##'!B744&lt;&gt;"",'##zz500##'!B744,"")</f>
        <v>40205</v>
      </c>
      <c r="B744" s="208">
        <v>11976.2</v>
      </c>
      <c r="C744" s="146">
        <f t="shared" si="27"/>
        <v>-1.1462583377561897E-2</v>
      </c>
      <c r="D744" s="143">
        <f>IF('##zz500##'!K744="","",IF('##zz500##'!K744="yes",D743,IF('##zz500##'!T744&lt;&gt;0,D743*(1+'##zz500##'!T744),D743*(1+C744))))</f>
        <v>3.8205210696917642</v>
      </c>
      <c r="E744" s="6">
        <f t="shared" si="25"/>
        <v>0</v>
      </c>
      <c r="F744" s="17">
        <f>D744/MAX(D$240:D744)-1</f>
        <v>-3.307821466833083E-2</v>
      </c>
      <c r="G744" s="66">
        <f>IF('##zz500##'!K744="","",IF('##zz500##'!K744="no",G743*(1+E744),IF('##zz500##'!T744&lt;&gt;0,G743*(1+'##zz500##'!T744),G743*(1+'##zz500##'!P744))))</f>
        <v>10.226597855258195</v>
      </c>
      <c r="H744" s="6">
        <f t="shared" si="26"/>
        <v>6.3501599765274364E-3</v>
      </c>
      <c r="I744" s="17">
        <f>G744/MAX(G$240:G744)-1</f>
        <v>0</v>
      </c>
      <c r="N744" s="20"/>
      <c r="O744" s="20"/>
      <c r="S744" s="192"/>
      <c r="Y744" s="39"/>
      <c r="Z744" s="39"/>
      <c r="AA744" s="17"/>
      <c r="AC744" s="142"/>
      <c r="AE744" s="17"/>
      <c r="AG744" s="66"/>
      <c r="AI744" s="17"/>
    </row>
    <row r="745" spans="1:36" x14ac:dyDescent="0.25">
      <c r="A745" s="72">
        <f>IF('##zz500##'!B745&lt;&gt;"",'##zz500##'!B745,"")</f>
        <v>40206</v>
      </c>
      <c r="B745" s="208">
        <v>12199.42</v>
      </c>
      <c r="C745" s="146">
        <f t="shared" si="27"/>
        <v>1.8638633289357109E-2</v>
      </c>
      <c r="D745" s="143">
        <f>IF('##zz500##'!K745="","",IF('##zz500##'!K745="yes",D744,IF('##zz500##'!T745&lt;&gt;0,D744*(1+'##zz500##'!T745),D744*(1+C745))))</f>
        <v>3.8205210696917642</v>
      </c>
      <c r="E745" s="6">
        <f t="shared" si="25"/>
        <v>0</v>
      </c>
      <c r="F745" s="17">
        <f>D745/MAX(D$240:D745)-1</f>
        <v>-3.307821466833083E-2</v>
      </c>
      <c r="G745" s="66">
        <f>IF('##zz500##'!K745="","",IF('##zz500##'!K745="no",G744*(1+E745),IF('##zz500##'!T745&lt;&gt;0,G744*(1+'##zz500##'!T745),G744*(1+'##zz500##'!P745))))</f>
        <v>10.060584690977512</v>
      </c>
      <c r="H745" s="6">
        <f t="shared" si="26"/>
        <v>-1.6233469491060859E-2</v>
      </c>
      <c r="I745" s="17">
        <f>G745/MAX(G$240:G745)-1</f>
        <v>-1.6233469491060859E-2</v>
      </c>
      <c r="N745" s="20"/>
      <c r="O745" s="20"/>
      <c r="S745" s="192"/>
      <c r="Y745" s="39"/>
      <c r="Z745" s="39"/>
      <c r="AA745" s="17"/>
      <c r="AC745" s="142"/>
      <c r="AE745" s="17"/>
      <c r="AG745" s="66"/>
      <c r="AI745" s="17"/>
    </row>
    <row r="746" spans="1:36" x14ac:dyDescent="0.25">
      <c r="A746" s="72">
        <f>IF('##zz500##'!B746&lt;&gt;"",'##zz500##'!B746,"")</f>
        <v>40207</v>
      </c>
      <c r="B746" s="208">
        <v>12347.58</v>
      </c>
      <c r="C746" s="146">
        <f t="shared" si="27"/>
        <v>1.2144839672705743E-2</v>
      </c>
      <c r="D746" s="143">
        <f>IF('##zz500##'!K746="","",IF('##zz500##'!K746="yes",D745,IF('##zz500##'!T746&lt;&gt;0,D745*(1+'##zz500##'!T746),D745*(1+C746))))</f>
        <v>3.8205210696917642</v>
      </c>
      <c r="E746" s="6">
        <f t="shared" si="25"/>
        <v>0</v>
      </c>
      <c r="F746" s="17">
        <f>D746/MAX(D$240:D746)-1</f>
        <v>-3.307821466833083E-2</v>
      </c>
      <c r="G746" s="66">
        <f>IF('##zz500##'!K746="","",IF('##zz500##'!K746="no",G745*(1+E746),IF('##zz500##'!T746&lt;&gt;0,G745*(1+'##zz500##'!T746),G745*(1+'##zz500##'!P746))))</f>
        <v>9.9717966751385632</v>
      </c>
      <c r="H746" s="6">
        <f t="shared" si="26"/>
        <v>-8.8253335731645066E-3</v>
      </c>
      <c r="I746" s="17">
        <f>G746/MAX(G$240:G746)-1</f>
        <v>-2.4915537280916999E-2</v>
      </c>
      <c r="N746" s="20"/>
      <c r="O746" s="20"/>
      <c r="S746" s="192"/>
      <c r="Y746" s="39"/>
      <c r="Z746" s="39"/>
      <c r="AA746" s="17"/>
      <c r="AC746" s="142"/>
      <c r="AE746" s="17"/>
      <c r="AG746" s="66"/>
      <c r="AI746" s="17"/>
    </row>
    <row r="747" spans="1:36" x14ac:dyDescent="0.25">
      <c r="A747" s="72">
        <f>IF('##zz500##'!B747&lt;&gt;"",'##zz500##'!B747,"")</f>
        <v>40210</v>
      </c>
      <c r="B747" s="208">
        <v>12091.26</v>
      </c>
      <c r="C747" s="146">
        <f t="shared" si="27"/>
        <v>-2.0758723571744353E-2</v>
      </c>
      <c r="D747" s="143">
        <f>IF('##zz500##'!K747="","",IF('##zz500##'!K747="yes",D746,IF('##zz500##'!T747&lt;&gt;0,D746*(1+'##zz500##'!T747),D746*(1+C747))))</f>
        <v>3.8205210696917642</v>
      </c>
      <c r="E747" s="6">
        <f t="shared" si="25"/>
        <v>0</v>
      </c>
      <c r="F747" s="17">
        <f>D747/MAX(D$240:D747)-1</f>
        <v>-3.307821466833083E-2</v>
      </c>
      <c r="G747" s="66">
        <f>IF('##zz500##'!K747="","",IF('##zz500##'!K747="no",G746*(1+E747),IF('##zz500##'!T747&lt;&gt;0,G746*(1+'##zz500##'!T747),G746*(1+'##zz500##'!P747))))</f>
        <v>10.070451278386821</v>
      </c>
      <c r="H747" s="6">
        <f t="shared" si="26"/>
        <v>9.8933628976032306E-3</v>
      </c>
      <c r="I747" s="17">
        <f>G747/MAX(G$240:G747)-1</f>
        <v>-1.526867283542277E-2</v>
      </c>
      <c r="N747" s="20"/>
      <c r="O747" s="20"/>
      <c r="S747" s="192"/>
      <c r="Y747" s="39"/>
      <c r="Z747" s="39"/>
      <c r="AA747" s="17"/>
      <c r="AC747" s="142"/>
      <c r="AE747" s="17"/>
      <c r="AG747" s="66"/>
      <c r="AI747" s="17"/>
    </row>
    <row r="748" spans="1:36" x14ac:dyDescent="0.25">
      <c r="A748" s="72">
        <f>IF('##zz500##'!B748&lt;&gt;"",'##zz500##'!B748,"")</f>
        <v>40211</v>
      </c>
      <c r="B748" s="208">
        <v>12115.15</v>
      </c>
      <c r="C748" s="146">
        <f t="shared" si="27"/>
        <v>1.9758073186748604E-3</v>
      </c>
      <c r="D748" s="143">
        <f>IF('##zz500##'!K748="","",IF('##zz500##'!K748="yes",D747,IF('##zz500##'!T748&lt;&gt;0,D747*(1+'##zz500##'!T748),D747*(1+C748))))</f>
        <v>3.8205210696917642</v>
      </c>
      <c r="E748" s="6">
        <f t="shared" si="25"/>
        <v>0</v>
      </c>
      <c r="F748" s="17">
        <f>D748/MAX(D$240:D748)-1</f>
        <v>-3.307821466833083E-2</v>
      </c>
      <c r="G748" s="66">
        <f>IF('##zz500##'!K748="","",IF('##zz500##'!K748="no",G747*(1+E748),IF('##zz500##'!T748&lt;&gt;0,G747*(1+'##zz500##'!T748),G747*(1+'##zz500##'!P748))))</f>
        <v>10.13927138792266</v>
      </c>
      <c r="H748" s="6">
        <f t="shared" si="26"/>
        <v>6.8338654975215185E-3</v>
      </c>
      <c r="I748" s="17">
        <f>G748/MAX(G$240:G748)-1</f>
        <v>-8.5391513943842146E-3</v>
      </c>
      <c r="N748" s="20"/>
      <c r="O748" s="20"/>
      <c r="S748" s="192"/>
      <c r="Y748" s="39"/>
      <c r="Z748" s="39"/>
      <c r="AA748" s="17"/>
      <c r="AC748" s="142"/>
      <c r="AE748" s="17"/>
      <c r="AF748" s="14"/>
      <c r="AG748" s="66"/>
      <c r="AI748" s="17"/>
      <c r="AJ748" s="14"/>
    </row>
    <row r="749" spans="1:36" x14ac:dyDescent="0.25">
      <c r="A749" s="72">
        <f>IF('##zz500##'!B749&lt;&gt;"",'##zz500##'!B749,"")</f>
        <v>40212</v>
      </c>
      <c r="B749" s="208">
        <v>12267.59</v>
      </c>
      <c r="C749" s="146">
        <f t="shared" si="27"/>
        <v>1.2582592869258891E-2</v>
      </c>
      <c r="D749" s="143">
        <f>IF('##zz500##'!K749="","",IF('##zz500##'!K749="yes",D748,IF('##zz500##'!T749&lt;&gt;0,D748*(1+'##zz500##'!T749),D748*(1+C749))))</f>
        <v>3.8205210696917642</v>
      </c>
      <c r="E749" s="6">
        <f t="shared" si="25"/>
        <v>0</v>
      </c>
      <c r="F749" s="17">
        <f>D749/MAX(D$240:D749)-1</f>
        <v>-3.307821466833083E-2</v>
      </c>
      <c r="G749" s="66">
        <f>IF('##zz500##'!K749="","",IF('##zz500##'!K749="no",G748*(1+E749),IF('##zz500##'!T749&lt;&gt;0,G748*(1+'##zz500##'!T749),G748*(1+'##zz500##'!P749))))</f>
        <v>9.9947637250784052</v>
      </c>
      <c r="H749" s="6">
        <f t="shared" si="26"/>
        <v>-1.4252272901619345E-2</v>
      </c>
      <c r="I749" s="17">
        <f>G749/MAX(G$240:G749)-1</f>
        <v>-2.2669721979982627E-2</v>
      </c>
      <c r="N749" s="20"/>
      <c r="O749" s="20"/>
      <c r="S749" s="192"/>
      <c r="Y749" s="39"/>
      <c r="Z749" s="39"/>
      <c r="AA749" s="17"/>
      <c r="AC749" s="142"/>
      <c r="AE749" s="17"/>
      <c r="AG749" s="66"/>
      <c r="AI749" s="17"/>
    </row>
    <row r="750" spans="1:36" x14ac:dyDescent="0.25">
      <c r="A750" s="72">
        <f>IF('##zz500##'!B750&lt;&gt;"",'##zz500##'!B750,"")</f>
        <v>40213</v>
      </c>
      <c r="B750" s="208">
        <v>12408.53</v>
      </c>
      <c r="C750" s="146">
        <f t="shared" si="27"/>
        <v>1.1488809130399735E-2</v>
      </c>
      <c r="D750" s="143">
        <f>IF('##zz500##'!K750="","",IF('##zz500##'!K750="yes",D749,IF('##zz500##'!T750&lt;&gt;0,D749*(1+'##zz500##'!T750),D749*(1+C750))))</f>
        <v>3.8205210696917642</v>
      </c>
      <c r="E750" s="6">
        <f t="shared" si="25"/>
        <v>0</v>
      </c>
      <c r="F750" s="17">
        <f>D750/MAX(D$240:D750)-1</f>
        <v>-3.307821466833083E-2</v>
      </c>
      <c r="G750" s="66">
        <f>IF('##zz500##'!K750="","",IF('##zz500##'!K750="no",G749*(1+E750),IF('##zz500##'!T750&lt;&gt;0,G749*(1+'##zz500##'!T750),G749*(1+'##zz500##'!P750))))</f>
        <v>9.8908549077820105</v>
      </c>
      <c r="H750" s="6">
        <f t="shared" si="26"/>
        <v>-1.0396325531505157E-2</v>
      </c>
      <c r="I750" s="17">
        <f>G750/MAX(G$240:G750)-1</f>
        <v>-3.2830365702075204E-2</v>
      </c>
      <c r="N750" s="20"/>
      <c r="O750" s="20"/>
      <c r="S750" s="192"/>
      <c r="Y750" s="39"/>
      <c r="Z750" s="39"/>
      <c r="AA750" s="17"/>
      <c r="AC750" s="142"/>
      <c r="AE750" s="17"/>
      <c r="AG750" s="66"/>
      <c r="AI750" s="17"/>
    </row>
    <row r="751" spans="1:36" x14ac:dyDescent="0.25">
      <c r="A751" s="72">
        <f>IF('##zz500##'!B751&lt;&gt;"",'##zz500##'!B751,"")</f>
        <v>40214</v>
      </c>
      <c r="B751" s="208">
        <v>12257.3</v>
      </c>
      <c r="C751" s="146">
        <f t="shared" si="27"/>
        <v>-1.2187583863681017E-2</v>
      </c>
      <c r="D751" s="143">
        <f>IF('##zz500##'!K751="","",IF('##zz500##'!K751="yes",D750,IF('##zz500##'!T751&lt;&gt;0,D750*(1+'##zz500##'!T751),D750*(1+C751))))</f>
        <v>3.8205210696917642</v>
      </c>
      <c r="E751" s="6">
        <f t="shared" si="25"/>
        <v>0</v>
      </c>
      <c r="F751" s="17">
        <f>D751/MAX(D$240:D751)-1</f>
        <v>-3.307821466833083E-2</v>
      </c>
      <c r="G751" s="66">
        <f>IF('##zz500##'!K751="","",IF('##zz500##'!K751="no",G750*(1+E751),IF('##zz500##'!T751&lt;&gt;0,G750*(1+'##zz500##'!T751),G750*(1+'##zz500##'!P751))))</f>
        <v>10.108822387047015</v>
      </c>
      <c r="H751" s="6">
        <f t="shared" si="26"/>
        <v>2.2037273956319936E-2</v>
      </c>
      <c r="I751" s="17">
        <f>G751/MAX(G$240:G751)-1</f>
        <v>-1.1516583508818012E-2</v>
      </c>
      <c r="N751" s="20"/>
      <c r="O751" s="20"/>
      <c r="S751" s="192"/>
      <c r="Y751" s="39"/>
      <c r="Z751" s="39"/>
      <c r="AA751" s="17"/>
      <c r="AC751" s="142"/>
      <c r="AE751" s="17"/>
      <c r="AG751" s="66"/>
      <c r="AI751" s="17"/>
    </row>
    <row r="752" spans="1:36" x14ac:dyDescent="0.25">
      <c r="A752" s="72">
        <f>IF('##zz500##'!B752&lt;&gt;"",'##zz500##'!B752,"")</f>
        <v>40217</v>
      </c>
      <c r="B752" s="208">
        <v>12368.95</v>
      </c>
      <c r="C752" s="146">
        <f t="shared" si="27"/>
        <v>9.1088575787490189E-3</v>
      </c>
      <c r="D752" s="143">
        <f>IF('##zz500##'!K752="","",IF('##zz500##'!K752="yes",D751,IF('##zz500##'!T752&lt;&gt;0,D751*(1+'##zz500##'!T752),D751*(1+C752))))</f>
        <v>3.8205210696917642</v>
      </c>
      <c r="E752" s="6">
        <f t="shared" si="25"/>
        <v>0</v>
      </c>
      <c r="F752" s="17">
        <f>D752/MAX(D$240:D752)-1</f>
        <v>-3.307821466833083E-2</v>
      </c>
      <c r="G752" s="66">
        <f>IF('##zz500##'!K752="","",IF('##zz500##'!K752="no",G751*(1+E752),IF('##zz500##'!T752&lt;&gt;0,G751*(1+'##zz500##'!T752),G751*(1+'##zz500##'!P752))))</f>
        <v>10.109760280103343</v>
      </c>
      <c r="H752" s="6">
        <f t="shared" si="26"/>
        <v>9.2779655277208661E-5</v>
      </c>
      <c r="I752" s="17">
        <f>G752/MAX(G$240:G752)-1</f>
        <v>-1.1424872358188787E-2</v>
      </c>
      <c r="N752" s="20"/>
      <c r="O752" s="20"/>
      <c r="S752" s="192"/>
      <c r="Y752" s="39"/>
      <c r="Z752" s="39"/>
      <c r="AA752" s="17"/>
      <c r="AC752" s="142"/>
      <c r="AE752" s="17"/>
      <c r="AG752" s="66"/>
      <c r="AI752" s="17"/>
    </row>
    <row r="753" spans="1:36" x14ac:dyDescent="0.25">
      <c r="A753" s="72">
        <f>IF('##zz500##'!B753&lt;&gt;"",'##zz500##'!B753,"")</f>
        <v>40218</v>
      </c>
      <c r="B753" s="208">
        <v>12351.16</v>
      </c>
      <c r="C753" s="146">
        <f t="shared" si="27"/>
        <v>-1.4382789161571097E-3</v>
      </c>
      <c r="D753" s="143">
        <f>IF('##zz500##'!K753="","",IF('##zz500##'!K753="yes",D752,IF('##zz500##'!T753&lt;&gt;0,D752*(1+'##zz500##'!T753),D752*(1+C753))))</f>
        <v>3.8205210696917642</v>
      </c>
      <c r="E753" s="6">
        <f t="shared" si="25"/>
        <v>0</v>
      </c>
      <c r="F753" s="17">
        <f>D753/MAX(D$240:D753)-1</f>
        <v>-3.307821466833083E-2</v>
      </c>
      <c r="G753" s="66">
        <f>IF('##zz500##'!K753="","",IF('##zz500##'!K753="no",G752*(1+E753),IF('##zz500##'!T753&lt;&gt;0,G752*(1+'##zz500##'!T753),G752*(1+'##zz500##'!P753))))</f>
        <v>10.107415112335179</v>
      </c>
      <c r="H753" s="6">
        <f t="shared" si="26"/>
        <v>-2.3197066035074432E-4</v>
      </c>
      <c r="I753" s="17">
        <f>G753/MAX(G$240:G753)-1</f>
        <v>-1.1654192783354222E-2</v>
      </c>
      <c r="N753" s="20"/>
      <c r="O753" s="20"/>
      <c r="S753" s="192"/>
      <c r="Y753" s="39"/>
      <c r="Z753" s="39"/>
      <c r="AA753" s="17"/>
      <c r="AC753" s="142"/>
      <c r="AE753" s="17"/>
      <c r="AG753" s="66"/>
      <c r="AI753" s="17"/>
    </row>
    <row r="754" spans="1:36" x14ac:dyDescent="0.25">
      <c r="A754" s="72">
        <f>IF('##zz500##'!B754&lt;&gt;"",'##zz500##'!B754,"")</f>
        <v>40219</v>
      </c>
      <c r="B754" s="208">
        <v>12412.37</v>
      </c>
      <c r="C754" s="146">
        <f t="shared" si="27"/>
        <v>4.9558098186730515E-3</v>
      </c>
      <c r="D754" s="143">
        <f>IF('##zz500##'!K754="","",IF('##zz500##'!K754="yes",D753,IF('##zz500##'!T754&lt;&gt;0,D753*(1+'##zz500##'!T754),D753*(1+C754))))</f>
        <v>3.8205210696917642</v>
      </c>
      <c r="E754" s="6">
        <f t="shared" ref="E754:E817" si="28">D754/D753-1</f>
        <v>0</v>
      </c>
      <c r="F754" s="17">
        <f>D754/MAX(D$240:D754)-1</f>
        <v>-3.307821466833083E-2</v>
      </c>
      <c r="G754" s="66">
        <f>IF('##zz500##'!K754="","",IF('##zz500##'!K754="no",G753*(1+E754),IF('##zz500##'!T754&lt;&gt;0,G753*(1+'##zz500##'!T754),G753*(1+'##zz500##'!P754))))</f>
        <v>9.9799909235208677</v>
      </c>
      <c r="H754" s="6">
        <f t="shared" ref="H754:H817" si="29">G754/G753-1</f>
        <v>-1.2607000642409716E-2</v>
      </c>
      <c r="I754" s="17">
        <f>G754/MAX(G$240:G754)-1</f>
        <v>-2.411426900985747E-2</v>
      </c>
      <c r="N754" s="20"/>
      <c r="O754" s="20"/>
      <c r="S754" s="192"/>
      <c r="Y754" s="39"/>
      <c r="Z754" s="39"/>
      <c r="AA754" s="17"/>
      <c r="AC754" s="142"/>
      <c r="AE754" s="17"/>
      <c r="AG754" s="66"/>
      <c r="AI754" s="17"/>
    </row>
    <row r="755" spans="1:36" x14ac:dyDescent="0.25">
      <c r="A755" s="72">
        <f>IF('##zz500##'!B755&lt;&gt;"",'##zz500##'!B755,"")</f>
        <v>40220</v>
      </c>
      <c r="B755" s="208">
        <v>12300.54</v>
      </c>
      <c r="C755" s="146">
        <f t="shared" si="27"/>
        <v>-9.0095606237970971E-3</v>
      </c>
      <c r="D755" s="143">
        <f>IF('##zz500##'!K755="","",IF('##zz500##'!K755="yes",D754,IF('##zz500##'!T755&lt;&gt;0,D754*(1+'##zz500##'!T755),D754*(1+C755))))</f>
        <v>3.8205210696917642</v>
      </c>
      <c r="E755" s="6">
        <f t="shared" si="28"/>
        <v>0</v>
      </c>
      <c r="F755" s="17">
        <f>D755/MAX(D$240:D755)-1</f>
        <v>-3.307821466833083E-2</v>
      </c>
      <c r="G755" s="66">
        <f>IF('##zz500##'!K755="","",IF('##zz500##'!K755="no",G754*(1+E755),IF('##zz500##'!T755&lt;&gt;0,G754*(1+'##zz500##'!T755),G754*(1+'##zz500##'!P755))))</f>
        <v>10.002230903294324</v>
      </c>
      <c r="H755" s="6">
        <f t="shared" si="29"/>
        <v>2.2284569138275589E-3</v>
      </c>
      <c r="I755" s="17">
        <f>G755/MAX(G$240:G755)-1</f>
        <v>-2.1939549705526806E-2</v>
      </c>
      <c r="N755" s="20"/>
      <c r="O755" s="20"/>
      <c r="S755" s="192"/>
      <c r="Y755" s="39"/>
      <c r="Z755" s="39"/>
      <c r="AA755" s="17"/>
      <c r="AC755" s="142"/>
      <c r="AE755" s="17"/>
      <c r="AG755" s="66"/>
      <c r="AI755" s="17"/>
    </row>
    <row r="756" spans="1:36" x14ac:dyDescent="0.25">
      <c r="A756" s="72">
        <f>IF('##zz500##'!B756&lt;&gt;"",'##zz500##'!B756,"")</f>
        <v>40221</v>
      </c>
      <c r="B756" s="208">
        <v>12414.74</v>
      </c>
      <c r="C756" s="146">
        <f t="shared" si="27"/>
        <v>9.2841452489076381E-3</v>
      </c>
      <c r="D756" s="143">
        <f>IF('##zz500##'!K756="","",IF('##zz500##'!K756="yes",D755,IF('##zz500##'!T756&lt;&gt;0,D755*(1+'##zz500##'!T756),D755*(1+C756))))</f>
        <v>3.8205210696917642</v>
      </c>
      <c r="E756" s="6">
        <f t="shared" si="28"/>
        <v>0</v>
      </c>
      <c r="F756" s="17">
        <f>D756/MAX(D$240:D756)-1</f>
        <v>-3.307821466833083E-2</v>
      </c>
      <c r="G756" s="66">
        <f>IF('##zz500##'!K756="","",IF('##zz500##'!K756="no",G755*(1+E756),IF('##zz500##'!T756&lt;&gt;0,G755*(1+'##zz500##'!T756),G755*(1+'##zz500##'!P756))))</f>
        <v>9.8651643490430718</v>
      </c>
      <c r="H756" s="6">
        <f t="shared" si="29"/>
        <v>-1.3703598284869445E-2</v>
      </c>
      <c r="I756" s="17">
        <f>G756/MAX(G$240:G756)-1</f>
        <v>-3.5342497214680746E-2</v>
      </c>
      <c r="N756" s="20"/>
      <c r="O756" s="20"/>
      <c r="S756" s="192"/>
      <c r="Y756" s="39"/>
      <c r="Z756" s="39"/>
      <c r="AA756" s="17"/>
      <c r="AC756" s="142"/>
      <c r="AE756" s="17"/>
      <c r="AG756" s="66"/>
      <c r="AI756" s="17"/>
    </row>
    <row r="757" spans="1:36" x14ac:dyDescent="0.25">
      <c r="A757" s="72">
        <f>IF('##zz500##'!B757&lt;&gt;"",'##zz500##'!B757,"")</f>
        <v>40231</v>
      </c>
      <c r="B757" s="208">
        <v>12431.56</v>
      </c>
      <c r="C757" s="146">
        <f t="shared" si="27"/>
        <v>1.3548411001760297E-3</v>
      </c>
      <c r="D757" s="143">
        <f>IF('##zz500##'!K757="","",IF('##zz500##'!K757="yes",D756,IF('##zz500##'!T757&lt;&gt;0,D756*(1+'##zz500##'!T757),D756*(1+C757))))</f>
        <v>3.8205210696917642</v>
      </c>
      <c r="E757" s="6">
        <f t="shared" si="28"/>
        <v>0</v>
      </c>
      <c r="F757" s="17">
        <f>D757/MAX(D$240:D757)-1</f>
        <v>-3.307821466833083E-2</v>
      </c>
      <c r="G757" s="66">
        <f>IF('##zz500##'!K757="","",IF('##zz500##'!K757="no",G756*(1+E757),IF('##zz500##'!T757&lt;&gt;0,G756*(1+'##zz500##'!T757),G756*(1+'##zz500##'!P757))))</f>
        <v>9.8577256351016675</v>
      </c>
      <c r="H757" s="6">
        <f t="shared" si="29"/>
        <v>-7.5403852163147267E-4</v>
      </c>
      <c r="I757" s="17">
        <f>G757/MAX(G$240:G757)-1</f>
        <v>-3.6069886131961715E-2</v>
      </c>
      <c r="N757" s="20"/>
      <c r="O757" s="20"/>
      <c r="S757" s="192"/>
      <c r="Y757" s="39"/>
      <c r="Z757" s="39"/>
      <c r="AA757" s="17"/>
      <c r="AC757" s="142"/>
      <c r="AE757" s="17"/>
      <c r="AG757" s="66"/>
      <c r="AI757" s="17"/>
    </row>
    <row r="758" spans="1:36" x14ac:dyDescent="0.25">
      <c r="A758" s="72">
        <f>IF('##zz500##'!B758&lt;&gt;"",'##zz500##'!B758,"")</f>
        <v>40232</v>
      </c>
      <c r="B758" s="208">
        <v>12493.64</v>
      </c>
      <c r="C758" s="146">
        <f t="shared" si="27"/>
        <v>4.9937417347460933E-3</v>
      </c>
      <c r="D758" s="143">
        <f>IF('##zz500##'!K758="","",IF('##zz500##'!K758="yes",D757,IF('##zz500##'!T758&lt;&gt;0,D757*(1+'##zz500##'!T758),D757*(1+C758))))</f>
        <v>3.8205210696917642</v>
      </c>
      <c r="E758" s="6">
        <f t="shared" si="28"/>
        <v>0</v>
      </c>
      <c r="F758" s="17">
        <f>D758/MAX(D$240:D758)-1</f>
        <v>-3.307821466833083E-2</v>
      </c>
      <c r="G758" s="66">
        <f>IF('##zz500##'!K758="","",IF('##zz500##'!K758="no",G757*(1+E758),IF('##zz500##'!T758&lt;&gt;0,G757*(1+'##zz500##'!T758),G757*(1+'##zz500##'!P758))))</f>
        <v>9.769398557650339</v>
      </c>
      <c r="H758" s="6">
        <f t="shared" si="29"/>
        <v>-8.9601882544600997E-3</v>
      </c>
      <c r="I758" s="17">
        <f>G758/MAX(G$240:G758)-1</f>
        <v>-4.4706881416362587E-2</v>
      </c>
      <c r="N758" s="20"/>
      <c r="O758" s="20"/>
      <c r="S758" s="192"/>
      <c r="Y758" s="39"/>
      <c r="Z758" s="39"/>
      <c r="AA758" s="17"/>
      <c r="AC758" s="142"/>
      <c r="AE758" s="17"/>
      <c r="AG758" s="66"/>
      <c r="AI758" s="17"/>
    </row>
    <row r="759" spans="1:36" x14ac:dyDescent="0.25">
      <c r="A759" s="72">
        <f>IF('##zz500##'!B759&lt;&gt;"",'##zz500##'!B759,"")</f>
        <v>40233</v>
      </c>
      <c r="B759" s="208">
        <v>12677.4</v>
      </c>
      <c r="C759" s="146">
        <f t="shared" si="27"/>
        <v>1.470828357468279E-2</v>
      </c>
      <c r="D759" s="143">
        <f>IF('##zz500##'!K759="","",IF('##zz500##'!K759="yes",D758,IF('##zz500##'!T759&lt;&gt;0,D758*(1+'##zz500##'!T759),D758*(1+C759))))</f>
        <v>3.8205210696917642</v>
      </c>
      <c r="E759" s="6">
        <f t="shared" si="28"/>
        <v>0</v>
      </c>
      <c r="F759" s="17">
        <f>D759/MAX(D$240:D759)-1</f>
        <v>-3.307821466833083E-2</v>
      </c>
      <c r="G759" s="66">
        <f>IF('##zz500##'!K759="","",IF('##zz500##'!K759="no",G758*(1+E759),IF('##zz500##'!T759&lt;&gt;0,G758*(1+'##zz500##'!T759),G758*(1+'##zz500##'!P759))))</f>
        <v>9.7496299690141814</v>
      </c>
      <c r="H759" s="6">
        <f t="shared" si="29"/>
        <v>-2.0235215627145697E-3</v>
      </c>
      <c r="I759" s="17">
        <f>G759/MAX(G$240:G759)-1</f>
        <v>-4.6639937640529316E-2</v>
      </c>
      <c r="N759" s="20"/>
      <c r="O759" s="20"/>
      <c r="S759" s="192"/>
      <c r="Y759" s="39"/>
      <c r="Z759" s="39"/>
      <c r="AA759" s="17"/>
      <c r="AC759" s="142"/>
      <c r="AE759" s="17"/>
      <c r="AG759" s="66"/>
      <c r="AI759" s="17"/>
    </row>
    <row r="760" spans="1:36" x14ac:dyDescent="0.25">
      <c r="A760" s="72">
        <f>IF('##zz500##'!B760&lt;&gt;"",'##zz500##'!B760,"")</f>
        <v>40234</v>
      </c>
      <c r="B760" s="208">
        <v>12863.47</v>
      </c>
      <c r="C760" s="146">
        <f t="shared" si="27"/>
        <v>1.4677299761780782E-2</v>
      </c>
      <c r="D760" s="143">
        <f>IF('##zz500##'!K760="","",IF('##zz500##'!K760="yes",D759,IF('##zz500##'!T760&lt;&gt;0,D759*(1+'##zz500##'!T760),D759*(1+C760))))</f>
        <v>3.8765960026778297</v>
      </c>
      <c r="E760" s="6">
        <f t="shared" si="28"/>
        <v>1.4677299761780782E-2</v>
      </c>
      <c r="F760" s="17">
        <f>D760/MAX(D$240:D760)-1</f>
        <v>-1.888641377882172E-2</v>
      </c>
      <c r="G760" s="66">
        <f>IF('##zz500##'!K760="","",IF('##zz500##'!K760="no",G759*(1+E760),IF('##zz500##'!T760&lt;&gt;0,G759*(1+'##zz500##'!T760),G759*(1+'##zz500##'!P760))))</f>
        <v>9.8927282106358447</v>
      </c>
      <c r="H760" s="6">
        <f t="shared" si="29"/>
        <v>1.4677299761780782E-2</v>
      </c>
      <c r="I760" s="17">
        <f>G760/MAX(G$240:G760)-1</f>
        <v>-3.2647186224369351E-2</v>
      </c>
      <c r="N760" s="20"/>
      <c r="O760" s="20"/>
      <c r="S760" s="192"/>
      <c r="Y760" s="39"/>
      <c r="Z760" s="39"/>
      <c r="AA760" s="17"/>
      <c r="AC760" s="142"/>
      <c r="AE760" s="17"/>
      <c r="AG760" s="66"/>
      <c r="AI760" s="17"/>
    </row>
    <row r="761" spans="1:36" x14ac:dyDescent="0.25">
      <c r="A761" s="72">
        <f>IF('##zz500##'!B761&lt;&gt;"",'##zz500##'!B761,"")</f>
        <v>40235</v>
      </c>
      <c r="B761" s="208">
        <v>13017.41</v>
      </c>
      <c r="C761" s="146">
        <f t="shared" si="27"/>
        <v>1.1967221908240955E-2</v>
      </c>
      <c r="D761" s="143">
        <f>IF('##zz500##'!K761="","",IF('##zz500##'!K761="yes",D760,IF('##zz500##'!T761&lt;&gt;0,D760*(1+'##zz500##'!T761),D760*(1+C761))))</f>
        <v>3.922988087290475</v>
      </c>
      <c r="E761" s="6">
        <f t="shared" si="28"/>
        <v>1.1967221908240955E-2</v>
      </c>
      <c r="F761" s="17">
        <f>D761/MAX(D$240:D761)-1</f>
        <v>-7.1452097753227362E-3</v>
      </c>
      <c r="G761" s="66">
        <f>IF('##zz500##'!K761="","",IF('##zz500##'!K761="no",G760*(1+E761),IF('##zz500##'!T761&lt;&gt;0,G760*(1+'##zz500##'!T761),G760*(1+'##zz500##'!P761))))</f>
        <v>10.011116684410439</v>
      </c>
      <c r="H761" s="6">
        <f t="shared" si="29"/>
        <v>1.1967221908240955E-2</v>
      </c>
      <c r="I761" s="17">
        <f>G761/MAX(G$240:G761)-1</f>
        <v>-2.1070660438355149E-2</v>
      </c>
      <c r="N761" s="20"/>
      <c r="O761" s="20"/>
      <c r="S761" s="192"/>
      <c r="Y761" s="39"/>
      <c r="Z761" s="39"/>
      <c r="AA761" s="17"/>
      <c r="AC761" s="142"/>
      <c r="AE761" s="17"/>
      <c r="AG761" s="66"/>
      <c r="AI761" s="17"/>
    </row>
    <row r="762" spans="1:36" x14ac:dyDescent="0.25">
      <c r="A762" s="72">
        <f>IF('##zz500##'!B762&lt;&gt;"",'##zz500##'!B762,"")</f>
        <v>40238</v>
      </c>
      <c r="B762" s="208">
        <v>13281.97</v>
      </c>
      <c r="C762" s="146">
        <f t="shared" si="27"/>
        <v>2.0323551305520882E-2</v>
      </c>
      <c r="D762" s="143">
        <f>IF('##zz500##'!K762="","",IF('##zz500##'!K762="yes",D761,IF('##zz500##'!T762&lt;&gt;0,D761*(1+'##zz500##'!T762),D761*(1+C762))))</f>
        <v>4.0027171369534704</v>
      </c>
      <c r="E762" s="6">
        <f t="shared" si="28"/>
        <v>2.0323551305520882E-2</v>
      </c>
      <c r="F762" s="17">
        <f>D762/MAX(D$240:D762)-1</f>
        <v>0</v>
      </c>
      <c r="G762" s="66">
        <f>IF('##zz500##'!K762="","",IF('##zz500##'!K762="no",G761*(1+E762),IF('##zz500##'!T762&lt;&gt;0,G761*(1+'##zz500##'!T762),G761*(1+'##zz500##'!P762))))</f>
        <v>10.21457812797161</v>
      </c>
      <c r="H762" s="6">
        <f t="shared" si="29"/>
        <v>2.0323551305520882E-2</v>
      </c>
      <c r="I762" s="17">
        <f>G762/MAX(G$240:G762)-1</f>
        <v>-1.175339781294471E-3</v>
      </c>
      <c r="N762" s="20"/>
      <c r="O762" s="20"/>
      <c r="S762" s="192"/>
      <c r="Y762" s="39"/>
      <c r="Z762" s="39"/>
      <c r="AA762" s="17"/>
      <c r="AC762" s="142"/>
      <c r="AE762" s="17"/>
      <c r="AG762" s="66"/>
      <c r="AI762" s="17"/>
    </row>
    <row r="763" spans="1:36" x14ac:dyDescent="0.25">
      <c r="A763" s="72">
        <f>IF('##zz500##'!B763&lt;&gt;"",'##zz500##'!B763,"")</f>
        <v>40239</v>
      </c>
      <c r="B763" s="208">
        <v>13446.84</v>
      </c>
      <c r="C763" s="146">
        <f t="shared" si="27"/>
        <v>1.2413068242135727E-2</v>
      </c>
      <c r="D763" s="143">
        <f>IF('##zz500##'!K763="","",IF('##zz500##'!K763="yes",D762,IF('##zz500##'!T763&lt;&gt;0,D762*(1+'##zz500##'!T763),D762*(1+C763))))</f>
        <v>4.0524031379284402</v>
      </c>
      <c r="E763" s="6">
        <f t="shared" si="28"/>
        <v>1.2413068242135727E-2</v>
      </c>
      <c r="F763" s="17">
        <f>D763/MAX(D$240:D763)-1</f>
        <v>0</v>
      </c>
      <c r="G763" s="66">
        <f>IF('##zz500##'!K763="","",IF('##zz500##'!K763="no",G762*(1+E763),IF('##zz500##'!T763&lt;&gt;0,G762*(1+'##zz500##'!T763),G762*(1+'##zz500##'!P763))))</f>
        <v>10.341372383338749</v>
      </c>
      <c r="H763" s="6">
        <f t="shared" si="29"/>
        <v>1.2413068242135727E-2</v>
      </c>
      <c r="I763" s="17">
        <f>G763/MAX(G$240:G763)-1</f>
        <v>0</v>
      </c>
      <c r="N763" s="20"/>
      <c r="O763" s="20"/>
      <c r="S763" s="192"/>
      <c r="Y763" s="39"/>
      <c r="Z763" s="39"/>
      <c r="AA763" s="17"/>
      <c r="AC763" s="142"/>
      <c r="AE763" s="17"/>
      <c r="AG763" s="66"/>
      <c r="AI763" s="17"/>
    </row>
    <row r="764" spans="1:36" x14ac:dyDescent="0.25">
      <c r="A764" s="72">
        <f>IF('##zz500##'!B764&lt;&gt;"",'##zz500##'!B764,"")</f>
        <v>40240</v>
      </c>
      <c r="B764" s="208">
        <v>13580.62</v>
      </c>
      <c r="C764" s="146">
        <f t="shared" si="27"/>
        <v>9.9488058160877024E-3</v>
      </c>
      <c r="D764" s="143">
        <f>IF('##zz500##'!K764="","",IF('##zz500##'!K764="yes",D763,IF('##zz500##'!T764&lt;&gt;0,D763*(1+'##zz500##'!T764),D763*(1+C764))))</f>
        <v>4.0927197098361949</v>
      </c>
      <c r="E764" s="6">
        <f t="shared" si="28"/>
        <v>9.9488058160877024E-3</v>
      </c>
      <c r="F764" s="17">
        <f>D764/MAX(D$240:D764)-1</f>
        <v>0</v>
      </c>
      <c r="G764" s="66">
        <f>IF('##zz500##'!K764="","",IF('##zz500##'!K764="no",G763*(1+E764),IF('##zz500##'!T764&lt;&gt;0,G763*(1+'##zz500##'!T764),G763*(1+'##zz500##'!P764))))</f>
        <v>10.444256689052438</v>
      </c>
      <c r="H764" s="6">
        <f t="shared" si="29"/>
        <v>9.9488058160877024E-3</v>
      </c>
      <c r="I764" s="17">
        <f>G764/MAX(G$240:G764)-1</f>
        <v>0</v>
      </c>
      <c r="N764" s="20"/>
      <c r="O764" s="20"/>
      <c r="S764" s="192"/>
      <c r="Y764" s="39"/>
      <c r="Z764" s="39"/>
      <c r="AA764" s="17"/>
      <c r="AC764" s="142"/>
      <c r="AE764" s="17"/>
      <c r="AG764" s="66"/>
      <c r="AI764" s="17"/>
    </row>
    <row r="765" spans="1:36" x14ac:dyDescent="0.25">
      <c r="A765" s="72">
        <f>IF('##zz500##'!B765&lt;&gt;"",'##zz500##'!B765,"")</f>
        <v>40241</v>
      </c>
      <c r="B765" s="208">
        <v>13033.46</v>
      </c>
      <c r="C765" s="146">
        <f t="shared" si="27"/>
        <v>-4.028976585752353E-2</v>
      </c>
      <c r="D765" s="143">
        <f>IF('##zz500##'!K765="","",IF('##zz500##'!K765="yes",D764,IF('##zz500##'!T765&lt;&gt;0,D764*(1+'##zz500##'!T765),D764*(1+C765))))</f>
        <v>3.9278249910064229</v>
      </c>
      <c r="E765" s="6">
        <f t="shared" si="28"/>
        <v>-4.028976585752353E-2</v>
      </c>
      <c r="F765" s="17">
        <f>D765/MAX(D$240:D765)-1</f>
        <v>-4.028976585752353E-2</v>
      </c>
      <c r="G765" s="66">
        <f>IF('##zz500##'!K765="","",IF('##zz500##'!K765="no",G764*(1+E765),IF('##zz500##'!T765&lt;&gt;0,G764*(1+'##zz500##'!T765),G764*(1+'##zz500##'!P765))))</f>
        <v>10.023460032494642</v>
      </c>
      <c r="H765" s="6">
        <f t="shared" si="29"/>
        <v>-4.0289765857523419E-2</v>
      </c>
      <c r="I765" s="17">
        <f>G765/MAX(G$240:G765)-1</f>
        <v>-4.0289765857523419E-2</v>
      </c>
      <c r="N765" s="20"/>
      <c r="O765" s="20"/>
      <c r="S765" s="192"/>
      <c r="Y765" s="39"/>
      <c r="Z765" s="39"/>
      <c r="AA765" s="17"/>
      <c r="AC765" s="142"/>
      <c r="AE765" s="17"/>
      <c r="AG765" s="66"/>
      <c r="AI765" s="17"/>
    </row>
    <row r="766" spans="1:36" x14ac:dyDescent="0.25">
      <c r="A766" s="72">
        <f>IF('##zz500##'!B766&lt;&gt;"",'##zz500##'!B766,"")</f>
        <v>40242</v>
      </c>
      <c r="B766" s="208">
        <v>13144.6</v>
      </c>
      <c r="C766" s="146">
        <f t="shared" si="27"/>
        <v>8.5272828550515545E-3</v>
      </c>
      <c r="D766" s="143">
        <f>IF('##zz500##'!K766="","",IF('##zz500##'!K766="yes",D765,IF('##zz500##'!T766&lt;&gt;0,D765*(1+'##zz500##'!T766),D765*(1+C766))))</f>
        <v>3.8992079984982637</v>
      </c>
      <c r="E766" s="6">
        <f t="shared" si="28"/>
        <v>-7.2857096672289678E-3</v>
      </c>
      <c r="F766" s="17">
        <f>D766/MAX(D$240:D766)-1</f>
        <v>-4.7281935988154E-2</v>
      </c>
      <c r="G766" s="66">
        <f>IF('##zz500##'!K766="","",IF('##zz500##'!K766="no",G765*(1+E766),IF('##zz500##'!T766&lt;&gt;0,G765*(1+'##zz500##'!T766),G765*(1+'##zz500##'!P766))))</f>
        <v>9.9504320128368118</v>
      </c>
      <c r="H766" s="6">
        <f t="shared" si="29"/>
        <v>-7.2857096672289678E-3</v>
      </c>
      <c r="I766" s="17">
        <f>G766/MAX(G$240:G766)-1</f>
        <v>-4.7281935988153889E-2</v>
      </c>
      <c r="N766" s="20"/>
      <c r="O766" s="20"/>
      <c r="S766" s="192"/>
      <c r="Y766" s="39"/>
      <c r="Z766" s="39"/>
      <c r="AA766" s="17"/>
      <c r="AC766" s="142"/>
      <c r="AE766" s="17"/>
      <c r="AG766" s="66"/>
      <c r="AI766" s="17"/>
    </row>
    <row r="767" spans="1:36" x14ac:dyDescent="0.25">
      <c r="A767" s="72">
        <f>IF('##zz500##'!B767&lt;&gt;"",'##zz500##'!B767,"")</f>
        <v>40245</v>
      </c>
      <c r="B767" s="208">
        <v>13282.97</v>
      </c>
      <c r="C767" s="146">
        <f t="shared" si="27"/>
        <v>1.0526756234499279E-2</v>
      </c>
      <c r="D767" s="143">
        <f>IF('##zz500##'!K767="","",IF('##zz500##'!K767="yes",D766,IF('##zz500##'!T767&lt;&gt;0,D766*(1+'##zz500##'!T767),D766*(1+C767))))</f>
        <v>3.9402540106060648</v>
      </c>
      <c r="E767" s="6">
        <f t="shared" si="28"/>
        <v>1.0526756234499279E-2</v>
      </c>
      <c r="F767" s="17">
        <f>D767/MAX(D$240:D767)-1</f>
        <v>-3.7252905168097206E-2</v>
      </c>
      <c r="G767" s="66">
        <f>IF('##zz500##'!K767="","",IF('##zz500##'!K767="no",G766*(1+E767),IF('##zz500##'!T767&lt;&gt;0,G766*(1+'##zz500##'!T767),G766*(1+'##zz500##'!P767))))</f>
        <v>10.055177785063902</v>
      </c>
      <c r="H767" s="6">
        <f t="shared" si="29"/>
        <v>1.0526756234499279E-2</v>
      </c>
      <c r="I767" s="17">
        <f>G767/MAX(G$240:G767)-1</f>
        <v>-3.7252905168097206E-2</v>
      </c>
      <c r="N767" s="20"/>
      <c r="O767" s="20"/>
      <c r="S767" s="192"/>
      <c r="Y767" s="39"/>
      <c r="Z767" s="39"/>
      <c r="AA767" s="17"/>
      <c r="AC767" s="142"/>
      <c r="AE767" s="17"/>
      <c r="AG767" s="66"/>
      <c r="AI767" s="17"/>
    </row>
    <row r="768" spans="1:36" x14ac:dyDescent="0.25">
      <c r="A768" s="72">
        <f>IF('##zz500##'!B768&lt;&gt;"",'##zz500##'!B768,"")</f>
        <v>40246</v>
      </c>
      <c r="B768" s="208">
        <v>13382.38</v>
      </c>
      <c r="C768" s="146">
        <f t="shared" si="27"/>
        <v>7.4840190108085292E-3</v>
      </c>
      <c r="D768" s="143">
        <f>IF('##zz500##'!K768="","",IF('##zz500##'!K768="yes",D767,IF('##zz500##'!T768&lt;&gt;0,D767*(1+'##zz500##'!T768),D767*(1+C768))))</f>
        <v>3.9697429465288554</v>
      </c>
      <c r="E768" s="6">
        <f t="shared" si="28"/>
        <v>7.4840190108085292E-3</v>
      </c>
      <c r="F768" s="17">
        <f>D768/MAX(D$240:D768)-1</f>
        <v>-3.0047687607774543E-2</v>
      </c>
      <c r="G768" s="66">
        <f>IF('##zz500##'!K768="","",IF('##zz500##'!K768="no",G767*(1+E768),IF('##zz500##'!T768&lt;&gt;0,G767*(1+'##zz500##'!T768),G767*(1+'##zz500##'!P768))))</f>
        <v>10.13043092676438</v>
      </c>
      <c r="H768" s="6">
        <f t="shared" si="29"/>
        <v>7.4840190108085292E-3</v>
      </c>
      <c r="I768" s="17">
        <f>G768/MAX(G$240:G768)-1</f>
        <v>-3.0047687607774654E-2</v>
      </c>
      <c r="N768" s="20"/>
      <c r="O768" s="20"/>
      <c r="S768" s="192"/>
      <c r="Y768" s="39"/>
      <c r="Z768" s="39"/>
      <c r="AA768" s="17"/>
      <c r="AC768" s="142"/>
      <c r="AE768" s="17"/>
      <c r="AF768" s="14"/>
      <c r="AG768" s="66"/>
      <c r="AI768" s="17"/>
      <c r="AJ768" s="14"/>
    </row>
    <row r="769" spans="1:35" x14ac:dyDescent="0.25">
      <c r="A769" s="72">
        <f>IF('##zz500##'!B769&lt;&gt;"",'##zz500##'!B769,"")</f>
        <v>40247</v>
      </c>
      <c r="B769" s="208">
        <v>13142.89</v>
      </c>
      <c r="C769" s="146">
        <f t="shared" si="27"/>
        <v>-1.7895919858799347E-2</v>
      </c>
      <c r="D769" s="143">
        <f>IF('##zz500##'!K769="","",IF('##zz500##'!K769="yes",D768,IF('##zz500##'!T769&lt;&gt;0,D768*(1+'##zz500##'!T769),D768*(1+C769))))</f>
        <v>3.8987007448977411</v>
      </c>
      <c r="E769" s="6">
        <f t="shared" si="28"/>
        <v>-1.7895919858799347E-2</v>
      </c>
      <c r="F769" s="17">
        <f>D769/MAX(D$240:D769)-1</f>
        <v>-4.7405876457202845E-2</v>
      </c>
      <c r="G769" s="66">
        <f>IF('##zz500##'!K769="","",IF('##zz500##'!K769="no",G768*(1+E769),IF('##zz500##'!T769&lt;&gt;0,G768*(1+'##zz500##'!T769),G768*(1+'##zz500##'!P769))))</f>
        <v>9.9491375467639021</v>
      </c>
      <c r="H769" s="6">
        <f t="shared" si="29"/>
        <v>-1.7895919858799347E-2</v>
      </c>
      <c r="I769" s="17">
        <f>G769/MAX(G$240:G769)-1</f>
        <v>-4.7405876457202956E-2</v>
      </c>
      <c r="N769" s="20"/>
      <c r="O769" s="20"/>
      <c r="S769" s="192"/>
      <c r="Y769" s="39"/>
      <c r="Z769" s="39"/>
      <c r="AA769" s="17"/>
      <c r="AC769" s="142"/>
      <c r="AE769" s="17"/>
      <c r="AG769" s="66"/>
      <c r="AI769" s="17"/>
    </row>
    <row r="770" spans="1:35" x14ac:dyDescent="0.25">
      <c r="A770" s="72">
        <f>IF('##zz500##'!B770&lt;&gt;"",'##zz500##'!B770,"")</f>
        <v>40248</v>
      </c>
      <c r="B770" s="208">
        <v>13154.93</v>
      </c>
      <c r="C770" s="146">
        <f t="shared" si="27"/>
        <v>9.1608466631010188E-4</v>
      </c>
      <c r="D770" s="143">
        <f>IF('##zz500##'!K770="","",IF('##zz500##'!K770="yes",D769,IF('##zz500##'!T770&lt;&gt;0,D769*(1+'##zz500##'!T770),D769*(1+C770))))</f>
        <v>3.8740229361792302</v>
      </c>
      <c r="E770" s="6">
        <f t="shared" si="28"/>
        <v>-6.3297519695008075E-3</v>
      </c>
      <c r="F770" s="17">
        <f>D770/MAX(D$240:D770)-1</f>
        <v>-5.3435560986832775E-2</v>
      </c>
      <c r="G770" s="66">
        <f>IF('##zz500##'!K770="","",IF('##zz500##'!K770="no",G769*(1+E770),IF('##zz500##'!T770&lt;&gt;0,G769*(1+'##zz500##'!T770),G769*(1+'##zz500##'!P770))))</f>
        <v>9.8861619737824391</v>
      </c>
      <c r="H770" s="6">
        <f t="shared" si="29"/>
        <v>-6.3297519695008075E-3</v>
      </c>
      <c r="I770" s="17">
        <f>G770/MAX(G$240:G770)-1</f>
        <v>-5.3435560986832886E-2</v>
      </c>
      <c r="N770" s="20"/>
      <c r="O770" s="20"/>
      <c r="S770" s="192"/>
      <c r="Y770" s="39"/>
      <c r="Z770" s="39"/>
      <c r="AA770" s="17"/>
      <c r="AC770" s="142"/>
      <c r="AE770" s="17"/>
      <c r="AG770" s="66"/>
      <c r="AI770" s="17"/>
    </row>
    <row r="771" spans="1:35" x14ac:dyDescent="0.25">
      <c r="A771" s="72">
        <f>IF('##zz500##'!B771&lt;&gt;"",'##zz500##'!B771,"")</f>
        <v>40249</v>
      </c>
      <c r="B771" s="208">
        <v>12999.72</v>
      </c>
      <c r="C771" s="146">
        <f t="shared" si="27"/>
        <v>-1.1798618464712529E-2</v>
      </c>
      <c r="D771" s="143">
        <f>IF('##zz500##'!K771="","",IF('##zz500##'!K771="yes",D770,IF('##zz500##'!T771&lt;&gt;0,D770*(1+'##zz500##'!T771),D770*(1+C771))))</f>
        <v>3.8740229361792302</v>
      </c>
      <c r="E771" s="6">
        <f t="shared" si="28"/>
        <v>0</v>
      </c>
      <c r="F771" s="17">
        <f>D771/MAX(D$240:D771)-1</f>
        <v>-5.3435560986832775E-2</v>
      </c>
      <c r="G771" s="66">
        <f>IF('##zz500##'!K771="","",IF('##zz500##'!K771="no",G770*(1+E771),IF('##zz500##'!T771&lt;&gt;0,G770*(1+'##zz500##'!T771),G770*(1+'##zz500##'!P771))))</f>
        <v>10.037849442367893</v>
      </c>
      <c r="H771" s="6">
        <f t="shared" si="29"/>
        <v>1.5343413246487358E-2</v>
      </c>
      <c r="I771" s="17">
        <f>G771/MAX(G$240:G771)-1</f>
        <v>-3.8912031634624311E-2</v>
      </c>
      <c r="N771" s="20"/>
      <c r="O771" s="20"/>
      <c r="S771" s="192"/>
      <c r="Y771" s="39"/>
      <c r="Z771" s="39"/>
      <c r="AA771" s="17"/>
      <c r="AC771" s="142"/>
      <c r="AE771" s="17"/>
      <c r="AG771" s="66"/>
      <c r="AI771" s="17"/>
    </row>
    <row r="772" spans="1:35" x14ac:dyDescent="0.25">
      <c r="A772" s="72">
        <f>IF('##zz500##'!B772&lt;&gt;"",'##zz500##'!B772,"")</f>
        <v>40252</v>
      </c>
      <c r="B772" s="208">
        <v>12778.05</v>
      </c>
      <c r="C772" s="146">
        <f t="shared" ref="C772:C835" si="30">IF(AND(B771&gt;0,B772&gt;0),B772/B771-1,"")</f>
        <v>-1.7051905733354245E-2</v>
      </c>
      <c r="D772" s="143">
        <f>IF('##zz500##'!K772="","",IF('##zz500##'!K772="yes",D771,IF('##zz500##'!T772&lt;&gt;0,D771*(1+'##zz500##'!T772),D771*(1+C772))))</f>
        <v>3.8740229361792302</v>
      </c>
      <c r="E772" s="6">
        <f t="shared" si="28"/>
        <v>0</v>
      </c>
      <c r="F772" s="17">
        <f>D772/MAX(D$240:D772)-1</f>
        <v>-5.3435560986832775E-2</v>
      </c>
      <c r="G772" s="66">
        <f>IF('##zz500##'!K772="","",IF('##zz500##'!K772="no",G771*(1+E772),IF('##zz500##'!T772&lt;&gt;0,G771*(1+'##zz500##'!T772),G771*(1+'##zz500##'!P772))))</f>
        <v>10.122971628181432</v>
      </c>
      <c r="H772" s="6">
        <f t="shared" si="29"/>
        <v>8.4801217932453099E-3</v>
      </c>
      <c r="I772" s="17">
        <f>G772/MAX(G$240:G772)-1</f>
        <v>-3.0761888608863197E-2</v>
      </c>
      <c r="N772" s="20"/>
      <c r="O772" s="20"/>
      <c r="S772" s="192"/>
      <c r="Y772" s="39"/>
      <c r="Z772" s="39"/>
      <c r="AA772" s="17"/>
      <c r="AC772" s="142"/>
      <c r="AE772" s="17"/>
      <c r="AG772" s="66"/>
      <c r="AI772" s="17"/>
    </row>
    <row r="773" spans="1:35" x14ac:dyDescent="0.25">
      <c r="A773" s="72">
        <f>IF('##zz500##'!B773&lt;&gt;"",'##zz500##'!B773,"")</f>
        <v>40253</v>
      </c>
      <c r="B773" s="208">
        <v>12904.12</v>
      </c>
      <c r="C773" s="146">
        <f t="shared" si="30"/>
        <v>9.8661376344593155E-3</v>
      </c>
      <c r="D773" s="143">
        <f>IF('##zz500##'!K773="","",IF('##zz500##'!K773="yes",D772,IF('##zz500##'!T773&lt;&gt;0,D772*(1+'##zz500##'!T773),D772*(1+C773))))</f>
        <v>3.8740229361792302</v>
      </c>
      <c r="E773" s="6">
        <f t="shared" si="28"/>
        <v>0</v>
      </c>
      <c r="F773" s="17">
        <f>D773/MAX(D$240:D773)-1</f>
        <v>-5.3435560986832775E-2</v>
      </c>
      <c r="G773" s="66">
        <f>IF('##zz500##'!K773="","",IF('##zz500##'!K773="no",G772*(1+E773),IF('##zz500##'!T773&lt;&gt;0,G772*(1+'##zz500##'!T773),G772*(1+'##zz500##'!P773))))</f>
        <v>10.039574754106454</v>
      </c>
      <c r="H773" s="6">
        <f t="shared" si="29"/>
        <v>-8.2383787229837191E-3</v>
      </c>
      <c r="I773" s="17">
        <f>G773/MAX(G$240:G773)-1</f>
        <v>-3.8746839243252951E-2</v>
      </c>
      <c r="N773" s="20"/>
      <c r="O773" s="20"/>
      <c r="S773" s="192"/>
      <c r="Y773" s="39"/>
      <c r="Z773" s="39"/>
      <c r="AA773" s="17"/>
      <c r="AC773" s="142"/>
      <c r="AE773" s="17"/>
      <c r="AG773" s="66"/>
      <c r="AI773" s="17"/>
    </row>
    <row r="774" spans="1:35" x14ac:dyDescent="0.25">
      <c r="A774" s="72">
        <f>IF('##zz500##'!B774&lt;&gt;"",'##zz500##'!B774,"")</f>
        <v>40254</v>
      </c>
      <c r="B774" s="208">
        <v>13185.72</v>
      </c>
      <c r="C774" s="146">
        <f t="shared" si="30"/>
        <v>2.1822487701602222E-2</v>
      </c>
      <c r="D774" s="143">
        <f>IF('##zz500##'!K774="","",IF('##zz500##'!K774="yes",D773,IF('##zz500##'!T774&lt;&gt;0,D773*(1+'##zz500##'!T774),D773*(1+C774))))</f>
        <v>3.8740229361792302</v>
      </c>
      <c r="E774" s="6">
        <f t="shared" si="28"/>
        <v>0</v>
      </c>
      <c r="F774" s="17">
        <f>D774/MAX(D$240:D774)-1</f>
        <v>-5.3435560986832775E-2</v>
      </c>
      <c r="G774" s="66">
        <f>IF('##zz500##'!K774="","",IF('##zz500##'!K774="no",G773*(1+E774),IF('##zz500##'!T774&lt;&gt;0,G773*(1+'##zz500##'!T774),G773*(1+'##zz500##'!P774))))</f>
        <v>9.7809610572271133</v>
      </c>
      <c r="H774" s="6">
        <f t="shared" si="29"/>
        <v>-2.5759427387455847E-2</v>
      </c>
      <c r="I774" s="17">
        <f>G774/MAX(G$240:G774)-1</f>
        <v>-6.3508170238728789E-2</v>
      </c>
      <c r="N774" s="20"/>
      <c r="O774" s="20"/>
      <c r="S774" s="192"/>
      <c r="Y774" s="39"/>
      <c r="Z774" s="39"/>
      <c r="AA774" s="17"/>
      <c r="AC774" s="142"/>
      <c r="AE774" s="17"/>
      <c r="AG774" s="66"/>
      <c r="AI774" s="17"/>
    </row>
    <row r="775" spans="1:35" x14ac:dyDescent="0.25">
      <c r="A775" s="72">
        <f>IF('##zz500##'!B775&lt;&gt;"",'##zz500##'!B775,"")</f>
        <v>40255</v>
      </c>
      <c r="B775" s="208">
        <v>13309.92</v>
      </c>
      <c r="C775" s="146">
        <f t="shared" si="30"/>
        <v>9.4192808583832832E-3</v>
      </c>
      <c r="D775" s="143">
        <f>IF('##zz500##'!K775="","",IF('##zz500##'!K775="yes",D774,IF('##zz500##'!T775&lt;&gt;0,D774*(1+'##zz500##'!T775),D774*(1+C775))))</f>
        <v>3.8781322248087222</v>
      </c>
      <c r="E775" s="6">
        <f t="shared" si="28"/>
        <v>1.0607290398607638E-3</v>
      </c>
      <c r="F775" s="17">
        <f>D775/MAX(D$240:D775)-1</f>
        <v>-5.2431512598272056E-2</v>
      </c>
      <c r="G775" s="66">
        <f>IF('##zz500##'!K775="","",IF('##zz500##'!K775="no",G774*(1+E775),IF('##zz500##'!T775&lt;&gt;0,G774*(1+'##zz500##'!T775),G774*(1+'##zz500##'!P775))))</f>
        <v>9.7913360066582609</v>
      </c>
      <c r="H775" s="6">
        <f t="shared" si="29"/>
        <v>1.0607290398607638E-3</v>
      </c>
      <c r="I775" s="17">
        <f>G775/MAX(G$240:G775)-1</f>
        <v>-6.2514806159308711E-2</v>
      </c>
      <c r="N775" s="20"/>
      <c r="O775" s="20"/>
      <c r="S775" s="192"/>
      <c r="Y775" s="39"/>
      <c r="Z775" s="39"/>
      <c r="AA775" s="17"/>
      <c r="AC775" s="142"/>
      <c r="AE775" s="17"/>
      <c r="AG775" s="66"/>
      <c r="AI775" s="17"/>
    </row>
    <row r="776" spans="1:35" x14ac:dyDescent="0.25">
      <c r="A776" s="72">
        <f>IF('##zz500##'!B776&lt;&gt;"",'##zz500##'!B776,"")</f>
        <v>40256</v>
      </c>
      <c r="B776" s="208">
        <v>13386.52</v>
      </c>
      <c r="C776" s="146">
        <f t="shared" si="30"/>
        <v>5.7551059660765347E-3</v>
      </c>
      <c r="D776" s="143">
        <f>IF('##zz500##'!K776="","",IF('##zz500##'!K776="yes",D775,IF('##zz500##'!T776&lt;&gt;0,D775*(1+'##zz500##'!T776),D775*(1+C776))))</f>
        <v>3.8793088880885467</v>
      </c>
      <c r="E776" s="6">
        <f t="shared" si="28"/>
        <v>3.0340978894360937E-4</v>
      </c>
      <c r="F776" s="17">
        <f>D776/MAX(D$240:D776)-1</f>
        <v>-5.214401104349986E-2</v>
      </c>
      <c r="G776" s="66">
        <f>IF('##zz500##'!K776="","",IF('##zz500##'!K776="no",G775*(1+E776),IF('##zz500##'!T776&lt;&gt;0,G775*(1+'##zz500##'!T776),G775*(1+'##zz500##'!P776))))</f>
        <v>9.7943067938495165</v>
      </c>
      <c r="H776" s="6">
        <f t="shared" si="29"/>
        <v>3.0340978894360937E-4</v>
      </c>
      <c r="I776" s="17">
        <f>G776/MAX(G$240:G776)-1</f>
        <v>-6.2230363974507763E-2</v>
      </c>
      <c r="N776" s="20"/>
      <c r="O776" s="20"/>
      <c r="S776" s="192"/>
      <c r="Y776" s="39"/>
      <c r="Z776" s="39"/>
      <c r="AA776" s="17"/>
      <c r="AC776" s="142"/>
      <c r="AE776" s="17"/>
      <c r="AG776" s="66"/>
      <c r="AI776" s="17"/>
    </row>
    <row r="777" spans="1:35" x14ac:dyDescent="0.25">
      <c r="A777" s="72">
        <f>IF('##zz500##'!B777&lt;&gt;"",'##zz500##'!B777,"")</f>
        <v>40259</v>
      </c>
      <c r="B777" s="208">
        <v>13515.42</v>
      </c>
      <c r="C777" s="146">
        <f t="shared" si="30"/>
        <v>9.6290895617381356E-3</v>
      </c>
      <c r="D777" s="143">
        <f>IF('##zz500##'!K777="","",IF('##zz500##'!K777="yes",D776,IF('##zz500##'!T777&lt;&gt;0,D776*(1+'##zz500##'!T777),D776*(1+C777))))</f>
        <v>3.9166631008095982</v>
      </c>
      <c r="E777" s="6">
        <f t="shared" si="28"/>
        <v>9.6290895617381356E-3</v>
      </c>
      <c r="F777" s="17">
        <f>D777/MAX(D$240:D777)-1</f>
        <v>-4.3017020834207886E-2</v>
      </c>
      <c r="G777" s="66">
        <f>IF('##zz500##'!K777="","",IF('##zz500##'!K777="no",G776*(1+E777),IF('##zz500##'!T777&lt;&gt;0,G776*(1+'##zz500##'!T777),G776*(1+'##zz500##'!P777))))</f>
        <v>9.8886170511626332</v>
      </c>
      <c r="H777" s="6">
        <f t="shared" si="29"/>
        <v>9.6290895617381356E-3</v>
      </c>
      <c r="I777" s="17">
        <f>G777/MAX(G$240:G777)-1</f>
        <v>-5.3200496160939803E-2</v>
      </c>
      <c r="N777" s="20"/>
      <c r="O777" s="20"/>
      <c r="S777" s="192"/>
      <c r="Y777" s="39"/>
      <c r="Z777" s="39"/>
      <c r="AA777" s="17"/>
      <c r="AC777" s="142"/>
      <c r="AE777" s="17"/>
      <c r="AG777" s="66"/>
      <c r="AI777" s="17"/>
    </row>
    <row r="778" spans="1:35" x14ac:dyDescent="0.25">
      <c r="A778" s="72">
        <f>IF('##zz500##'!B778&lt;&gt;"",'##zz500##'!B778,"")</f>
        <v>40260</v>
      </c>
      <c r="B778" s="208">
        <v>13673.72</v>
      </c>
      <c r="C778" s="146">
        <f t="shared" si="30"/>
        <v>1.1712547593785372E-2</v>
      </c>
      <c r="D778" s="143">
        <f>IF('##zz500##'!K778="","",IF('##zz500##'!K778="yes",D777,IF('##zz500##'!T778&lt;&gt;0,D777*(1+'##zz500##'!T778),D777*(1+C778))))</f>
        <v>3.8894507866972168</v>
      </c>
      <c r="E778" s="6">
        <f t="shared" si="28"/>
        <v>-6.9478312052819735E-3</v>
      </c>
      <c r="F778" s="17">
        <f>D778/MAX(D$240:D778)-1</f>
        <v>-4.9665977039779707E-2</v>
      </c>
      <c r="G778" s="66">
        <f>IF('##zz500##'!K778="","",IF('##zz500##'!K778="no",G777*(1+E778),IF('##zz500##'!T778&lt;&gt;0,G777*(1+'##zz500##'!T778),G777*(1+'##zz500##'!P778))))</f>
        <v>9.8199126090374822</v>
      </c>
      <c r="H778" s="6">
        <f t="shared" si="29"/>
        <v>-6.9478312052819735E-3</v>
      </c>
      <c r="I778" s="17">
        <f>G778/MAX(G$240:G778)-1</f>
        <v>-5.9778699298858373E-2</v>
      </c>
      <c r="N778" s="20"/>
      <c r="O778" s="20"/>
      <c r="S778" s="192"/>
      <c r="Y778" s="39"/>
      <c r="Z778" s="39"/>
      <c r="AA778" s="17"/>
      <c r="AC778" s="142"/>
      <c r="AE778" s="17"/>
      <c r="AG778" s="66"/>
      <c r="AI778" s="17"/>
    </row>
    <row r="779" spans="1:35" x14ac:dyDescent="0.25">
      <c r="A779" s="72">
        <f>IF('##zz500##'!B779&lt;&gt;"",'##zz500##'!B779,"")</f>
        <v>40261</v>
      </c>
      <c r="B779" s="208">
        <v>13852.6</v>
      </c>
      <c r="C779" s="146">
        <f t="shared" si="30"/>
        <v>1.3082028884604968E-2</v>
      </c>
      <c r="D779" s="143">
        <f>IF('##zz500##'!K779="","",IF('##zz500##'!K779="yes",D778,IF('##zz500##'!T779&lt;&gt;0,D778*(1+'##zz500##'!T779),D778*(1+C779))))</f>
        <v>3.8931419938332756</v>
      </c>
      <c r="E779" s="6">
        <f t="shared" si="28"/>
        <v>9.4903042575666952E-4</v>
      </c>
      <c r="F779" s="17">
        <f>D779/MAX(D$240:D779)-1</f>
        <v>-4.8764081137358639E-2</v>
      </c>
      <c r="G779" s="66">
        <f>IF('##zz500##'!K779="","",IF('##zz500##'!K779="no",G778*(1+E779),IF('##zz500##'!T779&lt;&gt;0,G778*(1+'##zz500##'!T779),G778*(1+'##zz500##'!P779))))</f>
        <v>9.8292320048817299</v>
      </c>
      <c r="H779" s="6">
        <f t="shared" si="29"/>
        <v>9.4903042575666952E-4</v>
      </c>
      <c r="I779" s="17">
        <f>G779/MAX(G$240:G779)-1</f>
        <v>-5.8886400677548467E-2</v>
      </c>
      <c r="N779" s="20"/>
      <c r="O779" s="20"/>
      <c r="S779" s="192"/>
      <c r="Y779" s="39"/>
      <c r="Z779" s="39"/>
      <c r="AA779" s="17"/>
      <c r="AC779" s="142"/>
      <c r="AE779" s="17"/>
      <c r="AG779" s="66"/>
      <c r="AI779" s="17"/>
    </row>
    <row r="780" spans="1:35" x14ac:dyDescent="0.25">
      <c r="A780" s="72">
        <f>IF('##zz500##'!B780&lt;&gt;"",'##zz500##'!B780,"")</f>
        <v>40262</v>
      </c>
      <c r="B780" s="208">
        <v>13745.12</v>
      </c>
      <c r="C780" s="146">
        <f t="shared" si="30"/>
        <v>-7.7588322769732709E-3</v>
      </c>
      <c r="D780" s="143">
        <f>IF('##zz500##'!K780="","",IF('##zz500##'!K780="yes",D779,IF('##zz500##'!T780&lt;&gt;0,D779*(1+'##zz500##'!T780),D779*(1+C780))))</f>
        <v>3.878853528960883</v>
      </c>
      <c r="E780" s="6">
        <f t="shared" si="28"/>
        <v>-3.6701627875442844E-3</v>
      </c>
      <c r="F780" s="17">
        <f>D780/MAX(D$240:D780)-1</f>
        <v>-5.2255271808943848E-2</v>
      </c>
      <c r="G780" s="66">
        <f>IF('##zz500##'!K780="","",IF('##zz500##'!K780="no",G779*(1+E780),IF('##zz500##'!T780&lt;&gt;0,G779*(1+'##zz500##'!T780),G779*(1+'##zz500##'!P780))))</f>
        <v>9.7931571233472745</v>
      </c>
      <c r="H780" s="6">
        <f t="shared" si="29"/>
        <v>-3.6701627875441734E-3</v>
      </c>
      <c r="I780" s="17">
        <f>G780/MAX(G$240:G780)-1</f>
        <v>-6.2340440788633544E-2</v>
      </c>
      <c r="N780" s="20"/>
      <c r="O780" s="20"/>
      <c r="S780" s="192"/>
      <c r="Y780" s="39"/>
      <c r="Z780" s="39"/>
      <c r="AA780" s="17"/>
      <c r="AC780" s="142"/>
      <c r="AE780" s="17"/>
      <c r="AG780" s="66"/>
      <c r="AI780" s="17"/>
    </row>
    <row r="781" spans="1:35" x14ac:dyDescent="0.25">
      <c r="A781" s="72">
        <f>IF('##zz500##'!B781&lt;&gt;"",'##zz500##'!B781,"")</f>
        <v>40263</v>
      </c>
      <c r="B781" s="208">
        <v>13889.33</v>
      </c>
      <c r="C781" s="146">
        <f t="shared" si="30"/>
        <v>1.04917236080877E-2</v>
      </c>
      <c r="D781" s="143">
        <f>IF('##zz500##'!K781="","",IF('##zz500##'!K781="yes",D780,IF('##zz500##'!T781&lt;&gt;0,D780*(1+'##zz500##'!T781),D780*(1+C781))))</f>
        <v>3.878853528960883</v>
      </c>
      <c r="E781" s="6">
        <f t="shared" si="28"/>
        <v>0</v>
      </c>
      <c r="F781" s="17">
        <f>D781/MAX(D$240:D781)-1</f>
        <v>-5.2255271808943848E-2</v>
      </c>
      <c r="G781" s="66">
        <f>IF('##zz500##'!K781="","",IF('##zz500##'!K781="no",G780*(1+E781),IF('##zz500##'!T781&lt;&gt;0,G780*(1+'##zz500##'!T781),G780*(1+'##zz500##'!P781))))</f>
        <v>9.6990927298917171</v>
      </c>
      <c r="H781" s="6">
        <f t="shared" si="29"/>
        <v>-9.605114292642547E-3</v>
      </c>
      <c r="I781" s="17">
        <f>G781/MAX(G$240:G781)-1</f>
        <v>-7.1346768022447549E-2</v>
      </c>
      <c r="N781" s="20"/>
      <c r="O781" s="20"/>
      <c r="S781" s="192"/>
      <c r="Y781" s="39"/>
      <c r="Z781" s="39"/>
      <c r="AA781" s="17"/>
      <c r="AC781" s="142"/>
      <c r="AE781" s="17"/>
      <c r="AG781" s="66"/>
      <c r="AI781" s="17"/>
    </row>
    <row r="782" spans="1:35" x14ac:dyDescent="0.25">
      <c r="A782" s="72">
        <f>IF('##zz500##'!B782&lt;&gt;"",'##zz500##'!B782,"")</f>
        <v>40266</v>
      </c>
      <c r="B782" s="208">
        <v>14052.69</v>
      </c>
      <c r="C782" s="146">
        <f t="shared" si="30"/>
        <v>1.1761546453284755E-2</v>
      </c>
      <c r="D782" s="143">
        <f>IF('##zz500##'!K782="","",IF('##zz500##'!K782="yes",D781,IF('##zz500##'!T782&lt;&gt;0,D781*(1+'##zz500##'!T782),D781*(1+C782))))</f>
        <v>3.9244748449272437</v>
      </c>
      <c r="E782" s="6">
        <f t="shared" si="28"/>
        <v>1.1761546453284755E-2</v>
      </c>
      <c r="F782" s="17">
        <f>D782/MAX(D$240:D782)-1</f>
        <v>-4.110832816246901E-2</v>
      </c>
      <c r="G782" s="66">
        <f>IF('##zz500##'!K782="","",IF('##zz500##'!K782="no",G781*(1+E782),IF('##zz500##'!T782&lt;&gt;0,G781*(1+'##zz500##'!T782),G781*(1+'##zz500##'!P782))))</f>
        <v>9.8131690595890557</v>
      </c>
      <c r="H782" s="6">
        <f t="shared" si="29"/>
        <v>1.1761546453284755E-2</v>
      </c>
      <c r="I782" s="17">
        <f>G782/MAX(G$240:G782)-1</f>
        <v>-6.0424369895550445E-2</v>
      </c>
      <c r="N782" s="20"/>
      <c r="O782" s="20"/>
      <c r="S782" s="192"/>
      <c r="Y782" s="39"/>
      <c r="Z782" s="39"/>
      <c r="AA782" s="17"/>
      <c r="AC782" s="142"/>
      <c r="AE782" s="17"/>
      <c r="AG782" s="66"/>
      <c r="AI782" s="17"/>
    </row>
    <row r="783" spans="1:35" x14ac:dyDescent="0.25">
      <c r="A783" s="72">
        <f>IF('##zz500##'!B783&lt;&gt;"",'##zz500##'!B783,"")</f>
        <v>40267</v>
      </c>
      <c r="B783" s="208">
        <v>14118.49</v>
      </c>
      <c r="C783" s="146">
        <f t="shared" si="30"/>
        <v>4.6823775376814147E-3</v>
      </c>
      <c r="D783" s="143">
        <f>IF('##zz500##'!K783="","",IF('##zz500##'!K783="yes",D782,IF('##zz500##'!T783&lt;&gt;0,D782*(1+'##zz500##'!T783),D782*(1+C783))))</f>
        <v>3.942850717788327</v>
      </c>
      <c r="E783" s="6">
        <f t="shared" si="28"/>
        <v>4.6823775376814147E-3</v>
      </c>
      <c r="F783" s="17">
        <f>D783/MAX(D$240:D783)-1</f>
        <v>-3.6618435337187116E-2</v>
      </c>
      <c r="G783" s="66">
        <f>IF('##zz500##'!K783="","",IF('##zz500##'!K783="no",G782*(1+E783),IF('##zz500##'!T783&lt;&gt;0,G782*(1+'##zz500##'!T783),G782*(1+'##zz500##'!P783))))</f>
        <v>9.859118021967145</v>
      </c>
      <c r="H783" s="6">
        <f t="shared" si="29"/>
        <v>4.6823775376814147E-3</v>
      </c>
      <c r="I783" s="17">
        <f>G783/MAX(G$240:G783)-1</f>
        <v>-5.6024922070196603E-2</v>
      </c>
      <c r="N783" s="20"/>
      <c r="O783" s="20"/>
      <c r="S783" s="192"/>
      <c r="Y783" s="39"/>
      <c r="Z783" s="39"/>
      <c r="AA783" s="17"/>
      <c r="AC783" s="142"/>
      <c r="AE783" s="17"/>
      <c r="AG783" s="66"/>
      <c r="AI783" s="17"/>
    </row>
    <row r="784" spans="1:35" x14ac:dyDescent="0.25">
      <c r="A784" s="72">
        <f>IF('##zz500##'!B784&lt;&gt;"",'##zz500##'!B784,"")</f>
        <v>40268</v>
      </c>
      <c r="B784" s="208">
        <v>14193.27</v>
      </c>
      <c r="C784" s="146">
        <f t="shared" si="30"/>
        <v>5.2966004154835211E-3</v>
      </c>
      <c r="D784" s="143">
        <f>IF('##zz500##'!K784="","",IF('##zz500##'!K784="yes",D783,IF('##zz500##'!T784&lt;&gt;0,D783*(1+'##zz500##'!T784),D783*(1+C784))))</f>
        <v>3.9637344225383542</v>
      </c>
      <c r="E784" s="6">
        <f t="shared" si="28"/>
        <v>5.2966004154835211E-3</v>
      </c>
      <c r="F784" s="17">
        <f>D784/MAX(D$240:D784)-1</f>
        <v>-3.1515788141524892E-2</v>
      </c>
      <c r="G784" s="66">
        <f>IF('##zz500##'!K784="","",IF('##zz500##'!K784="no",G783*(1+E784),IF('##zz500##'!T784&lt;&gt;0,G783*(1+'##zz500##'!T784),G783*(1+'##zz500##'!P784))))</f>
        <v>9.9113378305785975</v>
      </c>
      <c r="H784" s="6">
        <f t="shared" si="29"/>
        <v>5.2966004154835211E-3</v>
      </c>
      <c r="I784" s="17">
        <f>G784/MAX(G$240:G784)-1</f>
        <v>-5.1025063280227489E-2</v>
      </c>
      <c r="N784" s="20"/>
      <c r="O784" s="20"/>
      <c r="S784" s="192"/>
      <c r="Y784" s="39"/>
      <c r="Z784" s="39"/>
      <c r="AA784" s="17"/>
      <c r="AC784" s="142"/>
      <c r="AE784" s="17"/>
      <c r="AG784" s="66"/>
      <c r="AI784" s="17"/>
    </row>
    <row r="785" spans="1:36" x14ac:dyDescent="0.25">
      <c r="A785" s="72">
        <f>IF('##zz500##'!B785&lt;&gt;"",'##zz500##'!B785,"")</f>
        <v>40269</v>
      </c>
      <c r="B785" s="208">
        <v>14311.86</v>
      </c>
      <c r="C785" s="146">
        <f t="shared" si="30"/>
        <v>8.355368424612486E-3</v>
      </c>
      <c r="D785" s="143">
        <f>IF('##zz500##'!K785="","",IF('##zz500##'!K785="yes",D784,IF('##zz500##'!T785&lt;&gt;0,D784*(1+'##zz500##'!T785),D784*(1+C785))))</f>
        <v>3.9968528839759809</v>
      </c>
      <c r="E785" s="6">
        <f t="shared" si="28"/>
        <v>8.355368424612486E-3</v>
      </c>
      <c r="F785" s="17">
        <f>D785/MAX(D$240:D785)-1</f>
        <v>-2.3423745738026858E-2</v>
      </c>
      <c r="G785" s="66">
        <f>IF('##zz500##'!K785="","",IF('##zz500##'!K785="no",G784*(1+E785),IF('##zz500##'!T785&lt;&gt;0,G784*(1+'##zz500##'!T785),G784*(1+'##zz500##'!P785))))</f>
        <v>9.9941507097338818</v>
      </c>
      <c r="H785" s="6">
        <f t="shared" si="29"/>
        <v>8.355368424612486E-3</v>
      </c>
      <c r="I785" s="17">
        <f>G785/MAX(G$240:G785)-1</f>
        <v>-4.3096028058210445E-2</v>
      </c>
      <c r="N785" s="20"/>
      <c r="O785" s="20"/>
      <c r="S785" s="192"/>
      <c r="Y785" s="39"/>
      <c r="Z785" s="39"/>
      <c r="AA785" s="17"/>
      <c r="AC785" s="142"/>
      <c r="AE785" s="17"/>
      <c r="AG785" s="66"/>
      <c r="AI785" s="17"/>
    </row>
    <row r="786" spans="1:36" x14ac:dyDescent="0.25">
      <c r="A786" s="72">
        <f>IF('##zz500##'!B786&lt;&gt;"",'##zz500##'!B786,"")</f>
        <v>40270</v>
      </c>
      <c r="B786" s="208">
        <v>14429.85</v>
      </c>
      <c r="C786" s="146">
        <f t="shared" si="30"/>
        <v>8.2442114442147219E-3</v>
      </c>
      <c r="D786" s="143">
        <f>IF('##zz500##'!K786="","",IF('##zz500##'!K786="yes",D785,IF('##zz500##'!T786&lt;&gt;0,D785*(1+'##zz500##'!T786),D785*(1+C786))))</f>
        <v>4.0298037842628984</v>
      </c>
      <c r="E786" s="6">
        <f t="shared" si="28"/>
        <v>8.2442114442147219E-3</v>
      </c>
      <c r="F786" s="17">
        <f>D786/MAX(D$240:D786)-1</f>
        <v>-1.5372644606491903E-2</v>
      </c>
      <c r="G786" s="66">
        <f>IF('##zz500##'!K786="","",IF('##zz500##'!K786="no",G785*(1+E786),IF('##zz500##'!T786&lt;&gt;0,G785*(1+'##zz500##'!T786),G785*(1+'##zz500##'!P786))))</f>
        <v>10.076544601390276</v>
      </c>
      <c r="H786" s="6">
        <f t="shared" si="29"/>
        <v>8.2442114442147219E-3</v>
      </c>
      <c r="I786" s="17">
        <f>G786/MAX(G$240:G786)-1</f>
        <v>-3.5207109381713453E-2</v>
      </c>
      <c r="N786" s="20"/>
      <c r="O786" s="20"/>
      <c r="S786" s="192"/>
      <c r="Y786" s="39"/>
      <c r="Z786" s="39"/>
      <c r="AA786" s="17"/>
      <c r="AC786" s="142"/>
      <c r="AE786" s="17"/>
      <c r="AG786" s="66"/>
      <c r="AI786" s="17"/>
    </row>
    <row r="787" spans="1:36" x14ac:dyDescent="0.25">
      <c r="A787" s="72">
        <f>IF('##zz500##'!B787&lt;&gt;"",'##zz500##'!B787,"")</f>
        <v>40274</v>
      </c>
      <c r="B787" s="208">
        <v>14676.23</v>
      </c>
      <c r="C787" s="146">
        <f t="shared" si="30"/>
        <v>1.7074328561973884E-2</v>
      </c>
      <c r="D787" s="143">
        <f>IF('##zz500##'!K787="","",IF('##zz500##'!K787="yes",D786,IF('##zz500##'!T787&lt;&gt;0,D786*(1+'##zz500##'!T787),D786*(1+C787))))</f>
        <v>4.0986099781156886</v>
      </c>
      <c r="E787" s="6">
        <f t="shared" si="28"/>
        <v>1.7074328561973884E-2</v>
      </c>
      <c r="F787" s="17">
        <f>D787/MAX(D$240:D787)-1</f>
        <v>0</v>
      </c>
      <c r="G787" s="66">
        <f>IF('##zz500##'!K787="","",IF('##zz500##'!K787="no",G786*(1+E787),IF('##zz500##'!T787&lt;&gt;0,G786*(1+'##zz500##'!T787),G786*(1+'##zz500##'!P787))))</f>
        <v>10.248594834683798</v>
      </c>
      <c r="H787" s="6">
        <f t="shared" si="29"/>
        <v>1.7074328561973884E-2</v>
      </c>
      <c r="I787" s="17">
        <f>G787/MAX(G$240:G787)-1</f>
        <v>-1.8733918573040298E-2</v>
      </c>
      <c r="N787" s="20"/>
      <c r="O787" s="20"/>
      <c r="S787" s="192"/>
      <c r="Y787" s="39"/>
      <c r="Z787" s="39"/>
      <c r="AA787" s="17"/>
      <c r="AC787" s="142"/>
      <c r="AE787" s="17"/>
      <c r="AG787" s="66"/>
      <c r="AI787" s="17"/>
    </row>
    <row r="788" spans="1:36" x14ac:dyDescent="0.25">
      <c r="A788" s="72">
        <f>IF('##zz500##'!B788&lt;&gt;"",'##zz500##'!B788,"")</f>
        <v>40275</v>
      </c>
      <c r="B788" s="208">
        <v>14762.75</v>
      </c>
      <c r="C788" s="146">
        <f t="shared" si="30"/>
        <v>5.8952469401201135E-3</v>
      </c>
      <c r="D788" s="143">
        <f>IF('##zz500##'!K788="","",IF('##zz500##'!K788="yes",D787,IF('##zz500##'!T788&lt;&gt;0,D787*(1+'##zz500##'!T788),D787*(1+C788))))</f>
        <v>4.1227722960479207</v>
      </c>
      <c r="E788" s="6">
        <f t="shared" si="28"/>
        <v>5.8952469401201135E-3</v>
      </c>
      <c r="F788" s="17">
        <f>D788/MAX(D$240:D788)-1</f>
        <v>0</v>
      </c>
      <c r="G788" s="66">
        <f>IF('##zz500##'!K788="","",IF('##zz500##'!K788="no",G787*(1+E788),IF('##zz500##'!T788&lt;&gt;0,G787*(1+'##zz500##'!T788),G787*(1+'##zz500##'!P788))))</f>
        <v>10.309012832023498</v>
      </c>
      <c r="H788" s="6">
        <f t="shared" si="29"/>
        <v>5.8952469401201135E-3</v>
      </c>
      <c r="I788" s="17">
        <f>G788/MAX(G$240:G788)-1</f>
        <v>-1.2949112709064403E-2</v>
      </c>
      <c r="N788" s="20"/>
      <c r="O788" s="20"/>
      <c r="S788" s="192"/>
      <c r="Y788" s="39"/>
      <c r="Z788" s="39"/>
      <c r="AA788" s="17"/>
      <c r="AC788" s="142"/>
      <c r="AE788" s="17"/>
      <c r="AF788" s="14"/>
      <c r="AG788" s="66"/>
      <c r="AI788" s="17"/>
      <c r="AJ788" s="14"/>
    </row>
    <row r="789" spans="1:36" x14ac:dyDescent="0.25">
      <c r="A789" s="72">
        <f>IF('##zz500##'!B789&lt;&gt;"",'##zz500##'!B789,"")</f>
        <v>40276</v>
      </c>
      <c r="B789" s="208">
        <v>14855.13</v>
      </c>
      <c r="C789" s="146">
        <f t="shared" si="30"/>
        <v>6.2576416995479001E-3</v>
      </c>
      <c r="D789" s="143">
        <f>IF('##zz500##'!K789="","",IF('##zz500##'!K789="yes",D788,IF('##zz500##'!T789&lt;&gt;0,D788*(1+'##zz500##'!T789),D788*(1+C789))))</f>
        <v>4.1485711278854112</v>
      </c>
      <c r="E789" s="6">
        <f t="shared" si="28"/>
        <v>6.2576416995479001E-3</v>
      </c>
      <c r="F789" s="17">
        <f>D789/MAX(D$240:D789)-1</f>
        <v>0</v>
      </c>
      <c r="G789" s="66">
        <f>IF('##zz500##'!K789="","",IF('##zz500##'!K789="no",G788*(1+E789),IF('##zz500##'!T789&lt;&gt;0,G788*(1+'##zz500##'!T789),G788*(1+'##zz500##'!P789))))</f>
        <v>10.373522940602342</v>
      </c>
      <c r="H789" s="6">
        <f t="shared" si="29"/>
        <v>6.2576416995479001E-3</v>
      </c>
      <c r="I789" s="17">
        <f>G789/MAX(G$240:G789)-1</f>
        <v>-6.7725019171769318E-3</v>
      </c>
      <c r="N789" s="20"/>
      <c r="O789" s="20"/>
      <c r="S789" s="192"/>
      <c r="Y789" s="39"/>
      <c r="Z789" s="39"/>
      <c r="AA789" s="17"/>
      <c r="AC789" s="142"/>
      <c r="AE789" s="17"/>
      <c r="AG789" s="66"/>
      <c r="AI789" s="17"/>
    </row>
    <row r="790" spans="1:36" x14ac:dyDescent="0.25">
      <c r="A790" s="72">
        <f>IF('##zz500##'!B790&lt;&gt;"",'##zz500##'!B790,"")</f>
        <v>40277</v>
      </c>
      <c r="B790" s="208">
        <v>15070.92</v>
      </c>
      <c r="C790" s="146">
        <f t="shared" si="30"/>
        <v>1.4526294956691777E-2</v>
      </c>
      <c r="D790" s="143">
        <f>IF('##zz500##'!K790="","",IF('##zz500##'!K790="yes",D789,IF('##zz500##'!T790&lt;&gt;0,D789*(1+'##zz500##'!T790),D789*(1+C790))))</f>
        <v>4.2088344957378903</v>
      </c>
      <c r="E790" s="6">
        <f t="shared" si="28"/>
        <v>1.4526294956691777E-2</v>
      </c>
      <c r="F790" s="17">
        <f>D790/MAX(D$240:D790)-1</f>
        <v>0</v>
      </c>
      <c r="G790" s="66">
        <f>IF('##zz500##'!K790="","",IF('##zz500##'!K790="no",G789*(1+E790),IF('##zz500##'!T790&lt;&gt;0,G789*(1+'##zz500##'!T790),G789*(1+'##zz500##'!P790))))</f>
        <v>10.524211794577541</v>
      </c>
      <c r="H790" s="6">
        <f t="shared" si="29"/>
        <v>1.4526294956691777E-2</v>
      </c>
      <c r="I790" s="17">
        <f>G790/MAX(G$240:G790)-1</f>
        <v>0</v>
      </c>
      <c r="N790" s="20"/>
      <c r="O790" s="20"/>
      <c r="S790" s="192"/>
      <c r="Y790" s="39"/>
      <c r="Z790" s="39"/>
      <c r="AA790" s="17"/>
      <c r="AC790" s="142"/>
      <c r="AE790" s="17"/>
      <c r="AG790" s="66"/>
      <c r="AI790" s="17"/>
    </row>
    <row r="791" spans="1:36" x14ac:dyDescent="0.25">
      <c r="A791" s="72">
        <f>IF('##zz500##'!B791&lt;&gt;"",'##zz500##'!B791,"")</f>
        <v>40280</v>
      </c>
      <c r="B791" s="208">
        <v>15213.81</v>
      </c>
      <c r="C791" s="146">
        <f t="shared" si="30"/>
        <v>9.4811730139898742E-3</v>
      </c>
      <c r="D791" s="143">
        <f>IF('##zz500##'!K791="","",IF('##zz500##'!K791="yes",D790,IF('##zz500##'!T791&lt;&gt;0,D790*(1+'##zz500##'!T791),D790*(1+C791))))</f>
        <v>4.2487391837792297</v>
      </c>
      <c r="E791" s="6">
        <f t="shared" si="28"/>
        <v>9.4811730139898742E-3</v>
      </c>
      <c r="F791" s="17">
        <f>D791/MAX(D$240:D791)-1</f>
        <v>0</v>
      </c>
      <c r="G791" s="66">
        <f>IF('##zz500##'!K791="","",IF('##zz500##'!K791="no",G790*(1+E791),IF('##zz500##'!T791&lt;&gt;0,G790*(1+'##zz500##'!T791),G790*(1+'##zz500##'!P791))))</f>
        <v>10.623993667437803</v>
      </c>
      <c r="H791" s="6">
        <f t="shared" si="29"/>
        <v>9.4811730139898742E-3</v>
      </c>
      <c r="I791" s="17">
        <f>G791/MAX(G$240:G791)-1</f>
        <v>0</v>
      </c>
      <c r="N791" s="20"/>
      <c r="O791" s="20"/>
      <c r="S791" s="192"/>
      <c r="Y791" s="39"/>
      <c r="Z791" s="39"/>
      <c r="AA791" s="17"/>
      <c r="AC791" s="142"/>
      <c r="AE791" s="17"/>
      <c r="AG791" s="66"/>
      <c r="AI791" s="17"/>
    </row>
    <row r="792" spans="1:36" x14ac:dyDescent="0.25">
      <c r="A792" s="72">
        <f>IF('##zz500##'!B792&lt;&gt;"",'##zz500##'!B792,"")</f>
        <v>40281</v>
      </c>
      <c r="B792" s="208">
        <v>15097.24</v>
      </c>
      <c r="C792" s="146">
        <f t="shared" si="30"/>
        <v>-7.66211751034096E-3</v>
      </c>
      <c r="D792" s="143">
        <f>IF('##zz500##'!K792="","",IF('##zz500##'!K792="yes",D791,IF('##zz500##'!T792&lt;&gt;0,D791*(1+'##zz500##'!T792),D791*(1+C792))))</f>
        <v>4.2161848448823234</v>
      </c>
      <c r="E792" s="6">
        <f t="shared" si="28"/>
        <v>-7.662117510340849E-3</v>
      </c>
      <c r="F792" s="17">
        <f>D792/MAX(D$240:D792)-1</f>
        <v>-7.662117510340849E-3</v>
      </c>
      <c r="G792" s="66">
        <f>IF('##zz500##'!K792="","",IF('##zz500##'!K792="no",G791*(1+E792),IF('##zz500##'!T792&lt;&gt;0,G791*(1+'##zz500##'!T792),G791*(1+'##zz500##'!P792))))</f>
        <v>10.542591379528778</v>
      </c>
      <c r="H792" s="6">
        <f t="shared" si="29"/>
        <v>-7.662117510340849E-3</v>
      </c>
      <c r="I792" s="17">
        <f>G792/MAX(G$240:G792)-1</f>
        <v>-7.662117510340849E-3</v>
      </c>
      <c r="N792" s="20"/>
      <c r="O792" s="20"/>
      <c r="S792" s="192"/>
      <c r="Y792" s="39"/>
      <c r="Z792" s="39"/>
      <c r="AA792" s="17"/>
      <c r="AC792" s="142"/>
      <c r="AE792" s="17"/>
      <c r="AG792" s="66"/>
      <c r="AI792" s="17"/>
    </row>
    <row r="793" spans="1:36" x14ac:dyDescent="0.25">
      <c r="A793" s="72">
        <f>IF('##zz500##'!B793&lt;&gt;"",'##zz500##'!B793,"")</f>
        <v>40282</v>
      </c>
      <c r="B793" s="208">
        <v>15031.64</v>
      </c>
      <c r="C793" s="146">
        <f t="shared" si="30"/>
        <v>-4.3451650765305994E-3</v>
      </c>
      <c r="D793" s="143">
        <f>IF('##zz500##'!K793="","",IF('##zz500##'!K793="yes",D792,IF('##zz500##'!T793&lt;&gt;0,D792*(1+'##zz500##'!T793),D792*(1+C793))))</f>
        <v>4.1978648257381428</v>
      </c>
      <c r="E793" s="6">
        <f t="shared" si="28"/>
        <v>-4.3451650765307104E-3</v>
      </c>
      <c r="F793" s="17">
        <f>D793/MAX(D$240:D793)-1</f>
        <v>-1.1973989421453335E-2</v>
      </c>
      <c r="G793" s="66">
        <f>IF('##zz500##'!K793="","",IF('##zz500##'!K793="no",G792*(1+E793),IF('##zz500##'!T793&lt;&gt;0,G792*(1+'##zz500##'!T793),G792*(1+'##zz500##'!P793))))</f>
        <v>10.496782079650316</v>
      </c>
      <c r="H793" s="6">
        <f t="shared" si="29"/>
        <v>-4.3451650765307104E-3</v>
      </c>
      <c r="I793" s="17">
        <f>G793/MAX(G$240:G793)-1</f>
        <v>-1.1973989421453335E-2</v>
      </c>
      <c r="N793" s="20"/>
      <c r="O793" s="20"/>
      <c r="S793" s="192"/>
      <c r="Y793" s="39"/>
      <c r="Z793" s="39"/>
      <c r="AA793" s="17"/>
      <c r="AC793" s="142"/>
      <c r="AE793" s="17"/>
      <c r="AG793" s="66"/>
      <c r="AI793" s="17"/>
    </row>
    <row r="794" spans="1:36" x14ac:dyDescent="0.25">
      <c r="A794" s="72">
        <f>IF('##zz500##'!B794&lt;&gt;"",'##zz500##'!B794,"")</f>
        <v>40283</v>
      </c>
      <c r="B794" s="208">
        <v>14835.06</v>
      </c>
      <c r="C794" s="146">
        <f t="shared" si="30"/>
        <v>-1.3077748003544554E-2</v>
      </c>
      <c r="D794" s="143">
        <f>IF('##zz500##'!K794="","",IF('##zz500##'!K794="yes",D793,IF('##zz500##'!T794&lt;&gt;0,D793*(1+'##zz500##'!T794),D793*(1+C794))))</f>
        <v>4.1429662073941955</v>
      </c>
      <c r="E794" s="6">
        <f t="shared" si="28"/>
        <v>-1.3077748003544665E-2</v>
      </c>
      <c r="F794" s="17">
        <f>D794/MAX(D$240:D794)-1</f>
        <v>-2.4895144608747088E-2</v>
      </c>
      <c r="G794" s="66">
        <f>IF('##zz500##'!K794="","",IF('##zz500##'!K794="no",G793*(1+E794),IF('##zz500##'!T794&lt;&gt;0,G793*(1+'##zz500##'!T794),G793*(1+'##zz500##'!P794))))</f>
        <v>10.359507808764526</v>
      </c>
      <c r="H794" s="6">
        <f t="shared" si="29"/>
        <v>-1.3077748003544665E-2</v>
      </c>
      <c r="I794" s="17">
        <f>G794/MAX(G$240:G794)-1</f>
        <v>-2.4895144608747088E-2</v>
      </c>
      <c r="N794" s="20"/>
      <c r="O794" s="20"/>
      <c r="S794" s="192"/>
      <c r="Y794" s="39"/>
      <c r="Z794" s="39"/>
      <c r="AA794" s="17"/>
      <c r="AC794" s="142"/>
      <c r="AE794" s="17"/>
      <c r="AG794" s="66"/>
      <c r="AI794" s="17"/>
    </row>
    <row r="795" spans="1:36" x14ac:dyDescent="0.25">
      <c r="A795" s="72">
        <f>IF('##zz500##'!B795&lt;&gt;"",'##zz500##'!B795,"")</f>
        <v>40284</v>
      </c>
      <c r="B795" s="208">
        <v>14844.41</v>
      </c>
      <c r="C795" s="146">
        <f t="shared" si="30"/>
        <v>6.3026371312280283E-4</v>
      </c>
      <c r="D795" s="143">
        <f>IF('##zz500##'!K795="","",IF('##zz500##'!K795="yes",D794,IF('##zz500##'!T795&lt;&gt;0,D794*(1+'##zz500##'!T795),D794*(1+C795))))</f>
        <v>4.14557736865941</v>
      </c>
      <c r="E795" s="6">
        <f t="shared" si="28"/>
        <v>6.3026371312280283E-4</v>
      </c>
      <c r="F795" s="17">
        <f>D795/MAX(D$240:D795)-1</f>
        <v>-2.4280571401904205E-2</v>
      </c>
      <c r="G795" s="66">
        <f>IF('##zz500##'!K795="","",IF('##zz500##'!K795="no",G794*(1+E795),IF('##zz500##'!T795&lt;&gt;0,G794*(1+'##zz500##'!T795),G794*(1+'##zz500##'!P795))))</f>
        <v>10.366037030622202</v>
      </c>
      <c r="H795" s="6">
        <f t="shared" si="29"/>
        <v>6.3026371312280283E-4</v>
      </c>
      <c r="I795" s="17">
        <f>G795/MAX(G$240:G795)-1</f>
        <v>-2.4280571401904205E-2</v>
      </c>
      <c r="N795" s="20"/>
      <c r="O795" s="20"/>
      <c r="S795" s="192"/>
      <c r="Y795" s="39"/>
      <c r="Z795" s="39"/>
      <c r="AA795" s="17"/>
      <c r="AC795" s="142"/>
      <c r="AE795" s="17"/>
      <c r="AG795" s="66"/>
      <c r="AI795" s="17"/>
    </row>
    <row r="796" spans="1:36" x14ac:dyDescent="0.25">
      <c r="A796" s="72">
        <f>IF('##zz500##'!B796&lt;&gt;"",'##zz500##'!B796,"")</f>
        <v>40287</v>
      </c>
      <c r="B796" s="208">
        <v>14311.14</v>
      </c>
      <c r="C796" s="146">
        <f t="shared" si="30"/>
        <v>-3.5923960602004423E-2</v>
      </c>
      <c r="D796" s="143">
        <f>IF('##zz500##'!K796="","",IF('##zz500##'!K796="yes",D795,IF('##zz500##'!T796&lt;&gt;0,D795*(1+'##zz500##'!T796),D795*(1+C796))))</f>
        <v>4.1114564975752765</v>
      </c>
      <c r="E796" s="6">
        <f t="shared" si="28"/>
        <v>-8.2306680227673956E-3</v>
      </c>
      <c r="F796" s="17">
        <f>D796/MAX(D$240:D796)-1</f>
        <v>-3.231139410205941E-2</v>
      </c>
      <c r="G796" s="66">
        <f>IF('##zz500##'!K796="","",IF('##zz500##'!K796="no",G795*(1+E796),IF('##zz500##'!T796&lt;&gt;0,G795*(1+'##zz500##'!T796),G795*(1+'##zz500##'!P796))))</f>
        <v>10.280717621111437</v>
      </c>
      <c r="H796" s="6">
        <f t="shared" si="29"/>
        <v>-8.2306680227673956E-3</v>
      </c>
      <c r="I796" s="17">
        <f>G796/MAX(G$240:G796)-1</f>
        <v>-3.231139410205941E-2</v>
      </c>
      <c r="N796" s="20"/>
      <c r="O796" s="20"/>
      <c r="S796" s="192"/>
      <c r="Y796" s="39"/>
      <c r="Z796" s="39"/>
      <c r="AA796" s="17"/>
      <c r="AC796" s="142"/>
      <c r="AE796" s="17"/>
      <c r="AG796" s="66"/>
      <c r="AI796" s="17"/>
    </row>
    <row r="797" spans="1:36" x14ac:dyDescent="0.25">
      <c r="A797" s="72">
        <f>IF('##zz500##'!B797&lt;&gt;"",'##zz500##'!B797,"")</f>
        <v>40288</v>
      </c>
      <c r="B797" s="208">
        <v>14492</v>
      </c>
      <c r="C797" s="146">
        <f t="shared" si="30"/>
        <v>1.263770740835457E-2</v>
      </c>
      <c r="D797" s="143">
        <f>IF('##zz500##'!K797="","",IF('##zz500##'!K797="yes",D796,IF('##zz500##'!T797&lt;&gt;0,D796*(1+'##zz500##'!T797),D796*(1+C797))))</f>
        <v>4.1114564975752765</v>
      </c>
      <c r="E797" s="6">
        <f t="shared" si="28"/>
        <v>0</v>
      </c>
      <c r="F797" s="17">
        <f>D797/MAX(D$240:D797)-1</f>
        <v>-3.231139410205941E-2</v>
      </c>
      <c r="G797" s="66">
        <f>IF('##zz500##'!K797="","",IF('##zz500##'!K797="no",G796*(1+E797),IF('##zz500##'!T797&lt;&gt;0,G796*(1+'##zz500##'!T797),G796*(1+'##zz500##'!P797))))</f>
        <v>10.146772116578612</v>
      </c>
      <c r="H797" s="6">
        <f t="shared" si="29"/>
        <v>-1.3028808831181959E-2</v>
      </c>
      <c r="I797" s="17">
        <f>G797/MAX(G$240:G797)-1</f>
        <v>-4.4919223956416676E-2</v>
      </c>
      <c r="N797" s="20"/>
      <c r="O797" s="20"/>
      <c r="S797" s="192"/>
      <c r="Y797" s="39"/>
      <c r="Z797" s="39"/>
      <c r="AA797" s="17"/>
      <c r="AC797" s="142"/>
      <c r="AE797" s="17"/>
      <c r="AG797" s="66"/>
      <c r="AI797" s="17"/>
    </row>
    <row r="798" spans="1:36" x14ac:dyDescent="0.25">
      <c r="A798" s="72">
        <f>IF('##zz500##'!B798&lt;&gt;"",'##zz500##'!B798,"")</f>
        <v>40289</v>
      </c>
      <c r="B798" s="208">
        <v>14861.3</v>
      </c>
      <c r="C798" s="146">
        <f t="shared" si="30"/>
        <v>2.5483025117306157E-2</v>
      </c>
      <c r="D798" s="143">
        <f>IF('##zz500##'!K798="","",IF('##zz500##'!K798="yes",D797,IF('##zz500##'!T798&lt;&gt;0,D797*(1+'##zz500##'!T798),D797*(1+C798))))</f>
        <v>4.1114564975752765</v>
      </c>
      <c r="E798" s="6">
        <f t="shared" si="28"/>
        <v>0</v>
      </c>
      <c r="F798" s="17">
        <f>D798/MAX(D$240:D798)-1</f>
        <v>-3.231139410205941E-2</v>
      </c>
      <c r="G798" s="66">
        <f>IF('##zz500##'!K798="","",IF('##zz500##'!K798="no",G797*(1+E798),IF('##zz500##'!T798&lt;&gt;0,G797*(1+'##zz500##'!T798),G797*(1+'##zz500##'!P798))))</f>
        <v>9.9049566090974217</v>
      </c>
      <c r="H798" s="6">
        <f t="shared" si="29"/>
        <v>-2.3831766861708958E-2</v>
      </c>
      <c r="I798" s="17">
        <f>G798/MAX(G$240:G798)-1</f>
        <v>-6.7680486345187418E-2</v>
      </c>
      <c r="N798" s="20"/>
      <c r="O798" s="20"/>
      <c r="S798" s="192"/>
      <c r="Y798" s="39"/>
      <c r="Z798" s="39"/>
      <c r="AA798" s="17"/>
      <c r="AC798" s="142"/>
      <c r="AE798" s="17"/>
      <c r="AG798" s="66"/>
      <c r="AI798" s="17"/>
    </row>
    <row r="799" spans="1:36" x14ac:dyDescent="0.25">
      <c r="A799" s="72">
        <f>IF('##zz500##'!B799&lt;&gt;"",'##zz500##'!B799,"")</f>
        <v>40290</v>
      </c>
      <c r="B799" s="208">
        <v>15004.02</v>
      </c>
      <c r="C799" s="146">
        <f t="shared" si="30"/>
        <v>9.6034667222921755E-3</v>
      </c>
      <c r="D799" s="143">
        <f>IF('##zz500##'!K799="","",IF('##zz500##'!K799="yes",D798,IF('##zz500##'!T799&lt;&gt;0,D798*(1+'##zz500##'!T799),D798*(1+C799))))</f>
        <v>4.0949530527462485</v>
      </c>
      <c r="E799" s="6">
        <f t="shared" si="28"/>
        <v>-4.0140142158285874E-3</v>
      </c>
      <c r="F799" s="17">
        <f>D799/MAX(D$240:D799)-1</f>
        <v>-3.6195709922629105E-2</v>
      </c>
      <c r="G799" s="66">
        <f>IF('##zz500##'!K799="","",IF('##zz500##'!K799="no",G798*(1+E799),IF('##zz500##'!T799&lt;&gt;0,G798*(1+'##zz500##'!T799),G798*(1+'##zz500##'!P799))))</f>
        <v>9.8651979724613401</v>
      </c>
      <c r="H799" s="6">
        <f t="shared" si="29"/>
        <v>-4.0140142158284764E-3</v>
      </c>
      <c r="I799" s="17">
        <f>G799/MAX(G$240:G799)-1</f>
        <v>-7.1422830126692149E-2</v>
      </c>
      <c r="N799" s="20"/>
      <c r="O799" s="20"/>
      <c r="S799" s="192"/>
      <c r="Y799" s="39"/>
      <c r="Z799" s="39"/>
      <c r="AA799" s="17"/>
      <c r="AC799" s="142"/>
      <c r="AE799" s="17"/>
      <c r="AG799" s="66"/>
      <c r="AI799" s="17"/>
    </row>
    <row r="800" spans="1:36" x14ac:dyDescent="0.25">
      <c r="A800" s="72">
        <f>IF('##zz500##'!B800&lt;&gt;"",'##zz500##'!B800,"")</f>
        <v>40291</v>
      </c>
      <c r="B800" s="208">
        <v>14992.32</v>
      </c>
      <c r="C800" s="146">
        <f t="shared" si="30"/>
        <v>-7.7979101600778034E-4</v>
      </c>
      <c r="D800" s="143">
        <f>IF('##zz500##'!K800="","",IF('##zz500##'!K800="yes",D799,IF('##zz500##'!T800&lt;&gt;0,D799*(1+'##zz500##'!T800),D799*(1+C800))))</f>
        <v>4.0840104136632078</v>
      </c>
      <c r="E800" s="6">
        <f t="shared" si="28"/>
        <v>-2.6722257720884768E-3</v>
      </c>
      <c r="F800" s="17">
        <f>D800/MAX(D$240:D800)-1</f>
        <v>-3.8771212585823278E-2</v>
      </c>
      <c r="G800" s="66">
        <f>IF('##zz500##'!K800="","",IF('##zz500##'!K800="no",G799*(1+E800),IF('##zz500##'!T800&lt;&gt;0,G799*(1+'##zz500##'!T800),G799*(1+'##zz500##'!P800))))</f>
        <v>9.8388359361925737</v>
      </c>
      <c r="H800" s="6">
        <f t="shared" si="29"/>
        <v>-2.6722257720884768E-3</v>
      </c>
      <c r="I800" s="17">
        <f>G800/MAX(G$240:G800)-1</f>
        <v>-7.3904197971400576E-2</v>
      </c>
      <c r="N800" s="20"/>
      <c r="O800" s="20"/>
      <c r="S800" s="192"/>
      <c r="Y800" s="39"/>
      <c r="Z800" s="39"/>
      <c r="AA800" s="17"/>
      <c r="AC800" s="142"/>
      <c r="AE800" s="17"/>
      <c r="AG800" s="66"/>
      <c r="AI800" s="17"/>
    </row>
    <row r="801" spans="1:36" x14ac:dyDescent="0.25">
      <c r="A801" s="72">
        <f>IF('##zz500##'!B801&lt;&gt;"",'##zz500##'!B801,"")</f>
        <v>40294</v>
      </c>
      <c r="B801" s="208">
        <v>15016.65</v>
      </c>
      <c r="C801" s="146">
        <f t="shared" si="30"/>
        <v>1.6228308894152832E-3</v>
      </c>
      <c r="D801" s="143">
        <f>IF('##zz500##'!K801="","",IF('##zz500##'!K801="yes",D800,IF('##zz500##'!T801&lt;&gt;0,D800*(1+'##zz500##'!T801),D800*(1+C801))))</f>
        <v>4.0840104136632078</v>
      </c>
      <c r="E801" s="6">
        <f t="shared" si="28"/>
        <v>0</v>
      </c>
      <c r="F801" s="17">
        <f>D801/MAX(D$240:D801)-1</f>
        <v>-3.8771212585823278E-2</v>
      </c>
      <c r="G801" s="66">
        <f>IF('##zz500##'!K801="","",IF('##zz500##'!K801="no",G800*(1+E801),IF('##zz500##'!T801&lt;&gt;0,G800*(1+'##zz500##'!T801),G800*(1+'##zz500##'!P801))))</f>
        <v>9.7689388353605953</v>
      </c>
      <c r="H801" s="6">
        <f t="shared" si="29"/>
        <v>-7.1042043271459798E-3</v>
      </c>
      <c r="I801" s="17">
        <f>G801/MAX(G$240:G801)-1</f>
        <v>-8.0483371775523893E-2</v>
      </c>
      <c r="N801" s="20"/>
      <c r="O801" s="20"/>
      <c r="S801" s="192"/>
      <c r="Y801" s="39"/>
      <c r="Z801" s="39"/>
      <c r="AA801" s="17"/>
      <c r="AC801" s="142"/>
      <c r="AE801" s="17"/>
      <c r="AG801" s="66"/>
      <c r="AI801" s="17"/>
    </row>
    <row r="802" spans="1:36" x14ac:dyDescent="0.25">
      <c r="A802" s="72">
        <f>IF('##zz500##'!B802&lt;&gt;"",'##zz500##'!B802,"")</f>
        <v>40295</v>
      </c>
      <c r="B802" s="208">
        <v>14689.29</v>
      </c>
      <c r="C802" s="146">
        <f t="shared" si="30"/>
        <v>-2.1799802219536257E-2</v>
      </c>
      <c r="D802" s="143">
        <f>IF('##zz500##'!K802="","",IF('##zz500##'!K802="yes",D801,IF('##zz500##'!T802&lt;&gt;0,D801*(1+'##zz500##'!T802),D801*(1+C802))))</f>
        <v>4.0840104136632078</v>
      </c>
      <c r="E802" s="6">
        <f t="shared" si="28"/>
        <v>0</v>
      </c>
      <c r="F802" s="17">
        <f>D802/MAX(D$240:D802)-1</f>
        <v>-3.8771212585823278E-2</v>
      </c>
      <c r="G802" s="66">
        <f>IF('##zz500##'!K802="","",IF('##zz500##'!K802="no",G801*(1+E802),IF('##zz500##'!T802&lt;&gt;0,G801*(1+'##zz500##'!T802),G801*(1+'##zz500##'!P802))))</f>
        <v>10.02443616611127</v>
      </c>
      <c r="H802" s="6">
        <f t="shared" si="29"/>
        <v>2.6154051638224152E-2</v>
      </c>
      <c r="I802" s="17">
        <f>G802/MAX(G$240:G802)-1</f>
        <v>-5.6434286398735156E-2</v>
      </c>
      <c r="N802" s="20"/>
      <c r="O802" s="20"/>
      <c r="S802" s="192"/>
      <c r="Y802" s="39"/>
      <c r="Z802" s="39"/>
      <c r="AA802" s="17"/>
      <c r="AC802" s="142"/>
      <c r="AE802" s="17"/>
      <c r="AG802" s="66"/>
      <c r="AI802" s="17"/>
    </row>
    <row r="803" spans="1:36" x14ac:dyDescent="0.25">
      <c r="A803" s="72">
        <f>IF('##zz500##'!B803&lt;&gt;"",'##zz500##'!B803,"")</f>
        <v>40296</v>
      </c>
      <c r="B803" s="208">
        <v>14792.04</v>
      </c>
      <c r="C803" s="146">
        <f t="shared" si="30"/>
        <v>6.9948921969680278E-3</v>
      </c>
      <c r="D803" s="143">
        <f>IF('##zz500##'!K803="","",IF('##zz500##'!K803="yes",D802,IF('##zz500##'!T803&lt;&gt;0,D802*(1+'##zz500##'!T803),D802*(1+C803))))</f>
        <v>4.0840104136632078</v>
      </c>
      <c r="E803" s="6">
        <f t="shared" si="28"/>
        <v>0</v>
      </c>
      <c r="F803" s="17">
        <f>D803/MAX(D$240:D803)-1</f>
        <v>-3.8771212585823278E-2</v>
      </c>
      <c r="G803" s="66">
        <f>IF('##zz500##'!K803="","",IF('##zz500##'!K803="no",G802*(1+E803),IF('##zz500##'!T803&lt;&gt;0,G802*(1+'##zz500##'!T803),G802*(1+'##zz500##'!P803))))</f>
        <v>10.076977379075757</v>
      </c>
      <c r="H803" s="6">
        <f t="shared" si="29"/>
        <v>5.2413135356288443E-3</v>
      </c>
      <c r="I803" s="17">
        <f>G803/MAX(G$240:G803)-1</f>
        <v>-5.1488762652281417E-2</v>
      </c>
      <c r="N803" s="20"/>
      <c r="O803" s="20"/>
      <c r="S803" s="192"/>
      <c r="Y803" s="39"/>
      <c r="Z803" s="39"/>
      <c r="AA803" s="17"/>
      <c r="AC803" s="142"/>
      <c r="AE803" s="17"/>
      <c r="AG803" s="66"/>
      <c r="AI803" s="17"/>
    </row>
    <row r="804" spans="1:36" x14ac:dyDescent="0.25">
      <c r="A804" s="72">
        <f>IF('##zz500##'!B804&lt;&gt;"",'##zz500##'!B804,"")</f>
        <v>40297</v>
      </c>
      <c r="B804" s="208">
        <v>14427.37</v>
      </c>
      <c r="C804" s="146">
        <f t="shared" si="30"/>
        <v>-2.4653124247906333E-2</v>
      </c>
      <c r="D804" s="143">
        <f>IF('##zz500##'!K804="","",IF('##zz500##'!K804="yes",D803,IF('##zz500##'!T804&lt;&gt;0,D803*(1+'##zz500##'!T804),D803*(1+C804))))</f>
        <v>4.0840104136632078</v>
      </c>
      <c r="E804" s="6">
        <f t="shared" si="28"/>
        <v>0</v>
      </c>
      <c r="F804" s="17">
        <f>D804/MAX(D$240:D804)-1</f>
        <v>-3.8771212585823278E-2</v>
      </c>
      <c r="G804" s="66">
        <f>IF('##zz500##'!K804="","",IF('##zz500##'!K804="no",G803*(1+E804),IF('##zz500##'!T804&lt;&gt;0,G803*(1+'##zz500##'!T804),G803*(1+'##zz500##'!P804))))</f>
        <v>10.404075214512908</v>
      </c>
      <c r="H804" s="6">
        <f t="shared" si="29"/>
        <v>3.2459915620764335E-2</v>
      </c>
      <c r="I804" s="17">
        <f>G804/MAX(G$240:G804)-1</f>
        <v>-2.0700167922627632E-2</v>
      </c>
      <c r="N804" s="20"/>
      <c r="O804" s="20"/>
      <c r="S804" s="192"/>
      <c r="Y804" s="39"/>
      <c r="Z804" s="39"/>
      <c r="AA804" s="17"/>
      <c r="AC804" s="142"/>
      <c r="AE804" s="17"/>
      <c r="AG804" s="66"/>
      <c r="AI804" s="17"/>
    </row>
    <row r="805" spans="1:36" x14ac:dyDescent="0.25">
      <c r="A805" s="72">
        <f>IF('##zz500##'!B805&lt;&gt;"",'##zz500##'!B805,"")</f>
        <v>40298</v>
      </c>
      <c r="B805" s="208">
        <v>13845.05</v>
      </c>
      <c r="C805" s="146">
        <f t="shared" si="30"/>
        <v>-4.0362172731412738E-2</v>
      </c>
      <c r="D805" s="143">
        <f>IF('##zz500##'!K805="","",IF('##zz500##'!K805="yes",D804,IF('##zz500##'!T805&lt;&gt;0,D804*(1+'##zz500##'!T805),D804*(1+C805))))</f>
        <v>4.0840104136632078</v>
      </c>
      <c r="E805" s="6">
        <f t="shared" si="28"/>
        <v>0</v>
      </c>
      <c r="F805" s="17">
        <f>D805/MAX(D$240:D805)-1</f>
        <v>-3.8771212585823278E-2</v>
      </c>
      <c r="G805" s="66">
        <f>IF('##zz500##'!K805="","",IF('##zz500##'!K805="no",G804*(1+E805),IF('##zz500##'!T805&lt;&gt;0,G804*(1+'##zz500##'!T805),G804*(1+'##zz500##'!P805))))</f>
        <v>10.683986669400667</v>
      </c>
      <c r="H805" s="6">
        <f t="shared" si="29"/>
        <v>2.6904020695400543E-2</v>
      </c>
      <c r="I805" s="17">
        <f>G805/MAX(G$240:G805)-1</f>
        <v>0</v>
      </c>
      <c r="N805" s="20"/>
      <c r="O805" s="20"/>
      <c r="S805" s="192"/>
      <c r="Y805" s="39"/>
      <c r="Z805" s="39"/>
      <c r="AA805" s="17"/>
      <c r="AC805" s="142"/>
      <c r="AE805" s="17"/>
      <c r="AG805" s="66"/>
      <c r="AI805" s="17"/>
    </row>
    <row r="806" spans="1:36" x14ac:dyDescent="0.25">
      <c r="A806" s="72">
        <f>IF('##zz500##'!B806&lt;&gt;"",'##zz500##'!B806,"")</f>
        <v>40302</v>
      </c>
      <c r="B806" s="208">
        <v>13632.7</v>
      </c>
      <c r="C806" s="146">
        <f t="shared" si="30"/>
        <v>-1.5337611637372128E-2</v>
      </c>
      <c r="D806" s="143">
        <f>IF('##zz500##'!K806="","",IF('##zz500##'!K806="yes",D805,IF('##zz500##'!T806&lt;&gt;0,D805*(1+'##zz500##'!T806),D805*(1+C806))))</f>
        <v>4.0840104136632078</v>
      </c>
      <c r="E806" s="6">
        <f t="shared" si="28"/>
        <v>0</v>
      </c>
      <c r="F806" s="17">
        <f>D806/MAX(D$240:D806)-1</f>
        <v>-3.8771212585823278E-2</v>
      </c>
      <c r="G806" s="66">
        <f>IF('##zz500##'!K806="","",IF('##zz500##'!K806="no",G805*(1+E806),IF('##zz500##'!T806&lt;&gt;0,G805*(1+'##zz500##'!T806),G805*(1+'##zz500##'!P806))))</f>
        <v>10.694938605414475</v>
      </c>
      <c r="H806" s="6">
        <f t="shared" si="29"/>
        <v>1.0250795281478986E-3</v>
      </c>
      <c r="I806" s="17">
        <f>G806/MAX(G$240:G806)-1</f>
        <v>0</v>
      </c>
      <c r="N806" s="20"/>
      <c r="O806" s="20"/>
      <c r="S806" s="192"/>
      <c r="Y806" s="39"/>
      <c r="Z806" s="39"/>
      <c r="AA806" s="17"/>
      <c r="AC806" s="142"/>
      <c r="AE806" s="17"/>
      <c r="AG806" s="66"/>
      <c r="AI806" s="17"/>
    </row>
    <row r="807" spans="1:36" x14ac:dyDescent="0.25">
      <c r="A807" s="72">
        <f>IF('##zz500##'!B807&lt;&gt;"",'##zz500##'!B807,"")</f>
        <v>40303</v>
      </c>
      <c r="B807" s="208">
        <v>14054.92</v>
      </c>
      <c r="C807" s="146">
        <f t="shared" si="30"/>
        <v>3.0971120907817173E-2</v>
      </c>
      <c r="D807" s="143">
        <f>IF('##zz500##'!K807="","",IF('##zz500##'!K807="yes",D806,IF('##zz500##'!T807&lt;&gt;0,D806*(1+'##zz500##'!T807),D806*(1+C807))))</f>
        <v>4.0840104136632078</v>
      </c>
      <c r="E807" s="6">
        <f t="shared" si="28"/>
        <v>0</v>
      </c>
      <c r="F807" s="17">
        <f>D807/MAX(D$240:D807)-1</f>
        <v>-3.8771212585823278E-2</v>
      </c>
      <c r="G807" s="66">
        <f>IF('##zz500##'!K807="","",IF('##zz500##'!K807="no",G806*(1+E807),IF('##zz500##'!T807&lt;&gt;0,G806*(1+'##zz500##'!T807),G806*(1+'##zz500##'!P807))))</f>
        <v>10.379743837341467</v>
      </c>
      <c r="H807" s="6">
        <f t="shared" si="29"/>
        <v>-2.9471395741667572E-2</v>
      </c>
      <c r="I807" s="17">
        <f>G807/MAX(G$240:G807)-1</f>
        <v>-2.9471395741667572E-2</v>
      </c>
      <c r="N807" s="20"/>
      <c r="O807" s="20"/>
      <c r="S807" s="192"/>
      <c r="Y807" s="39"/>
      <c r="Z807" s="39"/>
      <c r="AA807" s="17"/>
      <c r="AC807" s="142"/>
      <c r="AE807" s="17"/>
      <c r="AG807" s="66"/>
      <c r="AI807" s="17"/>
    </row>
    <row r="808" spans="1:36" x14ac:dyDescent="0.25">
      <c r="A808" s="72">
        <f>IF('##zz500##'!B808&lt;&gt;"",'##zz500##'!B808,"")</f>
        <v>40304</v>
      </c>
      <c r="B808" s="208">
        <v>13586.28</v>
      </c>
      <c r="C808" s="146">
        <f t="shared" si="30"/>
        <v>-3.3343483989947909E-2</v>
      </c>
      <c r="D808" s="143">
        <f>IF('##zz500##'!K808="","",IF('##zz500##'!K808="yes",D807,IF('##zz500##'!T808&lt;&gt;0,D807*(1+'##zz500##'!T808),D807*(1+C808))))</f>
        <v>4.0840104136632078</v>
      </c>
      <c r="E808" s="6">
        <f t="shared" si="28"/>
        <v>0</v>
      </c>
      <c r="F808" s="17">
        <f>D808/MAX(D$240:D808)-1</f>
        <v>-3.8771212585823278E-2</v>
      </c>
      <c r="G808" s="66">
        <f>IF('##zz500##'!K808="","",IF('##zz500##'!K808="no",G807*(1+E808),IF('##zz500##'!T808&lt;&gt;0,G807*(1+'##zz500##'!T808),G807*(1+'##zz500##'!P808))))</f>
        <v>10.709521911068443</v>
      </c>
      <c r="H808" s="6">
        <f t="shared" si="29"/>
        <v>3.1771311401789015E-2</v>
      </c>
      <c r="I808" s="17">
        <f>G808/MAX(G$240:G808)-1</f>
        <v>0</v>
      </c>
      <c r="N808" s="20"/>
      <c r="O808" s="20"/>
      <c r="S808" s="192"/>
      <c r="Y808" s="39"/>
      <c r="Z808" s="39"/>
      <c r="AA808" s="17"/>
      <c r="AC808" s="142"/>
      <c r="AE808" s="17"/>
      <c r="AF808" s="14"/>
      <c r="AG808" s="66"/>
      <c r="AI808" s="17"/>
      <c r="AJ808" s="14"/>
    </row>
    <row r="809" spans="1:36" x14ac:dyDescent="0.25">
      <c r="A809" s="72">
        <f>IF('##zz500##'!B809&lt;&gt;"",'##zz500##'!B809,"")</f>
        <v>40305</v>
      </c>
      <c r="B809" s="208">
        <v>13371.7</v>
      </c>
      <c r="C809" s="146">
        <f t="shared" si="30"/>
        <v>-1.5793874408594588E-2</v>
      </c>
      <c r="D809" s="143">
        <f>IF('##zz500##'!K809="","",IF('##zz500##'!K809="yes",D808,IF('##zz500##'!T809&lt;&gt;0,D808*(1+'##zz500##'!T809),D808*(1+C809))))</f>
        <v>4.0840104136632078</v>
      </c>
      <c r="E809" s="6">
        <f t="shared" si="28"/>
        <v>0</v>
      </c>
      <c r="F809" s="17">
        <f>D809/MAX(D$240:D809)-1</f>
        <v>-3.8771212585823278E-2</v>
      </c>
      <c r="G809" s="66">
        <f>IF('##zz500##'!K809="","",IF('##zz500##'!K809="no",G808*(1+E809),IF('##zz500##'!T809&lt;&gt;0,G808*(1+'##zz500##'!T809),G808*(1+'##zz500##'!P809))))</f>
        <v>10.876763539000589</v>
      </c>
      <c r="H809" s="6">
        <f t="shared" si="29"/>
        <v>1.5616161890410707E-2</v>
      </c>
      <c r="I809" s="17">
        <f>G809/MAX(G$240:G809)-1</f>
        <v>0</v>
      </c>
      <c r="N809" s="20"/>
      <c r="O809" s="20"/>
      <c r="S809" s="192"/>
      <c r="Y809" s="39"/>
      <c r="Z809" s="39"/>
      <c r="AA809" s="17"/>
      <c r="AC809" s="142"/>
      <c r="AE809" s="17"/>
      <c r="AG809" s="66"/>
      <c r="AI809" s="17"/>
    </row>
    <row r="810" spans="1:36" x14ac:dyDescent="0.25">
      <c r="A810" s="72">
        <f>IF('##zz500##'!B810&lt;&gt;"",'##zz500##'!B810,"")</f>
        <v>40308</v>
      </c>
      <c r="B810" s="208">
        <v>13339.45</v>
      </c>
      <c r="C810" s="146">
        <f t="shared" si="30"/>
        <v>-2.4118100166770073E-3</v>
      </c>
      <c r="D810" s="143">
        <f>IF('##zz500##'!K810="","",IF('##zz500##'!K810="yes",D809,IF('##zz500##'!T810&lt;&gt;0,D809*(1+'##zz500##'!T810),D809*(1+C810))))</f>
        <v>4.0840104136632078</v>
      </c>
      <c r="E810" s="6">
        <f t="shared" si="28"/>
        <v>0</v>
      </c>
      <c r="F810" s="17">
        <f>D810/MAX(D$240:D810)-1</f>
        <v>-3.8771212585823278E-2</v>
      </c>
      <c r="G810" s="66">
        <f>IF('##zz500##'!K810="","",IF('##zz500##'!K810="no",G809*(1+E810),IF('##zz500##'!T810&lt;&gt;0,G809*(1+'##zz500##'!T810),G809*(1+'##zz500##'!P810))))</f>
        <v>11.080885978059374</v>
      </c>
      <c r="H810" s="6">
        <f t="shared" si="29"/>
        <v>1.8766836138973453E-2</v>
      </c>
      <c r="I810" s="17">
        <f>G810/MAX(G$240:G810)-1</f>
        <v>0</v>
      </c>
      <c r="N810" s="20"/>
      <c r="O810" s="20"/>
      <c r="S810" s="192"/>
      <c r="Y810" s="39"/>
      <c r="Z810" s="39"/>
      <c r="AA810" s="17"/>
      <c r="AC810" s="142"/>
      <c r="AE810" s="17"/>
      <c r="AG810" s="66"/>
      <c r="AI810" s="17"/>
    </row>
    <row r="811" spans="1:36" x14ac:dyDescent="0.25">
      <c r="A811" s="72">
        <f>IF('##zz500##'!B811&lt;&gt;"",'##zz500##'!B811,"")</f>
        <v>40309</v>
      </c>
      <c r="B811" s="208">
        <v>13157.15</v>
      </c>
      <c r="C811" s="146">
        <f t="shared" si="30"/>
        <v>-1.3666230616704689E-2</v>
      </c>
      <c r="D811" s="143">
        <f>IF('##zz500##'!K811="","",IF('##zz500##'!K811="yes",D810,IF('##zz500##'!T811&lt;&gt;0,D810*(1+'##zz500##'!T811),D810*(1+C811))))</f>
        <v>4.0840104136632078</v>
      </c>
      <c r="E811" s="6">
        <f t="shared" si="28"/>
        <v>0</v>
      </c>
      <c r="F811" s="17">
        <f>D811/MAX(D$240:D811)-1</f>
        <v>-3.8771212585823278E-2</v>
      </c>
      <c r="G811" s="66">
        <f>IF('##zz500##'!K811="","",IF('##zz500##'!K811="no",G810*(1+E811),IF('##zz500##'!T811&lt;&gt;0,G810*(1+'##zz500##'!T811),G810*(1+'##zz500##'!P811))))</f>
        <v>11.404712568290753</v>
      </c>
      <c r="H811" s="6">
        <f t="shared" si="29"/>
        <v>2.9223889756881283E-2</v>
      </c>
      <c r="I811" s="17">
        <f>G811/MAX(G$240:G811)-1</f>
        <v>0</v>
      </c>
      <c r="N811" s="20"/>
      <c r="O811" s="20"/>
      <c r="S811" s="192"/>
      <c r="Y811" s="39"/>
      <c r="Z811" s="39"/>
      <c r="AA811" s="17"/>
      <c r="AC811" s="142"/>
      <c r="AE811" s="17"/>
      <c r="AG811" s="66"/>
      <c r="AI811" s="17"/>
    </row>
    <row r="812" spans="1:36" x14ac:dyDescent="0.25">
      <c r="A812" s="72">
        <f>IF('##zz500##'!B812&lt;&gt;"",'##zz500##'!B812,"")</f>
        <v>40310</v>
      </c>
      <c r="B812" s="208">
        <v>12975.05</v>
      </c>
      <c r="C812" s="146">
        <f t="shared" si="30"/>
        <v>-1.3840383365698483E-2</v>
      </c>
      <c r="D812" s="143">
        <f>IF('##zz500##'!K812="","",IF('##zz500##'!K812="yes",D811,IF('##zz500##'!T812&lt;&gt;0,D811*(1+'##zz500##'!T812),D811*(1+C812))))</f>
        <v>4.0840104136632078</v>
      </c>
      <c r="E812" s="6">
        <f t="shared" si="28"/>
        <v>0</v>
      </c>
      <c r="F812" s="17">
        <f>D812/MAX(D$240:D812)-1</f>
        <v>-3.8771212585823278E-2</v>
      </c>
      <c r="G812" s="66">
        <f>IF('##zz500##'!K812="","",IF('##zz500##'!K812="no",G811*(1+E812),IF('##zz500##'!T812&lt;&gt;0,G811*(1+'##zz500##'!T812),G811*(1+'##zz500##'!P812))))</f>
        <v>11.6849354936781</v>
      </c>
      <c r="H812" s="6">
        <f t="shared" si="29"/>
        <v>2.4570801211287741E-2</v>
      </c>
      <c r="I812" s="17">
        <f>G812/MAX(G$240:G812)-1</f>
        <v>0</v>
      </c>
      <c r="N812" s="20"/>
      <c r="O812" s="20"/>
      <c r="S812" s="192"/>
      <c r="Y812" s="39"/>
      <c r="Z812" s="39"/>
      <c r="AA812" s="17"/>
      <c r="AC812" s="142"/>
      <c r="AE812" s="17"/>
      <c r="AG812" s="66"/>
      <c r="AI812" s="17"/>
    </row>
    <row r="813" spans="1:36" x14ac:dyDescent="0.25">
      <c r="A813" s="72">
        <f>IF('##zz500##'!B813&lt;&gt;"",'##zz500##'!B813,"")</f>
        <v>40311</v>
      </c>
      <c r="B813" s="208">
        <v>13135.91</v>
      </c>
      <c r="C813" s="146">
        <f t="shared" si="30"/>
        <v>1.2397640086165396E-2</v>
      </c>
      <c r="D813" s="143">
        <f>IF('##zz500##'!K813="","",IF('##zz500##'!K813="yes",D812,IF('##zz500##'!T813&lt;&gt;0,D812*(1+'##zz500##'!T813),D812*(1+C813))))</f>
        <v>4.0840104136632078</v>
      </c>
      <c r="E813" s="6">
        <f t="shared" si="28"/>
        <v>0</v>
      </c>
      <c r="F813" s="17">
        <f>D813/MAX(D$240:D813)-1</f>
        <v>-3.8771212585823278E-2</v>
      </c>
      <c r="G813" s="66">
        <f>IF('##zz500##'!K813="","",IF('##zz500##'!K813="no",G812*(1+E813),IF('##zz500##'!T813&lt;&gt;0,G812*(1+'##zz500##'!T813),G812*(1+'##zz500##'!P813))))</f>
        <v>11.351602136977093</v>
      </c>
      <c r="H813" s="6">
        <f t="shared" si="29"/>
        <v>-2.8526760535507512E-2</v>
      </c>
      <c r="I813" s="17">
        <f>G813/MAX(G$240:G813)-1</f>
        <v>-2.8526760535507512E-2</v>
      </c>
      <c r="N813" s="20"/>
      <c r="O813" s="20"/>
      <c r="S813" s="192"/>
      <c r="Y813" s="39"/>
      <c r="Z813" s="39"/>
      <c r="AA813" s="17"/>
      <c r="AC813" s="142"/>
      <c r="AE813" s="17"/>
      <c r="AG813" s="66"/>
      <c r="AI813" s="17"/>
    </row>
    <row r="814" spans="1:36" x14ac:dyDescent="0.25">
      <c r="A814" s="72">
        <f>IF('##zz500##'!B814&lt;&gt;"",'##zz500##'!B814,"")</f>
        <v>40312</v>
      </c>
      <c r="B814" s="208">
        <v>13146.7</v>
      </c>
      <c r="C814" s="146">
        <f t="shared" si="30"/>
        <v>8.2141244877598218E-4</v>
      </c>
      <c r="D814" s="143">
        <f>IF('##zz500##'!K814="","",IF('##zz500##'!K814="yes",D813,IF('##zz500##'!T814&lt;&gt;0,D813*(1+'##zz500##'!T814),D813*(1+C814))))</f>
        <v>4.0840104136632078</v>
      </c>
      <c r="E814" s="6">
        <f t="shared" si="28"/>
        <v>0</v>
      </c>
      <c r="F814" s="17">
        <f>D814/MAX(D$240:D814)-1</f>
        <v>-3.8771212585823278E-2</v>
      </c>
      <c r="G814" s="66">
        <f>IF('##zz500##'!K814="","",IF('##zz500##'!K814="no",G813*(1+E814),IF('##zz500##'!T814&lt;&gt;0,G813*(1+'##zz500##'!T814),G813*(1+'##zz500##'!P814))))</f>
        <v>11.277887598250642</v>
      </c>
      <c r="H814" s="6">
        <f t="shared" si="29"/>
        <v>-6.4937563735016912E-3</v>
      </c>
      <c r="I814" s="17">
        <f>G814/MAX(G$240:G814)-1</f>
        <v>-3.4835271075966512E-2</v>
      </c>
      <c r="N814" s="20"/>
      <c r="O814" s="20"/>
      <c r="S814" s="192"/>
      <c r="Y814" s="39"/>
      <c r="Z814" s="39"/>
      <c r="AA814" s="17"/>
      <c r="AC814" s="142"/>
      <c r="AE814" s="17"/>
      <c r="AG814" s="66"/>
      <c r="AI814" s="17"/>
    </row>
    <row r="815" spans="1:36" x14ac:dyDescent="0.25">
      <c r="A815" s="72">
        <f>IF('##zz500##'!B815&lt;&gt;"",'##zz500##'!B815,"")</f>
        <v>40315</v>
      </c>
      <c r="B815" s="208">
        <v>12059.97</v>
      </c>
      <c r="C815" s="146">
        <f t="shared" si="30"/>
        <v>-8.266180866681383E-2</v>
      </c>
      <c r="D815" s="143">
        <f>IF('##zz500##'!K815="","",IF('##zz500##'!K815="yes",D814,IF('##zz500##'!T815&lt;&gt;0,D814*(1+'##zz500##'!T815),D814*(1+C815))))</f>
        <v>4.0840104136632078</v>
      </c>
      <c r="E815" s="6">
        <f t="shared" si="28"/>
        <v>0</v>
      </c>
      <c r="F815" s="17">
        <f>D815/MAX(D$240:D815)-1</f>
        <v>-3.8771212585823278E-2</v>
      </c>
      <c r="G815" s="66">
        <f>IF('##zz500##'!K815="","",IF('##zz500##'!K815="no",G814*(1+E815),IF('##zz500##'!T815&lt;&gt;0,G814*(1+'##zz500##'!T815),G814*(1+'##zz500##'!P815))))</f>
        <v>12.00306867418503</v>
      </c>
      <c r="H815" s="6">
        <f t="shared" si="29"/>
        <v>6.4301144129763621E-2</v>
      </c>
      <c r="I815" s="17">
        <f>G815/MAX(G$240:G815)-1</f>
        <v>0</v>
      </c>
      <c r="N815" s="20"/>
      <c r="O815" s="20"/>
      <c r="S815" s="192"/>
      <c r="Y815" s="39"/>
      <c r="Z815" s="39"/>
      <c r="AA815" s="17"/>
      <c r="AC815" s="142"/>
      <c r="AE815" s="17"/>
      <c r="AG815" s="66"/>
      <c r="AI815" s="17"/>
    </row>
    <row r="816" spans="1:36" x14ac:dyDescent="0.25">
      <c r="A816" s="72">
        <f>IF('##zz500##'!B816&lt;&gt;"",'##zz500##'!B816,"")</f>
        <v>40316</v>
      </c>
      <c r="B816" s="208">
        <v>12167.79</v>
      </c>
      <c r="C816" s="146">
        <f t="shared" si="30"/>
        <v>8.9403207470666324E-3</v>
      </c>
      <c r="D816" s="143">
        <f>IF('##zz500##'!K816="","",IF('##zz500##'!K816="yes",D815,IF('##zz500##'!T816&lt;&gt;0,D815*(1+'##zz500##'!T816),D815*(1+C816))))</f>
        <v>4.0840104136632078</v>
      </c>
      <c r="E816" s="6">
        <f t="shared" si="28"/>
        <v>0</v>
      </c>
      <c r="F816" s="17">
        <f>D816/MAX(D$240:D816)-1</f>
        <v>-3.8771212585823278E-2</v>
      </c>
      <c r="G816" s="66">
        <f>IF('##zz500##'!K816="","",IF('##zz500##'!K816="no",G815*(1+E816),IF('##zz500##'!T816&lt;&gt;0,G815*(1+'##zz500##'!T816),G815*(1+'##zz500##'!P816))))</f>
        <v>11.830184022911576</v>
      </c>
      <c r="H816" s="6">
        <f t="shared" si="29"/>
        <v>-1.440337100172373E-2</v>
      </c>
      <c r="I816" s="17">
        <f>G816/MAX(G$240:G816)-1</f>
        <v>-1.440337100172373E-2</v>
      </c>
      <c r="N816" s="20"/>
      <c r="O816" s="20"/>
      <c r="S816" s="192"/>
      <c r="Y816" s="39"/>
      <c r="Z816" s="39"/>
      <c r="AA816" s="17"/>
      <c r="AC816" s="142"/>
      <c r="AE816" s="17"/>
      <c r="AG816" s="66"/>
      <c r="AI816" s="17"/>
    </row>
    <row r="817" spans="1:36" x14ac:dyDescent="0.25">
      <c r="A817" s="72">
        <f>IF('##zz500##'!B817&lt;&gt;"",'##zz500##'!B817,"")</f>
        <v>40317</v>
      </c>
      <c r="B817" s="208">
        <v>12177.25</v>
      </c>
      <c r="C817" s="146">
        <f t="shared" si="30"/>
        <v>7.7746246442433886E-4</v>
      </c>
      <c r="D817" s="143">
        <f>IF('##zz500##'!K817="","",IF('##zz500##'!K817="yes",D816,IF('##zz500##'!T817&lt;&gt;0,D816*(1+'##zz500##'!T817),D816*(1+C817))))</f>
        <v>4.0840104136632078</v>
      </c>
      <c r="E817" s="6">
        <f t="shared" si="28"/>
        <v>0</v>
      </c>
      <c r="F817" s="17">
        <f>D817/MAX(D$240:D817)-1</f>
        <v>-3.8771212585823278E-2</v>
      </c>
      <c r="G817" s="66">
        <f>IF('##zz500##'!K817="","",IF('##zz500##'!K817="no",G816*(1+E817),IF('##zz500##'!T817&lt;&gt;0,G816*(1+'##zz500##'!T817),G816*(1+'##zz500##'!P817))))</f>
        <v>11.814607606502371</v>
      </c>
      <c r="H817" s="6">
        <f t="shared" si="29"/>
        <v>-1.3166672960486236E-3</v>
      </c>
      <c r="I817" s="17">
        <f>G817/MAX(G$240:G817)-1</f>
        <v>-1.570107385022157E-2</v>
      </c>
      <c r="N817" s="20"/>
      <c r="O817" s="20"/>
      <c r="S817" s="192"/>
      <c r="Y817" s="39"/>
      <c r="Z817" s="39"/>
      <c r="AA817" s="17"/>
      <c r="AC817" s="142"/>
      <c r="AE817" s="17"/>
      <c r="AG817" s="66"/>
      <c r="AI817" s="17"/>
    </row>
    <row r="818" spans="1:36" x14ac:dyDescent="0.25">
      <c r="A818" s="72">
        <f>IF('##zz500##'!B818&lt;&gt;"",'##zz500##'!B818,"")</f>
        <v>40318</v>
      </c>
      <c r="B818" s="208">
        <v>11915.66</v>
      </c>
      <c r="C818" s="146">
        <f t="shared" si="30"/>
        <v>-2.1481861668274815E-2</v>
      </c>
      <c r="D818" s="143">
        <f>IF('##zz500##'!K818="","",IF('##zz500##'!K818="yes",D817,IF('##zz500##'!T818&lt;&gt;0,D817*(1+'##zz500##'!T818),D817*(1+C818))))</f>
        <v>4.0840104136632078</v>
      </c>
      <c r="E818" s="6">
        <f t="shared" ref="E818:E881" si="31">D818/D817-1</f>
        <v>0</v>
      </c>
      <c r="F818" s="17">
        <f>D818/MAX(D$240:D818)-1</f>
        <v>-3.8771212585823278E-2</v>
      </c>
      <c r="G818" s="66">
        <f>IF('##zz500##'!K818="","",IF('##zz500##'!K818="no",G817*(1+E818),IF('##zz500##'!T818&lt;&gt;0,G817*(1+'##zz500##'!T818),G817*(1+'##zz500##'!P818))))</f>
        <v>12.040718244914331</v>
      </c>
      <c r="H818" s="6">
        <f t="shared" ref="H818:H881" si="32">G818/G817-1</f>
        <v>1.9138226671829184E-2</v>
      </c>
      <c r="I818" s="17">
        <f>G818/MAX(G$240:G818)-1</f>
        <v>0</v>
      </c>
      <c r="N818" s="20"/>
      <c r="O818" s="20"/>
      <c r="S818" s="192"/>
      <c r="Y818" s="39"/>
      <c r="Z818" s="39"/>
      <c r="AA818" s="17"/>
      <c r="AC818" s="142"/>
      <c r="AE818" s="17"/>
      <c r="AG818" s="66"/>
      <c r="AI818" s="17"/>
    </row>
    <row r="819" spans="1:36" x14ac:dyDescent="0.25">
      <c r="A819" s="72">
        <f>IF('##zz500##'!B819&lt;&gt;"",'##zz500##'!B819,"")</f>
        <v>40319</v>
      </c>
      <c r="B819" s="208">
        <v>12137.94</v>
      </c>
      <c r="C819" s="146">
        <f t="shared" si="30"/>
        <v>1.8654442976721475E-2</v>
      </c>
      <c r="D819" s="143">
        <f>IF('##zz500##'!K819="","",IF('##zz500##'!K819="yes",D818,IF('##zz500##'!T819&lt;&gt;0,D818*(1+'##zz500##'!T819),D818*(1+C819))))</f>
        <v>4.0840104136632078</v>
      </c>
      <c r="E819" s="6">
        <f t="shared" si="31"/>
        <v>0</v>
      </c>
      <c r="F819" s="17">
        <f>D819/MAX(D$240:D819)-1</f>
        <v>-3.8771212585823278E-2</v>
      </c>
      <c r="G819" s="66">
        <f>IF('##zz500##'!K819="","",IF('##zz500##'!K819="no",G818*(1+E819),IF('##zz500##'!T819&lt;&gt;0,G818*(1+'##zz500##'!T819),G818*(1+'##zz500##'!P819))))</f>
        <v>11.790321329248648</v>
      </c>
      <c r="H819" s="6">
        <f t="shared" si="32"/>
        <v>-2.0795845444805061E-2</v>
      </c>
      <c r="I819" s="17">
        <f>G819/MAX(G$240:G819)-1</f>
        <v>-2.0795845444805061E-2</v>
      </c>
      <c r="N819" s="20"/>
      <c r="O819" s="20"/>
      <c r="S819" s="192"/>
      <c r="Y819" s="39"/>
      <c r="Z819" s="39"/>
      <c r="AA819" s="17"/>
      <c r="AC819" s="142"/>
      <c r="AE819" s="17"/>
      <c r="AG819" s="66"/>
      <c r="AI819" s="17"/>
    </row>
    <row r="820" spans="1:36" x14ac:dyDescent="0.25">
      <c r="A820" s="72">
        <f>IF('##zz500##'!B820&lt;&gt;"",'##zz500##'!B820,"")</f>
        <v>40322</v>
      </c>
      <c r="B820" s="208">
        <v>12698.27</v>
      </c>
      <c r="C820" s="146">
        <f t="shared" si="30"/>
        <v>4.616351703831123E-2</v>
      </c>
      <c r="D820" s="143">
        <f>IF('##zz500##'!K820="","",IF('##zz500##'!K820="yes",D819,IF('##zz500##'!T820&lt;&gt;0,D819*(1+'##zz500##'!T820),D819*(1+C820))))</f>
        <v>4.0840104136632078</v>
      </c>
      <c r="E820" s="6">
        <f t="shared" si="31"/>
        <v>0</v>
      </c>
      <c r="F820" s="17">
        <f>D820/MAX(D$240:D820)-1</f>
        <v>-3.8771212585823278E-2</v>
      </c>
      <c r="G820" s="66">
        <f>IF('##zz500##'!K820="","",IF('##zz500##'!K820="no",G819*(1+E820),IF('##zz500##'!T820&lt;&gt;0,G819*(1+'##zz500##'!T820),G819*(1+'##zz500##'!P820))))</f>
        <v>11.254183660784829</v>
      </c>
      <c r="H820" s="6">
        <f t="shared" si="32"/>
        <v>-4.5472693533280095E-2</v>
      </c>
      <c r="I820" s="17">
        <f>G820/MAX(G$240:G820)-1</f>
        <v>-6.5322895871408049E-2</v>
      </c>
      <c r="N820" s="20"/>
      <c r="O820" s="20"/>
      <c r="S820" s="192"/>
      <c r="Y820" s="39"/>
      <c r="Z820" s="39"/>
      <c r="AA820" s="17"/>
      <c r="AC820" s="142"/>
      <c r="AE820" s="17"/>
      <c r="AG820" s="66"/>
      <c r="AI820" s="17"/>
    </row>
    <row r="821" spans="1:36" x14ac:dyDescent="0.25">
      <c r="A821" s="72">
        <f>IF('##zz500##'!B821&lt;&gt;"",'##zz500##'!B821,"")</f>
        <v>40323</v>
      </c>
      <c r="B821" s="208">
        <v>12567.72</v>
      </c>
      <c r="C821" s="146">
        <f t="shared" si="30"/>
        <v>-1.0280928031928815E-2</v>
      </c>
      <c r="D821" s="143">
        <f>IF('##zz500##'!K821="","",IF('##zz500##'!K821="yes",D820,IF('##zz500##'!T821&lt;&gt;0,D820*(1+'##zz500##'!T821),D820*(1+C821))))</f>
        <v>4.0840104136632078</v>
      </c>
      <c r="E821" s="6">
        <f t="shared" si="31"/>
        <v>0</v>
      </c>
      <c r="F821" s="17">
        <f>D821/MAX(D$240:D821)-1</f>
        <v>-3.8771212585823278E-2</v>
      </c>
      <c r="G821" s="66">
        <f>IF('##zz500##'!K821="","",IF('##zz500##'!K821="no",G820*(1+E821),IF('##zz500##'!T821&lt;&gt;0,G820*(1+'##zz500##'!T821),G820*(1+'##zz500##'!P821))))</f>
        <v>11.335627201692779</v>
      </c>
      <c r="H821" s="6">
        <f t="shared" si="32"/>
        <v>7.236734654663568E-3</v>
      </c>
      <c r="I821" s="17">
        <f>G821/MAX(G$240:G821)-1</f>
        <v>-5.8558885681040063E-2</v>
      </c>
      <c r="N821" s="20"/>
      <c r="O821" s="20"/>
      <c r="S821" s="192"/>
      <c r="Y821" s="39"/>
      <c r="Z821" s="39"/>
      <c r="AA821" s="17"/>
      <c r="AC821" s="142"/>
      <c r="AE821" s="17"/>
      <c r="AG821" s="66"/>
      <c r="AI821" s="17"/>
    </row>
    <row r="822" spans="1:36" x14ac:dyDescent="0.25">
      <c r="A822" s="72">
        <f>IF('##zz500##'!B822&lt;&gt;"",'##zz500##'!B822,"")</f>
        <v>40324</v>
      </c>
      <c r="B822" s="208">
        <v>12606</v>
      </c>
      <c r="C822" s="146">
        <f t="shared" si="30"/>
        <v>3.045898540069425E-3</v>
      </c>
      <c r="D822" s="143">
        <f>IF('##zz500##'!K822="","",IF('##zz500##'!K822="yes",D821,IF('##zz500##'!T822&lt;&gt;0,D821*(1+'##zz500##'!T822),D821*(1+C822))))</f>
        <v>4.0840104136632078</v>
      </c>
      <c r="E822" s="6">
        <f t="shared" si="31"/>
        <v>0</v>
      </c>
      <c r="F822" s="17">
        <f>D822/MAX(D$240:D822)-1</f>
        <v>-3.8771212585823278E-2</v>
      </c>
      <c r="G822" s="66">
        <f>IF('##zz500##'!K822="","",IF('##zz500##'!K822="no",G821*(1+E822),IF('##zz500##'!T822&lt;&gt;0,G821*(1+'##zz500##'!T822),G821*(1+'##zz500##'!P822))))</f>
        <v>11.304609759750736</v>
      </c>
      <c r="H822" s="6">
        <f t="shared" si="32"/>
        <v>-2.7362792891962862E-3</v>
      </c>
      <c r="I822" s="17">
        <f>G822/MAX(G$240:G822)-1</f>
        <v>-6.1134931504148948E-2</v>
      </c>
      <c r="N822" s="20"/>
      <c r="O822" s="20"/>
      <c r="S822" s="192"/>
      <c r="Y822" s="39"/>
      <c r="Z822" s="39"/>
      <c r="AA822" s="17"/>
      <c r="AC822" s="142"/>
      <c r="AE822" s="17"/>
      <c r="AG822" s="66"/>
      <c r="AI822" s="17"/>
    </row>
    <row r="823" spans="1:36" x14ac:dyDescent="0.25">
      <c r="A823" s="72">
        <f>IF('##zz500##'!B823&lt;&gt;"",'##zz500##'!B823,"")</f>
        <v>40325</v>
      </c>
      <c r="B823" s="208">
        <v>12838.79</v>
      </c>
      <c r="C823" s="146">
        <f t="shared" si="30"/>
        <v>1.8466603204823073E-2</v>
      </c>
      <c r="D823" s="143">
        <f>IF('##zz500##'!K823="","",IF('##zz500##'!K823="yes",D822,IF('##zz500##'!T823&lt;&gt;0,D822*(1+'##zz500##'!T823),D822*(1+C823))))</f>
        <v>4.0840104136632078</v>
      </c>
      <c r="E823" s="6">
        <f t="shared" si="31"/>
        <v>0</v>
      </c>
      <c r="F823" s="17">
        <f>D823/MAX(D$240:D823)-1</f>
        <v>-3.8771212585823278E-2</v>
      </c>
      <c r="G823" s="66">
        <f>IF('##zz500##'!K823="","",IF('##zz500##'!K823="no",G822*(1+E823),IF('##zz500##'!T823&lt;&gt;0,G822*(1+'##zz500##'!T823),G822*(1+'##zz500##'!P823))))</f>
        <v>11.102828424242789</v>
      </c>
      <c r="H823" s="6">
        <f t="shared" si="32"/>
        <v>-1.7849473780720437E-2</v>
      </c>
      <c r="I823" s="17">
        <f>G823/MAX(G$240:G823)-1</f>
        <v>-7.7893178927899931E-2</v>
      </c>
      <c r="N823" s="20"/>
      <c r="O823" s="20"/>
      <c r="S823" s="192"/>
      <c r="Y823" s="39"/>
      <c r="Z823" s="39"/>
      <c r="AA823" s="17"/>
      <c r="AC823" s="142"/>
      <c r="AE823" s="17"/>
      <c r="AG823" s="66"/>
      <c r="AI823" s="17"/>
    </row>
    <row r="824" spans="1:36" x14ac:dyDescent="0.25">
      <c r="A824" s="72">
        <f>IF('##zz500##'!B824&lt;&gt;"",'##zz500##'!B824,"")</f>
        <v>40326</v>
      </c>
      <c r="B824" s="208">
        <v>12885.1</v>
      </c>
      <c r="C824" s="146">
        <f t="shared" si="30"/>
        <v>3.6070377348644822E-3</v>
      </c>
      <c r="D824" s="143">
        <f>IF('##zz500##'!K824="","",IF('##zz500##'!K824="yes",D823,IF('##zz500##'!T824&lt;&gt;0,D823*(1+'##zz500##'!T824),D823*(1+C824))))</f>
        <v>4.0840104136632078</v>
      </c>
      <c r="E824" s="6">
        <f t="shared" si="31"/>
        <v>0</v>
      </c>
      <c r="F824" s="17">
        <f>D824/MAX(D$240:D824)-1</f>
        <v>-3.8771212585823278E-2</v>
      </c>
      <c r="G824" s="66">
        <f>IF('##zz500##'!K824="","",IF('##zz500##'!K824="no",G823*(1+E824),IF('##zz500##'!T824&lt;&gt;0,G823*(1+'##zz500##'!T824),G823*(1+'##zz500##'!P824))))</f>
        <v>10.996464441368175</v>
      </c>
      <c r="H824" s="6">
        <f t="shared" si="32"/>
        <v>-9.5798997165776889E-3</v>
      </c>
      <c r="I824" s="17">
        <f>G824/MAX(G$240:G824)-1</f>
        <v>-8.6726869801742934E-2</v>
      </c>
      <c r="N824" s="20"/>
      <c r="O824" s="20"/>
      <c r="S824" s="192"/>
      <c r="Y824" s="39"/>
      <c r="Z824" s="39"/>
      <c r="AA824" s="17"/>
      <c r="AC824" s="142"/>
      <c r="AE824" s="17"/>
      <c r="AG824" s="66"/>
      <c r="AI824" s="17"/>
    </row>
    <row r="825" spans="1:36" x14ac:dyDescent="0.25">
      <c r="A825" s="72">
        <f>IF('##zz500##'!B825&lt;&gt;"",'##zz500##'!B825,"")</f>
        <v>40329</v>
      </c>
      <c r="B825" s="208">
        <v>12504.75</v>
      </c>
      <c r="C825" s="146">
        <f t="shared" si="30"/>
        <v>-2.9518591241045833E-2</v>
      </c>
      <c r="D825" s="143">
        <f>IF('##zz500##'!K825="","",IF('##zz500##'!K825="yes",D824,IF('##zz500##'!T825&lt;&gt;0,D824*(1+'##zz500##'!T825),D824*(1+C825))))</f>
        <v>4.0840104136632078</v>
      </c>
      <c r="E825" s="6">
        <f t="shared" si="31"/>
        <v>0</v>
      </c>
      <c r="F825" s="17">
        <f>D825/MAX(D$240:D825)-1</f>
        <v>-3.8771212585823278E-2</v>
      </c>
      <c r="G825" s="66">
        <f>IF('##zz500##'!K825="","",IF('##zz500##'!K825="no",G824*(1+E825),IF('##zz500##'!T825&lt;&gt;0,G824*(1+'##zz500##'!T825),G824*(1+'##zz500##'!P825))))</f>
        <v>10.963158183574825</v>
      </c>
      <c r="H825" s="6">
        <f t="shared" si="32"/>
        <v>-3.0288151224364679E-3</v>
      </c>
      <c r="I825" s="17">
        <f>G825/MAX(G$240:G825)-1</f>
        <v>-8.9493005269402293E-2</v>
      </c>
      <c r="N825" s="20"/>
      <c r="O825" s="20"/>
      <c r="S825" s="192"/>
      <c r="Y825" s="39"/>
      <c r="Z825" s="39"/>
      <c r="AA825" s="17"/>
      <c r="AC825" s="142"/>
      <c r="AE825" s="17"/>
      <c r="AG825" s="66"/>
      <c r="AI825" s="17"/>
    </row>
    <row r="826" spans="1:36" x14ac:dyDescent="0.25">
      <c r="A826" s="72">
        <f>IF('##zz500##'!B826&lt;&gt;"",'##zz500##'!B826,"")</f>
        <v>40330</v>
      </c>
      <c r="B826" s="208">
        <v>12317.37</v>
      </c>
      <c r="C826" s="146">
        <f t="shared" si="30"/>
        <v>-1.4984705811791454E-2</v>
      </c>
      <c r="D826" s="143">
        <f>IF('##zz500##'!K826="","",IF('##zz500##'!K826="yes",D825,IF('##zz500##'!T826&lt;&gt;0,D825*(1+'##zz500##'!T826),D825*(1+C826))))</f>
        <v>4.0840104136632078</v>
      </c>
      <c r="E826" s="6">
        <f t="shared" si="31"/>
        <v>0</v>
      </c>
      <c r="F826" s="17">
        <f>D826/MAX(D$240:D826)-1</f>
        <v>-3.8771212585823278E-2</v>
      </c>
      <c r="G826" s="66">
        <f>IF('##zz500##'!K826="","",IF('##zz500##'!K826="no",G825*(1+E826),IF('##zz500##'!T826&lt;&gt;0,G825*(1+'##zz500##'!T826),G825*(1+'##zz500##'!P826))))</f>
        <v>11.173026552451695</v>
      </c>
      <c r="H826" s="6">
        <f t="shared" si="32"/>
        <v>1.9143057626523907E-2</v>
      </c>
      <c r="I826" s="17">
        <f>G826/MAX(G$240:G826)-1</f>
        <v>-7.2063117399921328E-2</v>
      </c>
      <c r="N826" s="20"/>
      <c r="O826" s="20"/>
      <c r="S826" s="192"/>
      <c r="Y826" s="39"/>
      <c r="Z826" s="39"/>
      <c r="AA826" s="17"/>
      <c r="AC826" s="142"/>
      <c r="AE826" s="17"/>
      <c r="AG826" s="66"/>
      <c r="AI826" s="17"/>
    </row>
    <row r="827" spans="1:36" x14ac:dyDescent="0.25">
      <c r="A827" s="72">
        <f>IF('##zz500##'!B827&lt;&gt;"",'##zz500##'!B827,"")</f>
        <v>40331</v>
      </c>
      <c r="B827" s="208">
        <v>12537.7</v>
      </c>
      <c r="C827" s="146">
        <f t="shared" si="30"/>
        <v>1.7887747140826304E-2</v>
      </c>
      <c r="D827" s="143">
        <f>IF('##zz500##'!K827="","",IF('##zz500##'!K827="yes",D826,IF('##zz500##'!T827&lt;&gt;0,D826*(1+'##zz500##'!T827),D826*(1+C827))))</f>
        <v>4.0840104136632078</v>
      </c>
      <c r="E827" s="6">
        <f t="shared" si="31"/>
        <v>0</v>
      </c>
      <c r="F827" s="17">
        <f>D827/MAX(D$240:D827)-1</f>
        <v>-3.8771212585823278E-2</v>
      </c>
      <c r="G827" s="66">
        <f>IF('##zz500##'!K827="","",IF('##zz500##'!K827="no",G826*(1+E827),IF('##zz500##'!T827&lt;&gt;0,G826*(1+'##zz500##'!T827),G826*(1+'##zz500##'!P827))))</f>
        <v>11.01252733974356</v>
      </c>
      <c r="H827" s="6">
        <f t="shared" si="32"/>
        <v>-1.4364882420593306E-2</v>
      </c>
      <c r="I827" s="17">
        <f>G827/MAX(G$240:G827)-1</f>
        <v>-8.5392821612203296E-2</v>
      </c>
      <c r="N827" s="20"/>
      <c r="O827" s="20"/>
      <c r="S827" s="192"/>
      <c r="Y827" s="39"/>
      <c r="Z827" s="39"/>
      <c r="AA827" s="17"/>
      <c r="AC827" s="142"/>
      <c r="AE827" s="17"/>
      <c r="AG827" s="66"/>
      <c r="AI827" s="17"/>
    </row>
    <row r="828" spans="1:36" x14ac:dyDescent="0.25">
      <c r="A828" s="72">
        <f>IF('##zz500##'!B828&lt;&gt;"",'##zz500##'!B828,"")</f>
        <v>40332</v>
      </c>
      <c r="B828" s="208">
        <v>12513.93</v>
      </c>
      <c r="C828" s="146">
        <f t="shared" si="30"/>
        <v>-1.8958820198282655E-3</v>
      </c>
      <c r="D828" s="143">
        <f>IF('##zz500##'!K828="","",IF('##zz500##'!K828="yes",D827,IF('##zz500##'!T828&lt;&gt;0,D827*(1+'##zz500##'!T828),D827*(1+C828))))</f>
        <v>4.0840104136632078</v>
      </c>
      <c r="E828" s="6">
        <f t="shared" si="31"/>
        <v>0</v>
      </c>
      <c r="F828" s="17">
        <f>D828/MAX(D$240:D828)-1</f>
        <v>-3.8771212585823278E-2</v>
      </c>
      <c r="G828" s="66">
        <f>IF('##zz500##'!K828="","",IF('##zz500##'!K828="no",G827*(1+E828),IF('##zz500##'!T828&lt;&gt;0,G827*(1+'##zz500##'!T828),G827*(1+'##zz500##'!P828))))</f>
        <v>11.092432224398989</v>
      </c>
      <c r="H828" s="6">
        <f t="shared" si="32"/>
        <v>7.2558171426333473E-3</v>
      </c>
      <c r="I828" s="17">
        <f>G828/MAX(G$240:G828)-1</f>
        <v>-7.8756599168481656E-2</v>
      </c>
      <c r="N828" s="20"/>
      <c r="O828" s="20"/>
      <c r="S828" s="192"/>
      <c r="Y828" s="39"/>
      <c r="Z828" s="39"/>
      <c r="AA828" s="17"/>
      <c r="AC828" s="142"/>
      <c r="AE828" s="17"/>
      <c r="AF828" s="14"/>
      <c r="AG828" s="66"/>
      <c r="AI828" s="17"/>
      <c r="AJ828" s="14"/>
    </row>
    <row r="829" spans="1:36" x14ac:dyDescent="0.25">
      <c r="A829" s="72">
        <f>IF('##zz500##'!B829&lt;&gt;"",'##zz500##'!B829,"")</f>
        <v>40333</v>
      </c>
      <c r="B829" s="208">
        <v>12709.99</v>
      </c>
      <c r="C829" s="146">
        <f t="shared" si="30"/>
        <v>1.5667340315951961E-2</v>
      </c>
      <c r="D829" s="143">
        <f>IF('##zz500##'!K829="","",IF('##zz500##'!K829="yes",D828,IF('##zz500##'!T829&lt;&gt;0,D828*(1+'##zz500##'!T829),D828*(1+C829))))</f>
        <v>4.0840104136632078</v>
      </c>
      <c r="E829" s="6">
        <f t="shared" si="31"/>
        <v>0</v>
      </c>
      <c r="F829" s="17">
        <f>D829/MAX(D$240:D829)-1</f>
        <v>-3.8771212585823278E-2</v>
      </c>
      <c r="G829" s="66">
        <f>IF('##zz500##'!K829="","",IF('##zz500##'!K829="no",G828*(1+E829),IF('##zz500##'!T829&lt;&gt;0,G828*(1+'##zz500##'!T829),G828*(1+'##zz500##'!P829))))</f>
        <v>10.996556599362187</v>
      </c>
      <c r="H829" s="6">
        <f t="shared" si="32"/>
        <v>-8.6433365647178295E-3</v>
      </c>
      <c r="I829" s="17">
        <f>G829/MAX(G$240:G829)-1</f>
        <v>-8.6719215939893735E-2</v>
      </c>
      <c r="N829" s="20"/>
      <c r="O829" s="20"/>
      <c r="S829" s="192"/>
      <c r="Y829" s="39"/>
      <c r="Z829" s="39"/>
      <c r="AA829" s="17"/>
      <c r="AC829" s="142"/>
      <c r="AE829" s="17"/>
      <c r="AG829" s="66"/>
      <c r="AI829" s="17"/>
    </row>
    <row r="830" spans="1:36" x14ac:dyDescent="0.25">
      <c r="A830" s="72">
        <f>IF('##zz500##'!B830&lt;&gt;"",'##zz500##'!B830,"")</f>
        <v>40336</v>
      </c>
      <c r="B830" s="208">
        <v>12778.32</v>
      </c>
      <c r="C830" s="146">
        <f t="shared" si="30"/>
        <v>5.3760860551423928E-3</v>
      </c>
      <c r="D830" s="143">
        <f>IF('##zz500##'!K830="","",IF('##zz500##'!K830="yes",D829,IF('##zz500##'!T830&lt;&gt;0,D829*(1+'##zz500##'!T830),D829*(1+C830))))</f>
        <v>4.0840104136632078</v>
      </c>
      <c r="E830" s="6">
        <f t="shared" si="31"/>
        <v>0</v>
      </c>
      <c r="F830" s="17">
        <f>D830/MAX(D$240:D830)-1</f>
        <v>-3.8771212585823278E-2</v>
      </c>
      <c r="G830" s="66">
        <f>IF('##zz500##'!K830="","",IF('##zz500##'!K830="no",G829*(1+E830),IF('##zz500##'!T830&lt;&gt;0,G829*(1+'##zz500##'!T830),G829*(1+'##zz500##'!P830))))</f>
        <v>11.040822188420105</v>
      </c>
      <c r="H830" s="6">
        <f t="shared" si="32"/>
        <v>4.0254045580492281E-3</v>
      </c>
      <c r="I830" s="17">
        <f>G830/MAX(G$240:G830)-1</f>
        <v>-8.3042891308959477E-2</v>
      </c>
      <c r="N830" s="20"/>
      <c r="O830" s="20"/>
      <c r="S830" s="192"/>
      <c r="Y830" s="39"/>
      <c r="Z830" s="39"/>
      <c r="AA830" s="17"/>
      <c r="AC830" s="142"/>
      <c r="AE830" s="17"/>
      <c r="AG830" s="66"/>
      <c r="AI830" s="17"/>
    </row>
    <row r="831" spans="1:36" x14ac:dyDescent="0.25">
      <c r="A831" s="72">
        <f>IF('##zz500##'!B831&lt;&gt;"",'##zz500##'!B831,"")</f>
        <v>40337</v>
      </c>
      <c r="B831" s="208">
        <v>12989.67</v>
      </c>
      <c r="C831" s="146">
        <f t="shared" si="30"/>
        <v>1.6539732922637773E-2</v>
      </c>
      <c r="D831" s="143">
        <f>IF('##zz500##'!K831="","",IF('##zz500##'!K831="yes",D830,IF('##zz500##'!T831&lt;&gt;0,D830*(1+'##zz500##'!T831),D830*(1+C831))))</f>
        <v>4.0840104136632078</v>
      </c>
      <c r="E831" s="6">
        <f t="shared" si="31"/>
        <v>0</v>
      </c>
      <c r="F831" s="17">
        <f>D831/MAX(D$240:D831)-1</f>
        <v>-3.8771212585823278E-2</v>
      </c>
      <c r="G831" s="66">
        <f>IF('##zz500##'!K831="","",IF('##zz500##'!K831="no",G830*(1+E831),IF('##zz500##'!T831&lt;&gt;0,G830*(1+'##zz500##'!T831),G830*(1+'##zz500##'!P831))))</f>
        <v>10.941192172134459</v>
      </c>
      <c r="H831" s="6">
        <f t="shared" si="32"/>
        <v>-9.0237859631632222E-3</v>
      </c>
      <c r="I831" s="17">
        <f>G831/MAX(G$240:G831)-1</f>
        <v>-9.1317315995188331E-2</v>
      </c>
      <c r="N831" s="20"/>
      <c r="O831" s="20"/>
      <c r="S831" s="192"/>
      <c r="Y831" s="39"/>
      <c r="Z831" s="39"/>
      <c r="AA831" s="17"/>
      <c r="AC831" s="142"/>
      <c r="AE831" s="17"/>
      <c r="AG831" s="66"/>
      <c r="AI831" s="17"/>
    </row>
    <row r="832" spans="1:36" x14ac:dyDescent="0.25">
      <c r="A832" s="72">
        <f>IF('##zz500##'!B832&lt;&gt;"",'##zz500##'!B832,"")</f>
        <v>40338</v>
      </c>
      <c r="B832" s="208">
        <v>13241.12</v>
      </c>
      <c r="C832" s="146">
        <f t="shared" si="30"/>
        <v>1.9357689610282725E-2</v>
      </c>
      <c r="D832" s="143">
        <f>IF('##zz500##'!K832="","",IF('##zz500##'!K832="yes",D831,IF('##zz500##'!T832&lt;&gt;0,D831*(1+'##zz500##'!T832),D831*(1+C832))))</f>
        <v>4.0840104136632078</v>
      </c>
      <c r="E832" s="6">
        <f t="shared" si="31"/>
        <v>0</v>
      </c>
      <c r="F832" s="17">
        <f>D832/MAX(D$240:D832)-1</f>
        <v>-3.8771212585823278E-2</v>
      </c>
      <c r="G832" s="66">
        <f>IF('##zz500##'!K832="","",IF('##zz500##'!K832="no",G831*(1+E832),IF('##zz500##'!T832&lt;&gt;0,G831*(1+'##zz500##'!T832),G831*(1+'##zz500##'!P832))))</f>
        <v>10.812415118894631</v>
      </c>
      <c r="H832" s="6">
        <f t="shared" si="32"/>
        <v>-1.1769928835342447E-2</v>
      </c>
      <c r="I832" s="17">
        <f>G832/MAX(G$240:G832)-1</f>
        <v>-0.10201244651983299</v>
      </c>
      <c r="N832" s="20"/>
      <c r="O832" s="20"/>
      <c r="S832" s="192"/>
      <c r="Y832" s="39"/>
      <c r="Z832" s="39"/>
      <c r="AA832" s="17"/>
      <c r="AC832" s="142"/>
      <c r="AE832" s="17"/>
      <c r="AG832" s="66"/>
      <c r="AI832" s="17"/>
    </row>
    <row r="833" spans="1:36" x14ac:dyDescent="0.25">
      <c r="A833" s="72">
        <f>IF('##zz500##'!B833&lt;&gt;"",'##zz500##'!B833,"")</f>
        <v>40339</v>
      </c>
      <c r="B833" s="208">
        <v>13307.45</v>
      </c>
      <c r="C833" s="146">
        <f t="shared" si="30"/>
        <v>5.0093949756515599E-3</v>
      </c>
      <c r="D833" s="143">
        <f>IF('##zz500##'!K833="","",IF('##zz500##'!K833="yes",D832,IF('##zz500##'!T833&lt;&gt;0,D832*(1+'##zz500##'!T833),D832*(1+C833))))</f>
        <v>4.1044688349099205</v>
      </c>
      <c r="E833" s="6">
        <f t="shared" si="31"/>
        <v>5.0093949756515599E-3</v>
      </c>
      <c r="F833" s="17">
        <f>D833/MAX(D$240:D833)-1</f>
        <v>-3.395603792769919E-2</v>
      </c>
      <c r="G833" s="66">
        <f>IF('##zz500##'!K833="","",IF('##zz500##'!K833="no",G832*(1+E833),IF('##zz500##'!T833&lt;&gt;0,G832*(1+'##zz500##'!T833),G832*(1+'##zz500##'!P833))))</f>
        <v>10.866578776865881</v>
      </c>
      <c r="H833" s="6">
        <f t="shared" si="32"/>
        <v>5.0093949756515599E-3</v>
      </c>
      <c r="I833" s="17">
        <f>G833/MAX(G$240:G833)-1</f>
        <v>-9.7514072181231759E-2</v>
      </c>
      <c r="N833" s="20"/>
      <c r="O833" s="20"/>
      <c r="S833" s="192"/>
      <c r="Y833" s="39"/>
      <c r="Z833" s="39"/>
      <c r="AA833" s="17"/>
      <c r="AC833" s="142"/>
      <c r="AE833" s="17"/>
      <c r="AG833" s="66"/>
      <c r="AI833" s="17"/>
    </row>
    <row r="834" spans="1:36" x14ac:dyDescent="0.25">
      <c r="A834" s="72">
        <f>IF('##zz500##'!B834&lt;&gt;"",'##zz500##'!B834,"")</f>
        <v>40340</v>
      </c>
      <c r="B834" s="208">
        <v>13181.77</v>
      </c>
      <c r="C834" s="146">
        <f t="shared" si="30"/>
        <v>-9.4443338130145715E-3</v>
      </c>
      <c r="D834" s="143">
        <f>IF('##zz500##'!K834="","",IF('##zz500##'!K834="yes",D833,IF('##zz500##'!T834&lt;&gt;0,D833*(1+'##zz500##'!T834),D833*(1+C834))))</f>
        <v>4.0657048611079158</v>
      </c>
      <c r="E834" s="6">
        <f t="shared" si="31"/>
        <v>-9.4443338130146826E-3</v>
      </c>
      <c r="F834" s="17">
        <f>D834/MAX(D$240:D834)-1</f>
        <v>-4.3079679583557295E-2</v>
      </c>
      <c r="G834" s="66">
        <f>IF('##zz500##'!K834="","",IF('##zz500##'!K834="no",G833*(1+E834),IF('##zz500##'!T834&lt;&gt;0,G833*(1+'##zz500##'!T834),G833*(1+'##zz500##'!P834))))</f>
        <v>10.763951179491739</v>
      </c>
      <c r="H834" s="6">
        <f t="shared" si="32"/>
        <v>-9.4443338130145715E-3</v>
      </c>
      <c r="I834" s="17">
        <f>G834/MAX(G$240:G834)-1</f>
        <v>-0.10603745054510039</v>
      </c>
      <c r="N834" s="20"/>
      <c r="O834" s="20"/>
      <c r="S834" s="192"/>
      <c r="Y834" s="39"/>
      <c r="Z834" s="39"/>
      <c r="AA834" s="17"/>
      <c r="AC834" s="142"/>
      <c r="AE834" s="17"/>
      <c r="AG834" s="66"/>
      <c r="AI834" s="17"/>
    </row>
    <row r="835" spans="1:36" x14ac:dyDescent="0.25">
      <c r="A835" s="72">
        <f>IF('##zz500##'!B835&lt;&gt;"",'##zz500##'!B835,"")</f>
        <v>40346</v>
      </c>
      <c r="B835" s="208">
        <v>13236.85</v>
      </c>
      <c r="C835" s="146">
        <f t="shared" si="30"/>
        <v>4.1784980317514098E-3</v>
      </c>
      <c r="D835" s="143">
        <f>IF('##zz500##'!K835="","",IF('##zz500##'!K835="yes",D834,IF('##zz500##'!T835&lt;&gt;0,D834*(1+'##zz500##'!T835),D834*(1+C835))))</f>
        <v>4.0461401183896486</v>
      </c>
      <c r="E835" s="6">
        <f t="shared" si="31"/>
        <v>-4.8121404250026645E-3</v>
      </c>
      <c r="F835" s="17">
        <f>D835/MAX(D$240:D835)-1</f>
        <v>-4.7684514540939693E-2</v>
      </c>
      <c r="G835" s="66">
        <f>IF('##zz500##'!K835="","",IF('##zz500##'!K835="no",G834*(1+E835),IF('##zz500##'!T835&lt;&gt;0,G834*(1+'##zz500##'!T835),G834*(1+'##zz500##'!P835))))</f>
        <v>10.712153534888152</v>
      </c>
      <c r="H835" s="6">
        <f t="shared" si="32"/>
        <v>-4.8121404250026645E-3</v>
      </c>
      <c r="I835" s="17">
        <f>G835/MAX(G$240:G835)-1</f>
        <v>-0.11033932386777079</v>
      </c>
      <c r="N835" s="20"/>
      <c r="O835" s="20"/>
      <c r="S835" s="192"/>
      <c r="Y835" s="39"/>
      <c r="Z835" s="39"/>
      <c r="AA835" s="17"/>
      <c r="AC835" s="142"/>
      <c r="AE835" s="17"/>
      <c r="AG835" s="66"/>
      <c r="AI835" s="17"/>
    </row>
    <row r="836" spans="1:36" x14ac:dyDescent="0.25">
      <c r="A836" s="72">
        <f>IF('##zz500##'!B836&lt;&gt;"",'##zz500##'!B836,"")</f>
        <v>40347</v>
      </c>
      <c r="B836" s="208">
        <v>12884.78</v>
      </c>
      <c r="C836" s="146">
        <f t="shared" ref="C836:C899" si="33">IF(AND(B835&gt;0,B836&gt;0),B836/B835-1,"")</f>
        <v>-2.6597717734959558E-2</v>
      </c>
      <c r="D836" s="143">
        <f>IF('##zz500##'!K836="","",IF('##zz500##'!K836="yes",D835,IF('##zz500##'!T836&lt;&gt;0,D835*(1+'##zz500##'!T836),D835*(1+C836))))</f>
        <v>4.0461401183896486</v>
      </c>
      <c r="E836" s="6">
        <f t="shared" si="31"/>
        <v>0</v>
      </c>
      <c r="F836" s="17">
        <f>D836/MAX(D$240:D836)-1</f>
        <v>-4.7684514540939693E-2</v>
      </c>
      <c r="G836" s="66">
        <f>IF('##zz500##'!K836="","",IF('##zz500##'!K836="no",G835*(1+E836),IF('##zz500##'!T836&lt;&gt;0,G835*(1+'##zz500##'!T836),G835*(1+'##zz500##'!P836))))</f>
        <v>11.159091939868057</v>
      </c>
      <c r="H836" s="6">
        <f t="shared" si="32"/>
        <v>4.172255406200831E-2</v>
      </c>
      <c r="I836" s="17">
        <f>G836/MAX(G$240:G836)-1</f>
        <v>-7.3220408211000843E-2</v>
      </c>
      <c r="N836" s="20"/>
      <c r="O836" s="20"/>
      <c r="S836" s="192"/>
      <c r="Y836" s="39"/>
      <c r="Z836" s="39"/>
      <c r="AA836" s="17"/>
      <c r="AC836" s="142"/>
      <c r="AE836" s="17"/>
      <c r="AG836" s="66"/>
      <c r="AI836" s="17"/>
    </row>
    <row r="837" spans="1:36" x14ac:dyDescent="0.25">
      <c r="A837" s="72">
        <f>IF('##zz500##'!B837&lt;&gt;"",'##zz500##'!B837,"")</f>
        <v>40350</v>
      </c>
      <c r="B837" s="208">
        <v>13185.28</v>
      </c>
      <c r="C837" s="146">
        <f t="shared" si="33"/>
        <v>2.3322090093893744E-2</v>
      </c>
      <c r="D837" s="143">
        <f>IF('##zz500##'!K837="","",IF('##zz500##'!K837="yes",D836,IF('##zz500##'!T837&lt;&gt;0,D836*(1+'##zz500##'!T837),D836*(1+C837))))</f>
        <v>4.0461401183896486</v>
      </c>
      <c r="E837" s="6">
        <f t="shared" si="31"/>
        <v>0</v>
      </c>
      <c r="F837" s="17">
        <f>D837/MAX(D$240:D837)-1</f>
        <v>-4.7684514540939693E-2</v>
      </c>
      <c r="G837" s="66">
        <f>IF('##zz500##'!K837="","",IF('##zz500##'!K837="no",G836*(1+E837),IF('##zz500##'!T837&lt;&gt;0,G836*(1+'##zz500##'!T837),G836*(1+'##zz500##'!P837))))</f>
        <v>10.836788528419985</v>
      </c>
      <c r="H837" s="6">
        <f t="shared" si="32"/>
        <v>-2.888258410136213E-2</v>
      </c>
      <c r="I837" s="17">
        <f>G837/MAX(G$240:G837)-1</f>
        <v>-9.9988197714272697E-2</v>
      </c>
      <c r="N837" s="20"/>
      <c r="O837" s="20"/>
      <c r="S837" s="192"/>
      <c r="Y837" s="39"/>
      <c r="Z837" s="39"/>
      <c r="AA837" s="17"/>
      <c r="AC837" s="142"/>
      <c r="AE837" s="17"/>
      <c r="AG837" s="66"/>
      <c r="AI837" s="17"/>
    </row>
    <row r="838" spans="1:36" x14ac:dyDescent="0.25">
      <c r="A838" s="72">
        <f>IF('##zz500##'!B838&lt;&gt;"",'##zz500##'!B838,"")</f>
        <v>40351</v>
      </c>
      <c r="B838" s="208">
        <v>13349.25</v>
      </c>
      <c r="C838" s="146">
        <f t="shared" si="33"/>
        <v>1.2435837540044625E-2</v>
      </c>
      <c r="D838" s="143">
        <f>IF('##zz500##'!K838="","",IF('##zz500##'!K838="yes",D837,IF('##zz500##'!T838&lt;&gt;0,D837*(1+'##zz500##'!T838),D837*(1+C838))))</f>
        <v>4.0461401183896486</v>
      </c>
      <c r="E838" s="6">
        <f t="shared" si="31"/>
        <v>0</v>
      </c>
      <c r="F838" s="17">
        <f>D838/MAX(D$240:D838)-1</f>
        <v>-4.7684514540939693E-2</v>
      </c>
      <c r="G838" s="66">
        <f>IF('##zz500##'!K838="","",IF('##zz500##'!K838="no",G837*(1+E838),IF('##zz500##'!T838&lt;&gt;0,G837*(1+'##zz500##'!T838),G837*(1+'##zz500##'!P838))))</f>
        <v>10.750084038380949</v>
      </c>
      <c r="H838" s="6">
        <f t="shared" si="32"/>
        <v>-8.0009395598751309E-3</v>
      </c>
      <c r="I838" s="17">
        <f>G838/MAX(G$240:G838)-1</f>
        <v>-0.10718913774753513</v>
      </c>
      <c r="N838" s="20"/>
      <c r="O838" s="20"/>
      <c r="S838" s="192"/>
      <c r="Y838" s="39"/>
      <c r="Z838" s="39"/>
      <c r="AA838" s="17"/>
      <c r="AC838" s="142"/>
      <c r="AE838" s="17"/>
      <c r="AG838" s="66"/>
      <c r="AI838" s="17"/>
    </row>
    <row r="839" spans="1:36" x14ac:dyDescent="0.25">
      <c r="A839" s="72">
        <f>IF('##zz500##'!B839&lt;&gt;"",'##zz500##'!B839,"")</f>
        <v>40352</v>
      </c>
      <c r="B839" s="208">
        <v>13212.11</v>
      </c>
      <c r="C839" s="146">
        <f t="shared" si="33"/>
        <v>-1.0273236324138013E-2</v>
      </c>
      <c r="D839" s="143">
        <f>IF('##zz500##'!K839="","",IF('##zz500##'!K839="yes",D838,IF('##zz500##'!T839&lt;&gt;0,D838*(1+'##zz500##'!T839),D838*(1+C839))))</f>
        <v>4.0461401183896486</v>
      </c>
      <c r="E839" s="6">
        <f t="shared" si="31"/>
        <v>0</v>
      </c>
      <c r="F839" s="17">
        <f>D839/MAX(D$240:D839)-1</f>
        <v>-4.7684514540939693E-2</v>
      </c>
      <c r="G839" s="66">
        <f>IF('##zz500##'!K839="","",IF('##zz500##'!K839="no",G838*(1+E839),IF('##zz500##'!T839&lt;&gt;0,G838*(1+'##zz500##'!T839),G838*(1+'##zz500##'!P839))))</f>
        <v>10.815710977484889</v>
      </c>
      <c r="H839" s="6">
        <f t="shared" si="32"/>
        <v>6.104783820259696E-3</v>
      </c>
      <c r="I839" s="17">
        <f>G839/MAX(G$240:G839)-1</f>
        <v>-0.10173872044110421</v>
      </c>
      <c r="N839" s="20"/>
      <c r="O839" s="20"/>
      <c r="S839" s="192"/>
      <c r="Y839" s="39"/>
      <c r="Z839" s="39"/>
      <c r="AA839" s="17"/>
      <c r="AC839" s="142"/>
      <c r="AE839" s="17"/>
      <c r="AG839" s="66"/>
      <c r="AI839" s="17"/>
    </row>
    <row r="840" spans="1:36" x14ac:dyDescent="0.25">
      <c r="A840" s="72">
        <f>IF('##zz500##'!B840&lt;&gt;"",'##zz500##'!B840,"")</f>
        <v>40353</v>
      </c>
      <c r="B840" s="208">
        <v>13258.04</v>
      </c>
      <c r="C840" s="146">
        <f t="shared" si="33"/>
        <v>3.4763561611279581E-3</v>
      </c>
      <c r="D840" s="143">
        <f>IF('##zz500##'!K840="","",IF('##zz500##'!K840="yes",D839,IF('##zz500##'!T840&lt;&gt;0,D839*(1+'##zz500##'!T840),D839*(1+C840))))</f>
        <v>4.0461401183896486</v>
      </c>
      <c r="E840" s="6">
        <f t="shared" si="31"/>
        <v>0</v>
      </c>
      <c r="F840" s="17">
        <f>D840/MAX(D$240:D840)-1</f>
        <v>-4.7684514540939693E-2</v>
      </c>
      <c r="G840" s="66">
        <f>IF('##zz500##'!K840="","",IF('##zz500##'!K840="no",G839*(1+E840),IF('##zz500##'!T840&lt;&gt;0,G839*(1+'##zz500##'!T840),G839*(1+'##zz500##'!P840))))</f>
        <v>10.813809114309077</v>
      </c>
      <c r="H840" s="6">
        <f t="shared" si="32"/>
        <v>-1.7584264037484587E-4</v>
      </c>
      <c r="I840" s="17">
        <f>G840/MAX(G$240:G840)-1</f>
        <v>-0.10189667307624828</v>
      </c>
      <c r="N840" s="20"/>
      <c r="O840" s="20"/>
      <c r="S840" s="192"/>
      <c r="Y840" s="39"/>
      <c r="Z840" s="39"/>
      <c r="AA840" s="17"/>
      <c r="AC840" s="142"/>
      <c r="AE840" s="17"/>
      <c r="AG840" s="66"/>
      <c r="AI840" s="17"/>
    </row>
    <row r="841" spans="1:36" x14ac:dyDescent="0.25">
      <c r="A841" s="72">
        <f>IF('##zz500##'!B841&lt;&gt;"",'##zz500##'!B841,"")</f>
        <v>40354</v>
      </c>
      <c r="B841" s="208">
        <v>13026.07</v>
      </c>
      <c r="C841" s="146">
        <f t="shared" si="33"/>
        <v>-1.7496553034988649E-2</v>
      </c>
      <c r="D841" s="143">
        <f>IF('##zz500##'!K841="","",IF('##zz500##'!K841="yes",D840,IF('##zz500##'!T841&lt;&gt;0,D840*(1+'##zz500##'!T841),D840*(1+C841))))</f>
        <v>4.0461401183896486</v>
      </c>
      <c r="E841" s="6">
        <f t="shared" si="31"/>
        <v>0</v>
      </c>
      <c r="F841" s="17">
        <f>D841/MAX(D$240:D841)-1</f>
        <v>-4.7684514540939693E-2</v>
      </c>
      <c r="G841" s="66">
        <f>IF('##zz500##'!K841="","",IF('##zz500##'!K841="no",G840*(1+E841),IF('##zz500##'!T841&lt;&gt;0,G840*(1+'##zz500##'!T841),G840*(1+'##zz500##'!P841))))</f>
        <v>10.990356142085549</v>
      </c>
      <c r="H841" s="6">
        <f t="shared" si="32"/>
        <v>1.6326072146295001E-2</v>
      </c>
      <c r="I841" s="17">
        <f>G841/MAX(G$240:G841)-1</f>
        <v>-8.723417336606365E-2</v>
      </c>
      <c r="N841" s="20"/>
      <c r="O841" s="20"/>
      <c r="S841" s="192"/>
      <c r="Y841" s="39"/>
      <c r="Z841" s="39"/>
      <c r="AA841" s="17"/>
      <c r="AC841" s="142"/>
      <c r="AE841" s="17"/>
      <c r="AG841" s="66"/>
      <c r="AI841" s="17"/>
    </row>
    <row r="842" spans="1:36" x14ac:dyDescent="0.25">
      <c r="A842" s="72">
        <f>IF('##zz500##'!B842&lt;&gt;"",'##zz500##'!B842,"")</f>
        <v>40357</v>
      </c>
      <c r="B842" s="208">
        <v>12850.08</v>
      </c>
      <c r="C842" s="146">
        <f t="shared" si="33"/>
        <v>-1.3510598361593296E-2</v>
      </c>
      <c r="D842" s="143">
        <f>IF('##zz500##'!K842="","",IF('##zz500##'!K842="yes",D841,IF('##zz500##'!T842&lt;&gt;0,D841*(1+'##zz500##'!T842),D841*(1+C842))))</f>
        <v>4.0461401183896486</v>
      </c>
      <c r="E842" s="6">
        <f t="shared" si="31"/>
        <v>0</v>
      </c>
      <c r="F842" s="17">
        <f>D842/MAX(D$240:D842)-1</f>
        <v>-4.7684514540939693E-2</v>
      </c>
      <c r="G842" s="66">
        <f>IF('##zz500##'!K842="","",IF('##zz500##'!K842="no",G841*(1+E842),IF('##zz500##'!T842&lt;&gt;0,G841*(1+'##zz500##'!T842),G841*(1+'##zz500##'!P842))))</f>
        <v>11.173281842501551</v>
      </c>
      <c r="H842" s="6">
        <f t="shared" si="32"/>
        <v>1.6644201338983144E-2</v>
      </c>
      <c r="I842" s="17">
        <f>G842/MAX(G$240:G842)-1</f>
        <v>-7.2041915172225024E-2</v>
      </c>
      <c r="N842" s="20"/>
      <c r="O842" s="20"/>
      <c r="S842" s="192"/>
      <c r="Y842" s="39"/>
      <c r="Z842" s="39"/>
      <c r="AA842" s="17"/>
      <c r="AC842" s="142"/>
      <c r="AE842" s="17"/>
      <c r="AG842" s="66"/>
      <c r="AI842" s="17"/>
    </row>
    <row r="843" spans="1:36" x14ac:dyDescent="0.25">
      <c r="A843" s="72">
        <f>IF('##zz500##'!B843&lt;&gt;"",'##zz500##'!B843,"")</f>
        <v>40358</v>
      </c>
      <c r="B843" s="208">
        <v>12102.15</v>
      </c>
      <c r="C843" s="146">
        <f t="shared" si="33"/>
        <v>-5.8204306899256708E-2</v>
      </c>
      <c r="D843" s="143">
        <f>IF('##zz500##'!K843="","",IF('##zz500##'!K843="yes",D842,IF('##zz500##'!T843&lt;&gt;0,D842*(1+'##zz500##'!T843),D842*(1+C843))))</f>
        <v>4.0461401183896486</v>
      </c>
      <c r="E843" s="6">
        <f t="shared" si="31"/>
        <v>0</v>
      </c>
      <c r="F843" s="17">
        <f>D843/MAX(D$240:D843)-1</f>
        <v>-4.7684514540939693E-2</v>
      </c>
      <c r="G843" s="66">
        <f>IF('##zz500##'!K843="","",IF('##zz500##'!K843="no",G842*(1+E843),IF('##zz500##'!T843&lt;&gt;0,G842*(1+'##zz500##'!T843),G842*(1+'##zz500##'!P843))))</f>
        <v>11.806213913006614</v>
      </c>
      <c r="H843" s="6">
        <f t="shared" si="32"/>
        <v>5.6646926071217685E-2</v>
      </c>
      <c r="I843" s="17">
        <f>G843/MAX(G$240:G843)-1</f>
        <v>-1.9475942143797331E-2</v>
      </c>
      <c r="N843" s="20"/>
      <c r="O843" s="20"/>
      <c r="S843" s="192"/>
      <c r="Y843" s="39"/>
      <c r="Z843" s="39"/>
      <c r="AA843" s="17"/>
      <c r="AC843" s="142"/>
      <c r="AE843" s="17"/>
      <c r="AG843" s="66"/>
      <c r="AI843" s="17"/>
    </row>
    <row r="844" spans="1:36" x14ac:dyDescent="0.25">
      <c r="A844" s="72">
        <f>IF('##zz500##'!B844&lt;&gt;"",'##zz500##'!B844,"")</f>
        <v>40359</v>
      </c>
      <c r="B844" s="208">
        <v>11928.92</v>
      </c>
      <c r="C844" s="146">
        <f t="shared" si="33"/>
        <v>-1.4313985531496431E-2</v>
      </c>
      <c r="D844" s="143">
        <f>IF('##zz500##'!K844="","",IF('##zz500##'!K844="yes",D843,IF('##zz500##'!T844&lt;&gt;0,D843*(1+'##zz500##'!T844),D843*(1+C844))))</f>
        <v>4.0461401183896486</v>
      </c>
      <c r="E844" s="6">
        <f t="shared" si="31"/>
        <v>0</v>
      </c>
      <c r="F844" s="17">
        <f>D844/MAX(D$240:D844)-1</f>
        <v>-4.7684514540939693E-2</v>
      </c>
      <c r="G844" s="66">
        <f>IF('##zz500##'!K844="","",IF('##zz500##'!K844="no",G843*(1+E844),IF('##zz500##'!T844&lt;&gt;0,G843*(1+'##zz500##'!T844),G843*(1+'##zz500##'!P844))))</f>
        <v>12.035325825024136</v>
      </c>
      <c r="H844" s="6">
        <f t="shared" si="32"/>
        <v>1.9406044453007532E-2</v>
      </c>
      <c r="I844" s="17">
        <f>G844/MAX(G$240:G844)-1</f>
        <v>-4.4784868979652614E-4</v>
      </c>
      <c r="N844" s="20"/>
      <c r="O844" s="20"/>
      <c r="S844" s="192"/>
      <c r="Y844" s="39"/>
      <c r="Z844" s="39"/>
      <c r="AA844" s="17"/>
      <c r="AC844" s="142"/>
      <c r="AE844" s="17"/>
      <c r="AG844" s="66"/>
      <c r="AI844" s="17"/>
    </row>
    <row r="845" spans="1:36" x14ac:dyDescent="0.25">
      <c r="A845" s="72">
        <f>IF('##zz500##'!B845&lt;&gt;"",'##zz500##'!B845,"")</f>
        <v>40360</v>
      </c>
      <c r="B845" s="208">
        <v>11706.29</v>
      </c>
      <c r="C845" s="146">
        <f t="shared" si="33"/>
        <v>-1.8663047451068393E-2</v>
      </c>
      <c r="D845" s="143">
        <f>IF('##zz500##'!K845="","",IF('##zz500##'!K845="yes",D844,IF('##zz500##'!T845&lt;&gt;0,D844*(1+'##zz500##'!T845),D844*(1+C845))))</f>
        <v>4.0461401183896486</v>
      </c>
      <c r="E845" s="6">
        <f t="shared" si="31"/>
        <v>0</v>
      </c>
      <c r="F845" s="17">
        <f>D845/MAX(D$240:D845)-1</f>
        <v>-4.7684514540939693E-2</v>
      </c>
      <c r="G845" s="66">
        <f>IF('##zz500##'!K845="","",IF('##zz500##'!K845="no",G844*(1+E845),IF('##zz500##'!T845&lt;&gt;0,G844*(1+'##zz500##'!T845),G844*(1+'##zz500##'!P845))))</f>
        <v>12.22539047452069</v>
      </c>
      <c r="H845" s="6">
        <f t="shared" si="32"/>
        <v>1.5792231324669892E-2</v>
      </c>
      <c r="I845" s="17">
        <f>G845/MAX(G$240:G845)-1</f>
        <v>0</v>
      </c>
      <c r="N845" s="20"/>
      <c r="O845" s="20"/>
      <c r="S845" s="192"/>
      <c r="Y845" s="39"/>
      <c r="Z845" s="39"/>
      <c r="AA845" s="17"/>
      <c r="AC845" s="142"/>
      <c r="AE845" s="17"/>
      <c r="AG845" s="66"/>
      <c r="AI845" s="17"/>
    </row>
    <row r="846" spans="1:36" x14ac:dyDescent="0.25">
      <c r="A846" s="72">
        <f>IF('##zz500##'!B846&lt;&gt;"",'##zz500##'!B846,"")</f>
        <v>40361</v>
      </c>
      <c r="B846" s="208">
        <v>11676.99</v>
      </c>
      <c r="C846" s="146">
        <f t="shared" si="33"/>
        <v>-2.5029279131134619E-3</v>
      </c>
      <c r="D846" s="143">
        <f>IF('##zz500##'!K846="","",IF('##zz500##'!K846="yes",D845,IF('##zz500##'!T846&lt;&gt;0,D845*(1+'##zz500##'!T846),D845*(1+C846))))</f>
        <v>4.0461401183896486</v>
      </c>
      <c r="E846" s="6">
        <f t="shared" si="31"/>
        <v>0</v>
      </c>
      <c r="F846" s="17">
        <f>D846/MAX(D$240:D846)-1</f>
        <v>-4.7684514540939693E-2</v>
      </c>
      <c r="G846" s="66">
        <f>IF('##zz500##'!K846="","",IF('##zz500##'!K846="no",G845*(1+E846),IF('##zz500##'!T846&lt;&gt;0,G845*(1+'##zz500##'!T846),G845*(1+'##zz500##'!P846))))</f>
        <v>12.296608842527499</v>
      </c>
      <c r="H846" s="6">
        <f t="shared" si="32"/>
        <v>5.8254473061811751E-3</v>
      </c>
      <c r="I846" s="17">
        <f>G846/MAX(G$240:G846)-1</f>
        <v>0</v>
      </c>
      <c r="N846" s="20"/>
      <c r="O846" s="20"/>
      <c r="S846" s="192"/>
      <c r="Y846" s="39"/>
      <c r="Z846" s="39"/>
      <c r="AA846" s="17"/>
      <c r="AC846" s="142"/>
      <c r="AE846" s="17"/>
      <c r="AG846" s="66"/>
      <c r="AI846" s="17"/>
    </row>
    <row r="847" spans="1:36" x14ac:dyDescent="0.25">
      <c r="A847" s="72">
        <f>IF('##zz500##'!B847&lt;&gt;"",'##zz500##'!B847,"")</f>
        <v>40364</v>
      </c>
      <c r="B847" s="208">
        <v>11652.96</v>
      </c>
      <c r="C847" s="146">
        <f t="shared" si="33"/>
        <v>-2.0578933440895675E-3</v>
      </c>
      <c r="D847" s="143">
        <f>IF('##zz500##'!K847="","",IF('##zz500##'!K847="yes",D846,IF('##zz500##'!T847&lt;&gt;0,D846*(1+'##zz500##'!T847),D846*(1+C847))))</f>
        <v>4.0461401183896486</v>
      </c>
      <c r="E847" s="6">
        <f t="shared" si="31"/>
        <v>0</v>
      </c>
      <c r="F847" s="17">
        <f>D847/MAX(D$240:D847)-1</f>
        <v>-4.7684514540939693E-2</v>
      </c>
      <c r="G847" s="66">
        <f>IF('##zz500##'!K847="","",IF('##zz500##'!K847="no",G846*(1+E847),IF('##zz500##'!T847&lt;&gt;0,G846*(1+'##zz500##'!T847),G846*(1+'##zz500##'!P847))))</f>
        <v>12.371028158756072</v>
      </c>
      <c r="H847" s="6">
        <f t="shared" si="32"/>
        <v>6.0520194780202541E-3</v>
      </c>
      <c r="I847" s="17">
        <f>G847/MAX(G$240:G847)-1</f>
        <v>0</v>
      </c>
      <c r="N847" s="20"/>
      <c r="O847" s="20"/>
      <c r="S847" s="192"/>
      <c r="Y847" s="39"/>
      <c r="Z847" s="39"/>
      <c r="AA847" s="17"/>
      <c r="AC847" s="142"/>
      <c r="AE847" s="17"/>
      <c r="AG847" s="66"/>
      <c r="AI847" s="17"/>
    </row>
    <row r="848" spans="1:36" x14ac:dyDescent="0.25">
      <c r="A848" s="72">
        <f>IF('##zz500##'!B848&lt;&gt;"",'##zz500##'!B848,"")</f>
        <v>40365</v>
      </c>
      <c r="B848" s="208">
        <v>11956.94</v>
      </c>
      <c r="C848" s="146">
        <f t="shared" si="33"/>
        <v>2.608607598412771E-2</v>
      </c>
      <c r="D848" s="143">
        <f>IF('##zz500##'!K848="","",IF('##zz500##'!K848="yes",D847,IF('##zz500##'!T848&lt;&gt;0,D847*(1+'##zz500##'!T848),D847*(1+C848))))</f>
        <v>4.0461401183896486</v>
      </c>
      <c r="E848" s="6">
        <f t="shared" si="31"/>
        <v>0</v>
      </c>
      <c r="F848" s="17">
        <f>D848/MAX(D$240:D848)-1</f>
        <v>-4.7684514540939693E-2</v>
      </c>
      <c r="G848" s="66">
        <f>IF('##zz500##'!K848="","",IF('##zz500##'!K848="no",G847*(1+E848),IF('##zz500##'!T848&lt;&gt;0,G847*(1+'##zz500##'!T848),G847*(1+'##zz500##'!P848))))</f>
        <v>12.018872416501619</v>
      </c>
      <c r="H848" s="6">
        <f t="shared" si="32"/>
        <v>-2.846616608864494E-2</v>
      </c>
      <c r="I848" s="17">
        <f>G848/MAX(G$240:G848)-1</f>
        <v>-2.846616608864494E-2</v>
      </c>
      <c r="N848" s="20"/>
      <c r="O848" s="20"/>
      <c r="S848" s="192"/>
      <c r="Y848" s="39"/>
      <c r="Z848" s="39"/>
      <c r="AA848" s="17"/>
      <c r="AC848" s="142"/>
      <c r="AE848" s="17"/>
      <c r="AF848" s="14"/>
      <c r="AG848" s="66"/>
      <c r="AI848" s="17"/>
      <c r="AJ848" s="14"/>
    </row>
    <row r="849" spans="1:35" x14ac:dyDescent="0.25">
      <c r="A849" s="72">
        <f>IF('##zz500##'!B849&lt;&gt;"",'##zz500##'!B849,"")</f>
        <v>40366</v>
      </c>
      <c r="B849" s="208">
        <v>12158.95</v>
      </c>
      <c r="C849" s="146">
        <f t="shared" si="33"/>
        <v>1.6894790807681526E-2</v>
      </c>
      <c r="D849" s="143">
        <f>IF('##zz500##'!K849="","",IF('##zz500##'!K849="yes",D848,IF('##zz500##'!T849&lt;&gt;0,D848*(1+'##zz500##'!T849),D848*(1+C849))))</f>
        <v>4.0461401183896486</v>
      </c>
      <c r="E849" s="6">
        <f t="shared" si="31"/>
        <v>0</v>
      </c>
      <c r="F849" s="17">
        <f>D849/MAX(D$240:D849)-1</f>
        <v>-4.7684514540939693E-2</v>
      </c>
      <c r="G849" s="66">
        <f>IF('##zz500##'!K849="","",IF('##zz500##'!K849="no",G848*(1+E849),IF('##zz500##'!T849&lt;&gt;0,G848*(1+'##zz500##'!T849),G848*(1+'##zz500##'!P849))))</f>
        <v>11.843999631248442</v>
      </c>
      <c r="H849" s="6">
        <f t="shared" si="32"/>
        <v>-1.454984953605809E-2</v>
      </c>
      <c r="I849" s="17">
        <f>G849/MAX(G$240:G849)-1</f>
        <v>-4.2601837191244663E-2</v>
      </c>
      <c r="N849" s="20"/>
      <c r="O849" s="20"/>
      <c r="S849" s="192"/>
      <c r="Y849" s="39"/>
      <c r="Z849" s="39"/>
      <c r="AA849" s="17"/>
      <c r="AC849" s="142"/>
      <c r="AE849" s="17"/>
      <c r="AG849" s="66"/>
      <c r="AI849" s="17"/>
    </row>
    <row r="850" spans="1:35" x14ac:dyDescent="0.25">
      <c r="A850" s="72">
        <f>IF('##zz500##'!B850&lt;&gt;"",'##zz500##'!B850,"")</f>
        <v>40367</v>
      </c>
      <c r="B850" s="208">
        <v>12339.53</v>
      </c>
      <c r="C850" s="146">
        <f t="shared" si="33"/>
        <v>1.4851611364468109E-2</v>
      </c>
      <c r="D850" s="143">
        <f>IF('##zz500##'!K850="","",IF('##zz500##'!K850="yes",D849,IF('##zz500##'!T850&lt;&gt;0,D849*(1+'##zz500##'!T850),D849*(1+C850))))</f>
        <v>4.0461401183896486</v>
      </c>
      <c r="E850" s="6">
        <f t="shared" si="31"/>
        <v>0</v>
      </c>
      <c r="F850" s="17">
        <f>D850/MAX(D$240:D850)-1</f>
        <v>-4.7684514540939693E-2</v>
      </c>
      <c r="G850" s="66">
        <f>IF('##zz500##'!K850="","",IF('##zz500##'!K850="no",G849*(1+E850),IF('##zz500##'!T850&lt;&gt;0,G849*(1+'##zz500##'!T850),G849*(1+'##zz500##'!P850))))</f>
        <v>11.908719200261732</v>
      </c>
      <c r="H850" s="6">
        <f t="shared" si="32"/>
        <v>5.4643339267368418E-3</v>
      </c>
      <c r="I850" s="17">
        <f>G850/MAX(G$240:G850)-1</f>
        <v>-3.7370293928813303E-2</v>
      </c>
      <c r="N850" s="20"/>
      <c r="O850" s="20"/>
      <c r="S850" s="192"/>
      <c r="Y850" s="39"/>
      <c r="Z850" s="39"/>
      <c r="AA850" s="17"/>
      <c r="AC850" s="142"/>
      <c r="AE850" s="17"/>
      <c r="AG850" s="66"/>
      <c r="AI850" s="17"/>
    </row>
    <row r="851" spans="1:35" x14ac:dyDescent="0.25">
      <c r="A851" s="72">
        <f>IF('##zz500##'!B851&lt;&gt;"",'##zz500##'!B851,"")</f>
        <v>40368</v>
      </c>
      <c r="B851" s="208">
        <v>12634.9</v>
      </c>
      <c r="C851" s="146">
        <f t="shared" si="33"/>
        <v>2.3936892247921948E-2</v>
      </c>
      <c r="D851" s="143">
        <f>IF('##zz500##'!K851="","",IF('##zz500##'!K851="yes",D850,IF('##zz500##'!T851&lt;&gt;0,D850*(1+'##zz500##'!T851),D850*(1+C851))))</f>
        <v>4.0461401183896486</v>
      </c>
      <c r="E851" s="6">
        <f t="shared" si="31"/>
        <v>0</v>
      </c>
      <c r="F851" s="17">
        <f>D851/MAX(D$240:D851)-1</f>
        <v>-4.7684514540939693E-2</v>
      </c>
      <c r="G851" s="66">
        <f>IF('##zz500##'!K851="","",IF('##zz500##'!K851="no",G850*(1+E851),IF('##zz500##'!T851&lt;&gt;0,G850*(1+'##zz500##'!T851),G850*(1+'##zz500##'!P851))))</f>
        <v>11.556900097685821</v>
      </c>
      <c r="H851" s="6">
        <f t="shared" si="32"/>
        <v>-2.9542984149645513E-2</v>
      </c>
      <c r="I851" s="17">
        <f>G851/MAX(G$240:G851)-1</f>
        <v>-6.5809248077252192E-2</v>
      </c>
      <c r="N851" s="20"/>
      <c r="O851" s="20"/>
      <c r="S851" s="192"/>
      <c r="Y851" s="39"/>
      <c r="Z851" s="39"/>
      <c r="AA851" s="17"/>
      <c r="AC851" s="142"/>
      <c r="AE851" s="17"/>
      <c r="AG851" s="66"/>
      <c r="AI851" s="17"/>
    </row>
    <row r="852" spans="1:35" x14ac:dyDescent="0.25">
      <c r="A852" s="72">
        <f>IF('##zz500##'!B852&lt;&gt;"",'##zz500##'!B852,"")</f>
        <v>40371</v>
      </c>
      <c r="B852" s="208">
        <v>12847.25</v>
      </c>
      <c r="C852" s="146">
        <f t="shared" si="33"/>
        <v>1.6806622925389147E-2</v>
      </c>
      <c r="D852" s="143">
        <f>IF('##zz500##'!K852="","",IF('##zz500##'!K852="yes",D851,IF('##zz500##'!T852&lt;&gt;0,D851*(1+'##zz500##'!T852),D851*(1+C852))))</f>
        <v>4.0461401183896486</v>
      </c>
      <c r="E852" s="6">
        <f t="shared" si="31"/>
        <v>0</v>
      </c>
      <c r="F852" s="17">
        <f>D852/MAX(D$240:D852)-1</f>
        <v>-4.7684514540939693E-2</v>
      </c>
      <c r="G852" s="66">
        <f>IF('##zz500##'!K852="","",IF('##zz500##'!K852="no",G851*(1+E852),IF('##zz500##'!T852&lt;&gt;0,G851*(1+'##zz500##'!T852),G851*(1+'##zz500##'!P852))))</f>
        <v>11.429663714637446</v>
      </c>
      <c r="H852" s="6">
        <f t="shared" si="32"/>
        <v>-1.1009559827713122E-2</v>
      </c>
      <c r="I852" s="17">
        <f>G852/MAX(G$240:G852)-1</f>
        <v>-7.6094277051041992E-2</v>
      </c>
      <c r="N852" s="20"/>
      <c r="O852" s="20"/>
      <c r="S852" s="192"/>
      <c r="Y852" s="39"/>
      <c r="Z852" s="39"/>
      <c r="AA852" s="17"/>
      <c r="AC852" s="142"/>
      <c r="AE852" s="17"/>
      <c r="AG852" s="66"/>
      <c r="AI852" s="17"/>
    </row>
    <row r="853" spans="1:35" x14ac:dyDescent="0.25">
      <c r="A853" s="72">
        <f>IF('##zz500##'!B853&lt;&gt;"",'##zz500##'!B853,"")</f>
        <v>40372</v>
      </c>
      <c r="B853" s="208">
        <v>12764.17</v>
      </c>
      <c r="C853" s="146">
        <f t="shared" si="33"/>
        <v>-6.466753585397611E-3</v>
      </c>
      <c r="D853" s="143">
        <f>IF('##zz500##'!K853="","",IF('##zz500##'!K853="yes",D852,IF('##zz500##'!T853&lt;&gt;0,D852*(1+'##zz500##'!T853),D852*(1+C853))))</f>
        <v>4.0461401183896486</v>
      </c>
      <c r="E853" s="6">
        <f t="shared" si="31"/>
        <v>0</v>
      </c>
      <c r="F853" s="17">
        <f>D853/MAX(D$240:D853)-1</f>
        <v>-4.7684514540939693E-2</v>
      </c>
      <c r="G853" s="66">
        <f>IF('##zz500##'!K853="","",IF('##zz500##'!K853="no",G852*(1+E853),IF('##zz500##'!T853&lt;&gt;0,G852*(1+'##zz500##'!T853),G852*(1+'##zz500##'!P853))))</f>
        <v>11.610096772249438</v>
      </c>
      <c r="H853" s="6">
        <f t="shared" si="32"/>
        <v>1.5786383756935862E-2</v>
      </c>
      <c r="I853" s="17">
        <f>G853/MAX(G$240:G853)-1</f>
        <v>-6.1509146753340405E-2</v>
      </c>
      <c r="N853" s="20"/>
      <c r="O853" s="20"/>
      <c r="S853" s="192"/>
      <c r="Y853" s="39"/>
      <c r="Z853" s="39"/>
      <c r="AA853" s="17"/>
      <c r="AC853" s="142"/>
      <c r="AE853" s="17"/>
      <c r="AG853" s="66"/>
      <c r="AI853" s="17"/>
    </row>
    <row r="854" spans="1:35" x14ac:dyDescent="0.25">
      <c r="A854" s="72">
        <f>IF('##zz500##'!B854&lt;&gt;"",'##zz500##'!B854,"")</f>
        <v>40373</v>
      </c>
      <c r="B854" s="208">
        <v>12881.35</v>
      </c>
      <c r="C854" s="146">
        <f t="shared" si="33"/>
        <v>9.1803854069634205E-3</v>
      </c>
      <c r="D854" s="143">
        <f>IF('##zz500##'!K854="","",IF('##zz500##'!K854="yes",D853,IF('##zz500##'!T854&lt;&gt;0,D853*(1+'##zz500##'!T854),D853*(1+C854))))</f>
        <v>4.0461401183896486</v>
      </c>
      <c r="E854" s="6">
        <f t="shared" si="31"/>
        <v>0</v>
      </c>
      <c r="F854" s="17">
        <f>D854/MAX(D$240:D854)-1</f>
        <v>-4.7684514540939693E-2</v>
      </c>
      <c r="G854" s="66">
        <f>IF('##zz500##'!K854="","",IF('##zz500##'!K854="no",G853*(1+E854),IF('##zz500##'!T854&lt;&gt;0,G853*(1+'##zz500##'!T854),G853*(1+'##zz500##'!P854))))</f>
        <v>11.501924837954379</v>
      </c>
      <c r="H854" s="6">
        <f t="shared" si="32"/>
        <v>-9.3170570768723593E-3</v>
      </c>
      <c r="I854" s="17">
        <f>G854/MAX(G$240:G854)-1</f>
        <v>-7.0253119599162139E-2</v>
      </c>
      <c r="N854" s="20"/>
      <c r="O854" s="20"/>
      <c r="S854" s="192"/>
      <c r="Y854" s="39"/>
      <c r="Z854" s="39"/>
      <c r="AA854" s="17"/>
      <c r="AC854" s="142"/>
      <c r="AE854" s="17"/>
      <c r="AG854" s="66"/>
      <c r="AI854" s="17"/>
    </row>
    <row r="855" spans="1:35" x14ac:dyDescent="0.25">
      <c r="A855" s="72">
        <f>IF('##zz500##'!B855&lt;&gt;"",'##zz500##'!B855,"")</f>
        <v>40374</v>
      </c>
      <c r="B855" s="208">
        <v>12580.47</v>
      </c>
      <c r="C855" s="146">
        <f t="shared" si="33"/>
        <v>-2.3357800230565995E-2</v>
      </c>
      <c r="D855" s="143">
        <f>IF('##zz500##'!K855="","",IF('##zz500##'!K855="yes",D854,IF('##zz500##'!T855&lt;&gt;0,D854*(1+'##zz500##'!T855),D854*(1+C855))))</f>
        <v>4.0461401183896486</v>
      </c>
      <c r="E855" s="6">
        <f t="shared" si="31"/>
        <v>0</v>
      </c>
      <c r="F855" s="17">
        <f>D855/MAX(D$240:D855)-1</f>
        <v>-4.7684514540939693E-2</v>
      </c>
      <c r="G855" s="66">
        <f>IF('##zz500##'!K855="","",IF('##zz500##'!K855="no",G854*(1+E855),IF('##zz500##'!T855&lt;&gt;0,G854*(1+'##zz500##'!T855),G854*(1+'##zz500##'!P855))))</f>
        <v>11.768565085044415</v>
      </c>
      <c r="H855" s="6">
        <f t="shared" si="32"/>
        <v>2.3182228265843818E-2</v>
      </c>
      <c r="I855" s="17">
        <f>G855/MAX(G$240:G855)-1</f>
        <v>-4.8699515188253883E-2</v>
      </c>
      <c r="N855" s="20"/>
      <c r="O855" s="20"/>
      <c r="S855" s="192"/>
      <c r="Y855" s="39"/>
      <c r="Z855" s="39"/>
      <c r="AA855" s="17"/>
      <c r="AC855" s="142"/>
      <c r="AE855" s="17"/>
      <c r="AG855" s="66"/>
      <c r="AI855" s="17"/>
    </row>
    <row r="856" spans="1:35" x14ac:dyDescent="0.25">
      <c r="A856" s="72">
        <f>IF('##zz500##'!B856&lt;&gt;"",'##zz500##'!B856,"")</f>
        <v>40375</v>
      </c>
      <c r="B856" s="208">
        <v>12688.91</v>
      </c>
      <c r="C856" s="146">
        <f t="shared" si="33"/>
        <v>8.6197097564717495E-3</v>
      </c>
      <c r="D856" s="143">
        <f>IF('##zz500##'!K856="","",IF('##zz500##'!K856="yes",D855,IF('##zz500##'!T856&lt;&gt;0,D855*(1+'##zz500##'!T856),D855*(1+C856))))</f>
        <v>4.0461401183896486</v>
      </c>
      <c r="E856" s="6">
        <f t="shared" si="31"/>
        <v>0</v>
      </c>
      <c r="F856" s="17">
        <f>D856/MAX(D$240:D856)-1</f>
        <v>-4.7684514540939693E-2</v>
      </c>
      <c r="G856" s="66">
        <f>IF('##zz500##'!K856="","",IF('##zz500##'!K856="no",G855*(1+E856),IF('##zz500##'!T856&lt;&gt;0,G855*(1+'##zz500##'!T856),G855*(1+'##zz500##'!P856))))</f>
        <v>11.699158464917112</v>
      </c>
      <c r="H856" s="6">
        <f t="shared" si="32"/>
        <v>-5.897628098731067E-3</v>
      </c>
      <c r="I856" s="17">
        <f>G856/MAX(G$240:G856)-1</f>
        <v>-5.4309931657816057E-2</v>
      </c>
      <c r="N856" s="20"/>
      <c r="O856" s="20"/>
      <c r="S856" s="192"/>
      <c r="Y856" s="39"/>
      <c r="Z856" s="39"/>
      <c r="AA856" s="17"/>
      <c r="AC856" s="142"/>
      <c r="AE856" s="17"/>
      <c r="AG856" s="66"/>
      <c r="AI856" s="17"/>
    </row>
    <row r="857" spans="1:35" x14ac:dyDescent="0.25">
      <c r="A857" s="72">
        <f>IF('##zz500##'!B857&lt;&gt;"",'##zz500##'!B857,"")</f>
        <v>40378</v>
      </c>
      <c r="B857" s="208">
        <v>12926.19</v>
      </c>
      <c r="C857" s="146">
        <f t="shared" si="33"/>
        <v>1.8699793756910665E-2</v>
      </c>
      <c r="D857" s="143">
        <f>IF('##zz500##'!K857="","",IF('##zz500##'!K857="yes",D856,IF('##zz500##'!T857&lt;&gt;0,D856*(1+'##zz500##'!T857),D856*(1+C857))))</f>
        <v>4.0461401183896486</v>
      </c>
      <c r="E857" s="6">
        <f t="shared" si="31"/>
        <v>0</v>
      </c>
      <c r="F857" s="17">
        <f>D857/MAX(D$240:D857)-1</f>
        <v>-4.7684514540939693E-2</v>
      </c>
      <c r="G857" s="66">
        <f>IF('##zz500##'!K857="","",IF('##zz500##'!K857="no",G856*(1+E857),IF('##zz500##'!T857&lt;&gt;0,G856*(1+'##zz500##'!T857),G856*(1+'##zz500##'!P857))))</f>
        <v>11.434875545341189</v>
      </c>
      <c r="H857" s="6">
        <f t="shared" si="32"/>
        <v>-2.2589908527903213E-2</v>
      </c>
      <c r="I857" s="17">
        <f>G857/MAX(G$240:G857)-1</f>
        <v>-7.5672983797412607E-2</v>
      </c>
      <c r="N857" s="20"/>
      <c r="O857" s="20"/>
      <c r="S857" s="192"/>
      <c r="Y857" s="39"/>
      <c r="Z857" s="39"/>
      <c r="AA857" s="17"/>
      <c r="AC857" s="142"/>
      <c r="AE857" s="17"/>
      <c r="AG857" s="66"/>
      <c r="AI857" s="17"/>
    </row>
    <row r="858" spans="1:35" x14ac:dyDescent="0.25">
      <c r="A858" s="72">
        <f>IF('##zz500##'!B858&lt;&gt;"",'##zz500##'!B858,"")</f>
        <v>40379</v>
      </c>
      <c r="B858" s="208">
        <v>13230.16</v>
      </c>
      <c r="C858" s="146">
        <f t="shared" si="33"/>
        <v>2.3515823301374805E-2</v>
      </c>
      <c r="D858" s="143">
        <f>IF('##zz500##'!K858="","",IF('##zz500##'!K858="yes",D857,IF('##zz500##'!T858&lt;&gt;0,D857*(1+'##zz500##'!T858),D857*(1+C858))))</f>
        <v>4.0461401183896486</v>
      </c>
      <c r="E858" s="6">
        <f t="shared" si="31"/>
        <v>0</v>
      </c>
      <c r="F858" s="17">
        <f>D858/MAX(D$240:D858)-1</f>
        <v>-4.7684514540939693E-2</v>
      </c>
      <c r="G858" s="66">
        <f>IF('##zz500##'!K858="","",IF('##zz500##'!K858="no",G857*(1+E858),IF('##zz500##'!T858&lt;&gt;0,G857*(1+'##zz500##'!T858),G857*(1+'##zz500##'!P858))))</f>
        <v>11.374316262854039</v>
      </c>
      <c r="H858" s="6">
        <f t="shared" si="32"/>
        <v>-5.2960158811542479E-3</v>
      </c>
      <c r="I858" s="17">
        <f>G858/MAX(G$240:G858)-1</f>
        <v>-8.0568234354601476E-2</v>
      </c>
      <c r="N858" s="20"/>
      <c r="O858" s="20"/>
      <c r="S858" s="192"/>
      <c r="Y858" s="39"/>
      <c r="Z858" s="39"/>
      <c r="AA858" s="17"/>
      <c r="AC858" s="142"/>
      <c r="AE858" s="17"/>
      <c r="AG858" s="66"/>
      <c r="AI858" s="17"/>
    </row>
    <row r="859" spans="1:35" x14ac:dyDescent="0.25">
      <c r="A859" s="72">
        <f>IF('##zz500##'!B859&lt;&gt;"",'##zz500##'!B859,"")</f>
        <v>40380</v>
      </c>
      <c r="B859" s="208">
        <v>13299.03</v>
      </c>
      <c r="C859" s="146">
        <f t="shared" si="33"/>
        <v>5.2055303941902498E-3</v>
      </c>
      <c r="D859" s="143">
        <f>IF('##zz500##'!K859="","",IF('##zz500##'!K859="yes",D858,IF('##zz500##'!T859&lt;&gt;0,D858*(1+'##zz500##'!T859),D858*(1+C859))))</f>
        <v>4.0672024237550781</v>
      </c>
      <c r="E859" s="6">
        <f t="shared" si="31"/>
        <v>5.2055303941902498E-3</v>
      </c>
      <c r="F859" s="17">
        <f>D859/MAX(D$240:D859)-1</f>
        <v>-4.2727207336524575E-2</v>
      </c>
      <c r="G859" s="66">
        <f>IF('##zz500##'!K859="","",IF('##zz500##'!K859="no",G858*(1+E859),IF('##zz500##'!T859&lt;&gt;0,G858*(1+'##zz500##'!T859),G858*(1+'##zz500##'!P859))))</f>
        <v>11.433525611873458</v>
      </c>
      <c r="H859" s="6">
        <f t="shared" si="32"/>
        <v>5.2055303941902498E-3</v>
      </c>
      <c r="I859" s="17">
        <f>G859/MAX(G$240:G859)-1</f>
        <v>-7.5782104353150359E-2</v>
      </c>
      <c r="N859" s="20"/>
      <c r="O859" s="20"/>
      <c r="S859" s="192"/>
      <c r="Y859" s="39"/>
      <c r="Z859" s="39"/>
      <c r="AA859" s="17"/>
      <c r="AC859" s="142"/>
      <c r="AE859" s="17"/>
      <c r="AG859" s="66"/>
      <c r="AI859" s="17"/>
    </row>
    <row r="860" spans="1:35" x14ac:dyDescent="0.25">
      <c r="A860" s="72">
        <f>IF('##zz500##'!B860&lt;&gt;"",'##zz500##'!B860,"")</f>
        <v>40381</v>
      </c>
      <c r="B860" s="208">
        <v>13633.1</v>
      </c>
      <c r="C860" s="146">
        <f t="shared" si="33"/>
        <v>2.511987716397357E-2</v>
      </c>
      <c r="D860" s="143">
        <f>IF('##zz500##'!K860="","",IF('##zz500##'!K860="yes",D859,IF('##zz500##'!T860&lt;&gt;0,D859*(1+'##zz500##'!T860),D859*(1+C860))))</f>
        <v>4.169370049040821</v>
      </c>
      <c r="E860" s="6">
        <f t="shared" si="31"/>
        <v>2.511987716397357E-2</v>
      </c>
      <c r="F860" s="17">
        <f>D860/MAX(D$240:D860)-1</f>
        <v>-1.8680632372404249E-2</v>
      </c>
      <c r="G860" s="66">
        <f>IF('##zz500##'!K860="","",IF('##zz500##'!K860="no",G859*(1+E860),IF('##zz500##'!T860&lt;&gt;0,G859*(1+'##zz500##'!T860),G859*(1+'##zz500##'!P860))))</f>
        <v>11.720734370794865</v>
      </c>
      <c r="H860" s="6">
        <f t="shared" si="32"/>
        <v>2.511987716397357E-2</v>
      </c>
      <c r="I860" s="17">
        <f>G860/MAX(G$240:G860)-1</f>
        <v>-5.2565864341755364E-2</v>
      </c>
      <c r="N860" s="20"/>
      <c r="O860" s="20"/>
      <c r="S860" s="192"/>
      <c r="Y860" s="39"/>
      <c r="Z860" s="39"/>
      <c r="AA860" s="17"/>
      <c r="AC860" s="142"/>
      <c r="AE860" s="17"/>
      <c r="AG860" s="66"/>
      <c r="AI860" s="17"/>
    </row>
    <row r="861" spans="1:35" x14ac:dyDescent="0.25">
      <c r="A861" s="72">
        <f>IF('##zz500##'!B861&lt;&gt;"",'##zz500##'!B861,"")</f>
        <v>40382</v>
      </c>
      <c r="B861" s="208">
        <v>13675.94</v>
      </c>
      <c r="C861" s="146">
        <f t="shared" si="33"/>
        <v>3.1423520695952334E-3</v>
      </c>
      <c r="D861" s="143">
        <f>IF('##zz500##'!K861="","",IF('##zz500##'!K861="yes",D860,IF('##zz500##'!T861&lt;&gt;0,D860*(1+'##zz500##'!T861),D860*(1+C861))))</f>
        <v>4.1824716776433331</v>
      </c>
      <c r="E861" s="6">
        <f t="shared" si="31"/>
        <v>3.1423520695952334E-3</v>
      </c>
      <c r="F861" s="17">
        <f>D861/MAX(D$240:D861)-1</f>
        <v>-1.5596981426605705E-2</v>
      </c>
      <c r="G861" s="66">
        <f>IF('##zz500##'!K861="","",IF('##zz500##'!K861="no",G860*(1+E861),IF('##zz500##'!T861&lt;&gt;0,G860*(1+'##zz500##'!T861),G860*(1+'##zz500##'!P861))))</f>
        <v>11.757565044702108</v>
      </c>
      <c r="H861" s="6">
        <f t="shared" si="32"/>
        <v>3.1423520695952334E-3</v>
      </c>
      <c r="I861" s="17">
        <f>G861/MAX(G$240:G861)-1</f>
        <v>-4.9588692724764516E-2</v>
      </c>
      <c r="N861" s="20"/>
      <c r="O861" s="20"/>
      <c r="S861" s="192"/>
      <c r="Y861" s="39"/>
      <c r="Z861" s="39"/>
      <c r="AA861" s="17"/>
      <c r="AC861" s="142"/>
      <c r="AE861" s="17"/>
      <c r="AG861" s="66"/>
      <c r="AI861" s="17"/>
    </row>
    <row r="862" spans="1:35" x14ac:dyDescent="0.25">
      <c r="A862" s="72">
        <f>IF('##zz500##'!B862&lt;&gt;"",'##zz500##'!B862,"")</f>
        <v>40385</v>
      </c>
      <c r="B862" s="208">
        <v>13959.49</v>
      </c>
      <c r="C862" s="146">
        <f t="shared" si="33"/>
        <v>2.0733492542377219E-2</v>
      </c>
      <c r="D862" s="143">
        <f>IF('##zz500##'!K862="","",IF('##zz500##'!K862="yes",D861,IF('##zz500##'!T862&lt;&gt;0,D861*(1+'##zz500##'!T862),D861*(1+C862))))</f>
        <v>4.2691889229804554</v>
      </c>
      <c r="E862" s="6">
        <f t="shared" si="31"/>
        <v>2.0733492542377219E-2</v>
      </c>
      <c r="F862" s="17">
        <f>D862/MAX(D$240:D862)-1</f>
        <v>0</v>
      </c>
      <c r="G862" s="66">
        <f>IF('##zz500##'!K862="","",IF('##zz500##'!K862="no",G861*(1+E862),IF('##zz500##'!T862&lt;&gt;0,G861*(1+'##zz500##'!T862),G861*(1+'##zz500##'!P862))))</f>
        <v>12.001340431872954</v>
      </c>
      <c r="H862" s="6">
        <f t="shared" si="32"/>
        <v>2.0733492542377219E-2</v>
      </c>
      <c r="I862" s="17">
        <f>G862/MAX(G$240:G862)-1</f>
        <v>-2.9883346973182401E-2</v>
      </c>
      <c r="N862" s="20"/>
      <c r="O862" s="20"/>
      <c r="S862" s="192"/>
      <c r="Y862" s="39"/>
      <c r="Z862" s="39"/>
      <c r="AA862" s="17"/>
      <c r="AC862" s="142"/>
      <c r="AE862" s="17"/>
      <c r="AG862" s="66"/>
      <c r="AI862" s="17"/>
    </row>
    <row r="863" spans="1:35" x14ac:dyDescent="0.25">
      <c r="A863" s="72">
        <f>IF('##zz500##'!B863&lt;&gt;"",'##zz500##'!B863,"")</f>
        <v>40386</v>
      </c>
      <c r="B863" s="208">
        <v>13992.1</v>
      </c>
      <c r="C863" s="146">
        <f t="shared" si="33"/>
        <v>2.3360452280134503E-3</v>
      </c>
      <c r="D863" s="143">
        <f>IF('##zz500##'!K863="","",IF('##zz500##'!K863="yes",D862,IF('##zz500##'!T863&lt;&gt;0,D862*(1+'##zz500##'!T863),D862*(1+C863))))</f>
        <v>4.2791619413914717</v>
      </c>
      <c r="E863" s="6">
        <f t="shared" si="31"/>
        <v>2.3360452280134503E-3</v>
      </c>
      <c r="F863" s="17">
        <f>D863/MAX(D$240:D863)-1</f>
        <v>0</v>
      </c>
      <c r="G863" s="66">
        <f>IF('##zz500##'!K863="","",IF('##zz500##'!K863="no",G862*(1+E863),IF('##zz500##'!T863&lt;&gt;0,G862*(1+'##zz500##'!T863),G862*(1+'##zz500##'!P863))))</f>
        <v>12.029376105918596</v>
      </c>
      <c r="H863" s="6">
        <f t="shared" si="32"/>
        <v>2.3360452280134503E-3</v>
      </c>
      <c r="I863" s="17">
        <f>G863/MAX(G$240:G863)-1</f>
        <v>-2.7617110595262728E-2</v>
      </c>
      <c r="N863" s="20"/>
      <c r="O863" s="20"/>
      <c r="S863" s="192"/>
      <c r="Y863" s="39"/>
      <c r="Z863" s="39"/>
      <c r="AA863" s="17"/>
      <c r="AC863" s="142"/>
      <c r="AE863" s="17"/>
      <c r="AG863" s="66"/>
      <c r="AI863" s="17"/>
    </row>
    <row r="864" spans="1:35" x14ac:dyDescent="0.25">
      <c r="A864" s="72">
        <f>IF('##zz500##'!B864&lt;&gt;"",'##zz500##'!B864,"")</f>
        <v>40387</v>
      </c>
      <c r="B864" s="208">
        <v>14305.85</v>
      </c>
      <c r="C864" s="146">
        <f t="shared" si="33"/>
        <v>2.2423367471644751E-2</v>
      </c>
      <c r="D864" s="143">
        <f>IF('##zz500##'!K864="","",IF('##zz500##'!K864="yes",D863,IF('##zz500##'!T864&lt;&gt;0,D863*(1+'##zz500##'!T864),D863*(1+C864))))</f>
        <v>4.3751151620739694</v>
      </c>
      <c r="E864" s="6">
        <f t="shared" si="31"/>
        <v>2.2423367471644751E-2</v>
      </c>
      <c r="F864" s="17">
        <f>D864/MAX(D$240:D864)-1</f>
        <v>0</v>
      </c>
      <c r="G864" s="66">
        <f>IF('##zz500##'!K864="","",IF('##zz500##'!K864="no",G863*(1+E864),IF('##zz500##'!T864&lt;&gt;0,G863*(1+'##zz500##'!T864),G863*(1+'##zz500##'!P864))))</f>
        <v>12.299115226796232</v>
      </c>
      <c r="H864" s="6">
        <f t="shared" si="32"/>
        <v>2.2423367471644751E-2</v>
      </c>
      <c r="I864" s="17">
        <f>G864/MAX(G$240:G864)-1</f>
        <v>-5.8130117430006401E-3</v>
      </c>
      <c r="N864" s="20"/>
      <c r="O864" s="20"/>
      <c r="S864" s="192"/>
      <c r="Y864" s="39"/>
      <c r="Z864" s="39"/>
      <c r="AA864" s="17"/>
      <c r="AC864" s="142"/>
      <c r="AE864" s="17"/>
      <c r="AG864" s="66"/>
      <c r="AI864" s="17"/>
    </row>
    <row r="865" spans="1:36" x14ac:dyDescent="0.25">
      <c r="A865" s="72">
        <f>IF('##zz500##'!B865&lt;&gt;"",'##zz500##'!B865,"")</f>
        <v>40388</v>
      </c>
      <c r="B865" s="208">
        <v>14468.3</v>
      </c>
      <c r="C865" s="146">
        <f t="shared" si="33"/>
        <v>1.1355494430600022E-2</v>
      </c>
      <c r="D865" s="143">
        <f>IF('##zz500##'!K865="","",IF('##zz500##'!K865="yes",D864,IF('##zz500##'!T865&lt;&gt;0,D864*(1+'##zz500##'!T865),D864*(1+C865))))</f>
        <v>4.3751151620739694</v>
      </c>
      <c r="E865" s="6">
        <f t="shared" si="31"/>
        <v>0</v>
      </c>
      <c r="F865" s="17">
        <f>D865/MAX(D$240:D865)-1</f>
        <v>0</v>
      </c>
      <c r="G865" s="66">
        <f>IF('##zz500##'!K865="","",IF('##zz500##'!K865="no",G864*(1+E865),IF('##zz500##'!T865&lt;&gt;0,G864*(1+'##zz500##'!T865),G864*(1+'##zz500##'!P865))))</f>
        <v>12.205386744845306</v>
      </c>
      <c r="H865" s="6">
        <f t="shared" si="32"/>
        <v>-7.6207499663649703E-3</v>
      </c>
      <c r="I865" s="17">
        <f>G865/MAX(G$240:G865)-1</f>
        <v>-1.3389462200320557E-2</v>
      </c>
      <c r="N865" s="20"/>
      <c r="O865" s="20"/>
      <c r="S865" s="192"/>
      <c r="Y865" s="39"/>
      <c r="Z865" s="39"/>
      <c r="AA865" s="17"/>
      <c r="AC865" s="142"/>
      <c r="AE865" s="17"/>
      <c r="AG865" s="66"/>
      <c r="AI865" s="17"/>
    </row>
    <row r="866" spans="1:36" x14ac:dyDescent="0.25">
      <c r="A866" s="72">
        <f>IF('##zz500##'!B866&lt;&gt;"",'##zz500##'!B866,"")</f>
        <v>40389</v>
      </c>
      <c r="B866" s="208">
        <v>14471.39</v>
      </c>
      <c r="C866" s="146">
        <f t="shared" si="33"/>
        <v>2.1357035726388141E-4</v>
      </c>
      <c r="D866" s="143">
        <f>IF('##zz500##'!K866="","",IF('##zz500##'!K866="yes",D865,IF('##zz500##'!T866&lt;&gt;0,D865*(1+'##zz500##'!T866),D865*(1+C866))))</f>
        <v>4.3751151620739694</v>
      </c>
      <c r="E866" s="6">
        <f t="shared" si="31"/>
        <v>0</v>
      </c>
      <c r="F866" s="17">
        <f>D866/MAX(D$240:D866)-1</f>
        <v>0</v>
      </c>
      <c r="G866" s="66">
        <f>IF('##zz500##'!K866="","",IF('##zz500##'!K866="no",G865*(1+E866),IF('##zz500##'!T866&lt;&gt;0,G865*(1+'##zz500##'!T866),G865*(1+'##zz500##'!P866))))</f>
        <v>12.213855351589043</v>
      </c>
      <c r="H866" s="6">
        <f t="shared" si="32"/>
        <v>6.9384173732256471E-4</v>
      </c>
      <c r="I866" s="17">
        <f>G866/MAX(G$240:G866)-1</f>
        <v>-1.2704910630712996E-2</v>
      </c>
      <c r="N866" s="20"/>
      <c r="O866" s="20"/>
      <c r="S866" s="192"/>
      <c r="Y866" s="39"/>
      <c r="Z866" s="39"/>
      <c r="AA866" s="17"/>
      <c r="AC866" s="142"/>
      <c r="AE866" s="17"/>
      <c r="AG866" s="66"/>
      <c r="AI866" s="17"/>
    </row>
    <row r="867" spans="1:36" x14ac:dyDescent="0.25">
      <c r="A867" s="72">
        <f>IF('##zz500##'!B867&lt;&gt;"",'##zz500##'!B867,"")</f>
        <v>40392</v>
      </c>
      <c r="B867" s="208">
        <v>14757.84</v>
      </c>
      <c r="C867" s="146">
        <f t="shared" si="33"/>
        <v>1.9794228474251607E-2</v>
      </c>
      <c r="D867" s="143">
        <f>IF('##zz500##'!K867="","",IF('##zz500##'!K867="yes",D866,IF('##zz500##'!T867&lt;&gt;0,D866*(1+'##zz500##'!T867),D866*(1+C867))))</f>
        <v>4.4617171911932241</v>
      </c>
      <c r="E867" s="6">
        <f t="shared" si="31"/>
        <v>1.9794228474251607E-2</v>
      </c>
      <c r="F867" s="17">
        <f>D867/MAX(D$240:D867)-1</f>
        <v>0</v>
      </c>
      <c r="G867" s="66">
        <f>IF('##zz500##'!K867="","",IF('##zz500##'!K867="no",G866*(1+E867),IF('##zz500##'!T867&lt;&gt;0,G866*(1+'##zz500##'!T867),G866*(1+'##zz500##'!P867))))</f>
        <v>12.455619194969858</v>
      </c>
      <c r="H867" s="6">
        <f t="shared" si="32"/>
        <v>1.9794228474251607E-2</v>
      </c>
      <c r="I867" s="17">
        <f>G867/MAX(G$240:G867)-1</f>
        <v>0</v>
      </c>
      <c r="N867" s="20"/>
      <c r="O867" s="20"/>
      <c r="S867" s="192"/>
      <c r="Y867" s="39"/>
      <c r="Z867" s="39"/>
      <c r="AA867" s="17"/>
      <c r="AC867" s="142"/>
      <c r="AE867" s="17"/>
      <c r="AG867" s="66"/>
      <c r="AI867" s="17"/>
    </row>
    <row r="868" spans="1:36" x14ac:dyDescent="0.25">
      <c r="A868" s="72">
        <f>IF('##zz500##'!B868&lt;&gt;"",'##zz500##'!B868,"")</f>
        <v>40393</v>
      </c>
      <c r="B868" s="208">
        <v>14418.47</v>
      </c>
      <c r="C868" s="146">
        <f t="shared" si="33"/>
        <v>-2.2995912680988551E-2</v>
      </c>
      <c r="D868" s="143">
        <f>IF('##zz500##'!K868="","",IF('##zz500##'!K868="yes",D867,IF('##zz500##'!T868&lt;&gt;0,D867*(1+'##zz500##'!T868),D867*(1+C868))))</f>
        <v>4.4617171911932241</v>
      </c>
      <c r="E868" s="6">
        <f t="shared" si="31"/>
        <v>0</v>
      </c>
      <c r="F868" s="17">
        <f>D868/MAX(D$240:D868)-1</f>
        <v>0</v>
      </c>
      <c r="G868" s="66">
        <f>IF('##zz500##'!K868="","",IF('##zz500##'!K868="no",G867*(1+E868),IF('##zz500##'!T868&lt;&gt;0,G867*(1+'##zz500##'!T868),G867*(1+'##zz500##'!P868))))</f>
        <v>12.672342708036812</v>
      </c>
      <c r="H868" s="6">
        <f t="shared" si="32"/>
        <v>1.7399657911384869E-2</v>
      </c>
      <c r="I868" s="17">
        <f>G868/MAX(G$240:G868)-1</f>
        <v>0</v>
      </c>
      <c r="N868" s="20"/>
      <c r="O868" s="20"/>
      <c r="S868" s="192"/>
      <c r="Y868" s="39"/>
      <c r="Z868" s="39"/>
      <c r="AA868" s="17"/>
      <c r="AC868" s="142"/>
      <c r="AE868" s="17"/>
      <c r="AF868" s="14"/>
      <c r="AG868" s="66"/>
      <c r="AI868" s="17"/>
      <c r="AJ868" s="14"/>
    </row>
    <row r="869" spans="1:36" x14ac:dyDescent="0.25">
      <c r="A869" s="72">
        <f>IF('##zz500##'!B869&lt;&gt;"",'##zz500##'!B869,"")</f>
        <v>40394</v>
      </c>
      <c r="B869" s="208">
        <v>14535.15</v>
      </c>
      <c r="C869" s="146">
        <f t="shared" si="33"/>
        <v>8.0923981532021738E-3</v>
      </c>
      <c r="D869" s="143">
        <f>IF('##zz500##'!K869="","",IF('##zz500##'!K869="yes",D868,IF('##zz500##'!T869&lt;&gt;0,D868*(1+'##zz500##'!T869),D868*(1+C869))))</f>
        <v>4.4978231831513469</v>
      </c>
      <c r="E869" s="6">
        <f t="shared" si="31"/>
        <v>8.0923981532021738E-3</v>
      </c>
      <c r="F869" s="17">
        <f>D869/MAX(D$240:D869)-1</f>
        <v>0</v>
      </c>
      <c r="G869" s="66">
        <f>IF('##zz500##'!K869="","",IF('##zz500##'!K869="no",G868*(1+E869),IF('##zz500##'!T869&lt;&gt;0,G868*(1+'##zz500##'!T869),G868*(1+'##zz500##'!P869))))</f>
        <v>12.774892350764073</v>
      </c>
      <c r="H869" s="6">
        <f t="shared" si="32"/>
        <v>8.0923981532021738E-3</v>
      </c>
      <c r="I869" s="17">
        <f>G869/MAX(G$240:G869)-1</f>
        <v>0</v>
      </c>
      <c r="N869" s="20"/>
      <c r="O869" s="20"/>
      <c r="S869" s="192"/>
      <c r="Y869" s="39"/>
      <c r="Z869" s="39"/>
      <c r="AA869" s="17"/>
      <c r="AC869" s="142"/>
      <c r="AE869" s="17"/>
      <c r="AG869" s="66"/>
      <c r="AI869" s="17"/>
    </row>
    <row r="870" spans="1:36" x14ac:dyDescent="0.25">
      <c r="A870" s="72">
        <f>IF('##zz500##'!B870&lt;&gt;"",'##zz500##'!B870,"")</f>
        <v>40395</v>
      </c>
      <c r="B870" s="208">
        <v>14690.54</v>
      </c>
      <c r="C870" s="146">
        <f t="shared" si="33"/>
        <v>1.069063614754584E-2</v>
      </c>
      <c r="D870" s="143">
        <f>IF('##zz500##'!K870="","",IF('##zz500##'!K870="yes",D869,IF('##zz500##'!T870&lt;&gt;0,D869*(1+'##zz500##'!T870),D869*(1+C870))))</f>
        <v>4.5459077742584144</v>
      </c>
      <c r="E870" s="6">
        <f t="shared" si="31"/>
        <v>1.069063614754584E-2</v>
      </c>
      <c r="F870" s="17">
        <f>D870/MAX(D$240:D870)-1</f>
        <v>0</v>
      </c>
      <c r="G870" s="66">
        <f>IF('##zz500##'!K870="","",IF('##zz500##'!K870="no",G869*(1+E870),IF('##zz500##'!T870&lt;&gt;0,G869*(1+'##zz500##'!T870),G869*(1+'##zz500##'!P870))))</f>
        <v>12.911464076710159</v>
      </c>
      <c r="H870" s="6">
        <f t="shared" si="32"/>
        <v>1.069063614754584E-2</v>
      </c>
      <c r="I870" s="17">
        <f>G870/MAX(G$240:G870)-1</f>
        <v>0</v>
      </c>
      <c r="N870" s="20"/>
      <c r="O870" s="20"/>
      <c r="S870" s="192"/>
      <c r="Y870" s="39"/>
      <c r="Z870" s="39"/>
      <c r="AA870" s="17"/>
      <c r="AC870" s="142"/>
      <c r="AE870" s="17"/>
      <c r="AG870" s="66"/>
      <c r="AI870" s="17"/>
    </row>
    <row r="871" spans="1:36" x14ac:dyDescent="0.25">
      <c r="A871" s="72">
        <f>IF('##zz500##'!B871&lt;&gt;"",'##zz500##'!B871,"")</f>
        <v>40396</v>
      </c>
      <c r="B871" s="208">
        <v>14881.89</v>
      </c>
      <c r="C871" s="146">
        <f t="shared" si="33"/>
        <v>1.3025389127969245E-2</v>
      </c>
      <c r="D871" s="143">
        <f>IF('##zz500##'!K871="","",IF('##zz500##'!K871="yes",D870,IF('##zz500##'!T871&lt;&gt;0,D870*(1+'##zz500##'!T871),D870*(1+C871))))</f>
        <v>4.6051199919579906</v>
      </c>
      <c r="E871" s="6">
        <f t="shared" si="31"/>
        <v>1.3025389127969245E-2</v>
      </c>
      <c r="F871" s="17">
        <f>D871/MAX(D$240:D871)-1</f>
        <v>0</v>
      </c>
      <c r="G871" s="66">
        <f>IF('##zz500##'!K871="","",IF('##zz500##'!K871="no",G870*(1+E871),IF('##zz500##'!T871&lt;&gt;0,G870*(1+'##zz500##'!T871),G870*(1+'##zz500##'!P871))))</f>
        <v>13.079640920521104</v>
      </c>
      <c r="H871" s="6">
        <f t="shared" si="32"/>
        <v>1.3025389127969245E-2</v>
      </c>
      <c r="I871" s="17">
        <f>G871/MAX(G$240:G871)-1</f>
        <v>0</v>
      </c>
      <c r="N871" s="20"/>
      <c r="O871" s="20"/>
      <c r="S871" s="192"/>
      <c r="Y871" s="39"/>
      <c r="Z871" s="39"/>
      <c r="AA871" s="17"/>
      <c r="AC871" s="142"/>
      <c r="AE871" s="17"/>
      <c r="AG871" s="66"/>
      <c r="AI871" s="17"/>
    </row>
    <row r="872" spans="1:36" x14ac:dyDescent="0.25">
      <c r="A872" s="72">
        <f>IF('##zz500##'!B872&lt;&gt;"",'##zz500##'!B872,"")</f>
        <v>40399</v>
      </c>
      <c r="B872" s="208">
        <v>15091.51</v>
      </c>
      <c r="C872" s="146">
        <f t="shared" si="33"/>
        <v>1.4085576495996177E-2</v>
      </c>
      <c r="D872" s="143">
        <f>IF('##zz500##'!K872="","",IF('##zz500##'!K872="yes",D871,IF('##zz500##'!T872&lt;&gt;0,D871*(1+'##zz500##'!T872),D871*(1+C872))))</f>
        <v>4.6699857618779559</v>
      </c>
      <c r="E872" s="6">
        <f t="shared" si="31"/>
        <v>1.4085576495996177E-2</v>
      </c>
      <c r="F872" s="17">
        <f>D872/MAX(D$240:D872)-1</f>
        <v>0</v>
      </c>
      <c r="G872" s="66">
        <f>IF('##zz500##'!K872="","",IF('##zz500##'!K872="no",G871*(1+E872),IF('##zz500##'!T872&lt;&gt;0,G871*(1+'##zz500##'!T872),G871*(1+'##zz500##'!P872))))</f>
        <v>13.263875203247267</v>
      </c>
      <c r="H872" s="6">
        <f t="shared" si="32"/>
        <v>1.4085576495996177E-2</v>
      </c>
      <c r="I872" s="17">
        <f>G872/MAX(G$240:G872)-1</f>
        <v>0</v>
      </c>
      <c r="N872" s="20"/>
      <c r="O872" s="20"/>
      <c r="S872" s="192"/>
      <c r="Y872" s="39"/>
      <c r="Z872" s="39"/>
      <c r="AA872" s="17"/>
      <c r="AC872" s="142"/>
      <c r="AE872" s="17"/>
      <c r="AG872" s="66"/>
      <c r="AI872" s="17"/>
    </row>
    <row r="873" spans="1:36" x14ac:dyDescent="0.25">
      <c r="A873" s="72">
        <f>IF('##zz500##'!B873&lt;&gt;"",'##zz500##'!B873,"")</f>
        <v>40400</v>
      </c>
      <c r="B873" s="208">
        <v>14640.37</v>
      </c>
      <c r="C873" s="146">
        <f t="shared" si="33"/>
        <v>-2.9893628934414052E-2</v>
      </c>
      <c r="D873" s="143">
        <f>IF('##zz500##'!K873="","",IF('##zz500##'!K873="yes",D872,IF('##zz500##'!T873&lt;&gt;0,D872*(1+'##zz500##'!T873),D872*(1+C873))))</f>
        <v>4.5303829403833795</v>
      </c>
      <c r="E873" s="6">
        <f t="shared" si="31"/>
        <v>-2.9893628934414052E-2</v>
      </c>
      <c r="F873" s="17">
        <f>D873/MAX(D$240:D873)-1</f>
        <v>-2.9893628934414052E-2</v>
      </c>
      <c r="G873" s="66">
        <f>IF('##zz500##'!K873="","",IF('##zz500##'!K873="no",G872*(1+E873),IF('##zz500##'!T873&lt;&gt;0,G872*(1+'##zz500##'!T873),G872*(1+'##zz500##'!P873))))</f>
        <v>12.867369839689017</v>
      </c>
      <c r="H873" s="6">
        <f t="shared" si="32"/>
        <v>-2.9893628934414052E-2</v>
      </c>
      <c r="I873" s="17">
        <f>G873/MAX(G$240:G873)-1</f>
        <v>-2.9893628934414052E-2</v>
      </c>
      <c r="N873" s="20"/>
      <c r="O873" s="20"/>
      <c r="S873" s="192"/>
      <c r="Y873" s="39"/>
      <c r="Z873" s="39"/>
      <c r="AA873" s="17"/>
      <c r="AC873" s="142"/>
      <c r="AE873" s="17"/>
      <c r="AG873" s="66"/>
      <c r="AI873" s="17"/>
    </row>
    <row r="874" spans="1:36" x14ac:dyDescent="0.25">
      <c r="A874" s="72">
        <f>IF('##zz500##'!B874&lt;&gt;"",'##zz500##'!B874,"")</f>
        <v>40401</v>
      </c>
      <c r="B874" s="208">
        <v>14799.52</v>
      </c>
      <c r="C874" s="146">
        <f t="shared" si="33"/>
        <v>1.0870626903555003E-2</v>
      </c>
      <c r="D874" s="143">
        <f>IF('##zz500##'!K874="","",IF('##zz500##'!K874="yes",D873,IF('##zz500##'!T874&lt;&gt;0,D873*(1+'##zz500##'!T874),D873*(1+C874))))</f>
        <v>4.5796310430585176</v>
      </c>
      <c r="E874" s="6">
        <f t="shared" si="31"/>
        <v>1.0870626903555003E-2</v>
      </c>
      <c r="F874" s="17">
        <f>D874/MAX(D$240:D874)-1</f>
        <v>-1.9347964517798411E-2</v>
      </c>
      <c r="G874" s="66">
        <f>IF('##zz500##'!K874="","",IF('##zz500##'!K874="no",G873*(1+E874),IF('##zz500##'!T874&lt;&gt;0,G873*(1+'##zz500##'!T874),G873*(1+'##zz500##'!P874))))</f>
        <v>13.007246216446333</v>
      </c>
      <c r="H874" s="6">
        <f t="shared" si="32"/>
        <v>1.0870626903555003E-2</v>
      </c>
      <c r="I874" s="17">
        <f>G874/MAX(G$240:G874)-1</f>
        <v>-1.93479645177983E-2</v>
      </c>
      <c r="N874" s="20"/>
      <c r="O874" s="20"/>
      <c r="S874" s="192"/>
      <c r="Y874" s="39"/>
      <c r="Z874" s="39"/>
      <c r="AA874" s="17"/>
      <c r="AC874" s="142"/>
      <c r="AE874" s="17"/>
      <c r="AG874" s="66"/>
      <c r="AI874" s="17"/>
    </row>
    <row r="875" spans="1:36" x14ac:dyDescent="0.25">
      <c r="A875" s="72">
        <f>IF('##zz500##'!B875&lt;&gt;"",'##zz500##'!B875,"")</f>
        <v>40402</v>
      </c>
      <c r="B875" s="208">
        <v>14688.96</v>
      </c>
      <c r="C875" s="146">
        <f t="shared" si="33"/>
        <v>-7.4705125571641329E-3</v>
      </c>
      <c r="D875" s="143">
        <f>IF('##zz500##'!K875="","",IF('##zz500##'!K875="yes",D874,IF('##zz500##'!T875&lt;&gt;0,D874*(1+'##zz500##'!T875),D874*(1+C875))))</f>
        <v>4.54541885184417</v>
      </c>
      <c r="E875" s="6">
        <f t="shared" si="31"/>
        <v>-7.4705125571642439E-3</v>
      </c>
      <c r="F875" s="17">
        <f>D875/MAX(D$240:D875)-1</f>
        <v>-2.6673937863076813E-2</v>
      </c>
      <c r="G875" s="66">
        <f>IF('##zz500##'!K875="","",IF('##zz500##'!K875="no",G874*(1+E875),IF('##zz500##'!T875&lt;&gt;0,G874*(1+'##zz500##'!T875),G874*(1+'##zz500##'!P875))))</f>
        <v>12.910075420252245</v>
      </c>
      <c r="H875" s="6">
        <f t="shared" si="32"/>
        <v>-7.4705125571641329E-3</v>
      </c>
      <c r="I875" s="17">
        <f>G875/MAX(G$240:G875)-1</f>
        <v>-2.6673937863076702E-2</v>
      </c>
      <c r="N875" s="20"/>
      <c r="O875" s="20"/>
      <c r="S875" s="192"/>
      <c r="Y875" s="39"/>
      <c r="Z875" s="39"/>
      <c r="AA875" s="17"/>
      <c r="AC875" s="142"/>
      <c r="AE875" s="17"/>
      <c r="AG875" s="66"/>
      <c r="AI875" s="17"/>
    </row>
    <row r="876" spans="1:36" x14ac:dyDescent="0.25">
      <c r="A876" s="72">
        <f>IF('##zz500##'!B876&lt;&gt;"",'##zz500##'!B876,"")</f>
        <v>40403</v>
      </c>
      <c r="B876" s="208">
        <v>15015.65</v>
      </c>
      <c r="C876" s="146">
        <f t="shared" si="33"/>
        <v>2.2240512602662132E-2</v>
      </c>
      <c r="D876" s="143">
        <f>IF('##zz500##'!K876="","",IF('##zz500##'!K876="yes",D875,IF('##zz500##'!T876&lt;&gt;0,D875*(1+'##zz500##'!T876),D875*(1+C876))))</f>
        <v>4.6465112971029887</v>
      </c>
      <c r="E876" s="6">
        <f t="shared" si="31"/>
        <v>2.2240512602662132E-2</v>
      </c>
      <c r="F876" s="17">
        <f>D876/MAX(D$240:D876)-1</f>
        <v>-5.0266673116209359E-3</v>
      </c>
      <c r="G876" s="66">
        <f>IF('##zz500##'!K876="","",IF('##zz500##'!K876="no",G875*(1+E876),IF('##zz500##'!T876&lt;&gt;0,G875*(1+'##zz500##'!T876),G875*(1+'##zz500##'!P876))))</f>
        <v>13.197202115337683</v>
      </c>
      <c r="H876" s="6">
        <f t="shared" si="32"/>
        <v>2.2240512602662132E-2</v>
      </c>
      <c r="I876" s="17">
        <f>G876/MAX(G$240:G876)-1</f>
        <v>-5.026667311621047E-3</v>
      </c>
      <c r="N876" s="20"/>
      <c r="O876" s="20"/>
      <c r="S876" s="192"/>
      <c r="Y876" s="39"/>
      <c r="Z876" s="39"/>
      <c r="AA876" s="17"/>
      <c r="AC876" s="142"/>
      <c r="AE876" s="17"/>
      <c r="AG876" s="66"/>
      <c r="AI876" s="17"/>
    </row>
    <row r="877" spans="1:36" x14ac:dyDescent="0.25">
      <c r="A877" s="72">
        <f>IF('##zz500##'!B877&lt;&gt;"",'##zz500##'!B877,"")</f>
        <v>40406</v>
      </c>
      <c r="B877" s="208">
        <v>15223.23</v>
      </c>
      <c r="C877" s="146">
        <f t="shared" si="33"/>
        <v>1.3824243372747791E-2</v>
      </c>
      <c r="D877" s="143">
        <f>IF('##zz500##'!K877="","",IF('##zz500##'!K877="yes",D876,IF('##zz500##'!T877&lt;&gt;0,D876*(1+'##zz500##'!T877),D876*(1+C877))))</f>
        <v>4.7107458001083629</v>
      </c>
      <c r="E877" s="6">
        <f t="shared" si="31"/>
        <v>1.3824243372747791E-2</v>
      </c>
      <c r="F877" s="17">
        <f>D877/MAX(D$240:D877)-1</f>
        <v>0</v>
      </c>
      <c r="G877" s="66">
        <f>IF('##zz500##'!K877="","",IF('##zz500##'!K877="no",G876*(1+E877),IF('##zz500##'!T877&lt;&gt;0,G876*(1+'##zz500##'!T877),G876*(1+'##zz500##'!P877))))</f>
        <v>13.379643449219454</v>
      </c>
      <c r="H877" s="6">
        <f t="shared" si="32"/>
        <v>1.3824243372747791E-2</v>
      </c>
      <c r="I877" s="17">
        <f>G877/MAX(G$240:G877)-1</f>
        <v>0</v>
      </c>
      <c r="N877" s="20"/>
      <c r="O877" s="20"/>
      <c r="S877" s="192"/>
      <c r="Y877" s="39"/>
      <c r="Z877" s="39"/>
      <c r="AA877" s="17"/>
      <c r="AC877" s="142"/>
      <c r="AE877" s="17"/>
      <c r="AG877" s="66"/>
      <c r="AI877" s="17"/>
    </row>
    <row r="878" spans="1:36" x14ac:dyDescent="0.25">
      <c r="A878" s="72">
        <f>IF('##zz500##'!B878&lt;&gt;"",'##zz500##'!B878,"")</f>
        <v>40407</v>
      </c>
      <c r="B878" s="208">
        <v>15252.88</v>
      </c>
      <c r="C878" s="146">
        <f t="shared" si="33"/>
        <v>1.9476812739478433E-3</v>
      </c>
      <c r="D878" s="143">
        <f>IF('##zz500##'!K878="","",IF('##zz500##'!K878="yes",D877,IF('##zz500##'!T878&lt;&gt;0,D877*(1+'##zz500##'!T878),D877*(1+C878))))</f>
        <v>4.7199208314895627</v>
      </c>
      <c r="E878" s="6">
        <f t="shared" si="31"/>
        <v>1.9476812739478433E-3</v>
      </c>
      <c r="F878" s="17">
        <f>D878/MAX(D$240:D878)-1</f>
        <v>0</v>
      </c>
      <c r="G878" s="66">
        <f>IF('##zz500##'!K878="","",IF('##zz500##'!K878="no",G877*(1+E878),IF('##zz500##'!T878&lt;&gt;0,G877*(1+'##zz500##'!T878),G877*(1+'##zz500##'!P878))))</f>
        <v>13.405702730217598</v>
      </c>
      <c r="H878" s="6">
        <f t="shared" si="32"/>
        <v>1.9476812739478433E-3</v>
      </c>
      <c r="I878" s="17">
        <f>G878/MAX(G$240:G878)-1</f>
        <v>0</v>
      </c>
      <c r="N878" s="20"/>
      <c r="O878" s="20"/>
      <c r="S878" s="192"/>
      <c r="Y878" s="39"/>
      <c r="Z878" s="39"/>
      <c r="AA878" s="17"/>
      <c r="AC878" s="142"/>
      <c r="AE878" s="17"/>
      <c r="AG878" s="66"/>
      <c r="AI878" s="17"/>
    </row>
    <row r="879" spans="1:36" x14ac:dyDescent="0.25">
      <c r="A879" s="72">
        <f>IF('##zz500##'!B879&lt;&gt;"",'##zz500##'!B879,"")</f>
        <v>40408</v>
      </c>
      <c r="B879" s="208">
        <v>15204.99</v>
      </c>
      <c r="C879" s="146">
        <f t="shared" si="33"/>
        <v>-3.1397349221916615E-3</v>
      </c>
      <c r="D879" s="143">
        <f>IF('##zz500##'!K879="","",IF('##zz500##'!K879="yes",D878,IF('##zz500##'!T879&lt;&gt;0,D878*(1+'##zz500##'!T879),D878*(1+C879))))</f>
        <v>4.7051015312249547</v>
      </c>
      <c r="E879" s="6">
        <f t="shared" si="31"/>
        <v>-3.1397349221917725E-3</v>
      </c>
      <c r="F879" s="17">
        <f>D879/MAX(D$240:D879)-1</f>
        <v>-3.1397349221917725E-3</v>
      </c>
      <c r="G879" s="66">
        <f>IF('##zz500##'!K879="","",IF('##zz500##'!K879="no",G878*(1+E879),IF('##zz500##'!T879&lt;&gt;0,G878*(1+'##zz500##'!T879),G878*(1+'##zz500##'!P879))))</f>
        <v>13.363612377199013</v>
      </c>
      <c r="H879" s="6">
        <f t="shared" si="32"/>
        <v>-3.1397349221916615E-3</v>
      </c>
      <c r="I879" s="17">
        <f>G879/MAX(G$240:G879)-1</f>
        <v>-3.1397349221916615E-3</v>
      </c>
      <c r="N879" s="20"/>
      <c r="O879" s="20"/>
      <c r="S879" s="192"/>
      <c r="Y879" s="39"/>
      <c r="Z879" s="39"/>
      <c r="AA879" s="17"/>
      <c r="AC879" s="142"/>
      <c r="AE879" s="17"/>
      <c r="AG879" s="66"/>
      <c r="AI879" s="17"/>
    </row>
    <row r="880" spans="1:36" x14ac:dyDescent="0.25">
      <c r="A880" s="72">
        <f>IF('##zz500##'!B880&lt;&gt;"",'##zz500##'!B880,"")</f>
        <v>40409</v>
      </c>
      <c r="B880" s="208">
        <v>15221.98</v>
      </c>
      <c r="C880" s="146">
        <f t="shared" si="33"/>
        <v>1.1173963284420996E-3</v>
      </c>
      <c r="D880" s="143">
        <f>IF('##zz500##'!K880="","",IF('##zz500##'!K880="yes",D879,IF('##zz500##'!T880&lt;&gt;0,D879*(1+'##zz500##'!T880),D879*(1+C880))))</f>
        <v>4.7103589944008926</v>
      </c>
      <c r="E880" s="6">
        <f t="shared" si="31"/>
        <v>1.1173963284420996E-3</v>
      </c>
      <c r="F880" s="17">
        <f>D880/MAX(D$240:D880)-1</f>
        <v>-2.0258469220240105E-3</v>
      </c>
      <c r="G880" s="66">
        <f>IF('##zz500##'!K880="","",IF('##zz500##'!K880="no",G879*(1+E880),IF('##zz500##'!T880&lt;&gt;0,G879*(1+'##zz500##'!T880),G879*(1+'##zz500##'!P880))))</f>
        <v>13.378544828604019</v>
      </c>
      <c r="H880" s="6">
        <f t="shared" si="32"/>
        <v>1.1173963284420996E-3</v>
      </c>
      <c r="I880" s="17">
        <f>G880/MAX(G$240:G880)-1</f>
        <v>-2.0258469220238995E-3</v>
      </c>
      <c r="N880" s="20"/>
      <c r="O880" s="20"/>
      <c r="S880" s="192"/>
      <c r="Y880" s="39"/>
      <c r="Z880" s="39"/>
      <c r="AA880" s="17"/>
      <c r="AC880" s="142"/>
      <c r="AE880" s="17"/>
      <c r="AG880" s="66"/>
      <c r="AI880" s="17"/>
    </row>
    <row r="881" spans="1:36" x14ac:dyDescent="0.25">
      <c r="A881" s="72">
        <f>IF('##zz500##'!B881&lt;&gt;"",'##zz500##'!B881,"")</f>
        <v>40410</v>
      </c>
      <c r="B881" s="208">
        <v>14859.09</v>
      </c>
      <c r="C881" s="146">
        <f t="shared" si="33"/>
        <v>-2.3839868400825637E-2</v>
      </c>
      <c r="D881" s="143">
        <f>IF('##zz500##'!K881="","",IF('##zz500##'!K881="yes",D880,IF('##zz500##'!T881&lt;&gt;0,D880*(1+'##zz500##'!T881),D880*(1+C881))))</f>
        <v>4.5980646558537295</v>
      </c>
      <c r="E881" s="6">
        <f t="shared" si="31"/>
        <v>-2.3839868400825748E-2</v>
      </c>
      <c r="F881" s="17">
        <f>D881/MAX(D$240:D881)-1</f>
        <v>-2.5817419398828423E-2</v>
      </c>
      <c r="G881" s="66">
        <f>IF('##zz500##'!K881="","",IF('##zz500##'!K881="no",G880*(1+E881),IF('##zz500##'!T881&lt;&gt;0,G880*(1+'##zz500##'!T881),G880*(1+'##zz500##'!P881))))</f>
        <v>13.059602080495551</v>
      </c>
      <c r="H881" s="6">
        <f t="shared" si="32"/>
        <v>-2.3839868400825748E-2</v>
      </c>
      <c r="I881" s="17">
        <f>G881/MAX(G$240:G881)-1</f>
        <v>-2.5817419398828423E-2</v>
      </c>
      <c r="N881" s="20"/>
      <c r="O881" s="20"/>
      <c r="S881" s="192"/>
      <c r="Y881" s="39"/>
      <c r="Z881" s="39"/>
      <c r="AA881" s="17"/>
      <c r="AC881" s="142"/>
      <c r="AE881" s="17"/>
      <c r="AG881" s="66"/>
      <c r="AI881" s="17"/>
    </row>
    <row r="882" spans="1:36" x14ac:dyDescent="0.25">
      <c r="A882" s="72">
        <f>IF('##zz500##'!B882&lt;&gt;"",'##zz500##'!B882,"")</f>
        <v>40413</v>
      </c>
      <c r="B882" s="208">
        <v>15136.49</v>
      </c>
      <c r="C882" s="146">
        <f t="shared" si="33"/>
        <v>1.8668707168473908E-2</v>
      </c>
      <c r="D882" s="143">
        <f>IF('##zz500##'!K882="","",IF('##zz500##'!K882="yes",D881,IF('##zz500##'!T882&lt;&gt;0,D881*(1+'##zz500##'!T882),D881*(1+C882))))</f>
        <v>4.6839045784555724</v>
      </c>
      <c r="E882" s="6">
        <f t="shared" ref="E882:E945" si="34">D882/D881-1</f>
        <v>1.8668707168473908E-2</v>
      </c>
      <c r="F882" s="17">
        <f>D882/MAX(D$240:D882)-1</f>
        <v>-7.6306900729570248E-3</v>
      </c>
      <c r="G882" s="66">
        <f>IF('##zz500##'!K882="","",IF('##zz500##'!K882="no",G881*(1+E882),IF('##zz500##'!T882&lt;&gt;0,G881*(1+'##zz500##'!T882),G881*(1+'##zz500##'!P882))))</f>
        <v>13.303407967473115</v>
      </c>
      <c r="H882" s="6">
        <f t="shared" ref="H882:H945" si="35">G882/G881-1</f>
        <v>1.8668707168473908E-2</v>
      </c>
      <c r="I882" s="17">
        <f>G882/MAX(G$240:G882)-1</f>
        <v>-7.6306900729569138E-3</v>
      </c>
      <c r="N882" s="20"/>
      <c r="O882" s="20"/>
      <c r="S882" s="192"/>
      <c r="Y882" s="39"/>
      <c r="Z882" s="39"/>
      <c r="AA882" s="17"/>
      <c r="AC882" s="142"/>
      <c r="AE882" s="17"/>
      <c r="AG882" s="66"/>
      <c r="AI882" s="17"/>
    </row>
    <row r="883" spans="1:36" x14ac:dyDescent="0.25">
      <c r="A883" s="72">
        <f>IF('##zz500##'!B883&lt;&gt;"",'##zz500##'!B883,"")</f>
        <v>40414</v>
      </c>
      <c r="B883" s="208">
        <v>15211.93</v>
      </c>
      <c r="C883" s="146">
        <f t="shared" si="33"/>
        <v>4.9839824160027302E-3</v>
      </c>
      <c r="D883" s="143">
        <f>IF('##zz500##'!K883="","",IF('##zz500##'!K883="yes",D882,IF('##zz500##'!T883&lt;&gt;0,D882*(1+'##zz500##'!T883),D882*(1+C883))))</f>
        <v>4.7072490765128299</v>
      </c>
      <c r="E883" s="6">
        <f t="shared" si="34"/>
        <v>4.9839824160027302E-3</v>
      </c>
      <c r="F883" s="17">
        <f>D883/MAX(D$240:D883)-1</f>
        <v>-2.6847388820997464E-3</v>
      </c>
      <c r="G883" s="66">
        <f>IF('##zz500##'!K883="","",IF('##zz500##'!K883="no",G882*(1+E883),IF('##zz500##'!T883&lt;&gt;0,G882*(1+'##zz500##'!T883),G882*(1+'##zz500##'!P883))))</f>
        <v>13.369711918855911</v>
      </c>
      <c r="H883" s="6">
        <f t="shared" si="35"/>
        <v>4.9839824160027302E-3</v>
      </c>
      <c r="I883" s="17">
        <f>G883/MAX(G$240:G883)-1</f>
        <v>-2.6847388820998574E-3</v>
      </c>
      <c r="N883" s="20"/>
      <c r="O883" s="20"/>
      <c r="S883" s="192"/>
      <c r="Y883" s="39"/>
      <c r="Z883" s="39"/>
      <c r="AA883" s="17"/>
      <c r="AC883" s="142"/>
      <c r="AE883" s="17"/>
      <c r="AG883" s="66"/>
      <c r="AI883" s="17"/>
    </row>
    <row r="884" spans="1:36" x14ac:dyDescent="0.25">
      <c r="A884" s="72">
        <f>IF('##zz500##'!B884&lt;&gt;"",'##zz500##'!B884,"")</f>
        <v>40415</v>
      </c>
      <c r="B884" s="208">
        <v>14988.58</v>
      </c>
      <c r="C884" s="146">
        <f t="shared" si="33"/>
        <v>-1.4682555073550874E-2</v>
      </c>
      <c r="D884" s="143">
        <f>IF('##zz500##'!K884="","",IF('##zz500##'!K884="yes",D883,IF('##zz500##'!T884&lt;&gt;0,D883*(1+'##zz500##'!T884),D883*(1+C884))))</f>
        <v>4.6169120840776143</v>
      </c>
      <c r="E884" s="6">
        <f t="shared" si="34"/>
        <v>-1.9191037263347477E-2</v>
      </c>
      <c r="F884" s="17">
        <f>D884/MAX(D$240:D884)-1</f>
        <v>-2.1824253221518486E-2</v>
      </c>
      <c r="G884" s="66">
        <f>IF('##zz500##'!K884="","",IF('##zz500##'!K884="no",G883*(1+E884),IF('##zz500##'!T884&lt;&gt;0,G883*(1+'##zz500##'!T884),G883*(1+'##zz500##'!P884))))</f>
        <v>13.113133279220927</v>
      </c>
      <c r="H884" s="6">
        <f t="shared" si="35"/>
        <v>-1.9191037263347477E-2</v>
      </c>
      <c r="I884" s="17">
        <f>G884/MAX(G$240:G884)-1</f>
        <v>-2.1824253221518597E-2</v>
      </c>
      <c r="N884" s="20"/>
      <c r="O884" s="20"/>
      <c r="S884" s="192"/>
      <c r="Y884" s="39"/>
      <c r="Z884" s="39"/>
      <c r="AA884" s="17"/>
      <c r="AC884" s="142"/>
      <c r="AE884" s="17"/>
      <c r="AG884" s="66"/>
      <c r="AI884" s="17"/>
    </row>
    <row r="885" spans="1:36" x14ac:dyDescent="0.25">
      <c r="A885" s="72">
        <f>IF('##zz500##'!B885&lt;&gt;"",'##zz500##'!B885,"")</f>
        <v>40416</v>
      </c>
      <c r="B885" s="208">
        <v>15039.43</v>
      </c>
      <c r="C885" s="146">
        <f t="shared" si="33"/>
        <v>3.3925828864376228E-3</v>
      </c>
      <c r="D885" s="143">
        <f>IF('##zz500##'!K885="","",IF('##zz500##'!K885="yes",D884,IF('##zz500##'!T885&lt;&gt;0,D884*(1+'##zz500##'!T885),D884*(1+C885))))</f>
        <v>4.6169120840776143</v>
      </c>
      <c r="E885" s="6">
        <f t="shared" si="34"/>
        <v>0</v>
      </c>
      <c r="F885" s="17">
        <f>D885/MAX(D$240:D885)-1</f>
        <v>-2.1824253221518486E-2</v>
      </c>
      <c r="G885" s="66">
        <f>IF('##zz500##'!K885="","",IF('##zz500##'!K885="no",G884*(1+E885),IF('##zz500##'!T885&lt;&gt;0,G884*(1+'##zz500##'!T885),G884*(1+'##zz500##'!P885))))</f>
        <v>13.077309833318557</v>
      </c>
      <c r="H885" s="6">
        <f t="shared" si="35"/>
        <v>-2.7318753755928293E-3</v>
      </c>
      <c r="I885" s="17">
        <f>G885/MAX(G$240:G885)-1</f>
        <v>-2.4496507457144712E-2</v>
      </c>
      <c r="N885" s="20"/>
      <c r="O885" s="20"/>
      <c r="S885" s="192"/>
      <c r="Y885" s="39"/>
      <c r="Z885" s="39"/>
      <c r="AA885" s="17"/>
      <c r="AC885" s="142"/>
      <c r="AE885" s="17"/>
      <c r="AG885" s="66"/>
      <c r="AI885" s="17"/>
    </row>
    <row r="886" spans="1:36" x14ac:dyDescent="0.25">
      <c r="A886" s="72">
        <f>IF('##zz500##'!B886&lt;&gt;"",'##zz500##'!B886,"")</f>
        <v>40417</v>
      </c>
      <c r="B886" s="208">
        <v>15137.21</v>
      </c>
      <c r="C886" s="146">
        <f t="shared" si="33"/>
        <v>6.5015761900550917E-3</v>
      </c>
      <c r="D886" s="143">
        <f>IF('##zz500##'!K886="","",IF('##zz500##'!K886="yes",D885,IF('##zz500##'!T886&lt;&gt;0,D885*(1+'##zz500##'!T886),D885*(1+C886))))</f>
        <v>4.6085297056227841</v>
      </c>
      <c r="E886" s="6">
        <f t="shared" si="34"/>
        <v>-1.8155811291574731E-3</v>
      </c>
      <c r="F886" s="17">
        <f>D886/MAX(D$240:D886)-1</f>
        <v>-2.3600210648369035E-2</v>
      </c>
      <c r="G886" s="66">
        <f>IF('##zz500##'!K886="","",IF('##zz500##'!K886="no",G885*(1+E886),IF('##zz500##'!T886&lt;&gt;0,G885*(1+'##zz500##'!T886),G885*(1+'##zz500##'!P886))))</f>
        <v>13.053566916365039</v>
      </c>
      <c r="H886" s="6">
        <f t="shared" si="35"/>
        <v>-1.8155811291574731E-3</v>
      </c>
      <c r="I886" s="17">
        <f>G886/MAX(G$240:G886)-1</f>
        <v>-2.6267613189632777E-2</v>
      </c>
      <c r="N886" s="20"/>
      <c r="O886" s="20"/>
      <c r="S886" s="192"/>
      <c r="Y886" s="39"/>
      <c r="Z886" s="39"/>
      <c r="AA886" s="17"/>
      <c r="AC886" s="142"/>
      <c r="AE886" s="17"/>
      <c r="AG886" s="66"/>
      <c r="AI886" s="17"/>
    </row>
    <row r="887" spans="1:36" x14ac:dyDescent="0.25">
      <c r="A887" s="72">
        <f>IF('##zz500##'!B887&lt;&gt;"",'##zz500##'!B887,"")</f>
        <v>40420</v>
      </c>
      <c r="B887" s="208">
        <v>15492.15</v>
      </c>
      <c r="C887" s="146">
        <f t="shared" si="33"/>
        <v>2.3448178363119743E-2</v>
      </c>
      <c r="D887" s="143">
        <f>IF('##zz500##'!K887="","",IF('##zz500##'!K887="yes",D886,IF('##zz500##'!T887&lt;&gt;0,D886*(1+'##zz500##'!T887),D886*(1+C887))))</f>
        <v>4.716591332151963</v>
      </c>
      <c r="E887" s="6">
        <f t="shared" si="34"/>
        <v>2.3448178363119743E-2</v>
      </c>
      <c r="F887" s="17">
        <f>D887/MAX(D$240:D887)-1</f>
        <v>-7.0541423393932767E-4</v>
      </c>
      <c r="G887" s="66">
        <f>IF('##zz500##'!K887="","",IF('##zz500##'!K887="no",G886*(1+E887),IF('##zz500##'!T887&lt;&gt;0,G886*(1+'##zz500##'!T887),G886*(1+'##zz500##'!P887))))</f>
        <v>13.359649281694885</v>
      </c>
      <c r="H887" s="6">
        <f t="shared" si="35"/>
        <v>2.3448178363119743E-2</v>
      </c>
      <c r="I887" s="17">
        <f>G887/MAX(G$240:G887)-1</f>
        <v>-3.4353625057569337E-3</v>
      </c>
      <c r="N887" s="20"/>
      <c r="O887" s="20"/>
      <c r="S887" s="192"/>
      <c r="Y887" s="39"/>
      <c r="Z887" s="39"/>
      <c r="AA887" s="17"/>
      <c r="AC887" s="142"/>
      <c r="AE887" s="17"/>
      <c r="AG887" s="66"/>
      <c r="AI887" s="17"/>
    </row>
    <row r="888" spans="1:36" x14ac:dyDescent="0.25">
      <c r="A888" s="72">
        <f>IF('##zz500##'!B888&lt;&gt;"",'##zz500##'!B888,"")</f>
        <v>40421</v>
      </c>
      <c r="B888" s="208">
        <v>15691.46</v>
      </c>
      <c r="C888" s="146">
        <f t="shared" si="33"/>
        <v>1.2865225291518678E-2</v>
      </c>
      <c r="D888" s="143">
        <f>IF('##zz500##'!K888="","",IF('##zz500##'!K888="yes",D887,IF('##zz500##'!T888&lt;&gt;0,D887*(1+'##zz500##'!T888),D887*(1+C888))))</f>
        <v>4.7772713422481221</v>
      </c>
      <c r="E888" s="6">
        <f t="shared" si="34"/>
        <v>1.2865225291518678E-2</v>
      </c>
      <c r="F888" s="17">
        <f>D888/MAX(D$240:D888)-1</f>
        <v>0</v>
      </c>
      <c r="G888" s="66">
        <f>IF('##zz500##'!K888="","",IF('##zz500##'!K888="no",G887*(1+E888),IF('##zz500##'!T888&lt;&gt;0,G887*(1+'##zz500##'!T888),G887*(1+'##zz500##'!P888))))</f>
        <v>13.531524179519566</v>
      </c>
      <c r="H888" s="6">
        <f t="shared" si="35"/>
        <v>1.2865225291518678E-2</v>
      </c>
      <c r="I888" s="17">
        <f>G888/MAX(G$240:G888)-1</f>
        <v>0</v>
      </c>
      <c r="N888" s="20"/>
      <c r="O888" s="20"/>
      <c r="S888" s="192"/>
      <c r="Y888" s="39"/>
      <c r="Z888" s="39"/>
      <c r="AA888" s="17"/>
      <c r="AC888" s="142"/>
      <c r="AE888" s="17"/>
      <c r="AF888" s="14"/>
      <c r="AG888" s="66"/>
      <c r="AI888" s="17"/>
      <c r="AJ888" s="14"/>
    </row>
    <row r="889" spans="1:36" x14ac:dyDescent="0.25">
      <c r="A889" s="72">
        <f>IF('##zz500##'!B889&lt;&gt;"",'##zz500##'!B889,"")</f>
        <v>40422</v>
      </c>
      <c r="B889" s="208">
        <v>15513.92</v>
      </c>
      <c r="C889" s="146">
        <f t="shared" si="33"/>
        <v>-1.1314434730738787E-2</v>
      </c>
      <c r="D889" s="143">
        <f>IF('##zz500##'!K889="","",IF('##zz500##'!K889="yes",D888,IF('##zz500##'!T889&lt;&gt;0,D888*(1+'##zz500##'!T889),D888*(1+C889))))</f>
        <v>4.7232192174552265</v>
      </c>
      <c r="E889" s="6">
        <f t="shared" si="34"/>
        <v>-1.1314434730738898E-2</v>
      </c>
      <c r="F889" s="17">
        <f>D889/MAX(D$240:D889)-1</f>
        <v>-1.1314434730738898E-2</v>
      </c>
      <c r="G889" s="66">
        <f>IF('##zz500##'!K889="","",IF('##zz500##'!K889="no",G888*(1+E889),IF('##zz500##'!T889&lt;&gt;0,G888*(1+'##zz500##'!T889),G888*(1+'##zz500##'!P889))))</f>
        <v>13.378422632382977</v>
      </c>
      <c r="H889" s="6">
        <f t="shared" si="35"/>
        <v>-1.1314434730738898E-2</v>
      </c>
      <c r="I889" s="17">
        <f>G889/MAX(G$240:G889)-1</f>
        <v>-1.1314434730738898E-2</v>
      </c>
      <c r="N889" s="20"/>
      <c r="O889" s="20"/>
      <c r="S889" s="192"/>
      <c r="Y889" s="39"/>
      <c r="Z889" s="39"/>
      <c r="AA889" s="17"/>
      <c r="AC889" s="142"/>
      <c r="AE889" s="17"/>
      <c r="AG889" s="66"/>
      <c r="AI889" s="17"/>
    </row>
    <row r="890" spans="1:36" x14ac:dyDescent="0.25">
      <c r="A890" s="72">
        <f>IF('##zz500##'!B890&lt;&gt;"",'##zz500##'!B890,"")</f>
        <v>40423</v>
      </c>
      <c r="B890" s="208">
        <v>15818.05</v>
      </c>
      <c r="C890" s="146">
        <f t="shared" si="33"/>
        <v>1.960368494874265E-2</v>
      </c>
      <c r="D890" s="143">
        <f>IF('##zz500##'!K890="","",IF('##zz500##'!K890="yes",D889,IF('##zz500##'!T890&lt;&gt;0,D889*(1+'##zz500##'!T890),D889*(1+C890))))</f>
        <v>4.8158117189380656</v>
      </c>
      <c r="E890" s="6">
        <f t="shared" si="34"/>
        <v>1.960368494874265E-2</v>
      </c>
      <c r="F890" s="17">
        <f>D890/MAX(D$240:D890)-1</f>
        <v>0</v>
      </c>
      <c r="G890" s="66">
        <f>IF('##zz500##'!K890="","",IF('##zz500##'!K890="no",G889*(1+E890),IF('##zz500##'!T890&lt;&gt;0,G889*(1+'##zz500##'!T890),G889*(1+'##zz500##'!P890))))</f>
        <v>13.64068901477934</v>
      </c>
      <c r="H890" s="6">
        <f t="shared" si="35"/>
        <v>1.960368494874265E-2</v>
      </c>
      <c r="I890" s="17">
        <f>G890/MAX(G$240:G890)-1</f>
        <v>0</v>
      </c>
      <c r="N890" s="20"/>
      <c r="O890" s="20"/>
      <c r="S890" s="192"/>
      <c r="Y890" s="39"/>
      <c r="Z890" s="39"/>
      <c r="AA890" s="17"/>
      <c r="AC890" s="142"/>
      <c r="AE890" s="17"/>
      <c r="AG890" s="66"/>
      <c r="AI890" s="17"/>
    </row>
    <row r="891" spans="1:36" x14ac:dyDescent="0.25">
      <c r="A891" s="72">
        <f>IF('##zz500##'!B891&lt;&gt;"",'##zz500##'!B891,"")</f>
        <v>40424</v>
      </c>
      <c r="B891" s="208">
        <v>16067.18</v>
      </c>
      <c r="C891" s="146">
        <f t="shared" si="33"/>
        <v>1.5749728948890818E-2</v>
      </c>
      <c r="D891" s="143">
        <f>IF('##zz500##'!K891="","",IF('##zz500##'!K891="yes",D890,IF('##zz500##'!T891&lt;&gt;0,D890*(1+'##zz500##'!T891),D890*(1+C891))))</f>
        <v>4.8916594481802322</v>
      </c>
      <c r="E891" s="6">
        <f t="shared" si="34"/>
        <v>1.5749728948890818E-2</v>
      </c>
      <c r="F891" s="17">
        <f>D891/MAX(D$240:D891)-1</f>
        <v>0</v>
      </c>
      <c r="G891" s="66">
        <f>IF('##zz500##'!K891="","",IF('##zz500##'!K891="no",G890*(1+E891),IF('##zz500##'!T891&lt;&gt;0,G890*(1+'##zz500##'!T891),G890*(1+'##zz500##'!P891))))</f>
        <v>13.855526169438228</v>
      </c>
      <c r="H891" s="6">
        <f t="shared" si="35"/>
        <v>1.5749728948890818E-2</v>
      </c>
      <c r="I891" s="17">
        <f>G891/MAX(G$240:G891)-1</f>
        <v>0</v>
      </c>
      <c r="N891" s="20"/>
      <c r="O891" s="20"/>
      <c r="S891" s="192"/>
      <c r="Y891" s="39"/>
      <c r="Z891" s="39"/>
      <c r="AA891" s="17"/>
      <c r="AC891" s="142"/>
      <c r="AE891" s="17"/>
      <c r="AG891" s="66"/>
      <c r="AI891" s="17"/>
    </row>
    <row r="892" spans="1:36" x14ac:dyDescent="0.25">
      <c r="A892" s="72">
        <f>IF('##zz500##'!B892&lt;&gt;"",'##zz500##'!B892,"")</f>
        <v>40427</v>
      </c>
      <c r="B892" s="208">
        <v>16124.39</v>
      </c>
      <c r="C892" s="146">
        <f t="shared" si="33"/>
        <v>3.5606746174499104E-3</v>
      </c>
      <c r="D892" s="143">
        <f>IF('##zz500##'!K892="","",IF('##zz500##'!K892="yes",D891,IF('##zz500##'!T892&lt;&gt;0,D891*(1+'##zz500##'!T892),D891*(1+C892))))</f>
        <v>4.9090770558145769</v>
      </c>
      <c r="E892" s="6">
        <f t="shared" si="34"/>
        <v>3.5606746174499104E-3</v>
      </c>
      <c r="F892" s="17">
        <f>D892/MAX(D$240:D892)-1</f>
        <v>0</v>
      </c>
      <c r="G892" s="66">
        <f>IF('##zz500##'!K892="","",IF('##zz500##'!K892="no",G891*(1+E892),IF('##zz500##'!T892&lt;&gt;0,G891*(1+'##zz500##'!T892),G891*(1+'##zz500##'!P892))))</f>
        <v>13.90486118978116</v>
      </c>
      <c r="H892" s="6">
        <f t="shared" si="35"/>
        <v>3.5606746174499104E-3</v>
      </c>
      <c r="I892" s="17">
        <f>G892/MAX(G$240:G892)-1</f>
        <v>0</v>
      </c>
      <c r="N892" s="20"/>
      <c r="O892" s="20"/>
      <c r="S892" s="192"/>
      <c r="Y892" s="39"/>
      <c r="Z892" s="39"/>
      <c r="AA892" s="17"/>
      <c r="AC892" s="142"/>
      <c r="AE892" s="17"/>
      <c r="AG892" s="66"/>
      <c r="AI892" s="17"/>
    </row>
    <row r="893" spans="1:36" x14ac:dyDescent="0.25">
      <c r="A893" s="72">
        <f>IF('##zz500##'!B893&lt;&gt;"",'##zz500##'!B893,"")</f>
        <v>40428</v>
      </c>
      <c r="B893" s="208">
        <v>16309.96</v>
      </c>
      <c r="C893" s="146">
        <f t="shared" si="33"/>
        <v>1.1508652420339605E-2</v>
      </c>
      <c r="D893" s="143">
        <f>IF('##zz500##'!K893="","",IF('##zz500##'!K893="yes",D892,IF('##zz500##'!T893&lt;&gt;0,D892*(1+'##zz500##'!T893),D892*(1+C893))))</f>
        <v>4.965573917354611</v>
      </c>
      <c r="E893" s="6">
        <f t="shared" si="34"/>
        <v>1.1508652420339605E-2</v>
      </c>
      <c r="F893" s="17">
        <f>D893/MAX(D$240:D893)-1</f>
        <v>0</v>
      </c>
      <c r="G893" s="66">
        <f>IF('##zz500##'!K893="","",IF('##zz500##'!K893="no",G892*(1+E893),IF('##zz500##'!T893&lt;&gt;0,G892*(1+'##zz500##'!T893),G892*(1+'##zz500##'!P893))))</f>
        <v>14.064887404167422</v>
      </c>
      <c r="H893" s="6">
        <f t="shared" si="35"/>
        <v>1.1508652420339605E-2</v>
      </c>
      <c r="I893" s="17">
        <f>G893/MAX(G$240:G893)-1</f>
        <v>0</v>
      </c>
      <c r="N893" s="20"/>
      <c r="O893" s="20"/>
      <c r="S893" s="192"/>
      <c r="Y893" s="39"/>
      <c r="Z893" s="39"/>
      <c r="AA893" s="17"/>
      <c r="AC893" s="142"/>
      <c r="AE893" s="17"/>
      <c r="AG893" s="66"/>
      <c r="AI893" s="17"/>
    </row>
    <row r="894" spans="1:36" x14ac:dyDescent="0.25">
      <c r="A894" s="72">
        <f>IF('##zz500##'!B894&lt;&gt;"",'##zz500##'!B894,"")</f>
        <v>40429</v>
      </c>
      <c r="B894" s="208">
        <v>16364.55</v>
      </c>
      <c r="C894" s="146">
        <f t="shared" si="33"/>
        <v>3.347034572739549E-3</v>
      </c>
      <c r="D894" s="143">
        <f>IF('##zz500##'!K894="","",IF('##zz500##'!K894="yes",D893,IF('##zz500##'!T894&lt;&gt;0,D893*(1+'##zz500##'!T894),D893*(1+C894))))</f>
        <v>4.9821938649294903</v>
      </c>
      <c r="E894" s="6">
        <f t="shared" si="34"/>
        <v>3.347034572739549E-3</v>
      </c>
      <c r="F894" s="17">
        <f>D894/MAX(D$240:D894)-1</f>
        <v>0</v>
      </c>
      <c r="G894" s="66">
        <f>IF('##zz500##'!K894="","",IF('##zz500##'!K894="no",G893*(1+E894),IF('##zz500##'!T894&lt;&gt;0,G893*(1+'##zz500##'!T894),G893*(1+'##zz500##'!P894))))</f>
        <v>14.111963068570859</v>
      </c>
      <c r="H894" s="6">
        <f t="shared" si="35"/>
        <v>3.347034572739549E-3</v>
      </c>
      <c r="I894" s="17">
        <f>G894/MAX(G$240:G894)-1</f>
        <v>0</v>
      </c>
      <c r="N894" s="20"/>
      <c r="O894" s="20"/>
      <c r="S894" s="192"/>
      <c r="Y894" s="39"/>
      <c r="Z894" s="39"/>
      <c r="AA894" s="17"/>
      <c r="AC894" s="142"/>
      <c r="AE894" s="17"/>
      <c r="AG894" s="66"/>
      <c r="AI894" s="17"/>
    </row>
    <row r="895" spans="1:36" x14ac:dyDescent="0.25">
      <c r="A895" s="72">
        <f>IF('##zz500##'!B895&lt;&gt;"",'##zz500##'!B895,"")</f>
        <v>40430</v>
      </c>
      <c r="B895" s="208">
        <v>15994.6</v>
      </c>
      <c r="C895" s="146">
        <f t="shared" si="33"/>
        <v>-2.2606793342927145E-2</v>
      </c>
      <c r="D895" s="143">
        <f>IF('##zz500##'!K895="","",IF('##zz500##'!K895="yes",D894,IF('##zz500##'!T895&lt;&gt;0,D894*(1+'##zz500##'!T895),D894*(1+C895))))</f>
        <v>4.8695624378306297</v>
      </c>
      <c r="E895" s="6">
        <f t="shared" si="34"/>
        <v>-2.2606793342927145E-2</v>
      </c>
      <c r="F895" s="17">
        <f>D895/MAX(D$240:D895)-1</f>
        <v>-2.2606793342927145E-2</v>
      </c>
      <c r="G895" s="66">
        <f>IF('##zz500##'!K895="","",IF('##zz500##'!K895="no",G894*(1+E895),IF('##zz500##'!T895&lt;&gt;0,G894*(1+'##zz500##'!T895),G894*(1+'##zz500##'!P895))))</f>
        <v>13.792936835816658</v>
      </c>
      <c r="H895" s="6">
        <f t="shared" si="35"/>
        <v>-2.2606793342927145E-2</v>
      </c>
      <c r="I895" s="17">
        <f>G895/MAX(G$240:G895)-1</f>
        <v>-2.2606793342927145E-2</v>
      </c>
      <c r="N895" s="20"/>
      <c r="O895" s="20"/>
      <c r="S895" s="192"/>
      <c r="Y895" s="39"/>
      <c r="Z895" s="39"/>
      <c r="AA895" s="17"/>
      <c r="AC895" s="142"/>
      <c r="AE895" s="17"/>
      <c r="AG895" s="66"/>
      <c r="AI895" s="17"/>
    </row>
    <row r="896" spans="1:36" x14ac:dyDescent="0.25">
      <c r="A896" s="72">
        <f>IF('##zz500##'!B896&lt;&gt;"",'##zz500##'!B896,"")</f>
        <v>40431</v>
      </c>
      <c r="B896" s="208">
        <v>16078.3</v>
      </c>
      <c r="C896" s="146">
        <f t="shared" si="33"/>
        <v>5.2330161429481326E-3</v>
      </c>
      <c r="D896" s="143">
        <f>IF('##zz500##'!K896="","",IF('##zz500##'!K896="yes",D895,IF('##zz500##'!T896&lt;&gt;0,D895*(1+'##zz500##'!T896),D895*(1+C896))))</f>
        <v>4.8950449366768911</v>
      </c>
      <c r="E896" s="6">
        <f t="shared" si="34"/>
        <v>5.2330161429481326E-3</v>
      </c>
      <c r="F896" s="17">
        <f>D896/MAX(D$240:D896)-1</f>
        <v>-1.74920789144829E-2</v>
      </c>
      <c r="G896" s="66">
        <f>IF('##zz500##'!K896="","",IF('##zz500##'!K896="no",G895*(1+E896),IF('##zz500##'!T896&lt;&gt;0,G895*(1+'##zz500##'!T896),G895*(1+'##zz500##'!P896))))</f>
        <v>13.86511549693715</v>
      </c>
      <c r="H896" s="6">
        <f t="shared" si="35"/>
        <v>5.2330161429481326E-3</v>
      </c>
      <c r="I896" s="17">
        <f>G896/MAX(G$240:G896)-1</f>
        <v>-1.7492078914482789E-2</v>
      </c>
      <c r="N896" s="20"/>
      <c r="O896" s="20"/>
      <c r="S896" s="192"/>
      <c r="Y896" s="39"/>
      <c r="Z896" s="39"/>
      <c r="AA896" s="17"/>
      <c r="AC896" s="142"/>
      <c r="AE896" s="17"/>
      <c r="AG896" s="66"/>
      <c r="AI896" s="17"/>
    </row>
    <row r="897" spans="1:36" x14ac:dyDescent="0.25">
      <c r="A897" s="72">
        <f>IF('##zz500##'!B897&lt;&gt;"",'##zz500##'!B897,"")</f>
        <v>40434</v>
      </c>
      <c r="B897" s="208">
        <v>16350.01</v>
      </c>
      <c r="C897" s="146">
        <f t="shared" si="33"/>
        <v>1.6899174663988159E-2</v>
      </c>
      <c r="D897" s="143">
        <f>IF('##zz500##'!K897="","",IF('##zz500##'!K897="yes",D896,IF('##zz500##'!T897&lt;&gt;0,D896*(1+'##zz500##'!T897),D896*(1+C897))))</f>
        <v>4.9777671560498646</v>
      </c>
      <c r="E897" s="6">
        <f t="shared" si="34"/>
        <v>1.6899174663988159E-2</v>
      </c>
      <c r="F897" s="17">
        <f>D897/MAX(D$240:D897)-1</f>
        <v>-8.8850594730682797E-4</v>
      </c>
      <c r="G897" s="66">
        <f>IF('##zz500##'!K897="","",IF('##zz500##'!K897="no",G896*(1+E897),IF('##zz500##'!T897&lt;&gt;0,G896*(1+'##zz500##'!T897),G896*(1+'##zz500##'!P897))))</f>
        <v>14.099424505456261</v>
      </c>
      <c r="H897" s="6">
        <f t="shared" si="35"/>
        <v>1.6899174663988159E-2</v>
      </c>
      <c r="I897" s="17">
        <f>G897/MAX(G$240:G897)-1</f>
        <v>-8.8850594730671695E-4</v>
      </c>
      <c r="N897" s="20"/>
      <c r="O897" s="20"/>
      <c r="S897" s="192"/>
      <c r="Y897" s="39"/>
      <c r="Z897" s="39"/>
      <c r="AA897" s="17"/>
      <c r="AC897" s="142"/>
      <c r="AE897" s="17"/>
      <c r="AG897" s="66"/>
      <c r="AI897" s="17"/>
    </row>
    <row r="898" spans="1:36" x14ac:dyDescent="0.25">
      <c r="A898" s="72">
        <f>IF('##zz500##'!B898&lt;&gt;"",'##zz500##'!B898,"")</f>
        <v>40435</v>
      </c>
      <c r="B898" s="208">
        <v>16307.73</v>
      </c>
      <c r="C898" s="146">
        <f t="shared" si="33"/>
        <v>-2.5859311401033036E-3</v>
      </c>
      <c r="D898" s="143">
        <f>IF('##zz500##'!K898="","",IF('##zz500##'!K898="yes",D897,IF('##zz500##'!T898&lt;&gt;0,D897*(1+'##zz500##'!T898),D897*(1+C898))))</f>
        <v>4.9648949929528516</v>
      </c>
      <c r="E898" s="6">
        <f t="shared" si="34"/>
        <v>-2.5859311401033036E-3</v>
      </c>
      <c r="F898" s="17">
        <f>D898/MAX(D$240:D898)-1</f>
        <v>-3.4721394722129206E-3</v>
      </c>
      <c r="G898" s="66">
        <f>IF('##zz500##'!K898="","",IF('##zz500##'!K898="no",G897*(1+E898),IF('##zz500##'!T898&lt;&gt;0,G897*(1+'##zz500##'!T898),G897*(1+'##zz500##'!P898))))</f>
        <v>14.062964364570066</v>
      </c>
      <c r="H898" s="6">
        <f t="shared" si="35"/>
        <v>-2.5859311401033036E-3</v>
      </c>
      <c r="I898" s="17">
        <f>G898/MAX(G$240:G898)-1</f>
        <v>-3.4721394722126986E-3</v>
      </c>
      <c r="N898" s="20"/>
      <c r="O898" s="20"/>
      <c r="S898" s="192"/>
      <c r="Y898" s="39"/>
      <c r="Z898" s="39"/>
      <c r="AA898" s="17"/>
      <c r="AC898" s="142"/>
      <c r="AE898" s="17"/>
      <c r="AG898" s="66"/>
      <c r="AI898" s="17"/>
    </row>
    <row r="899" spans="1:36" x14ac:dyDescent="0.25">
      <c r="A899" s="72">
        <f>IF('##zz500##'!B899&lt;&gt;"",'##zz500##'!B899,"")</f>
        <v>40436</v>
      </c>
      <c r="B899" s="208">
        <v>15977.03</v>
      </c>
      <c r="C899" s="146">
        <f t="shared" si="33"/>
        <v>-2.0278726714263673E-2</v>
      </c>
      <c r="D899" s="143">
        <f>IF('##zz500##'!K899="","",IF('##zz500##'!K899="yes",D898,IF('##zz500##'!T899&lt;&gt;0,D898*(1+'##zz500##'!T899),D898*(1+C899))))</f>
        <v>4.8642132442257449</v>
      </c>
      <c r="E899" s="6">
        <f t="shared" si="34"/>
        <v>-2.0278726714263673E-2</v>
      </c>
      <c r="F899" s="17">
        <f>D899/MAX(D$240:D899)-1</f>
        <v>-2.368045561900578E-2</v>
      </c>
      <c r="G899" s="66">
        <f>IF('##zz500##'!K899="","",IF('##zz500##'!K899="no",G898*(1+E899),IF('##zz500##'!T899&lt;&gt;0,G898*(1+'##zz500##'!T899),G898*(1+'##zz500##'!P899))))</f>
        <v>13.77778535342852</v>
      </c>
      <c r="H899" s="6">
        <f t="shared" si="35"/>
        <v>-2.0278726714263673E-2</v>
      </c>
      <c r="I899" s="17">
        <f>G899/MAX(G$240:G899)-1</f>
        <v>-2.3680455619005669E-2</v>
      </c>
      <c r="N899" s="20"/>
      <c r="O899" s="20"/>
      <c r="S899" s="192"/>
      <c r="Y899" s="39"/>
      <c r="Z899" s="39"/>
      <c r="AA899" s="17"/>
      <c r="AC899" s="142"/>
      <c r="AE899" s="17"/>
      <c r="AG899" s="66"/>
      <c r="AI899" s="17"/>
    </row>
    <row r="900" spans="1:36" x14ac:dyDescent="0.25">
      <c r="A900" s="72">
        <f>IF('##zz500##'!B900&lt;&gt;"",'##zz500##'!B900,"")</f>
        <v>40437</v>
      </c>
      <c r="B900" s="208">
        <v>15806.66</v>
      </c>
      <c r="C900" s="146">
        <f t="shared" ref="C900:C963" si="36">IF(AND(B899&gt;0,B900&gt;0),B900/B899-1,"")</f>
        <v>-1.0663433691994073E-2</v>
      </c>
      <c r="D900" s="143">
        <f>IF('##zz500##'!K900="","",IF('##zz500##'!K900="yes",D899,IF('##zz500##'!T900&lt;&gt;0,D899*(1+'##zz500##'!T900),D899*(1+C900))))</f>
        <v>4.7603910426858729</v>
      </c>
      <c r="E900" s="6">
        <f t="shared" si="34"/>
        <v>-2.1344089234393238E-2</v>
      </c>
      <c r="F900" s="17">
        <f>D900/MAX(D$240:D900)-1</f>
        <v>-4.4519107095555843E-2</v>
      </c>
      <c r="G900" s="66">
        <f>IF('##zz500##'!K900="","",IF('##zz500##'!K900="no",G899*(1+E900),IF('##zz500##'!T900&lt;&gt;0,G899*(1+'##zz500##'!T900),G899*(1+'##zz500##'!P900))))</f>
        <v>13.483711073392625</v>
      </c>
      <c r="H900" s="6">
        <f t="shared" si="35"/>
        <v>-2.1344089234393238E-2</v>
      </c>
      <c r="I900" s="17">
        <f>G900/MAX(G$240:G900)-1</f>
        <v>-4.4519107095555732E-2</v>
      </c>
      <c r="N900" s="20"/>
      <c r="O900" s="20"/>
      <c r="S900" s="192"/>
      <c r="Y900" s="39"/>
      <c r="Z900" s="39"/>
      <c r="AA900" s="17"/>
      <c r="AC900" s="142"/>
      <c r="AE900" s="17"/>
      <c r="AG900" s="66"/>
      <c r="AI900" s="17"/>
    </row>
    <row r="901" spans="1:36" x14ac:dyDescent="0.25">
      <c r="A901" s="72">
        <f>IF('##zz500##'!B901&lt;&gt;"",'##zz500##'!B901,"")</f>
        <v>40438</v>
      </c>
      <c r="B901" s="208">
        <v>16122.87</v>
      </c>
      <c r="C901" s="146">
        <f t="shared" si="36"/>
        <v>2.0004858711454521E-2</v>
      </c>
      <c r="D901" s="143">
        <f>IF('##zz500##'!K901="","",IF('##zz500##'!K901="yes",D900,IF('##zz500##'!T901&lt;&gt;0,D900*(1+'##zz500##'!T901),D900*(1+C901))))</f>
        <v>4.7603910426858729</v>
      </c>
      <c r="E901" s="6">
        <f t="shared" si="34"/>
        <v>0</v>
      </c>
      <c r="F901" s="17">
        <f>D901/MAX(D$240:D901)-1</f>
        <v>-4.4519107095555843E-2</v>
      </c>
      <c r="G901" s="66">
        <f>IF('##zz500##'!K901="","",IF('##zz500##'!K901="no",G900*(1+E901),IF('##zz500##'!T901&lt;&gt;0,G900*(1+'##zz500##'!T901),G900*(1+'##zz500##'!P901))))</f>
        <v>13.392355089931025</v>
      </c>
      <c r="H901" s="6">
        <f t="shared" si="35"/>
        <v>-6.7752848577327107E-3</v>
      </c>
      <c r="I901" s="17">
        <f>G901/MAX(G$240:G901)-1</f>
        <v>-5.0992762321104168E-2</v>
      </c>
      <c r="N901" s="20"/>
      <c r="O901" s="20"/>
      <c r="S901" s="192"/>
      <c r="Y901" s="39"/>
      <c r="Z901" s="39"/>
      <c r="AA901" s="17"/>
      <c r="AC901" s="142"/>
      <c r="AE901" s="17"/>
      <c r="AG901" s="66"/>
      <c r="AI901" s="17"/>
    </row>
    <row r="902" spans="1:36" x14ac:dyDescent="0.25">
      <c r="A902" s="72">
        <f>IF('##zz500##'!B902&lt;&gt;"",'##zz500##'!B902,"")</f>
        <v>40441</v>
      </c>
      <c r="B902" s="208">
        <v>16052.34</v>
      </c>
      <c r="C902" s="146">
        <f t="shared" si="36"/>
        <v>-4.3745313334413449E-3</v>
      </c>
      <c r="D902" s="143">
        <f>IF('##zz500##'!K902="","",IF('##zz500##'!K902="yes",D901,IF('##zz500##'!T902&lt;&gt;0,D901*(1+'##zz500##'!T902),D901*(1+C902))))</f>
        <v>4.7603910426858729</v>
      </c>
      <c r="E902" s="6">
        <f t="shared" si="34"/>
        <v>0</v>
      </c>
      <c r="F902" s="17">
        <f>D902/MAX(D$240:D902)-1</f>
        <v>-4.4519107095555843E-2</v>
      </c>
      <c r="G902" s="66">
        <f>IF('##zz500##'!K902="","",IF('##zz500##'!K902="no",G901*(1+E902),IF('##zz500##'!T902&lt;&gt;0,G901*(1+'##zz500##'!T902),G901*(1+'##zz500##'!P902))))</f>
        <v>13.538890202612887</v>
      </c>
      <c r="H902" s="6">
        <f t="shared" si="35"/>
        <v>1.0941698580859249E-2</v>
      </c>
      <c r="I902" s="17">
        <f>G902/MAX(G$240:G902)-1</f>
        <v>-4.060901117536786E-2</v>
      </c>
      <c r="N902" s="20"/>
      <c r="O902" s="20"/>
      <c r="S902" s="192"/>
      <c r="Y902" s="39"/>
      <c r="Z902" s="39"/>
      <c r="AA902" s="17"/>
      <c r="AC902" s="142"/>
      <c r="AE902" s="17"/>
      <c r="AG902" s="66"/>
      <c r="AI902" s="17"/>
    </row>
    <row r="903" spans="1:36" x14ac:dyDescent="0.25">
      <c r="A903" s="72">
        <f>IF('##zz500##'!B903&lt;&gt;"",'##zz500##'!B903,"")</f>
        <v>40442</v>
      </c>
      <c r="B903" s="208">
        <v>15939.17</v>
      </c>
      <c r="C903" s="146">
        <f t="shared" si="36"/>
        <v>-7.0500624831021375E-3</v>
      </c>
      <c r="D903" s="143">
        <f>IF('##zz500##'!K903="","",IF('##zz500##'!K903="yes",D902,IF('##zz500##'!T903&lt;&gt;0,D902*(1+'##zz500##'!T903),D902*(1+C903))))</f>
        <v>4.7603910426858729</v>
      </c>
      <c r="E903" s="6">
        <f t="shared" si="34"/>
        <v>0</v>
      </c>
      <c r="F903" s="17">
        <f>D903/MAX(D$240:D903)-1</f>
        <v>-4.4519107095555843E-2</v>
      </c>
      <c r="G903" s="66">
        <f>IF('##zz500##'!K903="","",IF('##zz500##'!K903="no",G902*(1+E903),IF('##zz500##'!T903&lt;&gt;0,G902*(1+'##zz500##'!T903),G902*(1+'##zz500##'!P903))))</f>
        <v>13.557920866706237</v>
      </c>
      <c r="H903" s="6">
        <f t="shared" si="35"/>
        <v>1.4056295463329427E-3</v>
      </c>
      <c r="I903" s="17">
        <f>G903/MAX(G$240:G903)-1</f>
        <v>-3.9260462854990297E-2</v>
      </c>
      <c r="N903" s="20"/>
      <c r="O903" s="20"/>
      <c r="S903" s="192"/>
      <c r="Y903" s="39"/>
      <c r="Z903" s="39"/>
      <c r="AA903" s="17"/>
      <c r="AC903" s="142"/>
      <c r="AE903" s="17"/>
      <c r="AG903" s="66"/>
      <c r="AI903" s="17"/>
    </row>
    <row r="904" spans="1:36" x14ac:dyDescent="0.25">
      <c r="A904" s="72">
        <f>IF('##zz500##'!B904&lt;&gt;"",'##zz500##'!B904,"")</f>
        <v>40448</v>
      </c>
      <c r="B904" s="208">
        <v>16160.37</v>
      </c>
      <c r="C904" s="146">
        <f t="shared" si="36"/>
        <v>1.3877761514558218E-2</v>
      </c>
      <c r="D904" s="143">
        <f>IF('##zz500##'!K904="","",IF('##zz500##'!K904="yes",D903,IF('##zz500##'!T904&lt;&gt;0,D903*(1+'##zz500##'!T904),D903*(1+C904))))</f>
        <v>4.7603910426858729</v>
      </c>
      <c r="E904" s="6">
        <f t="shared" si="34"/>
        <v>0</v>
      </c>
      <c r="F904" s="17">
        <f>D904/MAX(D$240:D904)-1</f>
        <v>-4.4519107095555843E-2</v>
      </c>
      <c r="G904" s="66">
        <f>IF('##zz500##'!K904="","",IF('##zz500##'!K904="no",G903*(1+E904),IF('##zz500##'!T904&lt;&gt;0,G903*(1+'##zz500##'!T904),G903*(1+'##zz500##'!P904))))</f>
        <v>13.19826040501548</v>
      </c>
      <c r="H904" s="6">
        <f t="shared" si="35"/>
        <v>-2.6527700318266567E-2</v>
      </c>
      <c r="I904" s="17">
        <f>G904/MAX(G$240:G904)-1</f>
        <v>-6.4746673380283393E-2</v>
      </c>
      <c r="N904" s="20"/>
      <c r="O904" s="20"/>
      <c r="S904" s="192"/>
      <c r="Y904" s="39"/>
      <c r="Z904" s="39"/>
      <c r="AA904" s="17"/>
      <c r="AC904" s="142"/>
      <c r="AE904" s="17"/>
      <c r="AG904" s="66"/>
      <c r="AI904" s="17"/>
    </row>
    <row r="905" spans="1:36" x14ac:dyDescent="0.25">
      <c r="A905" s="72">
        <f>IF('##zz500##'!B905&lt;&gt;"",'##zz500##'!B905,"")</f>
        <v>40449</v>
      </c>
      <c r="B905" s="208">
        <v>15981.4</v>
      </c>
      <c r="C905" s="146">
        <f t="shared" si="36"/>
        <v>-1.107462267262449E-2</v>
      </c>
      <c r="D905" s="143">
        <f>IF('##zz500##'!K905="","",IF('##zz500##'!K905="yes",D904,IF('##zz500##'!T905&lt;&gt;0,D904*(1+'##zz500##'!T905),D904*(1+C905))))</f>
        <v>4.768854105732693</v>
      </c>
      <c r="E905" s="6">
        <f t="shared" si="34"/>
        <v>1.77780837139907E-3</v>
      </c>
      <c r="F905" s="17">
        <f>D905/MAX(D$240:D905)-1</f>
        <v>-4.2820445165438481E-2</v>
      </c>
      <c r="G905" s="66">
        <f>IF('##zz500##'!K905="","",IF('##zz500##'!K905="no",G904*(1+E905),IF('##zz500##'!T905&lt;&gt;0,G904*(1+'##zz500##'!T905),G904*(1+'##zz500##'!P905))))</f>
        <v>13.221724382851422</v>
      </c>
      <c r="H905" s="6">
        <f t="shared" si="35"/>
        <v>1.77780837139907E-3</v>
      </c>
      <c r="I905" s="17">
        <f>G905/MAX(G$240:G905)-1</f>
        <v>-6.3083972186839921E-2</v>
      </c>
      <c r="N905" s="20"/>
      <c r="O905" s="20"/>
      <c r="S905" s="192"/>
      <c r="Y905" s="39"/>
      <c r="Z905" s="39"/>
      <c r="AA905" s="17"/>
      <c r="AC905" s="142"/>
      <c r="AE905" s="17"/>
      <c r="AG905" s="66"/>
      <c r="AI905" s="17"/>
    </row>
    <row r="906" spans="1:36" x14ac:dyDescent="0.25">
      <c r="A906" s="72">
        <f>IF('##zz500##'!B906&lt;&gt;"",'##zz500##'!B906,"")</f>
        <v>40450</v>
      </c>
      <c r="B906" s="208">
        <v>15802.76</v>
      </c>
      <c r="C906" s="146">
        <f t="shared" si="36"/>
        <v>-1.1177994418511528E-2</v>
      </c>
      <c r="D906" s="143">
        <f>IF('##zz500##'!K906="","",IF('##zz500##'!K906="yes",D905,IF('##zz500##'!T906&lt;&gt;0,D905*(1+'##zz500##'!T906),D905*(1+C906))))</f>
        <v>4.768854105732693</v>
      </c>
      <c r="E906" s="6">
        <f t="shared" si="34"/>
        <v>0</v>
      </c>
      <c r="F906" s="17">
        <f>D906/MAX(D$240:D906)-1</f>
        <v>-4.2820445165438481E-2</v>
      </c>
      <c r="G906" s="66">
        <f>IF('##zz500##'!K906="","",IF('##zz500##'!K906="no",G905*(1+E906),IF('##zz500##'!T906&lt;&gt;0,G905*(1+'##zz500##'!T906),G905*(1+'##zz500##'!P906))))</f>
        <v>13.403615949285831</v>
      </c>
      <c r="H906" s="6">
        <f t="shared" si="35"/>
        <v>1.3757022999989488E-2</v>
      </c>
      <c r="I906" s="17">
        <f>G906/MAX(G$240:G906)-1</f>
        <v>-5.0194796843155531E-2</v>
      </c>
      <c r="N906" s="20"/>
      <c r="O906" s="20"/>
      <c r="S906" s="192"/>
      <c r="Y906" s="39"/>
      <c r="Z906" s="39"/>
      <c r="AA906" s="17"/>
      <c r="AC906" s="142"/>
      <c r="AE906" s="17"/>
      <c r="AG906" s="66"/>
      <c r="AI906" s="17"/>
    </row>
    <row r="907" spans="1:36" x14ac:dyDescent="0.25">
      <c r="A907" s="72">
        <f>IF('##zz500##'!B907&lt;&gt;"",'##zz500##'!B907,"")</f>
        <v>40451</v>
      </c>
      <c r="B907" s="208">
        <v>16022.34</v>
      </c>
      <c r="C907" s="146">
        <f t="shared" si="36"/>
        <v>1.3895041119399432E-2</v>
      </c>
      <c r="D907" s="143">
        <f>IF('##zz500##'!K907="","",IF('##zz500##'!K907="yes",D906,IF('##zz500##'!T907&lt;&gt;0,D906*(1+'##zz500##'!T907),D906*(1+C907))))</f>
        <v>4.768854105732693</v>
      </c>
      <c r="E907" s="6">
        <f t="shared" si="34"/>
        <v>0</v>
      </c>
      <c r="F907" s="17">
        <f>D907/MAX(D$240:D907)-1</f>
        <v>-4.2820445165438481E-2</v>
      </c>
      <c r="G907" s="66">
        <f>IF('##zz500##'!K907="","",IF('##zz500##'!K907="no",G906*(1+E907),IF('##zz500##'!T907&lt;&gt;0,G906*(1+'##zz500##'!T907),G906*(1+'##zz500##'!P907))))</f>
        <v>13.1983709630811</v>
      </c>
      <c r="H907" s="6">
        <f t="shared" si="35"/>
        <v>-1.5312657941058516E-2</v>
      </c>
      <c r="I907" s="17">
        <f>G907/MAX(G$240:G907)-1</f>
        <v>-6.4738839029733874E-2</v>
      </c>
      <c r="N907" s="20"/>
      <c r="O907" s="20"/>
      <c r="S907" s="192"/>
      <c r="Y907" s="39"/>
      <c r="Z907" s="39"/>
      <c r="AA907" s="17"/>
      <c r="AC907" s="142"/>
      <c r="AE907" s="17"/>
      <c r="AG907" s="66"/>
      <c r="AI907" s="17"/>
    </row>
    <row r="908" spans="1:36" x14ac:dyDescent="0.25">
      <c r="A908" s="72">
        <f>IF('##zz500##'!B908&lt;&gt;"",'##zz500##'!B908,"")</f>
        <v>40459</v>
      </c>
      <c r="B908" s="208">
        <v>16453.43</v>
      </c>
      <c r="C908" s="146">
        <f t="shared" si="36"/>
        <v>2.6905558114482586E-2</v>
      </c>
      <c r="D908" s="143">
        <f>IF('##zz500##'!K908="","",IF('##zz500##'!K908="yes",D907,IF('##zz500##'!T908&lt;&gt;0,D907*(1+'##zz500##'!T908),D907*(1+C908))))</f>
        <v>4.768854105732693</v>
      </c>
      <c r="E908" s="6">
        <f t="shared" si="34"/>
        <v>0</v>
      </c>
      <c r="F908" s="17">
        <f>D908/MAX(D$240:D908)-1</f>
        <v>-4.2820445165438481E-2</v>
      </c>
      <c r="G908" s="66">
        <f>IF('##zz500##'!K908="","",IF('##zz500##'!K908="no",G907*(1+E908),IF('##zz500##'!T908&lt;&gt;0,G907*(1+'##zz500##'!T908),G907*(1+'##zz500##'!P908))))</f>
        <v>13.0881730520855</v>
      </c>
      <c r="H908" s="6">
        <f t="shared" si="35"/>
        <v>-8.3493570004851136E-3</v>
      </c>
      <c r="I908" s="17">
        <f>G908/MAX(G$240:G908)-1</f>
        <v>-7.2547668351362837E-2</v>
      </c>
      <c r="N908" s="20"/>
      <c r="O908" s="20"/>
      <c r="S908" s="192"/>
      <c r="Y908" s="39"/>
      <c r="Z908" s="39"/>
      <c r="AA908" s="17"/>
      <c r="AC908" s="142"/>
      <c r="AE908" s="17"/>
      <c r="AF908" s="14"/>
      <c r="AG908" s="66"/>
      <c r="AI908" s="17"/>
      <c r="AJ908" s="14"/>
    </row>
    <row r="909" spans="1:36" x14ac:dyDescent="0.25">
      <c r="A909" s="72">
        <f>IF('##zz500##'!B909&lt;&gt;"",'##zz500##'!B909,"")</f>
        <v>40462</v>
      </c>
      <c r="B909" s="208">
        <v>16466.28</v>
      </c>
      <c r="C909" s="146">
        <f t="shared" si="36"/>
        <v>7.8099217002169929E-4</v>
      </c>
      <c r="D909" s="143">
        <f>IF('##zz500##'!K909="","",IF('##zz500##'!K909="yes",D908,IF('##zz500##'!T909&lt;&gt;0,D908*(1+'##zz500##'!T909),D908*(1+C909))))</f>
        <v>4.7725785434492458</v>
      </c>
      <c r="E909" s="6">
        <f t="shared" si="34"/>
        <v>7.8099217002169929E-4</v>
      </c>
      <c r="F909" s="17">
        <f>D909/MAX(D$240:D909)-1</f>
        <v>-4.2072895427807899E-2</v>
      </c>
      <c r="G909" s="66">
        <f>IF('##zz500##'!K909="","",IF('##zz500##'!K909="no",G908*(1+E909),IF('##zz500##'!T909&lt;&gt;0,G908*(1+'##zz500##'!T909),G908*(1+'##zz500##'!P909))))</f>
        <v>13.098394812759068</v>
      </c>
      <c r="H909" s="6">
        <f t="shared" si="35"/>
        <v>7.8099217002169929E-4</v>
      </c>
      <c r="I909" s="17">
        <f>G909/MAX(G$240:G909)-1</f>
        <v>-7.1823335342276806E-2</v>
      </c>
      <c r="N909" s="20"/>
      <c r="O909" s="20"/>
      <c r="S909" s="192"/>
      <c r="Y909" s="39"/>
      <c r="Z909" s="39"/>
      <c r="AA909" s="17"/>
      <c r="AC909" s="142"/>
      <c r="AE909" s="17"/>
      <c r="AG909" s="66"/>
      <c r="AI909" s="17"/>
    </row>
    <row r="910" spans="1:36" x14ac:dyDescent="0.25">
      <c r="A910" s="72">
        <f>IF('##zz500##'!B910&lt;&gt;"",'##zz500##'!B910,"")</f>
        <v>40463</v>
      </c>
      <c r="B910" s="208">
        <v>16579.900000000001</v>
      </c>
      <c r="C910" s="146">
        <f t="shared" si="36"/>
        <v>6.9001620280964016E-3</v>
      </c>
      <c r="D910" s="143">
        <f>IF('##zz500##'!K910="","",IF('##zz500##'!K910="yes",D909,IF('##zz500##'!T910&lt;&gt;0,D909*(1+'##zz500##'!T910),D909*(1+C910))))</f>
        <v>4.8055101086908616</v>
      </c>
      <c r="E910" s="6">
        <f t="shared" si="34"/>
        <v>6.9001620280964016E-3</v>
      </c>
      <c r="F910" s="17">
        <f>D910/MAX(D$240:D910)-1</f>
        <v>-3.5463043195154587E-2</v>
      </c>
      <c r="G910" s="66">
        <f>IF('##zz500##'!K910="","",IF('##zz500##'!K910="no",G909*(1+E910),IF('##zz500##'!T910&lt;&gt;0,G909*(1+'##zz500##'!T910),G909*(1+'##zz500##'!P910))))</f>
        <v>13.188775859275083</v>
      </c>
      <c r="H910" s="6">
        <f t="shared" si="35"/>
        <v>6.9001620280964016E-3</v>
      </c>
      <c r="I910" s="17">
        <f>G910/MAX(G$240:G910)-1</f>
        <v>-6.5418765965440495E-2</v>
      </c>
      <c r="N910" s="20"/>
      <c r="O910" s="20"/>
      <c r="S910" s="192"/>
      <c r="Y910" s="39"/>
      <c r="Z910" s="39"/>
      <c r="AA910" s="17"/>
      <c r="AC910" s="142"/>
      <c r="AE910" s="17"/>
      <c r="AG910" s="66"/>
      <c r="AI910" s="17"/>
    </row>
    <row r="911" spans="1:36" x14ac:dyDescent="0.25">
      <c r="A911" s="72">
        <f>IF('##zz500##'!B911&lt;&gt;"",'##zz500##'!B911,"")</f>
        <v>40464</v>
      </c>
      <c r="B911" s="208">
        <v>16626.52</v>
      </c>
      <c r="C911" s="146">
        <f t="shared" si="36"/>
        <v>2.811838430871072E-3</v>
      </c>
      <c r="D911" s="143">
        <f>IF('##zz500##'!K911="","",IF('##zz500##'!K911="yes",D910,IF('##zz500##'!T911&lt;&gt;0,D910*(1+'##zz500##'!T911),D910*(1+C911))))</f>
        <v>4.8190224266944179</v>
      </c>
      <c r="E911" s="6">
        <f t="shared" si="34"/>
        <v>2.811838430871072E-3</v>
      </c>
      <c r="F911" s="17">
        <f>D911/MAX(D$240:D911)-1</f>
        <v>-3.2750921112015274E-2</v>
      </c>
      <c r="G911" s="66">
        <f>IF('##zz500##'!K911="","",IF('##zz500##'!K911="no",G910*(1+E911),IF('##zz500##'!T911&lt;&gt;0,G910*(1+'##zz500##'!T911),G910*(1+'##zz500##'!P911))))</f>
        <v>13.225860566092337</v>
      </c>
      <c r="H911" s="6">
        <f t="shared" si="35"/>
        <v>2.811838430871072E-3</v>
      </c>
      <c r="I911" s="17">
        <f>G911/MAX(G$240:G911)-1</f>
        <v>-6.2790874534811247E-2</v>
      </c>
      <c r="N911" s="20"/>
      <c r="O911" s="20"/>
      <c r="S911" s="192"/>
      <c r="Y911" s="39"/>
      <c r="Z911" s="39"/>
      <c r="AA911" s="17"/>
      <c r="AC911" s="142"/>
      <c r="AE911" s="17"/>
      <c r="AG911" s="66"/>
      <c r="AI911" s="17"/>
    </row>
    <row r="912" spans="1:36" x14ac:dyDescent="0.25">
      <c r="A912" s="72">
        <f>IF('##zz500##'!B912&lt;&gt;"",'##zz500##'!B912,"")</f>
        <v>40465</v>
      </c>
      <c r="B912" s="208">
        <v>16344.73</v>
      </c>
      <c r="C912" s="146">
        <f t="shared" si="36"/>
        <v>-1.694822488410086E-2</v>
      </c>
      <c r="D912" s="143">
        <f>IF('##zz500##'!K912="","",IF('##zz500##'!K912="yes",D911,IF('##zz500##'!T912&lt;&gt;0,D911*(1+'##zz500##'!T912),D911*(1+C912))))</f>
        <v>4.7209163672206147</v>
      </c>
      <c r="E912" s="6">
        <f t="shared" si="34"/>
        <v>-2.0358083193461773E-2</v>
      </c>
      <c r="F912" s="17">
        <f>D912/MAX(D$240:D912)-1</f>
        <v>-5.2442258328816216E-2</v>
      </c>
      <c r="G912" s="66">
        <f>IF('##zz500##'!K912="","",IF('##zz500##'!K912="no",G911*(1+E912),IF('##zz500##'!T912&lt;&gt;0,G911*(1+'##zz500##'!T912),G911*(1+'##zz500##'!P912))))</f>
        <v>12.956607396382703</v>
      </c>
      <c r="H912" s="6">
        <f t="shared" si="35"/>
        <v>-2.0358083193461773E-2</v>
      </c>
      <c r="I912" s="17">
        <f>G912/MAX(G$240:G912)-1</f>
        <v>-8.187065588070308E-2</v>
      </c>
      <c r="N912" s="20"/>
      <c r="O912" s="20"/>
      <c r="S912" s="192"/>
      <c r="Y912" s="39"/>
      <c r="Z912" s="39"/>
      <c r="AA912" s="17"/>
      <c r="AC912" s="142"/>
      <c r="AE912" s="17"/>
      <c r="AG912" s="66"/>
      <c r="AI912" s="17"/>
    </row>
    <row r="913" spans="1:36" x14ac:dyDescent="0.25">
      <c r="A913" s="72">
        <f>IF('##zz500##'!B913&lt;&gt;"",'##zz500##'!B913,"")</f>
        <v>40466</v>
      </c>
      <c r="B913" s="208">
        <v>16107.7</v>
      </c>
      <c r="C913" s="146">
        <f t="shared" si="36"/>
        <v>-1.450192202624323E-2</v>
      </c>
      <c r="D913" s="143">
        <f>IF('##zz500##'!K913="","",IF('##zz500##'!K913="yes",D912,IF('##zz500##'!T913&lt;&gt;0,D912*(1+'##zz500##'!T913),D912*(1+C913))))</f>
        <v>4.7209163672206147</v>
      </c>
      <c r="E913" s="6">
        <f t="shared" si="34"/>
        <v>0</v>
      </c>
      <c r="F913" s="17">
        <f>D913/MAX(D$240:D913)-1</f>
        <v>-5.2442258328816216E-2</v>
      </c>
      <c r="G913" s="66">
        <f>IF('##zz500##'!K913="","",IF('##zz500##'!K913="no",G912*(1+E913),IF('##zz500##'!T913&lt;&gt;0,G912*(1+'##zz500##'!T913),G912*(1+'##zz500##'!P913))))</f>
        <v>12.923659008606753</v>
      </c>
      <c r="H913" s="6">
        <f t="shared" si="35"/>
        <v>-2.5429795600002691E-3</v>
      </c>
      <c r="I913" s="17">
        <f>G913/MAX(G$240:G913)-1</f>
        <v>-8.420544003623498E-2</v>
      </c>
      <c r="N913" s="20"/>
      <c r="O913" s="20"/>
      <c r="S913" s="192"/>
      <c r="Y913" s="39"/>
      <c r="Z913" s="39"/>
      <c r="AA913" s="17"/>
      <c r="AC913" s="142"/>
      <c r="AE913" s="17"/>
      <c r="AG913" s="66"/>
      <c r="AI913" s="17"/>
    </row>
    <row r="914" spans="1:36" x14ac:dyDescent="0.25">
      <c r="A914" s="72">
        <f>IF('##zz500##'!B914&lt;&gt;"",'##zz500##'!B914,"")</f>
        <v>40469</v>
      </c>
      <c r="B914" s="208">
        <v>15738.4</v>
      </c>
      <c r="C914" s="146">
        <f t="shared" si="36"/>
        <v>-2.2926923148556377E-2</v>
      </c>
      <c r="D914" s="143">
        <f>IF('##zz500##'!K914="","",IF('##zz500##'!K914="yes",D913,IF('##zz500##'!T914&lt;&gt;0,D913*(1+'##zz500##'!T914),D913*(1+C914))))</f>
        <v>4.7209163672206147</v>
      </c>
      <c r="E914" s="6">
        <f t="shared" si="34"/>
        <v>0</v>
      </c>
      <c r="F914" s="17">
        <f>D914/MAX(D$240:D914)-1</f>
        <v>-5.2442258328816216E-2</v>
      </c>
      <c r="G914" s="66">
        <f>IF('##zz500##'!K914="","",IF('##zz500##'!K914="no",G913*(1+E914),IF('##zz500##'!T914&lt;&gt;0,G913*(1+'##zz500##'!T914),G913*(1+'##zz500##'!P914))))</f>
        <v>13.074645537347703</v>
      </c>
      <c r="H914" s="6">
        <f t="shared" si="35"/>
        <v>1.1682955163115682E-2</v>
      </c>
      <c r="I914" s="17">
        <f>G914/MAX(G$240:G914)-1</f>
        <v>-7.3506253253552978E-2</v>
      </c>
      <c r="N914" s="20"/>
      <c r="O914" s="20"/>
      <c r="S914" s="192"/>
      <c r="Y914" s="39"/>
      <c r="Z914" s="39"/>
      <c r="AA914" s="17"/>
      <c r="AC914" s="142"/>
      <c r="AE914" s="17"/>
      <c r="AG914" s="66"/>
      <c r="AI914" s="17"/>
    </row>
    <row r="915" spans="1:36" x14ac:dyDescent="0.25">
      <c r="A915" s="72">
        <f>IF('##zz500##'!B915&lt;&gt;"",'##zz500##'!B915,"")</f>
        <v>40470</v>
      </c>
      <c r="B915" s="208">
        <v>16321.62</v>
      </c>
      <c r="C915" s="146">
        <f t="shared" si="36"/>
        <v>3.7057134143242187E-2</v>
      </c>
      <c r="D915" s="143">
        <f>IF('##zz500##'!K915="","",IF('##zz500##'!K915="yes",D914,IF('##zz500##'!T915&lt;&gt;0,D914*(1+'##zz500##'!T915),D914*(1+C915))))</f>
        <v>4.7209163672206147</v>
      </c>
      <c r="E915" s="6">
        <f t="shared" si="34"/>
        <v>0</v>
      </c>
      <c r="F915" s="17">
        <f>D915/MAX(D$240:D915)-1</f>
        <v>-5.2442258328816216E-2</v>
      </c>
      <c r="G915" s="66">
        <f>IF('##zz500##'!K915="","",IF('##zz500##'!K915="no",G914*(1+E915),IF('##zz500##'!T915&lt;&gt;0,G914*(1+'##zz500##'!T915),G914*(1+'##zz500##'!P915))))</f>
        <v>12.795649053768296</v>
      </c>
      <c r="H915" s="6">
        <f t="shared" si="35"/>
        <v>-2.133874167238059E-2</v>
      </c>
      <c r="I915" s="17">
        <f>G915/MAX(G$240:G915)-1</f>
        <v>-9.3276463976451396E-2</v>
      </c>
      <c r="N915" s="20"/>
      <c r="O915" s="20"/>
      <c r="S915" s="192"/>
      <c r="Y915" s="39"/>
      <c r="Z915" s="39"/>
      <c r="AA915" s="17"/>
      <c r="AC915" s="142"/>
      <c r="AE915" s="17"/>
      <c r="AG915" s="66"/>
      <c r="AI915" s="17"/>
    </row>
    <row r="916" spans="1:36" x14ac:dyDescent="0.25">
      <c r="A916" s="72">
        <f>IF('##zz500##'!B916&lt;&gt;"",'##zz500##'!B916,"")</f>
        <v>40471</v>
      </c>
      <c r="B916" s="208">
        <v>16347.77</v>
      </c>
      <c r="C916" s="146">
        <f t="shared" si="36"/>
        <v>1.6021693924990199E-3</v>
      </c>
      <c r="D916" s="143">
        <f>IF('##zz500##'!K916="","",IF('##zz500##'!K916="yes",D915,IF('##zz500##'!T916&lt;&gt;0,D915*(1+'##zz500##'!T916),D915*(1+C916))))</f>
        <v>4.6822533856211743</v>
      </c>
      <c r="E916" s="6">
        <f t="shared" si="34"/>
        <v>-8.1897196628804014E-3</v>
      </c>
      <c r="F916" s="17">
        <f>D916/MAX(D$240:D916)-1</f>
        <v>-6.0202490597495273E-2</v>
      </c>
      <c r="G916" s="66">
        <f>IF('##zz500##'!K916="","",IF('##zz500##'!K916="no",G915*(1+E916),IF('##zz500##'!T916&lt;&gt;0,G915*(1+'##zz500##'!T916),G915*(1+'##zz500##'!P916))))</f>
        <v>12.690856275113333</v>
      </c>
      <c r="H916" s="6">
        <f t="shared" si="35"/>
        <v>-8.1897196628804014E-3</v>
      </c>
      <c r="I916" s="17">
        <f>G916/MAX(G$240:G916)-1</f>
        <v>-0.10070227554821987</v>
      </c>
      <c r="N916" s="20"/>
      <c r="O916" s="20"/>
      <c r="S916" s="192"/>
      <c r="Y916" s="39"/>
      <c r="Z916" s="39"/>
      <c r="AA916" s="17"/>
      <c r="AC916" s="142"/>
      <c r="AE916" s="17"/>
      <c r="AG916" s="66"/>
      <c r="AI916" s="17"/>
    </row>
    <row r="917" spans="1:36" x14ac:dyDescent="0.25">
      <c r="A917" s="72">
        <f>IF('##zz500##'!B917&lt;&gt;"",'##zz500##'!B917,"")</f>
        <v>40472</v>
      </c>
      <c r="B917" s="208">
        <v>16404.91</v>
      </c>
      <c r="C917" s="146">
        <f t="shared" si="36"/>
        <v>3.4952779492247732E-3</v>
      </c>
      <c r="D917" s="143">
        <f>IF('##zz500##'!K917="","",IF('##zz500##'!K917="yes",D916,IF('##zz500##'!T917&lt;&gt;0,D916*(1+'##zz500##'!T917),D916*(1+C917))))</f>
        <v>4.6986191626326193</v>
      </c>
      <c r="E917" s="6">
        <f t="shared" si="34"/>
        <v>3.4952779492247732E-3</v>
      </c>
      <c r="F917" s="17">
        <f>D917/MAX(D$240:D917)-1</f>
        <v>-5.6917637086144279E-2</v>
      </c>
      <c r="G917" s="66">
        <f>IF('##zz500##'!K917="","",IF('##zz500##'!K917="no",G916*(1+E917),IF('##zz500##'!T917&lt;&gt;0,G916*(1+'##zz500##'!T917),G916*(1+'##zz500##'!P917))))</f>
        <v>12.735214345208517</v>
      </c>
      <c r="H917" s="6">
        <f t="shared" si="35"/>
        <v>3.4952779492247732E-3</v>
      </c>
      <c r="I917" s="17">
        <f>G917/MAX(G$240:G917)-1</f>
        <v>-9.7558980042155574E-2</v>
      </c>
      <c r="N917" s="20"/>
      <c r="O917" s="20"/>
      <c r="S917" s="192"/>
      <c r="Y917" s="39"/>
      <c r="Z917" s="39"/>
      <c r="AA917" s="17"/>
      <c r="AC917" s="142"/>
      <c r="AE917" s="17"/>
      <c r="AG917" s="66"/>
      <c r="AI917" s="17"/>
    </row>
    <row r="918" spans="1:36" x14ac:dyDescent="0.25">
      <c r="A918" s="72">
        <f>IF('##zz500##'!B918&lt;&gt;"",'##zz500##'!B918,"")</f>
        <v>40473</v>
      </c>
      <c r="B918" s="208">
        <v>16672.84</v>
      </c>
      <c r="C918" s="146">
        <f t="shared" si="36"/>
        <v>1.6332305389057389E-2</v>
      </c>
      <c r="D918" s="143">
        <f>IF('##zz500##'!K918="","",IF('##zz500##'!K918="yes",D917,IF('##zz500##'!T918&lt;&gt;0,D917*(1+'##zz500##'!T918),D917*(1+C918))))</f>
        <v>4.7753584457036125</v>
      </c>
      <c r="E918" s="6">
        <f t="shared" si="34"/>
        <v>1.6332305389057389E-2</v>
      </c>
      <c r="F918" s="17">
        <f>D918/MAX(D$240:D918)-1</f>
        <v>-4.1514927928001266E-2</v>
      </c>
      <c r="G918" s="66">
        <f>IF('##zz500##'!K918="","",IF('##zz500##'!K918="no",G917*(1+E918),IF('##zz500##'!T918&lt;&gt;0,G917*(1+'##zz500##'!T918),G917*(1+'##zz500##'!P918))))</f>
        <v>12.943209755089567</v>
      </c>
      <c r="H918" s="6">
        <f t="shared" si="35"/>
        <v>1.6332305389057389E-2</v>
      </c>
      <c r="I918" s="17">
        <f>G918/MAX(G$240:G918)-1</f>
        <v>-8.2820037708591698E-2</v>
      </c>
      <c r="N918" s="20"/>
      <c r="O918" s="20"/>
      <c r="S918" s="192"/>
      <c r="Y918" s="39"/>
      <c r="Z918" s="39"/>
      <c r="AA918" s="17"/>
      <c r="AC918" s="142"/>
      <c r="AE918" s="17"/>
      <c r="AG918" s="66"/>
      <c r="AI918" s="17"/>
    </row>
    <row r="919" spans="1:36" x14ac:dyDescent="0.25">
      <c r="A919" s="72">
        <f>IF('##zz500##'!B919&lt;&gt;"",'##zz500##'!B919,"")</f>
        <v>40476</v>
      </c>
      <c r="B919" s="208">
        <v>17043.52</v>
      </c>
      <c r="C919" s="146">
        <f t="shared" si="36"/>
        <v>2.2232565057902498E-2</v>
      </c>
      <c r="D919" s="143">
        <f>IF('##zz500##'!K919="","",IF('##zz500##'!K919="yes",D918,IF('##zz500##'!T919&lt;&gt;0,D918*(1+'##zz500##'!T919),D918*(1+C919))))</f>
        <v>4.8815269130225225</v>
      </c>
      <c r="E919" s="6">
        <f t="shared" si="34"/>
        <v>2.2232565057902498E-2</v>
      </c>
      <c r="F919" s="17">
        <f>D919/MAX(D$240:D919)-1</f>
        <v>-2.0205346206132124E-2</v>
      </c>
      <c r="G919" s="66">
        <f>IF('##zz500##'!K919="","",IF('##zz500##'!K919="no",G918*(1+E919),IF('##zz500##'!T919&lt;&gt;0,G918*(1+'##zz500##'!T919),G918*(1+'##zz500##'!P919))))</f>
        <v>13.230970508027674</v>
      </c>
      <c r="H919" s="6">
        <f t="shared" si="35"/>
        <v>2.2232565057902498E-2</v>
      </c>
      <c r="I919" s="17">
        <f>G919/MAX(G$240:G919)-1</f>
        <v>-6.2428774527143349E-2</v>
      </c>
      <c r="N919" s="20"/>
      <c r="O919" s="20"/>
      <c r="S919" s="192"/>
      <c r="Y919" s="39"/>
      <c r="Z919" s="39"/>
      <c r="AA919" s="17"/>
      <c r="AC919" s="142"/>
      <c r="AE919" s="17"/>
      <c r="AG919" s="66"/>
      <c r="AI919" s="17"/>
    </row>
    <row r="920" spans="1:36" x14ac:dyDescent="0.25">
      <c r="A920" s="72">
        <f>IF('##zz500##'!B920&lt;&gt;"",'##zz500##'!B920,"")</f>
        <v>40477</v>
      </c>
      <c r="B920" s="208">
        <v>17050.91</v>
      </c>
      <c r="C920" s="146">
        <f t="shared" si="36"/>
        <v>4.3359587690794399E-4</v>
      </c>
      <c r="D920" s="143">
        <f>IF('##zz500##'!K920="","",IF('##zz500##'!K920="yes",D919,IF('##zz500##'!T920&lt;&gt;0,D919*(1+'##zz500##'!T920),D919*(1+C920))))</f>
        <v>4.8836435229650244</v>
      </c>
      <c r="E920" s="6">
        <f t="shared" si="34"/>
        <v>4.3359587690794399E-4</v>
      </c>
      <c r="F920" s="17">
        <f>D920/MAX(D$240:D920)-1</f>
        <v>-1.9780511284030688E-2</v>
      </c>
      <c r="G920" s="66">
        <f>IF('##zz500##'!K920="","",IF('##zz500##'!K920="no",G919*(1+E920),IF('##zz500##'!T920&lt;&gt;0,G919*(1+'##zz500##'!T920),G919*(1+'##zz500##'!P920))))</f>
        <v>13.236707402287445</v>
      </c>
      <c r="H920" s="6">
        <f t="shared" si="35"/>
        <v>4.3359587690794399E-4</v>
      </c>
      <c r="I920" s="17">
        <f>G920/MAX(G$240:G920)-1</f>
        <v>-6.2022247509470829E-2</v>
      </c>
      <c r="N920" s="20"/>
      <c r="O920" s="20"/>
      <c r="S920" s="192"/>
      <c r="Y920" s="39"/>
      <c r="Z920" s="39"/>
      <c r="AA920" s="17"/>
      <c r="AC920" s="142"/>
      <c r="AE920" s="17"/>
      <c r="AG920" s="66"/>
      <c r="AI920" s="17"/>
    </row>
    <row r="921" spans="1:36" x14ac:dyDescent="0.25">
      <c r="A921" s="72">
        <f>IF('##zz500##'!B921&lt;&gt;"",'##zz500##'!B921,"")</f>
        <v>40478</v>
      </c>
      <c r="B921" s="208">
        <v>17115.3</v>
      </c>
      <c r="C921" s="146">
        <f t="shared" si="36"/>
        <v>3.776338037090099E-3</v>
      </c>
      <c r="D921" s="143">
        <f>IF('##zz500##'!K921="","",IF('##zz500##'!K921="yes",D920,IF('##zz500##'!T921&lt;&gt;0,D920*(1+'##zz500##'!T921),D920*(1+C921))))</f>
        <v>4.9020858117603856</v>
      </c>
      <c r="E921" s="6">
        <f t="shared" si="34"/>
        <v>3.776338037090099E-3</v>
      </c>
      <c r="F921" s="17">
        <f>D921/MAX(D$240:D921)-1</f>
        <v>-1.6078871144095563E-2</v>
      </c>
      <c r="G921" s="66">
        <f>IF('##zz500##'!K921="","",IF('##zz500##'!K921="no",G920*(1+E921),IF('##zz500##'!T921&lt;&gt;0,G920*(1+'##zz500##'!T921),G920*(1+'##zz500##'!P921))))</f>
        <v>13.286693683936535</v>
      </c>
      <c r="H921" s="6">
        <f t="shared" si="35"/>
        <v>3.776338037090099E-3</v>
      </c>
      <c r="I921" s="17">
        <f>G921/MAX(G$240:G921)-1</f>
        <v>-5.848012644479661E-2</v>
      </c>
      <c r="N921" s="20"/>
      <c r="O921" s="20"/>
      <c r="S921" s="192"/>
      <c r="Y921" s="39"/>
      <c r="Z921" s="39"/>
      <c r="AA921" s="17"/>
      <c r="AC921" s="142"/>
      <c r="AE921" s="17"/>
      <c r="AG921" s="66"/>
      <c r="AI921" s="17"/>
    </row>
    <row r="922" spans="1:36" x14ac:dyDescent="0.25">
      <c r="A922" s="72">
        <f>IF('##zz500##'!B922&lt;&gt;"",'##zz500##'!B922,"")</f>
        <v>40479</v>
      </c>
      <c r="B922" s="208">
        <v>17340.080000000002</v>
      </c>
      <c r="C922" s="146">
        <f t="shared" si="36"/>
        <v>1.3133278411713745E-2</v>
      </c>
      <c r="D922" s="143">
        <f>IF('##zz500##'!K922="","",IF('##zz500##'!K922="yes",D921,IF('##zz500##'!T922&lt;&gt;0,D921*(1+'##zz500##'!T922),D921*(1+C922))))</f>
        <v>4.9664662695243464</v>
      </c>
      <c r="E922" s="6">
        <f t="shared" si="34"/>
        <v>1.3133278411713745E-2</v>
      </c>
      <c r="F922" s="17">
        <f>D922/MAX(D$240:D922)-1</f>
        <v>-3.156761023663357E-3</v>
      </c>
      <c r="G922" s="66">
        <f>IF('##zz500##'!K922="","",IF('##zz500##'!K922="no",G921*(1+E922),IF('##zz500##'!T922&lt;&gt;0,G921*(1+'##zz500##'!T922),G921*(1+'##zz500##'!P922))))</f>
        <v>13.461191531258832</v>
      </c>
      <c r="H922" s="6">
        <f t="shared" si="35"/>
        <v>1.3133278411713745E-2</v>
      </c>
      <c r="I922" s="17">
        <f>G922/MAX(G$240:G922)-1</f>
        <v>-4.6114883815234542E-2</v>
      </c>
      <c r="N922" s="20"/>
      <c r="O922" s="20"/>
      <c r="S922" s="192"/>
      <c r="Y922" s="39"/>
      <c r="Z922" s="39"/>
      <c r="AA922" s="17"/>
      <c r="AC922" s="142"/>
      <c r="AE922" s="17"/>
      <c r="AG922" s="66"/>
      <c r="AI922" s="17"/>
    </row>
    <row r="923" spans="1:36" x14ac:dyDescent="0.25">
      <c r="A923" s="72">
        <f>IF('##zz500##'!B923&lt;&gt;"",'##zz500##'!B923,"")</f>
        <v>40480</v>
      </c>
      <c r="B923" s="208">
        <v>17367.939999999999</v>
      </c>
      <c r="C923" s="146">
        <f t="shared" si="36"/>
        <v>1.6066823221114745E-3</v>
      </c>
      <c r="D923" s="143">
        <f>IF('##zz500##'!K923="","",IF('##zz500##'!K923="yes",D922,IF('##zz500##'!T923&lt;&gt;0,D922*(1+'##zz500##'!T923),D922*(1+C923))))</f>
        <v>4.9744458030829541</v>
      </c>
      <c r="E923" s="6">
        <f t="shared" si="34"/>
        <v>1.6066823221114745E-3</v>
      </c>
      <c r="F923" s="17">
        <f>D923/MAX(D$240:D923)-1</f>
        <v>-1.5551506136837201E-3</v>
      </c>
      <c r="G923" s="66">
        <f>IF('##zz500##'!K923="","",IF('##zz500##'!K923="no",G922*(1+E923),IF('##zz500##'!T923&lt;&gt;0,G922*(1+'##zz500##'!T923),G922*(1+'##zz500##'!P923))))</f>
        <v>13.482819389726663</v>
      </c>
      <c r="H923" s="6">
        <f t="shared" si="35"/>
        <v>1.6066823221114745E-3</v>
      </c>
      <c r="I923" s="17">
        <f>G923/MAX(G$240:G923)-1</f>
        <v>-4.4582293461735256E-2</v>
      </c>
      <c r="N923" s="20"/>
      <c r="O923" s="20"/>
      <c r="S923" s="192"/>
      <c r="Y923" s="39"/>
      <c r="Z923" s="39"/>
      <c r="AA923" s="17"/>
      <c r="AC923" s="142"/>
      <c r="AE923" s="17"/>
      <c r="AG923" s="66"/>
      <c r="AI923" s="17"/>
    </row>
    <row r="924" spans="1:36" x14ac:dyDescent="0.25">
      <c r="A924" s="72">
        <f>IF('##zz500##'!B924&lt;&gt;"",'##zz500##'!B924,"")</f>
        <v>40483</v>
      </c>
      <c r="B924" s="208">
        <v>17766.41</v>
      </c>
      <c r="C924" s="146">
        <f t="shared" si="36"/>
        <v>2.2942847568566016E-2</v>
      </c>
      <c r="D924" s="143">
        <f>IF('##zz500##'!K924="","",IF('##zz500##'!K924="yes",D923,IF('##zz500##'!T924&lt;&gt;0,D923*(1+'##zz500##'!T924),D923*(1+C924))))</f>
        <v>5.0885737548811791</v>
      </c>
      <c r="E924" s="6">
        <f t="shared" si="34"/>
        <v>2.2942847568566016E-2</v>
      </c>
      <c r="F924" s="17">
        <f>D924/MAX(D$240:D924)-1</f>
        <v>0</v>
      </c>
      <c r="G924" s="66">
        <f>IF('##zz500##'!K924="","",IF('##zz500##'!K924="no",G923*(1+E924),IF('##zz500##'!T924&lt;&gt;0,G923*(1+'##zz500##'!T924),G923*(1+'##zz500##'!P924))))</f>
        <v>13.792153659779668</v>
      </c>
      <c r="H924" s="6">
        <f t="shared" si="35"/>
        <v>2.2942847568566016E-2</v>
      </c>
      <c r="I924" s="17">
        <f>G924/MAX(G$240:G924)-1</f>
        <v>-2.2662290656318862E-2</v>
      </c>
      <c r="N924" s="20"/>
      <c r="O924" s="20"/>
      <c r="S924" s="192"/>
      <c r="Y924" s="39"/>
      <c r="Z924" s="39"/>
      <c r="AA924" s="17"/>
      <c r="AC924" s="142"/>
      <c r="AE924" s="17"/>
      <c r="AG924" s="66"/>
      <c r="AI924" s="17"/>
    </row>
    <row r="925" spans="1:36" x14ac:dyDescent="0.25">
      <c r="A925" s="72">
        <f>IF('##zz500##'!B925&lt;&gt;"",'##zz500##'!B925,"")</f>
        <v>40484</v>
      </c>
      <c r="B925" s="208">
        <v>17828.53</v>
      </c>
      <c r="C925" s="146">
        <f t="shared" si="36"/>
        <v>3.4964857841284225E-3</v>
      </c>
      <c r="D925" s="143">
        <f>IF('##zz500##'!K925="","",IF('##zz500##'!K925="yes",D924,IF('##zz500##'!T925&lt;&gt;0,D924*(1+'##zz500##'!T925),D924*(1+C925))))</f>
        <v>5.1063658806766101</v>
      </c>
      <c r="E925" s="6">
        <f t="shared" si="34"/>
        <v>3.4964857841284225E-3</v>
      </c>
      <c r="F925" s="17">
        <f>D925/MAX(D$240:D925)-1</f>
        <v>0</v>
      </c>
      <c r="G925" s="66">
        <f>IF('##zz500##'!K925="","",IF('##zz500##'!K925="no",G924*(1+E925),IF('##zz500##'!T925&lt;&gt;0,G924*(1+'##zz500##'!T925),G924*(1+'##zz500##'!P925))))</f>
        <v>13.840377728983603</v>
      </c>
      <c r="H925" s="6">
        <f t="shared" si="35"/>
        <v>3.4964857841284225E-3</v>
      </c>
      <c r="I925" s="17">
        <f>G925/MAX(G$240:G925)-1</f>
        <v>-1.9245043249306093E-2</v>
      </c>
      <c r="N925" s="20"/>
      <c r="O925" s="20"/>
      <c r="S925" s="192"/>
      <c r="Y925" s="39"/>
      <c r="Z925" s="39"/>
      <c r="AA925" s="17"/>
      <c r="AC925" s="142"/>
      <c r="AE925" s="17"/>
      <c r="AG925" s="66"/>
      <c r="AI925" s="17"/>
    </row>
    <row r="926" spans="1:36" x14ac:dyDescent="0.25">
      <c r="A926" s="72">
        <f>IF('##zz500##'!B926&lt;&gt;"",'##zz500##'!B926,"")</f>
        <v>40485</v>
      </c>
      <c r="B926" s="208">
        <v>17507.349999999999</v>
      </c>
      <c r="C926" s="146">
        <f t="shared" si="36"/>
        <v>-1.8014945707806596E-2</v>
      </c>
      <c r="D926" s="143">
        <f>IF('##zz500##'!K926="","",IF('##zz500##'!K926="yes",D925,IF('##zz500##'!T926&lt;&gt;0,D925*(1+'##zz500##'!T926),D925*(1+C926))))</f>
        <v>5.0143749765720251</v>
      </c>
      <c r="E926" s="6">
        <f t="shared" si="34"/>
        <v>-1.8014945707806596E-2</v>
      </c>
      <c r="F926" s="17">
        <f>D926/MAX(D$240:D926)-1</f>
        <v>-1.8014945707806596E-2</v>
      </c>
      <c r="G926" s="66">
        <f>IF('##zz500##'!K926="","",IF('##zz500##'!K926="no",G925*(1+E926),IF('##zz500##'!T926&lt;&gt;0,G925*(1+'##zz500##'!T926),G925*(1+'##zz500##'!P926))))</f>
        <v>13.591044075620427</v>
      </c>
      <c r="H926" s="6">
        <f t="shared" si="35"/>
        <v>-1.8014945707806596E-2</v>
      </c>
      <c r="I926" s="17">
        <f>G926/MAX(G$240:G926)-1</f>
        <v>-3.6913290547831989E-2</v>
      </c>
      <c r="N926" s="20"/>
      <c r="O926" s="20"/>
      <c r="S926" s="192"/>
      <c r="Y926" s="39"/>
      <c r="Z926" s="39"/>
      <c r="AA926" s="17"/>
      <c r="AC926" s="142"/>
      <c r="AE926" s="17"/>
      <c r="AG926" s="66"/>
      <c r="AI926" s="17"/>
    </row>
    <row r="927" spans="1:36" x14ac:dyDescent="0.25">
      <c r="A927" s="72">
        <f>IF('##zz500##'!B927&lt;&gt;"",'##zz500##'!B927,"")</f>
        <v>40486</v>
      </c>
      <c r="B927" s="208">
        <v>17999.89</v>
      </c>
      <c r="C927" s="146">
        <f t="shared" si="36"/>
        <v>2.8133326859861807E-2</v>
      </c>
      <c r="D927" s="143">
        <f>IF('##zz500##'!K927="","",IF('##zz500##'!K927="yes",D926,IF('##zz500##'!T927&lt;&gt;0,D926*(1+'##zz500##'!T927),D926*(1+C927))))</f>
        <v>5.155446026785838</v>
      </c>
      <c r="E927" s="6">
        <f t="shared" si="34"/>
        <v>2.8133326859861807E-2</v>
      </c>
      <c r="F927" s="17">
        <f>D927/MAX(D$240:D927)-1</f>
        <v>0</v>
      </c>
      <c r="G927" s="66">
        <f>IF('##zz500##'!K927="","",IF('##zz500##'!K927="no",G926*(1+E927),IF('##zz500##'!T927&lt;&gt;0,G926*(1+'##zz500##'!T927),G926*(1+'##zz500##'!P927))))</f>
        <v>13.973405360966645</v>
      </c>
      <c r="H927" s="6">
        <f t="shared" si="35"/>
        <v>2.8133326859861807E-2</v>
      </c>
      <c r="I927" s="17">
        <f>G927/MAX(G$240:G927)-1</f>
        <v>-9.8184573564255029E-3</v>
      </c>
      <c r="N927" s="20"/>
      <c r="O927" s="20"/>
      <c r="S927" s="192"/>
      <c r="Y927" s="39"/>
      <c r="Z927" s="39"/>
      <c r="AA927" s="17"/>
      <c r="AC927" s="142"/>
      <c r="AE927" s="17"/>
      <c r="AG927" s="66"/>
      <c r="AI927" s="17"/>
    </row>
    <row r="928" spans="1:36" x14ac:dyDescent="0.25">
      <c r="A928" s="72">
        <f>IF('##zz500##'!B928&lt;&gt;"",'##zz500##'!B928,"")</f>
        <v>40487</v>
      </c>
      <c r="B928" s="208">
        <v>18159.18</v>
      </c>
      <c r="C928" s="146">
        <f t="shared" si="36"/>
        <v>8.849498524713173E-3</v>
      </c>
      <c r="D928" s="143">
        <f>IF('##zz500##'!K928="","",IF('##zz500##'!K928="yes",D927,IF('##zz500##'!T928&lt;&gt;0,D927*(1+'##zz500##'!T928),D927*(1+C928))))</f>
        <v>5.2010691387941179</v>
      </c>
      <c r="E928" s="6">
        <f t="shared" si="34"/>
        <v>8.849498524713173E-3</v>
      </c>
      <c r="F928" s="17">
        <f>D928/MAX(D$240:D928)-1</f>
        <v>0</v>
      </c>
      <c r="G928" s="66">
        <f>IF('##zz500##'!K928="","",IF('##zz500##'!K928="no",G927*(1+E928),IF('##zz500##'!T928&lt;&gt;0,G927*(1+'##zz500##'!T928),G927*(1+'##zz500##'!P928))))</f>
        <v>14.097062991093738</v>
      </c>
      <c r="H928" s="6">
        <f t="shared" si="35"/>
        <v>8.849498524713173E-3</v>
      </c>
      <c r="I928" s="17">
        <f>G928/MAX(G$240:G928)-1</f>
        <v>-1.0558472556029264E-3</v>
      </c>
      <c r="N928" s="20"/>
      <c r="O928" s="20"/>
      <c r="S928" s="192"/>
      <c r="Y928" s="39"/>
      <c r="Z928" s="39"/>
      <c r="AA928" s="17"/>
      <c r="AC928" s="142"/>
      <c r="AE928" s="17"/>
      <c r="AF928" s="14"/>
      <c r="AG928" s="66"/>
      <c r="AI928" s="17"/>
      <c r="AJ928" s="14"/>
    </row>
    <row r="929" spans="1:35" x14ac:dyDescent="0.25">
      <c r="A929" s="72">
        <f>IF('##zz500##'!B929&lt;&gt;"",'##zz500##'!B929,"")</f>
        <v>40490</v>
      </c>
      <c r="B929" s="208">
        <v>18625.18</v>
      </c>
      <c r="C929" s="146">
        <f t="shared" si="36"/>
        <v>2.5661951696056784E-2</v>
      </c>
      <c r="D929" s="143">
        <f>IF('##zz500##'!K929="","",IF('##zz500##'!K929="yes",D928,IF('##zz500##'!T929&lt;&gt;0,D928*(1+'##zz500##'!T929),D928*(1+C929))))</f>
        <v>5.3345387238017041</v>
      </c>
      <c r="E929" s="6">
        <f t="shared" si="34"/>
        <v>2.5661951696056784E-2</v>
      </c>
      <c r="F929" s="17">
        <f>D929/MAX(D$240:D929)-1</f>
        <v>0</v>
      </c>
      <c r="G929" s="66">
        <f>IF('##zz500##'!K929="","",IF('##zz500##'!K929="no",G928*(1+E929),IF('##zz500##'!T929&lt;&gt;0,G928*(1+'##zz500##'!T929),G928*(1+'##zz500##'!P929))))</f>
        <v>14.458821140627455</v>
      </c>
      <c r="H929" s="6">
        <f t="shared" si="35"/>
        <v>2.5661951696056784E-2</v>
      </c>
      <c r="I929" s="17">
        <f>G929/MAX(G$240:G929)-1</f>
        <v>0</v>
      </c>
      <c r="N929" s="20"/>
      <c r="O929" s="20"/>
      <c r="S929" s="192"/>
      <c r="Y929" s="39"/>
      <c r="Z929" s="39"/>
      <c r="AA929" s="17"/>
      <c r="AC929" s="142"/>
      <c r="AE929" s="17"/>
      <c r="AG929" s="66"/>
      <c r="AI929" s="17"/>
    </row>
    <row r="930" spans="1:35" x14ac:dyDescent="0.25">
      <c r="A930" s="72">
        <f>IF('##zz500##'!B930&lt;&gt;"",'##zz500##'!B930,"")</f>
        <v>40491</v>
      </c>
      <c r="B930" s="208">
        <v>18884.169999999998</v>
      </c>
      <c r="C930" s="146">
        <f t="shared" si="36"/>
        <v>1.3905368968246012E-2</v>
      </c>
      <c r="D930" s="143">
        <f>IF('##zz500##'!K930="","",IF('##zz500##'!K930="yes",D929,IF('##zz500##'!T930&lt;&gt;0,D929*(1+'##zz500##'!T930),D929*(1+C930))))</f>
        <v>5.4087174530315627</v>
      </c>
      <c r="E930" s="6">
        <f t="shared" si="34"/>
        <v>1.3905368968246012E-2</v>
      </c>
      <c r="F930" s="17">
        <f>D930/MAX(D$240:D930)-1</f>
        <v>0</v>
      </c>
      <c r="G930" s="66">
        <f>IF('##zz500##'!K930="","",IF('##zz500##'!K930="no",G929*(1+E930),IF('##zz500##'!T930&lt;&gt;0,G929*(1+'##zz500##'!T930),G929*(1+'##zz500##'!P930))))</f>
        <v>14.659876383433755</v>
      </c>
      <c r="H930" s="6">
        <f t="shared" si="35"/>
        <v>1.3905368968246012E-2</v>
      </c>
      <c r="I930" s="17">
        <f>G930/MAX(G$240:G930)-1</f>
        <v>0</v>
      </c>
      <c r="N930" s="20"/>
      <c r="O930" s="20"/>
      <c r="S930" s="192"/>
      <c r="Y930" s="39"/>
      <c r="Z930" s="39"/>
      <c r="AA930" s="17"/>
      <c r="AC930" s="142"/>
      <c r="AE930" s="17"/>
      <c r="AG930" s="66"/>
      <c r="AI930" s="17"/>
    </row>
    <row r="931" spans="1:35" x14ac:dyDescent="0.25">
      <c r="A931" s="72">
        <f>IF('##zz500##'!B931&lt;&gt;"",'##zz500##'!B931,"")</f>
        <v>40492</v>
      </c>
      <c r="B931" s="208">
        <v>19181</v>
      </c>
      <c r="C931" s="146">
        <f t="shared" si="36"/>
        <v>1.5718456251982538E-2</v>
      </c>
      <c r="D931" s="143">
        <f>IF('##zz500##'!K931="","",IF('##zz500##'!K931="yes",D930,IF('##zz500##'!T931&lt;&gt;0,D930*(1+'##zz500##'!T931),D930*(1+C931))))</f>
        <v>5.4937341416963736</v>
      </c>
      <c r="E931" s="6">
        <f t="shared" si="34"/>
        <v>1.5718456251982538E-2</v>
      </c>
      <c r="F931" s="17">
        <f>D931/MAX(D$240:D931)-1</f>
        <v>0</v>
      </c>
      <c r="G931" s="66">
        <f>IF('##zz500##'!K931="","",IF('##zz500##'!K931="no",G930*(1+E931),IF('##zz500##'!T931&lt;&gt;0,G930*(1+'##zz500##'!T931),G930*(1+'##zz500##'!P931))))</f>
        <v>14.89030700902623</v>
      </c>
      <c r="H931" s="6">
        <f t="shared" si="35"/>
        <v>1.5718456251982538E-2</v>
      </c>
      <c r="I931" s="17">
        <f>G931/MAX(G$240:G931)-1</f>
        <v>0</v>
      </c>
      <c r="N931" s="20"/>
      <c r="O931" s="20"/>
      <c r="S931" s="192"/>
      <c r="Y931" s="39"/>
      <c r="Z931" s="39"/>
      <c r="AA931" s="17"/>
      <c r="AC931" s="142"/>
      <c r="AE931" s="17"/>
      <c r="AG931" s="66"/>
      <c r="AI931" s="17"/>
    </row>
    <row r="932" spans="1:35" x14ac:dyDescent="0.25">
      <c r="A932" s="72">
        <f>IF('##zz500##'!B932&lt;&gt;"",'##zz500##'!B932,"")</f>
        <v>40493</v>
      </c>
      <c r="B932" s="208">
        <v>19051.990000000002</v>
      </c>
      <c r="C932" s="146">
        <f t="shared" si="36"/>
        <v>-6.7259266982950816E-3</v>
      </c>
      <c r="D932" s="143">
        <f>IF('##zz500##'!K932="","",IF('##zz500##'!K932="yes",D931,IF('##zz500##'!T932&lt;&gt;0,D931*(1+'##zz500##'!T932),D931*(1+C932))))</f>
        <v>5.456783688559403</v>
      </c>
      <c r="E932" s="6">
        <f t="shared" si="34"/>
        <v>-6.7259266982950816E-3</v>
      </c>
      <c r="F932" s="17">
        <f>D932/MAX(D$240:D932)-1</f>
        <v>-6.7259266982950816E-3</v>
      </c>
      <c r="G932" s="66">
        <f>IF('##zz500##'!K932="","",IF('##zz500##'!K932="no",G931*(1+E932),IF('##zz500##'!T932&lt;&gt;0,G931*(1+'##zz500##'!T932),G931*(1+'##zz500##'!P932))))</f>
        <v>14.790155895568411</v>
      </c>
      <c r="H932" s="6">
        <f t="shared" si="35"/>
        <v>-6.7259266982950816E-3</v>
      </c>
      <c r="I932" s="17">
        <f>G932/MAX(G$240:G932)-1</f>
        <v>-6.7259266982950816E-3</v>
      </c>
      <c r="N932" s="20"/>
      <c r="O932" s="20"/>
      <c r="S932" s="192"/>
      <c r="Y932" s="39"/>
      <c r="Z932" s="39"/>
      <c r="AA932" s="17"/>
      <c r="AC932" s="142"/>
      <c r="AE932" s="17"/>
      <c r="AG932" s="66"/>
      <c r="AI932" s="17"/>
    </row>
    <row r="933" spans="1:35" x14ac:dyDescent="0.25">
      <c r="A933" s="72">
        <f>IF('##zz500##'!B933&lt;&gt;"",'##zz500##'!B933,"")</f>
        <v>40494</v>
      </c>
      <c r="B933" s="208">
        <v>17826.62</v>
      </c>
      <c r="C933" s="146">
        <f t="shared" si="36"/>
        <v>-6.4317165818373989E-2</v>
      </c>
      <c r="D933" s="143">
        <f>IF('##zz500##'!K933="","",IF('##zz500##'!K933="yes",D932,IF('##zz500##'!T933&lt;&gt;0,D932*(1+'##zz500##'!T933),D932*(1+C933))))</f>
        <v>5.1614970414847647</v>
      </c>
      <c r="E933" s="6">
        <f t="shared" si="34"/>
        <v>-5.4113680132443442E-2</v>
      </c>
      <c r="F933" s="17">
        <f>D933/MAX(D$240:D933)-1</f>
        <v>-6.0475642184792622E-2</v>
      </c>
      <c r="G933" s="66">
        <f>IF('##zz500##'!K933="","",IF('##zz500##'!K933="no",G932*(1+E933),IF('##zz500##'!T933&lt;&gt;0,G932*(1+'##zz500##'!T933),G932*(1+'##zz500##'!P933))))</f>
        <v>13.989806130326649</v>
      </c>
      <c r="H933" s="6">
        <f t="shared" si="35"/>
        <v>-5.4113680132443442E-2</v>
      </c>
      <c r="I933" s="17">
        <f>G933/MAX(G$240:G933)-1</f>
        <v>-6.0475642184792733E-2</v>
      </c>
      <c r="N933" s="20"/>
      <c r="O933" s="20"/>
      <c r="S933" s="192"/>
      <c r="Y933" s="39"/>
      <c r="Z933" s="39"/>
      <c r="AA933" s="17"/>
      <c r="AC933" s="142"/>
      <c r="AE933" s="17"/>
      <c r="AG933" s="66"/>
      <c r="AI933" s="17"/>
    </row>
    <row r="934" spans="1:35" x14ac:dyDescent="0.25">
      <c r="A934" s="72">
        <f>IF('##zz500##'!B934&lt;&gt;"",'##zz500##'!B934,"")</f>
        <v>40497</v>
      </c>
      <c r="B934" s="208">
        <v>18226.38</v>
      </c>
      <c r="C934" s="146">
        <f t="shared" si="36"/>
        <v>2.242489041669149E-2</v>
      </c>
      <c r="D934" s="143">
        <f>IF('##zz500##'!K934="","",IF('##zz500##'!K934="yes",D933,IF('##zz500##'!T934&lt;&gt;0,D933*(1+'##zz500##'!T934),D933*(1+C934))))</f>
        <v>5.1614970414847647</v>
      </c>
      <c r="E934" s="6">
        <f t="shared" si="34"/>
        <v>0</v>
      </c>
      <c r="F934" s="17">
        <f>D934/MAX(D$240:D934)-1</f>
        <v>-6.0475642184792622E-2</v>
      </c>
      <c r="G934" s="66">
        <f>IF('##zz500##'!K934="","",IF('##zz500##'!K934="no",G933*(1+E934),IF('##zz500##'!T934&lt;&gt;0,G933*(1+'##zz500##'!T934),G933*(1+'##zz500##'!P934))))</f>
        <v>13.826294300920939</v>
      </c>
      <c r="H934" s="6">
        <f t="shared" si="35"/>
        <v>-1.1687926757702138E-2</v>
      </c>
      <c r="I934" s="17">
        <f>G934/MAX(G$240:G934)-1</f>
        <v>-7.1456734066014049E-2</v>
      </c>
      <c r="N934" s="20"/>
      <c r="O934" s="20"/>
      <c r="S934" s="192"/>
      <c r="Y934" s="39"/>
      <c r="Z934" s="39"/>
      <c r="AA934" s="17"/>
      <c r="AC934" s="142"/>
      <c r="AE934" s="17"/>
      <c r="AG934" s="66"/>
      <c r="AI934" s="17"/>
    </row>
    <row r="935" spans="1:35" x14ac:dyDescent="0.25">
      <c r="A935" s="72">
        <f>IF('##zz500##'!B935&lt;&gt;"",'##zz500##'!B935,"")</f>
        <v>40498</v>
      </c>
      <c r="B935" s="208">
        <v>17859.16</v>
      </c>
      <c r="C935" s="146">
        <f t="shared" si="36"/>
        <v>-2.0147719953166887E-2</v>
      </c>
      <c r="D935" s="143">
        <f>IF('##zz500##'!K935="","",IF('##zz500##'!K935="yes",D934,IF('##zz500##'!T935&lt;&gt;0,D934*(1+'##zz500##'!T935),D934*(1+C935))))</f>
        <v>5.103534458346461</v>
      </c>
      <c r="E935" s="6">
        <f t="shared" si="34"/>
        <v>-1.1229800709452675E-2</v>
      </c>
      <c r="F935" s="17">
        <f>D935/MAX(D$240:D935)-1</f>
        <v>-7.1026313484733983E-2</v>
      </c>
      <c r="G935" s="66">
        <f>IF('##zz500##'!K935="","",IF('##zz500##'!K935="no",G934*(1+E935),IF('##zz500##'!T935&lt;&gt;0,G934*(1+'##zz500##'!T935),G934*(1+'##zz500##'!P935))))</f>
        <v>13.671027771371355</v>
      </c>
      <c r="H935" s="6">
        <f t="shared" si="35"/>
        <v>-1.1229800709452675E-2</v>
      </c>
      <c r="I935" s="17">
        <f>G935/MAX(G$240:G935)-1</f>
        <v>-8.1884089892557022E-2</v>
      </c>
      <c r="N935" s="20"/>
      <c r="O935" s="20"/>
      <c r="S935" s="192"/>
      <c r="Y935" s="39"/>
      <c r="Z935" s="39"/>
      <c r="AA935" s="17"/>
      <c r="AC935" s="142"/>
      <c r="AE935" s="17"/>
      <c r="AG935" s="66"/>
      <c r="AI935" s="17"/>
    </row>
    <row r="936" spans="1:35" x14ac:dyDescent="0.25">
      <c r="A936" s="72">
        <f>IF('##zz500##'!B936&lt;&gt;"",'##zz500##'!B936,"")</f>
        <v>40499</v>
      </c>
      <c r="B936" s="208">
        <v>17685.259999999998</v>
      </c>
      <c r="C936" s="146">
        <f t="shared" si="36"/>
        <v>-9.7373000745836213E-3</v>
      </c>
      <c r="D936" s="143">
        <f>IF('##zz500##'!K936="","",IF('##zz500##'!K936="yes",D935,IF('##zz500##'!T936&lt;&gt;0,D935*(1+'##zz500##'!T936),D935*(1+C936))))</f>
        <v>5.103534458346461</v>
      </c>
      <c r="E936" s="6">
        <f t="shared" si="34"/>
        <v>0</v>
      </c>
      <c r="F936" s="17">
        <f>D936/MAX(D$240:D936)-1</f>
        <v>-7.1026313484733983E-2</v>
      </c>
      <c r="G936" s="66">
        <f>IF('##zz500##'!K936="","",IF('##zz500##'!K936="no",G935*(1+E936),IF('##zz500##'!T936&lt;&gt;0,G935*(1+'##zz500##'!T936),G935*(1+'##zz500##'!P936))))</f>
        <v>14.244495296905988</v>
      </c>
      <c r="H936" s="6">
        <f t="shared" si="35"/>
        <v>4.1947652738701713E-2</v>
      </c>
      <c r="I936" s="17">
        <f>G936/MAX(G$240:G936)-1</f>
        <v>-4.3371282521492915E-2</v>
      </c>
      <c r="N936" s="20"/>
      <c r="O936" s="20"/>
      <c r="S936" s="192"/>
      <c r="Y936" s="39"/>
      <c r="Z936" s="39"/>
      <c r="AA936" s="17"/>
      <c r="AC936" s="142"/>
      <c r="AE936" s="17"/>
      <c r="AG936" s="66"/>
      <c r="AI936" s="17"/>
    </row>
    <row r="937" spans="1:35" x14ac:dyDescent="0.25">
      <c r="A937" s="72">
        <f>IF('##zz500##'!B937&lt;&gt;"",'##zz500##'!B937,"")</f>
        <v>40500</v>
      </c>
      <c r="B937" s="208">
        <v>17992.560000000001</v>
      </c>
      <c r="C937" s="146">
        <f t="shared" si="36"/>
        <v>1.7376052147381582E-2</v>
      </c>
      <c r="D937" s="143">
        <f>IF('##zz500##'!K937="","",IF('##zz500##'!K937="yes",D936,IF('##zz500##'!T937&lt;&gt;0,D936*(1+'##zz500##'!T937),D936*(1+C937))))</f>
        <v>5.103534458346461</v>
      </c>
      <c r="E937" s="6">
        <f t="shared" si="34"/>
        <v>0</v>
      </c>
      <c r="F937" s="17">
        <f>D937/MAX(D$240:D937)-1</f>
        <v>-7.1026313484733983E-2</v>
      </c>
      <c r="G937" s="66">
        <f>IF('##zz500##'!K937="","",IF('##zz500##'!K937="no",G936*(1+E937),IF('##zz500##'!T937&lt;&gt;0,G936*(1+'##zz500##'!T937),G936*(1+'##zz500##'!P937))))</f>
        <v>14.019938089624434</v>
      </c>
      <c r="H937" s="6">
        <f t="shared" si="35"/>
        <v>-1.5764490254023267E-2</v>
      </c>
      <c r="I937" s="17">
        <f>G937/MAX(G$240:G937)-1</f>
        <v>-5.8452046614901554E-2</v>
      </c>
      <c r="N937" s="20"/>
      <c r="O937" s="20"/>
      <c r="S937" s="192"/>
      <c r="Y937" s="39"/>
      <c r="Z937" s="39"/>
      <c r="AA937" s="17"/>
      <c r="AC937" s="142"/>
      <c r="AE937" s="17"/>
      <c r="AG937" s="66"/>
      <c r="AI937" s="17"/>
    </row>
    <row r="938" spans="1:35" x14ac:dyDescent="0.25">
      <c r="A938" s="72">
        <f>IF('##zz500##'!B938&lt;&gt;"",'##zz500##'!B938,"")</f>
        <v>40501</v>
      </c>
      <c r="B938" s="208">
        <v>18416.349999999999</v>
      </c>
      <c r="C938" s="146">
        <f t="shared" si="36"/>
        <v>2.355362438696873E-2</v>
      </c>
      <c r="D938" s="143">
        <f>IF('##zz500##'!K938="","",IF('##zz500##'!K938="yes",D937,IF('##zz500##'!T938&lt;&gt;0,D937*(1+'##zz500##'!T938),D937*(1+C938))))</f>
        <v>5.103534458346461</v>
      </c>
      <c r="E938" s="6">
        <f t="shared" si="34"/>
        <v>0</v>
      </c>
      <c r="F938" s="17">
        <f>D938/MAX(D$240:D938)-1</f>
        <v>-7.1026313484733983E-2</v>
      </c>
      <c r="G938" s="66">
        <f>IF('##zz500##'!K938="","",IF('##zz500##'!K938="no",G937*(1+E938),IF('##zz500##'!T938&lt;&gt;0,G937*(1+'##zz500##'!T938),G937*(1+'##zz500##'!P938))))</f>
        <v>13.597469636485824</v>
      </c>
      <c r="H938" s="6">
        <f t="shared" si="35"/>
        <v>-3.0133403616900423E-2</v>
      </c>
      <c r="I938" s="17">
        <f>G938/MAX(G$240:G938)-1</f>
        <v>-8.6824091118921309E-2</v>
      </c>
      <c r="N938" s="20"/>
      <c r="O938" s="20"/>
      <c r="S938" s="192"/>
      <c r="Y938" s="39"/>
      <c r="Z938" s="39"/>
      <c r="AA938" s="17"/>
      <c r="AC938" s="142"/>
      <c r="AE938" s="17"/>
      <c r="AG938" s="66"/>
      <c r="AI938" s="17"/>
    </row>
    <row r="939" spans="1:35" x14ac:dyDescent="0.25">
      <c r="A939" s="72">
        <f>IF('##zz500##'!B939&lt;&gt;"",'##zz500##'!B939,"")</f>
        <v>40504</v>
      </c>
      <c r="B939" s="208">
        <v>18655.09</v>
      </c>
      <c r="C939" s="146">
        <f t="shared" si="36"/>
        <v>1.2963480820032292E-2</v>
      </c>
      <c r="D939" s="143">
        <f>IF('##zz500##'!K939="","",IF('##zz500##'!K939="yes",D938,IF('##zz500##'!T939&lt;&gt;0,D938*(1+'##zz500##'!T939),D938*(1+C939))))</f>
        <v>5.103534458346461</v>
      </c>
      <c r="E939" s="6">
        <f t="shared" si="34"/>
        <v>0</v>
      </c>
      <c r="F939" s="17">
        <f>D939/MAX(D$240:D939)-1</f>
        <v>-7.1026313484733983E-2</v>
      </c>
      <c r="G939" s="66">
        <f>IF('##zz500##'!K939="","",IF('##zz500##'!K939="no",G938*(1+E939),IF('##zz500##'!T939&lt;&gt;0,G938*(1+'##zz500##'!T939),G938*(1+'##zz500##'!P939))))</f>
        <v>13.411104315776267</v>
      </c>
      <c r="H939" s="6">
        <f t="shared" si="35"/>
        <v>-1.3705882468712183E-2</v>
      </c>
      <c r="I939" s="17">
        <f>G939/MAX(G$240:G939)-1</f>
        <v>-9.9339972799304732E-2</v>
      </c>
      <c r="N939" s="20"/>
      <c r="O939" s="20"/>
      <c r="S939" s="192"/>
      <c r="Y939" s="39"/>
      <c r="Z939" s="39"/>
      <c r="AA939" s="17"/>
      <c r="AC939" s="142"/>
      <c r="AE939" s="17"/>
      <c r="AG939" s="66"/>
      <c r="AI939" s="17"/>
    </row>
    <row r="940" spans="1:35" x14ac:dyDescent="0.25">
      <c r="A940" s="72">
        <f>IF('##zz500##'!B940&lt;&gt;"",'##zz500##'!B940,"")</f>
        <v>40505</v>
      </c>
      <c r="B940" s="208">
        <v>18567.28</v>
      </c>
      <c r="C940" s="146">
        <f t="shared" si="36"/>
        <v>-4.7070263397283041E-3</v>
      </c>
      <c r="D940" s="143">
        <f>IF('##zz500##'!K940="","",IF('##zz500##'!K940="yes",D939,IF('##zz500##'!T940&lt;&gt;0,D939*(1+'##zz500##'!T940),D939*(1+C940))))</f>
        <v>5.103534458346461</v>
      </c>
      <c r="E940" s="6">
        <f t="shared" si="34"/>
        <v>0</v>
      </c>
      <c r="F940" s="17">
        <f>D940/MAX(D$240:D940)-1</f>
        <v>-7.1026313484733983E-2</v>
      </c>
      <c r="G940" s="66">
        <f>IF('##zz500##'!K940="","",IF('##zz500##'!K940="no",G939*(1+E940),IF('##zz500##'!T940&lt;&gt;0,G939*(1+'##zz500##'!T940),G939*(1+'##zz500##'!P940))))</f>
        <v>13.638750981225291</v>
      </c>
      <c r="H940" s="6">
        <f t="shared" si="35"/>
        <v>1.6974490697326816E-2</v>
      </c>
      <c r="I940" s="17">
        <f>G940/MAX(G$240:G940)-1</f>
        <v>-8.4051727546132438E-2</v>
      </c>
      <c r="N940" s="20"/>
      <c r="O940" s="20"/>
      <c r="S940" s="192"/>
      <c r="Y940" s="39"/>
      <c r="Z940" s="39"/>
      <c r="AA940" s="17"/>
      <c r="AC940" s="142"/>
      <c r="AE940" s="17"/>
      <c r="AG940" s="66"/>
      <c r="AI940" s="17"/>
    </row>
    <row r="941" spans="1:35" x14ac:dyDescent="0.25">
      <c r="A941" s="72">
        <f>IF('##zz500##'!B941&lt;&gt;"",'##zz500##'!B941,"")</f>
        <v>40506</v>
      </c>
      <c r="B941" s="208">
        <v>18854.73</v>
      </c>
      <c r="C941" s="146">
        <f t="shared" si="36"/>
        <v>1.54815352598765E-2</v>
      </c>
      <c r="D941" s="143">
        <f>IF('##zz500##'!K941="","",IF('##zz500##'!K941="yes",D940,IF('##zz500##'!T941&lt;&gt;0,D940*(1+'##zz500##'!T941),D940*(1+C941))))</f>
        <v>5.103534458346461</v>
      </c>
      <c r="E941" s="6">
        <f t="shared" si="34"/>
        <v>0</v>
      </c>
      <c r="F941" s="17">
        <f>D941/MAX(D$240:D941)-1</f>
        <v>-7.1026313484733983E-2</v>
      </c>
      <c r="G941" s="66">
        <f>IF('##zz500##'!K941="","",IF('##zz500##'!K941="no",G940*(1+E941),IF('##zz500##'!T941&lt;&gt;0,G940*(1+'##zz500##'!T941),G940*(1+'##zz500##'!P941))))</f>
        <v>13.253797097402499</v>
      </c>
      <c r="H941" s="6">
        <f t="shared" si="35"/>
        <v>-2.8225010072601808E-2</v>
      </c>
      <c r="I941" s="17">
        <f>G941/MAX(G$240:G941)-1</f>
        <v>-0.10990437676212517</v>
      </c>
      <c r="N941" s="20"/>
      <c r="O941" s="20"/>
      <c r="S941" s="192"/>
      <c r="Y941" s="39"/>
      <c r="Z941" s="39"/>
      <c r="AA941" s="17"/>
      <c r="AC941" s="142"/>
      <c r="AE941" s="17"/>
      <c r="AG941" s="66"/>
      <c r="AI941" s="17"/>
    </row>
    <row r="942" spans="1:35" x14ac:dyDescent="0.25">
      <c r="A942" s="72">
        <f>IF('##zz500##'!B942&lt;&gt;"",'##zz500##'!B942,"")</f>
        <v>40507</v>
      </c>
      <c r="B942" s="208">
        <v>19047.18</v>
      </c>
      <c r="C942" s="146">
        <f t="shared" si="36"/>
        <v>1.0206987848672577E-2</v>
      </c>
      <c r="D942" s="143">
        <f>IF('##zz500##'!K942="","",IF('##zz500##'!K942="yes",D941,IF('##zz500##'!T942&lt;&gt;0,D941*(1+'##zz500##'!T942),D941*(1+C942))))</f>
        <v>5.103534458346461</v>
      </c>
      <c r="E942" s="6">
        <f t="shared" si="34"/>
        <v>0</v>
      </c>
      <c r="F942" s="17">
        <f>D942/MAX(D$240:D942)-1</f>
        <v>-7.1026313484733983E-2</v>
      </c>
      <c r="G942" s="66">
        <f>IF('##zz500##'!K942="","",IF('##zz500##'!K942="no",G941*(1+E942),IF('##zz500##'!T942&lt;&gt;0,G941*(1+'##zz500##'!T942),G941*(1+'##zz500##'!P942))))</f>
        <v>13.169041181093121</v>
      </c>
      <c r="H942" s="6">
        <f t="shared" si="35"/>
        <v>-6.3948403379427976E-3</v>
      </c>
      <c r="I942" s="17">
        <f>G942/MAX(G$240:G942)-1</f>
        <v>-0.11559639615823303</v>
      </c>
      <c r="N942" s="20"/>
      <c r="O942" s="20"/>
      <c r="S942" s="192"/>
      <c r="Y942" s="39"/>
      <c r="Z942" s="39"/>
      <c r="AA942" s="17"/>
      <c r="AC942" s="142"/>
      <c r="AE942" s="17"/>
      <c r="AG942" s="66"/>
      <c r="AI942" s="17"/>
    </row>
    <row r="943" spans="1:35" x14ac:dyDescent="0.25">
      <c r="A943" s="72">
        <f>IF('##zz500##'!B943&lt;&gt;"",'##zz500##'!B943,"")</f>
        <v>40508</v>
      </c>
      <c r="B943" s="208">
        <v>18898.22</v>
      </c>
      <c r="C943" s="146">
        <f t="shared" si="36"/>
        <v>-7.8205802643750433E-3</v>
      </c>
      <c r="D943" s="143">
        <f>IF('##zz500##'!K943="","",IF('##zz500##'!K943="yes",D942,IF('##zz500##'!T943&lt;&gt;0,D942*(1+'##zz500##'!T943),D942*(1+C943))))</f>
        <v>5.0943051761077101</v>
      </c>
      <c r="E943" s="6">
        <f t="shared" si="34"/>
        <v>-1.8084098998600862E-3</v>
      </c>
      <c r="F943" s="17">
        <f>D943/MAX(D$240:D943)-1</f>
        <v>-7.2706278696137772E-2</v>
      </c>
      <c r="G943" s="66">
        <f>IF('##zz500##'!K943="","",IF('##zz500##'!K943="no",G942*(1+E943),IF('##zz500##'!T943&lt;&gt;0,G942*(1+'##zz500##'!T943),G942*(1+'##zz500##'!P943))))</f>
        <v>13.145226156649567</v>
      </c>
      <c r="H943" s="6">
        <f t="shared" si="35"/>
        <v>-1.8084098998600862E-3</v>
      </c>
      <c r="I943" s="17">
        <f>G943/MAX(G$240:G943)-1</f>
        <v>-0.11719576039089241</v>
      </c>
      <c r="N943" s="20"/>
      <c r="O943" s="20"/>
      <c r="S943" s="192"/>
      <c r="Y943" s="39"/>
      <c r="Z943" s="39"/>
      <c r="AA943" s="17"/>
      <c r="AC943" s="142"/>
      <c r="AE943" s="17"/>
      <c r="AG943" s="66"/>
      <c r="AI943" s="17"/>
    </row>
    <row r="944" spans="1:35" x14ac:dyDescent="0.25">
      <c r="A944" s="72">
        <f>IF('##zz500##'!B944&lt;&gt;"",'##zz500##'!B944,"")</f>
        <v>40511</v>
      </c>
      <c r="B944" s="208">
        <v>19113.71</v>
      </c>
      <c r="C944" s="146">
        <f t="shared" si="36"/>
        <v>1.1402661203012698E-2</v>
      </c>
      <c r="D944" s="143">
        <f>IF('##zz500##'!K944="","",IF('##zz500##'!K944="yes",D943,IF('##zz500##'!T944&lt;&gt;0,D943*(1+'##zz500##'!T944),D943*(1+C944))))</f>
        <v>5.0943051761077101</v>
      </c>
      <c r="E944" s="6">
        <f t="shared" si="34"/>
        <v>0</v>
      </c>
      <c r="F944" s="17">
        <f>D944/MAX(D$240:D944)-1</f>
        <v>-7.2706278696137772E-2</v>
      </c>
      <c r="G944" s="66">
        <f>IF('##zz500##'!K944="","",IF('##zz500##'!K944="no",G943*(1+E944),IF('##zz500##'!T944&lt;&gt;0,G943*(1+'##zz500##'!T944),G943*(1+'##zz500##'!P944))))</f>
        <v>13.084518035120368</v>
      </c>
      <c r="H944" s="6">
        <f t="shared" si="35"/>
        <v>-4.618263756420049E-3</v>
      </c>
      <c r="I944" s="17">
        <f>G944/MAX(G$240:G944)-1</f>
        <v>-0.12127278321469304</v>
      </c>
      <c r="N944" s="20"/>
      <c r="O944" s="20"/>
      <c r="S944" s="192"/>
      <c r="Y944" s="39"/>
      <c r="Z944" s="39"/>
      <c r="AA944" s="17"/>
      <c r="AC944" s="142"/>
      <c r="AE944" s="17"/>
      <c r="AG944" s="66"/>
      <c r="AI944" s="17"/>
    </row>
    <row r="945" spans="1:36" x14ac:dyDescent="0.25">
      <c r="A945" s="72">
        <f>IF('##zz500##'!B945&lt;&gt;"",'##zz500##'!B945,"")</f>
        <v>40512</v>
      </c>
      <c r="B945" s="208">
        <v>18673.73</v>
      </c>
      <c r="C945" s="146">
        <f t="shared" si="36"/>
        <v>-2.3019078975248686E-2</v>
      </c>
      <c r="D945" s="143">
        <f>IF('##zz500##'!K945="","",IF('##zz500##'!K945="yes",D944,IF('##zz500##'!T945&lt;&gt;0,D944*(1+'##zz500##'!T945),D944*(1+C945))))</f>
        <v>5.0943051761077101</v>
      </c>
      <c r="E945" s="6">
        <f t="shared" si="34"/>
        <v>0</v>
      </c>
      <c r="F945" s="17">
        <f>D945/MAX(D$240:D945)-1</f>
        <v>-7.2706278696137772E-2</v>
      </c>
      <c r="G945" s="66">
        <f>IF('##zz500##'!K945="","",IF('##zz500##'!K945="no",G944*(1+E945),IF('##zz500##'!T945&lt;&gt;0,G944*(1+'##zz500##'!T945),G944*(1+'##zz500##'!P945))))</f>
        <v>13.066909365059344</v>
      </c>
      <c r="H945" s="6">
        <f t="shared" si="35"/>
        <v>-1.34576375023987E-3</v>
      </c>
      <c r="I945" s="17">
        <f>G945/MAX(G$240:G945)-1</f>
        <v>-0.12245534244939182</v>
      </c>
      <c r="N945" s="20"/>
      <c r="O945" s="20"/>
      <c r="S945" s="192"/>
      <c r="Y945" s="39"/>
      <c r="Z945" s="39"/>
      <c r="AA945" s="17"/>
      <c r="AC945" s="142"/>
      <c r="AE945" s="17"/>
      <c r="AG945" s="66"/>
      <c r="AI945" s="17"/>
    </row>
    <row r="946" spans="1:36" x14ac:dyDescent="0.25">
      <c r="A946" s="72">
        <f>IF('##zz500##'!B946&lt;&gt;"",'##zz500##'!B946,"")</f>
        <v>40513</v>
      </c>
      <c r="B946" s="208">
        <v>18740.75</v>
      </c>
      <c r="C946" s="146">
        <f t="shared" si="36"/>
        <v>3.5889990912367775E-3</v>
      </c>
      <c r="D946" s="143">
        <f>IF('##zz500##'!K946="","",IF('##zz500##'!K946="yes",D945,IF('##zz500##'!T946&lt;&gt;0,D945*(1+'##zz500##'!T946),D945*(1+C946))))</f>
        <v>5.0943051761077101</v>
      </c>
      <c r="E946" s="6">
        <f t="shared" ref="E946:E1009" si="37">D946/D945-1</f>
        <v>0</v>
      </c>
      <c r="F946" s="17">
        <f>D946/MAX(D$240:D946)-1</f>
        <v>-7.2706278696137772E-2</v>
      </c>
      <c r="G946" s="66">
        <f>IF('##zz500##'!K946="","",IF('##zz500##'!K946="no",G945*(1+E946),IF('##zz500##'!T946&lt;&gt;0,G945*(1+'##zz500##'!T946),G945*(1+'##zz500##'!P946))))</f>
        <v>13.051671523471249</v>
      </c>
      <c r="H946" s="6">
        <f t="shared" ref="H946:H1009" si="38">G946/G945-1</f>
        <v>-1.1661396863162921E-3</v>
      </c>
      <c r="I946" s="17">
        <f>G946/MAX(G$240:G946)-1</f>
        <v>-0.12347868210107649</v>
      </c>
      <c r="N946" s="20"/>
      <c r="O946" s="20"/>
      <c r="S946" s="192"/>
      <c r="Y946" s="39"/>
      <c r="Z946" s="39"/>
      <c r="AA946" s="17"/>
      <c r="AC946" s="142"/>
      <c r="AE946" s="17"/>
      <c r="AG946" s="66"/>
      <c r="AI946" s="17"/>
    </row>
    <row r="947" spans="1:36" x14ac:dyDescent="0.25">
      <c r="A947" s="72">
        <f>IF('##zz500##'!B947&lt;&gt;"",'##zz500##'!B947,"")</f>
        <v>40514</v>
      </c>
      <c r="B947" s="208">
        <v>19068.099999999999</v>
      </c>
      <c r="C947" s="146">
        <f t="shared" si="36"/>
        <v>1.7467283860037597E-2</v>
      </c>
      <c r="D947" s="143">
        <f>IF('##zz500##'!K947="","",IF('##zz500##'!K947="yes",D946,IF('##zz500##'!T947&lt;&gt;0,D946*(1+'##zz500##'!T947),D946*(1+C947))))</f>
        <v>5.0943051761077101</v>
      </c>
      <c r="E947" s="6">
        <f t="shared" si="37"/>
        <v>0</v>
      </c>
      <c r="F947" s="17">
        <f>D947/MAX(D$240:D947)-1</f>
        <v>-7.2706278696137772E-2</v>
      </c>
      <c r="G947" s="66">
        <f>IF('##zz500##'!K947="","",IF('##zz500##'!K947="no",G946*(1+E947),IF('##zz500##'!T947&lt;&gt;0,G946*(1+'##zz500##'!T947),G946*(1+'##zz500##'!P947))))</f>
        <v>12.996448243383705</v>
      </c>
      <c r="H947" s="6">
        <f t="shared" si="38"/>
        <v>-4.2311270237098686E-3</v>
      </c>
      <c r="I947" s="17">
        <f>G947/MAX(G$240:G947)-1</f>
        <v>-0.12718735513609647</v>
      </c>
      <c r="N947" s="20"/>
      <c r="O947" s="20"/>
      <c r="S947" s="192"/>
      <c r="Y947" s="39"/>
      <c r="Z947" s="39"/>
      <c r="AA947" s="17"/>
      <c r="AC947" s="142"/>
      <c r="AE947" s="17"/>
      <c r="AG947" s="66"/>
      <c r="AI947" s="17"/>
    </row>
    <row r="948" spans="1:36" x14ac:dyDescent="0.25">
      <c r="A948" s="72">
        <f>IF('##zz500##'!B948&lt;&gt;"",'##zz500##'!B948,"")</f>
        <v>40515</v>
      </c>
      <c r="B948" s="208">
        <v>18965.73</v>
      </c>
      <c r="C948" s="146">
        <f t="shared" si="36"/>
        <v>-5.3686523565535937E-3</v>
      </c>
      <c r="D948" s="143">
        <f>IF('##zz500##'!K948="","",IF('##zz500##'!K948="yes",D947,IF('##zz500##'!T948&lt;&gt;0,D947*(1+'##zz500##'!T948),D947*(1+C948))))</f>
        <v>5.0943051761077101</v>
      </c>
      <c r="E948" s="6">
        <f t="shared" si="37"/>
        <v>0</v>
      </c>
      <c r="F948" s="17">
        <f>D948/MAX(D$240:D948)-1</f>
        <v>-7.2706278696137772E-2</v>
      </c>
      <c r="G948" s="66">
        <f>IF('##zz500##'!K948="","",IF('##zz500##'!K948="no",G947*(1+E948),IF('##zz500##'!T948&lt;&gt;0,G947*(1+'##zz500##'!T948),G947*(1+'##zz500##'!P948))))</f>
        <v>13.092862677787153</v>
      </c>
      <c r="H948" s="6">
        <f t="shared" si="38"/>
        <v>7.4185217836366668E-3</v>
      </c>
      <c r="I948" s="17">
        <f>G948/MAX(G$240:G948)-1</f>
        <v>-0.12071237551714009</v>
      </c>
      <c r="N948" s="20"/>
      <c r="O948" s="20"/>
      <c r="S948" s="192"/>
      <c r="Y948" s="39"/>
      <c r="Z948" s="39"/>
      <c r="AA948" s="17"/>
      <c r="AC948" s="142"/>
      <c r="AE948" s="17"/>
      <c r="AF948" s="14"/>
      <c r="AG948" s="66"/>
      <c r="AI948" s="17"/>
      <c r="AJ948" s="14"/>
    </row>
    <row r="949" spans="1:36" x14ac:dyDescent="0.25">
      <c r="A949" s="72">
        <f>IF('##zz500##'!B949&lt;&gt;"",'##zz500##'!B949,"")</f>
        <v>40518</v>
      </c>
      <c r="B949" s="208">
        <v>18740.509999999998</v>
      </c>
      <c r="C949" s="146">
        <f t="shared" si="36"/>
        <v>-1.1875103146570254E-2</v>
      </c>
      <c r="D949" s="143">
        <f>IF('##zz500##'!K949="","",IF('##zz500##'!K949="yes",D948,IF('##zz500##'!T949&lt;&gt;0,D948*(1+'##zz500##'!T949),D948*(1+C949))))</f>
        <v>5.0943051761077101</v>
      </c>
      <c r="E949" s="6">
        <f t="shared" si="37"/>
        <v>0</v>
      </c>
      <c r="F949" s="17">
        <f>D949/MAX(D$240:D949)-1</f>
        <v>-7.2706278696137772E-2</v>
      </c>
      <c r="G949" s="66">
        <f>IF('##zz500##'!K949="","",IF('##zz500##'!K949="no",G948*(1+E949),IF('##zz500##'!T949&lt;&gt;0,G948*(1+'##zz500##'!T949),G948*(1+'##zz500##'!P949))))</f>
        <v>13.308083457241521</v>
      </c>
      <c r="H949" s="6">
        <f t="shared" si="38"/>
        <v>1.6438023123812595E-2</v>
      </c>
      <c r="I949" s="17">
        <f>G949/MAX(G$240:G949)-1</f>
        <v>-0.10625862521340856</v>
      </c>
      <c r="N949" s="20"/>
      <c r="O949" s="20"/>
      <c r="S949" s="192"/>
      <c r="Y949" s="39"/>
      <c r="Z949" s="39"/>
      <c r="AA949" s="17"/>
      <c r="AC949" s="142"/>
      <c r="AE949" s="17"/>
      <c r="AG949" s="66"/>
      <c r="AI949" s="17"/>
    </row>
    <row r="950" spans="1:36" x14ac:dyDescent="0.25">
      <c r="A950" s="72">
        <f>IF('##zz500##'!B950&lt;&gt;"",'##zz500##'!B950,"")</f>
        <v>40519</v>
      </c>
      <c r="B950" s="208">
        <v>18776.150000000001</v>
      </c>
      <c r="C950" s="146">
        <f t="shared" si="36"/>
        <v>1.9017625454165188E-3</v>
      </c>
      <c r="D950" s="143">
        <f>IF('##zz500##'!K950="","",IF('##zz500##'!K950="yes",D949,IF('##zz500##'!T950&lt;&gt;0,D949*(1+'##zz500##'!T950),D949*(1+C950))))</f>
        <v>5.0943051761077101</v>
      </c>
      <c r="E950" s="6">
        <f t="shared" si="37"/>
        <v>0</v>
      </c>
      <c r="F950" s="17">
        <f>D950/MAX(D$240:D950)-1</f>
        <v>-7.2706278696137772E-2</v>
      </c>
      <c r="G950" s="66">
        <f>IF('##zz500##'!K950="","",IF('##zz500##'!K950="no",G949*(1+E950),IF('##zz500##'!T950&lt;&gt;0,G949*(1+'##zz500##'!T950),G949*(1+'##zz500##'!P950))))</f>
        <v>13.12755726099326</v>
      </c>
      <c r="H950" s="6">
        <f t="shared" si="38"/>
        <v>-1.3565153602191238E-2</v>
      </c>
      <c r="I950" s="17">
        <f>G950/MAX(G$240:G950)-1</f>
        <v>-0.11838236424302229</v>
      </c>
      <c r="N950" s="20"/>
      <c r="O950" s="20"/>
      <c r="S950" s="192"/>
      <c r="Y950" s="39"/>
      <c r="Z950" s="39"/>
      <c r="AA950" s="17"/>
      <c r="AC950" s="142"/>
      <c r="AE950" s="17"/>
      <c r="AG950" s="66"/>
      <c r="AI950" s="17"/>
    </row>
    <row r="951" spans="1:36" x14ac:dyDescent="0.25">
      <c r="A951" s="72">
        <f>IF('##zz500##'!B951&lt;&gt;"",'##zz500##'!B951,"")</f>
        <v>40520</v>
      </c>
      <c r="B951" s="208">
        <v>18560.28</v>
      </c>
      <c r="C951" s="146">
        <f t="shared" si="36"/>
        <v>-1.1497032139176744E-2</v>
      </c>
      <c r="D951" s="143">
        <f>IF('##zz500##'!K951="","",IF('##zz500##'!K951="yes",D950,IF('##zz500##'!T951&lt;&gt;0,D950*(1+'##zz500##'!T951),D950*(1+C951))))</f>
        <v>5.0943051761077101</v>
      </c>
      <c r="E951" s="6">
        <f t="shared" si="37"/>
        <v>0</v>
      </c>
      <c r="F951" s="17">
        <f>D951/MAX(D$240:D951)-1</f>
        <v>-7.2706278696137772E-2</v>
      </c>
      <c r="G951" s="66">
        <f>IF('##zz500##'!K951="","",IF('##zz500##'!K951="no",G950*(1+E951),IF('##zz500##'!T951&lt;&gt;0,G950*(1+'##zz500##'!T951),G950*(1+'##zz500##'!P951))))</f>
        <v>13.165277900964135</v>
      </c>
      <c r="H951" s="6">
        <f t="shared" si="38"/>
        <v>2.8733936726337284E-3</v>
      </c>
      <c r="I951" s="17">
        <f>G951/MAX(G$240:G951)-1</f>
        <v>-0.11584912970675587</v>
      </c>
      <c r="N951" s="20"/>
      <c r="O951" s="20"/>
      <c r="S951" s="192"/>
      <c r="Y951" s="39"/>
      <c r="Z951" s="39"/>
      <c r="AA951" s="17"/>
      <c r="AC951" s="142"/>
      <c r="AE951" s="17"/>
      <c r="AG951" s="66"/>
      <c r="AI951" s="17"/>
    </row>
    <row r="952" spans="1:36" x14ac:dyDescent="0.25">
      <c r="A952" s="72">
        <f>IF('##zz500##'!B952&lt;&gt;"",'##zz500##'!B952,"")</f>
        <v>40521</v>
      </c>
      <c r="B952" s="208">
        <v>18230.009999999998</v>
      </c>
      <c r="C952" s="146">
        <f t="shared" si="36"/>
        <v>-1.7794451376811127E-2</v>
      </c>
      <c r="D952" s="143">
        <f>IF('##zz500##'!K952="","",IF('##zz500##'!K952="yes",D951,IF('##zz500##'!T952&lt;&gt;0,D951*(1+'##zz500##'!T952),D951*(1+C952))))</f>
        <v>5.0943051761077101</v>
      </c>
      <c r="E952" s="6">
        <f t="shared" si="37"/>
        <v>0</v>
      </c>
      <c r="F952" s="17">
        <f>D952/MAX(D$240:D952)-1</f>
        <v>-7.2706278696137772E-2</v>
      </c>
      <c r="G952" s="66">
        <f>IF('##zz500##'!K952="","",IF('##zz500##'!K952="no",G951*(1+E952),IF('##zz500##'!T952&lt;&gt;0,G951*(1+'##zz500##'!T952),G951*(1+'##zz500##'!P952))))</f>
        <v>13.438114968847044</v>
      </c>
      <c r="H952" s="6">
        <f t="shared" si="38"/>
        <v>2.0723988504863122E-2</v>
      </c>
      <c r="I952" s="17">
        <f>G952/MAX(G$240:G952)-1</f>
        <v>-9.7525997234233941E-2</v>
      </c>
      <c r="N952" s="20"/>
      <c r="O952" s="20"/>
      <c r="S952" s="192"/>
      <c r="Y952" s="39"/>
      <c r="Z952" s="39"/>
      <c r="AA952" s="17"/>
      <c r="AC952" s="142"/>
      <c r="AE952" s="17"/>
      <c r="AG952" s="66"/>
      <c r="AI952" s="17"/>
    </row>
    <row r="953" spans="1:36" x14ac:dyDescent="0.25">
      <c r="A953" s="72">
        <f>IF('##zz500##'!B953&lt;&gt;"",'##zz500##'!B953,"")</f>
        <v>40522</v>
      </c>
      <c r="B953" s="208">
        <v>18394.34</v>
      </c>
      <c r="C953" s="146">
        <f t="shared" si="36"/>
        <v>9.0142572604186011E-3</v>
      </c>
      <c r="D953" s="143">
        <f>IF('##zz500##'!K953="","",IF('##zz500##'!K953="yes",D952,IF('##zz500##'!T953&lt;&gt;0,D952*(1+'##zz500##'!T953),D952*(1+C953))))</f>
        <v>5.0943051761077101</v>
      </c>
      <c r="E953" s="6">
        <f t="shared" si="37"/>
        <v>0</v>
      </c>
      <c r="F953" s="17">
        <f>D953/MAX(D$240:D953)-1</f>
        <v>-7.2706278696137772E-2</v>
      </c>
      <c r="G953" s="66">
        <f>IF('##zz500##'!K953="","",IF('##zz500##'!K953="no",G952*(1+E953),IF('##zz500##'!T953&lt;&gt;0,G952*(1+'##zz500##'!T953),G952*(1+'##zz500##'!P953))))</f>
        <v>13.237094042194691</v>
      </c>
      <c r="H953" s="6">
        <f t="shared" si="38"/>
        <v>-1.4959012266108074E-2</v>
      </c>
      <c r="I953" s="17">
        <f>G953/MAX(G$240:G953)-1</f>
        <v>-0.11102611691145059</v>
      </c>
      <c r="N953" s="20"/>
      <c r="O953" s="20"/>
      <c r="S953" s="192"/>
      <c r="Y953" s="39"/>
      <c r="Z953" s="39"/>
      <c r="AA953" s="17"/>
      <c r="AC953" s="142"/>
      <c r="AE953" s="17"/>
      <c r="AG953" s="66"/>
      <c r="AI953" s="17"/>
    </row>
    <row r="954" spans="1:36" x14ac:dyDescent="0.25">
      <c r="A954" s="72">
        <f>IF('##zz500##'!B954&lt;&gt;"",'##zz500##'!B954,"")</f>
        <v>40525</v>
      </c>
      <c r="B954" s="208">
        <v>18924.53</v>
      </c>
      <c r="C954" s="146">
        <f t="shared" si="36"/>
        <v>2.8823540284674376E-2</v>
      </c>
      <c r="D954" s="143">
        <f>IF('##zz500##'!K954="","",IF('##zz500##'!K954="yes",D953,IF('##zz500##'!T954&lt;&gt;0,D953*(1+'##zz500##'!T954),D953*(1+C954))))</f>
        <v>5.0943051761077101</v>
      </c>
      <c r="E954" s="6">
        <f t="shared" si="37"/>
        <v>0</v>
      </c>
      <c r="F954" s="17">
        <f>D954/MAX(D$240:D954)-1</f>
        <v>-7.2706278696137772E-2</v>
      </c>
      <c r="G954" s="66">
        <f>IF('##zz500##'!K954="","",IF('##zz500##'!K954="no",G953*(1+E954),IF('##zz500##'!T954&lt;&gt;0,G953*(1+'##zz500##'!T954),G953*(1+'##zz500##'!P954))))</f>
        <v>12.973250324540377</v>
      </c>
      <c r="H954" s="6">
        <f t="shared" si="38"/>
        <v>-1.9932148008715789E-2</v>
      </c>
      <c r="I954" s="17">
        <f>G954/MAX(G$240:G954)-1</f>
        <v>-0.12874527592505436</v>
      </c>
      <c r="N954" s="20"/>
      <c r="O954" s="20"/>
      <c r="S954" s="192"/>
      <c r="Y954" s="39"/>
      <c r="Z954" s="39"/>
      <c r="AA954" s="17"/>
      <c r="AC954" s="142"/>
      <c r="AE954" s="17"/>
      <c r="AG954" s="66"/>
      <c r="AI954" s="17"/>
    </row>
    <row r="955" spans="1:36" x14ac:dyDescent="0.25">
      <c r="A955" s="72">
        <f>IF('##zz500##'!B955&lt;&gt;"",'##zz500##'!B955,"")</f>
        <v>40526</v>
      </c>
      <c r="B955" s="208">
        <v>19128.66</v>
      </c>
      <c r="C955" s="146">
        <f t="shared" si="36"/>
        <v>1.0786529440889758E-2</v>
      </c>
      <c r="D955" s="143">
        <f>IF('##zz500##'!K955="","",IF('##zz500##'!K955="yes",D954,IF('##zz500##'!T955&lt;&gt;0,D954*(1+'##zz500##'!T955),D954*(1+C955))))</f>
        <v>5.149255048870673</v>
      </c>
      <c r="E955" s="6">
        <f t="shared" si="37"/>
        <v>1.0786529440889758E-2</v>
      </c>
      <c r="F955" s="17">
        <f>D955/MAX(D$240:D955)-1</f>
        <v>-6.2703997670941369E-2</v>
      </c>
      <c r="G955" s="66">
        <f>IF('##zz500##'!K955="","",IF('##zz500##'!K955="no",G954*(1+E955),IF('##zz500##'!T955&lt;&gt;0,G954*(1+'##zz500##'!T955),G954*(1+'##zz500##'!P955))))</f>
        <v>13.113186671110064</v>
      </c>
      <c r="H955" s="6">
        <f t="shared" si="38"/>
        <v>1.0786529440889758E-2</v>
      </c>
      <c r="I955" s="17">
        <f>G955/MAX(G$240:G955)-1</f>
        <v>-0.11934746119330575</v>
      </c>
      <c r="N955" s="20"/>
      <c r="O955" s="20"/>
      <c r="S955" s="192"/>
      <c r="Y955" s="39"/>
      <c r="Z955" s="39"/>
      <c r="AA955" s="17"/>
      <c r="AC955" s="142"/>
      <c r="AE955" s="17"/>
      <c r="AG955" s="66"/>
      <c r="AI955" s="17"/>
    </row>
    <row r="956" spans="1:36" x14ac:dyDescent="0.25">
      <c r="A956" s="72">
        <f>IF('##zz500##'!B956&lt;&gt;"",'##zz500##'!B956,"")</f>
        <v>40527</v>
      </c>
      <c r="B956" s="208">
        <v>19146.849999999999</v>
      </c>
      <c r="C956" s="146">
        <f t="shared" si="36"/>
        <v>9.509291293796629E-4</v>
      </c>
      <c r="D956" s="143">
        <f>IF('##zz500##'!K956="","",IF('##zz500##'!K956="yes",D955,IF('##zz500##'!T956&lt;&gt;0,D955*(1+'##zz500##'!T956),D955*(1+C956))))</f>
        <v>5.1541516254912496</v>
      </c>
      <c r="E956" s="6">
        <f t="shared" si="37"/>
        <v>9.509291293796629E-4</v>
      </c>
      <c r="F956" s="17">
        <f>D956/MAX(D$240:D956)-1</f>
        <v>-6.1812695599475553E-2</v>
      </c>
      <c r="G956" s="66">
        <f>IF('##zz500##'!K956="","",IF('##zz500##'!K956="no",G955*(1+E956),IF('##zz500##'!T956&lt;&gt;0,G955*(1+'##zz500##'!T956),G955*(1+'##zz500##'!P956))))</f>
        <v>13.125656382294617</v>
      </c>
      <c r="H956" s="6">
        <f t="shared" si="38"/>
        <v>9.509291293796629E-4</v>
      </c>
      <c r="I956" s="17">
        <f>G956/MAX(G$240:G956)-1</f>
        <v>-0.11851002304129221</v>
      </c>
      <c r="N956" s="20"/>
      <c r="O956" s="20"/>
      <c r="S956" s="192"/>
      <c r="Y956" s="39"/>
      <c r="Z956" s="39"/>
      <c r="AA956" s="17"/>
      <c r="AC956" s="142"/>
      <c r="AE956" s="17"/>
      <c r="AG956" s="66"/>
      <c r="AI956" s="17"/>
    </row>
    <row r="957" spans="1:36" x14ac:dyDescent="0.25">
      <c r="A957" s="72">
        <f>IF('##zz500##'!B957&lt;&gt;"",'##zz500##'!B957,"")</f>
        <v>40528</v>
      </c>
      <c r="B957" s="208">
        <v>19169.36</v>
      </c>
      <c r="C957" s="146">
        <f t="shared" si="36"/>
        <v>1.1756503027913201E-3</v>
      </c>
      <c r="D957" s="143">
        <f>IF('##zz500##'!K957="","",IF('##zz500##'!K957="yes",D956,IF('##zz500##'!T957&lt;&gt;0,D956*(1+'##zz500##'!T957),D956*(1+C957))))</f>
        <v>5.160211105410391</v>
      </c>
      <c r="E957" s="6">
        <f t="shared" si="37"/>
        <v>1.1756503027913201E-3</v>
      </c>
      <c r="F957" s="17">
        <f>D957/MAX(D$240:D957)-1</f>
        <v>-6.0709715410982024E-2</v>
      </c>
      <c r="G957" s="66">
        <f>IF('##zz500##'!K957="","",IF('##zz500##'!K957="no",G956*(1+E957),IF('##zz500##'!T957&lt;&gt;0,G956*(1+'##zz500##'!T957),G956*(1+'##zz500##'!P957))))</f>
        <v>13.141087564194796</v>
      </c>
      <c r="H957" s="6">
        <f t="shared" si="38"/>
        <v>1.1756503027913201E-3</v>
      </c>
      <c r="I957" s="17">
        <f>G957/MAX(G$240:G957)-1</f>
        <v>-0.11747369908297323</v>
      </c>
      <c r="N957" s="20"/>
      <c r="O957" s="20"/>
      <c r="S957" s="192"/>
      <c r="Y957" s="39"/>
      <c r="Z957" s="39"/>
      <c r="AA957" s="17"/>
      <c r="AC957" s="142"/>
      <c r="AE957" s="17"/>
      <c r="AG957" s="66"/>
      <c r="AI957" s="17"/>
    </row>
    <row r="958" spans="1:36" x14ac:dyDescent="0.25">
      <c r="A958" s="72">
        <f>IF('##zz500##'!B958&lt;&gt;"",'##zz500##'!B958,"")</f>
        <v>40529</v>
      </c>
      <c r="B958" s="208">
        <v>19255.259999999998</v>
      </c>
      <c r="C958" s="146">
        <f t="shared" si="36"/>
        <v>4.4811094371433047E-3</v>
      </c>
      <c r="D958" s="143">
        <f>IF('##zz500##'!K958="","",IF('##zz500##'!K958="yes",D957,IF('##zz500##'!T958&lt;&gt;0,D957*(1+'##zz500##'!T958),D957*(1+C958))))</f>
        <v>5.1328357832578657</v>
      </c>
      <c r="E958" s="6">
        <f t="shared" si="37"/>
        <v>-5.3050779499743683E-3</v>
      </c>
      <c r="F958" s="17">
        <f>D958/MAX(D$240:D958)-1</f>
        <v>-6.5692723588380408E-2</v>
      </c>
      <c r="G958" s="66">
        <f>IF('##zz500##'!K958="","",IF('##zz500##'!K958="no",G957*(1+E958),IF('##zz500##'!T958&lt;&gt;0,G957*(1+'##zz500##'!T958),G957*(1+'##zz500##'!P958))))</f>
        <v>13.071373070319304</v>
      </c>
      <c r="H958" s="6">
        <f t="shared" si="38"/>
        <v>-5.3050779499743683E-3</v>
      </c>
      <c r="I958" s="17">
        <f>G958/MAX(G$240:G958)-1</f>
        <v>-0.12215556990224063</v>
      </c>
      <c r="N958" s="20"/>
      <c r="O958" s="20"/>
      <c r="S958" s="192"/>
      <c r="Y958" s="39"/>
      <c r="Z958" s="39"/>
      <c r="AA958" s="17"/>
      <c r="AC958" s="142"/>
      <c r="AE958" s="17"/>
      <c r="AG958" s="66"/>
      <c r="AI958" s="17"/>
    </row>
    <row r="959" spans="1:36" x14ac:dyDescent="0.25">
      <c r="A959" s="72">
        <f>IF('##zz500##'!B959&lt;&gt;"",'##zz500##'!B959,"")</f>
        <v>40532</v>
      </c>
      <c r="B959" s="208">
        <v>19143.87</v>
      </c>
      <c r="C959" s="146">
        <f t="shared" si="36"/>
        <v>-5.7849127978536474E-3</v>
      </c>
      <c r="D959" s="143">
        <f>IF('##zz500##'!K959="","",IF('##zz500##'!K959="yes",D958,IF('##zz500##'!T959&lt;&gt;0,D958*(1+'##zz500##'!T959),D958*(1+C959))))</f>
        <v>5.098436675587398</v>
      </c>
      <c r="E959" s="6">
        <f t="shared" si="37"/>
        <v>-6.7017744426326464E-3</v>
      </c>
      <c r="F959" s="17">
        <f>D959/MAX(D$240:D959)-1</f>
        <v>-7.1954240215001408E-2</v>
      </c>
      <c r="G959" s="66">
        <f>IF('##zz500##'!K959="","",IF('##zz500##'!K959="no",G958*(1+E959),IF('##zz500##'!T959&lt;&gt;0,G958*(1+'##zz500##'!T959),G958*(1+'##zz500##'!P959))))</f>
        <v>12.983771676346521</v>
      </c>
      <c r="H959" s="6">
        <f t="shared" si="38"/>
        <v>-6.7017744426326464E-3</v>
      </c>
      <c r="I959" s="17">
        <f>G959/MAX(G$240:G959)-1</f>
        <v>-0.12803868526847717</v>
      </c>
      <c r="N959" s="20"/>
      <c r="O959" s="20"/>
      <c r="S959" s="192"/>
      <c r="Y959" s="39"/>
      <c r="Z959" s="39"/>
      <c r="AA959" s="17"/>
      <c r="AC959" s="142"/>
      <c r="AE959" s="17"/>
      <c r="AG959" s="66"/>
      <c r="AI959" s="17"/>
    </row>
    <row r="960" spans="1:36" x14ac:dyDescent="0.25">
      <c r="A960" s="72">
        <f>IF('##zz500##'!B960&lt;&gt;"",'##zz500##'!B960,"")</f>
        <v>40533</v>
      </c>
      <c r="B960" s="208">
        <v>19439.7</v>
      </c>
      <c r="C960" s="146">
        <f t="shared" si="36"/>
        <v>1.5452988345616703E-2</v>
      </c>
      <c r="D960" s="143">
        <f>IF('##zz500##'!K960="","",IF('##zz500##'!K960="yes",D959,IF('##zz500##'!T960&lt;&gt;0,D959*(1+'##zz500##'!T960),D959*(1+C960))))</f>
        <v>5.098436675587398</v>
      </c>
      <c r="E960" s="6">
        <f t="shared" si="37"/>
        <v>0</v>
      </c>
      <c r="F960" s="17">
        <f>D960/MAX(D$240:D960)-1</f>
        <v>-7.1954240215001408E-2</v>
      </c>
      <c r="G960" s="66">
        <f>IF('##zz500##'!K960="","",IF('##zz500##'!K960="no",G959*(1+E960),IF('##zz500##'!T960&lt;&gt;0,G959*(1+'##zz500##'!T960),G959*(1+'##zz500##'!P960))))</f>
        <v>12.895513984767698</v>
      </c>
      <c r="H960" s="6">
        <f t="shared" si="38"/>
        <v>-6.7975387875627291E-3</v>
      </c>
      <c r="I960" s="17">
        <f>G960/MAX(G$240:G960)-1</f>
        <v>-0.13396587612661881</v>
      </c>
      <c r="N960" s="20"/>
      <c r="O960" s="20"/>
      <c r="S960" s="192"/>
      <c r="Y960" s="39"/>
      <c r="Z960" s="39"/>
      <c r="AA960" s="17"/>
      <c r="AC960" s="142"/>
      <c r="AE960" s="17"/>
      <c r="AG960" s="66"/>
      <c r="AI960" s="17"/>
    </row>
    <row r="961" spans="1:36" x14ac:dyDescent="0.25">
      <c r="A961" s="72">
        <f>IF('##zz500##'!B961&lt;&gt;"",'##zz500##'!B961,"")</f>
        <v>40534</v>
      </c>
      <c r="B961" s="208">
        <v>19404.68</v>
      </c>
      <c r="C961" s="146">
        <f t="shared" si="36"/>
        <v>-1.8014681296522062E-3</v>
      </c>
      <c r="D961" s="143">
        <f>IF('##zz500##'!K961="","",IF('##zz500##'!K961="yes",D960,IF('##zz500##'!T961&lt;&gt;0,D960*(1+'##zz500##'!T961),D960*(1+C961))))</f>
        <v>5.0757142717672741</v>
      </c>
      <c r="E961" s="6">
        <f t="shared" si="37"/>
        <v>-4.456739441116242E-3</v>
      </c>
      <c r="F961" s="17">
        <f>D961/MAX(D$240:D961)-1</f>
        <v>-7.6090298355795949E-2</v>
      </c>
      <c r="G961" s="66">
        <f>IF('##zz500##'!K961="","",IF('##zz500##'!K961="no",G960*(1+E961),IF('##zz500##'!T961&lt;&gt;0,G960*(1+'##zz500##'!T961),G960*(1+'##zz500##'!P961))))</f>
        <v>12.838042038978317</v>
      </c>
      <c r="H961" s="6">
        <f t="shared" si="38"/>
        <v>-4.456739441116242E-3</v>
      </c>
      <c r="I961" s="17">
        <f>G961/MAX(G$240:G961)-1</f>
        <v>-0.13782556456383788</v>
      </c>
      <c r="N961" s="20"/>
      <c r="O961" s="20"/>
      <c r="S961" s="192"/>
      <c r="Y961" s="39"/>
      <c r="Z961" s="39"/>
      <c r="AA961" s="17"/>
      <c r="AC961" s="142"/>
      <c r="AE961" s="17"/>
      <c r="AG961" s="66"/>
      <c r="AI961" s="17"/>
    </row>
    <row r="962" spans="1:36" x14ac:dyDescent="0.25">
      <c r="A962" s="72">
        <f>IF('##zz500##'!B962&lt;&gt;"",'##zz500##'!B962,"")</f>
        <v>40535</v>
      </c>
      <c r="B962" s="208">
        <v>19131.62</v>
      </c>
      <c r="C962" s="146">
        <f t="shared" si="36"/>
        <v>-1.4071863076330127E-2</v>
      </c>
      <c r="D962" s="143">
        <f>IF('##zz500##'!K962="","",IF('##zz500##'!K962="yes",D961,IF('##zz500##'!T962&lt;&gt;0,D961*(1+'##zz500##'!T962),D961*(1+C962))))</f>
        <v>5.0757142717672741</v>
      </c>
      <c r="E962" s="6">
        <f t="shared" si="37"/>
        <v>0</v>
      </c>
      <c r="F962" s="17">
        <f>D962/MAX(D$240:D962)-1</f>
        <v>-7.6090298355795949E-2</v>
      </c>
      <c r="G962" s="66">
        <f>IF('##zz500##'!K962="","",IF('##zz500##'!K962="no",G961*(1+E962),IF('##zz500##'!T962&lt;&gt;0,G961*(1+'##zz500##'!T962),G961*(1+'##zz500##'!P962))))</f>
        <v>13.098596827410427</v>
      </c>
      <c r="H962" s="6">
        <f t="shared" si="38"/>
        <v>2.0295523853327779E-2</v>
      </c>
      <c r="I962" s="17">
        <f>G962/MAX(G$240:G962)-1</f>
        <v>-0.12032728274371385</v>
      </c>
      <c r="N962" s="20"/>
      <c r="O962" s="20"/>
      <c r="S962" s="192"/>
      <c r="Y962" s="39"/>
      <c r="Z962" s="39"/>
      <c r="AA962" s="17"/>
      <c r="AC962" s="142"/>
      <c r="AE962" s="17"/>
      <c r="AG962" s="66"/>
      <c r="AI962" s="17"/>
    </row>
    <row r="963" spans="1:36" x14ac:dyDescent="0.25">
      <c r="A963" s="72">
        <f>IF('##zz500##'!B963&lt;&gt;"",'##zz500##'!B963,"")</f>
        <v>40536</v>
      </c>
      <c r="B963" s="208">
        <v>18802.490000000002</v>
      </c>
      <c r="C963" s="146">
        <f t="shared" si="36"/>
        <v>-1.7203456894920421E-2</v>
      </c>
      <c r="D963" s="143">
        <f>IF('##zz500##'!K963="","",IF('##zz500##'!K963="yes",D962,IF('##zz500##'!T963&lt;&gt;0,D962*(1+'##zz500##'!T963),D962*(1+C963))))</f>
        <v>5.0757142717672741</v>
      </c>
      <c r="E963" s="6">
        <f t="shared" si="37"/>
        <v>0</v>
      </c>
      <c r="F963" s="17">
        <f>D963/MAX(D$240:D963)-1</f>
        <v>-7.6090298355795949E-2</v>
      </c>
      <c r="G963" s="66">
        <f>IF('##zz500##'!K963="","",IF('##zz500##'!K963="no",G962*(1+E963),IF('##zz500##'!T963&lt;&gt;0,G962*(1+'##zz500##'!T963),G962*(1+'##zz500##'!P963))))</f>
        <v>13.300081106119549</v>
      </c>
      <c r="H963" s="6">
        <f t="shared" si="38"/>
        <v>1.5382126907478533E-2</v>
      </c>
      <c r="I963" s="17">
        <f>G963/MAX(G$240:G963)-1</f>
        <v>-0.10679604536983123</v>
      </c>
      <c r="N963" s="20"/>
      <c r="O963" s="20"/>
      <c r="S963" s="192"/>
      <c r="Y963" s="39"/>
      <c r="Z963" s="39"/>
      <c r="AA963" s="17"/>
      <c r="AC963" s="142"/>
      <c r="AE963" s="17"/>
      <c r="AG963" s="66"/>
      <c r="AI963" s="17"/>
    </row>
    <row r="964" spans="1:36" x14ac:dyDescent="0.25">
      <c r="A964" s="72">
        <f>IF('##zz500##'!B964&lt;&gt;"",'##zz500##'!B964,"")</f>
        <v>40539</v>
      </c>
      <c r="B964" s="208">
        <v>18273.21</v>
      </c>
      <c r="C964" s="146">
        <f t="shared" ref="C964:C1027" si="39">IF(AND(B963&gt;0,B964&gt;0),B964/B963-1,"")</f>
        <v>-2.8149463182801981E-2</v>
      </c>
      <c r="D964" s="143">
        <f>IF('##zz500##'!K964="","",IF('##zz500##'!K964="yes",D963,IF('##zz500##'!T964&lt;&gt;0,D963*(1+'##zz500##'!T964),D963*(1+C964))))</f>
        <v>5.0757142717672741</v>
      </c>
      <c r="E964" s="6">
        <f t="shared" si="37"/>
        <v>0</v>
      </c>
      <c r="F964" s="17">
        <f>D964/MAX(D$240:D964)-1</f>
        <v>-7.6090298355795949E-2</v>
      </c>
      <c r="G964" s="66">
        <f>IF('##zz500##'!K964="","",IF('##zz500##'!K964="no",G963*(1+E964),IF('##zz500##'!T964&lt;&gt;0,G963*(1+'##zz500##'!T964),G963*(1+'##zz500##'!P964))))</f>
        <v>13.678203791657362</v>
      </c>
      <c r="H964" s="6">
        <f t="shared" si="38"/>
        <v>2.8430103735520351E-2</v>
      </c>
      <c r="I964" s="17">
        <f>G964/MAX(G$240:G964)-1</f>
        <v>-8.1402164282718514E-2</v>
      </c>
      <c r="N964" s="20"/>
      <c r="O964" s="20"/>
      <c r="S964" s="192"/>
      <c r="Y964" s="39"/>
      <c r="Z964" s="39"/>
      <c r="AA964" s="17"/>
      <c r="AC964" s="142"/>
      <c r="AE964" s="17"/>
      <c r="AG964" s="66"/>
      <c r="AI964" s="17"/>
    </row>
    <row r="965" spans="1:36" x14ac:dyDescent="0.25">
      <c r="A965" s="72">
        <f>IF('##zz500##'!B965&lt;&gt;"",'##zz500##'!B965,"")</f>
        <v>40540</v>
      </c>
      <c r="B965" s="208">
        <v>17876.95</v>
      </c>
      <c r="C965" s="146">
        <f t="shared" si="39"/>
        <v>-2.1685297766511624E-2</v>
      </c>
      <c r="D965" s="143">
        <f>IF('##zz500##'!K965="","",IF('##zz500##'!K965="yes",D964,IF('##zz500##'!T965&lt;&gt;0,D964*(1+'##zz500##'!T965),D964*(1+C965))))</f>
        <v>5.0757142717672741</v>
      </c>
      <c r="E965" s="6">
        <f t="shared" si="37"/>
        <v>0</v>
      </c>
      <c r="F965" s="17">
        <f>D965/MAX(D$240:D965)-1</f>
        <v>-7.6090298355795949E-2</v>
      </c>
      <c r="G965" s="66">
        <f>IF('##zz500##'!K965="","",IF('##zz500##'!K965="no",G964*(1+E965),IF('##zz500##'!T965&lt;&gt;0,G964*(1+'##zz500##'!T965),G964*(1+'##zz500##'!P965))))</f>
        <v>14.014205593382469</v>
      </c>
      <c r="H965" s="6">
        <f t="shared" si="38"/>
        <v>2.4564760610603198E-2</v>
      </c>
      <c r="I965" s="17">
        <f>G965/MAX(G$240:G965)-1</f>
        <v>-5.8837028350905429E-2</v>
      </c>
      <c r="N965" s="20"/>
      <c r="O965" s="20"/>
      <c r="S965" s="192"/>
      <c r="Y965" s="39"/>
      <c r="Z965" s="39"/>
      <c r="AA965" s="17"/>
      <c r="AC965" s="142"/>
      <c r="AE965" s="17"/>
      <c r="AG965" s="66"/>
      <c r="AI965" s="17"/>
    </row>
    <row r="966" spans="1:36" x14ac:dyDescent="0.25">
      <c r="A966" s="72">
        <f>IF('##zz500##'!B966&lt;&gt;"",'##zz500##'!B966,"")</f>
        <v>40541</v>
      </c>
      <c r="B966" s="208">
        <v>18070.560000000001</v>
      </c>
      <c r="C966" s="146">
        <f t="shared" si="39"/>
        <v>1.083014720072506E-2</v>
      </c>
      <c r="D966" s="143">
        <f>IF('##zz500##'!K966="","",IF('##zz500##'!K966="yes",D965,IF('##zz500##'!T966&lt;&gt;0,D965*(1+'##zz500##'!T966),D965*(1+C966))))</f>
        <v>5.0757142717672741</v>
      </c>
      <c r="E966" s="6">
        <f t="shared" si="37"/>
        <v>0</v>
      </c>
      <c r="F966" s="17">
        <f>D966/MAX(D$240:D966)-1</f>
        <v>-7.6090298355795949E-2</v>
      </c>
      <c r="G966" s="66">
        <f>IF('##zz500##'!K966="","",IF('##zz500##'!K966="no",G965*(1+E966),IF('##zz500##'!T966&lt;&gt;0,G965*(1+'##zz500##'!T966),G965*(1+'##zz500##'!P966))))</f>
        <v>13.771189995702487</v>
      </c>
      <c r="H966" s="6">
        <f t="shared" si="38"/>
        <v>-1.7340661663671764E-2</v>
      </c>
      <c r="I966" s="17">
        <f>G966/MAX(G$240:G966)-1</f>
        <v>-7.515741701264822E-2</v>
      </c>
      <c r="N966" s="20"/>
      <c r="O966" s="20"/>
      <c r="S966" s="192"/>
      <c r="Y966" s="39"/>
      <c r="Z966" s="39"/>
      <c r="AA966" s="17"/>
      <c r="AC966" s="142"/>
      <c r="AE966" s="17"/>
      <c r="AG966" s="66"/>
      <c r="AI966" s="17"/>
    </row>
    <row r="967" spans="1:36" x14ac:dyDescent="0.25">
      <c r="A967" s="72">
        <f>IF('##zz500##'!B967&lt;&gt;"",'##zz500##'!B967,"")</f>
        <v>40542</v>
      </c>
      <c r="B967" s="208">
        <v>18359.12</v>
      </c>
      <c r="C967" s="146">
        <f t="shared" si="39"/>
        <v>1.5968514534137057E-2</v>
      </c>
      <c r="D967" s="143">
        <f>IF('##zz500##'!K967="","",IF('##zz500##'!K967="yes",D966,IF('##zz500##'!T967&lt;&gt;0,D966*(1+'##zz500##'!T967),D966*(1+C967))))</f>
        <v>5.0757142717672741</v>
      </c>
      <c r="E967" s="6">
        <f t="shared" si="37"/>
        <v>0</v>
      </c>
      <c r="F967" s="17">
        <f>D967/MAX(D$240:D967)-1</f>
        <v>-7.6090298355795949E-2</v>
      </c>
      <c r="G967" s="66">
        <f>IF('##zz500##'!K967="","",IF('##zz500##'!K967="no",G966*(1+E967),IF('##zz500##'!T967&lt;&gt;0,G966*(1+'##zz500##'!T967),G966*(1+'##zz500##'!P967))))</f>
        <v>13.725520006667319</v>
      </c>
      <c r="H967" s="6">
        <f t="shared" si="38"/>
        <v>-3.3163429630569397E-3</v>
      </c>
      <c r="I967" s="17">
        <f>G967/MAX(G$240:G967)-1</f>
        <v>-7.8224512204673746E-2</v>
      </c>
      <c r="N967" s="20"/>
      <c r="O967" s="20"/>
      <c r="S967" s="192"/>
      <c r="Y967" s="39"/>
      <c r="Z967" s="39"/>
      <c r="AA967" s="17"/>
      <c r="AC967" s="142"/>
      <c r="AE967" s="17"/>
      <c r="AG967" s="66"/>
      <c r="AI967" s="17"/>
    </row>
    <row r="968" spans="1:36" x14ac:dyDescent="0.25">
      <c r="A968" s="72">
        <f>IF('##zz500##'!B968&lt;&gt;"",'##zz500##'!B968,"")</f>
        <v>40543</v>
      </c>
      <c r="B968" s="208">
        <v>18721.12</v>
      </c>
      <c r="C968" s="146">
        <f t="shared" si="39"/>
        <v>1.9717720675064943E-2</v>
      </c>
      <c r="D968" s="143">
        <f>IF('##zz500##'!K968="","",IF('##zz500##'!K968="yes",D967,IF('##zz500##'!T968&lt;&gt;0,D967*(1+'##zz500##'!T968),D967*(1+C968))))</f>
        <v>5.0757142717672741</v>
      </c>
      <c r="E968" s="6">
        <f t="shared" si="37"/>
        <v>0</v>
      </c>
      <c r="F968" s="17">
        <f>D968/MAX(D$240:D968)-1</f>
        <v>-7.6090298355795949E-2</v>
      </c>
      <c r="G968" s="66">
        <f>IF('##zz500##'!K968="","",IF('##zz500##'!K968="no",G967*(1+E968),IF('##zz500##'!T968&lt;&gt;0,G967*(1+'##zz500##'!T968),G967*(1+'##zz500##'!P968))))</f>
        <v>13.41786419080737</v>
      </c>
      <c r="H968" s="6">
        <f t="shared" si="38"/>
        <v>-2.2414875043750726E-2</v>
      </c>
      <c r="I968" s="17">
        <f>G968/MAX(G$240:G968)-1</f>
        <v>-9.8885994581998427E-2</v>
      </c>
      <c r="N968" s="20"/>
      <c r="O968" s="20"/>
      <c r="S968" s="192"/>
      <c r="Y968" s="39"/>
      <c r="Z968" s="39"/>
      <c r="AA968" s="17"/>
      <c r="AC968" s="142"/>
      <c r="AE968" s="17"/>
      <c r="AF968" s="14"/>
      <c r="AG968" s="66"/>
      <c r="AI968" s="17"/>
      <c r="AJ968" s="14"/>
    </row>
    <row r="969" spans="1:36" x14ac:dyDescent="0.25">
      <c r="A969" s="72">
        <f>IF('##zz500##'!B969&lt;&gt;"",'##zz500##'!B969,"")</f>
        <v>40547</v>
      </c>
      <c r="B969" s="208">
        <v>18999.53</v>
      </c>
      <c r="C969" s="146">
        <f t="shared" si="39"/>
        <v>1.4871439315596424E-2</v>
      </c>
      <c r="D969" s="143">
        <f>IF('##zz500##'!K969="","",IF('##zz500##'!K969="yes",D968,IF('##zz500##'!T969&lt;&gt;0,D968*(1+'##zz500##'!T969),D968*(1+C969))))</f>
        <v>5.0757142717672741</v>
      </c>
      <c r="E969" s="6">
        <f t="shared" si="37"/>
        <v>0</v>
      </c>
      <c r="F969" s="17">
        <f>D969/MAX(D$240:D969)-1</f>
        <v>-7.6090298355795949E-2</v>
      </c>
      <c r="G969" s="66">
        <f>IF('##zz500##'!K969="","",IF('##zz500##'!K969="no",G968*(1+E969),IF('##zz500##'!T969&lt;&gt;0,G968*(1+'##zz500##'!T969),G968*(1+'##zz500##'!P969))))</f>
        <v>13.214614283138193</v>
      </c>
      <c r="H969" s="6">
        <f t="shared" si="38"/>
        <v>-1.514770941029675E-2</v>
      </c>
      <c r="I969" s="17">
        <f>G969/MAX(G$240:G969)-1</f>
        <v>-0.11253580768161886</v>
      </c>
      <c r="N969" s="20"/>
      <c r="O969" s="20"/>
      <c r="S969" s="192"/>
      <c r="Y969" s="39"/>
      <c r="Z969" s="39"/>
      <c r="AA969" s="17"/>
      <c r="AC969" s="142"/>
      <c r="AE969" s="17"/>
      <c r="AG969" s="66"/>
      <c r="AI969" s="17"/>
    </row>
    <row r="970" spans="1:36" x14ac:dyDescent="0.25">
      <c r="A970" s="72">
        <f>IF('##zz500##'!B970&lt;&gt;"",'##zz500##'!B970,"")</f>
        <v>40548</v>
      </c>
      <c r="B970" s="208">
        <v>18871.48</v>
      </c>
      <c r="C970" s="146">
        <f t="shared" si="39"/>
        <v>-6.7396404016309974E-3</v>
      </c>
      <c r="D970" s="143">
        <f>IF('##zz500##'!K970="","",IF('##zz500##'!K970="yes",D969,IF('##zz500##'!T970&lt;&gt;0,D969*(1+'##zz500##'!T970),D969*(1+C970))))</f>
        <v>5.0757142717672741</v>
      </c>
      <c r="E970" s="6">
        <f t="shared" si="37"/>
        <v>0</v>
      </c>
      <c r="F970" s="17">
        <f>D970/MAX(D$240:D970)-1</f>
        <v>-7.6090298355795949E-2</v>
      </c>
      <c r="G970" s="66">
        <f>IF('##zz500##'!K970="","",IF('##zz500##'!K970="no",G969*(1+E970),IF('##zz500##'!T970&lt;&gt;0,G969*(1+'##zz500##'!T970),G969*(1+'##zz500##'!P970))))</f>
        <v>13.169075744044148</v>
      </c>
      <c r="H970" s="6">
        <f t="shared" si="38"/>
        <v>-3.4460740297317383E-3</v>
      </c>
      <c r="I970" s="17">
        <f>G970/MAX(G$240:G970)-1</f>
        <v>-0.11559407498708407</v>
      </c>
      <c r="N970" s="20"/>
      <c r="O970" s="20"/>
      <c r="S970" s="192"/>
      <c r="Y970" s="39"/>
      <c r="Z970" s="39"/>
      <c r="AA970" s="17"/>
      <c r="AC970" s="142"/>
      <c r="AE970" s="17"/>
      <c r="AG970" s="66"/>
      <c r="AI970" s="17"/>
    </row>
    <row r="971" spans="1:36" x14ac:dyDescent="0.25">
      <c r="A971" s="72">
        <f>IF('##zz500##'!B971&lt;&gt;"",'##zz500##'!B971,"")</f>
        <v>40549</v>
      </c>
      <c r="B971" s="208">
        <v>18829.490000000002</v>
      </c>
      <c r="C971" s="146">
        <f t="shared" si="39"/>
        <v>-2.2250507114438545E-3</v>
      </c>
      <c r="D971" s="143">
        <f>IF('##zz500##'!K971="","",IF('##zz500##'!K971="yes",D970,IF('##zz500##'!T971&lt;&gt;0,D970*(1+'##zz500##'!T971),D970*(1+C971))))</f>
        <v>5.0757142717672741</v>
      </c>
      <c r="E971" s="6">
        <f t="shared" si="37"/>
        <v>0</v>
      </c>
      <c r="F971" s="17">
        <f>D971/MAX(D$240:D971)-1</f>
        <v>-7.6090298355795949E-2</v>
      </c>
      <c r="G971" s="66">
        <f>IF('##zz500##'!K971="","",IF('##zz500##'!K971="no",G970*(1+E971),IF('##zz500##'!T971&lt;&gt;0,G970*(1+'##zz500##'!T971),G970*(1+'##zz500##'!P971))))</f>
        <v>13.241065095755159</v>
      </c>
      <c r="H971" s="6">
        <f t="shared" si="38"/>
        <v>5.4665454972091521E-3</v>
      </c>
      <c r="I971" s="17">
        <f>G971/MAX(G$240:G971)-1</f>
        <v>-0.11075942975999964</v>
      </c>
      <c r="N971" s="20"/>
      <c r="O971" s="20"/>
      <c r="S971" s="192"/>
      <c r="Y971" s="39"/>
      <c r="Z971" s="39"/>
      <c r="AA971" s="17"/>
      <c r="AC971" s="142"/>
      <c r="AE971" s="17"/>
      <c r="AG971" s="66"/>
      <c r="AI971" s="17"/>
    </row>
    <row r="972" spans="1:36" x14ac:dyDescent="0.25">
      <c r="A972" s="72">
        <f>IF('##zz500##'!B972&lt;&gt;"",'##zz500##'!B972,"")</f>
        <v>40550</v>
      </c>
      <c r="B972" s="208">
        <v>18993.75</v>
      </c>
      <c r="C972" s="146">
        <f t="shared" si="39"/>
        <v>8.7235501333280396E-3</v>
      </c>
      <c r="D972" s="143">
        <f>IF('##zz500##'!K972="","",IF('##zz500##'!K972="yes",D971,IF('##zz500##'!T972&lt;&gt;0,D971*(1+'##zz500##'!T972),D971*(1+C972))))</f>
        <v>5.0757142717672741</v>
      </c>
      <c r="E972" s="6">
        <f t="shared" si="37"/>
        <v>0</v>
      </c>
      <c r="F972" s="17">
        <f>D972/MAX(D$240:D972)-1</f>
        <v>-7.6090298355795949E-2</v>
      </c>
      <c r="G972" s="66">
        <f>IF('##zz500##'!K972="","",IF('##zz500##'!K972="no",G971*(1+E972),IF('##zz500##'!T972&lt;&gt;0,G971*(1+'##zz500##'!T972),G971*(1+'##zz500##'!P972))))</f>
        <v>13.310271667193476</v>
      </c>
      <c r="H972" s="6">
        <f t="shared" si="38"/>
        <v>5.2266619745342524E-3</v>
      </c>
      <c r="I972" s="17">
        <f>G972/MAX(G$240:G972)-1</f>
        <v>-0.10611166988531306</v>
      </c>
      <c r="N972" s="20"/>
      <c r="O972" s="20"/>
      <c r="S972" s="192"/>
      <c r="Y972" s="39"/>
      <c r="Z972" s="39"/>
      <c r="AA972" s="17"/>
      <c r="AC972" s="142"/>
      <c r="AE972" s="17"/>
      <c r="AG972" s="66"/>
      <c r="AI972" s="17"/>
    </row>
    <row r="973" spans="1:36" x14ac:dyDescent="0.25">
      <c r="A973" s="72">
        <f>IF('##zz500##'!B973&lt;&gt;"",'##zz500##'!B973,"")</f>
        <v>40553</v>
      </c>
      <c r="B973" s="208">
        <v>18549.759999999998</v>
      </c>
      <c r="C973" s="146">
        <f t="shared" si="39"/>
        <v>-2.3375584073708544E-2</v>
      </c>
      <c r="D973" s="143">
        <f>IF('##zz500##'!K973="","",IF('##zz500##'!K973="yes",D972,IF('##zz500##'!T973&lt;&gt;0,D972*(1+'##zz500##'!T973),D972*(1+C973))))</f>
        <v>5.0757142717672741</v>
      </c>
      <c r="E973" s="6">
        <f t="shared" si="37"/>
        <v>0</v>
      </c>
      <c r="F973" s="17">
        <f>D973/MAX(D$240:D973)-1</f>
        <v>-7.6090298355795949E-2</v>
      </c>
      <c r="G973" s="66">
        <f>IF('##zz500##'!K973="","",IF('##zz500##'!K973="no",G972*(1+E973),IF('##zz500##'!T973&lt;&gt;0,G972*(1+'##zz500##'!T973),G972*(1+'##zz500##'!P973))))</f>
        <v>13.697074667238264</v>
      </c>
      <c r="H973" s="6">
        <f t="shared" si="38"/>
        <v>2.9060488750065172E-2</v>
      </c>
      <c r="I973" s="17">
        <f>G973/MAX(G$240:G973)-1</f>
        <v>-8.0134838124200636E-2</v>
      </c>
      <c r="N973" s="20"/>
      <c r="O973" s="20"/>
      <c r="S973" s="192"/>
      <c r="Y973" s="39"/>
      <c r="Z973" s="39"/>
      <c r="AA973" s="17"/>
      <c r="AC973" s="142"/>
      <c r="AE973" s="17"/>
      <c r="AG973" s="66"/>
      <c r="AI973" s="17"/>
    </row>
    <row r="974" spans="1:36" x14ac:dyDescent="0.25">
      <c r="A974" s="72">
        <f>IF('##zz500##'!B974&lt;&gt;"",'##zz500##'!B974,"")</f>
        <v>40554</v>
      </c>
      <c r="B974" s="208">
        <v>18474.59</v>
      </c>
      <c r="C974" s="146">
        <f t="shared" si="39"/>
        <v>-4.0523435343636782E-3</v>
      </c>
      <c r="D974" s="143">
        <f>IF('##zz500##'!K974="","",IF('##zz500##'!K974="yes",D973,IF('##zz500##'!T974&lt;&gt;0,D973*(1+'##zz500##'!T974),D973*(1+C974))))</f>
        <v>5.0757142717672741</v>
      </c>
      <c r="E974" s="6">
        <f t="shared" si="37"/>
        <v>0</v>
      </c>
      <c r="F974" s="17">
        <f>D974/MAX(D$240:D974)-1</f>
        <v>-7.6090298355795949E-2</v>
      </c>
      <c r="G974" s="66">
        <f>IF('##zz500##'!K974="","",IF('##zz500##'!K974="no",G973*(1+E974),IF('##zz500##'!T974&lt;&gt;0,G973*(1+'##zz500##'!T974),G973*(1+'##zz500##'!P974))))</f>
        <v>13.770060553333193</v>
      </c>
      <c r="H974" s="6">
        <f t="shared" si="38"/>
        <v>5.3285747408169382E-3</v>
      </c>
      <c r="I974" s="17">
        <f>G974/MAX(G$240:G974)-1</f>
        <v>-7.5233267857671704E-2</v>
      </c>
      <c r="N974" s="20"/>
      <c r="O974" s="20"/>
      <c r="S974" s="192"/>
      <c r="Y974" s="39"/>
      <c r="Z974" s="39"/>
      <c r="AA974" s="17"/>
      <c r="AC974" s="142"/>
      <c r="AE974" s="17"/>
      <c r="AG974" s="66"/>
      <c r="AI974" s="17"/>
    </row>
    <row r="975" spans="1:36" x14ac:dyDescent="0.25">
      <c r="A975" s="72">
        <f>IF('##zz500##'!B975&lt;&gt;"",'##zz500##'!B975,"")</f>
        <v>40555</v>
      </c>
      <c r="B975" s="208">
        <v>18735.13</v>
      </c>
      <c r="C975" s="146">
        <f t="shared" si="39"/>
        <v>1.4102613373287332E-2</v>
      </c>
      <c r="D975" s="143">
        <f>IF('##zz500##'!K975="","",IF('##zz500##'!K975="yes",D974,IF('##zz500##'!T975&lt;&gt;0,D974*(1+'##zz500##'!T975),D974*(1+C975))))</f>
        <v>5.0757142717672741</v>
      </c>
      <c r="E975" s="6">
        <f t="shared" si="37"/>
        <v>0</v>
      </c>
      <c r="F975" s="17">
        <f>D975/MAX(D$240:D975)-1</f>
        <v>-7.6090298355795949E-2</v>
      </c>
      <c r="G975" s="66">
        <f>IF('##zz500##'!K975="","",IF('##zz500##'!K975="no",G974*(1+E975),IF('##zz500##'!T975&lt;&gt;0,G974*(1+'##zz500##'!T975),G974*(1+'##zz500##'!P975))))</f>
        <v>13.68763770679287</v>
      </c>
      <c r="H975" s="6">
        <f t="shared" si="38"/>
        <v>-5.9856560703629436E-3</v>
      </c>
      <c r="I975" s="17">
        <f>G975/MAX(G$240:G975)-1</f>
        <v>-8.0768603461589095E-2</v>
      </c>
      <c r="N975" s="20"/>
      <c r="O975" s="20"/>
      <c r="S975" s="192"/>
      <c r="Y975" s="39"/>
      <c r="Z975" s="39"/>
      <c r="AA975" s="17"/>
      <c r="AC975" s="142"/>
      <c r="AE975" s="17"/>
      <c r="AG975" s="66"/>
      <c r="AI975" s="17"/>
    </row>
    <row r="976" spans="1:36" x14ac:dyDescent="0.25">
      <c r="A976" s="72">
        <f>IF('##zz500##'!B976&lt;&gt;"",'##zz500##'!B976,"")</f>
        <v>40556</v>
      </c>
      <c r="B976" s="208">
        <v>18855.28</v>
      </c>
      <c r="C976" s="146">
        <f t="shared" si="39"/>
        <v>6.4130860047406646E-3</v>
      </c>
      <c r="D976" s="143">
        <f>IF('##zz500##'!K976="","",IF('##zz500##'!K976="yes",D975,IF('##zz500##'!T976&lt;&gt;0,D975*(1+'##zz500##'!T976),D975*(1+C976))))</f>
        <v>5.0757142717672741</v>
      </c>
      <c r="E976" s="6">
        <f t="shared" si="37"/>
        <v>0</v>
      </c>
      <c r="F976" s="17">
        <f>D976/MAX(D$240:D976)-1</f>
        <v>-7.6090298355795949E-2</v>
      </c>
      <c r="G976" s="66">
        <f>IF('##zz500##'!K976="","",IF('##zz500##'!K976="no",G975*(1+E976),IF('##zz500##'!T976&lt;&gt;0,G975*(1+'##zz500##'!T976),G975*(1+'##zz500##'!P976))))</f>
        <v>13.706950449968803</v>
      </c>
      <c r="H976" s="6">
        <f t="shared" si="38"/>
        <v>1.4109624750184846E-3</v>
      </c>
      <c r="I976" s="17">
        <f>G976/MAX(G$240:G976)-1</f>
        <v>-7.9471602455214563E-2</v>
      </c>
      <c r="N976" s="20"/>
      <c r="O976" s="20"/>
      <c r="S976" s="192"/>
      <c r="Y976" s="39"/>
      <c r="Z976" s="39"/>
      <c r="AA976" s="17"/>
      <c r="AC976" s="142"/>
      <c r="AE976" s="17"/>
      <c r="AG976" s="66"/>
      <c r="AI976" s="17"/>
    </row>
    <row r="977" spans="1:36" x14ac:dyDescent="0.25">
      <c r="A977" s="72">
        <f>IF('##zz500##'!B977&lt;&gt;"",'##zz500##'!B977,"")</f>
        <v>40557</v>
      </c>
      <c r="B977" s="208">
        <v>18589.759999999998</v>
      </c>
      <c r="C977" s="146">
        <f t="shared" si="39"/>
        <v>-1.4081997191237705E-2</v>
      </c>
      <c r="D977" s="143">
        <f>IF('##zz500##'!K977="","",IF('##zz500##'!K977="yes",D976,IF('##zz500##'!T977&lt;&gt;0,D976*(1+'##zz500##'!T977),D976*(1+C977))))</f>
        <v>5.0757142717672741</v>
      </c>
      <c r="E977" s="6">
        <f t="shared" si="37"/>
        <v>0</v>
      </c>
      <c r="F977" s="17">
        <f>D977/MAX(D$240:D977)-1</f>
        <v>-7.6090298355795949E-2</v>
      </c>
      <c r="G977" s="66">
        <f>IF('##zz500##'!K977="","",IF('##zz500##'!K977="no",G976*(1+E977),IF('##zz500##'!T977&lt;&gt;0,G976*(1+'##zz500##'!T977),G976*(1+'##zz500##'!P977))))</f>
        <v>14.00038521573202</v>
      </c>
      <c r="H977" s="6">
        <f t="shared" si="38"/>
        <v>2.1407735209540091E-2</v>
      </c>
      <c r="I977" s="17">
        <f>G977/MAX(G$240:G977)-1</f>
        <v>-5.9765174267713661E-2</v>
      </c>
      <c r="N977" s="20"/>
      <c r="O977" s="20"/>
      <c r="S977" s="192"/>
      <c r="Y977" s="39"/>
      <c r="Z977" s="39"/>
      <c r="AA977" s="17"/>
      <c r="AC977" s="142"/>
      <c r="AE977" s="17"/>
      <c r="AG977" s="66"/>
      <c r="AI977" s="17"/>
    </row>
    <row r="978" spans="1:36" x14ac:dyDescent="0.25">
      <c r="A978" s="72">
        <f>IF('##zz500##'!B978&lt;&gt;"",'##zz500##'!B978,"")</f>
        <v>40560</v>
      </c>
      <c r="B978" s="208">
        <v>17931.740000000002</v>
      </c>
      <c r="C978" s="146">
        <f t="shared" si="39"/>
        <v>-3.5396906684109775E-2</v>
      </c>
      <c r="D978" s="143">
        <f>IF('##zz500##'!K978="","",IF('##zz500##'!K978="yes",D977,IF('##zz500##'!T978&lt;&gt;0,D977*(1+'##zz500##'!T978),D977*(1+C978))))</f>
        <v>5.0757142717672741</v>
      </c>
      <c r="E978" s="6">
        <f t="shared" si="37"/>
        <v>0</v>
      </c>
      <c r="F978" s="17">
        <f>D978/MAX(D$240:D978)-1</f>
        <v>-7.6090298355795949E-2</v>
      </c>
      <c r="G978" s="66">
        <f>IF('##zz500##'!K978="","",IF('##zz500##'!K978="no",G977*(1+E978),IF('##zz500##'!T978&lt;&gt;0,G977*(1+'##zz500##'!T978),G977*(1+'##zz500##'!P978))))</f>
        <v>14.603624471761172</v>
      </c>
      <c r="H978" s="6">
        <f t="shared" si="38"/>
        <v>4.3087332722195448E-2</v>
      </c>
      <c r="I978" s="17">
        <f>G978/MAX(G$240:G978)-1</f>
        <v>-1.9252963494391095E-2</v>
      </c>
      <c r="N978" s="20"/>
      <c r="O978" s="20"/>
      <c r="S978" s="192"/>
      <c r="Y978" s="39"/>
      <c r="Z978" s="39"/>
      <c r="AA978" s="17"/>
      <c r="AC978" s="142"/>
      <c r="AE978" s="17"/>
      <c r="AG978" s="66"/>
      <c r="AI978" s="17"/>
    </row>
    <row r="979" spans="1:36" x14ac:dyDescent="0.25">
      <c r="A979" s="72">
        <f>IF('##zz500##'!B979&lt;&gt;"",'##zz500##'!B979,"")</f>
        <v>40561</v>
      </c>
      <c r="B979" s="208">
        <v>18017.38</v>
      </c>
      <c r="C979" s="146">
        <f t="shared" si="39"/>
        <v>4.7758890102131968E-3</v>
      </c>
      <c r="D979" s="143">
        <f>IF('##zz500##'!K979="","",IF('##zz500##'!K979="yes",D978,IF('##zz500##'!T979&lt;&gt;0,D978*(1+'##zz500##'!T979),D978*(1+C979))))</f>
        <v>5.0757142717672741</v>
      </c>
      <c r="E979" s="6">
        <f t="shared" si="37"/>
        <v>0</v>
      </c>
      <c r="F979" s="17">
        <f>D979/MAX(D$240:D979)-1</f>
        <v>-7.6090298355795949E-2</v>
      </c>
      <c r="G979" s="66">
        <f>IF('##zz500##'!K979="","",IF('##zz500##'!K979="no",G978*(1+E979),IF('##zz500##'!T979&lt;&gt;0,G978*(1+'##zz500##'!T979),G978*(1+'##zz500##'!P979))))</f>
        <v>14.548536694074553</v>
      </c>
      <c r="H979" s="6">
        <f t="shared" si="38"/>
        <v>-3.7721990039624176E-3</v>
      </c>
      <c r="I979" s="17">
        <f>G979/MAX(G$240:G979)-1</f>
        <v>-2.295253648863671E-2</v>
      </c>
      <c r="N979" s="20"/>
      <c r="O979" s="20"/>
      <c r="S979" s="192"/>
      <c r="Y979" s="39"/>
      <c r="Z979" s="39"/>
      <c r="AA979" s="17"/>
      <c r="AC979" s="142"/>
      <c r="AE979" s="17"/>
      <c r="AG979" s="66"/>
      <c r="AI979" s="17"/>
    </row>
    <row r="980" spans="1:36" x14ac:dyDescent="0.25">
      <c r="A980" s="72">
        <f>IF('##zz500##'!B980&lt;&gt;"",'##zz500##'!B980,"")</f>
        <v>40562</v>
      </c>
      <c r="B980" s="208">
        <v>18279</v>
      </c>
      <c r="C980" s="146">
        <f t="shared" si="39"/>
        <v>1.4520424168219748E-2</v>
      </c>
      <c r="D980" s="143">
        <f>IF('##zz500##'!K980="","",IF('##zz500##'!K980="yes",D979,IF('##zz500##'!T980&lt;&gt;0,D979*(1+'##zz500##'!T980),D979*(1+C980))))</f>
        <v>5.0757142717672741</v>
      </c>
      <c r="E980" s="6">
        <f t="shared" si="37"/>
        <v>0</v>
      </c>
      <c r="F980" s="17">
        <f>D980/MAX(D$240:D980)-1</f>
        <v>-7.6090298355795949E-2</v>
      </c>
      <c r="G980" s="66">
        <f>IF('##zz500##'!K980="","",IF('##zz500##'!K980="no",G979*(1+E980),IF('##zz500##'!T980&lt;&gt;0,G979*(1+'##zz500##'!T980),G979*(1+'##zz500##'!P980))))</f>
        <v>14.198592720703759</v>
      </c>
      <c r="H980" s="6">
        <f t="shared" si="38"/>
        <v>-2.4053551276625784E-2</v>
      </c>
      <c r="I980" s="17">
        <f>G980/MAX(G$240:G980)-1</f>
        <v>-4.6453997751904397E-2</v>
      </c>
      <c r="N980" s="20"/>
      <c r="O980" s="20"/>
      <c r="S980" s="192"/>
      <c r="Y980" s="39"/>
      <c r="Z980" s="39"/>
      <c r="AA980" s="17"/>
      <c r="AC980" s="142"/>
      <c r="AE980" s="17"/>
      <c r="AG980" s="66"/>
      <c r="AI980" s="17"/>
    </row>
    <row r="981" spans="1:36" x14ac:dyDescent="0.25">
      <c r="A981" s="72">
        <f>IF('##zz500##'!B981&lt;&gt;"",'##zz500##'!B981,"")</f>
        <v>40563</v>
      </c>
      <c r="B981" s="208">
        <v>17566.97</v>
      </c>
      <c r="C981" s="146">
        <f t="shared" si="39"/>
        <v>-3.8953443842660862E-2</v>
      </c>
      <c r="D981" s="143">
        <f>IF('##zz500##'!K981="","",IF('##zz500##'!K981="yes",D980,IF('##zz500##'!T981&lt;&gt;0,D980*(1+'##zz500##'!T981),D980*(1+C981))))</f>
        <v>5.0757142717672741</v>
      </c>
      <c r="E981" s="6">
        <f t="shared" si="37"/>
        <v>0</v>
      </c>
      <c r="F981" s="17">
        <f>D981/MAX(D$240:D981)-1</f>
        <v>-7.6090298355795949E-2</v>
      </c>
      <c r="G981" s="66">
        <f>IF('##zz500##'!K981="","",IF('##zz500##'!K981="no",G980*(1+E981),IF('##zz500##'!T981&lt;&gt;0,G980*(1+'##zz500##'!T981),G980*(1+'##zz500##'!P981))))</f>
        <v>14.714236746059351</v>
      </c>
      <c r="H981" s="6">
        <f t="shared" si="38"/>
        <v>3.6316558654696962E-2</v>
      </c>
      <c r="I981" s="17">
        <f>G981/MAX(G$240:G981)-1</f>
        <v>-1.1824488431309677E-2</v>
      </c>
      <c r="N981" s="20"/>
      <c r="O981" s="20"/>
      <c r="S981" s="192"/>
      <c r="Y981" s="39"/>
      <c r="Z981" s="39"/>
      <c r="AA981" s="17"/>
      <c r="AC981" s="142"/>
      <c r="AE981" s="17"/>
      <c r="AG981" s="66"/>
      <c r="AI981" s="17"/>
    </row>
    <row r="982" spans="1:36" x14ac:dyDescent="0.25">
      <c r="A982" s="72">
        <f>IF('##zz500##'!B982&lt;&gt;"",'##zz500##'!B982,"")</f>
        <v>40564</v>
      </c>
      <c r="B982" s="208">
        <v>17633.91</v>
      </c>
      <c r="C982" s="146">
        <f t="shared" si="39"/>
        <v>3.8105603869078575E-3</v>
      </c>
      <c r="D982" s="143">
        <f>IF('##zz500##'!K982="","",IF('##zz500##'!K982="yes",D981,IF('##zz500##'!T982&lt;&gt;0,D981*(1+'##zz500##'!T982),D981*(1+C982))))</f>
        <v>5.0757142717672741</v>
      </c>
      <c r="E982" s="6">
        <f t="shared" si="37"/>
        <v>0</v>
      </c>
      <c r="F982" s="17">
        <f>D982/MAX(D$240:D982)-1</f>
        <v>-7.6090298355795949E-2</v>
      </c>
      <c r="G982" s="66">
        <f>IF('##zz500##'!K982="","",IF('##zz500##'!K982="no",G981*(1+E982),IF('##zz500##'!T982&lt;&gt;0,G981*(1+'##zz500##'!T982),G981*(1+'##zz500##'!P982))))</f>
        <v>14.619063631508393</v>
      </c>
      <c r="H982" s="6">
        <f t="shared" si="38"/>
        <v>-6.4680972716064655E-3</v>
      </c>
      <c r="I982" s="17">
        <f>G982/MAX(G$240:G982)-1</f>
        <v>-1.8216103761555358E-2</v>
      </c>
      <c r="N982" s="20"/>
      <c r="O982" s="20"/>
      <c r="S982" s="192"/>
      <c r="Y982" s="39"/>
      <c r="Z982" s="39"/>
      <c r="AA982" s="17"/>
      <c r="AC982" s="142"/>
      <c r="AE982" s="17"/>
      <c r="AG982" s="66"/>
      <c r="AI982" s="17"/>
    </row>
    <row r="983" spans="1:36" x14ac:dyDescent="0.25">
      <c r="A983" s="72">
        <f>IF('##zz500##'!B983&lt;&gt;"",'##zz500##'!B983,"")</f>
        <v>40567</v>
      </c>
      <c r="B983" s="208">
        <v>17426.099999999999</v>
      </c>
      <c r="C983" s="146">
        <f t="shared" si="39"/>
        <v>-1.1784680765638544E-2</v>
      </c>
      <c r="D983" s="143">
        <f>IF('##zz500##'!K983="","",IF('##zz500##'!K983="yes",D982,IF('##zz500##'!T983&lt;&gt;0,D982*(1+'##zz500##'!T983),D982*(1+C983))))</f>
        <v>5.0757142717672741</v>
      </c>
      <c r="E983" s="6">
        <f t="shared" si="37"/>
        <v>0</v>
      </c>
      <c r="F983" s="17">
        <f>D983/MAX(D$240:D983)-1</f>
        <v>-7.6090298355795949E-2</v>
      </c>
      <c r="G983" s="66">
        <f>IF('##zz500##'!K983="","",IF('##zz500##'!K983="no",G982*(1+E983),IF('##zz500##'!T983&lt;&gt;0,G982*(1+'##zz500##'!T983),G982*(1+'##zz500##'!P983))))</f>
        <v>14.96884514741255</v>
      </c>
      <c r="H983" s="6">
        <f t="shared" si="38"/>
        <v>2.3926396705071795E-2</v>
      </c>
      <c r="I983" s="17">
        <f>G983/MAX(G$240:G983)-1</f>
        <v>0</v>
      </c>
      <c r="N983" s="20"/>
      <c r="O983" s="20"/>
      <c r="S983" s="192"/>
      <c r="Y983" s="39"/>
      <c r="Z983" s="39"/>
      <c r="AA983" s="17"/>
      <c r="AC983" s="142"/>
      <c r="AE983" s="17"/>
      <c r="AG983" s="66"/>
      <c r="AI983" s="17"/>
    </row>
    <row r="984" spans="1:36" x14ac:dyDescent="0.25">
      <c r="A984" s="72">
        <f>IF('##zz500##'!B984&lt;&gt;"",'##zz500##'!B984,"")</f>
        <v>40568</v>
      </c>
      <c r="B984" s="208">
        <v>17165.62</v>
      </c>
      <c r="C984" s="146">
        <f t="shared" si="39"/>
        <v>-1.4947693402425077E-2</v>
      </c>
      <c r="D984" s="143">
        <f>IF('##zz500##'!K984="","",IF('##zz500##'!K984="yes",D983,IF('##zz500##'!T984&lt;&gt;0,D983*(1+'##zz500##'!T984),D983*(1+C984))))</f>
        <v>5.0757142717672741</v>
      </c>
      <c r="E984" s="6">
        <f t="shared" si="37"/>
        <v>0</v>
      </c>
      <c r="F984" s="17">
        <f>D984/MAX(D$240:D984)-1</f>
        <v>-7.6090298355795949E-2</v>
      </c>
      <c r="G984" s="66">
        <f>IF('##zz500##'!K984="","",IF('##zz500##'!K984="no",G983*(1+E984),IF('##zz500##'!T984&lt;&gt;0,G983*(1+'##zz500##'!T984),G983*(1+'##zz500##'!P984))))</f>
        <v>15.161430562188515</v>
      </c>
      <c r="H984" s="6">
        <f t="shared" si="38"/>
        <v>1.2865749687393624E-2</v>
      </c>
      <c r="I984" s="17">
        <f>G984/MAX(G$240:G984)-1</f>
        <v>0</v>
      </c>
      <c r="N984" s="20"/>
      <c r="O984" s="20"/>
      <c r="S984" s="192"/>
      <c r="Y984" s="39"/>
      <c r="Z984" s="39"/>
      <c r="AA984" s="17"/>
      <c r="AC984" s="142"/>
      <c r="AE984" s="17"/>
      <c r="AG984" s="66"/>
      <c r="AI984" s="17"/>
    </row>
    <row r="985" spans="1:36" x14ac:dyDescent="0.25">
      <c r="A985" s="72">
        <f>IF('##zz500##'!B985&lt;&gt;"",'##zz500##'!B985,"")</f>
        <v>40569</v>
      </c>
      <c r="B985" s="208">
        <v>17386.53</v>
      </c>
      <c r="C985" s="146">
        <f t="shared" si="39"/>
        <v>1.2869328343514619E-2</v>
      </c>
      <c r="D985" s="143">
        <f>IF('##zz500##'!K985="","",IF('##zz500##'!K985="yes",D984,IF('##zz500##'!T985&lt;&gt;0,D984*(1+'##zz500##'!T985),D984*(1+C985))))</f>
        <v>5.0757142717672741</v>
      </c>
      <c r="E985" s="6">
        <f t="shared" si="37"/>
        <v>0</v>
      </c>
      <c r="F985" s="17">
        <f>D985/MAX(D$240:D985)-1</f>
        <v>-7.6090298355795949E-2</v>
      </c>
      <c r="G985" s="66">
        <f>IF('##zz500##'!K985="","",IF('##zz500##'!K985="no",G984*(1+E985),IF('##zz500##'!T985&lt;&gt;0,G984*(1+'##zz500##'!T985),G984*(1+'##zz500##'!P985))))</f>
        <v>14.871674324023651</v>
      </c>
      <c r="H985" s="6">
        <f t="shared" si="38"/>
        <v>-1.9111404888632055E-2</v>
      </c>
      <c r="I985" s="17">
        <f>G985/MAX(G$240:G985)-1</f>
        <v>-1.9111404888632055E-2</v>
      </c>
      <c r="N985" s="20"/>
      <c r="O985" s="20"/>
      <c r="S985" s="192"/>
      <c r="Y985" s="39"/>
      <c r="Z985" s="39"/>
      <c r="AA985" s="17"/>
      <c r="AC985" s="142"/>
      <c r="AE985" s="17"/>
      <c r="AG985" s="66"/>
      <c r="AI985" s="17"/>
    </row>
    <row r="986" spans="1:36" x14ac:dyDescent="0.25">
      <c r="A986" s="72">
        <f>IF('##zz500##'!B986&lt;&gt;"",'##zz500##'!B986,"")</f>
        <v>40570</v>
      </c>
      <c r="B986" s="208">
        <v>17613.47</v>
      </c>
      <c r="C986" s="146">
        <f t="shared" si="39"/>
        <v>1.3052633274149628E-2</v>
      </c>
      <c r="D986" s="143">
        <f>IF('##zz500##'!K986="","",IF('##zz500##'!K986="yes",D985,IF('##zz500##'!T986&lt;&gt;0,D985*(1+'##zz500##'!T986),D985*(1+C986))))</f>
        <v>5.0757142717672741</v>
      </c>
      <c r="E986" s="6">
        <f t="shared" si="37"/>
        <v>0</v>
      </c>
      <c r="F986" s="17">
        <f>D986/MAX(D$240:D986)-1</f>
        <v>-7.6090298355795949E-2</v>
      </c>
      <c r="G986" s="66">
        <f>IF('##zz500##'!K986="","",IF('##zz500##'!K986="no",G985*(1+E986),IF('##zz500##'!T986&lt;&gt;0,G985*(1+'##zz500##'!T986),G985*(1+'##zz500##'!P986))))</f>
        <v>14.609791912635364</v>
      </c>
      <c r="H986" s="6">
        <f t="shared" si="38"/>
        <v>-1.760947729774065E-2</v>
      </c>
      <c r="I986" s="17">
        <f>G986/MAX(G$240:G986)-1</f>
        <v>-3.6384340335858356E-2</v>
      </c>
      <c r="N986" s="20"/>
      <c r="O986" s="20"/>
      <c r="S986" s="192"/>
      <c r="Y986" s="39"/>
      <c r="Z986" s="39"/>
      <c r="AA986" s="17"/>
      <c r="AC986" s="142"/>
      <c r="AE986" s="17"/>
      <c r="AG986" s="66"/>
      <c r="AI986" s="17"/>
    </row>
    <row r="987" spans="1:36" x14ac:dyDescent="0.25">
      <c r="A987" s="72">
        <f>IF('##zz500##'!B987&lt;&gt;"",'##zz500##'!B987,"")</f>
        <v>40571</v>
      </c>
      <c r="B987" s="208">
        <v>17928.349999999999</v>
      </c>
      <c r="C987" s="146">
        <f t="shared" si="39"/>
        <v>1.7877226917807576E-2</v>
      </c>
      <c r="D987" s="143">
        <f>IF('##zz500##'!K987="","",IF('##zz500##'!K987="yes",D986,IF('##zz500##'!T987&lt;&gt;0,D986*(1+'##zz500##'!T987),D986*(1+C987))))</f>
        <v>5.0757142717672741</v>
      </c>
      <c r="E987" s="6">
        <f t="shared" si="37"/>
        <v>0</v>
      </c>
      <c r="F987" s="17">
        <f>D987/MAX(D$240:D987)-1</f>
        <v>-7.6090298355795949E-2</v>
      </c>
      <c r="G987" s="66">
        <f>IF('##zz500##'!K987="","",IF('##zz500##'!K987="no",G986*(1+E987),IF('##zz500##'!T987&lt;&gt;0,G986*(1+'##zz500##'!T987),G986*(1+'##zz500##'!P987))))</f>
        <v>14.462487328867976</v>
      </c>
      <c r="H987" s="6">
        <f t="shared" si="38"/>
        <v>-1.0082592869785523E-2</v>
      </c>
      <c r="I987" s="17">
        <f>G987/MAX(G$240:G987)-1</f>
        <v>-4.6100084715201772E-2</v>
      </c>
      <c r="N987" s="20"/>
      <c r="O987" s="20"/>
      <c r="S987" s="192"/>
      <c r="Y987" s="39"/>
      <c r="Z987" s="39"/>
      <c r="AA987" s="17"/>
      <c r="AC987" s="142"/>
      <c r="AE987" s="17"/>
      <c r="AG987" s="66"/>
      <c r="AI987" s="17"/>
    </row>
    <row r="988" spans="1:36" x14ac:dyDescent="0.25">
      <c r="A988" s="72">
        <f>IF('##zz500##'!B988&lt;&gt;"",'##zz500##'!B988,"")</f>
        <v>40574</v>
      </c>
      <c r="B988" s="208">
        <v>18146.48</v>
      </c>
      <c r="C988" s="146">
        <f t="shared" si="39"/>
        <v>1.2166763812620829E-2</v>
      </c>
      <c r="D988" s="143">
        <f>IF('##zz500##'!K988="","",IF('##zz500##'!K988="yes",D987,IF('##zz500##'!T988&lt;&gt;0,D987*(1+'##zz500##'!T988),D987*(1+C988))))</f>
        <v>5.0757142717672741</v>
      </c>
      <c r="E988" s="6">
        <f t="shared" si="37"/>
        <v>0</v>
      </c>
      <c r="F988" s="17">
        <f>D988/MAX(D$240:D988)-1</f>
        <v>-7.6090298355795949E-2</v>
      </c>
      <c r="G988" s="66">
        <f>IF('##zz500##'!K988="","",IF('##zz500##'!K988="no",G987*(1+E988),IF('##zz500##'!T988&lt;&gt;0,G987*(1+'##zz500##'!T988),G987*(1+'##zz500##'!P988))))</f>
        <v>14.263271630570497</v>
      </c>
      <c r="H988" s="6">
        <f t="shared" si="38"/>
        <v>-1.3774649807286821E-2</v>
      </c>
      <c r="I988" s="17">
        <f>G988/MAX(G$240:G988)-1</f>
        <v>-5.9239721999450379E-2</v>
      </c>
      <c r="N988" s="20"/>
      <c r="O988" s="20"/>
      <c r="S988" s="192"/>
      <c r="Y988" s="39"/>
      <c r="Z988" s="39"/>
      <c r="AA988" s="17"/>
      <c r="AC988" s="142"/>
      <c r="AE988" s="17"/>
      <c r="AF988" s="14"/>
      <c r="AG988" s="66"/>
      <c r="AI988" s="17"/>
      <c r="AJ988" s="14"/>
    </row>
    <row r="989" spans="1:36" x14ac:dyDescent="0.25">
      <c r="A989" s="72">
        <f>IF('##zz500##'!B989&lt;&gt;"",'##zz500##'!B989,"")</f>
        <v>40575</v>
      </c>
      <c r="B989" s="208">
        <v>18160.330000000002</v>
      </c>
      <c r="C989" s="146">
        <f t="shared" si="39"/>
        <v>7.6323342047612819E-4</v>
      </c>
      <c r="D989" s="143">
        <f>IF('##zz500##'!K989="","",IF('##zz500##'!K989="yes",D988,IF('##zz500##'!T989&lt;&gt;0,D988*(1+'##zz500##'!T989),D988*(1+C989))))</f>
        <v>5.0757142717672741</v>
      </c>
      <c r="E989" s="6">
        <f t="shared" si="37"/>
        <v>0</v>
      </c>
      <c r="F989" s="17">
        <f>D989/MAX(D$240:D989)-1</f>
        <v>-7.6090298355795949E-2</v>
      </c>
      <c r="G989" s="66">
        <f>IF('##zz500##'!K989="","",IF('##zz500##'!K989="no",G988*(1+E989),IF('##zz500##'!T989&lt;&gt;0,G988*(1+'##zz500##'!T989),G988*(1+'##zz500##'!P989))))</f>
        <v>14.202269623015537</v>
      </c>
      <c r="H989" s="6">
        <f t="shared" si="38"/>
        <v>-4.2768594145128347E-3</v>
      </c>
      <c r="I989" s="17">
        <f>G989/MAX(G$240:G989)-1</f>
        <v>-6.3263221451216767E-2</v>
      </c>
      <c r="N989" s="20"/>
      <c r="O989" s="20"/>
      <c r="S989" s="192"/>
      <c r="Y989" s="39"/>
      <c r="Z989" s="39"/>
      <c r="AA989" s="17"/>
      <c r="AC989" s="142"/>
      <c r="AE989" s="17"/>
      <c r="AG989" s="66"/>
      <c r="AI989" s="17"/>
    </row>
    <row r="990" spans="1:36" x14ac:dyDescent="0.25">
      <c r="A990" s="72">
        <f>IF('##zz500##'!B990&lt;&gt;"",'##zz500##'!B990,"")</f>
        <v>40583</v>
      </c>
      <c r="B990" s="208">
        <v>17934.080000000002</v>
      </c>
      <c r="C990" s="146">
        <f t="shared" si="39"/>
        <v>-1.245847404755307E-2</v>
      </c>
      <c r="D990" s="143">
        <f>IF('##zz500##'!K990="","",IF('##zz500##'!K990="yes",D989,IF('##zz500##'!T990&lt;&gt;0,D989*(1+'##zz500##'!T990),D989*(1+C990))))</f>
        <v>5.0757142717672741</v>
      </c>
      <c r="E990" s="6">
        <f t="shared" si="37"/>
        <v>0</v>
      </c>
      <c r="F990" s="17">
        <f>D990/MAX(D$240:D990)-1</f>
        <v>-7.6090298355795949E-2</v>
      </c>
      <c r="G990" s="66">
        <f>IF('##zz500##'!K990="","",IF('##zz500##'!K990="no",G989*(1+E990),IF('##zz500##'!T990&lt;&gt;0,G989*(1+'##zz500##'!T990),G989*(1+'##zz500##'!P990))))</f>
        <v>14.266248507806665</v>
      </c>
      <c r="H990" s="6">
        <f t="shared" si="38"/>
        <v>4.5048352474204023E-3</v>
      </c>
      <c r="I990" s="17">
        <f>G990/MAX(G$240:G990)-1</f>
        <v>-5.9043376593655217E-2</v>
      </c>
      <c r="N990" s="20"/>
      <c r="O990" s="20"/>
      <c r="S990" s="192"/>
      <c r="Y990" s="39"/>
      <c r="Z990" s="39"/>
      <c r="AA990" s="17"/>
      <c r="AC990" s="142"/>
      <c r="AE990" s="17"/>
      <c r="AG990" s="66"/>
      <c r="AI990" s="17"/>
    </row>
    <row r="991" spans="1:36" x14ac:dyDescent="0.25">
      <c r="A991" s="72">
        <f>IF('##zz500##'!B991&lt;&gt;"",'##zz500##'!B991,"")</f>
        <v>40584</v>
      </c>
      <c r="B991" s="208">
        <v>18503.490000000002</v>
      </c>
      <c r="C991" s="146">
        <f t="shared" si="39"/>
        <v>3.1750165048890056E-2</v>
      </c>
      <c r="D991" s="143">
        <f>IF('##zz500##'!K991="","",IF('##zz500##'!K991="yes",D990,IF('##zz500##'!T991&lt;&gt;0,D990*(1+'##zz500##'!T991),D990*(1+C991))))</f>
        <v>5.0757142717672741</v>
      </c>
      <c r="E991" s="6">
        <f t="shared" si="37"/>
        <v>0</v>
      </c>
      <c r="F991" s="17">
        <f>D991/MAX(D$240:D991)-1</f>
        <v>-7.6090298355795949E-2</v>
      </c>
      <c r="G991" s="66">
        <f>IF('##zz500##'!K991="","",IF('##zz500##'!K991="no",G990*(1+E991),IF('##zz500##'!T991&lt;&gt;0,G990*(1+'##zz500##'!T991),G990*(1+'##zz500##'!P991))))</f>
        <v>13.968509332625938</v>
      </c>
      <c r="H991" s="6">
        <f t="shared" si="38"/>
        <v>-2.0870180062950716E-2</v>
      </c>
      <c r="I991" s="17">
        <f>G991/MAX(G$240:G991)-1</f>
        <v>-7.8681310755571721E-2</v>
      </c>
      <c r="N991" s="20"/>
      <c r="O991" s="20"/>
      <c r="S991" s="192"/>
      <c r="Y991" s="39"/>
      <c r="Z991" s="39"/>
      <c r="AA991" s="17"/>
      <c r="AC991" s="142"/>
      <c r="AE991" s="17"/>
      <c r="AG991" s="66"/>
      <c r="AI991" s="17"/>
    </row>
    <row r="992" spans="1:36" x14ac:dyDescent="0.25">
      <c r="A992" s="72">
        <f>IF('##zz500##'!B992&lt;&gt;"",'##zz500##'!B992,"")</f>
        <v>40585</v>
      </c>
      <c r="B992" s="208">
        <v>18728.46</v>
      </c>
      <c r="C992" s="146">
        <f t="shared" si="39"/>
        <v>1.2158246903692049E-2</v>
      </c>
      <c r="D992" s="143">
        <f>IF('##zz500##'!K992="","",IF('##zz500##'!K992="yes",D991,IF('##zz500##'!T992&lt;&gt;0,D991*(1+'##zz500##'!T992),D991*(1+C992))))</f>
        <v>5.1374260590960139</v>
      </c>
      <c r="E992" s="6">
        <f t="shared" si="37"/>
        <v>1.2158246903692049E-2</v>
      </c>
      <c r="F992" s="17">
        <f>D992/MAX(D$240:D992)-1</f>
        <v>-6.4857176086489221E-2</v>
      </c>
      <c r="G992" s="66">
        <f>IF('##zz500##'!K992="","",IF('##zz500##'!K992="no",G991*(1+E992),IF('##zz500##'!T992&lt;&gt;0,G991*(1+'##zz500##'!T992),G991*(1+'##zz500##'!P992))))</f>
        <v>14.138341917968532</v>
      </c>
      <c r="H992" s="6">
        <f t="shared" si="38"/>
        <v>1.2158246903692049E-2</v>
      </c>
      <c r="I992" s="17">
        <f>G992/MAX(G$240:G992)-1</f>
        <v>-6.7479690654752011E-2</v>
      </c>
      <c r="N992" s="20"/>
      <c r="O992" s="20"/>
      <c r="S992" s="192"/>
      <c r="Y992" s="39"/>
      <c r="Z992" s="39"/>
      <c r="AA992" s="17"/>
      <c r="AC992" s="142"/>
      <c r="AE992" s="17"/>
      <c r="AG992" s="66"/>
      <c r="AI992" s="17"/>
    </row>
    <row r="993" spans="1:36" x14ac:dyDescent="0.25">
      <c r="A993" s="72">
        <f>IF('##zz500##'!B993&lt;&gt;"",'##zz500##'!B993,"")</f>
        <v>40588</v>
      </c>
      <c r="B993" s="208">
        <v>18938.09</v>
      </c>
      <c r="C993" s="146">
        <f t="shared" si="39"/>
        <v>1.1193125329044706E-2</v>
      </c>
      <c r="D993" s="143">
        <f>IF('##zz500##'!K993="","",IF('##zz500##'!K993="yes",D992,IF('##zz500##'!T993&lt;&gt;0,D992*(1+'##zz500##'!T993),D992*(1+C993))))</f>
        <v>5.1949299128441755</v>
      </c>
      <c r="E993" s="6">
        <f t="shared" si="37"/>
        <v>1.1193125329044706E-2</v>
      </c>
      <c r="F993" s="17">
        <f>D993/MAX(D$240:D993)-1</f>
        <v>-5.4390005257868634E-2</v>
      </c>
      <c r="G993" s="66">
        <f>IF('##zz500##'!K993="","",IF('##zz500##'!K993="no",G992*(1+E993),IF('##zz500##'!T993&lt;&gt;0,G992*(1+'##zz500##'!T993),G992*(1+'##zz500##'!P993))))</f>
        <v>14.296594151001241</v>
      </c>
      <c r="H993" s="6">
        <f t="shared" si="38"/>
        <v>1.1193125329044706E-2</v>
      </c>
      <c r="I993" s="17">
        <f>G993/MAX(G$240:G993)-1</f>
        <v>-5.7041873960371081E-2</v>
      </c>
      <c r="N993" s="20"/>
      <c r="O993" s="20"/>
      <c r="S993" s="192"/>
      <c r="Y993" s="39"/>
      <c r="Z993" s="39"/>
      <c r="AA993" s="17"/>
      <c r="AC993" s="142"/>
      <c r="AE993" s="17"/>
      <c r="AG993" s="66"/>
      <c r="AI993" s="17"/>
    </row>
    <row r="994" spans="1:36" x14ac:dyDescent="0.25">
      <c r="A994" s="72">
        <f>IF('##zz500##'!B994&lt;&gt;"",'##zz500##'!B994,"")</f>
        <v>40589</v>
      </c>
      <c r="B994" s="208">
        <v>18951.560000000001</v>
      </c>
      <c r="C994" s="146">
        <f t="shared" si="39"/>
        <v>7.112649691707329E-4</v>
      </c>
      <c r="D994" s="143">
        <f>IF('##zz500##'!K994="","",IF('##zz500##'!K994="yes",D993,IF('##zz500##'!T994&lt;&gt;0,D993*(1+'##zz500##'!T994),D993*(1+C994))))</f>
        <v>5.1986248845084786</v>
      </c>
      <c r="E994" s="6">
        <f t="shared" si="37"/>
        <v>7.112649691707329E-4</v>
      </c>
      <c r="F994" s="17">
        <f>D994/MAX(D$240:D994)-1</f>
        <v>-5.371742599411089E-2</v>
      </c>
      <c r="G994" s="66">
        <f>IF('##zz500##'!K994="","",IF('##zz500##'!K994="no",G993*(1+E994),IF('##zz500##'!T994&lt;&gt;0,G993*(1+'##zz500##'!T994),G993*(1+'##zz500##'!P994))))</f>
        <v>14.306762817599299</v>
      </c>
      <c r="H994" s="6">
        <f t="shared" si="38"/>
        <v>7.112649691707329E-4</v>
      </c>
      <c r="I994" s="17">
        <f>G994/MAX(G$240:G994)-1</f>
        <v>-5.6371180877924143E-2</v>
      </c>
      <c r="N994" s="20"/>
      <c r="O994" s="20"/>
      <c r="S994" s="192"/>
      <c r="Y994" s="39"/>
      <c r="Z994" s="39"/>
      <c r="AA994" s="17"/>
      <c r="AC994" s="142"/>
      <c r="AE994" s="17"/>
      <c r="AG994" s="66"/>
      <c r="AI994" s="17"/>
    </row>
    <row r="995" spans="1:36" x14ac:dyDescent="0.25">
      <c r="A995" s="72">
        <f>IF('##zz500##'!B995&lt;&gt;"",'##zz500##'!B995,"")</f>
        <v>40590</v>
      </c>
      <c r="B995" s="208">
        <v>19164.05</v>
      </c>
      <c r="C995" s="146">
        <f t="shared" si="39"/>
        <v>1.1212269596803548E-2</v>
      </c>
      <c r="D995" s="143">
        <f>IF('##zz500##'!K995="","",IF('##zz500##'!K995="yes",D994,IF('##zz500##'!T995&lt;&gt;0,D994*(1+'##zz500##'!T995),D994*(1+C995))))</f>
        <v>5.2569132682462394</v>
      </c>
      <c r="E995" s="6">
        <f t="shared" si="37"/>
        <v>1.1212269596803548E-2</v>
      </c>
      <c r="F995" s="17">
        <f>D995/MAX(D$240:D995)-1</f>
        <v>-4.3107450659599644E-2</v>
      </c>
      <c r="G995" s="66">
        <f>IF('##zz500##'!K995="","",IF('##zz500##'!K995="no",G994*(1+E995),IF('##zz500##'!T995&lt;&gt;0,G994*(1+'##zz500##'!T995),G994*(1+'##zz500##'!P995))))</f>
        <v>14.467174099367748</v>
      </c>
      <c r="H995" s="6">
        <f t="shared" si="38"/>
        <v>1.1212269596803548E-2</v>
      </c>
      <c r="I995" s="17">
        <f>G995/MAX(G$240:G995)-1</f>
        <v>-4.5790960158614058E-2</v>
      </c>
      <c r="N995" s="20"/>
      <c r="O995" s="20"/>
      <c r="S995" s="192"/>
      <c r="Y995" s="39"/>
      <c r="Z995" s="39"/>
      <c r="AA995" s="17"/>
      <c r="AC995" s="142"/>
      <c r="AE995" s="17"/>
      <c r="AG995" s="66"/>
      <c r="AI995" s="17"/>
    </row>
    <row r="996" spans="1:36" x14ac:dyDescent="0.25">
      <c r="A996" s="72">
        <f>IF('##zz500##'!B996&lt;&gt;"",'##zz500##'!B996,"")</f>
        <v>40591</v>
      </c>
      <c r="B996" s="208">
        <v>19085.3</v>
      </c>
      <c r="C996" s="146">
        <f t="shared" si="39"/>
        <v>-4.1092566550390286E-3</v>
      </c>
      <c r="D996" s="143">
        <f>IF('##zz500##'!K996="","",IF('##zz500##'!K996="yes",D995,IF('##zz500##'!T996&lt;&gt;0,D995*(1+'##zz500##'!T996),D995*(1+C996))))</f>
        <v>5.2353112624137355</v>
      </c>
      <c r="E996" s="6">
        <f t="shared" si="37"/>
        <v>-4.1092566550390286E-3</v>
      </c>
      <c r="F996" s="17">
        <f>D996/MAX(D$240:D996)-1</f>
        <v>-4.7039567736133936E-2</v>
      </c>
      <c r="G996" s="66">
        <f>IF('##zz500##'!K996="","",IF('##zz500##'!K996="no",G995*(1+E996),IF('##zz500##'!T996&lt;&gt;0,G995*(1+'##zz500##'!T996),G995*(1+'##zz500##'!P996))))</f>
        <v>14.407724767920312</v>
      </c>
      <c r="H996" s="6">
        <f t="shared" si="38"/>
        <v>-4.1092566550390286E-3</v>
      </c>
      <c r="I996" s="17">
        <f>G996/MAX(G$240:G996)-1</f>
        <v>-4.9712050005880637E-2</v>
      </c>
      <c r="N996" s="20"/>
      <c r="O996" s="20"/>
      <c r="S996" s="192"/>
      <c r="Y996" s="39"/>
      <c r="Z996" s="39"/>
      <c r="AA996" s="17"/>
      <c r="AC996" s="142"/>
      <c r="AE996" s="17"/>
      <c r="AG996" s="66"/>
      <c r="AI996" s="17"/>
    </row>
    <row r="997" spans="1:36" x14ac:dyDescent="0.25">
      <c r="A997" s="72">
        <f>IF('##zz500##'!B997&lt;&gt;"",'##zz500##'!B997,"")</f>
        <v>40592</v>
      </c>
      <c r="B997" s="208">
        <v>18964.57</v>
      </c>
      <c r="C997" s="146">
        <f t="shared" si="39"/>
        <v>-6.3258109644594995E-3</v>
      </c>
      <c r="D997" s="143">
        <f>IF('##zz500##'!K997="","",IF('##zz500##'!K997="yes",D996,IF('##zz500##'!T997&lt;&gt;0,D996*(1+'##zz500##'!T997),D996*(1+C997))))</f>
        <v>5.2021936730276002</v>
      </c>
      <c r="E997" s="6">
        <f t="shared" si="37"/>
        <v>-6.3258109644594995E-3</v>
      </c>
      <c r="F997" s="17">
        <f>D997/MAX(D$240:D997)-1</f>
        <v>-5.3067815287244802E-2</v>
      </c>
      <c r="G997" s="66">
        <f>IF('##zz500##'!K997="","",IF('##zz500##'!K997="no",G996*(1+E997),IF('##zz500##'!T997&lt;&gt;0,G996*(1+'##zz500##'!T997),G996*(1+'##zz500##'!P997))))</f>
        <v>14.316584224610487</v>
      </c>
      <c r="H997" s="6">
        <f t="shared" si="38"/>
        <v>-6.3258109644594995E-3</v>
      </c>
      <c r="I997" s="17">
        <f>G997/MAX(G$240:G997)-1</f>
        <v>-5.5723391939347278E-2</v>
      </c>
      <c r="N997" s="20"/>
      <c r="O997" s="20"/>
      <c r="S997" s="192"/>
      <c r="Y997" s="39"/>
      <c r="Z997" s="39"/>
      <c r="AA997" s="17"/>
      <c r="AC997" s="142"/>
      <c r="AE997" s="17"/>
      <c r="AG997" s="66"/>
      <c r="AI997" s="17"/>
    </row>
    <row r="998" spans="1:36" x14ac:dyDescent="0.25">
      <c r="A998" s="72">
        <f>IF('##zz500##'!B998&lt;&gt;"",'##zz500##'!B998,"")</f>
        <v>40595</v>
      </c>
      <c r="B998" s="208">
        <v>19250.689999999999</v>
      </c>
      <c r="C998" s="146">
        <f t="shared" si="39"/>
        <v>1.5087080803835695E-2</v>
      </c>
      <c r="D998" s="143">
        <f>IF('##zz500##'!K998="","",IF('##zz500##'!K998="yes",D997,IF('##zz500##'!T998&lt;&gt;0,D997*(1+'##zz500##'!T998),D997*(1+C998))))</f>
        <v>5.28067958932977</v>
      </c>
      <c r="E998" s="6">
        <f t="shared" si="37"/>
        <v>1.5087080803835695E-2</v>
      </c>
      <c r="F998" s="17">
        <f>D998/MAX(D$240:D998)-1</f>
        <v>-3.8781372900730804E-2</v>
      </c>
      <c r="G998" s="66">
        <f>IF('##zz500##'!K998="","",IF('##zz500##'!K998="no",G997*(1+E998),IF('##zz500##'!T998&lt;&gt;0,G997*(1+'##zz500##'!T998),G997*(1+'##zz500##'!P998))))</f>
        <v>14.532579687642105</v>
      </c>
      <c r="H998" s="6">
        <f t="shared" si="38"/>
        <v>1.5087080803835695E-2</v>
      </c>
      <c r="I998" s="17">
        <f>G998/MAX(G$240:G998)-1</f>
        <v>-4.1477014452364291E-2</v>
      </c>
      <c r="N998" s="20"/>
      <c r="O998" s="20"/>
      <c r="S998" s="192"/>
      <c r="Y998" s="39"/>
      <c r="Z998" s="39"/>
      <c r="AA998" s="17"/>
      <c r="AC998" s="142"/>
      <c r="AE998" s="17"/>
      <c r="AG998" s="66"/>
      <c r="AI998" s="17"/>
    </row>
    <row r="999" spans="1:36" x14ac:dyDescent="0.25">
      <c r="A999" s="72">
        <f>IF('##zz500##'!B999&lt;&gt;"",'##zz500##'!B999,"")</f>
        <v>40596</v>
      </c>
      <c r="B999" s="208">
        <v>18828.349999999999</v>
      </c>
      <c r="C999" s="146">
        <f t="shared" si="39"/>
        <v>-2.19389538764585E-2</v>
      </c>
      <c r="D999" s="143">
        <f>IF('##zz500##'!K999="","",IF('##zz500##'!K999="yes",D998,IF('##zz500##'!T999&lt;&gt;0,D998*(1+'##zz500##'!T999),D998*(1+C999))))</f>
        <v>5.1648270033831087</v>
      </c>
      <c r="E999" s="6">
        <f t="shared" si="37"/>
        <v>-2.1938953876458389E-2</v>
      </c>
      <c r="F999" s="17">
        <f>D999/MAX(D$240:D999)-1</f>
        <v>-5.9869504025854448E-2</v>
      </c>
      <c r="G999" s="66">
        <f>IF('##zz500##'!K999="","",IF('##zz500##'!K999="no",G998*(1+E999),IF('##zz500##'!T999&lt;&gt;0,G998*(1+'##zz500##'!T999),G998*(1+'##zz500##'!P999))))</f>
        <v>14.213750092168969</v>
      </c>
      <c r="H999" s="6">
        <f t="shared" si="38"/>
        <v>-2.1938953876458389E-2</v>
      </c>
      <c r="I999" s="17">
        <f>G999/MAX(G$240:G999)-1</f>
        <v>-6.2506006021819105E-2</v>
      </c>
      <c r="N999" s="20"/>
      <c r="O999" s="20"/>
      <c r="S999" s="192"/>
      <c r="Y999" s="39"/>
      <c r="Z999" s="39"/>
      <c r="AA999" s="17"/>
      <c r="AC999" s="142"/>
      <c r="AE999" s="17"/>
      <c r="AG999" s="66"/>
      <c r="AI999" s="17"/>
    </row>
    <row r="1000" spans="1:36" x14ac:dyDescent="0.25">
      <c r="A1000" s="72">
        <f>IF('##zz500##'!B1000&lt;&gt;"",'##zz500##'!B1000,"")</f>
        <v>40597</v>
      </c>
      <c r="B1000" s="208">
        <v>18975.84</v>
      </c>
      <c r="C1000" s="146">
        <f t="shared" si="39"/>
        <v>7.8334001651765295E-3</v>
      </c>
      <c r="D1000" s="143">
        <f>IF('##zz500##'!K1000="","",IF('##zz500##'!K1000="yes",D999,IF('##zz500##'!T1000&lt;&gt;0,D999*(1+'##zz500##'!T1000),D999*(1+C1000))))</f>
        <v>5.205285160084518</v>
      </c>
      <c r="E1000" s="6">
        <f t="shared" si="37"/>
        <v>7.8334001651765295E-3</v>
      </c>
      <c r="F1000" s="17">
        <f>D1000/MAX(D$240:D1000)-1</f>
        <v>-5.250508564340306E-2</v>
      </c>
      <c r="G1000" s="66">
        <f>IF('##zz500##'!K1000="","",IF('##zz500##'!K1000="no",G999*(1+E1000),IF('##zz500##'!T1000&lt;&gt;0,G999*(1+'##zz500##'!T1000),G999*(1+'##zz500##'!P1000))))</f>
        <v>14.325092084488743</v>
      </c>
      <c r="H1000" s="6">
        <f t="shared" si="38"/>
        <v>7.8334001651765295E-3</v>
      </c>
      <c r="I1000" s="17">
        <f>G1000/MAX(G$240:G1000)-1</f>
        <v>-5.5162240414538433E-2</v>
      </c>
      <c r="N1000" s="20"/>
      <c r="O1000" s="20"/>
      <c r="S1000" s="192"/>
      <c r="Y1000" s="39"/>
      <c r="Z1000" s="39"/>
      <c r="AA1000" s="17"/>
      <c r="AC1000" s="142"/>
      <c r="AE1000" s="17"/>
      <c r="AG1000" s="66"/>
      <c r="AI1000" s="17"/>
    </row>
    <row r="1001" spans="1:36" x14ac:dyDescent="0.25">
      <c r="A1001" s="72">
        <f>IF('##zz500##'!B1001&lt;&gt;"",'##zz500##'!B1001,"")</f>
        <v>40598</v>
      </c>
      <c r="B1001" s="208">
        <v>19077.509999999998</v>
      </c>
      <c r="C1001" s="146">
        <f t="shared" si="39"/>
        <v>5.3578655806540976E-3</v>
      </c>
      <c r="D1001" s="143">
        <f>IF('##zz500##'!K1001="","",IF('##zz500##'!K1001="yes",D1000,IF('##zz500##'!T1001&lt;&gt;0,D1000*(1+'##zz500##'!T1001),D1000*(1+C1001))))</f>
        <v>5.2331743782812241</v>
      </c>
      <c r="E1001" s="6">
        <f t="shared" si="37"/>
        <v>5.3578655806540976E-3</v>
      </c>
      <c r="F1001" s="17">
        <f>D1001/MAX(D$240:D1001)-1</f>
        <v>-4.7428535253927095E-2</v>
      </c>
      <c r="G1001" s="66">
        <f>IF('##zz500##'!K1001="","",IF('##zz500##'!K1001="no",G1000*(1+E1001),IF('##zz500##'!T1001&lt;&gt;0,G1000*(1+'##zz500##'!T1001),G1000*(1+'##zz500##'!P1001))))</f>
        <v>14.401844002307925</v>
      </c>
      <c r="H1001" s="6">
        <f t="shared" si="38"/>
        <v>5.3578655806540976E-3</v>
      </c>
      <c r="I1001" s="17">
        <f>G1001/MAX(G$240:G1001)-1</f>
        <v>-5.0099926703153108E-2</v>
      </c>
      <c r="N1001" s="20"/>
      <c r="O1001" s="20"/>
      <c r="S1001" s="192"/>
      <c r="Y1001" s="39"/>
      <c r="Z1001" s="39"/>
      <c r="AA1001" s="17"/>
      <c r="AC1001" s="142"/>
      <c r="AE1001" s="17"/>
      <c r="AG1001" s="66"/>
      <c r="AI1001" s="17"/>
    </row>
    <row r="1002" spans="1:36" x14ac:dyDescent="0.25">
      <c r="A1002" s="72">
        <f>IF('##zz500##'!B1002&lt;&gt;"",'##zz500##'!B1002,"")</f>
        <v>40599</v>
      </c>
      <c r="B1002" s="208">
        <v>19137.22</v>
      </c>
      <c r="C1002" s="146">
        <f t="shared" si="39"/>
        <v>3.1298633836387424E-3</v>
      </c>
      <c r="D1002" s="143">
        <f>IF('##zz500##'!K1002="","",IF('##zz500##'!K1002="yes",D1001,IF('##zz500##'!T1002&lt;&gt;0,D1001*(1+'##zz500##'!T1002),D1001*(1+C1002))))</f>
        <v>5.2495534991480026</v>
      </c>
      <c r="E1002" s="6">
        <f t="shared" si="37"/>
        <v>3.1298633836387424E-3</v>
      </c>
      <c r="F1002" s="17">
        <f>D1002/MAX(D$240:D1002)-1</f>
        <v>-4.4447116706119338E-2</v>
      </c>
      <c r="G1002" s="66">
        <f>IF('##zz500##'!K1002="","",IF('##zz500##'!K1002="no",G1001*(1+E1002),IF('##zz500##'!T1002&lt;&gt;0,G1001*(1+'##zz500##'!T1002),G1001*(1+'##zz500##'!P1002))))</f>
        <v>14.446919806507626</v>
      </c>
      <c r="H1002" s="6">
        <f t="shared" si="38"/>
        <v>3.1298633836387424E-3</v>
      </c>
      <c r="I1002" s="17">
        <f>G1002/MAX(G$240:G1002)-1</f>
        <v>-4.7126869245625591E-2</v>
      </c>
      <c r="N1002" s="20"/>
      <c r="O1002" s="20"/>
      <c r="S1002" s="192"/>
      <c r="Y1002" s="39"/>
      <c r="Z1002" s="39"/>
      <c r="AA1002" s="17"/>
      <c r="AC1002" s="142"/>
      <c r="AE1002" s="17"/>
      <c r="AG1002" s="66"/>
      <c r="AI1002" s="17"/>
    </row>
    <row r="1003" spans="1:36" x14ac:dyDescent="0.25">
      <c r="A1003" s="72">
        <f>IF('##zz500##'!B1003&lt;&gt;"",'##zz500##'!B1003,"")</f>
        <v>40602</v>
      </c>
      <c r="B1003" s="208">
        <v>19369.259999999998</v>
      </c>
      <c r="C1003" s="146">
        <f t="shared" si="39"/>
        <v>1.2125063096938726E-2</v>
      </c>
      <c r="D1003" s="143">
        <f>IF('##zz500##'!K1003="","",IF('##zz500##'!K1003="yes",D1002,IF('##zz500##'!T1003&lt;&gt;0,D1002*(1+'##zz500##'!T1003),D1002*(1+C1003))))</f>
        <v>5.3132046665559276</v>
      </c>
      <c r="E1003" s="6">
        <f t="shared" si="37"/>
        <v>1.2125063096938726E-2</v>
      </c>
      <c r="F1003" s="17">
        <f>D1003/MAX(D$240:D1003)-1</f>
        <v>-3.2860977703719318E-2</v>
      </c>
      <c r="G1003" s="66">
        <f>IF('##zz500##'!K1003="","",IF('##zz500##'!K1003="no",G1002*(1+E1003),IF('##zz500##'!T1003&lt;&gt;0,G1002*(1+'##zz500##'!T1003),G1002*(1+'##zz500##'!P1003))))</f>
        <v>14.622089620717945</v>
      </c>
      <c r="H1003" s="6">
        <f t="shared" si="38"/>
        <v>1.2125063096938726E-2</v>
      </c>
      <c r="I1003" s="17">
        <f>G1003/MAX(G$240:G1003)-1</f>
        <v>-3.5573222411851235E-2</v>
      </c>
      <c r="N1003" s="20"/>
      <c r="O1003" s="20"/>
      <c r="S1003" s="192"/>
      <c r="Y1003" s="39"/>
      <c r="Z1003" s="39"/>
      <c r="AA1003" s="17"/>
      <c r="AC1003" s="142"/>
      <c r="AE1003" s="17"/>
      <c r="AG1003" s="66"/>
      <c r="AI1003" s="17"/>
    </row>
    <row r="1004" spans="1:36" x14ac:dyDescent="0.25">
      <c r="A1004" s="72">
        <f>IF('##zz500##'!B1004&lt;&gt;"",'##zz500##'!B1004,"")</f>
        <v>40603</v>
      </c>
      <c r="B1004" s="208">
        <v>19415.689999999999</v>
      </c>
      <c r="C1004" s="146">
        <f t="shared" si="39"/>
        <v>2.3970972561677684E-3</v>
      </c>
      <c r="D1004" s="143">
        <f>IF('##zz500##'!K1004="","",IF('##zz500##'!K1004="yes",D1003,IF('##zz500##'!T1004&lt;&gt;0,D1003*(1+'##zz500##'!T1004),D1003*(1+C1004))))</f>
        <v>5.3259409348835867</v>
      </c>
      <c r="E1004" s="6">
        <f t="shared" si="37"/>
        <v>2.3970972561677684E-3</v>
      </c>
      <c r="F1004" s="17">
        <f>D1004/MAX(D$240:D1004)-1</f>
        <v>-3.0542651407040045E-2</v>
      </c>
      <c r="G1004" s="66">
        <f>IF('##zz500##'!K1004="","",IF('##zz500##'!K1004="no",G1003*(1+E1004),IF('##zz500##'!T1004&lt;&gt;0,G1003*(1+'##zz500##'!T1004),G1003*(1+'##zz500##'!P1004))))</f>
        <v>14.657140191627208</v>
      </c>
      <c r="H1004" s="6">
        <f t="shared" si="38"/>
        <v>2.3970972561677684E-3</v>
      </c>
      <c r="I1004" s="17">
        <f>G1004/MAX(G$240:G1004)-1</f>
        <v>-3.3261397629519851E-2</v>
      </c>
      <c r="N1004" s="20"/>
      <c r="O1004" s="20"/>
      <c r="S1004" s="192"/>
      <c r="Y1004" s="39"/>
      <c r="Z1004" s="39"/>
      <c r="AA1004" s="17"/>
      <c r="AC1004" s="142"/>
      <c r="AE1004" s="17"/>
      <c r="AG1004" s="66"/>
      <c r="AI1004" s="17"/>
    </row>
    <row r="1005" spans="1:36" x14ac:dyDescent="0.25">
      <c r="A1005" s="72">
        <f>IF('##zz500##'!B1005&lt;&gt;"",'##zz500##'!B1005,"")</f>
        <v>40604</v>
      </c>
      <c r="B1005" s="208">
        <v>19376.86</v>
      </c>
      <c r="C1005" s="146">
        <f t="shared" si="39"/>
        <v>-1.9999289234633455E-3</v>
      </c>
      <c r="D1005" s="143">
        <f>IF('##zz500##'!K1005="","",IF('##zz500##'!K1005="yes",D1004,IF('##zz500##'!T1005&lt;&gt;0,D1004*(1+'##zz500##'!T1005),D1004*(1+C1005))))</f>
        <v>5.3152894315632553</v>
      </c>
      <c r="E1005" s="6">
        <f t="shared" si="37"/>
        <v>-1.9999289234633455E-3</v>
      </c>
      <c r="F1005" s="17">
        <f>D1005/MAX(D$240:D1005)-1</f>
        <v>-3.2481497198555309E-2</v>
      </c>
      <c r="G1005" s="66">
        <f>IF('##zz500##'!K1005="","",IF('##zz500##'!K1005="no",G1004*(1+E1005),IF('##zz500##'!T1005&lt;&gt;0,G1004*(1+'##zz500##'!T1005),G1004*(1+'##zz500##'!P1005))))</f>
        <v>14.627826953022716</v>
      </c>
      <c r="H1005" s="6">
        <f t="shared" si="38"/>
        <v>-1.9999289234633455E-3</v>
      </c>
      <c r="I1005" s="17">
        <f>G1005/MAX(G$240:G1005)-1</f>
        <v>-3.5194806121829125E-2</v>
      </c>
      <c r="N1005" s="20"/>
      <c r="O1005" s="20"/>
      <c r="S1005" s="192"/>
      <c r="Y1005" s="39"/>
      <c r="Z1005" s="39"/>
      <c r="AA1005" s="17"/>
      <c r="AC1005" s="142"/>
      <c r="AE1005" s="17"/>
      <c r="AG1005" s="66"/>
      <c r="AI1005" s="17"/>
    </row>
    <row r="1006" spans="1:36" x14ac:dyDescent="0.25">
      <c r="A1006" s="72">
        <f>IF('##zz500##'!B1006&lt;&gt;"",'##zz500##'!B1006,"")</f>
        <v>40605</v>
      </c>
      <c r="B1006" s="208">
        <v>19108.150000000001</v>
      </c>
      <c r="C1006" s="146">
        <f t="shared" si="39"/>
        <v>-1.3867571938900314E-2</v>
      </c>
      <c r="D1006" s="143">
        <f>IF('##zz500##'!K1006="","",IF('##zz500##'!K1006="yes",D1005,IF('##zz500##'!T1006&lt;&gt;0,D1005*(1+'##zz500##'!T1006),D1005*(1+C1006))))</f>
        <v>5.2415792729949757</v>
      </c>
      <c r="E1006" s="6">
        <f t="shared" si="37"/>
        <v>-1.3867571938900203E-2</v>
      </c>
      <c r="F1006" s="17">
        <f>D1006/MAX(D$240:D1006)-1</f>
        <v>-4.5898629638371324E-2</v>
      </c>
      <c r="G1006" s="66">
        <f>IF('##zz500##'!K1006="","",IF('##zz500##'!K1006="no",G1005*(1+E1006),IF('##zz500##'!T1006&lt;&gt;0,G1005*(1+'##zz500##'!T1006),G1005*(1+'##zz500##'!P1006))))</f>
        <v>14.42497451044189</v>
      </c>
      <c r="H1006" s="6">
        <f t="shared" si="38"/>
        <v>-1.3867571938900203E-2</v>
      </c>
      <c r="I1006" s="17">
        <f>G1006/MAX(G$240:G1006)-1</f>
        <v>-4.8574311554959171E-2</v>
      </c>
      <c r="N1006" s="20"/>
      <c r="O1006" s="20"/>
      <c r="S1006" s="192"/>
      <c r="Y1006" s="39"/>
      <c r="Z1006" s="39"/>
      <c r="AA1006" s="17"/>
      <c r="AC1006" s="142"/>
      <c r="AE1006" s="17"/>
      <c r="AG1006" s="66"/>
      <c r="AI1006" s="17"/>
    </row>
    <row r="1007" spans="1:36" x14ac:dyDescent="0.25">
      <c r="A1007" s="72">
        <f>IF('##zz500##'!B1007&lt;&gt;"",'##zz500##'!B1007,"")</f>
        <v>40606</v>
      </c>
      <c r="B1007" s="208">
        <v>19263.189999999999</v>
      </c>
      <c r="C1007" s="146">
        <f t="shared" si="39"/>
        <v>8.1138153091742105E-3</v>
      </c>
      <c r="D1007" s="143">
        <f>IF('##zz500##'!K1007="","",IF('##zz500##'!K1007="yes",D1006,IF('##zz500##'!T1007&lt;&gt;0,D1006*(1+'##zz500##'!T1007),D1006*(1+C1007))))</f>
        <v>5.2841084791444528</v>
      </c>
      <c r="E1007" s="6">
        <f t="shared" si="37"/>
        <v>8.1138153091742105E-3</v>
      </c>
      <c r="F1007" s="17">
        <f>D1007/MAX(D$240:D1007)-1</f>
        <v>-3.8157227333027066E-2</v>
      </c>
      <c r="G1007" s="66">
        <f>IF('##zz500##'!K1007="","",IF('##zz500##'!K1007="no",G1006*(1+E1007),IF('##zz500##'!T1007&lt;&gt;0,G1006*(1+'##zz500##'!T1007),G1006*(1+'##zz500##'!P1007))))</f>
        <v>14.542016089459162</v>
      </c>
      <c r="H1007" s="6">
        <f t="shared" si="38"/>
        <v>8.1138153091742105E-3</v>
      </c>
      <c r="I1007" s="17">
        <f>G1007/MAX(G$240:G1007)-1</f>
        <v>-4.0854619238512191E-2</v>
      </c>
      <c r="N1007" s="20"/>
      <c r="O1007" s="20"/>
      <c r="S1007" s="192"/>
      <c r="Y1007" s="39"/>
      <c r="Z1007" s="39"/>
      <c r="AA1007" s="17"/>
      <c r="AC1007" s="142"/>
      <c r="AE1007" s="17"/>
      <c r="AG1007" s="66"/>
      <c r="AI1007" s="17"/>
    </row>
    <row r="1008" spans="1:36" x14ac:dyDescent="0.25">
      <c r="A1008" s="72">
        <f>IF('##zz500##'!B1008&lt;&gt;"",'##zz500##'!B1008,"")</f>
        <v>40609</v>
      </c>
      <c r="B1008" s="208">
        <v>19510.689999999999</v>
      </c>
      <c r="C1008" s="146">
        <f t="shared" si="39"/>
        <v>1.2848339241839035E-2</v>
      </c>
      <c r="D1008" s="143">
        <f>IF('##zz500##'!K1008="","",IF('##zz500##'!K1008="yes",D1007,IF('##zz500##'!T1008&lt;&gt;0,D1007*(1+'##zz500##'!T1008),D1007*(1+C1008))))</f>
        <v>5.3520004974751787</v>
      </c>
      <c r="E1008" s="6">
        <f t="shared" si="37"/>
        <v>1.2848339241839035E-2</v>
      </c>
      <c r="F1008" s="17">
        <f>D1008/MAX(D$240:D1008)-1</f>
        <v>-2.5799145092490816E-2</v>
      </c>
      <c r="G1008" s="66">
        <f>IF('##zz500##'!K1008="","",IF('##zz500##'!K1008="no",G1007*(1+E1008),IF('##zz500##'!T1008&lt;&gt;0,G1007*(1+'##zz500##'!T1008),G1007*(1+'##zz500##'!P1008))))</f>
        <v>14.728856845436814</v>
      </c>
      <c r="H1008" s="6">
        <f t="shared" si="38"/>
        <v>1.2848339241839035E-2</v>
      </c>
      <c r="I1008" s="17">
        <f>G1008/MAX(G$240:G1008)-1</f>
        <v>-2.8531194004245752E-2</v>
      </c>
      <c r="N1008" s="20"/>
      <c r="O1008" s="20"/>
      <c r="S1008" s="192"/>
      <c r="Y1008" s="39"/>
      <c r="Z1008" s="39"/>
      <c r="AA1008" s="17"/>
      <c r="AC1008" s="142"/>
      <c r="AE1008" s="17"/>
      <c r="AF1008" s="14"/>
      <c r="AG1008" s="66"/>
      <c r="AI1008" s="17"/>
      <c r="AJ1008" s="14"/>
    </row>
    <row r="1009" spans="1:35" x14ac:dyDescent="0.25">
      <c r="A1009" s="72">
        <f>IF('##zz500##'!B1009&lt;&gt;"",'##zz500##'!B1009,"")</f>
        <v>40610</v>
      </c>
      <c r="B1009" s="208">
        <v>19683.330000000002</v>
      </c>
      <c r="C1009" s="146">
        <f t="shared" si="39"/>
        <v>8.8484825498227337E-3</v>
      </c>
      <c r="D1009" s="143">
        <f>IF('##zz500##'!K1009="","",IF('##zz500##'!K1009="yes",D1008,IF('##zz500##'!T1009&lt;&gt;0,D1008*(1+'##zz500##'!T1009),D1008*(1+C1009))))</f>
        <v>5.3993575804837306</v>
      </c>
      <c r="E1009" s="6">
        <f t="shared" si="37"/>
        <v>8.8484825498227337E-3</v>
      </c>
      <c r="F1009" s="17">
        <f>D1009/MAX(D$240:D1009)-1</f>
        <v>-1.7178945827819203E-2</v>
      </c>
      <c r="G1009" s="66">
        <f>IF('##zz500##'!K1009="","",IF('##zz500##'!K1009="no",G1008*(1+E1009),IF('##zz500##'!T1009&lt;&gt;0,G1008*(1+'##zz500##'!T1009),G1008*(1+'##zz500##'!P1009))))</f>
        <v>14.859184878212499</v>
      </c>
      <c r="H1009" s="6">
        <f t="shared" si="38"/>
        <v>8.8484825498227337E-3</v>
      </c>
      <c r="I1009" s="17">
        <f>G1009/MAX(G$240:G1009)-1</f>
        <v>-1.9935169226695137E-2</v>
      </c>
      <c r="N1009" s="20"/>
      <c r="O1009" s="20"/>
      <c r="S1009" s="192"/>
      <c r="Y1009" s="39"/>
      <c r="Z1009" s="39"/>
      <c r="AA1009" s="17"/>
      <c r="AC1009" s="142"/>
      <c r="AE1009" s="17"/>
      <c r="AG1009" s="66"/>
      <c r="AI1009" s="17"/>
    </row>
    <row r="1010" spans="1:35" x14ac:dyDescent="0.25">
      <c r="A1010" s="72">
        <f>IF('##zz500##'!B1010&lt;&gt;"",'##zz500##'!B1010,"")</f>
        <v>40611</v>
      </c>
      <c r="B1010" s="208">
        <v>19624.71</v>
      </c>
      <c r="C1010" s="146">
        <f t="shared" si="39"/>
        <v>-2.9781546110339008E-3</v>
      </c>
      <c r="D1010" s="143">
        <f>IF('##zz500##'!K1010="","",IF('##zz500##'!K1010="yes",D1009,IF('##zz500##'!T1010&lt;&gt;0,D1009*(1+'##zz500##'!T1010),D1009*(1+C1010))))</f>
        <v>5.3832774588087924</v>
      </c>
      <c r="E1010" s="6">
        <f t="shared" ref="E1010:E1073" si="40">D1010/D1009-1</f>
        <v>-2.9781546110339008E-3</v>
      </c>
      <c r="F1010" s="17">
        <f>D1010/MAX(D$240:D1010)-1</f>
        <v>-2.0105938882123309E-2</v>
      </c>
      <c r="G1010" s="66">
        <f>IF('##zz500##'!K1010="","",IF('##zz500##'!K1010="no",G1009*(1+E1010),IF('##zz500##'!T1010&lt;&gt;0,G1009*(1+'##zz500##'!T1010),G1009*(1+'##zz500##'!P1010))))</f>
        <v>14.814931928251246</v>
      </c>
      <c r="H1010" s="6">
        <f t="shared" ref="H1010:H1073" si="41">G1010/G1009-1</f>
        <v>-2.9781546110339008E-3</v>
      </c>
      <c r="I1010" s="17">
        <f>G1010/MAX(G$240:G1010)-1</f>
        <v>-2.2853953821574846E-2</v>
      </c>
      <c r="N1010" s="20"/>
      <c r="O1010" s="20"/>
      <c r="S1010" s="192"/>
      <c r="Y1010" s="39"/>
      <c r="Z1010" s="39"/>
      <c r="AA1010" s="17"/>
      <c r="AC1010" s="142"/>
      <c r="AE1010" s="17"/>
      <c r="AG1010" s="66"/>
      <c r="AI1010" s="17"/>
    </row>
    <row r="1011" spans="1:35" x14ac:dyDescent="0.25">
      <c r="A1011" s="72">
        <f>IF('##zz500##'!B1011&lt;&gt;"",'##zz500##'!B1011,"")</f>
        <v>40612</v>
      </c>
      <c r="B1011" s="208">
        <v>19643.939999999999</v>
      </c>
      <c r="C1011" s="146">
        <f t="shared" si="39"/>
        <v>9.7988709132512675E-4</v>
      </c>
      <c r="D1011" s="143">
        <f>IF('##zz500##'!K1011="","",IF('##zz500##'!K1011="yes",D1010,IF('##zz500##'!T1011&lt;&gt;0,D1010*(1+'##zz500##'!T1011),D1010*(1+C1011))))</f>
        <v>5.3885524628997006</v>
      </c>
      <c r="E1011" s="6">
        <f t="shared" si="40"/>
        <v>9.7988709132512675E-4</v>
      </c>
      <c r="F1011" s="17">
        <f>D1011/MAX(D$240:D1011)-1</f>
        <v>-1.9145753340767735E-2</v>
      </c>
      <c r="G1011" s="66">
        <f>IF('##zz500##'!K1011="","",IF('##zz500##'!K1011="no",G1010*(1+E1011),IF('##zz500##'!T1011&lt;&gt;0,G1010*(1+'##zz500##'!T1011),G1010*(1+'##zz500##'!P1011))))</f>
        <v>14.829448888806599</v>
      </c>
      <c r="H1011" s="6">
        <f t="shared" si="41"/>
        <v>9.7988709132512675E-4</v>
      </c>
      <c r="I1011" s="17">
        <f>G1011/MAX(G$240:G1011)-1</f>
        <v>-2.1896461024585201E-2</v>
      </c>
      <c r="N1011" s="20"/>
      <c r="O1011" s="20"/>
      <c r="S1011" s="192"/>
      <c r="Y1011" s="39"/>
      <c r="Z1011" s="39"/>
      <c r="AA1011" s="17"/>
      <c r="AC1011" s="142"/>
      <c r="AE1011" s="17"/>
      <c r="AG1011" s="66"/>
      <c r="AI1011" s="17"/>
    </row>
    <row r="1012" spans="1:35" x14ac:dyDescent="0.25">
      <c r="A1012" s="72">
        <f>IF('##zz500##'!B1012&lt;&gt;"",'##zz500##'!B1012,"")</f>
        <v>40613</v>
      </c>
      <c r="B1012" s="208">
        <v>19819.77</v>
      </c>
      <c r="C1012" s="146">
        <f t="shared" si="39"/>
        <v>8.9508520184851115E-3</v>
      </c>
      <c r="D1012" s="143">
        <f>IF('##zz500##'!K1012="","",IF('##zz500##'!K1012="yes",D1011,IF('##zz500##'!T1012&lt;&gt;0,D1011*(1+'##zz500##'!T1012),D1011*(1+C1012))))</f>
        <v>5.4367845985889591</v>
      </c>
      <c r="E1012" s="6">
        <f t="shared" si="40"/>
        <v>8.9508520184851115E-3</v>
      </c>
      <c r="F1012" s="17">
        <f>D1012/MAX(D$240:D1012)-1</f>
        <v>-1.0366272127218301E-2</v>
      </c>
      <c r="G1012" s="66">
        <f>IF('##zz500##'!K1012="","",IF('##zz500##'!K1012="no",G1011*(1+E1012),IF('##zz500##'!T1012&lt;&gt;0,G1011*(1+'##zz500##'!T1012),G1011*(1+'##zz500##'!P1012))))</f>
        <v>14.962185091325996</v>
      </c>
      <c r="H1012" s="6">
        <f t="shared" si="41"/>
        <v>8.9508520184851115E-3</v>
      </c>
      <c r="I1012" s="17">
        <f>G1012/MAX(G$240:G1012)-1</f>
        <v>-1.3141600988459734E-2</v>
      </c>
      <c r="N1012" s="20"/>
      <c r="O1012" s="20"/>
      <c r="S1012" s="192"/>
      <c r="Y1012" s="39"/>
      <c r="Z1012" s="39"/>
      <c r="AA1012" s="17"/>
      <c r="AC1012" s="142"/>
      <c r="AE1012" s="17"/>
      <c r="AG1012" s="66"/>
      <c r="AI1012" s="17"/>
    </row>
    <row r="1013" spans="1:35" x14ac:dyDescent="0.25">
      <c r="A1013" s="72">
        <f>IF('##zz500##'!B1013&lt;&gt;"",'##zz500##'!B1013,"")</f>
        <v>40616</v>
      </c>
      <c r="B1013" s="208">
        <v>20117.97</v>
      </c>
      <c r="C1013" s="146">
        <f t="shared" si="39"/>
        <v>1.5045583273670671E-2</v>
      </c>
      <c r="D1013" s="143">
        <f>IF('##zz500##'!K1013="","",IF('##zz500##'!K1013="yes",D1012,IF('##zz500##'!T1013&lt;&gt;0,D1012*(1+'##zz500##'!T1013),D1012*(1+C1013))))</f>
        <v>5.5185841940080396</v>
      </c>
      <c r="E1013" s="6">
        <f t="shared" si="40"/>
        <v>1.5045583273670671E-2</v>
      </c>
      <c r="F1013" s="17">
        <f>D1013/MAX(D$240:D1013)-1</f>
        <v>0</v>
      </c>
      <c r="G1013" s="66">
        <f>IF('##zz500##'!K1013="","",IF('##zz500##'!K1013="no",G1012*(1+E1013),IF('##zz500##'!T1013&lt;&gt;0,G1012*(1+'##zz500##'!T1013),G1012*(1+'##zz500##'!P1013))))</f>
        <v>15.187299893073614</v>
      </c>
      <c r="H1013" s="6">
        <f t="shared" si="41"/>
        <v>1.5045583273670671E-2</v>
      </c>
      <c r="I1013" s="17">
        <f>G1013/MAX(G$240:G1013)-1</f>
        <v>0</v>
      </c>
      <c r="N1013" s="20"/>
      <c r="O1013" s="20"/>
      <c r="S1013" s="192"/>
      <c r="Y1013" s="39"/>
      <c r="Z1013" s="39"/>
      <c r="AA1013" s="17"/>
      <c r="AC1013" s="142"/>
      <c r="AE1013" s="17"/>
      <c r="AG1013" s="66"/>
      <c r="AI1013" s="17"/>
    </row>
    <row r="1014" spans="1:35" x14ac:dyDescent="0.25">
      <c r="A1014" s="72">
        <f>IF('##zz500##'!B1014&lt;&gt;"",'##zz500##'!B1014,"")</f>
        <v>40617</v>
      </c>
      <c r="B1014" s="208">
        <v>19879.689999999999</v>
      </c>
      <c r="C1014" s="146">
        <f t="shared" si="39"/>
        <v>-1.1844137355806916E-2</v>
      </c>
      <c r="D1014" s="143">
        <f>IF('##zz500##'!K1014="","",IF('##zz500##'!K1014="yes",D1013,IF('##zz500##'!T1014&lt;&gt;0,D1013*(1+'##zz500##'!T1014),D1013*(1+C1014))))</f>
        <v>5.4367029818934585</v>
      </c>
      <c r="E1014" s="6">
        <f t="shared" si="40"/>
        <v>-1.4837358502835962E-2</v>
      </c>
      <c r="F1014" s="17">
        <f>D1014/MAX(D$240:D1014)-1</f>
        <v>-1.4837358502835962E-2</v>
      </c>
      <c r="G1014" s="66">
        <f>IF('##zz500##'!K1014="","",IF('##zz500##'!K1014="no",G1013*(1+E1014),IF('##zz500##'!T1014&lt;&gt;0,G1013*(1+'##zz500##'!T1014),G1013*(1+'##zz500##'!P1014))))</f>
        <v>14.961960479869999</v>
      </c>
      <c r="H1014" s="6">
        <f t="shared" si="41"/>
        <v>-1.4837358502835962E-2</v>
      </c>
      <c r="I1014" s="17">
        <f>G1014/MAX(G$240:G1014)-1</f>
        <v>-1.4837358502835962E-2</v>
      </c>
      <c r="N1014" s="20"/>
      <c r="O1014" s="20"/>
      <c r="S1014" s="192"/>
      <c r="Y1014" s="39"/>
      <c r="Z1014" s="39"/>
      <c r="AA1014" s="17"/>
      <c r="AC1014" s="142"/>
      <c r="AE1014" s="17"/>
      <c r="AG1014" s="66"/>
      <c r="AI1014" s="17"/>
    </row>
    <row r="1015" spans="1:35" x14ac:dyDescent="0.25">
      <c r="A1015" s="72">
        <f>IF('##zz500##'!B1015&lt;&gt;"",'##zz500##'!B1015,"")</f>
        <v>40618</v>
      </c>
      <c r="B1015" s="208">
        <v>20302.87</v>
      </c>
      <c r="C1015" s="146">
        <f t="shared" si="39"/>
        <v>2.1287052262887407E-2</v>
      </c>
      <c r="D1015" s="143">
        <f>IF('##zz500##'!K1015="","",IF('##zz500##'!K1015="yes",D1014,IF('##zz500##'!T1015&lt;&gt;0,D1014*(1+'##zz500##'!T1015),D1014*(1+C1015))))</f>
        <v>5.4273748294745516</v>
      </c>
      <c r="E1015" s="6">
        <f t="shared" si="40"/>
        <v>-1.7157737786989147E-3</v>
      </c>
      <c r="F1015" s="17">
        <f>D1015/MAX(D$240:D1015)-1</f>
        <v>-1.6527674730870467E-2</v>
      </c>
      <c r="G1015" s="66">
        <f>IF('##zz500##'!K1015="","",IF('##zz500##'!K1015="no",G1014*(1+E1015),IF('##zz500##'!T1015&lt;&gt;0,G1014*(1+'##zz500##'!T1015),G1014*(1+'##zz500##'!P1015))))</f>
        <v>14.936289140400708</v>
      </c>
      <c r="H1015" s="6">
        <f t="shared" si="41"/>
        <v>-1.7157737786989147E-3</v>
      </c>
      <c r="I1015" s="17">
        <f>G1015/MAX(G$240:G1015)-1</f>
        <v>-1.6527674730870578E-2</v>
      </c>
      <c r="N1015" s="20"/>
      <c r="O1015" s="20"/>
      <c r="S1015" s="192"/>
      <c r="Y1015" s="39"/>
      <c r="Z1015" s="39"/>
      <c r="AA1015" s="17"/>
      <c r="AC1015" s="142"/>
      <c r="AE1015" s="17"/>
      <c r="AG1015" s="66"/>
      <c r="AI1015" s="17"/>
    </row>
    <row r="1016" spans="1:35" x14ac:dyDescent="0.25">
      <c r="A1016" s="72">
        <f>IF('##zz500##'!B1016&lt;&gt;"",'##zz500##'!B1016,"")</f>
        <v>40619</v>
      </c>
      <c r="B1016" s="208">
        <v>19930.29</v>
      </c>
      <c r="C1016" s="146">
        <f t="shared" si="39"/>
        <v>-1.8351100115402308E-2</v>
      </c>
      <c r="D1016" s="143">
        <f>IF('##zz500##'!K1016="","",IF('##zz500##'!K1016="yes",D1015,IF('##zz500##'!T1016&lt;&gt;0,D1015*(1+'##zz500##'!T1016),D1015*(1+C1016))))</f>
        <v>5.3589220666170867</v>
      </c>
      <c r="E1016" s="6">
        <f t="shared" si="40"/>
        <v>-1.2612499598464666E-2</v>
      </c>
      <c r="F1016" s="17">
        <f>D1016/MAX(D$240:D1016)-1</f>
        <v>-2.8931719038428505E-2</v>
      </c>
      <c r="G1016" s="66">
        <f>IF('##zz500##'!K1016="","",IF('##zz500##'!K1016="no",G1015*(1+E1016),IF('##zz500##'!T1016&lt;&gt;0,G1015*(1+'##zz500##'!T1016),G1015*(1+'##zz500##'!P1016))))</f>
        <v>14.747905199614852</v>
      </c>
      <c r="H1016" s="6">
        <f t="shared" si="41"/>
        <v>-1.2612499598464666E-2</v>
      </c>
      <c r="I1016" s="17">
        <f>G1016/MAX(G$240:G1016)-1</f>
        <v>-2.8931719038428616E-2</v>
      </c>
      <c r="N1016" s="20"/>
      <c r="O1016" s="20"/>
      <c r="S1016" s="192"/>
      <c r="Y1016" s="39"/>
      <c r="Z1016" s="39"/>
      <c r="AA1016" s="17"/>
      <c r="AC1016" s="142"/>
      <c r="AE1016" s="17"/>
      <c r="AG1016" s="66"/>
      <c r="AI1016" s="17"/>
    </row>
    <row r="1017" spans="1:35" x14ac:dyDescent="0.25">
      <c r="A1017" s="72">
        <f>IF('##zz500##'!B1017&lt;&gt;"",'##zz500##'!B1017,"")</f>
        <v>40620</v>
      </c>
      <c r="B1017" s="208">
        <v>20049.240000000002</v>
      </c>
      <c r="C1017" s="146">
        <f t="shared" si="39"/>
        <v>5.9683025184280591E-3</v>
      </c>
      <c r="D1017" s="143">
        <f>IF('##zz500##'!K1017="","",IF('##zz500##'!K1017="yes",D1016,IF('##zz500##'!T1017&lt;&gt;0,D1016*(1+'##zz500##'!T1017),D1016*(1+C1017))))</f>
        <v>5.3589220666170867</v>
      </c>
      <c r="E1017" s="6">
        <f t="shared" si="40"/>
        <v>0</v>
      </c>
      <c r="F1017" s="17">
        <f>D1017/MAX(D$240:D1017)-1</f>
        <v>-2.8931719038428505E-2</v>
      </c>
      <c r="G1017" s="66">
        <f>IF('##zz500##'!K1017="","",IF('##zz500##'!K1017="no",G1016*(1+E1017),IF('##zz500##'!T1017&lt;&gt;0,G1016*(1+'##zz500##'!T1017),G1016*(1+'##zz500##'!P1017))))</f>
        <v>14.637248466330281</v>
      </c>
      <c r="H1017" s="6">
        <f t="shared" si="41"/>
        <v>-7.5032170187439018E-3</v>
      </c>
      <c r="I1017" s="17">
        <f>G1017/MAX(G$240:G1017)-1</f>
        <v>-3.6217855090501794E-2</v>
      </c>
      <c r="N1017" s="20"/>
      <c r="O1017" s="20"/>
      <c r="S1017" s="192"/>
      <c r="Y1017" s="39"/>
      <c r="Z1017" s="39"/>
      <c r="AA1017" s="17"/>
      <c r="AC1017" s="142"/>
      <c r="AE1017" s="17"/>
      <c r="AG1017" s="66"/>
      <c r="AI1017" s="17"/>
    </row>
    <row r="1018" spans="1:35" x14ac:dyDescent="0.25">
      <c r="A1018" s="72">
        <f>IF('##zz500##'!B1018&lt;&gt;"",'##zz500##'!B1018,"")</f>
        <v>40623</v>
      </c>
      <c r="B1018" s="208">
        <v>19873.22</v>
      </c>
      <c r="C1018" s="146">
        <f t="shared" si="39"/>
        <v>-8.7793851537515399E-3</v>
      </c>
      <c r="D1018" s="143">
        <f>IF('##zz500##'!K1018="","",IF('##zz500##'!K1018="yes",D1017,IF('##zz500##'!T1018&lt;&gt;0,D1017*(1+'##zz500##'!T1018),D1017*(1+C1018))))</f>
        <v>5.3589220666170867</v>
      </c>
      <c r="E1018" s="6">
        <f t="shared" si="40"/>
        <v>0</v>
      </c>
      <c r="F1018" s="17">
        <f>D1018/MAX(D$240:D1018)-1</f>
        <v>-2.8931719038428505E-2</v>
      </c>
      <c r="G1018" s="66">
        <f>IF('##zz500##'!K1018="","",IF('##zz500##'!K1018="no",G1017*(1+E1018),IF('##zz500##'!T1018&lt;&gt;0,G1017*(1+'##zz500##'!T1018),G1017*(1+'##zz500##'!P1018))))</f>
        <v>14.753788478071346</v>
      </c>
      <c r="H1018" s="6">
        <f t="shared" si="41"/>
        <v>7.9618797213929504E-3</v>
      </c>
      <c r="I1018" s="17">
        <f>G1018/MAX(G$240:G1018)-1</f>
        <v>-2.8544337575106216E-2</v>
      </c>
      <c r="N1018" s="20"/>
      <c r="O1018" s="20"/>
      <c r="S1018" s="192"/>
      <c r="Y1018" s="39"/>
      <c r="Z1018" s="39"/>
      <c r="AA1018" s="17"/>
      <c r="AC1018" s="142"/>
      <c r="AE1018" s="17"/>
      <c r="AG1018" s="66"/>
      <c r="AI1018" s="17"/>
    </row>
    <row r="1019" spans="1:35" x14ac:dyDescent="0.25">
      <c r="A1019" s="72">
        <f>IF('##zz500##'!B1019&lt;&gt;"",'##zz500##'!B1019,"")</f>
        <v>40624</v>
      </c>
      <c r="B1019" s="208">
        <v>19920.009999999998</v>
      </c>
      <c r="C1019" s="146">
        <f t="shared" si="39"/>
        <v>2.3544246981614947E-3</v>
      </c>
      <c r="D1019" s="143">
        <f>IF('##zz500##'!K1019="","",IF('##zz500##'!K1019="yes",D1018,IF('##zz500##'!T1019&lt;&gt;0,D1018*(1+'##zz500##'!T1019),D1018*(1+C1019))))</f>
        <v>5.3589220666170867</v>
      </c>
      <c r="E1019" s="6">
        <f t="shared" si="40"/>
        <v>0</v>
      </c>
      <c r="F1019" s="17">
        <f>D1019/MAX(D$240:D1019)-1</f>
        <v>-2.8931719038428505E-2</v>
      </c>
      <c r="G1019" s="66">
        <f>IF('##zz500##'!K1019="","",IF('##zz500##'!K1019="no",G1018*(1+E1019),IF('##zz500##'!T1019&lt;&gt;0,G1018*(1+'##zz500##'!T1019),G1018*(1+'##zz500##'!P1019))))</f>
        <v>14.754658718106151</v>
      </c>
      <c r="H1019" s="6">
        <f t="shared" si="41"/>
        <v>5.8984174545972934E-5</v>
      </c>
      <c r="I1019" s="17">
        <f>G1019/MAX(G$240:G1019)-1</f>
        <v>-2.8487037064750087E-2</v>
      </c>
      <c r="N1019" s="20"/>
      <c r="O1019" s="20"/>
      <c r="S1019" s="192"/>
      <c r="Y1019" s="39"/>
      <c r="Z1019" s="39"/>
      <c r="AA1019" s="17"/>
      <c r="AC1019" s="142"/>
      <c r="AE1019" s="17"/>
      <c r="AG1019" s="66"/>
      <c r="AI1019" s="17"/>
    </row>
    <row r="1020" spans="1:35" x14ac:dyDescent="0.25">
      <c r="A1020" s="72">
        <f>IF('##zz500##'!B1020&lt;&gt;"",'##zz500##'!B1020,"")</f>
        <v>40625</v>
      </c>
      <c r="B1020" s="208">
        <v>20093.02</v>
      </c>
      <c r="C1020" s="146">
        <f t="shared" si="39"/>
        <v>8.685236603797053E-3</v>
      </c>
      <c r="D1020" s="143">
        <f>IF('##zz500##'!K1020="","",IF('##zz500##'!K1020="yes",D1019,IF('##zz500##'!T1020&lt;&gt;0,D1019*(1+'##zz500##'!T1020),D1019*(1+C1020))))</f>
        <v>5.3589220666170867</v>
      </c>
      <c r="E1020" s="6">
        <f t="shared" si="40"/>
        <v>0</v>
      </c>
      <c r="F1020" s="17">
        <f>D1020/MAX(D$240:D1020)-1</f>
        <v>-2.8931719038428505E-2</v>
      </c>
      <c r="G1020" s="66">
        <f>IF('##zz500##'!K1020="","",IF('##zz500##'!K1020="no",G1019*(1+E1020),IF('##zz500##'!T1020&lt;&gt;0,G1019*(1+'##zz500##'!T1020),G1019*(1+'##zz500##'!P1020))))</f>
        <v>14.552942291289199</v>
      </c>
      <c r="H1020" s="6">
        <f t="shared" si="41"/>
        <v>-1.3671371915191521E-2</v>
      </c>
      <c r="I1020" s="17">
        <f>G1020/MAX(G$240:G1020)-1</f>
        <v>-4.1768952101467582E-2</v>
      </c>
      <c r="N1020" s="20"/>
      <c r="O1020" s="20"/>
      <c r="S1020" s="192"/>
      <c r="Y1020" s="39"/>
      <c r="Z1020" s="39"/>
      <c r="AA1020" s="17"/>
      <c r="AC1020" s="142"/>
      <c r="AE1020" s="17"/>
      <c r="AG1020" s="66"/>
      <c r="AI1020" s="17"/>
    </row>
    <row r="1021" spans="1:35" x14ac:dyDescent="0.25">
      <c r="A1021" s="72">
        <f>IF('##zz500##'!B1021&lt;&gt;"",'##zz500##'!B1021,"")</f>
        <v>40626</v>
      </c>
      <c r="B1021" s="208">
        <v>20224.330000000002</v>
      </c>
      <c r="C1021" s="146">
        <f t="shared" si="39"/>
        <v>6.5351052255957498E-3</v>
      </c>
      <c r="D1021" s="143">
        <f>IF('##zz500##'!K1021="","",IF('##zz500##'!K1021="yes",D1020,IF('##zz500##'!T1021&lt;&gt;0,D1020*(1+'##zz500##'!T1021),D1020*(1+C1021))))</f>
        <v>5.3589220666170867</v>
      </c>
      <c r="E1021" s="6">
        <f t="shared" si="40"/>
        <v>0</v>
      </c>
      <c r="F1021" s="17">
        <f>D1021/MAX(D$240:D1021)-1</f>
        <v>-2.8931719038428505E-2</v>
      </c>
      <c r="G1021" s="66">
        <f>IF('##zz500##'!K1021="","",IF('##zz500##'!K1021="no",G1020*(1+E1021),IF('##zz500##'!T1021&lt;&gt;0,G1020*(1+'##zz500##'!T1021),G1020*(1+'##zz500##'!P1021))))</f>
        <v>14.515200415409147</v>
      </c>
      <c r="H1021" s="6">
        <f t="shared" si="41"/>
        <v>-2.5934189200106372E-3</v>
      </c>
      <c r="I1021" s="17">
        <f>G1021/MAX(G$240:G1021)-1</f>
        <v>-4.4254046630829214E-2</v>
      </c>
      <c r="N1021" s="20"/>
      <c r="O1021" s="20"/>
      <c r="S1021" s="192"/>
      <c r="Y1021" s="39"/>
      <c r="Z1021" s="39"/>
      <c r="AA1021" s="17"/>
      <c r="AC1021" s="142"/>
      <c r="AE1021" s="17"/>
      <c r="AG1021" s="66"/>
      <c r="AI1021" s="17"/>
    </row>
    <row r="1022" spans="1:35" x14ac:dyDescent="0.25">
      <c r="A1022" s="72">
        <f>IF('##zz500##'!B1022&lt;&gt;"",'##zz500##'!B1022,"")</f>
        <v>40627</v>
      </c>
      <c r="B1022" s="208">
        <v>20277.03</v>
      </c>
      <c r="C1022" s="146">
        <f t="shared" si="39"/>
        <v>2.6057723543868594E-3</v>
      </c>
      <c r="D1022" s="143">
        <f>IF('##zz500##'!K1022="","",IF('##zz500##'!K1022="yes",D1021,IF('##zz500##'!T1022&lt;&gt;0,D1021*(1+'##zz500##'!T1022),D1021*(1+C1022))))</f>
        <v>5.3658680318486187</v>
      </c>
      <c r="E1022" s="6">
        <f t="shared" si="40"/>
        <v>1.2961497004781997E-3</v>
      </c>
      <c r="F1022" s="17">
        <f>D1022/MAX(D$240:D1022)-1</f>
        <v>-2.7673069176916254E-2</v>
      </c>
      <c r="G1022" s="66">
        <f>IF('##zz500##'!K1022="","",IF('##zz500##'!K1022="no",G1021*(1+E1022),IF('##zz500##'!T1022&lt;&gt;0,G1021*(1+'##zz500##'!T1022),G1021*(1+'##zz500##'!P1022))))</f>
        <v>14.534014288079961</v>
      </c>
      <c r="H1022" s="6">
        <f t="shared" si="41"/>
        <v>1.2961497004781997E-3</v>
      </c>
      <c r="I1022" s="17">
        <f>G1022/MAX(G$240:G1022)-1</f>
        <v>-4.301525679963647E-2</v>
      </c>
      <c r="N1022" s="20"/>
      <c r="O1022" s="20"/>
      <c r="S1022" s="192"/>
      <c r="Y1022" s="39"/>
      <c r="Z1022" s="39"/>
      <c r="AA1022" s="17"/>
      <c r="AC1022" s="142"/>
      <c r="AE1022" s="17"/>
      <c r="AG1022" s="66"/>
      <c r="AI1022" s="17"/>
    </row>
    <row r="1023" spans="1:35" x14ac:dyDescent="0.25">
      <c r="A1023" s="72">
        <f>IF('##zz500##'!B1023&lt;&gt;"",'##zz500##'!B1023,"")</f>
        <v>40630</v>
      </c>
      <c r="B1023" s="208">
        <v>20092.68</v>
      </c>
      <c r="C1023" s="146">
        <f t="shared" si="39"/>
        <v>-9.0915681438553664E-3</v>
      </c>
      <c r="D1023" s="143">
        <f>IF('##zz500##'!K1023="","",IF('##zz500##'!K1023="yes",D1022,IF('##zz500##'!T1023&lt;&gt;0,D1022*(1+'##zz500##'!T1023),D1022*(1+C1023))))</f>
        <v>5.3170838769861319</v>
      </c>
      <c r="E1023" s="6">
        <f t="shared" si="40"/>
        <v>-9.0915681438553664E-3</v>
      </c>
      <c r="F1023" s="17">
        <f>D1023/MAX(D$240:D1023)-1</f>
        <v>-3.6513045726599969E-2</v>
      </c>
      <c r="G1023" s="66">
        <f>IF('##zz500##'!K1023="","",IF('##zz500##'!K1023="no",G1022*(1+E1023),IF('##zz500##'!T1023&lt;&gt;0,G1022*(1+'##zz500##'!T1023),G1022*(1+'##zz500##'!P1023))))</f>
        <v>14.401877306776115</v>
      </c>
      <c r="H1023" s="6">
        <f t="shared" si="41"/>
        <v>-9.0915681438553664E-3</v>
      </c>
      <c r="I1023" s="17">
        <f>G1023/MAX(G$240:G1023)-1</f>
        <v>-5.171574880507257E-2</v>
      </c>
      <c r="N1023" s="20"/>
      <c r="O1023" s="20"/>
      <c r="S1023" s="192"/>
      <c r="Y1023" s="39"/>
      <c r="Z1023" s="39"/>
      <c r="AA1023" s="17"/>
      <c r="AC1023" s="142"/>
      <c r="AE1023" s="17"/>
      <c r="AG1023" s="66"/>
      <c r="AI1023" s="17"/>
    </row>
    <row r="1024" spans="1:35" x14ac:dyDescent="0.25">
      <c r="A1024" s="72">
        <f>IF('##zz500##'!B1024&lt;&gt;"",'##zz500##'!B1024,"")</f>
        <v>40631</v>
      </c>
      <c r="B1024" s="208">
        <v>19603.939999999999</v>
      </c>
      <c r="C1024" s="146">
        <f t="shared" si="39"/>
        <v>-2.4324281280545978E-2</v>
      </c>
      <c r="D1024" s="143">
        <f>IF('##zz500##'!K1024="","",IF('##zz500##'!K1024="yes",D1023,IF('##zz500##'!T1024&lt;&gt;0,D1023*(1+'##zz500##'!T1024),D1023*(1+C1024))))</f>
        <v>5.3035146507774877</v>
      </c>
      <c r="E1024" s="6">
        <f t="shared" si="40"/>
        <v>-2.5520052951159E-3</v>
      </c>
      <c r="F1024" s="17">
        <f>D1024/MAX(D$240:D1024)-1</f>
        <v>-3.8971869535680881E-2</v>
      </c>
      <c r="G1024" s="66">
        <f>IF('##zz500##'!K1024="","",IF('##zz500##'!K1024="no",G1023*(1+E1024),IF('##zz500##'!T1024&lt;&gt;0,G1023*(1+'##zz500##'!T1024),G1023*(1+'##zz500##'!P1024))))</f>
        <v>14.365123639629612</v>
      </c>
      <c r="H1024" s="6">
        <f t="shared" si="41"/>
        <v>-2.5520052951159E-3</v>
      </c>
      <c r="I1024" s="17">
        <f>G1024/MAX(G$240:G1024)-1</f>
        <v>-5.4135775235397032E-2</v>
      </c>
      <c r="N1024" s="20"/>
      <c r="O1024" s="20"/>
      <c r="S1024" s="192"/>
      <c r="Y1024" s="39"/>
      <c r="Z1024" s="39"/>
      <c r="AA1024" s="17"/>
      <c r="AC1024" s="142"/>
      <c r="AE1024" s="17"/>
      <c r="AG1024" s="66"/>
      <c r="AI1024" s="17"/>
    </row>
    <row r="1025" spans="1:36" x14ac:dyDescent="0.25">
      <c r="A1025" s="72">
        <f>IF('##zz500##'!B1025&lt;&gt;"",'##zz500##'!B1025,"")</f>
        <v>40632</v>
      </c>
      <c r="B1025" s="208">
        <v>19370</v>
      </c>
      <c r="C1025" s="146">
        <f t="shared" si="39"/>
        <v>-1.1933315445772585E-2</v>
      </c>
      <c r="D1025" s="143">
        <f>IF('##zz500##'!K1025="","",IF('##zz500##'!K1025="yes",D1024,IF('##zz500##'!T1025&lt;&gt;0,D1024*(1+'##zz500##'!T1025),D1024*(1+C1025))))</f>
        <v>5.3035146507774877</v>
      </c>
      <c r="E1025" s="6">
        <f t="shared" si="40"/>
        <v>0</v>
      </c>
      <c r="F1025" s="17">
        <f>D1025/MAX(D$240:D1025)-1</f>
        <v>-3.8971869535680881E-2</v>
      </c>
      <c r="G1025" s="66">
        <f>IF('##zz500##'!K1025="","",IF('##zz500##'!K1025="no",G1024*(1+E1025),IF('##zz500##'!T1025&lt;&gt;0,G1024*(1+'##zz500##'!T1025),G1024*(1+'##zz500##'!P1025))))</f>
        <v>14.496123201928338</v>
      </c>
      <c r="H1025" s="6">
        <f t="shared" si="41"/>
        <v>9.1192784402727156E-3</v>
      </c>
      <c r="I1025" s="17">
        <f>G1025/MAX(G$240:G1025)-1</f>
        <v>-4.5510176003075942E-2</v>
      </c>
      <c r="N1025" s="20"/>
      <c r="O1025" s="20"/>
      <c r="S1025" s="192"/>
      <c r="Y1025" s="39"/>
      <c r="Z1025" s="39"/>
      <c r="AA1025" s="17"/>
      <c r="AC1025" s="142"/>
      <c r="AE1025" s="17"/>
      <c r="AG1025" s="66"/>
      <c r="AI1025" s="17"/>
    </row>
    <row r="1026" spans="1:36" x14ac:dyDescent="0.25">
      <c r="A1026" s="72">
        <f>IF('##zz500##'!B1026&lt;&gt;"",'##zz500##'!B1026,"")</f>
        <v>40633</v>
      </c>
      <c r="B1026" s="208">
        <v>19296.52</v>
      </c>
      <c r="C1026" s="146">
        <f t="shared" si="39"/>
        <v>-3.7934950955085256E-3</v>
      </c>
      <c r="D1026" s="143">
        <f>IF('##zz500##'!K1026="","",IF('##zz500##'!K1026="yes",D1025,IF('##zz500##'!T1026&lt;&gt;0,D1025*(1+'##zz500##'!T1026),D1025*(1+C1026))))</f>
        <v>5.3035146507774877</v>
      </c>
      <c r="E1026" s="6">
        <f t="shared" si="40"/>
        <v>0</v>
      </c>
      <c r="F1026" s="17">
        <f>D1026/MAX(D$240:D1026)-1</f>
        <v>-3.8971869535680881E-2</v>
      </c>
      <c r="G1026" s="66">
        <f>IF('##zz500##'!K1026="","",IF('##zz500##'!K1026="no",G1025*(1+E1026),IF('##zz500##'!T1026&lt;&gt;0,G1025*(1+'##zz500##'!T1026),G1025*(1+'##zz500##'!P1026))))</f>
        <v>14.679709735388768</v>
      </c>
      <c r="H1026" s="6">
        <f t="shared" si="41"/>
        <v>1.2664526294589473E-2</v>
      </c>
      <c r="I1026" s="17">
        <f>G1026/MAX(G$240:G1026)-1</f>
        <v>-3.3422014529148836E-2</v>
      </c>
      <c r="N1026" s="20"/>
      <c r="O1026" s="20"/>
      <c r="S1026" s="192"/>
      <c r="Y1026" s="39"/>
      <c r="Z1026" s="39"/>
      <c r="AA1026" s="17"/>
      <c r="AC1026" s="142"/>
      <c r="AE1026" s="17"/>
      <c r="AG1026" s="66"/>
      <c r="AI1026" s="17"/>
    </row>
    <row r="1027" spans="1:36" x14ac:dyDescent="0.25">
      <c r="A1027" s="72">
        <f>IF('##zz500##'!B1027&lt;&gt;"",'##zz500##'!B1027,"")</f>
        <v>40634</v>
      </c>
      <c r="B1027" s="208">
        <v>19499.43</v>
      </c>
      <c r="C1027" s="146">
        <f t="shared" si="39"/>
        <v>1.0515367537773601E-2</v>
      </c>
      <c r="D1027" s="143">
        <f>IF('##zz500##'!K1027="","",IF('##zz500##'!K1027="yes",D1026,IF('##zz500##'!T1027&lt;&gt;0,D1026*(1+'##zz500##'!T1027),D1026*(1+C1027))))</f>
        <v>5.3035146507774877</v>
      </c>
      <c r="E1027" s="6">
        <f t="shared" si="40"/>
        <v>0</v>
      </c>
      <c r="F1027" s="17">
        <f>D1027/MAX(D$240:D1027)-1</f>
        <v>-3.8971869535680881E-2</v>
      </c>
      <c r="G1027" s="66">
        <f>IF('##zz500##'!K1027="","",IF('##zz500##'!K1027="no",G1026*(1+E1027),IF('##zz500##'!T1027&lt;&gt;0,G1026*(1+'##zz500##'!T1027),G1026*(1+'##zz500##'!P1027))))</f>
        <v>14.489828200774545</v>
      </c>
      <c r="H1027" s="6">
        <f t="shared" si="41"/>
        <v>-1.2934965202783921E-2</v>
      </c>
      <c r="I1027" s="17">
        <f>G1027/MAX(G$240:G1027)-1</f>
        <v>-4.5924667136991282E-2</v>
      </c>
      <c r="N1027" s="20"/>
      <c r="O1027" s="20"/>
      <c r="S1027" s="192"/>
      <c r="Y1027" s="39"/>
      <c r="Z1027" s="39"/>
      <c r="AA1027" s="17"/>
      <c r="AC1027" s="142"/>
      <c r="AE1027" s="17"/>
      <c r="AG1027" s="66"/>
      <c r="AI1027" s="17"/>
    </row>
    <row r="1028" spans="1:36" x14ac:dyDescent="0.25">
      <c r="A1028" s="72">
        <f>IF('##zz500##'!B1028&lt;&gt;"",'##zz500##'!B1028,"")</f>
        <v>40639</v>
      </c>
      <c r="B1028" s="208">
        <v>19430.79</v>
      </c>
      <c r="C1028" s="146">
        <f t="shared" ref="C1028:C1091" si="42">IF(AND(B1027&gt;0,B1028&gt;0),B1028/B1027-1,"")</f>
        <v>-3.5201028953153468E-3</v>
      </c>
      <c r="D1028" s="143">
        <f>IF('##zz500##'!K1028="","",IF('##zz500##'!K1028="yes",D1027,IF('##zz500##'!T1028&lt;&gt;0,D1027*(1+'##zz500##'!T1028),D1027*(1+C1028))))</f>
        <v>5.3035146507774877</v>
      </c>
      <c r="E1028" s="6">
        <f t="shared" si="40"/>
        <v>0</v>
      </c>
      <c r="F1028" s="17">
        <f>D1028/MAX(D$240:D1028)-1</f>
        <v>-3.8971869535680881E-2</v>
      </c>
      <c r="G1028" s="66">
        <f>IF('##zz500##'!K1028="","",IF('##zz500##'!K1028="no",G1027*(1+E1028),IF('##zz500##'!T1028&lt;&gt;0,G1027*(1+'##zz500##'!T1028),G1027*(1+'##zz500##'!P1028))))</f>
        <v>14.510539888679496</v>
      </c>
      <c r="H1028" s="6">
        <f t="shared" si="41"/>
        <v>1.4293949947483675E-3</v>
      </c>
      <c r="I1028" s="17">
        <f>G1028/MAX(G$240:G1028)-1</f>
        <v>-4.4560916631584013E-2</v>
      </c>
      <c r="N1028" s="20"/>
      <c r="O1028" s="20"/>
      <c r="S1028" s="192"/>
      <c r="Y1028" s="39"/>
      <c r="Z1028" s="39"/>
      <c r="AA1028" s="17"/>
      <c r="AC1028" s="142"/>
      <c r="AE1028" s="17"/>
      <c r="AF1028" s="14"/>
      <c r="AG1028" s="66"/>
      <c r="AI1028" s="17"/>
      <c r="AJ1028" s="14"/>
    </row>
    <row r="1029" spans="1:36" x14ac:dyDescent="0.25">
      <c r="A1029" s="72">
        <f>IF('##zz500##'!B1029&lt;&gt;"",'##zz500##'!B1029,"")</f>
        <v>40640</v>
      </c>
      <c r="B1029" s="208">
        <v>19566.78</v>
      </c>
      <c r="C1029" s="146">
        <f t="shared" si="42"/>
        <v>6.9986861059172512E-3</v>
      </c>
      <c r="D1029" s="143">
        <f>IF('##zz500##'!K1029="","",IF('##zz500##'!K1029="yes",D1028,IF('##zz500##'!T1029&lt;&gt;0,D1028*(1+'##zz500##'!T1029),D1028*(1+C1029))))</f>
        <v>5.3035146507774877</v>
      </c>
      <c r="E1029" s="6">
        <f t="shared" si="40"/>
        <v>0</v>
      </c>
      <c r="F1029" s="17">
        <f>D1029/MAX(D$240:D1029)-1</f>
        <v>-3.8971869535680881E-2</v>
      </c>
      <c r="G1029" s="66">
        <f>IF('##zz500##'!K1029="","",IF('##zz500##'!K1029="no",G1028*(1+E1029),IF('##zz500##'!T1029&lt;&gt;0,G1028*(1+'##zz500##'!T1029),G1028*(1+'##zz500##'!P1029))))</f>
        <v>14.418992641663426</v>
      </c>
      <c r="H1029" s="6">
        <f t="shared" si="41"/>
        <v>-6.309017288012253E-3</v>
      </c>
      <c r="I1029" s="17">
        <f>G1029/MAX(G$240:G1029)-1</f>
        <v>-5.0588798326197892E-2</v>
      </c>
      <c r="N1029" s="20"/>
      <c r="O1029" s="20"/>
      <c r="S1029" s="192"/>
      <c r="Y1029" s="39"/>
      <c r="Z1029" s="39"/>
      <c r="AA1029" s="17"/>
      <c r="AC1029" s="142"/>
      <c r="AE1029" s="17"/>
      <c r="AG1029" s="66"/>
      <c r="AI1029" s="17"/>
    </row>
    <row r="1030" spans="1:36" x14ac:dyDescent="0.25">
      <c r="A1030" s="72">
        <f>IF('##zz500##'!B1030&lt;&gt;"",'##zz500##'!B1030,"")</f>
        <v>40641</v>
      </c>
      <c r="B1030" s="208">
        <v>19993.36</v>
      </c>
      <c r="C1030" s="146">
        <f t="shared" si="42"/>
        <v>2.180123658568256E-2</v>
      </c>
      <c r="D1030" s="143">
        <f>IF('##zz500##'!K1030="","",IF('##zz500##'!K1030="yes",D1029,IF('##zz500##'!T1030&lt;&gt;0,D1029*(1+'##zz500##'!T1030),D1029*(1+C1030))))</f>
        <v>5.3035146507774877</v>
      </c>
      <c r="E1030" s="6">
        <f t="shared" si="40"/>
        <v>0</v>
      </c>
      <c r="F1030" s="17">
        <f>D1030/MAX(D$240:D1030)-1</f>
        <v>-3.8971869535680881E-2</v>
      </c>
      <c r="G1030" s="66">
        <f>IF('##zz500##'!K1030="","",IF('##zz500##'!K1030="no",G1029*(1+E1030),IF('##zz500##'!T1030&lt;&gt;0,G1029*(1+'##zz500##'!T1030),G1029*(1+'##zz500##'!P1030))))</f>
        <v>14.251707113790696</v>
      </c>
      <c r="H1030" s="6">
        <f t="shared" si="41"/>
        <v>-1.160174861240737E-2</v>
      </c>
      <c r="I1030" s="17">
        <f>G1030/MAX(G$240:G1030)-1</f>
        <v>-6.1603628417820966E-2</v>
      </c>
      <c r="N1030" s="20"/>
      <c r="O1030" s="20"/>
      <c r="S1030" s="192"/>
      <c r="Y1030" s="39"/>
      <c r="Z1030" s="39"/>
      <c r="AA1030" s="17"/>
      <c r="AC1030" s="142"/>
      <c r="AE1030" s="17"/>
      <c r="AG1030" s="66"/>
      <c r="AI1030" s="17"/>
    </row>
    <row r="1031" spans="1:36" x14ac:dyDescent="0.25">
      <c r="A1031" s="72">
        <f>IF('##zz500##'!B1031&lt;&gt;"",'##zz500##'!B1031,"")</f>
        <v>40644</v>
      </c>
      <c r="B1031" s="208">
        <v>19959.62</v>
      </c>
      <c r="C1031" s="146">
        <f t="shared" si="42"/>
        <v>-1.6875602700097136E-3</v>
      </c>
      <c r="D1031" s="143">
        <f>IF('##zz500##'!K1031="","",IF('##zz500##'!K1031="yes",D1030,IF('##zz500##'!T1031&lt;&gt;0,D1030*(1+'##zz500##'!T1031),D1030*(1+C1031))))</f>
        <v>5.3035146507774877</v>
      </c>
      <c r="E1031" s="6">
        <f t="shared" si="40"/>
        <v>0</v>
      </c>
      <c r="F1031" s="17">
        <f>D1031/MAX(D$240:D1031)-1</f>
        <v>-3.8971869535680881E-2</v>
      </c>
      <c r="G1031" s="66">
        <f>IF('##zz500##'!K1031="","",IF('##zz500##'!K1031="no",G1030*(1+E1031),IF('##zz500##'!T1031&lt;&gt;0,G1030*(1+'##zz500##'!T1031),G1030*(1+'##zz500##'!P1031))))</f>
        <v>14.367020607878741</v>
      </c>
      <c r="H1031" s="6">
        <f t="shared" si="41"/>
        <v>8.0912057178372798E-3</v>
      </c>
      <c r="I1031" s="17">
        <f>G1031/MAX(G$240:G1031)-1</f>
        <v>-5.4010870330477467E-2</v>
      </c>
      <c r="N1031" s="20"/>
      <c r="O1031" s="20"/>
      <c r="S1031" s="192"/>
      <c r="Y1031" s="39"/>
      <c r="Z1031" s="39"/>
      <c r="AA1031" s="17"/>
      <c r="AC1031" s="142"/>
      <c r="AE1031" s="17"/>
      <c r="AG1031" s="66"/>
      <c r="AI1031" s="17"/>
    </row>
    <row r="1032" spans="1:36" x14ac:dyDescent="0.25">
      <c r="A1032" s="72">
        <f>IF('##zz500##'!B1032&lt;&gt;"",'##zz500##'!B1032,"")</f>
        <v>40645</v>
      </c>
      <c r="B1032" s="208">
        <v>19969.86</v>
      </c>
      <c r="C1032" s="146">
        <f t="shared" si="42"/>
        <v>5.1303581931927411E-4</v>
      </c>
      <c r="D1032" s="143">
        <f>IF('##zz500##'!K1032="","",IF('##zz500##'!K1032="yes",D1031,IF('##zz500##'!T1032&lt;&gt;0,D1031*(1+'##zz500##'!T1032),D1031*(1+C1032))))</f>
        <v>5.3035146507774877</v>
      </c>
      <c r="E1032" s="6">
        <f t="shared" si="40"/>
        <v>0</v>
      </c>
      <c r="F1032" s="17">
        <f>D1032/MAX(D$240:D1032)-1</f>
        <v>-3.8971869535680881E-2</v>
      </c>
      <c r="G1032" s="66">
        <f>IF('##zz500##'!K1032="","",IF('##zz500##'!K1032="no",G1031*(1+E1032),IF('##zz500##'!T1032&lt;&gt;0,G1031*(1+'##zz500##'!T1032),G1031*(1+'##zz500##'!P1032))))</f>
        <v>14.346428536611915</v>
      </c>
      <c r="H1032" s="6">
        <f t="shared" si="41"/>
        <v>-1.4332875151257252E-3</v>
      </c>
      <c r="I1032" s="17">
        <f>G1032/MAX(G$240:G1032)-1</f>
        <v>-5.5366744739477447E-2</v>
      </c>
      <c r="N1032" s="20"/>
      <c r="O1032" s="20"/>
      <c r="S1032" s="192"/>
      <c r="Y1032" s="39"/>
      <c r="Z1032" s="39"/>
      <c r="AA1032" s="17"/>
      <c r="AC1032" s="142"/>
      <c r="AE1032" s="17"/>
      <c r="AG1032" s="66"/>
      <c r="AI1032" s="17"/>
    </row>
    <row r="1033" spans="1:36" x14ac:dyDescent="0.25">
      <c r="A1033" s="72">
        <f>IF('##zz500##'!B1033&lt;&gt;"",'##zz500##'!B1033,"")</f>
        <v>40646</v>
      </c>
      <c r="B1033" s="208">
        <v>20307.25</v>
      </c>
      <c r="C1033" s="146">
        <f t="shared" si="42"/>
        <v>1.6894960705783557E-2</v>
      </c>
      <c r="D1033" s="143">
        <f>IF('##zz500##'!K1033="","",IF('##zz500##'!K1033="yes",D1032,IF('##zz500##'!T1033&lt;&gt;0,D1032*(1+'##zz500##'!T1033),D1032*(1+C1033))))</f>
        <v>5.3035146507774877</v>
      </c>
      <c r="E1033" s="6">
        <f t="shared" si="40"/>
        <v>0</v>
      </c>
      <c r="F1033" s="17">
        <f>D1033/MAX(D$240:D1033)-1</f>
        <v>-3.8971869535680881E-2</v>
      </c>
      <c r="G1033" s="66">
        <f>IF('##zz500##'!K1033="","",IF('##zz500##'!K1033="no",G1032*(1+E1033),IF('##zz500##'!T1033&lt;&gt;0,G1032*(1+'##zz500##'!T1033),G1032*(1+'##zz500##'!P1033))))</f>
        <v>14.204071132656649</v>
      </c>
      <c r="H1033" s="6">
        <f t="shared" si="41"/>
        <v>-9.9228462046823118E-3</v>
      </c>
      <c r="I1033" s="17">
        <f>G1033/MAX(G$240:G1033)-1</f>
        <v>-6.4740195251255961E-2</v>
      </c>
      <c r="N1033" s="20"/>
      <c r="O1033" s="20"/>
      <c r="S1033" s="192"/>
      <c r="Y1033" s="39"/>
      <c r="Z1033" s="39"/>
      <c r="AA1033" s="17"/>
      <c r="AC1033" s="142"/>
      <c r="AE1033" s="17"/>
      <c r="AG1033" s="66"/>
      <c r="AI1033" s="17"/>
    </row>
    <row r="1034" spans="1:36" x14ac:dyDescent="0.25">
      <c r="A1034" s="72">
        <f>IF('##zz500##'!B1034&lt;&gt;"",'##zz500##'!B1034,"")</f>
        <v>40647</v>
      </c>
      <c r="B1034" s="208">
        <v>20243.71</v>
      </c>
      <c r="C1034" s="146">
        <f t="shared" si="42"/>
        <v>-3.128931785446154E-3</v>
      </c>
      <c r="D1034" s="143">
        <f>IF('##zz500##'!K1034="","",IF('##zz500##'!K1034="yes",D1033,IF('##zz500##'!T1034&lt;&gt;0,D1033*(1+'##zz500##'!T1034),D1033*(1+C1034))))</f>
        <v>5.3035146507774877</v>
      </c>
      <c r="E1034" s="6">
        <f t="shared" si="40"/>
        <v>0</v>
      </c>
      <c r="F1034" s="17">
        <f>D1034/MAX(D$240:D1034)-1</f>
        <v>-3.8971869535680881E-2</v>
      </c>
      <c r="G1034" s="66">
        <f>IF('##zz500##'!K1034="","",IF('##zz500##'!K1034="no",G1033*(1+E1034),IF('##zz500##'!T1034&lt;&gt;0,G1033*(1+'##zz500##'!T1034),G1033*(1+'##zz500##'!P1034))))</f>
        <v>14.197399229750072</v>
      </c>
      <c r="H1034" s="6">
        <f t="shared" si="41"/>
        <v>-4.6971764955738848E-4</v>
      </c>
      <c r="I1034" s="17">
        <f>G1034/MAX(G$240:G1034)-1</f>
        <v>-6.517950328846811E-2</v>
      </c>
      <c r="N1034" s="20"/>
      <c r="O1034" s="20"/>
      <c r="S1034" s="192"/>
      <c r="Y1034" s="39"/>
      <c r="Z1034" s="39"/>
      <c r="AA1034" s="17"/>
      <c r="AC1034" s="142"/>
      <c r="AE1034" s="17"/>
      <c r="AG1034" s="66"/>
      <c r="AI1034" s="17"/>
    </row>
    <row r="1035" spans="1:36" x14ac:dyDescent="0.25">
      <c r="A1035" s="72">
        <f>IF('##zz500##'!B1035&lt;&gt;"",'##zz500##'!B1035,"")</f>
        <v>40648</v>
      </c>
      <c r="B1035" s="208">
        <v>20042.96</v>
      </c>
      <c r="C1035" s="146">
        <f t="shared" si="42"/>
        <v>-9.916660533074273E-3</v>
      </c>
      <c r="D1035" s="143">
        <f>IF('##zz500##'!K1035="","",IF('##zz500##'!K1035="yes",D1034,IF('##zz500##'!T1035&lt;&gt;0,D1034*(1+'##zz500##'!T1035),D1034*(1+C1035))))</f>
        <v>5.3035146507774877</v>
      </c>
      <c r="E1035" s="6">
        <f t="shared" si="40"/>
        <v>0</v>
      </c>
      <c r="F1035" s="17">
        <f>D1035/MAX(D$240:D1035)-1</f>
        <v>-3.8971869535680881E-2</v>
      </c>
      <c r="G1035" s="66">
        <f>IF('##zz500##'!K1035="","",IF('##zz500##'!K1035="no",G1034*(1+E1035),IF('##zz500##'!T1035&lt;&gt;0,G1034*(1+'##zz500##'!T1035),G1034*(1+'##zz500##'!P1035))))</f>
        <v>14.165563838621269</v>
      </c>
      <c r="H1035" s="6">
        <f t="shared" si="41"/>
        <v>-2.2423396435942156E-3</v>
      </c>
      <c r="I1035" s="17">
        <f>G1035/MAX(G$240:G1035)-1</f>
        <v>-6.7275688347888773E-2</v>
      </c>
      <c r="N1035" s="20"/>
      <c r="O1035" s="20"/>
      <c r="S1035" s="192"/>
      <c r="Y1035" s="39"/>
      <c r="Z1035" s="39"/>
      <c r="AA1035" s="17"/>
      <c r="AC1035" s="142"/>
      <c r="AE1035" s="17"/>
      <c r="AG1035" s="66"/>
      <c r="AI1035" s="17"/>
    </row>
    <row r="1036" spans="1:36" x14ac:dyDescent="0.25">
      <c r="A1036" s="72">
        <f>IF('##zz500##'!B1036&lt;&gt;"",'##zz500##'!B1036,"")</f>
        <v>40651</v>
      </c>
      <c r="B1036" s="208">
        <v>19976.71</v>
      </c>
      <c r="C1036" s="146">
        <f t="shared" si="42"/>
        <v>-3.3054000007982642E-3</v>
      </c>
      <c r="D1036" s="143">
        <f>IF('##zz500##'!K1036="","",IF('##zz500##'!K1036="yes",D1035,IF('##zz500##'!T1036&lt;&gt;0,D1035*(1+'##zz500##'!T1036),D1035*(1+C1036))))</f>
        <v>5.3035146507774877</v>
      </c>
      <c r="E1036" s="6">
        <f t="shared" si="40"/>
        <v>0</v>
      </c>
      <c r="F1036" s="17">
        <f>D1036/MAX(D$240:D1036)-1</f>
        <v>-3.8971869535680881E-2</v>
      </c>
      <c r="G1036" s="66">
        <f>IF('##zz500##'!K1036="","",IF('##zz500##'!K1036="no",G1035*(1+E1036),IF('##zz500##'!T1036&lt;&gt;0,G1035*(1+'##zz500##'!T1036),G1035*(1+'##zz500##'!P1036))))</f>
        <v>14.149822001032188</v>
      </c>
      <c r="H1036" s="6">
        <f t="shared" si="41"/>
        <v>-1.1112750447788144E-3</v>
      </c>
      <c r="I1036" s="17">
        <f>G1036/MAX(G$240:G1036)-1</f>
        <v>-6.8312201599086242E-2</v>
      </c>
      <c r="N1036" s="20"/>
      <c r="O1036" s="20"/>
      <c r="S1036" s="192"/>
      <c r="Y1036" s="39"/>
      <c r="Z1036" s="39"/>
      <c r="AA1036" s="17"/>
      <c r="AC1036" s="142"/>
      <c r="AE1036" s="17"/>
      <c r="AG1036" s="66"/>
      <c r="AI1036" s="17"/>
    </row>
    <row r="1037" spans="1:36" x14ac:dyDescent="0.25">
      <c r="A1037" s="72">
        <f>IF('##zz500##'!B1037&lt;&gt;"",'##zz500##'!B1037,"")</f>
        <v>40652</v>
      </c>
      <c r="B1037" s="208">
        <v>19755.400000000001</v>
      </c>
      <c r="C1037" s="146">
        <f t="shared" si="42"/>
        <v>-1.1078400797728816E-2</v>
      </c>
      <c r="D1037" s="143">
        <f>IF('##zz500##'!K1037="","",IF('##zz500##'!K1037="yes",D1036,IF('##zz500##'!T1037&lt;&gt;0,D1036*(1+'##zz500##'!T1037),D1036*(1+C1037))))</f>
        <v>5.2447601898395479</v>
      </c>
      <c r="E1037" s="6">
        <f t="shared" si="40"/>
        <v>-1.1078400797728816E-2</v>
      </c>
      <c r="F1037" s="17">
        <f>D1037/MAX(D$240:D1037)-1</f>
        <v>-4.9618524342856629E-2</v>
      </c>
      <c r="G1037" s="66">
        <f>IF('##zz500##'!K1037="","",IF('##zz500##'!K1037="no",G1036*(1+E1037),IF('##zz500##'!T1037&lt;&gt;0,G1036*(1+'##zz500##'!T1037),G1036*(1+'##zz500##'!P1037))))</f>
        <v>13.993064601688232</v>
      </c>
      <c r="H1037" s="6">
        <f t="shared" si="41"/>
        <v>-1.1078400797728816E-2</v>
      </c>
      <c r="I1037" s="17">
        <f>G1037/MAX(G$240:G1037)-1</f>
        <v>-7.8633812448125173E-2</v>
      </c>
      <c r="N1037" s="20"/>
      <c r="O1037" s="20"/>
      <c r="S1037" s="192"/>
      <c r="Y1037" s="39"/>
      <c r="Z1037" s="39"/>
      <c r="AA1037" s="17"/>
      <c r="AC1037" s="142"/>
      <c r="AE1037" s="17"/>
      <c r="AG1037" s="66"/>
      <c r="AI1037" s="17"/>
    </row>
    <row r="1038" spans="1:36" x14ac:dyDescent="0.25">
      <c r="A1038" s="72">
        <f>IF('##zz500##'!B1038&lt;&gt;"",'##zz500##'!B1038,"")</f>
        <v>40653</v>
      </c>
      <c r="B1038" s="208">
        <v>19927.71</v>
      </c>
      <c r="C1038" s="146">
        <f t="shared" si="42"/>
        <v>8.7221721655850182E-3</v>
      </c>
      <c r="D1038" s="143">
        <f>IF('##zz500##'!K1038="","",IF('##zz500##'!K1038="yes",D1037,IF('##zz500##'!T1038&lt;&gt;0,D1037*(1+'##zz500##'!T1038),D1037*(1+C1038))))</f>
        <v>5.2447601898395479</v>
      </c>
      <c r="E1038" s="6">
        <f t="shared" si="40"/>
        <v>0</v>
      </c>
      <c r="F1038" s="17">
        <f>D1038/MAX(D$240:D1038)-1</f>
        <v>-4.9618524342856629E-2</v>
      </c>
      <c r="G1038" s="66">
        <f>IF('##zz500##'!K1038="","",IF('##zz500##'!K1038="no",G1037*(1+E1038),IF('##zz500##'!T1038&lt;&gt;0,G1037*(1+'##zz500##'!T1038),G1037*(1+'##zz500##'!P1038))))</f>
        <v>13.893890512930454</v>
      </c>
      <c r="H1038" s="6">
        <f t="shared" si="41"/>
        <v>-7.0873744659059046E-3</v>
      </c>
      <c r="I1038" s="17">
        <f>G1038/MAX(G$240:G1038)-1</f>
        <v>-8.5163879639529427E-2</v>
      </c>
      <c r="N1038" s="20"/>
      <c r="O1038" s="20"/>
      <c r="S1038" s="192"/>
      <c r="Y1038" s="39"/>
      <c r="Z1038" s="39"/>
      <c r="AA1038" s="17"/>
      <c r="AC1038" s="142"/>
      <c r="AE1038" s="17"/>
      <c r="AG1038" s="66"/>
      <c r="AI1038" s="17"/>
    </row>
    <row r="1039" spans="1:36" x14ac:dyDescent="0.25">
      <c r="A1039" s="72">
        <f>IF('##zz500##'!B1039&lt;&gt;"",'##zz500##'!B1039,"")</f>
        <v>40654</v>
      </c>
      <c r="B1039" s="208">
        <v>20070.46</v>
      </c>
      <c r="C1039" s="146">
        <f t="shared" si="42"/>
        <v>7.1633920806755125E-3</v>
      </c>
      <c r="D1039" s="143">
        <f>IF('##zz500##'!K1039="","",IF('##zz500##'!K1039="yes",D1038,IF('##zz500##'!T1039&lt;&gt;0,D1038*(1+'##zz500##'!T1039),D1038*(1+C1039))))</f>
        <v>5.2447601898395479</v>
      </c>
      <c r="E1039" s="6">
        <f t="shared" si="40"/>
        <v>0</v>
      </c>
      <c r="F1039" s="17">
        <f>D1039/MAX(D$240:D1039)-1</f>
        <v>-4.9618524342856629E-2</v>
      </c>
      <c r="G1039" s="66">
        <f>IF('##zz500##'!K1039="","",IF('##zz500##'!K1039="no",G1038*(1+E1039),IF('##zz500##'!T1039&lt;&gt;0,G1038*(1+'##zz500##'!T1039),G1038*(1+'##zz500##'!P1039))))</f>
        <v>13.830113586542593</v>
      </c>
      <c r="H1039" s="6">
        <f t="shared" si="41"/>
        <v>-4.5902856603415865E-3</v>
      </c>
      <c r="I1039" s="17">
        <f>G1039/MAX(G$240:G1039)-1</f>
        <v>-8.936323876438268E-2</v>
      </c>
      <c r="N1039" s="20"/>
      <c r="O1039" s="20"/>
      <c r="S1039" s="192"/>
      <c r="Y1039" s="39"/>
      <c r="Z1039" s="39"/>
      <c r="AA1039" s="17"/>
      <c r="AC1039" s="142"/>
      <c r="AE1039" s="17"/>
      <c r="AG1039" s="66"/>
      <c r="AI1039" s="17"/>
    </row>
    <row r="1040" spans="1:36" x14ac:dyDescent="0.25">
      <c r="A1040" s="72">
        <f>IF('##zz500##'!B1040&lt;&gt;"",'##zz500##'!B1040,"")</f>
        <v>40655</v>
      </c>
      <c r="B1040" s="208">
        <v>19994.48</v>
      </c>
      <c r="C1040" s="146">
        <f t="shared" si="42"/>
        <v>-3.7856631088674098E-3</v>
      </c>
      <c r="D1040" s="143">
        <f>IF('##zz500##'!K1040="","",IF('##zz500##'!K1040="yes",D1039,IF('##zz500##'!T1040&lt;&gt;0,D1039*(1+'##zz500##'!T1040),D1039*(1+C1040))))</f>
        <v>5.2343295979983813</v>
      </c>
      <c r="E1040" s="6">
        <f t="shared" si="40"/>
        <v>-1.9887643025839896E-3</v>
      </c>
      <c r="F1040" s="17">
        <f>D1040/MAX(D$240:D1040)-1</f>
        <v>-5.1508609095480606E-2</v>
      </c>
      <c r="G1040" s="66">
        <f>IF('##zz500##'!K1040="","",IF('##zz500##'!K1040="no",G1039*(1+E1040),IF('##zz500##'!T1040&lt;&gt;0,G1039*(1+'##zz500##'!T1040),G1039*(1+'##zz500##'!P1040))))</f>
        <v>13.802608750340996</v>
      </c>
      <c r="H1040" s="6">
        <f t="shared" si="41"/>
        <v>-1.9887643025839896E-3</v>
      </c>
      <c r="I1040" s="17">
        <f>G1040/MAX(G$240:G1040)-1</f>
        <v>-9.1174280647748795E-2</v>
      </c>
      <c r="N1040" s="20"/>
      <c r="O1040" s="20"/>
      <c r="S1040" s="192"/>
      <c r="Y1040" s="39"/>
      <c r="Z1040" s="39"/>
      <c r="AA1040" s="17"/>
      <c r="AC1040" s="142"/>
      <c r="AE1040" s="17"/>
      <c r="AG1040" s="66"/>
      <c r="AI1040" s="17"/>
    </row>
    <row r="1041" spans="1:36" x14ac:dyDescent="0.25">
      <c r="A1041" s="72">
        <f>IF('##zz500##'!B1041&lt;&gt;"",'##zz500##'!B1041,"")</f>
        <v>40658</v>
      </c>
      <c r="B1041" s="208">
        <v>19505.439999999999</v>
      </c>
      <c r="C1041" s="146">
        <f t="shared" si="42"/>
        <v>-2.4458750615169778E-2</v>
      </c>
      <c r="D1041" s="143">
        <f>IF('##zz500##'!K1041="","",IF('##zz500##'!K1041="yes",D1040,IF('##zz500##'!T1041&lt;&gt;0,D1040*(1+'##zz500##'!T1041),D1040*(1+C1041))))</f>
        <v>5.2343295979983813</v>
      </c>
      <c r="E1041" s="6">
        <f t="shared" si="40"/>
        <v>0</v>
      </c>
      <c r="F1041" s="17">
        <f>D1041/MAX(D$240:D1041)-1</f>
        <v>-5.1508609095480606E-2</v>
      </c>
      <c r="G1041" s="66">
        <f>IF('##zz500##'!K1041="","",IF('##zz500##'!K1041="no",G1040*(1+E1041),IF('##zz500##'!T1041&lt;&gt;0,G1040*(1+'##zz500##'!T1041),G1040*(1+'##zz500##'!P1041))))</f>
        <v>14.097494033858149</v>
      </c>
      <c r="H1041" s="6">
        <f t="shared" si="41"/>
        <v>2.1364460070627533E-2</v>
      </c>
      <c r="I1041" s="17">
        <f>G1041/MAX(G$240:G1041)-1</f>
        <v>-7.175770985548835E-2</v>
      </c>
      <c r="N1041" s="20"/>
      <c r="O1041" s="20"/>
      <c r="S1041" s="192"/>
      <c r="Y1041" s="39"/>
      <c r="Z1041" s="39"/>
      <c r="AA1041" s="17"/>
      <c r="AC1041" s="142"/>
      <c r="AE1041" s="17"/>
      <c r="AG1041" s="66"/>
      <c r="AI1041" s="17"/>
    </row>
    <row r="1042" spans="1:36" x14ac:dyDescent="0.25">
      <c r="A1042" s="72">
        <f>IF('##zz500##'!B1042&lt;&gt;"",'##zz500##'!B1042,"")</f>
        <v>40659</v>
      </c>
      <c r="B1042" s="208">
        <v>19139.810000000001</v>
      </c>
      <c r="C1042" s="146">
        <f t="shared" si="42"/>
        <v>-1.874502702835712E-2</v>
      </c>
      <c r="D1042" s="143">
        <f>IF('##zz500##'!K1042="","",IF('##zz500##'!K1042="yes",D1041,IF('##zz500##'!T1042&lt;&gt;0,D1041*(1+'##zz500##'!T1042),D1041*(1+C1042))))</f>
        <v>5.2343295979983813</v>
      </c>
      <c r="E1042" s="6">
        <f t="shared" si="40"/>
        <v>0</v>
      </c>
      <c r="F1042" s="17">
        <f>D1042/MAX(D$240:D1042)-1</f>
        <v>-5.1508609095480606E-2</v>
      </c>
      <c r="G1042" s="66">
        <f>IF('##zz500##'!K1042="","",IF('##zz500##'!K1042="no",G1041*(1+E1042),IF('##zz500##'!T1042&lt;&gt;0,G1041*(1+'##zz500##'!T1042),G1041*(1+'##zz500##'!P1042))))</f>
        <v>14.332323511292506</v>
      </c>
      <c r="H1042" s="6">
        <f t="shared" si="41"/>
        <v>1.6657533379362599E-2</v>
      </c>
      <c r="I1042" s="17">
        <f>G1042/MAX(G$240:G1042)-1</f>
        <v>-5.6295482923270135E-2</v>
      </c>
      <c r="N1042" s="20"/>
      <c r="O1042" s="20"/>
      <c r="S1042" s="192"/>
      <c r="Y1042" s="39"/>
      <c r="Z1042" s="39"/>
      <c r="AA1042" s="17"/>
      <c r="AC1042" s="142"/>
      <c r="AE1042" s="17"/>
      <c r="AG1042" s="66"/>
      <c r="AI1042" s="17"/>
    </row>
    <row r="1043" spans="1:36" x14ac:dyDescent="0.25">
      <c r="A1043" s="72">
        <f>IF('##zz500##'!B1043&lt;&gt;"",'##zz500##'!B1043,"")</f>
        <v>40660</v>
      </c>
      <c r="B1043" s="208">
        <v>18840.91</v>
      </c>
      <c r="C1043" s="146">
        <f t="shared" si="42"/>
        <v>-1.5616664951219494E-2</v>
      </c>
      <c r="D1043" s="143">
        <f>IF('##zz500##'!K1043="","",IF('##zz500##'!K1043="yes",D1042,IF('##zz500##'!T1043&lt;&gt;0,D1042*(1+'##zz500##'!T1043),D1042*(1+C1043))))</f>
        <v>5.2343295979983813</v>
      </c>
      <c r="E1043" s="6">
        <f t="shared" si="40"/>
        <v>0</v>
      </c>
      <c r="F1043" s="17">
        <f>D1043/MAX(D$240:D1043)-1</f>
        <v>-5.1508609095480606E-2</v>
      </c>
      <c r="G1043" s="66">
        <f>IF('##zz500##'!K1043="","",IF('##zz500##'!K1043="no",G1042*(1+E1043),IF('##zz500##'!T1043&lt;&gt;0,G1042*(1+'##zz500##'!T1043),G1042*(1+'##zz500##'!P1043))))</f>
        <v>14.496881238633526</v>
      </c>
      <c r="H1043" s="6">
        <f t="shared" si="41"/>
        <v>1.1481580583313278E-2</v>
      </c>
      <c r="I1043" s="17">
        <f>G1043/MAX(G$240:G1043)-1</f>
        <v>-4.5460263463616979E-2</v>
      </c>
      <c r="N1043" s="20"/>
      <c r="O1043" s="20"/>
      <c r="S1043" s="192"/>
      <c r="Y1043" s="39"/>
      <c r="Z1043" s="39"/>
      <c r="AA1043" s="17"/>
      <c r="AC1043" s="142"/>
      <c r="AE1043" s="17"/>
      <c r="AG1043" s="66"/>
      <c r="AI1043" s="17"/>
    </row>
    <row r="1044" spans="1:36" x14ac:dyDescent="0.25">
      <c r="A1044" s="72">
        <f>IF('##zz500##'!B1044&lt;&gt;"",'##zz500##'!B1044,"")</f>
        <v>40661</v>
      </c>
      <c r="B1044" s="208">
        <v>18244.32</v>
      </c>
      <c r="C1044" s="146">
        <f t="shared" si="42"/>
        <v>-3.1664606433553399E-2</v>
      </c>
      <c r="D1044" s="143">
        <f>IF('##zz500##'!K1044="","",IF('##zz500##'!K1044="yes",D1043,IF('##zz500##'!T1044&lt;&gt;0,D1043*(1+'##zz500##'!T1044),D1043*(1+C1044))))</f>
        <v>5.2343295979983813</v>
      </c>
      <c r="E1044" s="6">
        <f t="shared" si="40"/>
        <v>0</v>
      </c>
      <c r="F1044" s="17">
        <f>D1044/MAX(D$240:D1044)-1</f>
        <v>-5.1508609095480606E-2</v>
      </c>
      <c r="G1044" s="66">
        <f>IF('##zz500##'!K1044="","",IF('##zz500##'!K1044="no",G1043*(1+E1044),IF('##zz500##'!T1044&lt;&gt;0,G1043*(1+'##zz500##'!T1044),G1043*(1+'##zz500##'!P1044))))</f>
        <v>14.96328339314725</v>
      </c>
      <c r="H1044" s="6">
        <f t="shared" si="41"/>
        <v>3.2172585733184045E-2</v>
      </c>
      <c r="I1044" s="17">
        <f>G1044/MAX(G$240:G1044)-1</f>
        <v>-1.4750251954169236E-2</v>
      </c>
      <c r="N1044" s="20"/>
      <c r="O1044" s="20"/>
      <c r="S1044" s="192"/>
      <c r="Y1044" s="39"/>
      <c r="Z1044" s="39"/>
      <c r="AA1044" s="17"/>
      <c r="AC1044" s="142"/>
      <c r="AE1044" s="17"/>
      <c r="AG1044" s="66"/>
      <c r="AI1044" s="17"/>
    </row>
    <row r="1045" spans="1:36" x14ac:dyDescent="0.25">
      <c r="A1045" s="72">
        <f>IF('##zz500##'!B1045&lt;&gt;"",'##zz500##'!B1045,"")</f>
        <v>40662</v>
      </c>
      <c r="B1045" s="208">
        <v>18409.72</v>
      </c>
      <c r="C1045" s="146">
        <f t="shared" si="42"/>
        <v>9.0658352846255674E-3</v>
      </c>
      <c r="D1045" s="143">
        <f>IF('##zz500##'!K1045="","",IF('##zz500##'!K1045="yes",D1044,IF('##zz500##'!T1045&lt;&gt;0,D1044*(1+'##zz500##'!T1045),D1044*(1+C1045))))</f>
        <v>5.2343295979983813</v>
      </c>
      <c r="E1045" s="6">
        <f t="shared" si="40"/>
        <v>0</v>
      </c>
      <c r="F1045" s="17">
        <f>D1045/MAX(D$240:D1045)-1</f>
        <v>-5.1508609095480606E-2</v>
      </c>
      <c r="G1045" s="66">
        <f>IF('##zz500##'!K1045="","",IF('##zz500##'!K1045="no",G1044*(1+E1045),IF('##zz500##'!T1045&lt;&gt;0,G1044*(1+'##zz500##'!T1045),G1044*(1+'##zz500##'!P1045))))</f>
        <v>14.706994898677396</v>
      </c>
      <c r="H1045" s="6">
        <f t="shared" si="41"/>
        <v>-1.7127824671637759E-2</v>
      </c>
      <c r="I1045" s="17">
        <f>G1045/MAX(G$240:G1045)-1</f>
        <v>-3.1625436896473569E-2</v>
      </c>
      <c r="N1045" s="20"/>
      <c r="O1045" s="20"/>
      <c r="S1045" s="192"/>
      <c r="Y1045" s="39"/>
      <c r="Z1045" s="39"/>
      <c r="AA1045" s="17"/>
      <c r="AC1045" s="142"/>
      <c r="AE1045" s="17"/>
      <c r="AG1045" s="66"/>
      <c r="AI1045" s="17"/>
    </row>
    <row r="1046" spans="1:36" x14ac:dyDescent="0.25">
      <c r="A1046" s="72">
        <f>IF('##zz500##'!B1046&lt;&gt;"",'##zz500##'!B1046,"")</f>
        <v>40666</v>
      </c>
      <c r="B1046" s="208">
        <v>18794.13</v>
      </c>
      <c r="C1046" s="146">
        <f t="shared" si="42"/>
        <v>2.0880817307378896E-2</v>
      </c>
      <c r="D1046" s="143">
        <f>IF('##zz500##'!K1046="","",IF('##zz500##'!K1046="yes",D1045,IF('##zz500##'!T1046&lt;&gt;0,D1045*(1+'##zz500##'!T1046),D1045*(1+C1046))))</f>
        <v>5.2343295979983813</v>
      </c>
      <c r="E1046" s="6">
        <f t="shared" si="40"/>
        <v>0</v>
      </c>
      <c r="F1046" s="17">
        <f>D1046/MAX(D$240:D1046)-1</f>
        <v>-5.1508609095480606E-2</v>
      </c>
      <c r="G1046" s="66">
        <f>IF('##zz500##'!K1046="","",IF('##zz500##'!K1046="no",G1045*(1+E1046),IF('##zz500##'!T1046&lt;&gt;0,G1045*(1+'##zz500##'!T1046),G1045*(1+'##zz500##'!P1046))))</f>
        <v>14.452496540644349</v>
      </c>
      <c r="H1046" s="6">
        <f t="shared" si="41"/>
        <v>-1.7304579201012249E-2</v>
      </c>
      <c r="I1046" s="17">
        <f>G1046/MAX(G$240:G1046)-1</f>
        <v>-4.8382751219944176E-2</v>
      </c>
      <c r="N1046" s="20"/>
      <c r="O1046" s="20"/>
      <c r="S1046" s="192"/>
      <c r="Y1046" s="39"/>
      <c r="Z1046" s="39"/>
      <c r="AA1046" s="17"/>
      <c r="AC1046" s="142"/>
      <c r="AE1046" s="17"/>
      <c r="AG1046" s="66"/>
      <c r="AI1046" s="17"/>
    </row>
    <row r="1047" spans="1:36" x14ac:dyDescent="0.25">
      <c r="A1047" s="72">
        <f>IF('##zz500##'!B1047&lt;&gt;"",'##zz500##'!B1047,"")</f>
        <v>40667</v>
      </c>
      <c r="B1047" s="208">
        <v>18436.63</v>
      </c>
      <c r="C1047" s="146">
        <f t="shared" si="42"/>
        <v>-1.9021896730521681E-2</v>
      </c>
      <c r="D1047" s="143">
        <f>IF('##zz500##'!K1047="","",IF('##zz500##'!K1047="yes",D1046,IF('##zz500##'!T1047&lt;&gt;0,D1046*(1+'##zz500##'!T1047),D1046*(1+C1047))))</f>
        <v>5.2343295979983813</v>
      </c>
      <c r="E1047" s="6">
        <f t="shared" si="40"/>
        <v>0</v>
      </c>
      <c r="F1047" s="17">
        <f>D1047/MAX(D$240:D1047)-1</f>
        <v>-5.1508609095480606E-2</v>
      </c>
      <c r="G1047" s="66">
        <f>IF('##zz500##'!K1047="","",IF('##zz500##'!K1047="no",G1046*(1+E1047),IF('##zz500##'!T1047&lt;&gt;0,G1046*(1+'##zz500##'!T1047),G1046*(1+'##zz500##'!P1047))))</f>
        <v>14.763218592974621</v>
      </c>
      <c r="H1047" s="6">
        <f t="shared" si="41"/>
        <v>2.1499541719760096E-2</v>
      </c>
      <c r="I1047" s="17">
        <f>G1047/MAX(G$240:G1047)-1</f>
        <v>-2.7923416478554008E-2</v>
      </c>
      <c r="N1047" s="20"/>
      <c r="O1047" s="20"/>
      <c r="S1047" s="192"/>
      <c r="Y1047" s="39"/>
      <c r="Z1047" s="39"/>
      <c r="AA1047" s="17"/>
      <c r="AC1047" s="142"/>
      <c r="AE1047" s="17"/>
      <c r="AG1047" s="66"/>
      <c r="AI1047" s="17"/>
    </row>
    <row r="1048" spans="1:36" x14ac:dyDescent="0.25">
      <c r="A1048" s="72">
        <f>IF('##zz500##'!B1048&lt;&gt;"",'##zz500##'!B1048,"")</f>
        <v>40668</v>
      </c>
      <c r="B1048" s="208">
        <v>18642.34</v>
      </c>
      <c r="C1048" s="146">
        <f t="shared" si="42"/>
        <v>1.1157679033532597E-2</v>
      </c>
      <c r="D1048" s="143">
        <f>IF('##zz500##'!K1048="","",IF('##zz500##'!K1048="yes",D1047,IF('##zz500##'!T1048&lt;&gt;0,D1047*(1+'##zz500##'!T1048),D1047*(1+C1048))))</f>
        <v>5.2343295979983813</v>
      </c>
      <c r="E1048" s="6">
        <f t="shared" si="40"/>
        <v>0</v>
      </c>
      <c r="F1048" s="17">
        <f>D1048/MAX(D$240:D1048)-1</f>
        <v>-5.1508609095480606E-2</v>
      </c>
      <c r="G1048" s="66">
        <f>IF('##zz500##'!K1048="","",IF('##zz500##'!K1048="no",G1047*(1+E1048),IF('##zz500##'!T1048&lt;&gt;0,G1047*(1+'##zz500##'!T1048),G1047*(1+'##zz500##'!P1048))))</f>
        <v>14.725105365140603</v>
      </c>
      <c r="H1048" s="6">
        <f t="shared" si="41"/>
        <v>-2.5816340518154401E-3</v>
      </c>
      <c r="I1048" s="17">
        <f>G1048/MAX(G$240:G1048)-1</f>
        <v>-3.0432962487545345E-2</v>
      </c>
      <c r="N1048" s="20"/>
      <c r="O1048" s="20"/>
      <c r="S1048" s="192"/>
      <c r="Y1048" s="39"/>
      <c r="Z1048" s="39"/>
      <c r="AA1048" s="17"/>
      <c r="AC1048" s="142"/>
      <c r="AE1048" s="17"/>
      <c r="AF1048" s="14"/>
      <c r="AG1048" s="66"/>
      <c r="AI1048" s="17"/>
      <c r="AJ1048" s="14"/>
    </row>
    <row r="1049" spans="1:36" x14ac:dyDescent="0.25">
      <c r="A1049" s="72">
        <f>IF('##zz500##'!B1049&lt;&gt;"",'##zz500##'!B1049,"")</f>
        <v>40669</v>
      </c>
      <c r="B1049" s="208">
        <v>18807.759999999998</v>
      </c>
      <c r="C1049" s="146">
        <f t="shared" si="42"/>
        <v>8.8733495902337811E-3</v>
      </c>
      <c r="D1049" s="143">
        <f>IF('##zz500##'!K1049="","",IF('##zz500##'!K1049="yes",D1048,IF('##zz500##'!T1049&lt;&gt;0,D1048*(1+'##zz500##'!T1049),D1048*(1+C1049))))</f>
        <v>5.2343295979983813</v>
      </c>
      <c r="E1049" s="6">
        <f t="shared" si="40"/>
        <v>0</v>
      </c>
      <c r="F1049" s="17">
        <f>D1049/MAX(D$240:D1049)-1</f>
        <v>-5.1508609095480606E-2</v>
      </c>
      <c r="G1049" s="66">
        <f>IF('##zz500##'!K1049="","",IF('##zz500##'!K1049="no",G1048*(1+E1049),IF('##zz500##'!T1049&lt;&gt;0,G1048*(1+'##zz500##'!T1049),G1048*(1+'##zz500##'!P1049))))</f>
        <v>14.655677393680774</v>
      </c>
      <c r="H1049" s="6">
        <f t="shared" si="41"/>
        <v>-4.7149388570209005E-3</v>
      </c>
      <c r="I1049" s="17">
        <f>G1049/MAX(G$240:G1049)-1</f>
        <v>-3.5004411787199596E-2</v>
      </c>
      <c r="N1049" s="20"/>
      <c r="O1049" s="20"/>
      <c r="S1049" s="192"/>
      <c r="Y1049" s="39"/>
      <c r="Z1049" s="39"/>
      <c r="AA1049" s="17"/>
      <c r="AC1049" s="142"/>
      <c r="AE1049" s="17"/>
      <c r="AG1049" s="66"/>
      <c r="AI1049" s="17"/>
    </row>
    <row r="1050" spans="1:36" x14ac:dyDescent="0.25">
      <c r="A1050" s="72">
        <f>IF('##zz500##'!B1050&lt;&gt;"",'##zz500##'!B1050,"")</f>
        <v>40672</v>
      </c>
      <c r="B1050" s="208">
        <v>18923.34</v>
      </c>
      <c r="C1050" s="146">
        <f t="shared" si="42"/>
        <v>6.1453357550289578E-3</v>
      </c>
      <c r="D1050" s="143">
        <f>IF('##zz500##'!K1050="","",IF('##zz500##'!K1050="yes",D1049,IF('##zz500##'!T1050&lt;&gt;0,D1049*(1+'##zz500##'!T1050),D1049*(1+C1050))))</f>
        <v>5.2343295979983813</v>
      </c>
      <c r="E1050" s="6">
        <f t="shared" si="40"/>
        <v>0</v>
      </c>
      <c r="F1050" s="17">
        <f>D1050/MAX(D$240:D1050)-1</f>
        <v>-5.1508609095480606E-2</v>
      </c>
      <c r="G1050" s="66">
        <f>IF('##zz500##'!K1050="","",IF('##zz500##'!K1050="no",G1049*(1+E1050),IF('##zz500##'!T1050&lt;&gt;0,G1049*(1+'##zz500##'!T1050),G1049*(1+'##zz500##'!P1050))))</f>
        <v>14.534956170275775</v>
      </c>
      <c r="H1050" s="6">
        <f t="shared" si="41"/>
        <v>-8.2371643535938954E-3</v>
      </c>
      <c r="I1050" s="17">
        <f>G1050/MAX(G$240:G1050)-1</f>
        <v>-4.295323904780135E-2</v>
      </c>
      <c r="N1050" s="20"/>
      <c r="O1050" s="20"/>
      <c r="S1050" s="192"/>
      <c r="Y1050" s="39"/>
      <c r="Z1050" s="39"/>
      <c r="AA1050" s="17"/>
      <c r="AC1050" s="142"/>
      <c r="AE1050" s="17"/>
      <c r="AG1050" s="66"/>
      <c r="AI1050" s="17"/>
    </row>
    <row r="1051" spans="1:36" x14ac:dyDescent="0.25">
      <c r="A1051" s="72">
        <f>IF('##zz500##'!B1051&lt;&gt;"",'##zz500##'!B1051,"")</f>
        <v>40673</v>
      </c>
      <c r="B1051" s="208">
        <v>18856.37</v>
      </c>
      <c r="C1051" s="146">
        <f t="shared" si="42"/>
        <v>-3.5390158396985116E-3</v>
      </c>
      <c r="D1051" s="143">
        <f>IF('##zz500##'!K1051="","",IF('##zz500##'!K1051="yes",D1050,IF('##zz500##'!T1051&lt;&gt;0,D1050*(1+'##zz500##'!T1051),D1050*(1+C1051))))</f>
        <v>5.2343295979983813</v>
      </c>
      <c r="E1051" s="6">
        <f t="shared" si="40"/>
        <v>0</v>
      </c>
      <c r="F1051" s="17">
        <f>D1051/MAX(D$240:D1051)-1</f>
        <v>-5.1508609095480606E-2</v>
      </c>
      <c r="G1051" s="66">
        <f>IF('##zz500##'!K1051="","",IF('##zz500##'!K1051="no",G1050*(1+E1051),IF('##zz500##'!T1051&lt;&gt;0,G1050*(1+'##zz500##'!T1051),G1050*(1+'##zz500##'!P1051))))</f>
        <v>14.449498741545767</v>
      </c>
      <c r="H1051" s="6">
        <f t="shared" si="41"/>
        <v>-5.8794417904588503E-3</v>
      </c>
      <c r="I1051" s="17">
        <f>G1051/MAX(G$240:G1051)-1</f>
        <v>-4.8580139769567099E-2</v>
      </c>
      <c r="N1051" s="20"/>
      <c r="O1051" s="20"/>
      <c r="S1051" s="192"/>
      <c r="Y1051" s="39"/>
      <c r="Z1051" s="39"/>
      <c r="AA1051" s="17"/>
      <c r="AC1051" s="142"/>
      <c r="AE1051" s="17"/>
      <c r="AG1051" s="66"/>
      <c r="AI1051" s="17"/>
    </row>
    <row r="1052" spans="1:36" x14ac:dyDescent="0.25">
      <c r="A1052" s="72">
        <f>IF('##zz500##'!B1052&lt;&gt;"",'##zz500##'!B1052,"")</f>
        <v>40674</v>
      </c>
      <c r="B1052" s="208">
        <v>18914.48</v>
      </c>
      <c r="C1052" s="146">
        <f t="shared" si="42"/>
        <v>3.081717212803925E-3</v>
      </c>
      <c r="D1052" s="143">
        <f>IF('##zz500##'!K1052="","",IF('##zz500##'!K1052="yes",D1051,IF('##zz500##'!T1052&lt;&gt;0,D1051*(1+'##zz500##'!T1052),D1051*(1+C1052))))</f>
        <v>5.2343295979983813</v>
      </c>
      <c r="E1052" s="6">
        <f t="shared" si="40"/>
        <v>0</v>
      </c>
      <c r="F1052" s="17">
        <f>D1052/MAX(D$240:D1052)-1</f>
        <v>-5.1508609095480606E-2</v>
      </c>
      <c r="G1052" s="66">
        <f>IF('##zz500##'!K1052="","",IF('##zz500##'!K1052="no",G1051*(1+E1052),IF('##zz500##'!T1052&lt;&gt;0,G1051*(1+'##zz500##'!T1052),G1051*(1+'##zz500##'!P1052))))</f>
        <v>14.41771299938711</v>
      </c>
      <c r="H1052" s="6">
        <f t="shared" si="41"/>
        <v>-2.1997816482910437E-3</v>
      </c>
      <c r="I1052" s="17">
        <f>G1052/MAX(G$240:G1052)-1</f>
        <v>-5.0673055717921689E-2</v>
      </c>
      <c r="N1052" s="20"/>
      <c r="O1052" s="20"/>
      <c r="S1052" s="192"/>
      <c r="Y1052" s="39"/>
      <c r="Z1052" s="39"/>
      <c r="AA1052" s="17"/>
      <c r="AC1052" s="142"/>
      <c r="AE1052" s="17"/>
      <c r="AG1052" s="66"/>
      <c r="AI1052" s="17"/>
    </row>
    <row r="1053" spans="1:36" x14ac:dyDescent="0.25">
      <c r="A1053" s="72">
        <f>IF('##zz500##'!B1053&lt;&gt;"",'##zz500##'!B1053,"")</f>
        <v>40675</v>
      </c>
      <c r="B1053" s="208">
        <v>18652.91</v>
      </c>
      <c r="C1053" s="146">
        <f t="shared" si="42"/>
        <v>-1.382908755620027E-2</v>
      </c>
      <c r="D1053" s="143">
        <f>IF('##zz500##'!K1053="","",IF('##zz500##'!K1053="yes",D1052,IF('##zz500##'!T1053&lt;&gt;0,D1052*(1+'##zz500##'!T1053),D1052*(1+C1053))))</f>
        <v>5.2343295979983813</v>
      </c>
      <c r="E1053" s="6">
        <f t="shared" si="40"/>
        <v>0</v>
      </c>
      <c r="F1053" s="17">
        <f>D1053/MAX(D$240:D1053)-1</f>
        <v>-5.1508609095480606E-2</v>
      </c>
      <c r="G1053" s="66">
        <f>IF('##zz500##'!K1053="","",IF('##zz500##'!K1053="no",G1052*(1+E1053),IF('##zz500##'!T1053&lt;&gt;0,G1052*(1+'##zz500##'!T1053),G1052*(1+'##zz500##'!P1053))))</f>
        <v>14.609871568338407</v>
      </c>
      <c r="H1053" s="6">
        <f t="shared" si="41"/>
        <v>1.3327950761640617E-2</v>
      </c>
      <c r="I1053" s="17">
        <f>G1053/MAX(G$240:G1053)-1</f>
        <v>-3.8020472947831285E-2</v>
      </c>
      <c r="N1053" s="20"/>
      <c r="O1053" s="20"/>
      <c r="S1053" s="192"/>
      <c r="Y1053" s="39"/>
      <c r="Z1053" s="39"/>
      <c r="AA1053" s="17"/>
      <c r="AC1053" s="142"/>
      <c r="AE1053" s="17"/>
      <c r="AG1053" s="66"/>
      <c r="AI1053" s="17"/>
    </row>
    <row r="1054" spans="1:36" x14ac:dyDescent="0.25">
      <c r="A1054" s="72">
        <f>IF('##zz500##'!B1054&lt;&gt;"",'##zz500##'!B1054,"")</f>
        <v>40676</v>
      </c>
      <c r="B1054" s="208">
        <v>18735</v>
      </c>
      <c r="C1054" s="146">
        <f t="shared" si="42"/>
        <v>4.4009218936884587E-3</v>
      </c>
      <c r="D1054" s="143">
        <f>IF('##zz500##'!K1054="","",IF('##zz500##'!K1054="yes",D1053,IF('##zz500##'!T1054&lt;&gt;0,D1053*(1+'##zz500##'!T1054),D1053*(1+C1054))))</f>
        <v>5.2343295979983813</v>
      </c>
      <c r="E1054" s="6">
        <f t="shared" si="40"/>
        <v>0</v>
      </c>
      <c r="F1054" s="17">
        <f>D1054/MAX(D$240:D1054)-1</f>
        <v>-5.1508609095480606E-2</v>
      </c>
      <c r="G1054" s="66">
        <f>IF('##zz500##'!K1054="","",IF('##zz500##'!K1054="no",G1053*(1+E1054),IF('##zz500##'!T1054&lt;&gt;0,G1053*(1+'##zz500##'!T1054),G1053*(1+'##zz500##'!P1054))))</f>
        <v>14.493414089560646</v>
      </c>
      <c r="H1054" s="6">
        <f t="shared" si="41"/>
        <v>-7.9711500702128735E-3</v>
      </c>
      <c r="I1054" s="17">
        <f>G1054/MAX(G$240:G1054)-1</f>
        <v>-4.5688556122436497E-2</v>
      </c>
      <c r="N1054" s="20"/>
      <c r="O1054" s="20"/>
      <c r="S1054" s="192"/>
      <c r="Y1054" s="39"/>
      <c r="Z1054" s="39"/>
      <c r="AA1054" s="17"/>
      <c r="AC1054" s="142"/>
      <c r="AE1054" s="17"/>
      <c r="AG1054" s="66"/>
      <c r="AI1054" s="17"/>
    </row>
    <row r="1055" spans="1:36" x14ac:dyDescent="0.25">
      <c r="A1055" s="72">
        <f>IF('##zz500##'!B1055&lt;&gt;"",'##zz500##'!B1055,"")</f>
        <v>40679</v>
      </c>
      <c r="B1055" s="208">
        <v>18690.009999999998</v>
      </c>
      <c r="C1055" s="146">
        <f t="shared" si="42"/>
        <v>-2.401387776888253E-3</v>
      </c>
      <c r="D1055" s="143">
        <f>IF('##zz500##'!K1055="","",IF('##zz500##'!K1055="yes",D1054,IF('##zz500##'!T1055&lt;&gt;0,D1054*(1+'##zz500##'!T1055),D1054*(1+C1055))))</f>
        <v>5.2343295979983813</v>
      </c>
      <c r="E1055" s="6">
        <f t="shared" si="40"/>
        <v>0</v>
      </c>
      <c r="F1055" s="17">
        <f>D1055/MAX(D$240:D1055)-1</f>
        <v>-5.1508609095480606E-2</v>
      </c>
      <c r="G1055" s="66">
        <f>IF('##zz500##'!K1055="","",IF('##zz500##'!K1055="no",G1054*(1+E1055),IF('##zz500##'!T1055&lt;&gt;0,G1054*(1+'##zz500##'!T1055),G1054*(1+'##zz500##'!P1055))))</f>
        <v>14.498883235489648</v>
      </c>
      <c r="H1055" s="6">
        <f t="shared" si="41"/>
        <v>3.7735387226267569E-4</v>
      </c>
      <c r="I1055" s="17">
        <f>G1055/MAX(G$240:G1055)-1</f>
        <v>-4.5328443003744723E-2</v>
      </c>
      <c r="N1055" s="20"/>
      <c r="O1055" s="20"/>
      <c r="S1055" s="192"/>
      <c r="Y1055" s="39"/>
      <c r="Z1055" s="39"/>
      <c r="AA1055" s="17"/>
      <c r="AC1055" s="142"/>
      <c r="AE1055" s="17"/>
      <c r="AG1055" s="66"/>
      <c r="AI1055" s="17"/>
    </row>
    <row r="1056" spans="1:36" x14ac:dyDescent="0.25">
      <c r="A1056" s="72">
        <f>IF('##zz500##'!B1056&lt;&gt;"",'##zz500##'!B1056,"")</f>
        <v>40680</v>
      </c>
      <c r="B1056" s="208">
        <v>18525.61</v>
      </c>
      <c r="C1056" s="146">
        <f t="shared" si="42"/>
        <v>-8.7961429662155588E-3</v>
      </c>
      <c r="D1056" s="143">
        <f>IF('##zz500##'!K1056="","",IF('##zz500##'!K1056="yes",D1055,IF('##zz500##'!T1056&lt;&gt;0,D1055*(1+'##zz500##'!T1056),D1055*(1+C1056))))</f>
        <v>5.2343295979983813</v>
      </c>
      <c r="E1056" s="6">
        <f t="shared" si="40"/>
        <v>0</v>
      </c>
      <c r="F1056" s="17">
        <f>D1056/MAX(D$240:D1056)-1</f>
        <v>-5.1508609095480606E-2</v>
      </c>
      <c r="G1056" s="66">
        <f>IF('##zz500##'!K1056="","",IF('##zz500##'!K1056="no",G1055*(1+E1056),IF('##zz500##'!T1056&lt;&gt;0,G1055*(1+'##zz500##'!T1056),G1055*(1+'##zz500##'!P1056))))</f>
        <v>14.57805342009182</v>
      </c>
      <c r="H1056" s="6">
        <f t="shared" si="41"/>
        <v>5.460433284156796E-3</v>
      </c>
      <c r="I1056" s="17">
        <f>G1056/MAX(G$240:G1056)-1</f>
        <v>-4.0115522658484615E-2</v>
      </c>
      <c r="N1056" s="20"/>
      <c r="O1056" s="20"/>
      <c r="S1056" s="192"/>
      <c r="Y1056" s="39"/>
      <c r="Z1056" s="39"/>
      <c r="AA1056" s="17"/>
      <c r="AC1056" s="142"/>
      <c r="AE1056" s="17"/>
      <c r="AG1056" s="66"/>
      <c r="AI1056" s="17"/>
    </row>
    <row r="1057" spans="1:36" x14ac:dyDescent="0.25">
      <c r="A1057" s="72">
        <f>IF('##zz500##'!B1057&lt;&gt;"",'##zz500##'!B1057,"")</f>
        <v>40681</v>
      </c>
      <c r="B1057" s="208">
        <v>18442.740000000002</v>
      </c>
      <c r="C1057" s="146">
        <f t="shared" si="42"/>
        <v>-4.4732670071322422E-3</v>
      </c>
      <c r="D1057" s="143">
        <f>IF('##zz500##'!K1057="","",IF('##zz500##'!K1057="yes",D1056,IF('##zz500##'!T1057&lt;&gt;0,D1056*(1+'##zz500##'!T1057),D1056*(1+C1057))))</f>
        <v>5.2343295979983813</v>
      </c>
      <c r="E1057" s="6">
        <f t="shared" si="40"/>
        <v>0</v>
      </c>
      <c r="F1057" s="17">
        <f>D1057/MAX(D$240:D1057)-1</f>
        <v>-5.1508609095480606E-2</v>
      </c>
      <c r="G1057" s="66">
        <f>IF('##zz500##'!K1057="","",IF('##zz500##'!K1057="no",G1056*(1+E1057),IF('##zz500##'!T1057&lt;&gt;0,G1056*(1+'##zz500##'!T1057),G1056*(1+'##zz500##'!P1057))))</f>
        <v>14.48162312387135</v>
      </c>
      <c r="H1057" s="6">
        <f t="shared" si="41"/>
        <v>-6.6147580504518633E-3</v>
      </c>
      <c r="I1057" s="17">
        <f>G1057/MAX(G$240:G1057)-1</f>
        <v>-4.6464926232483217E-2</v>
      </c>
      <c r="N1057" s="20"/>
      <c r="O1057" s="20"/>
      <c r="S1057" s="192"/>
      <c r="Y1057" s="39"/>
      <c r="Z1057" s="39"/>
      <c r="AA1057" s="17"/>
      <c r="AC1057" s="142"/>
      <c r="AE1057" s="17"/>
      <c r="AG1057" s="66"/>
      <c r="AI1057" s="17"/>
    </row>
    <row r="1058" spans="1:36" x14ac:dyDescent="0.25">
      <c r="A1058" s="72">
        <f>IF('##zz500##'!B1058&lt;&gt;"",'##zz500##'!B1058,"")</f>
        <v>40682</v>
      </c>
      <c r="B1058" s="208">
        <v>18430.02</v>
      </c>
      <c r="C1058" s="146">
        <f t="shared" si="42"/>
        <v>-6.897022893561644E-4</v>
      </c>
      <c r="D1058" s="143">
        <f>IF('##zz500##'!K1058="","",IF('##zz500##'!K1058="yes",D1057,IF('##zz500##'!T1058&lt;&gt;0,D1057*(1+'##zz500##'!T1058),D1057*(1+C1058))))</f>
        <v>5.2343295979983813</v>
      </c>
      <c r="E1058" s="6">
        <f t="shared" si="40"/>
        <v>0</v>
      </c>
      <c r="F1058" s="17">
        <f>D1058/MAX(D$240:D1058)-1</f>
        <v>-5.1508609095480606E-2</v>
      </c>
      <c r="G1058" s="66">
        <f>IF('##zz500##'!K1058="","",IF('##zz500##'!K1058="no",G1057*(1+E1058),IF('##zz500##'!T1058&lt;&gt;0,G1057*(1+'##zz500##'!T1058),G1057*(1+'##zz500##'!P1058))))</f>
        <v>14.559252952344728</v>
      </c>
      <c r="H1058" s="6">
        <f t="shared" si="41"/>
        <v>5.3605751102177024E-3</v>
      </c>
      <c r="I1058" s="17">
        <f>G1058/MAX(G$240:G1058)-1</f>
        <v>-4.1353429849325329E-2</v>
      </c>
      <c r="N1058" s="20"/>
      <c r="O1058" s="20"/>
      <c r="S1058" s="192"/>
      <c r="Y1058" s="39"/>
      <c r="Z1058" s="39"/>
      <c r="AA1058" s="17"/>
      <c r="AC1058" s="142"/>
      <c r="AE1058" s="17"/>
      <c r="AG1058" s="66"/>
      <c r="AI1058" s="17"/>
    </row>
    <row r="1059" spans="1:36" x14ac:dyDescent="0.25">
      <c r="A1059" s="72">
        <f>IF('##zz500##'!B1059&lt;&gt;"",'##zz500##'!B1059,"")</f>
        <v>40683</v>
      </c>
      <c r="B1059" s="208">
        <v>18290.57</v>
      </c>
      <c r="C1059" s="146">
        <f t="shared" si="42"/>
        <v>-7.5664595046560645E-3</v>
      </c>
      <c r="D1059" s="143">
        <f>IF('##zz500##'!K1059="","",IF('##zz500##'!K1059="yes",D1058,IF('##zz500##'!T1059&lt;&gt;0,D1058*(1+'##zz500##'!T1059),D1058*(1+C1059))))</f>
        <v>5.2343295979983813</v>
      </c>
      <c r="E1059" s="6">
        <f t="shared" si="40"/>
        <v>0</v>
      </c>
      <c r="F1059" s="17">
        <f>D1059/MAX(D$240:D1059)-1</f>
        <v>-5.1508609095480606E-2</v>
      </c>
      <c r="G1059" s="66">
        <f>IF('##zz500##'!K1059="","",IF('##zz500##'!K1059="no",G1058*(1+E1059),IF('##zz500##'!T1059&lt;&gt;0,G1058*(1+'##zz500##'!T1059),G1058*(1+'##zz500##'!P1059))))</f>
        <v>14.609077748457789</v>
      </c>
      <c r="H1059" s="6">
        <f t="shared" si="41"/>
        <v>3.4222082874819648E-3</v>
      </c>
      <c r="I1059" s="17">
        <f>G1059/MAX(G$240:G1059)-1</f>
        <v>-3.8072741612189542E-2</v>
      </c>
      <c r="N1059" s="20"/>
      <c r="O1059" s="20"/>
      <c r="S1059" s="192"/>
      <c r="Y1059" s="39"/>
      <c r="Z1059" s="39"/>
      <c r="AA1059" s="17"/>
      <c r="AC1059" s="142"/>
      <c r="AE1059" s="17"/>
      <c r="AG1059" s="66"/>
      <c r="AI1059" s="17"/>
    </row>
    <row r="1060" spans="1:36" x14ac:dyDescent="0.25">
      <c r="A1060" s="72">
        <f>IF('##zz500##'!B1060&lt;&gt;"",'##zz500##'!B1060,"")</f>
        <v>40686</v>
      </c>
      <c r="B1060" s="208">
        <v>17434.98</v>
      </c>
      <c r="C1060" s="146">
        <f t="shared" si="42"/>
        <v>-4.6777656464506046E-2</v>
      </c>
      <c r="D1060" s="143">
        <f>IF('##zz500##'!K1060="","",IF('##zz500##'!K1060="yes",D1059,IF('##zz500##'!T1060&lt;&gt;0,D1059*(1+'##zz500##'!T1060),D1059*(1+C1060))))</f>
        <v>5.2343295979983813</v>
      </c>
      <c r="E1060" s="6">
        <f t="shared" si="40"/>
        <v>0</v>
      </c>
      <c r="F1060" s="17">
        <f>D1060/MAX(D$240:D1060)-1</f>
        <v>-5.1508609095480606E-2</v>
      </c>
      <c r="G1060" s="66">
        <f>IF('##zz500##'!K1060="","",IF('##zz500##'!K1060="no",G1059*(1+E1060),IF('##zz500##'!T1060&lt;&gt;0,G1059*(1+'##zz500##'!T1060),G1059*(1+'##zz500##'!P1060))))</f>
        <v>15.160794465115323</v>
      </c>
      <c r="H1060" s="6">
        <f t="shared" si="41"/>
        <v>3.776533509897817E-2</v>
      </c>
      <c r="I1060" s="17">
        <f>G1060/MAX(G$240:G1060)-1</f>
        <v>-1.7452363583324582E-3</v>
      </c>
      <c r="N1060" s="20"/>
      <c r="O1060" s="20"/>
      <c r="S1060" s="192"/>
      <c r="Y1060" s="39"/>
      <c r="Z1060" s="39"/>
      <c r="AA1060" s="17"/>
      <c r="AC1060" s="142"/>
      <c r="AE1060" s="17"/>
      <c r="AG1060" s="66"/>
      <c r="AI1060" s="17"/>
    </row>
    <row r="1061" spans="1:36" x14ac:dyDescent="0.25">
      <c r="A1061" s="72">
        <f>IF('##zz500##'!B1061&lt;&gt;"",'##zz500##'!B1061,"")</f>
        <v>40687</v>
      </c>
      <c r="B1061" s="208">
        <v>17665.84</v>
      </c>
      <c r="C1061" s="146">
        <f t="shared" si="42"/>
        <v>1.3241196720615633E-2</v>
      </c>
      <c r="D1061" s="143">
        <f>IF('##zz500##'!K1061="","",IF('##zz500##'!K1061="yes",D1060,IF('##zz500##'!T1061&lt;&gt;0,D1060*(1+'##zz500##'!T1061),D1060*(1+C1061))))</f>
        <v>5.2343295979983813</v>
      </c>
      <c r="E1061" s="6">
        <f t="shared" si="40"/>
        <v>0</v>
      </c>
      <c r="F1061" s="17">
        <f>D1061/MAX(D$240:D1061)-1</f>
        <v>-5.1508609095480606E-2</v>
      </c>
      <c r="G1061" s="66">
        <f>IF('##zz500##'!K1061="","",IF('##zz500##'!K1061="no",G1060*(1+E1061),IF('##zz500##'!T1061&lt;&gt;0,G1060*(1+'##zz500##'!T1061),G1060*(1+'##zz500##'!P1061))))</f>
        <v>15.184931059765876</v>
      </c>
      <c r="H1061" s="6">
        <f t="shared" si="41"/>
        <v>1.5920402262619149E-3</v>
      </c>
      <c r="I1061" s="17">
        <f>G1061/MAX(G$240:G1061)-1</f>
        <v>-1.5597461855731964E-4</v>
      </c>
      <c r="N1061" s="20"/>
      <c r="O1061" s="20"/>
      <c r="S1061" s="192"/>
      <c r="Y1061" s="39"/>
      <c r="Z1061" s="39"/>
      <c r="AA1061" s="17"/>
      <c r="AC1061" s="142"/>
      <c r="AE1061" s="17"/>
      <c r="AG1061" s="66"/>
      <c r="AI1061" s="17"/>
    </row>
    <row r="1062" spans="1:36" x14ac:dyDescent="0.25">
      <c r="A1062" s="72">
        <f>IF('##zz500##'!B1062&lt;&gt;"",'##zz500##'!B1062,"")</f>
        <v>40688</v>
      </c>
      <c r="B1062" s="208">
        <v>17193.25</v>
      </c>
      <c r="C1062" s="146">
        <f t="shared" si="42"/>
        <v>-2.6751629132834909E-2</v>
      </c>
      <c r="D1062" s="143">
        <f>IF('##zz500##'!K1062="","",IF('##zz500##'!K1062="yes",D1061,IF('##zz500##'!T1062&lt;&gt;0,D1061*(1+'##zz500##'!T1062),D1061*(1+C1062))))</f>
        <v>5.2343295979983813</v>
      </c>
      <c r="E1062" s="6">
        <f t="shared" si="40"/>
        <v>0</v>
      </c>
      <c r="F1062" s="17">
        <f>D1062/MAX(D$240:D1062)-1</f>
        <v>-5.1508609095480606E-2</v>
      </c>
      <c r="G1062" s="66">
        <f>IF('##zz500##'!K1062="","",IF('##zz500##'!K1062="no",G1061*(1+E1062),IF('##zz500##'!T1062&lt;&gt;0,G1061*(1+'##zz500##'!T1062),G1061*(1+'##zz500##'!P1062))))</f>
        <v>15.358261219655544</v>
      </c>
      <c r="H1062" s="6">
        <f t="shared" si="41"/>
        <v>1.1414616188079041E-2</v>
      </c>
      <c r="I1062" s="17">
        <f>G1062/MAX(G$240:G1062)-1</f>
        <v>0</v>
      </c>
      <c r="N1062" s="20"/>
      <c r="O1062" s="20"/>
      <c r="S1062" s="192"/>
      <c r="Y1062" s="39"/>
      <c r="Z1062" s="39"/>
      <c r="AA1062" s="17"/>
      <c r="AC1062" s="142"/>
      <c r="AE1062" s="17"/>
      <c r="AG1062" s="66"/>
      <c r="AI1062" s="17"/>
    </row>
    <row r="1063" spans="1:36" x14ac:dyDescent="0.25">
      <c r="A1063" s="72">
        <f>IF('##zz500##'!B1063&lt;&gt;"",'##zz500##'!B1063,"")</f>
        <v>40689</v>
      </c>
      <c r="B1063" s="208">
        <v>17047.38</v>
      </c>
      <c r="C1063" s="146">
        <f t="shared" si="42"/>
        <v>-8.4841434865425835E-3</v>
      </c>
      <c r="D1063" s="143">
        <f>IF('##zz500##'!K1063="","",IF('##zz500##'!K1063="yes",D1062,IF('##zz500##'!T1063&lt;&gt;0,D1062*(1+'##zz500##'!T1063),D1062*(1+C1063))))</f>
        <v>5.2343295979983813</v>
      </c>
      <c r="E1063" s="6">
        <f t="shared" si="40"/>
        <v>0</v>
      </c>
      <c r="F1063" s="17">
        <f>D1063/MAX(D$240:D1063)-1</f>
        <v>-5.1508609095480606E-2</v>
      </c>
      <c r="G1063" s="66">
        <f>IF('##zz500##'!K1063="","",IF('##zz500##'!K1063="no",G1062*(1+E1063),IF('##zz500##'!T1063&lt;&gt;0,G1062*(1+'##zz500##'!T1063),G1062*(1+'##zz500##'!P1063))))</f>
        <v>15.510588569365407</v>
      </c>
      <c r="H1063" s="6">
        <f t="shared" si="41"/>
        <v>9.9182679296347942E-3</v>
      </c>
      <c r="I1063" s="17">
        <f>G1063/MAX(G$240:G1063)-1</f>
        <v>0</v>
      </c>
      <c r="N1063" s="20"/>
      <c r="O1063" s="20"/>
      <c r="S1063" s="192"/>
      <c r="Y1063" s="39"/>
      <c r="Z1063" s="39"/>
      <c r="AA1063" s="17"/>
      <c r="AC1063" s="142"/>
      <c r="AE1063" s="17"/>
      <c r="AG1063" s="66"/>
      <c r="AI1063" s="17"/>
    </row>
    <row r="1064" spans="1:36" x14ac:dyDescent="0.25">
      <c r="A1064" s="72">
        <f>IF('##zz500##'!B1064&lt;&gt;"",'##zz500##'!B1064,"")</f>
        <v>40690</v>
      </c>
      <c r="B1064" s="208">
        <v>16631.43</v>
      </c>
      <c r="C1064" s="146">
        <f t="shared" si="42"/>
        <v>-2.4399643816234606E-2</v>
      </c>
      <c r="D1064" s="143">
        <f>IF('##zz500##'!K1064="","",IF('##zz500##'!K1064="yes",D1063,IF('##zz500##'!T1064&lt;&gt;0,D1063*(1+'##zz500##'!T1064),D1063*(1+C1064))))</f>
        <v>5.2343295979983813</v>
      </c>
      <c r="E1064" s="6">
        <f t="shared" si="40"/>
        <v>0</v>
      </c>
      <c r="F1064" s="17">
        <f>D1064/MAX(D$240:D1064)-1</f>
        <v>-5.1508609095480606E-2</v>
      </c>
      <c r="G1064" s="66">
        <f>IF('##zz500##'!K1064="","",IF('##zz500##'!K1064="no",G1063*(1+E1064),IF('##zz500##'!T1064&lt;&gt;0,G1063*(1+'##zz500##'!T1064),G1063*(1+'##zz500##'!P1064))))</f>
        <v>15.999180215749805</v>
      </c>
      <c r="H1064" s="6">
        <f t="shared" si="41"/>
        <v>3.1500522639702044E-2</v>
      </c>
      <c r="I1064" s="17">
        <f>G1064/MAX(G$240:G1064)-1</f>
        <v>0</v>
      </c>
      <c r="N1064" s="20"/>
      <c r="O1064" s="20"/>
      <c r="S1064" s="192"/>
      <c r="Y1064" s="39"/>
      <c r="Z1064" s="39"/>
      <c r="AA1064" s="17"/>
      <c r="AC1064" s="142"/>
      <c r="AE1064" s="17"/>
      <c r="AG1064" s="66"/>
      <c r="AI1064" s="17"/>
    </row>
    <row r="1065" spans="1:36" x14ac:dyDescent="0.25">
      <c r="A1065" s="72">
        <f>IF('##zz500##'!B1065&lt;&gt;"",'##zz500##'!B1065,"")</f>
        <v>40693</v>
      </c>
      <c r="B1065" s="208">
        <v>16658.5</v>
      </c>
      <c r="C1065" s="146">
        <f t="shared" si="42"/>
        <v>1.6276411589382089E-3</v>
      </c>
      <c r="D1065" s="143">
        <f>IF('##zz500##'!K1065="","",IF('##zz500##'!K1065="yes",D1064,IF('##zz500##'!T1065&lt;&gt;0,D1064*(1+'##zz500##'!T1065),D1064*(1+C1065))))</f>
        <v>5.2343295979983813</v>
      </c>
      <c r="E1065" s="6">
        <f t="shared" si="40"/>
        <v>0</v>
      </c>
      <c r="F1065" s="17">
        <f>D1065/MAX(D$240:D1065)-1</f>
        <v>-5.1508609095480606E-2</v>
      </c>
      <c r="G1065" s="66">
        <f>IF('##zz500##'!K1065="","",IF('##zz500##'!K1065="no",G1064*(1+E1065),IF('##zz500##'!T1065&lt;&gt;0,G1064*(1+'##zz500##'!T1065),G1064*(1+'##zz500##'!P1065))))</f>
        <v>16.302048715371264</v>
      </c>
      <c r="H1065" s="6">
        <f t="shared" si="41"/>
        <v>1.8930251146449972E-2</v>
      </c>
      <c r="I1065" s="17">
        <f>G1065/MAX(G$240:G1065)-1</f>
        <v>0</v>
      </c>
      <c r="N1065" s="20"/>
      <c r="O1065" s="20"/>
      <c r="S1065" s="192"/>
      <c r="Y1065" s="39"/>
      <c r="Z1065" s="39"/>
      <c r="AA1065" s="17"/>
      <c r="AC1065" s="142"/>
      <c r="AE1065" s="17"/>
      <c r="AG1065" s="66"/>
      <c r="AI1065" s="17"/>
    </row>
    <row r="1066" spans="1:36" x14ac:dyDescent="0.25">
      <c r="A1066" s="72">
        <f>IF('##zz500##'!B1066&lt;&gt;"",'##zz500##'!B1066,"")</f>
        <v>40694</v>
      </c>
      <c r="B1066" s="208">
        <v>16985.7</v>
      </c>
      <c r="C1066" s="146">
        <f t="shared" si="42"/>
        <v>1.9641624395954072E-2</v>
      </c>
      <c r="D1066" s="143">
        <f>IF('##zz500##'!K1066="","",IF('##zz500##'!K1066="yes",D1065,IF('##zz500##'!T1066&lt;&gt;0,D1065*(1+'##zz500##'!T1066),D1065*(1+C1066))))</f>
        <v>5.2343295979983813</v>
      </c>
      <c r="E1066" s="6">
        <f t="shared" si="40"/>
        <v>0</v>
      </c>
      <c r="F1066" s="17">
        <f>D1066/MAX(D$240:D1066)-1</f>
        <v>-5.1508609095480606E-2</v>
      </c>
      <c r="G1066" s="66">
        <f>IF('##zz500##'!K1066="","",IF('##zz500##'!K1066="no",G1065*(1+E1066),IF('##zz500##'!T1066&lt;&gt;0,G1065*(1+'##zz500##'!T1066),G1065*(1+'##zz500##'!P1066))))</f>
        <v>15.929750975638401</v>
      </c>
      <c r="H1066" s="6">
        <f t="shared" si="41"/>
        <v>-2.2837481732085774E-2</v>
      </c>
      <c r="I1066" s="17">
        <f>G1066/MAX(G$240:G1066)-1</f>
        <v>-2.2837481732085774E-2</v>
      </c>
      <c r="N1066" s="20"/>
      <c r="O1066" s="20"/>
      <c r="S1066" s="192"/>
      <c r="Y1066" s="39"/>
      <c r="Z1066" s="39"/>
      <c r="AA1066" s="17"/>
      <c r="AC1066" s="142"/>
      <c r="AE1066" s="17"/>
      <c r="AG1066" s="66"/>
      <c r="AI1066" s="17"/>
    </row>
    <row r="1067" spans="1:36" x14ac:dyDescent="0.25">
      <c r="A1067" s="72">
        <f>IF('##zz500##'!B1067&lt;&gt;"",'##zz500##'!B1067,"")</f>
        <v>40695</v>
      </c>
      <c r="B1067" s="208">
        <v>17134.72</v>
      </c>
      <c r="C1067" s="146">
        <f t="shared" si="42"/>
        <v>8.7732622146865502E-3</v>
      </c>
      <c r="D1067" s="143">
        <f>IF('##zz500##'!K1067="","",IF('##zz500##'!K1067="yes",D1066,IF('##zz500##'!T1067&lt;&gt;0,D1066*(1+'##zz500##'!T1067),D1066*(1+C1067))))</f>
        <v>5.2343295979983813</v>
      </c>
      <c r="E1067" s="6">
        <f t="shared" si="40"/>
        <v>0</v>
      </c>
      <c r="F1067" s="17">
        <f>D1067/MAX(D$240:D1067)-1</f>
        <v>-5.1508609095480606E-2</v>
      </c>
      <c r="G1067" s="66">
        <f>IF('##zz500##'!K1067="","",IF('##zz500##'!K1067="no",G1066*(1+E1067),IF('##zz500##'!T1067&lt;&gt;0,G1066*(1+'##zz500##'!T1067),G1066*(1+'##zz500##'!P1067))))</f>
        <v>15.762685513297027</v>
      </c>
      <c r="H1067" s="6">
        <f t="shared" si="41"/>
        <v>-1.0487638042607772E-2</v>
      </c>
      <c r="I1067" s="17">
        <f>G1067/MAX(G$240:G1067)-1</f>
        <v>-3.3085608532482658E-2</v>
      </c>
      <c r="N1067" s="20"/>
      <c r="O1067" s="20"/>
      <c r="S1067" s="192"/>
      <c r="Y1067" s="39"/>
      <c r="Z1067" s="39"/>
      <c r="AA1067" s="17"/>
      <c r="AC1067" s="142"/>
      <c r="AE1067" s="17"/>
      <c r="AG1067" s="66"/>
      <c r="AI1067" s="17"/>
    </row>
    <row r="1068" spans="1:36" x14ac:dyDescent="0.25">
      <c r="A1068" s="72">
        <f>IF('##zz500##'!B1068&lt;&gt;"",'##zz500##'!B1068,"")</f>
        <v>40696</v>
      </c>
      <c r="B1068" s="208">
        <v>16985.099999999999</v>
      </c>
      <c r="C1068" s="146">
        <f t="shared" si="42"/>
        <v>-8.7319781122774387E-3</v>
      </c>
      <c r="D1068" s="143">
        <f>IF('##zz500##'!K1068="","",IF('##zz500##'!K1068="yes",D1067,IF('##zz500##'!T1068&lt;&gt;0,D1067*(1+'##zz500##'!T1068),D1067*(1+C1068))))</f>
        <v>5.2343295979983813</v>
      </c>
      <c r="E1068" s="6">
        <f t="shared" si="40"/>
        <v>0</v>
      </c>
      <c r="F1068" s="17">
        <f>D1068/MAX(D$240:D1068)-1</f>
        <v>-5.1508609095480606E-2</v>
      </c>
      <c r="G1068" s="66">
        <f>IF('##zz500##'!K1068="","",IF('##zz500##'!K1068="no",G1067*(1+E1068),IF('##zz500##'!T1068&lt;&gt;0,G1067*(1+'##zz500##'!T1068),G1067*(1+'##zz500##'!P1068))))</f>
        <v>15.97640482526073</v>
      </c>
      <c r="H1068" s="6">
        <f t="shared" si="41"/>
        <v>1.3558559661893455E-2</v>
      </c>
      <c r="I1068" s="17">
        <f>G1068/MAX(G$240:G1068)-1</f>
        <v>-1.9975642067826871E-2</v>
      </c>
      <c r="N1068" s="20"/>
      <c r="O1068" s="20"/>
      <c r="S1068" s="192"/>
      <c r="Y1068" s="39"/>
      <c r="Z1068" s="39"/>
      <c r="AA1068" s="17"/>
      <c r="AC1068" s="142"/>
      <c r="AE1068" s="17"/>
      <c r="AF1068" s="14"/>
      <c r="AG1068" s="66"/>
      <c r="AI1068" s="17"/>
      <c r="AJ1068" s="14"/>
    </row>
    <row r="1069" spans="1:36" x14ac:dyDescent="0.25">
      <c r="A1069" s="72">
        <f>IF('##zz500##'!B1069&lt;&gt;"",'##zz500##'!B1069,"")</f>
        <v>40697</v>
      </c>
      <c r="B1069" s="208">
        <v>17171.62</v>
      </c>
      <c r="C1069" s="146">
        <f t="shared" si="42"/>
        <v>1.0981389570859257E-2</v>
      </c>
      <c r="D1069" s="143">
        <f>IF('##zz500##'!K1069="","",IF('##zz500##'!K1069="yes",D1068,IF('##zz500##'!T1069&lt;&gt;0,D1068*(1+'##zz500##'!T1069),D1068*(1+C1069))))</f>
        <v>5.2343295979983813</v>
      </c>
      <c r="E1069" s="6">
        <f t="shared" si="40"/>
        <v>0</v>
      </c>
      <c r="F1069" s="17">
        <f>D1069/MAX(D$240:D1069)-1</f>
        <v>-5.1508609095480606E-2</v>
      </c>
      <c r="G1069" s="66">
        <f>IF('##zz500##'!K1069="","",IF('##zz500##'!K1069="no",G1068*(1+E1069),IF('##zz500##'!T1069&lt;&gt;0,G1068*(1+'##zz500##'!T1069),G1068*(1+'##zz500##'!P1069))))</f>
        <v>15.701596236618547</v>
      </c>
      <c r="H1069" s="6">
        <f t="shared" si="41"/>
        <v>-1.7200902934537243E-2</v>
      </c>
      <c r="I1069" s="17">
        <f>G1069/MAX(G$240:G1069)-1</f>
        <v>-3.6832945922100402E-2</v>
      </c>
      <c r="N1069" s="20"/>
      <c r="O1069" s="20"/>
      <c r="S1069" s="192"/>
      <c r="Y1069" s="39"/>
      <c r="Z1069" s="39"/>
      <c r="AA1069" s="17"/>
      <c r="AC1069" s="142"/>
      <c r="AE1069" s="17"/>
      <c r="AG1069" s="66"/>
      <c r="AI1069" s="17"/>
    </row>
    <row r="1070" spans="1:36" x14ac:dyDescent="0.25">
      <c r="A1070" s="72">
        <f>IF('##zz500##'!B1070&lt;&gt;"",'##zz500##'!B1070,"")</f>
        <v>40701</v>
      </c>
      <c r="B1070" s="208">
        <v>17319.47</v>
      </c>
      <c r="C1070" s="146">
        <f t="shared" si="42"/>
        <v>8.6101369585398491E-3</v>
      </c>
      <c r="D1070" s="143">
        <f>IF('##zz500##'!K1070="","",IF('##zz500##'!K1070="yes",D1069,IF('##zz500##'!T1070&lt;&gt;0,D1069*(1+'##zz500##'!T1070),D1069*(1+C1070))))</f>
        <v>5.2343295979983813</v>
      </c>
      <c r="E1070" s="6">
        <f t="shared" si="40"/>
        <v>0</v>
      </c>
      <c r="F1070" s="17">
        <f>D1070/MAX(D$240:D1070)-1</f>
        <v>-5.1508609095480606E-2</v>
      </c>
      <c r="G1070" s="66">
        <f>IF('##zz500##'!K1070="","",IF('##zz500##'!K1070="no",G1069*(1+E1070),IF('##zz500##'!T1070&lt;&gt;0,G1069*(1+'##zz500##'!T1070),G1069*(1+'##zz500##'!P1070))))</f>
        <v>15.558385636706198</v>
      </c>
      <c r="H1070" s="6">
        <f t="shared" si="41"/>
        <v>-9.1207669433226446E-3</v>
      </c>
      <c r="I1070" s="17">
        <f>G1070/MAX(G$240:G1070)-1</f>
        <v>-4.5617768149831539E-2</v>
      </c>
      <c r="N1070" s="20"/>
      <c r="O1070" s="20"/>
      <c r="S1070" s="192"/>
      <c r="Y1070" s="39"/>
      <c r="Z1070" s="39"/>
      <c r="AA1070" s="17"/>
      <c r="AC1070" s="142"/>
      <c r="AE1070" s="17"/>
      <c r="AG1070" s="66"/>
      <c r="AI1070" s="17"/>
    </row>
    <row r="1071" spans="1:36" x14ac:dyDescent="0.25">
      <c r="A1071" s="72">
        <f>IF('##zz500##'!B1071&lt;&gt;"",'##zz500##'!B1071,"")</f>
        <v>40702</v>
      </c>
      <c r="B1071" s="208">
        <v>17298.53</v>
      </c>
      <c r="C1071" s="146">
        <f t="shared" si="42"/>
        <v>-1.2090439257091967E-3</v>
      </c>
      <c r="D1071" s="143">
        <f>IF('##zz500##'!K1071="","",IF('##zz500##'!K1071="yes",D1070,IF('##zz500##'!T1071&lt;&gt;0,D1070*(1+'##zz500##'!T1071),D1070*(1+C1071))))</f>
        <v>5.2343295979983813</v>
      </c>
      <c r="E1071" s="6">
        <f t="shared" si="40"/>
        <v>0</v>
      </c>
      <c r="F1071" s="17">
        <f>D1071/MAX(D$240:D1071)-1</f>
        <v>-5.1508609095480606E-2</v>
      </c>
      <c r="G1071" s="66">
        <f>IF('##zz500##'!K1071="","",IF('##zz500##'!K1071="no",G1070*(1+E1071),IF('##zz500##'!T1071&lt;&gt;0,G1070*(1+'##zz500##'!T1071),G1070*(1+'##zz500##'!P1071))))</f>
        <v>15.504771425431995</v>
      </c>
      <c r="H1071" s="6">
        <f t="shared" si="41"/>
        <v>-3.4460009236250144E-3</v>
      </c>
      <c r="I1071" s="17">
        <f>G1071/MAX(G$240:G1071)-1</f>
        <v>-4.890657020227851E-2</v>
      </c>
      <c r="N1071" s="20"/>
      <c r="O1071" s="20"/>
      <c r="S1071" s="192"/>
      <c r="Y1071" s="39"/>
      <c r="Z1071" s="39"/>
      <c r="AA1071" s="17"/>
      <c r="AC1071" s="142"/>
      <c r="AE1071" s="17"/>
      <c r="AG1071" s="66"/>
      <c r="AI1071" s="17"/>
    </row>
    <row r="1072" spans="1:36" x14ac:dyDescent="0.25">
      <c r="A1072" s="72">
        <f>IF('##zz500##'!B1072&lt;&gt;"",'##zz500##'!B1072,"")</f>
        <v>40703</v>
      </c>
      <c r="B1072" s="208">
        <v>17045.27</v>
      </c>
      <c r="C1072" s="146">
        <f t="shared" si="42"/>
        <v>-1.4640550382026607E-2</v>
      </c>
      <c r="D1072" s="143">
        <f>IF('##zz500##'!K1072="","",IF('##zz500##'!K1072="yes",D1071,IF('##zz500##'!T1072&lt;&gt;0,D1071*(1+'##zz500##'!T1072),D1071*(1+C1072))))</f>
        <v>5.2343295979983813</v>
      </c>
      <c r="E1072" s="6">
        <f t="shared" si="40"/>
        <v>0</v>
      </c>
      <c r="F1072" s="17">
        <f>D1072/MAX(D$240:D1072)-1</f>
        <v>-5.1508609095480606E-2</v>
      </c>
      <c r="G1072" s="66">
        <f>IF('##zz500##'!K1072="","",IF('##zz500##'!K1072="no",G1071*(1+E1072),IF('##zz500##'!T1072&lt;&gt;0,G1071*(1+'##zz500##'!T1072),G1071*(1+'##zz500##'!P1072))))</f>
        <v>15.865770274041102</v>
      </c>
      <c r="H1072" s="6">
        <f t="shared" si="41"/>
        <v>2.3283080975768033E-2</v>
      </c>
      <c r="I1072" s="17">
        <f>G1072/MAX(G$240:G1072)-1</f>
        <v>-2.6762184860777194E-2</v>
      </c>
      <c r="N1072" s="20"/>
      <c r="O1072" s="20"/>
      <c r="S1072" s="192"/>
      <c r="Y1072" s="39"/>
      <c r="Z1072" s="39"/>
      <c r="AA1072" s="17"/>
      <c r="AC1072" s="142"/>
      <c r="AE1072" s="17"/>
      <c r="AG1072" s="66"/>
      <c r="AI1072" s="17"/>
    </row>
    <row r="1073" spans="1:36" x14ac:dyDescent="0.25">
      <c r="A1073" s="72">
        <f>IF('##zz500##'!B1073&lt;&gt;"",'##zz500##'!B1073,"")</f>
        <v>40704</v>
      </c>
      <c r="B1073" s="208">
        <v>17087.669999999998</v>
      </c>
      <c r="C1073" s="146">
        <f t="shared" si="42"/>
        <v>2.4874935979306567E-3</v>
      </c>
      <c r="D1073" s="143">
        <f>IF('##zz500##'!K1073="","",IF('##zz500##'!K1073="yes",D1072,IF('##zz500##'!T1073&lt;&gt;0,D1072*(1+'##zz500##'!T1073),D1072*(1+C1073))))</f>
        <v>5.2343295979983813</v>
      </c>
      <c r="E1073" s="6">
        <f t="shared" si="40"/>
        <v>0</v>
      </c>
      <c r="F1073" s="17">
        <f>D1073/MAX(D$240:D1073)-1</f>
        <v>-5.1508609095480606E-2</v>
      </c>
      <c r="G1073" s="66">
        <f>IF('##zz500##'!K1073="","",IF('##zz500##'!K1073="no",G1072*(1+E1073),IF('##zz500##'!T1073&lt;&gt;0,G1072*(1+'##zz500##'!T1073),G1072*(1+'##zz500##'!P1073))))</f>
        <v>15.821911595194461</v>
      </c>
      <c r="H1073" s="6">
        <f t="shared" si="41"/>
        <v>-2.7643586216801186E-3</v>
      </c>
      <c r="I1073" s="17">
        <f>G1073/MAX(G$240:G1073)-1</f>
        <v>-2.9452563206002425E-2</v>
      </c>
      <c r="N1073" s="20"/>
      <c r="O1073" s="20"/>
      <c r="S1073" s="192"/>
      <c r="Y1073" s="39"/>
      <c r="Z1073" s="39"/>
      <c r="AA1073" s="17"/>
      <c r="AC1073" s="142"/>
      <c r="AE1073" s="17"/>
      <c r="AG1073" s="66"/>
      <c r="AI1073" s="17"/>
    </row>
    <row r="1074" spans="1:36" x14ac:dyDescent="0.25">
      <c r="A1074" s="72">
        <f>IF('##zz500##'!B1074&lt;&gt;"",'##zz500##'!B1074,"")</f>
        <v>40707</v>
      </c>
      <c r="B1074" s="208">
        <v>17098.02</v>
      </c>
      <c r="C1074" s="146">
        <f t="shared" si="42"/>
        <v>6.0569989940129076E-4</v>
      </c>
      <c r="D1074" s="143">
        <f>IF('##zz500##'!K1074="","",IF('##zz500##'!K1074="yes",D1073,IF('##zz500##'!T1074&lt;&gt;0,D1073*(1+'##zz500##'!T1074),D1073*(1+C1074))))</f>
        <v>5.2343295979983813</v>
      </c>
      <c r="E1074" s="6">
        <f t="shared" ref="E1074:E1137" si="43">D1074/D1073-1</f>
        <v>0</v>
      </c>
      <c r="F1074" s="17">
        <f>D1074/MAX(D$240:D1074)-1</f>
        <v>-5.1508609095480606E-2</v>
      </c>
      <c r="G1074" s="66">
        <f>IF('##zz500##'!K1074="","",IF('##zz500##'!K1074="no",G1073*(1+E1074),IF('##zz500##'!T1074&lt;&gt;0,G1073*(1+'##zz500##'!T1074),G1073*(1+'##zz500##'!P1074))))</f>
        <v>15.822832080983334</v>
      </c>
      <c r="H1074" s="6">
        <f t="shared" ref="H1074:H1137" si="44">G1074/G1073-1</f>
        <v>5.8177912531931497E-5</v>
      </c>
      <c r="I1074" s="17">
        <f>G1074/MAX(G$240:G1074)-1</f>
        <v>-2.9396098782116575E-2</v>
      </c>
      <c r="N1074" s="20"/>
      <c r="O1074" s="20"/>
      <c r="S1074" s="192"/>
      <c r="Y1074" s="39"/>
      <c r="Z1074" s="39"/>
      <c r="AA1074" s="17"/>
      <c r="AC1074" s="142"/>
      <c r="AE1074" s="17"/>
      <c r="AG1074" s="66"/>
      <c r="AI1074" s="17"/>
    </row>
    <row r="1075" spans="1:36" x14ac:dyDescent="0.25">
      <c r="A1075" s="72">
        <f>IF('##zz500##'!B1075&lt;&gt;"",'##zz500##'!B1075,"")</f>
        <v>40708</v>
      </c>
      <c r="B1075" s="208">
        <v>17267</v>
      </c>
      <c r="C1075" s="146">
        <f t="shared" si="42"/>
        <v>9.8830156942149028E-3</v>
      </c>
      <c r="D1075" s="143">
        <f>IF('##zz500##'!K1075="","",IF('##zz500##'!K1075="yes",D1074,IF('##zz500##'!T1075&lt;&gt;0,D1074*(1+'##zz500##'!T1075),D1074*(1+C1075))))</f>
        <v>5.2343295979983813</v>
      </c>
      <c r="E1075" s="6">
        <f t="shared" si="43"/>
        <v>0</v>
      </c>
      <c r="F1075" s="17">
        <f>D1075/MAX(D$240:D1075)-1</f>
        <v>-5.1508609095480606E-2</v>
      </c>
      <c r="G1075" s="66">
        <f>IF('##zz500##'!K1075="","",IF('##zz500##'!K1075="no",G1074*(1+E1075),IF('##zz500##'!T1075&lt;&gt;0,G1074*(1+'##zz500##'!T1075),G1074*(1+'##zz500##'!P1075))))</f>
        <v>15.567367551514968</v>
      </c>
      <c r="H1075" s="6">
        <f t="shared" si="44"/>
        <v>-1.614531002799402E-2</v>
      </c>
      <c r="I1075" s="17">
        <f>G1075/MAX(G$240:G1075)-1</f>
        <v>-4.5066799681659719E-2</v>
      </c>
      <c r="N1075" s="20"/>
      <c r="O1075" s="20"/>
      <c r="S1075" s="192"/>
      <c r="Y1075" s="39"/>
      <c r="Z1075" s="39"/>
      <c r="AA1075" s="17"/>
      <c r="AC1075" s="142"/>
      <c r="AE1075" s="17"/>
      <c r="AG1075" s="66"/>
      <c r="AI1075" s="17"/>
    </row>
    <row r="1076" spans="1:36" x14ac:dyDescent="0.25">
      <c r="A1076" s="72">
        <f>IF('##zz500##'!B1076&lt;&gt;"",'##zz500##'!B1076,"")</f>
        <v>40709</v>
      </c>
      <c r="B1076" s="208">
        <v>17170.89</v>
      </c>
      <c r="C1076" s="146">
        <f t="shared" si="42"/>
        <v>-5.5661087623791738E-3</v>
      </c>
      <c r="D1076" s="143">
        <f>IF('##zz500##'!K1076="","",IF('##zz500##'!K1076="yes",D1075,IF('##zz500##'!T1076&lt;&gt;0,D1075*(1+'##zz500##'!T1076),D1075*(1+C1076))))</f>
        <v>5.2343295979983813</v>
      </c>
      <c r="E1076" s="6">
        <f t="shared" si="43"/>
        <v>0</v>
      </c>
      <c r="F1076" s="17">
        <f>D1076/MAX(D$240:D1076)-1</f>
        <v>-5.1508609095480606E-2</v>
      </c>
      <c r="G1076" s="66">
        <f>IF('##zz500##'!K1076="","",IF('##zz500##'!K1076="no",G1075*(1+E1076),IF('##zz500##'!T1076&lt;&gt;0,G1075*(1+'##zz500##'!T1076),G1075*(1+'##zz500##'!P1076))))</f>
        <v>15.70878186474086</v>
      </c>
      <c r="H1076" s="6">
        <f t="shared" si="44"/>
        <v>9.0840222508994373E-3</v>
      </c>
      <c r="I1076" s="17">
        <f>G1076/MAX(G$240:G1076)-1</f>
        <v>-3.6392165241845298E-2</v>
      </c>
      <c r="N1076" s="20"/>
      <c r="O1076" s="20"/>
      <c r="S1076" s="192"/>
      <c r="Y1076" s="39"/>
      <c r="Z1076" s="39"/>
      <c r="AA1076" s="17"/>
      <c r="AC1076" s="142"/>
      <c r="AE1076" s="17"/>
      <c r="AG1076" s="66"/>
      <c r="AI1076" s="17"/>
    </row>
    <row r="1077" spans="1:36" x14ac:dyDescent="0.25">
      <c r="A1077" s="72">
        <f>IF('##zz500##'!B1077&lt;&gt;"",'##zz500##'!B1077,"")</f>
        <v>40710</v>
      </c>
      <c r="B1077" s="208">
        <v>16975.66</v>
      </c>
      <c r="C1077" s="146">
        <f t="shared" si="42"/>
        <v>-1.1369824161706177E-2</v>
      </c>
      <c r="D1077" s="143">
        <f>IF('##zz500##'!K1077="","",IF('##zz500##'!K1077="yes",D1076,IF('##zz500##'!T1077&lt;&gt;0,D1076*(1+'##zz500##'!T1077),D1076*(1+C1077))))</f>
        <v>5.2343295979983813</v>
      </c>
      <c r="E1077" s="6">
        <f t="shared" si="43"/>
        <v>0</v>
      </c>
      <c r="F1077" s="17">
        <f>D1077/MAX(D$240:D1077)-1</f>
        <v>-5.1508609095480606E-2</v>
      </c>
      <c r="G1077" s="66">
        <f>IF('##zz500##'!K1077="","",IF('##zz500##'!K1077="no",G1076*(1+E1077),IF('##zz500##'!T1077&lt;&gt;0,G1076*(1+'##zz500##'!T1077),G1076*(1+'##zz500##'!P1077))))</f>
        <v>16.049336807615916</v>
      </c>
      <c r="H1077" s="6">
        <f t="shared" si="44"/>
        <v>2.1679271238685072E-2</v>
      </c>
      <c r="I1077" s="17">
        <f>G1077/MAX(G$240:G1077)-1</f>
        <v>-1.5501849624401154E-2</v>
      </c>
      <c r="N1077" s="20"/>
      <c r="O1077" s="20"/>
      <c r="S1077" s="192"/>
      <c r="Y1077" s="39"/>
      <c r="Z1077" s="39"/>
      <c r="AA1077" s="17"/>
      <c r="AC1077" s="142"/>
      <c r="AE1077" s="17"/>
      <c r="AG1077" s="66"/>
      <c r="AI1077" s="17"/>
    </row>
    <row r="1078" spans="1:36" x14ac:dyDescent="0.25">
      <c r="A1078" s="72">
        <f>IF('##zz500##'!B1078&lt;&gt;"",'##zz500##'!B1078,"")</f>
        <v>40711</v>
      </c>
      <c r="B1078" s="208">
        <v>16655.669999999998</v>
      </c>
      <c r="C1078" s="146">
        <f t="shared" si="42"/>
        <v>-1.8849929840724977E-2</v>
      </c>
      <c r="D1078" s="143">
        <f>IF('##zz500##'!K1078="","",IF('##zz500##'!K1078="yes",D1077,IF('##zz500##'!T1078&lt;&gt;0,D1077*(1+'##zz500##'!T1078),D1077*(1+C1078))))</f>
        <v>5.2343295979983813</v>
      </c>
      <c r="E1078" s="6">
        <f t="shared" si="43"/>
        <v>0</v>
      </c>
      <c r="F1078" s="17">
        <f>D1078/MAX(D$240:D1078)-1</f>
        <v>-5.1508609095480606E-2</v>
      </c>
      <c r="G1078" s="66">
        <f>IF('##zz500##'!K1078="","",IF('##zz500##'!K1078="no",G1077*(1+E1078),IF('##zz500##'!T1078&lt;&gt;0,G1077*(1+'##zz500##'!T1078),G1077*(1+'##zz500##'!P1078))))</f>
        <v>16.285475491308233</v>
      </c>
      <c r="H1078" s="6">
        <f t="shared" si="44"/>
        <v>1.4713298532077701E-2</v>
      </c>
      <c r="I1078" s="17">
        <f>G1078/MAX(G$240:G1078)-1</f>
        <v>-1.0166344336466349E-3</v>
      </c>
      <c r="N1078" s="20"/>
      <c r="O1078" s="20"/>
      <c r="S1078" s="192"/>
      <c r="Y1078" s="39"/>
      <c r="Z1078" s="39"/>
      <c r="AA1078" s="17"/>
      <c r="AC1078" s="142"/>
      <c r="AE1078" s="17"/>
      <c r="AG1078" s="66"/>
      <c r="AI1078" s="17"/>
    </row>
    <row r="1079" spans="1:36" x14ac:dyDescent="0.25">
      <c r="A1079" s="72">
        <f>IF('##zz500##'!B1079&lt;&gt;"",'##zz500##'!B1079,"")</f>
        <v>40714</v>
      </c>
      <c r="B1079" s="208">
        <v>16484.05</v>
      </c>
      <c r="C1079" s="146">
        <f t="shared" si="42"/>
        <v>-1.0303998578261919E-2</v>
      </c>
      <c r="D1079" s="143">
        <f>IF('##zz500##'!K1079="","",IF('##zz500##'!K1079="yes",D1078,IF('##zz500##'!T1079&lt;&gt;0,D1078*(1+'##zz500##'!T1079),D1078*(1+C1079))))</f>
        <v>5.2343295979983813</v>
      </c>
      <c r="E1079" s="6">
        <f t="shared" si="43"/>
        <v>0</v>
      </c>
      <c r="F1079" s="17">
        <f>D1079/MAX(D$240:D1079)-1</f>
        <v>-5.1508609095480606E-2</v>
      </c>
      <c r="G1079" s="66">
        <f>IF('##zz500##'!K1079="","",IF('##zz500##'!K1079="no",G1078*(1+E1079),IF('##zz500##'!T1079&lt;&gt;0,G1078*(1+'##zz500##'!T1079),G1078*(1+'##zz500##'!P1079))))</f>
        <v>16.505575361344796</v>
      </c>
      <c r="H1079" s="6">
        <f t="shared" si="44"/>
        <v>1.3515102469929818E-2</v>
      </c>
      <c r="I1079" s="17">
        <f>G1079/MAX(G$240:G1079)-1</f>
        <v>0</v>
      </c>
      <c r="N1079" s="20"/>
      <c r="O1079" s="20"/>
      <c r="S1079" s="192"/>
      <c r="Y1079" s="39"/>
      <c r="Z1079" s="39"/>
      <c r="AA1079" s="17"/>
      <c r="AC1079" s="142"/>
      <c r="AE1079" s="17"/>
      <c r="AG1079" s="66"/>
      <c r="AI1079" s="17"/>
    </row>
    <row r="1080" spans="1:36" x14ac:dyDescent="0.25">
      <c r="A1080" s="72">
        <f>IF('##zz500##'!B1080&lt;&gt;"",'##zz500##'!B1080,"")</f>
        <v>40715</v>
      </c>
      <c r="B1080" s="208">
        <v>16707.84</v>
      </c>
      <c r="C1080" s="146">
        <f t="shared" si="42"/>
        <v>1.3576153918484879E-2</v>
      </c>
      <c r="D1080" s="143">
        <f>IF('##zz500##'!K1080="","",IF('##zz500##'!K1080="yes",D1079,IF('##zz500##'!T1080&lt;&gt;0,D1079*(1+'##zz500##'!T1080),D1079*(1+C1080))))</f>
        <v>5.2343295979983813</v>
      </c>
      <c r="E1080" s="6">
        <f t="shared" si="43"/>
        <v>0</v>
      </c>
      <c r="F1080" s="17">
        <f>D1080/MAX(D$240:D1080)-1</f>
        <v>-5.1508609095480606E-2</v>
      </c>
      <c r="G1080" s="66">
        <f>IF('##zz500##'!K1080="","",IF('##zz500##'!K1080="no",G1079*(1+E1080),IF('##zz500##'!T1080&lt;&gt;0,G1079*(1+'##zz500##'!T1080),G1079*(1+'##zz500##'!P1080))))</f>
        <v>16.275394191187289</v>
      </c>
      <c r="H1080" s="6">
        <f t="shared" si="44"/>
        <v>-1.394566170026279E-2</v>
      </c>
      <c r="I1080" s="17">
        <f>G1080/MAX(G$240:G1080)-1</f>
        <v>-1.394566170026279E-2</v>
      </c>
      <c r="N1080" s="20"/>
      <c r="O1080" s="20"/>
      <c r="S1080" s="192"/>
      <c r="Y1080" s="39"/>
      <c r="Z1080" s="39"/>
      <c r="AA1080" s="17"/>
      <c r="AC1080" s="142"/>
      <c r="AE1080" s="17"/>
      <c r="AG1080" s="66"/>
      <c r="AI1080" s="17"/>
    </row>
    <row r="1081" spans="1:36" x14ac:dyDescent="0.25">
      <c r="A1081" s="72">
        <f>IF('##zz500##'!B1081&lt;&gt;"",'##zz500##'!B1081,"")</f>
        <v>40716</v>
      </c>
      <c r="B1081" s="208">
        <v>16682.8</v>
      </c>
      <c r="C1081" s="146">
        <f t="shared" si="42"/>
        <v>-1.498697617406064E-3</v>
      </c>
      <c r="D1081" s="143">
        <f>IF('##zz500##'!K1081="","",IF('##zz500##'!K1081="yes",D1080,IF('##zz500##'!T1081&lt;&gt;0,D1080*(1+'##zz500##'!T1081),D1080*(1+C1081))))</f>
        <v>5.2343295979983813</v>
      </c>
      <c r="E1081" s="6">
        <f t="shared" si="43"/>
        <v>0</v>
      </c>
      <c r="F1081" s="17">
        <f>D1081/MAX(D$240:D1081)-1</f>
        <v>-5.1508609095480606E-2</v>
      </c>
      <c r="G1081" s="66">
        <f>IF('##zz500##'!K1081="","",IF('##zz500##'!K1081="no",G1080*(1+E1081),IF('##zz500##'!T1081&lt;&gt;0,G1080*(1+'##zz500##'!T1081),G1080*(1+'##zz500##'!P1081))))</f>
        <v>16.339919244107111</v>
      </c>
      <c r="H1081" s="6">
        <f t="shared" si="44"/>
        <v>3.9645769658078756E-3</v>
      </c>
      <c r="I1081" s="17">
        <f>G1081/MAX(G$240:G1081)-1</f>
        <v>-1.0036373383604857E-2</v>
      </c>
      <c r="N1081" s="20"/>
      <c r="O1081" s="20"/>
      <c r="S1081" s="192"/>
      <c r="Y1081" s="39"/>
      <c r="Z1081" s="39"/>
      <c r="AA1081" s="17"/>
      <c r="AC1081" s="142"/>
      <c r="AE1081" s="17"/>
      <c r="AG1081" s="66"/>
      <c r="AI1081" s="17"/>
    </row>
    <row r="1082" spans="1:36" x14ac:dyDescent="0.25">
      <c r="A1082" s="72">
        <f>IF('##zz500##'!B1082&lt;&gt;"",'##zz500##'!B1082,"")</f>
        <v>40717</v>
      </c>
      <c r="B1082" s="208">
        <v>17161.599999999999</v>
      </c>
      <c r="C1082" s="146">
        <f t="shared" si="42"/>
        <v>2.8700218188793203E-2</v>
      </c>
      <c r="D1082" s="143">
        <f>IF('##zz500##'!K1082="","",IF('##zz500##'!K1082="yes",D1081,IF('##zz500##'!T1082&lt;&gt;0,D1081*(1+'##zz500##'!T1082),D1081*(1+C1082))))</f>
        <v>5.2343295979983813</v>
      </c>
      <c r="E1082" s="6">
        <f t="shared" si="43"/>
        <v>0</v>
      </c>
      <c r="F1082" s="17">
        <f>D1082/MAX(D$240:D1082)-1</f>
        <v>-5.1508609095480606E-2</v>
      </c>
      <c r="G1082" s="66">
        <f>IF('##zz500##'!K1082="","",IF('##zz500##'!K1082="no",G1081*(1+E1082),IF('##zz500##'!T1082&lt;&gt;0,G1081*(1+'##zz500##'!T1082),G1081*(1+'##zz500##'!P1082))))</f>
        <v>16.030909704988893</v>
      </c>
      <c r="H1082" s="6">
        <f t="shared" si="44"/>
        <v>-1.8911325968129278E-2</v>
      </c>
      <c r="I1082" s="17">
        <f>G1082/MAX(G$240:G1082)-1</f>
        <v>-2.87578982231389E-2</v>
      </c>
      <c r="N1082" s="20"/>
      <c r="O1082" s="20"/>
      <c r="S1082" s="192"/>
      <c r="Y1082" s="39"/>
      <c r="Z1082" s="39"/>
      <c r="AA1082" s="17"/>
      <c r="AC1082" s="142"/>
      <c r="AE1082" s="17"/>
      <c r="AG1082" s="66"/>
      <c r="AI1082" s="17"/>
    </row>
    <row r="1083" spans="1:36" x14ac:dyDescent="0.25">
      <c r="A1083" s="72">
        <f>IF('##zz500##'!B1083&lt;&gt;"",'##zz500##'!B1083,"")</f>
        <v>40718</v>
      </c>
      <c r="B1083" s="208">
        <v>17491.169999999998</v>
      </c>
      <c r="C1083" s="146">
        <f t="shared" si="42"/>
        <v>1.9203920380383988E-2</v>
      </c>
      <c r="D1083" s="143">
        <f>IF('##zz500##'!K1083="","",IF('##zz500##'!K1083="yes",D1082,IF('##zz500##'!T1083&lt;&gt;0,D1082*(1+'##zz500##'!T1083),D1082*(1+C1083))))</f>
        <v>5.2343295979983813</v>
      </c>
      <c r="E1083" s="6">
        <f t="shared" si="43"/>
        <v>0</v>
      </c>
      <c r="F1083" s="17">
        <f>D1083/MAX(D$240:D1083)-1</f>
        <v>-5.1508609095480606E-2</v>
      </c>
      <c r="G1083" s="66">
        <f>IF('##zz500##'!K1083="","",IF('##zz500##'!K1083="no",G1082*(1+E1083),IF('##zz500##'!T1083&lt;&gt;0,G1082*(1+'##zz500##'!T1083),G1082*(1+'##zz500##'!P1083))))</f>
        <v>15.60664263122726</v>
      </c>
      <c r="H1083" s="6">
        <f t="shared" si="44"/>
        <v>-2.6465564435784961E-2</v>
      </c>
      <c r="I1083" s="17">
        <f>G1083/MAX(G$240:G1083)-1</f>
        <v>-5.4462368650461612E-2</v>
      </c>
      <c r="N1083" s="20"/>
      <c r="O1083" s="20"/>
      <c r="S1083" s="192"/>
      <c r="Y1083" s="39"/>
      <c r="Z1083" s="39"/>
      <c r="AA1083" s="17"/>
      <c r="AC1083" s="142"/>
      <c r="AE1083" s="17"/>
      <c r="AG1083" s="66"/>
      <c r="AI1083" s="17"/>
    </row>
    <row r="1084" spans="1:36" x14ac:dyDescent="0.25">
      <c r="A1084" s="72">
        <f>IF('##zz500##'!B1084&lt;&gt;"",'##zz500##'!B1084,"")</f>
        <v>40721</v>
      </c>
      <c r="B1084" s="208">
        <v>17706.330000000002</v>
      </c>
      <c r="C1084" s="146">
        <f t="shared" si="42"/>
        <v>1.2301063908246368E-2</v>
      </c>
      <c r="D1084" s="143">
        <f>IF('##zz500##'!K1084="","",IF('##zz500##'!K1084="yes",D1083,IF('##zz500##'!T1084&lt;&gt;0,D1083*(1+'##zz500##'!T1084),D1083*(1+C1084))))</f>
        <v>5.2343295979983813</v>
      </c>
      <c r="E1084" s="6">
        <f t="shared" si="43"/>
        <v>0</v>
      </c>
      <c r="F1084" s="17">
        <f>D1084/MAX(D$240:D1084)-1</f>
        <v>-5.1508609095480606E-2</v>
      </c>
      <c r="G1084" s="66">
        <f>IF('##zz500##'!K1084="","",IF('##zz500##'!K1084="no",G1083*(1+E1084),IF('##zz500##'!T1084&lt;&gt;0,G1083*(1+'##zz500##'!T1084),G1083*(1+'##zz500##'!P1084))))</f>
        <v>15.556137740111476</v>
      </c>
      <c r="H1084" s="6">
        <f t="shared" si="44"/>
        <v>-3.2361150510826775E-3</v>
      </c>
      <c r="I1084" s="17">
        <f>G1084/MAX(G$240:G1084)-1</f>
        <v>-5.7522237210636984E-2</v>
      </c>
      <c r="N1084" s="20"/>
      <c r="O1084" s="20"/>
      <c r="S1084" s="192"/>
      <c r="Y1084" s="39"/>
      <c r="Z1084" s="39"/>
      <c r="AA1084" s="17"/>
      <c r="AC1084" s="142"/>
      <c r="AE1084" s="17"/>
      <c r="AG1084" s="66"/>
      <c r="AI1084" s="17"/>
    </row>
    <row r="1085" spans="1:36" x14ac:dyDescent="0.25">
      <c r="A1085" s="72">
        <f>IF('##zz500##'!B1085&lt;&gt;"",'##zz500##'!B1085,"")</f>
        <v>40722</v>
      </c>
      <c r="B1085" s="208">
        <v>17715.25</v>
      </c>
      <c r="C1085" s="146">
        <f t="shared" si="42"/>
        <v>5.037746387872577E-4</v>
      </c>
      <c r="D1085" s="143">
        <f>IF('##zz500##'!K1085="","",IF('##zz500##'!K1085="yes",D1084,IF('##zz500##'!T1085&lt;&gt;0,D1084*(1+'##zz500##'!T1085),D1084*(1+C1085))))</f>
        <v>5.1971467429013147</v>
      </c>
      <c r="E1085" s="6">
        <f t="shared" si="43"/>
        <v>-7.1036518432628926E-3</v>
      </c>
      <c r="F1085" s="17">
        <f>D1085/MAX(D$240:D1085)-1</f>
        <v>-5.8246361712798511E-2</v>
      </c>
      <c r="G1085" s="66">
        <f>IF('##zz500##'!K1085="","",IF('##zz500##'!K1085="no",G1084*(1+E1085),IF('##zz500##'!T1085&lt;&gt;0,G1084*(1+'##zz500##'!T1085),G1084*(1+'##zz500##'!P1085))))</f>
        <v>15.445632353579882</v>
      </c>
      <c r="H1085" s="6">
        <f t="shared" si="44"/>
        <v>-7.1036518432628926E-3</v>
      </c>
      <c r="I1085" s="17">
        <f>G1085/MAX(G$240:G1085)-1</f>
        <v>-6.4217271107509855E-2</v>
      </c>
      <c r="N1085" s="20"/>
      <c r="O1085" s="20"/>
      <c r="S1085" s="192"/>
      <c r="Y1085" s="39"/>
      <c r="Z1085" s="39"/>
      <c r="AA1085" s="17"/>
      <c r="AC1085" s="142"/>
      <c r="AE1085" s="17"/>
      <c r="AG1085" s="66"/>
      <c r="AI1085" s="17"/>
    </row>
    <row r="1086" spans="1:36" x14ac:dyDescent="0.25">
      <c r="A1086" s="72">
        <f>IF('##zz500##'!B1086&lt;&gt;"",'##zz500##'!B1086,"")</f>
        <v>40723</v>
      </c>
      <c r="B1086" s="208">
        <v>17659.34</v>
      </c>
      <c r="C1086" s="146">
        <f t="shared" si="42"/>
        <v>-3.1560378769703856E-3</v>
      </c>
      <c r="D1086" s="143">
        <f>IF('##zz500##'!K1086="","",IF('##zz500##'!K1086="yes",D1085,IF('##zz500##'!T1086&lt;&gt;0,D1085*(1+'##zz500##'!T1086),D1085*(1+C1086))))</f>
        <v>5.1610656540285627</v>
      </c>
      <c r="E1086" s="6">
        <f t="shared" si="43"/>
        <v>-6.9424802988360401E-3</v>
      </c>
      <c r="F1086" s="17">
        <f>D1086/MAX(D$240:D1086)-1</f>
        <v>-6.478446779296454E-2</v>
      </c>
      <c r="G1086" s="66">
        <f>IF('##zz500##'!K1086="","",IF('##zz500##'!K1086="no",G1085*(1+E1086),IF('##zz500##'!T1086&lt;&gt;0,G1085*(1+'##zz500##'!T1086),G1085*(1+'##zz500##'!P1086))))</f>
        <v>15.338401355262089</v>
      </c>
      <c r="H1086" s="6">
        <f t="shared" si="44"/>
        <v>-6.9424802988360401E-3</v>
      </c>
      <c r="I1086" s="17">
        <f>G1086/MAX(G$240:G1086)-1</f>
        <v>-7.0713924266836981E-2</v>
      </c>
      <c r="N1086" s="20"/>
      <c r="O1086" s="20"/>
      <c r="S1086" s="192"/>
      <c r="Y1086" s="39"/>
      <c r="Z1086" s="39"/>
      <c r="AA1086" s="17"/>
      <c r="AC1086" s="142"/>
      <c r="AE1086" s="17"/>
      <c r="AG1086" s="66"/>
      <c r="AI1086" s="17"/>
    </row>
    <row r="1087" spans="1:36" x14ac:dyDescent="0.25">
      <c r="A1087" s="72">
        <f>IF('##zz500##'!B1087&lt;&gt;"",'##zz500##'!B1087,"")</f>
        <v>40724</v>
      </c>
      <c r="B1087" s="208">
        <v>17787.03</v>
      </c>
      <c r="C1087" s="146">
        <f t="shared" si="42"/>
        <v>7.2307345574635917E-3</v>
      </c>
      <c r="D1087" s="143">
        <f>IF('##zz500##'!K1087="","",IF('##zz500##'!K1087="yes",D1086,IF('##zz500##'!T1087&lt;&gt;0,D1086*(1+'##zz500##'!T1087),D1086*(1+C1087))))</f>
        <v>5.1610656540285627</v>
      </c>
      <c r="E1087" s="6">
        <f t="shared" si="43"/>
        <v>0</v>
      </c>
      <c r="F1087" s="17">
        <f>D1087/MAX(D$240:D1087)-1</f>
        <v>-6.478446779296454E-2</v>
      </c>
      <c r="G1087" s="66">
        <f>IF('##zz500##'!K1087="","",IF('##zz500##'!K1087="no",G1086*(1+E1087),IF('##zz500##'!T1087&lt;&gt;0,G1086*(1+'##zz500##'!T1087),G1086*(1+'##zz500##'!P1087))))</f>
        <v>15.228623990517161</v>
      </c>
      <c r="H1087" s="6">
        <f t="shared" si="44"/>
        <v>-7.1570277894226209E-3</v>
      </c>
      <c r="I1087" s="17">
        <f>G1087/MAX(G$240:G1087)-1</f>
        <v>-7.7364850535182828E-2</v>
      </c>
      <c r="N1087" s="20"/>
      <c r="O1087" s="20"/>
      <c r="S1087" s="192"/>
      <c r="Y1087" s="39"/>
      <c r="Z1087" s="39"/>
      <c r="AA1087" s="17"/>
      <c r="AC1087" s="142"/>
      <c r="AE1087" s="17"/>
      <c r="AG1087" s="66"/>
      <c r="AI1087" s="17"/>
    </row>
    <row r="1088" spans="1:36" x14ac:dyDescent="0.25">
      <c r="A1088" s="72">
        <f>IF('##zz500##'!B1088&lt;&gt;"",'##zz500##'!B1088,"")</f>
        <v>40725</v>
      </c>
      <c r="B1088" s="208">
        <v>17834.46</v>
      </c>
      <c r="C1088" s="146">
        <f t="shared" si="42"/>
        <v>2.666549727526224E-3</v>
      </c>
      <c r="D1088" s="143">
        <f>IF('##zz500##'!K1088="","",IF('##zz500##'!K1088="yes",D1087,IF('##zz500##'!T1088&lt;&gt;0,D1087*(1+'##zz500##'!T1088),D1087*(1+C1088))))</f>
        <v>5.1748278922420576</v>
      </c>
      <c r="E1088" s="6">
        <f t="shared" si="43"/>
        <v>2.666549727526224E-3</v>
      </c>
      <c r="F1088" s="17">
        <f>D1088/MAX(D$240:D1088)-1</f>
        <v>-6.2290669070379501E-2</v>
      </c>
      <c r="G1088" s="66">
        <f>IF('##zz500##'!K1088="","",IF('##zz500##'!K1088="no",G1087*(1+E1088),IF('##zz500##'!T1088&lt;&gt;0,G1087*(1+'##zz500##'!T1088),G1087*(1+'##zz500##'!P1088))))</f>
        <v>15.269231873669673</v>
      </c>
      <c r="H1088" s="6">
        <f t="shared" si="44"/>
        <v>2.666549727526224E-3</v>
      </c>
      <c r="I1088" s="17">
        <f>G1088/MAX(G$240:G1088)-1</f>
        <v>-7.4904598028771252E-2</v>
      </c>
      <c r="N1088" s="20"/>
      <c r="O1088" s="20"/>
      <c r="S1088" s="192"/>
      <c r="Y1088" s="39"/>
      <c r="Z1088" s="39"/>
      <c r="AA1088" s="17"/>
      <c r="AC1088" s="142"/>
      <c r="AE1088" s="17"/>
      <c r="AF1088" s="14"/>
      <c r="AG1088" s="66"/>
      <c r="AI1088" s="17"/>
      <c r="AJ1088" s="14"/>
    </row>
    <row r="1089" spans="1:35" x14ac:dyDescent="0.25">
      <c r="A1089" s="72">
        <f>IF('##zz500##'!B1089&lt;&gt;"",'##zz500##'!B1089,"")</f>
        <v>40728</v>
      </c>
      <c r="B1089" s="208">
        <v>18120.52</v>
      </c>
      <c r="C1089" s="146">
        <f t="shared" si="42"/>
        <v>1.6039734312112586E-2</v>
      </c>
      <c r="D1089" s="143">
        <f>IF('##zz500##'!K1089="","",IF('##zz500##'!K1089="yes",D1088,IF('##zz500##'!T1089&lt;&gt;0,D1088*(1+'##zz500##'!T1089),D1088*(1+C1089))))</f>
        <v>5.2578307567445295</v>
      </c>
      <c r="E1089" s="6">
        <f t="shared" si="43"/>
        <v>1.6039734312112586E-2</v>
      </c>
      <c r="F1089" s="17">
        <f>D1089/MAX(D$240:D1089)-1</f>
        <v>-4.7250060540279581E-2</v>
      </c>
      <c r="G1089" s="66">
        <f>IF('##zz500##'!K1089="","",IF('##zz500##'!K1089="no",G1088*(1+E1089),IF('##zz500##'!T1089&lt;&gt;0,G1088*(1+'##zz500##'!T1089),G1088*(1+'##zz500##'!P1089))))</f>
        <v>15.514146296073376</v>
      </c>
      <c r="H1089" s="6">
        <f t="shared" si="44"/>
        <v>1.6039734312112586E-2</v>
      </c>
      <c r="I1089" s="17">
        <f>G1089/MAX(G$240:G1089)-1</f>
        <v>-6.0066313567795793E-2</v>
      </c>
      <c r="N1089" s="20"/>
      <c r="O1089" s="20"/>
      <c r="S1089" s="192"/>
      <c r="Y1089" s="39"/>
      <c r="Z1089" s="39"/>
      <c r="AA1089" s="17"/>
      <c r="AC1089" s="142"/>
      <c r="AE1089" s="17"/>
      <c r="AG1089" s="66"/>
      <c r="AI1089" s="17"/>
    </row>
    <row r="1090" spans="1:35" x14ac:dyDescent="0.25">
      <c r="A1090" s="72">
        <f>IF('##zz500##'!B1090&lt;&gt;"",'##zz500##'!B1090,"")</f>
        <v>40729</v>
      </c>
      <c r="B1090" s="208">
        <v>18273.04</v>
      </c>
      <c r="C1090" s="146">
        <f t="shared" si="42"/>
        <v>8.4169769962452179E-3</v>
      </c>
      <c r="D1090" s="143">
        <f>IF('##zz500##'!K1090="","",IF('##zz500##'!K1090="yes",D1089,IF('##zz500##'!T1090&lt;&gt;0,D1089*(1+'##zz500##'!T1090),D1089*(1+C1090))))</f>
        <v>5.3020857972741986</v>
      </c>
      <c r="E1090" s="6">
        <f t="shared" si="43"/>
        <v>8.4169769962452179E-3</v>
      </c>
      <c r="F1090" s="17">
        <f>D1090/MAX(D$240:D1090)-1</f>
        <v>-3.9230786216673197E-2</v>
      </c>
      <c r="G1090" s="66">
        <f>IF('##zz500##'!K1090="","",IF('##zz500##'!K1090="no",G1089*(1+E1090),IF('##zz500##'!T1090&lt;&gt;0,G1089*(1+'##zz500##'!T1090),G1089*(1+'##zz500##'!P1090))))</f>
        <v>15.644728508563809</v>
      </c>
      <c r="H1090" s="6">
        <f t="shared" si="44"/>
        <v>8.4169769962452179E-3</v>
      </c>
      <c r="I1090" s="17">
        <f>G1090/MAX(G$240:G1090)-1</f>
        <v>-5.2154913351099896E-2</v>
      </c>
      <c r="N1090" s="20"/>
      <c r="O1090" s="20"/>
      <c r="S1090" s="192"/>
      <c r="Y1090" s="39"/>
      <c r="Z1090" s="39"/>
      <c r="AA1090" s="17"/>
      <c r="AC1090" s="142"/>
      <c r="AE1090" s="17"/>
      <c r="AG1090" s="66"/>
      <c r="AI1090" s="17"/>
    </row>
    <row r="1091" spans="1:35" x14ac:dyDescent="0.25">
      <c r="A1091" s="72">
        <f>IF('##zz500##'!B1091&lt;&gt;"",'##zz500##'!B1091,"")</f>
        <v>40730</v>
      </c>
      <c r="B1091" s="208">
        <v>18394.14</v>
      </c>
      <c r="C1091" s="146">
        <f t="shared" si="42"/>
        <v>6.6272497624915161E-3</v>
      </c>
      <c r="D1091" s="143">
        <f>IF('##zz500##'!K1091="","",IF('##zz500##'!K1091="yes",D1090,IF('##zz500##'!T1091&lt;&gt;0,D1090*(1+'##zz500##'!T1091),D1090*(1+C1091))))</f>
        <v>5.3372240441148939</v>
      </c>
      <c r="E1091" s="6">
        <f t="shared" si="43"/>
        <v>6.6272497624915161E-3</v>
      </c>
      <c r="F1091" s="17">
        <f>D1091/MAX(D$240:D1091)-1</f>
        <v>-3.2863528672818387E-2</v>
      </c>
      <c r="G1091" s="66">
        <f>IF('##zz500##'!K1091="","",IF('##zz500##'!K1091="no",G1090*(1+E1091),IF('##zz500##'!T1091&lt;&gt;0,G1090*(1+'##zz500##'!T1091),G1090*(1+'##zz500##'!P1091))))</f>
        <v>15.748410031856432</v>
      </c>
      <c r="H1091" s="6">
        <f t="shared" si="44"/>
        <v>6.6272497624915161E-3</v>
      </c>
      <c r="I1091" s="17">
        <f>G1091/MAX(G$240:G1091)-1</f>
        <v>-4.5873307225727245E-2</v>
      </c>
      <c r="N1091" s="20"/>
      <c r="O1091" s="20"/>
      <c r="S1091" s="192"/>
      <c r="Y1091" s="39"/>
      <c r="Z1091" s="39"/>
      <c r="AA1091" s="17"/>
      <c r="AC1091" s="142"/>
      <c r="AE1091" s="17"/>
      <c r="AG1091" s="66"/>
      <c r="AI1091" s="17"/>
    </row>
    <row r="1092" spans="1:35" x14ac:dyDescent="0.25">
      <c r="A1092" s="72">
        <f>IF('##zz500##'!B1092&lt;&gt;"",'##zz500##'!B1092,"")</f>
        <v>40731</v>
      </c>
      <c r="B1092" s="208">
        <v>18514.259999999998</v>
      </c>
      <c r="C1092" s="146">
        <f t="shared" ref="C1092:C1155" si="45">IF(AND(B1091&gt;0,B1092&gt;0),B1092/B1091-1,"")</f>
        <v>6.5303406410954778E-3</v>
      </c>
      <c r="D1092" s="143">
        <f>IF('##zz500##'!K1092="","",IF('##zz500##'!K1092="yes",D1091,IF('##zz500##'!T1092&lt;&gt;0,D1091*(1+'##zz500##'!T1092),D1091*(1+C1092))))</f>
        <v>5.3720779352008092</v>
      </c>
      <c r="E1092" s="6">
        <f t="shared" si="43"/>
        <v>6.5303406410954778E-3</v>
      </c>
      <c r="F1092" s="17">
        <f>D1092/MAX(D$240:D1092)-1</f>
        <v>-2.6547798068624839E-2</v>
      </c>
      <c r="G1092" s="66">
        <f>IF('##zz500##'!K1092="","",IF('##zz500##'!K1092="no",G1091*(1+E1092),IF('##zz500##'!T1092&lt;&gt;0,G1091*(1+'##zz500##'!T1092),G1091*(1+'##zz500##'!P1092))))</f>
        <v>15.8512525139201</v>
      </c>
      <c r="H1092" s="6">
        <f t="shared" si="44"/>
        <v>6.5303406410954778E-3</v>
      </c>
      <c r="I1092" s="17">
        <f>G1092/MAX(G$240:G1092)-1</f>
        <v>-3.9642534907149418E-2</v>
      </c>
      <c r="N1092" s="20"/>
      <c r="O1092" s="20"/>
      <c r="S1092" s="192"/>
      <c r="Y1092" s="39"/>
      <c r="Z1092" s="39"/>
      <c r="AA1092" s="17"/>
      <c r="AC1092" s="142"/>
      <c r="AE1092" s="17"/>
      <c r="AG1092" s="66"/>
      <c r="AI1092" s="17"/>
    </row>
    <row r="1093" spans="1:35" x14ac:dyDescent="0.25">
      <c r="A1093" s="72">
        <f>IF('##zz500##'!B1093&lt;&gt;"",'##zz500##'!B1093,"")</f>
        <v>40732</v>
      </c>
      <c r="B1093" s="208">
        <v>18399.09</v>
      </c>
      <c r="C1093" s="146">
        <f t="shared" si="45"/>
        <v>-6.2206104915885074E-3</v>
      </c>
      <c r="D1093" s="143">
        <f>IF('##zz500##'!K1093="","",IF('##zz500##'!K1093="yes",D1092,IF('##zz500##'!T1093&lt;&gt;0,D1092*(1+'##zz500##'!T1093),D1092*(1+C1093))))</f>
        <v>5.3386603308354683</v>
      </c>
      <c r="E1093" s="6">
        <f t="shared" si="43"/>
        <v>-6.2206104915883964E-3</v>
      </c>
      <c r="F1093" s="17">
        <f>D1093/MAX(D$240:D1093)-1</f>
        <v>-3.2603265049019003E-2</v>
      </c>
      <c r="G1093" s="66">
        <f>IF('##zz500##'!K1093="","",IF('##zz500##'!K1093="no",G1092*(1+E1093),IF('##zz500##'!T1093&lt;&gt;0,G1092*(1+'##zz500##'!T1093),G1092*(1+'##zz500##'!P1093))))</f>
        <v>15.752648046227192</v>
      </c>
      <c r="H1093" s="6">
        <f t="shared" si="44"/>
        <v>-6.2206104915883964E-3</v>
      </c>
      <c r="I1093" s="17">
        <f>G1093/MAX(G$240:G1093)-1</f>
        <v>-4.5616544630181277E-2</v>
      </c>
      <c r="N1093" s="20"/>
      <c r="O1093" s="20"/>
      <c r="S1093" s="192"/>
      <c r="Y1093" s="39"/>
      <c r="Z1093" s="39"/>
      <c r="AA1093" s="17"/>
      <c r="AC1093" s="142"/>
      <c r="AE1093" s="17"/>
      <c r="AG1093" s="66"/>
      <c r="AI1093" s="17"/>
    </row>
    <row r="1094" spans="1:35" x14ac:dyDescent="0.25">
      <c r="A1094" s="72">
        <f>IF('##zz500##'!B1094&lt;&gt;"",'##zz500##'!B1094,"")</f>
        <v>40735</v>
      </c>
      <c r="B1094" s="208">
        <v>18448.849999999999</v>
      </c>
      <c r="C1094" s="146">
        <f t="shared" si="45"/>
        <v>2.7044815803389799E-3</v>
      </c>
      <c r="D1094" s="143">
        <f>IF('##zz500##'!K1094="","",IF('##zz500##'!K1094="yes",D1093,IF('##zz500##'!T1094&lt;&gt;0,D1093*(1+'##zz500##'!T1094),D1093*(1+C1094))))</f>
        <v>5.3530986393638988</v>
      </c>
      <c r="E1094" s="6">
        <f t="shared" si="43"/>
        <v>2.7044815803389799E-3</v>
      </c>
      <c r="F1094" s="17">
        <f>D1094/MAX(D$240:D1094)-1</f>
        <v>-2.9986958398464103E-2</v>
      </c>
      <c r="G1094" s="66">
        <f>IF('##zz500##'!K1094="","",IF('##zz500##'!K1094="no",G1093*(1+E1094),IF('##zz500##'!T1094&lt;&gt;0,G1093*(1+'##zz500##'!T1094),G1093*(1+'##zz500##'!P1094))))</f>
        <v>15.795250792709776</v>
      </c>
      <c r="H1094" s="6">
        <f t="shared" si="44"/>
        <v>2.7044815803389799E-3</v>
      </c>
      <c r="I1094" s="17">
        <f>G1094/MAX(G$240:G1094)-1</f>
        <v>-4.3035432154553299E-2</v>
      </c>
      <c r="N1094" s="20"/>
      <c r="O1094" s="20"/>
      <c r="S1094" s="192"/>
      <c r="Y1094" s="39"/>
      <c r="Z1094" s="39"/>
      <c r="AA1094" s="17"/>
      <c r="AC1094" s="142"/>
      <c r="AE1094" s="17"/>
      <c r="AG1094" s="66"/>
      <c r="AI1094" s="17"/>
    </row>
    <row r="1095" spans="1:35" x14ac:dyDescent="0.25">
      <c r="A1095" s="72">
        <f>IF('##zz500##'!B1095&lt;&gt;"",'##zz500##'!B1095,"")</f>
        <v>40736</v>
      </c>
      <c r="B1095" s="208">
        <v>18031.080000000002</v>
      </c>
      <c r="C1095" s="146">
        <f t="shared" si="45"/>
        <v>-2.2644771896351057E-2</v>
      </c>
      <c r="D1095" s="143">
        <f>IF('##zz500##'!K1095="","",IF('##zz500##'!K1095="yes",D1094,IF('##zz500##'!T1095&lt;&gt;0,D1094*(1+'##zz500##'!T1095),D1094*(1+C1095))))</f>
        <v>5.2318789417368361</v>
      </c>
      <c r="E1095" s="6">
        <f t="shared" si="43"/>
        <v>-2.2644771896351057E-2</v>
      </c>
      <c r="F1095" s="17">
        <f>D1095/MAX(D$240:D1095)-1</f>
        <v>-5.1952682462016564E-2</v>
      </c>
      <c r="G1095" s="66">
        <f>IF('##zz500##'!K1095="","",IF('##zz500##'!K1095="no",G1094*(1+E1095),IF('##zz500##'!T1095&lt;&gt;0,G1094*(1+'##zz500##'!T1095),G1094*(1+'##zz500##'!P1095))))</f>
        <v>15.437570941463205</v>
      </c>
      <c r="H1095" s="6">
        <f t="shared" si="44"/>
        <v>-2.2644771896351057E-2</v>
      </c>
      <c r="I1095" s="17">
        <f>G1095/MAX(G$240:G1095)-1</f>
        <v>-6.4705676506303544E-2</v>
      </c>
      <c r="N1095" s="20"/>
      <c r="O1095" s="20"/>
      <c r="S1095" s="192"/>
      <c r="Y1095" s="39"/>
      <c r="Z1095" s="39"/>
      <c r="AA1095" s="17"/>
      <c r="AC1095" s="142"/>
      <c r="AE1095" s="17"/>
      <c r="AG1095" s="66"/>
      <c r="AI1095" s="17"/>
    </row>
    <row r="1096" spans="1:35" x14ac:dyDescent="0.25">
      <c r="A1096" s="72">
        <f>IF('##zz500##'!B1096&lt;&gt;"",'##zz500##'!B1096,"")</f>
        <v>40737</v>
      </c>
      <c r="B1096" s="208">
        <v>18422.509999999998</v>
      </c>
      <c r="C1096" s="146">
        <f t="shared" si="45"/>
        <v>2.1708627547545545E-2</v>
      </c>
      <c r="D1096" s="143">
        <f>IF('##zz500##'!K1096="","",IF('##zz500##'!K1096="yes",D1095,IF('##zz500##'!T1096&lt;&gt;0,D1095*(1+'##zz500##'!T1096),D1095*(1+C1096))))</f>
        <v>5.3454558530568477</v>
      </c>
      <c r="E1096" s="6">
        <f t="shared" si="43"/>
        <v>2.1708627547545545E-2</v>
      </c>
      <c r="F1096" s="17">
        <f>D1096/MAX(D$240:D1096)-1</f>
        <v>-3.1371876348134875E-2</v>
      </c>
      <c r="G1096" s="66">
        <f>IF('##zz500##'!K1096="","",IF('##zz500##'!K1096="no",G1095*(1+E1096),IF('##zz500##'!T1096&lt;&gt;0,G1095*(1+'##zz500##'!T1096),G1095*(1+'##zz500##'!P1096))))</f>
        <v>15.772699419270243</v>
      </c>
      <c r="H1096" s="6">
        <f t="shared" si="44"/>
        <v>2.1708627547545545E-2</v>
      </c>
      <c r="I1096" s="17">
        <f>G1096/MAX(G$240:G1096)-1</f>
        <v>-4.4401720390245258E-2</v>
      </c>
      <c r="N1096" s="20"/>
      <c r="O1096" s="20"/>
      <c r="S1096" s="192"/>
      <c r="Y1096" s="39"/>
      <c r="Z1096" s="39"/>
      <c r="AA1096" s="17"/>
      <c r="AC1096" s="142"/>
      <c r="AE1096" s="17"/>
      <c r="AG1096" s="66"/>
      <c r="AI1096" s="17"/>
    </row>
    <row r="1097" spans="1:35" x14ac:dyDescent="0.25">
      <c r="A1097" s="72">
        <f>IF('##zz500##'!B1097&lt;&gt;"",'##zz500##'!B1097,"")</f>
        <v>40738</v>
      </c>
      <c r="B1097" s="208">
        <v>18970.490000000002</v>
      </c>
      <c r="C1097" s="146">
        <f t="shared" si="45"/>
        <v>2.9745132449378708E-2</v>
      </c>
      <c r="D1097" s="143">
        <f>IF('##zz500##'!K1097="","",IF('##zz500##'!K1097="yes",D1096,IF('##zz500##'!T1097&lt;&gt;0,D1096*(1+'##zz500##'!T1097),D1096*(1+C1097))))</f>
        <v>5.5044571454083302</v>
      </c>
      <c r="E1097" s="6">
        <f t="shared" si="43"/>
        <v>2.9745132449378708E-2</v>
      </c>
      <c r="F1097" s="17">
        <f>D1097/MAX(D$240:D1097)-1</f>
        <v>-2.5599045159170331E-3</v>
      </c>
      <c r="G1097" s="66">
        <f>IF('##zz500##'!K1097="","",IF('##zz500##'!K1097="no",G1096*(1+E1097),IF('##zz500##'!T1097&lt;&gt;0,G1096*(1+'##zz500##'!T1097),G1096*(1+'##zz500##'!P1097))))</f>
        <v>16.241860452580674</v>
      </c>
      <c r="H1097" s="6">
        <f t="shared" si="44"/>
        <v>2.9745132449378708E-2</v>
      </c>
      <c r="I1097" s="17">
        <f>G1097/MAX(G$240:G1097)-1</f>
        <v>-1.597732299485477E-2</v>
      </c>
      <c r="N1097" s="20"/>
      <c r="O1097" s="20"/>
      <c r="S1097" s="192"/>
      <c r="Y1097" s="39"/>
      <c r="Z1097" s="39"/>
      <c r="AA1097" s="17"/>
      <c r="AC1097" s="142"/>
      <c r="AE1097" s="17"/>
      <c r="AG1097" s="66"/>
      <c r="AI1097" s="17"/>
    </row>
    <row r="1098" spans="1:35" x14ac:dyDescent="0.25">
      <c r="A1098" s="72">
        <f>IF('##zz500##'!B1098&lt;&gt;"",'##zz500##'!B1098,"")</f>
        <v>40739</v>
      </c>
      <c r="B1098" s="208">
        <v>19224.990000000002</v>
      </c>
      <c r="C1098" s="146">
        <f t="shared" si="45"/>
        <v>1.3415573345759713E-2</v>
      </c>
      <c r="D1098" s="143">
        <f>IF('##zz500##'!K1098="","",IF('##zz500##'!K1098="yes",D1097,IF('##zz500##'!T1098&lt;&gt;0,D1097*(1+'##zz500##'!T1098),D1097*(1+C1098))))</f>
        <v>5.5783025939711468</v>
      </c>
      <c r="E1098" s="6">
        <f t="shared" si="43"/>
        <v>1.3415573345759713E-2</v>
      </c>
      <c r="F1098" s="17">
        <f>D1098/MAX(D$240:D1098)-1</f>
        <v>0</v>
      </c>
      <c r="G1098" s="66">
        <f>IF('##zz500##'!K1098="","",IF('##zz500##'!K1098="no",G1097*(1+E1098),IF('##zz500##'!T1098&lt;&gt;0,G1097*(1+'##zz500##'!T1098),G1097*(1+'##zz500##'!P1098))))</f>
        <v>16.459754322753863</v>
      </c>
      <c r="H1098" s="6">
        <f t="shared" si="44"/>
        <v>1.3415573345759713E-2</v>
      </c>
      <c r="I1098" s="17">
        <f>G1098/MAX(G$240:G1098)-1</f>
        <v>-2.7760945976014195E-3</v>
      </c>
      <c r="N1098" s="20"/>
      <c r="O1098" s="20"/>
      <c r="S1098" s="192"/>
      <c r="Y1098" s="39"/>
      <c r="Z1098" s="39"/>
      <c r="AA1098" s="17"/>
      <c r="AC1098" s="142"/>
      <c r="AE1098" s="17"/>
      <c r="AG1098" s="66"/>
      <c r="AI1098" s="17"/>
    </row>
    <row r="1099" spans="1:35" x14ac:dyDescent="0.25">
      <c r="A1099" s="72">
        <f>IF('##zz500##'!B1099&lt;&gt;"",'##zz500##'!B1099,"")</f>
        <v>40742</v>
      </c>
      <c r="B1099" s="208">
        <v>19124.23</v>
      </c>
      <c r="C1099" s="146">
        <f t="shared" si="45"/>
        <v>-5.2410950538857026E-3</v>
      </c>
      <c r="D1099" s="143">
        <f>IF('##zz500##'!K1099="","",IF('##zz500##'!K1099="yes",D1098,IF('##zz500##'!T1099&lt;&gt;0,D1098*(1+'##zz500##'!T1099),D1098*(1+C1099))))</f>
        <v>5.5490661798368066</v>
      </c>
      <c r="E1099" s="6">
        <f t="shared" si="43"/>
        <v>-5.2410950538857026E-3</v>
      </c>
      <c r="F1099" s="17">
        <f>D1099/MAX(D$240:D1099)-1</f>
        <v>-5.2410950538857026E-3</v>
      </c>
      <c r="G1099" s="66">
        <f>IF('##zz500##'!K1099="","",IF('##zz500##'!K1099="no",G1098*(1+E1099),IF('##zz500##'!T1099&lt;&gt;0,G1098*(1+'##zz500##'!T1099),G1098*(1+'##zz500##'!P1099))))</f>
        <v>16.373487185784704</v>
      </c>
      <c r="H1099" s="6">
        <f t="shared" si="44"/>
        <v>-5.2410950538857026E-3</v>
      </c>
      <c r="I1099" s="17">
        <f>G1099/MAX(G$240:G1099)-1</f>
        <v>-8.0026398758226147E-3</v>
      </c>
      <c r="N1099" s="20"/>
      <c r="O1099" s="20"/>
      <c r="S1099" s="192"/>
      <c r="Y1099" s="39"/>
      <c r="Z1099" s="39"/>
      <c r="AA1099" s="17"/>
      <c r="AC1099" s="142"/>
      <c r="AE1099" s="17"/>
      <c r="AG1099" s="66"/>
      <c r="AI1099" s="17"/>
    </row>
    <row r="1100" spans="1:35" x14ac:dyDescent="0.25">
      <c r="A1100" s="72">
        <f>IF('##zz500##'!B1100&lt;&gt;"",'##zz500##'!B1100,"")</f>
        <v>40743</v>
      </c>
      <c r="B1100" s="208">
        <v>18888.259999999998</v>
      </c>
      <c r="C1100" s="146">
        <f t="shared" si="45"/>
        <v>-1.2338797431321491E-2</v>
      </c>
      <c r="D1100" s="143">
        <f>IF('##zz500##'!K1100="","",IF('##zz500##'!K1100="yes",D1099,IF('##zz500##'!T1100&lt;&gt;0,D1099*(1+'##zz500##'!T1100),D1099*(1+C1100))))</f>
        <v>5.4805973763108033</v>
      </c>
      <c r="E1100" s="6">
        <f t="shared" si="43"/>
        <v>-1.2338797431321491E-2</v>
      </c>
      <c r="F1100" s="17">
        <f>D1100/MAX(D$240:D1100)-1</f>
        <v>-1.7515223675019009E-2</v>
      </c>
      <c r="G1100" s="66">
        <f>IF('##zz500##'!K1100="","",IF('##zz500##'!K1100="no",G1099*(1+E1100),IF('##zz500##'!T1100&lt;&gt;0,G1099*(1+'##zz500##'!T1100),G1099*(1+'##zz500##'!P1100))))</f>
        <v>16.171458044154967</v>
      </c>
      <c r="H1100" s="6">
        <f t="shared" si="44"/>
        <v>-1.2338797431321602E-2</v>
      </c>
      <c r="I1100" s="17">
        <f>G1100/MAX(G$240:G1100)-1</f>
        <v>-2.0242694354800528E-2</v>
      </c>
      <c r="N1100" s="20"/>
      <c r="O1100" s="20"/>
      <c r="S1100" s="192"/>
      <c r="Y1100" s="39"/>
      <c r="Z1100" s="39"/>
      <c r="AA1100" s="17"/>
      <c r="AC1100" s="142"/>
      <c r="AE1100" s="17"/>
      <c r="AG1100" s="66"/>
      <c r="AI1100" s="17"/>
    </row>
    <row r="1101" spans="1:35" x14ac:dyDescent="0.25">
      <c r="A1101" s="72">
        <f>IF('##zz500##'!B1101&lt;&gt;"",'##zz500##'!B1101,"")</f>
        <v>40744</v>
      </c>
      <c r="B1101" s="208">
        <v>18856.41</v>
      </c>
      <c r="C1101" s="146">
        <f t="shared" si="45"/>
        <v>-1.6862326122151217E-3</v>
      </c>
      <c r="D1101" s="143">
        <f>IF('##zz500##'!K1101="","",IF('##zz500##'!K1101="yes",D1100,IF('##zz500##'!T1101&lt;&gt;0,D1100*(1+'##zz500##'!T1101),D1100*(1+C1101))))</f>
        <v>5.4713558142804475</v>
      </c>
      <c r="E1101" s="6">
        <f t="shared" si="43"/>
        <v>-1.6862326122151217E-3</v>
      </c>
      <c r="F1101" s="17">
        <f>D1101/MAX(D$240:D1101)-1</f>
        <v>-1.9171921545863113E-2</v>
      </c>
      <c r="G1101" s="66">
        <f>IF('##zz500##'!K1101="","",IF('##zz500##'!K1101="no",G1100*(1+E1101),IF('##zz500##'!T1101&lt;&gt;0,G1100*(1+'##zz500##'!T1101),G1100*(1+'##zz500##'!P1101))))</f>
        <v>16.144189204213845</v>
      </c>
      <c r="H1101" s="6">
        <f t="shared" si="44"/>
        <v>-1.6862326122151217E-3</v>
      </c>
      <c r="I1101" s="17">
        <f>G1101/MAX(G$240:G1101)-1</f>
        <v>-2.1894793075635466E-2</v>
      </c>
      <c r="N1101" s="20"/>
      <c r="O1101" s="20"/>
      <c r="S1101" s="192"/>
      <c r="Y1101" s="39"/>
      <c r="Z1101" s="39"/>
      <c r="AA1101" s="17"/>
      <c r="AC1101" s="142"/>
      <c r="AE1101" s="17"/>
      <c r="AG1101" s="66"/>
      <c r="AI1101" s="17"/>
    </row>
    <row r="1102" spans="1:35" x14ac:dyDescent="0.25">
      <c r="A1102" s="72">
        <f>IF('##zz500##'!B1102&lt;&gt;"",'##zz500##'!B1102,"")</f>
        <v>40745</v>
      </c>
      <c r="B1102" s="208">
        <v>18527.919999999998</v>
      </c>
      <c r="C1102" s="146">
        <f t="shared" si="45"/>
        <v>-1.7420601270337288E-2</v>
      </c>
      <c r="D1102" s="143">
        <f>IF('##zz500##'!K1102="","",IF('##zz500##'!K1102="yes",D1101,IF('##zz500##'!T1102&lt;&gt;0,D1101*(1+'##zz500##'!T1102),D1101*(1+C1102))))</f>
        <v>5.3760415062317266</v>
      </c>
      <c r="E1102" s="6">
        <f t="shared" si="43"/>
        <v>-1.7420601270337177E-2</v>
      </c>
      <c r="F1102" s="17">
        <f>D1102/MAX(D$240:D1102)-1</f>
        <v>-3.6258536415363585E-2</v>
      </c>
      <c r="G1102" s="66">
        <f>IF('##zz500##'!K1102="","",IF('##zz500##'!K1102="no",G1101*(1+E1102),IF('##zz500##'!T1102&lt;&gt;0,G1101*(1+'##zz500##'!T1102),G1101*(1+'##zz500##'!P1102))))</f>
        <v>15.862947721254354</v>
      </c>
      <c r="H1102" s="6">
        <f t="shared" si="44"/>
        <v>-1.7420601270337177E-2</v>
      </c>
      <c r="I1102" s="17">
        <f>G1102/MAX(G$240:G1102)-1</f>
        <v>-3.893397388590536E-2</v>
      </c>
      <c r="N1102" s="20"/>
      <c r="O1102" s="20"/>
      <c r="S1102" s="192"/>
      <c r="Y1102" s="39"/>
      <c r="Z1102" s="39"/>
      <c r="AA1102" s="17"/>
      <c r="AC1102" s="142"/>
      <c r="AE1102" s="17"/>
      <c r="AG1102" s="66"/>
      <c r="AI1102" s="17"/>
    </row>
    <row r="1103" spans="1:35" x14ac:dyDescent="0.25">
      <c r="A1103" s="72">
        <f>IF('##zz500##'!B1103&lt;&gt;"",'##zz500##'!B1103,"")</f>
        <v>40746</v>
      </c>
      <c r="B1103" s="208">
        <v>18748.84</v>
      </c>
      <c r="C1103" s="146">
        <f t="shared" si="45"/>
        <v>1.1923626613241201E-2</v>
      </c>
      <c r="D1103" s="143">
        <f>IF('##zz500##'!K1103="","",IF('##zz500##'!K1103="yes",D1102,IF('##zz500##'!T1103&lt;&gt;0,D1102*(1+'##zz500##'!T1103),D1102*(1+C1103))))</f>
        <v>5.3776396115364173</v>
      </c>
      <c r="E1103" s="6">
        <f t="shared" si="43"/>
        <v>2.9726431666099451E-4</v>
      </c>
      <c r="F1103" s="17">
        <f>D1103/MAX(D$240:D1103)-1</f>
        <v>-3.5972050467753314E-2</v>
      </c>
      <c r="G1103" s="66">
        <f>IF('##zz500##'!K1103="","",IF('##zz500##'!K1103="no",G1102*(1+E1103),IF('##zz500##'!T1103&lt;&gt;0,G1102*(1+'##zz500##'!T1103),G1102*(1+'##zz500##'!P1103))))</f>
        <v>15.867663209568942</v>
      </c>
      <c r="H1103" s="6">
        <f t="shared" si="44"/>
        <v>2.9726431666099451E-4</v>
      </c>
      <c r="I1103" s="17">
        <f>G1103/MAX(G$240:G1103)-1</f>
        <v>-3.8648283250386495E-2</v>
      </c>
      <c r="N1103" s="20"/>
      <c r="O1103" s="20"/>
      <c r="S1103" s="192"/>
      <c r="Y1103" s="39"/>
      <c r="Z1103" s="39"/>
      <c r="AA1103" s="17"/>
      <c r="AC1103" s="142"/>
      <c r="AE1103" s="17"/>
      <c r="AG1103" s="66"/>
      <c r="AI1103" s="17"/>
    </row>
    <row r="1104" spans="1:35" x14ac:dyDescent="0.25">
      <c r="A1104" s="72">
        <f>IF('##zz500##'!B1104&lt;&gt;"",'##zz500##'!B1104,"")</f>
        <v>40749</v>
      </c>
      <c r="B1104" s="208">
        <v>17889.580000000002</v>
      </c>
      <c r="C1104" s="146">
        <f t="shared" si="45"/>
        <v>-4.5830035351520304E-2</v>
      </c>
      <c r="D1104" s="143">
        <f>IF('##zz500##'!K1104="","",IF('##zz500##'!K1104="yes",D1103,IF('##zz500##'!T1104&lt;&gt;0,D1103*(1+'##zz500##'!T1104),D1103*(1+C1104))))</f>
        <v>5.1311821980319676</v>
      </c>
      <c r="E1104" s="6">
        <f t="shared" si="43"/>
        <v>-4.5830035351520304E-2</v>
      </c>
      <c r="F1104" s="17">
        <f>D1104/MAX(D$240:D1104)-1</f>
        <v>-8.0153485474669828E-2</v>
      </c>
      <c r="G1104" s="66">
        <f>IF('##zz500##'!K1104="","",IF('##zz500##'!K1104="no",G1103*(1+E1104),IF('##zz500##'!T1104&lt;&gt;0,G1103*(1+'##zz500##'!T1104),G1103*(1+'##zz500##'!P1104))))</f>
        <v>15.140447643728379</v>
      </c>
      <c r="H1104" s="6">
        <f t="shared" si="44"/>
        <v>-4.5830035351520304E-2</v>
      </c>
      <c r="I1104" s="17">
        <f>G1104/MAX(G$240:G1104)-1</f>
        <v>-8.2707066414266062E-2</v>
      </c>
      <c r="N1104" s="20"/>
      <c r="O1104" s="20"/>
      <c r="S1104" s="192"/>
      <c r="Y1104" s="39"/>
      <c r="Z1104" s="39"/>
      <c r="AA1104" s="17"/>
      <c r="AC1104" s="142"/>
      <c r="AE1104" s="17"/>
      <c r="AG1104" s="66"/>
      <c r="AI1104" s="17"/>
    </row>
    <row r="1105" spans="1:36" x14ac:dyDescent="0.25">
      <c r="A1105" s="72">
        <f>IF('##zz500##'!B1105&lt;&gt;"",'##zz500##'!B1105,"")</f>
        <v>40750</v>
      </c>
      <c r="B1105" s="208">
        <v>17892.5</v>
      </c>
      <c r="C1105" s="146">
        <f t="shared" si="45"/>
        <v>1.6322350776243333E-4</v>
      </c>
      <c r="D1105" s="143">
        <f>IF('##zz500##'!K1105="","",IF('##zz500##'!K1105="yes",D1104,IF('##zz500##'!T1105&lt;&gt;0,D1104*(1+'##zz500##'!T1105),D1104*(1+C1105))))</f>
        <v>5.1311821980319676</v>
      </c>
      <c r="E1105" s="6">
        <f t="shared" si="43"/>
        <v>0</v>
      </c>
      <c r="F1105" s="17">
        <f>D1105/MAX(D$240:D1105)-1</f>
        <v>-8.0153485474669828E-2</v>
      </c>
      <c r="G1105" s="66">
        <f>IF('##zz500##'!K1105="","",IF('##zz500##'!K1105="no",G1104*(1+E1105),IF('##zz500##'!T1105&lt;&gt;0,G1104*(1+'##zz500##'!T1105),G1104*(1+'##zz500##'!P1105))))</f>
        <v>15.075996886591998</v>
      </c>
      <c r="H1105" s="6">
        <f t="shared" si="44"/>
        <v>-4.2568594174345886E-3</v>
      </c>
      <c r="I1105" s="17">
        <f>G1105/MAX(G$240:G1105)-1</f>
        <v>-8.6611853477146727E-2</v>
      </c>
      <c r="N1105" s="20"/>
      <c r="O1105" s="20"/>
      <c r="S1105" s="192"/>
      <c r="Y1105" s="39"/>
      <c r="Z1105" s="39"/>
      <c r="AA1105" s="17"/>
      <c r="AC1105" s="142"/>
      <c r="AE1105" s="17"/>
      <c r="AG1105" s="66"/>
      <c r="AI1105" s="17"/>
    </row>
    <row r="1106" spans="1:36" x14ac:dyDescent="0.25">
      <c r="A1106" s="72">
        <f>IF('##zz500##'!B1106&lt;&gt;"",'##zz500##'!B1106,"")</f>
        <v>40751</v>
      </c>
      <c r="B1106" s="208">
        <v>18177.05</v>
      </c>
      <c r="C1106" s="146">
        <f t="shared" si="45"/>
        <v>1.5903311443342227E-2</v>
      </c>
      <c r="D1106" s="143">
        <f>IF('##zz500##'!K1106="","",IF('##zz500##'!K1106="yes",D1105,IF('##zz500##'!T1106&lt;&gt;0,D1105*(1+'##zz500##'!T1106),D1105*(1+C1106))))</f>
        <v>5.1311821980319676</v>
      </c>
      <c r="E1106" s="6">
        <f t="shared" si="43"/>
        <v>0</v>
      </c>
      <c r="F1106" s="17">
        <f>D1106/MAX(D$240:D1106)-1</f>
        <v>-8.0153485474669828E-2</v>
      </c>
      <c r="G1106" s="66">
        <f>IF('##zz500##'!K1106="","",IF('##zz500##'!K1106="no",G1105*(1+E1106),IF('##zz500##'!T1106&lt;&gt;0,G1105*(1+'##zz500##'!T1106),G1105*(1+'##zz500##'!P1106))))</f>
        <v>14.825422786048234</v>
      </c>
      <c r="H1106" s="6">
        <f t="shared" si="44"/>
        <v>-1.6620731778381748E-2</v>
      </c>
      <c r="I1106" s="17">
        <f>G1106/MAX(G$240:G1106)-1</f>
        <v>-0.10179303287005625</v>
      </c>
      <c r="N1106" s="20"/>
      <c r="O1106" s="20"/>
      <c r="S1106" s="192"/>
      <c r="Y1106" s="39"/>
      <c r="Z1106" s="39"/>
      <c r="AA1106" s="17"/>
      <c r="AC1106" s="142"/>
      <c r="AE1106" s="17"/>
      <c r="AG1106" s="66"/>
      <c r="AI1106" s="17"/>
    </row>
    <row r="1107" spans="1:36" x14ac:dyDescent="0.25">
      <c r="A1107" s="72">
        <f>IF('##zz500##'!B1107&lt;&gt;"",'##zz500##'!B1107,"")</f>
        <v>40752</v>
      </c>
      <c r="B1107" s="208">
        <v>18119.43</v>
      </c>
      <c r="C1107" s="146">
        <f t="shared" si="45"/>
        <v>-3.1699313144871732E-3</v>
      </c>
      <c r="D1107" s="143">
        <f>IF('##zz500##'!K1107="","",IF('##zz500##'!K1107="yes",D1106,IF('##zz500##'!T1107&lt;&gt;0,D1106*(1+'##zz500##'!T1107),D1106*(1+C1107))))</f>
        <v>5.1311821980319676</v>
      </c>
      <c r="E1107" s="6">
        <f t="shared" si="43"/>
        <v>0</v>
      </c>
      <c r="F1107" s="17">
        <f>D1107/MAX(D$240:D1107)-1</f>
        <v>-8.0153485474669828E-2</v>
      </c>
      <c r="G1107" s="66">
        <f>IF('##zz500##'!K1107="","",IF('##zz500##'!K1107="no",G1106*(1+E1107),IF('##zz500##'!T1107&lt;&gt;0,G1106*(1+'##zz500##'!T1107),G1106*(1+'##zz500##'!P1107))))</f>
        <v>14.918207967654117</v>
      </c>
      <c r="H1107" s="6">
        <f t="shared" si="44"/>
        <v>6.2585184210193212E-3</v>
      </c>
      <c r="I1107" s="17">
        <f>G1107/MAX(G$240:G1107)-1</f>
        <v>-9.6171588020385612E-2</v>
      </c>
      <c r="N1107" s="20"/>
      <c r="O1107" s="20"/>
      <c r="S1107" s="192"/>
      <c r="Y1107" s="39"/>
      <c r="Z1107" s="39"/>
      <c r="AA1107" s="17"/>
      <c r="AC1107" s="142"/>
      <c r="AE1107" s="17"/>
      <c r="AG1107" s="66"/>
      <c r="AI1107" s="17"/>
    </row>
    <row r="1108" spans="1:36" x14ac:dyDescent="0.25">
      <c r="A1108" s="72">
        <f>IF('##zz500##'!B1108&lt;&gt;"",'##zz500##'!B1108,"")</f>
        <v>40753</v>
      </c>
      <c r="B1108" s="208">
        <v>18133.75</v>
      </c>
      <c r="C1108" s="146">
        <f t="shared" si="45"/>
        <v>7.9031183652022996E-4</v>
      </c>
      <c r="D1108" s="143">
        <f>IF('##zz500##'!K1108="","",IF('##zz500##'!K1108="yes",D1107,IF('##zz500##'!T1108&lt;&gt;0,D1107*(1+'##zz500##'!T1108),D1107*(1+C1108))))</f>
        <v>5.1311821980319676</v>
      </c>
      <c r="E1108" s="6">
        <f t="shared" si="43"/>
        <v>0</v>
      </c>
      <c r="F1108" s="17">
        <f>D1108/MAX(D$240:D1108)-1</f>
        <v>-8.0153485474669828E-2</v>
      </c>
      <c r="G1108" s="66">
        <f>IF('##zz500##'!K1108="","",IF('##zz500##'!K1108="no",G1107*(1+E1108),IF('##zz500##'!T1108&lt;&gt;0,G1107*(1+'##zz500##'!T1108),G1107*(1+'##zz500##'!P1108))))</f>
        <v>15.085782445839779</v>
      </c>
      <c r="H1108" s="6">
        <f t="shared" si="44"/>
        <v>1.1232882565318736E-2</v>
      </c>
      <c r="I1108" s="17">
        <f>G1108/MAX(G$240:G1108)-1</f>
        <v>-8.6018989609420005E-2</v>
      </c>
      <c r="N1108" s="20"/>
      <c r="O1108" s="20"/>
      <c r="S1108" s="192"/>
      <c r="Y1108" s="39"/>
      <c r="Z1108" s="39"/>
      <c r="AA1108" s="17"/>
      <c r="AC1108" s="142"/>
      <c r="AE1108" s="17"/>
      <c r="AF1108" s="14"/>
      <c r="AG1108" s="66"/>
      <c r="AI1108" s="17"/>
      <c r="AJ1108" s="14"/>
    </row>
    <row r="1109" spans="1:36" x14ac:dyDescent="0.25">
      <c r="A1109" s="72">
        <f>IF('##zz500##'!B1109&lt;&gt;"",'##zz500##'!B1109,"")</f>
        <v>40756</v>
      </c>
      <c r="B1109" s="208">
        <v>18434.509999999998</v>
      </c>
      <c r="C1109" s="146">
        <f t="shared" si="45"/>
        <v>1.6585648307713363E-2</v>
      </c>
      <c r="D1109" s="143">
        <f>IF('##zz500##'!K1109="","",IF('##zz500##'!K1109="yes",D1108,IF('##zz500##'!T1109&lt;&gt;0,D1108*(1+'##zz500##'!T1109),D1108*(1+C1109))))</f>
        <v>5.1311821980319676</v>
      </c>
      <c r="E1109" s="6">
        <f t="shared" si="43"/>
        <v>0</v>
      </c>
      <c r="F1109" s="17">
        <f>D1109/MAX(D$240:D1109)-1</f>
        <v>-8.0153485474669828E-2</v>
      </c>
      <c r="G1109" s="66">
        <f>IF('##zz500##'!K1109="","",IF('##zz500##'!K1109="no",G1108*(1+E1109),IF('##zz500##'!T1109&lt;&gt;0,G1108*(1+'##zz500##'!T1109),G1108*(1+'##zz500##'!P1109))))</f>
        <v>15.03317490602493</v>
      </c>
      <c r="H1109" s="6">
        <f t="shared" si="44"/>
        <v>-3.4872264666230279E-3</v>
      </c>
      <c r="I1109" s="17">
        <f>G1109/MAX(G$240:G1109)-1</f>
        <v>-8.9206248378844832E-2</v>
      </c>
      <c r="N1109" s="20"/>
      <c r="O1109" s="20"/>
      <c r="S1109" s="192"/>
      <c r="Y1109" s="39"/>
      <c r="Z1109" s="39"/>
      <c r="AA1109" s="17"/>
      <c r="AC1109" s="142"/>
      <c r="AE1109" s="17"/>
      <c r="AG1109" s="66"/>
      <c r="AI1109" s="17"/>
    </row>
    <row r="1110" spans="1:36" x14ac:dyDescent="0.25">
      <c r="A1110" s="72">
        <f>IF('##zz500##'!B1110&lt;&gt;"",'##zz500##'!B1110,"")</f>
        <v>40757</v>
      </c>
      <c r="B1110" s="208">
        <v>18649.689999999999</v>
      </c>
      <c r="C1110" s="146">
        <f t="shared" si="45"/>
        <v>1.1672672612399237E-2</v>
      </c>
      <c r="D1110" s="143">
        <f>IF('##zz500##'!K1110="","",IF('##zz500##'!K1110="yes",D1109,IF('##zz500##'!T1110&lt;&gt;0,D1109*(1+'##zz500##'!T1110),D1109*(1+C1110))))</f>
        <v>5.1311821980319676</v>
      </c>
      <c r="E1110" s="6">
        <f t="shared" si="43"/>
        <v>0</v>
      </c>
      <c r="F1110" s="17">
        <f>D1110/MAX(D$240:D1110)-1</f>
        <v>-8.0153485474669828E-2</v>
      </c>
      <c r="G1110" s="66">
        <f>IF('##zz500##'!K1110="","",IF('##zz500##'!K1110="no",G1109*(1+E1110),IF('##zz500##'!T1110&lt;&gt;0,G1109*(1+'##zz500##'!T1110),G1109*(1+'##zz500##'!P1110))))</f>
        <v>15.14219023414379</v>
      </c>
      <c r="H1110" s="6">
        <f t="shared" si="44"/>
        <v>7.2516503533242016E-3</v>
      </c>
      <c r="I1110" s="17">
        <f>G1110/MAX(G$240:G1110)-1</f>
        <v>-8.2601490548095846E-2</v>
      </c>
      <c r="N1110" s="20"/>
      <c r="O1110" s="20"/>
      <c r="S1110" s="192"/>
      <c r="Y1110" s="39"/>
      <c r="Z1110" s="39"/>
      <c r="AA1110" s="17"/>
      <c r="AC1110" s="142"/>
      <c r="AE1110" s="17"/>
      <c r="AG1110" s="66"/>
      <c r="AI1110" s="17"/>
    </row>
    <row r="1111" spans="1:36" x14ac:dyDescent="0.25">
      <c r="A1111" s="72">
        <f>IF('##zz500##'!B1111&lt;&gt;"",'##zz500##'!B1111,"")</f>
        <v>40758</v>
      </c>
      <c r="B1111" s="208">
        <v>19111.36</v>
      </c>
      <c r="C1111" s="146">
        <f t="shared" si="45"/>
        <v>2.4754835066963743E-2</v>
      </c>
      <c r="D1111" s="143">
        <f>IF('##zz500##'!K1111="","",IF('##zz500##'!K1111="yes",D1110,IF('##zz500##'!T1111&lt;&gt;0,D1110*(1+'##zz500##'!T1111),D1110*(1+C1111))))</f>
        <v>5.1311821980319676</v>
      </c>
      <c r="E1111" s="6">
        <f t="shared" si="43"/>
        <v>0</v>
      </c>
      <c r="F1111" s="17">
        <f>D1111/MAX(D$240:D1111)-1</f>
        <v>-8.0153485474669828E-2</v>
      </c>
      <c r="G1111" s="66">
        <f>IF('##zz500##'!K1111="","",IF('##zz500##'!K1111="no",G1110*(1+E1111),IF('##zz500##'!T1111&lt;&gt;0,G1110*(1+'##zz500##'!T1111),G1110*(1+'##zz500##'!P1111))))</f>
        <v>15.094932260987548</v>
      </c>
      <c r="H1111" s="6">
        <f t="shared" si="44"/>
        <v>-3.1209469981219318E-3</v>
      </c>
      <c r="I1111" s="17">
        <f>G1111/MAX(G$240:G1111)-1</f>
        <v>-8.546464267225129E-2</v>
      </c>
      <c r="N1111" s="20"/>
      <c r="O1111" s="20"/>
      <c r="S1111" s="192"/>
      <c r="Y1111" s="39"/>
      <c r="Z1111" s="39"/>
      <c r="AA1111" s="17"/>
      <c r="AC1111" s="142"/>
      <c r="AE1111" s="17"/>
      <c r="AG1111" s="66"/>
      <c r="AI1111" s="17"/>
    </row>
    <row r="1112" spans="1:36" x14ac:dyDescent="0.25">
      <c r="A1112" s="72">
        <f>IF('##zz500##'!B1112&lt;&gt;"",'##zz500##'!B1112,"")</f>
        <v>40759</v>
      </c>
      <c r="B1112" s="208">
        <v>19070.189999999999</v>
      </c>
      <c r="C1112" s="146">
        <f t="shared" si="45"/>
        <v>-2.1542161311388641E-3</v>
      </c>
      <c r="D1112" s="143">
        <f>IF('##zz500##'!K1112="","",IF('##zz500##'!K1112="yes",D1111,IF('##zz500##'!T1112&lt;&gt;0,D1111*(1+'##zz500##'!T1112),D1111*(1+C1112))))</f>
        <v>5.1311821980319676</v>
      </c>
      <c r="E1112" s="6">
        <f t="shared" si="43"/>
        <v>0</v>
      </c>
      <c r="F1112" s="17">
        <f>D1112/MAX(D$240:D1112)-1</f>
        <v>-8.0153485474669828E-2</v>
      </c>
      <c r="G1112" s="66">
        <f>IF('##zz500##'!K1112="","",IF('##zz500##'!K1112="no",G1111*(1+E1112),IF('##zz500##'!T1112&lt;&gt;0,G1111*(1+'##zz500##'!T1112),G1111*(1+'##zz500##'!P1112))))</f>
        <v>15.015788768461015</v>
      </c>
      <c r="H1112" s="6">
        <f t="shared" si="44"/>
        <v>-5.243050525710391E-3</v>
      </c>
      <c r="I1112" s="17">
        <f>G1112/MAX(G$240:G1112)-1</f>
        <v>-9.0259597758269305E-2</v>
      </c>
      <c r="N1112" s="20"/>
      <c r="O1112" s="20"/>
      <c r="S1112" s="192"/>
      <c r="Y1112" s="39"/>
      <c r="Z1112" s="39"/>
      <c r="AA1112" s="17"/>
      <c r="AC1112" s="142"/>
      <c r="AE1112" s="17"/>
      <c r="AG1112" s="66"/>
      <c r="AI1112" s="17"/>
    </row>
    <row r="1113" spans="1:36" x14ac:dyDescent="0.25">
      <c r="A1113" s="72">
        <f>IF('##zz500##'!B1113&lt;&gt;"",'##zz500##'!B1113,"")</f>
        <v>40760</v>
      </c>
      <c r="B1113" s="208">
        <v>18472.080000000002</v>
      </c>
      <c r="C1113" s="146">
        <f t="shared" si="45"/>
        <v>-3.1363609906351009E-2</v>
      </c>
      <c r="D1113" s="143">
        <f>IF('##zz500##'!K1113="","",IF('##zz500##'!K1113="yes",D1112,IF('##zz500##'!T1113&lt;&gt;0,D1112*(1+'##zz500##'!T1113),D1112*(1+C1113))))</f>
        <v>5.1311821980319676</v>
      </c>
      <c r="E1113" s="6">
        <f t="shared" si="43"/>
        <v>0</v>
      </c>
      <c r="F1113" s="17">
        <f>D1113/MAX(D$240:D1113)-1</f>
        <v>-8.0153485474669828E-2</v>
      </c>
      <c r="G1113" s="66">
        <f>IF('##zz500##'!K1113="","",IF('##zz500##'!K1113="no",G1112*(1+E1113),IF('##zz500##'!T1113&lt;&gt;0,G1112*(1+'##zz500##'!T1113),G1112*(1+'##zz500##'!P1113))))</f>
        <v>15.307745034977886</v>
      </c>
      <c r="H1113" s="6">
        <f t="shared" si="44"/>
        <v>1.9443285399038945E-2</v>
      </c>
      <c r="I1113" s="17">
        <f>G1113/MAX(G$240:G1113)-1</f>
        <v>-7.2571255478446783E-2</v>
      </c>
      <c r="N1113" s="20"/>
      <c r="O1113" s="20"/>
      <c r="S1113" s="192"/>
      <c r="Y1113" s="39"/>
      <c r="Z1113" s="39"/>
      <c r="AA1113" s="17"/>
      <c r="AC1113" s="142"/>
      <c r="AE1113" s="17"/>
      <c r="AG1113" s="66"/>
      <c r="AI1113" s="17"/>
    </row>
    <row r="1114" spans="1:36" x14ac:dyDescent="0.25">
      <c r="A1114" s="72">
        <f>IF('##zz500##'!B1114&lt;&gt;"",'##zz500##'!B1114,"")</f>
        <v>40763</v>
      </c>
      <c r="B1114" s="208">
        <v>17244.54</v>
      </c>
      <c r="C1114" s="146">
        <f t="shared" si="45"/>
        <v>-6.6453804877415035E-2</v>
      </c>
      <c r="D1114" s="143">
        <f>IF('##zz500##'!K1114="","",IF('##zz500##'!K1114="yes",D1113,IF('##zz500##'!T1114&lt;&gt;0,D1113*(1+'##zz500##'!T1114),D1113*(1+C1114))))</f>
        <v>5.1311821980319676</v>
      </c>
      <c r="E1114" s="6">
        <f t="shared" si="43"/>
        <v>0</v>
      </c>
      <c r="F1114" s="17">
        <f>D1114/MAX(D$240:D1114)-1</f>
        <v>-8.0153485474669828E-2</v>
      </c>
      <c r="G1114" s="66">
        <f>IF('##zz500##'!K1114="","",IF('##zz500##'!K1114="no",G1113*(1+E1114),IF('##zz500##'!T1114&lt;&gt;0,G1113*(1+'##zz500##'!T1114),G1113*(1+'##zz500##'!P1114))))</f>
        <v>16.074136234014894</v>
      </c>
      <c r="H1114" s="6">
        <f t="shared" si="44"/>
        <v>5.006558427030372E-2</v>
      </c>
      <c r="I1114" s="17">
        <f>G1114/MAX(G$240:G1114)-1</f>
        <v>-2.613899351490101E-2</v>
      </c>
      <c r="N1114" s="20"/>
      <c r="O1114" s="20"/>
      <c r="S1114" s="192"/>
      <c r="Y1114" s="39"/>
      <c r="Z1114" s="39"/>
      <c r="AA1114" s="17"/>
      <c r="AC1114" s="142"/>
      <c r="AE1114" s="17"/>
      <c r="AG1114" s="66"/>
      <c r="AI1114" s="17"/>
    </row>
    <row r="1115" spans="1:36" x14ac:dyDescent="0.25">
      <c r="A1115" s="72">
        <f>IF('##zz500##'!B1115&lt;&gt;"",'##zz500##'!B1115,"")</f>
        <v>40764</v>
      </c>
      <c r="B1115" s="208">
        <v>17055.939999999999</v>
      </c>
      <c r="C1115" s="146">
        <f t="shared" si="45"/>
        <v>-1.0936795066728511E-2</v>
      </c>
      <c r="D1115" s="143">
        <f>IF('##zz500##'!K1115="","",IF('##zz500##'!K1115="yes",D1114,IF('##zz500##'!T1115&lt;&gt;0,D1114*(1+'##zz500##'!T1115),D1114*(1+C1115))))</f>
        <v>5.1311821980319676</v>
      </c>
      <c r="E1115" s="6">
        <f t="shared" si="43"/>
        <v>0</v>
      </c>
      <c r="F1115" s="17">
        <f>D1115/MAX(D$240:D1115)-1</f>
        <v>-8.0153485474669828E-2</v>
      </c>
      <c r="G1115" s="66">
        <f>IF('##zz500##'!K1115="","",IF('##zz500##'!K1115="no",G1114*(1+E1115),IF('##zz500##'!T1115&lt;&gt;0,G1114*(1+'##zz500##'!T1115),G1114*(1+'##zz500##'!P1115))))</f>
        <v>16.124836848676178</v>
      </c>
      <c r="H1115" s="6">
        <f t="shared" si="44"/>
        <v>3.1541735072517785E-3</v>
      </c>
      <c r="I1115" s="17">
        <f>G1115/MAX(G$240:G1115)-1</f>
        <v>-2.3067266928500252E-2</v>
      </c>
      <c r="N1115" s="20"/>
      <c r="O1115" s="20"/>
      <c r="S1115" s="192"/>
      <c r="Y1115" s="39"/>
      <c r="Z1115" s="39"/>
      <c r="AA1115" s="17"/>
      <c r="AC1115" s="142"/>
      <c r="AE1115" s="17"/>
      <c r="AG1115" s="66"/>
      <c r="AI1115" s="17"/>
    </row>
    <row r="1116" spans="1:36" x14ac:dyDescent="0.25">
      <c r="A1116" s="72">
        <f>IF('##zz500##'!B1116&lt;&gt;"",'##zz500##'!B1116,"")</f>
        <v>40765</v>
      </c>
      <c r="B1116" s="208">
        <v>17368.22</v>
      </c>
      <c r="C1116" s="146">
        <f t="shared" si="45"/>
        <v>1.8309163845557697E-2</v>
      </c>
      <c r="D1116" s="143">
        <f>IF('##zz500##'!K1116="","",IF('##zz500##'!K1116="yes",D1115,IF('##zz500##'!T1116&lt;&gt;0,D1115*(1+'##zz500##'!T1116),D1115*(1+C1116))))</f>
        <v>5.1311821980319676</v>
      </c>
      <c r="E1116" s="6">
        <f t="shared" si="43"/>
        <v>0</v>
      </c>
      <c r="F1116" s="17">
        <f>D1116/MAX(D$240:D1116)-1</f>
        <v>-8.0153485474669828E-2</v>
      </c>
      <c r="G1116" s="66">
        <f>IF('##zz500##'!K1116="","",IF('##zz500##'!K1116="no",G1115*(1+E1116),IF('##zz500##'!T1116&lt;&gt;0,G1115*(1+'##zz500##'!T1116),G1115*(1+'##zz500##'!P1116))))</f>
        <v>15.894792049838538</v>
      </c>
      <c r="H1116" s="6">
        <f t="shared" si="44"/>
        <v>-1.4266488461030624E-2</v>
      </c>
      <c r="I1116" s="17">
        <f>G1116/MAX(G$240:G1116)-1</f>
        <v>-3.7004666492068017E-2</v>
      </c>
      <c r="N1116" s="20"/>
      <c r="O1116" s="20"/>
      <c r="S1116" s="192"/>
      <c r="Y1116" s="39"/>
      <c r="Z1116" s="39"/>
      <c r="AA1116" s="17"/>
      <c r="AC1116" s="142"/>
      <c r="AE1116" s="17"/>
      <c r="AG1116" s="66"/>
      <c r="AI1116" s="17"/>
    </row>
    <row r="1117" spans="1:36" x14ac:dyDescent="0.25">
      <c r="A1117" s="72">
        <f>IF('##zz500##'!B1117&lt;&gt;"",'##zz500##'!B1117,"")</f>
        <v>40766</v>
      </c>
      <c r="B1117" s="208">
        <v>17840.599999999999</v>
      </c>
      <c r="C1117" s="146">
        <f t="shared" si="45"/>
        <v>2.7197951200525816E-2</v>
      </c>
      <c r="D1117" s="143">
        <f>IF('##zz500##'!K1117="","",IF('##zz500##'!K1117="yes",D1116,IF('##zz500##'!T1117&lt;&gt;0,D1116*(1+'##zz500##'!T1117),D1116*(1+C1117))))</f>
        <v>5.1311821980319676</v>
      </c>
      <c r="E1117" s="6">
        <f t="shared" si="43"/>
        <v>0</v>
      </c>
      <c r="F1117" s="17">
        <f>D1117/MAX(D$240:D1117)-1</f>
        <v>-8.0153485474669828E-2</v>
      </c>
      <c r="G1117" s="66">
        <f>IF('##zz500##'!K1117="","",IF('##zz500##'!K1117="no",G1116*(1+E1117),IF('##zz500##'!T1117&lt;&gt;0,G1116*(1+'##zz500##'!T1117),G1116*(1+'##zz500##'!P1117))))</f>
        <v>15.620035430236305</v>
      </c>
      <c r="H1117" s="6">
        <f t="shared" si="44"/>
        <v>-1.7285952451641107E-2</v>
      </c>
      <c r="I1117" s="17">
        <f>G1117/MAX(G$240:G1117)-1</f>
        <v>-5.3650958038238383E-2</v>
      </c>
      <c r="N1117" s="20"/>
      <c r="O1117" s="20"/>
      <c r="S1117" s="192"/>
      <c r="Y1117" s="39"/>
      <c r="Z1117" s="39"/>
      <c r="AA1117" s="17"/>
      <c r="AC1117" s="142"/>
      <c r="AE1117" s="17"/>
      <c r="AG1117" s="66"/>
      <c r="AI1117" s="17"/>
    </row>
    <row r="1118" spans="1:36" x14ac:dyDescent="0.25">
      <c r="A1118" s="72">
        <f>IF('##zz500##'!B1118&lt;&gt;"",'##zz500##'!B1118,"")</f>
        <v>40767</v>
      </c>
      <c r="B1118" s="208">
        <v>18064.32</v>
      </c>
      <c r="C1118" s="146">
        <f t="shared" si="45"/>
        <v>1.2539936997634671E-2</v>
      </c>
      <c r="D1118" s="143">
        <f>IF('##zz500##'!K1118="","",IF('##zz500##'!K1118="yes",D1117,IF('##zz500##'!T1118&lt;&gt;0,D1117*(1+'##zz500##'!T1118),D1117*(1+C1118))))</f>
        <v>5.1311821980319676</v>
      </c>
      <c r="E1118" s="6">
        <f t="shared" si="43"/>
        <v>0</v>
      </c>
      <c r="F1118" s="17">
        <f>D1118/MAX(D$240:D1118)-1</f>
        <v>-8.0153485474669828E-2</v>
      </c>
      <c r="G1118" s="66">
        <f>IF('##zz500##'!K1118="","",IF('##zz500##'!K1118="no",G1117*(1+E1118),IF('##zz500##'!T1118&lt;&gt;0,G1117*(1+'##zz500##'!T1118),G1117*(1+'##zz500##'!P1118))))</f>
        <v>15.439442391760291</v>
      </c>
      <c r="H1118" s="6">
        <f t="shared" si="44"/>
        <v>-1.1561627967016763E-2</v>
      </c>
      <c r="I1118" s="17">
        <f>G1118/MAX(G$240:G1118)-1</f>
        <v>-6.4592293588343064E-2</v>
      </c>
      <c r="N1118" s="20"/>
      <c r="O1118" s="20"/>
      <c r="S1118" s="192"/>
      <c r="Y1118" s="39"/>
      <c r="Z1118" s="39"/>
      <c r="AA1118" s="17"/>
      <c r="AC1118" s="142"/>
      <c r="AE1118" s="17"/>
      <c r="AG1118" s="66"/>
      <c r="AI1118" s="17"/>
    </row>
    <row r="1119" spans="1:36" x14ac:dyDescent="0.25">
      <c r="A1119" s="72">
        <f>IF('##zz500##'!B1119&lt;&gt;"",'##zz500##'!B1119,"")</f>
        <v>40770</v>
      </c>
      <c r="B1119" s="208">
        <v>18297.82</v>
      </c>
      <c r="C1119" s="146">
        <f t="shared" si="45"/>
        <v>1.2926033196931863E-2</v>
      </c>
      <c r="D1119" s="143">
        <f>IF('##zz500##'!K1119="","",IF('##zz500##'!K1119="yes",D1118,IF('##zz500##'!T1119&lt;&gt;0,D1118*(1+'##zz500##'!T1119),D1118*(1+C1119))))</f>
        <v>5.1311821980319676</v>
      </c>
      <c r="E1119" s="6">
        <f t="shared" si="43"/>
        <v>0</v>
      </c>
      <c r="F1119" s="17">
        <f>D1119/MAX(D$240:D1119)-1</f>
        <v>-8.0153485474669828E-2</v>
      </c>
      <c r="G1119" s="66">
        <f>IF('##zz500##'!K1119="","",IF('##zz500##'!K1119="no",G1118*(1+E1119),IF('##zz500##'!T1119&lt;&gt;0,G1118*(1+'##zz500##'!T1119),G1118*(1+'##zz500##'!P1119))))</f>
        <v>15.21387574618093</v>
      </c>
      <c r="H1119" s="6">
        <f t="shared" si="44"/>
        <v>-1.4609766328072982E-2</v>
      </c>
      <c r="I1119" s="17">
        <f>G1119/MAX(G$240:G1119)-1</f>
        <v>-7.825838160049603E-2</v>
      </c>
      <c r="N1119" s="20"/>
      <c r="O1119" s="20"/>
      <c r="S1119" s="192"/>
      <c r="Y1119" s="39"/>
      <c r="Z1119" s="39"/>
      <c r="AA1119" s="17"/>
      <c r="AC1119" s="142"/>
      <c r="AE1119" s="17"/>
      <c r="AG1119" s="66"/>
      <c r="AI1119" s="17"/>
    </row>
    <row r="1120" spans="1:36" x14ac:dyDescent="0.25">
      <c r="A1120" s="72">
        <f>IF('##zz500##'!B1120&lt;&gt;"",'##zz500##'!B1120,"")</f>
        <v>40771</v>
      </c>
      <c r="B1120" s="208">
        <v>18286.669999999998</v>
      </c>
      <c r="C1120" s="146">
        <f t="shared" si="45"/>
        <v>-6.0936220817564557E-4</v>
      </c>
      <c r="D1120" s="143">
        <f>IF('##zz500##'!K1120="","",IF('##zz500##'!K1120="yes",D1119,IF('##zz500##'!T1120&lt;&gt;0,D1119*(1+'##zz500##'!T1120),D1119*(1+C1120))))</f>
        <v>5.1311821980319676</v>
      </c>
      <c r="E1120" s="6">
        <f t="shared" si="43"/>
        <v>0</v>
      </c>
      <c r="F1120" s="17">
        <f>D1120/MAX(D$240:D1120)-1</f>
        <v>-8.0153485474669828E-2</v>
      </c>
      <c r="G1120" s="66">
        <f>IF('##zz500##'!K1120="","",IF('##zz500##'!K1120="no",G1119*(1+E1120),IF('##zz500##'!T1120&lt;&gt;0,G1119*(1+'##zz500##'!T1120),G1119*(1+'##zz500##'!P1120))))</f>
        <v>15.34166415593773</v>
      </c>
      <c r="H1120" s="6">
        <f t="shared" si="44"/>
        <v>8.3994645341360918E-3</v>
      </c>
      <c r="I1120" s="17">
        <f>G1120/MAX(G$240:G1120)-1</f>
        <v>-7.0516245567112223E-2</v>
      </c>
      <c r="N1120" s="20"/>
      <c r="O1120" s="20"/>
      <c r="S1120" s="192"/>
      <c r="Y1120" s="39"/>
      <c r="Z1120" s="39"/>
      <c r="AA1120" s="17"/>
      <c r="AC1120" s="142"/>
      <c r="AE1120" s="17"/>
      <c r="AG1120" s="66"/>
      <c r="AI1120" s="17"/>
    </row>
    <row r="1121" spans="1:36" x14ac:dyDescent="0.25">
      <c r="A1121" s="72">
        <f>IF('##zz500##'!B1121&lt;&gt;"",'##zz500##'!B1121,"")</f>
        <v>40772</v>
      </c>
      <c r="B1121" s="208">
        <v>18282.43</v>
      </c>
      <c r="C1121" s="146">
        <f t="shared" si="45"/>
        <v>-2.3186288154142254E-4</v>
      </c>
      <c r="D1121" s="143">
        <f>IF('##zz500##'!K1121="","",IF('##zz500##'!K1121="yes",D1120,IF('##zz500##'!T1121&lt;&gt;0,D1120*(1+'##zz500##'!T1121),D1120*(1+C1121))))</f>
        <v>5.1311821980319676</v>
      </c>
      <c r="E1121" s="6">
        <f t="shared" si="43"/>
        <v>0</v>
      </c>
      <c r="F1121" s="17">
        <f>D1121/MAX(D$240:D1121)-1</f>
        <v>-8.0153485474669828E-2</v>
      </c>
      <c r="G1121" s="66">
        <f>IF('##zz500##'!K1121="","",IF('##zz500##'!K1121="no",G1120*(1+E1121),IF('##zz500##'!T1121&lt;&gt;0,G1120*(1+'##zz500##'!T1121),G1120*(1+'##zz500##'!P1121))))</f>
        <v>15.408806695368833</v>
      </c>
      <c r="H1121" s="6">
        <f t="shared" si="44"/>
        <v>4.3764834602455505E-3</v>
      </c>
      <c r="I1121" s="17">
        <f>G1121/MAX(G$240:G1121)-1</f>
        <v>-6.6448375289269723E-2</v>
      </c>
      <c r="N1121" s="20"/>
      <c r="O1121" s="20"/>
      <c r="S1121" s="192"/>
      <c r="Y1121" s="39"/>
      <c r="Z1121" s="39"/>
      <c r="AA1121" s="17"/>
      <c r="AC1121" s="142"/>
      <c r="AE1121" s="17"/>
      <c r="AG1121" s="66"/>
      <c r="AI1121" s="17"/>
    </row>
    <row r="1122" spans="1:36" x14ac:dyDescent="0.25">
      <c r="A1122" s="72">
        <f>IF('##zz500##'!B1122&lt;&gt;"",'##zz500##'!B1122,"")</f>
        <v>40773</v>
      </c>
      <c r="B1122" s="208">
        <v>18008.599999999999</v>
      </c>
      <c r="C1122" s="146">
        <f t="shared" si="45"/>
        <v>-1.4977768272598446E-2</v>
      </c>
      <c r="D1122" s="143">
        <f>IF('##zz500##'!K1122="","",IF('##zz500##'!K1122="yes",D1121,IF('##zz500##'!T1122&lt;&gt;0,D1121*(1+'##zz500##'!T1122),D1121*(1+C1122))))</f>
        <v>5.1311821980319676</v>
      </c>
      <c r="E1122" s="6">
        <f t="shared" si="43"/>
        <v>0</v>
      </c>
      <c r="F1122" s="17">
        <f>D1122/MAX(D$240:D1122)-1</f>
        <v>-8.0153485474669828E-2</v>
      </c>
      <c r="G1122" s="66">
        <f>IF('##zz500##'!K1122="","",IF('##zz500##'!K1122="no",G1121*(1+E1122),IF('##zz500##'!T1122&lt;&gt;0,G1121*(1+'##zz500##'!T1122),G1121*(1+'##zz500##'!P1122))))</f>
        <v>15.67297834608793</v>
      </c>
      <c r="H1122" s="6">
        <f t="shared" si="44"/>
        <v>1.7144199154532469E-2</v>
      </c>
      <c r="I1122" s="17">
        <f>G1122/MAX(G$240:G1122)-1</f>
        <v>-5.0443380314191599E-2</v>
      </c>
      <c r="N1122" s="20"/>
      <c r="O1122" s="20"/>
      <c r="S1122" s="192"/>
      <c r="Y1122" s="39"/>
      <c r="Z1122" s="39"/>
      <c r="AA1122" s="17"/>
      <c r="AC1122" s="142"/>
      <c r="AE1122" s="17"/>
      <c r="AG1122" s="66"/>
      <c r="AI1122" s="17"/>
    </row>
    <row r="1123" spans="1:36" x14ac:dyDescent="0.25">
      <c r="A1123" s="72">
        <f>IF('##zz500##'!B1123&lt;&gt;"",'##zz500##'!B1123,"")</f>
        <v>40774</v>
      </c>
      <c r="B1123" s="208">
        <v>17955.57</v>
      </c>
      <c r="C1123" s="146">
        <f t="shared" si="45"/>
        <v>-2.9447041968836407E-3</v>
      </c>
      <c r="D1123" s="143">
        <f>IF('##zz500##'!K1123="","",IF('##zz500##'!K1123="yes",D1122,IF('##zz500##'!T1123&lt;&gt;0,D1122*(1+'##zz500##'!T1123),D1122*(1+C1123))))</f>
        <v>5.1311821980319676</v>
      </c>
      <c r="E1123" s="6">
        <f t="shared" si="43"/>
        <v>0</v>
      </c>
      <c r="F1123" s="17">
        <f>D1123/MAX(D$240:D1123)-1</f>
        <v>-8.0153485474669828E-2</v>
      </c>
      <c r="G1123" s="66">
        <f>IF('##zz500##'!K1123="","",IF('##zz500##'!K1123="no",G1122*(1+E1123),IF('##zz500##'!T1123&lt;&gt;0,G1122*(1+'##zz500##'!T1123),G1122*(1+'##zz500##'!P1123))))</f>
        <v>15.818116181226294</v>
      </c>
      <c r="H1123" s="6">
        <f t="shared" si="44"/>
        <v>9.2603863754199267E-3</v>
      </c>
      <c r="I1123" s="17">
        <f>G1123/MAX(G$240:G1123)-1</f>
        <v>-4.1650119130563379E-2</v>
      </c>
      <c r="N1123" s="20"/>
      <c r="O1123" s="20"/>
      <c r="S1123" s="192"/>
      <c r="Y1123" s="39"/>
      <c r="Z1123" s="39"/>
      <c r="AA1123" s="17"/>
      <c r="AC1123" s="142"/>
      <c r="AE1123" s="17"/>
      <c r="AG1123" s="66"/>
      <c r="AI1123" s="17"/>
    </row>
    <row r="1124" spans="1:36" x14ac:dyDescent="0.25">
      <c r="A1124" s="72">
        <f>IF('##zz500##'!B1124&lt;&gt;"",'##zz500##'!B1124,"")</f>
        <v>40777</v>
      </c>
      <c r="B1124" s="208">
        <v>18124.810000000001</v>
      </c>
      <c r="C1124" s="146">
        <f t="shared" si="45"/>
        <v>9.4254874671202415E-3</v>
      </c>
      <c r="D1124" s="143">
        <f>IF('##zz500##'!K1124="","",IF('##zz500##'!K1124="yes",D1123,IF('##zz500##'!T1124&lt;&gt;0,D1123*(1+'##zz500##'!T1124),D1123*(1+C1124))))</f>
        <v>5.1311821980319676</v>
      </c>
      <c r="E1124" s="6">
        <f t="shared" si="43"/>
        <v>0</v>
      </c>
      <c r="F1124" s="17">
        <f>D1124/MAX(D$240:D1124)-1</f>
        <v>-8.0153485474669828E-2</v>
      </c>
      <c r="G1124" s="66">
        <f>IF('##zz500##'!K1124="","",IF('##zz500##'!K1124="no",G1123*(1+E1124),IF('##zz500##'!T1124&lt;&gt;0,G1123*(1+'##zz500##'!T1124),G1123*(1+'##zz500##'!P1124))))</f>
        <v>15.929904225100701</v>
      </c>
      <c r="H1124" s="6">
        <f t="shared" si="44"/>
        <v>7.0670895695583713E-3</v>
      </c>
      <c r="I1124" s="17">
        <f>G1124/MAX(G$240:G1124)-1</f>
        <v>-3.4877374683483398E-2</v>
      </c>
      <c r="N1124" s="20"/>
      <c r="O1124" s="20"/>
      <c r="S1124" s="192"/>
      <c r="Y1124" s="39"/>
      <c r="Z1124" s="39"/>
      <c r="AA1124" s="17"/>
      <c r="AC1124" s="142"/>
      <c r="AE1124" s="17"/>
      <c r="AG1124" s="66"/>
      <c r="AI1124" s="17"/>
    </row>
    <row r="1125" spans="1:36" x14ac:dyDescent="0.25">
      <c r="A1125" s="72">
        <f>IF('##zz500##'!B1125&lt;&gt;"",'##zz500##'!B1125,"")</f>
        <v>40778</v>
      </c>
      <c r="B1125" s="208">
        <v>18668.259999999998</v>
      </c>
      <c r="C1125" s="146">
        <f t="shared" si="45"/>
        <v>2.9983762588407625E-2</v>
      </c>
      <c r="D1125" s="143">
        <f>IF('##zz500##'!K1125="","",IF('##zz500##'!K1125="yes",D1124,IF('##zz500##'!T1125&lt;&gt;0,D1124*(1+'##zz500##'!T1125),D1124*(1+C1125))))</f>
        <v>5.1311821980319676</v>
      </c>
      <c r="E1125" s="6">
        <f t="shared" si="43"/>
        <v>0</v>
      </c>
      <c r="F1125" s="17">
        <f>D1125/MAX(D$240:D1125)-1</f>
        <v>-8.0153485474669828E-2</v>
      </c>
      <c r="G1125" s="66">
        <f>IF('##zz500##'!K1125="","",IF('##zz500##'!K1125="no",G1124*(1+E1125),IF('##zz500##'!T1125&lt;&gt;0,G1124*(1+'##zz500##'!T1125),G1124*(1+'##zz500##'!P1125))))</f>
        <v>15.67087664377247</v>
      </c>
      <c r="H1125" s="6">
        <f t="shared" si="44"/>
        <v>-1.6260460682499422E-2</v>
      </c>
      <c r="I1125" s="17">
        <f>G1125/MAX(G$240:G1125)-1</f>
        <v>-5.0570713186233296E-2</v>
      </c>
      <c r="N1125" s="20"/>
      <c r="O1125" s="20"/>
      <c r="S1125" s="192"/>
      <c r="Y1125" s="39"/>
      <c r="Z1125" s="39"/>
      <c r="AA1125" s="17"/>
      <c r="AC1125" s="142"/>
      <c r="AE1125" s="17"/>
      <c r="AG1125" s="66"/>
      <c r="AI1125" s="17"/>
    </row>
    <row r="1126" spans="1:36" x14ac:dyDescent="0.25">
      <c r="A1126" s="72">
        <f>IF('##zz500##'!B1126&lt;&gt;"",'##zz500##'!B1126,"")</f>
        <v>40779</v>
      </c>
      <c r="B1126" s="208">
        <v>18876.47</v>
      </c>
      <c r="C1126" s="146">
        <f t="shared" si="45"/>
        <v>1.1153155141400584E-2</v>
      </c>
      <c r="D1126" s="143">
        <f>IF('##zz500##'!K1126="","",IF('##zz500##'!K1126="yes",D1125,IF('##zz500##'!T1126&lt;&gt;0,D1125*(1+'##zz500##'!T1126),D1125*(1+C1126))))</f>
        <v>5.1311821980319676</v>
      </c>
      <c r="E1126" s="6">
        <f t="shared" si="43"/>
        <v>0</v>
      </c>
      <c r="F1126" s="17">
        <f>D1126/MAX(D$240:D1126)-1</f>
        <v>-8.0153485474669828E-2</v>
      </c>
      <c r="G1126" s="66">
        <f>IF('##zz500##'!K1126="","",IF('##zz500##'!K1126="no",G1125*(1+E1126),IF('##zz500##'!T1126&lt;&gt;0,G1125*(1+'##zz500##'!T1126),G1125*(1+'##zz500##'!P1126))))</f>
        <v>15.695399269638955</v>
      </c>
      <c r="H1126" s="6">
        <f t="shared" si="44"/>
        <v>1.5648534810099868E-3</v>
      </c>
      <c r="I1126" s="17">
        <f>G1126/MAX(G$240:G1126)-1</f>
        <v>-4.9084995461789904E-2</v>
      </c>
      <c r="N1126" s="20"/>
      <c r="O1126" s="20"/>
      <c r="S1126" s="192"/>
      <c r="Y1126" s="39"/>
      <c r="Z1126" s="39"/>
      <c r="AA1126" s="17"/>
      <c r="AC1126" s="142"/>
      <c r="AE1126" s="17"/>
      <c r="AG1126" s="66"/>
      <c r="AI1126" s="17"/>
    </row>
    <row r="1127" spans="1:36" x14ac:dyDescent="0.25">
      <c r="A1127" s="72">
        <f>IF('##zz500##'!B1127&lt;&gt;"",'##zz500##'!B1127,"")</f>
        <v>40780</v>
      </c>
      <c r="B1127" s="208">
        <v>18974.41</v>
      </c>
      <c r="C1127" s="146">
        <f t="shared" si="45"/>
        <v>5.1884700900115543E-3</v>
      </c>
      <c r="D1127" s="143">
        <f>IF('##zz500##'!K1127="","",IF('##zz500##'!K1127="yes",D1126,IF('##zz500##'!T1127&lt;&gt;0,D1126*(1+'##zz500##'!T1127),D1126*(1+C1127))))</f>
        <v>5.1311821980319676</v>
      </c>
      <c r="E1127" s="6">
        <f t="shared" si="43"/>
        <v>0</v>
      </c>
      <c r="F1127" s="17">
        <f>D1127/MAX(D$240:D1127)-1</f>
        <v>-8.0153485474669828E-2</v>
      </c>
      <c r="G1127" s="66">
        <f>IF('##zz500##'!K1127="","",IF('##zz500##'!K1127="no",G1126*(1+E1127),IF('##zz500##'!T1127&lt;&gt;0,G1126*(1+'##zz500##'!T1127),G1126*(1+'##zz500##'!P1127))))</f>
        <v>15.368622983687342</v>
      </c>
      <c r="H1127" s="6">
        <f t="shared" si="44"/>
        <v>-2.0819877235217943E-2</v>
      </c>
      <c r="I1127" s="17">
        <f>G1127/MAX(G$240:G1127)-1</f>
        <v>-6.8882929117402236E-2</v>
      </c>
      <c r="N1127" s="20"/>
      <c r="O1127" s="20"/>
      <c r="S1127" s="192"/>
      <c r="Y1127" s="39"/>
      <c r="Z1127" s="39"/>
      <c r="AA1127" s="17"/>
      <c r="AC1127" s="142"/>
      <c r="AE1127" s="17"/>
      <c r="AG1127" s="66"/>
      <c r="AI1127" s="17"/>
    </row>
    <row r="1128" spans="1:36" x14ac:dyDescent="0.25">
      <c r="A1128" s="72">
        <f>IF('##zz500##'!B1128&lt;&gt;"",'##zz500##'!B1128,"")</f>
        <v>40781</v>
      </c>
      <c r="B1128" s="208">
        <v>19146.650000000001</v>
      </c>
      <c r="C1128" s="146">
        <f t="shared" si="45"/>
        <v>9.0774891024281157E-3</v>
      </c>
      <c r="D1128" s="143">
        <f>IF('##zz500##'!K1128="","",IF('##zz500##'!K1128="yes",D1127,IF('##zz500##'!T1128&lt;&gt;0,D1127*(1+'##zz500##'!T1128),D1127*(1+C1128))))</f>
        <v>5.1311821980319676</v>
      </c>
      <c r="E1128" s="6">
        <f t="shared" si="43"/>
        <v>0</v>
      </c>
      <c r="F1128" s="17">
        <f>D1128/MAX(D$240:D1128)-1</f>
        <v>-8.0153485474669828E-2</v>
      </c>
      <c r="G1128" s="66">
        <f>IF('##zz500##'!K1128="","",IF('##zz500##'!K1128="no",G1127*(1+E1128),IF('##zz500##'!T1128&lt;&gt;0,G1127*(1+'##zz500##'!T1128),G1127*(1+'##zz500##'!P1128))))</f>
        <v>15.33377288168171</v>
      </c>
      <c r="H1128" s="6">
        <f t="shared" si="44"/>
        <v>-2.2676138286834568E-3</v>
      </c>
      <c r="I1128" s="17">
        <f>G1128/MAX(G$240:G1128)-1</f>
        <v>-7.0994343063458865E-2</v>
      </c>
      <c r="N1128" s="20"/>
      <c r="O1128" s="20"/>
      <c r="S1128" s="192"/>
      <c r="Y1128" s="39"/>
      <c r="Z1128" s="39"/>
      <c r="AA1128" s="17"/>
      <c r="AC1128" s="142"/>
      <c r="AE1128" s="17"/>
      <c r="AF1128" s="14"/>
      <c r="AG1128" s="66"/>
      <c r="AI1128" s="17"/>
      <c r="AJ1128" s="14"/>
    </row>
    <row r="1129" spans="1:36" x14ac:dyDescent="0.25">
      <c r="A1129" s="72">
        <f>IF('##zz500##'!B1129&lt;&gt;"",'##zz500##'!B1129,"")</f>
        <v>40784</v>
      </c>
      <c r="B1129" s="208">
        <v>18997.09</v>
      </c>
      <c r="C1129" s="146">
        <f t="shared" si="45"/>
        <v>-7.8112881365670628E-3</v>
      </c>
      <c r="D1129" s="143">
        <f>IF('##zz500##'!K1129="","",IF('##zz500##'!K1129="yes",D1128,IF('##zz500##'!T1129&lt;&gt;0,D1128*(1+'##zz500##'!T1129),D1128*(1+C1129))))</f>
        <v>5.1311821980319676</v>
      </c>
      <c r="E1129" s="6">
        <f t="shared" si="43"/>
        <v>0</v>
      </c>
      <c r="F1129" s="17">
        <f>D1129/MAX(D$240:D1129)-1</f>
        <v>-8.0153485474669828E-2</v>
      </c>
      <c r="G1129" s="66">
        <f>IF('##zz500##'!K1129="","",IF('##zz500##'!K1129="no",G1128*(1+E1129),IF('##zz500##'!T1129&lt;&gt;0,G1128*(1+'##zz500##'!T1129),G1128*(1+'##zz500##'!P1129))))</f>
        <v>15.470037884974232</v>
      </c>
      <c r="H1129" s="6">
        <f t="shared" si="44"/>
        <v>8.8865932959858451E-3</v>
      </c>
      <c r="I1129" s="17">
        <f>G1129/MAX(G$240:G1129)-1</f>
        <v>-6.2738647620593668E-2</v>
      </c>
      <c r="N1129" s="20"/>
      <c r="O1129" s="20"/>
      <c r="S1129" s="192"/>
      <c r="Y1129" s="39"/>
      <c r="Z1129" s="39"/>
      <c r="AA1129" s="17"/>
      <c r="AC1129" s="142"/>
      <c r="AE1129" s="17"/>
      <c r="AG1129" s="66"/>
      <c r="AI1129" s="17"/>
    </row>
    <row r="1130" spans="1:36" x14ac:dyDescent="0.25">
      <c r="A1130" s="72">
        <f>IF('##zz500##'!B1130&lt;&gt;"",'##zz500##'!B1130,"")</f>
        <v>40785</v>
      </c>
      <c r="B1130" s="208">
        <v>18686.34</v>
      </c>
      <c r="C1130" s="146">
        <f t="shared" si="45"/>
        <v>-1.6357768479277612E-2</v>
      </c>
      <c r="D1130" s="143">
        <f>IF('##zz500##'!K1130="","",IF('##zz500##'!K1130="yes",D1129,IF('##zz500##'!T1130&lt;&gt;0,D1129*(1+'##zz500##'!T1130),D1129*(1+C1130))))</f>
        <v>5.1311821980319676</v>
      </c>
      <c r="E1130" s="6">
        <f t="shared" si="43"/>
        <v>0</v>
      </c>
      <c r="F1130" s="17">
        <f>D1130/MAX(D$240:D1130)-1</f>
        <v>-8.0153485474669828E-2</v>
      </c>
      <c r="G1130" s="66">
        <f>IF('##zz500##'!K1130="","",IF('##zz500##'!K1130="no",G1129*(1+E1130),IF('##zz500##'!T1130&lt;&gt;0,G1129*(1+'##zz500##'!T1130),G1129*(1+'##zz500##'!P1130))))</f>
        <v>15.602441531151555</v>
      </c>
      <c r="H1130" s="6">
        <f t="shared" si="44"/>
        <v>8.5587150569246262E-3</v>
      </c>
      <c r="I1130" s="17">
        <f>G1130/MAX(G$240:G1130)-1</f>
        <v>-5.4716894771710489E-2</v>
      </c>
      <c r="N1130" s="20"/>
      <c r="O1130" s="20"/>
      <c r="S1130" s="192"/>
      <c r="Y1130" s="39"/>
      <c r="Z1130" s="39"/>
      <c r="AA1130" s="17"/>
      <c r="AC1130" s="142"/>
      <c r="AE1130" s="17"/>
      <c r="AG1130" s="66"/>
      <c r="AI1130" s="17"/>
    </row>
    <row r="1131" spans="1:36" x14ac:dyDescent="0.25">
      <c r="A1131" s="72">
        <f>IF('##zz500##'!B1131&lt;&gt;"",'##zz500##'!B1131,"")</f>
        <v>40786</v>
      </c>
      <c r="B1131" s="208">
        <v>18637.650000000001</v>
      </c>
      <c r="C1131" s="146">
        <f t="shared" si="45"/>
        <v>-2.605646691647423E-3</v>
      </c>
      <c r="D1131" s="143">
        <f>IF('##zz500##'!K1131="","",IF('##zz500##'!K1131="yes",D1130,IF('##zz500##'!T1131&lt;&gt;0,D1130*(1+'##zz500##'!T1131),D1130*(1+C1131))))</f>
        <v>5.1311821980319676</v>
      </c>
      <c r="E1131" s="6">
        <f t="shared" si="43"/>
        <v>0</v>
      </c>
      <c r="F1131" s="17">
        <f>D1131/MAX(D$240:D1131)-1</f>
        <v>-8.0153485474669828E-2</v>
      </c>
      <c r="G1131" s="66">
        <f>IF('##zz500##'!K1131="","",IF('##zz500##'!K1131="no",G1130*(1+E1131),IF('##zz500##'!T1131&lt;&gt;0,G1130*(1+'##zz500##'!T1131),G1130*(1+'##zz500##'!P1131))))</f>
        <v>15.676708329911836</v>
      </c>
      <c r="H1131" s="6">
        <f t="shared" si="44"/>
        <v>4.7599472564598955E-3</v>
      </c>
      <c r="I1131" s="17">
        <f>G1131/MAX(G$240:G1131)-1</f>
        <v>-5.0217397048401224E-2</v>
      </c>
      <c r="N1131" s="20"/>
      <c r="O1131" s="20"/>
      <c r="S1131" s="192"/>
      <c r="Y1131" s="39"/>
      <c r="Z1131" s="39"/>
      <c r="AA1131" s="17"/>
      <c r="AC1131" s="142"/>
      <c r="AE1131" s="17"/>
      <c r="AG1131" s="66"/>
      <c r="AI1131" s="17"/>
    </row>
    <row r="1132" spans="1:36" x14ac:dyDescent="0.25">
      <c r="A1132" s="72">
        <f>IF('##zz500##'!B1132&lt;&gt;"",'##zz500##'!B1132,"")</f>
        <v>40787</v>
      </c>
      <c r="B1132" s="208">
        <v>18528.21</v>
      </c>
      <c r="C1132" s="146">
        <f t="shared" si="45"/>
        <v>-5.8719849337229846E-3</v>
      </c>
      <c r="D1132" s="143">
        <f>IF('##zz500##'!K1132="","",IF('##zz500##'!K1132="yes",D1131,IF('##zz500##'!T1132&lt;&gt;0,D1131*(1+'##zz500##'!T1132),D1131*(1+C1132))))</f>
        <v>5.1311821980319676</v>
      </c>
      <c r="E1132" s="6">
        <f t="shared" si="43"/>
        <v>0</v>
      </c>
      <c r="F1132" s="17">
        <f>D1132/MAX(D$240:D1132)-1</f>
        <v>-8.0153485474669828E-2</v>
      </c>
      <c r="G1132" s="66">
        <f>IF('##zz500##'!K1132="","",IF('##zz500##'!K1132="no",G1131*(1+E1132),IF('##zz500##'!T1132&lt;&gt;0,G1131*(1+'##zz500##'!T1132),G1131*(1+'##zz500##'!P1132))))</f>
        <v>15.802212860840791</v>
      </c>
      <c r="H1132" s="6">
        <f t="shared" si="44"/>
        <v>8.0057961332027361E-3</v>
      </c>
      <c r="I1132" s="17">
        <f>G1132/MAX(G$240:G1132)-1</f>
        <v>-4.2613631158308074E-2</v>
      </c>
      <c r="N1132" s="20"/>
      <c r="O1132" s="20"/>
      <c r="S1132" s="192"/>
      <c r="Y1132" s="39"/>
      <c r="Z1132" s="39"/>
      <c r="AA1132" s="17"/>
      <c r="AC1132" s="142"/>
      <c r="AE1132" s="17"/>
      <c r="AG1132" s="66"/>
      <c r="AI1132" s="17"/>
    </row>
    <row r="1133" spans="1:36" x14ac:dyDescent="0.25">
      <c r="A1133" s="72">
        <f>IF('##zz500##'!B1133&lt;&gt;"",'##zz500##'!B1133,"")</f>
        <v>40788</v>
      </c>
      <c r="B1133" s="208">
        <v>18373.16</v>
      </c>
      <c r="C1133" s="146">
        <f t="shared" si="45"/>
        <v>-8.3683205231374069E-3</v>
      </c>
      <c r="D1133" s="143">
        <f>IF('##zz500##'!K1133="","",IF('##zz500##'!K1133="yes",D1132,IF('##zz500##'!T1133&lt;&gt;0,D1132*(1+'##zz500##'!T1133),D1132*(1+C1133))))</f>
        <v>5.1311821980319676</v>
      </c>
      <c r="E1133" s="6">
        <f t="shared" si="43"/>
        <v>0</v>
      </c>
      <c r="F1133" s="17">
        <f>D1133/MAX(D$240:D1133)-1</f>
        <v>-8.0153485474669828E-2</v>
      </c>
      <c r="G1133" s="66">
        <f>IF('##zz500##'!K1133="","",IF('##zz500##'!K1133="no",G1132*(1+E1133),IF('##zz500##'!T1133&lt;&gt;0,G1132*(1+'##zz500##'!T1133),G1132*(1+'##zz500##'!P1133))))</f>
        <v>15.982308477565784</v>
      </c>
      <c r="H1133" s="6">
        <f t="shared" si="44"/>
        <v>1.1396860573324119E-2</v>
      </c>
      <c r="I1133" s="17">
        <f>G1133/MAX(G$240:G1133)-1</f>
        <v>-3.1702432197818209E-2</v>
      </c>
      <c r="N1133" s="20"/>
      <c r="O1133" s="20"/>
      <c r="S1133" s="192"/>
      <c r="Y1133" s="39"/>
      <c r="Z1133" s="39"/>
      <c r="AA1133" s="17"/>
      <c r="AC1133" s="142"/>
      <c r="AE1133" s="17"/>
      <c r="AG1133" s="66"/>
      <c r="AI1133" s="17"/>
    </row>
    <row r="1134" spans="1:36" x14ac:dyDescent="0.25">
      <c r="A1134" s="72">
        <f>IF('##zz500##'!B1134&lt;&gt;"",'##zz500##'!B1134,"")</f>
        <v>40791</v>
      </c>
      <c r="B1134" s="208">
        <v>17994.7</v>
      </c>
      <c r="C1134" s="146">
        <f t="shared" si="45"/>
        <v>-2.0598525240078436E-2</v>
      </c>
      <c r="D1134" s="143">
        <f>IF('##zz500##'!K1134="","",IF('##zz500##'!K1134="yes",D1133,IF('##zz500##'!T1134&lt;&gt;0,D1133*(1+'##zz500##'!T1134),D1133*(1+C1134))))</f>
        <v>5.1311821980319676</v>
      </c>
      <c r="E1134" s="6">
        <f t="shared" si="43"/>
        <v>0</v>
      </c>
      <c r="F1134" s="17">
        <f>D1134/MAX(D$240:D1134)-1</f>
        <v>-8.0153485474669828E-2</v>
      </c>
      <c r="G1134" s="66">
        <f>IF('##zz500##'!K1134="","",IF('##zz500##'!K1134="no",G1133*(1+E1134),IF('##zz500##'!T1134&lt;&gt;0,G1133*(1+'##zz500##'!T1134),G1133*(1+'##zz500##'!P1134))))</f>
        <v>16.375559677648763</v>
      </c>
      <c r="H1134" s="6">
        <f t="shared" si="44"/>
        <v>2.4605406699225174E-2</v>
      </c>
      <c r="I1134" s="17">
        <f>G1134/MAX(G$240:G1134)-1</f>
        <v>-7.8770767361751037E-3</v>
      </c>
      <c r="N1134" s="20"/>
      <c r="O1134" s="20"/>
      <c r="S1134" s="192"/>
      <c r="Y1134" s="39"/>
      <c r="Z1134" s="39"/>
      <c r="AA1134" s="17"/>
      <c r="AC1134" s="142"/>
      <c r="AE1134" s="17"/>
      <c r="AG1134" s="66"/>
      <c r="AI1134" s="17"/>
    </row>
    <row r="1135" spans="1:36" x14ac:dyDescent="0.25">
      <c r="A1135" s="72">
        <f>IF('##zz500##'!B1135&lt;&gt;"",'##zz500##'!B1135,"")</f>
        <v>40792</v>
      </c>
      <c r="B1135" s="208">
        <v>17997.03</v>
      </c>
      <c r="C1135" s="146">
        <f t="shared" si="45"/>
        <v>1.2948256986766715E-4</v>
      </c>
      <c r="D1135" s="143">
        <f>IF('##zz500##'!K1135="","",IF('##zz500##'!K1135="yes",D1134,IF('##zz500##'!T1135&lt;&gt;0,D1134*(1+'##zz500##'!T1135),D1134*(1+C1135))))</f>
        <v>5.1311821980319676</v>
      </c>
      <c r="E1135" s="6">
        <f t="shared" si="43"/>
        <v>0</v>
      </c>
      <c r="F1135" s="17">
        <f>D1135/MAX(D$240:D1135)-1</f>
        <v>-8.0153485474669828E-2</v>
      </c>
      <c r="G1135" s="66">
        <f>IF('##zz500##'!K1135="","",IF('##zz500##'!K1135="no",G1134*(1+E1135),IF('##zz500##'!T1135&lt;&gt;0,G1134*(1+'##zz500##'!T1135),G1134*(1+'##zz500##'!P1135))))</f>
        <v>16.503687235454755</v>
      </c>
      <c r="H1135" s="6">
        <f t="shared" si="44"/>
        <v>7.8243162571642877E-3</v>
      </c>
      <c r="I1135" s="17">
        <f>G1135/MAX(G$240:G1135)-1</f>
        <v>-1.1439321857642515E-4</v>
      </c>
      <c r="N1135" s="20"/>
      <c r="O1135" s="20"/>
      <c r="S1135" s="192"/>
      <c r="Y1135" s="39"/>
      <c r="Z1135" s="39"/>
      <c r="AA1135" s="17"/>
      <c r="AC1135" s="142"/>
      <c r="AE1135" s="17"/>
      <c r="AG1135" s="66"/>
      <c r="AI1135" s="17"/>
    </row>
    <row r="1136" spans="1:36" x14ac:dyDescent="0.25">
      <c r="A1136" s="72">
        <f>IF('##zz500##'!B1136&lt;&gt;"",'##zz500##'!B1136,"")</f>
        <v>40793</v>
      </c>
      <c r="B1136" s="208">
        <v>18463.79</v>
      </c>
      <c r="C1136" s="146">
        <f t="shared" si="45"/>
        <v>2.59353904505355E-2</v>
      </c>
      <c r="D1136" s="143">
        <f>IF('##zz500##'!K1136="","",IF('##zz500##'!K1136="yes",D1135,IF('##zz500##'!T1136&lt;&gt;0,D1135*(1+'##zz500##'!T1136),D1135*(1+C1136))))</f>
        <v>5.1311821980319676</v>
      </c>
      <c r="E1136" s="6">
        <f t="shared" si="43"/>
        <v>0</v>
      </c>
      <c r="F1136" s="17">
        <f>D1136/MAX(D$240:D1136)-1</f>
        <v>-8.0153485474669828E-2</v>
      </c>
      <c r="G1136" s="66">
        <f>IF('##zz500##'!K1136="","",IF('##zz500##'!K1136="no",G1135*(1+E1136),IF('##zz500##'!T1136&lt;&gt;0,G1135*(1+'##zz500##'!T1136),G1135*(1+'##zz500##'!P1136))))</f>
        <v>16.105510087778139</v>
      </c>
      <c r="H1136" s="6">
        <f t="shared" si="44"/>
        <v>-2.4126556810966204E-2</v>
      </c>
      <c r="I1136" s="17">
        <f>G1136/MAX(G$240:G1136)-1</f>
        <v>-2.4238190115055902E-2</v>
      </c>
      <c r="N1136" s="20"/>
      <c r="O1136" s="20"/>
      <c r="S1136" s="192"/>
      <c r="Y1136" s="39"/>
      <c r="Z1136" s="39"/>
      <c r="AA1136" s="17"/>
      <c r="AC1136" s="142"/>
      <c r="AE1136" s="17"/>
      <c r="AG1136" s="66"/>
      <c r="AI1136" s="17"/>
    </row>
    <row r="1137" spans="1:36" x14ac:dyDescent="0.25">
      <c r="A1137" s="72">
        <f>IF('##zz500##'!B1137&lt;&gt;"",'##zz500##'!B1137,"")</f>
        <v>40794</v>
      </c>
      <c r="B1137" s="208">
        <v>18226.78</v>
      </c>
      <c r="C1137" s="146">
        <f t="shared" si="45"/>
        <v>-1.2836476151429466E-2</v>
      </c>
      <c r="D1137" s="143">
        <f>IF('##zz500##'!K1137="","",IF('##zz500##'!K1137="yes",D1136,IF('##zz500##'!T1137&lt;&gt;0,D1136*(1+'##zz500##'!T1137),D1136*(1+C1137))))</f>
        <v>5.1311821980319676</v>
      </c>
      <c r="E1137" s="6">
        <f t="shared" si="43"/>
        <v>0</v>
      </c>
      <c r="F1137" s="17">
        <f>D1137/MAX(D$240:D1137)-1</f>
        <v>-8.0153485474669828E-2</v>
      </c>
      <c r="G1137" s="66">
        <f>IF('##zz500##'!K1137="","",IF('##zz500##'!K1137="no",G1136*(1+E1137),IF('##zz500##'!T1137&lt;&gt;0,G1136*(1+'##zz500##'!T1137),G1136*(1+'##zz500##'!P1137))))</f>
        <v>16.278332522771088</v>
      </c>
      <c r="H1137" s="6">
        <f t="shared" si="44"/>
        <v>1.0730640262309743E-2</v>
      </c>
      <c r="I1137" s="17">
        <f>G1137/MAX(G$240:G1137)-1</f>
        <v>-1.3767641151480214E-2</v>
      </c>
      <c r="N1137" s="20"/>
      <c r="O1137" s="20"/>
      <c r="S1137" s="192"/>
      <c r="Y1137" s="39"/>
      <c r="Z1137" s="39"/>
      <c r="AA1137" s="17"/>
      <c r="AC1137" s="142"/>
      <c r="AE1137" s="17"/>
      <c r="AG1137" s="66"/>
      <c r="AI1137" s="17"/>
    </row>
    <row r="1138" spans="1:36" x14ac:dyDescent="0.25">
      <c r="A1138" s="72">
        <f>IF('##zz500##'!B1138&lt;&gt;"",'##zz500##'!B1138,"")</f>
        <v>40795</v>
      </c>
      <c r="B1138" s="208">
        <v>18225.87</v>
      </c>
      <c r="C1138" s="146">
        <f t="shared" si="45"/>
        <v>-4.9926536667466159E-5</v>
      </c>
      <c r="D1138" s="143">
        <f>IF('##zz500##'!K1138="","",IF('##zz500##'!K1138="yes",D1137,IF('##zz500##'!T1138&lt;&gt;0,D1137*(1+'##zz500##'!T1138),D1137*(1+C1138))))</f>
        <v>5.1311821980319676</v>
      </c>
      <c r="E1138" s="6">
        <f t="shared" ref="E1138:E1201" si="46">D1138/D1137-1</f>
        <v>0</v>
      </c>
      <c r="F1138" s="17">
        <f>D1138/MAX(D$240:D1138)-1</f>
        <v>-8.0153485474669828E-2</v>
      </c>
      <c r="G1138" s="66">
        <f>IF('##zz500##'!K1138="","",IF('##zz500##'!K1138="no",G1137*(1+E1138),IF('##zz500##'!T1138&lt;&gt;0,G1137*(1+'##zz500##'!T1138),G1137*(1+'##zz500##'!P1138))))</f>
        <v>16.379208777973638</v>
      </c>
      <c r="H1138" s="6">
        <f t="shared" ref="H1138:H1201" si="47">G1138/G1137-1</f>
        <v>6.196964895602175E-3</v>
      </c>
      <c r="I1138" s="17">
        <f>G1138/MAX(G$240:G1138)-1</f>
        <v>-7.6559938447890996E-3</v>
      </c>
      <c r="N1138" s="20"/>
      <c r="O1138" s="20"/>
      <c r="S1138" s="192"/>
      <c r="Y1138" s="39"/>
      <c r="Z1138" s="39"/>
      <c r="AA1138" s="17"/>
      <c r="AC1138" s="142"/>
      <c r="AE1138" s="17"/>
      <c r="AG1138" s="66"/>
      <c r="AI1138" s="17"/>
    </row>
    <row r="1139" spans="1:36" x14ac:dyDescent="0.25">
      <c r="A1139" s="72">
        <f>IF('##zz500##'!B1139&lt;&gt;"",'##zz500##'!B1139,"")</f>
        <v>40799</v>
      </c>
      <c r="B1139" s="208">
        <v>18003.07</v>
      </c>
      <c r="C1139" s="146">
        <f t="shared" si="45"/>
        <v>-1.2224382155693991E-2</v>
      </c>
      <c r="D1139" s="143">
        <f>IF('##zz500##'!K1139="","",IF('##zz500##'!K1139="yes",D1138,IF('##zz500##'!T1139&lt;&gt;0,D1138*(1+'##zz500##'!T1139),D1138*(1+C1139))))</f>
        <v>5.1311821980319676</v>
      </c>
      <c r="E1139" s="6">
        <f t="shared" si="46"/>
        <v>0</v>
      </c>
      <c r="F1139" s="17">
        <f>D1139/MAX(D$240:D1139)-1</f>
        <v>-8.0153485474669828E-2</v>
      </c>
      <c r="G1139" s="66">
        <f>IF('##zz500##'!K1139="","",IF('##zz500##'!K1139="no",G1138*(1+E1139),IF('##zz500##'!T1139&lt;&gt;0,G1138*(1+'##zz500##'!T1139),G1138*(1+'##zz500##'!P1139))))</f>
        <v>16.647930323109286</v>
      </c>
      <c r="H1139" s="6">
        <f t="shared" si="47"/>
        <v>1.6406259226454001E-2</v>
      </c>
      <c r="I1139" s="17">
        <f>G1139/MAX(G$240:G1139)-1</f>
        <v>0</v>
      </c>
      <c r="N1139" s="20"/>
      <c r="O1139" s="20"/>
      <c r="S1139" s="192"/>
      <c r="Y1139" s="39"/>
      <c r="Z1139" s="39"/>
      <c r="AA1139" s="17"/>
      <c r="AC1139" s="142"/>
      <c r="AE1139" s="17"/>
      <c r="AG1139" s="66"/>
      <c r="AI1139" s="17"/>
    </row>
    <row r="1140" spans="1:36" x14ac:dyDescent="0.25">
      <c r="A1140" s="72">
        <f>IF('##zz500##'!B1140&lt;&gt;"",'##zz500##'!B1140,"")</f>
        <v>40800</v>
      </c>
      <c r="B1140" s="208">
        <v>18279.189999999999</v>
      </c>
      <c r="C1140" s="146">
        <f t="shared" si="45"/>
        <v>1.5337384123929931E-2</v>
      </c>
      <c r="D1140" s="143">
        <f>IF('##zz500##'!K1140="","",IF('##zz500##'!K1140="yes",D1139,IF('##zz500##'!T1140&lt;&gt;0,D1139*(1+'##zz500##'!T1140),D1139*(1+C1140))))</f>
        <v>5.1311821980319676</v>
      </c>
      <c r="E1140" s="6">
        <f t="shared" si="46"/>
        <v>0</v>
      </c>
      <c r="F1140" s="17">
        <f>D1140/MAX(D$240:D1140)-1</f>
        <v>-8.0153485474669828E-2</v>
      </c>
      <c r="G1140" s="66">
        <f>IF('##zz500##'!K1140="","",IF('##zz500##'!K1140="no",G1139*(1+E1140),IF('##zz500##'!T1140&lt;&gt;0,G1139*(1+'##zz500##'!T1140),G1139*(1+'##zz500##'!P1140))))</f>
        <v>16.456676355048092</v>
      </c>
      <c r="H1140" s="6">
        <f t="shared" si="47"/>
        <v>-1.148815284238125E-2</v>
      </c>
      <c r="I1140" s="17">
        <f>G1140/MAX(G$240:G1140)-1</f>
        <v>-1.148815284238125E-2</v>
      </c>
      <c r="N1140" s="20"/>
      <c r="O1140" s="20"/>
      <c r="S1140" s="192"/>
      <c r="Y1140" s="39"/>
      <c r="Z1140" s="39"/>
      <c r="AA1140" s="17"/>
      <c r="AC1140" s="142"/>
      <c r="AE1140" s="17"/>
      <c r="AG1140" s="66"/>
      <c r="AI1140" s="17"/>
    </row>
    <row r="1141" spans="1:36" x14ac:dyDescent="0.25">
      <c r="A1141" s="72">
        <f>IF('##zz500##'!B1141&lt;&gt;"",'##zz500##'!B1141,"")</f>
        <v>40801</v>
      </c>
      <c r="B1141" s="208">
        <v>18416.66</v>
      </c>
      <c r="C1141" s="146">
        <f t="shared" si="45"/>
        <v>7.5205739422807838E-3</v>
      </c>
      <c r="D1141" s="143">
        <f>IF('##zz500##'!K1141="","",IF('##zz500##'!K1141="yes",D1140,IF('##zz500##'!T1141&lt;&gt;0,D1140*(1+'##zz500##'!T1141),D1140*(1+C1141))))</f>
        <v>5.1311821980319676</v>
      </c>
      <c r="E1141" s="6">
        <f t="shared" si="46"/>
        <v>0</v>
      </c>
      <c r="F1141" s="17">
        <f>D1141/MAX(D$240:D1141)-1</f>
        <v>-8.0153485474669828E-2</v>
      </c>
      <c r="G1141" s="66">
        <f>IF('##zz500##'!K1141="","",IF('##zz500##'!K1141="no",G1140*(1+E1141),IF('##zz500##'!T1141&lt;&gt;0,G1140*(1+'##zz500##'!T1141),G1140*(1+'##zz500##'!P1141))))</f>
        <v>16.443509857500175</v>
      </c>
      <c r="H1141" s="6">
        <f t="shared" si="47"/>
        <v>-8.000702732346987E-4</v>
      </c>
      <c r="I1141" s="17">
        <f>G1141/MAX(G$240:G1141)-1</f>
        <v>-1.2279031786032402E-2</v>
      </c>
      <c r="N1141" s="20"/>
      <c r="O1141" s="20"/>
      <c r="S1141" s="192"/>
      <c r="Y1141" s="39"/>
      <c r="Z1141" s="39"/>
      <c r="AA1141" s="17"/>
      <c r="AC1141" s="142"/>
      <c r="AE1141" s="17"/>
      <c r="AG1141" s="66"/>
      <c r="AI1141" s="17"/>
    </row>
    <row r="1142" spans="1:36" x14ac:dyDescent="0.25">
      <c r="A1142" s="72">
        <f>IF('##zz500##'!B1142&lt;&gt;"",'##zz500##'!B1142,"")</f>
        <v>40802</v>
      </c>
      <c r="B1142" s="208">
        <v>18426.669999999998</v>
      </c>
      <c r="C1142" s="146">
        <f t="shared" si="45"/>
        <v>5.4352960851744569E-4</v>
      </c>
      <c r="D1142" s="143">
        <f>IF('##zz500##'!K1142="","",IF('##zz500##'!K1142="yes",D1141,IF('##zz500##'!T1142&lt;&gt;0,D1141*(1+'##zz500##'!T1142),D1141*(1+C1142))))</f>
        <v>5.1311821980319676</v>
      </c>
      <c r="E1142" s="6">
        <f t="shared" si="46"/>
        <v>0</v>
      </c>
      <c r="F1142" s="17">
        <f>D1142/MAX(D$240:D1142)-1</f>
        <v>-8.0153485474669828E-2</v>
      </c>
      <c r="G1142" s="66">
        <f>IF('##zz500##'!K1142="","",IF('##zz500##'!K1142="no",G1141*(1+E1142),IF('##zz500##'!T1142&lt;&gt;0,G1141*(1+'##zz500##'!T1142),G1141*(1+'##zz500##'!P1142))))</f>
        <v>16.446162351084116</v>
      </c>
      <c r="H1142" s="6">
        <f t="shared" si="47"/>
        <v>1.6130945320846912E-4</v>
      </c>
      <c r="I1142" s="17">
        <f>G1142/MAX(G$240:G1142)-1</f>
        <v>-1.2119703056727271E-2</v>
      </c>
      <c r="N1142" s="20"/>
      <c r="O1142" s="20"/>
      <c r="S1142" s="192"/>
      <c r="Y1142" s="39"/>
      <c r="Z1142" s="39"/>
      <c r="AA1142" s="17"/>
      <c r="AC1142" s="142"/>
      <c r="AE1142" s="17"/>
      <c r="AG1142" s="66"/>
      <c r="AI1142" s="17"/>
    </row>
    <row r="1143" spans="1:36" x14ac:dyDescent="0.25">
      <c r="A1143" s="72">
        <f>IF('##zz500##'!B1143&lt;&gt;"",'##zz500##'!B1143,"")</f>
        <v>40805</v>
      </c>
      <c r="B1143" s="208">
        <v>18078.89</v>
      </c>
      <c r="C1143" s="146">
        <f t="shared" si="45"/>
        <v>-1.887373030504147E-2</v>
      </c>
      <c r="D1143" s="143">
        <f>IF('##zz500##'!K1143="","",IF('##zz500##'!K1143="yes",D1142,IF('##zz500##'!T1143&lt;&gt;0,D1142*(1+'##zz500##'!T1143),D1142*(1+C1143))))</f>
        <v>5.1311821980319676</v>
      </c>
      <c r="E1143" s="6">
        <f t="shared" si="46"/>
        <v>0</v>
      </c>
      <c r="F1143" s="17">
        <f>D1143/MAX(D$240:D1143)-1</f>
        <v>-8.0153485474669828E-2</v>
      </c>
      <c r="G1143" s="66">
        <f>IF('##zz500##'!K1143="","",IF('##zz500##'!K1143="no",G1142*(1+E1143),IF('##zz500##'!T1143&lt;&gt;0,G1142*(1+'##zz500##'!T1143),G1142*(1+'##zz500##'!P1143))))</f>
        <v>16.769792946316869</v>
      </c>
      <c r="H1143" s="6">
        <f t="shared" si="47"/>
        <v>1.9678183172709529E-2</v>
      </c>
      <c r="I1143" s="17">
        <f>G1143/MAX(G$240:G1143)-1</f>
        <v>0</v>
      </c>
      <c r="N1143" s="20"/>
      <c r="O1143" s="20"/>
      <c r="S1143" s="192"/>
      <c r="Y1143" s="39"/>
      <c r="Z1143" s="39"/>
      <c r="AA1143" s="17"/>
      <c r="AC1143" s="142"/>
      <c r="AE1143" s="17"/>
      <c r="AG1143" s="66"/>
      <c r="AI1143" s="17"/>
    </row>
    <row r="1144" spans="1:36" x14ac:dyDescent="0.25">
      <c r="A1144" s="72">
        <f>IF('##zz500##'!B1144&lt;&gt;"",'##zz500##'!B1144,"")</f>
        <v>40806</v>
      </c>
      <c r="B1144" s="208">
        <v>18177.97</v>
      </c>
      <c r="C1144" s="146">
        <f t="shared" si="45"/>
        <v>5.4804249597182331E-3</v>
      </c>
      <c r="D1144" s="143">
        <f>IF('##zz500##'!K1144="","",IF('##zz500##'!K1144="yes",D1143,IF('##zz500##'!T1144&lt;&gt;0,D1143*(1+'##zz500##'!T1144),D1143*(1+C1144))))</f>
        <v>5.1311821980319676</v>
      </c>
      <c r="E1144" s="6">
        <f t="shared" si="46"/>
        <v>0</v>
      </c>
      <c r="F1144" s="17">
        <f>D1144/MAX(D$240:D1144)-1</f>
        <v>-8.0153485474669828E-2</v>
      </c>
      <c r="G1144" s="66">
        <f>IF('##zz500##'!K1144="","",IF('##zz500##'!K1144="no",G1143*(1+E1144),IF('##zz500##'!T1144&lt;&gt;0,G1143*(1+'##zz500##'!T1144),G1143*(1+'##zz500##'!P1144))))</f>
        <v>16.6887420045814</v>
      </c>
      <c r="H1144" s="6">
        <f t="shared" si="47"/>
        <v>-4.8331510111619957E-3</v>
      </c>
      <c r="I1144" s="17">
        <f>G1144/MAX(G$240:G1144)-1</f>
        <v>-4.8331510111619957E-3</v>
      </c>
      <c r="N1144" s="20"/>
      <c r="O1144" s="20"/>
      <c r="S1144" s="192"/>
      <c r="Y1144" s="39"/>
      <c r="Z1144" s="39"/>
      <c r="AA1144" s="17"/>
      <c r="AC1144" s="142"/>
      <c r="AE1144" s="17"/>
      <c r="AG1144" s="66"/>
      <c r="AI1144" s="17"/>
    </row>
    <row r="1145" spans="1:36" x14ac:dyDescent="0.25">
      <c r="A1145" s="72">
        <f>IF('##zz500##'!B1145&lt;&gt;"",'##zz500##'!B1145,"")</f>
        <v>40807</v>
      </c>
      <c r="B1145" s="208">
        <v>18654.29</v>
      </c>
      <c r="C1145" s="146">
        <f t="shared" si="45"/>
        <v>2.6203145895828728E-2</v>
      </c>
      <c r="D1145" s="143">
        <f>IF('##zz500##'!K1145="","",IF('##zz500##'!K1145="yes",D1144,IF('##zz500##'!T1145&lt;&gt;0,D1144*(1+'##zz500##'!T1145),D1144*(1+C1145))))</f>
        <v>5.1311821980319676</v>
      </c>
      <c r="E1145" s="6">
        <f t="shared" si="46"/>
        <v>0</v>
      </c>
      <c r="F1145" s="17">
        <f>D1145/MAX(D$240:D1145)-1</f>
        <v>-8.0153485474669828E-2</v>
      </c>
      <c r="G1145" s="66">
        <f>IF('##zz500##'!K1145="","",IF('##zz500##'!K1145="no",G1144*(1+E1145),IF('##zz500##'!T1145&lt;&gt;0,G1144*(1+'##zz500##'!T1145),G1144*(1+'##zz500##'!P1145))))</f>
        <v>16.193367517390239</v>
      </c>
      <c r="H1145" s="6">
        <f t="shared" si="47"/>
        <v>-2.9683153293110442E-2</v>
      </c>
      <c r="I1145" s="17">
        <f>G1145/MAX(G$240:G1145)-1</f>
        <v>-3.4372841141919408E-2</v>
      </c>
      <c r="N1145" s="20"/>
      <c r="O1145" s="20"/>
      <c r="S1145" s="192"/>
      <c r="Y1145" s="39"/>
      <c r="Z1145" s="39"/>
      <c r="AA1145" s="17"/>
      <c r="AC1145" s="142"/>
      <c r="AE1145" s="17"/>
      <c r="AG1145" s="66"/>
      <c r="AI1145" s="17"/>
    </row>
    <row r="1146" spans="1:36" x14ac:dyDescent="0.25">
      <c r="A1146" s="72">
        <f>IF('##zz500##'!B1146&lt;&gt;"",'##zz500##'!B1146,"")</f>
        <v>40808</v>
      </c>
      <c r="B1146" s="208">
        <v>18159.25</v>
      </c>
      <c r="C1146" s="146">
        <f t="shared" si="45"/>
        <v>-2.6537595373503975E-2</v>
      </c>
      <c r="D1146" s="143">
        <f>IF('##zz500##'!K1146="","",IF('##zz500##'!K1146="yes",D1145,IF('##zz500##'!T1146&lt;&gt;0,D1145*(1+'##zz500##'!T1146),D1145*(1+C1146))))</f>
        <v>5.1311821980319676</v>
      </c>
      <c r="E1146" s="6">
        <f t="shared" si="46"/>
        <v>0</v>
      </c>
      <c r="F1146" s="17">
        <f>D1146/MAX(D$240:D1146)-1</f>
        <v>-8.0153485474669828E-2</v>
      </c>
      <c r="G1146" s="66">
        <f>IF('##zz500##'!K1146="","",IF('##zz500##'!K1146="no",G1145*(1+E1146),IF('##zz500##'!T1146&lt;&gt;0,G1145*(1+'##zz500##'!T1146),G1145*(1+'##zz500##'!P1146))))</f>
        <v>16.660370617025343</v>
      </c>
      <c r="H1146" s="6">
        <f t="shared" si="47"/>
        <v>2.8839158941682985E-2</v>
      </c>
      <c r="I1146" s="17">
        <f>G1146/MAX(G$240:G1146)-1</f>
        <v>-6.5249660292053813E-3</v>
      </c>
      <c r="N1146" s="20"/>
      <c r="O1146" s="20"/>
      <c r="S1146" s="192"/>
      <c r="Y1146" s="39"/>
      <c r="Z1146" s="39"/>
      <c r="AA1146" s="17"/>
      <c r="AC1146" s="142"/>
      <c r="AE1146" s="17"/>
      <c r="AG1146" s="66"/>
      <c r="AI1146" s="17"/>
    </row>
    <row r="1147" spans="1:36" x14ac:dyDescent="0.25">
      <c r="A1147" s="72">
        <f>IF('##zz500##'!B1147&lt;&gt;"",'##zz500##'!B1147,"")</f>
        <v>40809</v>
      </c>
      <c r="B1147" s="208">
        <v>18036.18</v>
      </c>
      <c r="C1147" s="146">
        <f t="shared" si="45"/>
        <v>-6.7772622768010882E-3</v>
      </c>
      <c r="D1147" s="143">
        <f>IF('##zz500##'!K1147="","",IF('##zz500##'!K1147="yes",D1146,IF('##zz500##'!T1147&lt;&gt;0,D1146*(1+'##zz500##'!T1147),D1146*(1+C1147))))</f>
        <v>5.1311821980319676</v>
      </c>
      <c r="E1147" s="6">
        <f t="shared" si="46"/>
        <v>0</v>
      </c>
      <c r="F1147" s="17">
        <f>D1147/MAX(D$240:D1147)-1</f>
        <v>-8.0153485474669828E-2</v>
      </c>
      <c r="G1147" s="66">
        <f>IF('##zz500##'!K1147="","",IF('##zz500##'!K1147="no",G1146*(1+E1147),IF('##zz500##'!T1147&lt;&gt;0,G1146*(1+'##zz500##'!T1147),G1146*(1+'##zz500##'!P1147))))</f>
        <v>16.797086939324604</v>
      </c>
      <c r="H1147" s="6">
        <f t="shared" si="47"/>
        <v>8.2060792909102176E-3</v>
      </c>
      <c r="I1147" s="17">
        <f>G1147/MAX(G$240:G1147)-1</f>
        <v>0</v>
      </c>
      <c r="N1147" s="20"/>
      <c r="O1147" s="20"/>
      <c r="S1147" s="192"/>
      <c r="Y1147" s="39"/>
      <c r="Z1147" s="39"/>
      <c r="AA1147" s="17"/>
      <c r="AC1147" s="142"/>
      <c r="AE1147" s="17"/>
      <c r="AG1147" s="66"/>
      <c r="AI1147" s="17"/>
    </row>
    <row r="1148" spans="1:36" x14ac:dyDescent="0.25">
      <c r="A1148" s="72">
        <f>IF('##zz500##'!B1148&lt;&gt;"",'##zz500##'!B1148,"")</f>
        <v>40812</v>
      </c>
      <c r="B1148" s="208">
        <v>17843.64</v>
      </c>
      <c r="C1148" s="146">
        <f t="shared" si="45"/>
        <v>-1.0675209495580651E-2</v>
      </c>
      <c r="D1148" s="143">
        <f>IF('##zz500##'!K1148="","",IF('##zz500##'!K1148="yes",D1147,IF('##zz500##'!T1148&lt;&gt;0,D1147*(1+'##zz500##'!T1148),D1147*(1+C1148))))</f>
        <v>5.1311821980319676</v>
      </c>
      <c r="E1148" s="6">
        <f t="shared" si="46"/>
        <v>0</v>
      </c>
      <c r="F1148" s="17">
        <f>D1148/MAX(D$240:D1148)-1</f>
        <v>-8.0153485474669828E-2</v>
      </c>
      <c r="G1148" s="66">
        <f>IF('##zz500##'!K1148="","",IF('##zz500##'!K1148="no",G1147*(1+E1148),IF('##zz500##'!T1148&lt;&gt;0,G1147*(1+'##zz500##'!T1148),G1147*(1+'##zz500##'!P1148))))</f>
        <v>17.067538587217303</v>
      </c>
      <c r="H1148" s="6">
        <f t="shared" si="47"/>
        <v>1.6101104249185649E-2</v>
      </c>
      <c r="I1148" s="17">
        <f>G1148/MAX(G$240:G1148)-1</f>
        <v>0</v>
      </c>
      <c r="N1148" s="20"/>
      <c r="O1148" s="20"/>
      <c r="S1148" s="192"/>
      <c r="Y1148" s="39"/>
      <c r="Z1148" s="39"/>
      <c r="AA1148" s="17"/>
      <c r="AC1148" s="142"/>
      <c r="AE1148" s="17"/>
      <c r="AF1148" s="14"/>
      <c r="AG1148" s="66"/>
      <c r="AI1148" s="17"/>
      <c r="AJ1148" s="14"/>
    </row>
    <row r="1149" spans="1:36" x14ac:dyDescent="0.25">
      <c r="A1149" s="72">
        <f>IF('##zz500##'!B1149&lt;&gt;"",'##zz500##'!B1149,"")</f>
        <v>40813</v>
      </c>
      <c r="B1149" s="208">
        <v>17923.45</v>
      </c>
      <c r="C1149" s="146">
        <f t="shared" si="45"/>
        <v>4.472742108672989E-3</v>
      </c>
      <c r="D1149" s="143">
        <f>IF('##zz500##'!K1149="","",IF('##zz500##'!K1149="yes",D1148,IF('##zz500##'!T1149&lt;&gt;0,D1148*(1+'##zz500##'!T1149),D1148*(1+C1149))))</f>
        <v>5.1311821980319676</v>
      </c>
      <c r="E1149" s="6">
        <f t="shared" si="46"/>
        <v>0</v>
      </c>
      <c r="F1149" s="17">
        <f>D1149/MAX(D$240:D1149)-1</f>
        <v>-8.0153485474669828E-2</v>
      </c>
      <c r="G1149" s="66">
        <f>IF('##zz500##'!K1149="","",IF('##zz500##'!K1149="no",G1148*(1+E1149),IF('##zz500##'!T1149&lt;&gt;0,G1148*(1+'##zz500##'!T1149),G1148*(1+'##zz500##'!P1149))))</f>
        <v>16.996764897861876</v>
      </c>
      <c r="H1149" s="6">
        <f t="shared" si="47"/>
        <v>-4.1466840103372427E-3</v>
      </c>
      <c r="I1149" s="17">
        <f>G1149/MAX(G$240:G1149)-1</f>
        <v>-4.1466840103372427E-3</v>
      </c>
      <c r="N1149" s="20"/>
      <c r="O1149" s="20"/>
      <c r="S1149" s="192"/>
      <c r="Y1149" s="39"/>
      <c r="Z1149" s="39"/>
      <c r="AA1149" s="17"/>
      <c r="AC1149" s="142"/>
      <c r="AE1149" s="17"/>
      <c r="AG1149" s="66"/>
      <c r="AI1149" s="17"/>
    </row>
    <row r="1150" spans="1:36" x14ac:dyDescent="0.25">
      <c r="A1150" s="72">
        <f>IF('##zz500##'!B1150&lt;&gt;"",'##zz500##'!B1150,"")</f>
        <v>40814</v>
      </c>
      <c r="B1150" s="208">
        <v>17711.75</v>
      </c>
      <c r="C1150" s="146">
        <f t="shared" si="45"/>
        <v>-1.1811342124423585E-2</v>
      </c>
      <c r="D1150" s="143">
        <f>IF('##zz500##'!K1150="","",IF('##zz500##'!K1150="yes",D1149,IF('##zz500##'!T1150&lt;&gt;0,D1149*(1+'##zz500##'!T1150),D1149*(1+C1150))))</f>
        <v>5.1311821980319676</v>
      </c>
      <c r="E1150" s="6">
        <f t="shared" si="46"/>
        <v>0</v>
      </c>
      <c r="F1150" s="17">
        <f>D1150/MAX(D$240:D1150)-1</f>
        <v>-8.0153485474669828E-2</v>
      </c>
      <c r="G1150" s="66">
        <f>IF('##zz500##'!K1150="","",IF('##zz500##'!K1150="no",G1149*(1+E1150),IF('##zz500##'!T1150&lt;&gt;0,G1149*(1+'##zz500##'!T1150),G1149*(1+'##zz500##'!P1150))))</f>
        <v>17.282743949503168</v>
      </c>
      <c r="H1150" s="6">
        <f t="shared" si="47"/>
        <v>1.682549904995545E-2</v>
      </c>
      <c r="I1150" s="17">
        <f>G1150/MAX(G$240:G1150)-1</f>
        <v>0</v>
      </c>
      <c r="N1150" s="20"/>
      <c r="O1150" s="20"/>
      <c r="S1150" s="192"/>
      <c r="Y1150" s="39"/>
      <c r="Z1150" s="39"/>
      <c r="AA1150" s="17"/>
      <c r="AC1150" s="142"/>
      <c r="AE1150" s="17"/>
      <c r="AG1150" s="66"/>
      <c r="AI1150" s="17"/>
    </row>
    <row r="1151" spans="1:36" x14ac:dyDescent="0.25">
      <c r="A1151" s="72">
        <f>IF('##zz500##'!B1151&lt;&gt;"",'##zz500##'!B1151,"")</f>
        <v>40815</v>
      </c>
      <c r="B1151" s="208">
        <v>17013.18</v>
      </c>
      <c r="C1151" s="146">
        <f t="shared" si="45"/>
        <v>-3.9441049021129992E-2</v>
      </c>
      <c r="D1151" s="143">
        <f>IF('##zz500##'!K1151="","",IF('##zz500##'!K1151="yes",D1150,IF('##zz500##'!T1151&lt;&gt;0,D1150*(1+'##zz500##'!T1151),D1150*(1+C1151))))</f>
        <v>5.1311821980319676</v>
      </c>
      <c r="E1151" s="6">
        <f t="shared" si="46"/>
        <v>0</v>
      </c>
      <c r="F1151" s="17">
        <f>D1151/MAX(D$240:D1151)-1</f>
        <v>-8.0153485474669828E-2</v>
      </c>
      <c r="G1151" s="66">
        <f>IF('##zz500##'!K1151="","",IF('##zz500##'!K1151="no",G1150*(1+E1151),IF('##zz500##'!T1151&lt;&gt;0,G1150*(1+'##zz500##'!T1151),G1150*(1+'##zz500##'!P1151))))</f>
        <v>17.838933240209169</v>
      </c>
      <c r="H1151" s="6">
        <f t="shared" si="47"/>
        <v>3.2181769997349896E-2</v>
      </c>
      <c r="I1151" s="17">
        <f>G1151/MAX(G$240:G1151)-1</f>
        <v>0</v>
      </c>
      <c r="N1151" s="20"/>
      <c r="O1151" s="20"/>
      <c r="S1151" s="192"/>
      <c r="Y1151" s="39"/>
      <c r="Z1151" s="39"/>
      <c r="AA1151" s="17"/>
      <c r="AC1151" s="142"/>
      <c r="AE1151" s="17"/>
      <c r="AG1151" s="66"/>
      <c r="AI1151" s="17"/>
    </row>
    <row r="1152" spans="1:36" x14ac:dyDescent="0.25">
      <c r="A1152" s="72">
        <f>IF('##zz500##'!B1152&lt;&gt;"",'##zz500##'!B1152,"")</f>
        <v>40816</v>
      </c>
      <c r="B1152" s="208">
        <v>16956.439999999999</v>
      </c>
      <c r="C1152" s="146">
        <f t="shared" si="45"/>
        <v>-3.3350614053341276E-3</v>
      </c>
      <c r="D1152" s="143">
        <f>IF('##zz500##'!K1152="","",IF('##zz500##'!K1152="yes",D1151,IF('##zz500##'!T1152&lt;&gt;0,D1151*(1+'##zz500##'!T1152),D1151*(1+C1152))))</f>
        <v>5.1311821980319676</v>
      </c>
      <c r="E1152" s="6">
        <f t="shared" si="46"/>
        <v>0</v>
      </c>
      <c r="F1152" s="17">
        <f>D1152/MAX(D$240:D1152)-1</f>
        <v>-8.0153485474669828E-2</v>
      </c>
      <c r="G1152" s="66">
        <f>IF('##zz500##'!K1152="","",IF('##zz500##'!K1152="no",G1151*(1+E1152),IF('##zz500##'!T1152&lt;&gt;0,G1151*(1+'##zz500##'!T1152),G1151*(1+'##zz500##'!P1152))))</f>
        <v>17.904509082487042</v>
      </c>
      <c r="H1152" s="6">
        <f t="shared" si="47"/>
        <v>3.6759957221019768E-3</v>
      </c>
      <c r="I1152" s="17">
        <f>G1152/MAX(G$240:G1152)-1</f>
        <v>0</v>
      </c>
      <c r="N1152" s="20"/>
      <c r="O1152" s="20"/>
      <c r="S1152" s="192"/>
      <c r="Y1152" s="39"/>
      <c r="Z1152" s="39"/>
      <c r="AA1152" s="17"/>
      <c r="AC1152" s="142"/>
      <c r="AE1152" s="17"/>
      <c r="AG1152" s="66"/>
      <c r="AI1152" s="17"/>
    </row>
    <row r="1153" spans="1:36" x14ac:dyDescent="0.25">
      <c r="A1153" s="72">
        <f>IF('##zz500##'!B1153&lt;&gt;"",'##zz500##'!B1153,"")</f>
        <v>40826</v>
      </c>
      <c r="B1153" s="208">
        <v>17015.21</v>
      </c>
      <c r="C1153" s="146">
        <f t="shared" si="45"/>
        <v>3.4659397845302475E-3</v>
      </c>
      <c r="D1153" s="143">
        <f>IF('##zz500##'!K1153="","",IF('##zz500##'!K1153="yes",D1152,IF('##zz500##'!T1153&lt;&gt;0,D1152*(1+'##zz500##'!T1153),D1152*(1+C1153))))</f>
        <v>5.1311821980319676</v>
      </c>
      <c r="E1153" s="6">
        <f t="shared" si="46"/>
        <v>0</v>
      </c>
      <c r="F1153" s="17">
        <f>D1153/MAX(D$240:D1153)-1</f>
        <v>-8.0153485474669828E-2</v>
      </c>
      <c r="G1153" s="66">
        <f>IF('##zz500##'!K1153="","",IF('##zz500##'!K1153="no",G1152*(1+E1153),IF('##zz500##'!T1153&lt;&gt;0,G1152*(1+'##zz500##'!T1153),G1152*(1+'##zz500##'!P1153))))</f>
        <v>18.017084525337857</v>
      </c>
      <c r="H1153" s="6">
        <f t="shared" si="47"/>
        <v>6.2875470269625477E-3</v>
      </c>
      <c r="I1153" s="17">
        <f>G1153/MAX(G$240:G1153)-1</f>
        <v>0</v>
      </c>
      <c r="N1153" s="20"/>
      <c r="O1153" s="20"/>
      <c r="S1153" s="192"/>
      <c r="Y1153" s="39"/>
      <c r="Z1153" s="39"/>
      <c r="AA1153" s="17"/>
      <c r="AC1153" s="142"/>
      <c r="AE1153" s="17"/>
      <c r="AG1153" s="66"/>
      <c r="AI1153" s="17"/>
    </row>
    <row r="1154" spans="1:36" x14ac:dyDescent="0.25">
      <c r="A1154" s="72">
        <f>IF('##zz500##'!B1154&lt;&gt;"",'##zz500##'!B1154,"")</f>
        <v>40827</v>
      </c>
      <c r="B1154" s="208">
        <v>17034.98</v>
      </c>
      <c r="C1154" s="146">
        <f t="shared" si="45"/>
        <v>1.1619016162598417E-3</v>
      </c>
      <c r="D1154" s="143">
        <f>IF('##zz500##'!K1154="","",IF('##zz500##'!K1154="yes",D1153,IF('##zz500##'!T1154&lt;&gt;0,D1153*(1+'##zz500##'!T1154),D1153*(1+C1154))))</f>
        <v>5.1311821980319676</v>
      </c>
      <c r="E1154" s="6">
        <f t="shared" si="46"/>
        <v>0</v>
      </c>
      <c r="F1154" s="17">
        <f>D1154/MAX(D$240:D1154)-1</f>
        <v>-8.0153485474669828E-2</v>
      </c>
      <c r="G1154" s="66">
        <f>IF('##zz500##'!K1154="","",IF('##zz500##'!K1154="no",G1153*(1+E1154),IF('##zz500##'!T1154&lt;&gt;0,G1153*(1+'##zz500##'!T1154),G1153*(1+'##zz500##'!P1154))))</f>
        <v>18.085954656762691</v>
      </c>
      <c r="H1154" s="6">
        <f t="shared" si="47"/>
        <v>3.8224903328827331E-3</v>
      </c>
      <c r="I1154" s="17">
        <f>G1154/MAX(G$240:G1154)-1</f>
        <v>0</v>
      </c>
      <c r="N1154" s="20"/>
      <c r="O1154" s="20"/>
      <c r="S1154" s="192"/>
      <c r="Y1154" s="39"/>
      <c r="Z1154" s="39"/>
      <c r="AA1154" s="17"/>
      <c r="AC1154" s="142"/>
      <c r="AE1154" s="17"/>
      <c r="AG1154" s="66"/>
      <c r="AI1154" s="17"/>
    </row>
    <row r="1155" spans="1:36" x14ac:dyDescent="0.25">
      <c r="A1155" s="72">
        <f>IF('##zz500##'!B1155&lt;&gt;"",'##zz500##'!B1155,"")</f>
        <v>40828</v>
      </c>
      <c r="B1155" s="208">
        <v>17546.580000000002</v>
      </c>
      <c r="C1155" s="146">
        <f t="shared" si="45"/>
        <v>3.0032321728584499E-2</v>
      </c>
      <c r="D1155" s="143">
        <f>IF('##zz500##'!K1155="","",IF('##zz500##'!K1155="yes",D1154,IF('##zz500##'!T1155&lt;&gt;0,D1154*(1+'##zz500##'!T1155),D1154*(1+C1155))))</f>
        <v>5.1311821980319676</v>
      </c>
      <c r="E1155" s="6">
        <f t="shared" si="46"/>
        <v>0</v>
      </c>
      <c r="F1155" s="17">
        <f>D1155/MAX(D$240:D1155)-1</f>
        <v>-8.0153485474669828E-2</v>
      </c>
      <c r="G1155" s="66">
        <f>IF('##zz500##'!K1155="","",IF('##zz500##'!K1155="no",G1154*(1+E1155),IF('##zz500##'!T1155&lt;&gt;0,G1154*(1+'##zz500##'!T1155),G1154*(1+'##zz500##'!P1155))))</f>
        <v>17.457198036921021</v>
      </c>
      <c r="H1155" s="6">
        <f t="shared" si="47"/>
        <v>-3.4764911876330795E-2</v>
      </c>
      <c r="I1155" s="17">
        <f>G1155/MAX(G$240:G1155)-1</f>
        <v>-3.4764911876330795E-2</v>
      </c>
      <c r="N1155" s="20"/>
      <c r="O1155" s="20"/>
      <c r="S1155" s="192"/>
      <c r="Y1155" s="39"/>
      <c r="Z1155" s="39"/>
      <c r="AA1155" s="17"/>
      <c r="AC1155" s="142"/>
      <c r="AE1155" s="17"/>
      <c r="AG1155" s="66"/>
      <c r="AI1155" s="17"/>
    </row>
    <row r="1156" spans="1:36" x14ac:dyDescent="0.25">
      <c r="A1156" s="72">
        <f>IF('##zz500##'!B1156&lt;&gt;"",'##zz500##'!B1156,"")</f>
        <v>40829</v>
      </c>
      <c r="B1156" s="208">
        <v>17772.990000000002</v>
      </c>
      <c r="C1156" s="146">
        <f t="shared" ref="C1156:C1219" si="48">IF(AND(B1155&gt;0,B1156&gt;0),B1156/B1155-1,"")</f>
        <v>1.290336920357138E-2</v>
      </c>
      <c r="D1156" s="143">
        <f>IF('##zz500##'!K1156="","",IF('##zz500##'!K1156="yes",D1155,IF('##zz500##'!T1156&lt;&gt;0,D1155*(1+'##zz500##'!T1156),D1155*(1+C1156))))</f>
        <v>5.1311821980319676</v>
      </c>
      <c r="E1156" s="6">
        <f t="shared" si="46"/>
        <v>0</v>
      </c>
      <c r="F1156" s="17">
        <f>D1156/MAX(D$240:D1156)-1</f>
        <v>-8.0153485474669828E-2</v>
      </c>
      <c r="G1156" s="66">
        <f>IF('##zz500##'!K1156="","",IF('##zz500##'!K1156="no",G1155*(1+E1156),IF('##zz500##'!T1156&lt;&gt;0,G1155*(1+'##zz500##'!T1156),G1155*(1+'##zz500##'!P1156))))</f>
        <v>17.230999384667982</v>
      </c>
      <c r="H1156" s="6">
        <f t="shared" si="47"/>
        <v>-1.2957328648884103E-2</v>
      </c>
      <c r="I1156" s="17">
        <f>G1156/MAX(G$240:G1156)-1</f>
        <v>-4.7271780136583841E-2</v>
      </c>
      <c r="N1156" s="20"/>
      <c r="O1156" s="20"/>
      <c r="S1156" s="192"/>
      <c r="Y1156" s="39"/>
      <c r="Z1156" s="39"/>
      <c r="AA1156" s="17"/>
      <c r="AC1156" s="142"/>
      <c r="AE1156" s="17"/>
      <c r="AG1156" s="66"/>
      <c r="AI1156" s="17"/>
    </row>
    <row r="1157" spans="1:36" x14ac:dyDescent="0.25">
      <c r="A1157" s="72">
        <f>IF('##zz500##'!B1157&lt;&gt;"",'##zz500##'!B1157,"")</f>
        <v>40830</v>
      </c>
      <c r="B1157" s="208">
        <v>17667.5</v>
      </c>
      <c r="C1157" s="146">
        <f t="shared" si="48"/>
        <v>-5.9354109803697597E-3</v>
      </c>
      <c r="D1157" s="143">
        <f>IF('##zz500##'!K1157="","",IF('##zz500##'!K1157="yes",D1156,IF('##zz500##'!T1157&lt;&gt;0,D1156*(1+'##zz500##'!T1157),D1156*(1+C1157))))</f>
        <v>5.1311821980319676</v>
      </c>
      <c r="E1157" s="6">
        <f t="shared" si="46"/>
        <v>0</v>
      </c>
      <c r="F1157" s="17">
        <f>D1157/MAX(D$240:D1157)-1</f>
        <v>-8.0153485474669828E-2</v>
      </c>
      <c r="G1157" s="66">
        <f>IF('##zz500##'!K1157="","",IF('##zz500##'!K1157="no",G1156*(1+E1157),IF('##zz500##'!T1157&lt;&gt;0,G1156*(1+'##zz500##'!T1157),G1156*(1+'##zz500##'!P1157))))</f>
        <v>17.302733320159959</v>
      </c>
      <c r="H1157" s="6">
        <f t="shared" si="47"/>
        <v>4.1630745780076861E-3</v>
      </c>
      <c r="I1157" s="17">
        <f>G1157/MAX(G$240:G1157)-1</f>
        <v>-4.3305501504719901E-2</v>
      </c>
      <c r="N1157" s="20"/>
      <c r="O1157" s="20"/>
      <c r="S1157" s="192"/>
      <c r="Y1157" s="39"/>
      <c r="Z1157" s="39"/>
      <c r="AA1157" s="17"/>
      <c r="AC1157" s="142"/>
      <c r="AE1157" s="17"/>
      <c r="AG1157" s="66"/>
      <c r="AI1157" s="17"/>
    </row>
    <row r="1158" spans="1:36" x14ac:dyDescent="0.25">
      <c r="A1158" s="72">
        <f>IF('##zz500##'!B1158&lt;&gt;"",'##zz500##'!B1158,"")</f>
        <v>40833</v>
      </c>
      <c r="B1158" s="208">
        <v>17957.95</v>
      </c>
      <c r="C1158" s="146">
        <f t="shared" si="48"/>
        <v>1.643979057591638E-2</v>
      </c>
      <c r="D1158" s="143">
        <f>IF('##zz500##'!K1158="","",IF('##zz500##'!K1158="yes",D1157,IF('##zz500##'!T1158&lt;&gt;0,D1157*(1+'##zz500##'!T1158),D1157*(1+C1158))))</f>
        <v>5.1311821980319676</v>
      </c>
      <c r="E1158" s="6">
        <f t="shared" si="46"/>
        <v>0</v>
      </c>
      <c r="F1158" s="17">
        <f>D1158/MAX(D$240:D1158)-1</f>
        <v>-8.0153485474669828E-2</v>
      </c>
      <c r="G1158" s="66">
        <f>IF('##zz500##'!K1158="","",IF('##zz500##'!K1158="no",G1157*(1+E1158),IF('##zz500##'!T1158&lt;&gt;0,G1157*(1+'##zz500##'!T1158),G1157*(1+'##zz500##'!P1158))))</f>
        <v>17.250936138969227</v>
      </c>
      <c r="H1158" s="6">
        <f t="shared" si="47"/>
        <v>-2.9935837438113122E-3</v>
      </c>
      <c r="I1158" s="17">
        <f>G1158/MAX(G$240:G1158)-1</f>
        <v>-4.6169446603208986E-2</v>
      </c>
      <c r="N1158" s="20"/>
      <c r="O1158" s="20"/>
      <c r="S1158" s="192"/>
      <c r="Y1158" s="39"/>
      <c r="Z1158" s="39"/>
      <c r="AA1158" s="17"/>
      <c r="AC1158" s="142"/>
      <c r="AE1158" s="17"/>
      <c r="AG1158" s="66"/>
      <c r="AI1158" s="17"/>
    </row>
    <row r="1159" spans="1:36" x14ac:dyDescent="0.25">
      <c r="A1159" s="72">
        <f>IF('##zz500##'!B1159&lt;&gt;"",'##zz500##'!B1159,"")</f>
        <v>40834</v>
      </c>
      <c r="B1159" s="208">
        <v>17553.72</v>
      </c>
      <c r="C1159" s="146">
        <f t="shared" si="48"/>
        <v>-2.2509807633944834E-2</v>
      </c>
      <c r="D1159" s="143">
        <f>IF('##zz500##'!K1159="","",IF('##zz500##'!K1159="yes",D1158,IF('##zz500##'!T1159&lt;&gt;0,D1158*(1+'##zz500##'!T1159),D1158*(1+C1159))))</f>
        <v>5.1311821980319676</v>
      </c>
      <c r="E1159" s="6">
        <f t="shared" si="46"/>
        <v>0</v>
      </c>
      <c r="F1159" s="17">
        <f>D1159/MAX(D$240:D1159)-1</f>
        <v>-8.0153485474669828E-2</v>
      </c>
      <c r="G1159" s="66">
        <f>IF('##zz500##'!K1159="","",IF('##zz500##'!K1159="no",G1158*(1+E1159),IF('##zz500##'!T1159&lt;&gt;0,G1158*(1+'##zz500##'!T1159),G1158*(1+'##zz500##'!P1159))))</f>
        <v>17.769268695982827</v>
      </c>
      <c r="H1159" s="6">
        <f t="shared" si="47"/>
        <v>3.0046633576174875E-2</v>
      </c>
      <c r="I1159" s="17">
        <f>G1159/MAX(G$240:G1159)-1</f>
        <v>-1.751004947153556E-2</v>
      </c>
      <c r="N1159" s="20"/>
      <c r="O1159" s="20"/>
      <c r="S1159" s="192"/>
      <c r="Y1159" s="39"/>
      <c r="Z1159" s="39"/>
      <c r="AA1159" s="17"/>
      <c r="AC1159" s="142"/>
      <c r="AE1159" s="17"/>
      <c r="AG1159" s="66"/>
      <c r="AI1159" s="17"/>
    </row>
    <row r="1160" spans="1:36" x14ac:dyDescent="0.25">
      <c r="A1160" s="72">
        <f>IF('##zz500##'!B1160&lt;&gt;"",'##zz500##'!B1160,"")</f>
        <v>40835</v>
      </c>
      <c r="B1160" s="208">
        <v>17553.59</v>
      </c>
      <c r="C1160" s="146">
        <f t="shared" si="48"/>
        <v>-7.4058376230423661E-6</v>
      </c>
      <c r="D1160" s="143">
        <f>IF('##zz500##'!K1160="","",IF('##zz500##'!K1160="yes",D1159,IF('##zz500##'!T1160&lt;&gt;0,D1159*(1+'##zz500##'!T1160),D1159*(1+C1160))))</f>
        <v>5.1311821980319676</v>
      </c>
      <c r="E1160" s="6">
        <f t="shared" si="46"/>
        <v>0</v>
      </c>
      <c r="F1160" s="17">
        <f>D1160/MAX(D$240:D1160)-1</f>
        <v>-8.0153485474669828E-2</v>
      </c>
      <c r="G1160" s="66">
        <f>IF('##zz500##'!K1160="","",IF('##zz500##'!K1160="no",G1159*(1+E1160),IF('##zz500##'!T1160&lt;&gt;0,G1159*(1+'##zz500##'!T1160),G1159*(1+'##zz500##'!P1160))))</f>
        <v>17.873995468014751</v>
      </c>
      <c r="H1160" s="6">
        <f t="shared" si="47"/>
        <v>5.8937018638025584E-3</v>
      </c>
      <c r="I1160" s="17">
        <f>G1160/MAX(G$240:G1160)-1</f>
        <v>-1.1719546618938592E-2</v>
      </c>
      <c r="N1160" s="20"/>
      <c r="O1160" s="20"/>
      <c r="S1160" s="192"/>
      <c r="Y1160" s="39"/>
      <c r="Z1160" s="39"/>
      <c r="AA1160" s="17"/>
      <c r="AC1160" s="142"/>
      <c r="AE1160" s="17"/>
      <c r="AG1160" s="66"/>
      <c r="AI1160" s="17"/>
    </row>
    <row r="1161" spans="1:36" x14ac:dyDescent="0.25">
      <c r="A1161" s="72">
        <f>IF('##zz500##'!B1161&lt;&gt;"",'##zz500##'!B1161,"")</f>
        <v>40836</v>
      </c>
      <c r="B1161" s="208">
        <v>17128.84</v>
      </c>
      <c r="C1161" s="146">
        <f t="shared" si="48"/>
        <v>-2.4197329435175385E-2</v>
      </c>
      <c r="D1161" s="143">
        <f>IF('##zz500##'!K1161="","",IF('##zz500##'!K1161="yes",D1160,IF('##zz500##'!T1161&lt;&gt;0,D1160*(1+'##zz500##'!T1161),D1160*(1+C1161))))</f>
        <v>5.1311821980319676</v>
      </c>
      <c r="E1161" s="6">
        <f t="shared" si="46"/>
        <v>0</v>
      </c>
      <c r="F1161" s="17">
        <f>D1161/MAX(D$240:D1161)-1</f>
        <v>-8.0153485474669828E-2</v>
      </c>
      <c r="G1161" s="66">
        <f>IF('##zz500##'!K1161="","",IF('##zz500##'!K1161="no",G1160*(1+E1161),IF('##zz500##'!T1161&lt;&gt;0,G1160*(1+'##zz500##'!T1161),G1160*(1+'##zz500##'!P1161))))</f>
        <v>18.401287539903972</v>
      </c>
      <c r="H1161" s="6">
        <f t="shared" si="47"/>
        <v>2.9500515026581686E-2</v>
      </c>
      <c r="I1161" s="17">
        <f>G1161/MAX(G$240:G1161)-1</f>
        <v>0</v>
      </c>
      <c r="N1161" s="20"/>
      <c r="O1161" s="20"/>
      <c r="S1161" s="192"/>
      <c r="Y1161" s="39"/>
      <c r="Z1161" s="39"/>
      <c r="AA1161" s="17"/>
      <c r="AC1161" s="142"/>
      <c r="AE1161" s="17"/>
      <c r="AG1161" s="66"/>
      <c r="AI1161" s="17"/>
    </row>
    <row r="1162" spans="1:36" x14ac:dyDescent="0.25">
      <c r="A1162" s="72">
        <f>IF('##zz500##'!B1162&lt;&gt;"",'##zz500##'!B1162,"")</f>
        <v>40837</v>
      </c>
      <c r="B1162" s="208">
        <v>16634.189999999999</v>
      </c>
      <c r="C1162" s="146">
        <f t="shared" si="48"/>
        <v>-2.8878196071654649E-2</v>
      </c>
      <c r="D1162" s="143">
        <f>IF('##zz500##'!K1162="","",IF('##zz500##'!K1162="yes",D1161,IF('##zz500##'!T1162&lt;&gt;0,D1161*(1+'##zz500##'!T1162),D1161*(1+C1162))))</f>
        <v>5.1311821980319676</v>
      </c>
      <c r="E1162" s="6">
        <f t="shared" si="46"/>
        <v>0</v>
      </c>
      <c r="F1162" s="17">
        <f>D1162/MAX(D$240:D1162)-1</f>
        <v>-8.0153485474669828E-2</v>
      </c>
      <c r="G1162" s="66">
        <f>IF('##zz500##'!K1162="","",IF('##zz500##'!K1162="no",G1161*(1+E1162),IF('##zz500##'!T1162&lt;&gt;0,G1161*(1+'##zz500##'!T1162),G1161*(1+'##zz500##'!P1162))))</f>
        <v>18.739602389139282</v>
      </c>
      <c r="H1162" s="6">
        <f t="shared" si="47"/>
        <v>1.8385390071301355E-2</v>
      </c>
      <c r="I1162" s="17">
        <f>G1162/MAX(G$240:G1162)-1</f>
        <v>0</v>
      </c>
      <c r="N1162" s="20"/>
      <c r="O1162" s="20"/>
      <c r="S1162" s="192"/>
      <c r="Y1162" s="39"/>
      <c r="Z1162" s="39"/>
      <c r="AA1162" s="17"/>
      <c r="AC1162" s="142"/>
      <c r="AE1162" s="17"/>
      <c r="AG1162" s="66"/>
      <c r="AI1162" s="17"/>
    </row>
    <row r="1163" spans="1:36" x14ac:dyDescent="0.25">
      <c r="A1163" s="72">
        <f>IF('##zz500##'!B1163&lt;&gt;"",'##zz500##'!B1163,"")</f>
        <v>40840</v>
      </c>
      <c r="B1163" s="208">
        <v>16764.34</v>
      </c>
      <c r="C1163" s="146">
        <f t="shared" si="48"/>
        <v>7.8242463263917816E-3</v>
      </c>
      <c r="D1163" s="143">
        <f>IF('##zz500##'!K1163="","",IF('##zz500##'!K1163="yes",D1162,IF('##zz500##'!T1163&lt;&gt;0,D1162*(1+'##zz500##'!T1163),D1162*(1+C1163))))</f>
        <v>5.1311821980319676</v>
      </c>
      <c r="E1163" s="6">
        <f t="shared" si="46"/>
        <v>0</v>
      </c>
      <c r="F1163" s="17">
        <f>D1163/MAX(D$240:D1163)-1</f>
        <v>-8.0153485474669828E-2</v>
      </c>
      <c r="G1163" s="66">
        <f>IF('##zz500##'!K1163="","",IF('##zz500##'!K1163="no",G1162*(1+E1163),IF('##zz500##'!T1163&lt;&gt;0,G1162*(1+'##zz500##'!T1163),G1162*(1+'##zz500##'!P1163))))</f>
        <v>18.407549516781135</v>
      </c>
      <c r="H1163" s="6">
        <f t="shared" si="47"/>
        <v>-1.7719312580003921E-2</v>
      </c>
      <c r="I1163" s="17">
        <f>G1163/MAX(G$240:G1163)-1</f>
        <v>-1.7719312580003921E-2</v>
      </c>
      <c r="N1163" s="20"/>
      <c r="O1163" s="20"/>
      <c r="S1163" s="192"/>
      <c r="Y1163" s="39"/>
      <c r="Z1163" s="39"/>
      <c r="AA1163" s="17"/>
      <c r="AC1163" s="142"/>
      <c r="AE1163" s="17"/>
      <c r="AG1163" s="66"/>
      <c r="AI1163" s="17"/>
    </row>
    <row r="1164" spans="1:36" x14ac:dyDescent="0.25">
      <c r="A1164" s="72">
        <f>IF('##zz500##'!B1164&lt;&gt;"",'##zz500##'!B1164,"")</f>
        <v>40841</v>
      </c>
      <c r="B1164" s="208">
        <v>17188.54</v>
      </c>
      <c r="C1164" s="146">
        <f t="shared" si="48"/>
        <v>2.5303710137112523E-2</v>
      </c>
      <c r="D1164" s="143">
        <f>IF('##zz500##'!K1164="","",IF('##zz500##'!K1164="yes",D1163,IF('##zz500##'!T1164&lt;&gt;0,D1163*(1+'##zz500##'!T1164),D1163*(1+C1164))))</f>
        <v>5.1311821980319676</v>
      </c>
      <c r="E1164" s="6">
        <f t="shared" si="46"/>
        <v>0</v>
      </c>
      <c r="F1164" s="17">
        <f>D1164/MAX(D$240:D1164)-1</f>
        <v>-8.0153485474669828E-2</v>
      </c>
      <c r="G1164" s="66">
        <f>IF('##zz500##'!K1164="","",IF('##zz500##'!K1164="no",G1163*(1+E1164),IF('##zz500##'!T1164&lt;&gt;0,G1163*(1+'##zz500##'!T1164),G1163*(1+'##zz500##'!P1164))))</f>
        <v>17.884302128757152</v>
      </c>
      <c r="H1164" s="6">
        <f t="shared" si="47"/>
        <v>-2.8425694987101235E-2</v>
      </c>
      <c r="I1164" s="17">
        <f>G1164/MAX(G$240:G1164)-1</f>
        <v>-4.5641323792324773E-2</v>
      </c>
      <c r="N1164" s="20"/>
      <c r="O1164" s="20"/>
      <c r="S1164" s="192"/>
      <c r="Y1164" s="39"/>
      <c r="Z1164" s="39"/>
      <c r="AA1164" s="17"/>
      <c r="AC1164" s="142"/>
      <c r="AE1164" s="17"/>
      <c r="AG1164" s="66"/>
      <c r="AI1164" s="17"/>
    </row>
    <row r="1165" spans="1:36" x14ac:dyDescent="0.25">
      <c r="A1165" s="72">
        <f>IF('##zz500##'!B1165&lt;&gt;"",'##zz500##'!B1165,"")</f>
        <v>40842</v>
      </c>
      <c r="B1165" s="208">
        <v>17452.740000000002</v>
      </c>
      <c r="C1165" s="146">
        <f t="shared" si="48"/>
        <v>1.5370706296171877E-2</v>
      </c>
      <c r="D1165" s="143">
        <f>IF('##zz500##'!K1165="","",IF('##zz500##'!K1165="yes",D1164,IF('##zz500##'!T1165&lt;&gt;0,D1164*(1+'##zz500##'!T1165),D1164*(1+C1165))))</f>
        <v>5.1311821980319676</v>
      </c>
      <c r="E1165" s="6">
        <f t="shared" si="46"/>
        <v>0</v>
      </c>
      <c r="F1165" s="17">
        <f>D1165/MAX(D$240:D1165)-1</f>
        <v>-8.0153485474669828E-2</v>
      </c>
      <c r="G1165" s="66">
        <f>IF('##zz500##'!K1165="","",IF('##zz500##'!K1165="no",G1164*(1+E1165),IF('##zz500##'!T1165&lt;&gt;0,G1164*(1+'##zz500##'!T1165),G1164*(1+'##zz500##'!P1165))))</f>
        <v>17.691589975388716</v>
      </c>
      <c r="H1165" s="6">
        <f t="shared" si="47"/>
        <v>-1.0775491935945514E-2</v>
      </c>
      <c r="I1165" s="17">
        <f>G1165/MAX(G$240:G1165)-1</f>
        <v>-5.5925008011800337E-2</v>
      </c>
      <c r="N1165" s="20"/>
      <c r="O1165" s="20"/>
      <c r="S1165" s="192"/>
      <c r="Y1165" s="39"/>
      <c r="Z1165" s="39"/>
      <c r="AA1165" s="17"/>
      <c r="AC1165" s="142"/>
      <c r="AE1165" s="17"/>
      <c r="AG1165" s="66"/>
      <c r="AI1165" s="17"/>
    </row>
    <row r="1166" spans="1:36" x14ac:dyDescent="0.25">
      <c r="A1166" s="72">
        <f>IF('##zz500##'!B1166&lt;&gt;"",'##zz500##'!B1166,"")</f>
        <v>40843</v>
      </c>
      <c r="B1166" s="208">
        <v>17579.66</v>
      </c>
      <c r="C1166" s="146">
        <f t="shared" si="48"/>
        <v>7.2722105526121794E-3</v>
      </c>
      <c r="D1166" s="143">
        <f>IF('##zz500##'!K1166="","",IF('##zz500##'!K1166="yes",D1165,IF('##zz500##'!T1166&lt;&gt;0,D1165*(1+'##zz500##'!T1166),D1165*(1+C1166))))</f>
        <v>5.1311821980319676</v>
      </c>
      <c r="E1166" s="6">
        <f t="shared" si="46"/>
        <v>0</v>
      </c>
      <c r="F1166" s="17">
        <f>D1166/MAX(D$240:D1166)-1</f>
        <v>-8.0153485474669828E-2</v>
      </c>
      <c r="G1166" s="66">
        <f>IF('##zz500##'!K1166="","",IF('##zz500##'!K1166="no",G1165*(1+E1166),IF('##zz500##'!T1166&lt;&gt;0,G1165*(1+'##zz500##'!T1166),G1165*(1+'##zz500##'!P1166))))</f>
        <v>17.670639114664951</v>
      </c>
      <c r="H1166" s="6">
        <f t="shared" si="47"/>
        <v>-1.184227124464865E-3</v>
      </c>
      <c r="I1166" s="17">
        <f>G1166/MAX(G$240:G1166)-1</f>
        <v>-5.7043007224841569E-2</v>
      </c>
      <c r="N1166" s="20"/>
      <c r="O1166" s="20"/>
      <c r="S1166" s="192"/>
      <c r="Y1166" s="39"/>
      <c r="Z1166" s="39"/>
      <c r="AA1166" s="17"/>
      <c r="AC1166" s="142"/>
      <c r="AE1166" s="17"/>
      <c r="AG1166" s="66"/>
      <c r="AI1166" s="17"/>
    </row>
    <row r="1167" spans="1:36" x14ac:dyDescent="0.25">
      <c r="A1167" s="72">
        <f>IF('##zz500##'!B1167&lt;&gt;"",'##zz500##'!B1167,"")</f>
        <v>40844</v>
      </c>
      <c r="B1167" s="208">
        <v>17965.490000000002</v>
      </c>
      <c r="C1167" s="146">
        <f t="shared" si="48"/>
        <v>2.1947523444708406E-2</v>
      </c>
      <c r="D1167" s="143">
        <f>IF('##zz500##'!K1167="","",IF('##zz500##'!K1167="yes",D1166,IF('##zz500##'!T1167&lt;&gt;0,D1166*(1+'##zz500##'!T1167),D1166*(1+C1167))))</f>
        <v>5.1311821980319676</v>
      </c>
      <c r="E1167" s="6">
        <f t="shared" si="46"/>
        <v>0</v>
      </c>
      <c r="F1167" s="17">
        <f>D1167/MAX(D$240:D1167)-1</f>
        <v>-8.0153485474669828E-2</v>
      </c>
      <c r="G1167" s="66">
        <f>IF('##zz500##'!K1167="","",IF('##zz500##'!K1167="no",G1166*(1+E1167),IF('##zz500##'!T1167&lt;&gt;0,G1166*(1+'##zz500##'!T1167),G1166*(1+'##zz500##'!P1167))))</f>
        <v>17.326169230404048</v>
      </c>
      <c r="H1167" s="6">
        <f t="shared" si="47"/>
        <v>-1.949391202127071E-2</v>
      </c>
      <c r="I1167" s="17">
        <f>G1167/MAX(G$240:G1167)-1</f>
        <v>-7.5424927881842518E-2</v>
      </c>
      <c r="N1167" s="20"/>
      <c r="O1167" s="20"/>
      <c r="S1167" s="192"/>
      <c r="Y1167" s="39"/>
      <c r="Z1167" s="39"/>
      <c r="AA1167" s="17"/>
      <c r="AC1167" s="142"/>
      <c r="AE1167" s="17"/>
      <c r="AG1167" s="66"/>
      <c r="AI1167" s="17"/>
    </row>
    <row r="1168" spans="1:36" x14ac:dyDescent="0.25">
      <c r="A1168" s="72">
        <f>IF('##zz500##'!B1168&lt;&gt;"",'##zz500##'!B1168,"")</f>
        <v>40847</v>
      </c>
      <c r="B1168" s="208">
        <v>18277.830000000002</v>
      </c>
      <c r="C1168" s="146">
        <f t="shared" si="48"/>
        <v>1.7385554193066755E-2</v>
      </c>
      <c r="D1168" s="143">
        <f>IF('##zz500##'!K1168="","",IF('##zz500##'!K1168="yes",D1167,IF('##zz500##'!T1168&lt;&gt;0,D1167*(1+'##zz500##'!T1168),D1167*(1+C1168))))</f>
        <v>5.2203906442103518</v>
      </c>
      <c r="E1168" s="6">
        <f t="shared" si="46"/>
        <v>1.7385554193066755E-2</v>
      </c>
      <c r="F1168" s="17">
        <f>D1168/MAX(D$240:D1168)-1</f>
        <v>-6.4161444047086125E-2</v>
      </c>
      <c r="G1168" s="66">
        <f>IF('##zz500##'!K1168="","",IF('##zz500##'!K1168="no",G1167*(1+E1168),IF('##zz500##'!T1168&lt;&gt;0,G1167*(1+'##zz500##'!T1168),G1167*(1+'##zz500##'!P1168))))</f>
        <v>17.627394284517482</v>
      </c>
      <c r="H1168" s="6">
        <f t="shared" si="47"/>
        <v>1.7385554193066755E-2</v>
      </c>
      <c r="I1168" s="17">
        <f>G1168/MAX(G$240:G1168)-1</f>
        <v>-5.9350677859973722E-2</v>
      </c>
      <c r="N1168" s="20"/>
      <c r="O1168" s="20"/>
      <c r="S1168" s="192"/>
      <c r="Y1168" s="39"/>
      <c r="Z1168" s="39"/>
      <c r="AA1168" s="17"/>
      <c r="AC1168" s="142"/>
      <c r="AE1168" s="17"/>
      <c r="AF1168" s="14"/>
      <c r="AG1168" s="66"/>
      <c r="AI1168" s="17"/>
      <c r="AJ1168" s="14"/>
    </row>
    <row r="1169" spans="1:35" x14ac:dyDescent="0.25">
      <c r="A1169" s="72">
        <f>IF('##zz500##'!B1169&lt;&gt;"",'##zz500##'!B1169,"")</f>
        <v>40848</v>
      </c>
      <c r="B1169" s="208">
        <v>18436.47</v>
      </c>
      <c r="C1169" s="146">
        <f t="shared" si="48"/>
        <v>8.6793672990721493E-3</v>
      </c>
      <c r="D1169" s="143">
        <f>IF('##zz500##'!K1169="","",IF('##zz500##'!K1169="yes",D1168,IF('##zz500##'!T1169&lt;&gt;0,D1168*(1+'##zz500##'!T1169),D1168*(1+C1169))))</f>
        <v>5.1653759150723948</v>
      </c>
      <c r="E1169" s="6">
        <f t="shared" si="46"/>
        <v>-1.0538431486726174E-2</v>
      </c>
      <c r="F1169" s="17">
        <f>D1169/MAX(D$240:D1169)-1</f>
        <v>-7.4023714551632591E-2</v>
      </c>
      <c r="G1169" s="66">
        <f>IF('##zz500##'!K1169="","",IF('##zz500##'!K1169="no",G1168*(1+E1169),IF('##zz500##'!T1169&lt;&gt;0,G1168*(1+'##zz500##'!T1169),G1168*(1+'##zz500##'!P1169))))</f>
        <v>17.441629197560587</v>
      </c>
      <c r="H1169" s="6">
        <f t="shared" si="47"/>
        <v>-1.0538431486726063E-2</v>
      </c>
      <c r="I1169" s="17">
        <f>G1169/MAX(G$240:G1169)-1</f>
        <v>-6.9263646294381753E-2</v>
      </c>
      <c r="N1169" s="20"/>
      <c r="O1169" s="20"/>
      <c r="S1169" s="192"/>
      <c r="Y1169" s="39"/>
      <c r="Z1169" s="39"/>
      <c r="AA1169" s="17"/>
      <c r="AC1169" s="142"/>
      <c r="AE1169" s="17"/>
      <c r="AG1169" s="66"/>
      <c r="AI1169" s="17"/>
    </row>
    <row r="1170" spans="1:35" x14ac:dyDescent="0.25">
      <c r="A1170" s="72">
        <f>IF('##zz500##'!B1170&lt;&gt;"",'##zz500##'!B1170,"")</f>
        <v>40849</v>
      </c>
      <c r="B1170" s="208">
        <v>18773.32</v>
      </c>
      <c r="C1170" s="146">
        <f t="shared" si="48"/>
        <v>1.8270851198738169E-2</v>
      </c>
      <c r="D1170" s="143">
        <f>IF('##zz500##'!K1170="","",IF('##zz500##'!K1170="yes",D1169,IF('##zz500##'!T1170&lt;&gt;0,D1169*(1+'##zz500##'!T1170),D1169*(1+C1170))))</f>
        <v>5.1103438566723725</v>
      </c>
      <c r="E1170" s="6">
        <f t="shared" si="46"/>
        <v>-1.0654027761937024E-2</v>
      </c>
      <c r="F1170" s="17">
        <f>D1170/MAX(D$240:D1170)-1</f>
        <v>-8.3889091603694843E-2</v>
      </c>
      <c r="G1170" s="66">
        <f>IF('##zz500##'!K1170="","",IF('##zz500##'!K1170="no",G1169*(1+E1170),IF('##zz500##'!T1170&lt;&gt;0,G1169*(1+'##zz500##'!T1170),G1169*(1+'##zz500##'!P1170))))</f>
        <v>17.255805595876364</v>
      </c>
      <c r="H1170" s="6">
        <f t="shared" si="47"/>
        <v>-1.0654027761937135E-2</v>
      </c>
      <c r="I1170" s="17">
        <f>G1170/MAX(G$240:G1170)-1</f>
        <v>-7.9179737245805515E-2</v>
      </c>
      <c r="N1170" s="20"/>
      <c r="O1170" s="20"/>
      <c r="S1170" s="192"/>
      <c r="Y1170" s="39"/>
      <c r="Z1170" s="39"/>
      <c r="AA1170" s="17"/>
      <c r="AC1170" s="142"/>
      <c r="AE1170" s="17"/>
      <c r="AG1170" s="66"/>
      <c r="AI1170" s="17"/>
    </row>
    <row r="1171" spans="1:35" x14ac:dyDescent="0.25">
      <c r="A1171" s="72">
        <f>IF('##zz500##'!B1171&lt;&gt;"",'##zz500##'!B1171,"")</f>
        <v>40850</v>
      </c>
      <c r="B1171" s="208">
        <v>18877.91</v>
      </c>
      <c r="C1171" s="146">
        <f t="shared" si="48"/>
        <v>5.5712042409121754E-3</v>
      </c>
      <c r="D1171" s="143">
        <f>IF('##zz500##'!K1171="","",IF('##zz500##'!K1171="yes",D1170,IF('##zz500##'!T1171&lt;&gt;0,D1170*(1+'##zz500##'!T1171),D1170*(1+C1171))))</f>
        <v>5.1388146260391849</v>
      </c>
      <c r="E1171" s="6">
        <f t="shared" si="46"/>
        <v>5.5712042409121754E-3</v>
      </c>
      <c r="F1171" s="17">
        <f>D1171/MAX(D$240:D1171)-1</f>
        <v>-7.8785250625691527E-2</v>
      </c>
      <c r="G1171" s="66">
        <f>IF('##zz500##'!K1171="","",IF('##zz500##'!K1171="no",G1170*(1+E1171),IF('##zz500##'!T1171&lt;&gt;0,G1170*(1+'##zz500##'!T1171),G1170*(1+'##zz500##'!P1171))))</f>
        <v>17.351941213192465</v>
      </c>
      <c r="H1171" s="6">
        <f t="shared" si="47"/>
        <v>5.5712042409121754E-3</v>
      </c>
      <c r="I1171" s="17">
        <f>G1171/MAX(G$240:G1171)-1</f>
        <v>-7.4049659492831599E-2</v>
      </c>
      <c r="N1171" s="20"/>
      <c r="O1171" s="20"/>
      <c r="S1171" s="192"/>
      <c r="Y1171" s="39"/>
      <c r="Z1171" s="39"/>
      <c r="AA1171" s="17"/>
      <c r="AC1171" s="142"/>
      <c r="AE1171" s="17"/>
      <c r="AG1171" s="66"/>
      <c r="AI1171" s="17"/>
    </row>
    <row r="1172" spans="1:35" x14ac:dyDescent="0.25">
      <c r="A1172" s="72">
        <f>IF('##zz500##'!B1172&lt;&gt;"",'##zz500##'!B1172,"")</f>
        <v>40851</v>
      </c>
      <c r="B1172" s="208">
        <v>18948.13</v>
      </c>
      <c r="C1172" s="146">
        <f t="shared" si="48"/>
        <v>3.7196914277057846E-3</v>
      </c>
      <c r="D1172" s="143">
        <f>IF('##zz500##'!K1172="","",IF('##zz500##'!K1172="yes",D1171,IF('##zz500##'!T1172&lt;&gt;0,D1171*(1+'##zz500##'!T1172),D1171*(1+C1172))))</f>
        <v>5.1579294307522323</v>
      </c>
      <c r="E1172" s="6">
        <f t="shared" si="46"/>
        <v>3.7196914277057846E-3</v>
      </c>
      <c r="F1172" s="17">
        <f>D1172/MAX(D$240:D1172)-1</f>
        <v>-7.5358616019367664E-2</v>
      </c>
      <c r="G1172" s="66">
        <f>IF('##zz500##'!K1172="","",IF('##zz500##'!K1172="no",G1171*(1+E1172),IF('##zz500##'!T1172&lt;&gt;0,G1171*(1+'##zz500##'!T1172),G1171*(1+'##zz500##'!P1172))))</f>
        <v>17.416485080177232</v>
      </c>
      <c r="H1172" s="6">
        <f t="shared" si="47"/>
        <v>3.7196914277057846E-3</v>
      </c>
      <c r="I1172" s="17">
        <f>G1172/MAX(G$240:G1172)-1</f>
        <v>-7.0605409948765852E-2</v>
      </c>
      <c r="N1172" s="20"/>
      <c r="O1172" s="20"/>
      <c r="S1172" s="192"/>
      <c r="Y1172" s="39"/>
      <c r="Z1172" s="39"/>
      <c r="AA1172" s="17"/>
      <c r="AC1172" s="142"/>
      <c r="AE1172" s="17"/>
      <c r="AG1172" s="66"/>
      <c r="AI1172" s="17"/>
    </row>
    <row r="1173" spans="1:35" x14ac:dyDescent="0.25">
      <c r="A1173" s="72">
        <f>IF('##zz500##'!B1173&lt;&gt;"",'##zz500##'!B1173,"")</f>
        <v>40854</v>
      </c>
      <c r="B1173" s="208">
        <v>18943.599999999999</v>
      </c>
      <c r="C1173" s="146">
        <f t="shared" si="48"/>
        <v>-2.3907372389797565E-4</v>
      </c>
      <c r="D1173" s="143">
        <f>IF('##zz500##'!K1173="","",IF('##zz500##'!K1173="yes",D1172,IF('##zz500##'!T1173&lt;&gt;0,D1172*(1+'##zz500##'!T1173),D1172*(1+C1173))))</f>
        <v>5.1566963053556192</v>
      </c>
      <c r="E1173" s="6">
        <f t="shared" si="46"/>
        <v>-2.3907372389797565E-4</v>
      </c>
      <c r="F1173" s="17">
        <f>D1173/MAX(D$240:D1173)-1</f>
        <v>-7.5579673478306186E-2</v>
      </c>
      <c r="G1173" s="66">
        <f>IF('##zz500##'!K1173="","",IF('##zz500##'!K1173="no",G1172*(1+E1173),IF('##zz500##'!T1173&lt;&gt;0,G1172*(1+'##zz500##'!T1173),G1172*(1+'##zz500##'!P1173))))</f>
        <v>17.412321256231902</v>
      </c>
      <c r="H1173" s="6">
        <f t="shared" si="47"/>
        <v>-2.3907372389786463E-4</v>
      </c>
      <c r="I1173" s="17">
        <f>G1173/MAX(G$240:G1173)-1</f>
        <v>-7.082760377437991E-2</v>
      </c>
      <c r="N1173" s="20"/>
      <c r="O1173" s="20"/>
      <c r="S1173" s="192"/>
      <c r="Y1173" s="39"/>
      <c r="Z1173" s="39"/>
      <c r="AA1173" s="17"/>
      <c r="AC1173" s="142"/>
      <c r="AE1173" s="17"/>
      <c r="AG1173" s="66"/>
      <c r="AI1173" s="17"/>
    </row>
    <row r="1174" spans="1:35" x14ac:dyDescent="0.25">
      <c r="A1174" s="72">
        <f>IF('##zz500##'!B1174&lt;&gt;"",'##zz500##'!B1174,"")</f>
        <v>40855</v>
      </c>
      <c r="B1174" s="208">
        <v>18792.04</v>
      </c>
      <c r="C1174" s="146">
        <f t="shared" si="48"/>
        <v>-8.0005912286997827E-3</v>
      </c>
      <c r="D1174" s="143">
        <f>IF('##zz500##'!K1174="","",IF('##zz500##'!K1174="yes",D1173,IF('##zz500##'!T1174&lt;&gt;0,D1173*(1+'##zz500##'!T1174),D1173*(1+C1174))))</f>
        <v>5.1154396861259226</v>
      </c>
      <c r="E1174" s="6">
        <f t="shared" si="46"/>
        <v>-8.0005912286997827E-3</v>
      </c>
      <c r="F1174" s="17">
        <f>D1174/MAX(D$240:D1174)-1</f>
        <v>-8.2975582634307377E-2</v>
      </c>
      <c r="G1174" s="66">
        <f>IF('##zz500##'!K1174="","",IF('##zz500##'!K1174="no",G1173*(1+E1174),IF('##zz500##'!T1174&lt;&gt;0,G1173*(1+'##zz500##'!T1174),G1173*(1+'##zz500##'!P1174))))</f>
        <v>17.273012391517991</v>
      </c>
      <c r="H1174" s="6">
        <f t="shared" si="47"/>
        <v>-8.0005912286997827E-3</v>
      </c>
      <c r="I1174" s="17">
        <f>G1174/MAX(G$240:G1174)-1</f>
        <v>-7.8261532297572489E-2</v>
      </c>
      <c r="N1174" s="20"/>
      <c r="O1174" s="20"/>
      <c r="S1174" s="192"/>
      <c r="Y1174" s="39"/>
      <c r="Z1174" s="39"/>
      <c r="AA1174" s="17"/>
      <c r="AC1174" s="142"/>
      <c r="AE1174" s="17"/>
      <c r="AG1174" s="66"/>
      <c r="AI1174" s="17"/>
    </row>
    <row r="1175" spans="1:35" x14ac:dyDescent="0.25">
      <c r="A1175" s="72">
        <f>IF('##zz500##'!B1175&lt;&gt;"",'##zz500##'!B1175,"")</f>
        <v>40856</v>
      </c>
      <c r="B1175" s="208">
        <v>19299.02</v>
      </c>
      <c r="C1175" s="146">
        <f t="shared" si="48"/>
        <v>2.6978444064614582E-2</v>
      </c>
      <c r="D1175" s="143">
        <f>IF('##zz500##'!K1175="","",IF('##zz500##'!K1175="yes",D1174,IF('##zz500##'!T1175&lt;&gt;0,D1174*(1+'##zz500##'!T1175),D1174*(1+C1175))))</f>
        <v>5.2534462895639802</v>
      </c>
      <c r="E1175" s="6">
        <f t="shared" si="46"/>
        <v>2.6978444064614582E-2</v>
      </c>
      <c r="F1175" s="17">
        <f>D1175/MAX(D$240:D1175)-1</f>
        <v>-5.823569068452128E-2</v>
      </c>
      <c r="G1175" s="66">
        <f>IF('##zz500##'!K1175="","",IF('##zz500##'!K1175="no",G1174*(1+E1175),IF('##zz500##'!T1175&lt;&gt;0,G1174*(1+'##zz500##'!T1175),G1174*(1+'##zz500##'!P1175))))</f>
        <v>17.739011390149955</v>
      </c>
      <c r="H1175" s="6">
        <f t="shared" si="47"/>
        <v>2.6978444064614582E-2</v>
      </c>
      <c r="I1175" s="17">
        <f>G1175/MAX(G$240:G1175)-1</f>
        <v>-5.3394462604459014E-2</v>
      </c>
      <c r="N1175" s="20"/>
      <c r="O1175" s="20"/>
      <c r="S1175" s="192"/>
      <c r="Y1175" s="39"/>
      <c r="Z1175" s="39"/>
      <c r="AA1175" s="17"/>
      <c r="AC1175" s="142"/>
      <c r="AE1175" s="17"/>
      <c r="AG1175" s="66"/>
      <c r="AI1175" s="17"/>
    </row>
    <row r="1176" spans="1:35" x14ac:dyDescent="0.25">
      <c r="A1176" s="72">
        <f>IF('##zz500##'!B1176&lt;&gt;"",'##zz500##'!B1176,"")</f>
        <v>40857</v>
      </c>
      <c r="B1176" s="208">
        <v>19353.55</v>
      </c>
      <c r="C1176" s="146">
        <f t="shared" si="48"/>
        <v>2.8255320736492173E-3</v>
      </c>
      <c r="D1176" s="143">
        <f>IF('##zz500##'!K1176="","",IF('##zz500##'!K1176="yes",D1175,IF('##zz500##'!T1176&lt;&gt;0,D1175*(1+'##zz500##'!T1176),D1175*(1+C1176))))</f>
        <v>5.2682900705523368</v>
      </c>
      <c r="E1176" s="6">
        <f t="shared" si="46"/>
        <v>2.8255320736492173E-3</v>
      </c>
      <c r="F1176" s="17">
        <f>D1176/MAX(D$240:D1176)-1</f>
        <v>-5.5574705422732351E-2</v>
      </c>
      <c r="G1176" s="66">
        <f>IF('##zz500##'!K1176="","",IF('##zz500##'!K1176="no",G1175*(1+E1176),IF('##zz500##'!T1176&lt;&gt;0,G1175*(1+'##zz500##'!T1176),G1175*(1+'##zz500##'!P1176))))</f>
        <v>17.789133535787652</v>
      </c>
      <c r="H1176" s="6">
        <f t="shared" si="47"/>
        <v>2.8255320736492173E-3</v>
      </c>
      <c r="I1176" s="17">
        <f>G1176/MAX(G$240:G1176)-1</f>
        <v>-5.0719798297453877E-2</v>
      </c>
      <c r="N1176" s="20"/>
      <c r="O1176" s="20"/>
      <c r="S1176" s="192"/>
      <c r="Y1176" s="39"/>
      <c r="Z1176" s="39"/>
      <c r="AA1176" s="17"/>
      <c r="AC1176" s="142"/>
      <c r="AE1176" s="17"/>
      <c r="AG1176" s="66"/>
      <c r="AI1176" s="17"/>
    </row>
    <row r="1177" spans="1:35" x14ac:dyDescent="0.25">
      <c r="A1177" s="72">
        <f>IF('##zz500##'!B1177&lt;&gt;"",'##zz500##'!B1177,"")</f>
        <v>40858</v>
      </c>
      <c r="B1177" s="208">
        <v>19581.96</v>
      </c>
      <c r="C1177" s="146">
        <f t="shared" si="48"/>
        <v>1.180196914777909E-2</v>
      </c>
      <c r="D1177" s="143">
        <f>IF('##zz500##'!K1177="","",IF('##zz500##'!K1177="yes",D1176,IF('##zz500##'!T1177&lt;&gt;0,D1176*(1+'##zz500##'!T1177),D1176*(1+C1177))))</f>
        <v>5.3304662674265462</v>
      </c>
      <c r="E1177" s="6">
        <f t="shared" si="46"/>
        <v>1.180196914777909E-2</v>
      </c>
      <c r="F1177" s="17">
        <f>D1177/MAX(D$240:D1177)-1</f>
        <v>-4.4428627233749296E-2</v>
      </c>
      <c r="G1177" s="66">
        <f>IF('##zz500##'!K1177="","",IF('##zz500##'!K1177="no",G1176*(1+E1177),IF('##zz500##'!T1177&lt;&gt;0,G1176*(1+'##zz500##'!T1177),G1176*(1+'##zz500##'!P1177))))</f>
        <v>17.99908034094274</v>
      </c>
      <c r="H1177" s="6">
        <f t="shared" si="47"/>
        <v>1.180196914777909E-2</v>
      </c>
      <c r="I1177" s="17">
        <f>G1177/MAX(G$240:G1177)-1</f>
        <v>-3.9516422644362947E-2</v>
      </c>
      <c r="N1177" s="20"/>
      <c r="O1177" s="20"/>
      <c r="S1177" s="192"/>
      <c r="Y1177" s="39"/>
      <c r="Z1177" s="39"/>
      <c r="AA1177" s="17"/>
      <c r="AC1177" s="142"/>
      <c r="AE1177" s="17"/>
      <c r="AG1177" s="66"/>
      <c r="AI1177" s="17"/>
    </row>
    <row r="1178" spans="1:35" x14ac:dyDescent="0.25">
      <c r="A1178" s="72">
        <f>IF('##zz500##'!B1178&lt;&gt;"",'##zz500##'!B1178,"")</f>
        <v>40861</v>
      </c>
      <c r="B1178" s="208">
        <v>20123.61</v>
      </c>
      <c r="C1178" s="146">
        <f t="shared" si="48"/>
        <v>2.7660663181826584E-2</v>
      </c>
      <c r="D1178" s="143">
        <f>IF('##zz500##'!K1178="","",IF('##zz500##'!K1178="yes",D1177,IF('##zz500##'!T1178&lt;&gt;0,D1177*(1+'##zz500##'!T1178),D1177*(1+C1178))))</f>
        <v>5.4779104994519203</v>
      </c>
      <c r="E1178" s="6">
        <f t="shared" si="46"/>
        <v>2.7660663181826584E-2</v>
      </c>
      <c r="F1178" s="17">
        <f>D1178/MAX(D$240:D1178)-1</f>
        <v>-1.7996889345466283E-2</v>
      </c>
      <c r="G1178" s="66">
        <f>IF('##zz500##'!K1178="","",IF('##zz500##'!K1178="no",G1177*(1+E1178),IF('##zz500##'!T1178&lt;&gt;0,G1177*(1+'##zz500##'!T1178),G1177*(1+'##zz500##'!P1178))))</f>
        <v>18.496946839836195</v>
      </c>
      <c r="H1178" s="6">
        <f t="shared" si="47"/>
        <v>2.7660663181826584E-2</v>
      </c>
      <c r="I1178" s="17">
        <f>G1178/MAX(G$240:G1178)-1</f>
        <v>-1.2948809919452797E-2</v>
      </c>
      <c r="N1178" s="20"/>
      <c r="O1178" s="20"/>
      <c r="S1178" s="192"/>
      <c r="Y1178" s="39"/>
      <c r="Z1178" s="39"/>
      <c r="AA1178" s="17"/>
      <c r="AC1178" s="142"/>
      <c r="AE1178" s="17"/>
      <c r="AG1178" s="66"/>
      <c r="AI1178" s="17"/>
    </row>
    <row r="1179" spans="1:35" x14ac:dyDescent="0.25">
      <c r="A1179" s="72">
        <f>IF('##zz500##'!B1179&lt;&gt;"",'##zz500##'!B1179,"")</f>
        <v>40862</v>
      </c>
      <c r="B1179" s="208">
        <v>20221.03</v>
      </c>
      <c r="C1179" s="146">
        <f t="shared" si="48"/>
        <v>4.8410797068716427E-3</v>
      </c>
      <c r="D1179" s="143">
        <f>IF('##zz500##'!K1179="","",IF('##zz500##'!K1179="yes",D1178,IF('##zz500##'!T1179&lt;&gt;0,D1178*(1+'##zz500##'!T1179),D1178*(1+C1179))))</f>
        <v>5.504429500806876</v>
      </c>
      <c r="E1179" s="6">
        <f t="shared" si="46"/>
        <v>4.8410797068716427E-3</v>
      </c>
      <c r="F1179" s="17">
        <f>D1179/MAX(D$240:D1179)-1</f>
        <v>-1.3242934014391805E-2</v>
      </c>
      <c r="G1179" s="66">
        <f>IF('##zz500##'!K1179="","",IF('##zz500##'!K1179="no",G1178*(1+E1179),IF('##zz500##'!T1179&lt;&gt;0,G1178*(1+'##zz500##'!T1179),G1178*(1+'##zz500##'!P1179))))</f>
        <v>18.58649203382161</v>
      </c>
      <c r="H1179" s="6">
        <f t="shared" si="47"/>
        <v>4.8410797068716427E-3</v>
      </c>
      <c r="I1179" s="17">
        <f>G1179/MAX(G$240:G1179)-1</f>
        <v>-8.1704164335102414E-3</v>
      </c>
      <c r="N1179" s="20"/>
      <c r="O1179" s="20"/>
      <c r="S1179" s="192"/>
      <c r="Y1179" s="39"/>
      <c r="Z1179" s="39"/>
      <c r="AA1179" s="17"/>
      <c r="AC1179" s="142"/>
      <c r="AE1179" s="17"/>
      <c r="AG1179" s="66"/>
      <c r="AI1179" s="17"/>
    </row>
    <row r="1180" spans="1:35" x14ac:dyDescent="0.25">
      <c r="A1180" s="72">
        <f>IF('##zz500##'!B1180&lt;&gt;"",'##zz500##'!B1180,"")</f>
        <v>40863</v>
      </c>
      <c r="B1180" s="208">
        <v>19753.28</v>
      </c>
      <c r="C1180" s="146">
        <f t="shared" si="48"/>
        <v>-2.3131858268347405E-2</v>
      </c>
      <c r="D1180" s="143">
        <f>IF('##zz500##'!K1180="","",IF('##zz500##'!K1180="yes",D1179,IF('##zz500##'!T1180&lt;&gt;0,D1179*(1+'##zz500##'!T1180),D1179*(1+C1180))))</f>
        <v>5.3771018177461007</v>
      </c>
      <c r="E1180" s="6">
        <f t="shared" si="46"/>
        <v>-2.3131858268347516E-2</v>
      </c>
      <c r="F1180" s="17">
        <f>D1180/MAX(D$240:D1180)-1</f>
        <v>-3.606845861006136E-2</v>
      </c>
      <c r="G1180" s="66">
        <f>IF('##zz500##'!K1180="","",IF('##zz500##'!K1180="no",G1179*(1+E1180),IF('##zz500##'!T1180&lt;&gt;0,G1179*(1+'##zz500##'!T1180),G1179*(1+'##zz500##'!P1180))))</f>
        <v>18.15655193438948</v>
      </c>
      <c r="H1180" s="6">
        <f t="shared" si="47"/>
        <v>-2.3131858268347405E-2</v>
      </c>
      <c r="I1180" s="17">
        <f>G1180/MAX(G$240:G1180)-1</f>
        <v>-3.1113277786924409E-2</v>
      </c>
      <c r="N1180" s="20"/>
      <c r="O1180" s="20"/>
      <c r="S1180" s="192"/>
      <c r="Y1180" s="39"/>
      <c r="Z1180" s="39"/>
      <c r="AA1180" s="17"/>
      <c r="AC1180" s="142"/>
      <c r="AE1180" s="17"/>
      <c r="AG1180" s="66"/>
      <c r="AI1180" s="17"/>
    </row>
    <row r="1181" spans="1:35" x14ac:dyDescent="0.25">
      <c r="A1181" s="72">
        <f>IF('##zz500##'!B1181&lt;&gt;"",'##zz500##'!B1181,"")</f>
        <v>40864</v>
      </c>
      <c r="B1181" s="208">
        <v>19898.46</v>
      </c>
      <c r="C1181" s="146">
        <f t="shared" si="48"/>
        <v>7.3496654732783107E-3</v>
      </c>
      <c r="D1181" s="143">
        <f>IF('##zz500##'!K1181="","",IF('##zz500##'!K1181="yes",D1180,IF('##zz500##'!T1181&lt;&gt;0,D1180*(1+'##zz500##'!T1181),D1180*(1+C1181))))</f>
        <v>5.3726877843834657</v>
      </c>
      <c r="E1181" s="6">
        <f t="shared" si="46"/>
        <v>-8.2089451013689363E-4</v>
      </c>
      <c r="F1181" s="17">
        <f>D1181/MAX(D$240:D1181)-1</f>
        <v>-3.6859744720536103E-2</v>
      </c>
      <c r="G1181" s="66">
        <f>IF('##zz500##'!K1181="","",IF('##zz500##'!K1181="no",G1180*(1+E1181),IF('##zz500##'!T1181&lt;&gt;0,G1180*(1+'##zz500##'!T1181),G1180*(1+'##zz500##'!P1181))))</f>
        <v>18.141647320583523</v>
      </c>
      <c r="H1181" s="6">
        <f t="shared" si="47"/>
        <v>-8.2089451013700465E-4</v>
      </c>
      <c r="I1181" s="17">
        <f>G1181/MAX(G$240:G1181)-1</f>
        <v>-3.1908631578133728E-2</v>
      </c>
      <c r="N1181" s="20"/>
      <c r="O1181" s="20"/>
      <c r="S1181" s="192"/>
      <c r="Y1181" s="39"/>
      <c r="Z1181" s="39"/>
      <c r="AA1181" s="17"/>
      <c r="AC1181" s="142"/>
      <c r="AE1181" s="17"/>
      <c r="AG1181" s="66"/>
      <c r="AI1181" s="17"/>
    </row>
    <row r="1182" spans="1:35" x14ac:dyDescent="0.25">
      <c r="A1182" s="72">
        <f>IF('##zz500##'!B1182&lt;&gt;"",'##zz500##'!B1182,"")</f>
        <v>40865</v>
      </c>
      <c r="B1182" s="208">
        <v>19378.919999999998</v>
      </c>
      <c r="C1182" s="146">
        <f t="shared" si="48"/>
        <v>-2.6109558227119134E-2</v>
      </c>
      <c r="D1182" s="143">
        <f>IF('##zz500##'!K1182="","",IF('##zz500##'!K1182="yes",D1181,IF('##zz500##'!T1182&lt;&gt;0,D1181*(1+'##zz500##'!T1182),D1181*(1+C1182))))</f>
        <v>5.3726877843834657</v>
      </c>
      <c r="E1182" s="6">
        <f t="shared" si="46"/>
        <v>0</v>
      </c>
      <c r="F1182" s="17">
        <f>D1182/MAX(D$240:D1182)-1</f>
        <v>-3.6859744720536103E-2</v>
      </c>
      <c r="G1182" s="66">
        <f>IF('##zz500##'!K1182="","",IF('##zz500##'!K1182="no",G1181*(1+E1182),IF('##zz500##'!T1182&lt;&gt;0,G1181*(1+'##zz500##'!T1182),G1181*(1+'##zz500##'!P1182))))</f>
        <v>18.658742569174649</v>
      </c>
      <c r="H1182" s="6">
        <f t="shared" si="47"/>
        <v>2.8503213597611321E-2</v>
      </c>
      <c r="I1182" s="17">
        <f>G1182/MAX(G$240:G1182)-1</f>
        <v>-4.314916522001333E-3</v>
      </c>
      <c r="N1182" s="20"/>
      <c r="O1182" s="20"/>
      <c r="S1182" s="192"/>
      <c r="Y1182" s="39"/>
      <c r="Z1182" s="39"/>
      <c r="AA1182" s="17"/>
      <c r="AC1182" s="142"/>
      <c r="AE1182" s="17"/>
      <c r="AG1182" s="66"/>
      <c r="AI1182" s="17"/>
    </row>
    <row r="1183" spans="1:35" x14ac:dyDescent="0.25">
      <c r="A1183" s="72">
        <f>IF('##zz500##'!B1183&lt;&gt;"",'##zz500##'!B1183,"")</f>
        <v>40868</v>
      </c>
      <c r="B1183" s="208">
        <v>19398.04</v>
      </c>
      <c r="C1183" s="146">
        <f t="shared" si="48"/>
        <v>9.8663909031060371E-4</v>
      </c>
      <c r="D1183" s="143">
        <f>IF('##zz500##'!K1183="","",IF('##zz500##'!K1183="yes",D1182,IF('##zz500##'!T1183&lt;&gt;0,D1182*(1+'##zz500##'!T1183),D1182*(1+C1183))))</f>
        <v>5.3726877843834657</v>
      </c>
      <c r="E1183" s="6">
        <f t="shared" si="46"/>
        <v>0</v>
      </c>
      <c r="F1183" s="17">
        <f>D1183/MAX(D$240:D1183)-1</f>
        <v>-3.6859744720536103E-2</v>
      </c>
      <c r="G1183" s="66">
        <f>IF('##zz500##'!K1183="","",IF('##zz500##'!K1183="no",G1182*(1+E1183),IF('##zz500##'!T1183&lt;&gt;0,G1182*(1+'##zz500##'!T1183),G1182*(1+'##zz500##'!P1183))))</f>
        <v>18.642829772667781</v>
      </c>
      <c r="H1183" s="6">
        <f t="shared" si="47"/>
        <v>-8.5283327361818095E-4</v>
      </c>
      <c r="I1183" s="17">
        <f>G1183/MAX(G$240:G1183)-1</f>
        <v>-5.1640698912366334E-3</v>
      </c>
      <c r="N1183" s="20"/>
      <c r="O1183" s="20"/>
      <c r="S1183" s="192"/>
      <c r="Y1183" s="39"/>
      <c r="Z1183" s="39"/>
      <c r="AA1183" s="17"/>
      <c r="AC1183" s="142"/>
      <c r="AE1183" s="17"/>
      <c r="AG1183" s="66"/>
      <c r="AI1183" s="17"/>
    </row>
    <row r="1184" spans="1:35" x14ac:dyDescent="0.25">
      <c r="A1184" s="72">
        <f>IF('##zz500##'!B1184&lt;&gt;"",'##zz500##'!B1184,"")</f>
        <v>40869</v>
      </c>
      <c r="B1184" s="208">
        <v>19370.79</v>
      </c>
      <c r="C1184" s="146">
        <f t="shared" si="48"/>
        <v>-1.4047811015958089E-3</v>
      </c>
      <c r="D1184" s="143">
        <f>IF('##zz500##'!K1184="","",IF('##zz500##'!K1184="yes",D1183,IF('##zz500##'!T1184&lt;&gt;0,D1183*(1+'##zz500##'!T1184),D1183*(1+C1184))))</f>
        <v>5.3726877843834657</v>
      </c>
      <c r="E1184" s="6">
        <f t="shared" si="46"/>
        <v>0</v>
      </c>
      <c r="F1184" s="17">
        <f>D1184/MAX(D$240:D1184)-1</f>
        <v>-3.6859744720536103E-2</v>
      </c>
      <c r="G1184" s="66">
        <f>IF('##zz500##'!K1184="","",IF('##zz500##'!K1184="no",G1183*(1+E1184),IF('##zz500##'!T1184&lt;&gt;0,G1183*(1+'##zz500##'!T1184),G1183*(1+'##zz500##'!P1184))))</f>
        <v>18.683765942151258</v>
      </c>
      <c r="H1184" s="6">
        <f t="shared" si="47"/>
        <v>2.1958130810963983E-3</v>
      </c>
      <c r="I1184" s="17">
        <f>G1184/MAX(G$240:G1184)-1</f>
        <v>-2.9795961423592088E-3</v>
      </c>
      <c r="N1184" s="20"/>
      <c r="O1184" s="20"/>
      <c r="S1184" s="192"/>
      <c r="Y1184" s="39"/>
      <c r="Z1184" s="39"/>
      <c r="AA1184" s="17"/>
      <c r="AC1184" s="142"/>
      <c r="AE1184" s="17"/>
      <c r="AG1184" s="66"/>
      <c r="AI1184" s="17"/>
    </row>
    <row r="1185" spans="1:36" x14ac:dyDescent="0.25">
      <c r="A1185" s="72">
        <f>IF('##zz500##'!B1185&lt;&gt;"",'##zz500##'!B1185,"")</f>
        <v>40870</v>
      </c>
      <c r="B1185" s="208">
        <v>19278.490000000002</v>
      </c>
      <c r="C1185" s="146">
        <f t="shared" si="48"/>
        <v>-4.7649063357766419E-3</v>
      </c>
      <c r="D1185" s="143">
        <f>IF('##zz500##'!K1185="","",IF('##zz500##'!K1185="yes",D1184,IF('##zz500##'!T1185&lt;&gt;0,D1184*(1+'##zz500##'!T1185),D1184*(1+C1185))))</f>
        <v>5.3726877843834657</v>
      </c>
      <c r="E1185" s="6">
        <f t="shared" si="46"/>
        <v>0</v>
      </c>
      <c r="F1185" s="17">
        <f>D1185/MAX(D$240:D1185)-1</f>
        <v>-3.6859744720536103E-2</v>
      </c>
      <c r="G1185" s="66">
        <f>IF('##zz500##'!K1185="","",IF('##zz500##'!K1185="no",G1184*(1+E1185),IF('##zz500##'!T1185&lt;&gt;0,G1184*(1+'##zz500##'!T1185),G1184*(1+'##zz500##'!P1185))))</f>
        <v>18.755660532328186</v>
      </c>
      <c r="H1185" s="6">
        <f t="shared" si="47"/>
        <v>3.8479710353644947E-3</v>
      </c>
      <c r="I1185" s="17">
        <f>G1185/MAX(G$240:G1185)-1</f>
        <v>0</v>
      </c>
      <c r="N1185" s="20"/>
      <c r="O1185" s="20"/>
      <c r="S1185" s="192"/>
      <c r="Y1185" s="39"/>
      <c r="Z1185" s="39"/>
      <c r="AA1185" s="17"/>
      <c r="AC1185" s="142"/>
      <c r="AE1185" s="17"/>
      <c r="AG1185" s="66"/>
      <c r="AI1185" s="17"/>
    </row>
    <row r="1186" spans="1:36" x14ac:dyDescent="0.25">
      <c r="A1186" s="72">
        <f>IF('##zz500##'!B1186&lt;&gt;"",'##zz500##'!B1186,"")</f>
        <v>40871</v>
      </c>
      <c r="B1186" s="208">
        <v>19129.150000000001</v>
      </c>
      <c r="C1186" s="146">
        <f t="shared" si="48"/>
        <v>-7.7464573210869192E-3</v>
      </c>
      <c r="D1186" s="143">
        <f>IF('##zz500##'!K1186="","",IF('##zz500##'!K1186="yes",D1185,IF('##zz500##'!T1186&lt;&gt;0,D1185*(1+'##zz500##'!T1186),D1185*(1+C1186))))</f>
        <v>5.3726877843834657</v>
      </c>
      <c r="E1186" s="6">
        <f t="shared" si="46"/>
        <v>0</v>
      </c>
      <c r="F1186" s="17">
        <f>D1186/MAX(D$240:D1186)-1</f>
        <v>-3.6859744720536103E-2</v>
      </c>
      <c r="G1186" s="66">
        <f>IF('##zz500##'!K1186="","",IF('##zz500##'!K1186="no",G1185*(1+E1186),IF('##zz500##'!T1186&lt;&gt;0,G1185*(1+'##zz500##'!T1186),G1185*(1+'##zz500##'!P1186))))</f>
        <v>18.791005488260723</v>
      </c>
      <c r="H1186" s="6">
        <f t="shared" si="47"/>
        <v>1.8844953965557742E-3</v>
      </c>
      <c r="I1186" s="17">
        <f>G1186/MAX(G$240:G1186)-1</f>
        <v>0</v>
      </c>
      <c r="N1186" s="20"/>
      <c r="O1186" s="20"/>
      <c r="S1186" s="192"/>
      <c r="Y1186" s="39"/>
      <c r="Z1186" s="39"/>
      <c r="AA1186" s="17"/>
      <c r="AC1186" s="142"/>
      <c r="AE1186" s="17"/>
      <c r="AG1186" s="66"/>
      <c r="AI1186" s="17"/>
    </row>
    <row r="1187" spans="1:36" x14ac:dyDescent="0.25">
      <c r="A1187" s="72">
        <f>IF('##zz500##'!B1187&lt;&gt;"",'##zz500##'!B1187,"")</f>
        <v>40872</v>
      </c>
      <c r="B1187" s="208">
        <v>19188.12</v>
      </c>
      <c r="C1187" s="146">
        <f t="shared" si="48"/>
        <v>3.0827297606008663E-3</v>
      </c>
      <c r="D1187" s="143">
        <f>IF('##zz500##'!K1187="","",IF('##zz500##'!K1187="yes",D1186,IF('##zz500##'!T1187&lt;&gt;0,D1186*(1+'##zz500##'!T1187),D1186*(1+C1187))))</f>
        <v>5.3726877843834657</v>
      </c>
      <c r="E1187" s="6">
        <f t="shared" si="46"/>
        <v>0</v>
      </c>
      <c r="F1187" s="17">
        <f>D1187/MAX(D$240:D1187)-1</f>
        <v>-3.6859744720536103E-2</v>
      </c>
      <c r="G1187" s="66">
        <f>IF('##zz500##'!K1187="","",IF('##zz500##'!K1187="no",G1186*(1+E1187),IF('##zz500##'!T1187&lt;&gt;0,G1186*(1+'##zz500##'!T1187),G1186*(1+'##zz500##'!P1187))))</f>
        <v>18.90517629260815</v>
      </c>
      <c r="H1187" s="6">
        <f t="shared" si="47"/>
        <v>6.0758219893424226E-3</v>
      </c>
      <c r="I1187" s="17">
        <f>G1187/MAX(G$240:G1187)-1</f>
        <v>0</v>
      </c>
      <c r="N1187" s="20"/>
      <c r="O1187" s="20"/>
      <c r="S1187" s="192"/>
      <c r="Y1187" s="39"/>
      <c r="Z1187" s="39"/>
      <c r="AA1187" s="17"/>
      <c r="AC1187" s="142"/>
      <c r="AE1187" s="17"/>
      <c r="AG1187" s="66"/>
      <c r="AI1187" s="17"/>
    </row>
    <row r="1188" spans="1:36" x14ac:dyDescent="0.25">
      <c r="A1188" s="72">
        <f>IF('##zz500##'!B1188&lt;&gt;"",'##zz500##'!B1188,"")</f>
        <v>40875</v>
      </c>
      <c r="B1188" s="208">
        <v>19110.62</v>
      </c>
      <c r="C1188" s="146">
        <f t="shared" si="48"/>
        <v>-4.0389574382482252E-3</v>
      </c>
      <c r="D1188" s="143">
        <f>IF('##zz500##'!K1188="","",IF('##zz500##'!K1188="yes",D1187,IF('##zz500##'!T1188&lt;&gt;0,D1187*(1+'##zz500##'!T1188),D1187*(1+C1188))))</f>
        <v>5.3726877843834657</v>
      </c>
      <c r="E1188" s="6">
        <f t="shared" si="46"/>
        <v>0</v>
      </c>
      <c r="F1188" s="17">
        <f>D1188/MAX(D$240:D1188)-1</f>
        <v>-3.6859744720536103E-2</v>
      </c>
      <c r="G1188" s="66">
        <f>IF('##zz500##'!K1188="","",IF('##zz500##'!K1188="no",G1187*(1+E1188),IF('##zz500##'!T1188&lt;&gt;0,G1187*(1+'##zz500##'!T1188),G1187*(1+'##zz500##'!P1188))))</f>
        <v>18.886132687674603</v>
      </c>
      <c r="H1188" s="6">
        <f t="shared" si="47"/>
        <v>-1.007322261310617E-3</v>
      </c>
      <c r="I1188" s="17">
        <f>G1188/MAX(G$240:G1188)-1</f>
        <v>-1.007322261310617E-3</v>
      </c>
      <c r="N1188" s="20"/>
      <c r="O1188" s="20"/>
      <c r="S1188" s="192"/>
      <c r="Y1188" s="39"/>
      <c r="Z1188" s="39"/>
      <c r="AA1188" s="17"/>
      <c r="AC1188" s="142"/>
      <c r="AE1188" s="17"/>
      <c r="AF1188" s="14"/>
      <c r="AG1188" s="66"/>
      <c r="AI1188" s="17"/>
      <c r="AJ1188" s="14"/>
    </row>
    <row r="1189" spans="1:36" x14ac:dyDescent="0.25">
      <c r="A1189" s="72">
        <f>IF('##zz500##'!B1189&lt;&gt;"",'##zz500##'!B1189,"")</f>
        <v>40876</v>
      </c>
      <c r="B1189" s="208">
        <v>19339.16</v>
      </c>
      <c r="C1189" s="146">
        <f t="shared" si="48"/>
        <v>1.1958795685331092E-2</v>
      </c>
      <c r="D1189" s="143">
        <f>IF('##zz500##'!K1189="","",IF('##zz500##'!K1189="yes",D1188,IF('##zz500##'!T1189&lt;&gt;0,D1188*(1+'##zz500##'!T1189),D1188*(1+C1189))))</f>
        <v>5.3726877843834657</v>
      </c>
      <c r="E1189" s="6">
        <f t="shared" si="46"/>
        <v>0</v>
      </c>
      <c r="F1189" s="17">
        <f>D1189/MAX(D$240:D1189)-1</f>
        <v>-3.6859744720536103E-2</v>
      </c>
      <c r="G1189" s="66">
        <f>IF('##zz500##'!K1189="","",IF('##zz500##'!K1189="no",G1188*(1+E1189),IF('##zz500##'!T1189&lt;&gt;0,G1188*(1+'##zz500##'!T1189),G1188*(1+'##zz500##'!P1189))))</f>
        <v>18.571050270705559</v>
      </c>
      <c r="H1189" s="6">
        <f t="shared" si="47"/>
        <v>-1.6683268204224388E-2</v>
      </c>
      <c r="I1189" s="17">
        <f>G1189/MAX(G$240:G1189)-1</f>
        <v>-1.767378503808148E-2</v>
      </c>
      <c r="N1189" s="20"/>
      <c r="O1189" s="20"/>
      <c r="S1189" s="192"/>
      <c r="Y1189" s="39"/>
      <c r="Z1189" s="39"/>
      <c r="AA1189" s="17"/>
      <c r="AC1189" s="142"/>
      <c r="AE1189" s="17"/>
      <c r="AG1189" s="66"/>
      <c r="AI1189" s="17"/>
    </row>
    <row r="1190" spans="1:36" x14ac:dyDescent="0.25">
      <c r="A1190" s="72">
        <f>IF('##zz500##'!B1190&lt;&gt;"",'##zz500##'!B1190,"")</f>
        <v>40877</v>
      </c>
      <c r="B1190" s="208">
        <v>18470.72</v>
      </c>
      <c r="C1190" s="146">
        <f t="shared" si="48"/>
        <v>-4.4905776672823361E-2</v>
      </c>
      <c r="D1190" s="143">
        <f>IF('##zz500##'!K1190="","",IF('##zz500##'!K1190="yes",D1189,IF('##zz500##'!T1190&lt;&gt;0,D1189*(1+'##zz500##'!T1190),D1189*(1+C1190))))</f>
        <v>5.3726877843834657</v>
      </c>
      <c r="E1190" s="6">
        <f t="shared" si="46"/>
        <v>0</v>
      </c>
      <c r="F1190" s="17">
        <f>D1190/MAX(D$240:D1190)-1</f>
        <v>-3.6859744720536103E-2</v>
      </c>
      <c r="G1190" s="66">
        <f>IF('##zz500##'!K1190="","",IF('##zz500##'!K1190="no",G1189*(1+E1190),IF('##zz500##'!T1190&lt;&gt;0,G1189*(1+'##zz500##'!T1190),G1189*(1+'##zz500##'!P1190))))</f>
        <v>19.320681322525868</v>
      </c>
      <c r="H1190" s="6">
        <f t="shared" si="47"/>
        <v>4.0365571192427119E-2</v>
      </c>
      <c r="I1190" s="17">
        <f>G1190/MAX(G$240:G1190)-1</f>
        <v>0</v>
      </c>
      <c r="N1190" s="20"/>
      <c r="O1190" s="20"/>
      <c r="S1190" s="192"/>
      <c r="Y1190" s="39"/>
      <c r="Z1190" s="39"/>
      <c r="AA1190" s="17"/>
      <c r="AC1190" s="142"/>
      <c r="AE1190" s="17"/>
      <c r="AG1190" s="66"/>
      <c r="AI1190" s="17"/>
    </row>
    <row r="1191" spans="1:36" x14ac:dyDescent="0.25">
      <c r="A1191" s="72">
        <f>IF('##zz500##'!B1191&lt;&gt;"",'##zz500##'!B1191,"")</f>
        <v>40878</v>
      </c>
      <c r="B1191" s="208">
        <v>18907.55</v>
      </c>
      <c r="C1191" s="146">
        <f t="shared" si="48"/>
        <v>2.3649863134734161E-2</v>
      </c>
      <c r="D1191" s="143">
        <f>IF('##zz500##'!K1191="","",IF('##zz500##'!K1191="yes",D1190,IF('##zz500##'!T1191&lt;&gt;0,D1190*(1+'##zz500##'!T1191),D1190*(1+C1191))))</f>
        <v>5.3726877843834657</v>
      </c>
      <c r="E1191" s="6">
        <f t="shared" si="46"/>
        <v>0</v>
      </c>
      <c r="F1191" s="17">
        <f>D1191/MAX(D$240:D1191)-1</f>
        <v>-3.6859744720536103E-2</v>
      </c>
      <c r="G1191" s="66">
        <f>IF('##zz500##'!K1191="","",IF('##zz500##'!K1191="no",G1190*(1+E1191),IF('##zz500##'!T1191&lt;&gt;0,G1190*(1+'##zz500##'!T1191),G1190*(1+'##zz500##'!P1191))))</f>
        <v>18.930822289048827</v>
      </c>
      <c r="H1191" s="6">
        <f t="shared" si="47"/>
        <v>-2.0178327408283847E-2</v>
      </c>
      <c r="I1191" s="17">
        <f>G1191/MAX(G$240:G1191)-1</f>
        <v>-2.0178327408283847E-2</v>
      </c>
      <c r="N1191" s="20"/>
      <c r="O1191" s="20"/>
      <c r="S1191" s="192"/>
      <c r="Y1191" s="39"/>
      <c r="Z1191" s="39"/>
      <c r="AA1191" s="17"/>
      <c r="AC1191" s="142"/>
      <c r="AE1191" s="17"/>
      <c r="AG1191" s="66"/>
      <c r="AI1191" s="17"/>
    </row>
    <row r="1192" spans="1:36" x14ac:dyDescent="0.25">
      <c r="A1192" s="72">
        <f>IF('##zz500##'!B1192&lt;&gt;"",'##zz500##'!B1192,"")</f>
        <v>40879</v>
      </c>
      <c r="B1192" s="208">
        <v>18739.12</v>
      </c>
      <c r="C1192" s="146">
        <f t="shared" si="48"/>
        <v>-8.9080816922341155E-3</v>
      </c>
      <c r="D1192" s="143">
        <f>IF('##zz500##'!K1192="","",IF('##zz500##'!K1192="yes",D1191,IF('##zz500##'!T1192&lt;&gt;0,D1191*(1+'##zz500##'!T1192),D1191*(1+C1192))))</f>
        <v>5.3726877843834657</v>
      </c>
      <c r="E1192" s="6">
        <f t="shared" si="46"/>
        <v>0</v>
      </c>
      <c r="F1192" s="17">
        <f>D1192/MAX(D$240:D1192)-1</f>
        <v>-3.6859744720536103E-2</v>
      </c>
      <c r="G1192" s="66">
        <f>IF('##zz500##'!K1192="","",IF('##zz500##'!K1192="no",G1191*(1+E1192),IF('##zz500##'!T1192&lt;&gt;0,G1191*(1+'##zz500##'!T1192),G1191*(1+'##zz500##'!P1192))))</f>
        <v>19.319346640137127</v>
      </c>
      <c r="H1192" s="6">
        <f t="shared" si="47"/>
        <v>2.0523374270596584E-2</v>
      </c>
      <c r="I1192" s="17">
        <f>G1192/MAX(G$240:G1192)-1</f>
        <v>-6.90805032421693E-5</v>
      </c>
      <c r="N1192" s="20"/>
      <c r="O1192" s="20"/>
      <c r="S1192" s="192"/>
      <c r="Y1192" s="39"/>
      <c r="Z1192" s="39"/>
      <c r="AA1192" s="17"/>
      <c r="AC1192" s="142"/>
      <c r="AE1192" s="17"/>
      <c r="AG1192" s="66"/>
      <c r="AI1192" s="17"/>
    </row>
    <row r="1193" spans="1:36" x14ac:dyDescent="0.25">
      <c r="A1193" s="72">
        <f>IF('##zz500##'!B1193&lt;&gt;"",'##zz500##'!B1193,"")</f>
        <v>40882</v>
      </c>
      <c r="B1193" s="208">
        <v>18260.09</v>
      </c>
      <c r="C1193" s="146">
        <f t="shared" si="48"/>
        <v>-2.5563100081540613E-2</v>
      </c>
      <c r="D1193" s="143">
        <f>IF('##zz500##'!K1193="","",IF('##zz500##'!K1193="yes",D1192,IF('##zz500##'!T1193&lt;&gt;0,D1192*(1+'##zz500##'!T1193),D1192*(1+C1193))))</f>
        <v>5.3726877843834657</v>
      </c>
      <c r="E1193" s="6">
        <f t="shared" si="46"/>
        <v>0</v>
      </c>
      <c r="F1193" s="17">
        <f>D1193/MAX(D$240:D1193)-1</f>
        <v>-3.6859744720536103E-2</v>
      </c>
      <c r="G1193" s="66">
        <f>IF('##zz500##'!K1193="","",IF('##zz500##'!K1193="no",G1192*(1+E1193),IF('##zz500##'!T1193&lt;&gt;0,G1192*(1+'##zz500##'!T1193),G1192*(1+'##zz500##'!P1193))))</f>
        <v>19.951052793113128</v>
      </c>
      <c r="H1193" s="6">
        <f t="shared" si="47"/>
        <v>3.2698111625762305E-2</v>
      </c>
      <c r="I1193" s="17">
        <f>G1193/MAX(G$240:G1193)-1</f>
        <v>0</v>
      </c>
      <c r="N1193" s="20"/>
      <c r="O1193" s="20"/>
      <c r="S1193" s="192"/>
      <c r="Y1193" s="39"/>
      <c r="Z1193" s="39"/>
      <c r="AA1193" s="17"/>
      <c r="AC1193" s="142"/>
      <c r="AE1193" s="17"/>
      <c r="AG1193" s="66"/>
      <c r="AI1193" s="17"/>
    </row>
    <row r="1194" spans="1:36" x14ac:dyDescent="0.25">
      <c r="A1194" s="72">
        <f>IF('##zz500##'!B1194&lt;&gt;"",'##zz500##'!B1194,"")</f>
        <v>40883</v>
      </c>
      <c r="B1194" s="208">
        <v>18254.150000000001</v>
      </c>
      <c r="C1194" s="146">
        <f t="shared" si="48"/>
        <v>-3.2529960148053316E-4</v>
      </c>
      <c r="D1194" s="143">
        <f>IF('##zz500##'!K1194="","",IF('##zz500##'!K1194="yes",D1193,IF('##zz500##'!T1194&lt;&gt;0,D1193*(1+'##zz500##'!T1194),D1193*(1+C1194))))</f>
        <v>5.3726877843834657</v>
      </c>
      <c r="E1194" s="6">
        <f t="shared" si="46"/>
        <v>0</v>
      </c>
      <c r="F1194" s="17">
        <f>D1194/MAX(D$240:D1194)-1</f>
        <v>-3.6859744720536103E-2</v>
      </c>
      <c r="G1194" s="66">
        <f>IF('##zz500##'!K1194="","",IF('##zz500##'!K1194="no",G1193*(1+E1194),IF('##zz500##'!T1194&lt;&gt;0,G1193*(1+'##zz500##'!T1194),G1193*(1+'##zz500##'!P1194))))</f>
        <v>19.953376308360294</v>
      </c>
      <c r="H1194" s="6">
        <f t="shared" si="47"/>
        <v>1.1646078386240433E-4</v>
      </c>
      <c r="I1194" s="17">
        <f>G1194/MAX(G$240:G1194)-1</f>
        <v>0</v>
      </c>
      <c r="N1194" s="20"/>
      <c r="O1194" s="20"/>
      <c r="S1194" s="192"/>
      <c r="Y1194" s="39"/>
      <c r="Z1194" s="39"/>
      <c r="AA1194" s="17"/>
      <c r="AC1194" s="142"/>
      <c r="AE1194" s="17"/>
      <c r="AG1194" s="66"/>
      <c r="AI1194" s="17"/>
    </row>
    <row r="1195" spans="1:36" x14ac:dyDescent="0.25">
      <c r="A1195" s="72">
        <f>IF('##zz500##'!B1195&lt;&gt;"",'##zz500##'!B1195,"")</f>
        <v>40884</v>
      </c>
      <c r="B1195" s="208">
        <v>18263.580000000002</v>
      </c>
      <c r="C1195" s="146">
        <f t="shared" si="48"/>
        <v>5.1659485651200931E-4</v>
      </c>
      <c r="D1195" s="143">
        <f>IF('##zz500##'!K1195="","",IF('##zz500##'!K1195="yes",D1194,IF('##zz500##'!T1195&lt;&gt;0,D1194*(1+'##zz500##'!T1195),D1194*(1+C1195))))</f>
        <v>5.3726877843834657</v>
      </c>
      <c r="E1195" s="6">
        <f t="shared" si="46"/>
        <v>0</v>
      </c>
      <c r="F1195" s="17">
        <f>D1195/MAX(D$240:D1195)-1</f>
        <v>-3.6859744720536103E-2</v>
      </c>
      <c r="G1195" s="66">
        <f>IF('##zz500##'!K1195="","",IF('##zz500##'!K1195="no",G1194*(1+E1195),IF('##zz500##'!T1195&lt;&gt;0,G1194*(1+'##zz500##'!T1195),G1194*(1+'##zz500##'!P1195))))</f>
        <v>19.897707047843443</v>
      </c>
      <c r="H1195" s="6">
        <f t="shared" si="47"/>
        <v>-2.7899669537894134E-3</v>
      </c>
      <c r="I1195" s="17">
        <f>G1195/MAX(G$240:G1195)-1</f>
        <v>-2.7899669537894134E-3</v>
      </c>
      <c r="N1195" s="20"/>
      <c r="O1195" s="20"/>
      <c r="S1195" s="192"/>
      <c r="Y1195" s="39"/>
      <c r="Z1195" s="39"/>
      <c r="AA1195" s="17"/>
      <c r="AC1195" s="142"/>
      <c r="AE1195" s="17"/>
      <c r="AG1195" s="66"/>
      <c r="AI1195" s="17"/>
    </row>
    <row r="1196" spans="1:36" x14ac:dyDescent="0.25">
      <c r="A1196" s="72">
        <f>IF('##zz500##'!B1196&lt;&gt;"",'##zz500##'!B1196,"")</f>
        <v>40885</v>
      </c>
      <c r="B1196" s="208">
        <v>18257.11</v>
      </c>
      <c r="C1196" s="146">
        <f t="shared" si="48"/>
        <v>-3.5425694195778679E-4</v>
      </c>
      <c r="D1196" s="143">
        <f>IF('##zz500##'!K1196="","",IF('##zz500##'!K1196="yes",D1195,IF('##zz500##'!T1196&lt;&gt;0,D1195*(1+'##zz500##'!T1196),D1195*(1+C1196))))</f>
        <v>5.3726877843834657</v>
      </c>
      <c r="E1196" s="6">
        <f t="shared" si="46"/>
        <v>0</v>
      </c>
      <c r="F1196" s="17">
        <f>D1196/MAX(D$240:D1196)-1</f>
        <v>-3.6859744720536103E-2</v>
      </c>
      <c r="G1196" s="66">
        <f>IF('##zz500##'!K1196="","",IF('##zz500##'!K1196="no",G1195*(1+E1196),IF('##zz500##'!T1196&lt;&gt;0,G1195*(1+'##zz500##'!T1196),G1195*(1+'##zz500##'!P1196))))</f>
        <v>19.908510211228052</v>
      </c>
      <c r="H1196" s="6">
        <f t="shared" si="47"/>
        <v>5.4293509089431424E-4</v>
      </c>
      <c r="I1196" s="17">
        <f>G1196/MAX(G$240:G1196)-1</f>
        <v>-2.2485466338568738E-3</v>
      </c>
      <c r="N1196" s="20"/>
      <c r="O1196" s="20"/>
      <c r="S1196" s="192"/>
      <c r="Y1196" s="39"/>
      <c r="Z1196" s="39"/>
      <c r="AA1196" s="17"/>
      <c r="AC1196" s="142"/>
      <c r="AE1196" s="17"/>
      <c r="AG1196" s="66"/>
      <c r="AI1196" s="17"/>
    </row>
    <row r="1197" spans="1:36" x14ac:dyDescent="0.25">
      <c r="A1197" s="72">
        <f>IF('##zz500##'!B1197&lt;&gt;"",'##zz500##'!B1197,"")</f>
        <v>40886</v>
      </c>
      <c r="B1197" s="208">
        <v>18176.86</v>
      </c>
      <c r="C1197" s="146">
        <f t="shared" si="48"/>
        <v>-4.3955478167135853E-3</v>
      </c>
      <c r="D1197" s="143">
        <f>IF('##zz500##'!K1197="","",IF('##zz500##'!K1197="yes",D1196,IF('##zz500##'!T1197&lt;&gt;0,D1196*(1+'##zz500##'!T1197),D1196*(1+C1197))))</f>
        <v>5.3726877843834657</v>
      </c>
      <c r="E1197" s="6">
        <f t="shared" si="46"/>
        <v>0</v>
      </c>
      <c r="F1197" s="17">
        <f>D1197/MAX(D$240:D1197)-1</f>
        <v>-3.6859744720536103E-2</v>
      </c>
      <c r="G1197" s="66">
        <f>IF('##zz500##'!K1197="","",IF('##zz500##'!K1197="no",G1196*(1+E1197),IF('##zz500##'!T1197&lt;&gt;0,G1196*(1+'##zz500##'!T1197),G1196*(1+'##zz500##'!P1197))))</f>
        <v>20.10355506017957</v>
      </c>
      <c r="H1197" s="6">
        <f t="shared" si="47"/>
        <v>9.7970589904570193E-3</v>
      </c>
      <c r="I1197" s="17">
        <f>G1197/MAX(G$240:G1197)-1</f>
        <v>0</v>
      </c>
      <c r="N1197" s="20"/>
      <c r="O1197" s="20"/>
      <c r="S1197" s="192"/>
      <c r="Y1197" s="39"/>
      <c r="Z1197" s="39"/>
      <c r="AA1197" s="17"/>
      <c r="AC1197" s="142"/>
      <c r="AE1197" s="17"/>
      <c r="AG1197" s="66"/>
      <c r="AI1197" s="17"/>
    </row>
    <row r="1198" spans="1:36" x14ac:dyDescent="0.25">
      <c r="A1198" s="72">
        <f>IF('##zz500##'!B1198&lt;&gt;"",'##zz500##'!B1198,"")</f>
        <v>40889</v>
      </c>
      <c r="B1198" s="208">
        <v>17996.599999999999</v>
      </c>
      <c r="C1198" s="146">
        <f t="shared" si="48"/>
        <v>-9.9170043670909758E-3</v>
      </c>
      <c r="D1198" s="143">
        <f>IF('##zz500##'!K1198="","",IF('##zz500##'!K1198="yes",D1197,IF('##zz500##'!T1198&lt;&gt;0,D1197*(1+'##zz500##'!T1198),D1197*(1+C1198))))</f>
        <v>5.3726877843834657</v>
      </c>
      <c r="E1198" s="6">
        <f t="shared" si="46"/>
        <v>0</v>
      </c>
      <c r="F1198" s="17">
        <f>D1198/MAX(D$240:D1198)-1</f>
        <v>-3.6859744720536103E-2</v>
      </c>
      <c r="G1198" s="66">
        <f>IF('##zz500##'!K1198="","",IF('##zz500##'!K1198="no",G1197*(1+E1198),IF('##zz500##'!T1198&lt;&gt;0,G1197*(1+'##zz500##'!T1198),G1197*(1+'##zz500##'!P1198))))</f>
        <v>20.36556015705159</v>
      </c>
      <c r="H1198" s="6">
        <f t="shared" si="47"/>
        <v>1.3032774356958932E-2</v>
      </c>
      <c r="I1198" s="17">
        <f>G1198/MAX(G$240:G1198)-1</f>
        <v>0</v>
      </c>
      <c r="N1198" s="20"/>
      <c r="O1198" s="20"/>
      <c r="S1198" s="192"/>
      <c r="Y1198" s="39"/>
      <c r="Z1198" s="39"/>
      <c r="AA1198" s="17"/>
      <c r="AC1198" s="142"/>
      <c r="AE1198" s="17"/>
      <c r="AG1198" s="66"/>
      <c r="AI1198" s="17"/>
    </row>
    <row r="1199" spans="1:36" x14ac:dyDescent="0.25">
      <c r="A1199" s="72">
        <f>IF('##zz500##'!B1199&lt;&gt;"",'##zz500##'!B1199,"")</f>
        <v>40890</v>
      </c>
      <c r="B1199" s="208">
        <v>17409.75</v>
      </c>
      <c r="C1199" s="146">
        <f t="shared" si="48"/>
        <v>-3.2608937243701508E-2</v>
      </c>
      <c r="D1199" s="143">
        <f>IF('##zz500##'!K1199="","",IF('##zz500##'!K1199="yes",D1198,IF('##zz500##'!T1199&lt;&gt;0,D1198*(1+'##zz500##'!T1199),D1198*(1+C1199))))</f>
        <v>5.3726877843834657</v>
      </c>
      <c r="E1199" s="6">
        <f t="shared" si="46"/>
        <v>0</v>
      </c>
      <c r="F1199" s="17">
        <f>D1199/MAX(D$240:D1199)-1</f>
        <v>-3.6859744720536103E-2</v>
      </c>
      <c r="G1199" s="66">
        <f>IF('##zz500##'!K1199="","",IF('##zz500##'!K1199="no",G1198*(1+E1199),IF('##zz500##'!T1199&lt;&gt;0,G1198*(1+'##zz500##'!T1199),G1198*(1+'##zz500##'!P1199))))</f>
        <v>21.073437244220276</v>
      </c>
      <c r="H1199" s="6">
        <f t="shared" si="47"/>
        <v>3.4758537536399903E-2</v>
      </c>
      <c r="I1199" s="17">
        <f>G1199/MAX(G$240:G1199)-1</f>
        <v>0</v>
      </c>
      <c r="N1199" s="20"/>
      <c r="O1199" s="20"/>
      <c r="S1199" s="192"/>
      <c r="Y1199" s="39"/>
      <c r="Z1199" s="39"/>
      <c r="AA1199" s="17"/>
      <c r="AC1199" s="142"/>
      <c r="AE1199" s="17"/>
      <c r="AG1199" s="66"/>
      <c r="AI1199" s="17"/>
    </row>
    <row r="1200" spans="1:36" x14ac:dyDescent="0.25">
      <c r="A1200" s="72">
        <f>IF('##zz500##'!B1200&lt;&gt;"",'##zz500##'!B1200,"")</f>
        <v>40891</v>
      </c>
      <c r="B1200" s="208">
        <v>17171.939999999999</v>
      </c>
      <c r="C1200" s="146">
        <f t="shared" si="48"/>
        <v>-1.3659587300219767E-2</v>
      </c>
      <c r="D1200" s="143">
        <f>IF('##zz500##'!K1200="","",IF('##zz500##'!K1200="yes",D1199,IF('##zz500##'!T1200&lt;&gt;0,D1199*(1+'##zz500##'!T1200),D1199*(1+C1200))))</f>
        <v>5.3726877843834657</v>
      </c>
      <c r="E1200" s="6">
        <f t="shared" si="46"/>
        <v>0</v>
      </c>
      <c r="F1200" s="17">
        <f>D1200/MAX(D$240:D1200)-1</f>
        <v>-3.6859744720536103E-2</v>
      </c>
      <c r="G1200" s="66">
        <f>IF('##zz500##'!K1200="","",IF('##zz500##'!K1200="no",G1199*(1+E1200),IF('##zz500##'!T1200&lt;&gt;0,G1199*(1+'##zz500##'!T1200),G1199*(1+'##zz500##'!P1200))))</f>
        <v>21.477529942694854</v>
      </c>
      <c r="H1200" s="6">
        <f t="shared" si="47"/>
        <v>1.9175452670181059E-2</v>
      </c>
      <c r="I1200" s="17">
        <f>G1200/MAX(G$240:G1200)-1</f>
        <v>0</v>
      </c>
      <c r="N1200" s="20"/>
      <c r="O1200" s="20"/>
      <c r="S1200" s="192"/>
      <c r="Y1200" s="39"/>
      <c r="Z1200" s="39"/>
      <c r="AA1200" s="17"/>
      <c r="AC1200" s="142"/>
      <c r="AE1200" s="17"/>
      <c r="AG1200" s="66"/>
      <c r="AI1200" s="17"/>
    </row>
    <row r="1201" spans="1:36" x14ac:dyDescent="0.25">
      <c r="A1201" s="72">
        <f>IF('##zz500##'!B1201&lt;&gt;"",'##zz500##'!B1201,"")</f>
        <v>40892</v>
      </c>
      <c r="B1201" s="208">
        <v>16739.86</v>
      </c>
      <c r="C1201" s="146">
        <f t="shared" si="48"/>
        <v>-2.5161979368667597E-2</v>
      </c>
      <c r="D1201" s="143">
        <f>IF('##zz500##'!K1201="","",IF('##zz500##'!K1201="yes",D1200,IF('##zz500##'!T1201&lt;&gt;0,D1200*(1+'##zz500##'!T1201),D1200*(1+C1201))))</f>
        <v>5.3726877843834657</v>
      </c>
      <c r="E1201" s="6">
        <f t="shared" si="46"/>
        <v>0</v>
      </c>
      <c r="F1201" s="17">
        <f>D1201/MAX(D$240:D1201)-1</f>
        <v>-3.6859744720536103E-2</v>
      </c>
      <c r="G1201" s="66">
        <f>IF('##zz500##'!K1201="","",IF('##zz500##'!K1201="no",G1200*(1+E1201),IF('##zz500##'!T1201&lt;&gt;0,G1200*(1+'##zz500##'!T1201),G1200*(1+'##zz500##'!P1201))))</f>
        <v>22.066622314358408</v>
      </c>
      <c r="H1201" s="6">
        <f t="shared" si="47"/>
        <v>2.7428311041136411E-2</v>
      </c>
      <c r="I1201" s="17">
        <f>G1201/MAX(G$240:G1201)-1</f>
        <v>0</v>
      </c>
      <c r="N1201" s="20"/>
      <c r="O1201" s="20"/>
      <c r="S1201" s="192"/>
      <c r="Y1201" s="39"/>
      <c r="Z1201" s="39"/>
      <c r="AA1201" s="17"/>
      <c r="AC1201" s="142"/>
      <c r="AE1201" s="17"/>
      <c r="AG1201" s="66"/>
      <c r="AI1201" s="17"/>
    </row>
    <row r="1202" spans="1:36" x14ac:dyDescent="0.25">
      <c r="A1202" s="72">
        <f>IF('##zz500##'!B1202&lt;&gt;"",'##zz500##'!B1202,"")</f>
        <v>40893</v>
      </c>
      <c r="B1202" s="208">
        <v>17151.009999999998</v>
      </c>
      <c r="C1202" s="146">
        <f t="shared" si="48"/>
        <v>2.4561137309391912E-2</v>
      </c>
      <c r="D1202" s="143">
        <f>IF('##zz500##'!K1202="","",IF('##zz500##'!K1202="yes",D1201,IF('##zz500##'!T1202&lt;&gt;0,D1201*(1+'##zz500##'!T1202),D1201*(1+C1202))))</f>
        <v>5.3726877843834657</v>
      </c>
      <c r="E1202" s="6">
        <f t="shared" ref="E1202:E1265" si="49">D1202/D1201-1</f>
        <v>0</v>
      </c>
      <c r="F1202" s="17">
        <f>D1202/MAX(D$240:D1202)-1</f>
        <v>-3.6859744720536103E-2</v>
      </c>
      <c r="G1202" s="66">
        <f>IF('##zz500##'!K1202="","",IF('##zz500##'!K1202="no",G1201*(1+E1202),IF('##zz500##'!T1202&lt;&gt;0,G1201*(1+'##zz500##'!T1202),G1201*(1+'##zz500##'!P1202))))</f>
        <v>21.419516230757839</v>
      </c>
      <c r="H1202" s="6">
        <f t="shared" ref="H1202:H1265" si="50">G1202/G1201-1</f>
        <v>-2.932510804698496E-2</v>
      </c>
      <c r="I1202" s="17">
        <f>G1202/MAX(G$240:G1202)-1</f>
        <v>-2.932510804698496E-2</v>
      </c>
      <c r="N1202" s="20"/>
      <c r="O1202" s="20"/>
      <c r="S1202" s="192"/>
      <c r="Y1202" s="39"/>
      <c r="Z1202" s="39"/>
      <c r="AA1202" s="17"/>
      <c r="AC1202" s="142"/>
      <c r="AE1202" s="17"/>
      <c r="AG1202" s="66"/>
      <c r="AI1202" s="17"/>
    </row>
    <row r="1203" spans="1:36" x14ac:dyDescent="0.25">
      <c r="A1203" s="72">
        <f>IF('##zz500##'!B1203&lt;&gt;"",'##zz500##'!B1203,"")</f>
        <v>40896</v>
      </c>
      <c r="B1203" s="208">
        <v>17259.29</v>
      </c>
      <c r="C1203" s="146">
        <f t="shared" si="48"/>
        <v>6.31333081841845E-3</v>
      </c>
      <c r="D1203" s="143">
        <f>IF('##zz500##'!K1203="","",IF('##zz500##'!K1203="yes",D1202,IF('##zz500##'!T1203&lt;&gt;0,D1202*(1+'##zz500##'!T1203),D1202*(1+C1203))))</f>
        <v>5.3726877843834657</v>
      </c>
      <c r="E1203" s="6">
        <f t="shared" si="49"/>
        <v>0</v>
      </c>
      <c r="F1203" s="17">
        <f>D1203/MAX(D$240:D1203)-1</f>
        <v>-3.6859744720536103E-2</v>
      </c>
      <c r="G1203" s="66">
        <f>IF('##zz500##'!K1203="","",IF('##zz500##'!K1203="no",G1202*(1+E1203),IF('##zz500##'!T1203&lt;&gt;0,G1202*(1+'##zz500##'!T1203),G1202*(1+'##zz500##'!P1203))))</f>
        <v>21.371767448511353</v>
      </c>
      <c r="H1203" s="6">
        <f t="shared" si="50"/>
        <v>-2.229218518853382E-3</v>
      </c>
      <c r="I1203" s="17">
        <f>G1203/MAX(G$240:G1203)-1</f>
        <v>-3.148895449191258E-2</v>
      </c>
      <c r="N1203" s="20"/>
      <c r="O1203" s="20"/>
      <c r="S1203" s="192"/>
      <c r="Y1203" s="39"/>
      <c r="Z1203" s="39"/>
      <c r="AA1203" s="17"/>
      <c r="AC1203" s="142"/>
      <c r="AE1203" s="17"/>
      <c r="AG1203" s="66"/>
      <c r="AI1203" s="17"/>
    </row>
    <row r="1204" spans="1:36" x14ac:dyDescent="0.25">
      <c r="A1204" s="72">
        <f>IF('##zz500##'!B1204&lt;&gt;"",'##zz500##'!B1204,"")</f>
        <v>40897</v>
      </c>
      <c r="B1204" s="208">
        <v>17308.669999999998</v>
      </c>
      <c r="C1204" s="146">
        <f t="shared" si="48"/>
        <v>2.8610678654799049E-3</v>
      </c>
      <c r="D1204" s="143">
        <f>IF('##zz500##'!K1204="","",IF('##zz500##'!K1204="yes",D1203,IF('##zz500##'!T1204&lt;&gt;0,D1203*(1+'##zz500##'!T1204),D1203*(1+C1204))))</f>
        <v>5.3726877843834657</v>
      </c>
      <c r="E1204" s="6">
        <f t="shared" si="49"/>
        <v>0</v>
      </c>
      <c r="F1204" s="17">
        <f>D1204/MAX(D$240:D1204)-1</f>
        <v>-3.6859744720536103E-2</v>
      </c>
      <c r="G1204" s="66">
        <f>IF('##zz500##'!K1204="","",IF('##zz500##'!K1204="no",G1203*(1+E1204),IF('##zz500##'!T1204&lt;&gt;0,G1203*(1+'##zz500##'!T1204),G1203*(1+'##zz500##'!P1204))))</f>
        <v>21.436476644390215</v>
      </c>
      <c r="H1204" s="6">
        <f t="shared" si="50"/>
        <v>3.027788695284972E-3</v>
      </c>
      <c r="I1204" s="17">
        <f>G1204/MAX(G$240:G1204)-1</f>
        <v>-2.8556507697064637E-2</v>
      </c>
      <c r="N1204" s="20"/>
      <c r="O1204" s="20"/>
      <c r="S1204" s="192"/>
      <c r="Y1204" s="39"/>
      <c r="Z1204" s="39"/>
      <c r="AA1204" s="17"/>
      <c r="AC1204" s="142"/>
      <c r="AE1204" s="17"/>
      <c r="AG1204" s="66"/>
      <c r="AI1204" s="17"/>
    </row>
    <row r="1205" spans="1:36" x14ac:dyDescent="0.25">
      <c r="A1205" s="72">
        <f>IF('##zz500##'!B1205&lt;&gt;"",'##zz500##'!B1205,"")</f>
        <v>40898</v>
      </c>
      <c r="B1205" s="208">
        <v>16915.91</v>
      </c>
      <c r="C1205" s="146">
        <f t="shared" si="48"/>
        <v>-2.2691518181350623E-2</v>
      </c>
      <c r="D1205" s="143">
        <f>IF('##zz500##'!K1205="","",IF('##zz500##'!K1205="yes",D1204,IF('##zz500##'!T1205&lt;&gt;0,D1204*(1+'##zz500##'!T1205),D1204*(1+C1205))))</f>
        <v>5.3726877843834657</v>
      </c>
      <c r="E1205" s="6">
        <f t="shared" si="49"/>
        <v>0</v>
      </c>
      <c r="F1205" s="17">
        <f>D1205/MAX(D$240:D1205)-1</f>
        <v>-3.6859744720536103E-2</v>
      </c>
      <c r="G1205" s="66">
        <f>IF('##zz500##'!K1205="","",IF('##zz500##'!K1205="no",G1204*(1+E1205),IF('##zz500##'!T1205&lt;&gt;0,G1204*(1+'##zz500##'!T1205),G1204*(1+'##zz500##'!P1205))))</f>
        <v>21.950095739039636</v>
      </c>
      <c r="H1205" s="6">
        <f t="shared" si="50"/>
        <v>2.3960051979149855E-2</v>
      </c>
      <c r="I1205" s="17">
        <f>G1205/MAX(G$240:G1205)-1</f>
        <v>-5.2806711266794037E-3</v>
      </c>
      <c r="N1205" s="20"/>
      <c r="O1205" s="20"/>
      <c r="S1205" s="192"/>
      <c r="Y1205" s="39"/>
      <c r="Z1205" s="39"/>
      <c r="AA1205" s="17"/>
      <c r="AC1205" s="142"/>
      <c r="AE1205" s="17"/>
      <c r="AG1205" s="66"/>
      <c r="AI1205" s="17"/>
    </row>
    <row r="1206" spans="1:36" x14ac:dyDescent="0.25">
      <c r="A1206" s="72">
        <f>IF('##zz500##'!B1206&lt;&gt;"",'##zz500##'!B1206,"")</f>
        <v>40899</v>
      </c>
      <c r="B1206" s="208">
        <v>16510.18</v>
      </c>
      <c r="C1206" s="146">
        <f t="shared" si="48"/>
        <v>-2.3985112240488382E-2</v>
      </c>
      <c r="D1206" s="143">
        <f>IF('##zz500##'!K1206="","",IF('##zz500##'!K1206="yes",D1205,IF('##zz500##'!T1206&lt;&gt;0,D1205*(1+'##zz500##'!T1206),D1205*(1+C1206))))</f>
        <v>5.3726877843834657</v>
      </c>
      <c r="E1206" s="6">
        <f t="shared" si="49"/>
        <v>0</v>
      </c>
      <c r="F1206" s="17">
        <f>D1206/MAX(D$240:D1206)-1</f>
        <v>-3.6859744720536103E-2</v>
      </c>
      <c r="G1206" s="66">
        <f>IF('##zz500##'!K1206="","",IF('##zz500##'!K1206="no",G1205*(1+E1206),IF('##zz500##'!T1206&lt;&gt;0,G1205*(1+'##zz500##'!T1206),G1205*(1+'##zz500##'!P1206))))</f>
        <v>22.23694955123484</v>
      </c>
      <c r="H1206" s="6">
        <f t="shared" si="50"/>
        <v>1.3068453805648694E-2</v>
      </c>
      <c r="I1206" s="17">
        <f>G1206/MAX(G$240:G1206)-1</f>
        <v>0</v>
      </c>
      <c r="N1206" s="20"/>
      <c r="O1206" s="20"/>
      <c r="S1206" s="192"/>
      <c r="Y1206" s="39"/>
      <c r="Z1206" s="39"/>
      <c r="AA1206" s="17"/>
      <c r="AC1206" s="142"/>
      <c r="AE1206" s="17"/>
      <c r="AG1206" s="66"/>
      <c r="AI1206" s="17"/>
    </row>
    <row r="1207" spans="1:36" x14ac:dyDescent="0.25">
      <c r="A1207" s="72">
        <f>IF('##zz500##'!B1207&lt;&gt;"",'##zz500##'!B1207,"")</f>
        <v>40900</v>
      </c>
      <c r="B1207" s="208">
        <v>16559.650000000001</v>
      </c>
      <c r="C1207" s="146">
        <f t="shared" si="48"/>
        <v>2.9963331714131236E-3</v>
      </c>
      <c r="D1207" s="143">
        <f>IF('##zz500##'!K1207="","",IF('##zz500##'!K1207="yes",D1206,IF('##zz500##'!T1207&lt;&gt;0,D1206*(1+'##zz500##'!T1207),D1206*(1+C1207))))</f>
        <v>5.3726877843834657</v>
      </c>
      <c r="E1207" s="6">
        <f t="shared" si="49"/>
        <v>0</v>
      </c>
      <c r="F1207" s="17">
        <f>D1207/MAX(D$240:D1207)-1</f>
        <v>-3.6859744720536103E-2</v>
      </c>
      <c r="G1207" s="66">
        <f>IF('##zz500##'!K1207="","",IF('##zz500##'!K1207="no",G1206*(1+E1207),IF('##zz500##'!T1207&lt;&gt;0,G1206*(1+'##zz500##'!T1207),G1206*(1+'##zz500##'!P1207))))</f>
        <v>22.043682664795885</v>
      </c>
      <c r="H1207" s="6">
        <f t="shared" si="50"/>
        <v>-8.6912499393705378E-3</v>
      </c>
      <c r="I1207" s="17">
        <f>G1207/MAX(G$240:G1207)-1</f>
        <v>-8.6912499393705378E-3</v>
      </c>
      <c r="N1207" s="20"/>
      <c r="O1207" s="20"/>
      <c r="S1207" s="192"/>
      <c r="Y1207" s="39"/>
      <c r="Z1207" s="39"/>
      <c r="AA1207" s="17"/>
      <c r="AC1207" s="142"/>
      <c r="AE1207" s="17"/>
      <c r="AG1207" s="66"/>
      <c r="AI1207" s="17"/>
    </row>
    <row r="1208" spans="1:36" x14ac:dyDescent="0.25">
      <c r="A1208" s="72">
        <f>IF('##zz500##'!B1208&lt;&gt;"",'##zz500##'!B1208,"")</f>
        <v>40903</v>
      </c>
      <c r="B1208" s="208">
        <v>16492.990000000002</v>
      </c>
      <c r="C1208" s="146">
        <f t="shared" si="48"/>
        <v>-4.0254473977409111E-3</v>
      </c>
      <c r="D1208" s="143">
        <f>IF('##zz500##'!K1208="","",IF('##zz500##'!K1208="yes",D1207,IF('##zz500##'!T1208&lt;&gt;0,D1207*(1+'##zz500##'!T1208),D1207*(1+C1208))))</f>
        <v>5.3726877843834657</v>
      </c>
      <c r="E1208" s="6">
        <f t="shared" si="49"/>
        <v>0</v>
      </c>
      <c r="F1208" s="17">
        <f>D1208/MAX(D$240:D1208)-1</f>
        <v>-3.6859744720536103E-2</v>
      </c>
      <c r="G1208" s="66">
        <f>IF('##zz500##'!K1208="","",IF('##zz500##'!K1208="no",G1207*(1+E1208),IF('##zz500##'!T1208&lt;&gt;0,G1207*(1+'##zz500##'!T1208),G1207*(1+'##zz500##'!P1208))))</f>
        <v>22.171676061747803</v>
      </c>
      <c r="H1208" s="6">
        <f t="shared" si="50"/>
        <v>5.8063527269118786E-3</v>
      </c>
      <c r="I1208" s="17">
        <f>G1208/MAX(G$240:G1208)-1</f>
        <v>-2.9353616752443301E-3</v>
      </c>
      <c r="N1208" s="20"/>
      <c r="O1208" s="20"/>
      <c r="S1208" s="192"/>
      <c r="Y1208" s="39"/>
      <c r="Z1208" s="39"/>
      <c r="AA1208" s="17"/>
      <c r="AC1208" s="142"/>
      <c r="AE1208" s="17"/>
      <c r="AF1208" s="14"/>
      <c r="AG1208" s="66"/>
      <c r="AI1208" s="17"/>
      <c r="AJ1208" s="14"/>
    </row>
    <row r="1209" spans="1:36" x14ac:dyDescent="0.25">
      <c r="A1209" s="72">
        <f>IF('##zz500##'!B1209&lt;&gt;"",'##zz500##'!B1209,"")</f>
        <v>40904</v>
      </c>
      <c r="B1209" s="208">
        <v>16072.97</v>
      </c>
      <c r="C1209" s="146">
        <f t="shared" si="48"/>
        <v>-2.5466577012415725E-2</v>
      </c>
      <c r="D1209" s="143">
        <f>IF('##zz500##'!K1209="","",IF('##zz500##'!K1209="yes",D1208,IF('##zz500##'!T1209&lt;&gt;0,D1208*(1+'##zz500##'!T1209),D1208*(1+C1209))))</f>
        <v>5.3726877843834657</v>
      </c>
      <c r="E1209" s="6">
        <f t="shared" si="49"/>
        <v>0</v>
      </c>
      <c r="F1209" s="17">
        <f>D1209/MAX(D$240:D1209)-1</f>
        <v>-3.6859744720536103E-2</v>
      </c>
      <c r="G1209" s="66">
        <f>IF('##zz500##'!K1209="","",IF('##zz500##'!K1209="no",G1208*(1+E1209),IF('##zz500##'!T1209&lt;&gt;0,G1208*(1+'##zz500##'!T1209),G1208*(1+'##zz500##'!P1209))))</f>
        <v>22.734133039714372</v>
      </c>
      <c r="H1209" s="6">
        <f t="shared" si="50"/>
        <v>2.5368266088686031E-2</v>
      </c>
      <c r="I1209" s="17">
        <f>G1209/MAX(G$240:G1209)-1</f>
        <v>0</v>
      </c>
      <c r="N1209" s="20"/>
      <c r="O1209" s="20"/>
      <c r="S1209" s="192"/>
      <c r="Y1209" s="39"/>
      <c r="Z1209" s="39"/>
      <c r="AA1209" s="17"/>
      <c r="AC1209" s="142"/>
      <c r="AE1209" s="17"/>
      <c r="AG1209" s="66"/>
      <c r="AI1209" s="17"/>
    </row>
    <row r="1210" spans="1:36" x14ac:dyDescent="0.25">
      <c r="A1210" s="72">
        <f>IF('##zz500##'!B1210&lt;&gt;"",'##zz500##'!B1210,"")</f>
        <v>40905</v>
      </c>
      <c r="B1210" s="208">
        <v>15884.63</v>
      </c>
      <c r="C1210" s="146">
        <f t="shared" si="48"/>
        <v>-1.1717809465207729E-2</v>
      </c>
      <c r="D1210" s="143">
        <f>IF('##zz500##'!K1210="","",IF('##zz500##'!K1210="yes",D1209,IF('##zz500##'!T1210&lt;&gt;0,D1209*(1+'##zz500##'!T1210),D1209*(1+C1210))))</f>
        <v>5.3726877843834657</v>
      </c>
      <c r="E1210" s="6">
        <f t="shared" si="49"/>
        <v>0</v>
      </c>
      <c r="F1210" s="17">
        <f>D1210/MAX(D$240:D1210)-1</f>
        <v>-3.6859744720536103E-2</v>
      </c>
      <c r="G1210" s="66">
        <f>IF('##zz500##'!K1210="","",IF('##zz500##'!K1210="no",G1209*(1+E1210),IF('##zz500##'!T1210&lt;&gt;0,G1209*(1+'##zz500##'!T1210),G1209*(1+'##zz500##'!P1210))))</f>
        <v>22.852240673793187</v>
      </c>
      <c r="H1210" s="6">
        <f t="shared" si="50"/>
        <v>5.1951677186234946E-3</v>
      </c>
      <c r="I1210" s="17">
        <f>G1210/MAX(G$240:G1210)-1</f>
        <v>0</v>
      </c>
      <c r="N1210" s="20"/>
      <c r="O1210" s="20"/>
      <c r="S1210" s="192"/>
      <c r="Y1210" s="39"/>
      <c r="Z1210" s="39"/>
      <c r="AA1210" s="17"/>
      <c r="AC1210" s="142"/>
      <c r="AE1210" s="17"/>
      <c r="AG1210" s="66"/>
      <c r="AI1210" s="17"/>
    </row>
    <row r="1211" spans="1:36" x14ac:dyDescent="0.25">
      <c r="A1211" s="72">
        <f>IF('##zz500##'!B1211&lt;&gt;"",'##zz500##'!B1211,"")</f>
        <v>40906</v>
      </c>
      <c r="B1211" s="208">
        <v>15860.2</v>
      </c>
      <c r="C1211" s="146">
        <f t="shared" si="48"/>
        <v>-1.537964686618376E-3</v>
      </c>
      <c r="D1211" s="143">
        <f>IF('##zz500##'!K1211="","",IF('##zz500##'!K1211="yes",D1210,IF('##zz500##'!T1211&lt;&gt;0,D1210*(1+'##zz500##'!T1211),D1210*(1+C1211))))</f>
        <v>5.3726877843834657</v>
      </c>
      <c r="E1211" s="6">
        <f t="shared" si="49"/>
        <v>0</v>
      </c>
      <c r="F1211" s="17">
        <f>D1211/MAX(D$240:D1211)-1</f>
        <v>-3.6859744720536103E-2</v>
      </c>
      <c r="G1211" s="66">
        <f>IF('##zz500##'!K1211="","",IF('##zz500##'!K1211="no",G1210*(1+E1211),IF('##zz500##'!T1211&lt;&gt;0,G1210*(1+'##zz500##'!T1211),G1210*(1+'##zz500##'!P1211))))</f>
        <v>22.853808140572582</v>
      </c>
      <c r="H1211" s="6">
        <f t="shared" si="50"/>
        <v>6.8591382428095926E-5</v>
      </c>
      <c r="I1211" s="17">
        <f>G1211/MAX(G$240:G1211)-1</f>
        <v>0</v>
      </c>
      <c r="N1211" s="20"/>
      <c r="O1211" s="20"/>
      <c r="S1211" s="192"/>
      <c r="Y1211" s="39"/>
      <c r="Z1211" s="39"/>
      <c r="AA1211" s="17"/>
      <c r="AC1211" s="142"/>
      <c r="AE1211" s="17"/>
      <c r="AG1211" s="66"/>
      <c r="AI1211" s="17"/>
    </row>
    <row r="1212" spans="1:36" x14ac:dyDescent="0.25">
      <c r="A1212" s="72">
        <f>IF('##zz500##'!B1212&lt;&gt;"",'##zz500##'!B1212,"")</f>
        <v>40907</v>
      </c>
      <c r="B1212" s="208">
        <v>16086.85</v>
      </c>
      <c r="C1212" s="146">
        <f t="shared" si="48"/>
        <v>1.4290488140124236E-2</v>
      </c>
      <c r="D1212" s="143">
        <f>IF('##zz500##'!K1212="","",IF('##zz500##'!K1212="yes",D1211,IF('##zz500##'!T1212&lt;&gt;0,D1211*(1+'##zz500##'!T1212),D1211*(1+C1212))))</f>
        <v>5.3726877843834657</v>
      </c>
      <c r="E1212" s="6">
        <f t="shared" si="49"/>
        <v>0</v>
      </c>
      <c r="F1212" s="17">
        <f>D1212/MAX(D$240:D1212)-1</f>
        <v>-3.6859744720536103E-2</v>
      </c>
      <c r="G1212" s="66">
        <f>IF('##zz500##'!K1212="","",IF('##zz500##'!K1212="no",G1211*(1+E1212),IF('##zz500##'!T1212&lt;&gt;0,G1211*(1+'##zz500##'!T1212),G1211*(1+'##zz500##'!P1212))))</f>
        <v>22.429180141178495</v>
      </c>
      <c r="H1212" s="6">
        <f t="shared" si="50"/>
        <v>-1.8580185708317098E-2</v>
      </c>
      <c r="I1212" s="17">
        <f>G1212/MAX(G$240:G1212)-1</f>
        <v>-1.8580185708317098E-2</v>
      </c>
      <c r="N1212" s="20"/>
      <c r="O1212" s="20"/>
      <c r="S1212" s="192"/>
      <c r="Y1212" s="39"/>
      <c r="Z1212" s="39"/>
      <c r="AA1212" s="17"/>
      <c r="AC1212" s="142"/>
      <c r="AE1212" s="17"/>
      <c r="AG1212" s="66"/>
      <c r="AI1212" s="17"/>
    </row>
    <row r="1213" spans="1:36" x14ac:dyDescent="0.25">
      <c r="A1213" s="72">
        <f>IF('##zz500##'!B1213&lt;&gt;"",'##zz500##'!B1213,"")</f>
        <v>40912</v>
      </c>
      <c r="B1213" s="208">
        <v>15840.62</v>
      </c>
      <c r="C1213" s="146">
        <f t="shared" si="48"/>
        <v>-1.5306290541653556E-2</v>
      </c>
      <c r="D1213" s="143">
        <f>IF('##zz500##'!K1213="","",IF('##zz500##'!K1213="yes",D1212,IF('##zz500##'!T1213&lt;&gt;0,D1212*(1+'##zz500##'!T1213),D1212*(1+C1213))))</f>
        <v>5.3726877843834657</v>
      </c>
      <c r="E1213" s="6">
        <f t="shared" si="49"/>
        <v>0</v>
      </c>
      <c r="F1213" s="17">
        <f>D1213/MAX(D$240:D1213)-1</f>
        <v>-3.6859744720536103E-2</v>
      </c>
      <c r="G1213" s="66">
        <f>IF('##zz500##'!K1213="","",IF('##zz500##'!K1213="no",G1212*(1+E1213),IF('##zz500##'!T1213&lt;&gt;0,G1212*(1+'##zz500##'!T1213),G1212*(1+'##zz500##'!P1213))))</f>
        <v>22.940961223937137</v>
      </c>
      <c r="H1213" s="6">
        <f t="shared" si="50"/>
        <v>2.2817645564273015E-2</v>
      </c>
      <c r="I1213" s="17">
        <f>G1213/MAX(G$240:G1213)-1</f>
        <v>0</v>
      </c>
      <c r="N1213" s="20"/>
      <c r="O1213" s="20"/>
      <c r="S1213" s="192"/>
      <c r="Y1213" s="39"/>
      <c r="Z1213" s="39"/>
      <c r="AA1213" s="17"/>
      <c r="AC1213" s="142"/>
      <c r="AE1213" s="17"/>
      <c r="AG1213" s="66"/>
      <c r="AI1213" s="17"/>
    </row>
    <row r="1214" spans="1:36" x14ac:dyDescent="0.25">
      <c r="A1214" s="72">
        <f>IF('##zz500##'!B1214&lt;&gt;"",'##zz500##'!B1214,"")</f>
        <v>40913</v>
      </c>
      <c r="B1214" s="208">
        <v>14967.49</v>
      </c>
      <c r="C1214" s="146">
        <f t="shared" si="48"/>
        <v>-5.5119685971887544E-2</v>
      </c>
      <c r="D1214" s="143">
        <f>IF('##zz500##'!K1214="","",IF('##zz500##'!K1214="yes",D1213,IF('##zz500##'!T1214&lt;&gt;0,D1213*(1+'##zz500##'!T1214),D1213*(1+C1214))))</f>
        <v>5.3726877843834657</v>
      </c>
      <c r="E1214" s="6">
        <f t="shared" si="49"/>
        <v>0</v>
      </c>
      <c r="F1214" s="17">
        <f>D1214/MAX(D$240:D1214)-1</f>
        <v>-3.6859744720536103E-2</v>
      </c>
      <c r="G1214" s="66">
        <f>IF('##zz500##'!K1214="","",IF('##zz500##'!K1214="no",G1213*(1+E1214),IF('##zz500##'!T1214&lt;&gt;0,G1213*(1+'##zz500##'!T1214),G1213*(1+'##zz500##'!P1214))))</f>
        <v>23.787962126081794</v>
      </c>
      <c r="H1214" s="6">
        <f t="shared" si="50"/>
        <v>3.6920898556808357E-2</v>
      </c>
      <c r="I1214" s="17">
        <f>G1214/MAX(G$240:G1214)-1</f>
        <v>0</v>
      </c>
      <c r="N1214" s="20"/>
      <c r="O1214" s="20"/>
      <c r="S1214" s="192"/>
      <c r="Y1214" s="39"/>
      <c r="Z1214" s="39"/>
      <c r="AA1214" s="17"/>
      <c r="AC1214" s="142"/>
      <c r="AE1214" s="17"/>
      <c r="AG1214" s="66"/>
      <c r="AI1214" s="17"/>
    </row>
    <row r="1215" spans="1:36" x14ac:dyDescent="0.25">
      <c r="A1215" s="72">
        <f>IF('##zz500##'!B1215&lt;&gt;"",'##zz500##'!B1215,"")</f>
        <v>40914</v>
      </c>
      <c r="B1215" s="208">
        <v>14902.59</v>
      </c>
      <c r="C1215" s="146">
        <f t="shared" si="48"/>
        <v>-4.3360643634970941E-3</v>
      </c>
      <c r="D1215" s="143">
        <f>IF('##zz500##'!K1215="","",IF('##zz500##'!K1215="yes",D1214,IF('##zz500##'!T1215&lt;&gt;0,D1214*(1+'##zz500##'!T1215),D1214*(1+C1215))))</f>
        <v>5.3726877843834657</v>
      </c>
      <c r="E1215" s="6">
        <f t="shared" si="49"/>
        <v>0</v>
      </c>
      <c r="F1215" s="17">
        <f>D1215/MAX(D$240:D1215)-1</f>
        <v>-3.6859744720536103E-2</v>
      </c>
      <c r="G1215" s="66">
        <f>IF('##zz500##'!K1215="","",IF('##zz500##'!K1215="no",G1214*(1+E1215),IF('##zz500##'!T1215&lt;&gt;0,G1214*(1+'##zz500##'!T1215),G1214*(1+'##zz500##'!P1215))))</f>
        <v>23.685981772116019</v>
      </c>
      <c r="H1215" s="6">
        <f t="shared" si="50"/>
        <v>-4.2870571856998829E-3</v>
      </c>
      <c r="I1215" s="17">
        <f>G1215/MAX(G$240:G1215)-1</f>
        <v>-4.2870571856998829E-3</v>
      </c>
      <c r="N1215" s="20"/>
      <c r="O1215" s="20"/>
      <c r="S1215" s="192"/>
      <c r="Y1215" s="39"/>
      <c r="Z1215" s="39"/>
      <c r="AA1215" s="17"/>
      <c r="AC1215" s="142"/>
      <c r="AE1215" s="17"/>
      <c r="AG1215" s="66"/>
      <c r="AI1215" s="17"/>
    </row>
    <row r="1216" spans="1:36" x14ac:dyDescent="0.25">
      <c r="A1216" s="72">
        <f>IF('##zz500##'!B1216&lt;&gt;"",'##zz500##'!B1216,"")</f>
        <v>40917</v>
      </c>
      <c r="B1216" s="208">
        <v>15532.55</v>
      </c>
      <c r="C1216" s="146">
        <f t="shared" si="48"/>
        <v>4.2271846705840943E-2</v>
      </c>
      <c r="D1216" s="143">
        <f>IF('##zz500##'!K1216="","",IF('##zz500##'!K1216="yes",D1215,IF('##zz500##'!T1216&lt;&gt;0,D1215*(1+'##zz500##'!T1216),D1215*(1+C1216))))</f>
        <v>5.3726877843834657</v>
      </c>
      <c r="E1216" s="6">
        <f t="shared" si="49"/>
        <v>0</v>
      </c>
      <c r="F1216" s="17">
        <f>D1216/MAX(D$240:D1216)-1</f>
        <v>-3.6859744720536103E-2</v>
      </c>
      <c r="G1216" s="66">
        <f>IF('##zz500##'!K1216="","",IF('##zz500##'!K1216="no",G1215*(1+E1216),IF('##zz500##'!T1216&lt;&gt;0,G1215*(1+'##zz500##'!T1216),G1215*(1+'##zz500##'!P1216))))</f>
        <v>22.724365663831218</v>
      </c>
      <c r="H1216" s="6">
        <f t="shared" si="50"/>
        <v>-4.0598532817282207E-2</v>
      </c>
      <c r="I1216" s="17">
        <f>G1216/MAX(G$240:G1216)-1</f>
        <v>-4.4711541771138896E-2</v>
      </c>
      <c r="N1216" s="20"/>
      <c r="O1216" s="20"/>
      <c r="S1216" s="192"/>
      <c r="Y1216" s="39"/>
      <c r="Z1216" s="39"/>
      <c r="AA1216" s="17"/>
      <c r="AC1216" s="142"/>
      <c r="AE1216" s="17"/>
      <c r="AG1216" s="66"/>
      <c r="AI1216" s="17"/>
    </row>
    <row r="1217" spans="1:36" x14ac:dyDescent="0.25">
      <c r="A1217" s="72">
        <f>IF('##zz500##'!B1217&lt;&gt;"",'##zz500##'!B1217,"")</f>
        <v>40918</v>
      </c>
      <c r="B1217" s="208">
        <v>16123.94</v>
      </c>
      <c r="C1217" s="146">
        <f t="shared" si="48"/>
        <v>3.8074237649323495E-2</v>
      </c>
      <c r="D1217" s="143">
        <f>IF('##zz500##'!K1217="","",IF('##zz500##'!K1217="yes",D1216,IF('##zz500##'!T1217&lt;&gt;0,D1216*(1+'##zz500##'!T1217),D1216*(1+C1217))))</f>
        <v>5.3726877843834657</v>
      </c>
      <c r="E1217" s="6">
        <f t="shared" si="49"/>
        <v>0</v>
      </c>
      <c r="F1217" s="17">
        <f>D1217/MAX(D$240:D1217)-1</f>
        <v>-3.6859744720536103E-2</v>
      </c>
      <c r="G1217" s="66">
        <f>IF('##zz500##'!K1217="","",IF('##zz500##'!K1217="no",G1216*(1+E1217),IF('##zz500##'!T1217&lt;&gt;0,G1216*(1+'##zz500##'!T1217),G1216*(1+'##zz500##'!P1217))))</f>
        <v>21.787283524081776</v>
      </c>
      <c r="H1217" s="6">
        <f t="shared" si="50"/>
        <v>-4.1236888792056781E-2</v>
      </c>
      <c r="I1217" s="17">
        <f>G1217/MAX(G$240:G1217)-1</f>
        <v>-8.4104665687457891E-2</v>
      </c>
      <c r="N1217" s="20"/>
      <c r="O1217" s="20"/>
      <c r="S1217" s="192"/>
      <c r="Y1217" s="39"/>
      <c r="Z1217" s="39"/>
      <c r="AA1217" s="17"/>
      <c r="AC1217" s="142"/>
      <c r="AE1217" s="17"/>
      <c r="AG1217" s="66"/>
      <c r="AI1217" s="17"/>
    </row>
    <row r="1218" spans="1:36" x14ac:dyDescent="0.25">
      <c r="A1218" s="72">
        <f>IF('##zz500##'!B1218&lt;&gt;"",'##zz500##'!B1218,"")</f>
        <v>40919</v>
      </c>
      <c r="B1218" s="208">
        <v>16226.81</v>
      </c>
      <c r="C1218" s="146">
        <f t="shared" si="48"/>
        <v>6.3799542791649344E-3</v>
      </c>
      <c r="D1218" s="143">
        <f>IF('##zz500##'!K1218="","",IF('##zz500##'!K1218="yes",D1217,IF('##zz500##'!T1218&lt;&gt;0,D1217*(1+'##zz500##'!T1218),D1217*(1+C1218))))</f>
        <v>5.3726877843834657</v>
      </c>
      <c r="E1218" s="6">
        <f t="shared" si="49"/>
        <v>0</v>
      </c>
      <c r="F1218" s="17">
        <f>D1218/MAX(D$240:D1218)-1</f>
        <v>-3.6859744720536103E-2</v>
      </c>
      <c r="G1218" s="66">
        <f>IF('##zz500##'!K1218="","",IF('##zz500##'!K1218="no",G1217*(1+E1218),IF('##zz500##'!T1218&lt;&gt;0,G1217*(1+'##zz500##'!T1218),G1217*(1+'##zz500##'!P1218))))</f>
        <v>21.701675329689387</v>
      </c>
      <c r="H1218" s="6">
        <f t="shared" si="50"/>
        <v>-3.929273435936409E-3</v>
      </c>
      <c r="I1218" s="17">
        <f>G1218/MAX(G$240:G1218)-1</f>
        <v>-8.7703468894670178E-2</v>
      </c>
      <c r="N1218" s="20"/>
      <c r="O1218" s="20"/>
      <c r="S1218" s="192"/>
      <c r="Y1218" s="39"/>
      <c r="Z1218" s="39"/>
      <c r="AA1218" s="17"/>
      <c r="AC1218" s="142"/>
      <c r="AE1218" s="17"/>
      <c r="AG1218" s="66"/>
      <c r="AI1218" s="17"/>
    </row>
    <row r="1219" spans="1:36" x14ac:dyDescent="0.25">
      <c r="A1219" s="72">
        <f>IF('##zz500##'!B1219&lt;&gt;"",'##zz500##'!B1219,"")</f>
        <v>40920</v>
      </c>
      <c r="B1219" s="208">
        <v>16137.98</v>
      </c>
      <c r="C1219" s="146">
        <f t="shared" si="48"/>
        <v>-5.4742737481981996E-3</v>
      </c>
      <c r="D1219" s="143">
        <f>IF('##zz500##'!K1219="","",IF('##zz500##'!K1219="yes",D1218,IF('##zz500##'!T1219&lt;&gt;0,D1218*(1+'##zz500##'!T1219),D1218*(1+C1219))))</f>
        <v>5.3726877843834657</v>
      </c>
      <c r="E1219" s="6">
        <f t="shared" si="49"/>
        <v>0</v>
      </c>
      <c r="F1219" s="17">
        <f>D1219/MAX(D$240:D1219)-1</f>
        <v>-3.6859744720536103E-2</v>
      </c>
      <c r="G1219" s="66">
        <f>IF('##zz500##'!K1219="","",IF('##zz500##'!K1219="no",G1218*(1+E1219),IF('##zz500##'!T1219&lt;&gt;0,G1218*(1+'##zz500##'!T1219),G1218*(1+'##zz500##'!P1219))))</f>
        <v>21.675150790558433</v>
      </c>
      <c r="H1219" s="6">
        <f t="shared" si="50"/>
        <v>-1.2222346306446363E-3</v>
      </c>
      <c r="I1219" s="17">
        <f>G1219/MAX(G$240:G1219)-1</f>
        <v>-8.8818509308404181E-2</v>
      </c>
      <c r="N1219" s="20"/>
      <c r="O1219" s="20"/>
      <c r="S1219" s="192"/>
      <c r="Y1219" s="39"/>
      <c r="Z1219" s="39"/>
      <c r="AA1219" s="17"/>
      <c r="AC1219" s="142"/>
      <c r="AE1219" s="17"/>
      <c r="AG1219" s="66"/>
      <c r="AI1219" s="17"/>
    </row>
    <row r="1220" spans="1:36" x14ac:dyDescent="0.25">
      <c r="A1220" s="72">
        <f>IF('##zz500##'!B1220&lt;&gt;"",'##zz500##'!B1220,"")</f>
        <v>40921</v>
      </c>
      <c r="B1220" s="208">
        <v>15540.38</v>
      </c>
      <c r="C1220" s="146">
        <f t="shared" ref="C1220:C1283" si="51">IF(AND(B1219&gt;0,B1220&gt;0),B1220/B1219-1,"")</f>
        <v>-3.7030656872793277E-2</v>
      </c>
      <c r="D1220" s="143">
        <f>IF('##zz500##'!K1220="","",IF('##zz500##'!K1220="yes",D1219,IF('##zz500##'!T1220&lt;&gt;0,D1219*(1+'##zz500##'!T1220),D1219*(1+C1220))))</f>
        <v>5.3726877843834657</v>
      </c>
      <c r="E1220" s="6">
        <f t="shared" si="49"/>
        <v>0</v>
      </c>
      <c r="F1220" s="17">
        <f>D1220/MAX(D$240:D1220)-1</f>
        <v>-3.6859744720536103E-2</v>
      </c>
      <c r="G1220" s="66">
        <f>IF('##zz500##'!K1220="","",IF('##zz500##'!K1220="no",G1219*(1+E1220),IF('##zz500##'!T1220&lt;&gt;0,G1219*(1+'##zz500##'!T1220),G1219*(1+'##zz500##'!P1220))))</f>
        <v>21.669607863836326</v>
      </c>
      <c r="H1220" s="6">
        <f t="shared" si="50"/>
        <v>-2.5572725078903957E-4</v>
      </c>
      <c r="I1220" s="17">
        <f>G1220/MAX(G$240:G1220)-1</f>
        <v>-8.9051523245988529E-2</v>
      </c>
      <c r="N1220" s="20"/>
      <c r="O1220" s="20"/>
      <c r="S1220" s="192"/>
      <c r="Y1220" s="39"/>
      <c r="Z1220" s="39"/>
      <c r="AA1220" s="17"/>
      <c r="AC1220" s="142"/>
      <c r="AE1220" s="17"/>
      <c r="AG1220" s="66"/>
      <c r="AI1220" s="17"/>
    </row>
    <row r="1221" spans="1:36" x14ac:dyDescent="0.25">
      <c r="A1221" s="72">
        <f>IF('##zz500##'!B1221&lt;&gt;"",'##zz500##'!B1221,"")</f>
        <v>40924</v>
      </c>
      <c r="B1221" s="208">
        <v>14958.07</v>
      </c>
      <c r="C1221" s="146">
        <f t="shared" si="51"/>
        <v>-3.7470769698038198E-2</v>
      </c>
      <c r="D1221" s="143">
        <f>IF('##zz500##'!K1221="","",IF('##zz500##'!K1221="yes",D1220,IF('##zz500##'!T1221&lt;&gt;0,D1220*(1+'##zz500##'!T1221),D1220*(1+C1221))))</f>
        <v>5.3726877843834657</v>
      </c>
      <c r="E1221" s="6">
        <f t="shared" si="49"/>
        <v>0</v>
      </c>
      <c r="F1221" s="17">
        <f>D1221/MAX(D$240:D1221)-1</f>
        <v>-3.6859744720536103E-2</v>
      </c>
      <c r="G1221" s="66">
        <f>IF('##zz500##'!K1221="","",IF('##zz500##'!K1221="no",G1220*(1+E1221),IF('##zz500##'!T1221&lt;&gt;0,G1220*(1+'##zz500##'!T1221),G1220*(1+'##zz500##'!P1221))))</f>
        <v>22.360767635947553</v>
      </c>
      <c r="H1221" s="6">
        <f t="shared" si="50"/>
        <v>3.1895352073476158E-2</v>
      </c>
      <c r="I1221" s="17">
        <f>G1221/MAX(G$240:G1221)-1</f>
        <v>-5.9996500859122559E-2</v>
      </c>
      <c r="N1221" s="20"/>
      <c r="O1221" s="20"/>
      <c r="S1221" s="192"/>
      <c r="Y1221" s="39"/>
      <c r="Z1221" s="39"/>
      <c r="AA1221" s="17"/>
      <c r="AC1221" s="142"/>
      <c r="AE1221" s="17"/>
      <c r="AG1221" s="66"/>
      <c r="AI1221" s="17"/>
    </row>
    <row r="1222" spans="1:36" x14ac:dyDescent="0.25">
      <c r="A1222" s="72">
        <f>IF('##zz500##'!B1222&lt;&gt;"",'##zz500##'!B1222,"")</f>
        <v>40925</v>
      </c>
      <c r="B1222" s="208">
        <v>15755.96</v>
      </c>
      <c r="C1222" s="146">
        <f t="shared" si="51"/>
        <v>5.3341774707565737E-2</v>
      </c>
      <c r="D1222" s="143">
        <f>IF('##zz500##'!K1222="","",IF('##zz500##'!K1222="yes",D1221,IF('##zz500##'!T1222&lt;&gt;0,D1221*(1+'##zz500##'!T1222),D1221*(1+C1222))))</f>
        <v>5.3726877843834657</v>
      </c>
      <c r="E1222" s="6">
        <f t="shared" si="49"/>
        <v>0</v>
      </c>
      <c r="F1222" s="17">
        <f>D1222/MAX(D$240:D1222)-1</f>
        <v>-3.6859744720536103E-2</v>
      </c>
      <c r="G1222" s="66">
        <f>IF('##zz500##'!K1222="","",IF('##zz500##'!K1222="no",G1221*(1+E1222),IF('##zz500##'!T1222&lt;&gt;0,G1221*(1+'##zz500##'!T1222),G1221*(1+'##zz500##'!P1222))))</f>
        <v>21.11564567236967</v>
      </c>
      <c r="H1222" s="6">
        <f t="shared" si="50"/>
        <v>-5.568332822242672E-2</v>
      </c>
      <c r="I1222" s="17">
        <f>G1222/MAX(G$240:G1222)-1</f>
        <v>-0.11233902423201358</v>
      </c>
      <c r="N1222" s="20"/>
      <c r="O1222" s="20"/>
      <c r="S1222" s="192"/>
      <c r="Y1222" s="39"/>
      <c r="Z1222" s="39"/>
      <c r="AA1222" s="17"/>
      <c r="AC1222" s="142"/>
      <c r="AE1222" s="17"/>
      <c r="AG1222" s="66"/>
      <c r="AI1222" s="17"/>
    </row>
    <row r="1223" spans="1:36" x14ac:dyDescent="0.25">
      <c r="A1223" s="72">
        <f>IF('##zz500##'!B1223&lt;&gt;"",'##zz500##'!B1223,"")</f>
        <v>40926</v>
      </c>
      <c r="B1223" s="208">
        <v>15422.77</v>
      </c>
      <c r="C1223" s="146">
        <f t="shared" si="51"/>
        <v>-2.1146918372476065E-2</v>
      </c>
      <c r="D1223" s="143">
        <f>IF('##zz500##'!K1223="","",IF('##zz500##'!K1223="yes",D1222,IF('##zz500##'!T1223&lt;&gt;0,D1222*(1+'##zz500##'!T1223),D1222*(1+C1223))))</f>
        <v>5.3726877843834657</v>
      </c>
      <c r="E1223" s="6">
        <f t="shared" si="49"/>
        <v>0</v>
      </c>
      <c r="F1223" s="17">
        <f>D1223/MAX(D$240:D1223)-1</f>
        <v>-3.6859744720536103E-2</v>
      </c>
      <c r="G1223" s="66">
        <f>IF('##zz500##'!K1223="","",IF('##zz500##'!K1223="no",G1222*(1+E1223),IF('##zz500##'!T1223&lt;&gt;0,G1222*(1+'##zz500##'!T1223),G1222*(1+'##zz500##'!P1223))))</f>
        <v>21.027700419129335</v>
      </c>
      <c r="H1223" s="6">
        <f t="shared" si="50"/>
        <v>-4.1649331782174226E-3</v>
      </c>
      <c r="I1223" s="17">
        <f>G1223/MAX(G$240:G1223)-1</f>
        <v>-0.11603607288099849</v>
      </c>
      <c r="N1223" s="20"/>
      <c r="O1223" s="20"/>
      <c r="S1223" s="192"/>
      <c r="Y1223" s="39"/>
      <c r="Z1223" s="39"/>
      <c r="AA1223" s="17"/>
      <c r="AC1223" s="142"/>
      <c r="AE1223" s="17"/>
      <c r="AG1223" s="66"/>
      <c r="AI1223" s="17"/>
    </row>
    <row r="1224" spans="1:36" x14ac:dyDescent="0.25">
      <c r="A1224" s="72">
        <f>IF('##zz500##'!B1224&lt;&gt;"",'##zz500##'!B1224,"")</f>
        <v>40927</v>
      </c>
      <c r="B1224" s="208">
        <v>15653.68</v>
      </c>
      <c r="C1224" s="146">
        <f t="shared" si="51"/>
        <v>1.4972018645158958E-2</v>
      </c>
      <c r="D1224" s="143">
        <f>IF('##zz500##'!K1224="","",IF('##zz500##'!K1224="yes",D1223,IF('##zz500##'!T1224&lt;&gt;0,D1223*(1+'##zz500##'!T1224),D1223*(1+C1224))))</f>
        <v>5.3726877843834657</v>
      </c>
      <c r="E1224" s="6">
        <f t="shared" si="49"/>
        <v>0</v>
      </c>
      <c r="F1224" s="17">
        <f>D1224/MAX(D$240:D1224)-1</f>
        <v>-3.6859744720536103E-2</v>
      </c>
      <c r="G1224" s="66">
        <f>IF('##zz500##'!K1224="","",IF('##zz500##'!K1224="no",G1223*(1+E1224),IF('##zz500##'!T1224&lt;&gt;0,G1223*(1+'##zz500##'!T1224),G1223*(1+'##zz500##'!P1224))))</f>
        <v>20.813971672957166</v>
      </c>
      <c r="H1224" s="6">
        <f t="shared" si="50"/>
        <v>-1.0164152137992932E-2</v>
      </c>
      <c r="I1224" s="17">
        <f>G1224/MAX(G$240:G1224)-1</f>
        <v>-0.12502081672073373</v>
      </c>
      <c r="N1224" s="20"/>
      <c r="O1224" s="20"/>
      <c r="S1224" s="192"/>
      <c r="Y1224" s="39"/>
      <c r="Z1224" s="39"/>
      <c r="AA1224" s="17"/>
      <c r="AC1224" s="142"/>
      <c r="AE1224" s="17"/>
      <c r="AG1224" s="66"/>
      <c r="AI1224" s="17"/>
    </row>
    <row r="1225" spans="1:36" x14ac:dyDescent="0.25">
      <c r="A1225" s="72">
        <f>IF('##zz500##'!B1225&lt;&gt;"",'##zz500##'!B1225,"")</f>
        <v>40928</v>
      </c>
      <c r="B1225" s="208">
        <v>15969.12</v>
      </c>
      <c r="C1225" s="146">
        <f t="shared" si="51"/>
        <v>2.0151172120549399E-2</v>
      </c>
      <c r="D1225" s="143">
        <f>IF('##zz500##'!K1225="","",IF('##zz500##'!K1225="yes",D1224,IF('##zz500##'!T1225&lt;&gt;0,D1224*(1+'##zz500##'!T1225),D1224*(1+C1225))))</f>
        <v>5.3726877843834657</v>
      </c>
      <c r="E1225" s="6">
        <f t="shared" si="49"/>
        <v>0</v>
      </c>
      <c r="F1225" s="17">
        <f>D1225/MAX(D$240:D1225)-1</f>
        <v>-3.6859744720536103E-2</v>
      </c>
      <c r="G1225" s="66">
        <f>IF('##zz500##'!K1225="","",IF('##zz500##'!K1225="no",G1224*(1+E1225),IF('##zz500##'!T1225&lt;&gt;0,G1224*(1+'##zz500##'!T1225),G1224*(1+'##zz500##'!P1225))))</f>
        <v>20.597383214648513</v>
      </c>
      <c r="H1225" s="6">
        <f t="shared" si="50"/>
        <v>-1.0405916838546414E-2</v>
      </c>
      <c r="I1225" s="17">
        <f>G1225/MAX(G$240:G1225)-1</f>
        <v>-0.13412577733739706</v>
      </c>
      <c r="N1225" s="20"/>
      <c r="O1225" s="20"/>
      <c r="S1225" s="192"/>
      <c r="Y1225" s="39"/>
      <c r="Z1225" s="39"/>
      <c r="AA1225" s="17"/>
      <c r="AC1225" s="142"/>
      <c r="AE1225" s="17"/>
      <c r="AG1225" s="66"/>
      <c r="AI1225" s="17"/>
    </row>
    <row r="1226" spans="1:36" x14ac:dyDescent="0.25">
      <c r="A1226" s="72">
        <f>IF('##zz500##'!B1226&lt;&gt;"",'##zz500##'!B1226,"")</f>
        <v>40938</v>
      </c>
      <c r="B1226" s="208">
        <v>15832.26</v>
      </c>
      <c r="C1226" s="146">
        <f t="shared" si="51"/>
        <v>-8.570290660975699E-3</v>
      </c>
      <c r="D1226" s="143">
        <f>IF('##zz500##'!K1226="","",IF('##zz500##'!K1226="yes",D1225,IF('##zz500##'!T1226&lt;&gt;0,D1225*(1+'##zz500##'!T1226),D1225*(1+C1226))))</f>
        <v>5.3566464106792964</v>
      </c>
      <c r="E1226" s="6">
        <f t="shared" si="49"/>
        <v>-2.9857260179525502E-3</v>
      </c>
      <c r="F1226" s="17">
        <f>D1226/MAX(D$240:D1226)-1</f>
        <v>-3.9735417639661486E-2</v>
      </c>
      <c r="G1226" s="66">
        <f>IF('##zz500##'!K1226="","",IF('##zz500##'!K1226="no",G1225*(1+E1226),IF('##zz500##'!T1226&lt;&gt;0,G1225*(1+'##zz500##'!T1226),G1225*(1+'##zz500##'!P1226))))</f>
        <v>20.535885071682799</v>
      </c>
      <c r="H1226" s="6">
        <f t="shared" si="50"/>
        <v>-2.9857260179525502E-3</v>
      </c>
      <c r="I1226" s="17">
        <f>G1226/MAX(G$240:G1226)-1</f>
        <v>-0.13671104053227523</v>
      </c>
      <c r="N1226" s="20"/>
      <c r="O1226" s="20"/>
      <c r="S1226" s="192"/>
      <c r="Y1226" s="39"/>
      <c r="Z1226" s="39"/>
      <c r="AA1226" s="17"/>
      <c r="AC1226" s="142"/>
      <c r="AE1226" s="17"/>
      <c r="AG1226" s="66"/>
      <c r="AI1226" s="17"/>
    </row>
    <row r="1227" spans="1:36" x14ac:dyDescent="0.25">
      <c r="A1227" s="72">
        <f>IF('##zz500##'!B1227&lt;&gt;"",'##zz500##'!B1227,"")</f>
        <v>40939</v>
      </c>
      <c r="B1227" s="208">
        <v>15740.23</v>
      </c>
      <c r="C1227" s="146">
        <f t="shared" si="51"/>
        <v>-5.8128151003078443E-3</v>
      </c>
      <c r="D1227" s="143">
        <f>IF('##zz500##'!K1227="","",IF('##zz500##'!K1227="yes",D1226,IF('##zz500##'!T1227&lt;&gt;0,D1226*(1+'##zz500##'!T1227),D1226*(1+C1227))))</f>
        <v>5.3566464106792964</v>
      </c>
      <c r="E1227" s="6">
        <f t="shared" si="49"/>
        <v>0</v>
      </c>
      <c r="F1227" s="17">
        <f>D1227/MAX(D$240:D1227)-1</f>
        <v>-3.9735417639661486E-2</v>
      </c>
      <c r="G1227" s="66">
        <f>IF('##zz500##'!K1227="","",IF('##zz500##'!K1227="no",G1226*(1+E1227),IF('##zz500##'!T1227&lt;&gt;0,G1226*(1+'##zz500##'!T1227),G1226*(1+'##zz500##'!P1227))))</f>
        <v>20.52291140165109</v>
      </c>
      <c r="H1227" s="6">
        <f t="shared" si="50"/>
        <v>-6.3175606926235695E-4</v>
      </c>
      <c r="I1227" s="17">
        <f>G1227/MAX(G$240:G1227)-1</f>
        <v>-0.13725642857194609</v>
      </c>
      <c r="N1227" s="20"/>
      <c r="O1227" s="20"/>
      <c r="S1227" s="192"/>
      <c r="Y1227" s="39"/>
      <c r="Z1227" s="39"/>
      <c r="AA1227" s="17"/>
      <c r="AC1227" s="142"/>
      <c r="AE1227" s="17"/>
      <c r="AG1227" s="66"/>
      <c r="AI1227" s="17"/>
    </row>
    <row r="1228" spans="1:36" x14ac:dyDescent="0.25">
      <c r="A1228" s="72">
        <f>IF('##zz500##'!B1228&lt;&gt;"",'##zz500##'!B1228,"")</f>
        <v>40940</v>
      </c>
      <c r="B1228" s="208">
        <v>15644.07</v>
      </c>
      <c r="C1228" s="146">
        <f t="shared" si="51"/>
        <v>-6.1091864604265744E-3</v>
      </c>
      <c r="D1228" s="143">
        <f>IF('##zz500##'!K1228="","",IF('##zz500##'!K1228="yes",D1227,IF('##zz500##'!T1228&lt;&gt;0,D1227*(1+'##zz500##'!T1228),D1227*(1+C1228))))</f>
        <v>5.3566464106792964</v>
      </c>
      <c r="E1228" s="6">
        <f t="shared" si="49"/>
        <v>0</v>
      </c>
      <c r="F1228" s="17">
        <f>D1228/MAX(D$240:D1228)-1</f>
        <v>-3.9735417639661486E-2</v>
      </c>
      <c r="G1228" s="66">
        <f>IF('##zz500##'!K1228="","",IF('##zz500##'!K1228="no",G1227*(1+E1228),IF('##zz500##'!T1228&lt;&gt;0,G1227*(1+'##zz500##'!T1228),G1227*(1+'##zz500##'!P1228))))</f>
        <v>20.469298965945825</v>
      </c>
      <c r="H1228" s="6">
        <f t="shared" si="50"/>
        <v>-2.6123211593143125E-3</v>
      </c>
      <c r="I1228" s="17">
        <f>G1228/MAX(G$240:G1228)-1</f>
        <v>-0.13951019185864988</v>
      </c>
      <c r="N1228" s="20"/>
      <c r="O1228" s="20"/>
      <c r="S1228" s="192"/>
      <c r="Y1228" s="39"/>
      <c r="Z1228" s="39"/>
      <c r="AA1228" s="17"/>
      <c r="AC1228" s="142"/>
      <c r="AE1228" s="17"/>
      <c r="AF1228" s="14"/>
      <c r="AG1228" s="66"/>
      <c r="AI1228" s="17"/>
      <c r="AJ1228" s="14"/>
    </row>
    <row r="1229" spans="1:36" x14ac:dyDescent="0.25">
      <c r="A1229" s="72">
        <f>IF('##zz500##'!B1229&lt;&gt;"",'##zz500##'!B1229,"")</f>
        <v>40941</v>
      </c>
      <c r="B1229" s="208">
        <v>15885.51</v>
      </c>
      <c r="C1229" s="146">
        <f t="shared" si="51"/>
        <v>1.5433323936801635E-2</v>
      </c>
      <c r="D1229" s="143">
        <f>IF('##zz500##'!K1229="","",IF('##zz500##'!K1229="yes",D1228,IF('##zz500##'!T1229&lt;&gt;0,D1228*(1+'##zz500##'!T1229),D1228*(1+C1229))))</f>
        <v>5.3566464106792964</v>
      </c>
      <c r="E1229" s="6">
        <f t="shared" si="49"/>
        <v>0</v>
      </c>
      <c r="F1229" s="17">
        <f>D1229/MAX(D$240:D1229)-1</f>
        <v>-3.9735417639661486E-2</v>
      </c>
      <c r="G1229" s="66">
        <f>IF('##zz500##'!K1229="","",IF('##zz500##'!K1229="no",G1228*(1+E1229),IF('##zz500##'!T1229&lt;&gt;0,G1228*(1+'##zz500##'!T1229),G1228*(1+'##zz500##'!P1229))))</f>
        <v>20.224117057024237</v>
      </c>
      <c r="H1229" s="6">
        <f t="shared" si="50"/>
        <v>-1.1978031554939372E-2</v>
      </c>
      <c r="I1229" s="17">
        <f>G1229/MAX(G$240:G1229)-1</f>
        <v>-0.14981716593327077</v>
      </c>
      <c r="N1229" s="20"/>
      <c r="O1229" s="20"/>
      <c r="S1229" s="192"/>
      <c r="Y1229" s="39"/>
      <c r="Z1229" s="39"/>
      <c r="AA1229" s="17"/>
      <c r="AC1229" s="142"/>
      <c r="AE1229" s="17"/>
      <c r="AG1229" s="66"/>
      <c r="AI1229" s="17"/>
    </row>
    <row r="1230" spans="1:36" x14ac:dyDescent="0.25">
      <c r="A1230" s="72">
        <f>IF('##zz500##'!B1230&lt;&gt;"",'##zz500##'!B1230,"")</f>
        <v>40942</v>
      </c>
      <c r="B1230" s="208">
        <v>16298.15</v>
      </c>
      <c r="C1230" s="146">
        <f t="shared" si="51"/>
        <v>2.5975873610604827E-2</v>
      </c>
      <c r="D1230" s="143">
        <f>IF('##zz500##'!K1230="","",IF('##zz500##'!K1230="yes",D1229,IF('##zz500##'!T1230&lt;&gt;0,D1229*(1+'##zz500##'!T1230),D1229*(1+C1230))))</f>
        <v>5.4957899808198016</v>
      </c>
      <c r="E1230" s="6">
        <f t="shared" si="49"/>
        <v>2.5975873610604827E-2</v>
      </c>
      <c r="F1230" s="17">
        <f>D1230/MAX(D$240:D1230)-1</f>
        <v>-1.4791706215529166E-2</v>
      </c>
      <c r="G1230" s="66">
        <f>IF('##zz500##'!K1230="","",IF('##zz500##'!K1230="no",G1229*(1+E1230),IF('##zz500##'!T1230&lt;&gt;0,G1229*(1+'##zz500##'!T1230),G1229*(1+'##zz500##'!P1230))))</f>
        <v>20.749456165583577</v>
      </c>
      <c r="H1230" s="6">
        <f t="shared" si="50"/>
        <v>2.5975873610604827E-2</v>
      </c>
      <c r="I1230" s="17">
        <f>G1230/MAX(G$240:G1230)-1</f>
        <v>-0.12773292408964754</v>
      </c>
      <c r="N1230" s="20"/>
      <c r="O1230" s="20"/>
      <c r="S1230" s="192"/>
      <c r="Y1230" s="39"/>
      <c r="Z1230" s="39"/>
      <c r="AA1230" s="17"/>
      <c r="AC1230" s="142"/>
      <c r="AE1230" s="17"/>
      <c r="AG1230" s="66"/>
      <c r="AI1230" s="17"/>
    </row>
    <row r="1231" spans="1:36" x14ac:dyDescent="0.25">
      <c r="A1231" s="72">
        <f>IF('##zz500##'!B1231&lt;&gt;"",'##zz500##'!B1231,"")</f>
        <v>40945</v>
      </c>
      <c r="B1231" s="208">
        <v>16406.349999999999</v>
      </c>
      <c r="C1231" s="146">
        <f t="shared" si="51"/>
        <v>6.6387902921496433E-3</v>
      </c>
      <c r="D1231" s="143">
        <f>IF('##zz500##'!K1231="","",IF('##zz500##'!K1231="yes",D1230,IF('##zz500##'!T1231&lt;&gt;0,D1230*(1+'##zz500##'!T1231),D1230*(1+C1231))))</f>
        <v>5.5322753779921614</v>
      </c>
      <c r="E1231" s="6">
        <f t="shared" si="49"/>
        <v>6.6387902921496433E-3</v>
      </c>
      <c r="F1231" s="17">
        <f>D1231/MAX(D$240:D1231)-1</f>
        <v>-8.2511149590074329E-3</v>
      </c>
      <c r="G1231" s="66">
        <f>IF('##zz500##'!K1231="","",IF('##zz500##'!K1231="no",G1230*(1+E1231),IF('##zz500##'!T1231&lt;&gt;0,G1230*(1+'##zz500##'!T1231),G1230*(1+'##zz500##'!P1231))))</f>
        <v>20.887207453743038</v>
      </c>
      <c r="H1231" s="6">
        <f t="shared" si="50"/>
        <v>6.6387902921496433E-3</v>
      </c>
      <c r="I1231" s="17">
        <f>G1231/MAX(G$240:G1231)-1</f>
        <v>-0.12194212589393216</v>
      </c>
      <c r="N1231" s="20"/>
      <c r="O1231" s="20"/>
      <c r="S1231" s="192"/>
      <c r="Y1231" s="39"/>
      <c r="Z1231" s="39"/>
      <c r="AA1231" s="17"/>
      <c r="AC1231" s="142"/>
      <c r="AE1231" s="17"/>
      <c r="AG1231" s="66"/>
      <c r="AI1231" s="17"/>
    </row>
    <row r="1232" spans="1:36" x14ac:dyDescent="0.25">
      <c r="A1232" s="72">
        <f>IF('##zz500##'!B1232&lt;&gt;"",'##zz500##'!B1232,"")</f>
        <v>40946</v>
      </c>
      <c r="B1232" s="208">
        <v>16118.19</v>
      </c>
      <c r="C1232" s="146">
        <f t="shared" si="51"/>
        <v>-1.7563931038896419E-2</v>
      </c>
      <c r="D1232" s="143">
        <f>IF('##zz500##'!K1232="","",IF('##zz500##'!K1232="yes",D1231,IF('##zz500##'!T1232&lt;&gt;0,D1231*(1+'##zz500##'!T1232),D1231*(1+C1232))))</f>
        <v>5.435106874764922</v>
      </c>
      <c r="E1232" s="6">
        <f t="shared" si="49"/>
        <v>-1.756393103889653E-2</v>
      </c>
      <c r="F1232" s="17">
        <f>D1232/MAX(D$240:D1232)-1</f>
        <v>-2.5670123983769888E-2</v>
      </c>
      <c r="G1232" s="66">
        <f>IF('##zz500##'!K1232="","",IF('##zz500##'!K1232="no",G1231*(1+E1232),IF('##zz500##'!T1232&lt;&gt;0,G1231*(1+'##zz500##'!T1232),G1231*(1+'##zz500##'!P1232))))</f>
        <v>20.520345982430371</v>
      </c>
      <c r="H1232" s="6">
        <f t="shared" si="50"/>
        <v>-1.756393103889653E-2</v>
      </c>
      <c r="I1232" s="17">
        <f>G1232/MAX(G$240:G1232)-1</f>
        <v>-0.13736427384289118</v>
      </c>
      <c r="N1232" s="20"/>
      <c r="O1232" s="20"/>
      <c r="S1232" s="192"/>
      <c r="Y1232" s="39"/>
      <c r="Z1232" s="39"/>
      <c r="AA1232" s="17"/>
      <c r="AC1232" s="142"/>
      <c r="AE1232" s="17"/>
      <c r="AG1232" s="66"/>
      <c r="AI1232" s="17"/>
    </row>
    <row r="1233" spans="1:36" x14ac:dyDescent="0.25">
      <c r="A1233" s="72">
        <f>IF('##zz500##'!B1233&lt;&gt;"",'##zz500##'!B1233,"")</f>
        <v>40947</v>
      </c>
      <c r="B1233" s="208">
        <v>16440.07</v>
      </c>
      <c r="C1233" s="146">
        <f t="shared" si="51"/>
        <v>1.9969984222794279E-2</v>
      </c>
      <c r="D1233" s="143">
        <f>IF('##zz500##'!K1233="","",IF('##zz500##'!K1233="yes",D1232,IF('##zz500##'!T1233&lt;&gt;0,D1232*(1+'##zz500##'!T1233),D1232*(1+C1233))))</f>
        <v>5.5436458733031779</v>
      </c>
      <c r="E1233" s="6">
        <f t="shared" si="49"/>
        <v>1.9969984222794279E-2</v>
      </c>
      <c r="F1233" s="17">
        <f>D1233/MAX(D$240:D1233)-1</f>
        <v>-6.2127717319288012E-3</v>
      </c>
      <c r="G1233" s="66">
        <f>IF('##zz500##'!K1233="","",IF('##zz500##'!K1233="no",G1232*(1+E1233),IF('##zz500##'!T1233&lt;&gt;0,G1232*(1+'##zz500##'!T1233),G1232*(1+'##zz500##'!P1233))))</f>
        <v>20.930136967945785</v>
      </c>
      <c r="H1233" s="6">
        <f t="shared" si="50"/>
        <v>1.9969984222794279E-2</v>
      </c>
      <c r="I1233" s="17">
        <f>G1233/MAX(G$240:G1233)-1</f>
        <v>-0.12013745200151504</v>
      </c>
      <c r="N1233" s="20"/>
      <c r="O1233" s="20"/>
      <c r="S1233" s="192"/>
      <c r="Y1233" s="39"/>
      <c r="Z1233" s="39"/>
      <c r="AA1233" s="17"/>
      <c r="AC1233" s="142"/>
      <c r="AE1233" s="17"/>
      <c r="AG1233" s="66"/>
      <c r="AI1233" s="17"/>
    </row>
    <row r="1234" spans="1:36" x14ac:dyDescent="0.25">
      <c r="A1234" s="72">
        <f>IF('##zz500##'!B1234&lt;&gt;"",'##zz500##'!B1234,"")</f>
        <v>40948</v>
      </c>
      <c r="B1234" s="208">
        <v>16531.330000000002</v>
      </c>
      <c r="C1234" s="146">
        <f t="shared" si="51"/>
        <v>5.5510712545630003E-3</v>
      </c>
      <c r="D1234" s="143">
        <f>IF('##zz500##'!K1234="","",IF('##zz500##'!K1234="yes",D1233,IF('##zz500##'!T1234&lt;&gt;0,D1233*(1+'##zz500##'!T1234),D1233*(1+C1234))))</f>
        <v>5.5744190465559482</v>
      </c>
      <c r="E1234" s="6">
        <f t="shared" si="49"/>
        <v>5.5510712545630003E-3</v>
      </c>
      <c r="F1234" s="17">
        <f>D1234/MAX(D$240:D1234)-1</f>
        <v>-6.9618801593795965E-4</v>
      </c>
      <c r="G1234" s="66">
        <f>IF('##zz500##'!K1234="","",IF('##zz500##'!K1234="no",G1233*(1+E1234),IF('##zz500##'!T1234&lt;&gt;0,G1233*(1+'##zz500##'!T1234),G1233*(1+'##zz500##'!P1234))))</f>
        <v>21.046321649622616</v>
      </c>
      <c r="H1234" s="6">
        <f t="shared" si="50"/>
        <v>5.5510712545630003E-3</v>
      </c>
      <c r="I1234" s="17">
        <f>G1234/MAX(G$240:G1234)-1</f>
        <v>-0.11525327230335403</v>
      </c>
      <c r="N1234" s="20"/>
      <c r="O1234" s="20"/>
      <c r="S1234" s="192"/>
      <c r="Y1234" s="39"/>
      <c r="Z1234" s="39"/>
      <c r="AA1234" s="17"/>
      <c r="AC1234" s="142"/>
      <c r="AE1234" s="17"/>
      <c r="AG1234" s="66"/>
      <c r="AI1234" s="17"/>
    </row>
    <row r="1235" spans="1:36" x14ac:dyDescent="0.25">
      <c r="A1235" s="72">
        <f>IF('##zz500##'!B1235&lt;&gt;"",'##zz500##'!B1235,"")</f>
        <v>40949</v>
      </c>
      <c r="B1235" s="208">
        <v>16567.41</v>
      </c>
      <c r="C1235" s="146">
        <f t="shared" si="51"/>
        <v>2.1825225193616848E-3</v>
      </c>
      <c r="D1235" s="143">
        <f>IF('##zz500##'!K1235="","",IF('##zz500##'!K1235="yes",D1234,IF('##zz500##'!T1235&lt;&gt;0,D1234*(1+'##zz500##'!T1235),D1234*(1+C1235))))</f>
        <v>5.5865853416574156</v>
      </c>
      <c r="E1235" s="6">
        <f t="shared" si="49"/>
        <v>2.1825225193616848E-3</v>
      </c>
      <c r="F1235" s="17">
        <f>D1235/MAX(D$240:D1235)-1</f>
        <v>0</v>
      </c>
      <c r="G1235" s="66">
        <f>IF('##zz500##'!K1235="","",IF('##zz500##'!K1235="no",G1234*(1+E1235),IF('##zz500##'!T1235&lt;&gt;0,G1234*(1+'##zz500##'!T1235),G1234*(1+'##zz500##'!P1235))))</f>
        <v>21.092255720572648</v>
      </c>
      <c r="H1235" s="6">
        <f t="shared" si="50"/>
        <v>2.1825225193616848E-3</v>
      </c>
      <c r="I1235" s="17">
        <f>G1235/MAX(G$240:G1235)-1</f>
        <v>-0.11332229264622451</v>
      </c>
      <c r="N1235" s="20"/>
      <c r="O1235" s="20"/>
      <c r="S1235" s="192"/>
      <c r="Y1235" s="39"/>
      <c r="Z1235" s="39"/>
      <c r="AA1235" s="17"/>
      <c r="AC1235" s="142"/>
      <c r="AE1235" s="17"/>
      <c r="AG1235" s="66"/>
      <c r="AI1235" s="17"/>
    </row>
    <row r="1236" spans="1:36" x14ac:dyDescent="0.25">
      <c r="A1236" s="72">
        <f>IF('##zz500##'!B1236&lt;&gt;"",'##zz500##'!B1236,"")</f>
        <v>40952</v>
      </c>
      <c r="B1236" s="208">
        <v>16711.66</v>
      </c>
      <c r="C1236" s="146">
        <f t="shared" si="51"/>
        <v>8.7068527911122739E-3</v>
      </c>
      <c r="D1236" s="143">
        <f>IF('##zz500##'!K1236="","",IF('##zz500##'!K1236="yes",D1235,IF('##zz500##'!T1236&lt;&gt;0,D1235*(1+'##zz500##'!T1236),D1235*(1+C1236))))</f>
        <v>5.6352269178322123</v>
      </c>
      <c r="E1236" s="6">
        <f t="shared" si="49"/>
        <v>8.7068527911122739E-3</v>
      </c>
      <c r="F1236" s="17">
        <f>D1236/MAX(D$240:D1236)-1</f>
        <v>0</v>
      </c>
      <c r="G1236" s="66">
        <f>IF('##zz500##'!K1236="","",IF('##zz500##'!K1236="no",G1235*(1+E1236),IF('##zz500##'!T1236&lt;&gt;0,G1235*(1+'##zz500##'!T1236),G1235*(1+'##zz500##'!P1236))))</f>
        <v>21.275902886164172</v>
      </c>
      <c r="H1236" s="6">
        <f t="shared" si="50"/>
        <v>8.7068527911122739E-3</v>
      </c>
      <c r="I1236" s="17">
        <f>G1236/MAX(G$240:G1236)-1</f>
        <v>-0.10560212037513417</v>
      </c>
      <c r="N1236" s="20"/>
      <c r="O1236" s="20"/>
      <c r="S1236" s="192"/>
      <c r="Y1236" s="39"/>
      <c r="Z1236" s="39"/>
      <c r="AA1236" s="17"/>
      <c r="AC1236" s="142"/>
      <c r="AE1236" s="17"/>
      <c r="AG1236" s="66"/>
      <c r="AI1236" s="17"/>
    </row>
    <row r="1237" spans="1:36" x14ac:dyDescent="0.25">
      <c r="A1237" s="72">
        <f>IF('##zz500##'!B1237&lt;&gt;"",'##zz500##'!B1237,"")</f>
        <v>40953</v>
      </c>
      <c r="B1237" s="208">
        <v>16696.87</v>
      </c>
      <c r="C1237" s="146">
        <f t="shared" si="51"/>
        <v>-8.8501082477743243E-4</v>
      </c>
      <c r="D1237" s="143">
        <f>IF('##zz500##'!K1237="","",IF('##zz500##'!K1237="yes",D1236,IF('##zz500##'!T1237&lt;&gt;0,D1236*(1+'##zz500##'!T1237),D1236*(1+C1237))))</f>
        <v>5.6302396810098534</v>
      </c>
      <c r="E1237" s="6">
        <f t="shared" si="49"/>
        <v>-8.8501082477743243E-4</v>
      </c>
      <c r="F1237" s="17">
        <f>D1237/MAX(D$240:D1237)-1</f>
        <v>-8.8501082477743243E-4</v>
      </c>
      <c r="G1237" s="66">
        <f>IF('##zz500##'!K1237="","",IF('##zz500##'!K1237="no",G1236*(1+E1237),IF('##zz500##'!T1237&lt;&gt;0,G1236*(1+'##zz500##'!T1237),G1236*(1+'##zz500##'!P1237))))</f>
        <v>21.257073481803005</v>
      </c>
      <c r="H1237" s="6">
        <f t="shared" si="50"/>
        <v>-8.850108247773214E-4</v>
      </c>
      <c r="I1237" s="17">
        <f>G1237/MAX(G$240:G1237)-1</f>
        <v>-0.10639367218026008</v>
      </c>
      <c r="N1237" s="20"/>
      <c r="O1237" s="20"/>
      <c r="S1237" s="192"/>
      <c r="Y1237" s="39"/>
      <c r="Z1237" s="39"/>
      <c r="AA1237" s="17"/>
      <c r="AC1237" s="142"/>
      <c r="AE1237" s="17"/>
      <c r="AG1237" s="66"/>
      <c r="AI1237" s="17"/>
    </row>
    <row r="1238" spans="1:36" x14ac:dyDescent="0.25">
      <c r="A1238" s="72">
        <f>IF('##zz500##'!B1238&lt;&gt;"",'##zz500##'!B1238,"")</f>
        <v>40954</v>
      </c>
      <c r="B1238" s="208">
        <v>16960.580000000002</v>
      </c>
      <c r="C1238" s="146">
        <f t="shared" si="51"/>
        <v>1.5793978152791599E-2</v>
      </c>
      <c r="D1238" s="143">
        <f>IF('##zz500##'!K1238="","",IF('##zz500##'!K1238="yes",D1237,IF('##zz500##'!T1238&lt;&gt;0,D1237*(1+'##zz500##'!T1238),D1237*(1+C1238))))</f>
        <v>5.7191635635267035</v>
      </c>
      <c r="E1238" s="6">
        <f t="shared" si="49"/>
        <v>1.5793978152791599E-2</v>
      </c>
      <c r="F1238" s="17">
        <f>D1238/MAX(D$240:D1238)-1</f>
        <v>0</v>
      </c>
      <c r="G1238" s="66">
        <f>IF('##zz500##'!K1238="","",IF('##zz500##'!K1238="no",G1237*(1+E1238),IF('##zz500##'!T1238&lt;&gt;0,G1237*(1+'##zz500##'!T1238),G1237*(1+'##zz500##'!P1238))))</f>
        <v>21.592807235966887</v>
      </c>
      <c r="H1238" s="6">
        <f t="shared" si="50"/>
        <v>1.5793978152791599E-2</v>
      </c>
      <c r="I1238" s="17">
        <f>G1238/MAX(G$240:G1238)-1</f>
        <v>-9.2280073361478809E-2</v>
      </c>
      <c r="N1238" s="20"/>
      <c r="O1238" s="20"/>
      <c r="S1238" s="192"/>
      <c r="Y1238" s="39"/>
      <c r="Z1238" s="39"/>
      <c r="AA1238" s="17"/>
      <c r="AC1238" s="142"/>
      <c r="AE1238" s="17"/>
      <c r="AG1238" s="66"/>
      <c r="AI1238" s="17"/>
    </row>
    <row r="1239" spans="1:36" x14ac:dyDescent="0.25">
      <c r="A1239" s="72">
        <f>IF('##zz500##'!B1239&lt;&gt;"",'##zz500##'!B1239,"")</f>
        <v>40955</v>
      </c>
      <c r="B1239" s="208">
        <v>16926.009999999998</v>
      </c>
      <c r="C1239" s="146">
        <f t="shared" si="51"/>
        <v>-2.0382557671968504E-3</v>
      </c>
      <c r="D1239" s="143">
        <f>IF('##zz500##'!K1239="","",IF('##zz500##'!K1239="yes",D1238,IF('##zz500##'!T1239&lt;&gt;0,D1238*(1+'##zz500##'!T1239),D1238*(1+C1239))))</f>
        <v>5.7075064454098028</v>
      </c>
      <c r="E1239" s="6">
        <f t="shared" si="49"/>
        <v>-2.0382557671969614E-3</v>
      </c>
      <c r="F1239" s="17">
        <f>D1239/MAX(D$240:D1239)-1</f>
        <v>-2.0382557671969614E-3</v>
      </c>
      <c r="G1239" s="66">
        <f>IF('##zz500##'!K1239="","",IF('##zz500##'!K1239="no",G1238*(1+E1239),IF('##zz500##'!T1239&lt;&gt;0,G1238*(1+'##zz500##'!T1239),G1238*(1+'##zz500##'!P1239))))</f>
        <v>21.548795572088206</v>
      </c>
      <c r="H1239" s="6">
        <f t="shared" si="50"/>
        <v>-2.0382557671969614E-3</v>
      </c>
      <c r="I1239" s="17">
        <f>G1239/MAX(G$240:G1239)-1</f>
        <v>-9.4130238736949368E-2</v>
      </c>
      <c r="N1239" s="20"/>
      <c r="O1239" s="20"/>
      <c r="S1239" s="192"/>
      <c r="Y1239" s="39"/>
      <c r="Z1239" s="39"/>
      <c r="AA1239" s="17"/>
      <c r="AC1239" s="142"/>
      <c r="AE1239" s="17"/>
      <c r="AG1239" s="66"/>
      <c r="AI1239" s="17"/>
    </row>
    <row r="1240" spans="1:36" x14ac:dyDescent="0.25">
      <c r="A1240" s="72">
        <f>IF('##zz500##'!B1240&lt;&gt;"",'##zz500##'!B1240,"")</f>
        <v>40956</v>
      </c>
      <c r="B1240" s="208">
        <v>16859.45</v>
      </c>
      <c r="C1240" s="146">
        <f t="shared" si="51"/>
        <v>-3.9324093510518798E-3</v>
      </c>
      <c r="D1240" s="143">
        <f>IF('##zz500##'!K1240="","",IF('##zz500##'!K1240="yes",D1239,IF('##zz500##'!T1240&lt;&gt;0,D1239*(1+'##zz500##'!T1240),D1239*(1+C1240))))</f>
        <v>5.6850621936926844</v>
      </c>
      <c r="E1240" s="6">
        <f t="shared" si="49"/>
        <v>-3.9324093510518798E-3</v>
      </c>
      <c r="F1240" s="17">
        <f>D1240/MAX(D$240:D1240)-1</f>
        <v>-5.9626498622100677E-3</v>
      </c>
      <c r="G1240" s="66">
        <f>IF('##zz500##'!K1240="","",IF('##zz500##'!K1240="no",G1239*(1+E1240),IF('##zz500##'!T1240&lt;&gt;0,G1239*(1+'##zz500##'!T1240),G1239*(1+'##zz500##'!P1240))))</f>
        <v>21.464056886876623</v>
      </c>
      <c r="H1240" s="6">
        <f t="shared" si="50"/>
        <v>-3.9324093510517688E-3</v>
      </c>
      <c r="I1240" s="17">
        <f>G1240/MAX(G$240:G1240)-1</f>
        <v>-9.7692489456975173E-2</v>
      </c>
      <c r="N1240" s="20"/>
      <c r="O1240" s="20"/>
      <c r="S1240" s="192"/>
      <c r="Y1240" s="39"/>
      <c r="Z1240" s="39"/>
      <c r="AA1240" s="17"/>
      <c r="AC1240" s="142"/>
      <c r="AE1240" s="17"/>
      <c r="AG1240" s="66"/>
      <c r="AI1240" s="17"/>
    </row>
    <row r="1241" spans="1:36" x14ac:dyDescent="0.25">
      <c r="A1241" s="72">
        <f>IF('##zz500##'!B1241&lt;&gt;"",'##zz500##'!B1241,"")</f>
        <v>40959</v>
      </c>
      <c r="B1241" s="208">
        <v>16876.38</v>
      </c>
      <c r="C1241" s="146">
        <f t="shared" si="51"/>
        <v>1.0041845967692087E-3</v>
      </c>
      <c r="D1241" s="143">
        <f>IF('##zz500##'!K1241="","",IF('##zz500##'!K1241="yes",D1240,IF('##zz500##'!T1241&lt;&gt;0,D1240*(1+'##zz500##'!T1241),D1240*(1+C1241))))</f>
        <v>5.6907710455792655</v>
      </c>
      <c r="E1241" s="6">
        <f t="shared" si="49"/>
        <v>1.0041845967692087E-3</v>
      </c>
      <c r="F1241" s="17">
        <f>D1241/MAX(D$240:D1241)-1</f>
        <v>-4.9644528665884202E-3</v>
      </c>
      <c r="G1241" s="66">
        <f>IF('##zz500##'!K1241="","",IF('##zz500##'!K1241="no",G1240*(1+E1241),IF('##zz500##'!T1241&lt;&gt;0,G1240*(1+'##zz500##'!T1241),G1240*(1+'##zz500##'!P1241))))</f>
        <v>21.485610762186603</v>
      </c>
      <c r="H1241" s="6">
        <f t="shared" si="50"/>
        <v>1.0041845967692087E-3</v>
      </c>
      <c r="I1241" s="17">
        <f>G1241/MAX(G$240:G1241)-1</f>
        <v>-9.6786406153338667E-2</v>
      </c>
      <c r="N1241" s="20"/>
      <c r="O1241" s="20"/>
      <c r="S1241" s="192"/>
      <c r="Y1241" s="39"/>
      <c r="Z1241" s="39"/>
      <c r="AA1241" s="17"/>
      <c r="AC1241" s="142"/>
      <c r="AE1241" s="17"/>
      <c r="AG1241" s="66"/>
      <c r="AI1241" s="17"/>
    </row>
    <row r="1242" spans="1:36" x14ac:dyDescent="0.25">
      <c r="A1242" s="72">
        <f>IF('##zz500##'!B1242&lt;&gt;"",'##zz500##'!B1242,"")</f>
        <v>40960</v>
      </c>
      <c r="B1242" s="208">
        <v>17079.919999999998</v>
      </c>
      <c r="C1242" s="146">
        <f t="shared" si="51"/>
        <v>1.2060643337018728E-2</v>
      </c>
      <c r="D1242" s="143">
        <f>IF('##zz500##'!K1242="","",IF('##zz500##'!K1242="yes",D1241,IF('##zz500##'!T1242&lt;&gt;0,D1241*(1+'##zz500##'!T1242),D1241*(1+C1242))))</f>
        <v>5.7594054054726298</v>
      </c>
      <c r="E1242" s="6">
        <f t="shared" si="49"/>
        <v>1.2060643337018728E-2</v>
      </c>
      <c r="F1242" s="17">
        <f>D1242/MAX(D$240:D1242)-1</f>
        <v>0</v>
      </c>
      <c r="G1242" s="66">
        <f>IF('##zz500##'!K1242="","",IF('##zz500##'!K1242="no",G1241*(1+E1242),IF('##zz500##'!T1242&lt;&gt;0,G1241*(1+'##zz500##'!T1242),G1241*(1+'##zz500##'!P1242))))</f>
        <v>21.744741050467347</v>
      </c>
      <c r="H1242" s="6">
        <f t="shared" si="50"/>
        <v>1.2060643337018728E-2</v>
      </c>
      <c r="I1242" s="17">
        <f>G1242/MAX(G$240:G1242)-1</f>
        <v>-8.5893069140807188E-2</v>
      </c>
      <c r="N1242" s="20"/>
      <c r="O1242" s="20"/>
      <c r="S1242" s="192"/>
      <c r="Y1242" s="39"/>
      <c r="Z1242" s="39"/>
      <c r="AA1242" s="17"/>
      <c r="AC1242" s="142"/>
      <c r="AE1242" s="17"/>
      <c r="AG1242" s="66"/>
      <c r="AI1242" s="17"/>
    </row>
    <row r="1243" spans="1:36" x14ac:dyDescent="0.25">
      <c r="A1243" s="72">
        <f>IF('##zz500##'!B1243&lt;&gt;"",'##zz500##'!B1243,"")</f>
        <v>40961</v>
      </c>
      <c r="B1243" s="208">
        <v>17504.25</v>
      </c>
      <c r="C1243" s="146">
        <f t="shared" si="51"/>
        <v>2.4843793179359253E-2</v>
      </c>
      <c r="D1243" s="143">
        <f>IF('##zz500##'!K1243="","",IF('##zz500##'!K1243="yes",D1242,IF('##zz500##'!T1243&lt;&gt;0,D1242*(1+'##zz500##'!T1243),D1242*(1+C1243))))</f>
        <v>5.9024908822022759</v>
      </c>
      <c r="E1243" s="6">
        <f t="shared" si="49"/>
        <v>2.4843793179359253E-2</v>
      </c>
      <c r="F1243" s="17">
        <f>D1243/MAX(D$240:D1243)-1</f>
        <v>0</v>
      </c>
      <c r="G1243" s="66">
        <f>IF('##zz500##'!K1243="","",IF('##zz500##'!K1243="no",G1242*(1+E1243),IF('##zz500##'!T1243&lt;&gt;0,G1242*(1+'##zz500##'!T1243),G1242*(1+'##zz500##'!P1243))))</f>
        <v>22.284962899863881</v>
      </c>
      <c r="H1243" s="6">
        <f t="shared" si="50"/>
        <v>2.4843793179359253E-2</v>
      </c>
      <c r="I1243" s="17">
        <f>G1243/MAX(G$240:G1243)-1</f>
        <v>-6.3183185606722536E-2</v>
      </c>
      <c r="N1243" s="20"/>
      <c r="O1243" s="20"/>
      <c r="S1243" s="192"/>
      <c r="Y1243" s="39"/>
      <c r="Z1243" s="39"/>
      <c r="AA1243" s="17"/>
      <c r="AC1243" s="142"/>
      <c r="AE1243" s="17"/>
      <c r="AG1243" s="66"/>
      <c r="AI1243" s="17"/>
    </row>
    <row r="1244" spans="1:36" x14ac:dyDescent="0.25">
      <c r="A1244" s="72">
        <f>IF('##zz500##'!B1244&lt;&gt;"",'##zz500##'!B1244,"")</f>
        <v>40962</v>
      </c>
      <c r="B1244" s="208">
        <v>17459.580000000002</v>
      </c>
      <c r="C1244" s="146">
        <f t="shared" si="51"/>
        <v>-2.5519516688803368E-3</v>
      </c>
      <c r="D1244" s="143">
        <f>IF('##zz500##'!K1244="","",IF('##zz500##'!K1244="yes",D1243,IF('##zz500##'!T1244&lt;&gt;0,D1243*(1+'##zz500##'!T1244),D1243*(1+C1244))))</f>
        <v>5.8874280107448884</v>
      </c>
      <c r="E1244" s="6">
        <f t="shared" si="49"/>
        <v>-2.5519516688804478E-3</v>
      </c>
      <c r="F1244" s="17">
        <f>D1244/MAX(D$240:D1244)-1</f>
        <v>-2.5519516688804478E-3</v>
      </c>
      <c r="G1244" s="66">
        <f>IF('##zz500##'!K1244="","",IF('##zz500##'!K1244="no",G1243*(1+E1244),IF('##zz500##'!T1244&lt;&gt;0,G1243*(1+'##zz500##'!T1244),G1243*(1+'##zz500##'!P1244))))</f>
        <v>22.228092751600634</v>
      </c>
      <c r="H1244" s="6">
        <f t="shared" si="50"/>
        <v>-2.5519516688804478E-3</v>
      </c>
      <c r="I1244" s="17">
        <f>G1244/MAX(G$240:G1244)-1</f>
        <v>-6.557389683964876E-2</v>
      </c>
      <c r="N1244" s="20"/>
      <c r="O1244" s="20"/>
      <c r="S1244" s="192"/>
      <c r="Y1244" s="39"/>
      <c r="Z1244" s="39"/>
      <c r="AA1244" s="17"/>
      <c r="AC1244" s="142"/>
      <c r="AE1244" s="17"/>
      <c r="AG1244" s="66"/>
      <c r="AI1244" s="17"/>
    </row>
    <row r="1245" spans="1:36" x14ac:dyDescent="0.25">
      <c r="A1245" s="72">
        <f>IF('##zz500##'!B1245&lt;&gt;"",'##zz500##'!B1245,"")</f>
        <v>40963</v>
      </c>
      <c r="B1245" s="208">
        <v>17627.169999999998</v>
      </c>
      <c r="C1245" s="146">
        <f t="shared" si="51"/>
        <v>9.5987417795844188E-3</v>
      </c>
      <c r="D1245" s="143">
        <f>IF('##zz500##'!K1245="","",IF('##zz500##'!K1245="yes",D1244,IF('##zz500##'!T1245&lt;&gt;0,D1244*(1+'##zz500##'!T1245),D1244*(1+C1245))))</f>
        <v>5.9439399119659209</v>
      </c>
      <c r="E1245" s="6">
        <f t="shared" si="49"/>
        <v>9.5987417795844188E-3</v>
      </c>
      <c r="F1245" s="17">
        <f>D1245/MAX(D$240:D1245)-1</f>
        <v>0</v>
      </c>
      <c r="G1245" s="66">
        <f>IF('##zz500##'!K1245="","",IF('##zz500##'!K1245="no",G1244*(1+E1245),IF('##zz500##'!T1245&lt;&gt;0,G1244*(1+'##zz500##'!T1245),G1244*(1+'##zz500##'!P1245))))</f>
        <v>22.441454474175902</v>
      </c>
      <c r="H1245" s="6">
        <f t="shared" si="50"/>
        <v>9.5987417795844188E-3</v>
      </c>
      <c r="I1245" s="17">
        <f>G1245/MAX(G$240:G1245)-1</f>
        <v>-5.6604581963309197E-2</v>
      </c>
      <c r="N1245" s="20"/>
      <c r="O1245" s="20"/>
      <c r="S1245" s="192"/>
      <c r="Y1245" s="39"/>
      <c r="Z1245" s="39"/>
      <c r="AA1245" s="17"/>
      <c r="AC1245" s="142"/>
      <c r="AE1245" s="17"/>
      <c r="AG1245" s="66"/>
      <c r="AI1245" s="17"/>
    </row>
    <row r="1246" spans="1:36" x14ac:dyDescent="0.25">
      <c r="A1246" s="72">
        <f>IF('##zz500##'!B1246&lt;&gt;"",'##zz500##'!B1246,"")</f>
        <v>40966</v>
      </c>
      <c r="B1246" s="208">
        <v>17625.330000000002</v>
      </c>
      <c r="C1246" s="146">
        <f t="shared" si="51"/>
        <v>-1.0438431126469361E-4</v>
      </c>
      <c r="D1246" s="143">
        <f>IF('##zz500##'!K1246="","",IF('##zz500##'!K1246="yes",D1245,IF('##zz500##'!T1246&lt;&gt;0,D1245*(1+'##zz500##'!T1246),D1245*(1+C1246))))</f>
        <v>5.9433194578920112</v>
      </c>
      <c r="E1246" s="6">
        <f t="shared" si="49"/>
        <v>-1.0438431126480463E-4</v>
      </c>
      <c r="F1246" s="17">
        <f>D1246/MAX(D$240:D1246)-1</f>
        <v>-1.0438431126480463E-4</v>
      </c>
      <c r="G1246" s="66">
        <f>IF('##zz500##'!K1246="","",IF('##zz500##'!K1246="no",G1245*(1+E1246),IF('##zz500##'!T1246&lt;&gt;0,G1245*(1+'##zz500##'!T1246),G1245*(1+'##zz500##'!P1246))))</f>
        <v>22.439111938406835</v>
      </c>
      <c r="H1246" s="6">
        <f t="shared" si="50"/>
        <v>-1.0438431126480463E-4</v>
      </c>
      <c r="I1246" s="17">
        <f>G1246/MAX(G$240:G1246)-1</f>
        <v>-5.6703057644271304E-2</v>
      </c>
      <c r="N1246" s="20"/>
      <c r="O1246" s="20"/>
      <c r="S1246" s="192"/>
      <c r="Y1246" s="39"/>
      <c r="Z1246" s="39"/>
      <c r="AA1246" s="17"/>
      <c r="AC1246" s="142"/>
      <c r="AE1246" s="17"/>
      <c r="AG1246" s="66"/>
      <c r="AI1246" s="17"/>
    </row>
    <row r="1247" spans="1:36" x14ac:dyDescent="0.25">
      <c r="A1247" s="72">
        <f>IF('##zz500##'!B1247&lt;&gt;"",'##zz500##'!B1247,"")</f>
        <v>40967</v>
      </c>
      <c r="B1247" s="208">
        <v>17399.36</v>
      </c>
      <c r="C1247" s="146">
        <f t="shared" si="51"/>
        <v>-1.2820752859662887E-2</v>
      </c>
      <c r="D1247" s="143">
        <f>IF('##zz500##'!K1247="","",IF('##zz500##'!K1247="yes",D1246,IF('##zz500##'!T1247&lt;&gt;0,D1246*(1+'##zz500##'!T1247),D1246*(1+C1247))))</f>
        <v>5.8671216279563518</v>
      </c>
      <c r="E1247" s="6">
        <f t="shared" si="49"/>
        <v>-1.2820752859662887E-2</v>
      </c>
      <c r="F1247" s="17">
        <f>D1247/MAX(D$240:D1247)-1</f>
        <v>-1.2923798885470572E-2</v>
      </c>
      <c r="G1247" s="66">
        <f>IF('##zz500##'!K1247="","",IF('##zz500##'!K1247="no",G1246*(1+E1247),IF('##zz500##'!T1247&lt;&gt;0,G1246*(1+'##zz500##'!T1247),G1246*(1+'##zz500##'!P1247))))</f>
        <v>22.151425629854209</v>
      </c>
      <c r="H1247" s="6">
        <f t="shared" si="50"/>
        <v>-1.2820752859662887E-2</v>
      </c>
      <c r="I1247" s="17">
        <f>G1247/MAX(G$240:G1247)-1</f>
        <v>-6.8796834615489799E-2</v>
      </c>
      <c r="N1247" s="20"/>
      <c r="O1247" s="20"/>
      <c r="S1247" s="192"/>
      <c r="Y1247" s="39"/>
      <c r="Z1247" s="39"/>
      <c r="AA1247" s="17"/>
      <c r="AC1247" s="142"/>
      <c r="AE1247" s="17"/>
      <c r="AG1247" s="66"/>
      <c r="AI1247" s="17"/>
    </row>
    <row r="1248" spans="1:36" x14ac:dyDescent="0.25">
      <c r="A1248" s="72">
        <f>IF('##zz500##'!B1248&lt;&gt;"",'##zz500##'!B1248,"")</f>
        <v>40968</v>
      </c>
      <c r="B1248" s="208">
        <v>17088.43</v>
      </c>
      <c r="C1248" s="146">
        <f t="shared" si="51"/>
        <v>-1.7870197524506692E-2</v>
      </c>
      <c r="D1248" s="143">
        <f>IF('##zz500##'!K1248="","",IF('##zz500##'!K1248="yes",D1247,IF('##zz500##'!T1248&lt;&gt;0,D1247*(1+'##zz500##'!T1248),D1247*(1+C1248))))</f>
        <v>5.7622750055644669</v>
      </c>
      <c r="E1248" s="6">
        <f t="shared" si="49"/>
        <v>-1.7870197524506581E-2</v>
      </c>
      <c r="F1248" s="17">
        <f>D1248/MAX(D$240:D1248)-1</f>
        <v>-3.0563045571126768E-2</v>
      </c>
      <c r="G1248" s="66">
        <f>IF('##zz500##'!K1248="","",IF('##zz500##'!K1248="no",G1247*(1+E1248),IF('##zz500##'!T1248&lt;&gt;0,G1247*(1+'##zz500##'!T1248),G1247*(1+'##zz500##'!P1248))))</f>
        <v>21.755575278399299</v>
      </c>
      <c r="H1248" s="6">
        <f t="shared" si="50"/>
        <v>-1.787019752450647E-2</v>
      </c>
      <c r="I1248" s="17">
        <f>G1248/MAX(G$240:G1248)-1</f>
        <v>-8.5437619116356722E-2</v>
      </c>
      <c r="N1248" s="20"/>
      <c r="O1248" s="20"/>
      <c r="S1248" s="192"/>
      <c r="Y1248" s="39"/>
      <c r="Z1248" s="39"/>
      <c r="AA1248" s="17"/>
      <c r="AC1248" s="142"/>
      <c r="AE1248" s="17"/>
      <c r="AF1248" s="14"/>
      <c r="AG1248" s="66"/>
      <c r="AI1248" s="17"/>
      <c r="AJ1248" s="14"/>
    </row>
    <row r="1249" spans="1:35" x14ac:dyDescent="0.25">
      <c r="A1249" s="72">
        <f>IF('##zz500##'!B1249&lt;&gt;"",'##zz500##'!B1249,"")</f>
        <v>40969</v>
      </c>
      <c r="B1249" s="208">
        <v>17167.349999999999</v>
      </c>
      <c r="C1249" s="146">
        <f t="shared" si="51"/>
        <v>4.6183294778980866E-3</v>
      </c>
      <c r="D1249" s="143">
        <f>IF('##zz500##'!K1249="","",IF('##zz500##'!K1249="yes",D1248,IF('##zz500##'!T1249&lt;&gt;0,D1248*(1+'##zz500##'!T1249),D1248*(1+C1249))))</f>
        <v>5.7888870900824205</v>
      </c>
      <c r="E1249" s="6">
        <f t="shared" si="49"/>
        <v>4.6183294778980866E-3</v>
      </c>
      <c r="F1249" s="17">
        <f>D1249/MAX(D$240:D1249)-1</f>
        <v>-2.6085866307524186E-2</v>
      </c>
      <c r="G1249" s="66">
        <f>IF('##zz500##'!K1249="","",IF('##zz500##'!K1249="no",G1248*(1+E1249),IF('##zz500##'!T1249&lt;&gt;0,G1248*(1+'##zz500##'!T1249),G1248*(1+'##zz500##'!P1249))))</f>
        <v>21.856049693016161</v>
      </c>
      <c r="H1249" s="6">
        <f t="shared" si="50"/>
        <v>4.6183294778980866E-3</v>
      </c>
      <c r="I1249" s="17">
        <f>G1249/MAX(G$240:G1249)-1</f>
        <v>-8.1213868713345128E-2</v>
      </c>
      <c r="N1249" s="20"/>
      <c r="O1249" s="20"/>
      <c r="S1249" s="192"/>
      <c r="Y1249" s="39"/>
      <c r="Z1249" s="39"/>
      <c r="AA1249" s="17"/>
      <c r="AC1249" s="142"/>
      <c r="AE1249" s="17"/>
      <c r="AG1249" s="66"/>
      <c r="AI1249" s="17"/>
    </row>
    <row r="1250" spans="1:35" x14ac:dyDescent="0.25">
      <c r="A1250" s="72">
        <f>IF('##zz500##'!B1250&lt;&gt;"",'##zz500##'!B1250,"")</f>
        <v>40970</v>
      </c>
      <c r="B1250" s="208">
        <v>17440.330000000002</v>
      </c>
      <c r="C1250" s="146">
        <f t="shared" si="51"/>
        <v>1.5901114615826106E-2</v>
      </c>
      <c r="D1250" s="143">
        <f>IF('##zz500##'!K1250="","",IF('##zz500##'!K1250="yes",D1249,IF('##zz500##'!T1250&lt;&gt;0,D1249*(1+'##zz500##'!T1250),D1249*(1+C1250))))</f>
        <v>5.8809368471998971</v>
      </c>
      <c r="E1250" s="6">
        <f t="shared" si="49"/>
        <v>1.5901114615826106E-2</v>
      </c>
      <c r="F1250" s="17">
        <f>D1250/MAX(D$240:D1250)-1</f>
        <v>-1.0599546041707208E-2</v>
      </c>
      <c r="G1250" s="66">
        <f>IF('##zz500##'!K1250="","",IF('##zz500##'!K1250="no",G1249*(1+E1250),IF('##zz500##'!T1250&lt;&gt;0,G1249*(1+'##zz500##'!T1250),G1249*(1+'##zz500##'!P1250))))</f>
        <v>22.203585244234002</v>
      </c>
      <c r="H1250" s="6">
        <f t="shared" si="50"/>
        <v>1.5901114615826106E-2</v>
      </c>
      <c r="I1250" s="17">
        <f>G1250/MAX(G$240:G1250)-1</f>
        <v>-6.6604145132324599E-2</v>
      </c>
      <c r="N1250" s="20"/>
      <c r="O1250" s="20"/>
      <c r="S1250" s="192"/>
      <c r="Y1250" s="39"/>
      <c r="Z1250" s="39"/>
      <c r="AA1250" s="17"/>
      <c r="AC1250" s="142"/>
      <c r="AE1250" s="17"/>
      <c r="AG1250" s="66"/>
      <c r="AI1250" s="17"/>
    </row>
    <row r="1251" spans="1:35" x14ac:dyDescent="0.25">
      <c r="A1251" s="72">
        <f>IF('##zz500##'!B1251&lt;&gt;"",'##zz500##'!B1251,"")</f>
        <v>40973</v>
      </c>
      <c r="B1251" s="208">
        <v>17483.009999999998</v>
      </c>
      <c r="C1251" s="146">
        <f t="shared" si="51"/>
        <v>2.4472014004319753E-3</v>
      </c>
      <c r="D1251" s="143">
        <f>IF('##zz500##'!K1251="","",IF('##zz500##'!K1251="yes",D1250,IF('##zz500##'!T1251&lt;&gt;0,D1250*(1+'##zz500##'!T1251),D1250*(1+C1251))))</f>
        <v>5.8953286840882164</v>
      </c>
      <c r="E1251" s="6">
        <f t="shared" si="49"/>
        <v>2.4472014004319753E-3</v>
      </c>
      <c r="F1251" s="17">
        <f>D1251/MAX(D$240:D1251)-1</f>
        <v>-8.1782838651924816E-3</v>
      </c>
      <c r="G1251" s="66">
        <f>IF('##zz500##'!K1251="","",IF('##zz500##'!K1251="no",G1250*(1+E1251),IF('##zz500##'!T1251&lt;&gt;0,G1250*(1+'##zz500##'!T1251),G1250*(1+'##zz500##'!P1251))))</f>
        <v>22.257921889138302</v>
      </c>
      <c r="H1251" s="6">
        <f t="shared" si="50"/>
        <v>2.4472014004319753E-3</v>
      </c>
      <c r="I1251" s="17">
        <f>G1251/MAX(G$240:G1251)-1</f>
        <v>-6.4319937489135004E-2</v>
      </c>
      <c r="N1251" s="20"/>
      <c r="O1251" s="20"/>
      <c r="S1251" s="192"/>
      <c r="Y1251" s="39"/>
      <c r="Z1251" s="39"/>
      <c r="AA1251" s="17"/>
      <c r="AC1251" s="142"/>
      <c r="AE1251" s="17"/>
      <c r="AG1251" s="66"/>
      <c r="AI1251" s="17"/>
    </row>
    <row r="1252" spans="1:35" x14ac:dyDescent="0.25">
      <c r="A1252" s="72">
        <f>IF('##zz500##'!B1252&lt;&gt;"",'##zz500##'!B1252,"")</f>
        <v>40974</v>
      </c>
      <c r="B1252" s="208">
        <v>17380.189999999999</v>
      </c>
      <c r="C1252" s="146">
        <f t="shared" si="51"/>
        <v>-5.8811383165713327E-3</v>
      </c>
      <c r="D1252" s="143">
        <f>IF('##zz500##'!K1252="","",IF('##zz500##'!K1252="yes",D1251,IF('##zz500##'!T1252&lt;&gt;0,D1251*(1+'##zz500##'!T1252),D1251*(1+C1252))))</f>
        <v>5.8606574406754435</v>
      </c>
      <c r="E1252" s="6">
        <f t="shared" si="49"/>
        <v>-5.8811383165713327E-3</v>
      </c>
      <c r="F1252" s="17">
        <f>D1252/MAX(D$240:D1252)-1</f>
        <v>-1.4011324563160343E-2</v>
      </c>
      <c r="G1252" s="66">
        <f>IF('##zz500##'!K1252="","",IF('##zz500##'!K1252="no",G1251*(1+E1252),IF('##zz500##'!T1252&lt;&gt;0,G1251*(1+'##zz500##'!T1252),G1251*(1+'##zz500##'!P1252))))</f>
        <v>22.12701997186884</v>
      </c>
      <c r="H1252" s="6">
        <f t="shared" si="50"/>
        <v>-5.8811383165713327E-3</v>
      </c>
      <c r="I1252" s="17">
        <f>G1252/MAX(G$240:G1252)-1</f>
        <v>-6.9822801356819508E-2</v>
      </c>
      <c r="N1252" s="20"/>
      <c r="O1252" s="20"/>
      <c r="S1252" s="192"/>
      <c r="Y1252" s="39"/>
      <c r="Z1252" s="39"/>
      <c r="AA1252" s="17"/>
      <c r="AC1252" s="142"/>
      <c r="AE1252" s="17"/>
      <c r="AG1252" s="66"/>
      <c r="AI1252" s="17"/>
    </row>
    <row r="1253" spans="1:35" x14ac:dyDescent="0.25">
      <c r="A1253" s="72">
        <f>IF('##zz500##'!B1253&lt;&gt;"",'##zz500##'!B1253,"")</f>
        <v>40975</v>
      </c>
      <c r="B1253" s="208">
        <v>17548.5</v>
      </c>
      <c r="C1253" s="146">
        <f t="shared" si="51"/>
        <v>9.6840138111264906E-3</v>
      </c>
      <c r="D1253" s="143">
        <f>IF('##zz500##'!K1253="","",IF('##zz500##'!K1253="yes",D1252,IF('##zz500##'!T1253&lt;&gt;0,D1252*(1+'##zz500##'!T1253),D1252*(1+C1253))))</f>
        <v>5.9174121282732255</v>
      </c>
      <c r="E1253" s="6">
        <f t="shared" si="49"/>
        <v>9.6840138111264906E-3</v>
      </c>
      <c r="F1253" s="17">
        <f>D1253/MAX(D$240:D1253)-1</f>
        <v>-4.4629966126157328E-3</v>
      </c>
      <c r="G1253" s="66">
        <f>IF('##zz500##'!K1253="","",IF('##zz500##'!K1253="no",G1252*(1+E1253),IF('##zz500##'!T1253&lt;&gt;0,G1252*(1+'##zz500##'!T1253),G1252*(1+'##zz500##'!P1253))))</f>
        <v>22.34129833887549</v>
      </c>
      <c r="H1253" s="6">
        <f t="shared" si="50"/>
        <v>9.6840138111264906E-3</v>
      </c>
      <c r="I1253" s="17">
        <f>G1253/MAX(G$240:G1253)-1</f>
        <v>-6.0814952518363996E-2</v>
      </c>
      <c r="N1253" s="20"/>
      <c r="O1253" s="20"/>
      <c r="S1253" s="192"/>
      <c r="Y1253" s="39"/>
      <c r="Z1253" s="39"/>
      <c r="AA1253" s="17"/>
      <c r="AC1253" s="142"/>
      <c r="AE1253" s="17"/>
      <c r="AG1253" s="66"/>
      <c r="AI1253" s="17"/>
    </row>
    <row r="1254" spans="1:35" x14ac:dyDescent="0.25">
      <c r="A1254" s="72">
        <f>IF('##zz500##'!B1254&lt;&gt;"",'##zz500##'!B1254,"")</f>
        <v>40976</v>
      </c>
      <c r="B1254" s="208">
        <v>17791.32</v>
      </c>
      <c r="C1254" s="146">
        <f t="shared" si="51"/>
        <v>1.3837080092315546E-2</v>
      </c>
      <c r="D1254" s="143">
        <f>IF('##zz500##'!K1254="","",IF('##zz500##'!K1254="yes",D1253,IF('##zz500##'!T1254&lt;&gt;0,D1253*(1+'##zz500##'!T1254),D1253*(1+C1254))))</f>
        <v>5.9992918338313812</v>
      </c>
      <c r="E1254" s="6">
        <f t="shared" si="49"/>
        <v>1.3837080092315546E-2</v>
      </c>
      <c r="F1254" s="17">
        <f>D1254/MAX(D$240:D1254)-1</f>
        <v>0</v>
      </c>
      <c r="G1254" s="66">
        <f>IF('##zz500##'!K1254="","",IF('##zz500##'!K1254="no",G1253*(1+E1254),IF('##zz500##'!T1254&lt;&gt;0,G1253*(1+'##zz500##'!T1254),G1253*(1+'##zz500##'!P1254))))</f>
        <v>22.650436673356825</v>
      </c>
      <c r="H1254" s="6">
        <f t="shared" si="50"/>
        <v>1.3837080092315546E-2</v>
      </c>
      <c r="I1254" s="17">
        <f>G1254/MAX(G$240:G1254)-1</f>
        <v>-4.7819373794855458E-2</v>
      </c>
      <c r="N1254" s="20"/>
      <c r="O1254" s="20"/>
      <c r="S1254" s="192"/>
      <c r="Y1254" s="39"/>
      <c r="Z1254" s="39"/>
      <c r="AA1254" s="17"/>
      <c r="AC1254" s="142"/>
      <c r="AE1254" s="17"/>
      <c r="AG1254" s="66"/>
      <c r="AI1254" s="17"/>
    </row>
    <row r="1255" spans="1:35" x14ac:dyDescent="0.25">
      <c r="A1255" s="72">
        <f>IF('##zz500##'!B1255&lt;&gt;"",'##zz500##'!B1255,"")</f>
        <v>40977</v>
      </c>
      <c r="B1255" s="208">
        <v>18056.400000000001</v>
      </c>
      <c r="C1255" s="146">
        <f t="shared" si="51"/>
        <v>1.4899400381759298E-2</v>
      </c>
      <c r="D1255" s="143">
        <f>IF('##zz500##'!K1255="","",IF('##zz500##'!K1255="yes",D1254,IF('##zz500##'!T1255&lt;&gt;0,D1254*(1+'##zz500##'!T1255),D1254*(1+C1255))))</f>
        <v>6.0886776848706541</v>
      </c>
      <c r="E1255" s="6">
        <f t="shared" si="49"/>
        <v>1.4899400381759298E-2</v>
      </c>
      <c r="F1255" s="17">
        <f>D1255/MAX(D$240:D1255)-1</f>
        <v>0</v>
      </c>
      <c r="G1255" s="66">
        <f>IF('##zz500##'!K1255="","",IF('##zz500##'!K1255="no",G1254*(1+E1255),IF('##zz500##'!T1255&lt;&gt;0,G1254*(1+'##zz500##'!T1255),G1254*(1+'##zz500##'!P1255))))</f>
        <v>22.987914598174854</v>
      </c>
      <c r="H1255" s="6">
        <f t="shared" si="50"/>
        <v>1.4899400381759298E-2</v>
      </c>
      <c r="I1255" s="17">
        <f>G1255/MAX(G$240:G1255)-1</f>
        <v>-3.363245340927068E-2</v>
      </c>
      <c r="N1255" s="20"/>
      <c r="O1255" s="20"/>
      <c r="S1255" s="192"/>
      <c r="Y1255" s="39"/>
      <c r="Z1255" s="39"/>
      <c r="AA1255" s="17"/>
      <c r="AC1255" s="142"/>
      <c r="AE1255" s="17"/>
      <c r="AG1255" s="66"/>
      <c r="AI1255" s="17"/>
    </row>
    <row r="1256" spans="1:35" x14ac:dyDescent="0.25">
      <c r="A1256" s="72">
        <f>IF('##zz500##'!B1256&lt;&gt;"",'##zz500##'!B1256,"")</f>
        <v>40980</v>
      </c>
      <c r="B1256" s="208">
        <v>18346.14</v>
      </c>
      <c r="C1256" s="146">
        <f t="shared" si="51"/>
        <v>1.6046387984315791E-2</v>
      </c>
      <c r="D1256" s="143">
        <f>IF('##zz500##'!K1256="","",IF('##zz500##'!K1256="yes",D1255,IF('##zz500##'!T1256&lt;&gt;0,D1255*(1+'##zz500##'!T1256),D1255*(1+C1256))))</f>
        <v>6.1863789693135338</v>
      </c>
      <c r="E1256" s="6">
        <f t="shared" si="49"/>
        <v>1.6046387984315791E-2</v>
      </c>
      <c r="F1256" s="17">
        <f>D1256/MAX(D$240:D1256)-1</f>
        <v>0</v>
      </c>
      <c r="G1256" s="66">
        <f>IF('##zz500##'!K1256="","",IF('##zz500##'!K1256="no",G1255*(1+E1256),IF('##zz500##'!T1256&lt;&gt;0,G1255*(1+'##zz500##'!T1256),G1255*(1+'##zz500##'!P1256))))</f>
        <v>23.356787594767486</v>
      </c>
      <c r="H1256" s="6">
        <f t="shared" si="50"/>
        <v>1.6046387984315791E-2</v>
      </c>
      <c r="I1256" s="17">
        <f>G1256/MAX(G$240:G1256)-1</f>
        <v>-1.8125744821224421E-2</v>
      </c>
      <c r="N1256" s="20"/>
      <c r="O1256" s="20"/>
      <c r="S1256" s="192"/>
      <c r="Y1256" s="39"/>
      <c r="Z1256" s="39"/>
      <c r="AA1256" s="17"/>
      <c r="AC1256" s="142"/>
      <c r="AE1256" s="17"/>
      <c r="AG1256" s="66"/>
      <c r="AI1256" s="17"/>
    </row>
    <row r="1257" spans="1:35" x14ac:dyDescent="0.25">
      <c r="A1257" s="72">
        <f>IF('##zz500##'!B1257&lt;&gt;"",'##zz500##'!B1257,"")</f>
        <v>40981</v>
      </c>
      <c r="B1257" s="208">
        <v>18454.62</v>
      </c>
      <c r="C1257" s="146">
        <f t="shared" si="51"/>
        <v>5.9129604374543732E-3</v>
      </c>
      <c r="D1257" s="143">
        <f>IF('##zz500##'!K1257="","",IF('##zz500##'!K1257="yes",D1256,IF('##zz500##'!T1257&lt;&gt;0,D1256*(1+'##zz500##'!T1257),D1256*(1+C1257))))</f>
        <v>6.2229587834101849</v>
      </c>
      <c r="E1257" s="6">
        <f t="shared" si="49"/>
        <v>5.9129604374543732E-3</v>
      </c>
      <c r="F1257" s="17">
        <f>D1257/MAX(D$240:D1257)-1</f>
        <v>0</v>
      </c>
      <c r="G1257" s="66">
        <f>IF('##zz500##'!K1257="","",IF('##zz500##'!K1257="no",G1256*(1+E1257),IF('##zz500##'!T1257&lt;&gt;0,G1256*(1+'##zz500##'!T1257),G1256*(1+'##zz500##'!P1257))))</f>
        <v>23.494895355761372</v>
      </c>
      <c r="H1257" s="6">
        <f t="shared" si="50"/>
        <v>5.9129604374543732E-3</v>
      </c>
      <c r="I1257" s="17">
        <f>G1257/MAX(G$240:G1257)-1</f>
        <v>-1.2319961195797258E-2</v>
      </c>
      <c r="N1257" s="20"/>
      <c r="O1257" s="20"/>
      <c r="S1257" s="192"/>
      <c r="Y1257" s="39"/>
      <c r="Z1257" s="39"/>
      <c r="AA1257" s="17"/>
      <c r="AC1257" s="142"/>
      <c r="AE1257" s="17"/>
      <c r="AG1257" s="66"/>
      <c r="AI1257" s="17"/>
    </row>
    <row r="1258" spans="1:35" x14ac:dyDescent="0.25">
      <c r="A1258" s="72">
        <f>IF('##zz500##'!B1258&lt;&gt;"",'##zz500##'!B1258,"")</f>
        <v>40982</v>
      </c>
      <c r="B1258" s="208">
        <v>17726.43</v>
      </c>
      <c r="C1258" s="146">
        <f t="shared" si="51"/>
        <v>-3.945841203991185E-2</v>
      </c>
      <c r="D1258" s="143">
        <f>IF('##zz500##'!K1258="","",IF('##zz500##'!K1258="yes",D1257,IF('##zz500##'!T1258&lt;&gt;0,D1257*(1+'##zz500##'!T1258),D1257*(1+C1258))))</f>
        <v>5.9961150222127966</v>
      </c>
      <c r="E1258" s="6">
        <f t="shared" si="49"/>
        <v>-3.6452717926098499E-2</v>
      </c>
      <c r="F1258" s="17">
        <f>D1258/MAX(D$240:D1258)-1</f>
        <v>-3.6452717926098499E-2</v>
      </c>
      <c r="G1258" s="66">
        <f>IF('##zz500##'!K1258="","",IF('##zz500##'!K1258="no",G1257*(1+E1258),IF('##zz500##'!T1258&lt;&gt;0,G1257*(1+'##zz500##'!T1258),G1257*(1+'##zz500##'!P1258))))</f>
        <v>22.6384425626546</v>
      </c>
      <c r="H1258" s="6">
        <f t="shared" si="50"/>
        <v>-3.645271792609861E-2</v>
      </c>
      <c r="I1258" s="17">
        <f>G1258/MAX(G$240:G1258)-1</f>
        <v>-4.8323583051564922E-2</v>
      </c>
      <c r="N1258" s="20"/>
      <c r="O1258" s="20"/>
      <c r="S1258" s="192"/>
      <c r="Y1258" s="39"/>
      <c r="Z1258" s="39"/>
      <c r="AA1258" s="17"/>
      <c r="AC1258" s="142"/>
      <c r="AE1258" s="17"/>
      <c r="AG1258" s="66"/>
      <c r="AI1258" s="17"/>
    </row>
    <row r="1259" spans="1:35" x14ac:dyDescent="0.25">
      <c r="A1259" s="72">
        <f>IF('##zz500##'!B1259&lt;&gt;"",'##zz500##'!B1259,"")</f>
        <v>40983</v>
      </c>
      <c r="B1259" s="208">
        <v>17445.150000000001</v>
      </c>
      <c r="C1259" s="146">
        <f t="shared" si="51"/>
        <v>-1.586783125536273E-2</v>
      </c>
      <c r="D1259" s="143">
        <f>IF('##zz500##'!K1259="","",IF('##zz500##'!K1259="yes",D1258,IF('##zz500##'!T1259&lt;&gt;0,D1258*(1+'##zz500##'!T1259),D1258*(1+C1259))))</f>
        <v>5.9961150222127966</v>
      </c>
      <c r="E1259" s="6">
        <f t="shared" si="49"/>
        <v>0</v>
      </c>
      <c r="F1259" s="17">
        <f>D1259/MAX(D$240:D1259)-1</f>
        <v>-3.6452717926098499E-2</v>
      </c>
      <c r="G1259" s="66">
        <f>IF('##zz500##'!K1259="","",IF('##zz500##'!K1259="no",G1258*(1+E1259),IF('##zz500##'!T1259&lt;&gt;0,G1258*(1+'##zz500##'!T1259),G1258*(1+'##zz500##'!P1259))))</f>
        <v>22.913123852022913</v>
      </c>
      <c r="H1259" s="6">
        <f t="shared" si="50"/>
        <v>1.213340045845035E-2</v>
      </c>
      <c r="I1259" s="17">
        <f>G1259/MAX(G$240:G1259)-1</f>
        <v>-3.6776511977866466E-2</v>
      </c>
      <c r="N1259" s="20"/>
      <c r="O1259" s="20"/>
      <c r="S1259" s="192"/>
      <c r="Y1259" s="39"/>
      <c r="Z1259" s="39"/>
      <c r="AA1259" s="17"/>
      <c r="AC1259" s="142"/>
      <c r="AE1259" s="17"/>
      <c r="AG1259" s="66"/>
      <c r="AI1259" s="17"/>
    </row>
    <row r="1260" spans="1:35" x14ac:dyDescent="0.25">
      <c r="A1260" s="72">
        <f>IF('##zz500##'!B1260&lt;&gt;"",'##zz500##'!B1260,"")</f>
        <v>40984</v>
      </c>
      <c r="B1260" s="208">
        <v>17758.32</v>
      </c>
      <c r="C1260" s="146">
        <f t="shared" si="51"/>
        <v>1.7951694310452959E-2</v>
      </c>
      <c r="D1260" s="143">
        <f>IF('##zz500##'!K1260="","",IF('##zz500##'!K1260="yes",D1259,IF('##zz500##'!T1260&lt;&gt;0,D1259*(1+'##zz500##'!T1260),D1259*(1+C1260))))</f>
        <v>5.9961150222127966</v>
      </c>
      <c r="E1260" s="6">
        <f t="shared" si="49"/>
        <v>0</v>
      </c>
      <c r="F1260" s="17">
        <f>D1260/MAX(D$240:D1260)-1</f>
        <v>-3.6452717926098499E-2</v>
      </c>
      <c r="G1260" s="66">
        <f>IF('##zz500##'!K1260="","",IF('##zz500##'!K1260="no",G1259*(1+E1260),IF('##zz500##'!T1260&lt;&gt;0,G1259*(1+'##zz500##'!T1260),G1259*(1+'##zz500##'!P1260))))</f>
        <v>22.332764549995026</v>
      </c>
      <c r="H1260" s="6">
        <f t="shared" si="50"/>
        <v>-2.5328685245012972E-2</v>
      </c>
      <c r="I1260" s="17">
        <f>G1260/MAX(G$240:G1260)-1</f>
        <v>-6.1173696526582555E-2</v>
      </c>
      <c r="N1260" s="20"/>
      <c r="O1260" s="20"/>
      <c r="S1260" s="192"/>
      <c r="Y1260" s="39"/>
      <c r="Z1260" s="39"/>
      <c r="AA1260" s="17"/>
      <c r="AC1260" s="142"/>
      <c r="AE1260" s="17"/>
      <c r="AG1260" s="66"/>
      <c r="AI1260" s="17"/>
    </row>
    <row r="1261" spans="1:35" x14ac:dyDescent="0.25">
      <c r="A1261" s="72">
        <f>IF('##zz500##'!B1261&lt;&gt;"",'##zz500##'!B1261,"")</f>
        <v>40987</v>
      </c>
      <c r="B1261" s="208">
        <v>18141.04</v>
      </c>
      <c r="C1261" s="146">
        <f t="shared" si="51"/>
        <v>2.15515882132995E-2</v>
      </c>
      <c r="D1261" s="143">
        <f>IF('##zz500##'!K1261="","",IF('##zz500##'!K1261="yes",D1260,IF('##zz500##'!T1261&lt;&gt;0,D1260*(1+'##zz500##'!T1261),D1260*(1+C1261))))</f>
        <v>6.0073577580338284</v>
      </c>
      <c r="E1261" s="6">
        <f t="shared" si="49"/>
        <v>1.8750033612402461E-3</v>
      </c>
      <c r="F1261" s="17">
        <f>D1261/MAX(D$240:D1261)-1</f>
        <v>-3.4646063533496085E-2</v>
      </c>
      <c r="G1261" s="66">
        <f>IF('##zz500##'!K1261="","",IF('##zz500##'!K1261="no",G1260*(1+E1261),IF('##zz500##'!T1261&lt;&gt;0,G1260*(1+'##zz500##'!T1261),G1260*(1+'##zz500##'!P1261))))</f>
        <v>22.374638558592054</v>
      </c>
      <c r="H1261" s="6">
        <f t="shared" si="50"/>
        <v>1.8750033612402461E-3</v>
      </c>
      <c r="I1261" s="17">
        <f>G1261/MAX(G$240:G1261)-1</f>
        <v>-5.9413394051949231E-2</v>
      </c>
      <c r="N1261" s="20"/>
      <c r="O1261" s="20"/>
      <c r="S1261" s="192"/>
      <c r="Y1261" s="39"/>
      <c r="Z1261" s="39"/>
      <c r="AA1261" s="17"/>
      <c r="AC1261" s="142"/>
      <c r="AE1261" s="17"/>
      <c r="AG1261" s="66"/>
      <c r="AI1261" s="17"/>
    </row>
    <row r="1262" spans="1:35" x14ac:dyDescent="0.25">
      <c r="A1262" s="72">
        <f>IF('##zz500##'!B1262&lt;&gt;"",'##zz500##'!B1262,"")</f>
        <v>40988</v>
      </c>
      <c r="B1262" s="208">
        <v>17926.650000000001</v>
      </c>
      <c r="C1262" s="146">
        <f t="shared" si="51"/>
        <v>-1.1817955310169603E-2</v>
      </c>
      <c r="D1262" s="143">
        <f>IF('##zz500##'!K1262="","",IF('##zz500##'!K1262="yes",D1261,IF('##zz500##'!T1262&lt;&gt;0,D1261*(1+'##zz500##'!T1262),D1261*(1+C1262))))</f>
        <v>5.9685369880049279</v>
      </c>
      <c r="E1262" s="6">
        <f t="shared" si="49"/>
        <v>-6.4622037828501178E-3</v>
      </c>
      <c r="F1262" s="17">
        <f>D1262/MAX(D$240:D1262)-1</f>
        <v>-4.0884377393519133E-2</v>
      </c>
      <c r="G1262" s="66">
        <f>IF('##zz500##'!K1262="","",IF('##zz500##'!K1262="no",G1261*(1+E1262),IF('##zz500##'!T1262&lt;&gt;0,G1261*(1+'##zz500##'!T1262),G1261*(1+'##zz500##'!P1262))))</f>
        <v>22.230049084658816</v>
      </c>
      <c r="H1262" s="6">
        <f t="shared" si="50"/>
        <v>-6.4622037828501178E-3</v>
      </c>
      <c r="I1262" s="17">
        <f>G1262/MAX(G$240:G1262)-1</f>
        <v>-6.549165637500487E-2</v>
      </c>
      <c r="N1262" s="20"/>
      <c r="O1262" s="20"/>
      <c r="S1262" s="192"/>
      <c r="Y1262" s="39"/>
      <c r="Z1262" s="39"/>
      <c r="AA1262" s="17"/>
      <c r="AC1262" s="142"/>
      <c r="AE1262" s="17"/>
      <c r="AG1262" s="66"/>
      <c r="AI1262" s="17"/>
    </row>
    <row r="1263" spans="1:35" x14ac:dyDescent="0.25">
      <c r="A1263" s="72">
        <f>IF('##zz500##'!B1263&lt;&gt;"",'##zz500##'!B1263,"")</f>
        <v>40989</v>
      </c>
      <c r="B1263" s="208">
        <v>17967.22</v>
      </c>
      <c r="C1263" s="146">
        <f t="shared" si="51"/>
        <v>2.263111066484802E-3</v>
      </c>
      <c r="D1263" s="143">
        <f>IF('##zz500##'!K1263="","",IF('##zz500##'!K1263="yes",D1262,IF('##zz500##'!T1263&lt;&gt;0,D1262*(1+'##zz500##'!T1263),D1262*(1+C1263))))</f>
        <v>5.9685369880049279</v>
      </c>
      <c r="E1263" s="6">
        <f t="shared" si="49"/>
        <v>0</v>
      </c>
      <c r="F1263" s="17">
        <f>D1263/MAX(D$240:D1263)-1</f>
        <v>-4.0884377393519133E-2</v>
      </c>
      <c r="G1263" s="66">
        <f>IF('##zz500##'!K1263="","",IF('##zz500##'!K1263="no",G1262*(1+E1263),IF('##zz500##'!T1263&lt;&gt;0,G1262*(1+'##zz500##'!T1263),G1262*(1+'##zz500##'!P1263))))</f>
        <v>22.148339288301962</v>
      </c>
      <c r="H1263" s="6">
        <f t="shared" si="50"/>
        <v>-3.6756462410711954E-3</v>
      </c>
      <c r="I1263" s="17">
        <f>G1263/MAX(G$240:G1263)-1</f>
        <v>-6.8926578455499654E-2</v>
      </c>
      <c r="N1263" s="20"/>
      <c r="O1263" s="20"/>
      <c r="S1263" s="192"/>
      <c r="Y1263" s="39"/>
      <c r="Z1263" s="39"/>
      <c r="AA1263" s="17"/>
      <c r="AC1263" s="142"/>
      <c r="AE1263" s="17"/>
      <c r="AG1263" s="66"/>
      <c r="AI1263" s="17"/>
    </row>
    <row r="1264" spans="1:35" x14ac:dyDescent="0.25">
      <c r="A1264" s="72">
        <f>IF('##zz500##'!B1264&lt;&gt;"",'##zz500##'!B1264,"")</f>
        <v>40990</v>
      </c>
      <c r="B1264" s="208">
        <v>18088.25</v>
      </c>
      <c r="C1264" s="146">
        <f t="shared" si="51"/>
        <v>6.7361561777503631E-3</v>
      </c>
      <c r="D1264" s="143">
        <f>IF('##zz500##'!K1264="","",IF('##zz500##'!K1264="yes",D1263,IF('##zz500##'!T1264&lt;&gt;0,D1263*(1+'##zz500##'!T1264),D1263*(1+C1264))))</f>
        <v>5.9685369880049279</v>
      </c>
      <c r="E1264" s="6">
        <f t="shared" si="49"/>
        <v>0</v>
      </c>
      <c r="F1264" s="17">
        <f>D1264/MAX(D$240:D1264)-1</f>
        <v>-4.0884377393519133E-2</v>
      </c>
      <c r="G1264" s="66">
        <f>IF('##zz500##'!K1264="","",IF('##zz500##'!K1264="no",G1263*(1+E1264),IF('##zz500##'!T1264&lt;&gt;0,G1263*(1+'##zz500##'!T1264),G1263*(1+'##zz500##'!P1264))))</f>
        <v>22.252364413454931</v>
      </c>
      <c r="H1264" s="6">
        <f t="shared" si="50"/>
        <v>4.6967460539089068E-3</v>
      </c>
      <c r="I1264" s="17">
        <f>G1264/MAX(G$240:G1264)-1</f>
        <v>-6.4553563036961026E-2</v>
      </c>
      <c r="N1264" s="20"/>
      <c r="O1264" s="20"/>
      <c r="S1264" s="192"/>
      <c r="Y1264" s="39"/>
      <c r="Z1264" s="39"/>
      <c r="AA1264" s="17"/>
      <c r="AC1264" s="142"/>
      <c r="AE1264" s="17"/>
      <c r="AG1264" s="66"/>
      <c r="AI1264" s="17"/>
    </row>
    <row r="1265" spans="1:36" x14ac:dyDescent="0.25">
      <c r="A1265" s="72">
        <f>IF('##zz500##'!B1265&lt;&gt;"",'##zz500##'!B1265,"")</f>
        <v>40991</v>
      </c>
      <c r="B1265" s="208">
        <v>17809.740000000002</v>
      </c>
      <c r="C1265" s="146">
        <f t="shared" si="51"/>
        <v>-1.5397288294887512E-2</v>
      </c>
      <c r="D1265" s="143">
        <f>IF('##zz500##'!K1265="","",IF('##zz500##'!K1265="yes",D1264,IF('##zz500##'!T1265&lt;&gt;0,D1264*(1+'##zz500##'!T1265),D1264*(1+C1265))))</f>
        <v>5.9685369880049279</v>
      </c>
      <c r="E1265" s="6">
        <f t="shared" si="49"/>
        <v>0</v>
      </c>
      <c r="F1265" s="17">
        <f>D1265/MAX(D$240:D1265)-1</f>
        <v>-4.0884377393519133E-2</v>
      </c>
      <c r="G1265" s="66">
        <f>IF('##zz500##'!K1265="","",IF('##zz500##'!K1265="no",G1264*(1+E1265),IF('##zz500##'!T1265&lt;&gt;0,G1264*(1+'##zz500##'!T1265),G1264*(1+'##zz500##'!P1265))))</f>
        <v>22.682024564459038</v>
      </c>
      <c r="H1265" s="6">
        <f t="shared" si="50"/>
        <v>1.9308516749991345E-2</v>
      </c>
      <c r="I1265" s="17">
        <f>G1265/MAX(G$240:G1265)-1</f>
        <v>-4.6491479840140459E-2</v>
      </c>
      <c r="N1265" s="20"/>
      <c r="O1265" s="20"/>
      <c r="S1265" s="192"/>
      <c r="Y1265" s="39"/>
      <c r="Z1265" s="39"/>
      <c r="AA1265" s="17"/>
      <c r="AC1265" s="142"/>
      <c r="AE1265" s="17"/>
      <c r="AG1265" s="66"/>
      <c r="AI1265" s="17"/>
    </row>
    <row r="1266" spans="1:36" x14ac:dyDescent="0.25">
      <c r="A1266" s="72">
        <f>IF('##zz500##'!B1266&lt;&gt;"",'##zz500##'!B1266,"")</f>
        <v>40994</v>
      </c>
      <c r="B1266" s="208">
        <v>17722.240000000002</v>
      </c>
      <c r="C1266" s="146">
        <f t="shared" si="51"/>
        <v>-4.913041964677789E-3</v>
      </c>
      <c r="D1266" s="143">
        <f>IF('##zz500##'!K1266="","",IF('##zz500##'!K1266="yes",D1265,IF('##zz500##'!T1266&lt;&gt;0,D1265*(1+'##zz500##'!T1266),D1265*(1+C1266))))</f>
        <v>5.9685369880049279</v>
      </c>
      <c r="E1266" s="6">
        <f t="shared" ref="E1266:E1329" si="52">D1266/D1265-1</f>
        <v>0</v>
      </c>
      <c r="F1266" s="17">
        <f>D1266/MAX(D$240:D1266)-1</f>
        <v>-4.0884377393519133E-2</v>
      </c>
      <c r="G1266" s="66">
        <f>IF('##zz500##'!K1266="","",IF('##zz500##'!K1266="no",G1265*(1+E1266),IF('##zz500##'!T1266&lt;&gt;0,G1265*(1+'##zz500##'!T1266),G1265*(1+'##zz500##'!P1266))))</f>
        <v>22.705818216066248</v>
      </c>
      <c r="H1266" s="6">
        <f t="shared" ref="H1266:H1329" si="53">G1266/G1265-1</f>
        <v>1.0490091631631948E-3</v>
      </c>
      <c r="I1266" s="17">
        <f>G1266/MAX(G$240:G1266)-1</f>
        <v>-4.5491240665338606E-2</v>
      </c>
      <c r="N1266" s="20"/>
      <c r="O1266" s="20"/>
      <c r="S1266" s="192"/>
      <c r="Y1266" s="39"/>
      <c r="Z1266" s="39"/>
      <c r="AA1266" s="17"/>
      <c r="AC1266" s="142"/>
      <c r="AE1266" s="17"/>
      <c r="AG1266" s="66"/>
      <c r="AI1266" s="17"/>
    </row>
    <row r="1267" spans="1:36" x14ac:dyDescent="0.25">
      <c r="A1267" s="72">
        <f>IF('##zz500##'!B1267&lt;&gt;"",'##zz500##'!B1267,"")</f>
        <v>40995</v>
      </c>
      <c r="B1267" s="208">
        <v>17784.79</v>
      </c>
      <c r="C1267" s="146">
        <f t="shared" si="51"/>
        <v>3.5294635441116551E-3</v>
      </c>
      <c r="D1267" s="143">
        <f>IF('##zz500##'!K1267="","",IF('##zz500##'!K1267="yes",D1266,IF('##zz500##'!T1267&lt;&gt;0,D1266*(1+'##zz500##'!T1267),D1266*(1+C1267))))</f>
        <v>5.9685369880049279</v>
      </c>
      <c r="E1267" s="6">
        <f t="shared" si="52"/>
        <v>0</v>
      </c>
      <c r="F1267" s="17">
        <f>D1267/MAX(D$240:D1267)-1</f>
        <v>-4.0884377393519133E-2</v>
      </c>
      <c r="G1267" s="66">
        <f>IF('##zz500##'!K1267="","",IF('##zz500##'!K1267="no",G1266*(1+E1267),IF('##zz500##'!T1267&lt;&gt;0,G1266*(1+'##zz500##'!T1267),G1266*(1+'##zz500##'!P1267))))</f>
        <v>22.788806412302019</v>
      </c>
      <c r="H1267" s="6">
        <f t="shared" si="53"/>
        <v>3.6549308836204553E-3</v>
      </c>
      <c r="I1267" s="17">
        <f>G1267/MAX(G$240:G1267)-1</f>
        <v>-4.2002577122160156E-2</v>
      </c>
      <c r="N1267" s="20"/>
      <c r="O1267" s="20"/>
      <c r="S1267" s="192"/>
      <c r="Y1267" s="39"/>
      <c r="Z1267" s="39"/>
      <c r="AA1267" s="17"/>
      <c r="AC1267" s="142"/>
      <c r="AE1267" s="17"/>
      <c r="AG1267" s="66"/>
      <c r="AI1267" s="17"/>
    </row>
    <row r="1268" spans="1:36" x14ac:dyDescent="0.25">
      <c r="A1268" s="72">
        <f>IF('##zz500##'!B1268&lt;&gt;"",'##zz500##'!B1268,"")</f>
        <v>40996</v>
      </c>
      <c r="B1268" s="208">
        <v>17045.77</v>
      </c>
      <c r="C1268" s="146">
        <f t="shared" si="51"/>
        <v>-4.1553484747359981E-2</v>
      </c>
      <c r="D1268" s="143">
        <f>IF('##zz500##'!K1268="","",IF('##zz500##'!K1268="yes",D1267,IF('##zz500##'!T1268&lt;&gt;0,D1267*(1+'##zz500##'!T1268),D1267*(1+C1268))))</f>
        <v>5.9685369880049279</v>
      </c>
      <c r="E1268" s="6">
        <f t="shared" si="52"/>
        <v>0</v>
      </c>
      <c r="F1268" s="17">
        <f>D1268/MAX(D$240:D1268)-1</f>
        <v>-4.0884377393519133E-2</v>
      </c>
      <c r="G1268" s="66">
        <f>IF('##zz500##'!K1268="","",IF('##zz500##'!K1268="no",G1267*(1+E1268),IF('##zz500##'!T1268&lt;&gt;0,G1267*(1+'##zz500##'!T1268),G1267*(1+'##zz500##'!P1268))))</f>
        <v>23.804884931271062</v>
      </c>
      <c r="H1268" s="6">
        <f t="shared" si="53"/>
        <v>4.4586737040362756E-2</v>
      </c>
      <c r="I1268" s="17">
        <f>G1268/MAX(G$240:G1268)-1</f>
        <v>0</v>
      </c>
      <c r="N1268" s="20"/>
      <c r="O1268" s="20"/>
      <c r="S1268" s="192"/>
      <c r="Y1268" s="39"/>
      <c r="Z1268" s="39"/>
      <c r="AA1268" s="17"/>
      <c r="AC1268" s="142"/>
      <c r="AE1268" s="17"/>
      <c r="AF1268" s="14"/>
      <c r="AG1268" s="66"/>
      <c r="AI1268" s="17"/>
      <c r="AJ1268" s="14"/>
    </row>
    <row r="1269" spans="1:36" x14ac:dyDescent="0.25">
      <c r="A1269" s="72">
        <f>IF('##zz500##'!B1269&lt;&gt;"",'##zz500##'!B1269,"")</f>
        <v>40997</v>
      </c>
      <c r="B1269" s="208">
        <v>16713.310000000001</v>
      </c>
      <c r="C1269" s="146">
        <f t="shared" si="51"/>
        <v>-1.950395904673119E-2</v>
      </c>
      <c r="D1269" s="143">
        <f>IF('##zz500##'!K1269="","",IF('##zz500##'!K1269="yes",D1268,IF('##zz500##'!T1269&lt;&gt;0,D1268*(1+'##zz500##'!T1269),D1268*(1+C1269))))</f>
        <v>5.9685369880049279</v>
      </c>
      <c r="E1269" s="6">
        <f t="shared" si="52"/>
        <v>0</v>
      </c>
      <c r="F1269" s="17">
        <f>D1269/MAX(D$240:D1269)-1</f>
        <v>-4.0884377393519133E-2</v>
      </c>
      <c r="G1269" s="66">
        <f>IF('##zz500##'!K1269="","",IF('##zz500##'!K1269="no",G1268*(1+E1269),IF('##zz500##'!T1269&lt;&gt;0,G1268*(1+'##zz500##'!T1269),G1268*(1+'##zz500##'!P1269))))</f>
        <v>24.243534720220108</v>
      </c>
      <c r="H1269" s="6">
        <f t="shared" si="53"/>
        <v>1.8426881298334585E-2</v>
      </c>
      <c r="I1269" s="17">
        <f>G1269/MAX(G$240:G1269)-1</f>
        <v>0</v>
      </c>
      <c r="N1269" s="20"/>
      <c r="O1269" s="20"/>
      <c r="S1269" s="192"/>
      <c r="Y1269" s="39"/>
      <c r="Z1269" s="39"/>
      <c r="AA1269" s="17"/>
      <c r="AC1269" s="142"/>
      <c r="AE1269" s="17"/>
      <c r="AG1269" s="66"/>
      <c r="AI1269" s="17"/>
    </row>
    <row r="1270" spans="1:36" x14ac:dyDescent="0.25">
      <c r="A1270" s="72">
        <f>IF('##zz500##'!B1270&lt;&gt;"",'##zz500##'!B1270,"")</f>
        <v>40998</v>
      </c>
      <c r="B1270" s="208">
        <v>16700.759999999998</v>
      </c>
      <c r="C1270" s="146">
        <f t="shared" si="51"/>
        <v>-7.5089853535914575E-4</v>
      </c>
      <c r="D1270" s="143">
        <f>IF('##zz500##'!K1270="","",IF('##zz500##'!K1270="yes",D1269,IF('##zz500##'!T1270&lt;&gt;0,D1269*(1+'##zz500##'!T1270),D1269*(1+C1270))))</f>
        <v>5.9685369880049279</v>
      </c>
      <c r="E1270" s="6">
        <f t="shared" si="52"/>
        <v>0</v>
      </c>
      <c r="F1270" s="17">
        <f>D1270/MAX(D$240:D1270)-1</f>
        <v>-4.0884377393519133E-2</v>
      </c>
      <c r="G1270" s="66">
        <f>IF('##zz500##'!K1270="","",IF('##zz500##'!K1270="no",G1269*(1+E1270),IF('##zz500##'!T1270&lt;&gt;0,G1269*(1+'##zz500##'!T1270),G1269*(1+'##zz500##'!P1270))))</f>
        <v>24.306095028164979</v>
      </c>
      <c r="H1270" s="6">
        <f t="shared" si="53"/>
        <v>2.5804944974749944E-3</v>
      </c>
      <c r="I1270" s="17">
        <f>G1270/MAX(G$240:G1270)-1</f>
        <v>0</v>
      </c>
      <c r="N1270" s="20"/>
      <c r="O1270" s="20"/>
      <c r="S1270" s="192"/>
      <c r="Y1270" s="39"/>
      <c r="Z1270" s="39"/>
      <c r="AA1270" s="17"/>
      <c r="AC1270" s="142"/>
      <c r="AE1270" s="17"/>
      <c r="AG1270" s="66"/>
      <c r="AI1270" s="17"/>
    </row>
    <row r="1271" spans="1:36" x14ac:dyDescent="0.25">
      <c r="A1271" s="72">
        <f>IF('##zz500##'!B1271&lt;&gt;"",'##zz500##'!B1271,"")</f>
        <v>41004</v>
      </c>
      <c r="B1271" s="208">
        <v>17168.82</v>
      </c>
      <c r="C1271" s="146">
        <f t="shared" si="51"/>
        <v>2.8026269463186093E-2</v>
      </c>
      <c r="D1271" s="143">
        <f>IF('##zz500##'!K1271="","",IF('##zz500##'!K1271="yes",D1270,IF('##zz500##'!T1271&lt;&gt;0,D1270*(1+'##zz500##'!T1271),D1270*(1+C1271))))</f>
        <v>5.9685369880049279</v>
      </c>
      <c r="E1271" s="6">
        <f t="shared" si="52"/>
        <v>0</v>
      </c>
      <c r="F1271" s="17">
        <f>D1271/MAX(D$240:D1271)-1</f>
        <v>-4.0884377393519133E-2</v>
      </c>
      <c r="G1271" s="66">
        <f>IF('##zz500##'!K1271="","",IF('##zz500##'!K1271="no",G1270*(1+E1271),IF('##zz500##'!T1271&lt;&gt;0,G1270*(1+'##zz500##'!T1271),G1270*(1+'##zz500##'!P1271))))</f>
        <v>23.490238938427549</v>
      </c>
      <c r="H1271" s="6">
        <f t="shared" si="53"/>
        <v>-3.3565905539003627E-2</v>
      </c>
      <c r="I1271" s="17">
        <f>G1271/MAX(G$240:G1271)-1</f>
        <v>-3.3565905539003627E-2</v>
      </c>
      <c r="N1271" s="20"/>
      <c r="O1271" s="20"/>
      <c r="S1271" s="192"/>
      <c r="Y1271" s="39"/>
      <c r="Z1271" s="39"/>
      <c r="AA1271" s="17"/>
      <c r="AC1271" s="142"/>
      <c r="AE1271" s="17"/>
      <c r="AG1271" s="66"/>
      <c r="AI1271" s="17"/>
    </row>
    <row r="1272" spans="1:36" x14ac:dyDescent="0.25">
      <c r="A1272" s="72">
        <f>IF('##zz500##'!B1272&lt;&gt;"",'##zz500##'!B1272,"")</f>
        <v>41005</v>
      </c>
      <c r="B1272" s="208">
        <v>17234.849999999999</v>
      </c>
      <c r="C1272" s="146">
        <f t="shared" si="51"/>
        <v>3.845925346063428E-3</v>
      </c>
      <c r="D1272" s="143">
        <f>IF('##zz500##'!K1272="","",IF('##zz500##'!K1272="yes",D1271,IF('##zz500##'!T1272&lt;&gt;0,D1271*(1+'##zz500##'!T1272),D1271*(1+C1272))))</f>
        <v>5.9685369880049279</v>
      </c>
      <c r="E1272" s="6">
        <f t="shared" si="52"/>
        <v>0</v>
      </c>
      <c r="F1272" s="17">
        <f>D1272/MAX(D$240:D1272)-1</f>
        <v>-4.0884377393519133E-2</v>
      </c>
      <c r="G1272" s="66">
        <f>IF('##zz500##'!K1272="","",IF('##zz500##'!K1272="no",G1271*(1+E1272),IF('##zz500##'!T1272&lt;&gt;0,G1271*(1+'##zz500##'!T1272),G1271*(1+'##zz500##'!P1272))))</f>
        <v>23.340712364731623</v>
      </c>
      <c r="H1272" s="6">
        <f t="shared" si="53"/>
        <v>-6.3654769152354795E-3</v>
      </c>
      <c r="I1272" s="17">
        <f>G1272/MAX(G$240:G1272)-1</f>
        <v>-3.9717719457391554E-2</v>
      </c>
      <c r="N1272" s="20"/>
      <c r="O1272" s="20"/>
      <c r="S1272" s="192"/>
      <c r="Y1272" s="39"/>
      <c r="Z1272" s="39"/>
      <c r="AA1272" s="17"/>
      <c r="AC1272" s="142"/>
      <c r="AE1272" s="17"/>
      <c r="AG1272" s="66"/>
      <c r="AI1272" s="17"/>
    </row>
    <row r="1273" spans="1:36" x14ac:dyDescent="0.25">
      <c r="A1273" s="72">
        <f>IF('##zz500##'!B1273&lt;&gt;"",'##zz500##'!B1273,"")</f>
        <v>41008</v>
      </c>
      <c r="B1273" s="208">
        <v>17162.89</v>
      </c>
      <c r="C1273" s="146">
        <f t="shared" si="51"/>
        <v>-4.1752611714055421E-3</v>
      </c>
      <c r="D1273" s="143">
        <f>IF('##zz500##'!K1273="","",IF('##zz500##'!K1273="yes",D1272,IF('##zz500##'!T1273&lt;&gt;0,D1272*(1+'##zz500##'!T1273),D1272*(1+C1273))))</f>
        <v>5.9685369880049279</v>
      </c>
      <c r="E1273" s="6">
        <f t="shared" si="52"/>
        <v>0</v>
      </c>
      <c r="F1273" s="17">
        <f>D1273/MAX(D$240:D1273)-1</f>
        <v>-4.0884377393519133E-2</v>
      </c>
      <c r="G1273" s="66">
        <f>IF('##zz500##'!K1273="","",IF('##zz500##'!K1273="no",G1272*(1+E1273),IF('##zz500##'!T1273&lt;&gt;0,G1272*(1+'##zz500##'!T1273),G1272*(1+'##zz500##'!P1273))))</f>
        <v>23.610763572075896</v>
      </c>
      <c r="H1273" s="6">
        <f t="shared" si="53"/>
        <v>1.1569964237780894E-2</v>
      </c>
      <c r="I1273" s="17">
        <f>G1273/MAX(G$240:G1273)-1</f>
        <v>-2.8607287813338989E-2</v>
      </c>
      <c r="N1273" s="20"/>
      <c r="O1273" s="20"/>
      <c r="S1273" s="192"/>
      <c r="Y1273" s="39"/>
      <c r="Z1273" s="39"/>
      <c r="AA1273" s="17"/>
      <c r="AC1273" s="142"/>
      <c r="AE1273" s="17"/>
      <c r="AG1273" s="66"/>
      <c r="AI1273" s="17"/>
    </row>
    <row r="1274" spans="1:36" x14ac:dyDescent="0.25">
      <c r="A1274" s="72">
        <f>IF('##zz500##'!B1274&lt;&gt;"",'##zz500##'!B1274,"")</f>
        <v>41009</v>
      </c>
      <c r="B1274" s="208">
        <v>17285.12</v>
      </c>
      <c r="C1274" s="146">
        <f t="shared" si="51"/>
        <v>7.1217609621689881E-3</v>
      </c>
      <c r="D1274" s="143">
        <f>IF('##zz500##'!K1274="","",IF('##zz500##'!K1274="yes",D1273,IF('##zz500##'!T1274&lt;&gt;0,D1273*(1+'##zz500##'!T1274),D1273*(1+C1274))))</f>
        <v>5.9685369880049279</v>
      </c>
      <c r="E1274" s="6">
        <f t="shared" si="52"/>
        <v>0</v>
      </c>
      <c r="F1274" s="17">
        <f>D1274/MAX(D$240:D1274)-1</f>
        <v>-4.0884377393519133E-2</v>
      </c>
      <c r="G1274" s="66">
        <f>IF('##zz500##'!K1274="","",IF('##zz500##'!K1274="no",G1273*(1+E1274),IF('##zz500##'!T1274&lt;&gt;0,G1273*(1+'##zz500##'!T1274),G1273*(1+'##zz500##'!P1274))))</f>
        <v>23.334323041086066</v>
      </c>
      <c r="H1274" s="6">
        <f t="shared" si="53"/>
        <v>-1.1708241884933024E-2</v>
      </c>
      <c r="I1274" s="17">
        <f>G1274/MAX(G$240:G1274)-1</f>
        <v>-3.9980588652881566E-2</v>
      </c>
      <c r="N1274" s="20"/>
      <c r="O1274" s="20"/>
      <c r="S1274" s="192"/>
      <c r="Y1274" s="39"/>
      <c r="Z1274" s="39"/>
      <c r="AA1274" s="17"/>
      <c r="AC1274" s="142"/>
      <c r="AE1274" s="17"/>
      <c r="AG1274" s="66"/>
      <c r="AI1274" s="17"/>
    </row>
    <row r="1275" spans="1:36" x14ac:dyDescent="0.25">
      <c r="A1275" s="72">
        <f>IF('##zz500##'!B1275&lt;&gt;"",'##zz500##'!B1275,"")</f>
        <v>41010</v>
      </c>
      <c r="B1275" s="208">
        <v>17409.88</v>
      </c>
      <c r="C1275" s="146">
        <f t="shared" si="51"/>
        <v>7.2177688092418535E-3</v>
      </c>
      <c r="D1275" s="143">
        <f>IF('##zz500##'!K1275="","",IF('##zz500##'!K1275="yes",D1274,IF('##zz500##'!T1275&lt;&gt;0,D1274*(1+'##zz500##'!T1275),D1274*(1+C1275))))</f>
        <v>5.9685369880049279</v>
      </c>
      <c r="E1275" s="6">
        <f t="shared" si="52"/>
        <v>0</v>
      </c>
      <c r="F1275" s="17">
        <f>D1275/MAX(D$240:D1275)-1</f>
        <v>-4.0884377393519133E-2</v>
      </c>
      <c r="G1275" s="66">
        <f>IF('##zz500##'!K1275="","",IF('##zz500##'!K1275="no",G1274*(1+E1275),IF('##zz500##'!T1275&lt;&gt;0,G1274*(1+'##zz500##'!T1275),G1274*(1+'##zz500##'!P1275))))</f>
        <v>23.252647264046104</v>
      </c>
      <c r="H1275" s="6">
        <f t="shared" si="53"/>
        <v>-3.5002419781431371E-3</v>
      </c>
      <c r="I1275" s="17">
        <f>G1275/MAX(G$240:G1275)-1</f>
        <v>-4.3340888896310936E-2</v>
      </c>
      <c r="N1275" s="20"/>
      <c r="O1275" s="20"/>
      <c r="S1275" s="192"/>
      <c r="Y1275" s="39"/>
      <c r="Z1275" s="39"/>
      <c r="AA1275" s="17"/>
      <c r="AC1275" s="142"/>
      <c r="AE1275" s="17"/>
      <c r="AG1275" s="66"/>
      <c r="AI1275" s="17"/>
    </row>
    <row r="1276" spans="1:36" x14ac:dyDescent="0.25">
      <c r="A1276" s="72">
        <f>IF('##zz500##'!B1276&lt;&gt;"",'##zz500##'!B1276,"")</f>
        <v>41011</v>
      </c>
      <c r="B1276" s="208">
        <v>17855.419999999998</v>
      </c>
      <c r="C1276" s="146">
        <f t="shared" si="51"/>
        <v>2.5591216022166519E-2</v>
      </c>
      <c r="D1276" s="143">
        <f>IF('##zz500##'!K1276="","",IF('##zz500##'!K1276="yes",D1275,IF('##zz500##'!T1276&lt;&gt;0,D1275*(1+'##zz500##'!T1276),D1275*(1+C1276))))</f>
        <v>5.9685369880049279</v>
      </c>
      <c r="E1276" s="6">
        <f t="shared" si="52"/>
        <v>0</v>
      </c>
      <c r="F1276" s="17">
        <f>D1276/MAX(D$240:D1276)-1</f>
        <v>-4.0884377393519133E-2</v>
      </c>
      <c r="G1276" s="66">
        <f>IF('##zz500##'!K1276="","",IF('##zz500##'!K1276="no",G1275*(1+E1276),IF('##zz500##'!T1276&lt;&gt;0,G1275*(1+'##zz500##'!T1276),G1275*(1+'##zz500##'!P1276))))</f>
        <v>22.770640295766196</v>
      </c>
      <c r="H1276" s="6">
        <f t="shared" si="53"/>
        <v>-2.0729122271819778E-2</v>
      </c>
      <c r="I1276" s="17">
        <f>G1276/MAX(G$240:G1276)-1</f>
        <v>-6.3171592582829783E-2</v>
      </c>
      <c r="N1276" s="20"/>
      <c r="O1276" s="20"/>
      <c r="S1276" s="192"/>
      <c r="Y1276" s="39"/>
      <c r="Z1276" s="39"/>
      <c r="AA1276" s="17"/>
      <c r="AC1276" s="142"/>
      <c r="AE1276" s="17"/>
      <c r="AG1276" s="66"/>
      <c r="AI1276" s="17"/>
    </row>
    <row r="1277" spans="1:36" x14ac:dyDescent="0.25">
      <c r="A1277" s="72">
        <f>IF('##zz500##'!B1277&lt;&gt;"",'##zz500##'!B1277,"")</f>
        <v>41012</v>
      </c>
      <c r="B1277" s="208">
        <v>18037.61</v>
      </c>
      <c r="C1277" s="146">
        <f t="shared" si="51"/>
        <v>1.0203624445686676E-2</v>
      </c>
      <c r="D1277" s="143">
        <f>IF('##zz500##'!K1277="","",IF('##zz500##'!K1277="yes",D1276,IF('##zz500##'!T1277&lt;&gt;0,D1276*(1+'##zz500##'!T1277),D1276*(1+C1277))))</f>
        <v>5.9685369880049279</v>
      </c>
      <c r="E1277" s="6">
        <f t="shared" si="52"/>
        <v>0</v>
      </c>
      <c r="F1277" s="17">
        <f>D1277/MAX(D$240:D1277)-1</f>
        <v>-4.0884377393519133E-2</v>
      </c>
      <c r="G1277" s="66">
        <f>IF('##zz500##'!K1277="","",IF('##zz500##'!K1277="no",G1276*(1+E1277),IF('##zz500##'!T1277&lt;&gt;0,G1276*(1+'##zz500##'!T1277),G1276*(1+'##zz500##'!P1277))))</f>
        <v>22.620663881374877</v>
      </c>
      <c r="H1277" s="6">
        <f t="shared" si="53"/>
        <v>-6.5863942534458708E-3</v>
      </c>
      <c r="I1277" s="17">
        <f>G1277/MAX(G$240:G1277)-1</f>
        <v>-6.9341913821907131E-2</v>
      </c>
      <c r="N1277" s="20"/>
      <c r="O1277" s="20"/>
      <c r="S1277" s="192"/>
      <c r="Y1277" s="39"/>
      <c r="Z1277" s="39"/>
      <c r="AA1277" s="17"/>
      <c r="AC1277" s="142"/>
      <c r="AE1277" s="17"/>
      <c r="AG1277" s="66"/>
      <c r="AI1277" s="17"/>
    </row>
    <row r="1278" spans="1:36" x14ac:dyDescent="0.25">
      <c r="A1278" s="72">
        <f>IF('##zz500##'!B1278&lt;&gt;"",'##zz500##'!B1278,"")</f>
        <v>41015</v>
      </c>
      <c r="B1278" s="208">
        <v>18103.96</v>
      </c>
      <c r="C1278" s="146">
        <f t="shared" si="51"/>
        <v>3.6784252459165501E-3</v>
      </c>
      <c r="D1278" s="143">
        <f>IF('##zz500##'!K1278="","",IF('##zz500##'!K1278="yes",D1277,IF('##zz500##'!T1278&lt;&gt;0,D1277*(1+'##zz500##'!T1278),D1277*(1+C1278))))</f>
        <v>5.9461361915037223</v>
      </c>
      <c r="E1278" s="6">
        <f t="shared" si="52"/>
        <v>-3.7531469682142715E-3</v>
      </c>
      <c r="F1278" s="17">
        <f>D1278/MAX(D$240:D1278)-1</f>
        <v>-4.4484079284671685E-2</v>
      </c>
      <c r="G1278" s="66">
        <f>IF('##zz500##'!K1278="","",IF('##zz500##'!K1278="no",G1277*(1+E1278),IF('##zz500##'!T1278&lt;&gt;0,G1277*(1+'##zz500##'!T1278),G1277*(1+'##zz500##'!P1278))))</f>
        <v>22.535765205309502</v>
      </c>
      <c r="H1278" s="6">
        <f t="shared" si="53"/>
        <v>-3.7531469682142715E-3</v>
      </c>
      <c r="I1278" s="17">
        <f>G1278/MAX(G$240:G1278)-1</f>
        <v>-7.2834810396490535E-2</v>
      </c>
      <c r="N1278" s="20"/>
      <c r="O1278" s="20"/>
      <c r="S1278" s="192"/>
      <c r="Y1278" s="39"/>
      <c r="Z1278" s="39"/>
      <c r="AA1278" s="17"/>
      <c r="AC1278" s="142"/>
      <c r="AE1278" s="17"/>
      <c r="AG1278" s="66"/>
      <c r="AI1278" s="17"/>
    </row>
    <row r="1279" spans="1:36" x14ac:dyDescent="0.25">
      <c r="A1279" s="72">
        <f>IF('##zz500##'!B1279&lt;&gt;"",'##zz500##'!B1279,"")</f>
        <v>41016</v>
      </c>
      <c r="B1279" s="208">
        <v>17907.82</v>
      </c>
      <c r="C1279" s="146">
        <f t="shared" si="51"/>
        <v>-1.0834093756283081E-2</v>
      </c>
      <c r="D1279" s="143">
        <f>IF('##zz500##'!K1279="","",IF('##zz500##'!K1279="yes",D1278,IF('##zz500##'!T1279&lt;&gt;0,D1278*(1+'##zz500##'!T1279),D1278*(1+C1279))))</f>
        <v>5.9067201723875433</v>
      </c>
      <c r="E1279" s="6">
        <f t="shared" si="52"/>
        <v>-6.6288456649377103E-3</v>
      </c>
      <c r="F1279" s="17">
        <f>D1279/MAX(D$240:D1279)-1</f>
        <v>-5.0818046853484455E-2</v>
      </c>
      <c r="G1279" s="66">
        <f>IF('##zz500##'!K1279="","",IF('##zz500##'!K1279="no",G1278*(1+E1279),IF('##zz500##'!T1279&lt;&gt;0,G1278*(1+'##zz500##'!T1279),G1278*(1+'##zz500##'!P1279))))</f>
        <v>22.386379095822232</v>
      </c>
      <c r="H1279" s="6">
        <f t="shared" si="53"/>
        <v>-6.6288456649377103E-3</v>
      </c>
      <c r="I1279" s="17">
        <f>G1279/MAX(G$240:G1279)-1</f>
        <v>-7.8980845344274853E-2</v>
      </c>
      <c r="N1279" s="20"/>
      <c r="O1279" s="20"/>
      <c r="S1279" s="192"/>
      <c r="Y1279" s="39"/>
      <c r="Z1279" s="39"/>
      <c r="AA1279" s="17"/>
      <c r="AC1279" s="142"/>
      <c r="AE1279" s="17"/>
      <c r="AG1279" s="66"/>
      <c r="AI1279" s="17"/>
    </row>
    <row r="1280" spans="1:36" x14ac:dyDescent="0.25">
      <c r="A1280" s="72">
        <f>IF('##zz500##'!B1280&lt;&gt;"",'##zz500##'!B1280,"")</f>
        <v>41017</v>
      </c>
      <c r="B1280" s="208">
        <v>18227.810000000001</v>
      </c>
      <c r="C1280" s="146">
        <f t="shared" si="51"/>
        <v>1.7868729973832709E-2</v>
      </c>
      <c r="D1280" s="143">
        <f>IF('##zz500##'!K1280="","",IF('##zz500##'!K1280="yes",D1279,IF('##zz500##'!T1280&lt;&gt;0,D1279*(1+'##zz500##'!T1280),D1279*(1+C1280))))</f>
        <v>5.9067201723875433</v>
      </c>
      <c r="E1280" s="6">
        <f t="shared" si="52"/>
        <v>0</v>
      </c>
      <c r="F1280" s="17">
        <f>D1280/MAX(D$240:D1280)-1</f>
        <v>-5.0818046853484455E-2</v>
      </c>
      <c r="G1280" s="66">
        <f>IF('##zz500##'!K1280="","",IF('##zz500##'!K1280="no",G1279*(1+E1280),IF('##zz500##'!T1280&lt;&gt;0,G1279*(1+'##zz500##'!T1280),G1279*(1+'##zz500##'!P1280))))</f>
        <v>22.255378762718639</v>
      </c>
      <c r="H1280" s="6">
        <f t="shared" si="53"/>
        <v>-5.851787488403648E-3</v>
      </c>
      <c r="I1280" s="17">
        <f>G1280/MAX(G$240:G1280)-1</f>
        <v>-8.4370453710069349E-2</v>
      </c>
      <c r="N1280" s="20"/>
      <c r="O1280" s="20"/>
      <c r="S1280" s="192"/>
      <c r="Y1280" s="39"/>
      <c r="Z1280" s="39"/>
      <c r="AA1280" s="17"/>
      <c r="AC1280" s="142"/>
      <c r="AE1280" s="17"/>
      <c r="AG1280" s="66"/>
      <c r="AI1280" s="17"/>
    </row>
    <row r="1281" spans="1:36" x14ac:dyDescent="0.25">
      <c r="A1281" s="72">
        <f>IF('##zz500##'!B1281&lt;&gt;"",'##zz500##'!B1281,"")</f>
        <v>41018</v>
      </c>
      <c r="B1281" s="208">
        <v>18334.259999999998</v>
      </c>
      <c r="C1281" s="146">
        <f t="shared" si="51"/>
        <v>5.8399774849526853E-3</v>
      </c>
      <c r="D1281" s="143">
        <f>IF('##zz500##'!K1281="","",IF('##zz500##'!K1281="yes",D1280,IF('##zz500##'!T1281&lt;&gt;0,D1280*(1+'##zz500##'!T1281),D1280*(1+C1281))))</f>
        <v>5.9412152852042022</v>
      </c>
      <c r="E1281" s="6">
        <f t="shared" si="52"/>
        <v>5.8399774849526853E-3</v>
      </c>
      <c r="F1281" s="17">
        <f>D1281/MAX(D$240:D1281)-1</f>
        <v>-4.5274845617985449E-2</v>
      </c>
      <c r="G1281" s="66">
        <f>IF('##zz500##'!K1281="","",IF('##zz500##'!K1281="no",G1280*(1+E1281),IF('##zz500##'!T1281&lt;&gt;0,G1280*(1+'##zz500##'!T1281),G1280*(1+'##zz500##'!P1281))))</f>
        <v>22.385349673612009</v>
      </c>
      <c r="H1281" s="6">
        <f t="shared" si="53"/>
        <v>5.8399774849526853E-3</v>
      </c>
      <c r="I1281" s="17">
        <f>G1281/MAX(G$240:G1281)-1</f>
        <v>-7.9023197775178744E-2</v>
      </c>
      <c r="N1281" s="20"/>
      <c r="O1281" s="20"/>
      <c r="S1281" s="192"/>
      <c r="Y1281" s="39"/>
      <c r="Z1281" s="39"/>
      <c r="AA1281" s="17"/>
      <c r="AC1281" s="142"/>
      <c r="AE1281" s="17"/>
      <c r="AG1281" s="66"/>
      <c r="AI1281" s="17"/>
    </row>
    <row r="1282" spans="1:36" x14ac:dyDescent="0.25">
      <c r="A1282" s="72">
        <f>IF('##zz500##'!B1282&lt;&gt;"",'##zz500##'!B1282,"")</f>
        <v>41019</v>
      </c>
      <c r="B1282" s="208">
        <v>18455.93</v>
      </c>
      <c r="C1282" s="146">
        <f t="shared" si="51"/>
        <v>6.6362100242933764E-3</v>
      </c>
      <c r="D1282" s="143">
        <f>IF('##zz500##'!K1282="","",IF('##zz500##'!K1282="yes",D1281,IF('##zz500##'!T1282&lt;&gt;0,D1281*(1+'##zz500##'!T1282),D1281*(1+C1282))))</f>
        <v>5.9806424376363596</v>
      </c>
      <c r="E1282" s="6">
        <f t="shared" si="52"/>
        <v>6.6362100242933764E-3</v>
      </c>
      <c r="F1282" s="17">
        <f>D1282/MAX(D$240:D1282)-1</f>
        <v>-3.8939088978030445E-2</v>
      </c>
      <c r="G1282" s="66">
        <f>IF('##zz500##'!K1282="","",IF('##zz500##'!K1282="no",G1281*(1+E1282),IF('##zz500##'!T1282&lt;&gt;0,G1281*(1+'##zz500##'!T1282),G1281*(1+'##zz500##'!P1282))))</f>
        <v>22.533903555513344</v>
      </c>
      <c r="H1282" s="6">
        <f t="shared" si="53"/>
        <v>6.6362100242933764E-3</v>
      </c>
      <c r="I1282" s="17">
        <f>G1282/MAX(G$240:G1282)-1</f>
        <v>-7.291140228811277E-2</v>
      </c>
      <c r="N1282" s="20"/>
      <c r="O1282" s="20"/>
      <c r="S1282" s="192"/>
      <c r="Y1282" s="39"/>
      <c r="Z1282" s="39"/>
      <c r="AA1282" s="17"/>
      <c r="AC1282" s="142"/>
      <c r="AE1282" s="17"/>
      <c r="AG1282" s="66"/>
      <c r="AI1282" s="17"/>
    </row>
    <row r="1283" spans="1:36" x14ac:dyDescent="0.25">
      <c r="A1283" s="72">
        <f>IF('##zz500##'!B1283&lt;&gt;"",'##zz500##'!B1283,"")</f>
        <v>41022</v>
      </c>
      <c r="B1283" s="208">
        <v>17565.650000000001</v>
      </c>
      <c r="C1283" s="146">
        <f t="shared" si="51"/>
        <v>-4.8238154349306672E-2</v>
      </c>
      <c r="D1283" s="143">
        <f>IF('##zz500##'!K1283="","",IF('##zz500##'!K1283="yes",D1282,IF('##zz500##'!T1283&lt;&gt;0,D1282*(1+'##zz500##'!T1283),D1282*(1+C1283))))</f>
        <v>5.692147284621643</v>
      </c>
      <c r="E1283" s="6">
        <f t="shared" si="52"/>
        <v>-4.8238154349306672E-2</v>
      </c>
      <c r="F1283" s="17">
        <f>D1283/MAX(D$240:D1283)-1</f>
        <v>-8.5298893542993581E-2</v>
      </c>
      <c r="G1283" s="66">
        <f>IF('##zz500##'!K1283="","",IF('##zz500##'!K1283="no",G1282*(1+E1283),IF('##zz500##'!T1283&lt;&gt;0,G1282*(1+'##zz500##'!T1283),G1282*(1+'##zz500##'!P1283))))</f>
        <v>21.4469096377101</v>
      </c>
      <c r="H1283" s="6">
        <f t="shared" si="53"/>
        <v>-4.8238154349306783E-2</v>
      </c>
      <c r="I1283" s="17">
        <f>G1283/MAX(G$240:G1283)-1</f>
        <v>-0.11763244516002114</v>
      </c>
      <c r="N1283" s="20"/>
      <c r="O1283" s="20"/>
      <c r="S1283" s="192"/>
      <c r="Y1283" s="39"/>
      <c r="Z1283" s="39"/>
      <c r="AA1283" s="17"/>
      <c r="AC1283" s="142"/>
      <c r="AE1283" s="17"/>
      <c r="AG1283" s="66"/>
      <c r="AI1283" s="17"/>
    </row>
    <row r="1284" spans="1:36" x14ac:dyDescent="0.25">
      <c r="A1284" s="72">
        <f>IF('##zz500##'!B1284&lt;&gt;"",'##zz500##'!B1284,"")</f>
        <v>41023</v>
      </c>
      <c r="B1284" s="208">
        <v>17282.150000000001</v>
      </c>
      <c r="C1284" s="146">
        <f t="shared" ref="C1284:C1347" si="54">IF(AND(B1283&gt;0,B1284&gt;0),B1284/B1283-1,"")</f>
        <v>-1.6139453991170227E-2</v>
      </c>
      <c r="D1284" s="143">
        <f>IF('##zz500##'!K1284="","",IF('##zz500##'!K1284="yes",D1283,IF('##zz500##'!T1284&lt;&gt;0,D1283*(1+'##zz500##'!T1284),D1283*(1+C1284))))</f>
        <v>5.6661531775725411</v>
      </c>
      <c r="E1284" s="6">
        <f t="shared" si="52"/>
        <v>-4.5666610067047753E-3</v>
      </c>
      <c r="F1284" s="17">
        <f>D1284/MAX(D$240:D1284)-1</f>
        <v>-8.9476023418640471E-2</v>
      </c>
      <c r="G1284" s="66">
        <f>IF('##zz500##'!K1284="","",IF('##zz500##'!K1284="no",G1283*(1+E1284),IF('##zz500##'!T1284&lt;&gt;0,G1283*(1+'##zz500##'!T1284),G1283*(1+'##zz500##'!P1284))))</f>
        <v>21.348968871753247</v>
      </c>
      <c r="H1284" s="6">
        <f t="shared" si="53"/>
        <v>-4.5666610067048863E-3</v>
      </c>
      <c r="I1284" s="17">
        <f>G1284/MAX(G$240:G1284)-1</f>
        <v>-0.12166191866629039</v>
      </c>
      <c r="N1284" s="20"/>
      <c r="O1284" s="20"/>
      <c r="S1284" s="192"/>
      <c r="Y1284" s="39"/>
      <c r="Z1284" s="39"/>
      <c r="AA1284" s="17"/>
      <c r="AC1284" s="142"/>
      <c r="AE1284" s="17"/>
      <c r="AG1284" s="66"/>
      <c r="AI1284" s="17"/>
    </row>
    <row r="1285" spans="1:36" x14ac:dyDescent="0.25">
      <c r="A1285" s="72">
        <f>IF('##zz500##'!B1285&lt;&gt;"",'##zz500##'!B1285,"")</f>
        <v>41024</v>
      </c>
      <c r="B1285" s="208">
        <v>17593.8</v>
      </c>
      <c r="C1285" s="146">
        <f t="shared" si="54"/>
        <v>1.8033057229569049E-2</v>
      </c>
      <c r="D1285" s="143">
        <f>IF('##zz500##'!K1285="","",IF('##zz500##'!K1285="yes",D1284,IF('##zz500##'!T1285&lt;&gt;0,D1284*(1+'##zz500##'!T1285),D1284*(1+C1285))))</f>
        <v>5.6661531775725411</v>
      </c>
      <c r="E1285" s="6">
        <f t="shared" si="52"/>
        <v>0</v>
      </c>
      <c r="F1285" s="17">
        <f>D1285/MAX(D$240:D1285)-1</f>
        <v>-8.9476023418640471E-2</v>
      </c>
      <c r="G1285" s="66">
        <f>IF('##zz500##'!K1285="","",IF('##zz500##'!K1285="no",G1284*(1+E1285),IF('##zz500##'!T1285&lt;&gt;0,G1284*(1+'##zz500##'!T1285),G1284*(1+'##zz500##'!P1285))))</f>
        <v>21.301734847349714</v>
      </c>
      <c r="H1285" s="6">
        <f t="shared" si="53"/>
        <v>-2.2124733371093885E-3</v>
      </c>
      <c r="I1285" s="17">
        <f>G1285/MAX(G$240:G1285)-1</f>
        <v>-0.12360521825220905</v>
      </c>
      <c r="N1285" s="20"/>
      <c r="O1285" s="20"/>
      <c r="S1285" s="192"/>
      <c r="Y1285" s="39"/>
      <c r="Z1285" s="39"/>
      <c r="AA1285" s="17"/>
      <c r="AC1285" s="142"/>
      <c r="AE1285" s="17"/>
      <c r="AG1285" s="66"/>
      <c r="AI1285" s="17"/>
    </row>
    <row r="1286" spans="1:36" x14ac:dyDescent="0.25">
      <c r="A1286" s="72">
        <f>IF('##zz500##'!B1286&lt;&gt;"",'##zz500##'!B1286,"")</f>
        <v>41025</v>
      </c>
      <c r="B1286" s="208">
        <v>17564.27</v>
      </c>
      <c r="C1286" s="146">
        <f t="shared" si="54"/>
        <v>-1.6784321749706566E-3</v>
      </c>
      <c r="D1286" s="143">
        <f>IF('##zz500##'!K1286="","",IF('##zz500##'!K1286="yes",D1285,IF('##zz500##'!T1286&lt;&gt;0,D1285*(1+'##zz500##'!T1286),D1285*(1+C1286))))</f>
        <v>5.656642923770991</v>
      </c>
      <c r="E1286" s="6">
        <f t="shared" si="52"/>
        <v>-1.6784321749706566E-3</v>
      </c>
      <c r="F1286" s="17">
        <f>D1286/MAX(D$240:D1286)-1</f>
        <v>-9.1004276157016784E-2</v>
      </c>
      <c r="G1286" s="66">
        <f>IF('##zz500##'!K1286="","",IF('##zz500##'!K1286="no",G1285*(1+E1286),IF('##zz500##'!T1286&lt;&gt;0,G1285*(1+'##zz500##'!T1286),G1285*(1+'##zz500##'!P1286))))</f>
        <v>21.265981330199228</v>
      </c>
      <c r="H1286" s="6">
        <f t="shared" si="53"/>
        <v>-1.6784321749706566E-3</v>
      </c>
      <c r="I1286" s="17">
        <f>G1286/MAX(G$240:G1286)-1</f>
        <v>-0.12507618745187088</v>
      </c>
      <c r="N1286" s="20"/>
      <c r="O1286" s="20"/>
      <c r="S1286" s="192"/>
      <c r="Y1286" s="39"/>
      <c r="Z1286" s="39"/>
      <c r="AA1286" s="17"/>
      <c r="AC1286" s="142"/>
      <c r="AE1286" s="17"/>
      <c r="AG1286" s="66"/>
      <c r="AI1286" s="17"/>
    </row>
    <row r="1287" spans="1:36" x14ac:dyDescent="0.25">
      <c r="A1287" s="72">
        <f>IF('##zz500##'!B1287&lt;&gt;"",'##zz500##'!B1287,"")</f>
        <v>41026</v>
      </c>
      <c r="B1287" s="208">
        <v>17559.490000000002</v>
      </c>
      <c r="C1287" s="146">
        <f t="shared" si="54"/>
        <v>-2.7214339110015473E-4</v>
      </c>
      <c r="D1287" s="143">
        <f>IF('##zz500##'!K1287="","",IF('##zz500##'!K1287="yes",D1286,IF('##zz500##'!T1287&lt;&gt;0,D1286*(1+'##zz500##'!T1287),D1286*(1+C1287))))</f>
        <v>5.6258113955856066</v>
      </c>
      <c r="E1287" s="6">
        <f t="shared" si="52"/>
        <v>-5.4504992803806607E-3</v>
      </c>
      <c r="F1287" s="17">
        <f>D1287/MAX(D$240:D1287)-1</f>
        <v>-9.5958756695692093E-2</v>
      </c>
      <c r="G1287" s="66">
        <f>IF('##zz500##'!K1287="","",IF('##zz500##'!K1287="no",G1286*(1+E1287),IF('##zz500##'!T1287&lt;&gt;0,G1286*(1+'##zz500##'!T1287),G1286*(1+'##zz500##'!P1287))))</f>
        <v>21.150071114262389</v>
      </c>
      <c r="H1287" s="6">
        <f t="shared" si="53"/>
        <v>-5.4504992803806607E-3</v>
      </c>
      <c r="I1287" s="17">
        <f>G1287/MAX(G$240:G1287)-1</f>
        <v>-0.12984495906255245</v>
      </c>
      <c r="N1287" s="20"/>
      <c r="O1287" s="20"/>
      <c r="S1287" s="192"/>
      <c r="Y1287" s="39"/>
      <c r="Z1287" s="39"/>
      <c r="AA1287" s="17"/>
      <c r="AC1287" s="142"/>
      <c r="AE1287" s="17"/>
      <c r="AG1287" s="66"/>
      <c r="AI1287" s="17"/>
    </row>
    <row r="1288" spans="1:36" x14ac:dyDescent="0.25">
      <c r="A1288" s="72">
        <f>IF('##zz500##'!B1288&lt;&gt;"",'##zz500##'!B1288,"")</f>
        <v>41031</v>
      </c>
      <c r="B1288" s="208">
        <v>17861.68</v>
      </c>
      <c r="C1288" s="146">
        <f t="shared" si="54"/>
        <v>1.7209497542354457E-2</v>
      </c>
      <c r="D1288" s="143">
        <f>IF('##zz500##'!K1288="","",IF('##zz500##'!K1288="yes",D1287,IF('##zz500##'!T1288&lt;&gt;0,D1287*(1+'##zz500##'!T1288),D1287*(1+C1288))))</f>
        <v>5.6258113955856066</v>
      </c>
      <c r="E1288" s="6">
        <f t="shared" si="52"/>
        <v>0</v>
      </c>
      <c r="F1288" s="17">
        <f>D1288/MAX(D$240:D1288)-1</f>
        <v>-9.5958756695692093E-2</v>
      </c>
      <c r="G1288" s="66">
        <f>IF('##zz500##'!K1288="","",IF('##zz500##'!K1288="no",G1287*(1+E1288),IF('##zz500##'!T1288&lt;&gt;0,G1287*(1+'##zz500##'!T1288),G1287*(1+'##zz500##'!P1288))))</f>
        <v>21.008162108665744</v>
      </c>
      <c r="H1288" s="6">
        <f t="shared" si="53"/>
        <v>-6.709623094408923E-3</v>
      </c>
      <c r="I1288" s="17">
        <f>G1288/MAX(G$240:G1288)-1</f>
        <v>-0.13568337142094256</v>
      </c>
      <c r="N1288" s="20"/>
      <c r="O1288" s="20"/>
      <c r="S1288" s="192"/>
      <c r="Y1288" s="39"/>
      <c r="Z1288" s="39"/>
      <c r="AA1288" s="17"/>
      <c r="AC1288" s="142"/>
      <c r="AE1288" s="17"/>
      <c r="AF1288" s="14"/>
      <c r="AG1288" s="66"/>
      <c r="AI1288" s="17"/>
      <c r="AJ1288" s="14"/>
    </row>
    <row r="1289" spans="1:36" x14ac:dyDescent="0.25">
      <c r="A1289" s="72">
        <f>IF('##zz500##'!B1289&lt;&gt;"",'##zz500##'!B1289,"")</f>
        <v>41032</v>
      </c>
      <c r="B1289" s="208">
        <v>17984.990000000002</v>
      </c>
      <c r="C1289" s="146">
        <f t="shared" si="54"/>
        <v>6.9036059318048348E-3</v>
      </c>
      <c r="D1289" s="143">
        <f>IF('##zz500##'!K1289="","",IF('##zz500##'!K1289="yes",D1288,IF('##zz500##'!T1289&lt;&gt;0,D1288*(1+'##zz500##'!T1289),D1288*(1+C1289))))</f>
        <v>5.6056250629196267</v>
      </c>
      <c r="E1289" s="6">
        <f t="shared" si="52"/>
        <v>-3.5881637770187602E-3</v>
      </c>
      <c r="F1289" s="17">
        <f>D1289/MAX(D$240:D1289)-1</f>
        <v>-9.9202604737847699E-2</v>
      </c>
      <c r="G1289" s="66">
        <f>IF('##zz500##'!K1289="","",IF('##zz500##'!K1289="no",G1288*(1+E1289),IF('##zz500##'!T1289&lt;&gt;0,G1288*(1+'##zz500##'!T1289),G1288*(1+'##zz500##'!P1289))))</f>
        <v>20.93278138236569</v>
      </c>
      <c r="H1289" s="6">
        <f t="shared" si="53"/>
        <v>-3.5881637770188712E-3</v>
      </c>
      <c r="I1289" s="17">
        <f>G1289/MAX(G$240:G1289)-1</f>
        <v>-0.13878468103948505</v>
      </c>
      <c r="N1289" s="20"/>
      <c r="O1289" s="20"/>
      <c r="S1289" s="192"/>
      <c r="Y1289" s="39"/>
      <c r="Z1289" s="39"/>
      <c r="AA1289" s="17"/>
      <c r="AC1289" s="142"/>
      <c r="AE1289" s="17"/>
      <c r="AG1289" s="66"/>
      <c r="AI1289" s="17"/>
    </row>
    <row r="1290" spans="1:36" x14ac:dyDescent="0.25">
      <c r="A1290" s="72">
        <f>IF('##zz500##'!B1290&lt;&gt;"",'##zz500##'!B1290,"")</f>
        <v>41033</v>
      </c>
      <c r="B1290" s="208">
        <v>18119.349999999999</v>
      </c>
      <c r="C1290" s="146">
        <f t="shared" si="54"/>
        <v>7.4706741566159529E-3</v>
      </c>
      <c r="D1290" s="143">
        <f>IF('##zz500##'!K1290="","",IF('##zz500##'!K1290="yes",D1289,IF('##zz500##'!T1290&lt;&gt;0,D1289*(1+'##zz500##'!T1290),D1289*(1+C1290))))</f>
        <v>5.5877545994073072</v>
      </c>
      <c r="E1290" s="6">
        <f t="shared" si="52"/>
        <v>-3.1879519789024258E-3</v>
      </c>
      <c r="F1290" s="17">
        <f>D1290/MAX(D$240:D1290)-1</f>
        <v>-0.10207430357666381</v>
      </c>
      <c r="G1290" s="66">
        <f>IF('##zz500##'!K1290="","",IF('##zz500##'!K1290="no",G1289*(1+E1290),IF('##zz500##'!T1290&lt;&gt;0,G1289*(1+'##zz500##'!T1290),G1289*(1+'##zz500##'!P1290))))</f>
        <v>20.866048680533844</v>
      </c>
      <c r="H1290" s="6">
        <f t="shared" si="53"/>
        <v>-3.1879519789025368E-3</v>
      </c>
      <c r="I1290" s="17">
        <f>G1290/MAX(G$240:G1290)-1</f>
        <v>-0.14153019411982637</v>
      </c>
      <c r="N1290" s="20"/>
      <c r="O1290" s="20"/>
      <c r="S1290" s="192"/>
      <c r="Y1290" s="39"/>
      <c r="Z1290" s="39"/>
      <c r="AA1290" s="17"/>
      <c r="AC1290" s="142"/>
      <c r="AE1290" s="17"/>
      <c r="AG1290" s="66"/>
      <c r="AI1290" s="17"/>
    </row>
    <row r="1291" spans="1:36" x14ac:dyDescent="0.25">
      <c r="A1291" s="72">
        <f>IF('##zz500##'!B1291&lt;&gt;"",'##zz500##'!B1291,"")</f>
        <v>41036</v>
      </c>
      <c r="B1291" s="208">
        <v>18320.29</v>
      </c>
      <c r="C1291" s="146">
        <f t="shared" si="54"/>
        <v>1.1089801786487996E-2</v>
      </c>
      <c r="D1291" s="143">
        <f>IF('##zz500##'!K1291="","",IF('##zz500##'!K1291="yes",D1290,IF('##zz500##'!T1291&lt;&gt;0,D1290*(1+'##zz500##'!T1291),D1290*(1+C1291))))</f>
        <v>5.6497216903462713</v>
      </c>
      <c r="E1291" s="6">
        <f t="shared" si="52"/>
        <v>1.1089801786487996E-2</v>
      </c>
      <c r="F1291" s="17">
        <f>D1291/MAX(D$240:D1291)-1</f>
        <v>-9.2116485584334717E-2</v>
      </c>
      <c r="G1291" s="66">
        <f>IF('##zz500##'!K1291="","",IF('##zz500##'!K1291="no",G1290*(1+E1291),IF('##zz500##'!T1291&lt;&gt;0,G1290*(1+'##zz500##'!T1291),G1290*(1+'##zz500##'!P1291))))</f>
        <v>21.097449024468172</v>
      </c>
      <c r="H1291" s="6">
        <f t="shared" si="53"/>
        <v>1.1089801786487996E-2</v>
      </c>
      <c r="I1291" s="17">
        <f>G1291/MAX(G$240:G1291)-1</f>
        <v>-0.13200993413293038</v>
      </c>
      <c r="N1291" s="20"/>
      <c r="O1291" s="20"/>
      <c r="S1291" s="192"/>
      <c r="Y1291" s="39"/>
      <c r="Z1291" s="39"/>
      <c r="AA1291" s="17"/>
      <c r="AC1291" s="142"/>
      <c r="AE1291" s="17"/>
      <c r="AG1291" s="66"/>
      <c r="AI1291" s="17"/>
    </row>
    <row r="1292" spans="1:36" x14ac:dyDescent="0.25">
      <c r="A1292" s="72">
        <f>IF('##zz500##'!B1292&lt;&gt;"",'##zz500##'!B1292,"")</f>
        <v>41037</v>
      </c>
      <c r="B1292" s="208">
        <v>18521.39</v>
      </c>
      <c r="C1292" s="146">
        <f t="shared" si="54"/>
        <v>1.0976900474828577E-2</v>
      </c>
      <c r="D1292" s="143">
        <f>IF('##zz500##'!K1292="","",IF('##zz500##'!K1292="yes",D1291,IF('##zz500##'!T1292&lt;&gt;0,D1291*(1+'##zz500##'!T1292),D1291*(1+C1292))))</f>
        <v>5.7117381230516822</v>
      </c>
      <c r="E1292" s="6">
        <f t="shared" si="52"/>
        <v>1.0976900474828577E-2</v>
      </c>
      <c r="F1292" s="17">
        <f>D1292/MAX(D$240:D1292)-1</f>
        <v>-8.2150738603856466E-2</v>
      </c>
      <c r="G1292" s="66">
        <f>IF('##zz500##'!K1292="","",IF('##zz500##'!K1292="no",G1291*(1+E1292),IF('##zz500##'!T1292&lt;&gt;0,G1291*(1+'##zz500##'!T1292),G1291*(1+'##zz500##'!P1292))))</f>
        <v>21.32903362268253</v>
      </c>
      <c r="H1292" s="6">
        <f t="shared" si="53"/>
        <v>1.0976900474828577E-2</v>
      </c>
      <c r="I1292" s="17">
        <f>G1292/MAX(G$240:G1292)-1</f>
        <v>-0.12248209356676765</v>
      </c>
      <c r="N1292" s="20"/>
      <c r="O1292" s="20"/>
      <c r="S1292" s="192"/>
      <c r="Y1292" s="39"/>
      <c r="Z1292" s="39"/>
      <c r="AA1292" s="17"/>
      <c r="AC1292" s="142"/>
      <c r="AE1292" s="17"/>
      <c r="AG1292" s="66"/>
      <c r="AI1292" s="17"/>
    </row>
    <row r="1293" spans="1:36" x14ac:dyDescent="0.25">
      <c r="A1293" s="72">
        <f>IF('##zz500##'!B1293&lt;&gt;"",'##zz500##'!B1293,"")</f>
        <v>41038</v>
      </c>
      <c r="B1293" s="208">
        <v>18135.71</v>
      </c>
      <c r="C1293" s="146">
        <f t="shared" si="54"/>
        <v>-2.0823491109468573E-2</v>
      </c>
      <c r="D1293" s="143">
        <f>IF('##zz500##'!K1293="","",IF('##zz500##'!K1293="yes",D1292,IF('##zz500##'!T1293&lt;&gt;0,D1292*(1+'##zz500##'!T1293),D1292*(1+C1293))))</f>
        <v>5.624854489503627</v>
      </c>
      <c r="E1293" s="6">
        <f t="shared" si="52"/>
        <v>-1.5211417553862683E-2</v>
      </c>
      <c r="F1293" s="17">
        <f>D1293/MAX(D$240:D1293)-1</f>
        <v>-9.611252697045769E-2</v>
      </c>
      <c r="G1293" s="66">
        <f>IF('##zz500##'!K1293="","",IF('##zz500##'!K1293="no",G1292*(1+E1293),IF('##zz500##'!T1293&lt;&gt;0,G1292*(1+'##zz500##'!T1293),G1292*(1+'##zz500##'!P1293))))</f>
        <v>21.004588786227529</v>
      </c>
      <c r="H1293" s="6">
        <f t="shared" si="53"/>
        <v>-1.5211417553862683E-2</v>
      </c>
      <c r="I1293" s="17">
        <f>G1293/MAX(G$240:G1293)-1</f>
        <v>-0.13583038485251497</v>
      </c>
      <c r="N1293" s="20"/>
      <c r="O1293" s="20"/>
      <c r="S1293" s="192"/>
      <c r="Y1293" s="39"/>
      <c r="Z1293" s="39"/>
      <c r="AA1293" s="17"/>
      <c r="AC1293" s="142"/>
      <c r="AE1293" s="17"/>
      <c r="AG1293" s="66"/>
      <c r="AI1293" s="17"/>
    </row>
    <row r="1294" spans="1:36" x14ac:dyDescent="0.25">
      <c r="A1294" s="72">
        <f>IF('##zz500##'!B1294&lt;&gt;"",'##zz500##'!B1294,"")</f>
        <v>41039</v>
      </c>
      <c r="B1294" s="208">
        <v>18403.38</v>
      </c>
      <c r="C1294" s="146">
        <f t="shared" si="54"/>
        <v>1.4759278793055275E-2</v>
      </c>
      <c r="D1294" s="143">
        <f>IF('##zz500##'!K1294="","",IF('##zz500##'!K1294="yes",D1293,IF('##zz500##'!T1294&lt;&gt;0,D1293*(1+'##zz500##'!T1294),D1293*(1+C1294))))</f>
        <v>5.624854489503627</v>
      </c>
      <c r="E1294" s="6">
        <f t="shared" si="52"/>
        <v>0</v>
      </c>
      <c r="F1294" s="17">
        <f>D1294/MAX(D$240:D1294)-1</f>
        <v>-9.611252697045769E-2</v>
      </c>
      <c r="G1294" s="66">
        <f>IF('##zz500##'!K1294="","",IF('##zz500##'!K1294="no",G1293*(1+E1294),IF('##zz500##'!T1294&lt;&gt;0,G1293*(1+'##zz500##'!T1294),G1293*(1+'##zz500##'!P1294))))</f>
        <v>20.90779363786049</v>
      </c>
      <c r="H1294" s="6">
        <f t="shared" si="53"/>
        <v>-4.6082858061238241E-3</v>
      </c>
      <c r="I1294" s="17">
        <f>G1294/MAX(G$240:G1294)-1</f>
        <v>-0.13981272542408263</v>
      </c>
      <c r="N1294" s="20"/>
      <c r="O1294" s="20"/>
      <c r="S1294" s="192"/>
      <c r="Y1294" s="39"/>
      <c r="Z1294" s="39"/>
      <c r="AA1294" s="17"/>
      <c r="AC1294" s="142"/>
      <c r="AE1294" s="17"/>
      <c r="AG1294" s="66"/>
      <c r="AI1294" s="17"/>
    </row>
    <row r="1295" spans="1:36" x14ac:dyDescent="0.25">
      <c r="A1295" s="72">
        <f>IF('##zz500##'!B1295&lt;&gt;"",'##zz500##'!B1295,"")</f>
        <v>41040</v>
      </c>
      <c r="B1295" s="208">
        <v>18335.89</v>
      </c>
      <c r="C1295" s="146">
        <f t="shared" si="54"/>
        <v>-3.6672611226851171E-3</v>
      </c>
      <c r="D1295" s="143">
        <f>IF('##zz500##'!K1295="","",IF('##zz500##'!K1295="yes",D1294,IF('##zz500##'!T1295&lt;&gt;0,D1294*(1+'##zz500##'!T1295),D1294*(1+C1295))))</f>
        <v>5.624854489503627</v>
      </c>
      <c r="E1295" s="6">
        <f t="shared" si="52"/>
        <v>0</v>
      </c>
      <c r="F1295" s="17">
        <f>D1295/MAX(D$240:D1295)-1</f>
        <v>-9.611252697045769E-2</v>
      </c>
      <c r="G1295" s="66">
        <f>IF('##zz500##'!K1295="","",IF('##zz500##'!K1295="no",G1294*(1+E1295),IF('##zz500##'!T1295&lt;&gt;0,G1294*(1+'##zz500##'!T1295),G1294*(1+'##zz500##'!P1295))))</f>
        <v>20.839322637615041</v>
      </c>
      <c r="H1295" s="6">
        <f t="shared" si="53"/>
        <v>-3.2749031978898113E-3</v>
      </c>
      <c r="I1295" s="17">
        <f>G1295/MAX(G$240:G1295)-1</f>
        <v>-0.14262975548037538</v>
      </c>
      <c r="N1295" s="20"/>
      <c r="O1295" s="20"/>
      <c r="S1295" s="192"/>
      <c r="Y1295" s="39"/>
      <c r="Z1295" s="39"/>
      <c r="AA1295" s="17"/>
      <c r="AC1295" s="142"/>
      <c r="AE1295" s="17"/>
      <c r="AG1295" s="66"/>
      <c r="AI1295" s="17"/>
    </row>
    <row r="1296" spans="1:36" x14ac:dyDescent="0.25">
      <c r="A1296" s="72">
        <f>IF('##zz500##'!B1296&lt;&gt;"",'##zz500##'!B1296,"")</f>
        <v>41043</v>
      </c>
      <c r="B1296" s="208">
        <v>18239.55</v>
      </c>
      <c r="C1296" s="146">
        <f t="shared" si="54"/>
        <v>-5.2541763721314361E-3</v>
      </c>
      <c r="D1296" s="143">
        <f>IF('##zz500##'!K1296="","",IF('##zz500##'!K1296="yes",D1295,IF('##zz500##'!T1296&lt;&gt;0,D1295*(1+'##zz500##'!T1296),D1295*(1+C1296))))</f>
        <v>5.624854489503627</v>
      </c>
      <c r="E1296" s="6">
        <f t="shared" si="52"/>
        <v>0</v>
      </c>
      <c r="F1296" s="17">
        <f>D1296/MAX(D$240:D1296)-1</f>
        <v>-9.611252697045769E-2</v>
      </c>
      <c r="G1296" s="66">
        <f>IF('##zz500##'!K1296="","",IF('##zz500##'!K1296="no",G1295*(1+E1296),IF('##zz500##'!T1296&lt;&gt;0,G1295*(1+'##zz500##'!T1296),G1295*(1+'##zz500##'!P1296))))</f>
        <v>20.66015799880179</v>
      </c>
      <c r="H1296" s="6">
        <f t="shared" si="53"/>
        <v>-8.5974310167767909E-3</v>
      </c>
      <c r="I1296" s="17">
        <f>G1296/MAX(G$240:G1296)-1</f>
        <v>-0.15000093701346995</v>
      </c>
      <c r="N1296" s="20"/>
      <c r="O1296" s="20"/>
      <c r="S1296" s="192"/>
      <c r="Y1296" s="39"/>
      <c r="Z1296" s="39"/>
      <c r="AA1296" s="17"/>
      <c r="AC1296" s="142"/>
      <c r="AE1296" s="17"/>
      <c r="AG1296" s="66"/>
      <c r="AI1296" s="17"/>
    </row>
    <row r="1297" spans="1:36" x14ac:dyDescent="0.25">
      <c r="A1297" s="72">
        <f>IF('##zz500##'!B1297&lt;&gt;"",'##zz500##'!B1297,"")</f>
        <v>41044</v>
      </c>
      <c r="B1297" s="208">
        <v>18174.32</v>
      </c>
      <c r="C1297" s="146">
        <f t="shared" si="54"/>
        <v>-3.5762943712974726E-3</v>
      </c>
      <c r="D1297" s="143">
        <f>IF('##zz500##'!K1297="","",IF('##zz500##'!K1297="yes",D1296,IF('##zz500##'!T1297&lt;&gt;0,D1296*(1+'##zz500##'!T1297),D1296*(1+C1297))))</f>
        <v>5.624854489503627</v>
      </c>
      <c r="E1297" s="6">
        <f t="shared" si="52"/>
        <v>0</v>
      </c>
      <c r="F1297" s="17">
        <f>D1297/MAX(D$240:D1297)-1</f>
        <v>-9.611252697045769E-2</v>
      </c>
      <c r="G1297" s="66">
        <f>IF('##zz500##'!K1297="","",IF('##zz500##'!K1297="no",G1296*(1+E1297),IF('##zz500##'!T1297&lt;&gt;0,G1296*(1+'##zz500##'!T1297),G1296*(1+'##zz500##'!P1297))))</f>
        <v>20.683657599016055</v>
      </c>
      <c r="H1297" s="6">
        <f t="shared" si="53"/>
        <v>1.137435648634888E-3</v>
      </c>
      <c r="I1297" s="17">
        <f>G1297/MAX(G$240:G1297)-1</f>
        <v>-0.14903411777792286</v>
      </c>
      <c r="N1297" s="20"/>
      <c r="O1297" s="20"/>
      <c r="S1297" s="192"/>
      <c r="Y1297" s="39"/>
      <c r="Z1297" s="39"/>
      <c r="AA1297" s="17"/>
      <c r="AC1297" s="142"/>
      <c r="AE1297" s="17"/>
      <c r="AG1297" s="66"/>
      <c r="AI1297" s="17"/>
    </row>
    <row r="1298" spans="1:36" x14ac:dyDescent="0.25">
      <c r="A1298" s="72">
        <f>IF('##zz500##'!B1298&lt;&gt;"",'##zz500##'!B1298,"")</f>
        <v>41045</v>
      </c>
      <c r="B1298" s="208">
        <v>18010.88</v>
      </c>
      <c r="C1298" s="146">
        <f t="shared" si="54"/>
        <v>-8.992908675537703E-3</v>
      </c>
      <c r="D1298" s="143">
        <f>IF('##zz500##'!K1298="","",IF('##zz500##'!K1298="yes",D1297,IF('##zz500##'!T1298&lt;&gt;0,D1297*(1+'##zz500##'!T1298),D1297*(1+C1298))))</f>
        <v>5.624854489503627</v>
      </c>
      <c r="E1298" s="6">
        <f t="shared" si="52"/>
        <v>0</v>
      </c>
      <c r="F1298" s="17">
        <f>D1298/MAX(D$240:D1298)-1</f>
        <v>-9.611252697045769E-2</v>
      </c>
      <c r="G1298" s="66">
        <f>IF('##zz500##'!K1298="","",IF('##zz500##'!K1298="no",G1297*(1+E1298),IF('##zz500##'!T1298&lt;&gt;0,G1297*(1+'##zz500##'!T1298),G1297*(1+'##zz500##'!P1298))))</f>
        <v>20.937997803444468</v>
      </c>
      <c r="H1298" s="6">
        <f t="shared" si="53"/>
        <v>1.2296674474079117E-2</v>
      </c>
      <c r="I1298" s="17">
        <f>G1298/MAX(G$240:G1298)-1</f>
        <v>-0.13857006733569044</v>
      </c>
      <c r="N1298" s="20"/>
      <c r="O1298" s="20"/>
      <c r="S1298" s="192"/>
      <c r="Y1298" s="39"/>
      <c r="Z1298" s="39"/>
      <c r="AA1298" s="17"/>
      <c r="AC1298" s="142"/>
      <c r="AE1298" s="17"/>
      <c r="AG1298" s="66"/>
      <c r="AI1298" s="17"/>
    </row>
    <row r="1299" spans="1:36" x14ac:dyDescent="0.25">
      <c r="A1299" s="72">
        <f>IF('##zz500##'!B1299&lt;&gt;"",'##zz500##'!B1299,"")</f>
        <v>41046</v>
      </c>
      <c r="B1299" s="208">
        <v>18232.080000000002</v>
      </c>
      <c r="C1299" s="146">
        <f t="shared" si="54"/>
        <v>1.2281465425342919E-2</v>
      </c>
      <c r="D1299" s="143">
        <f>IF('##zz500##'!K1299="","",IF('##zz500##'!K1299="yes",D1298,IF('##zz500##'!T1299&lt;&gt;0,D1298*(1+'##zz500##'!T1299),D1298*(1+C1299))))</f>
        <v>5.624854489503627</v>
      </c>
      <c r="E1299" s="6">
        <f t="shared" si="52"/>
        <v>0</v>
      </c>
      <c r="F1299" s="17">
        <f>D1299/MAX(D$240:D1299)-1</f>
        <v>-9.611252697045769E-2</v>
      </c>
      <c r="G1299" s="66">
        <f>IF('##zz500##'!K1299="","",IF('##zz500##'!K1299="no",G1298*(1+E1299),IF('##zz500##'!T1299&lt;&gt;0,G1298*(1+'##zz500##'!T1299),G1298*(1+'##zz500##'!P1299))))</f>
        <v>20.629789121215477</v>
      </c>
      <c r="H1299" s="6">
        <f t="shared" si="53"/>
        <v>-1.4720064693974133E-2</v>
      </c>
      <c r="I1299" s="17">
        <f>G1299/MAX(G$240:G1299)-1</f>
        <v>-0.15125037167383482</v>
      </c>
      <c r="N1299" s="20"/>
      <c r="O1299" s="20"/>
      <c r="S1299" s="192"/>
      <c r="Y1299" s="39"/>
      <c r="Z1299" s="39"/>
      <c r="AA1299" s="17"/>
      <c r="AC1299" s="142"/>
      <c r="AE1299" s="17"/>
      <c r="AG1299" s="66"/>
      <c r="AI1299" s="17"/>
    </row>
    <row r="1300" spans="1:36" x14ac:dyDescent="0.25">
      <c r="A1300" s="72">
        <f>IF('##zz500##'!B1300&lt;&gt;"",'##zz500##'!B1300,"")</f>
        <v>41047</v>
      </c>
      <c r="B1300" s="208">
        <v>18021.32</v>
      </c>
      <c r="C1300" s="146">
        <f t="shared" si="54"/>
        <v>-1.155984396733678E-2</v>
      </c>
      <c r="D1300" s="143">
        <f>IF('##zz500##'!K1300="","",IF('##zz500##'!K1300="yes",D1299,IF('##zz500##'!T1300&lt;&gt;0,D1299*(1+'##zz500##'!T1300),D1299*(1+C1300))))</f>
        <v>5.624854489503627</v>
      </c>
      <c r="E1300" s="6">
        <f t="shared" si="52"/>
        <v>0</v>
      </c>
      <c r="F1300" s="17">
        <f>D1300/MAX(D$240:D1300)-1</f>
        <v>-9.611252697045769E-2</v>
      </c>
      <c r="G1300" s="66">
        <f>IF('##zz500##'!K1300="","",IF('##zz500##'!K1300="no",G1299*(1+E1300),IF('##zz500##'!T1300&lt;&gt;0,G1299*(1+'##zz500##'!T1300),G1299*(1+'##zz500##'!P1300))))</f>
        <v>20.953772439096497</v>
      </c>
      <c r="H1300" s="6">
        <f t="shared" si="53"/>
        <v>1.5704635465606298E-2</v>
      </c>
      <c r="I1300" s="17">
        <f>G1300/MAX(G$240:G1300)-1</f>
        <v>-0.13792106815940353</v>
      </c>
      <c r="N1300" s="20"/>
      <c r="O1300" s="20"/>
      <c r="S1300" s="192"/>
      <c r="Y1300" s="39"/>
      <c r="Z1300" s="39"/>
      <c r="AA1300" s="17"/>
      <c r="AC1300" s="142"/>
      <c r="AE1300" s="17"/>
      <c r="AG1300" s="66"/>
      <c r="AI1300" s="17"/>
    </row>
    <row r="1301" spans="1:36" x14ac:dyDescent="0.25">
      <c r="A1301" s="72">
        <f>IF('##zz500##'!B1301&lt;&gt;"",'##zz500##'!B1301,"")</f>
        <v>41050</v>
      </c>
      <c r="B1301" s="208">
        <v>17957.95</v>
      </c>
      <c r="C1301" s="146">
        <f t="shared" si="54"/>
        <v>-3.5163905862610756E-3</v>
      </c>
      <c r="D1301" s="143">
        <f>IF('##zz500##'!K1301="","",IF('##zz500##'!K1301="yes",D1300,IF('##zz500##'!T1301&lt;&gt;0,D1300*(1+'##zz500##'!T1301),D1300*(1+C1301))))</f>
        <v>5.624854489503627</v>
      </c>
      <c r="E1301" s="6">
        <f t="shared" si="52"/>
        <v>0</v>
      </c>
      <c r="F1301" s="17">
        <f>D1301/MAX(D$240:D1301)-1</f>
        <v>-9.611252697045769E-2</v>
      </c>
      <c r="G1301" s="66">
        <f>IF('##zz500##'!K1301="","",IF('##zz500##'!K1301="no",G1300*(1+E1301),IF('##zz500##'!T1301&lt;&gt;0,G1300*(1+'##zz500##'!T1301),G1300*(1+'##zz500##'!P1301))))</f>
        <v>20.967012337324086</v>
      </c>
      <c r="H1301" s="6">
        <f t="shared" si="53"/>
        <v>6.3186227043710019E-4</v>
      </c>
      <c r="I1301" s="17">
        <f>G1301/MAX(G$240:G1301)-1</f>
        <v>-0.13737635300823481</v>
      </c>
      <c r="N1301" s="20"/>
      <c r="O1301" s="20"/>
      <c r="S1301" s="192"/>
      <c r="Y1301" s="39"/>
      <c r="Z1301" s="39"/>
      <c r="AA1301" s="17"/>
      <c r="AC1301" s="142"/>
      <c r="AE1301" s="17"/>
      <c r="AG1301" s="66"/>
      <c r="AI1301" s="17"/>
    </row>
    <row r="1302" spans="1:36" x14ac:dyDescent="0.25">
      <c r="A1302" s="72">
        <f>IF('##zz500##'!B1302&lt;&gt;"",'##zz500##'!B1302,"")</f>
        <v>41051</v>
      </c>
      <c r="B1302" s="208">
        <v>18055.16</v>
      </c>
      <c r="C1302" s="146">
        <f t="shared" si="54"/>
        <v>5.4132013954821812E-3</v>
      </c>
      <c r="D1302" s="143">
        <f>IF('##zz500##'!K1302="","",IF('##zz500##'!K1302="yes",D1301,IF('##zz500##'!T1302&lt;&gt;0,D1301*(1+'##zz500##'!T1302),D1301*(1+C1302))))</f>
        <v>5.624854489503627</v>
      </c>
      <c r="E1302" s="6">
        <f t="shared" si="52"/>
        <v>0</v>
      </c>
      <c r="F1302" s="17">
        <f>D1302/MAX(D$240:D1302)-1</f>
        <v>-9.611252697045769E-2</v>
      </c>
      <c r="G1302" s="66">
        <f>IF('##zz500##'!K1302="","",IF('##zz500##'!K1302="no",G1301*(1+E1302),IF('##zz500##'!T1302&lt;&gt;0,G1301*(1+'##zz500##'!T1302),G1301*(1+'##zz500##'!P1302))))</f>
        <v>20.637031028899091</v>
      </c>
      <c r="H1302" s="6">
        <f t="shared" si="53"/>
        <v>-1.5738117721120548E-2</v>
      </c>
      <c r="I1302" s="17">
        <f>G1302/MAX(G$240:G1302)-1</f>
        <v>-0.15095242551361354</v>
      </c>
      <c r="N1302" s="20"/>
      <c r="O1302" s="20"/>
      <c r="S1302" s="192"/>
      <c r="Y1302" s="39"/>
      <c r="Z1302" s="39"/>
      <c r="AA1302" s="17"/>
      <c r="AC1302" s="142"/>
      <c r="AE1302" s="17"/>
      <c r="AG1302" s="66"/>
      <c r="AI1302" s="17"/>
    </row>
    <row r="1303" spans="1:36" x14ac:dyDescent="0.25">
      <c r="A1303" s="72">
        <f>IF('##zz500##'!B1303&lt;&gt;"",'##zz500##'!B1303,"")</f>
        <v>41052</v>
      </c>
      <c r="B1303" s="208">
        <v>17904.900000000001</v>
      </c>
      <c r="C1303" s="146">
        <f t="shared" si="54"/>
        <v>-8.3222746295240624E-3</v>
      </c>
      <c r="D1303" s="143">
        <f>IF('##zz500##'!K1303="","",IF('##zz500##'!K1303="yes",D1302,IF('##zz500##'!T1303&lt;&gt;0,D1302*(1+'##zz500##'!T1303),D1302*(1+C1303))))</f>
        <v>5.624854489503627</v>
      </c>
      <c r="E1303" s="6">
        <f t="shared" si="52"/>
        <v>0</v>
      </c>
      <c r="F1303" s="17">
        <f>D1303/MAX(D$240:D1303)-1</f>
        <v>-9.611252697045769E-2</v>
      </c>
      <c r="G1303" s="66">
        <f>IF('##zz500##'!K1303="","",IF('##zz500##'!K1303="no",G1302*(1+E1303),IF('##zz500##'!T1303&lt;&gt;0,G1302*(1+'##zz500##'!T1303),G1302*(1+'##zz500##'!P1303))))</f>
        <v>20.648875891159516</v>
      </c>
      <c r="H1303" s="6">
        <f t="shared" si="53"/>
        <v>5.7396154727085147E-4</v>
      </c>
      <c r="I1303" s="17">
        <f>G1303/MAX(G$240:G1303)-1</f>
        <v>-0.15046510485405473</v>
      </c>
      <c r="N1303" s="20"/>
      <c r="O1303" s="20"/>
      <c r="S1303" s="192"/>
      <c r="Y1303" s="39"/>
      <c r="Z1303" s="39"/>
      <c r="AA1303" s="17"/>
      <c r="AC1303" s="142"/>
      <c r="AE1303" s="17"/>
      <c r="AG1303" s="66"/>
      <c r="AI1303" s="17"/>
    </row>
    <row r="1304" spans="1:36" x14ac:dyDescent="0.25">
      <c r="A1304" s="72">
        <f>IF('##zz500##'!B1304&lt;&gt;"",'##zz500##'!B1304,"")</f>
        <v>41053</v>
      </c>
      <c r="B1304" s="208">
        <v>17768.5</v>
      </c>
      <c r="C1304" s="146">
        <f t="shared" si="54"/>
        <v>-7.6180263503287104E-3</v>
      </c>
      <c r="D1304" s="143">
        <f>IF('##zz500##'!K1304="","",IF('##zz500##'!K1304="yes",D1303,IF('##zz500##'!T1304&lt;&gt;0,D1303*(1+'##zz500##'!T1304),D1303*(1+C1304))))</f>
        <v>5.624854489503627</v>
      </c>
      <c r="E1304" s="6">
        <f t="shared" si="52"/>
        <v>0</v>
      </c>
      <c r="F1304" s="17">
        <f>D1304/MAX(D$240:D1304)-1</f>
        <v>-9.611252697045769E-2</v>
      </c>
      <c r="G1304" s="66">
        <f>IF('##zz500##'!K1304="","",IF('##zz500##'!K1304="no",G1303*(1+E1304),IF('##zz500##'!T1304&lt;&gt;0,G1303*(1+'##zz500##'!T1304),G1303*(1+'##zz500##'!P1304))))</f>
        <v>20.820517458980994</v>
      </c>
      <c r="H1304" s="6">
        <f t="shared" si="53"/>
        <v>8.3123928259438706E-3</v>
      </c>
      <c r="I1304" s="17">
        <f>G1304/MAX(G$240:G1304)-1</f>
        <v>-0.14340343708625469</v>
      </c>
      <c r="N1304" s="20"/>
      <c r="O1304" s="20"/>
      <c r="S1304" s="192"/>
      <c r="Y1304" s="39"/>
      <c r="Z1304" s="39"/>
      <c r="AA1304" s="17"/>
      <c r="AC1304" s="142"/>
      <c r="AE1304" s="17"/>
      <c r="AG1304" s="66"/>
      <c r="AI1304" s="17"/>
    </row>
    <row r="1305" spans="1:36" x14ac:dyDescent="0.25">
      <c r="A1305" s="72">
        <f>IF('##zz500##'!B1305&lt;&gt;"",'##zz500##'!B1305,"")</f>
        <v>41054</v>
      </c>
      <c r="B1305" s="208">
        <v>17569.900000000001</v>
      </c>
      <c r="C1305" s="146">
        <f t="shared" si="54"/>
        <v>-1.1177083040211477E-2</v>
      </c>
      <c r="D1305" s="143">
        <f>IF('##zz500##'!K1305="","",IF('##zz500##'!K1305="yes",D1304,IF('##zz500##'!T1305&lt;&gt;0,D1304*(1+'##zz500##'!T1305),D1304*(1+C1305))))</f>
        <v>5.624854489503627</v>
      </c>
      <c r="E1305" s="6">
        <f t="shared" si="52"/>
        <v>0</v>
      </c>
      <c r="F1305" s="17">
        <f>D1305/MAX(D$240:D1305)-1</f>
        <v>-9.611252697045769E-2</v>
      </c>
      <c r="G1305" s="66">
        <f>IF('##zz500##'!K1305="","",IF('##zz500##'!K1305="no",G1304*(1+E1305),IF('##zz500##'!T1305&lt;&gt;0,G1304*(1+'##zz500##'!T1305),G1304*(1+'##zz500##'!P1305))))</f>
        <v>21.061492918588787</v>
      </c>
      <c r="H1305" s="6">
        <f t="shared" si="53"/>
        <v>1.1573941910067553E-2</v>
      </c>
      <c r="I1305" s="17">
        <f>G1305/MAX(G$240:G1305)-1</f>
        <v>-0.13348923822672754</v>
      </c>
      <c r="N1305" s="20"/>
      <c r="O1305" s="20"/>
      <c r="S1305" s="192"/>
      <c r="Y1305" s="39"/>
      <c r="Z1305" s="39"/>
      <c r="AA1305" s="17"/>
      <c r="AC1305" s="142"/>
      <c r="AE1305" s="17"/>
      <c r="AG1305" s="66"/>
      <c r="AI1305" s="17"/>
    </row>
    <row r="1306" spans="1:36" x14ac:dyDescent="0.25">
      <c r="A1306" s="72">
        <f>IF('##zz500##'!B1306&lt;&gt;"",'##zz500##'!B1306,"")</f>
        <v>41057</v>
      </c>
      <c r="B1306" s="208">
        <v>17612.900000000001</v>
      </c>
      <c r="C1306" s="146">
        <f t="shared" si="54"/>
        <v>2.4473673726088663E-3</v>
      </c>
      <c r="D1306" s="143">
        <f>IF('##zz500##'!K1306="","",IF('##zz500##'!K1306="yes",D1305,IF('##zz500##'!T1306&lt;&gt;0,D1305*(1+'##zz500##'!T1306),D1305*(1+C1306))))</f>
        <v>5.624854489503627</v>
      </c>
      <c r="E1306" s="6">
        <f t="shared" si="52"/>
        <v>0</v>
      </c>
      <c r="F1306" s="17">
        <f>D1306/MAX(D$240:D1306)-1</f>
        <v>-9.611252697045769E-2</v>
      </c>
      <c r="G1306" s="66">
        <f>IF('##zz500##'!K1306="","",IF('##zz500##'!K1306="no",G1305*(1+E1306),IF('##zz500##'!T1306&lt;&gt;0,G1305*(1+'##zz500##'!T1306),G1305*(1+'##zz500##'!P1306))))</f>
        <v>20.760591275304879</v>
      </c>
      <c r="H1306" s="6">
        <f t="shared" si="53"/>
        <v>-1.4286814540973691E-2</v>
      </c>
      <c r="I1306" s="17">
        <f>G1306/MAX(G$240:G1306)-1</f>
        <v>-0.14586891677794001</v>
      </c>
      <c r="N1306" s="20"/>
      <c r="O1306" s="20"/>
      <c r="S1306" s="192"/>
      <c r="Y1306" s="39"/>
      <c r="Z1306" s="39"/>
      <c r="AA1306" s="17"/>
      <c r="AC1306" s="142"/>
      <c r="AE1306" s="17"/>
      <c r="AG1306" s="66"/>
      <c r="AI1306" s="17"/>
    </row>
    <row r="1307" spans="1:36" x14ac:dyDescent="0.25">
      <c r="A1307" s="72">
        <f>IF('##zz500##'!B1307&lt;&gt;"",'##zz500##'!B1307,"")</f>
        <v>41058</v>
      </c>
      <c r="B1307" s="208">
        <v>17897.95</v>
      </c>
      <c r="C1307" s="146">
        <f t="shared" si="54"/>
        <v>1.6184160473289522E-2</v>
      </c>
      <c r="D1307" s="143">
        <f>IF('##zz500##'!K1307="","",IF('##zz500##'!K1307="yes",D1306,IF('##zz500##'!T1307&lt;&gt;0,D1306*(1+'##zz500##'!T1307),D1306*(1+C1307))))</f>
        <v>5.624854489503627</v>
      </c>
      <c r="E1307" s="6">
        <f t="shared" si="52"/>
        <v>0</v>
      </c>
      <c r="F1307" s="17">
        <f>D1307/MAX(D$240:D1307)-1</f>
        <v>-9.611252697045769E-2</v>
      </c>
      <c r="G1307" s="66">
        <f>IF('##zz500##'!K1307="","",IF('##zz500##'!K1307="no",G1306*(1+E1307),IF('##zz500##'!T1307&lt;&gt;0,G1306*(1+'##zz500##'!T1307),G1306*(1+'##zz500##'!P1307))))</f>
        <v>20.443782075220405</v>
      </c>
      <c r="H1307" s="6">
        <f t="shared" si="53"/>
        <v>-1.526012414016964E-2</v>
      </c>
      <c r="I1307" s="17">
        <f>G1307/MAX(G$240:G1307)-1</f>
        <v>-0.15890306313988622</v>
      </c>
      <c r="N1307" s="20"/>
      <c r="O1307" s="20"/>
      <c r="S1307" s="192"/>
      <c r="Y1307" s="39"/>
      <c r="Z1307" s="39"/>
      <c r="AA1307" s="17"/>
      <c r="AC1307" s="142"/>
      <c r="AE1307" s="17"/>
      <c r="AG1307" s="66"/>
      <c r="AI1307" s="17"/>
    </row>
    <row r="1308" spans="1:36" x14ac:dyDescent="0.25">
      <c r="A1308" s="72">
        <f>IF('##zz500##'!B1308&lt;&gt;"",'##zz500##'!B1308,"")</f>
        <v>41059</v>
      </c>
      <c r="B1308" s="208">
        <v>17923.310000000001</v>
      </c>
      <c r="C1308" s="146">
        <f t="shared" si="54"/>
        <v>1.4169220497319834E-3</v>
      </c>
      <c r="D1308" s="143">
        <f>IF('##zz500##'!K1308="","",IF('##zz500##'!K1308="yes",D1307,IF('##zz500##'!T1308&lt;&gt;0,D1307*(1+'##zz500##'!T1308),D1307*(1+C1308))))</f>
        <v>5.6241155579852098</v>
      </c>
      <c r="E1308" s="6">
        <f t="shared" si="52"/>
        <v>-1.3136900159749221E-4</v>
      </c>
      <c r="F1308" s="17">
        <f>D1308/MAX(D$240:D1308)-1</f>
        <v>-9.6231269765346017E-2</v>
      </c>
      <c r="G1308" s="66">
        <f>IF('##zz500##'!K1308="","",IF('##zz500##'!K1308="no",G1307*(1+E1308),IF('##zz500##'!T1308&lt;&gt;0,G1307*(1+'##zz500##'!T1308),G1307*(1+'##zz500##'!P1308))))</f>
        <v>20.441096395980306</v>
      </c>
      <c r="H1308" s="6">
        <f t="shared" si="53"/>
        <v>-1.3136900159749221E-4</v>
      </c>
      <c r="I1308" s="17">
        <f>G1308/MAX(G$240:G1308)-1</f>
        <v>-0.15901355720472821</v>
      </c>
      <c r="N1308" s="20"/>
      <c r="O1308" s="20"/>
      <c r="S1308" s="192"/>
      <c r="Y1308" s="39"/>
      <c r="Z1308" s="39"/>
      <c r="AA1308" s="17"/>
      <c r="AC1308" s="142"/>
      <c r="AE1308" s="17"/>
      <c r="AF1308" s="14"/>
      <c r="AG1308" s="66"/>
      <c r="AI1308" s="17"/>
      <c r="AJ1308" s="14"/>
    </row>
    <row r="1309" spans="1:36" x14ac:dyDescent="0.25">
      <c r="A1309" s="72">
        <f>IF('##zz500##'!B1309&lt;&gt;"",'##zz500##'!B1309,"")</f>
        <v>41060</v>
      </c>
      <c r="B1309" s="208">
        <v>18074.669999999998</v>
      </c>
      <c r="C1309" s="146">
        <f t="shared" si="54"/>
        <v>8.4448687212348439E-3</v>
      </c>
      <c r="D1309" s="143">
        <f>IF('##zz500##'!K1309="","",IF('##zz500##'!K1309="yes",D1308,IF('##zz500##'!T1309&lt;&gt;0,D1308*(1+'##zz500##'!T1309),D1308*(1+C1309))))</f>
        <v>5.6150406587894732</v>
      </c>
      <c r="E1309" s="6">
        <f t="shared" si="52"/>
        <v>-1.6135691207218583E-3</v>
      </c>
      <c r="F1309" s="17">
        <f>D1309/MAX(D$240:D1309)-1</f>
        <v>-9.7689563080726738E-2</v>
      </c>
      <c r="G1309" s="66">
        <f>IF('##zz500##'!K1309="","",IF('##zz500##'!K1309="no",G1308*(1+E1309),IF('##zz500##'!T1309&lt;&gt;0,G1308*(1+'##zz500##'!T1309),G1308*(1+'##zz500##'!P1309))))</f>
        <v>20.408113274042055</v>
      </c>
      <c r="H1309" s="6">
        <f t="shared" si="53"/>
        <v>-1.6135691207217473E-3</v>
      </c>
      <c r="I1309" s="17">
        <f>G1309/MAX(G$240:G1309)-1</f>
        <v>-0.16037054695976838</v>
      </c>
      <c r="N1309" s="20"/>
      <c r="O1309" s="20"/>
      <c r="S1309" s="192"/>
      <c r="Y1309" s="39"/>
      <c r="Z1309" s="39"/>
      <c r="AA1309" s="17"/>
      <c r="AC1309" s="142"/>
      <c r="AE1309" s="17"/>
      <c r="AG1309" s="66"/>
      <c r="AI1309" s="17"/>
    </row>
    <row r="1310" spans="1:36" x14ac:dyDescent="0.25">
      <c r="A1310" s="72">
        <f>IF('##zz500##'!B1310&lt;&gt;"",'##zz500##'!B1310,"")</f>
        <v>41061</v>
      </c>
      <c r="B1310" s="208">
        <v>18231.77</v>
      </c>
      <c r="C1310" s="146">
        <f t="shared" si="54"/>
        <v>8.6917216192605729E-3</v>
      </c>
      <c r="D1310" s="143">
        <f>IF('##zz500##'!K1310="","",IF('##zz500##'!K1310="yes",D1309,IF('##zz500##'!T1310&lt;&gt;0,D1309*(1+'##zz500##'!T1310),D1309*(1+C1310))))</f>
        <v>5.6035838098794928</v>
      </c>
      <c r="E1310" s="6">
        <f t="shared" si="52"/>
        <v>-2.0403857436093187E-3</v>
      </c>
      <c r="F1310" s="17">
        <f>D1310/MAX(D$240:D1310)-1</f>
        <v>-9.9530624432526693E-2</v>
      </c>
      <c r="G1310" s="66">
        <f>IF('##zz500##'!K1310="","",IF('##zz500##'!K1310="no",G1309*(1+E1310),IF('##zz500##'!T1310&lt;&gt;0,G1309*(1+'##zz500##'!T1310),G1309*(1+'##zz500##'!P1310))))</f>
        <v>20.366472850663737</v>
      </c>
      <c r="H1310" s="6">
        <f t="shared" si="53"/>
        <v>-2.0403857436092077E-3</v>
      </c>
      <c r="I1310" s="17">
        <f>G1310/MAX(G$240:G1310)-1</f>
        <v>-0.16208371492566609</v>
      </c>
      <c r="N1310" s="20"/>
      <c r="O1310" s="20"/>
      <c r="S1310" s="192"/>
      <c r="Y1310" s="39"/>
      <c r="Z1310" s="39"/>
      <c r="AA1310" s="17"/>
      <c r="AC1310" s="142"/>
      <c r="AE1310" s="17"/>
      <c r="AG1310" s="66"/>
      <c r="AI1310" s="17"/>
    </row>
    <row r="1311" spans="1:36" x14ac:dyDescent="0.25">
      <c r="A1311" s="72">
        <f>IF('##zz500##'!B1311&lt;&gt;"",'##zz500##'!B1311,"")</f>
        <v>41064</v>
      </c>
      <c r="B1311" s="208">
        <v>17697.25</v>
      </c>
      <c r="C1311" s="146">
        <f t="shared" si="54"/>
        <v>-2.9318053046961445E-2</v>
      </c>
      <c r="D1311" s="143">
        <f>IF('##zz500##'!K1311="","",IF('##zz500##'!K1311="yes",D1310,IF('##zz500##'!T1311&lt;&gt;0,D1310*(1+'##zz500##'!T1311),D1310*(1+C1311))))</f>
        <v>5.6035838098794928</v>
      </c>
      <c r="E1311" s="6">
        <f t="shared" si="52"/>
        <v>0</v>
      </c>
      <c r="F1311" s="17">
        <f>D1311/MAX(D$240:D1311)-1</f>
        <v>-9.9530624432526693E-2</v>
      </c>
      <c r="G1311" s="66">
        <f>IF('##zz500##'!K1311="","",IF('##zz500##'!K1311="no",G1310*(1+E1311),IF('##zz500##'!T1311&lt;&gt;0,G1310*(1+'##zz500##'!T1311),G1310*(1+'##zz500##'!P1311))))</f>
        <v>21.033472606482203</v>
      </c>
      <c r="H1311" s="6">
        <f t="shared" si="53"/>
        <v>3.2749890504321089E-2</v>
      </c>
      <c r="I1311" s="17">
        <f>G1311/MAX(G$240:G1311)-1</f>
        <v>-0.13464204833769411</v>
      </c>
      <c r="N1311" s="20"/>
      <c r="O1311" s="20"/>
      <c r="S1311" s="192"/>
      <c r="Y1311" s="39"/>
      <c r="Z1311" s="39"/>
      <c r="AA1311" s="17"/>
      <c r="AC1311" s="142"/>
      <c r="AE1311" s="17"/>
      <c r="AG1311" s="66"/>
      <c r="AI1311" s="17"/>
    </row>
    <row r="1312" spans="1:36" x14ac:dyDescent="0.25">
      <c r="A1312" s="72">
        <f>IF('##zz500##'!B1312&lt;&gt;"",'##zz500##'!B1312,"")</f>
        <v>41065</v>
      </c>
      <c r="B1312" s="208">
        <v>17626.18</v>
      </c>
      <c r="C1312" s="146">
        <f t="shared" si="54"/>
        <v>-4.0158781731625126E-3</v>
      </c>
      <c r="D1312" s="143">
        <f>IF('##zz500##'!K1312="","",IF('##zz500##'!K1312="yes",D1311,IF('##zz500##'!T1312&lt;&gt;0,D1311*(1+'##zz500##'!T1312),D1311*(1+C1312))))</f>
        <v>5.6035838098794928</v>
      </c>
      <c r="E1312" s="6">
        <f t="shared" si="52"/>
        <v>0</v>
      </c>
      <c r="F1312" s="17">
        <f>D1312/MAX(D$240:D1312)-1</f>
        <v>-9.9530624432526693E-2</v>
      </c>
      <c r="G1312" s="66">
        <f>IF('##zz500##'!K1312="","",IF('##zz500##'!K1312="no",G1311*(1+E1312),IF('##zz500##'!T1312&lt;&gt;0,G1311*(1+'##zz500##'!T1312),G1311*(1+'##zz500##'!P1312))))</f>
        <v>21.057863887346528</v>
      </c>
      <c r="H1312" s="6">
        <f t="shared" si="53"/>
        <v>1.1596411738881152E-3</v>
      </c>
      <c r="I1312" s="17">
        <f>G1312/MAX(G$240:G1312)-1</f>
        <v>-0.13363854362679506</v>
      </c>
      <c r="N1312" s="20"/>
      <c r="O1312" s="20"/>
      <c r="S1312" s="192"/>
      <c r="Y1312" s="39"/>
      <c r="Z1312" s="39"/>
      <c r="AA1312" s="17"/>
      <c r="AC1312" s="142"/>
      <c r="AE1312" s="17"/>
      <c r="AG1312" s="66"/>
      <c r="AI1312" s="17"/>
    </row>
    <row r="1313" spans="1:36" x14ac:dyDescent="0.25">
      <c r="A1313" s="72">
        <f>IF('##zz500##'!B1313&lt;&gt;"",'##zz500##'!B1313,"")</f>
        <v>41066</v>
      </c>
      <c r="B1313" s="208">
        <v>17587.86</v>
      </c>
      <c r="C1313" s="146">
        <f t="shared" si="54"/>
        <v>-2.1740388444915215E-3</v>
      </c>
      <c r="D1313" s="143">
        <f>IF('##zz500##'!K1313="","",IF('##zz500##'!K1313="yes",D1312,IF('##zz500##'!T1313&lt;&gt;0,D1312*(1+'##zz500##'!T1313),D1312*(1+C1313))))</f>
        <v>5.6035838098794928</v>
      </c>
      <c r="E1313" s="6">
        <f t="shared" si="52"/>
        <v>0</v>
      </c>
      <c r="F1313" s="17">
        <f>D1313/MAX(D$240:D1313)-1</f>
        <v>-9.9530624432526693E-2</v>
      </c>
      <c r="G1313" s="66">
        <f>IF('##zz500##'!K1313="","",IF('##zz500##'!K1313="no",G1312*(1+E1313),IF('##zz500##'!T1313&lt;&gt;0,G1312*(1+'##zz500##'!T1313),G1312*(1+'##zz500##'!P1313))))</f>
        <v>21.159439160754715</v>
      </c>
      <c r="H1313" s="6">
        <f t="shared" si="53"/>
        <v>4.8236266485330859E-3</v>
      </c>
      <c r="I1313" s="17">
        <f>G1313/MAX(G$240:G1313)-1</f>
        <v>-0.12945953941857125</v>
      </c>
      <c r="N1313" s="20"/>
      <c r="O1313" s="20"/>
      <c r="S1313" s="192"/>
      <c r="Y1313" s="39"/>
      <c r="Z1313" s="39"/>
      <c r="AA1313" s="17"/>
      <c r="AC1313" s="142"/>
      <c r="AE1313" s="17"/>
      <c r="AG1313" s="66"/>
      <c r="AI1313" s="17"/>
    </row>
    <row r="1314" spans="1:36" x14ac:dyDescent="0.25">
      <c r="A1314" s="72">
        <f>IF('##zz500##'!B1314&lt;&gt;"",'##zz500##'!B1314,"")</f>
        <v>41067</v>
      </c>
      <c r="B1314" s="208">
        <v>17535.330000000002</v>
      </c>
      <c r="C1314" s="146">
        <f t="shared" si="54"/>
        <v>-2.9867192483905569E-3</v>
      </c>
      <c r="D1314" s="143">
        <f>IF('##zz500##'!K1314="","",IF('##zz500##'!K1314="yes",D1313,IF('##zz500##'!T1314&lt;&gt;0,D1313*(1+'##zz500##'!T1314),D1313*(1+C1314))))</f>
        <v>5.6035838098794928</v>
      </c>
      <c r="E1314" s="6">
        <f t="shared" si="52"/>
        <v>0</v>
      </c>
      <c r="F1314" s="17">
        <f>D1314/MAX(D$240:D1314)-1</f>
        <v>-9.9530624432526693E-2</v>
      </c>
      <c r="G1314" s="66">
        <f>IF('##zz500##'!K1314="","",IF('##zz500##'!K1314="no",G1313*(1+E1314),IF('##zz500##'!T1314&lt;&gt;0,G1313*(1+'##zz500##'!T1314),G1313*(1+'##zz500##'!P1314))))</f>
        <v>21.271226562658395</v>
      </c>
      <c r="H1314" s="6">
        <f t="shared" si="53"/>
        <v>5.2830985289542554E-3</v>
      </c>
      <c r="I1314" s="17">
        <f>G1314/MAX(G$240:G1314)-1</f>
        <v>-0.12486038839187841</v>
      </c>
      <c r="N1314" s="20"/>
      <c r="O1314" s="20"/>
      <c r="S1314" s="192"/>
      <c r="Y1314" s="39"/>
      <c r="Z1314" s="39"/>
      <c r="AA1314" s="17"/>
      <c r="AC1314" s="142"/>
      <c r="AE1314" s="17"/>
      <c r="AG1314" s="66"/>
      <c r="AI1314" s="17"/>
    </row>
    <row r="1315" spans="1:36" x14ac:dyDescent="0.25">
      <c r="A1315" s="72">
        <f>IF('##zz500##'!B1315&lt;&gt;"",'##zz500##'!B1315,"")</f>
        <v>41068</v>
      </c>
      <c r="B1315" s="208">
        <v>17551.150000000001</v>
      </c>
      <c r="C1315" s="146">
        <f t="shared" si="54"/>
        <v>9.0217863022812317E-4</v>
      </c>
      <c r="D1315" s="143">
        <f>IF('##zz500##'!K1315="","",IF('##zz500##'!K1315="yes",D1314,IF('##zz500##'!T1315&lt;&gt;0,D1314*(1+'##zz500##'!T1315),D1314*(1+C1315))))</f>
        <v>5.6035838098794928</v>
      </c>
      <c r="E1315" s="6">
        <f t="shared" si="52"/>
        <v>0</v>
      </c>
      <c r="F1315" s="17">
        <f>D1315/MAX(D$240:D1315)-1</f>
        <v>-9.9530624432526693E-2</v>
      </c>
      <c r="G1315" s="66">
        <f>IF('##zz500##'!K1315="","",IF('##zz500##'!K1315="no",G1314*(1+E1315),IF('##zz500##'!T1315&lt;&gt;0,G1314*(1+'##zz500##'!T1315),G1314*(1+'##zz500##'!P1315))))</f>
        <v>21.372084230058707</v>
      </c>
      <c r="H1315" s="6">
        <f t="shared" si="53"/>
        <v>4.7415068944527405E-3</v>
      </c>
      <c r="I1315" s="17">
        <f>G1315/MAX(G$240:G1315)-1</f>
        <v>-0.12071090788982974</v>
      </c>
      <c r="N1315" s="20"/>
      <c r="O1315" s="20"/>
      <c r="S1315" s="192"/>
      <c r="Y1315" s="39"/>
      <c r="Z1315" s="39"/>
      <c r="AA1315" s="17"/>
      <c r="AC1315" s="142"/>
      <c r="AE1315" s="17"/>
      <c r="AG1315" s="66"/>
      <c r="AI1315" s="17"/>
    </row>
    <row r="1316" spans="1:36" x14ac:dyDescent="0.25">
      <c r="A1316" s="72">
        <f>IF('##zz500##'!B1316&lt;&gt;"",'##zz500##'!B1316,"")</f>
        <v>41071</v>
      </c>
      <c r="B1316" s="208">
        <v>17888.04</v>
      </c>
      <c r="C1316" s="146">
        <f t="shared" si="54"/>
        <v>1.919475362013312E-2</v>
      </c>
      <c r="D1316" s="143">
        <f>IF('##zz500##'!K1316="","",IF('##zz500##'!K1316="yes",D1315,IF('##zz500##'!T1316&lt;&gt;0,D1315*(1+'##zz500##'!T1316),D1315*(1+C1316))))</f>
        <v>5.6035838098794928</v>
      </c>
      <c r="E1316" s="6">
        <f t="shared" si="52"/>
        <v>0</v>
      </c>
      <c r="F1316" s="17">
        <f>D1316/MAX(D$240:D1316)-1</f>
        <v>-9.9530624432526693E-2</v>
      </c>
      <c r="G1316" s="66">
        <f>IF('##zz500##'!K1316="","",IF('##zz500##'!K1316="no",G1315*(1+E1316),IF('##zz500##'!T1316&lt;&gt;0,G1315*(1+'##zz500##'!T1316),G1315*(1+'##zz500##'!P1316))))</f>
        <v>20.975423201424082</v>
      </c>
      <c r="H1316" s="6">
        <f t="shared" si="53"/>
        <v>-1.8559772849703782E-2</v>
      </c>
      <c r="I1316" s="17">
        <f>G1316/MAX(G$240:G1316)-1</f>
        <v>-0.13703031370861674</v>
      </c>
      <c r="N1316" s="20"/>
      <c r="O1316" s="20"/>
      <c r="S1316" s="192"/>
      <c r="Y1316" s="39"/>
      <c r="Z1316" s="39"/>
      <c r="AA1316" s="17"/>
      <c r="AC1316" s="142"/>
      <c r="AE1316" s="17"/>
      <c r="AG1316" s="66"/>
      <c r="AI1316" s="17"/>
    </row>
    <row r="1317" spans="1:36" x14ac:dyDescent="0.25">
      <c r="A1317" s="72">
        <f>IF('##zz500##'!B1317&lt;&gt;"",'##zz500##'!B1317,"")</f>
        <v>41072</v>
      </c>
      <c r="B1317" s="208">
        <v>17747.78</v>
      </c>
      <c r="C1317" s="146">
        <f t="shared" si="54"/>
        <v>-7.8409931999259275E-3</v>
      </c>
      <c r="D1317" s="143">
        <f>IF('##zz500##'!K1317="","",IF('##zz500##'!K1317="yes",D1316,IF('##zz500##'!T1317&lt;&gt;0,D1316*(1+'##zz500##'!T1317),D1316*(1+C1317))))</f>
        <v>5.6035838098794928</v>
      </c>
      <c r="E1317" s="6">
        <f t="shared" si="52"/>
        <v>0</v>
      </c>
      <c r="F1317" s="17">
        <f>D1317/MAX(D$240:D1317)-1</f>
        <v>-9.9530624432526693E-2</v>
      </c>
      <c r="G1317" s="66">
        <f>IF('##zz500##'!K1317="","",IF('##zz500##'!K1317="no",G1316*(1+E1317),IF('##zz500##'!T1317&lt;&gt;0,G1316*(1+'##zz500##'!T1317),G1316*(1+'##zz500##'!P1317))))</f>
        <v>21.102073894223103</v>
      </c>
      <c r="H1317" s="6">
        <f t="shared" si="53"/>
        <v>6.0380518468119426E-3</v>
      </c>
      <c r="I1317" s="17">
        <f>G1317/MAX(G$240:G1317)-1</f>
        <v>-0.13181965800056228</v>
      </c>
      <c r="N1317" s="20"/>
      <c r="O1317" s="20"/>
      <c r="S1317" s="192"/>
      <c r="Y1317" s="39"/>
      <c r="Z1317" s="39"/>
      <c r="AA1317" s="17"/>
      <c r="AC1317" s="142"/>
      <c r="AE1317" s="17"/>
      <c r="AG1317" s="66"/>
      <c r="AI1317" s="17"/>
    </row>
    <row r="1318" spans="1:36" x14ac:dyDescent="0.25">
      <c r="A1318" s="72">
        <f>IF('##zz500##'!B1318&lt;&gt;"",'##zz500##'!B1318,"")</f>
        <v>41073</v>
      </c>
      <c r="B1318" s="208">
        <v>18010.310000000001</v>
      </c>
      <c r="C1318" s="146">
        <f t="shared" si="54"/>
        <v>1.4792272610997026E-2</v>
      </c>
      <c r="D1318" s="143">
        <f>IF('##zz500##'!K1318="","",IF('##zz500##'!K1318="yes",D1317,IF('##zz500##'!T1318&lt;&gt;0,D1317*(1+'##zz500##'!T1318),D1317*(1+C1318))))</f>
        <v>5.6035838098794928</v>
      </c>
      <c r="E1318" s="6">
        <f t="shared" si="52"/>
        <v>0</v>
      </c>
      <c r="F1318" s="17">
        <f>D1318/MAX(D$240:D1318)-1</f>
        <v>-9.9530624432526693E-2</v>
      </c>
      <c r="G1318" s="66">
        <f>IF('##zz500##'!K1318="","",IF('##zz500##'!K1318="no",G1317*(1+E1318),IF('##zz500##'!T1318&lt;&gt;0,G1317*(1+'##zz500##'!T1318),G1317*(1+'##zz500##'!P1318))))</f>
        <v>20.713236519874179</v>
      </c>
      <c r="H1318" s="6">
        <f t="shared" si="53"/>
        <v>-1.8426500461424911E-2</v>
      </c>
      <c r="I1318" s="17">
        <f>G1318/MAX(G$240:G1318)-1</f>
        <v>-0.14781718347301498</v>
      </c>
      <c r="N1318" s="20"/>
      <c r="O1318" s="20"/>
      <c r="S1318" s="192"/>
      <c r="Y1318" s="39"/>
      <c r="Z1318" s="39"/>
      <c r="AA1318" s="17"/>
      <c r="AC1318" s="142"/>
      <c r="AE1318" s="17"/>
      <c r="AG1318" s="66"/>
      <c r="AI1318" s="17"/>
    </row>
    <row r="1319" spans="1:36" x14ac:dyDescent="0.25">
      <c r="A1319" s="72">
        <f>IF('##zz500##'!B1319&lt;&gt;"",'##zz500##'!B1319,"")</f>
        <v>41074</v>
      </c>
      <c r="B1319" s="208">
        <v>17963.009999999998</v>
      </c>
      <c r="C1319" s="146">
        <f t="shared" si="54"/>
        <v>-2.626273506674992E-3</v>
      </c>
      <c r="D1319" s="143">
        <f>IF('##zz500##'!K1319="","",IF('##zz500##'!K1319="yes",D1318,IF('##zz500##'!T1319&lt;&gt;0,D1318*(1+'##zz500##'!T1319),D1318*(1+C1319))))</f>
        <v>5.6035838098794928</v>
      </c>
      <c r="E1319" s="6">
        <f t="shared" si="52"/>
        <v>0</v>
      </c>
      <c r="F1319" s="17">
        <f>D1319/MAX(D$240:D1319)-1</f>
        <v>-9.9530624432526693E-2</v>
      </c>
      <c r="G1319" s="66">
        <f>IF('##zz500##'!K1319="","",IF('##zz500##'!K1319="no",G1318*(1+E1319),IF('##zz500##'!T1319&lt;&gt;0,G1318*(1+'##zz500##'!T1319),G1318*(1+'##zz500##'!P1319))))</f>
        <v>20.8381963698953</v>
      </c>
      <c r="H1319" s="6">
        <f t="shared" si="53"/>
        <v>6.03285005224663E-3</v>
      </c>
      <c r="I1319" s="17">
        <f>G1319/MAX(G$240:G1319)-1</f>
        <v>-0.1426760923238064</v>
      </c>
      <c r="N1319" s="20"/>
      <c r="O1319" s="20"/>
      <c r="S1319" s="192"/>
      <c r="Y1319" s="39"/>
      <c r="Z1319" s="39"/>
      <c r="AA1319" s="17"/>
      <c r="AC1319" s="142"/>
      <c r="AE1319" s="17"/>
      <c r="AG1319" s="66"/>
      <c r="AI1319" s="17"/>
    </row>
    <row r="1320" spans="1:36" x14ac:dyDescent="0.25">
      <c r="A1320" s="72">
        <f>IF('##zz500##'!B1320&lt;&gt;"",'##zz500##'!B1320,"")</f>
        <v>41075</v>
      </c>
      <c r="B1320" s="208">
        <v>18158.04</v>
      </c>
      <c r="C1320" s="146">
        <f t="shared" si="54"/>
        <v>1.0857311775699152E-2</v>
      </c>
      <c r="D1320" s="143">
        <f>IF('##zz500##'!K1320="","",IF('##zz500##'!K1320="yes",D1319,IF('##zz500##'!T1320&lt;&gt;0,D1319*(1+'##zz500##'!T1320),D1319*(1+C1320))))</f>
        <v>5.6035838098794928</v>
      </c>
      <c r="E1320" s="6">
        <f t="shared" si="52"/>
        <v>0</v>
      </c>
      <c r="F1320" s="17">
        <f>D1320/MAX(D$240:D1320)-1</f>
        <v>-9.9530624432526693E-2</v>
      </c>
      <c r="G1320" s="66">
        <f>IF('##zz500##'!K1320="","",IF('##zz500##'!K1320="no",G1319*(1+E1320),IF('##zz500##'!T1320&lt;&gt;0,G1319*(1+'##zz500##'!T1320),G1319*(1+'##zz500##'!P1320))))</f>
        <v>20.859418446243001</v>
      </c>
      <c r="H1320" s="6">
        <f t="shared" si="53"/>
        <v>1.0184219387796567E-3</v>
      </c>
      <c r="I1320" s="17">
        <f>G1320/MAX(G$240:G1320)-1</f>
        <v>-0.14180297484758864</v>
      </c>
      <c r="N1320" s="20"/>
      <c r="O1320" s="20"/>
      <c r="S1320" s="192"/>
      <c r="Y1320" s="39"/>
      <c r="Z1320" s="39"/>
      <c r="AA1320" s="17"/>
      <c r="AC1320" s="142"/>
      <c r="AE1320" s="17"/>
      <c r="AG1320" s="66"/>
      <c r="AI1320" s="17"/>
    </row>
    <row r="1321" spans="1:36" x14ac:dyDescent="0.25">
      <c r="A1321" s="72">
        <f>IF('##zz500##'!B1321&lt;&gt;"",'##zz500##'!B1321,"")</f>
        <v>41078</v>
      </c>
      <c r="B1321" s="208">
        <v>18389.28</v>
      </c>
      <c r="C1321" s="146">
        <f t="shared" si="54"/>
        <v>1.2734854642901805E-2</v>
      </c>
      <c r="D1321" s="143">
        <f>IF('##zz500##'!K1321="","",IF('##zz500##'!K1321="yes",D1320,IF('##zz500##'!T1321&lt;&gt;0,D1320*(1+'##zz500##'!T1321),D1320*(1+C1321))))</f>
        <v>5.6035838098794928</v>
      </c>
      <c r="E1321" s="6">
        <f t="shared" si="52"/>
        <v>0</v>
      </c>
      <c r="F1321" s="17">
        <f>D1321/MAX(D$240:D1321)-1</f>
        <v>-9.9530624432526693E-2</v>
      </c>
      <c r="G1321" s="66">
        <f>IF('##zz500##'!K1321="","",IF('##zz500##'!K1321="no",G1320*(1+E1321),IF('##zz500##'!T1321&lt;&gt;0,G1320*(1+'##zz500##'!T1321),G1320*(1+'##zz500##'!P1321))))</f>
        <v>20.655111058371638</v>
      </c>
      <c r="H1321" s="6">
        <f t="shared" si="53"/>
        <v>-9.7944910783531736E-3</v>
      </c>
      <c r="I1321" s="17">
        <f>G1321/MAX(G$240:G1321)-1</f>
        <v>-0.15020857795391318</v>
      </c>
      <c r="N1321" s="20"/>
      <c r="O1321" s="20"/>
      <c r="S1321" s="192"/>
      <c r="Y1321" s="39"/>
      <c r="Z1321" s="39"/>
      <c r="AA1321" s="17"/>
      <c r="AC1321" s="142"/>
      <c r="AE1321" s="17"/>
      <c r="AG1321" s="66"/>
      <c r="AI1321" s="17"/>
    </row>
    <row r="1322" spans="1:36" x14ac:dyDescent="0.25">
      <c r="A1322" s="72">
        <f>IF('##zz500##'!B1322&lt;&gt;"",'##zz500##'!B1322,"")</f>
        <v>41079</v>
      </c>
      <c r="B1322" s="208">
        <v>18287.080000000002</v>
      </c>
      <c r="C1322" s="146">
        <f t="shared" si="54"/>
        <v>-5.5575857238563398E-3</v>
      </c>
      <c r="D1322" s="143">
        <f>IF('##zz500##'!K1322="","",IF('##zz500##'!K1322="yes",D1321,IF('##zz500##'!T1322&lt;&gt;0,D1321*(1+'##zz500##'!T1322),D1321*(1+C1322))))</f>
        <v>5.6035838098794928</v>
      </c>
      <c r="E1322" s="6">
        <f t="shared" si="52"/>
        <v>0</v>
      </c>
      <c r="F1322" s="17">
        <f>D1322/MAX(D$240:D1322)-1</f>
        <v>-9.9530624432526693E-2</v>
      </c>
      <c r="G1322" s="66">
        <f>IF('##zz500##'!K1322="","",IF('##zz500##'!K1322="no",G1321*(1+E1322),IF('##zz500##'!T1322&lt;&gt;0,G1321*(1+'##zz500##'!T1322),G1321*(1+'##zz500##'!P1322))))</f>
        <v>20.805172887334031</v>
      </c>
      <c r="H1322" s="6">
        <f t="shared" si="53"/>
        <v>7.2651184754377596E-3</v>
      </c>
      <c r="I1322" s="17">
        <f>G1322/MAX(G$240:G1322)-1</f>
        <v>-0.14403474259333771</v>
      </c>
      <c r="N1322" s="20"/>
      <c r="O1322" s="20"/>
      <c r="S1322" s="192"/>
      <c r="Y1322" s="39"/>
      <c r="Z1322" s="39"/>
      <c r="AA1322" s="17"/>
      <c r="AC1322" s="142"/>
      <c r="AE1322" s="17"/>
      <c r="AG1322" s="66"/>
      <c r="AI1322" s="17"/>
    </row>
    <row r="1323" spans="1:36" x14ac:dyDescent="0.25">
      <c r="A1323" s="72">
        <f>IF('##zz500##'!B1323&lt;&gt;"",'##zz500##'!B1323,"")</f>
        <v>41080</v>
      </c>
      <c r="B1323" s="208">
        <v>18558.91</v>
      </c>
      <c r="C1323" s="146">
        <f t="shared" si="54"/>
        <v>1.4864592925715847E-2</v>
      </c>
      <c r="D1323" s="143">
        <f>IF('##zz500##'!K1323="","",IF('##zz500##'!K1323="yes",D1322,IF('##zz500##'!T1323&lt;&gt;0,D1322*(1+'##zz500##'!T1323),D1322*(1+C1323))))</f>
        <v>5.6035838098794928</v>
      </c>
      <c r="E1323" s="6">
        <f t="shared" si="52"/>
        <v>0</v>
      </c>
      <c r="F1323" s="17">
        <f>D1323/MAX(D$240:D1323)-1</f>
        <v>-9.9530624432526693E-2</v>
      </c>
      <c r="G1323" s="66">
        <f>IF('##zz500##'!K1323="","",IF('##zz500##'!K1323="no",G1322*(1+E1323),IF('##zz500##'!T1323&lt;&gt;0,G1322*(1+'##zz500##'!T1323),G1322*(1+'##zz500##'!P1323))))</f>
        <v>20.929561653489483</v>
      </c>
      <c r="H1323" s="6">
        <f t="shared" si="53"/>
        <v>5.9787422497785681E-3</v>
      </c>
      <c r="I1323" s="17">
        <f>G1323/MAX(G$240:G1323)-1</f>
        <v>-0.13891714694453794</v>
      </c>
      <c r="N1323" s="20"/>
      <c r="O1323" s="20"/>
      <c r="S1323" s="192"/>
      <c r="Y1323" s="39"/>
      <c r="Z1323" s="39"/>
      <c r="AA1323" s="17"/>
      <c r="AC1323" s="142"/>
      <c r="AE1323" s="17"/>
      <c r="AG1323" s="66"/>
      <c r="AI1323" s="17"/>
    </row>
    <row r="1324" spans="1:36" x14ac:dyDescent="0.25">
      <c r="A1324" s="72">
        <f>IF('##zz500##'!B1324&lt;&gt;"",'##zz500##'!B1324,"")</f>
        <v>41081</v>
      </c>
      <c r="B1324" s="208">
        <v>18301.259999999998</v>
      </c>
      <c r="C1324" s="146">
        <f t="shared" si="54"/>
        <v>-1.388281962679927E-2</v>
      </c>
      <c r="D1324" s="143">
        <f>IF('##zz500##'!K1324="","",IF('##zz500##'!K1324="yes",D1323,IF('##zz500##'!T1324&lt;&gt;0,D1323*(1+'##zz500##'!T1324),D1323*(1+C1324))))</f>
        <v>5.6035838098794928</v>
      </c>
      <c r="E1324" s="6">
        <f t="shared" si="52"/>
        <v>0</v>
      </c>
      <c r="F1324" s="17">
        <f>D1324/MAX(D$240:D1324)-1</f>
        <v>-9.9530624432526693E-2</v>
      </c>
      <c r="G1324" s="66">
        <f>IF('##zz500##'!K1324="","",IF('##zz500##'!K1324="no",G1323*(1+E1324),IF('##zz500##'!T1324&lt;&gt;0,G1323*(1+'##zz500##'!T1324),G1323*(1+'##zz500##'!P1324))))</f>
        <v>21.190023486067997</v>
      </c>
      <c r="H1324" s="6">
        <f t="shared" si="53"/>
        <v>1.2444686462656396E-2</v>
      </c>
      <c r="I1324" s="17">
        <f>G1324/MAX(G$240:G1324)-1</f>
        <v>-0.12820124081989304</v>
      </c>
      <c r="N1324" s="20"/>
      <c r="O1324" s="20"/>
      <c r="S1324" s="192"/>
      <c r="Y1324" s="39"/>
      <c r="Z1324" s="39"/>
      <c r="AA1324" s="17"/>
      <c r="AC1324" s="142"/>
      <c r="AE1324" s="17"/>
      <c r="AG1324" s="66"/>
      <c r="AI1324" s="17"/>
    </row>
    <row r="1325" spans="1:36" x14ac:dyDescent="0.25">
      <c r="A1325" s="72">
        <f>IF('##zz500##'!B1325&lt;&gt;"",'##zz500##'!B1325,"")</f>
        <v>41085</v>
      </c>
      <c r="B1325" s="208">
        <v>17742.73</v>
      </c>
      <c r="C1325" s="146">
        <f t="shared" si="54"/>
        <v>-3.0518663742277741E-2</v>
      </c>
      <c r="D1325" s="143">
        <f>IF('##zz500##'!K1325="","",IF('##zz500##'!K1325="yes",D1324,IF('##zz500##'!T1325&lt;&gt;0,D1324*(1+'##zz500##'!T1325),D1324*(1+C1325))))</f>
        <v>5.6035838098794928</v>
      </c>
      <c r="E1325" s="6">
        <f t="shared" si="52"/>
        <v>0</v>
      </c>
      <c r="F1325" s="17">
        <f>D1325/MAX(D$240:D1325)-1</f>
        <v>-9.9530624432526693E-2</v>
      </c>
      <c r="G1325" s="66">
        <f>IF('##zz500##'!K1325="","",IF('##zz500##'!K1325="no",G1324*(1+E1325),IF('##zz500##'!T1325&lt;&gt;0,G1324*(1+'##zz500##'!T1325),G1324*(1+'##zz500##'!P1325))))</f>
        <v>21.766682177365457</v>
      </c>
      <c r="H1325" s="6">
        <f t="shared" si="53"/>
        <v>2.7213688162101457E-2</v>
      </c>
      <c r="I1325" s="17">
        <f>G1325/MAX(G$240:G1325)-1</f>
        <v>-0.10447638124745862</v>
      </c>
      <c r="N1325" s="20"/>
      <c r="O1325" s="20"/>
      <c r="S1325" s="192"/>
      <c r="Y1325" s="39"/>
      <c r="Z1325" s="39"/>
      <c r="AA1325" s="17"/>
      <c r="AC1325" s="142"/>
      <c r="AE1325" s="17"/>
      <c r="AG1325" s="66"/>
      <c r="AI1325" s="17"/>
    </row>
    <row r="1326" spans="1:36" x14ac:dyDescent="0.25">
      <c r="A1326" s="72">
        <f>IF('##zz500##'!B1326&lt;&gt;"",'##zz500##'!B1326,"")</f>
        <v>41086</v>
      </c>
      <c r="B1326" s="208">
        <v>17759.810000000001</v>
      </c>
      <c r="C1326" s="146">
        <f t="shared" si="54"/>
        <v>9.6264779997223826E-4</v>
      </c>
      <c r="D1326" s="143">
        <f>IF('##zz500##'!K1326="","",IF('##zz500##'!K1326="yes",D1325,IF('##zz500##'!T1326&lt;&gt;0,D1325*(1+'##zz500##'!T1326),D1325*(1+C1326))))</f>
        <v>5.6035838098794928</v>
      </c>
      <c r="E1326" s="6">
        <f t="shared" si="52"/>
        <v>0</v>
      </c>
      <c r="F1326" s="17">
        <f>D1326/MAX(D$240:D1326)-1</f>
        <v>-9.9530624432526693E-2</v>
      </c>
      <c r="G1326" s="66">
        <f>IF('##zz500##'!K1326="","",IF('##zz500##'!K1326="no",G1325*(1+E1326),IF('##zz500##'!T1326&lt;&gt;0,G1325*(1+'##zz500##'!T1326),G1325*(1+'##zz500##'!P1326))))</f>
        <v>21.78631077554093</v>
      </c>
      <c r="H1326" s="6">
        <f t="shared" si="53"/>
        <v>9.0177262733615038E-4</v>
      </c>
      <c r="I1326" s="17">
        <f>G1326/MAX(G$240:G1326)-1</f>
        <v>-0.10366882256093457</v>
      </c>
      <c r="N1326" s="20"/>
      <c r="O1326" s="20"/>
      <c r="S1326" s="192"/>
      <c r="Y1326" s="39"/>
      <c r="Z1326" s="39"/>
      <c r="AA1326" s="17"/>
      <c r="AC1326" s="142"/>
      <c r="AE1326" s="17"/>
      <c r="AG1326" s="66"/>
      <c r="AI1326" s="17"/>
    </row>
    <row r="1327" spans="1:36" x14ac:dyDescent="0.25">
      <c r="A1327" s="72">
        <f>IF('##zz500##'!B1327&lt;&gt;"",'##zz500##'!B1327,"")</f>
        <v>41087</v>
      </c>
      <c r="B1327" s="208">
        <v>17734.38</v>
      </c>
      <c r="C1327" s="146">
        <f t="shared" si="54"/>
        <v>-1.4318846879555203E-3</v>
      </c>
      <c r="D1327" s="143">
        <f>IF('##zz500##'!K1327="","",IF('##zz500##'!K1327="yes",D1326,IF('##zz500##'!T1327&lt;&gt;0,D1326*(1+'##zz500##'!T1327),D1326*(1+C1327))))</f>
        <v>5.6035838098794928</v>
      </c>
      <c r="E1327" s="6">
        <f t="shared" si="52"/>
        <v>0</v>
      </c>
      <c r="F1327" s="17">
        <f>D1327/MAX(D$240:D1327)-1</f>
        <v>-9.9530624432526693E-2</v>
      </c>
      <c r="G1327" s="66">
        <f>IF('##zz500##'!K1327="","",IF('##zz500##'!K1327="no",G1326*(1+E1327),IF('##zz500##'!T1327&lt;&gt;0,G1326*(1+'##zz500##'!T1327),G1326*(1+'##zz500##'!P1327))))</f>
        <v>21.871022173410847</v>
      </c>
      <c r="H1327" s="6">
        <f t="shared" si="53"/>
        <v>3.8882855726551924E-3</v>
      </c>
      <c r="I1327" s="17">
        <f>G1327/MAX(G$240:G1327)-1</f>
        <v>-0.1001836309753773</v>
      </c>
      <c r="N1327" s="20"/>
      <c r="O1327" s="20"/>
      <c r="S1327" s="192"/>
      <c r="Y1327" s="39"/>
      <c r="Z1327" s="39"/>
      <c r="AA1327" s="17"/>
      <c r="AC1327" s="142"/>
      <c r="AE1327" s="17"/>
      <c r="AG1327" s="66"/>
      <c r="AI1327" s="17"/>
    </row>
    <row r="1328" spans="1:36" x14ac:dyDescent="0.25">
      <c r="A1328" s="72">
        <f>IF('##zz500##'!B1328&lt;&gt;"",'##zz500##'!B1328,"")</f>
        <v>41088</v>
      </c>
      <c r="B1328" s="208">
        <v>17579.23</v>
      </c>
      <c r="C1328" s="146">
        <f t="shared" si="54"/>
        <v>-8.7485437889569528E-3</v>
      </c>
      <c r="D1328" s="143">
        <f>IF('##zz500##'!K1328="","",IF('##zz500##'!K1328="yes",D1327,IF('##zz500##'!T1328&lt;&gt;0,D1327*(1+'##zz500##'!T1328),D1327*(1+C1328))))</f>
        <v>5.6035838098794928</v>
      </c>
      <c r="E1328" s="6">
        <f t="shared" si="52"/>
        <v>0</v>
      </c>
      <c r="F1328" s="17">
        <f>D1328/MAX(D$240:D1328)-1</f>
        <v>-9.9530624432526693E-2</v>
      </c>
      <c r="G1328" s="66">
        <f>IF('##zz500##'!K1328="","",IF('##zz500##'!K1328="no",G1327*(1+E1328),IF('##zz500##'!T1328&lt;&gt;0,G1327*(1+'##zz500##'!T1328),G1327*(1+'##zz500##'!P1328))))</f>
        <v>22.17665278472839</v>
      </c>
      <c r="H1328" s="6">
        <f t="shared" si="53"/>
        <v>1.3974226211022955E-2</v>
      </c>
      <c r="I1328" s="17">
        <f>G1328/MAX(G$240:G1328)-1</f>
        <v>-8.7609393486245857E-2</v>
      </c>
      <c r="N1328" s="20"/>
      <c r="O1328" s="20"/>
      <c r="S1328" s="192"/>
      <c r="Y1328" s="39"/>
      <c r="Z1328" s="39"/>
      <c r="AA1328" s="17"/>
      <c r="AC1328" s="142"/>
      <c r="AE1328" s="17"/>
      <c r="AF1328" s="14"/>
      <c r="AG1328" s="66"/>
      <c r="AI1328" s="17"/>
      <c r="AJ1328" s="14"/>
    </row>
    <row r="1329" spans="1:35" x14ac:dyDescent="0.25">
      <c r="A1329" s="72">
        <f>IF('##zz500##'!B1329&lt;&gt;"",'##zz500##'!B1329,"")</f>
        <v>41089</v>
      </c>
      <c r="B1329" s="208">
        <v>17804.96</v>
      </c>
      <c r="C1329" s="146">
        <f t="shared" si="54"/>
        <v>1.2840721692588319E-2</v>
      </c>
      <c r="D1329" s="143">
        <f>IF('##zz500##'!K1329="","",IF('##zz500##'!K1329="yes",D1328,IF('##zz500##'!T1329&lt;&gt;0,D1328*(1+'##zz500##'!T1329),D1328*(1+C1329))))</f>
        <v>5.6035838098794928</v>
      </c>
      <c r="E1329" s="6">
        <f t="shared" si="52"/>
        <v>0</v>
      </c>
      <c r="F1329" s="17">
        <f>D1329/MAX(D$240:D1329)-1</f>
        <v>-9.9530624432526693E-2</v>
      </c>
      <c r="G1329" s="66">
        <f>IF('##zz500##'!K1329="","",IF('##zz500##'!K1329="no",G1328*(1+E1329),IF('##zz500##'!T1329&lt;&gt;0,G1328*(1+'##zz500##'!T1329),G1328*(1+'##zz500##'!P1329))))</f>
        <v>21.897489185805163</v>
      </c>
      <c r="H1329" s="6">
        <f t="shared" si="53"/>
        <v>-1.2588175575146687E-2</v>
      </c>
      <c r="I1329" s="17">
        <f>G1329/MAX(G$240:G1329)-1</f>
        <v>-9.9094726634155528E-2</v>
      </c>
      <c r="N1329" s="20"/>
      <c r="O1329" s="20"/>
      <c r="S1329" s="192"/>
      <c r="Y1329" s="39"/>
      <c r="Z1329" s="39"/>
      <c r="AA1329" s="17"/>
      <c r="AC1329" s="142"/>
      <c r="AE1329" s="17"/>
      <c r="AG1329" s="66"/>
      <c r="AI1329" s="17"/>
    </row>
    <row r="1330" spans="1:35" x14ac:dyDescent="0.25">
      <c r="A1330" s="72">
        <f>IF('##zz500##'!B1330&lt;&gt;"",'##zz500##'!B1330,"")</f>
        <v>41092</v>
      </c>
      <c r="B1330" s="208">
        <v>17952.95</v>
      </c>
      <c r="C1330" s="146">
        <f t="shared" si="54"/>
        <v>8.3117288665630618E-3</v>
      </c>
      <c r="D1330" s="143">
        <f>IF('##zz500##'!K1330="","",IF('##zz500##'!K1330="yes",D1329,IF('##zz500##'!T1330&lt;&gt;0,D1329*(1+'##zz500##'!T1330),D1329*(1+C1330))))</f>
        <v>5.6035838098794928</v>
      </c>
      <c r="E1330" s="6">
        <f t="shared" ref="E1330:E1393" si="55">D1330/D1329-1</f>
        <v>0</v>
      </c>
      <c r="F1330" s="17">
        <f>D1330/MAX(D$240:D1330)-1</f>
        <v>-9.9530624432526693E-2</v>
      </c>
      <c r="G1330" s="66">
        <f>IF('##zz500##'!K1330="","",IF('##zz500##'!K1330="no",G1329*(1+E1330),IF('##zz500##'!T1330&lt;&gt;0,G1329*(1+'##zz500##'!T1330),G1329*(1+'##zz500##'!P1330))))</f>
        <v>21.654412968399342</v>
      </c>
      <c r="H1330" s="6">
        <f t="shared" ref="H1330:H1393" si="56">G1330/G1329-1</f>
        <v>-1.1100643336012905E-2</v>
      </c>
      <c r="I1330" s="17">
        <f>G1330/MAX(G$240:G1330)-1</f>
        <v>-0.10909535475332288</v>
      </c>
      <c r="N1330" s="20"/>
      <c r="O1330" s="20"/>
      <c r="S1330" s="192"/>
      <c r="Y1330" s="39"/>
      <c r="Z1330" s="39"/>
      <c r="AA1330" s="17"/>
      <c r="AC1330" s="142"/>
      <c r="AE1330" s="17"/>
      <c r="AG1330" s="66"/>
      <c r="AI1330" s="17"/>
    </row>
    <row r="1331" spans="1:35" x14ac:dyDescent="0.25">
      <c r="A1331" s="72">
        <f>IF('##zz500##'!B1331&lt;&gt;"",'##zz500##'!B1331,"")</f>
        <v>41093</v>
      </c>
      <c r="B1331" s="208">
        <v>18165.75</v>
      </c>
      <c r="C1331" s="146">
        <f t="shared" si="54"/>
        <v>1.1853205183549154E-2</v>
      </c>
      <c r="D1331" s="143">
        <f>IF('##zz500##'!K1331="","",IF('##zz500##'!K1331="yes",D1330,IF('##zz500##'!T1331&lt;&gt;0,D1330*(1+'##zz500##'!T1331),D1330*(1+C1331))))</f>
        <v>5.6035838098794928</v>
      </c>
      <c r="E1331" s="6">
        <f t="shared" si="55"/>
        <v>0</v>
      </c>
      <c r="F1331" s="17">
        <f>D1331/MAX(D$240:D1331)-1</f>
        <v>-9.9530624432526693E-2</v>
      </c>
      <c r="G1331" s="66">
        <f>IF('##zz500##'!K1331="","",IF('##zz500##'!K1331="no",G1330*(1+E1331),IF('##zz500##'!T1331&lt;&gt;0,G1330*(1+'##zz500##'!T1331),G1330*(1+'##zz500##'!P1331))))</f>
        <v>21.615663940491793</v>
      </c>
      <c r="H1331" s="6">
        <f t="shared" si="56"/>
        <v>-1.7894286935460357E-3</v>
      </c>
      <c r="I1331" s="17">
        <f>G1331/MAX(G$240:G1331)-1</f>
        <v>-0.11068956508874084</v>
      </c>
      <c r="N1331" s="20"/>
      <c r="O1331" s="20"/>
      <c r="S1331" s="192"/>
      <c r="Y1331" s="39"/>
      <c r="Z1331" s="39"/>
      <c r="AA1331" s="17"/>
      <c r="AC1331" s="142"/>
      <c r="AE1331" s="17"/>
      <c r="AG1331" s="66"/>
      <c r="AI1331" s="17"/>
    </row>
    <row r="1332" spans="1:35" x14ac:dyDescent="0.25">
      <c r="A1332" s="72">
        <f>IF('##zz500##'!B1332&lt;&gt;"",'##zz500##'!B1332,"")</f>
        <v>41094</v>
      </c>
      <c r="B1332" s="208">
        <v>18010.55</v>
      </c>
      <c r="C1332" s="146">
        <f t="shared" si="54"/>
        <v>-8.5435503626329901E-3</v>
      </c>
      <c r="D1332" s="143">
        <f>IF('##zz500##'!K1332="","",IF('##zz500##'!K1332="yes",D1331,IF('##zz500##'!T1332&lt;&gt;0,D1331*(1+'##zz500##'!T1332),D1331*(1+C1332))))</f>
        <v>5.6035838098794928</v>
      </c>
      <c r="E1332" s="6">
        <f t="shared" si="55"/>
        <v>0</v>
      </c>
      <c r="F1332" s="17">
        <f>D1332/MAX(D$240:D1332)-1</f>
        <v>-9.9530624432526693E-2</v>
      </c>
      <c r="G1332" s="66">
        <f>IF('##zz500##'!K1332="","",IF('##zz500##'!K1332="no",G1331*(1+E1332),IF('##zz500##'!T1332&lt;&gt;0,G1331*(1+'##zz500##'!T1332),G1331*(1+'##zz500##'!P1332))))</f>
        <v>21.726515706201557</v>
      </c>
      <c r="H1332" s="6">
        <f t="shared" si="56"/>
        <v>5.1283072319656675E-3</v>
      </c>
      <c r="I1332" s="17">
        <f>G1332/MAX(G$240:G1332)-1</f>
        <v>-0.10612890795392282</v>
      </c>
      <c r="N1332" s="20"/>
      <c r="O1332" s="20"/>
      <c r="S1332" s="192"/>
      <c r="Y1332" s="39"/>
      <c r="Z1332" s="39"/>
      <c r="AA1332" s="17"/>
      <c r="AC1332" s="142"/>
      <c r="AE1332" s="17"/>
      <c r="AG1332" s="66"/>
      <c r="AI1332" s="17"/>
    </row>
    <row r="1333" spans="1:35" x14ac:dyDescent="0.25">
      <c r="A1333" s="72">
        <f>IF('##zz500##'!B1333&lt;&gt;"",'##zz500##'!B1333,"")</f>
        <v>41095</v>
      </c>
      <c r="B1333" s="208">
        <v>17727.29</v>
      </c>
      <c r="C1333" s="146">
        <f t="shared" si="54"/>
        <v>-1.5727448634272556E-2</v>
      </c>
      <c r="D1333" s="143">
        <f>IF('##zz500##'!K1333="","",IF('##zz500##'!K1333="yes",D1332,IF('##zz500##'!T1333&lt;&gt;0,D1332*(1+'##zz500##'!T1333),D1332*(1+C1333))))</f>
        <v>5.6035838098794928</v>
      </c>
      <c r="E1333" s="6">
        <f t="shared" si="55"/>
        <v>0</v>
      </c>
      <c r="F1333" s="17">
        <f>D1333/MAX(D$240:D1333)-1</f>
        <v>-9.9530624432526693E-2</v>
      </c>
      <c r="G1333" s="66">
        <f>IF('##zz500##'!K1333="","",IF('##zz500##'!K1333="no",G1332*(1+E1333),IF('##zz500##'!T1333&lt;&gt;0,G1332*(1+'##zz500##'!T1333),G1332*(1+'##zz500##'!P1333))))</f>
        <v>22.220646025529224</v>
      </c>
      <c r="H1333" s="6">
        <f t="shared" si="56"/>
        <v>2.2743192052033567E-2</v>
      </c>
      <c r="I1333" s="17">
        <f>G1333/MAX(G$240:G1333)-1</f>
        <v>-8.579942603775792E-2</v>
      </c>
      <c r="N1333" s="20"/>
      <c r="O1333" s="20"/>
      <c r="S1333" s="192"/>
      <c r="Y1333" s="39"/>
      <c r="Z1333" s="39"/>
      <c r="AA1333" s="17"/>
      <c r="AC1333" s="142"/>
      <c r="AE1333" s="17"/>
      <c r="AG1333" s="66"/>
      <c r="AI1333" s="17"/>
    </row>
    <row r="1334" spans="1:35" x14ac:dyDescent="0.25">
      <c r="A1334" s="72">
        <f>IF('##zz500##'!B1334&lt;&gt;"",'##zz500##'!B1334,"")</f>
        <v>41096</v>
      </c>
      <c r="B1334" s="208">
        <v>17786.68</v>
      </c>
      <c r="C1334" s="146">
        <f t="shared" si="54"/>
        <v>3.3502018639057773E-3</v>
      </c>
      <c r="D1334" s="143">
        <f>IF('##zz500##'!K1334="","",IF('##zz500##'!K1334="yes",D1333,IF('##zz500##'!T1334&lt;&gt;0,D1333*(1+'##zz500##'!T1334),D1333*(1+C1334))))</f>
        <v>5.6035838098794928</v>
      </c>
      <c r="E1334" s="6">
        <f t="shared" si="55"/>
        <v>0</v>
      </c>
      <c r="F1334" s="17">
        <f>D1334/MAX(D$240:D1334)-1</f>
        <v>-9.9530624432526693E-2</v>
      </c>
      <c r="G1334" s="66">
        <f>IF('##zz500##'!K1334="","",IF('##zz500##'!K1334="no",G1333*(1+E1334),IF('##zz500##'!T1334&lt;&gt;0,G1333*(1+'##zz500##'!T1334),G1333*(1+'##zz500##'!P1334))))</f>
        <v>21.776324114627307</v>
      </c>
      <c r="H1334" s="6">
        <f t="shared" si="56"/>
        <v>-1.9995904277104959E-2</v>
      </c>
      <c r="I1334" s="17">
        <f>G1334/MAX(G$240:G1334)-1</f>
        <v>-0.10407969320478128</v>
      </c>
      <c r="N1334" s="20"/>
      <c r="O1334" s="20"/>
      <c r="S1334" s="192"/>
      <c r="Y1334" s="39"/>
      <c r="Z1334" s="39"/>
      <c r="AA1334" s="17"/>
      <c r="AC1334" s="142"/>
      <c r="AE1334" s="17"/>
      <c r="AG1334" s="66"/>
      <c r="AI1334" s="17"/>
    </row>
    <row r="1335" spans="1:35" x14ac:dyDescent="0.25">
      <c r="A1335" s="72">
        <f>IF('##zz500##'!B1335&lt;&gt;"",'##zz500##'!B1335,"")</f>
        <v>41099</v>
      </c>
      <c r="B1335" s="208">
        <v>17432.2</v>
      </c>
      <c r="C1335" s="146">
        <f t="shared" si="54"/>
        <v>-1.9929520292713443E-2</v>
      </c>
      <c r="D1335" s="143">
        <f>IF('##zz500##'!K1335="","",IF('##zz500##'!K1335="yes",D1334,IF('##zz500##'!T1335&lt;&gt;0,D1334*(1+'##zz500##'!T1335),D1334*(1+C1335))))</f>
        <v>5.6035838098794928</v>
      </c>
      <c r="E1335" s="6">
        <f t="shared" si="55"/>
        <v>0</v>
      </c>
      <c r="F1335" s="17">
        <f>D1335/MAX(D$240:D1335)-1</f>
        <v>-9.9530624432526693E-2</v>
      </c>
      <c r="G1335" s="66">
        <f>IF('##zz500##'!K1335="","",IF('##zz500##'!K1335="no",G1334*(1+E1335),IF('##zz500##'!T1335&lt;&gt;0,G1334*(1+'##zz500##'!T1335),G1334*(1+'##zz500##'!P1335))))</f>
        <v>22.324393822808329</v>
      </c>
      <c r="H1335" s="6">
        <f t="shared" si="56"/>
        <v>2.5168146161678395E-2</v>
      </c>
      <c r="I1335" s="17">
        <f>G1335/MAX(G$240:G1335)-1</f>
        <v>-8.1531039974143571E-2</v>
      </c>
      <c r="N1335" s="20"/>
      <c r="O1335" s="20"/>
      <c r="S1335" s="192"/>
      <c r="Y1335" s="39"/>
      <c r="Z1335" s="39"/>
      <c r="AA1335" s="17"/>
      <c r="AC1335" s="142"/>
      <c r="AE1335" s="17"/>
      <c r="AG1335" s="66"/>
      <c r="AI1335" s="17"/>
    </row>
    <row r="1336" spans="1:35" x14ac:dyDescent="0.25">
      <c r="A1336" s="72">
        <f>IF('##zz500##'!B1336&lt;&gt;"",'##zz500##'!B1336,"")</f>
        <v>41100</v>
      </c>
      <c r="B1336" s="208">
        <v>17227.89</v>
      </c>
      <c r="C1336" s="146">
        <f t="shared" si="54"/>
        <v>-1.1720264797329127E-2</v>
      </c>
      <c r="D1336" s="143">
        <f>IF('##zz500##'!K1336="","",IF('##zz500##'!K1336="yes",D1335,IF('##zz500##'!T1336&lt;&gt;0,D1335*(1+'##zz500##'!T1336),D1335*(1+C1336))))</f>
        <v>5.6035838098794928</v>
      </c>
      <c r="E1336" s="6">
        <f t="shared" si="55"/>
        <v>0</v>
      </c>
      <c r="F1336" s="17">
        <f>D1336/MAX(D$240:D1336)-1</f>
        <v>-9.9530624432526693E-2</v>
      </c>
      <c r="G1336" s="66">
        <f>IF('##zz500##'!K1336="","",IF('##zz500##'!K1336="no",G1335*(1+E1336),IF('##zz500##'!T1336&lt;&gt;0,G1335*(1+'##zz500##'!T1336),G1335*(1+'##zz500##'!P1336))))</f>
        <v>22.542002145554488</v>
      </c>
      <c r="H1336" s="6">
        <f t="shared" si="56"/>
        <v>9.7475579616335128E-3</v>
      </c>
      <c r="I1336" s="17">
        <f>G1336/MAX(G$240:G1336)-1</f>
        <v>-7.2578210550330202E-2</v>
      </c>
      <c r="N1336" s="20"/>
      <c r="O1336" s="20"/>
      <c r="S1336" s="192"/>
      <c r="Y1336" s="39"/>
      <c r="Z1336" s="39"/>
      <c r="AA1336" s="17"/>
      <c r="AC1336" s="142"/>
      <c r="AE1336" s="17"/>
      <c r="AG1336" s="66"/>
      <c r="AI1336" s="17"/>
    </row>
    <row r="1337" spans="1:35" x14ac:dyDescent="0.25">
      <c r="A1337" s="72">
        <f>IF('##zz500##'!B1337&lt;&gt;"",'##zz500##'!B1337,"")</f>
        <v>41101</v>
      </c>
      <c r="B1337" s="208">
        <v>17349.77</v>
      </c>
      <c r="C1337" s="146">
        <f t="shared" si="54"/>
        <v>7.0745750059932888E-3</v>
      </c>
      <c r="D1337" s="143">
        <f>IF('##zz500##'!K1337="","",IF('##zz500##'!K1337="yes",D1336,IF('##zz500##'!T1337&lt;&gt;0,D1336*(1+'##zz500##'!T1337),D1336*(1+C1337))))</f>
        <v>5.6035838098794928</v>
      </c>
      <c r="E1337" s="6">
        <f t="shared" si="55"/>
        <v>0</v>
      </c>
      <c r="F1337" s="17">
        <f>D1337/MAX(D$240:D1337)-1</f>
        <v>-9.9530624432526693E-2</v>
      </c>
      <c r="G1337" s="66">
        <f>IF('##zz500##'!K1337="","",IF('##zz500##'!K1337="no",G1336*(1+E1337),IF('##zz500##'!T1337&lt;&gt;0,G1336*(1+'##zz500##'!T1337),G1336*(1+'##zz500##'!P1337))))</f>
        <v>22.284612341309373</v>
      </c>
      <c r="H1337" s="6">
        <f t="shared" si="56"/>
        <v>-1.1418231733948958E-2</v>
      </c>
      <c r="I1337" s="17">
        <f>G1337/MAX(G$240:G1337)-1</f>
        <v>-8.3167727457380103E-2</v>
      </c>
      <c r="N1337" s="20"/>
      <c r="O1337" s="20"/>
      <c r="S1337" s="192"/>
      <c r="Y1337" s="39"/>
      <c r="Z1337" s="39"/>
      <c r="AA1337" s="17"/>
      <c r="AC1337" s="142"/>
      <c r="AE1337" s="17"/>
      <c r="AG1337" s="66"/>
      <c r="AI1337" s="17"/>
    </row>
    <row r="1338" spans="1:35" x14ac:dyDescent="0.25">
      <c r="A1338" s="72">
        <f>IF('##zz500##'!B1338&lt;&gt;"",'##zz500##'!B1338,"")</f>
        <v>41102</v>
      </c>
      <c r="B1338" s="208">
        <v>17489.97</v>
      </c>
      <c r="C1338" s="146">
        <f t="shared" si="54"/>
        <v>8.0807987656321689E-3</v>
      </c>
      <c r="D1338" s="143">
        <f>IF('##zz500##'!K1338="","",IF('##zz500##'!K1338="yes",D1337,IF('##zz500##'!T1338&lt;&gt;0,D1337*(1+'##zz500##'!T1338),D1337*(1+C1338))))</f>
        <v>5.6035838098794928</v>
      </c>
      <c r="E1338" s="6">
        <f t="shared" si="55"/>
        <v>0</v>
      </c>
      <c r="F1338" s="17">
        <f>D1338/MAX(D$240:D1338)-1</f>
        <v>-9.9530624432526693E-2</v>
      </c>
      <c r="G1338" s="66">
        <f>IF('##zz500##'!K1338="","",IF('##zz500##'!K1338="no",G1337*(1+E1338),IF('##zz500##'!T1338&lt;&gt;0,G1337*(1+'##zz500##'!T1338),G1337*(1+'##zz500##'!P1338))))</f>
        <v>21.982168497071982</v>
      </c>
      <c r="H1338" s="6">
        <f t="shared" si="56"/>
        <v>-1.3571869216533194E-2</v>
      </c>
      <c r="I1338" s="17">
        <f>G1338/MAX(G$240:G1338)-1</f>
        <v>-9.5610855153825391E-2</v>
      </c>
      <c r="N1338" s="20"/>
      <c r="O1338" s="20"/>
      <c r="S1338" s="192"/>
      <c r="Y1338" s="39"/>
      <c r="Z1338" s="39"/>
      <c r="AA1338" s="17"/>
      <c r="AC1338" s="142"/>
      <c r="AE1338" s="17"/>
      <c r="AG1338" s="66"/>
      <c r="AI1338" s="17"/>
    </row>
    <row r="1339" spans="1:35" x14ac:dyDescent="0.25">
      <c r="A1339" s="72">
        <f>IF('##zz500##'!B1339&lt;&gt;"",'##zz500##'!B1339,"")</f>
        <v>41103</v>
      </c>
      <c r="B1339" s="208">
        <v>17473.330000000002</v>
      </c>
      <c r="C1339" s="146">
        <f t="shared" si="54"/>
        <v>-9.5140243236546684E-4</v>
      </c>
      <c r="D1339" s="143">
        <f>IF('##zz500##'!K1339="","",IF('##zz500##'!K1339="yes",D1338,IF('##zz500##'!T1339&lt;&gt;0,D1338*(1+'##zz500##'!T1339),D1338*(1+C1339))))</f>
        <v>5.6035838098794928</v>
      </c>
      <c r="E1339" s="6">
        <f t="shared" si="55"/>
        <v>0</v>
      </c>
      <c r="F1339" s="17">
        <f>D1339/MAX(D$240:D1339)-1</f>
        <v>-9.9530624432526693E-2</v>
      </c>
      <c r="G1339" s="66">
        <f>IF('##zz500##'!K1339="","",IF('##zz500##'!K1339="no",G1338*(1+E1339),IF('##zz500##'!T1339&lt;&gt;0,G1338*(1+'##zz500##'!T1339),G1338*(1+'##zz500##'!P1339))))</f>
        <v>22.07913647218297</v>
      </c>
      <c r="H1339" s="6">
        <f t="shared" si="56"/>
        <v>4.4112106193665568E-3</v>
      </c>
      <c r="I1339" s="17">
        <f>G1339/MAX(G$240:G1339)-1</f>
        <v>-9.1621404154040076E-2</v>
      </c>
      <c r="N1339" s="20"/>
      <c r="O1339" s="20"/>
      <c r="S1339" s="192"/>
      <c r="Y1339" s="39"/>
      <c r="Z1339" s="39"/>
      <c r="AA1339" s="17"/>
      <c r="AC1339" s="142"/>
      <c r="AE1339" s="17"/>
      <c r="AG1339" s="66"/>
      <c r="AI1339" s="17"/>
    </row>
    <row r="1340" spans="1:35" x14ac:dyDescent="0.25">
      <c r="A1340" s="72">
        <f>IF('##zz500##'!B1340&lt;&gt;"",'##zz500##'!B1340,"")</f>
        <v>41106</v>
      </c>
      <c r="B1340" s="208">
        <v>16750.580000000002</v>
      </c>
      <c r="C1340" s="146">
        <f t="shared" si="54"/>
        <v>-4.1363037268797642E-2</v>
      </c>
      <c r="D1340" s="143">
        <f>IF('##zz500##'!K1340="","",IF('##zz500##'!K1340="yes",D1339,IF('##zz500##'!T1340&lt;&gt;0,D1339*(1+'##zz500##'!T1340),D1339*(1+C1340))))</f>
        <v>5.6035838098794928</v>
      </c>
      <c r="E1340" s="6">
        <f t="shared" si="55"/>
        <v>0</v>
      </c>
      <c r="F1340" s="17">
        <f>D1340/MAX(D$240:D1340)-1</f>
        <v>-9.9530624432526693E-2</v>
      </c>
      <c r="G1340" s="66">
        <f>IF('##zz500##'!K1340="","",IF('##zz500##'!K1340="no",G1339*(1+E1340),IF('##zz500##'!T1340&lt;&gt;0,G1339*(1+'##zz500##'!T1340),G1339*(1+'##zz500##'!P1340))))</f>
        <v>22.876087964196532</v>
      </c>
      <c r="H1340" s="6">
        <f t="shared" si="56"/>
        <v>3.6095229223191083E-2</v>
      </c>
      <c r="I1340" s="17">
        <f>G1340/MAX(G$240:G1340)-1</f>
        <v>-5.8833270515539771E-2</v>
      </c>
      <c r="N1340" s="20"/>
      <c r="O1340" s="20"/>
      <c r="S1340" s="192"/>
      <c r="Y1340" s="39"/>
      <c r="Z1340" s="39"/>
      <c r="AA1340" s="17"/>
      <c r="AC1340" s="142"/>
      <c r="AE1340" s="17"/>
      <c r="AG1340" s="66"/>
      <c r="AI1340" s="17"/>
    </row>
    <row r="1341" spans="1:35" x14ac:dyDescent="0.25">
      <c r="A1341" s="72">
        <f>IF('##zz500##'!B1341&lt;&gt;"",'##zz500##'!B1341,"")</f>
        <v>41107</v>
      </c>
      <c r="B1341" s="208">
        <v>16833.38</v>
      </c>
      <c r="C1341" s="146">
        <f t="shared" si="54"/>
        <v>4.9431124175998153E-3</v>
      </c>
      <c r="D1341" s="143">
        <f>IF('##zz500##'!K1341="","",IF('##zz500##'!K1341="yes",D1340,IF('##zz500##'!T1341&lt;&gt;0,D1340*(1+'##zz500##'!T1341),D1340*(1+C1341))))</f>
        <v>5.6035838098794928</v>
      </c>
      <c r="E1341" s="6">
        <f t="shared" si="55"/>
        <v>0</v>
      </c>
      <c r="F1341" s="17">
        <f>D1341/MAX(D$240:D1341)-1</f>
        <v>-9.9530624432526693E-2</v>
      </c>
      <c r="G1341" s="66">
        <f>IF('##zz500##'!K1341="","",IF('##zz500##'!K1341="no",G1340*(1+E1341),IF('##zz500##'!T1341&lt;&gt;0,G1340*(1+'##zz500##'!T1341),G1340*(1+'##zz500##'!P1341))))</f>
        <v>22.715800795690285</v>
      </c>
      <c r="H1341" s="6">
        <f t="shared" si="56"/>
        <v>-7.0067560833440012E-3</v>
      </c>
      <c r="I1341" s="17">
        <f>G1341/MAX(G$240:G1341)-1</f>
        <v>-6.5427796222796042E-2</v>
      </c>
      <c r="N1341" s="20"/>
      <c r="O1341" s="20"/>
      <c r="S1341" s="192"/>
      <c r="Y1341" s="39"/>
      <c r="Z1341" s="39"/>
      <c r="AA1341" s="17"/>
      <c r="AC1341" s="142"/>
      <c r="AE1341" s="17"/>
      <c r="AG1341" s="66"/>
      <c r="AI1341" s="17"/>
    </row>
    <row r="1342" spans="1:35" x14ac:dyDescent="0.25">
      <c r="A1342" s="72">
        <f>IF('##zz500##'!B1342&lt;&gt;"",'##zz500##'!B1342,"")</f>
        <v>41108</v>
      </c>
      <c r="B1342" s="208">
        <v>16821.89</v>
      </c>
      <c r="C1342" s="146">
        <f t="shared" si="54"/>
        <v>-6.8257236514601694E-4</v>
      </c>
      <c r="D1342" s="143">
        <f>IF('##zz500##'!K1342="","",IF('##zz500##'!K1342="yes",D1341,IF('##zz500##'!T1342&lt;&gt;0,D1341*(1+'##zz500##'!T1342),D1341*(1+C1342))))</f>
        <v>5.6035838098794928</v>
      </c>
      <c r="E1342" s="6">
        <f t="shared" si="55"/>
        <v>0</v>
      </c>
      <c r="F1342" s="17">
        <f>D1342/MAX(D$240:D1342)-1</f>
        <v>-9.9530624432526693E-2</v>
      </c>
      <c r="G1342" s="66">
        <f>IF('##zz500##'!K1342="","",IF('##zz500##'!K1342="no",G1341*(1+E1342),IF('##zz500##'!T1342&lt;&gt;0,G1341*(1+'##zz500##'!T1342),G1341*(1+'##zz500##'!P1342))))</f>
        <v>22.589355506657832</v>
      </c>
      <c r="H1342" s="6">
        <f t="shared" si="56"/>
        <v>-5.5664024424990632E-3</v>
      </c>
      <c r="I1342" s="17">
        <f>G1342/MAX(G$240:G1342)-1</f>
        <v>-7.0630001220593264E-2</v>
      </c>
      <c r="N1342" s="20"/>
      <c r="O1342" s="20"/>
      <c r="S1342" s="192"/>
      <c r="Y1342" s="39"/>
      <c r="Z1342" s="39"/>
      <c r="AA1342" s="17"/>
      <c r="AC1342" s="142"/>
      <c r="AE1342" s="17"/>
      <c r="AG1342" s="66"/>
      <c r="AI1342" s="17"/>
    </row>
    <row r="1343" spans="1:35" x14ac:dyDescent="0.25">
      <c r="A1343" s="72">
        <f>IF('##zz500##'!B1343&lt;&gt;"",'##zz500##'!B1343,"")</f>
        <v>41109</v>
      </c>
      <c r="B1343" s="208">
        <v>17162.849999999999</v>
      </c>
      <c r="C1343" s="146">
        <f t="shared" si="54"/>
        <v>2.0268828294561336E-2</v>
      </c>
      <c r="D1343" s="143">
        <f>IF('##zz500##'!K1343="","",IF('##zz500##'!K1343="yes",D1342,IF('##zz500##'!T1343&lt;&gt;0,D1342*(1+'##zz500##'!T1343),D1342*(1+C1343))))</f>
        <v>5.6035838098794928</v>
      </c>
      <c r="E1343" s="6">
        <f t="shared" si="55"/>
        <v>0</v>
      </c>
      <c r="F1343" s="17">
        <f>D1343/MAX(D$240:D1343)-1</f>
        <v>-9.9530624432526693E-2</v>
      </c>
      <c r="G1343" s="66">
        <f>IF('##zz500##'!K1343="","",IF('##zz500##'!K1343="no",G1342*(1+E1343),IF('##zz500##'!T1343&lt;&gt;0,G1342*(1+'##zz500##'!T1343),G1342*(1+'##zz500##'!P1343))))</f>
        <v>22.32114122844078</v>
      </c>
      <c r="H1343" s="6">
        <f t="shared" si="56"/>
        <v>-1.1873480770090983E-2</v>
      </c>
      <c r="I1343" s="17">
        <f>G1343/MAX(G$240:G1343)-1</f>
        <v>-8.1664858029400045E-2</v>
      </c>
      <c r="N1343" s="20"/>
      <c r="O1343" s="20"/>
      <c r="S1343" s="192"/>
      <c r="Y1343" s="39"/>
      <c r="Z1343" s="39"/>
      <c r="AA1343" s="17"/>
      <c r="AC1343" s="142"/>
      <c r="AE1343" s="17"/>
      <c r="AG1343" s="66"/>
      <c r="AI1343" s="17"/>
    </row>
    <row r="1344" spans="1:35" x14ac:dyDescent="0.25">
      <c r="A1344" s="72">
        <f>IF('##zz500##'!B1344&lt;&gt;"",'##zz500##'!B1344,"")</f>
        <v>41110</v>
      </c>
      <c r="B1344" s="208">
        <v>17103.3</v>
      </c>
      <c r="C1344" s="146">
        <f t="shared" si="54"/>
        <v>-3.4697034583416331E-3</v>
      </c>
      <c r="D1344" s="143">
        <f>IF('##zz500##'!K1344="","",IF('##zz500##'!K1344="yes",D1343,IF('##zz500##'!T1344&lt;&gt;0,D1343*(1+'##zz500##'!T1344),D1343*(1+C1344))))</f>
        <v>5.6035838098794928</v>
      </c>
      <c r="E1344" s="6">
        <f t="shared" si="55"/>
        <v>0</v>
      </c>
      <c r="F1344" s="17">
        <f>D1344/MAX(D$240:D1344)-1</f>
        <v>-9.9530624432526693E-2</v>
      </c>
      <c r="G1344" s="66">
        <f>IF('##zz500##'!K1344="","",IF('##zz500##'!K1344="no",G1343*(1+E1344),IF('##zz500##'!T1344&lt;&gt;0,G1343*(1+'##zz500##'!T1344),G1343*(1+'##zz500##'!P1344))))</f>
        <v>22.470819051431299</v>
      </c>
      <c r="H1344" s="6">
        <f t="shared" si="56"/>
        <v>6.7056527916147246E-3</v>
      </c>
      <c r="I1344" s="17">
        <f>G1344/MAX(G$240:G1344)-1</f>
        <v>-7.5506821421007064E-2</v>
      </c>
      <c r="N1344" s="20"/>
      <c r="O1344" s="20"/>
      <c r="S1344" s="192"/>
      <c r="Y1344" s="39"/>
      <c r="Z1344" s="39"/>
      <c r="AA1344" s="17"/>
      <c r="AC1344" s="142"/>
      <c r="AE1344" s="17"/>
      <c r="AG1344" s="66"/>
      <c r="AI1344" s="17"/>
    </row>
    <row r="1345" spans="1:36" x14ac:dyDescent="0.25">
      <c r="A1345" s="72">
        <f>IF('##zz500##'!B1345&lt;&gt;"",'##zz500##'!B1345,"")</f>
        <v>41113</v>
      </c>
      <c r="B1345" s="208">
        <v>16937.45</v>
      </c>
      <c r="C1345" s="146">
        <f t="shared" si="54"/>
        <v>-9.6969590663789074E-3</v>
      </c>
      <c r="D1345" s="143">
        <f>IF('##zz500##'!K1345="","",IF('##zz500##'!K1345="yes",D1344,IF('##zz500##'!T1345&lt;&gt;0,D1344*(1+'##zz500##'!T1345),D1344*(1+C1345))))</f>
        <v>5.6035838098794928</v>
      </c>
      <c r="E1345" s="6">
        <f t="shared" si="55"/>
        <v>0</v>
      </c>
      <c r="F1345" s="17">
        <f>D1345/MAX(D$240:D1345)-1</f>
        <v>-9.9530624432526693E-2</v>
      </c>
      <c r="G1345" s="66">
        <f>IF('##zz500##'!K1345="","",IF('##zz500##'!K1345="no",G1344*(1+E1345),IF('##zz500##'!T1345&lt;&gt;0,G1344*(1+'##zz500##'!T1345),G1344*(1+'##zz500##'!P1345))))</f>
        <v>22.684530916317414</v>
      </c>
      <c r="H1345" s="6">
        <f t="shared" si="56"/>
        <v>9.5106397500228645E-3</v>
      </c>
      <c r="I1345" s="17">
        <f>G1345/MAX(G$240:G1345)-1</f>
        <v>-6.6714299848188663E-2</v>
      </c>
      <c r="N1345" s="20"/>
      <c r="O1345" s="20"/>
      <c r="S1345" s="192"/>
      <c r="Y1345" s="39"/>
      <c r="Z1345" s="39"/>
      <c r="AA1345" s="17"/>
      <c r="AC1345" s="142"/>
      <c r="AE1345" s="17"/>
      <c r="AG1345" s="66"/>
      <c r="AI1345" s="17"/>
    </row>
    <row r="1346" spans="1:36" x14ac:dyDescent="0.25">
      <c r="A1346" s="72">
        <f>IF('##zz500##'!B1346&lt;&gt;"",'##zz500##'!B1346,"")</f>
        <v>41114</v>
      </c>
      <c r="B1346" s="208">
        <v>17103.009999999998</v>
      </c>
      <c r="C1346" s="146">
        <f t="shared" si="54"/>
        <v>9.7747890030670526E-3</v>
      </c>
      <c r="D1346" s="143">
        <f>IF('##zz500##'!K1346="","",IF('##zz500##'!K1346="yes",D1345,IF('##zz500##'!T1346&lt;&gt;0,D1345*(1+'##zz500##'!T1346),D1345*(1+C1346))))</f>
        <v>5.6035838098794928</v>
      </c>
      <c r="E1346" s="6">
        <f t="shared" si="55"/>
        <v>0</v>
      </c>
      <c r="F1346" s="17">
        <f>D1346/MAX(D$240:D1346)-1</f>
        <v>-9.9530624432526693E-2</v>
      </c>
      <c r="G1346" s="66">
        <f>IF('##zz500##'!K1346="","",IF('##zz500##'!K1346="no",G1345*(1+E1346),IF('##zz500##'!T1346&lt;&gt;0,G1345*(1+'##zz500##'!T1346),G1345*(1+'##zz500##'!P1346))))</f>
        <v>22.52665681339337</v>
      </c>
      <c r="H1346" s="6">
        <f t="shared" si="56"/>
        <v>-6.9595489325495752E-3</v>
      </c>
      <c r="I1346" s="17">
        <f>G1346/MAX(G$240:G1346)-1</f>
        <v>-7.3209547346443915E-2</v>
      </c>
      <c r="N1346" s="20"/>
      <c r="O1346" s="20"/>
      <c r="S1346" s="192"/>
      <c r="Y1346" s="39"/>
      <c r="Z1346" s="39"/>
      <c r="AA1346" s="17"/>
      <c r="AC1346" s="142"/>
      <c r="AE1346" s="17"/>
      <c r="AG1346" s="66"/>
      <c r="AI1346" s="17"/>
    </row>
    <row r="1347" spans="1:36" x14ac:dyDescent="0.25">
      <c r="A1347" s="72">
        <f>IF('##zz500##'!B1347&lt;&gt;"",'##zz500##'!B1347,"")</f>
        <v>41115</v>
      </c>
      <c r="B1347" s="208">
        <v>17121.57</v>
      </c>
      <c r="C1347" s="146">
        <f t="shared" si="54"/>
        <v>1.0851890982932488E-3</v>
      </c>
      <c r="D1347" s="143">
        <f>IF('##zz500##'!K1347="","",IF('##zz500##'!K1347="yes",D1346,IF('##zz500##'!T1347&lt;&gt;0,D1346*(1+'##zz500##'!T1347),D1346*(1+C1347))))</f>
        <v>5.6035838098794928</v>
      </c>
      <c r="E1347" s="6">
        <f t="shared" si="55"/>
        <v>0</v>
      </c>
      <c r="F1347" s="17">
        <f>D1347/MAX(D$240:D1347)-1</f>
        <v>-9.9530624432526693E-2</v>
      </c>
      <c r="G1347" s="66">
        <f>IF('##zz500##'!K1347="","",IF('##zz500##'!K1347="no",G1346*(1+E1347),IF('##zz500##'!T1347&lt;&gt;0,G1346*(1+'##zz500##'!T1347),G1346*(1+'##zz500##'!P1347))))</f>
        <v>22.72102026322316</v>
      </c>
      <c r="H1347" s="6">
        <f t="shared" si="56"/>
        <v>8.6281533669136934E-3</v>
      </c>
      <c r="I1347" s="17">
        <f>G1347/MAX(G$240:G1347)-1</f>
        <v>-6.5213057181957579E-2</v>
      </c>
      <c r="N1347" s="20"/>
      <c r="O1347" s="20"/>
      <c r="S1347" s="192"/>
      <c r="Y1347" s="39"/>
      <c r="Z1347" s="39"/>
      <c r="AA1347" s="17"/>
      <c r="AC1347" s="142"/>
      <c r="AE1347" s="17"/>
      <c r="AG1347" s="66"/>
      <c r="AI1347" s="17"/>
    </row>
    <row r="1348" spans="1:36" x14ac:dyDescent="0.25">
      <c r="A1348" s="72">
        <f>IF('##zz500##'!B1348&lt;&gt;"",'##zz500##'!B1348,"")</f>
        <v>41116</v>
      </c>
      <c r="B1348" s="208">
        <v>16954.830000000002</v>
      </c>
      <c r="C1348" s="146">
        <f t="shared" ref="C1348:C1411" si="57">IF(AND(B1347&gt;0,B1348&gt;0),B1348/B1347-1,"")</f>
        <v>-9.7385928977306024E-3</v>
      </c>
      <c r="D1348" s="143">
        <f>IF('##zz500##'!K1348="","",IF('##zz500##'!K1348="yes",D1347,IF('##zz500##'!T1348&lt;&gt;0,D1347*(1+'##zz500##'!T1348),D1347*(1+C1348))))</f>
        <v>5.6035838098794928</v>
      </c>
      <c r="E1348" s="6">
        <f t="shared" si="55"/>
        <v>0</v>
      </c>
      <c r="F1348" s="17">
        <f>D1348/MAX(D$240:D1348)-1</f>
        <v>-9.9530624432526693E-2</v>
      </c>
      <c r="G1348" s="66">
        <f>IF('##zz500##'!K1348="","",IF('##zz500##'!K1348="no",G1347*(1+E1348),IF('##zz500##'!T1348&lt;&gt;0,G1347*(1+'##zz500##'!T1348),G1347*(1+'##zz500##'!P1348))))</f>
        <v>22.923881036140724</v>
      </c>
      <c r="H1348" s="6">
        <f t="shared" si="56"/>
        <v>8.9283302671896436E-3</v>
      </c>
      <c r="I1348" s="17">
        <f>G1348/MAX(G$240:G1348)-1</f>
        <v>-5.6866970627021618E-2</v>
      </c>
      <c r="N1348" s="20"/>
      <c r="O1348" s="20"/>
      <c r="S1348" s="192"/>
      <c r="Y1348" s="39"/>
      <c r="Z1348" s="39"/>
      <c r="AA1348" s="17"/>
      <c r="AC1348" s="142"/>
      <c r="AE1348" s="17"/>
      <c r="AF1348" s="14"/>
      <c r="AG1348" s="66"/>
      <c r="AI1348" s="17"/>
      <c r="AJ1348" s="14"/>
    </row>
    <row r="1349" spans="1:36" x14ac:dyDescent="0.25">
      <c r="A1349" s="72">
        <f>IF('##zz500##'!B1349&lt;&gt;"",'##zz500##'!B1349,"")</f>
        <v>41117</v>
      </c>
      <c r="B1349" s="208">
        <v>16912.7</v>
      </c>
      <c r="C1349" s="146">
        <f t="shared" si="57"/>
        <v>-2.484837653931149E-3</v>
      </c>
      <c r="D1349" s="143">
        <f>IF('##zz500##'!K1349="","",IF('##zz500##'!K1349="yes",D1348,IF('##zz500##'!T1349&lt;&gt;0,D1348*(1+'##zz500##'!T1349),D1348*(1+C1349))))</f>
        <v>5.6035838098794928</v>
      </c>
      <c r="E1349" s="6">
        <f t="shared" si="55"/>
        <v>0</v>
      </c>
      <c r="F1349" s="17">
        <f>D1349/MAX(D$240:D1349)-1</f>
        <v>-9.9530624432526693E-2</v>
      </c>
      <c r="G1349" s="66">
        <f>IF('##zz500##'!K1349="","",IF('##zz500##'!K1349="no",G1348*(1+E1349),IF('##zz500##'!T1349&lt;&gt;0,G1348*(1+'##zz500##'!T1349),G1348*(1+'##zz500##'!P1349))))</f>
        <v>23.054038067042342</v>
      </c>
      <c r="H1349" s="6">
        <f t="shared" si="56"/>
        <v>5.6777921110486851E-3</v>
      </c>
      <c r="I1349" s="17">
        <f>G1349/MAX(G$240:G1349)-1</f>
        <v>-5.151205735317832E-2</v>
      </c>
      <c r="N1349" s="20"/>
      <c r="O1349" s="20"/>
      <c r="S1349" s="192"/>
      <c r="Y1349" s="39"/>
      <c r="Z1349" s="39"/>
      <c r="AA1349" s="17"/>
      <c r="AC1349" s="142"/>
      <c r="AE1349" s="17"/>
      <c r="AG1349" s="66"/>
      <c r="AI1349" s="17"/>
    </row>
    <row r="1350" spans="1:36" x14ac:dyDescent="0.25">
      <c r="A1350" s="72">
        <f>IF('##zz500##'!B1350&lt;&gt;"",'##zz500##'!B1350,"")</f>
        <v>41120</v>
      </c>
      <c r="B1350" s="208">
        <v>16483.650000000001</v>
      </c>
      <c r="C1350" s="146">
        <f t="shared" si="57"/>
        <v>-2.53685100545743E-2</v>
      </c>
      <c r="D1350" s="143">
        <f>IF('##zz500##'!K1350="","",IF('##zz500##'!K1350="yes",D1349,IF('##zz500##'!T1350&lt;&gt;0,D1349*(1+'##zz500##'!T1350),D1349*(1+C1350))))</f>
        <v>5.6035838098794928</v>
      </c>
      <c r="E1350" s="6">
        <f t="shared" si="55"/>
        <v>0</v>
      </c>
      <c r="F1350" s="17">
        <f>D1350/MAX(D$240:D1350)-1</f>
        <v>-9.9530624432526693E-2</v>
      </c>
      <c r="G1350" s="66">
        <f>IF('##zz500##'!K1350="","",IF('##zz500##'!K1350="no",G1349*(1+E1350),IF('##zz500##'!T1350&lt;&gt;0,G1349*(1+'##zz500##'!T1350),G1349*(1+'##zz500##'!P1350))))</f>
        <v>23.518406053835513</v>
      </c>
      <c r="H1350" s="6">
        <f t="shared" si="56"/>
        <v>2.0142587838311243E-2</v>
      </c>
      <c r="I1350" s="17">
        <f>G1350/MAX(G$240:G1350)-1</f>
        <v>-3.2407055654835593E-2</v>
      </c>
      <c r="N1350" s="20"/>
      <c r="O1350" s="20"/>
      <c r="S1350" s="192"/>
      <c r="Y1350" s="39"/>
      <c r="Z1350" s="39"/>
      <c r="AA1350" s="17"/>
      <c r="AC1350" s="142"/>
      <c r="AE1350" s="17"/>
      <c r="AG1350" s="66"/>
      <c r="AI1350" s="17"/>
    </row>
    <row r="1351" spans="1:36" x14ac:dyDescent="0.25">
      <c r="A1351" s="72">
        <f>IF('##zz500##'!B1351&lt;&gt;"",'##zz500##'!B1351,"")</f>
        <v>41121</v>
      </c>
      <c r="B1351" s="208">
        <v>16094.45</v>
      </c>
      <c r="C1351" s="146">
        <f t="shared" si="57"/>
        <v>-2.3611275415335808E-2</v>
      </c>
      <c r="D1351" s="143">
        <f>IF('##zz500##'!K1351="","",IF('##zz500##'!K1351="yes",D1350,IF('##zz500##'!T1351&lt;&gt;0,D1350*(1+'##zz500##'!T1351),D1350*(1+C1351))))</f>
        <v>5.6035838098794928</v>
      </c>
      <c r="E1351" s="6">
        <f t="shared" si="55"/>
        <v>0</v>
      </c>
      <c r="F1351" s="17">
        <f>D1351/MAX(D$240:D1351)-1</f>
        <v>-9.9530624432526693E-2</v>
      </c>
      <c r="G1351" s="66">
        <f>IF('##zz500##'!K1351="","",IF('##zz500##'!K1351="no",G1350*(1+E1351),IF('##zz500##'!T1351&lt;&gt;0,G1350*(1+'##zz500##'!T1351),G1350*(1+'##zz500##'!P1351))))</f>
        <v>23.944265767800434</v>
      </c>
      <c r="H1351" s="6">
        <f t="shared" si="56"/>
        <v>1.8107507498173803E-2</v>
      </c>
      <c r="I1351" s="17">
        <f>G1351/MAX(G$240:G1351)-1</f>
        <v>-1.4886359159925533E-2</v>
      </c>
      <c r="N1351" s="20"/>
      <c r="O1351" s="20"/>
      <c r="S1351" s="192"/>
      <c r="Y1351" s="39"/>
      <c r="Z1351" s="39"/>
      <c r="AA1351" s="17"/>
      <c r="AC1351" s="142"/>
      <c r="AE1351" s="17"/>
      <c r="AG1351" s="66"/>
      <c r="AI1351" s="17"/>
    </row>
    <row r="1352" spans="1:36" x14ac:dyDescent="0.25">
      <c r="A1352" s="72">
        <f>IF('##zz500##'!B1352&lt;&gt;"",'##zz500##'!B1352,"")</f>
        <v>41122</v>
      </c>
      <c r="B1352" s="208">
        <v>16305.15</v>
      </c>
      <c r="C1352" s="146">
        <f t="shared" si="57"/>
        <v>1.3091469419582502E-2</v>
      </c>
      <c r="D1352" s="143">
        <f>IF('##zz500##'!K1352="","",IF('##zz500##'!K1352="yes",D1351,IF('##zz500##'!T1352&lt;&gt;0,D1351*(1+'##zz500##'!T1352),D1351*(1+C1352))))</f>
        <v>5.6035838098794928</v>
      </c>
      <c r="E1352" s="6">
        <f t="shared" si="55"/>
        <v>0</v>
      </c>
      <c r="F1352" s="17">
        <f>D1352/MAX(D$240:D1352)-1</f>
        <v>-9.9530624432526693E-2</v>
      </c>
      <c r="G1352" s="66">
        <f>IF('##zz500##'!K1352="","",IF('##zz500##'!K1352="no",G1351*(1+E1352),IF('##zz500##'!T1352&lt;&gt;0,G1351*(1+'##zz500##'!T1352),G1351*(1+'##zz500##'!P1352))))</f>
        <v>23.51232476200245</v>
      </c>
      <c r="H1352" s="6">
        <f t="shared" si="56"/>
        <v>-1.8039434158755752E-2</v>
      </c>
      <c r="I1352" s="17">
        <f>G1352/MAX(G$240:G1352)-1</f>
        <v>-3.2657251822752142E-2</v>
      </c>
      <c r="N1352" s="20"/>
      <c r="O1352" s="20"/>
      <c r="S1352" s="192"/>
      <c r="Y1352" s="39"/>
      <c r="Z1352" s="39"/>
      <c r="AA1352" s="17"/>
      <c r="AC1352" s="142"/>
      <c r="AE1352" s="17"/>
      <c r="AG1352" s="66"/>
      <c r="AI1352" s="17"/>
    </row>
    <row r="1353" spans="1:36" x14ac:dyDescent="0.25">
      <c r="A1353" s="72">
        <f>IF('##zz500##'!B1353&lt;&gt;"",'##zz500##'!B1353,"")</f>
        <v>41123</v>
      </c>
      <c r="B1353" s="208">
        <v>16158.57</v>
      </c>
      <c r="C1353" s="146">
        <f t="shared" si="57"/>
        <v>-8.9897977019530728E-3</v>
      </c>
      <c r="D1353" s="143">
        <f>IF('##zz500##'!K1353="","",IF('##zz500##'!K1353="yes",D1352,IF('##zz500##'!T1353&lt;&gt;0,D1352*(1+'##zz500##'!T1353),D1352*(1+C1353))))</f>
        <v>5.6035838098794928</v>
      </c>
      <c r="E1353" s="6">
        <f t="shared" si="55"/>
        <v>0</v>
      </c>
      <c r="F1353" s="17">
        <f>D1353/MAX(D$240:D1353)-1</f>
        <v>-9.9530624432526693E-2</v>
      </c>
      <c r="G1353" s="66">
        <f>IF('##zz500##'!K1353="","",IF('##zz500##'!K1353="no",G1352*(1+E1353),IF('##zz500##'!T1353&lt;&gt;0,G1352*(1+'##zz500##'!T1353),G1352*(1+'##zz500##'!P1353))))</f>
        <v>23.660876907455712</v>
      </c>
      <c r="H1353" s="6">
        <f t="shared" si="56"/>
        <v>6.3180543377545639E-3</v>
      </c>
      <c r="I1353" s="17">
        <f>G1353/MAX(G$240:G1353)-1</f>
        <v>-2.6545527776535516E-2</v>
      </c>
      <c r="N1353" s="20"/>
      <c r="O1353" s="20"/>
      <c r="S1353" s="192"/>
      <c r="Y1353" s="39"/>
      <c r="Z1353" s="39"/>
      <c r="AA1353" s="17"/>
      <c r="AC1353" s="142"/>
      <c r="AE1353" s="17"/>
      <c r="AG1353" s="66"/>
      <c r="AI1353" s="17"/>
    </row>
    <row r="1354" spans="1:36" x14ac:dyDescent="0.25">
      <c r="A1354" s="72">
        <f>IF('##zz500##'!B1354&lt;&gt;"",'##zz500##'!B1354,"")</f>
        <v>41124</v>
      </c>
      <c r="B1354" s="208">
        <v>16477.740000000002</v>
      </c>
      <c r="C1354" s="146">
        <f t="shared" si="57"/>
        <v>1.9752366700766411E-2</v>
      </c>
      <c r="D1354" s="143">
        <f>IF('##zz500##'!K1354="","",IF('##zz500##'!K1354="yes",D1353,IF('##zz500##'!T1354&lt;&gt;0,D1353*(1+'##zz500##'!T1354),D1353*(1+C1354))))</f>
        <v>5.6035838098794928</v>
      </c>
      <c r="E1354" s="6">
        <f t="shared" si="55"/>
        <v>0</v>
      </c>
      <c r="F1354" s="17">
        <f>D1354/MAX(D$240:D1354)-1</f>
        <v>-9.9530624432526693E-2</v>
      </c>
      <c r="G1354" s="66">
        <f>IF('##zz500##'!K1354="","",IF('##zz500##'!K1354="no",G1353*(1+E1354),IF('##zz500##'!T1354&lt;&gt;0,G1353*(1+'##zz500##'!T1354),G1353*(1+'##zz500##'!P1354))))</f>
        <v>23.187046351024218</v>
      </c>
      <c r="H1354" s="6">
        <f t="shared" si="56"/>
        <v>-2.002590851914654E-2</v>
      </c>
      <c r="I1354" s="17">
        <f>G1354/MAX(G$240:G1354)-1</f>
        <v>-4.6039837984836685E-2</v>
      </c>
      <c r="N1354" s="20"/>
      <c r="O1354" s="20"/>
      <c r="S1354" s="192"/>
      <c r="Y1354" s="39"/>
      <c r="Z1354" s="39"/>
      <c r="AA1354" s="17"/>
      <c r="AC1354" s="142"/>
      <c r="AE1354" s="17"/>
      <c r="AG1354" s="66"/>
      <c r="AI1354" s="17"/>
    </row>
    <row r="1355" spans="1:36" x14ac:dyDescent="0.25">
      <c r="A1355" s="72">
        <f>IF('##zz500##'!B1355&lt;&gt;"",'##zz500##'!B1355,"")</f>
        <v>41127</v>
      </c>
      <c r="B1355" s="208">
        <v>16881.8</v>
      </c>
      <c r="C1355" s="146">
        <f t="shared" si="57"/>
        <v>2.4521566671157347E-2</v>
      </c>
      <c r="D1355" s="143">
        <f>IF('##zz500##'!K1355="","",IF('##zz500##'!K1355="yes",D1354,IF('##zz500##'!T1355&lt;&gt;0,D1354*(1+'##zz500##'!T1355),D1354*(1+C1355))))</f>
        <v>5.6035838098794928</v>
      </c>
      <c r="E1355" s="6">
        <f t="shared" si="55"/>
        <v>0</v>
      </c>
      <c r="F1355" s="17">
        <f>D1355/MAX(D$240:D1355)-1</f>
        <v>-9.9530624432526693E-2</v>
      </c>
      <c r="G1355" s="66">
        <f>IF('##zz500##'!K1355="","",IF('##zz500##'!K1355="no",G1354*(1+E1355),IF('##zz500##'!T1355&lt;&gt;0,G1354*(1+'##zz500##'!T1355),G1354*(1+'##zz500##'!P1355))))</f>
        <v>22.636437043252478</v>
      </c>
      <c r="H1355" s="6">
        <f t="shared" si="56"/>
        <v>-2.37464185578522E-2</v>
      </c>
      <c r="I1355" s="17">
        <f>G1355/MAX(G$240:G1355)-1</f>
        <v>-6.8692975279565305E-2</v>
      </c>
      <c r="N1355" s="20"/>
      <c r="O1355" s="20"/>
      <c r="S1355" s="192"/>
      <c r="Y1355" s="39"/>
      <c r="Z1355" s="39"/>
      <c r="AA1355" s="17"/>
      <c r="AC1355" s="142"/>
      <c r="AE1355" s="17"/>
      <c r="AG1355" s="66"/>
      <c r="AI1355" s="17"/>
    </row>
    <row r="1356" spans="1:36" x14ac:dyDescent="0.25">
      <c r="A1356" s="72">
        <f>IF('##zz500##'!B1356&lt;&gt;"",'##zz500##'!B1356,"")</f>
        <v>41128</v>
      </c>
      <c r="B1356" s="208">
        <v>17068.07</v>
      </c>
      <c r="C1356" s="146">
        <f t="shared" si="57"/>
        <v>1.1033776019145014E-2</v>
      </c>
      <c r="D1356" s="143">
        <f>IF('##zz500##'!K1356="","",IF('##zz500##'!K1356="yes",D1355,IF('##zz500##'!T1356&lt;&gt;0,D1355*(1+'##zz500##'!T1356),D1355*(1+C1356))))</f>
        <v>5.6035838098794928</v>
      </c>
      <c r="E1356" s="6">
        <f t="shared" si="55"/>
        <v>0</v>
      </c>
      <c r="F1356" s="17">
        <f>D1356/MAX(D$240:D1356)-1</f>
        <v>-9.9530624432526693E-2</v>
      </c>
      <c r="G1356" s="66">
        <f>IF('##zz500##'!K1356="","",IF('##zz500##'!K1356="no",G1355*(1+E1356),IF('##zz500##'!T1356&lt;&gt;0,G1355*(1+'##zz500##'!T1356),G1355*(1+'##zz500##'!P1356))))</f>
        <v>22.426302166661742</v>
      </c>
      <c r="H1356" s="6">
        <f t="shared" si="56"/>
        <v>-9.2830367336176334E-3</v>
      </c>
      <c r="I1356" s="17">
        <f>G1356/MAX(G$240:G1356)-1</f>
        <v>-7.7338332600321191E-2</v>
      </c>
      <c r="N1356" s="20"/>
      <c r="O1356" s="20"/>
      <c r="S1356" s="192"/>
      <c r="Y1356" s="39"/>
      <c r="Z1356" s="39"/>
      <c r="AA1356" s="17"/>
      <c r="AC1356" s="142"/>
      <c r="AE1356" s="17"/>
      <c r="AG1356" s="66"/>
      <c r="AI1356" s="17"/>
    </row>
    <row r="1357" spans="1:36" x14ac:dyDescent="0.25">
      <c r="A1357" s="72">
        <f>IF('##zz500##'!B1357&lt;&gt;"",'##zz500##'!B1357,"")</f>
        <v>41129</v>
      </c>
      <c r="B1357" s="208">
        <v>17080.38</v>
      </c>
      <c r="C1357" s="146">
        <f t="shared" si="57"/>
        <v>7.2122975825639202E-4</v>
      </c>
      <c r="D1357" s="143">
        <f>IF('##zz500##'!K1357="","",IF('##zz500##'!K1357="yes",D1356,IF('##zz500##'!T1357&lt;&gt;0,D1356*(1+'##zz500##'!T1357),D1356*(1+C1357))))</f>
        <v>5.6035838098794928</v>
      </c>
      <c r="E1357" s="6">
        <f t="shared" si="55"/>
        <v>0</v>
      </c>
      <c r="F1357" s="17">
        <f>D1357/MAX(D$240:D1357)-1</f>
        <v>-9.9530624432526693E-2</v>
      </c>
      <c r="G1357" s="66">
        <f>IF('##zz500##'!K1357="","",IF('##zz500##'!K1357="no",G1356*(1+E1357),IF('##zz500##'!T1357&lt;&gt;0,G1356*(1+'##zz500##'!T1357),G1356*(1+'##zz500##'!P1357))))</f>
        <v>22.504601970263007</v>
      </c>
      <c r="H1357" s="6">
        <f t="shared" si="56"/>
        <v>3.4914272990427264E-3</v>
      </c>
      <c r="I1357" s="17">
        <f>G1357/MAX(G$240:G1357)-1</f>
        <v>-7.4116926466981647E-2</v>
      </c>
      <c r="N1357" s="20"/>
      <c r="O1357" s="20"/>
      <c r="S1357" s="192"/>
      <c r="Y1357" s="39"/>
      <c r="Z1357" s="39"/>
      <c r="AA1357" s="17"/>
      <c r="AC1357" s="142"/>
      <c r="AE1357" s="17"/>
      <c r="AG1357" s="66"/>
      <c r="AI1357" s="17"/>
    </row>
    <row r="1358" spans="1:36" x14ac:dyDescent="0.25">
      <c r="A1358" s="72">
        <f>IF('##zz500##'!B1358&lt;&gt;"",'##zz500##'!B1358,"")</f>
        <v>41130</v>
      </c>
      <c r="B1358" s="208">
        <v>17393.25</v>
      </c>
      <c r="C1358" s="146">
        <f t="shared" si="57"/>
        <v>1.8317508158483431E-2</v>
      </c>
      <c r="D1358" s="143">
        <f>IF('##zz500##'!K1358="","",IF('##zz500##'!K1358="yes",D1357,IF('##zz500##'!T1358&lt;&gt;0,D1357*(1+'##zz500##'!T1358),D1357*(1+C1358))))</f>
        <v>5.6035838098794928</v>
      </c>
      <c r="E1358" s="6">
        <f t="shared" si="55"/>
        <v>0</v>
      </c>
      <c r="F1358" s="17">
        <f>D1358/MAX(D$240:D1358)-1</f>
        <v>-9.9530624432526693E-2</v>
      </c>
      <c r="G1358" s="66">
        <f>IF('##zz500##'!K1358="","",IF('##zz500##'!K1358="no",G1357*(1+E1358),IF('##zz500##'!T1358&lt;&gt;0,G1357*(1+'##zz500##'!T1358),G1357*(1+'##zz500##'!P1358))))</f>
        <v>22.383402647339015</v>
      </c>
      <c r="H1358" s="6">
        <f t="shared" si="56"/>
        <v>-5.3855350600797713E-3</v>
      </c>
      <c r="I1358" s="17">
        <f>G1358/MAX(G$240:G1358)-1</f>
        <v>-7.9103302221028127E-2</v>
      </c>
      <c r="N1358" s="20"/>
      <c r="O1358" s="20"/>
      <c r="S1358" s="192"/>
      <c r="Y1358" s="39"/>
      <c r="Z1358" s="39"/>
      <c r="AA1358" s="17"/>
      <c r="AC1358" s="142"/>
      <c r="AE1358" s="17"/>
      <c r="AG1358" s="66"/>
      <c r="AI1358" s="17"/>
    </row>
    <row r="1359" spans="1:36" x14ac:dyDescent="0.25">
      <c r="A1359" s="72">
        <f>IF('##zz500##'!B1359&lt;&gt;"",'##zz500##'!B1359,"")</f>
        <v>41131</v>
      </c>
      <c r="B1359" s="208">
        <v>17569.759999999998</v>
      </c>
      <c r="C1359" s="146">
        <f t="shared" si="57"/>
        <v>1.0148189671280505E-2</v>
      </c>
      <c r="D1359" s="143">
        <f>IF('##zz500##'!K1359="","",IF('##zz500##'!K1359="yes",D1358,IF('##zz500##'!T1359&lt;&gt;0,D1358*(1+'##zz500##'!T1359),D1358*(1+C1359))))</f>
        <v>5.6604500412210665</v>
      </c>
      <c r="E1359" s="6">
        <f t="shared" si="55"/>
        <v>1.0148189671280505E-2</v>
      </c>
      <c r="F1359" s="17">
        <f>D1359/MAX(D$240:D1359)-1</f>
        <v>-9.0392490416088433E-2</v>
      </c>
      <c r="G1359" s="66">
        <f>IF('##zz500##'!K1359="","",IF('##zz500##'!K1359="no",G1358*(1+E1359),IF('##zz500##'!T1359&lt;&gt;0,G1358*(1+'##zz500##'!T1359),G1358*(1+'##zz500##'!P1359))))</f>
        <v>22.610553662892855</v>
      </c>
      <c r="H1359" s="6">
        <f t="shared" si="56"/>
        <v>1.0148189671280505E-2</v>
      </c>
      <c r="I1359" s="17">
        <f>G1359/MAX(G$240:G1359)-1</f>
        <v>-6.9757867864311152E-2</v>
      </c>
      <c r="N1359" s="20"/>
      <c r="O1359" s="20"/>
      <c r="S1359" s="192"/>
      <c r="Y1359" s="39"/>
      <c r="Z1359" s="39"/>
      <c r="AA1359" s="17"/>
      <c r="AC1359" s="142"/>
      <c r="AE1359" s="17"/>
      <c r="AG1359" s="66"/>
      <c r="AI1359" s="17"/>
    </row>
    <row r="1360" spans="1:36" x14ac:dyDescent="0.25">
      <c r="A1360" s="72">
        <f>IF('##zz500##'!B1360&lt;&gt;"",'##zz500##'!B1360,"")</f>
        <v>41134</v>
      </c>
      <c r="B1360" s="208">
        <v>17348</v>
      </c>
      <c r="C1360" s="146">
        <f t="shared" si="57"/>
        <v>-1.2621686352004668E-2</v>
      </c>
      <c r="D1360" s="143">
        <f>IF('##zz500##'!K1360="","",IF('##zz500##'!K1360="yes",D1359,IF('##zz500##'!T1360&lt;&gt;0,D1359*(1+'##zz500##'!T1360),D1359*(1+C1360))))</f>
        <v>5.6298665711167279</v>
      </c>
      <c r="E1360" s="6">
        <f t="shared" si="55"/>
        <v>-5.4030103404536511E-3</v>
      </c>
      <c r="F1360" s="17">
        <f>D1360/MAX(D$240:D1360)-1</f>
        <v>-9.5307109196124618E-2</v>
      </c>
      <c r="G1360" s="66">
        <f>IF('##zz500##'!K1360="","",IF('##zz500##'!K1360="no",G1359*(1+E1360),IF('##zz500##'!T1360&lt;&gt;0,G1359*(1+'##zz500##'!T1360),G1359*(1+'##zz500##'!P1360))))</f>
        <v>22.488388607648861</v>
      </c>
      <c r="H1360" s="6">
        <f t="shared" si="56"/>
        <v>-5.4030103404536511E-3</v>
      </c>
      <c r="I1360" s="17">
        <f>G1360/MAX(G$240:G1360)-1</f>
        <v>-7.4783975723366036E-2</v>
      </c>
      <c r="N1360" s="20"/>
      <c r="O1360" s="20"/>
      <c r="S1360" s="192"/>
      <c r="Y1360" s="39"/>
      <c r="Z1360" s="39"/>
      <c r="AA1360" s="17"/>
      <c r="AC1360" s="142"/>
      <c r="AE1360" s="17"/>
      <c r="AG1360" s="66"/>
      <c r="AI1360" s="17"/>
    </row>
    <row r="1361" spans="1:36" x14ac:dyDescent="0.25">
      <c r="A1361" s="72">
        <f>IF('##zz500##'!B1361&lt;&gt;"",'##zz500##'!B1361,"")</f>
        <v>41135</v>
      </c>
      <c r="B1361" s="208">
        <v>17558.849999999999</v>
      </c>
      <c r="C1361" s="146">
        <f t="shared" si="57"/>
        <v>1.215413880562588E-2</v>
      </c>
      <c r="D1361" s="143">
        <f>IF('##zz500##'!K1361="","",IF('##zz500##'!K1361="yes",D1360,IF('##zz500##'!T1361&lt;&gt;0,D1360*(1+'##zz500##'!T1361),D1360*(1+C1361))))</f>
        <v>5.6298665711167279</v>
      </c>
      <c r="E1361" s="6">
        <f t="shared" si="55"/>
        <v>0</v>
      </c>
      <c r="F1361" s="17">
        <f>D1361/MAX(D$240:D1361)-1</f>
        <v>-9.5307109196124618E-2</v>
      </c>
      <c r="G1361" s="66">
        <f>IF('##zz500##'!K1361="","",IF('##zz500##'!K1361="no",G1360*(1+E1361),IF('##zz500##'!T1361&lt;&gt;0,G1360*(1+'##zz500##'!T1361),G1360*(1+'##zz500##'!P1361))))</f>
        <v>22.27496545667244</v>
      </c>
      <c r="H1361" s="6">
        <f t="shared" si="56"/>
        <v>-9.4903709954492488E-3</v>
      </c>
      <c r="I1361" s="17">
        <f>G1361/MAX(G$240:G1361)-1</f>
        <v>-8.3564619044685817E-2</v>
      </c>
      <c r="N1361" s="20"/>
      <c r="O1361" s="20"/>
      <c r="S1361" s="192"/>
      <c r="Y1361" s="39"/>
      <c r="Z1361" s="39"/>
      <c r="AA1361" s="17"/>
      <c r="AC1361" s="142"/>
      <c r="AE1361" s="17"/>
      <c r="AG1361" s="66"/>
      <c r="AI1361" s="17"/>
    </row>
    <row r="1362" spans="1:36" x14ac:dyDescent="0.25">
      <c r="A1362" s="72">
        <f>IF('##zz500##'!B1362&lt;&gt;"",'##zz500##'!B1362,"")</f>
        <v>41136</v>
      </c>
      <c r="B1362" s="208">
        <v>17557.560000000001</v>
      </c>
      <c r="C1362" s="146">
        <f t="shared" si="57"/>
        <v>-7.3467225928602886E-5</v>
      </c>
      <c r="D1362" s="143">
        <f>IF('##zz500##'!K1362="","",IF('##zz500##'!K1362="yes",D1361,IF('##zz500##'!T1362&lt;&gt;0,D1361*(1+'##zz500##'!T1362),D1361*(1+C1362))))</f>
        <v>5.6298665711167279</v>
      </c>
      <c r="E1362" s="6">
        <f t="shared" si="55"/>
        <v>0</v>
      </c>
      <c r="F1362" s="17">
        <f>D1362/MAX(D$240:D1362)-1</f>
        <v>-9.5307109196124618E-2</v>
      </c>
      <c r="G1362" s="66">
        <f>IF('##zz500##'!K1362="","",IF('##zz500##'!K1362="no",G1361*(1+E1362),IF('##zz500##'!T1362&lt;&gt;0,G1361*(1+'##zz500##'!T1362),G1361*(1+'##zz500##'!P1362))))</f>
        <v>22.532655177338565</v>
      </c>
      <c r="H1362" s="6">
        <f t="shared" si="56"/>
        <v>1.1568580035168363E-2</v>
      </c>
      <c r="I1362" s="17">
        <f>G1362/MAX(G$240:G1362)-1</f>
        <v>-7.2962762993044272E-2</v>
      </c>
      <c r="N1362" s="20"/>
      <c r="O1362" s="20"/>
      <c r="S1362" s="192"/>
      <c r="Y1362" s="39"/>
      <c r="Z1362" s="39"/>
      <c r="AA1362" s="17"/>
      <c r="AC1362" s="142"/>
      <c r="AE1362" s="17"/>
      <c r="AG1362" s="66"/>
      <c r="AI1362" s="17"/>
    </row>
    <row r="1363" spans="1:36" x14ac:dyDescent="0.25">
      <c r="A1363" s="72">
        <f>IF('##zz500##'!B1363&lt;&gt;"",'##zz500##'!B1363,"")</f>
        <v>41137</v>
      </c>
      <c r="B1363" s="208">
        <v>17497.060000000001</v>
      </c>
      <c r="C1363" s="146">
        <f t="shared" si="57"/>
        <v>-3.4458090987585788E-3</v>
      </c>
      <c r="D1363" s="143">
        <f>IF('##zz500##'!K1363="","",IF('##zz500##'!K1363="yes",D1362,IF('##zz500##'!T1363&lt;&gt;0,D1362*(1+'##zz500##'!T1363),D1362*(1+C1363))))</f>
        <v>5.6298665711167279</v>
      </c>
      <c r="E1363" s="6">
        <f t="shared" si="55"/>
        <v>0</v>
      </c>
      <c r="F1363" s="17">
        <f>D1363/MAX(D$240:D1363)-1</f>
        <v>-9.5307109196124618E-2</v>
      </c>
      <c r="G1363" s="66">
        <f>IF('##zz500##'!K1363="","",IF('##zz500##'!K1363="no",G1362*(1+E1363),IF('##zz500##'!T1363&lt;&gt;0,G1362*(1+'##zz500##'!T1363),G1362*(1+'##zz500##'!P1363))))</f>
        <v>22.696060552049484</v>
      </c>
      <c r="H1363" s="6">
        <f t="shared" si="56"/>
        <v>7.2519360645637576E-3</v>
      </c>
      <c r="I1363" s="17">
        <f>G1363/MAX(G$240:G1363)-1</f>
        <v>-6.6239948220800038E-2</v>
      </c>
      <c r="N1363" s="20"/>
      <c r="O1363" s="20"/>
      <c r="S1363" s="192"/>
      <c r="Y1363" s="39"/>
      <c r="Z1363" s="39"/>
      <c r="AA1363" s="17"/>
      <c r="AC1363" s="142"/>
      <c r="AE1363" s="17"/>
      <c r="AG1363" s="66"/>
      <c r="AI1363" s="17"/>
    </row>
    <row r="1364" spans="1:36" x14ac:dyDescent="0.25">
      <c r="A1364" s="72">
        <f>IF('##zz500##'!B1364&lt;&gt;"",'##zz500##'!B1364,"")</f>
        <v>41138</v>
      </c>
      <c r="B1364" s="208">
        <v>17583.43</v>
      </c>
      <c r="C1364" s="146">
        <f t="shared" si="57"/>
        <v>4.9362578627494269E-3</v>
      </c>
      <c r="D1364" s="143">
        <f>IF('##zz500##'!K1364="","",IF('##zz500##'!K1364="yes",D1363,IF('##zz500##'!T1364&lt;&gt;0,D1363*(1+'##zz500##'!T1364),D1363*(1+C1364))))</f>
        <v>5.6298665711167279</v>
      </c>
      <c r="E1364" s="6">
        <f t="shared" si="55"/>
        <v>0</v>
      </c>
      <c r="F1364" s="17">
        <f>D1364/MAX(D$240:D1364)-1</f>
        <v>-9.5307109196124618E-2</v>
      </c>
      <c r="G1364" s="66">
        <f>IF('##zz500##'!K1364="","",IF('##zz500##'!K1364="no",G1363*(1+E1364),IF('##zz500##'!T1364&lt;&gt;0,G1363*(1+'##zz500##'!T1364),G1363*(1+'##zz500##'!P1364))))</f>
        <v>22.6964058096465</v>
      </c>
      <c r="H1364" s="6">
        <f t="shared" si="56"/>
        <v>1.521222576150727E-5</v>
      </c>
      <c r="I1364" s="17">
        <f>G1364/MAX(G$240:G1364)-1</f>
        <v>-6.6225743652085334E-2</v>
      </c>
      <c r="N1364" s="20"/>
      <c r="O1364" s="20"/>
      <c r="S1364" s="192"/>
      <c r="Y1364" s="39"/>
      <c r="Z1364" s="39"/>
      <c r="AA1364" s="17"/>
      <c r="AC1364" s="142"/>
      <c r="AE1364" s="17"/>
      <c r="AG1364" s="66"/>
      <c r="AI1364" s="17"/>
    </row>
    <row r="1365" spans="1:36" x14ac:dyDescent="0.25">
      <c r="A1365" s="72">
        <f>IF('##zz500##'!B1365&lt;&gt;"",'##zz500##'!B1365,"")</f>
        <v>41141</v>
      </c>
      <c r="B1365" s="208">
        <v>17670.78</v>
      </c>
      <c r="C1365" s="146">
        <f t="shared" si="57"/>
        <v>4.9677452010215006E-3</v>
      </c>
      <c r="D1365" s="143">
        <f>IF('##zz500##'!K1365="","",IF('##zz500##'!K1365="yes",D1364,IF('##zz500##'!T1365&lt;&gt;0,D1364*(1+'##zz500##'!T1365),D1364*(1+C1365))))</f>
        <v>5.6298665711167279</v>
      </c>
      <c r="E1365" s="6">
        <f t="shared" si="55"/>
        <v>0</v>
      </c>
      <c r="F1365" s="17">
        <f>D1365/MAX(D$240:D1365)-1</f>
        <v>-9.5307109196124618E-2</v>
      </c>
      <c r="G1365" s="66">
        <f>IF('##zz500##'!K1365="","",IF('##zz500##'!K1365="no",G1364*(1+E1365),IF('##zz500##'!T1365&lt;&gt;0,G1364*(1+'##zz500##'!T1365),G1364*(1+'##zz500##'!P1365))))</f>
        <v>22.678037546649385</v>
      </c>
      <c r="H1365" s="6">
        <f t="shared" si="56"/>
        <v>-8.0930272181278795E-4</v>
      </c>
      <c r="I1365" s="17">
        <f>G1365/MAX(G$240:G1365)-1</f>
        <v>-6.6981449699306417E-2</v>
      </c>
      <c r="N1365" s="20"/>
      <c r="O1365" s="20"/>
      <c r="S1365" s="192"/>
      <c r="Y1365" s="39"/>
      <c r="Z1365" s="39"/>
      <c r="AA1365" s="17"/>
      <c r="AC1365" s="142"/>
      <c r="AE1365" s="17"/>
      <c r="AG1365" s="66"/>
      <c r="AI1365" s="17"/>
    </row>
    <row r="1366" spans="1:36" x14ac:dyDescent="0.25">
      <c r="A1366" s="72">
        <f>IF('##zz500##'!B1366&lt;&gt;"",'##zz500##'!B1366,"")</f>
        <v>41142</v>
      </c>
      <c r="B1366" s="208">
        <v>18076.39</v>
      </c>
      <c r="C1366" s="146">
        <f t="shared" si="57"/>
        <v>2.2953712286611028E-2</v>
      </c>
      <c r="D1366" s="143">
        <f>IF('##zz500##'!K1366="","",IF('##zz500##'!K1366="yes",D1365,IF('##zz500##'!T1366&lt;&gt;0,D1365*(1+'##zz500##'!T1366),D1365*(1+C1366))))</f>
        <v>5.6298665711167279</v>
      </c>
      <c r="E1366" s="6">
        <f t="shared" si="55"/>
        <v>0</v>
      </c>
      <c r="F1366" s="17">
        <f>D1366/MAX(D$240:D1366)-1</f>
        <v>-9.5307109196124618E-2</v>
      </c>
      <c r="G1366" s="66">
        <f>IF('##zz500##'!K1366="","",IF('##zz500##'!K1366="no",G1365*(1+E1366),IF('##zz500##'!T1366&lt;&gt;0,G1365*(1+'##zz500##'!T1366),G1365*(1+'##zz500##'!P1366))))</f>
        <v>22.358767422012569</v>
      </c>
      <c r="H1366" s="6">
        <f t="shared" si="56"/>
        <v>-1.4078384162653723E-2</v>
      </c>
      <c r="I1366" s="17">
        <f>G1366/MAX(G$240:G1366)-1</f>
        <v>-8.0116843281321848E-2</v>
      </c>
      <c r="N1366" s="20"/>
      <c r="O1366" s="20"/>
      <c r="S1366" s="192"/>
      <c r="Y1366" s="39"/>
      <c r="Z1366" s="39"/>
      <c r="AA1366" s="17"/>
      <c r="AC1366" s="142"/>
      <c r="AE1366" s="17"/>
      <c r="AG1366" s="66"/>
      <c r="AI1366" s="17"/>
    </row>
    <row r="1367" spans="1:36" x14ac:dyDescent="0.25">
      <c r="A1367" s="72">
        <f>IF('##zz500##'!B1367&lt;&gt;"",'##zz500##'!B1367,"")</f>
        <v>41143</v>
      </c>
      <c r="B1367" s="208">
        <v>17898.650000000001</v>
      </c>
      <c r="C1367" s="146">
        <f t="shared" si="57"/>
        <v>-9.8327154924184867E-3</v>
      </c>
      <c r="D1367" s="143">
        <f>IF('##zz500##'!K1367="","",IF('##zz500##'!K1367="yes",D1366,IF('##zz500##'!T1367&lt;&gt;0,D1366*(1+'##zz500##'!T1367),D1366*(1+C1367))))</f>
        <v>5.6298665711167279</v>
      </c>
      <c r="E1367" s="6">
        <f t="shared" si="55"/>
        <v>0</v>
      </c>
      <c r="F1367" s="17">
        <f>D1367/MAX(D$240:D1367)-1</f>
        <v>-9.5307109196124618E-2</v>
      </c>
      <c r="G1367" s="66">
        <f>IF('##zz500##'!K1367="","",IF('##zz500##'!K1367="no",G1366*(1+E1367),IF('##zz500##'!T1367&lt;&gt;0,G1366*(1+'##zz500##'!T1367),G1366*(1+'##zz500##'!P1367))))</f>
        <v>22.557437546089151</v>
      </c>
      <c r="H1367" s="6">
        <f t="shared" si="56"/>
        <v>8.8855579704714138E-3</v>
      </c>
      <c r="I1367" s="17">
        <f>G1367/MAX(G$240:G1367)-1</f>
        <v>-7.1943168166237692E-2</v>
      </c>
      <c r="N1367" s="20"/>
      <c r="O1367" s="20"/>
      <c r="S1367" s="192"/>
      <c r="Y1367" s="39"/>
      <c r="Z1367" s="39"/>
      <c r="AA1367" s="17"/>
      <c r="AC1367" s="142"/>
      <c r="AE1367" s="17"/>
      <c r="AG1367" s="66"/>
      <c r="AI1367" s="17"/>
    </row>
    <row r="1368" spans="1:36" x14ac:dyDescent="0.25">
      <c r="A1368" s="72">
        <f>IF('##zz500##'!B1368&lt;&gt;"",'##zz500##'!B1368,"")</f>
        <v>41144</v>
      </c>
      <c r="B1368" s="208">
        <v>18326.93</v>
      </c>
      <c r="C1368" s="146">
        <f t="shared" si="57"/>
        <v>2.3928061613585294E-2</v>
      </c>
      <c r="D1368" s="143">
        <f>IF('##zz500##'!K1368="","",IF('##zz500##'!K1368="yes",D1367,IF('##zz500##'!T1368&lt;&gt;0,D1367*(1+'##zz500##'!T1368),D1367*(1+C1368))))</f>
        <v>5.6298665711167279</v>
      </c>
      <c r="E1368" s="6">
        <f t="shared" si="55"/>
        <v>0</v>
      </c>
      <c r="F1368" s="17">
        <f>D1368/MAX(D$240:D1368)-1</f>
        <v>-9.5307109196124618E-2</v>
      </c>
      <c r="G1368" s="66">
        <f>IF('##zz500##'!K1368="","",IF('##zz500##'!K1368="no",G1367*(1+E1368),IF('##zz500##'!T1368&lt;&gt;0,G1367*(1+'##zz500##'!T1368),G1367*(1+'##zz500##'!P1368))))</f>
        <v>22.408151305308166</v>
      </c>
      <c r="H1368" s="6">
        <f t="shared" si="56"/>
        <v>-6.6180496111742926E-3</v>
      </c>
      <c r="I1368" s="17">
        <f>G1368/MAX(G$240:G1368)-1</f>
        <v>-7.8085094321302839E-2</v>
      </c>
      <c r="N1368" s="20"/>
      <c r="O1368" s="20"/>
      <c r="S1368" s="192"/>
      <c r="Y1368" s="39"/>
      <c r="Z1368" s="39"/>
      <c r="AA1368" s="17"/>
      <c r="AC1368" s="142"/>
      <c r="AE1368" s="17"/>
      <c r="AF1368" s="14"/>
      <c r="AG1368" s="66"/>
      <c r="AI1368" s="17"/>
      <c r="AJ1368" s="14"/>
    </row>
    <row r="1369" spans="1:36" x14ac:dyDescent="0.25">
      <c r="A1369" s="72">
        <f>IF('##zz500##'!B1369&lt;&gt;"",'##zz500##'!B1369,"")</f>
        <v>41145</v>
      </c>
      <c r="B1369" s="208">
        <v>18176.5</v>
      </c>
      <c r="C1369" s="146">
        <f t="shared" si="57"/>
        <v>-8.2081396065789569E-3</v>
      </c>
      <c r="D1369" s="143">
        <f>IF('##zz500##'!K1369="","",IF('##zz500##'!K1369="yes",D1368,IF('##zz500##'!T1369&lt;&gt;0,D1368*(1+'##zz500##'!T1369),D1368*(1+C1369))))</f>
        <v>5.6298665711167279</v>
      </c>
      <c r="E1369" s="6">
        <f t="shared" si="55"/>
        <v>0</v>
      </c>
      <c r="F1369" s="17">
        <f>D1369/MAX(D$240:D1369)-1</f>
        <v>-9.5307109196124618E-2</v>
      </c>
      <c r="G1369" s="66">
        <f>IF('##zz500##'!K1369="","",IF('##zz500##'!K1369="no",G1368*(1+E1369),IF('##zz500##'!T1369&lt;&gt;0,G1368*(1+'##zz500##'!T1369),G1368*(1+'##zz500##'!P1369))))</f>
        <v>22.827228086561224</v>
      </c>
      <c r="H1369" s="6">
        <f t="shared" si="56"/>
        <v>1.8701979272774061E-2</v>
      </c>
      <c r="I1369" s="17">
        <f>G1369/MAX(G$240:G1369)-1</f>
        <v>-6.0843460864038468E-2</v>
      </c>
      <c r="N1369" s="20"/>
      <c r="O1369" s="20"/>
      <c r="S1369" s="192"/>
      <c r="Y1369" s="39"/>
      <c r="Z1369" s="39"/>
      <c r="AA1369" s="17"/>
      <c r="AC1369" s="142"/>
      <c r="AE1369" s="17"/>
      <c r="AG1369" s="66"/>
      <c r="AI1369" s="17"/>
    </row>
    <row r="1370" spans="1:36" x14ac:dyDescent="0.25">
      <c r="A1370" s="72">
        <f>IF('##zz500##'!B1370&lt;&gt;"",'##zz500##'!B1370,"")</f>
        <v>41148</v>
      </c>
      <c r="B1370" s="208">
        <v>17993.939999999999</v>
      </c>
      <c r="C1370" s="146">
        <f t="shared" si="57"/>
        <v>-1.0043737793304586E-2</v>
      </c>
      <c r="D1370" s="143">
        <f>IF('##zz500##'!K1370="","",IF('##zz500##'!K1370="yes",D1369,IF('##zz500##'!T1370&lt;&gt;0,D1369*(1+'##zz500##'!T1370),D1369*(1+C1370))))</f>
        <v>5.6298665711167279</v>
      </c>
      <c r="E1370" s="6">
        <f t="shared" si="55"/>
        <v>0</v>
      </c>
      <c r="F1370" s="17">
        <f>D1370/MAX(D$240:D1370)-1</f>
        <v>-9.5307109196124618E-2</v>
      </c>
      <c r="G1370" s="66">
        <f>IF('##zz500##'!K1370="","",IF('##zz500##'!K1370="no",G1369*(1+E1370),IF('##zz500##'!T1370&lt;&gt;0,G1369*(1+'##zz500##'!T1370),G1369*(1+'##zz500##'!P1370))))</f>
        <v>23.396344801192722</v>
      </c>
      <c r="H1370" s="6">
        <f t="shared" si="56"/>
        <v>2.4931485876138693E-2</v>
      </c>
      <c r="I1370" s="17">
        <f>G1370/MAX(G$240:G1370)-1</f>
        <v>-3.7428892873086927E-2</v>
      </c>
      <c r="N1370" s="20"/>
      <c r="O1370" s="20"/>
      <c r="S1370" s="192"/>
      <c r="Y1370" s="39"/>
      <c r="Z1370" s="39"/>
      <c r="AA1370" s="17"/>
      <c r="AC1370" s="142"/>
      <c r="AE1370" s="17"/>
      <c r="AG1370" s="66"/>
      <c r="AI1370" s="17"/>
    </row>
    <row r="1371" spans="1:36" x14ac:dyDescent="0.25">
      <c r="A1371" s="72">
        <f>IF('##zz500##'!B1371&lt;&gt;"",'##zz500##'!B1371,"")</f>
        <v>41149</v>
      </c>
      <c r="B1371" s="208">
        <v>18070.64</v>
      </c>
      <c r="C1371" s="146">
        <f t="shared" si="57"/>
        <v>4.262546168321224E-3</v>
      </c>
      <c r="D1371" s="143">
        <f>IF('##zz500##'!K1371="","",IF('##zz500##'!K1371="yes",D1370,IF('##zz500##'!T1371&lt;&gt;0,D1370*(1+'##zz500##'!T1371),D1370*(1+C1371))))</f>
        <v>5.6298665711167279</v>
      </c>
      <c r="E1371" s="6">
        <f t="shared" si="55"/>
        <v>0</v>
      </c>
      <c r="F1371" s="17">
        <f>D1371/MAX(D$240:D1371)-1</f>
        <v>-9.5307109196124618E-2</v>
      </c>
      <c r="G1371" s="66">
        <f>IF('##zz500##'!K1371="","",IF('##zz500##'!K1371="no",G1370*(1+E1371),IF('##zz500##'!T1371&lt;&gt;0,G1370*(1+'##zz500##'!T1371),G1370*(1+'##zz500##'!P1371))))</f>
        <v>23.273938171104799</v>
      </c>
      <c r="H1371" s="6">
        <f t="shared" si="56"/>
        <v>-5.2318698124881324E-3</v>
      </c>
      <c r="I1371" s="17">
        <f>G1371/MAX(G$240:G1371)-1</f>
        <v>-4.2464939590837414E-2</v>
      </c>
      <c r="N1371" s="20"/>
      <c r="O1371" s="20"/>
      <c r="S1371" s="192"/>
      <c r="Y1371" s="39"/>
      <c r="Z1371" s="39"/>
      <c r="AA1371" s="17"/>
      <c r="AC1371" s="142"/>
      <c r="AE1371" s="17"/>
      <c r="AG1371" s="66"/>
      <c r="AI1371" s="17"/>
    </row>
    <row r="1372" spans="1:36" x14ac:dyDescent="0.25">
      <c r="A1372" s="72">
        <f>IF('##zz500##'!B1372&lt;&gt;"",'##zz500##'!B1372,"")</f>
        <v>41150</v>
      </c>
      <c r="B1372" s="208">
        <v>18132.599999999999</v>
      </c>
      <c r="C1372" s="146">
        <f t="shared" si="57"/>
        <v>3.428766219680135E-3</v>
      </c>
      <c r="D1372" s="143">
        <f>IF('##zz500##'!K1372="","",IF('##zz500##'!K1372="yes",D1371,IF('##zz500##'!T1372&lt;&gt;0,D1371*(1+'##zz500##'!T1372),D1371*(1+C1372))))</f>
        <v>5.6298665711167279</v>
      </c>
      <c r="E1372" s="6">
        <f t="shared" si="55"/>
        <v>0</v>
      </c>
      <c r="F1372" s="17">
        <f>D1372/MAX(D$240:D1372)-1</f>
        <v>-9.5307109196124618E-2</v>
      </c>
      <c r="G1372" s="66">
        <f>IF('##zz500##'!K1372="","",IF('##zz500##'!K1372="no",G1371*(1+E1372),IF('##zz500##'!T1372&lt;&gt;0,G1371*(1+'##zz500##'!T1372),G1371*(1+'##zz500##'!P1372))))</f>
        <v>23.429898037824216</v>
      </c>
      <c r="H1372" s="6">
        <f t="shared" si="56"/>
        <v>6.7010518620800319E-3</v>
      </c>
      <c r="I1372" s="17">
        <f>G1372/MAX(G$240:G1372)-1</f>
        <v>-3.604844749127567E-2</v>
      </c>
      <c r="N1372" s="20"/>
      <c r="O1372" s="20"/>
      <c r="S1372" s="192"/>
      <c r="Y1372" s="39"/>
      <c r="Z1372" s="39"/>
      <c r="AA1372" s="17"/>
      <c r="AC1372" s="142"/>
      <c r="AE1372" s="17"/>
      <c r="AG1372" s="66"/>
      <c r="AI1372" s="17"/>
    </row>
    <row r="1373" spans="1:36" x14ac:dyDescent="0.25">
      <c r="A1373" s="72">
        <f>IF('##zz500##'!B1373&lt;&gt;"",'##zz500##'!B1373,"")</f>
        <v>41151</v>
      </c>
      <c r="B1373" s="208">
        <v>18035.849999999999</v>
      </c>
      <c r="C1373" s="146">
        <f t="shared" si="57"/>
        <v>-5.3356937229078749E-3</v>
      </c>
      <c r="D1373" s="143">
        <f>IF('##zz500##'!K1373="","",IF('##zz500##'!K1373="yes",D1372,IF('##zz500##'!T1373&lt;&gt;0,D1372*(1+'##zz500##'!T1373),D1372*(1+C1373))))</f>
        <v>5.6298665711167279</v>
      </c>
      <c r="E1373" s="6">
        <f t="shared" si="55"/>
        <v>0</v>
      </c>
      <c r="F1373" s="17">
        <f>D1373/MAX(D$240:D1373)-1</f>
        <v>-9.5307109196124618E-2</v>
      </c>
      <c r="G1373" s="66">
        <f>IF('##zz500##'!K1373="","",IF('##zz500##'!K1373="no",G1372*(1+E1373),IF('##zz500##'!T1373&lt;&gt;0,G1372*(1+'##zz500##'!T1373),G1372*(1+'##zz500##'!P1373))))</f>
        <v>23.798640716895001</v>
      </c>
      <c r="H1373" s="6">
        <f t="shared" si="56"/>
        <v>1.5738125640816003E-2</v>
      </c>
      <c r="I1373" s="17">
        <f>G1373/MAX(G$240:G1373)-1</f>
        <v>-2.0877656846233772E-2</v>
      </c>
      <c r="N1373" s="20"/>
      <c r="O1373" s="20"/>
      <c r="S1373" s="192"/>
      <c r="Y1373" s="39"/>
      <c r="Z1373" s="39"/>
      <c r="AA1373" s="17"/>
      <c r="AC1373" s="142"/>
      <c r="AE1373" s="17"/>
      <c r="AG1373" s="66"/>
      <c r="AI1373" s="17"/>
    </row>
    <row r="1374" spans="1:36" x14ac:dyDescent="0.25">
      <c r="A1374" s="72">
        <f>IF('##zz500##'!B1374&lt;&gt;"",'##zz500##'!B1374,"")</f>
        <v>41152</v>
      </c>
      <c r="B1374" s="208">
        <v>18158.810000000001</v>
      </c>
      <c r="C1374" s="146">
        <f t="shared" si="57"/>
        <v>6.8175328581687733E-3</v>
      </c>
      <c r="D1374" s="143">
        <f>IF('##zz500##'!K1374="","",IF('##zz500##'!K1374="yes",D1373,IF('##zz500##'!T1374&lt;&gt;0,D1373*(1+'##zz500##'!T1374),D1373*(1+C1374))))</f>
        <v>5.6298665711167279</v>
      </c>
      <c r="E1374" s="6">
        <f t="shared" si="55"/>
        <v>0</v>
      </c>
      <c r="F1374" s="17">
        <f>D1374/MAX(D$240:D1374)-1</f>
        <v>-9.5307109196124618E-2</v>
      </c>
      <c r="G1374" s="66">
        <f>IF('##zz500##'!K1374="","",IF('##zz500##'!K1374="no",G1373*(1+E1374),IF('##zz500##'!T1374&lt;&gt;0,G1373*(1+'##zz500##'!T1374),G1373*(1+'##zz500##'!P1374))))</f>
        <v>23.722594573048077</v>
      </c>
      <c r="H1374" s="6">
        <f t="shared" si="56"/>
        <v>-3.1953986259785072E-3</v>
      </c>
      <c r="I1374" s="17">
        <f>G1374/MAX(G$240:G1374)-1</f>
        <v>-2.4006343036212296E-2</v>
      </c>
      <c r="N1374" s="20"/>
      <c r="O1374" s="20"/>
      <c r="S1374" s="192"/>
      <c r="Y1374" s="39"/>
      <c r="Z1374" s="39"/>
      <c r="AA1374" s="17"/>
      <c r="AC1374" s="142"/>
      <c r="AE1374" s="17"/>
      <c r="AG1374" s="66"/>
      <c r="AI1374" s="17"/>
    </row>
    <row r="1375" spans="1:36" x14ac:dyDescent="0.25">
      <c r="A1375" s="72">
        <f>IF('##zz500##'!B1375&lt;&gt;"",'##zz500##'!B1375,"")</f>
        <v>41155</v>
      </c>
      <c r="B1375" s="208">
        <v>18386.689999999999</v>
      </c>
      <c r="C1375" s="146">
        <f t="shared" si="57"/>
        <v>1.254928048699222E-2</v>
      </c>
      <c r="D1375" s="143">
        <f>IF('##zz500##'!K1375="","",IF('##zz500##'!K1375="yes",D1374,IF('##zz500##'!T1375&lt;&gt;0,D1374*(1+'##zz500##'!T1375),D1374*(1+C1375))))</f>
        <v>5.6298665711167279</v>
      </c>
      <c r="E1375" s="6">
        <f t="shared" si="55"/>
        <v>0</v>
      </c>
      <c r="F1375" s="17">
        <f>D1375/MAX(D$240:D1375)-1</f>
        <v>-9.5307109196124618E-2</v>
      </c>
      <c r="G1375" s="66">
        <f>IF('##zz500##'!K1375="","",IF('##zz500##'!K1375="no",G1374*(1+E1375),IF('##zz500##'!T1375&lt;&gt;0,G1374*(1+'##zz500##'!T1375),G1374*(1+'##zz500##'!P1375))))</f>
        <v>23.263103897466916</v>
      </c>
      <c r="H1375" s="6">
        <f t="shared" si="56"/>
        <v>-1.9369326325848091E-2</v>
      </c>
      <c r="I1375" s="17">
        <f>G1375/MAX(G$240:G1375)-1</f>
        <v>-4.2910682669901723E-2</v>
      </c>
      <c r="N1375" s="20"/>
      <c r="O1375" s="20"/>
      <c r="S1375" s="192"/>
      <c r="Y1375" s="39"/>
      <c r="Z1375" s="39"/>
      <c r="AA1375" s="17"/>
      <c r="AC1375" s="142"/>
      <c r="AE1375" s="17"/>
      <c r="AG1375" s="66"/>
      <c r="AI1375" s="17"/>
    </row>
    <row r="1376" spans="1:36" x14ac:dyDescent="0.25">
      <c r="A1376" s="72">
        <f>IF('##zz500##'!B1376&lt;&gt;"",'##zz500##'!B1376,"")</f>
        <v>41156</v>
      </c>
      <c r="B1376" s="208">
        <v>18439.419999999998</v>
      </c>
      <c r="C1376" s="146">
        <f t="shared" si="57"/>
        <v>2.8678353743931684E-3</v>
      </c>
      <c r="D1376" s="143">
        <f>IF('##zz500##'!K1376="","",IF('##zz500##'!K1376="yes",D1375,IF('##zz500##'!T1376&lt;&gt;0,D1375*(1+'##zz500##'!T1376),D1375*(1+C1376))))</f>
        <v>5.6298665711167279</v>
      </c>
      <c r="E1376" s="6">
        <f t="shared" si="55"/>
        <v>0</v>
      </c>
      <c r="F1376" s="17">
        <f>D1376/MAX(D$240:D1376)-1</f>
        <v>-9.5307109196124618E-2</v>
      </c>
      <c r="G1376" s="66">
        <f>IF('##zz500##'!K1376="","",IF('##zz500##'!K1376="no",G1375*(1+E1376),IF('##zz500##'!T1376&lt;&gt;0,G1375*(1+'##zz500##'!T1376),G1375*(1+'##zz500##'!P1376))))</f>
        <v>23.521008577414211</v>
      </c>
      <c r="H1376" s="6">
        <f t="shared" si="56"/>
        <v>1.1086426002480998E-2</v>
      </c>
      <c r="I1376" s="17">
        <f>G1376/MAX(G$240:G1376)-1</f>
        <v>-3.2299982775556457E-2</v>
      </c>
      <c r="N1376" s="20"/>
      <c r="O1376" s="20"/>
      <c r="S1376" s="192"/>
      <c r="Y1376" s="39"/>
      <c r="Z1376" s="39"/>
      <c r="AA1376" s="17"/>
      <c r="AC1376" s="142"/>
      <c r="AE1376" s="17"/>
      <c r="AG1376" s="66"/>
      <c r="AI1376" s="17"/>
    </row>
    <row r="1377" spans="1:36" x14ac:dyDescent="0.25">
      <c r="A1377" s="72">
        <f>IF('##zz500##'!B1377&lt;&gt;"",'##zz500##'!B1377,"")</f>
        <v>41157</v>
      </c>
      <c r="B1377" s="208">
        <v>18596.39</v>
      </c>
      <c r="C1377" s="146">
        <f t="shared" si="57"/>
        <v>8.5127406393477045E-3</v>
      </c>
      <c r="D1377" s="143">
        <f>IF('##zz500##'!K1377="","",IF('##zz500##'!K1377="yes",D1376,IF('##zz500##'!T1377&lt;&gt;0,D1376*(1+'##zz500##'!T1377),D1376*(1+C1377))))</f>
        <v>5.6298665711167279</v>
      </c>
      <c r="E1377" s="6">
        <f t="shared" si="55"/>
        <v>0</v>
      </c>
      <c r="F1377" s="17">
        <f>D1377/MAX(D$240:D1377)-1</f>
        <v>-9.5307109196124618E-2</v>
      </c>
      <c r="G1377" s="66">
        <f>IF('##zz500##'!K1377="","",IF('##zz500##'!K1377="no",G1376*(1+E1377),IF('##zz500##'!T1377&lt;&gt;0,G1376*(1+'##zz500##'!T1377),G1376*(1+'##zz500##'!P1377))))</f>
        <v>23.394887580217294</v>
      </c>
      <c r="H1377" s="6">
        <f t="shared" si="56"/>
        <v>-5.3620573616908196E-3</v>
      </c>
      <c r="I1377" s="17">
        <f>G1377/MAX(G$240:G1377)-1</f>
        <v>-3.748884577682321E-2</v>
      </c>
      <c r="N1377" s="20"/>
      <c r="O1377" s="20"/>
      <c r="S1377" s="192"/>
      <c r="Y1377" s="39"/>
      <c r="Z1377" s="39"/>
      <c r="AA1377" s="17"/>
      <c r="AC1377" s="142"/>
      <c r="AE1377" s="17"/>
      <c r="AG1377" s="66"/>
      <c r="AI1377" s="17"/>
    </row>
    <row r="1378" spans="1:36" x14ac:dyDescent="0.25">
      <c r="A1378" s="72">
        <f>IF('##zz500##'!B1378&lt;&gt;"",'##zz500##'!B1378,"")</f>
        <v>41158</v>
      </c>
      <c r="B1378" s="208">
        <v>18685.05</v>
      </c>
      <c r="C1378" s="146">
        <f t="shared" si="57"/>
        <v>4.7675919896281727E-3</v>
      </c>
      <c r="D1378" s="143">
        <f>IF('##zz500##'!K1378="","",IF('##zz500##'!K1378="yes",D1377,IF('##zz500##'!T1378&lt;&gt;0,D1377*(1+'##zz500##'!T1378),D1377*(1+C1378))))</f>
        <v>5.6298665711167279</v>
      </c>
      <c r="E1378" s="6">
        <f t="shared" si="55"/>
        <v>0</v>
      </c>
      <c r="F1378" s="17">
        <f>D1378/MAX(D$240:D1378)-1</f>
        <v>-9.5307109196124618E-2</v>
      </c>
      <c r="G1378" s="66">
        <f>IF('##zz500##'!K1378="","",IF('##zz500##'!K1378="no",G1377*(1+E1378),IF('##zz500##'!T1378&lt;&gt;0,G1377*(1+'##zz500##'!T1378),G1377*(1+'##zz500##'!P1378))))</f>
        <v>23.129160244385673</v>
      </c>
      <c r="H1378" s="6">
        <f t="shared" si="56"/>
        <v>-1.1358350619146362E-2</v>
      </c>
      <c r="I1378" s="17">
        <f>G1378/MAX(G$240:G1378)-1</f>
        <v>-4.8421384941329304E-2</v>
      </c>
      <c r="N1378" s="20"/>
      <c r="O1378" s="20"/>
      <c r="S1378" s="192"/>
      <c r="Y1378" s="39"/>
      <c r="Z1378" s="39"/>
      <c r="AA1378" s="17"/>
      <c r="AC1378" s="142"/>
      <c r="AE1378" s="17"/>
      <c r="AG1378" s="66"/>
      <c r="AI1378" s="17"/>
    </row>
    <row r="1379" spans="1:36" x14ac:dyDescent="0.25">
      <c r="A1379" s="72">
        <f>IF('##zz500##'!B1379&lt;&gt;"",'##zz500##'!B1379,"")</f>
        <v>41159</v>
      </c>
      <c r="B1379" s="208">
        <v>19210.77</v>
      </c>
      <c r="C1379" s="146">
        <f t="shared" si="57"/>
        <v>2.8135862628144048E-2</v>
      </c>
      <c r="D1379" s="143">
        <f>IF('##zz500##'!K1379="","",IF('##zz500##'!K1379="yes",D1378,IF('##zz500##'!T1379&lt;&gt;0,D1378*(1+'##zz500##'!T1379),D1378*(1+C1379))))</f>
        <v>5.6298665711167279</v>
      </c>
      <c r="E1379" s="6">
        <f t="shared" si="55"/>
        <v>0</v>
      </c>
      <c r="F1379" s="17">
        <f>D1379/MAX(D$240:D1379)-1</f>
        <v>-9.5307109196124618E-2</v>
      </c>
      <c r="G1379" s="66">
        <f>IF('##zz500##'!K1379="","",IF('##zz500##'!K1379="no",G1378*(1+E1379),IF('##zz500##'!T1379&lt;&gt;0,G1378*(1+'##zz500##'!T1379),G1378*(1+'##zz500##'!P1379))))</f>
        <v>22.484259734911642</v>
      </c>
      <c r="H1379" s="6">
        <f t="shared" si="56"/>
        <v>-2.7882573455323412E-2</v>
      </c>
      <c r="I1379" s="17">
        <f>G1379/MAX(G$240:G1379)-1</f>
        <v>-7.4953845574217581E-2</v>
      </c>
      <c r="N1379" s="20"/>
      <c r="O1379" s="20"/>
      <c r="S1379" s="192"/>
      <c r="Y1379" s="39"/>
      <c r="Z1379" s="39"/>
      <c r="AA1379" s="17"/>
      <c r="AC1379" s="142"/>
      <c r="AE1379" s="17"/>
      <c r="AG1379" s="66"/>
      <c r="AI1379" s="17"/>
    </row>
    <row r="1380" spans="1:36" x14ac:dyDescent="0.25">
      <c r="A1380" s="72">
        <f>IF('##zz500##'!B1380&lt;&gt;"",'##zz500##'!B1380,"")</f>
        <v>41162</v>
      </c>
      <c r="B1380" s="208">
        <v>19221.189999999999</v>
      </c>
      <c r="C1380" s="146">
        <f t="shared" si="57"/>
        <v>5.4240407854533323E-4</v>
      </c>
      <c r="D1380" s="143">
        <f>IF('##zz500##'!K1380="","",IF('##zz500##'!K1380="yes",D1379,IF('##zz500##'!T1380&lt;&gt;0,D1379*(1+'##zz500##'!T1380),D1379*(1+C1380))))</f>
        <v>5.6329202337065674</v>
      </c>
      <c r="E1380" s="6">
        <f t="shared" si="55"/>
        <v>5.4240407854533323E-4</v>
      </c>
      <c r="F1380" s="17">
        <f>D1380/MAX(D$240:D1380)-1</f>
        <v>-9.4816400082321617E-2</v>
      </c>
      <c r="G1380" s="66">
        <f>IF('##zz500##'!K1380="","",IF('##zz500##'!K1380="no",G1379*(1+E1380),IF('##zz500##'!T1380&lt;&gt;0,G1379*(1+'##zz500##'!T1380),G1379*(1+'##zz500##'!P1380))))</f>
        <v>22.496455289094932</v>
      </c>
      <c r="H1380" s="6">
        <f t="shared" si="56"/>
        <v>5.4240407854533323E-4</v>
      </c>
      <c r="I1380" s="17">
        <f>G1380/MAX(G$240:G1380)-1</f>
        <v>-7.4452096767214315E-2</v>
      </c>
      <c r="N1380" s="20"/>
      <c r="O1380" s="20"/>
      <c r="S1380" s="192"/>
      <c r="Y1380" s="39"/>
      <c r="Z1380" s="39"/>
      <c r="AA1380" s="17"/>
      <c r="AC1380" s="142"/>
      <c r="AE1380" s="17"/>
      <c r="AG1380" s="66"/>
      <c r="AI1380" s="17"/>
    </row>
    <row r="1381" spans="1:36" x14ac:dyDescent="0.25">
      <c r="A1381" s="72">
        <f>IF('##zz500##'!B1381&lt;&gt;"",'##zz500##'!B1381,"")</f>
        <v>41163</v>
      </c>
      <c r="B1381" s="208">
        <v>19331.91</v>
      </c>
      <c r="C1381" s="146">
        <f t="shared" si="57"/>
        <v>5.7603093252811544E-3</v>
      </c>
      <c r="D1381" s="143">
        <f>IF('##zz500##'!K1381="","",IF('##zz500##'!K1381="yes",D1380,IF('##zz500##'!T1381&lt;&gt;0,D1380*(1+'##zz500##'!T1381),D1380*(1+C1381))))</f>
        <v>5.6653675966573518</v>
      </c>
      <c r="E1381" s="6">
        <f t="shared" si="55"/>
        <v>5.7603093252811544E-3</v>
      </c>
      <c r="F1381" s="17">
        <f>D1381/MAX(D$240:D1381)-1</f>
        <v>-8.9602262550624312E-2</v>
      </c>
      <c r="G1381" s="66">
        <f>IF('##zz500##'!K1381="","",IF('##zz500##'!K1381="no",G1380*(1+E1381),IF('##zz500##'!T1381&lt;&gt;0,G1380*(1+'##zz500##'!T1381),G1380*(1+'##zz500##'!P1381))))</f>
        <v>22.626041830282475</v>
      </c>
      <c r="H1381" s="6">
        <f t="shared" si="56"/>
        <v>5.7603093252811544E-3</v>
      </c>
      <c r="I1381" s="17">
        <f>G1381/MAX(G$240:G1381)-1</f>
        <v>-6.9120654549228222E-2</v>
      </c>
      <c r="N1381" s="20"/>
      <c r="O1381" s="20"/>
      <c r="S1381" s="192"/>
      <c r="Y1381" s="39"/>
      <c r="Z1381" s="39"/>
      <c r="AA1381" s="17"/>
      <c r="AC1381" s="142"/>
      <c r="AE1381" s="17"/>
      <c r="AG1381" s="66"/>
      <c r="AI1381" s="17"/>
    </row>
    <row r="1382" spans="1:36" x14ac:dyDescent="0.25">
      <c r="A1382" s="72">
        <f>IF('##zz500##'!B1382&lt;&gt;"",'##zz500##'!B1382,"")</f>
        <v>41164</v>
      </c>
      <c r="B1382" s="208">
        <v>19315.099999999999</v>
      </c>
      <c r="C1382" s="146">
        <f t="shared" si="57"/>
        <v>-8.6954677525408197E-4</v>
      </c>
      <c r="D1382" s="143">
        <f>IF('##zz500##'!K1382="","",IF('##zz500##'!K1382="yes",D1381,IF('##zz500##'!T1382&lt;&gt;0,D1381*(1+'##zz500##'!T1382),D1381*(1+C1382))))</f>
        <v>5.6604412945330491</v>
      </c>
      <c r="E1382" s="6">
        <f t="shared" si="55"/>
        <v>-8.6954677525408197E-4</v>
      </c>
      <c r="F1382" s="17">
        <f>D1382/MAX(D$240:D1382)-1</f>
        <v>-9.0393895967422089E-2</v>
      </c>
      <c r="G1382" s="66">
        <f>IF('##zz500##'!K1382="","",IF('##zz500##'!K1382="no",G1381*(1+E1382),IF('##zz500##'!T1382&lt;&gt;0,G1381*(1+'##zz500##'!T1382),G1381*(1+'##zz500##'!P1382))))</f>
        <v>22.606367428572188</v>
      </c>
      <c r="H1382" s="6">
        <f t="shared" si="56"/>
        <v>-8.6954677525408197E-4</v>
      </c>
      <c r="I1382" s="17">
        <f>G1382/MAX(G$240:G1382)-1</f>
        <v>-6.9930097682215586E-2</v>
      </c>
      <c r="N1382" s="20"/>
      <c r="O1382" s="20"/>
      <c r="S1382" s="192"/>
      <c r="Y1382" s="39"/>
      <c r="Z1382" s="39"/>
      <c r="AA1382" s="17"/>
      <c r="AC1382" s="142"/>
      <c r="AE1382" s="17"/>
      <c r="AG1382" s="66"/>
      <c r="AI1382" s="17"/>
    </row>
    <row r="1383" spans="1:36" x14ac:dyDescent="0.25">
      <c r="A1383" s="72">
        <f>IF('##zz500##'!B1383&lt;&gt;"",'##zz500##'!B1383,"")</f>
        <v>41165</v>
      </c>
      <c r="B1383" s="208">
        <v>19100.32</v>
      </c>
      <c r="C1383" s="146">
        <f t="shared" si="57"/>
        <v>-1.1119797464160142E-2</v>
      </c>
      <c r="D1383" s="143">
        <f>IF('##zz500##'!K1383="","",IF('##zz500##'!K1383="yes",D1382,IF('##zz500##'!T1383&lt;&gt;0,D1382*(1+'##zz500##'!T1383),D1382*(1+C1383))))</f>
        <v>5.5974983337800728</v>
      </c>
      <c r="E1383" s="6">
        <f t="shared" si="55"/>
        <v>-1.1119797464160253E-2</v>
      </c>
      <c r="F1383" s="17">
        <f>D1383/MAX(D$240:D1383)-1</f>
        <v>-0.10050853161642825</v>
      </c>
      <c r="G1383" s="66">
        <f>IF('##zz500##'!K1383="","",IF('##zz500##'!K1383="no",G1382*(1+E1383),IF('##zz500##'!T1383&lt;&gt;0,G1382*(1+'##zz500##'!T1383),G1382*(1+'##zz500##'!P1383))))</f>
        <v>22.354989201366077</v>
      </c>
      <c r="H1383" s="6">
        <f t="shared" si="56"/>
        <v>-1.1119797464160253E-2</v>
      </c>
      <c r="I1383" s="17">
        <f>G1383/MAX(G$240:G1383)-1</f>
        <v>-8.0272286623500611E-2</v>
      </c>
      <c r="N1383" s="20"/>
      <c r="O1383" s="20"/>
      <c r="S1383" s="192"/>
      <c r="Y1383" s="39"/>
      <c r="Z1383" s="39"/>
      <c r="AA1383" s="17"/>
      <c r="AC1383" s="142"/>
      <c r="AE1383" s="17"/>
      <c r="AG1383" s="66"/>
      <c r="AI1383" s="17"/>
    </row>
    <row r="1384" spans="1:36" x14ac:dyDescent="0.25">
      <c r="A1384" s="72">
        <f>IF('##zz500##'!B1384&lt;&gt;"",'##zz500##'!B1384,"")</f>
        <v>41166</v>
      </c>
      <c r="B1384" s="208">
        <v>19068.830000000002</v>
      </c>
      <c r="C1384" s="146">
        <f t="shared" si="57"/>
        <v>-1.6486634778892784E-3</v>
      </c>
      <c r="D1384" s="143">
        <f>IF('##zz500##'!K1384="","",IF('##zz500##'!K1384="yes",D1383,IF('##zz500##'!T1384&lt;&gt;0,D1383*(1+'##zz500##'!T1384),D1383*(1+C1384))))</f>
        <v>5.5793040719352698</v>
      </c>
      <c r="E1384" s="6">
        <f t="shared" si="55"/>
        <v>-3.2504273802107519E-3</v>
      </c>
      <c r="F1384" s="17">
        <f>D1384/MAX(D$240:D1384)-1</f>
        <v>-0.10343226331352817</v>
      </c>
      <c r="G1384" s="66">
        <f>IF('##zz500##'!K1384="","",IF('##zz500##'!K1384="no",G1383*(1+E1384),IF('##zz500##'!T1384&lt;&gt;0,G1383*(1+'##zz500##'!T1384),G1383*(1+'##zz500##'!P1384))))</f>
        <v>22.282325932381642</v>
      </c>
      <c r="H1384" s="6">
        <f t="shared" si="56"/>
        <v>-3.2504273802107519E-3</v>
      </c>
      <c r="I1384" s="17">
        <f>G1384/MAX(G$240:G1384)-1</f>
        <v>-8.3261794765398189E-2</v>
      </c>
      <c r="N1384" s="20"/>
      <c r="O1384" s="20"/>
      <c r="S1384" s="192"/>
      <c r="Y1384" s="39"/>
      <c r="Z1384" s="39"/>
      <c r="AA1384" s="17"/>
      <c r="AC1384" s="142"/>
      <c r="AE1384" s="17"/>
      <c r="AG1384" s="66"/>
      <c r="AI1384" s="17"/>
    </row>
    <row r="1385" spans="1:36" x14ac:dyDescent="0.25">
      <c r="A1385" s="72">
        <f>IF('##zz500##'!B1385&lt;&gt;"",'##zz500##'!B1385,"")</f>
        <v>41169</v>
      </c>
      <c r="B1385" s="208">
        <v>18503.53</v>
      </c>
      <c r="C1385" s="146">
        <f t="shared" si="57"/>
        <v>-2.9645237804312163E-2</v>
      </c>
      <c r="D1385" s="143">
        <f>IF('##zz500##'!K1385="","",IF('##zz500##'!K1385="yes",D1384,IF('##zz500##'!T1385&lt;&gt;0,D1384*(1+'##zz500##'!T1385),D1384*(1+C1385))))</f>
        <v>5.550964552438745</v>
      </c>
      <c r="E1385" s="6">
        <f t="shared" si="55"/>
        <v>-5.0794004290027894E-3</v>
      </c>
      <c r="F1385" s="17">
        <f>D1385/MAX(D$240:D1385)-1</f>
        <v>-0.10798628985988346</v>
      </c>
      <c r="G1385" s="66">
        <f>IF('##zz500##'!K1385="","",IF('##zz500##'!K1385="no",G1384*(1+E1385),IF('##zz500##'!T1385&lt;&gt;0,G1384*(1+'##zz500##'!T1385),G1384*(1+'##zz500##'!P1385))))</f>
        <v>22.169145076481524</v>
      </c>
      <c r="H1385" s="6">
        <f t="shared" si="56"/>
        <v>-5.0794004290027894E-3</v>
      </c>
      <c r="I1385" s="17">
        <f>G1385/MAX(G$240:G1385)-1</f>
        <v>-8.7918275198350049E-2</v>
      </c>
      <c r="N1385" s="20"/>
      <c r="O1385" s="20"/>
      <c r="S1385" s="192"/>
      <c r="Y1385" s="39"/>
      <c r="Z1385" s="39"/>
      <c r="AA1385" s="17"/>
      <c r="AC1385" s="142"/>
      <c r="AE1385" s="17"/>
      <c r="AG1385" s="66"/>
      <c r="AI1385" s="17"/>
    </row>
    <row r="1386" spans="1:36" x14ac:dyDescent="0.25">
      <c r="A1386" s="72">
        <f>IF('##zz500##'!B1386&lt;&gt;"",'##zz500##'!B1386,"")</f>
        <v>41170</v>
      </c>
      <c r="B1386" s="208">
        <v>18365.57</v>
      </c>
      <c r="C1386" s="146">
        <f t="shared" si="57"/>
        <v>-7.4558746358126538E-3</v>
      </c>
      <c r="D1386" s="143">
        <f>IF('##zz500##'!K1386="","",IF('##zz500##'!K1386="yes",D1385,IF('##zz500##'!T1386&lt;&gt;0,D1385*(1+'##zz500##'!T1386),D1385*(1+C1386))))</f>
        <v>5.550964552438745</v>
      </c>
      <c r="E1386" s="6">
        <f t="shared" si="55"/>
        <v>0</v>
      </c>
      <c r="F1386" s="17">
        <f>D1386/MAX(D$240:D1386)-1</f>
        <v>-0.10798628985988346</v>
      </c>
      <c r="G1386" s="66">
        <f>IF('##zz500##'!K1386="","",IF('##zz500##'!K1386="no",G1385*(1+E1386),IF('##zz500##'!T1386&lt;&gt;0,G1385*(1+'##zz500##'!T1386),G1385*(1+'##zz500##'!P1386))))</f>
        <v>22.261171301835294</v>
      </c>
      <c r="H1386" s="6">
        <f t="shared" si="56"/>
        <v>4.1510949130554309E-3</v>
      </c>
      <c r="I1386" s="17">
        <f>G1386/MAX(G$240:G1386)-1</f>
        <v>-8.4132137390235062E-2</v>
      </c>
      <c r="N1386" s="20"/>
      <c r="O1386" s="20"/>
      <c r="S1386" s="192"/>
      <c r="Y1386" s="39"/>
      <c r="Z1386" s="39"/>
      <c r="AA1386" s="17"/>
      <c r="AC1386" s="142"/>
      <c r="AE1386" s="17"/>
      <c r="AG1386" s="66"/>
      <c r="AI1386" s="17"/>
    </row>
    <row r="1387" spans="1:36" x14ac:dyDescent="0.25">
      <c r="A1387" s="72">
        <f>IF('##zz500##'!B1387&lt;&gt;"",'##zz500##'!B1387,"")</f>
        <v>41171</v>
      </c>
      <c r="B1387" s="208">
        <v>18488.86</v>
      </c>
      <c r="C1387" s="146">
        <f t="shared" si="57"/>
        <v>6.7131050111703949E-3</v>
      </c>
      <c r="D1387" s="143">
        <f>IF('##zz500##'!K1387="","",IF('##zz500##'!K1387="yes",D1386,IF('##zz500##'!T1387&lt;&gt;0,D1386*(1+'##zz500##'!T1387),D1386*(1+C1387))))</f>
        <v>5.550964552438745</v>
      </c>
      <c r="E1387" s="6">
        <f t="shared" si="55"/>
        <v>0</v>
      </c>
      <c r="F1387" s="17">
        <f>D1387/MAX(D$240:D1387)-1</f>
        <v>-0.10798628985988346</v>
      </c>
      <c r="G1387" s="66">
        <f>IF('##zz500##'!K1387="","",IF('##zz500##'!K1387="no",G1386*(1+E1387),IF('##zz500##'!T1387&lt;&gt;0,G1386*(1+'##zz500##'!T1387),G1386*(1+'##zz500##'!P1387))))</f>
        <v>22.042927231924367</v>
      </c>
      <c r="H1387" s="6">
        <f t="shared" si="56"/>
        <v>-9.8037999416918931E-3</v>
      </c>
      <c r="I1387" s="17">
        <f>G1387/MAX(G$240:G1387)-1</f>
        <v>-9.3111122688286141E-2</v>
      </c>
      <c r="N1387" s="20"/>
      <c r="O1387" s="20"/>
      <c r="S1387" s="192"/>
      <c r="Y1387" s="39"/>
      <c r="Z1387" s="39"/>
      <c r="AA1387" s="17"/>
      <c r="AC1387" s="142"/>
      <c r="AE1387" s="17"/>
      <c r="AG1387" s="66"/>
      <c r="AI1387" s="17"/>
    </row>
    <row r="1388" spans="1:36" x14ac:dyDescent="0.25">
      <c r="A1388" s="72">
        <f>IF('##zz500##'!B1388&lt;&gt;"",'##zz500##'!B1388,"")</f>
        <v>41172</v>
      </c>
      <c r="B1388" s="208">
        <v>18040.12</v>
      </c>
      <c r="C1388" s="146">
        <f t="shared" si="57"/>
        <v>-2.4270831192404585E-2</v>
      </c>
      <c r="D1388" s="143">
        <f>IF('##zz500##'!K1388="","",IF('##zz500##'!K1388="yes",D1387,IF('##zz500##'!T1388&lt;&gt;0,D1387*(1+'##zz500##'!T1388),D1387*(1+C1388))))</f>
        <v>5.550964552438745</v>
      </c>
      <c r="E1388" s="6">
        <f t="shared" si="55"/>
        <v>0</v>
      </c>
      <c r="F1388" s="17">
        <f>D1388/MAX(D$240:D1388)-1</f>
        <v>-0.10798628985988346</v>
      </c>
      <c r="G1388" s="66">
        <f>IF('##zz500##'!K1388="","",IF('##zz500##'!K1388="no",G1387*(1+E1388),IF('##zz500##'!T1388&lt;&gt;0,G1387*(1+'##zz500##'!T1388),G1387*(1+'##zz500##'!P1388))))</f>
        <v>22.680071799058926</v>
      </c>
      <c r="H1388" s="6">
        <f t="shared" si="56"/>
        <v>2.8904716711662282E-2</v>
      </c>
      <c r="I1388" s="17">
        <f>G1388/MAX(G$240:G1388)-1</f>
        <v>-6.6897756600633684E-2</v>
      </c>
      <c r="N1388" s="20"/>
      <c r="O1388" s="20"/>
      <c r="S1388" s="192"/>
      <c r="Y1388" s="39"/>
      <c r="Z1388" s="39"/>
      <c r="AA1388" s="17"/>
      <c r="AC1388" s="142"/>
      <c r="AE1388" s="17"/>
      <c r="AF1388" s="14"/>
      <c r="AG1388" s="66"/>
      <c r="AI1388" s="17"/>
      <c r="AJ1388" s="14"/>
    </row>
    <row r="1389" spans="1:36" x14ac:dyDescent="0.25">
      <c r="A1389" s="72">
        <f>IF('##zz500##'!B1389&lt;&gt;"",'##zz500##'!B1389,"")</f>
        <v>41173</v>
      </c>
      <c r="B1389" s="208">
        <v>17890.349999999999</v>
      </c>
      <c r="C1389" s="146">
        <f t="shared" si="57"/>
        <v>-8.3020512058677998E-3</v>
      </c>
      <c r="D1389" s="143">
        <f>IF('##zz500##'!K1389="","",IF('##zz500##'!K1389="yes",D1388,IF('##zz500##'!T1389&lt;&gt;0,D1388*(1+'##zz500##'!T1389),D1388*(1+C1389))))</f>
        <v>5.550964552438745</v>
      </c>
      <c r="E1389" s="6">
        <f t="shared" si="55"/>
        <v>0</v>
      </c>
      <c r="F1389" s="17">
        <f>D1389/MAX(D$240:D1389)-1</f>
        <v>-0.10798628985988346</v>
      </c>
      <c r="G1389" s="66">
        <f>IF('##zz500##'!K1389="","",IF('##zz500##'!K1389="no",G1388*(1+E1389),IF('##zz500##'!T1389&lt;&gt;0,G1388*(1+'##zz500##'!T1389),G1388*(1+'##zz500##'!P1389))))</f>
        <v>22.809548829565038</v>
      </c>
      <c r="H1389" s="6">
        <f t="shared" si="56"/>
        <v>5.7088457061889031E-3</v>
      </c>
      <c r="I1389" s="17">
        <f>G1389/MAX(G$240:G1389)-1</f>
        <v>-6.157081986496804E-2</v>
      </c>
      <c r="N1389" s="20"/>
      <c r="O1389" s="20"/>
      <c r="S1389" s="192"/>
      <c r="Y1389" s="39"/>
      <c r="Z1389" s="39"/>
      <c r="AA1389" s="17"/>
      <c r="AC1389" s="142"/>
      <c r="AE1389" s="17"/>
      <c r="AG1389" s="66"/>
      <c r="AI1389" s="17"/>
    </row>
    <row r="1390" spans="1:36" x14ac:dyDescent="0.25">
      <c r="A1390" s="72">
        <f>IF('##zz500##'!B1390&lt;&gt;"",'##zz500##'!B1390,"")</f>
        <v>41176</v>
      </c>
      <c r="B1390" s="208">
        <v>17860.599999999999</v>
      </c>
      <c r="C1390" s="146">
        <f t="shared" si="57"/>
        <v>-1.6629076569212309E-3</v>
      </c>
      <c r="D1390" s="143">
        <f>IF('##zz500##'!K1390="","",IF('##zz500##'!K1390="yes",D1389,IF('##zz500##'!T1390&lt;&gt;0,D1389*(1+'##zz500##'!T1390),D1389*(1+C1390))))</f>
        <v>5.550964552438745</v>
      </c>
      <c r="E1390" s="6">
        <f t="shared" si="55"/>
        <v>0</v>
      </c>
      <c r="F1390" s="17">
        <f>D1390/MAX(D$240:D1390)-1</f>
        <v>-0.10798628985988346</v>
      </c>
      <c r="G1390" s="66">
        <f>IF('##zz500##'!K1390="","",IF('##zz500##'!K1390="no",G1389*(1+E1390),IF('##zz500##'!T1390&lt;&gt;0,G1389*(1+'##zz500##'!T1390),G1389*(1+'##zz500##'!P1390))))</f>
        <v>22.639404662306198</v>
      </c>
      <c r="H1390" s="6">
        <f t="shared" si="56"/>
        <v>-7.4593394428873472E-3</v>
      </c>
      <c r="I1390" s="17">
        <f>G1390/MAX(G$240:G1390)-1</f>
        <v>-6.8570881662705752E-2</v>
      </c>
      <c r="N1390" s="20"/>
      <c r="O1390" s="20"/>
      <c r="S1390" s="192"/>
      <c r="Y1390" s="39"/>
      <c r="Z1390" s="39"/>
      <c r="AA1390" s="17"/>
      <c r="AC1390" s="142"/>
      <c r="AE1390" s="17"/>
      <c r="AG1390" s="66"/>
      <c r="AI1390" s="17"/>
    </row>
    <row r="1391" spans="1:36" x14ac:dyDescent="0.25">
      <c r="A1391" s="72">
        <f>IF('##zz500##'!B1391&lt;&gt;"",'##zz500##'!B1391,"")</f>
        <v>41177</v>
      </c>
      <c r="B1391" s="208">
        <v>17706.86</v>
      </c>
      <c r="C1391" s="146">
        <f t="shared" si="57"/>
        <v>-8.6077735350434947E-3</v>
      </c>
      <c r="D1391" s="143">
        <f>IF('##zz500##'!K1391="","",IF('##zz500##'!K1391="yes",D1390,IF('##zz500##'!T1391&lt;&gt;0,D1390*(1+'##zz500##'!T1391),D1390*(1+C1391))))</f>
        <v>5.550964552438745</v>
      </c>
      <c r="E1391" s="6">
        <f t="shared" si="55"/>
        <v>0</v>
      </c>
      <c r="F1391" s="17">
        <f>D1391/MAX(D$240:D1391)-1</f>
        <v>-0.10798628985988346</v>
      </c>
      <c r="G1391" s="66">
        <f>IF('##zz500##'!K1391="","",IF('##zz500##'!K1391="no",G1390*(1+E1391),IF('##zz500##'!T1391&lt;&gt;0,G1390*(1+'##zz500##'!T1391),G1390*(1+'##zz500##'!P1391))))</f>
        <v>22.80202557696396</v>
      </c>
      <c r="H1391" s="6">
        <f t="shared" si="56"/>
        <v>7.1830914762753828E-3</v>
      </c>
      <c r="I1391" s="17">
        <f>G1391/MAX(G$240:G1391)-1</f>
        <v>-6.188034110202234E-2</v>
      </c>
      <c r="N1391" s="20"/>
      <c r="O1391" s="20"/>
      <c r="S1391" s="192"/>
      <c r="Y1391" s="39"/>
      <c r="Z1391" s="39"/>
      <c r="AA1391" s="17"/>
      <c r="AC1391" s="142"/>
      <c r="AE1391" s="17"/>
      <c r="AG1391" s="66"/>
      <c r="AI1391" s="17"/>
    </row>
    <row r="1392" spans="1:36" x14ac:dyDescent="0.25">
      <c r="A1392" s="72">
        <f>IF('##zz500##'!B1392&lt;&gt;"",'##zz500##'!B1392,"")</f>
        <v>41178</v>
      </c>
      <c r="B1392" s="208">
        <v>17335.439999999999</v>
      </c>
      <c r="C1392" s="146">
        <f t="shared" si="57"/>
        <v>-2.0976051089803716E-2</v>
      </c>
      <c r="D1392" s="143">
        <f>IF('##zz500##'!K1392="","",IF('##zz500##'!K1392="yes",D1391,IF('##zz500##'!T1392&lt;&gt;0,D1391*(1+'##zz500##'!T1392),D1391*(1+C1392))))</f>
        <v>5.550964552438745</v>
      </c>
      <c r="E1392" s="6">
        <f t="shared" si="55"/>
        <v>0</v>
      </c>
      <c r="F1392" s="17">
        <f>D1392/MAX(D$240:D1392)-1</f>
        <v>-0.10798628985988346</v>
      </c>
      <c r="G1392" s="66">
        <f>IF('##zz500##'!K1392="","",IF('##zz500##'!K1392="no",G1391*(1+E1392),IF('##zz500##'!T1392&lt;&gt;0,G1391*(1+'##zz500##'!T1392),G1391*(1+'##zz500##'!P1392))))</f>
        <v>23.32718695613644</v>
      </c>
      <c r="H1392" s="6">
        <f t="shared" si="56"/>
        <v>2.3031347693208026E-2</v>
      </c>
      <c r="I1392" s="17">
        <f>G1392/MAX(G$240:G1392)-1</f>
        <v>-4.0274181060109271E-2</v>
      </c>
      <c r="N1392" s="20"/>
      <c r="O1392" s="20"/>
      <c r="S1392" s="192"/>
      <c r="Y1392" s="39"/>
      <c r="Z1392" s="39"/>
      <c r="AA1392" s="17"/>
      <c r="AC1392" s="142"/>
      <c r="AE1392" s="17"/>
      <c r="AG1392" s="66"/>
      <c r="AI1392" s="17"/>
    </row>
    <row r="1393" spans="1:36" x14ac:dyDescent="0.25">
      <c r="A1393" s="72">
        <f>IF('##zz500##'!B1393&lt;&gt;"",'##zz500##'!B1393,"")</f>
        <v>41179</v>
      </c>
      <c r="B1393" s="208">
        <v>17627.740000000002</v>
      </c>
      <c r="C1393" s="146">
        <f t="shared" si="57"/>
        <v>1.6861412228360129E-2</v>
      </c>
      <c r="D1393" s="143">
        <f>IF('##zz500##'!K1393="","",IF('##zz500##'!K1393="yes",D1392,IF('##zz500##'!T1393&lt;&gt;0,D1392*(1+'##zz500##'!T1393),D1392*(1+C1393))))</f>
        <v>5.550964552438745</v>
      </c>
      <c r="E1393" s="6">
        <f t="shared" si="55"/>
        <v>0</v>
      </c>
      <c r="F1393" s="17">
        <f>D1393/MAX(D$240:D1393)-1</f>
        <v>-0.10798628985988346</v>
      </c>
      <c r="G1393" s="66">
        <f>IF('##zz500##'!K1393="","",IF('##zz500##'!K1393="no",G1392*(1+E1393),IF('##zz500##'!T1393&lt;&gt;0,G1392*(1+'##zz500##'!T1393),G1392*(1+'##zz500##'!P1393))))</f>
        <v>22.802551346385282</v>
      </c>
      <c r="H1393" s="6">
        <f t="shared" si="56"/>
        <v>-2.2490307585636526E-2</v>
      </c>
      <c r="I1393" s="17">
        <f>G1393/MAX(G$240:G1393)-1</f>
        <v>-6.1858709925944333E-2</v>
      </c>
      <c r="N1393" s="20"/>
      <c r="O1393" s="20"/>
      <c r="S1393" s="192"/>
      <c r="Y1393" s="39"/>
      <c r="Z1393" s="39"/>
      <c r="AA1393" s="17"/>
      <c r="AC1393" s="142"/>
      <c r="AE1393" s="17"/>
      <c r="AG1393" s="66"/>
      <c r="AI1393" s="17"/>
    </row>
    <row r="1394" spans="1:36" x14ac:dyDescent="0.25">
      <c r="A1394" s="72">
        <f>IF('##zz500##'!B1394&lt;&gt;"",'##zz500##'!B1394,"")</f>
        <v>41180</v>
      </c>
      <c r="B1394" s="208">
        <v>17883.419999999998</v>
      </c>
      <c r="C1394" s="146">
        <f t="shared" si="57"/>
        <v>1.4504411796407046E-2</v>
      </c>
      <c r="D1394" s="143">
        <f>IF('##zz500##'!K1394="","",IF('##zz500##'!K1394="yes",D1393,IF('##zz500##'!T1394&lt;&gt;0,D1393*(1+'##zz500##'!T1394),D1393*(1+C1394))))</f>
        <v>5.550964552438745</v>
      </c>
      <c r="E1394" s="6">
        <f t="shared" ref="E1394:E1457" si="58">D1394/D1393-1</f>
        <v>0</v>
      </c>
      <c r="F1394" s="17">
        <f>D1394/MAX(D$240:D1394)-1</f>
        <v>-0.10798628985988346</v>
      </c>
      <c r="G1394" s="66">
        <f>IF('##zz500##'!K1394="","",IF('##zz500##'!K1394="no",G1393*(1+E1394),IF('##zz500##'!T1394&lt;&gt;0,G1393*(1+'##zz500##'!T1394),G1393*(1+'##zz500##'!P1394))))</f>
        <v>22.376638702488144</v>
      </c>
      <c r="H1394" s="6">
        <f t="shared" ref="H1394:H1457" si="59">G1394/G1393-1</f>
        <v>-1.8678288996141434E-2</v>
      </c>
      <c r="I1394" s="17">
        <f>G1394/MAX(G$240:G1394)-1</f>
        <v>-7.9381584061160582E-2</v>
      </c>
      <c r="N1394" s="20"/>
      <c r="O1394" s="20"/>
      <c r="S1394" s="192"/>
      <c r="Y1394" s="39"/>
      <c r="Z1394" s="39"/>
      <c r="AA1394" s="17"/>
      <c r="AC1394" s="142"/>
      <c r="AE1394" s="17"/>
      <c r="AG1394" s="66"/>
      <c r="AI1394" s="17"/>
    </row>
    <row r="1395" spans="1:36" x14ac:dyDescent="0.25">
      <c r="A1395" s="72">
        <f>IF('##zz500##'!B1395&lt;&gt;"",'##zz500##'!B1395,"")</f>
        <v>41190</v>
      </c>
      <c r="B1395" s="208">
        <v>17803.34</v>
      </c>
      <c r="C1395" s="146">
        <f t="shared" si="57"/>
        <v>-4.4778906942853913E-3</v>
      </c>
      <c r="D1395" s="143">
        <f>IF('##zz500##'!K1395="","",IF('##zz500##'!K1395="yes",D1394,IF('##zz500##'!T1395&lt;&gt;0,D1394*(1+'##zz500##'!T1395),D1394*(1+C1395))))</f>
        <v>5.550964552438745</v>
      </c>
      <c r="E1395" s="6">
        <f t="shared" si="58"/>
        <v>0</v>
      </c>
      <c r="F1395" s="17">
        <f>D1395/MAX(D$240:D1395)-1</f>
        <v>-0.10798628985988346</v>
      </c>
      <c r="G1395" s="66">
        <f>IF('##zz500##'!K1395="","",IF('##zz500##'!K1395="no",G1394*(1+E1395),IF('##zz500##'!T1395&lt;&gt;0,G1394*(1+'##zz500##'!T1395),G1394*(1+'##zz500##'!P1395))))</f>
        <v>22.491188071015927</v>
      </c>
      <c r="H1395" s="6">
        <f t="shared" si="59"/>
        <v>5.1191499335887514E-3</v>
      </c>
      <c r="I1395" s="17">
        <f>G1395/MAX(G$240:G1395)-1</f>
        <v>-7.4668800358346665E-2</v>
      </c>
      <c r="N1395" s="20"/>
      <c r="O1395" s="20"/>
      <c r="S1395" s="192"/>
      <c r="Y1395" s="39"/>
      <c r="Z1395" s="39"/>
      <c r="AA1395" s="17"/>
      <c r="AC1395" s="142"/>
      <c r="AE1395" s="17"/>
      <c r="AG1395" s="66"/>
      <c r="AI1395" s="17"/>
    </row>
    <row r="1396" spans="1:36" x14ac:dyDescent="0.25">
      <c r="A1396" s="72">
        <f>IF('##zz500##'!B1396&lt;&gt;"",'##zz500##'!B1396,"")</f>
        <v>41191</v>
      </c>
      <c r="B1396" s="208">
        <v>18237.29</v>
      </c>
      <c r="C1396" s="146">
        <f t="shared" si="57"/>
        <v>2.4374639814776389E-2</v>
      </c>
      <c r="D1396" s="143">
        <f>IF('##zz500##'!K1396="","",IF('##zz500##'!K1396="yes",D1395,IF('##zz500##'!T1396&lt;&gt;0,D1395*(1+'##zz500##'!T1396),D1395*(1+C1396))))</f>
        <v>5.550964552438745</v>
      </c>
      <c r="E1396" s="6">
        <f t="shared" si="58"/>
        <v>0</v>
      </c>
      <c r="F1396" s="17">
        <f>D1396/MAX(D$240:D1396)-1</f>
        <v>-0.10798628985988346</v>
      </c>
      <c r="G1396" s="66">
        <f>IF('##zz500##'!K1396="","",IF('##zz500##'!K1396="no",G1395*(1+E1396),IF('##zz500##'!T1396&lt;&gt;0,G1395*(1+'##zz500##'!T1396),G1395*(1+'##zz500##'!P1396))))</f>
        <v>21.91007427687919</v>
      </c>
      <c r="H1396" s="6">
        <f t="shared" si="59"/>
        <v>-2.5837398731533012E-2</v>
      </c>
      <c r="I1396" s="17">
        <f>G1396/MAX(G$240:G1396)-1</f>
        <v>-9.8576951522215794E-2</v>
      </c>
      <c r="N1396" s="20"/>
      <c r="O1396" s="20"/>
      <c r="S1396" s="192"/>
      <c r="Y1396" s="39"/>
      <c r="Z1396" s="39"/>
      <c r="AA1396" s="17"/>
      <c r="AC1396" s="142"/>
      <c r="AE1396" s="17"/>
      <c r="AG1396" s="66"/>
      <c r="AI1396" s="17"/>
    </row>
    <row r="1397" spans="1:36" x14ac:dyDescent="0.25">
      <c r="A1397" s="72">
        <f>IF('##zz500##'!B1397&lt;&gt;"",'##zz500##'!B1397,"")</f>
        <v>41192</v>
      </c>
      <c r="B1397" s="208">
        <v>18475.099999999999</v>
      </c>
      <c r="C1397" s="146">
        <f t="shared" si="57"/>
        <v>1.3039766324930868E-2</v>
      </c>
      <c r="D1397" s="143">
        <f>IF('##zz500##'!K1397="","",IF('##zz500##'!K1397="yes",D1396,IF('##zz500##'!T1397&lt;&gt;0,D1396*(1+'##zz500##'!T1397),D1396*(1+C1397))))</f>
        <v>5.550964552438745</v>
      </c>
      <c r="E1397" s="6">
        <f t="shared" si="58"/>
        <v>0</v>
      </c>
      <c r="F1397" s="17">
        <f>D1397/MAX(D$240:D1397)-1</f>
        <v>-0.10798628985988346</v>
      </c>
      <c r="G1397" s="66">
        <f>IF('##zz500##'!K1397="","",IF('##zz500##'!K1397="no",G1396*(1+E1397),IF('##zz500##'!T1397&lt;&gt;0,G1396*(1+'##zz500##'!T1397),G1396*(1+'##zz500##'!P1397))))</f>
        <v>21.700072707539729</v>
      </c>
      <c r="H1397" s="6">
        <f t="shared" si="59"/>
        <v>-9.5847036703599064E-3</v>
      </c>
      <c r="I1397" s="17">
        <f>G1397/MAX(G$240:G1397)-1</f>
        <v>-0.10721682432350776</v>
      </c>
      <c r="N1397" s="20"/>
      <c r="O1397" s="20"/>
      <c r="S1397" s="192"/>
      <c r="Y1397" s="39"/>
      <c r="Z1397" s="39"/>
      <c r="AA1397" s="17"/>
      <c r="AC1397" s="142"/>
      <c r="AE1397" s="17"/>
      <c r="AG1397" s="66"/>
      <c r="AI1397" s="17"/>
    </row>
    <row r="1398" spans="1:36" x14ac:dyDescent="0.25">
      <c r="A1398" s="72">
        <f>IF('##zz500##'!B1398&lt;&gt;"",'##zz500##'!B1398,"")</f>
        <v>41193</v>
      </c>
      <c r="B1398" s="208">
        <v>18133.22</v>
      </c>
      <c r="C1398" s="146">
        <f t="shared" si="57"/>
        <v>-1.8504906604023708E-2</v>
      </c>
      <c r="D1398" s="143">
        <f>IF('##zz500##'!K1398="","",IF('##zz500##'!K1398="yes",D1397,IF('##zz500##'!T1398&lt;&gt;0,D1397*(1+'##zz500##'!T1398),D1397*(1+C1398))))</f>
        <v>5.550964552438745</v>
      </c>
      <c r="E1398" s="6">
        <f t="shared" si="58"/>
        <v>0</v>
      </c>
      <c r="F1398" s="17">
        <f>D1398/MAX(D$240:D1398)-1</f>
        <v>-0.10798628985988346</v>
      </c>
      <c r="G1398" s="66">
        <f>IF('##zz500##'!K1398="","",IF('##zz500##'!K1398="no",G1397*(1+E1398),IF('##zz500##'!T1398&lt;&gt;0,G1397*(1+'##zz500##'!T1398),G1397*(1+'##zz500##'!P1398))))</f>
        <v>22.021797090886775</v>
      </c>
      <c r="H1398" s="6">
        <f t="shared" si="59"/>
        <v>1.4825958773643233E-2</v>
      </c>
      <c r="I1398" s="17">
        <f>G1398/MAX(G$240:G1398)-1</f>
        <v>-9.3980457767125714E-2</v>
      </c>
      <c r="N1398" s="20"/>
      <c r="O1398" s="20"/>
      <c r="S1398" s="192"/>
      <c r="Y1398" s="39"/>
      <c r="Z1398" s="39"/>
      <c r="AA1398" s="17"/>
      <c r="AC1398" s="142"/>
      <c r="AE1398" s="17"/>
      <c r="AG1398" s="66"/>
      <c r="AI1398" s="17"/>
    </row>
    <row r="1399" spans="1:36" x14ac:dyDescent="0.25">
      <c r="A1399" s="72">
        <f>IF('##zz500##'!B1399&lt;&gt;"",'##zz500##'!B1399,"")</f>
        <v>41194</v>
      </c>
      <c r="B1399" s="208">
        <v>18158.46</v>
      </c>
      <c r="C1399" s="146">
        <f t="shared" si="57"/>
        <v>1.3919204642087735E-3</v>
      </c>
      <c r="D1399" s="143">
        <f>IF('##zz500##'!K1399="","",IF('##zz500##'!K1399="yes",D1398,IF('##zz500##'!T1399&lt;&gt;0,D1398*(1+'##zz500##'!T1399),D1398*(1+C1399))))</f>
        <v>5.550964552438745</v>
      </c>
      <c r="E1399" s="6">
        <f t="shared" si="58"/>
        <v>0</v>
      </c>
      <c r="F1399" s="17">
        <f>D1399/MAX(D$240:D1399)-1</f>
        <v>-0.10798628985988346</v>
      </c>
      <c r="G1399" s="66">
        <f>IF('##zz500##'!K1399="","",IF('##zz500##'!K1399="no",G1398*(1+E1399),IF('##zz500##'!T1399&lt;&gt;0,G1398*(1+'##zz500##'!T1399),G1398*(1+'##zz500##'!P1399))))</f>
        <v>22.073596492918266</v>
      </c>
      <c r="H1399" s="6">
        <f t="shared" si="59"/>
        <v>2.3521877809384861E-3</v>
      </c>
      <c r="I1399" s="17">
        <f>G1399/MAX(G$240:G1399)-1</f>
        <v>-9.1849329670594115E-2</v>
      </c>
      <c r="N1399" s="20"/>
      <c r="O1399" s="20"/>
      <c r="S1399" s="192"/>
      <c r="Y1399" s="39"/>
      <c r="Z1399" s="39"/>
      <c r="AA1399" s="17"/>
      <c r="AC1399" s="142"/>
      <c r="AE1399" s="17"/>
      <c r="AG1399" s="66"/>
      <c r="AI1399" s="17"/>
    </row>
    <row r="1400" spans="1:36" x14ac:dyDescent="0.25">
      <c r="A1400" s="72">
        <f>IF('##zz500##'!B1400&lt;&gt;"",'##zz500##'!B1400,"")</f>
        <v>41197</v>
      </c>
      <c r="B1400" s="208">
        <v>18041.46</v>
      </c>
      <c r="C1400" s="146">
        <f t="shared" si="57"/>
        <v>-6.443277678834014E-3</v>
      </c>
      <c r="D1400" s="143">
        <f>IF('##zz500##'!K1400="","",IF('##zz500##'!K1400="yes",D1399,IF('##zz500##'!T1400&lt;&gt;0,D1399*(1+'##zz500##'!T1400),D1399*(1+C1400))))</f>
        <v>5.550964552438745</v>
      </c>
      <c r="E1400" s="6">
        <f t="shared" si="58"/>
        <v>0</v>
      </c>
      <c r="F1400" s="17">
        <f>D1400/MAX(D$240:D1400)-1</f>
        <v>-0.10798628985988346</v>
      </c>
      <c r="G1400" s="66">
        <f>IF('##zz500##'!K1400="","",IF('##zz500##'!K1400="no",G1399*(1+E1400),IF('##zz500##'!T1400&lt;&gt;0,G1399*(1+'##zz500##'!T1400),G1399*(1+'##zz500##'!P1400))))</f>
        <v>22.19083096879875</v>
      </c>
      <c r="H1400" s="6">
        <f t="shared" si="59"/>
        <v>5.3110727070730945E-3</v>
      </c>
      <c r="I1400" s="17">
        <f>G1400/MAX(G$240:G1400)-1</f>
        <v>-8.7026075431497429E-2</v>
      </c>
      <c r="N1400" s="20"/>
      <c r="O1400" s="20"/>
      <c r="S1400" s="192"/>
      <c r="Y1400" s="39"/>
      <c r="Z1400" s="39"/>
      <c r="AA1400" s="17"/>
      <c r="AC1400" s="142"/>
      <c r="AE1400" s="17"/>
      <c r="AG1400" s="66"/>
      <c r="AI1400" s="17"/>
    </row>
    <row r="1401" spans="1:36" x14ac:dyDescent="0.25">
      <c r="A1401" s="72">
        <f>IF('##zz500##'!B1401&lt;&gt;"",'##zz500##'!B1401,"")</f>
        <v>41198</v>
      </c>
      <c r="B1401" s="208">
        <v>18052.490000000002</v>
      </c>
      <c r="C1401" s="146">
        <f t="shared" si="57"/>
        <v>6.1136958982266343E-4</v>
      </c>
      <c r="D1401" s="143">
        <f>IF('##zz500##'!K1401="","",IF('##zz500##'!K1401="yes",D1400,IF('##zz500##'!T1401&lt;&gt;0,D1400*(1+'##zz500##'!T1401),D1400*(1+C1401))))</f>
        <v>5.550964552438745</v>
      </c>
      <c r="E1401" s="6">
        <f t="shared" si="58"/>
        <v>0</v>
      </c>
      <c r="F1401" s="17">
        <f>D1401/MAX(D$240:D1401)-1</f>
        <v>-0.10798628985988346</v>
      </c>
      <c r="G1401" s="66">
        <f>IF('##zz500##'!K1401="","",IF('##zz500##'!K1401="no",G1400*(1+E1401),IF('##zz500##'!T1401&lt;&gt;0,G1400*(1+'##zz500##'!T1401),G1400*(1+'##zz500##'!P1401))))</f>
        <v>22.121708160982038</v>
      </c>
      <c r="H1401" s="6">
        <f t="shared" si="59"/>
        <v>-3.1149265168979312E-3</v>
      </c>
      <c r="I1401" s="17">
        <f>G1401/MAX(G$240:G1401)-1</f>
        <v>-8.9869922118372192E-2</v>
      </c>
      <c r="N1401" s="20"/>
      <c r="O1401" s="20"/>
      <c r="S1401" s="192"/>
      <c r="Y1401" s="39"/>
      <c r="Z1401" s="39"/>
      <c r="AA1401" s="17"/>
      <c r="AC1401" s="142"/>
      <c r="AE1401" s="17"/>
      <c r="AG1401" s="66"/>
      <c r="AI1401" s="17"/>
    </row>
    <row r="1402" spans="1:36" x14ac:dyDescent="0.25">
      <c r="A1402" s="72">
        <f>IF('##zz500##'!B1402&lt;&gt;"",'##zz500##'!B1402,"")</f>
        <v>41199</v>
      </c>
      <c r="B1402" s="208">
        <v>18189.57</v>
      </c>
      <c r="C1402" s="146">
        <f t="shared" si="57"/>
        <v>7.5934123215133376E-3</v>
      </c>
      <c r="D1402" s="143">
        <f>IF('##zz500##'!K1402="","",IF('##zz500##'!K1402="yes",D1401,IF('##zz500##'!T1402&lt;&gt;0,D1401*(1+'##zz500##'!T1402),D1401*(1+C1402))))</f>
        <v>5.550964552438745</v>
      </c>
      <c r="E1402" s="6">
        <f t="shared" si="58"/>
        <v>0</v>
      </c>
      <c r="F1402" s="17">
        <f>D1402/MAX(D$240:D1402)-1</f>
        <v>-0.10798628985988346</v>
      </c>
      <c r="G1402" s="66">
        <f>IF('##zz500##'!K1402="","",IF('##zz500##'!K1402="no",G1401*(1+E1402),IF('##zz500##'!T1402&lt;&gt;0,G1401*(1+'##zz500##'!T1402),G1401*(1+'##zz500##'!P1402))))</f>
        <v>22.070051181238743</v>
      </c>
      <c r="H1402" s="6">
        <f t="shared" si="59"/>
        <v>-2.335126174135449E-3</v>
      </c>
      <c r="I1402" s="17">
        <f>G1402/MAX(G$240:G1402)-1</f>
        <v>-9.1995190685101536E-2</v>
      </c>
      <c r="N1402" s="20"/>
      <c r="O1402" s="20"/>
      <c r="S1402" s="192"/>
      <c r="Y1402" s="39"/>
      <c r="Z1402" s="39"/>
      <c r="AA1402" s="17"/>
      <c r="AC1402" s="142"/>
      <c r="AE1402" s="17"/>
      <c r="AG1402" s="66"/>
      <c r="AI1402" s="17"/>
    </row>
    <row r="1403" spans="1:36" x14ac:dyDescent="0.25">
      <c r="A1403" s="72">
        <f>IF('##zz500##'!B1403&lt;&gt;"",'##zz500##'!B1403,"")</f>
        <v>41200</v>
      </c>
      <c r="B1403" s="208">
        <v>18544.52</v>
      </c>
      <c r="C1403" s="146">
        <f t="shared" si="57"/>
        <v>1.9513930235844024E-2</v>
      </c>
      <c r="D1403" s="143">
        <f>IF('##zz500##'!K1403="","",IF('##zz500##'!K1403="yes",D1402,IF('##zz500##'!T1403&lt;&gt;0,D1402*(1+'##zz500##'!T1403),D1402*(1+C1403))))</f>
        <v>5.550964552438745</v>
      </c>
      <c r="E1403" s="6">
        <f t="shared" si="58"/>
        <v>0</v>
      </c>
      <c r="F1403" s="17">
        <f>D1403/MAX(D$240:D1403)-1</f>
        <v>-0.10798628985988346</v>
      </c>
      <c r="G1403" s="66">
        <f>IF('##zz500##'!K1403="","",IF('##zz500##'!K1403="no",G1402*(1+E1403),IF('##zz500##'!T1403&lt;&gt;0,G1402*(1+'##zz500##'!T1403),G1402*(1+'##zz500##'!P1403))))</f>
        <v>21.85511237951431</v>
      </c>
      <c r="H1403" s="6">
        <f t="shared" si="59"/>
        <v>-9.7389353544928836E-3</v>
      </c>
      <c r="I1403" s="17">
        <f>G1403/MAX(G$240:G1403)-1</f>
        <v>-0.100838190824588</v>
      </c>
      <c r="N1403" s="20"/>
      <c r="O1403" s="20"/>
      <c r="S1403" s="192"/>
      <c r="Y1403" s="39"/>
      <c r="Z1403" s="39"/>
      <c r="AA1403" s="17"/>
      <c r="AC1403" s="142"/>
      <c r="AE1403" s="17"/>
      <c r="AG1403" s="66"/>
      <c r="AI1403" s="17"/>
    </row>
    <row r="1404" spans="1:36" x14ac:dyDescent="0.25">
      <c r="A1404" s="72">
        <f>IF('##zz500##'!B1404&lt;&gt;"",'##zz500##'!B1404,"")</f>
        <v>41201</v>
      </c>
      <c r="B1404" s="208">
        <v>18656.7</v>
      </c>
      <c r="C1404" s="146">
        <f t="shared" si="57"/>
        <v>6.0492264021931863E-3</v>
      </c>
      <c r="D1404" s="143">
        <f>IF('##zz500##'!K1404="","",IF('##zz500##'!K1404="yes",D1403,IF('##zz500##'!T1404&lt;&gt;0,D1403*(1+'##zz500##'!T1404),D1403*(1+C1404))))</f>
        <v>5.5845435937669956</v>
      </c>
      <c r="E1404" s="6">
        <f t="shared" si="58"/>
        <v>6.0492264021931863E-3</v>
      </c>
      <c r="F1404" s="17">
        <f>D1404/MAX(D$240:D1404)-1</f>
        <v>-0.10259029697338562</v>
      </c>
      <c r="G1404" s="66">
        <f>IF('##zz500##'!K1404="","",IF('##zz500##'!K1404="no",G1403*(1+E1404),IF('##zz500##'!T1404&lt;&gt;0,G1403*(1+'##zz500##'!T1404),G1403*(1+'##zz500##'!P1404))))</f>
        <v>21.987318902343368</v>
      </c>
      <c r="H1404" s="6">
        <f t="shared" si="59"/>
        <v>6.0492264021931863E-3</v>
      </c>
      <c r="I1404" s="17">
        <f>G1404/MAX(G$240:G1404)-1</f>
        <v>-9.5398957468680212E-2</v>
      </c>
      <c r="N1404" s="20"/>
      <c r="O1404" s="20"/>
      <c r="S1404" s="192"/>
      <c r="Y1404" s="39"/>
      <c r="Z1404" s="39"/>
      <c r="AA1404" s="17"/>
      <c r="AC1404" s="142"/>
      <c r="AE1404" s="17"/>
      <c r="AG1404" s="66"/>
      <c r="AI1404" s="17"/>
    </row>
    <row r="1405" spans="1:36" x14ac:dyDescent="0.25">
      <c r="A1405" s="72">
        <f>IF('##zz500##'!B1405&lt;&gt;"",'##zz500##'!B1405,"")</f>
        <v>41204</v>
      </c>
      <c r="B1405" s="208">
        <v>18812.89</v>
      </c>
      <c r="C1405" s="146">
        <f t="shared" si="57"/>
        <v>8.3717913671763622E-3</v>
      </c>
      <c r="D1405" s="143">
        <f>IF('##zz500##'!K1405="","",IF('##zz500##'!K1405="yes",D1404,IF('##zz500##'!T1405&lt;&gt;0,D1404*(1+'##zz500##'!T1405),D1404*(1+C1405))))</f>
        <v>5.5626772143578025</v>
      </c>
      <c r="E1405" s="6">
        <f t="shared" si="58"/>
        <v>-3.915517721734374E-3</v>
      </c>
      <c r="F1405" s="17">
        <f>D1405/MAX(D$240:D1405)-1</f>
        <v>-0.10610412056924279</v>
      </c>
      <c r="G1405" s="66">
        <f>IF('##zz500##'!K1405="","",IF('##zz500##'!K1405="no",G1404*(1+E1405),IF('##zz500##'!T1405&lt;&gt;0,G1404*(1+'##zz500##'!T1405),G1404*(1+'##zz500##'!P1405))))</f>
        <v>21.901227165527818</v>
      </c>
      <c r="H1405" s="6">
        <f t="shared" si="59"/>
        <v>-3.915517721734374E-3</v>
      </c>
      <c r="I1405" s="17">
        <f>G1405/MAX(G$240:G1405)-1</f>
        <v>-9.8940938881810991E-2</v>
      </c>
      <c r="N1405" s="20"/>
      <c r="O1405" s="20"/>
      <c r="S1405" s="192"/>
      <c r="Y1405" s="39"/>
      <c r="Z1405" s="39"/>
      <c r="AA1405" s="17"/>
      <c r="AC1405" s="142"/>
      <c r="AE1405" s="17"/>
      <c r="AG1405" s="66"/>
      <c r="AI1405" s="17"/>
    </row>
    <row r="1406" spans="1:36" x14ac:dyDescent="0.25">
      <c r="A1406" s="72">
        <f>IF('##zz500##'!B1406&lt;&gt;"",'##zz500##'!B1406,"")</f>
        <v>41205</v>
      </c>
      <c r="B1406" s="208">
        <v>18747.61</v>
      </c>
      <c r="C1406" s="146">
        <f t="shared" si="57"/>
        <v>-3.4699612871812446E-3</v>
      </c>
      <c r="D1406" s="143">
        <f>IF('##zz500##'!K1406="","",IF('##zz500##'!K1406="yes",D1405,IF('##zz500##'!T1406&lt;&gt;0,D1405*(1+'##zz500##'!T1406),D1405*(1+C1406))))</f>
        <v>5.5257050704196065</v>
      </c>
      <c r="E1406" s="6">
        <f t="shared" si="58"/>
        <v>-6.6464658137573851E-3</v>
      </c>
      <c r="F1406" s="17">
        <f>D1406/MAX(D$240:D1406)-1</f>
        <v>-0.11204536897293782</v>
      </c>
      <c r="G1406" s="66">
        <f>IF('##zz500##'!K1406="","",IF('##zz500##'!K1406="no",G1405*(1+E1406),IF('##zz500##'!T1406&lt;&gt;0,G1405*(1+'##zz500##'!T1406),G1405*(1+'##zz500##'!P1406))))</f>
        <v>21.755661407892802</v>
      </c>
      <c r="H1406" s="6">
        <f t="shared" si="59"/>
        <v>-6.6464658137573851E-3</v>
      </c>
      <c r="I1406" s="17">
        <f>G1406/MAX(G$240:G1406)-1</f>
        <v>-0.10492979712770933</v>
      </c>
      <c r="N1406" s="20"/>
      <c r="O1406" s="20"/>
      <c r="S1406" s="192"/>
      <c r="Y1406" s="39"/>
      <c r="Z1406" s="39"/>
      <c r="AA1406" s="17"/>
      <c r="AC1406" s="142"/>
      <c r="AE1406" s="17"/>
      <c r="AG1406" s="66"/>
      <c r="AI1406" s="17"/>
    </row>
    <row r="1407" spans="1:36" x14ac:dyDescent="0.25">
      <c r="A1407" s="72">
        <f>IF('##zz500##'!B1407&lt;&gt;"",'##zz500##'!B1407,"")</f>
        <v>41206</v>
      </c>
      <c r="B1407" s="208">
        <v>18692.3</v>
      </c>
      <c r="C1407" s="146">
        <f t="shared" si="57"/>
        <v>-2.9502427242726892E-3</v>
      </c>
      <c r="D1407" s="143">
        <f>IF('##zz500##'!K1407="","",IF('##zz500##'!K1407="yes",D1406,IF('##zz500##'!T1407&lt;&gt;0,D1406*(1+'##zz500##'!T1407),D1406*(1+C1407))))</f>
        <v>5.5257050704196065</v>
      </c>
      <c r="E1407" s="6">
        <f t="shared" si="58"/>
        <v>0</v>
      </c>
      <c r="F1407" s="17">
        <f>D1407/MAX(D$240:D1407)-1</f>
        <v>-0.11204536897293782</v>
      </c>
      <c r="G1407" s="66">
        <f>IF('##zz500##'!K1407="","",IF('##zz500##'!K1407="no",G1406*(1+E1407),IF('##zz500##'!T1407&lt;&gt;0,G1406*(1+'##zz500##'!T1407),G1406*(1+'##zz500##'!P1407))))</f>
        <v>21.763338141015772</v>
      </c>
      <c r="H1407" s="6">
        <f t="shared" si="59"/>
        <v>3.5286139911083758E-4</v>
      </c>
      <c r="I1407" s="17">
        <f>G1407/MAX(G$240:G1407)-1</f>
        <v>-0.10461396140362145</v>
      </c>
      <c r="N1407" s="20"/>
      <c r="O1407" s="20"/>
      <c r="S1407" s="192"/>
      <c r="Y1407" s="39"/>
      <c r="Z1407" s="39"/>
      <c r="AA1407" s="17"/>
      <c r="AC1407" s="142"/>
      <c r="AE1407" s="17"/>
      <c r="AG1407" s="66"/>
      <c r="AI1407" s="17"/>
    </row>
    <row r="1408" spans="1:36" x14ac:dyDescent="0.25">
      <c r="A1408" s="72">
        <f>IF('##zz500##'!B1408&lt;&gt;"",'##zz500##'!B1408,"")</f>
        <v>41207</v>
      </c>
      <c r="B1408" s="208">
        <v>18570.09</v>
      </c>
      <c r="C1408" s="146">
        <f t="shared" si="57"/>
        <v>-6.5379862296238711E-3</v>
      </c>
      <c r="D1408" s="143">
        <f>IF('##zz500##'!K1408="","",IF('##zz500##'!K1408="yes",D1407,IF('##zz500##'!T1408&lt;&gt;0,D1407*(1+'##zz500##'!T1408),D1407*(1+C1408))))</f>
        <v>5.5257050704196065</v>
      </c>
      <c r="E1408" s="6">
        <f t="shared" si="58"/>
        <v>0</v>
      </c>
      <c r="F1408" s="17">
        <f>D1408/MAX(D$240:D1408)-1</f>
        <v>-0.11204536897293782</v>
      </c>
      <c r="G1408" s="66">
        <f>IF('##zz500##'!K1408="","",IF('##zz500##'!K1408="no",G1407*(1+E1408),IF('##zz500##'!T1408&lt;&gt;0,G1407*(1+'##zz500##'!T1408),G1407*(1+'##zz500##'!P1408))))</f>
        <v>21.603179610648908</v>
      </c>
      <c r="H1408" s="6">
        <f t="shared" si="59"/>
        <v>-7.3590976406797681E-3</v>
      </c>
      <c r="I1408" s="17">
        <f>G1408/MAX(G$240:G1408)-1</f>
        <v>-0.11120319468775364</v>
      </c>
      <c r="N1408" s="20"/>
      <c r="O1408" s="20"/>
      <c r="S1408" s="192"/>
      <c r="Y1408" s="39"/>
      <c r="Z1408" s="39"/>
      <c r="AA1408" s="17"/>
      <c r="AC1408" s="142"/>
      <c r="AE1408" s="17"/>
      <c r="AF1408" s="14"/>
      <c r="AG1408" s="66"/>
      <c r="AI1408" s="17"/>
      <c r="AJ1408" s="14"/>
    </row>
    <row r="1409" spans="1:35" x14ac:dyDescent="0.25">
      <c r="A1409" s="72">
        <f>IF('##zz500##'!B1409&lt;&gt;"",'##zz500##'!B1409,"")</f>
        <v>41208</v>
      </c>
      <c r="B1409" s="208">
        <v>18159.009999999998</v>
      </c>
      <c r="C1409" s="146">
        <f t="shared" si="57"/>
        <v>-2.2136672466315566E-2</v>
      </c>
      <c r="D1409" s="143">
        <f>IF('##zz500##'!K1409="","",IF('##zz500##'!K1409="yes",D1408,IF('##zz500##'!T1409&lt;&gt;0,D1408*(1+'##zz500##'!T1409),D1408*(1+C1409))))</f>
        <v>5.5257050704196065</v>
      </c>
      <c r="E1409" s="6">
        <f t="shared" si="58"/>
        <v>0</v>
      </c>
      <c r="F1409" s="17">
        <f>D1409/MAX(D$240:D1409)-1</f>
        <v>-0.11204536897293782</v>
      </c>
      <c r="G1409" s="66">
        <f>IF('##zz500##'!K1409="","",IF('##zz500##'!K1409="no",G1408*(1+E1409),IF('##zz500##'!T1409&lt;&gt;0,G1408*(1+'##zz500##'!T1409),G1408*(1+'##zz500##'!P1409))))</f>
        <v>22.024238616813371</v>
      </c>
      <c r="H1409" s="6">
        <f t="shared" si="59"/>
        <v>1.9490603408995888E-2</v>
      </c>
      <c r="I1409" s="17">
        <f>G1409/MAX(G$240:G1409)-1</f>
        <v>-9.3880008644230184E-2</v>
      </c>
      <c r="N1409" s="20"/>
      <c r="O1409" s="20"/>
      <c r="S1409" s="192"/>
      <c r="Y1409" s="39"/>
      <c r="Z1409" s="39"/>
      <c r="AA1409" s="17"/>
      <c r="AC1409" s="142"/>
      <c r="AE1409" s="17"/>
      <c r="AG1409" s="66"/>
      <c r="AI1409" s="17"/>
    </row>
    <row r="1410" spans="1:35" x14ac:dyDescent="0.25">
      <c r="A1410" s="72">
        <f>IF('##zz500##'!B1410&lt;&gt;"",'##zz500##'!B1410,"")</f>
        <v>41211</v>
      </c>
      <c r="B1410" s="208">
        <v>18133.18</v>
      </c>
      <c r="C1410" s="146">
        <f t="shared" si="57"/>
        <v>-1.4224343727988753E-3</v>
      </c>
      <c r="D1410" s="143">
        <f>IF('##zz500##'!K1410="","",IF('##zz500##'!K1410="yes",D1409,IF('##zz500##'!T1410&lt;&gt;0,D1409*(1+'##zz500##'!T1410),D1409*(1+C1410))))</f>
        <v>5.5257050704196065</v>
      </c>
      <c r="E1410" s="6">
        <f t="shared" si="58"/>
        <v>0</v>
      </c>
      <c r="F1410" s="17">
        <f>D1410/MAX(D$240:D1410)-1</f>
        <v>-0.11204536897293782</v>
      </c>
      <c r="G1410" s="66">
        <f>IF('##zz500##'!K1410="","",IF('##zz500##'!K1410="no",G1409*(1+E1410),IF('##zz500##'!T1410&lt;&gt;0,G1409*(1+'##zz500##'!T1410),G1409*(1+'##zz500##'!P1410))))</f>
        <v>22.054525260776817</v>
      </c>
      <c r="H1410" s="6">
        <f t="shared" si="59"/>
        <v>1.37515055527615E-3</v>
      </c>
      <c r="I1410" s="17">
        <f>G1410/MAX(G$240:G1410)-1</f>
        <v>-9.2633957234970477E-2</v>
      </c>
      <c r="N1410" s="20"/>
      <c r="O1410" s="20"/>
      <c r="S1410" s="192"/>
      <c r="Y1410" s="39"/>
      <c r="Z1410" s="39"/>
      <c r="AA1410" s="17"/>
      <c r="AC1410" s="142"/>
      <c r="AE1410" s="17"/>
      <c r="AG1410" s="66"/>
      <c r="AI1410" s="17"/>
    </row>
    <row r="1411" spans="1:35" x14ac:dyDescent="0.25">
      <c r="A1411" s="72">
        <f>IF('##zz500##'!B1411&lt;&gt;"",'##zz500##'!B1411,"")</f>
        <v>41212</v>
      </c>
      <c r="B1411" s="208">
        <v>18148.16</v>
      </c>
      <c r="C1411" s="146">
        <f t="shared" si="57"/>
        <v>8.2610992666487526E-4</v>
      </c>
      <c r="D1411" s="143">
        <f>IF('##zz500##'!K1411="","",IF('##zz500##'!K1411="yes",D1410,IF('##zz500##'!T1411&lt;&gt;0,D1410*(1+'##zz500##'!T1411),D1410*(1+C1411))))</f>
        <v>5.5257050704196065</v>
      </c>
      <c r="E1411" s="6">
        <f t="shared" si="58"/>
        <v>0</v>
      </c>
      <c r="F1411" s="17">
        <f>D1411/MAX(D$240:D1411)-1</f>
        <v>-0.11204536897293782</v>
      </c>
      <c r="G1411" s="66">
        <f>IF('##zz500##'!K1411="","",IF('##zz500##'!K1411="no",G1410*(1+E1411),IF('##zz500##'!T1411&lt;&gt;0,G1410*(1+'##zz500##'!T1411),G1410*(1+'##zz500##'!P1411))))</f>
        <v>22.04230742213273</v>
      </c>
      <c r="H1411" s="6">
        <f t="shared" si="59"/>
        <v>-5.5398329819489334E-4</v>
      </c>
      <c r="I1411" s="17">
        <f>G1411/MAX(G$240:G1411)-1</f>
        <v>-9.3136622868011387E-2</v>
      </c>
      <c r="N1411" s="20"/>
      <c r="O1411" s="20"/>
      <c r="S1411" s="192"/>
      <c r="Y1411" s="39"/>
      <c r="Z1411" s="39"/>
      <c r="AA1411" s="17"/>
      <c r="AC1411" s="142"/>
      <c r="AE1411" s="17"/>
      <c r="AG1411" s="66"/>
      <c r="AI1411" s="17"/>
    </row>
    <row r="1412" spans="1:35" x14ac:dyDescent="0.25">
      <c r="A1412" s="72">
        <f>IF('##zz500##'!B1412&lt;&gt;"",'##zz500##'!B1412,"")</f>
        <v>41213</v>
      </c>
      <c r="B1412" s="208">
        <v>18207.169999999998</v>
      </c>
      <c r="C1412" s="146">
        <f t="shared" ref="C1412:C1475" si="60">IF(AND(B1411&gt;0,B1412&gt;0),B1412/B1411-1,"")</f>
        <v>3.2515693050974015E-3</v>
      </c>
      <c r="D1412" s="143">
        <f>IF('##zz500##'!K1412="","",IF('##zz500##'!K1412="yes",D1411,IF('##zz500##'!T1412&lt;&gt;0,D1411*(1+'##zz500##'!T1412),D1411*(1+C1412))))</f>
        <v>5.5257050704196065</v>
      </c>
      <c r="E1412" s="6">
        <f t="shared" si="58"/>
        <v>0</v>
      </c>
      <c r="F1412" s="17">
        <f>D1412/MAX(D$240:D1412)-1</f>
        <v>-0.11204536897293782</v>
      </c>
      <c r="G1412" s="66">
        <f>IF('##zz500##'!K1412="","",IF('##zz500##'!K1412="no",G1411*(1+E1412),IF('##zz500##'!T1412&lt;&gt;0,G1411*(1+'##zz500##'!T1412),G1411*(1+'##zz500##'!P1412))))</f>
        <v>21.990630890110292</v>
      </c>
      <c r="H1412" s="6">
        <f t="shared" si="59"/>
        <v>-2.34442479332031E-3</v>
      </c>
      <c r="I1412" s="17">
        <f>G1412/MAX(G$240:G1412)-1</f>
        <v>-9.5262695853513879E-2</v>
      </c>
      <c r="N1412" s="20"/>
      <c r="O1412" s="20"/>
      <c r="S1412" s="192"/>
      <c r="Y1412" s="39"/>
      <c r="Z1412" s="39"/>
      <c r="AA1412" s="17"/>
      <c r="AC1412" s="142"/>
      <c r="AE1412" s="17"/>
      <c r="AG1412" s="66"/>
      <c r="AI1412" s="17"/>
    </row>
    <row r="1413" spans="1:35" x14ac:dyDescent="0.25">
      <c r="A1413" s="72">
        <f>IF('##zz500##'!B1413&lt;&gt;"",'##zz500##'!B1413,"")</f>
        <v>41214</v>
      </c>
      <c r="B1413" s="208">
        <v>18521.650000000001</v>
      </c>
      <c r="C1413" s="146">
        <f t="shared" si="60"/>
        <v>1.7272316345703587E-2</v>
      </c>
      <c r="D1413" s="143">
        <f>IF('##zz500##'!K1413="","",IF('##zz500##'!K1413="yes",D1412,IF('##zz500##'!T1413&lt;&gt;0,D1412*(1+'##zz500##'!T1413),D1412*(1+C1413))))</f>
        <v>5.5257050704196065</v>
      </c>
      <c r="E1413" s="6">
        <f t="shared" si="58"/>
        <v>0</v>
      </c>
      <c r="F1413" s="17">
        <f>D1413/MAX(D$240:D1413)-1</f>
        <v>-0.11204536897293782</v>
      </c>
      <c r="G1413" s="66">
        <f>IF('##zz500##'!K1413="","",IF('##zz500##'!K1413="no",G1412*(1+E1413),IF('##zz500##'!T1413&lt;&gt;0,G1412*(1+'##zz500##'!T1413),G1412*(1+'##zz500##'!P1413))))</f>
        <v>21.573530100934846</v>
      </c>
      <c r="H1413" s="6">
        <f t="shared" si="59"/>
        <v>-1.896720431804555E-2</v>
      </c>
      <c r="I1413" s="17">
        <f>G1413/MAX(G$240:G1413)-1</f>
        <v>-0.11242303315541802</v>
      </c>
      <c r="N1413" s="20"/>
      <c r="O1413" s="20"/>
      <c r="S1413" s="192"/>
      <c r="Y1413" s="39"/>
      <c r="Z1413" s="39"/>
      <c r="AA1413" s="17"/>
      <c r="AC1413" s="142"/>
      <c r="AE1413" s="17"/>
      <c r="AG1413" s="66"/>
      <c r="AI1413" s="17"/>
    </row>
    <row r="1414" spans="1:35" x14ac:dyDescent="0.25">
      <c r="A1414" s="72">
        <f>IF('##zz500##'!B1414&lt;&gt;"",'##zz500##'!B1414,"")</f>
        <v>41215</v>
      </c>
      <c r="B1414" s="208">
        <v>18586.8</v>
      </c>
      <c r="C1414" s="146">
        <f t="shared" si="60"/>
        <v>3.5175051898723719E-3</v>
      </c>
      <c r="D1414" s="143">
        <f>IF('##zz500##'!K1414="","",IF('##zz500##'!K1414="yes",D1413,IF('##zz500##'!T1414&lt;&gt;0,D1413*(1+'##zz500##'!T1414),D1413*(1+C1414))))</f>
        <v>5.5257050704196065</v>
      </c>
      <c r="E1414" s="6">
        <f t="shared" si="58"/>
        <v>0</v>
      </c>
      <c r="F1414" s="17">
        <f>D1414/MAX(D$240:D1414)-1</f>
        <v>-0.11204536897293782</v>
      </c>
      <c r="G1414" s="66">
        <f>IF('##zz500##'!K1414="","",IF('##zz500##'!K1414="no",G1413*(1+E1414),IF('##zz500##'!T1414&lt;&gt;0,G1413*(1+'##zz500##'!T1414),G1413*(1+'##zz500##'!P1414))))</f>
        <v>21.430784288899009</v>
      </c>
      <c r="H1414" s="6">
        <f t="shared" si="59"/>
        <v>-6.6167109123068668E-3</v>
      </c>
      <c r="I1414" s="17">
        <f>G1414/MAX(G$240:G1414)-1</f>
        <v>-0.11829587335745084</v>
      </c>
      <c r="N1414" s="20"/>
      <c r="O1414" s="20"/>
      <c r="S1414" s="192"/>
      <c r="Y1414" s="39"/>
      <c r="Z1414" s="39"/>
      <c r="AA1414" s="17"/>
      <c r="AC1414" s="142"/>
      <c r="AE1414" s="17"/>
      <c r="AG1414" s="66"/>
      <c r="AI1414" s="17"/>
    </row>
    <row r="1415" spans="1:35" x14ac:dyDescent="0.25">
      <c r="A1415" s="72">
        <f>IF('##zz500##'!B1415&lt;&gt;"",'##zz500##'!B1415,"")</f>
        <v>41218</v>
      </c>
      <c r="B1415" s="208">
        <v>18493.04</v>
      </c>
      <c r="C1415" s="146">
        <f t="shared" si="60"/>
        <v>-5.0444401403145767E-3</v>
      </c>
      <c r="D1415" s="143">
        <f>IF('##zz500##'!K1415="","",IF('##zz500##'!K1415="yes",D1414,IF('##zz500##'!T1415&lt;&gt;0,D1414*(1+'##zz500##'!T1415),D1414*(1+C1415))))</f>
        <v>5.5257050704196065</v>
      </c>
      <c r="E1415" s="6">
        <f t="shared" si="58"/>
        <v>0</v>
      </c>
      <c r="F1415" s="17">
        <f>D1415/MAX(D$240:D1415)-1</f>
        <v>-0.11204536897293782</v>
      </c>
      <c r="G1415" s="66">
        <f>IF('##zz500##'!K1415="","",IF('##zz500##'!K1415="no",G1414*(1+E1415),IF('##zz500##'!T1415&lt;&gt;0,G1414*(1+'##zz500##'!T1415),G1414*(1+'##zz500##'!P1415))))</f>
        <v>21.524433297808663</v>
      </c>
      <c r="H1415" s="6">
        <f t="shared" si="59"/>
        <v>4.3698358234216528E-3</v>
      </c>
      <c r="I1415" s="17">
        <f>G1415/MAX(G$240:G1415)-1</f>
        <v>-0.11444297107918944</v>
      </c>
      <c r="N1415" s="20"/>
      <c r="O1415" s="20"/>
      <c r="S1415" s="192"/>
      <c r="Y1415" s="39"/>
      <c r="Z1415" s="39"/>
      <c r="AA1415" s="17"/>
      <c r="AC1415" s="142"/>
      <c r="AE1415" s="17"/>
      <c r="AG1415" s="66"/>
      <c r="AI1415" s="17"/>
    </row>
    <row r="1416" spans="1:35" x14ac:dyDescent="0.25">
      <c r="A1416" s="72">
        <f>IF('##zz500##'!B1416&lt;&gt;"",'##zz500##'!B1416,"")</f>
        <v>41219</v>
      </c>
      <c r="B1416" s="208">
        <v>18378.21</v>
      </c>
      <c r="C1416" s="146">
        <f t="shared" si="60"/>
        <v>-6.2093630901139951E-3</v>
      </c>
      <c r="D1416" s="143">
        <f>IF('##zz500##'!K1416="","",IF('##zz500##'!K1416="yes",D1415,IF('##zz500##'!T1416&lt;&gt;0,D1415*(1+'##zz500##'!T1416),D1415*(1+C1416))))</f>
        <v>5.5257050704196065</v>
      </c>
      <c r="E1416" s="6">
        <f t="shared" si="58"/>
        <v>0</v>
      </c>
      <c r="F1416" s="17">
        <f>D1416/MAX(D$240:D1416)-1</f>
        <v>-0.11204536897293782</v>
      </c>
      <c r="G1416" s="66">
        <f>IF('##zz500##'!K1416="","",IF('##zz500##'!K1416="no",G1415*(1+E1416),IF('##zz500##'!T1416&lt;&gt;0,G1415*(1+'##zz500##'!T1416),G1415*(1+'##zz500##'!P1416))))</f>
        <v>21.671395676391686</v>
      </c>
      <c r="H1416" s="6">
        <f t="shared" si="59"/>
        <v>6.8277002488137395E-3</v>
      </c>
      <c r="I1416" s="17">
        <f>G1416/MAX(G$240:G1416)-1</f>
        <v>-0.10839665313248814</v>
      </c>
      <c r="N1416" s="20"/>
      <c r="O1416" s="20"/>
      <c r="S1416" s="192"/>
      <c r="Y1416" s="39"/>
      <c r="Z1416" s="39"/>
      <c r="AA1416" s="17"/>
      <c r="AC1416" s="142"/>
      <c r="AE1416" s="17"/>
      <c r="AG1416" s="66"/>
      <c r="AI1416" s="17"/>
    </row>
    <row r="1417" spans="1:35" x14ac:dyDescent="0.25">
      <c r="A1417" s="72">
        <f>IF('##zz500##'!B1417&lt;&gt;"",'##zz500##'!B1417,"")</f>
        <v>41220</v>
      </c>
      <c r="B1417" s="208">
        <v>18414.61</v>
      </c>
      <c r="C1417" s="146">
        <f t="shared" si="60"/>
        <v>1.9806063811438346E-3</v>
      </c>
      <c r="D1417" s="143">
        <f>IF('##zz500##'!K1417="","",IF('##zz500##'!K1417="yes",D1416,IF('##zz500##'!T1417&lt;&gt;0,D1416*(1+'##zz500##'!T1417),D1416*(1+C1417))))</f>
        <v>5.5257050704196065</v>
      </c>
      <c r="E1417" s="6">
        <f t="shared" si="58"/>
        <v>0</v>
      </c>
      <c r="F1417" s="17">
        <f>D1417/MAX(D$240:D1417)-1</f>
        <v>-0.11204536897293782</v>
      </c>
      <c r="G1417" s="66">
        <f>IF('##zz500##'!K1417="","",IF('##zz500##'!K1417="no",G1416*(1+E1417),IF('##zz500##'!T1417&lt;&gt;0,G1416*(1+'##zz500##'!T1417),G1416*(1+'##zz500##'!P1417))))</f>
        <v>21.699182456853503</v>
      </c>
      <c r="H1417" s="6">
        <f t="shared" si="59"/>
        <v>1.2821869378762951E-3</v>
      </c>
      <c r="I1417" s="17">
        <f>G1417/MAX(G$240:G1417)-1</f>
        <v>-0.10725345096736782</v>
      </c>
      <c r="N1417" s="20"/>
      <c r="O1417" s="20"/>
      <c r="S1417" s="192"/>
      <c r="Y1417" s="39"/>
      <c r="Z1417" s="39"/>
      <c r="AA1417" s="17"/>
      <c r="AC1417" s="142"/>
      <c r="AE1417" s="17"/>
      <c r="AG1417" s="66"/>
      <c r="AI1417" s="17"/>
    </row>
    <row r="1418" spans="1:35" x14ac:dyDescent="0.25">
      <c r="A1418" s="72">
        <f>IF('##zz500##'!B1418&lt;&gt;"",'##zz500##'!B1418,"")</f>
        <v>41221</v>
      </c>
      <c r="B1418" s="208">
        <v>18021.86</v>
      </c>
      <c r="C1418" s="146">
        <f t="shared" si="60"/>
        <v>-2.1328173662108485E-2</v>
      </c>
      <c r="D1418" s="143">
        <f>IF('##zz500##'!K1418="","",IF('##zz500##'!K1418="yes",D1417,IF('##zz500##'!T1418&lt;&gt;0,D1417*(1+'##zz500##'!T1418),D1417*(1+C1418))))</f>
        <v>5.5257050704196065</v>
      </c>
      <c r="E1418" s="6">
        <f t="shared" si="58"/>
        <v>0</v>
      </c>
      <c r="F1418" s="17">
        <f>D1418/MAX(D$240:D1418)-1</f>
        <v>-0.11204536897293782</v>
      </c>
      <c r="G1418" s="66">
        <f>IF('##zz500##'!K1418="","",IF('##zz500##'!K1418="no",G1417*(1+E1418),IF('##zz500##'!T1418&lt;&gt;0,G1417*(1+'##zz500##'!T1418),G1417*(1+'##zz500##'!P1418))))</f>
        <v>22.237209451030083</v>
      </c>
      <c r="H1418" s="6">
        <f t="shared" si="59"/>
        <v>2.4794804838679463E-2</v>
      </c>
      <c r="I1418" s="17">
        <f>G1418/MAX(G$240:G1418)-1</f>
        <v>-8.5117974513699179E-2</v>
      </c>
      <c r="N1418" s="20"/>
      <c r="O1418" s="20"/>
      <c r="S1418" s="192"/>
      <c r="Y1418" s="39"/>
      <c r="Z1418" s="39"/>
      <c r="AA1418" s="17"/>
      <c r="AC1418" s="142"/>
      <c r="AE1418" s="17"/>
      <c r="AG1418" s="66"/>
      <c r="AI1418" s="17"/>
    </row>
    <row r="1419" spans="1:35" x14ac:dyDescent="0.25">
      <c r="A1419" s="72">
        <f>IF('##zz500##'!B1419&lt;&gt;"",'##zz500##'!B1419,"")</f>
        <v>41222</v>
      </c>
      <c r="B1419" s="208">
        <v>17971.23</v>
      </c>
      <c r="C1419" s="146">
        <f t="shared" si="60"/>
        <v>-2.8093659588966924E-3</v>
      </c>
      <c r="D1419" s="143">
        <f>IF('##zz500##'!K1419="","",IF('##zz500##'!K1419="yes",D1418,IF('##zz500##'!T1419&lt;&gt;0,D1418*(1+'##zz500##'!T1419),D1418*(1+C1419))))</f>
        <v>5.5257050704196065</v>
      </c>
      <c r="E1419" s="6">
        <f t="shared" si="58"/>
        <v>0</v>
      </c>
      <c r="F1419" s="17">
        <f>D1419/MAX(D$240:D1419)-1</f>
        <v>-0.11204536897293782</v>
      </c>
      <c r="G1419" s="66">
        <f>IF('##zz500##'!K1419="","",IF('##zz500##'!K1419="no",G1418*(1+E1419),IF('##zz500##'!T1419&lt;&gt;0,G1418*(1+'##zz500##'!T1419),G1418*(1+'##zz500##'!P1419))))</f>
        <v>22.326667896435833</v>
      </c>
      <c r="H1419" s="6">
        <f t="shared" si="59"/>
        <v>4.0229168863454845E-3</v>
      </c>
      <c r="I1419" s="17">
        <f>G1419/MAX(G$240:G1419)-1</f>
        <v>-8.1437480164356368E-2</v>
      </c>
      <c r="N1419" s="20"/>
      <c r="O1419" s="20"/>
      <c r="S1419" s="192"/>
      <c r="Y1419" s="39"/>
      <c r="Z1419" s="39"/>
      <c r="AA1419" s="17"/>
      <c r="AC1419" s="142"/>
      <c r="AE1419" s="17"/>
      <c r="AG1419" s="66"/>
      <c r="AI1419" s="17"/>
    </row>
    <row r="1420" spans="1:35" x14ac:dyDescent="0.25">
      <c r="A1420" s="72">
        <f>IF('##zz500##'!B1420&lt;&gt;"",'##zz500##'!B1420,"")</f>
        <v>41225</v>
      </c>
      <c r="B1420" s="208">
        <v>18156.84</v>
      </c>
      <c r="C1420" s="146">
        <f t="shared" si="60"/>
        <v>1.0328174532294065E-2</v>
      </c>
      <c r="D1420" s="143">
        <f>IF('##zz500##'!K1420="","",IF('##zz500##'!K1420="yes",D1419,IF('##zz500##'!T1420&lt;&gt;0,D1419*(1+'##zz500##'!T1420),D1419*(1+C1420))))</f>
        <v>5.5257050704196065</v>
      </c>
      <c r="E1420" s="6">
        <f t="shared" si="58"/>
        <v>0</v>
      </c>
      <c r="F1420" s="17">
        <f>D1420/MAX(D$240:D1420)-1</f>
        <v>-0.11204536897293782</v>
      </c>
      <c r="G1420" s="66">
        <f>IF('##zz500##'!K1420="","",IF('##zz500##'!K1420="no",G1419*(1+E1420),IF('##zz500##'!T1420&lt;&gt;0,G1419*(1+'##zz500##'!T1420),G1419*(1+'##zz500##'!P1420))))</f>
        <v>22.188208717859744</v>
      </c>
      <c r="H1420" s="6">
        <f t="shared" si="59"/>
        <v>-6.2015155695576141E-3</v>
      </c>
      <c r="I1420" s="17">
        <f>G1420/MAX(G$240:G1420)-1</f>
        <v>-8.7133959932729099E-2</v>
      </c>
      <c r="N1420" s="20"/>
      <c r="O1420" s="20"/>
      <c r="S1420" s="192"/>
      <c r="Y1420" s="39"/>
      <c r="Z1420" s="39"/>
      <c r="AA1420" s="17"/>
      <c r="AC1420" s="142"/>
      <c r="AE1420" s="17"/>
      <c r="AG1420" s="66"/>
      <c r="AI1420" s="17"/>
    </row>
    <row r="1421" spans="1:35" x14ac:dyDescent="0.25">
      <c r="A1421" s="72">
        <f>IF('##zz500##'!B1421&lt;&gt;"",'##zz500##'!B1421,"")</f>
        <v>41226</v>
      </c>
      <c r="B1421" s="208">
        <v>17917.55</v>
      </c>
      <c r="C1421" s="146">
        <f t="shared" si="60"/>
        <v>-1.3179055386289718E-2</v>
      </c>
      <c r="D1421" s="143">
        <f>IF('##zz500##'!K1421="","",IF('##zz500##'!K1421="yes",D1420,IF('##zz500##'!T1421&lt;&gt;0,D1420*(1+'##zz500##'!T1421),D1420*(1+C1421))))</f>
        <v>5.5257050704196065</v>
      </c>
      <c r="E1421" s="6">
        <f t="shared" si="58"/>
        <v>0</v>
      </c>
      <c r="F1421" s="17">
        <f>D1421/MAX(D$240:D1421)-1</f>
        <v>-0.11204536897293782</v>
      </c>
      <c r="G1421" s="66">
        <f>IF('##zz500##'!K1421="","",IF('##zz500##'!K1421="no",G1420*(1+E1421),IF('##zz500##'!T1421&lt;&gt;0,G1420*(1+'##zz500##'!T1421),G1420*(1+'##zz500##'!P1421))))</f>
        <v>22.64232872436402</v>
      </c>
      <c r="H1421" s="6">
        <f t="shared" si="59"/>
        <v>2.0466726822284897E-2</v>
      </c>
      <c r="I1421" s="17">
        <f>G1421/MAX(G$240:G1421)-1</f>
        <v>-6.8450580065331335E-2</v>
      </c>
      <c r="N1421" s="20"/>
      <c r="O1421" s="20"/>
      <c r="S1421" s="192"/>
      <c r="Y1421" s="39"/>
      <c r="Z1421" s="39"/>
      <c r="AA1421" s="17"/>
      <c r="AC1421" s="142"/>
      <c r="AE1421" s="17"/>
      <c r="AG1421" s="66"/>
      <c r="AI1421" s="17"/>
    </row>
    <row r="1422" spans="1:35" x14ac:dyDescent="0.25">
      <c r="A1422" s="72">
        <f>IF('##zz500##'!B1422&lt;&gt;"",'##zz500##'!B1422,"")</f>
        <v>41227</v>
      </c>
      <c r="B1422" s="208">
        <v>18105.259999999998</v>
      </c>
      <c r="C1422" s="146">
        <f t="shared" si="60"/>
        <v>1.0476320702328179E-2</v>
      </c>
      <c r="D1422" s="143">
        <f>IF('##zz500##'!K1422="","",IF('##zz500##'!K1422="yes",D1421,IF('##zz500##'!T1422&lt;&gt;0,D1421*(1+'##zz500##'!T1422),D1421*(1+C1422))))</f>
        <v>5.5257050704196065</v>
      </c>
      <c r="E1422" s="6">
        <f t="shared" si="58"/>
        <v>0</v>
      </c>
      <c r="F1422" s="17">
        <f>D1422/MAX(D$240:D1422)-1</f>
        <v>-0.11204536897293782</v>
      </c>
      <c r="G1422" s="66">
        <f>IF('##zz500##'!K1422="","",IF('##zz500##'!K1422="no",G1421*(1+E1422),IF('##zz500##'!T1422&lt;&gt;0,G1421*(1+'##zz500##'!T1422),G1421*(1+'##zz500##'!P1422))))</f>
        <v>22.575038234001191</v>
      </c>
      <c r="H1422" s="6">
        <f t="shared" si="59"/>
        <v>-2.9718891189147723E-3</v>
      </c>
      <c r="I1422" s="17">
        <f>G1422/MAX(G$240:G1422)-1</f>
        <v>-7.121904165016657E-2</v>
      </c>
      <c r="N1422" s="20"/>
      <c r="O1422" s="20"/>
      <c r="S1422" s="192"/>
      <c r="Y1422" s="39"/>
      <c r="Z1422" s="39"/>
      <c r="AA1422" s="17"/>
      <c r="AC1422" s="142"/>
      <c r="AE1422" s="17"/>
      <c r="AG1422" s="66"/>
      <c r="AI1422" s="17"/>
    </row>
    <row r="1423" spans="1:35" x14ac:dyDescent="0.25">
      <c r="A1423" s="72">
        <f>IF('##zz500##'!B1423&lt;&gt;"",'##zz500##'!B1423,"")</f>
        <v>41228</v>
      </c>
      <c r="B1423" s="208">
        <v>17779.36</v>
      </c>
      <c r="C1423" s="146">
        <f t="shared" si="60"/>
        <v>-1.8000293837260428E-2</v>
      </c>
      <c r="D1423" s="143">
        <f>IF('##zz500##'!K1423="","",IF('##zz500##'!K1423="yes",D1422,IF('##zz500##'!T1423&lt;&gt;0,D1422*(1+'##zz500##'!T1423),D1422*(1+C1423))))</f>
        <v>5.5257050704196065</v>
      </c>
      <c r="E1423" s="6">
        <f t="shared" si="58"/>
        <v>0</v>
      </c>
      <c r="F1423" s="17">
        <f>D1423/MAX(D$240:D1423)-1</f>
        <v>-0.11204536897293782</v>
      </c>
      <c r="G1423" s="66">
        <f>IF('##zz500##'!K1423="","",IF('##zz500##'!K1423="no",G1422*(1+E1423),IF('##zz500##'!T1423&lt;&gt;0,G1422*(1+'##zz500##'!T1423),G1422*(1+'##zz500##'!P1423))))</f>
        <v>22.97367769211462</v>
      </c>
      <c r="H1423" s="6">
        <f t="shared" si="59"/>
        <v>1.7658417849898633E-2</v>
      </c>
      <c r="I1423" s="17">
        <f>G1423/MAX(G$240:G1423)-1</f>
        <v>-5.4818239396595914E-2</v>
      </c>
      <c r="N1423" s="20"/>
      <c r="O1423" s="20"/>
      <c r="S1423" s="192"/>
      <c r="Y1423" s="39"/>
      <c r="Z1423" s="39"/>
      <c r="AA1423" s="17"/>
      <c r="AC1423" s="142"/>
      <c r="AE1423" s="17"/>
      <c r="AG1423" s="66"/>
      <c r="AI1423" s="17"/>
    </row>
    <row r="1424" spans="1:35" x14ac:dyDescent="0.25">
      <c r="A1424" s="72">
        <f>IF('##zz500##'!B1424&lt;&gt;"",'##zz500##'!B1424,"")</f>
        <v>41229</v>
      </c>
      <c r="B1424" s="208">
        <v>17582.349999999999</v>
      </c>
      <c r="C1424" s="146">
        <f t="shared" si="60"/>
        <v>-1.1080826306458791E-2</v>
      </c>
      <c r="D1424" s="143">
        <f>IF('##zz500##'!K1424="","",IF('##zz500##'!K1424="yes",D1423,IF('##zz500##'!T1424&lt;&gt;0,D1423*(1+'##zz500##'!T1424),D1423*(1+C1424))))</f>
        <v>5.5257050704196065</v>
      </c>
      <c r="E1424" s="6">
        <f t="shared" si="58"/>
        <v>0</v>
      </c>
      <c r="F1424" s="17">
        <f>D1424/MAX(D$240:D1424)-1</f>
        <v>-0.11204536897293782</v>
      </c>
      <c r="G1424" s="66">
        <f>IF('##zz500##'!K1424="","",IF('##zz500##'!K1424="no",G1423*(1+E1424),IF('##zz500##'!T1424&lt;&gt;0,G1423*(1+'##zz500##'!T1424),G1423*(1+'##zz500##'!P1424))))</f>
        <v>23.107944570566573</v>
      </c>
      <c r="H1424" s="6">
        <f t="shared" si="59"/>
        <v>5.8443789562712123E-3</v>
      </c>
      <c r="I1424" s="17">
        <f>G1424/MAX(G$240:G1424)-1</f>
        <v>-4.9294239005074014E-2</v>
      </c>
      <c r="N1424" s="20"/>
      <c r="O1424" s="20"/>
      <c r="S1424" s="192"/>
      <c r="Y1424" s="39"/>
      <c r="Z1424" s="39"/>
      <c r="AA1424" s="17"/>
      <c r="AC1424" s="142"/>
      <c r="AE1424" s="17"/>
      <c r="AG1424" s="66"/>
      <c r="AI1424" s="17"/>
    </row>
    <row r="1425" spans="1:36" x14ac:dyDescent="0.25">
      <c r="A1425" s="72">
        <f>IF('##zz500##'!B1425&lt;&gt;"",'##zz500##'!B1425,"")</f>
        <v>41232</v>
      </c>
      <c r="B1425" s="208">
        <v>17655.3</v>
      </c>
      <c r="C1425" s="146">
        <f t="shared" si="60"/>
        <v>4.149047197900213E-3</v>
      </c>
      <c r="D1425" s="143">
        <f>IF('##zz500##'!K1425="","",IF('##zz500##'!K1425="yes",D1424,IF('##zz500##'!T1425&lt;&gt;0,D1424*(1+'##zz500##'!T1425),D1424*(1+C1425))))</f>
        <v>5.5257050704196065</v>
      </c>
      <c r="E1425" s="6">
        <f t="shared" si="58"/>
        <v>0</v>
      </c>
      <c r="F1425" s="17">
        <f>D1425/MAX(D$240:D1425)-1</f>
        <v>-0.11204536897293782</v>
      </c>
      <c r="G1425" s="66">
        <f>IF('##zz500##'!K1425="","",IF('##zz500##'!K1425="no",G1424*(1+E1425),IF('##zz500##'!T1425&lt;&gt;0,G1424*(1+'##zz500##'!T1425),G1424*(1+'##zz500##'!P1425))))</f>
        <v>23.05411319245659</v>
      </c>
      <c r="H1425" s="6">
        <f t="shared" si="59"/>
        <v>-2.3295615040790363E-3</v>
      </c>
      <c r="I1425" s="17">
        <f>G1425/MAX(G$240:G1425)-1</f>
        <v>-5.150896654759396E-2</v>
      </c>
      <c r="N1425" s="20"/>
      <c r="O1425" s="20"/>
      <c r="S1425" s="192"/>
      <c r="Y1425" s="39"/>
      <c r="Z1425" s="39"/>
      <c r="AA1425" s="17"/>
      <c r="AC1425" s="142"/>
      <c r="AE1425" s="17"/>
      <c r="AG1425" s="66"/>
      <c r="AI1425" s="17"/>
    </row>
    <row r="1426" spans="1:36" x14ac:dyDescent="0.25">
      <c r="A1426" s="72">
        <f>IF('##zz500##'!B1426&lt;&gt;"",'##zz500##'!B1426,"")</f>
        <v>41233</v>
      </c>
      <c r="B1426" s="208">
        <v>17686.990000000002</v>
      </c>
      <c r="C1426" s="146">
        <f t="shared" si="60"/>
        <v>1.7949284350875505E-3</v>
      </c>
      <c r="D1426" s="143">
        <f>IF('##zz500##'!K1426="","",IF('##zz500##'!K1426="yes",D1425,IF('##zz500##'!T1426&lt;&gt;0,D1425*(1+'##zz500##'!T1426),D1425*(1+C1426))))</f>
        <v>5.5257050704196065</v>
      </c>
      <c r="E1426" s="6">
        <f t="shared" si="58"/>
        <v>0</v>
      </c>
      <c r="F1426" s="17">
        <f>D1426/MAX(D$240:D1426)-1</f>
        <v>-0.11204536897293782</v>
      </c>
      <c r="G1426" s="66">
        <f>IF('##zz500##'!K1426="","",IF('##zz500##'!K1426="no",G1425*(1+E1426),IF('##zz500##'!T1426&lt;&gt;0,G1425*(1+'##zz500##'!T1426),G1425*(1+'##zz500##'!P1426))))</f>
        <v>23.14568269674205</v>
      </c>
      <c r="H1426" s="6">
        <f t="shared" si="59"/>
        <v>3.9719378282319084E-3</v>
      </c>
      <c r="I1426" s="17">
        <f>G1426/MAX(G$240:G1426)-1</f>
        <v>-4.7741619132085522E-2</v>
      </c>
      <c r="N1426" s="20"/>
      <c r="O1426" s="20"/>
      <c r="S1426" s="192"/>
      <c r="Y1426" s="39"/>
      <c r="Z1426" s="39"/>
      <c r="AA1426" s="17"/>
      <c r="AC1426" s="142"/>
      <c r="AE1426" s="17"/>
      <c r="AG1426" s="66"/>
      <c r="AI1426" s="17"/>
    </row>
    <row r="1427" spans="1:36" x14ac:dyDescent="0.25">
      <c r="A1427" s="72">
        <f>IF('##zz500##'!B1427&lt;&gt;"",'##zz500##'!B1427,"")</f>
        <v>41234</v>
      </c>
      <c r="B1427" s="208">
        <v>17810.919999999998</v>
      </c>
      <c r="C1427" s="146">
        <f t="shared" si="60"/>
        <v>7.0068451443685564E-3</v>
      </c>
      <c r="D1427" s="143">
        <f>IF('##zz500##'!K1427="","",IF('##zz500##'!K1427="yes",D1426,IF('##zz500##'!T1427&lt;&gt;0,D1426*(1+'##zz500##'!T1427),D1426*(1+C1427))))</f>
        <v>5.5257050704196065</v>
      </c>
      <c r="E1427" s="6">
        <f t="shared" si="58"/>
        <v>0</v>
      </c>
      <c r="F1427" s="17">
        <f>D1427/MAX(D$240:D1427)-1</f>
        <v>-0.11204536897293782</v>
      </c>
      <c r="G1427" s="66">
        <f>IF('##zz500##'!K1427="","",IF('##zz500##'!K1427="no",G1426*(1+E1427),IF('##zz500##'!T1427&lt;&gt;0,G1426*(1+'##zz500##'!T1427),G1426*(1+'##zz500##'!P1427))))</f>
        <v>22.906072975663857</v>
      </c>
      <c r="H1427" s="6">
        <f t="shared" si="59"/>
        <v>-1.0352242542058132E-2</v>
      </c>
      <c r="I1427" s="17">
        <f>G1427/MAX(G$240:G1427)-1</f>
        <v>-5.7599628853537754E-2</v>
      </c>
      <c r="N1427" s="20"/>
      <c r="O1427" s="20"/>
      <c r="S1427" s="192"/>
      <c r="Y1427" s="39"/>
      <c r="Z1427" s="39"/>
      <c r="AA1427" s="17"/>
      <c r="AC1427" s="142"/>
      <c r="AE1427" s="17"/>
      <c r="AG1427" s="66"/>
      <c r="AI1427" s="17"/>
    </row>
    <row r="1428" spans="1:36" x14ac:dyDescent="0.25">
      <c r="A1428" s="72">
        <f>IF('##zz500##'!B1428&lt;&gt;"",'##zz500##'!B1428,"")</f>
        <v>41235</v>
      </c>
      <c r="B1428" s="208">
        <v>17866.97</v>
      </c>
      <c r="C1428" s="146">
        <f t="shared" si="60"/>
        <v>3.146945806280721E-3</v>
      </c>
      <c r="D1428" s="143">
        <f>IF('##zz500##'!K1428="","",IF('##zz500##'!K1428="yes",D1427,IF('##zz500##'!T1428&lt;&gt;0,D1427*(1+'##zz500##'!T1428),D1427*(1+C1428))))</f>
        <v>5.5257050704196065</v>
      </c>
      <c r="E1428" s="6">
        <f t="shared" si="58"/>
        <v>0</v>
      </c>
      <c r="F1428" s="17">
        <f>D1428/MAX(D$240:D1428)-1</f>
        <v>-0.11204536897293782</v>
      </c>
      <c r="G1428" s="66">
        <f>IF('##zz500##'!K1428="","",IF('##zz500##'!K1428="no",G1427*(1+E1428),IF('##zz500##'!T1428&lt;&gt;0,G1427*(1+'##zz500##'!T1428),G1427*(1+'##zz500##'!P1428))))</f>
        <v>23.2093712126937</v>
      </c>
      <c r="H1428" s="6">
        <f t="shared" si="59"/>
        <v>1.3240953058696547E-2</v>
      </c>
      <c r="I1428" s="17">
        <f>G1428/MAX(G$240:G1428)-1</f>
        <v>-4.5121349776689246E-2</v>
      </c>
      <c r="N1428" s="20"/>
      <c r="O1428" s="20"/>
      <c r="S1428" s="192"/>
      <c r="Y1428" s="39"/>
      <c r="Z1428" s="39"/>
      <c r="AA1428" s="17"/>
      <c r="AC1428" s="142"/>
      <c r="AE1428" s="17"/>
      <c r="AF1428" s="14"/>
      <c r="AG1428" s="66"/>
      <c r="AI1428" s="17"/>
      <c r="AJ1428" s="14"/>
    </row>
    <row r="1429" spans="1:36" x14ac:dyDescent="0.25">
      <c r="A1429" s="72">
        <f>IF('##zz500##'!B1429&lt;&gt;"",'##zz500##'!B1429,"")</f>
        <v>41236</v>
      </c>
      <c r="B1429" s="208">
        <v>17996.96</v>
      </c>
      <c r="C1429" s="146">
        <f t="shared" si="60"/>
        <v>7.2754361819602487E-3</v>
      </c>
      <c r="D1429" s="143">
        <f>IF('##zz500##'!K1429="","",IF('##zz500##'!K1429="yes",D1428,IF('##zz500##'!T1429&lt;&gt;0,D1428*(1+'##zz500##'!T1429),D1428*(1+C1429))))</f>
        <v>5.5257050704196065</v>
      </c>
      <c r="E1429" s="6">
        <f t="shared" si="58"/>
        <v>0</v>
      </c>
      <c r="F1429" s="17">
        <f>D1429/MAX(D$240:D1429)-1</f>
        <v>-0.11204536897293782</v>
      </c>
      <c r="G1429" s="66">
        <f>IF('##zz500##'!K1429="","",IF('##zz500##'!K1429="no",G1428*(1+E1429),IF('##zz500##'!T1429&lt;&gt;0,G1428*(1+'##zz500##'!T1429),G1428*(1+'##zz500##'!P1429))))</f>
        <v>23.129012632659165</v>
      </c>
      <c r="H1429" s="6">
        <f t="shared" si="59"/>
        <v>-3.4623333522532107E-3</v>
      </c>
      <c r="I1429" s="17">
        <f>G1429/MAX(G$240:G1429)-1</f>
        <v>-4.8427457974711929E-2</v>
      </c>
      <c r="N1429" s="20"/>
      <c r="O1429" s="20"/>
      <c r="S1429" s="192"/>
      <c r="Y1429" s="39"/>
      <c r="Z1429" s="39"/>
      <c r="AA1429" s="17"/>
      <c r="AC1429" s="142"/>
      <c r="AE1429" s="17"/>
      <c r="AG1429" s="66"/>
      <c r="AI1429" s="17"/>
    </row>
    <row r="1430" spans="1:36" x14ac:dyDescent="0.25">
      <c r="A1430" s="72">
        <f>IF('##zz500##'!B1430&lt;&gt;"",'##zz500##'!B1430,"")</f>
        <v>41239</v>
      </c>
      <c r="B1430" s="208">
        <v>17862.189999999999</v>
      </c>
      <c r="C1430" s="146">
        <f t="shared" si="60"/>
        <v>-7.488486944461803E-3</v>
      </c>
      <c r="D1430" s="143">
        <f>IF('##zz500##'!K1430="","",IF('##zz500##'!K1430="yes",D1429,IF('##zz500##'!T1430&lt;&gt;0,D1429*(1+'##zz500##'!T1430),D1429*(1+C1430))))</f>
        <v>5.5257050704196065</v>
      </c>
      <c r="E1430" s="6">
        <f t="shared" si="58"/>
        <v>0</v>
      </c>
      <c r="F1430" s="17">
        <f>D1430/MAX(D$240:D1430)-1</f>
        <v>-0.11204536897293782</v>
      </c>
      <c r="G1430" s="66">
        <f>IF('##zz500##'!K1430="","",IF('##zz500##'!K1430="no",G1429*(1+E1430),IF('##zz500##'!T1430&lt;&gt;0,G1429*(1+'##zz500##'!T1430),G1429*(1+'##zz500##'!P1430))))</f>
        <v>23.399438292595292</v>
      </c>
      <c r="H1430" s="6">
        <f t="shared" si="59"/>
        <v>1.1692053795425483E-2</v>
      </c>
      <c r="I1430" s="17">
        <f>G1430/MAX(G$240:G1430)-1</f>
        <v>-3.7301620623102494E-2</v>
      </c>
      <c r="N1430" s="20"/>
      <c r="O1430" s="20"/>
      <c r="S1430" s="192"/>
      <c r="Y1430" s="39"/>
      <c r="Z1430" s="39"/>
      <c r="AA1430" s="17"/>
      <c r="AC1430" s="142"/>
      <c r="AE1430" s="17"/>
      <c r="AG1430" s="66"/>
      <c r="AI1430" s="17"/>
    </row>
    <row r="1431" spans="1:36" x14ac:dyDescent="0.25">
      <c r="A1431" s="72">
        <f>IF('##zz500##'!B1431&lt;&gt;"",'##zz500##'!B1431,"")</f>
        <v>41240</v>
      </c>
      <c r="B1431" s="208">
        <v>17009.91</v>
      </c>
      <c r="C1431" s="146">
        <f t="shared" si="60"/>
        <v>-4.7714194060190729E-2</v>
      </c>
      <c r="D1431" s="143">
        <f>IF('##zz500##'!K1431="","",IF('##zz500##'!K1431="yes",D1430,IF('##zz500##'!T1431&lt;&gt;0,D1430*(1+'##zz500##'!T1431),D1430*(1+C1431))))</f>
        <v>5.5257050704196065</v>
      </c>
      <c r="E1431" s="6">
        <f t="shared" si="58"/>
        <v>0</v>
      </c>
      <c r="F1431" s="17">
        <f>D1431/MAX(D$240:D1431)-1</f>
        <v>-0.11204536897293782</v>
      </c>
      <c r="G1431" s="66">
        <f>IF('##zz500##'!K1431="","",IF('##zz500##'!K1431="no",G1430*(1+E1431),IF('##zz500##'!T1431&lt;&gt;0,G1430*(1+'##zz500##'!T1431),G1430*(1+'##zz500##'!P1431))))</f>
        <v>24.235661451971719</v>
      </c>
      <c r="H1431" s="6">
        <f t="shared" si="59"/>
        <v>3.5736890301381719E-2</v>
      </c>
      <c r="I1431" s="17">
        <f>G1431/MAX(G$240:G1431)-1</f>
        <v>-2.8977742459923572E-3</v>
      </c>
      <c r="N1431" s="20"/>
      <c r="O1431" s="20"/>
      <c r="S1431" s="192"/>
      <c r="Y1431" s="39"/>
      <c r="Z1431" s="39"/>
      <c r="AA1431" s="17"/>
      <c r="AC1431" s="142"/>
      <c r="AE1431" s="17"/>
      <c r="AG1431" s="66"/>
      <c r="AI1431" s="17"/>
    </row>
    <row r="1432" spans="1:36" x14ac:dyDescent="0.25">
      <c r="A1432" s="72">
        <f>IF('##zz500##'!B1432&lt;&gt;"",'##zz500##'!B1432,"")</f>
        <v>41241</v>
      </c>
      <c r="B1432" s="208">
        <v>16579.689999999999</v>
      </c>
      <c r="C1432" s="146">
        <f t="shared" si="60"/>
        <v>-2.5292314891730783E-2</v>
      </c>
      <c r="D1432" s="143">
        <f>IF('##zz500##'!K1432="","",IF('##zz500##'!K1432="yes",D1431,IF('##zz500##'!T1432&lt;&gt;0,D1431*(1+'##zz500##'!T1432),D1431*(1+C1432))))</f>
        <v>5.5257050704196065</v>
      </c>
      <c r="E1432" s="6">
        <f t="shared" si="58"/>
        <v>0</v>
      </c>
      <c r="F1432" s="17">
        <f>D1432/MAX(D$240:D1432)-1</f>
        <v>-0.11204536897293782</v>
      </c>
      <c r="G1432" s="66">
        <f>IF('##zz500##'!K1432="","",IF('##zz500##'!K1432="no",G1431*(1+E1432),IF('##zz500##'!T1432&lt;&gt;0,G1431*(1+'##zz500##'!T1432),G1431*(1+'##zz500##'!P1432))))</f>
        <v>24.774077516028306</v>
      </c>
      <c r="H1432" s="6">
        <f t="shared" si="59"/>
        <v>2.2215860092103412E-2</v>
      </c>
      <c r="I1432" s="17">
        <f>G1432/MAX(G$240:G1432)-1</f>
        <v>0</v>
      </c>
      <c r="N1432" s="20"/>
      <c r="O1432" s="20"/>
      <c r="S1432" s="192"/>
      <c r="Y1432" s="39"/>
      <c r="Z1432" s="39"/>
      <c r="AA1432" s="17"/>
      <c r="AC1432" s="142"/>
      <c r="AE1432" s="17"/>
      <c r="AG1432" s="66"/>
      <c r="AI1432" s="17"/>
    </row>
    <row r="1433" spans="1:36" x14ac:dyDescent="0.25">
      <c r="A1433" s="72">
        <f>IF('##zz500##'!B1433&lt;&gt;"",'##zz500##'!B1433,"")</f>
        <v>41242</v>
      </c>
      <c r="B1433" s="208">
        <v>16289.01</v>
      </c>
      <c r="C1433" s="146">
        <f t="shared" si="60"/>
        <v>-1.7532294029622864E-2</v>
      </c>
      <c r="D1433" s="143">
        <f>IF('##zz500##'!K1433="","",IF('##zz500##'!K1433="yes",D1432,IF('##zz500##'!T1433&lt;&gt;0,D1432*(1+'##zz500##'!T1433),D1432*(1+C1433))))</f>
        <v>5.5257050704196065</v>
      </c>
      <c r="E1433" s="6">
        <f t="shared" si="58"/>
        <v>0</v>
      </c>
      <c r="F1433" s="17">
        <f>D1433/MAX(D$240:D1433)-1</f>
        <v>-0.11204536897293782</v>
      </c>
      <c r="G1433" s="66">
        <f>IF('##zz500##'!K1433="","",IF('##zz500##'!K1433="no",G1432*(1+E1433),IF('##zz500##'!T1433&lt;&gt;0,G1432*(1+'##zz500##'!T1433),G1432*(1+'##zz500##'!P1433))))</f>
        <v>25.007262788626633</v>
      </c>
      <c r="H1433" s="6">
        <f t="shared" si="59"/>
        <v>9.4124704521272307E-3</v>
      </c>
      <c r="I1433" s="17">
        <f>G1433/MAX(G$240:G1433)-1</f>
        <v>0</v>
      </c>
      <c r="N1433" s="20"/>
      <c r="O1433" s="20"/>
      <c r="S1433" s="192"/>
      <c r="Y1433" s="39"/>
      <c r="Z1433" s="39"/>
      <c r="AA1433" s="17"/>
      <c r="AC1433" s="142"/>
      <c r="AE1433" s="17"/>
      <c r="AG1433" s="66"/>
      <c r="AI1433" s="17"/>
    </row>
    <row r="1434" spans="1:36" x14ac:dyDescent="0.25">
      <c r="A1434" s="72">
        <f>IF('##zz500##'!B1434&lt;&gt;"",'##zz500##'!B1434,"")</f>
        <v>41243</v>
      </c>
      <c r="B1434" s="208">
        <v>16238.85</v>
      </c>
      <c r="C1434" s="146">
        <f t="shared" si="60"/>
        <v>-3.0793768313728265E-3</v>
      </c>
      <c r="D1434" s="143">
        <f>IF('##zz500##'!K1434="","",IF('##zz500##'!K1434="yes",D1433,IF('##zz500##'!T1434&lt;&gt;0,D1433*(1+'##zz500##'!T1434),D1433*(1+C1434))))</f>
        <v>5.5257050704196065</v>
      </c>
      <c r="E1434" s="6">
        <f t="shared" si="58"/>
        <v>0</v>
      </c>
      <c r="F1434" s="17">
        <f>D1434/MAX(D$240:D1434)-1</f>
        <v>-0.11204536897293782</v>
      </c>
      <c r="G1434" s="66">
        <f>IF('##zz500##'!K1434="","",IF('##zz500##'!K1434="no",G1433*(1+E1434),IF('##zz500##'!T1434&lt;&gt;0,G1433*(1+'##zz500##'!T1434),G1433*(1+'##zz500##'!P1434))))</f>
        <v>24.624696324752872</v>
      </c>
      <c r="H1434" s="6">
        <f t="shared" si="59"/>
        <v>-1.5298214247092767E-2</v>
      </c>
      <c r="I1434" s="17">
        <f>G1434/MAX(G$240:G1434)-1</f>
        <v>-1.5298214247092767E-2</v>
      </c>
      <c r="N1434" s="20"/>
      <c r="O1434" s="20"/>
      <c r="S1434" s="192"/>
      <c r="Y1434" s="39"/>
      <c r="Z1434" s="39"/>
      <c r="AA1434" s="17"/>
      <c r="AC1434" s="142"/>
      <c r="AE1434" s="17"/>
      <c r="AG1434" s="66"/>
      <c r="AI1434" s="17"/>
    </row>
    <row r="1435" spans="1:36" x14ac:dyDescent="0.25">
      <c r="A1435" s="72">
        <f>IF('##zz500##'!B1435&lt;&gt;"",'##zz500##'!B1435,"")</f>
        <v>41246</v>
      </c>
      <c r="B1435" s="208">
        <v>15890.97</v>
      </c>
      <c r="C1435" s="146">
        <f t="shared" si="60"/>
        <v>-2.1422699267497403E-2</v>
      </c>
      <c r="D1435" s="143">
        <f>IF('##zz500##'!K1435="","",IF('##zz500##'!K1435="yes",D1434,IF('##zz500##'!T1435&lt;&gt;0,D1434*(1+'##zz500##'!T1435),D1434*(1+C1435))))</f>
        <v>5.5257050704196065</v>
      </c>
      <c r="E1435" s="6">
        <f t="shared" si="58"/>
        <v>0</v>
      </c>
      <c r="F1435" s="17">
        <f>D1435/MAX(D$240:D1435)-1</f>
        <v>-0.11204536897293782</v>
      </c>
      <c r="G1435" s="66">
        <f>IF('##zz500##'!K1435="","",IF('##zz500##'!K1435="no",G1434*(1+E1435),IF('##zz500##'!T1435&lt;&gt;0,G1434*(1+'##zz500##'!T1435),G1434*(1+'##zz500##'!P1435))))</f>
        <v>25.214737137840036</v>
      </c>
      <c r="H1435" s="6">
        <f t="shared" si="59"/>
        <v>2.3961343738239327E-2</v>
      </c>
      <c r="I1435" s="17">
        <f>G1435/MAX(G$240:G1435)-1</f>
        <v>0</v>
      </c>
      <c r="N1435" s="20"/>
      <c r="O1435" s="20"/>
      <c r="S1435" s="192"/>
      <c r="Y1435" s="39"/>
      <c r="Z1435" s="39"/>
      <c r="AA1435" s="17"/>
      <c r="AC1435" s="142"/>
      <c r="AE1435" s="17"/>
      <c r="AG1435" s="66"/>
      <c r="AI1435" s="17"/>
    </row>
    <row r="1436" spans="1:36" x14ac:dyDescent="0.25">
      <c r="A1436" s="72">
        <f>IF('##zz500##'!B1436&lt;&gt;"",'##zz500##'!B1436,"")</f>
        <v>41247</v>
      </c>
      <c r="B1436" s="208">
        <v>16061.13</v>
      </c>
      <c r="C1436" s="146">
        <f t="shared" si="60"/>
        <v>1.0707968110190924E-2</v>
      </c>
      <c r="D1436" s="143">
        <f>IF('##zz500##'!K1436="","",IF('##zz500##'!K1436="yes",D1435,IF('##zz500##'!T1436&lt;&gt;0,D1435*(1+'##zz500##'!T1436),D1435*(1+C1436))))</f>
        <v>5.5257050704196065</v>
      </c>
      <c r="E1436" s="6">
        <f t="shared" si="58"/>
        <v>0</v>
      </c>
      <c r="F1436" s="17">
        <f>D1436/MAX(D$240:D1436)-1</f>
        <v>-0.11204536897293782</v>
      </c>
      <c r="G1436" s="66">
        <f>IF('##zz500##'!K1436="","",IF('##zz500##'!K1436="no",G1435*(1+E1436),IF('##zz500##'!T1436&lt;&gt;0,G1435*(1+'##zz500##'!T1436),G1435*(1+'##zz500##'!P1436))))</f>
        <v>24.900324509450272</v>
      </c>
      <c r="H1436" s="6">
        <f t="shared" si="59"/>
        <v>-1.2469399409995141E-2</v>
      </c>
      <c r="I1436" s="17">
        <f>G1436/MAX(G$240:G1436)-1</f>
        <v>-1.2469399409995141E-2</v>
      </c>
      <c r="N1436" s="20"/>
      <c r="O1436" s="20"/>
      <c r="S1436" s="192"/>
      <c r="Y1436" s="39"/>
      <c r="Z1436" s="39"/>
      <c r="AA1436" s="17"/>
      <c r="AC1436" s="142"/>
      <c r="AE1436" s="17"/>
      <c r="AG1436" s="66"/>
      <c r="AI1436" s="17"/>
    </row>
    <row r="1437" spans="1:36" x14ac:dyDescent="0.25">
      <c r="A1437" s="72">
        <f>IF('##zz500##'!B1437&lt;&gt;"",'##zz500##'!B1437,"")</f>
        <v>41248</v>
      </c>
      <c r="B1437" s="208">
        <v>16647.14</v>
      </c>
      <c r="C1437" s="146">
        <f t="shared" si="60"/>
        <v>3.6486224817307455E-2</v>
      </c>
      <c r="D1437" s="143">
        <f>IF('##zz500##'!K1437="","",IF('##zz500##'!K1437="yes",D1436,IF('##zz500##'!T1437&lt;&gt;0,D1436*(1+'##zz500##'!T1437),D1436*(1+C1437))))</f>
        <v>5.5257050704196065</v>
      </c>
      <c r="E1437" s="6">
        <f t="shared" si="58"/>
        <v>0</v>
      </c>
      <c r="F1437" s="17">
        <f>D1437/MAX(D$240:D1437)-1</f>
        <v>-0.11204536897293782</v>
      </c>
      <c r="G1437" s="66">
        <f>IF('##zz500##'!K1437="","",IF('##zz500##'!K1437="no",G1436*(1+E1437),IF('##zz500##'!T1437&lt;&gt;0,G1436*(1+'##zz500##'!T1437),G1436*(1+'##zz500##'!P1437))))</f>
        <v>23.980856894876315</v>
      </c>
      <c r="H1437" s="6">
        <f t="shared" si="59"/>
        <v>-3.6925928986387135E-2</v>
      </c>
      <c r="I1437" s="17">
        <f>G1437/MAX(G$240:G1437)-1</f>
        <v>-4.8934884239265952E-2</v>
      </c>
      <c r="N1437" s="20"/>
      <c r="O1437" s="20"/>
      <c r="S1437" s="192"/>
      <c r="Y1437" s="39"/>
      <c r="Z1437" s="39"/>
      <c r="AA1437" s="17"/>
      <c r="AC1437" s="142"/>
      <c r="AE1437" s="17"/>
      <c r="AG1437" s="66"/>
      <c r="AI1437" s="17"/>
    </row>
    <row r="1438" spans="1:36" x14ac:dyDescent="0.25">
      <c r="A1438" s="72">
        <f>IF('##zz500##'!B1438&lt;&gt;"",'##zz500##'!B1438,"")</f>
        <v>41249</v>
      </c>
      <c r="B1438" s="208">
        <v>16562.52</v>
      </c>
      <c r="C1438" s="146">
        <f t="shared" si="60"/>
        <v>-5.0831554248957911E-3</v>
      </c>
      <c r="D1438" s="143">
        <f>IF('##zz500##'!K1438="","",IF('##zz500##'!K1438="yes",D1437,IF('##zz500##'!T1438&lt;&gt;0,D1437*(1+'##zz500##'!T1438),D1437*(1+C1438))))</f>
        <v>5.5257050704196065</v>
      </c>
      <c r="E1438" s="6">
        <f t="shared" si="58"/>
        <v>0</v>
      </c>
      <c r="F1438" s="17">
        <f>D1438/MAX(D$240:D1438)-1</f>
        <v>-0.11204536897293782</v>
      </c>
      <c r="G1438" s="66">
        <f>IF('##zz500##'!K1438="","",IF('##zz500##'!K1438="no",G1437*(1+E1438),IF('##zz500##'!T1438&lt;&gt;0,G1437*(1+'##zz500##'!T1438),G1437*(1+'##zz500##'!P1438))))</f>
        <v>23.996145138784918</v>
      </c>
      <c r="H1438" s="6">
        <f t="shared" si="59"/>
        <v>6.3751866647732136E-4</v>
      </c>
      <c r="I1438" s="17">
        <f>G1438/MAX(G$240:G1438)-1</f>
        <v>-4.8328562474933112E-2</v>
      </c>
      <c r="N1438" s="20"/>
      <c r="O1438" s="20"/>
      <c r="S1438" s="192"/>
      <c r="Y1438" s="39"/>
      <c r="Z1438" s="39"/>
      <c r="AA1438" s="17"/>
      <c r="AC1438" s="142"/>
      <c r="AE1438" s="17"/>
      <c r="AG1438" s="66"/>
      <c r="AI1438" s="17"/>
    </row>
    <row r="1439" spans="1:36" x14ac:dyDescent="0.25">
      <c r="A1439" s="72">
        <f>IF('##zz500##'!B1439&lt;&gt;"",'##zz500##'!B1439,"")</f>
        <v>41250</v>
      </c>
      <c r="B1439" s="208">
        <v>17031.2</v>
      </c>
      <c r="C1439" s="146">
        <f t="shared" si="60"/>
        <v>2.8297626206640114E-2</v>
      </c>
      <c r="D1439" s="143">
        <f>IF('##zz500##'!K1439="","",IF('##zz500##'!K1439="yes",D1438,IF('##zz500##'!T1439&lt;&gt;0,D1438*(1+'##zz500##'!T1439),D1438*(1+C1439))))</f>
        <v>5.5257050704196065</v>
      </c>
      <c r="E1439" s="6">
        <f t="shared" si="58"/>
        <v>0</v>
      </c>
      <c r="F1439" s="17">
        <f>D1439/MAX(D$240:D1439)-1</f>
        <v>-0.11204536897293782</v>
      </c>
      <c r="G1439" s="66">
        <f>IF('##zz500##'!K1439="","",IF('##zz500##'!K1439="no",G1438*(1+E1439),IF('##zz500##'!T1439&lt;&gt;0,G1438*(1+'##zz500##'!T1439),G1438*(1+'##zz500##'!P1439))))</f>
        <v>23.448393931082109</v>
      </c>
      <c r="H1439" s="6">
        <f t="shared" si="59"/>
        <v>-2.2826633383604578E-2</v>
      </c>
      <c r="I1439" s="17">
        <f>G1439/MAX(G$240:G1439)-1</f>
        <v>-7.0052017480965789E-2</v>
      </c>
      <c r="N1439" s="20"/>
      <c r="O1439" s="20"/>
      <c r="S1439" s="192"/>
      <c r="Y1439" s="39"/>
      <c r="Z1439" s="39"/>
      <c r="AA1439" s="17"/>
      <c r="AC1439" s="142"/>
      <c r="AE1439" s="17"/>
      <c r="AG1439" s="66"/>
      <c r="AI1439" s="17"/>
    </row>
    <row r="1440" spans="1:36" x14ac:dyDescent="0.25">
      <c r="A1440" s="72">
        <f>IF('##zz500##'!B1440&lt;&gt;"",'##zz500##'!B1440,"")</f>
        <v>41253</v>
      </c>
      <c r="B1440" s="208">
        <v>17231.310000000001</v>
      </c>
      <c r="C1440" s="146">
        <f t="shared" si="60"/>
        <v>1.1749612475926652E-2</v>
      </c>
      <c r="D1440" s="143">
        <f>IF('##zz500##'!K1440="","",IF('##zz500##'!K1440="yes",D1439,IF('##zz500##'!T1440&lt;&gt;0,D1439*(1+'##zz500##'!T1440),D1439*(1+C1440))))</f>
        <v>5.5257050704196065</v>
      </c>
      <c r="E1440" s="6">
        <f t="shared" si="58"/>
        <v>0</v>
      </c>
      <c r="F1440" s="17">
        <f>D1440/MAX(D$240:D1440)-1</f>
        <v>-0.11204536897293782</v>
      </c>
      <c r="G1440" s="66">
        <f>IF('##zz500##'!K1440="","",IF('##zz500##'!K1440="no",G1439*(1+E1440),IF('##zz500##'!T1440&lt;&gt;0,G1439*(1+'##zz500##'!T1440),G1439*(1+'##zz500##'!P1440))))</f>
        <v>23.143916459655841</v>
      </c>
      <c r="H1440" s="6">
        <f t="shared" si="59"/>
        <v>-1.2985003251018701E-2</v>
      </c>
      <c r="I1440" s="17">
        <f>G1440/MAX(G$240:G1440)-1</f>
        <v>-8.2127395057253638E-2</v>
      </c>
      <c r="N1440" s="20"/>
      <c r="O1440" s="20"/>
      <c r="S1440" s="192"/>
      <c r="Y1440" s="39"/>
      <c r="Z1440" s="39"/>
      <c r="AA1440" s="17"/>
      <c r="AC1440" s="142"/>
      <c r="AE1440" s="17"/>
      <c r="AG1440" s="66"/>
      <c r="AI1440" s="17"/>
    </row>
    <row r="1441" spans="1:36" x14ac:dyDescent="0.25">
      <c r="A1441" s="72">
        <f>IF('##zz500##'!B1441&lt;&gt;"",'##zz500##'!B1441,"")</f>
        <v>41254</v>
      </c>
      <c r="B1441" s="208">
        <v>17030.29</v>
      </c>
      <c r="C1441" s="146">
        <f t="shared" si="60"/>
        <v>-1.166597316164586E-2</v>
      </c>
      <c r="D1441" s="143">
        <f>IF('##zz500##'!K1441="","",IF('##zz500##'!K1441="yes",D1440,IF('##zz500##'!T1441&lt;&gt;0,D1440*(1+'##zz500##'!T1441),D1440*(1+C1441))))</f>
        <v>5.4935326232963035</v>
      </c>
      <c r="E1441" s="6">
        <f t="shared" si="58"/>
        <v>-5.822324339300966E-3</v>
      </c>
      <c r="F1441" s="17">
        <f>D1441/MAX(D$240:D1441)-1</f>
        <v>-0.11721532883336172</v>
      </c>
      <c r="G1441" s="66">
        <f>IF('##zz500##'!K1441="","",IF('##zz500##'!K1441="no",G1440*(1+E1441),IF('##zz500##'!T1441&lt;&gt;0,G1440*(1+'##zz500##'!T1441),G1440*(1+'##zz500##'!P1441))))</f>
        <v>23.00916507154604</v>
      </c>
      <c r="H1441" s="6">
        <f t="shared" si="59"/>
        <v>-5.822324339300966E-3</v>
      </c>
      <c r="I1441" s="17">
        <f>G1441/MAX(G$240:G1441)-1</f>
        <v>-8.7471547065389399E-2</v>
      </c>
      <c r="N1441" s="20"/>
      <c r="O1441" s="20"/>
      <c r="S1441" s="192"/>
      <c r="Y1441" s="39"/>
      <c r="Z1441" s="39"/>
      <c r="AA1441" s="17"/>
      <c r="AC1441" s="142"/>
      <c r="AE1441" s="17"/>
      <c r="AG1441" s="66"/>
      <c r="AI1441" s="17"/>
    </row>
    <row r="1442" spans="1:36" x14ac:dyDescent="0.25">
      <c r="A1442" s="72">
        <f>IF('##zz500##'!B1442&lt;&gt;"",'##zz500##'!B1442,"")</f>
        <v>41255</v>
      </c>
      <c r="B1442" s="208">
        <v>16929.990000000002</v>
      </c>
      <c r="C1442" s="146">
        <f t="shared" si="60"/>
        <v>-5.8895062855652824E-3</v>
      </c>
      <c r="D1442" s="143">
        <f>IF('##zz500##'!K1442="","",IF('##zz500##'!K1442="yes",D1441,IF('##zz500##'!T1442&lt;&gt;0,D1441*(1+'##zz500##'!T1442),D1441*(1+C1442))))</f>
        <v>5.4935326232963035</v>
      </c>
      <c r="E1442" s="6">
        <f t="shared" si="58"/>
        <v>0</v>
      </c>
      <c r="F1442" s="17">
        <f>D1442/MAX(D$240:D1442)-1</f>
        <v>-0.11721532883336172</v>
      </c>
      <c r="G1442" s="66">
        <f>IF('##zz500##'!K1442="","",IF('##zz500##'!K1442="no",G1441*(1+E1442),IF('##zz500##'!T1442&lt;&gt;0,G1441*(1+'##zz500##'!T1442),G1441*(1+'##zz500##'!P1442))))</f>
        <v>23.029235011576251</v>
      </c>
      <c r="H1442" s="6">
        <f t="shared" si="59"/>
        <v>8.7225850950289896E-4</v>
      </c>
      <c r="I1442" s="17">
        <f>G1442/MAX(G$240:G1442)-1</f>
        <v>-8.6675586357153667E-2</v>
      </c>
      <c r="N1442" s="20"/>
      <c r="O1442" s="20"/>
      <c r="S1442" s="192"/>
      <c r="Y1442" s="39"/>
      <c r="Z1442" s="39"/>
      <c r="AA1442" s="17"/>
      <c r="AC1442" s="142"/>
      <c r="AE1442" s="17"/>
      <c r="AG1442" s="66"/>
      <c r="AI1442" s="17"/>
    </row>
    <row r="1443" spans="1:36" x14ac:dyDescent="0.25">
      <c r="A1443" s="72">
        <f>IF('##zz500##'!B1443&lt;&gt;"",'##zz500##'!B1443,"")</f>
        <v>41256</v>
      </c>
      <c r="B1443" s="208">
        <v>16944.849999999999</v>
      </c>
      <c r="C1443" s="146">
        <f t="shared" si="60"/>
        <v>8.7773235542343286E-4</v>
      </c>
      <c r="D1443" s="143">
        <f>IF('##zz500##'!K1443="","",IF('##zz500##'!K1443="yes",D1442,IF('##zz500##'!T1443&lt;&gt;0,D1442*(1+'##zz500##'!T1443),D1442*(1+C1443))))</f>
        <v>5.4828174845837818</v>
      </c>
      <c r="E1443" s="6">
        <f t="shared" si="58"/>
        <v>-1.9505006063097463E-3</v>
      </c>
      <c r="F1443" s="17">
        <f>D1443/MAX(D$240:D1443)-1</f>
        <v>-0.11893720086971316</v>
      </c>
      <c r="G1443" s="66">
        <f>IF('##zz500##'!K1443="","",IF('##zz500##'!K1443="no",G1442*(1+E1443),IF('##zz500##'!T1443&lt;&gt;0,G1442*(1+'##zz500##'!T1443),G1442*(1+'##zz500##'!P1443))))</f>
        <v>22.984316474723322</v>
      </c>
      <c r="H1443" s="6">
        <f t="shared" si="59"/>
        <v>-1.9505006063097463E-3</v>
      </c>
      <c r="I1443" s="17">
        <f>G1443/MAX(G$240:G1443)-1</f>
        <v>-8.8457026179721621E-2</v>
      </c>
      <c r="N1443" s="20"/>
      <c r="O1443" s="20"/>
      <c r="S1443" s="192"/>
      <c r="Y1443" s="39"/>
      <c r="Z1443" s="39"/>
      <c r="AA1443" s="17"/>
      <c r="AC1443" s="142"/>
      <c r="AE1443" s="17"/>
      <c r="AG1443" s="66"/>
      <c r="AI1443" s="17"/>
    </row>
    <row r="1444" spans="1:36" x14ac:dyDescent="0.25">
      <c r="A1444" s="72">
        <f>IF('##zz500##'!B1444&lt;&gt;"",'##zz500##'!B1444,"")</f>
        <v>41257</v>
      </c>
      <c r="B1444" s="208">
        <v>17584.73</v>
      </c>
      <c r="C1444" s="146">
        <f t="shared" si="60"/>
        <v>3.7762506012151142E-2</v>
      </c>
      <c r="D1444" s="143">
        <f>IF('##zz500##'!K1444="","",IF('##zz500##'!K1444="yes",D1443,IF('##zz500##'!T1444&lt;&gt;0,D1443*(1+'##zz500##'!T1444),D1443*(1+C1444))))</f>
        <v>5.4828174845837818</v>
      </c>
      <c r="E1444" s="6">
        <f t="shared" si="58"/>
        <v>0</v>
      </c>
      <c r="F1444" s="17">
        <f>D1444/MAX(D$240:D1444)-1</f>
        <v>-0.11893720086971316</v>
      </c>
      <c r="G1444" s="66">
        <f>IF('##zz500##'!K1444="","",IF('##zz500##'!K1444="no",G1443*(1+E1444),IF('##zz500##'!T1444&lt;&gt;0,G1443*(1+'##zz500##'!T1444),G1443*(1+'##zz500##'!P1444))))</f>
        <v>22.748019264765489</v>
      </c>
      <c r="H1444" s="6">
        <f t="shared" si="59"/>
        <v>-1.0280802138175282E-2</v>
      </c>
      <c r="I1444" s="17">
        <f>G1444/MAX(G$240:G1444)-1</f>
        <v>-9.7828419134011746E-2</v>
      </c>
      <c r="N1444" s="20"/>
      <c r="O1444" s="20"/>
      <c r="S1444" s="192"/>
      <c r="Y1444" s="39"/>
      <c r="Z1444" s="39"/>
      <c r="AA1444" s="17"/>
      <c r="AC1444" s="142"/>
      <c r="AE1444" s="17"/>
      <c r="AG1444" s="66"/>
      <c r="AI1444" s="17"/>
    </row>
    <row r="1445" spans="1:36" x14ac:dyDescent="0.25">
      <c r="A1445" s="72">
        <f>IF('##zz500##'!B1445&lt;&gt;"",'##zz500##'!B1445,"")</f>
        <v>41260</v>
      </c>
      <c r="B1445" s="208">
        <v>17751.13</v>
      </c>
      <c r="C1445" s="146">
        <f t="shared" si="60"/>
        <v>9.4627554702291228E-3</v>
      </c>
      <c r="D1445" s="143">
        <f>IF('##zz500##'!K1445="","",IF('##zz500##'!K1445="yes",D1444,IF('##zz500##'!T1445&lt;&gt;0,D1444*(1+'##zz500##'!T1445),D1444*(1+C1445))))</f>
        <v>5.5347000457282949</v>
      </c>
      <c r="E1445" s="6">
        <f t="shared" si="58"/>
        <v>9.4627554702291228E-3</v>
      </c>
      <c r="F1445" s="17">
        <f>D1445/MAX(D$240:D1445)-1</f>
        <v>-0.11059991904762767</v>
      </c>
      <c r="G1445" s="66">
        <f>IF('##zz500##'!K1445="","",IF('##zz500##'!K1445="no",G1444*(1+E1445),IF('##zz500##'!T1445&lt;&gt;0,G1444*(1+'##zz500##'!T1445),G1444*(1+'##zz500##'!P1445))))</f>
        <v>22.963278208500025</v>
      </c>
      <c r="H1445" s="6">
        <f t="shared" si="59"/>
        <v>9.4627554702291228E-3</v>
      </c>
      <c r="I1445" s="17">
        <f>G1445/MAX(G$240:G1445)-1</f>
        <v>-8.9291390072086863E-2</v>
      </c>
      <c r="N1445" s="20"/>
      <c r="O1445" s="20"/>
      <c r="S1445" s="192"/>
      <c r="Y1445" s="39"/>
      <c r="Z1445" s="39"/>
      <c r="AA1445" s="17"/>
      <c r="AC1445" s="142"/>
      <c r="AE1445" s="17"/>
      <c r="AG1445" s="66"/>
      <c r="AI1445" s="17"/>
    </row>
    <row r="1446" spans="1:36" x14ac:dyDescent="0.25">
      <c r="A1446" s="72">
        <f>IF('##zz500##'!B1446&lt;&gt;"",'##zz500##'!B1446,"")</f>
        <v>41261</v>
      </c>
      <c r="B1446" s="208">
        <v>17766</v>
      </c>
      <c r="C1446" s="146">
        <f t="shared" si="60"/>
        <v>8.3769314967541142E-4</v>
      </c>
      <c r="D1446" s="143">
        <f>IF('##zz500##'!K1446="","",IF('##zz500##'!K1446="yes",D1445,IF('##zz500##'!T1446&lt;&gt;0,D1445*(1+'##zz500##'!T1446),D1445*(1+C1446))))</f>
        <v>5.5393364260421096</v>
      </c>
      <c r="E1446" s="6">
        <f t="shared" si="58"/>
        <v>8.3769314967541142E-4</v>
      </c>
      <c r="F1446" s="17">
        <f>D1446/MAX(D$240:D1446)-1</f>
        <v>-0.10985487469249311</v>
      </c>
      <c r="G1446" s="66">
        <f>IF('##zz500##'!K1446="","",IF('##zz500##'!K1446="no",G1445*(1+E1446),IF('##zz500##'!T1446&lt;&gt;0,G1445*(1+'##zz500##'!T1446),G1445*(1+'##zz500##'!P1446))))</f>
        <v>22.982514389349376</v>
      </c>
      <c r="H1446" s="6">
        <f t="shared" si="59"/>
        <v>8.3769314967541142E-4</v>
      </c>
      <c r="I1446" s="17">
        <f>G1446/MAX(G$240:G1446)-1</f>
        <v>-8.8528495708199872E-2</v>
      </c>
      <c r="N1446" s="20"/>
      <c r="O1446" s="20"/>
      <c r="S1446" s="192"/>
      <c r="Y1446" s="39"/>
      <c r="Z1446" s="39"/>
      <c r="AA1446" s="17"/>
      <c r="AC1446" s="142"/>
      <c r="AE1446" s="17"/>
      <c r="AG1446" s="66"/>
      <c r="AI1446" s="17"/>
    </row>
    <row r="1447" spans="1:36" x14ac:dyDescent="0.25">
      <c r="A1447" s="72">
        <f>IF('##zz500##'!B1447&lt;&gt;"",'##zz500##'!B1447,"")</f>
        <v>41262</v>
      </c>
      <c r="B1447" s="208">
        <v>17695.25</v>
      </c>
      <c r="C1447" s="146">
        <f t="shared" si="60"/>
        <v>-3.9823257908364607E-3</v>
      </c>
      <c r="D1447" s="143">
        <f>IF('##zz500##'!K1447="","",IF('##zz500##'!K1447="yes",D1446,IF('##zz500##'!T1447&lt;&gt;0,D1446*(1+'##zz500##'!T1447),D1446*(1+C1447))))</f>
        <v>5.5172769837285625</v>
      </c>
      <c r="E1447" s="6">
        <f t="shared" si="58"/>
        <v>-3.9823257908364607E-3</v>
      </c>
      <c r="F1447" s="17">
        <f>D1447/MAX(D$240:D1447)-1</f>
        <v>-0.11339972258259257</v>
      </c>
      <c r="G1447" s="66">
        <f>IF('##zz500##'!K1447="","",IF('##zz500##'!K1447="no",G1446*(1+E1447),IF('##zz500##'!T1447&lt;&gt;0,G1446*(1+'##zz500##'!T1447),G1446*(1+'##zz500##'!P1447))))</f>
        <v>22.890990529558401</v>
      </c>
      <c r="H1447" s="6">
        <f t="shared" si="59"/>
        <v>-3.9823257908364607E-3</v>
      </c>
      <c r="I1447" s="17">
        <f>G1447/MAX(G$240:G1447)-1</f>
        <v>-9.2158272187353618E-2</v>
      </c>
      <c r="N1447" s="20"/>
      <c r="O1447" s="20"/>
      <c r="S1447" s="192"/>
      <c r="Y1447" s="39"/>
      <c r="Z1447" s="39"/>
      <c r="AA1447" s="17"/>
      <c r="AC1447" s="142"/>
      <c r="AE1447" s="17"/>
      <c r="AG1447" s="66"/>
      <c r="AI1447" s="17"/>
    </row>
    <row r="1448" spans="1:36" x14ac:dyDescent="0.25">
      <c r="A1448" s="72">
        <f>IF('##zz500##'!B1448&lt;&gt;"",'##zz500##'!B1448,"")</f>
        <v>41263</v>
      </c>
      <c r="B1448" s="208">
        <v>17861.13</v>
      </c>
      <c r="C1448" s="146">
        <f t="shared" si="60"/>
        <v>9.3742671055792037E-3</v>
      </c>
      <c r="D1448" s="143">
        <f>IF('##zz500##'!K1448="","",IF('##zz500##'!K1448="yes",D1447,IF('##zz500##'!T1448&lt;&gt;0,D1447*(1+'##zz500##'!T1448),D1447*(1+C1448))))</f>
        <v>5.568997411869498</v>
      </c>
      <c r="E1448" s="6">
        <f t="shared" si="58"/>
        <v>9.3742671055792037E-3</v>
      </c>
      <c r="F1448" s="17">
        <f>D1448/MAX(D$240:D1448)-1</f>
        <v>-0.10508849476620119</v>
      </c>
      <c r="G1448" s="66">
        <f>IF('##zz500##'!K1448="","",IF('##zz500##'!K1448="no",G1447*(1+E1448),IF('##zz500##'!T1448&lt;&gt;0,G1447*(1+'##zz500##'!T1448),G1447*(1+'##zz500##'!P1448))))</f>
        <v>23.105576789093764</v>
      </c>
      <c r="H1448" s="6">
        <f t="shared" si="59"/>
        <v>9.3742671055792037E-3</v>
      </c>
      <c r="I1448" s="17">
        <f>G1448/MAX(G$240:G1448)-1</f>
        <v>-8.3647921341247322E-2</v>
      </c>
      <c r="N1448" s="20"/>
      <c r="O1448" s="20"/>
      <c r="S1448" s="192"/>
      <c r="Y1448" s="39"/>
      <c r="Z1448" s="39"/>
      <c r="AA1448" s="17"/>
      <c r="AC1448" s="142"/>
      <c r="AE1448" s="17"/>
      <c r="AF1448" s="14"/>
      <c r="AG1448" s="66"/>
      <c r="AI1448" s="17"/>
      <c r="AJ1448" s="14"/>
    </row>
    <row r="1449" spans="1:36" x14ac:dyDescent="0.25">
      <c r="A1449" s="72">
        <f>IF('##zz500##'!B1449&lt;&gt;"",'##zz500##'!B1449,"")</f>
        <v>41264</v>
      </c>
      <c r="B1449" s="208">
        <v>17988.740000000002</v>
      </c>
      <c r="C1449" s="146">
        <f t="shared" si="60"/>
        <v>7.1445647615799857E-3</v>
      </c>
      <c r="D1449" s="143">
        <f>IF('##zz500##'!K1449="","",IF('##zz500##'!K1449="yes",D1448,IF('##zz500##'!T1449&lt;&gt;0,D1448*(1+'##zz500##'!T1449),D1448*(1+C1449))))</f>
        <v>5.6087854745356713</v>
      </c>
      <c r="E1449" s="6">
        <f t="shared" si="58"/>
        <v>7.1445647615799857E-3</v>
      </c>
      <c r="F1449" s="17">
        <f>D1449/MAX(D$240:D1449)-1</f>
        <v>-9.8694741561175192E-2</v>
      </c>
      <c r="G1449" s="66">
        <f>IF('##zz500##'!K1449="","",IF('##zz500##'!K1449="no",G1448*(1+E1449),IF('##zz500##'!T1449&lt;&gt;0,G1448*(1+'##zz500##'!T1449),G1448*(1+'##zz500##'!P1449))))</f>
        <v>23.270656078817105</v>
      </c>
      <c r="H1449" s="6">
        <f t="shared" si="59"/>
        <v>7.1445647615799857E-3</v>
      </c>
      <c r="I1449" s="17">
        <f>G1449/MAX(G$240:G1449)-1</f>
        <v>-7.7100984570861453E-2</v>
      </c>
      <c r="N1449" s="20"/>
      <c r="O1449" s="20"/>
      <c r="S1449" s="192"/>
      <c r="Y1449" s="39"/>
      <c r="Z1449" s="39"/>
      <c r="AA1449" s="17"/>
      <c r="AC1449" s="142"/>
      <c r="AE1449" s="17"/>
      <c r="AG1449" s="66"/>
      <c r="AI1449" s="17"/>
    </row>
    <row r="1450" spans="1:36" x14ac:dyDescent="0.25">
      <c r="A1450" s="72">
        <f>IF('##zz500##'!B1450&lt;&gt;"",'##zz500##'!B1450,"")</f>
        <v>41267</v>
      </c>
      <c r="B1450" s="208">
        <v>18184.88</v>
      </c>
      <c r="C1450" s="146">
        <f t="shared" si="60"/>
        <v>1.0903487403786993E-2</v>
      </c>
      <c r="D1450" s="143">
        <f>IF('##zz500##'!K1450="","",IF('##zz500##'!K1450="yes",D1449,IF('##zz500##'!T1450&lt;&gt;0,D1449*(1+'##zz500##'!T1450),D1449*(1+C1450))))</f>
        <v>5.6699407963078148</v>
      </c>
      <c r="E1450" s="6">
        <f t="shared" si="58"/>
        <v>1.0903487403786993E-2</v>
      </c>
      <c r="F1450" s="17">
        <f>D1450/MAX(D$240:D1450)-1</f>
        <v>-8.8867371028820474E-2</v>
      </c>
      <c r="G1450" s="66">
        <f>IF('##zz500##'!K1450="","",IF('##zz500##'!K1450="no",G1449*(1+E1450),IF('##zz500##'!T1450&lt;&gt;0,G1449*(1+'##zz500##'!T1450),G1449*(1+'##zz500##'!P1450))))</f>
        <v>23.524387384250346</v>
      </c>
      <c r="H1450" s="6">
        <f t="shared" si="59"/>
        <v>1.0903487403786993E-2</v>
      </c>
      <c r="I1450" s="17">
        <f>G1450/MAX(G$240:G1450)-1</f>
        <v>-6.7038166781162367E-2</v>
      </c>
      <c r="N1450" s="20"/>
      <c r="O1450" s="20"/>
      <c r="S1450" s="192"/>
      <c r="Y1450" s="39"/>
      <c r="Z1450" s="39"/>
      <c r="AA1450" s="17"/>
      <c r="AC1450" s="142"/>
      <c r="AE1450" s="17"/>
      <c r="AG1450" s="66"/>
      <c r="AI1450" s="17"/>
    </row>
    <row r="1451" spans="1:36" x14ac:dyDescent="0.25">
      <c r="A1451" s="72">
        <f>IF('##zz500##'!B1451&lt;&gt;"",'##zz500##'!B1451,"")</f>
        <v>41268</v>
      </c>
      <c r="B1451" s="208">
        <v>18697.349999999999</v>
      </c>
      <c r="C1451" s="146">
        <f t="shared" si="60"/>
        <v>2.8181104302035465E-2</v>
      </c>
      <c r="D1451" s="143">
        <f>IF('##zz500##'!K1451="","",IF('##zz500##'!K1451="yes",D1450,IF('##zz500##'!T1451&lt;&gt;0,D1450*(1+'##zz500##'!T1451),D1450*(1+C1451))))</f>
        <v>5.8297259892749311</v>
      </c>
      <c r="E1451" s="6">
        <f t="shared" si="58"/>
        <v>2.8181104302035465E-2</v>
      </c>
      <c r="F1451" s="17">
        <f>D1451/MAX(D$240:D1451)-1</f>
        <v>-6.3190647378795872E-2</v>
      </c>
      <c r="G1451" s="66">
        <f>IF('##zz500##'!K1451="","",IF('##zz500##'!K1451="no",G1450*(1+E1451),IF('##zz500##'!T1451&lt;&gt;0,G1450*(1+'##zz500##'!T1451),G1450*(1+'##zz500##'!P1451))))</f>
        <v>24.187330598767392</v>
      </c>
      <c r="H1451" s="6">
        <f t="shared" si="59"/>
        <v>2.8181104302035465E-2</v>
      </c>
      <c r="I1451" s="17">
        <f>G1451/MAX(G$240:G1451)-1</f>
        <v>-4.0746272049404064E-2</v>
      </c>
      <c r="N1451" s="20"/>
      <c r="O1451" s="20"/>
      <c r="S1451" s="192"/>
      <c r="Y1451" s="39"/>
      <c r="Z1451" s="39"/>
      <c r="AA1451" s="17"/>
      <c r="AC1451" s="142"/>
      <c r="AE1451" s="17"/>
      <c r="AG1451" s="66"/>
      <c r="AI1451" s="17"/>
    </row>
    <row r="1452" spans="1:36" x14ac:dyDescent="0.25">
      <c r="A1452" s="72">
        <f>IF('##zz500##'!B1452&lt;&gt;"",'##zz500##'!B1452,"")</f>
        <v>41269</v>
      </c>
      <c r="B1452" s="208">
        <v>19126.03</v>
      </c>
      <c r="C1452" s="146">
        <f t="shared" si="60"/>
        <v>2.2927313228880086E-2</v>
      </c>
      <c r="D1452" s="143">
        <f>IF('##zz500##'!K1452="","",IF('##zz500##'!K1452="yes",D1451,IF('##zz500##'!T1452&lt;&gt;0,D1451*(1+'##zz500##'!T1452),D1451*(1+C1452))))</f>
        <v>5.9633859430695804</v>
      </c>
      <c r="E1452" s="6">
        <f t="shared" si="58"/>
        <v>2.2927313228880086E-2</v>
      </c>
      <c r="F1452" s="17">
        <f>D1452/MAX(D$240:D1452)-1</f>
        <v>-4.1712125915505216E-2</v>
      </c>
      <c r="G1452" s="66">
        <f>IF('##zz500##'!K1452="","",IF('##zz500##'!K1452="no",G1451*(1+E1452),IF('##zz500##'!T1452&lt;&gt;0,G1451*(1+'##zz500##'!T1452),G1451*(1+'##zz500##'!P1452))))</f>
        <v>24.741881103575807</v>
      </c>
      <c r="H1452" s="6">
        <f t="shared" si="59"/>
        <v>2.2927313228880086E-2</v>
      </c>
      <c r="I1452" s="17">
        <f>G1452/MAX(G$240:G1452)-1</f>
        <v>-1.875316136270988E-2</v>
      </c>
      <c r="N1452" s="20"/>
      <c r="O1452" s="20"/>
      <c r="S1452" s="192"/>
      <c r="Y1452" s="39"/>
      <c r="Z1452" s="39"/>
      <c r="AA1452" s="17"/>
      <c r="AC1452" s="142"/>
      <c r="AE1452" s="17"/>
      <c r="AG1452" s="66"/>
      <c r="AI1452" s="17"/>
    </row>
    <row r="1453" spans="1:36" x14ac:dyDescent="0.25">
      <c r="A1453" s="72">
        <f>IF('##zz500##'!B1453&lt;&gt;"",'##zz500##'!B1453,"")</f>
        <v>41270</v>
      </c>
      <c r="B1453" s="208">
        <v>18816.099999999999</v>
      </c>
      <c r="C1453" s="146">
        <f t="shared" si="60"/>
        <v>-1.6204617476810457E-2</v>
      </c>
      <c r="D1453" s="143">
        <f>IF('##zz500##'!K1453="","",IF('##zz500##'!K1453="yes",D1452,IF('##zz500##'!T1453&lt;&gt;0,D1452*(1+'##zz500##'!T1453),D1452*(1+C1453))))</f>
        <v>5.8667515549955489</v>
      </c>
      <c r="E1453" s="6">
        <f t="shared" si="58"/>
        <v>-1.6204617476810568E-2</v>
      </c>
      <c r="F1453" s="17">
        <f>D1453/MAX(D$240:D1453)-1</f>
        <v>-5.7240814347710334E-2</v>
      </c>
      <c r="G1453" s="66">
        <f>IF('##zz500##'!K1453="","",IF('##zz500##'!K1453="no",G1452*(1+E1453),IF('##zz500##'!T1453&lt;&gt;0,G1452*(1+'##zz500##'!T1453),G1452*(1+'##zz500##'!P1453))))</f>
        <v>24.340948384635634</v>
      </c>
      <c r="H1453" s="6">
        <f t="shared" si="59"/>
        <v>-1.6204617476810568E-2</v>
      </c>
      <c r="I1453" s="17">
        <f>G1453/MAX(G$240:G1453)-1</f>
        <v>-3.4653891033156858E-2</v>
      </c>
      <c r="N1453" s="20"/>
      <c r="O1453" s="20"/>
      <c r="S1453" s="192"/>
      <c r="Y1453" s="39"/>
      <c r="Z1453" s="39"/>
      <c r="AA1453" s="17"/>
      <c r="AC1453" s="142"/>
      <c r="AE1453" s="17"/>
      <c r="AG1453" s="66"/>
      <c r="AI1453" s="17"/>
    </row>
    <row r="1454" spans="1:36" x14ac:dyDescent="0.25">
      <c r="A1454" s="72">
        <f>IF('##zz500##'!B1454&lt;&gt;"",'##zz500##'!B1454,"")</f>
        <v>41271</v>
      </c>
      <c r="B1454" s="208">
        <v>18893.38</v>
      </c>
      <c r="C1454" s="146">
        <f t="shared" si="60"/>
        <v>4.1071210293313065E-3</v>
      </c>
      <c r="D1454" s="143">
        <f>IF('##zz500##'!K1454="","",IF('##zz500##'!K1454="yes",D1453,IF('##zz500##'!T1454&lt;&gt;0,D1453*(1+'##zz500##'!T1454),D1453*(1+C1454))))</f>
        <v>5.8908470136809337</v>
      </c>
      <c r="E1454" s="6">
        <f t="shared" si="58"/>
        <v>4.1071210293313065E-3</v>
      </c>
      <c r="F1454" s="17">
        <f>D1454/MAX(D$240:D1454)-1</f>
        <v>-5.3368788270722556E-2</v>
      </c>
      <c r="G1454" s="66">
        <f>IF('##zz500##'!K1454="","",IF('##zz500##'!K1454="no",G1453*(1+E1454),IF('##zz500##'!T1454&lt;&gt;0,G1453*(1+'##zz500##'!T1454),G1453*(1+'##zz500##'!P1454))))</f>
        <v>24.440919605620039</v>
      </c>
      <c r="H1454" s="6">
        <f t="shared" si="59"/>
        <v>4.1071210293313065E-3</v>
      </c>
      <c r="I1454" s="17">
        <f>G1454/MAX(G$240:G1454)-1</f>
        <v>-3.0689097728435977E-2</v>
      </c>
      <c r="N1454" s="20"/>
      <c r="O1454" s="20"/>
      <c r="S1454" s="192"/>
      <c r="Y1454" s="39"/>
      <c r="Z1454" s="39"/>
      <c r="AA1454" s="17"/>
      <c r="AC1454" s="142"/>
      <c r="AE1454" s="17"/>
      <c r="AG1454" s="66"/>
      <c r="AI1454" s="17"/>
    </row>
    <row r="1455" spans="1:36" x14ac:dyDescent="0.25">
      <c r="A1455" s="72">
        <f>IF('##zz500##'!B1455&lt;&gt;"",'##zz500##'!B1455,"")</f>
        <v>41274</v>
      </c>
      <c r="B1455" s="208">
        <v>18894.11</v>
      </c>
      <c r="C1455" s="146">
        <f t="shared" si="60"/>
        <v>3.8637872101121573E-5</v>
      </c>
      <c r="D1455" s="143">
        <f>IF('##zz500##'!K1455="","",IF('##zz500##'!K1455="yes",D1454,IF('##zz500##'!T1455&lt;&gt;0,D1454*(1+'##zz500##'!T1455),D1454*(1+C1455))))</f>
        <v>5.8910746234744158</v>
      </c>
      <c r="E1455" s="6">
        <f t="shared" si="58"/>
        <v>3.8637872101121573E-5</v>
      </c>
      <c r="F1455" s="17">
        <f>D1455/MAX(D$240:D1455)-1</f>
        <v>-5.333221245503672E-2</v>
      </c>
      <c r="G1455" s="66">
        <f>IF('##zz500##'!K1455="","",IF('##zz500##'!K1455="no",G1454*(1+E1455),IF('##zz500##'!T1455&lt;&gt;0,G1454*(1+'##zz500##'!T1455),G1454*(1+'##zz500##'!P1455))))</f>
        <v>24.441863950745795</v>
      </c>
      <c r="H1455" s="6">
        <f t="shared" si="59"/>
        <v>3.8637872101121573E-5</v>
      </c>
      <c r="I1455" s="17">
        <f>G1455/MAX(G$240:G1455)-1</f>
        <v>-3.0651645617767787E-2</v>
      </c>
      <c r="N1455" s="20"/>
      <c r="O1455" s="20"/>
      <c r="S1455" s="192"/>
      <c r="Y1455" s="39"/>
      <c r="Z1455" s="39"/>
      <c r="AA1455" s="17"/>
      <c r="AC1455" s="142"/>
      <c r="AE1455" s="17"/>
      <c r="AG1455" s="66"/>
      <c r="AI1455" s="17"/>
    </row>
    <row r="1456" spans="1:36" x14ac:dyDescent="0.25">
      <c r="A1456" s="72">
        <f>IF('##zz500##'!B1456&lt;&gt;"",'##zz500##'!B1456,"")</f>
        <v>41278</v>
      </c>
      <c r="B1456" s="208">
        <v>18828</v>
      </c>
      <c r="C1456" s="146">
        <f t="shared" si="60"/>
        <v>-3.4989740188874352E-3</v>
      </c>
      <c r="D1456" s="143">
        <f>IF('##zz500##'!K1456="","",IF('##zz500##'!K1456="yes",D1455,IF('##zz500##'!T1456&lt;&gt;0,D1455*(1+'##zz500##'!T1456),D1455*(1+C1456))))</f>
        <v>5.8704619064235519</v>
      </c>
      <c r="E1456" s="6">
        <f t="shared" si="58"/>
        <v>-3.4989740188874352E-3</v>
      </c>
      <c r="F1456" s="17">
        <f>D1456/MAX(D$240:D1456)-1</f>
        <v>-5.6644578448174165E-2</v>
      </c>
      <c r="G1456" s="66">
        <f>IF('##zz500##'!K1456="","",IF('##zz500##'!K1456="no",G1455*(1+E1456),IF('##zz500##'!T1456&lt;&gt;0,G1455*(1+'##zz500##'!T1456),G1455*(1+'##zz500##'!P1456))))</f>
        <v>24.356342503808953</v>
      </c>
      <c r="H1456" s="6">
        <f t="shared" si="59"/>
        <v>-3.4989740188874352E-3</v>
      </c>
      <c r="I1456" s="17">
        <f>G1456/MAX(G$240:G1456)-1</f>
        <v>-3.4043370325002487E-2</v>
      </c>
      <c r="N1456" s="20"/>
      <c r="O1456" s="20"/>
      <c r="S1456" s="192"/>
      <c r="Y1456" s="39"/>
      <c r="Z1456" s="39"/>
      <c r="AA1456" s="17"/>
      <c r="AC1456" s="142"/>
      <c r="AE1456" s="17"/>
      <c r="AG1456" s="66"/>
      <c r="AI1456" s="17"/>
    </row>
    <row r="1457" spans="1:36" x14ac:dyDescent="0.25">
      <c r="A1457" s="72">
        <f>IF('##zz500##'!B1457&lt;&gt;"",'##zz500##'!B1457,"")</f>
        <v>41281</v>
      </c>
      <c r="B1457" s="208">
        <v>19217.419999999998</v>
      </c>
      <c r="C1457" s="146">
        <f t="shared" si="60"/>
        <v>2.0683025281495571E-2</v>
      </c>
      <c r="D1457" s="143">
        <f>IF('##zz500##'!K1457="","",IF('##zz500##'!K1457="yes",D1456,IF('##zz500##'!T1457&lt;&gt;0,D1456*(1+'##zz500##'!T1457),D1456*(1+C1457))))</f>
        <v>5.9918808184481671</v>
      </c>
      <c r="E1457" s="6">
        <f t="shared" si="58"/>
        <v>2.0683025281495571E-2</v>
      </c>
      <c r="F1457" s="17">
        <f>D1457/MAX(D$240:D1457)-1</f>
        <v>-3.7133134414781832E-2</v>
      </c>
      <c r="G1457" s="66">
        <f>IF('##zz500##'!K1457="","",IF('##zz500##'!K1457="no",G1456*(1+E1457),IF('##zz500##'!T1457&lt;&gt;0,G1456*(1+'##zz500##'!T1457),G1456*(1+'##zz500##'!P1457))))</f>
        <v>24.86010535158</v>
      </c>
      <c r="H1457" s="6">
        <f t="shared" si="59"/>
        <v>2.0683025281495571E-2</v>
      </c>
      <c r="I1457" s="17">
        <f>G1457/MAX(G$240:G1457)-1</f>
        <v>-1.4064464932606269E-2</v>
      </c>
      <c r="N1457" s="20"/>
      <c r="O1457" s="20"/>
      <c r="S1457" s="192"/>
      <c r="Y1457" s="39"/>
      <c r="Z1457" s="39"/>
      <c r="AA1457" s="17"/>
      <c r="AC1457" s="142"/>
      <c r="AE1457" s="17"/>
      <c r="AG1457" s="66"/>
      <c r="AI1457" s="17"/>
    </row>
    <row r="1458" spans="1:36" x14ac:dyDescent="0.25">
      <c r="A1458" s="72">
        <f>IF('##zz500##'!B1458&lt;&gt;"",'##zz500##'!B1458,"")</f>
        <v>41282</v>
      </c>
      <c r="B1458" s="208">
        <v>19567.939999999999</v>
      </c>
      <c r="C1458" s="146">
        <f t="shared" si="60"/>
        <v>1.8239701271034248E-2</v>
      </c>
      <c r="D1458" s="143">
        <f>IF('##zz500##'!K1458="","",IF('##zz500##'!K1458="yes",D1457,IF('##zz500##'!T1458&lt;&gt;0,D1457*(1+'##zz500##'!T1458),D1457*(1+C1458))))</f>
        <v>6.1011709346283016</v>
      </c>
      <c r="E1458" s="6">
        <f t="shared" ref="E1458:E1521" si="61">D1458/D1457-1</f>
        <v>1.8239701271034248E-2</v>
      </c>
      <c r="F1458" s="17">
        <f>D1458/MAX(D$240:D1458)-1</f>
        <v>-1.9570730422730387E-2</v>
      </c>
      <c r="G1458" s="66">
        <f>IF('##zz500##'!K1458="","",IF('##zz500##'!K1458="no",G1457*(1+E1458),IF('##zz500##'!T1458&lt;&gt;0,G1457*(1+'##zz500##'!T1458),G1457*(1+'##zz500##'!P1458))))</f>
        <v>25.313546246759259</v>
      </c>
      <c r="H1458" s="6">
        <f t="shared" ref="H1458:H1521" si="62">G1458/G1457-1</f>
        <v>1.8239701271034248E-2</v>
      </c>
      <c r="I1458" s="17">
        <f>G1458/MAX(G$240:G1458)-1</f>
        <v>0</v>
      </c>
      <c r="N1458" s="20"/>
      <c r="O1458" s="20"/>
      <c r="S1458" s="192"/>
      <c r="Y1458" s="39"/>
      <c r="Z1458" s="39"/>
      <c r="AA1458" s="17"/>
      <c r="AC1458" s="142"/>
      <c r="AE1458" s="17"/>
      <c r="AG1458" s="66"/>
      <c r="AI1458" s="17"/>
    </row>
    <row r="1459" spans="1:36" x14ac:dyDescent="0.25">
      <c r="A1459" s="72">
        <f>IF('##zz500##'!B1459&lt;&gt;"",'##zz500##'!B1459,"")</f>
        <v>41283</v>
      </c>
      <c r="B1459" s="208">
        <v>19553.099999999999</v>
      </c>
      <c r="C1459" s="146">
        <f t="shared" si="60"/>
        <v>-7.5838335563171988E-4</v>
      </c>
      <c r="D1459" s="143">
        <f>IF('##zz500##'!K1459="","",IF('##zz500##'!K1459="yes",D1458,IF('##zz500##'!T1459&lt;&gt;0,D1458*(1+'##zz500##'!T1459),D1458*(1+C1459))))</f>
        <v>6.0965439081416157</v>
      </c>
      <c r="E1459" s="6">
        <f t="shared" si="61"/>
        <v>-7.5838335563171988E-4</v>
      </c>
      <c r="F1459" s="17">
        <f>D1459/MAX(D$240:D1459)-1</f>
        <v>-2.0314271662151939E-2</v>
      </c>
      <c r="G1459" s="66">
        <f>IF('##zz500##'!K1459="","",IF('##zz500##'!K1459="no",G1458*(1+E1459),IF('##zz500##'!T1459&lt;&gt;0,G1458*(1+'##zz500##'!T1459),G1458*(1+'##zz500##'!P1459))))</f>
        <v>25.294348874613704</v>
      </c>
      <c r="H1459" s="6">
        <f t="shared" si="62"/>
        <v>-7.5838335563171988E-4</v>
      </c>
      <c r="I1459" s="17">
        <f>G1459/MAX(G$240:G1459)-1</f>
        <v>-7.5838335563171988E-4</v>
      </c>
      <c r="N1459" s="20"/>
      <c r="O1459" s="20"/>
      <c r="S1459" s="192"/>
      <c r="Y1459" s="39"/>
      <c r="Z1459" s="39"/>
      <c r="AA1459" s="17"/>
      <c r="AC1459" s="142"/>
      <c r="AE1459" s="17"/>
      <c r="AG1459" s="66"/>
      <c r="AI1459" s="17"/>
    </row>
    <row r="1460" spans="1:36" x14ac:dyDescent="0.25">
      <c r="A1460" s="72">
        <f>IF('##zz500##'!B1460&lt;&gt;"",'##zz500##'!B1460,"")</f>
        <v>41284</v>
      </c>
      <c r="B1460" s="208">
        <v>19596.47</v>
      </c>
      <c r="C1460" s="146">
        <f t="shared" si="60"/>
        <v>2.2180626089982614E-3</v>
      </c>
      <c r="D1460" s="143">
        <f>IF('##zz500##'!K1460="","",IF('##zz500##'!K1460="yes",D1459,IF('##zz500##'!T1460&lt;&gt;0,D1459*(1+'##zz500##'!T1460),D1459*(1+C1460))))</f>
        <v>6.1100664242283811</v>
      </c>
      <c r="E1460" s="6">
        <f t="shared" si="61"/>
        <v>2.2180626089982614E-3</v>
      </c>
      <c r="F1460" s="17">
        <f>D1460/MAX(D$240:D1460)-1</f>
        <v>-1.8141267379556458E-2</v>
      </c>
      <c r="G1460" s="66">
        <f>IF('##zz500##'!K1460="","",IF('##zz500##'!K1460="no",G1459*(1+E1460),IF('##zz500##'!T1460&lt;&gt;0,G1459*(1+'##zz500##'!T1460),G1459*(1+'##zz500##'!P1460))))</f>
        <v>25.350453324071442</v>
      </c>
      <c r="H1460" s="6">
        <f t="shared" si="62"/>
        <v>2.2180626089982614E-3</v>
      </c>
      <c r="I1460" s="17">
        <f>G1460/MAX(G$240:G1460)-1</f>
        <v>0</v>
      </c>
      <c r="N1460" s="20"/>
      <c r="O1460" s="20"/>
      <c r="S1460" s="192"/>
      <c r="Y1460" s="39"/>
      <c r="Z1460" s="39"/>
      <c r="AA1460" s="17"/>
      <c r="AC1460" s="142"/>
      <c r="AE1460" s="17"/>
      <c r="AG1460" s="66"/>
      <c r="AI1460" s="17"/>
    </row>
    <row r="1461" spans="1:36" x14ac:dyDescent="0.25">
      <c r="A1461" s="72">
        <f>IF('##zz500##'!B1461&lt;&gt;"",'##zz500##'!B1461,"")</f>
        <v>41285</v>
      </c>
      <c r="B1461" s="208">
        <v>19191.82</v>
      </c>
      <c r="C1461" s="146">
        <f t="shared" si="60"/>
        <v>-2.064912711319955E-2</v>
      </c>
      <c r="D1461" s="143">
        <f>IF('##zz500##'!K1461="","",IF('##zz500##'!K1461="yes",D1460,IF('##zz500##'!T1461&lt;&gt;0,D1460*(1+'##zz500##'!T1461),D1460*(1+C1461))))</f>
        <v>5.9838988859643969</v>
      </c>
      <c r="E1461" s="6">
        <f t="shared" si="61"/>
        <v>-2.064912711319955E-2</v>
      </c>
      <c r="F1461" s="17">
        <f>D1461/MAX(D$240:D1461)-1</f>
        <v>-3.8415793156641009E-2</v>
      </c>
      <c r="G1461" s="66">
        <f>IF('##zz500##'!K1461="","",IF('##zz500##'!K1461="no",G1460*(1+E1461),IF('##zz500##'!T1461&lt;&gt;0,G1460*(1+'##zz500##'!T1461),G1460*(1+'##zz500##'!P1461))))</f>
        <v>24.82698859100546</v>
      </c>
      <c r="H1461" s="6">
        <f t="shared" si="62"/>
        <v>-2.0649127113199439E-2</v>
      </c>
      <c r="I1461" s="17">
        <f>G1461/MAX(G$240:G1461)-1</f>
        <v>-2.0649127113199439E-2</v>
      </c>
      <c r="N1461" s="20"/>
      <c r="O1461" s="20"/>
      <c r="S1461" s="192"/>
      <c r="Y1461" s="39"/>
      <c r="Z1461" s="39"/>
      <c r="AA1461" s="17"/>
      <c r="AC1461" s="142"/>
      <c r="AE1461" s="17"/>
      <c r="AG1461" s="66"/>
      <c r="AI1461" s="17"/>
    </row>
    <row r="1462" spans="1:36" x14ac:dyDescent="0.25">
      <c r="A1462" s="72">
        <f>IF('##zz500##'!B1462&lt;&gt;"",'##zz500##'!B1462,"")</f>
        <v>41288</v>
      </c>
      <c r="B1462" s="208">
        <v>19804.650000000001</v>
      </c>
      <c r="C1462" s="146">
        <f t="shared" si="60"/>
        <v>3.1931833458213044E-2</v>
      </c>
      <c r="D1462" s="143">
        <f>IF('##zz500##'!K1462="","",IF('##zz500##'!K1462="yes",D1461,IF('##zz500##'!T1462&lt;&gt;0,D1461*(1+'##zz500##'!T1462),D1461*(1+C1462))))</f>
        <v>6.1749757486217982</v>
      </c>
      <c r="E1462" s="6">
        <f t="shared" si="61"/>
        <v>3.1931833458213044E-2</v>
      </c>
      <c r="F1462" s="17">
        <f>D1462/MAX(D$240:D1462)-1</f>
        <v>-7.7106464076710513E-3</v>
      </c>
      <c r="G1462" s="66">
        <f>IF('##zz500##'!K1462="","",IF('##zz500##'!K1462="no",G1461*(1+E1462),IF('##zz500##'!T1462&lt;&gt;0,G1461*(1+'##zz500##'!T1462),G1461*(1+'##zz500##'!P1462))))</f>
        <v>25.6197598559624</v>
      </c>
      <c r="H1462" s="6">
        <f t="shared" si="62"/>
        <v>3.1931833458213044E-2</v>
      </c>
      <c r="I1462" s="17">
        <f>G1462/MAX(G$240:G1462)-1</f>
        <v>0</v>
      </c>
      <c r="N1462" s="20"/>
      <c r="O1462" s="20"/>
      <c r="S1462" s="192"/>
      <c r="Y1462" s="39"/>
      <c r="Z1462" s="39"/>
      <c r="AA1462" s="17"/>
      <c r="AC1462" s="142"/>
      <c r="AE1462" s="17"/>
      <c r="AG1462" s="66"/>
      <c r="AI1462" s="17"/>
    </row>
    <row r="1463" spans="1:36" x14ac:dyDescent="0.25">
      <c r="A1463" s="72">
        <f>IF('##zz500##'!B1463&lt;&gt;"",'##zz500##'!B1463,"")</f>
        <v>41289</v>
      </c>
      <c r="B1463" s="208">
        <v>20178.240000000002</v>
      </c>
      <c r="C1463" s="146">
        <f t="shared" si="60"/>
        <v>1.8863751694677688E-2</v>
      </c>
      <c r="D1463" s="143">
        <f>IF('##zz500##'!K1463="","",IF('##zz500##'!K1463="yes",D1462,IF('##zz500##'!T1463&lt;&gt;0,D1462*(1+'##zz500##'!T1463),D1462*(1+C1463))))</f>
        <v>6.2914589578644566</v>
      </c>
      <c r="E1463" s="6">
        <f t="shared" si="61"/>
        <v>1.8863751694677688E-2</v>
      </c>
      <c r="F1463" s="17">
        <f>D1463/MAX(D$240:D1463)-1</f>
        <v>0</v>
      </c>
      <c r="G1463" s="66">
        <f>IF('##zz500##'!K1463="","",IF('##zz500##'!K1463="no",G1462*(1+E1463),IF('##zz500##'!T1463&lt;&gt;0,G1462*(1+'##zz500##'!T1463),G1462*(1+'##zz500##'!P1463))))</f>
        <v>26.103044644362544</v>
      </c>
      <c r="H1463" s="6">
        <f t="shared" si="62"/>
        <v>1.8863751694677688E-2</v>
      </c>
      <c r="I1463" s="17">
        <f>G1463/MAX(G$240:G1463)-1</f>
        <v>0</v>
      </c>
      <c r="N1463" s="20"/>
      <c r="O1463" s="20"/>
      <c r="S1463" s="192"/>
      <c r="Y1463" s="39"/>
      <c r="Z1463" s="39"/>
      <c r="AA1463" s="17"/>
      <c r="AC1463" s="142"/>
      <c r="AE1463" s="17"/>
      <c r="AG1463" s="66"/>
      <c r="AI1463" s="17"/>
    </row>
    <row r="1464" spans="1:36" x14ac:dyDescent="0.25">
      <c r="A1464" s="72">
        <f>IF('##zz500##'!B1464&lt;&gt;"",'##zz500##'!B1464,"")</f>
        <v>41290</v>
      </c>
      <c r="B1464" s="208">
        <v>20092.080000000002</v>
      </c>
      <c r="C1464" s="146">
        <f t="shared" si="60"/>
        <v>-4.2699462391170284E-3</v>
      </c>
      <c r="D1464" s="143">
        <f>IF('##zz500##'!K1464="","",IF('##zz500##'!K1464="yes",D1463,IF('##zz500##'!T1464&lt;&gt;0,D1463*(1+'##zz500##'!T1464),D1463*(1+C1464))))</f>
        <v>6.2645947663487638</v>
      </c>
      <c r="E1464" s="6">
        <f t="shared" si="61"/>
        <v>-4.2699462391171394E-3</v>
      </c>
      <c r="F1464" s="17">
        <f>D1464/MAX(D$240:D1464)-1</f>
        <v>-4.2699462391171394E-3</v>
      </c>
      <c r="G1464" s="66">
        <f>IF('##zz500##'!K1464="","",IF('##zz500##'!K1464="no",G1463*(1+E1464),IF('##zz500##'!T1464&lt;&gt;0,G1463*(1+'##zz500##'!T1464),G1463*(1+'##zz500##'!P1464))))</f>
        <v>25.991586047053843</v>
      </c>
      <c r="H1464" s="6">
        <f t="shared" si="62"/>
        <v>-4.2699462391170284E-3</v>
      </c>
      <c r="I1464" s="17">
        <f>G1464/MAX(G$240:G1464)-1</f>
        <v>-4.2699462391170284E-3</v>
      </c>
      <c r="N1464" s="20"/>
      <c r="O1464" s="20"/>
      <c r="S1464" s="192"/>
      <c r="Y1464" s="39"/>
      <c r="Z1464" s="39"/>
      <c r="AA1464" s="17"/>
      <c r="AC1464" s="142"/>
      <c r="AE1464" s="17"/>
      <c r="AG1464" s="66"/>
      <c r="AI1464" s="17"/>
    </row>
    <row r="1465" spans="1:36" x14ac:dyDescent="0.25">
      <c r="A1465" s="72">
        <f>IF('##zz500##'!B1465&lt;&gt;"",'##zz500##'!B1465,"")</f>
        <v>41291</v>
      </c>
      <c r="B1465" s="208">
        <v>19971.47</v>
      </c>
      <c r="C1465" s="146">
        <f t="shared" si="60"/>
        <v>-6.0028628195787359E-3</v>
      </c>
      <c r="D1465" s="143">
        <f>IF('##zz500##'!K1465="","",IF('##zz500##'!K1465="yes",D1464,IF('##zz500##'!T1465&lt;&gt;0,D1464*(1+'##zz500##'!T1465),D1464*(1+C1465))))</f>
        <v>6.2269892633461215</v>
      </c>
      <c r="E1465" s="6">
        <f t="shared" si="61"/>
        <v>-6.0028628195787359E-3</v>
      </c>
      <c r="F1465" s="17">
        <f>D1465/MAX(D$240:D1465)-1</f>
        <v>-1.024717715717538E-2</v>
      </c>
      <c r="G1465" s="66">
        <f>IF('##zz500##'!K1465="","",IF('##zz500##'!K1465="no",G1464*(1+E1465),IF('##zz500##'!T1465&lt;&gt;0,G1464*(1+'##zz500##'!T1465),G1464*(1+'##zz500##'!P1465))))</f>
        <v>25.835562121550101</v>
      </c>
      <c r="H1465" s="6">
        <f t="shared" si="62"/>
        <v>-6.0028628195787359E-3</v>
      </c>
      <c r="I1465" s="17">
        <f>G1465/MAX(G$240:G1465)-1</f>
        <v>-1.0247177157175491E-2</v>
      </c>
      <c r="N1465" s="20"/>
      <c r="O1465" s="20"/>
      <c r="S1465" s="192"/>
      <c r="Y1465" s="39"/>
      <c r="Z1465" s="39"/>
      <c r="AA1465" s="17"/>
      <c r="AC1465" s="142"/>
      <c r="AE1465" s="17"/>
      <c r="AG1465" s="66"/>
      <c r="AI1465" s="17"/>
    </row>
    <row r="1466" spans="1:36" x14ac:dyDescent="0.25">
      <c r="A1466" s="72">
        <f>IF('##zz500##'!B1466&lt;&gt;"",'##zz500##'!B1466,"")</f>
        <v>41292</v>
      </c>
      <c r="B1466" s="208">
        <v>20159.330000000002</v>
      </c>
      <c r="C1466" s="146">
        <f t="shared" si="60"/>
        <v>9.406418255641702E-3</v>
      </c>
      <c r="D1466" s="143">
        <f>IF('##zz500##'!K1466="","",IF('##zz500##'!K1466="yes",D1465,IF('##zz500##'!T1466&lt;&gt;0,D1465*(1+'##zz500##'!T1466),D1465*(1+C1466))))</f>
        <v>6.2855629288305455</v>
      </c>
      <c r="E1466" s="6">
        <f t="shared" si="61"/>
        <v>9.406418255641702E-3</v>
      </c>
      <c r="F1466" s="17">
        <f>D1466/MAX(D$240:D1466)-1</f>
        <v>-9.3714813581369238E-4</v>
      </c>
      <c r="G1466" s="66">
        <f>IF('##zz500##'!K1466="","",IF('##zz500##'!K1466="no",G1465*(1+E1466),IF('##zz500##'!T1466&lt;&gt;0,G1465*(1+'##zz500##'!T1466),G1465*(1+'##zz500##'!P1466))))</f>
        <v>26.078582224735015</v>
      </c>
      <c r="H1466" s="6">
        <f t="shared" si="62"/>
        <v>9.406418255641702E-3</v>
      </c>
      <c r="I1466" s="17">
        <f>G1466/MAX(G$240:G1466)-1</f>
        <v>-9.3714813581380341E-4</v>
      </c>
      <c r="N1466" s="20"/>
      <c r="O1466" s="20"/>
      <c r="S1466" s="192"/>
      <c r="Y1466" s="39"/>
      <c r="Z1466" s="39"/>
      <c r="AA1466" s="17"/>
      <c r="AC1466" s="142"/>
      <c r="AE1466" s="17"/>
      <c r="AG1466" s="66"/>
      <c r="AI1466" s="17"/>
    </row>
    <row r="1467" spans="1:36" x14ac:dyDescent="0.25">
      <c r="A1467" s="72">
        <f>IF('##zz500##'!B1467&lt;&gt;"",'##zz500##'!B1467,"")</f>
        <v>41295</v>
      </c>
      <c r="B1467" s="208">
        <v>20112.18</v>
      </c>
      <c r="C1467" s="146">
        <f t="shared" si="60"/>
        <v>-2.3388674127563513E-3</v>
      </c>
      <c r="D1467" s="143">
        <f>IF('##zz500##'!K1467="","",IF('##zz500##'!K1467="yes",D1466,IF('##zz500##'!T1467&lt;&gt;0,D1466*(1+'##zz500##'!T1467),D1466*(1+C1467))))</f>
        <v>6.2708618305254742</v>
      </c>
      <c r="E1467" s="6">
        <f t="shared" si="61"/>
        <v>-2.3388674127563513E-3</v>
      </c>
      <c r="F1467" s="17">
        <f>D1467/MAX(D$240:D1467)-1</f>
        <v>-3.2738236833342871E-3</v>
      </c>
      <c r="G1467" s="66">
        <f>IF('##zz500##'!K1467="","",IF('##zz500##'!K1467="no",G1466*(1+E1467),IF('##zz500##'!T1467&lt;&gt;0,G1466*(1+'##zz500##'!T1467),G1466*(1+'##zz500##'!P1467))))</f>
        <v>26.017587878598697</v>
      </c>
      <c r="H1467" s="6">
        <f t="shared" si="62"/>
        <v>-2.3388674127563513E-3</v>
      </c>
      <c r="I1467" s="17">
        <f>G1467/MAX(G$240:G1467)-1</f>
        <v>-3.2738236833342871E-3</v>
      </c>
      <c r="N1467" s="20"/>
      <c r="O1467" s="20"/>
      <c r="S1467" s="192"/>
      <c r="Y1467" s="39"/>
      <c r="Z1467" s="39"/>
      <c r="AA1467" s="17"/>
      <c r="AC1467" s="142"/>
      <c r="AE1467" s="17"/>
      <c r="AG1467" s="66"/>
      <c r="AI1467" s="17"/>
    </row>
    <row r="1468" spans="1:36" x14ac:dyDescent="0.25">
      <c r="A1468" s="72">
        <f>IF('##zz500##'!B1468&lt;&gt;"",'##zz500##'!B1468,"")</f>
        <v>41296</v>
      </c>
      <c r="B1468" s="208">
        <v>19812.240000000002</v>
      </c>
      <c r="C1468" s="146">
        <f t="shared" si="60"/>
        <v>-1.4913351014161469E-2</v>
      </c>
      <c r="D1468" s="143">
        <f>IF('##zz500##'!K1468="","",IF('##zz500##'!K1468="yes",D1467,IF('##zz500##'!T1468&lt;&gt;0,D1467*(1+'##zz500##'!T1468),D1467*(1+C1468))))</f>
        <v>6.1773422668855407</v>
      </c>
      <c r="E1468" s="6">
        <f t="shared" si="61"/>
        <v>-1.4913351014161469E-2</v>
      </c>
      <c r="F1468" s="17">
        <f>D1468/MAX(D$240:D1468)-1</f>
        <v>-1.8138351015747789E-2</v>
      </c>
      <c r="G1468" s="66">
        <f>IF('##zz500##'!K1468="","",IF('##zz500##'!K1468="no",G1467*(1+E1468),IF('##zz500##'!T1468&lt;&gt;0,G1467*(1+'##zz500##'!T1468),G1467*(1+'##zz500##'!P1468))))</f>
        <v>25.62957845802336</v>
      </c>
      <c r="H1468" s="6">
        <f t="shared" si="62"/>
        <v>-1.491335101416158E-2</v>
      </c>
      <c r="I1468" s="17">
        <f>G1468/MAX(G$240:G1468)-1</f>
        <v>-1.8138351015747789E-2</v>
      </c>
      <c r="N1468" s="20"/>
      <c r="O1468" s="20"/>
      <c r="S1468" s="192"/>
      <c r="Y1468" s="39"/>
      <c r="Z1468" s="39"/>
      <c r="AA1468" s="17"/>
      <c r="AC1468" s="142"/>
      <c r="AE1468" s="17"/>
      <c r="AF1468" s="14"/>
      <c r="AG1468" s="66"/>
      <c r="AI1468" s="17"/>
      <c r="AJ1468" s="14"/>
    </row>
    <row r="1469" spans="1:36" x14ac:dyDescent="0.25">
      <c r="A1469" s="72">
        <f>IF('##zz500##'!B1469&lt;&gt;"",'##zz500##'!B1469,"")</f>
        <v>41297</v>
      </c>
      <c r="B1469" s="208">
        <v>19668.02</v>
      </c>
      <c r="C1469" s="146">
        <f t="shared" si="60"/>
        <v>-7.2793384291731655E-3</v>
      </c>
      <c r="D1469" s="143">
        <f>IF('##zz500##'!K1469="","",IF('##zz500##'!K1469="yes",D1468,IF('##zz500##'!T1469&lt;&gt;0,D1468*(1+'##zz500##'!T1469),D1468*(1+C1469))))</f>
        <v>6.1323753019320453</v>
      </c>
      <c r="E1469" s="6">
        <f t="shared" si="61"/>
        <v>-7.2793384291731655E-3</v>
      </c>
      <c r="F1469" s="17">
        <f>D1469/MAX(D$240:D1469)-1</f>
        <v>-2.5285654249330158E-2</v>
      </c>
      <c r="G1469" s="66">
        <f>IF('##zz500##'!K1469="","",IF('##zz500##'!K1469="no",G1468*(1+E1469),IF('##zz500##'!T1469&lt;&gt;0,G1468*(1+'##zz500##'!T1469),G1468*(1+'##zz500##'!P1469))))</f>
        <v>25.443012082630361</v>
      </c>
      <c r="H1469" s="6">
        <f t="shared" si="62"/>
        <v>-7.2793384291731655E-3</v>
      </c>
      <c r="I1469" s="17">
        <f>G1469/MAX(G$240:G1469)-1</f>
        <v>-2.5285654249330269E-2</v>
      </c>
      <c r="N1469" s="20"/>
      <c r="O1469" s="20"/>
      <c r="S1469" s="192"/>
      <c r="Y1469" s="39"/>
      <c r="Z1469" s="39"/>
      <c r="AA1469" s="17"/>
      <c r="AC1469" s="142"/>
      <c r="AE1469" s="17"/>
      <c r="AG1469" s="66"/>
      <c r="AI1469" s="17"/>
    </row>
    <row r="1470" spans="1:36" x14ac:dyDescent="0.25">
      <c r="A1470" s="72">
        <f>IF('##zz500##'!B1470&lt;&gt;"",'##zz500##'!B1470,"")</f>
        <v>41298</v>
      </c>
      <c r="B1470" s="208">
        <v>19126.439999999999</v>
      </c>
      <c r="C1470" s="146">
        <f t="shared" si="60"/>
        <v>-2.7536071246622829E-2</v>
      </c>
      <c r="D1470" s="143">
        <f>IF('##zz500##'!K1470="","",IF('##zz500##'!K1470="yes",D1469,IF('##zz500##'!T1470&lt;&gt;0,D1469*(1+'##zz500##'!T1470),D1469*(1+C1470))))</f>
        <v>6.0104637571209976</v>
      </c>
      <c r="E1470" s="6">
        <f t="shared" si="61"/>
        <v>-1.9879987575554758E-2</v>
      </c>
      <c r="F1470" s="17">
        <f>D1470/MAX(D$240:D1470)-1</f>
        <v>-4.4662963332568362E-2</v>
      </c>
      <c r="G1470" s="66">
        <f>IF('##zz500##'!K1470="","",IF('##zz500##'!K1470="no",G1469*(1+E1470),IF('##zz500##'!T1470&lt;&gt;0,G1469*(1+'##zz500##'!T1470),G1469*(1+'##zz500##'!P1470))))</f>
        <v>24.937205318542979</v>
      </c>
      <c r="H1470" s="6">
        <f t="shared" si="62"/>
        <v>-1.9879987575554758E-2</v>
      </c>
      <c r="I1470" s="17">
        <f>G1470/MAX(G$240:G1470)-1</f>
        <v>-4.4662963332568584E-2</v>
      </c>
      <c r="N1470" s="20"/>
      <c r="O1470" s="20"/>
      <c r="S1470" s="192"/>
      <c r="Y1470" s="39"/>
      <c r="Z1470" s="39"/>
      <c r="AA1470" s="17"/>
      <c r="AC1470" s="142"/>
      <c r="AE1470" s="17"/>
      <c r="AG1470" s="66"/>
      <c r="AI1470" s="17"/>
    </row>
    <row r="1471" spans="1:36" x14ac:dyDescent="0.25">
      <c r="A1471" s="72">
        <f>IF('##zz500##'!B1471&lt;&gt;"",'##zz500##'!B1471,"")</f>
        <v>41299</v>
      </c>
      <c r="B1471" s="208">
        <v>19132.919999999998</v>
      </c>
      <c r="C1471" s="146">
        <f t="shared" si="60"/>
        <v>3.3879801991387737E-4</v>
      </c>
      <c r="D1471" s="143">
        <f>IF('##zz500##'!K1471="","",IF('##zz500##'!K1471="yes",D1470,IF('##zz500##'!T1471&lt;&gt;0,D1470*(1+'##zz500##'!T1471),D1470*(1+C1471))))</f>
        <v>6.0104637571209976</v>
      </c>
      <c r="E1471" s="6">
        <f t="shared" si="61"/>
        <v>0</v>
      </c>
      <c r="F1471" s="17">
        <f>D1471/MAX(D$240:D1471)-1</f>
        <v>-4.4662963332568362E-2</v>
      </c>
      <c r="G1471" s="66">
        <f>IF('##zz500##'!K1471="","",IF('##zz500##'!K1471="no",G1470*(1+E1471),IF('##zz500##'!T1471&lt;&gt;0,G1470*(1+'##zz500##'!T1471),G1470*(1+'##zz500##'!P1471))))</f>
        <v>24.979165343279725</v>
      </c>
      <c r="H1471" s="6">
        <f t="shared" si="62"/>
        <v>1.6826273915122592E-3</v>
      </c>
      <c r="I1471" s="17">
        <f>G1471/MAX(G$240:G1471)-1</f>
        <v>-4.3055487066545828E-2</v>
      </c>
      <c r="N1471" s="20"/>
      <c r="O1471" s="20"/>
      <c r="S1471" s="192"/>
      <c r="Y1471" s="39"/>
      <c r="Z1471" s="39"/>
      <c r="AA1471" s="17"/>
      <c r="AC1471" s="142"/>
      <c r="AE1471" s="17"/>
      <c r="AG1471" s="66"/>
      <c r="AI1471" s="17"/>
    </row>
    <row r="1472" spans="1:36" x14ac:dyDescent="0.25">
      <c r="A1472" s="72">
        <f>IF('##zz500##'!B1472&lt;&gt;"",'##zz500##'!B1472,"")</f>
        <v>41302</v>
      </c>
      <c r="B1472" s="208">
        <v>19546.490000000002</v>
      </c>
      <c r="C1472" s="146">
        <f t="shared" si="60"/>
        <v>2.1615623752150981E-2</v>
      </c>
      <c r="D1472" s="143">
        <f>IF('##zz500##'!K1472="","",IF('##zz500##'!K1472="yes",D1471,IF('##zz500##'!T1472&lt;&gt;0,D1471*(1+'##zz500##'!T1472),D1471*(1+C1472))))</f>
        <v>6.0104637571209976</v>
      </c>
      <c r="E1472" s="6">
        <f t="shared" si="61"/>
        <v>0</v>
      </c>
      <c r="F1472" s="17">
        <f>D1472/MAX(D$240:D1472)-1</f>
        <v>-4.4662963332568362E-2</v>
      </c>
      <c r="G1472" s="66">
        <f>IF('##zz500##'!K1472="","",IF('##zz500##'!K1472="no",G1471*(1+E1472),IF('##zz500##'!T1472&lt;&gt;0,G1471*(1+'##zz500##'!T1472),G1471*(1+'##zz500##'!P1472))))</f>
        <v>24.785674333463252</v>
      </c>
      <c r="H1472" s="6">
        <f t="shared" si="62"/>
        <v>-7.7460958826043314E-3</v>
      </c>
      <c r="I1472" s="17">
        <f>G1472/MAX(G$240:G1472)-1</f>
        <v>-5.0468071018060501E-2</v>
      </c>
      <c r="N1472" s="20"/>
      <c r="O1472" s="20"/>
      <c r="S1472" s="192"/>
      <c r="Y1472" s="39"/>
      <c r="Z1472" s="39"/>
      <c r="AA1472" s="17"/>
      <c r="AC1472" s="142"/>
      <c r="AE1472" s="17"/>
      <c r="AG1472" s="66"/>
      <c r="AI1472" s="17"/>
    </row>
    <row r="1473" spans="1:36" x14ac:dyDescent="0.25">
      <c r="A1473" s="72">
        <f>IF('##zz500##'!B1473&lt;&gt;"",'##zz500##'!B1473,"")</f>
        <v>41303</v>
      </c>
      <c r="B1473" s="208">
        <v>19650.169999999998</v>
      </c>
      <c r="C1473" s="146">
        <f t="shared" si="60"/>
        <v>5.3042771362017405E-3</v>
      </c>
      <c r="D1473" s="143">
        <f>IF('##zz500##'!K1473="","",IF('##zz500##'!K1473="yes",D1472,IF('##zz500##'!T1473&lt;&gt;0,D1472*(1+'##zz500##'!T1473),D1472*(1+C1473))))</f>
        <v>6.0423449226058636</v>
      </c>
      <c r="E1473" s="6">
        <f t="shared" si="61"/>
        <v>5.3042771362017405E-3</v>
      </c>
      <c r="F1473" s="17">
        <f>D1473/MAX(D$240:D1473)-1</f>
        <v>-3.9595590931606583E-2</v>
      </c>
      <c r="G1473" s="66">
        <f>IF('##zz500##'!K1473="","",IF('##zz500##'!K1473="no",G1472*(1+E1473),IF('##zz500##'!T1473&lt;&gt;0,G1472*(1+'##zz500##'!T1473),G1472*(1+'##zz500##'!P1473))))</f>
        <v>24.917144419135582</v>
      </c>
      <c r="H1473" s="6">
        <f t="shared" si="62"/>
        <v>5.3042771362017405E-3</v>
      </c>
      <c r="I1473" s="17">
        <f>G1473/MAX(G$240:G1473)-1</f>
        <v>-4.5431490517068074E-2</v>
      </c>
      <c r="N1473" s="20"/>
      <c r="O1473" s="20"/>
      <c r="S1473" s="192"/>
      <c r="Y1473" s="39"/>
      <c r="Z1473" s="39"/>
      <c r="AA1473" s="17"/>
      <c r="AC1473" s="142"/>
      <c r="AE1473" s="17"/>
      <c r="AG1473" s="66"/>
      <c r="AI1473" s="17"/>
    </row>
    <row r="1474" spans="1:36" x14ac:dyDescent="0.25">
      <c r="A1474" s="72">
        <f>IF('##zz500##'!B1474&lt;&gt;"",'##zz500##'!B1474,"")</f>
        <v>41304</v>
      </c>
      <c r="B1474" s="208">
        <v>19570.509999999998</v>
      </c>
      <c r="C1474" s="146">
        <f t="shared" si="60"/>
        <v>-4.0539089483704327E-3</v>
      </c>
      <c r="D1474" s="143">
        <f>IF('##zz500##'!K1474="","",IF('##zz500##'!K1474="yes",D1473,IF('##zz500##'!T1474&lt;&gt;0,D1473*(1+'##zz500##'!T1474),D1473*(1+C1474))))</f>
        <v>6.0178498064549713</v>
      </c>
      <c r="E1474" s="6">
        <f t="shared" si="61"/>
        <v>-4.0539089483704327E-3</v>
      </c>
      <c r="F1474" s="17">
        <f>D1474/MAX(D$240:D1474)-1</f>
        <v>-4.3488982959583367E-2</v>
      </c>
      <c r="G1474" s="66">
        <f>IF('##zz500##'!K1474="","",IF('##zz500##'!K1474="no",G1473*(1+E1474),IF('##zz500##'!T1474&lt;&gt;0,G1473*(1+'##zz500##'!T1474),G1473*(1+'##zz500##'!P1474))))</f>
        <v>24.816132584407011</v>
      </c>
      <c r="H1474" s="6">
        <f t="shared" si="62"/>
        <v>-4.0539089483703217E-3</v>
      </c>
      <c r="I1474" s="17">
        <f>G1474/MAX(G$240:G1474)-1</f>
        <v>-4.9301224339493577E-2</v>
      </c>
      <c r="N1474" s="20"/>
      <c r="O1474" s="20"/>
      <c r="S1474" s="192"/>
      <c r="Y1474" s="39"/>
      <c r="Z1474" s="39"/>
      <c r="AA1474" s="17"/>
      <c r="AC1474" s="142"/>
      <c r="AE1474" s="17"/>
      <c r="AG1474" s="66"/>
      <c r="AI1474" s="17"/>
    </row>
    <row r="1475" spans="1:36" x14ac:dyDescent="0.25">
      <c r="A1475" s="72">
        <f>IF('##zz500##'!B1475&lt;&gt;"",'##zz500##'!B1475,"")</f>
        <v>41305</v>
      </c>
      <c r="B1475" s="208">
        <v>19282.439999999999</v>
      </c>
      <c r="C1475" s="146">
        <f t="shared" si="60"/>
        <v>-1.4719595963518572E-2</v>
      </c>
      <c r="D1475" s="143">
        <f>IF('##zz500##'!K1475="","",IF('##zz500##'!K1475="yes",D1474,IF('##zz500##'!T1475&lt;&gt;0,D1474*(1+'##zz500##'!T1475),D1474*(1+C1475))))</f>
        <v>5.9292694887348159</v>
      </c>
      <c r="E1475" s="6">
        <f t="shared" si="61"/>
        <v>-1.4719595963518572E-2</v>
      </c>
      <c r="F1475" s="17">
        <f>D1475/MAX(D$240:D1475)-1</f>
        <v>-5.7568438665072441E-2</v>
      </c>
      <c r="G1475" s="66">
        <f>IF('##zz500##'!K1475="","",IF('##zz500##'!K1475="no",G1474*(1+E1475),IF('##zz500##'!T1475&lt;&gt;0,G1474*(1+'##zz500##'!T1475),G1474*(1+'##zz500##'!P1475))))</f>
        <v>24.450849139387433</v>
      </c>
      <c r="H1475" s="6">
        <f t="shared" si="62"/>
        <v>-1.4719595963518572E-2</v>
      </c>
      <c r="I1475" s="17">
        <f>G1475/MAX(G$240:G1475)-1</f>
        <v>-6.3295126200227925E-2</v>
      </c>
      <c r="N1475" s="20"/>
      <c r="O1475" s="20"/>
      <c r="S1475" s="192"/>
      <c r="Y1475" s="39"/>
      <c r="Z1475" s="39"/>
      <c r="AA1475" s="17"/>
      <c r="AC1475" s="142"/>
      <c r="AE1475" s="17"/>
      <c r="AG1475" s="66"/>
      <c r="AI1475" s="17"/>
    </row>
    <row r="1476" spans="1:36" x14ac:dyDescent="0.25">
      <c r="A1476" s="72">
        <f>IF('##zz500##'!B1476&lt;&gt;"",'##zz500##'!B1476,"")</f>
        <v>41306</v>
      </c>
      <c r="B1476" s="208">
        <v>19560.03</v>
      </c>
      <c r="C1476" s="146">
        <f t="shared" ref="C1476:C1539" si="63">IF(AND(B1475&gt;0,B1476&gt;0),B1476/B1475-1,"")</f>
        <v>1.4395999676389604E-2</v>
      </c>
      <c r="D1476" s="143">
        <f>IF('##zz500##'!K1476="","",IF('##zz500##'!K1476="yes",D1475,IF('##zz500##'!T1476&lt;&gt;0,D1475*(1+'##zz500##'!T1476),D1475*(1+C1476))))</f>
        <v>6.0146272503758693</v>
      </c>
      <c r="E1476" s="6">
        <f t="shared" si="61"/>
        <v>1.4395999676389604E-2</v>
      </c>
      <c r="F1476" s="17">
        <f>D1476/MAX(D$240:D1476)-1</f>
        <v>-4.4001194213075467E-2</v>
      </c>
      <c r="G1476" s="66">
        <f>IF('##zz500##'!K1476="","",IF('##zz500##'!K1476="no",G1475*(1+E1476),IF('##zz500##'!T1476&lt;&gt;0,G1475*(1+'##zz500##'!T1476),G1475*(1+'##zz500##'!P1476))))</f>
        <v>24.802843555685506</v>
      </c>
      <c r="H1476" s="6">
        <f t="shared" si="62"/>
        <v>1.4395999676389604E-2</v>
      </c>
      <c r="I1476" s="17">
        <f>G1476/MAX(G$240:G1476)-1</f>
        <v>-4.9810323140133894E-2</v>
      </c>
      <c r="N1476" s="20"/>
      <c r="O1476" s="20"/>
      <c r="S1476" s="192"/>
      <c r="Y1476" s="39"/>
      <c r="Z1476" s="39"/>
      <c r="AA1476" s="17"/>
      <c r="AC1476" s="142"/>
      <c r="AE1476" s="17"/>
      <c r="AG1476" s="66"/>
      <c r="AI1476" s="17"/>
    </row>
    <row r="1477" spans="1:36" x14ac:dyDescent="0.25">
      <c r="A1477" s="72">
        <f>IF('##zz500##'!B1477&lt;&gt;"",'##zz500##'!B1477,"")</f>
        <v>41309</v>
      </c>
      <c r="B1477" s="208">
        <v>19477.57</v>
      </c>
      <c r="C1477" s="146">
        <f t="shared" si="63"/>
        <v>-4.2157399554090258E-3</v>
      </c>
      <c r="D1477" s="143">
        <f>IF('##zz500##'!K1477="","",IF('##zz500##'!K1477="yes",D1476,IF('##zz500##'!T1477&lt;&gt;0,D1476*(1+'##zz500##'!T1477),D1476*(1+C1477))))</f>
        <v>5.9892711459595676</v>
      </c>
      <c r="E1477" s="6">
        <f t="shared" si="61"/>
        <v>-4.2157399554090258E-3</v>
      </c>
      <c r="F1477" s="17">
        <f>D1477/MAX(D$240:D1477)-1</f>
        <v>-4.8031436575954767E-2</v>
      </c>
      <c r="G1477" s="66">
        <f>IF('##zz500##'!K1477="","",IF('##zz500##'!K1477="no",G1476*(1+E1477),IF('##zz500##'!T1477&lt;&gt;0,G1476*(1+'##zz500##'!T1477),G1476*(1+'##zz500##'!P1477))))</f>
        <v>24.698281217100043</v>
      </c>
      <c r="H1477" s="6">
        <f t="shared" si="62"/>
        <v>-4.2157399554090258E-3</v>
      </c>
      <c r="I1477" s="17">
        <f>G1477/MAX(G$240:G1477)-1</f>
        <v>-5.3816075726089152E-2</v>
      </c>
      <c r="N1477" s="20"/>
      <c r="O1477" s="20"/>
      <c r="S1477" s="192"/>
      <c r="Y1477" s="39"/>
      <c r="Z1477" s="39"/>
      <c r="AA1477" s="17"/>
      <c r="AC1477" s="142"/>
      <c r="AE1477" s="17"/>
      <c r="AG1477" s="66"/>
      <c r="AI1477" s="17"/>
    </row>
    <row r="1478" spans="1:36" x14ac:dyDescent="0.25">
      <c r="A1478" s="72">
        <f>IF('##zz500##'!B1478&lt;&gt;"",'##zz500##'!B1478,"")</f>
        <v>41310</v>
      </c>
      <c r="B1478" s="208">
        <v>19566.27</v>
      </c>
      <c r="C1478" s="146">
        <f t="shared" si="63"/>
        <v>4.5539561659899697E-3</v>
      </c>
      <c r="D1478" s="143">
        <f>IF('##zz500##'!K1478="","",IF('##zz500##'!K1478="yes",D1477,IF('##zz500##'!T1478&lt;&gt;0,D1477*(1+'##zz500##'!T1478),D1477*(1+C1478))))</f>
        <v>5.9478658225828864</v>
      </c>
      <c r="E1478" s="6">
        <f t="shared" si="61"/>
        <v>-6.913249102875163E-3</v>
      </c>
      <c r="F1478" s="17">
        <f>D1478/MAX(D$240:D1478)-1</f>
        <v>-5.4612632393011395E-2</v>
      </c>
      <c r="G1478" s="66">
        <f>IF('##zz500##'!K1478="","",IF('##zz500##'!K1478="no",G1477*(1+E1478),IF('##zz500##'!T1478&lt;&gt;0,G1477*(1+'##zz500##'!T1478),G1477*(1+'##zz500##'!P1478))))</f>
        <v>24.527535846633366</v>
      </c>
      <c r="H1478" s="6">
        <f t="shared" si="62"/>
        <v>-6.913249102875163E-3</v>
      </c>
      <c r="I1478" s="17">
        <f>G1478/MAX(G$240:G1478)-1</f>
        <v>-6.0357280891730758E-2</v>
      </c>
      <c r="N1478" s="20"/>
      <c r="O1478" s="20"/>
      <c r="S1478" s="192"/>
      <c r="Y1478" s="39"/>
      <c r="Z1478" s="39"/>
      <c r="AA1478" s="17"/>
      <c r="AC1478" s="142"/>
      <c r="AE1478" s="17"/>
      <c r="AG1478" s="66"/>
      <c r="AI1478" s="17"/>
    </row>
    <row r="1479" spans="1:36" x14ac:dyDescent="0.25">
      <c r="A1479" s="72">
        <f>IF('##zz500##'!B1479&lt;&gt;"",'##zz500##'!B1479,"")</f>
        <v>41311</v>
      </c>
      <c r="B1479" s="208">
        <v>19633.77</v>
      </c>
      <c r="C1479" s="146">
        <f t="shared" si="63"/>
        <v>3.4498143999852626E-3</v>
      </c>
      <c r="D1479" s="143">
        <f>IF('##zz500##'!K1479="","",IF('##zz500##'!K1479="yes",D1478,IF('##zz500##'!T1479&lt;&gt;0,D1478*(1+'##zz500##'!T1479),D1478*(1+C1479))))</f>
        <v>5.9683848557468133</v>
      </c>
      <c r="E1479" s="6">
        <f t="shared" si="61"/>
        <v>3.4498143999852626E-3</v>
      </c>
      <c r="F1479" s="17">
        <f>D1479/MAX(D$240:D1479)-1</f>
        <v>-5.1351221438676653E-2</v>
      </c>
      <c r="G1479" s="66">
        <f>IF('##zz500##'!K1479="","",IF('##zz500##'!K1479="no",G1478*(1+E1479),IF('##zz500##'!T1479&lt;&gt;0,G1478*(1+'##zz500##'!T1479),G1478*(1+'##zz500##'!P1479))))</f>
        <v>24.612151292993236</v>
      </c>
      <c r="H1479" s="6">
        <f t="shared" si="62"/>
        <v>3.4498143999852626E-3</v>
      </c>
      <c r="I1479" s="17">
        <f>G1479/MAX(G$240:G1479)-1</f>
        <v>-5.7115687908509738E-2</v>
      </c>
      <c r="N1479" s="20"/>
      <c r="O1479" s="20"/>
      <c r="S1479" s="192"/>
      <c r="Y1479" s="39"/>
      <c r="Z1479" s="39"/>
      <c r="AA1479" s="17"/>
      <c r="AC1479" s="142"/>
      <c r="AE1479" s="17"/>
      <c r="AG1479" s="66"/>
      <c r="AI1479" s="17"/>
    </row>
    <row r="1480" spans="1:36" x14ac:dyDescent="0.25">
      <c r="A1480" s="72">
        <f>IF('##zz500##'!B1480&lt;&gt;"",'##zz500##'!B1480,"")</f>
        <v>41312</v>
      </c>
      <c r="B1480" s="208">
        <v>19604.48</v>
      </c>
      <c r="C1480" s="146">
        <f t="shared" si="63"/>
        <v>-1.4918174145872598E-3</v>
      </c>
      <c r="D1480" s="143">
        <f>IF('##zz500##'!K1480="","",IF('##zz500##'!K1480="yes",D1479,IF('##zz500##'!T1480&lt;&gt;0,D1479*(1+'##zz500##'!T1480),D1479*(1+C1480))))</f>
        <v>5.9594811152820517</v>
      </c>
      <c r="E1480" s="6">
        <f t="shared" si="61"/>
        <v>-1.4918174145871488E-3</v>
      </c>
      <c r="F1480" s="17">
        <f>D1480/MAX(D$240:D1480)-1</f>
        <v>-5.276643220686128E-2</v>
      </c>
      <c r="G1480" s="66">
        <f>IF('##zz500##'!K1480="","",IF('##zz500##'!K1480="no",G1479*(1+E1480),IF('##zz500##'!T1480&lt;&gt;0,G1479*(1+'##zz500##'!T1480),G1479*(1+'##zz500##'!P1480))))</f>
        <v>24.575434457083894</v>
      </c>
      <c r="H1480" s="6">
        <f t="shared" si="62"/>
        <v>-1.4918174145871488E-3</v>
      </c>
      <c r="I1480" s="17">
        <f>G1480/MAX(G$240:G1480)-1</f>
        <v>-5.8522299145228884E-2</v>
      </c>
      <c r="N1480" s="20"/>
      <c r="O1480" s="20"/>
      <c r="S1480" s="192"/>
      <c r="Y1480" s="39"/>
      <c r="Z1480" s="39"/>
      <c r="AA1480" s="17"/>
      <c r="AC1480" s="142"/>
      <c r="AE1480" s="17"/>
      <c r="AG1480" s="66"/>
      <c r="AI1480" s="17"/>
    </row>
    <row r="1481" spans="1:36" x14ac:dyDescent="0.25">
      <c r="A1481" s="72">
        <f>IF('##zz500##'!B1481&lt;&gt;"",'##zz500##'!B1481,"")</f>
        <v>41313</v>
      </c>
      <c r="B1481" s="208">
        <v>19840.32</v>
      </c>
      <c r="C1481" s="146">
        <f t="shared" si="63"/>
        <v>1.2029903369025874E-2</v>
      </c>
      <c r="D1481" s="143">
        <f>IF('##zz500##'!K1481="","",IF('##zz500##'!K1481="yes",D1480,IF('##zz500##'!T1481&lt;&gt;0,D1480*(1+'##zz500##'!T1481),D1480*(1+C1481))))</f>
        <v>6.0311730972284296</v>
      </c>
      <c r="E1481" s="6">
        <f t="shared" si="61"/>
        <v>1.2029903369025874E-2</v>
      </c>
      <c r="F1481" s="17">
        <f>D1481/MAX(D$240:D1481)-1</f>
        <v>-4.137130391841215E-2</v>
      </c>
      <c r="G1481" s="66">
        <f>IF('##zz500##'!K1481="","",IF('##zz500##'!K1481="no",G1480*(1+E1481),IF('##zz500##'!T1481&lt;&gt;0,G1480*(1+'##zz500##'!T1481),G1480*(1+'##zz500##'!P1481))))</f>
        <v>24.871074558854442</v>
      </c>
      <c r="H1481" s="6">
        <f t="shared" si="62"/>
        <v>1.2029903369025874E-2</v>
      </c>
      <c r="I1481" s="17">
        <f>G1481/MAX(G$240:G1481)-1</f>
        <v>-4.7196413379853364E-2</v>
      </c>
      <c r="N1481" s="20"/>
      <c r="O1481" s="20"/>
      <c r="S1481" s="192"/>
      <c r="Y1481" s="39"/>
      <c r="Z1481" s="39"/>
      <c r="AA1481" s="17"/>
      <c r="AC1481" s="142"/>
      <c r="AE1481" s="17"/>
      <c r="AG1481" s="66"/>
      <c r="AI1481" s="17"/>
    </row>
    <row r="1482" spans="1:36" x14ac:dyDescent="0.25">
      <c r="A1482" s="72">
        <f>IF('##zz500##'!B1482&lt;&gt;"",'##zz500##'!B1482,"")</f>
        <v>41323</v>
      </c>
      <c r="B1482" s="208">
        <v>20153.14</v>
      </c>
      <c r="C1482" s="146">
        <f t="shared" si="63"/>
        <v>1.5766882792213055E-2</v>
      </c>
      <c r="D1482" s="143">
        <f>IF('##zz500##'!K1482="","",IF('##zz500##'!K1482="yes",D1481,IF('##zz500##'!T1482&lt;&gt;0,D1481*(1+'##zz500##'!T1482),D1481*(1+C1482))))</f>
        <v>6.1262658965519785</v>
      </c>
      <c r="E1482" s="6">
        <f t="shared" si="61"/>
        <v>1.5766882792213055E-2</v>
      </c>
      <c r="F1482" s="17">
        <f>D1482/MAX(D$240:D1482)-1</f>
        <v>-2.6256717626041759E-2</v>
      </c>
      <c r="G1482" s="66">
        <f>IF('##zz500##'!K1482="","",IF('##zz500##'!K1482="no",G1481*(1+E1482),IF('##zz500##'!T1482&lt;&gt;0,G1481*(1+'##zz500##'!T1482),G1481*(1+'##zz500##'!P1482))))</f>
        <v>25.263213876340291</v>
      </c>
      <c r="H1482" s="6">
        <f t="shared" si="62"/>
        <v>1.5766882792213055E-2</v>
      </c>
      <c r="I1482" s="17">
        <f>G1482/MAX(G$240:G1482)-1</f>
        <v>-3.2173670905613294E-2</v>
      </c>
      <c r="N1482" s="20"/>
      <c r="O1482" s="20"/>
      <c r="S1482" s="192"/>
      <c r="Y1482" s="39"/>
      <c r="Z1482" s="39"/>
      <c r="AA1482" s="17"/>
      <c r="AC1482" s="142"/>
      <c r="AE1482" s="17"/>
      <c r="AG1482" s="66"/>
      <c r="AI1482" s="17"/>
    </row>
    <row r="1483" spans="1:36" x14ac:dyDescent="0.25">
      <c r="A1483" s="72">
        <f>IF('##zz500##'!B1483&lt;&gt;"",'##zz500##'!B1483,"")</f>
        <v>41324</v>
      </c>
      <c r="B1483" s="208">
        <v>19953.650000000001</v>
      </c>
      <c r="C1483" s="146">
        <f t="shared" si="63"/>
        <v>-9.8987056111354832E-3</v>
      </c>
      <c r="D1483" s="143">
        <f>IF('##zz500##'!K1483="","",IF('##zz500##'!K1483="yes",D1482,IF('##zz500##'!T1483&lt;&gt;0,D1482*(1+'##zz500##'!T1483),D1482*(1+C1483))))</f>
        <v>6.0656237939464717</v>
      </c>
      <c r="E1483" s="6">
        <f t="shared" si="61"/>
        <v>-9.8987056111354832E-3</v>
      </c>
      <c r="F1483" s="17">
        <f>D1483/MAX(D$240:D1483)-1</f>
        <v>-3.5895515719082338E-2</v>
      </c>
      <c r="G1483" s="66">
        <f>IF('##zz500##'!K1483="","",IF('##zz500##'!K1483="no",G1482*(1+E1483),IF('##zz500##'!T1483&lt;&gt;0,G1482*(1+'##zz500##'!T1483),G1482*(1+'##zz500##'!P1483))))</f>
        <v>25.013140759387245</v>
      </c>
      <c r="H1483" s="6">
        <f t="shared" si="62"/>
        <v>-9.8987056111354832E-3</v>
      </c>
      <c r="I1483" s="17">
        <f>G1483/MAX(G$240:G1483)-1</f>
        <v>-4.1753898820024671E-2</v>
      </c>
      <c r="N1483" s="20"/>
      <c r="O1483" s="20"/>
      <c r="S1483" s="192"/>
      <c r="Y1483" s="39"/>
      <c r="Z1483" s="39"/>
      <c r="AA1483" s="17"/>
      <c r="AC1483" s="142"/>
      <c r="AE1483" s="17"/>
      <c r="AG1483" s="66"/>
      <c r="AI1483" s="17"/>
    </row>
    <row r="1484" spans="1:36" x14ac:dyDescent="0.25">
      <c r="A1484" s="72">
        <f>IF('##zz500##'!B1484&lt;&gt;"",'##zz500##'!B1484,"")</f>
        <v>41325</v>
      </c>
      <c r="B1484" s="208">
        <v>20275</v>
      </c>
      <c r="C1484" s="146">
        <f t="shared" si="63"/>
        <v>1.6104822927133666E-2</v>
      </c>
      <c r="D1484" s="143">
        <f>IF('##zz500##'!K1484="","",IF('##zz500##'!K1484="yes",D1483,IF('##zz500##'!T1484&lt;&gt;0,D1483*(1+'##zz500##'!T1484),D1483*(1+C1484))))</f>
        <v>6.163309591090588</v>
      </c>
      <c r="E1484" s="6">
        <f t="shared" si="61"/>
        <v>1.6104822927133666E-2</v>
      </c>
      <c r="F1484" s="17">
        <f>D1484/MAX(D$240:D1484)-1</f>
        <v>-2.0368783716482652E-2</v>
      </c>
      <c r="G1484" s="66">
        <f>IF('##zz500##'!K1484="","",IF('##zz500##'!K1484="no",G1483*(1+E1484),IF('##zz500##'!T1484&lt;&gt;0,G1483*(1+'##zz500##'!T1484),G1483*(1+'##zz500##'!P1484))))</f>
        <v>25.415972962168645</v>
      </c>
      <c r="H1484" s="6">
        <f t="shared" si="62"/>
        <v>1.6104822927133666E-2</v>
      </c>
      <c r="I1484" s="17">
        <f>G1484/MAX(G$240:G1484)-1</f>
        <v>-2.6321515039904986E-2</v>
      </c>
      <c r="N1484" s="20"/>
      <c r="O1484" s="20"/>
      <c r="S1484" s="192"/>
      <c r="Y1484" s="39"/>
      <c r="Z1484" s="39"/>
      <c r="AA1484" s="17"/>
      <c r="AC1484" s="142"/>
      <c r="AE1484" s="17"/>
      <c r="AG1484" s="66"/>
      <c r="AI1484" s="17"/>
    </row>
    <row r="1485" spans="1:36" x14ac:dyDescent="0.25">
      <c r="A1485" s="72">
        <f>IF('##zz500##'!B1485&lt;&gt;"",'##zz500##'!B1485,"")</f>
        <v>41326</v>
      </c>
      <c r="B1485" s="208">
        <v>20077.580000000002</v>
      </c>
      <c r="C1485" s="146">
        <f t="shared" si="63"/>
        <v>-9.737114673242786E-3</v>
      </c>
      <c r="D1485" s="143">
        <f>IF('##zz500##'!K1485="","",IF('##zz500##'!K1485="yes",D1484,IF('##zz500##'!T1485&lt;&gt;0,D1484*(1+'##zz500##'!T1485),D1484*(1+C1485))))</f>
        <v>5.9924785257362263</v>
      </c>
      <c r="E1485" s="6">
        <f t="shared" si="61"/>
        <v>-2.771742402836741E-2</v>
      </c>
      <c r="F1485" s="17">
        <f>D1485/MAX(D$240:D1485)-1</f>
        <v>-4.7521637529638228E-2</v>
      </c>
      <c r="G1485" s="66">
        <f>IF('##zz500##'!K1485="","",IF('##zz500##'!K1485="no",G1484*(1+E1485),IF('##zz500##'!T1485&lt;&gt;0,G1484*(1+'##zz500##'!T1485),G1484*(1+'##zz500##'!P1485))))</f>
        <v>24.711507662482695</v>
      </c>
      <c r="H1485" s="6">
        <f t="shared" si="62"/>
        <v>-2.771742402836741E-2</v>
      </c>
      <c r="I1485" s="17">
        <f>G1485/MAX(G$240:G1485)-1</f>
        <v>-5.3309374474842297E-2</v>
      </c>
      <c r="N1485" s="20"/>
      <c r="O1485" s="20"/>
      <c r="S1485" s="192"/>
      <c r="Y1485" s="39"/>
      <c r="Z1485" s="39"/>
      <c r="AA1485" s="17"/>
      <c r="AC1485" s="142"/>
      <c r="AE1485" s="17"/>
      <c r="AG1485" s="66"/>
      <c r="AI1485" s="17"/>
    </row>
    <row r="1486" spans="1:36" x14ac:dyDescent="0.25">
      <c r="A1486" s="72">
        <f>IF('##zz500##'!B1486&lt;&gt;"",'##zz500##'!B1486,"")</f>
        <v>41327</v>
      </c>
      <c r="B1486" s="208">
        <v>20070.27</v>
      </c>
      <c r="C1486" s="146">
        <f t="shared" si="63"/>
        <v>-3.6408770379703359E-4</v>
      </c>
      <c r="D1486" s="143">
        <f>IF('##zz500##'!K1486="","",IF('##zz500##'!K1486="yes",D1485,IF('##zz500##'!T1486&lt;&gt;0,D1485*(1+'##zz500##'!T1486),D1485*(1+C1486))))</f>
        <v>5.9902967379897376</v>
      </c>
      <c r="E1486" s="6">
        <f t="shared" si="61"/>
        <v>-3.6408770379714461E-4</v>
      </c>
      <c r="F1486" s="17">
        <f>D1486/MAX(D$240:D1486)-1</f>
        <v>-4.7868423189546538E-2</v>
      </c>
      <c r="G1486" s="66">
        <f>IF('##zz500##'!K1486="","",IF('##zz500##'!K1486="no",G1485*(1+E1486),IF('##zz500##'!T1486&lt;&gt;0,G1485*(1+'##zz500##'!T1486),G1485*(1+'##zz500##'!P1486))))</f>
        <v>24.702510506400497</v>
      </c>
      <c r="H1486" s="6">
        <f t="shared" si="62"/>
        <v>-3.6408770379714461E-4</v>
      </c>
      <c r="I1486" s="17">
        <f>G1486/MAX(G$240:G1486)-1</f>
        <v>-5.3654052890895976E-2</v>
      </c>
      <c r="N1486" s="20"/>
      <c r="O1486" s="20"/>
      <c r="S1486" s="192"/>
      <c r="Y1486" s="39"/>
      <c r="Z1486" s="39"/>
      <c r="AA1486" s="17"/>
      <c r="AC1486" s="142"/>
      <c r="AE1486" s="17"/>
      <c r="AG1486" s="66"/>
      <c r="AI1486" s="17"/>
    </row>
    <row r="1487" spans="1:36" x14ac:dyDescent="0.25">
      <c r="A1487" s="72">
        <f>IF('##zz500##'!B1487&lt;&gt;"",'##zz500##'!B1487,"")</f>
        <v>41330</v>
      </c>
      <c r="B1487" s="208">
        <v>20341.099999999999</v>
      </c>
      <c r="C1487" s="146">
        <f t="shared" si="63"/>
        <v>1.3494088519985015E-2</v>
      </c>
      <c r="D1487" s="143">
        <f>IF('##zz500##'!K1487="","",IF('##zz500##'!K1487="yes",D1486,IF('##zz500##'!T1487&lt;&gt;0,D1486*(1+'##zz500##'!T1487),D1486*(1+C1487))))</f>
        <v>6.0711303324331487</v>
      </c>
      <c r="E1487" s="6">
        <f t="shared" si="61"/>
        <v>1.3494088519985015E-2</v>
      </c>
      <c r="F1487" s="17">
        <f>D1487/MAX(D$240:D1487)-1</f>
        <v>-3.5020275409393342E-2</v>
      </c>
      <c r="G1487" s="66">
        <f>IF('##zz500##'!K1487="","",IF('##zz500##'!K1487="no",G1486*(1+E1487),IF('##zz500##'!T1487&lt;&gt;0,G1486*(1+'##zz500##'!T1487),G1486*(1+'##zz500##'!P1487))))</f>
        <v>25.035848369839727</v>
      </c>
      <c r="H1487" s="6">
        <f t="shared" si="62"/>
        <v>1.3494088519985015E-2</v>
      </c>
      <c r="I1487" s="17">
        <f>G1487/MAX(G$240:G1487)-1</f>
        <v>-4.0883976910076614E-2</v>
      </c>
      <c r="N1487" s="20"/>
      <c r="O1487" s="20"/>
      <c r="S1487" s="192"/>
      <c r="Y1487" s="39"/>
      <c r="Z1487" s="39"/>
      <c r="AA1487" s="17"/>
      <c r="AC1487" s="142"/>
      <c r="AE1487" s="17"/>
      <c r="AG1487" s="66"/>
      <c r="AI1487" s="17"/>
    </row>
    <row r="1488" spans="1:36" x14ac:dyDescent="0.25">
      <c r="A1488" s="72">
        <f>IF('##zz500##'!B1488&lt;&gt;"",'##zz500##'!B1488,"")</f>
        <v>41331</v>
      </c>
      <c r="B1488" s="208">
        <v>20228.59</v>
      </c>
      <c r="C1488" s="146">
        <f t="shared" si="63"/>
        <v>-5.5311659644757816E-3</v>
      </c>
      <c r="D1488" s="143">
        <f>IF('##zz500##'!K1488="","",IF('##zz500##'!K1488="yes",D1487,IF('##zz500##'!T1488&lt;&gt;0,D1487*(1+'##zz500##'!T1488),D1487*(1+C1488))))</f>
        <v>6.0089146642383948</v>
      </c>
      <c r="E1488" s="6">
        <f t="shared" si="61"/>
        <v>-1.0247789915229788E-2</v>
      </c>
      <c r="F1488" s="17">
        <f>D1488/MAX(D$240:D1488)-1</f>
        <v>-4.4909184899454169E-2</v>
      </c>
      <c r="G1488" s="66">
        <f>IF('##zz500##'!K1488="","",IF('##zz500##'!K1488="no",G1487*(1+E1488),IF('##zz500##'!T1488&lt;&gt;0,G1487*(1+'##zz500##'!T1488),G1487*(1+'##zz500##'!P1488))))</f>
        <v>24.779286255396062</v>
      </c>
      <c r="H1488" s="6">
        <f t="shared" si="62"/>
        <v>-1.0247789915229677E-2</v>
      </c>
      <c r="I1488" s="17">
        <f>G1488/MAX(G$240:G1488)-1</f>
        <v>-5.0712796419032813E-2</v>
      </c>
      <c r="N1488" s="20"/>
      <c r="O1488" s="20"/>
      <c r="S1488" s="192"/>
      <c r="Y1488" s="39"/>
      <c r="Z1488" s="39"/>
      <c r="AA1488" s="17"/>
      <c r="AC1488" s="142"/>
      <c r="AE1488" s="17"/>
      <c r="AF1488" s="14"/>
      <c r="AG1488" s="66"/>
      <c r="AI1488" s="17"/>
      <c r="AJ1488" s="14"/>
    </row>
    <row r="1489" spans="1:41" x14ac:dyDescent="0.25">
      <c r="A1489" s="72">
        <f>IF('##zz500##'!B1489&lt;&gt;"",'##zz500##'!B1489,"")</f>
        <v>41332</v>
      </c>
      <c r="B1489" s="208">
        <v>20162.27</v>
      </c>
      <c r="C1489" s="146">
        <f t="shared" si="63"/>
        <v>-3.278528063498265E-3</v>
      </c>
      <c r="D1489" s="143">
        <f>IF('##zz500##'!K1489="","",IF('##zz500##'!K1489="yes",D1488,IF('##zz500##'!T1489&lt;&gt;0,D1488*(1+'##zz500##'!T1489),D1488*(1+C1489))))</f>
        <v>6.0089146642383948</v>
      </c>
      <c r="E1489" s="6">
        <f t="shared" si="61"/>
        <v>0</v>
      </c>
      <c r="F1489" s="17">
        <f>D1489/MAX(D$240:D1489)-1</f>
        <v>-4.4909184899454169E-2</v>
      </c>
      <c r="G1489" s="66">
        <f>IF('##zz500##'!K1489="","",IF('##zz500##'!K1489="no",G1488*(1+E1489),IF('##zz500##'!T1489&lt;&gt;0,G1488*(1+'##zz500##'!T1489),G1488*(1+'##zz500##'!P1489))))</f>
        <v>24.621600524979836</v>
      </c>
      <c r="H1489" s="6">
        <f t="shared" si="62"/>
        <v>-6.3636106702583684E-3</v>
      </c>
      <c r="I1489" s="17">
        <f>G1489/MAX(G$240:G1489)-1</f>
        <v>-5.6753690596880402E-2</v>
      </c>
      <c r="N1489" s="20"/>
      <c r="O1489" s="20"/>
      <c r="S1489" s="192"/>
      <c r="Y1489" s="39"/>
      <c r="Z1489" s="39"/>
      <c r="AA1489" s="17"/>
      <c r="AC1489" s="142"/>
      <c r="AE1489" s="17"/>
      <c r="AG1489" s="66"/>
      <c r="AI1489" s="17"/>
    </row>
    <row r="1490" spans="1:41" x14ac:dyDescent="0.25">
      <c r="A1490" s="72">
        <f>IF('##zz500##'!B1490&lt;&gt;"",'##zz500##'!B1490,"")</f>
        <v>41333</v>
      </c>
      <c r="B1490" s="208">
        <v>20374.91</v>
      </c>
      <c r="C1490" s="146">
        <f t="shared" si="63"/>
        <v>1.0546431527799216E-2</v>
      </c>
      <c r="D1490" s="143">
        <f>IF('##zz500##'!K1490="","",IF('##zz500##'!K1490="yes",D1489,IF('##zz500##'!T1490&lt;&gt;0,D1489*(1+'##zz500##'!T1490),D1489*(1+C1490))))</f>
        <v>6.0089146642383948</v>
      </c>
      <c r="E1490" s="6">
        <f t="shared" si="61"/>
        <v>0</v>
      </c>
      <c r="F1490" s="17">
        <f>D1490/MAX(D$240:D1490)-1</f>
        <v>-4.4909184899454169E-2</v>
      </c>
      <c r="G1490" s="66">
        <f>IF('##zz500##'!K1490="","",IF('##zz500##'!K1490="no",G1489*(1+E1490),IF('##zz500##'!T1490&lt;&gt;0,G1489*(1+'##zz500##'!T1490),G1489*(1+'##zz500##'!P1490))))</f>
        <v>24.422361906783394</v>
      </c>
      <c r="H1490" s="6">
        <f t="shared" si="62"/>
        <v>-8.0920254552219184E-3</v>
      </c>
      <c r="I1490" s="17">
        <f>G1490/MAX(G$240:G1490)-1</f>
        <v>-6.438646374311463E-2</v>
      </c>
      <c r="N1490" s="20"/>
      <c r="O1490" s="20"/>
      <c r="S1490" s="192"/>
      <c r="Y1490" s="39"/>
      <c r="Z1490" s="39"/>
      <c r="AA1490" s="17"/>
      <c r="AC1490" s="142"/>
      <c r="AE1490" s="17"/>
      <c r="AG1490" s="66"/>
      <c r="AI1490" s="17"/>
    </row>
    <row r="1491" spans="1:41" x14ac:dyDescent="0.25">
      <c r="A1491" s="72">
        <f>IF('##zz500##'!B1491&lt;&gt;"",'##zz500##'!B1491,"")</f>
        <v>41334</v>
      </c>
      <c r="B1491" s="208">
        <v>21033.48</v>
      </c>
      <c r="C1491" s="146">
        <f t="shared" si="63"/>
        <v>3.2322596762390576E-2</v>
      </c>
      <c r="D1491" s="143">
        <f>IF('##zz500##'!K1491="","",IF('##zz500##'!K1491="yes",D1490,IF('##zz500##'!T1491&lt;&gt;0,D1490*(1+'##zz500##'!T1491),D1490*(1+C1491))))</f>
        <v>6.2031383899101877</v>
      </c>
      <c r="E1491" s="6">
        <f t="shared" si="61"/>
        <v>3.2322596762390576E-2</v>
      </c>
      <c r="F1491" s="17">
        <f>D1491/MAX(D$240:D1491)-1</f>
        <v>-1.4038169611496287E-2</v>
      </c>
      <c r="G1491" s="66">
        <f>IF('##zz500##'!K1491="","",IF('##zz500##'!K1491="no",G1490*(1+E1491),IF('##zz500##'!T1491&lt;&gt;0,G1490*(1+'##zz500##'!T1491),G1490*(1+'##zz500##'!P1491))))</f>
        <v>25.21175606268152</v>
      </c>
      <c r="H1491" s="6">
        <f t="shared" si="62"/>
        <v>3.2322596762390576E-2</v>
      </c>
      <c r="I1491" s="17">
        <f>G1491/MAX(G$240:G1491)-1</f>
        <v>-3.4145004685249059E-2</v>
      </c>
      <c r="N1491" s="20"/>
      <c r="O1491" s="20"/>
      <c r="S1491" s="192"/>
      <c r="Y1491" s="39"/>
      <c r="Z1491" s="39"/>
      <c r="AA1491" s="17"/>
      <c r="AC1491" s="142"/>
      <c r="AE1491" s="17"/>
      <c r="AG1491" s="66"/>
      <c r="AI1491" s="17"/>
    </row>
    <row r="1492" spans="1:41" x14ac:dyDescent="0.25">
      <c r="A1492" s="72">
        <f>IF('##zz500##'!B1492&lt;&gt;"",'##zz500##'!B1492,"")</f>
        <v>41337</v>
      </c>
      <c r="B1492" s="208">
        <v>20582</v>
      </c>
      <c r="C1492" s="146">
        <f t="shared" si="63"/>
        <v>-2.1464826552714977E-2</v>
      </c>
      <c r="D1492" s="143">
        <f>IF('##zz500##'!K1492="","",IF('##zz500##'!K1492="yes",D1491,IF('##zz500##'!T1492&lt;&gt;0,D1491*(1+'##zz500##'!T1492),D1491*(1+C1492))))</f>
        <v>6.1004739066795901</v>
      </c>
      <c r="E1492" s="6">
        <f t="shared" si="61"/>
        <v>-1.6550409934040555E-2</v>
      </c>
      <c r="F1492" s="17">
        <f>D1492/MAX(D$240:D1492)-1</f>
        <v>-3.035624208374299E-2</v>
      </c>
      <c r="G1492" s="66">
        <f>IF('##zz500##'!K1492="","",IF('##zz500##'!K1492="no",G1491*(1+E1492),IF('##zz500##'!T1492&lt;&gt;0,G1491*(1+'##zz500##'!T1492),G1491*(1+'##zz500##'!P1492))))</f>
        <v>24.794491164687109</v>
      </c>
      <c r="H1492" s="6">
        <f t="shared" si="62"/>
        <v>-1.6550409934040555E-2</v>
      </c>
      <c r="I1492" s="17">
        <f>G1492/MAX(G$240:G1492)-1</f>
        <v>-5.0130300794548943E-2</v>
      </c>
      <c r="N1492" s="20"/>
      <c r="O1492" s="20"/>
      <c r="S1492" s="192"/>
      <c r="Y1492" s="39"/>
      <c r="Z1492" s="39"/>
      <c r="AA1492" s="17"/>
      <c r="AC1492" s="142"/>
      <c r="AE1492" s="17"/>
      <c r="AG1492" s="66"/>
      <c r="AI1492" s="17"/>
    </row>
    <row r="1493" spans="1:41" x14ac:dyDescent="0.25">
      <c r="A1493" s="72">
        <f>IF('##zz500##'!B1493&lt;&gt;"",'##zz500##'!B1493,"")</f>
        <v>41338</v>
      </c>
      <c r="B1493" s="208">
        <v>20846.75</v>
      </c>
      <c r="C1493" s="146">
        <f t="shared" si="63"/>
        <v>1.2863181420658787E-2</v>
      </c>
      <c r="D1493" s="143">
        <f>IF('##zz500##'!K1493="","",IF('##zz500##'!K1493="yes",D1492,IF('##zz500##'!T1493&lt;&gt;0,D1492*(1+'##zz500##'!T1493),D1492*(1+C1493))))</f>
        <v>6.1004739066795901</v>
      </c>
      <c r="E1493" s="6">
        <f t="shared" si="61"/>
        <v>0</v>
      </c>
      <c r="F1493" s="17">
        <f>D1493/MAX(D$240:D1493)-1</f>
        <v>-3.035624208374299E-2</v>
      </c>
      <c r="G1493" s="66">
        <f>IF('##zz500##'!K1493="","",IF('##zz500##'!K1493="no",G1492*(1+E1493),IF('##zz500##'!T1493&lt;&gt;0,G1492*(1+'##zz500##'!T1493),G1492*(1+'##zz500##'!P1493))))</f>
        <v>24.292498585849053</v>
      </c>
      <c r="H1493" s="6">
        <f t="shared" si="62"/>
        <v>-2.0246133526345744E-2</v>
      </c>
      <c r="I1493" s="17">
        <f>G1493/MAX(G$240:G1493)-1</f>
        <v>-6.9361489557292488E-2</v>
      </c>
      <c r="N1493" s="20"/>
      <c r="O1493" s="20"/>
      <c r="S1493" s="192"/>
      <c r="Y1493" s="39"/>
      <c r="Z1493" s="39"/>
      <c r="AA1493" s="17"/>
      <c r="AC1493" s="142"/>
      <c r="AE1493" s="17"/>
      <c r="AG1493" s="66"/>
      <c r="AI1493" s="17"/>
    </row>
    <row r="1494" spans="1:41" x14ac:dyDescent="0.25">
      <c r="A1494" s="72">
        <f>IF('##zz500##'!B1494&lt;&gt;"",'##zz500##'!B1494,"")</f>
        <v>41339</v>
      </c>
      <c r="B1494" s="208">
        <v>21176.97</v>
      </c>
      <c r="C1494" s="146">
        <f t="shared" si="63"/>
        <v>1.5840358808927091E-2</v>
      </c>
      <c r="D1494" s="143">
        <f>IF('##zz500##'!K1494="","",IF('##zz500##'!K1494="yes",D1493,IF('##zz500##'!T1494&lt;&gt;0,D1493*(1+'##zz500##'!T1494),D1493*(1+C1494))))</f>
        <v>6.1971076022658922</v>
      </c>
      <c r="E1494" s="6">
        <f t="shared" si="61"/>
        <v>1.5840358808927091E-2</v>
      </c>
      <c r="F1494" s="17">
        <f>D1494/MAX(D$240:D1494)-1</f>
        <v>-1.4996737041512942E-2</v>
      </c>
      <c r="G1494" s="66">
        <f>IF('##zz500##'!K1494="","",IF('##zz500##'!K1494="no",G1493*(1+E1494),IF('##zz500##'!T1494&lt;&gt;0,G1493*(1+'##zz500##'!T1494),G1493*(1+'##zz500##'!P1494))))</f>
        <v>24.677300479814257</v>
      </c>
      <c r="H1494" s="6">
        <f t="shared" si="62"/>
        <v>1.5840358808927091E-2</v>
      </c>
      <c r="I1494" s="17">
        <f>G1494/MAX(G$240:G1494)-1</f>
        <v>-5.4619841630474508E-2</v>
      </c>
      <c r="N1494" s="20"/>
      <c r="O1494" s="20"/>
      <c r="S1494" s="192"/>
      <c r="Y1494" s="39"/>
      <c r="Z1494" s="39"/>
      <c r="AA1494" s="17"/>
      <c r="AC1494" s="142"/>
      <c r="AE1494" s="17"/>
      <c r="AG1494" s="66"/>
      <c r="AI1494" s="17"/>
    </row>
    <row r="1495" spans="1:41" x14ac:dyDescent="0.25">
      <c r="A1495" s="72">
        <f>IF('##zz500##'!B1495&lt;&gt;"",'##zz500##'!B1495,"")</f>
        <v>41340</v>
      </c>
      <c r="B1495" s="208">
        <v>20942.669999999998</v>
      </c>
      <c r="C1495" s="146">
        <f t="shared" si="63"/>
        <v>-1.1063905742889735E-2</v>
      </c>
      <c r="D1495" s="143">
        <f>IF('##zz500##'!K1495="","",IF('##zz500##'!K1495="yes",D1494,IF('##zz500##'!T1495&lt;&gt;0,D1494*(1+'##zz500##'!T1495),D1494*(1+C1495))))</f>
        <v>6.1130910786328396</v>
      </c>
      <c r="E1495" s="6">
        <f t="shared" si="61"/>
        <v>-1.3557376928929443E-2</v>
      </c>
      <c r="F1495" s="17">
        <f>D1495/MAX(D$240:D1495)-1</f>
        <v>-2.835079755366654E-2</v>
      </c>
      <c r="G1495" s="66">
        <f>IF('##zz500##'!K1495="","",IF('##zz500##'!K1495="no",G1494*(1+E1495),IF('##zz500##'!T1495&lt;&gt;0,G1494*(1+'##zz500##'!T1495),G1494*(1+'##zz500##'!P1495))))</f>
        <v>24.342741015620962</v>
      </c>
      <c r="H1495" s="6">
        <f t="shared" si="62"/>
        <v>-1.3557376928929443E-2</v>
      </c>
      <c r="I1495" s="17">
        <f>G1495/MAX(G$240:G1495)-1</f>
        <v>-6.7436716778621175E-2</v>
      </c>
      <c r="N1495" s="20"/>
      <c r="O1495" s="20"/>
      <c r="S1495" s="192"/>
      <c r="Y1495" s="39"/>
      <c r="Z1495" s="39"/>
      <c r="AA1495" s="17"/>
      <c r="AC1495" s="142"/>
      <c r="AE1495" s="17"/>
      <c r="AG1495" s="66"/>
      <c r="AI1495" s="17"/>
    </row>
    <row r="1496" spans="1:41" x14ac:dyDescent="0.25">
      <c r="A1496" s="72">
        <f>IF('##zz500##'!B1496&lt;&gt;"",'##zz500##'!B1496,"")</f>
        <v>41341</v>
      </c>
      <c r="B1496" s="208">
        <v>20947.16</v>
      </c>
      <c r="C1496" s="146">
        <f t="shared" si="63"/>
        <v>2.1439482167284751E-4</v>
      </c>
      <c r="D1496" s="143">
        <f>IF('##zz500##'!K1496="","",IF('##zz500##'!K1496="yes",D1495,IF('##zz500##'!T1496&lt;&gt;0,D1495*(1+'##zz500##'!T1496),D1495*(1+C1496))))</f>
        <v>6.1133753885278974</v>
      </c>
      <c r="E1496" s="6">
        <f t="shared" si="61"/>
        <v>4.6508368908737552E-5</v>
      </c>
      <c r="F1496" s="17">
        <f>D1496/MAX(D$240:D1496)-1</f>
        <v>-2.8305607734109284E-2</v>
      </c>
      <c r="G1496" s="66">
        <f>IF('##zz500##'!K1496="","",IF('##zz500##'!K1496="no",G1495*(1+E1496),IF('##zz500##'!T1496&lt;&gt;0,G1495*(1+'##zz500##'!T1496),G1495*(1+'##zz500##'!P1496))))</f>
        <v>24.343873156800367</v>
      </c>
      <c r="H1496" s="6">
        <f t="shared" si="62"/>
        <v>4.6508368908737552E-5</v>
      </c>
      <c r="I1496" s="17">
        <f>G1496/MAX(G$240:G1496)-1</f>
        <v>-6.7393344781414344E-2</v>
      </c>
      <c r="N1496" s="20"/>
      <c r="O1496" s="20"/>
      <c r="S1496" s="192"/>
      <c r="Y1496" s="39"/>
      <c r="Z1496" s="39"/>
      <c r="AA1496" s="17"/>
      <c r="AC1496" s="142"/>
      <c r="AE1496" s="17"/>
      <c r="AG1496" s="66"/>
      <c r="AI1496" s="17"/>
    </row>
    <row r="1497" spans="1:41" x14ac:dyDescent="0.25">
      <c r="A1497" s="72">
        <f>IF('##zz500##'!B1497&lt;&gt;"",'##zz500##'!B1497,"")</f>
        <v>41344</v>
      </c>
      <c r="B1497" s="208">
        <v>21060.29</v>
      </c>
      <c r="C1497" s="146">
        <f t="shared" si="63"/>
        <v>5.4007321278874976E-3</v>
      </c>
      <c r="D1497" s="143">
        <f>IF('##zz500##'!K1497="","",IF('##zz500##'!K1497="yes",D1496,IF('##zz500##'!T1497&lt;&gt;0,D1496*(1+'##zz500##'!T1497),D1496*(1+C1497))))</f>
        <v>6.1133753885278974</v>
      </c>
      <c r="E1497" s="6">
        <f t="shared" si="61"/>
        <v>0</v>
      </c>
      <c r="F1497" s="17">
        <f>D1497/MAX(D$240:D1497)-1</f>
        <v>-2.8305607734109284E-2</v>
      </c>
      <c r="G1497" s="66">
        <f>IF('##zz500##'!K1497="","",IF('##zz500##'!K1497="no",G1496*(1+E1497),IF('##zz500##'!T1497&lt;&gt;0,G1496*(1+'##zz500##'!T1497),G1496*(1+'##zz500##'!P1497))))</f>
        <v>24.338895807777444</v>
      </c>
      <c r="H1497" s="6">
        <f t="shared" si="62"/>
        <v>-2.0446002946461483E-4</v>
      </c>
      <c r="I1497" s="17">
        <f>G1497/MAX(G$240:G1497)-1</f>
        <v>-6.7584025565619266E-2</v>
      </c>
      <c r="N1497" s="20"/>
      <c r="O1497" s="20"/>
      <c r="S1497" s="192"/>
      <c r="Y1497" s="39"/>
      <c r="Z1497" s="39"/>
      <c r="AA1497" s="17"/>
      <c r="AC1497" s="142"/>
      <c r="AE1497" s="17"/>
      <c r="AG1497" s="66"/>
      <c r="AI1497" s="17"/>
    </row>
    <row r="1498" spans="1:41" x14ac:dyDescent="0.25">
      <c r="A1498" s="72">
        <f>IF('##zz500##'!B1498&lt;&gt;"",'##zz500##'!B1498,"")</f>
        <v>41345</v>
      </c>
      <c r="B1498" s="208">
        <v>20592.669999999998</v>
      </c>
      <c r="C1498" s="146">
        <f t="shared" si="63"/>
        <v>-2.2203872786177303E-2</v>
      </c>
      <c r="D1498" s="143">
        <f>IF('##zz500##'!K1498="","",IF('##zz500##'!K1498="yes",D1497,IF('##zz500##'!T1498&lt;&gt;0,D1497*(1+'##zz500##'!T1498),D1497*(1+C1498))))</f>
        <v>6.1133753885278974</v>
      </c>
      <c r="E1498" s="6">
        <f t="shared" si="61"/>
        <v>0</v>
      </c>
      <c r="F1498" s="17">
        <f>D1498/MAX(D$240:D1498)-1</f>
        <v>-2.8305607734109284E-2</v>
      </c>
      <c r="G1498" s="66">
        <f>IF('##zz500##'!K1498="","",IF('##zz500##'!K1498="no",G1497*(1+E1498),IF('##zz500##'!T1498&lt;&gt;0,G1497*(1+'##zz500##'!T1498),G1497*(1+'##zz500##'!P1498))))</f>
        <v>24.951813612043743</v>
      </c>
      <c r="H1498" s="6">
        <f t="shared" si="62"/>
        <v>2.5182646292049249E-2</v>
      </c>
      <c r="I1498" s="17">
        <f>G1498/MAX(G$240:G1498)-1</f>
        <v>-4.4103323884381873E-2</v>
      </c>
      <c r="N1498" s="20"/>
      <c r="O1498" s="20"/>
      <c r="S1498" s="192"/>
      <c r="Y1498" s="39"/>
      <c r="Z1498" s="39"/>
      <c r="AA1498" s="17"/>
      <c r="AC1498" s="142"/>
      <c r="AE1498" s="17"/>
      <c r="AG1498" s="66"/>
      <c r="AI1498" s="17"/>
    </row>
    <row r="1499" spans="1:41" x14ac:dyDescent="0.25">
      <c r="A1499" s="72">
        <f>IF('##zz500##'!B1499&lt;&gt;"",'##zz500##'!B1499,"")</f>
        <v>41346</v>
      </c>
      <c r="B1499" s="208">
        <v>20520.95</v>
      </c>
      <c r="C1499" s="146">
        <f t="shared" si="63"/>
        <v>-3.4827926636029627E-3</v>
      </c>
      <c r="D1499" s="143">
        <f>IF('##zz500##'!K1499="","",IF('##zz500##'!K1499="yes",D1498,IF('##zz500##'!T1499&lt;&gt;0,D1498*(1+'##zz500##'!T1499),D1498*(1+C1499))))</f>
        <v>6.1133753885278974</v>
      </c>
      <c r="E1499" s="6">
        <f t="shared" si="61"/>
        <v>0</v>
      </c>
      <c r="F1499" s="17">
        <f>D1499/MAX(D$240:D1499)-1</f>
        <v>-2.8305607734109284E-2</v>
      </c>
      <c r="G1499" s="66">
        <f>IF('##zz500##'!K1499="","",IF('##zz500##'!K1499="no",G1498*(1+E1499),IF('##zz500##'!T1499&lt;&gt;0,G1498*(1+'##zz500##'!T1499),G1498*(1+'##zz500##'!P1499))))</f>
        <v>25.179959306110511</v>
      </c>
      <c r="H1499" s="6">
        <f t="shared" si="62"/>
        <v>9.1434513584474075E-3</v>
      </c>
      <c r="I1499" s="17">
        <f>G1499/MAX(G$240:G1499)-1</f>
        <v>-3.5363129122617187E-2</v>
      </c>
      <c r="N1499" s="20"/>
      <c r="O1499" s="20"/>
      <c r="S1499" s="192"/>
      <c r="Y1499" s="39"/>
      <c r="Z1499" s="39"/>
      <c r="AA1499" s="17"/>
      <c r="AC1499" s="142"/>
      <c r="AE1499" s="17"/>
      <c r="AG1499" s="66"/>
      <c r="AI1499" s="17"/>
    </row>
    <row r="1500" spans="1:41" x14ac:dyDescent="0.25">
      <c r="A1500" s="72">
        <f>IF('##zz500##'!B1500&lt;&gt;"",'##zz500##'!B1500,"")</f>
        <v>41347</v>
      </c>
      <c r="B1500" s="208">
        <v>20527.04</v>
      </c>
      <c r="C1500" s="146">
        <f t="shared" si="63"/>
        <v>2.9676988638449586E-4</v>
      </c>
      <c r="D1500" s="143">
        <f>IF('##zz500##'!K1500="","",IF('##zz500##'!K1500="yes",D1499,IF('##zz500##'!T1500&lt;&gt;0,D1499*(1+'##zz500##'!T1500),D1499*(1+C1500))))</f>
        <v>6.1133753885278974</v>
      </c>
      <c r="E1500" s="6">
        <f t="shared" si="61"/>
        <v>0</v>
      </c>
      <c r="F1500" s="17">
        <f>D1500/MAX(D$240:D1500)-1</f>
        <v>-2.8305607734109284E-2</v>
      </c>
      <c r="G1500" s="66">
        <f>IF('##zz500##'!K1500="","",IF('##zz500##'!K1500="no",G1499*(1+E1500),IF('##zz500##'!T1500&lt;&gt;0,G1499*(1+'##zz500##'!T1500),G1499*(1+'##zz500##'!P1500))))</f>
        <v>25.066810634840646</v>
      </c>
      <c r="H1500" s="6">
        <f t="shared" si="62"/>
        <v>-4.4936002435240763E-3</v>
      </c>
      <c r="I1500" s="17">
        <f>G1500/MAX(G$240:G1500)-1</f>
        <v>-3.9697821600504057E-2</v>
      </c>
      <c r="N1500" s="20"/>
      <c r="O1500" s="20"/>
      <c r="S1500" s="192"/>
      <c r="Y1500" s="39"/>
      <c r="Z1500" s="39"/>
      <c r="AA1500" s="17"/>
      <c r="AC1500" s="142"/>
      <c r="AE1500" s="17"/>
      <c r="AG1500" s="66"/>
      <c r="AI1500" s="17"/>
    </row>
    <row r="1501" spans="1:41" s="49" customFormat="1" x14ac:dyDescent="0.25">
      <c r="A1501" s="72">
        <f>IF('##zz500##'!B1501&lt;&gt;"",'##zz500##'!B1501,"")</f>
        <v>41348</v>
      </c>
      <c r="B1501" s="208">
        <v>20668</v>
      </c>
      <c r="C1501" s="146">
        <f t="shared" si="63"/>
        <v>6.8670397680328232E-3</v>
      </c>
      <c r="D1501" s="143">
        <f>IF('##zz500##'!K1501="","",IF('##zz500##'!K1501="yes",D1500,IF('##zz500##'!T1501&lt;&gt;0,D1500*(1+'##zz500##'!T1501),D1500*(1+C1501))))</f>
        <v>6.1133753885278974</v>
      </c>
      <c r="E1501" s="6">
        <f t="shared" si="61"/>
        <v>0</v>
      </c>
      <c r="F1501" s="52">
        <f>D1501/MAX(D$240:D1501)-1</f>
        <v>-2.8305607734109284E-2</v>
      </c>
      <c r="G1501" s="66">
        <f>IF('##zz500##'!K1501="","",IF('##zz500##'!K1501="no",G1500*(1+E1501),IF('##zz500##'!T1501&lt;&gt;0,G1500*(1+'##zz500##'!T1501),G1500*(1+'##zz500##'!P1501))))</f>
        <v>25.020798566313122</v>
      </c>
      <c r="H1501" s="6">
        <f t="shared" si="62"/>
        <v>-1.8355772977185492E-3</v>
      </c>
      <c r="I1501" s="52">
        <f>G1501/MAX(G$240:G1501)-1</f>
        <v>-4.1460530478123925E-2</v>
      </c>
      <c r="J1501" s="23"/>
      <c r="K1501" s="23"/>
      <c r="L1501" s="23"/>
      <c r="M1501" s="23"/>
      <c r="N1501" s="54"/>
      <c r="O1501" s="54"/>
      <c r="P1501" s="112"/>
      <c r="Q1501" s="55"/>
      <c r="R1501" s="17"/>
      <c r="S1501" s="192"/>
      <c r="T1501" s="53"/>
      <c r="U1501" s="53"/>
      <c r="V1501" s="146"/>
      <c r="W1501" s="146"/>
      <c r="X1501" s="89"/>
      <c r="Y1501" s="115"/>
      <c r="Z1501" s="115"/>
      <c r="AA1501" s="17"/>
      <c r="AB1501" s="6"/>
      <c r="AC1501" s="142"/>
      <c r="AD1501" s="6"/>
      <c r="AE1501" s="52"/>
      <c r="AF1501" s="52"/>
      <c r="AG1501" s="66"/>
      <c r="AH1501" s="6"/>
      <c r="AI1501" s="52"/>
      <c r="AJ1501" s="52"/>
      <c r="AK1501" s="53"/>
      <c r="AL1501" s="52"/>
      <c r="AM1501" s="50"/>
      <c r="AN1501" s="50"/>
      <c r="AO1501" s="50"/>
    </row>
    <row r="1502" spans="1:41" x14ac:dyDescent="0.25">
      <c r="A1502" s="72">
        <f>IF('##zz500##'!B1502&lt;&gt;"",'##zz500##'!B1502,"")</f>
        <v>41351</v>
      </c>
      <c r="B1502" s="208">
        <v>20542.27</v>
      </c>
      <c r="C1502" s="146">
        <f t="shared" si="63"/>
        <v>-6.0833172053416096E-3</v>
      </c>
      <c r="D1502" s="143">
        <f>IF('##zz500##'!K1502="","",IF('##zz500##'!K1502="yes",D1501,IF('##zz500##'!T1502&lt;&gt;0,D1501*(1+'##zz500##'!T1502),D1501*(1+C1502))))</f>
        <v>6.1133753885278974</v>
      </c>
      <c r="E1502" s="6">
        <f t="shared" si="61"/>
        <v>0</v>
      </c>
      <c r="F1502" s="17">
        <f>D1502/MAX(D$240:D1502)-1</f>
        <v>-2.8305607734109284E-2</v>
      </c>
      <c r="G1502" s="66">
        <f>IF('##zz500##'!K1502="","",IF('##zz500##'!K1502="no",G1501*(1+E1502),IF('##zz500##'!T1502&lt;&gt;0,G1501*(1+'##zz500##'!T1502),G1501*(1+'##zz500##'!P1502))))</f>
        <v>25.338603311283535</v>
      </c>
      <c r="H1502" s="6">
        <f t="shared" si="62"/>
        <v>1.2701622777071986E-2</v>
      </c>
      <c r="I1502" s="17">
        <f>G1502/MAX(G$240:G1502)-1</f>
        <v>-2.9285523719322359E-2</v>
      </c>
      <c r="N1502" s="20"/>
      <c r="O1502" s="20"/>
      <c r="S1502" s="192"/>
      <c r="Y1502" s="39"/>
      <c r="Z1502" s="39"/>
      <c r="AA1502" s="17"/>
      <c r="AC1502" s="142"/>
      <c r="AE1502" s="17"/>
      <c r="AG1502" s="66"/>
      <c r="AI1502" s="17"/>
      <c r="AK1502" s="18"/>
    </row>
    <row r="1503" spans="1:41" x14ac:dyDescent="0.25">
      <c r="A1503" s="72">
        <f>IF('##zz500##'!B1503&lt;&gt;"",'##zz500##'!B1503,"")</f>
        <v>41352</v>
      </c>
      <c r="B1503" s="208">
        <v>20358.57</v>
      </c>
      <c r="C1503" s="146">
        <f t="shared" si="63"/>
        <v>-8.9425365356409214E-3</v>
      </c>
      <c r="D1503" s="143">
        <f>IF('##zz500##'!K1503="","",IF('##zz500##'!K1503="yes",D1502,IF('##zz500##'!T1503&lt;&gt;0,D1502*(1+'##zz500##'!T1503),D1502*(1+C1503))))</f>
        <v>6.1133753885278974</v>
      </c>
      <c r="E1503" s="6">
        <f t="shared" si="61"/>
        <v>0</v>
      </c>
      <c r="F1503" s="17">
        <f>D1503/MAX(D$240:D1503)-1</f>
        <v>-2.8305607734109284E-2</v>
      </c>
      <c r="G1503" s="66">
        <f>IF('##zz500##'!K1503="","",IF('##zz500##'!K1503="no",G1502*(1+E1503),IF('##zz500##'!T1503&lt;&gt;0,G1502*(1+'##zz500##'!T1503),G1502*(1+'##zz500##'!P1503))))</f>
        <v>25.257643874129723</v>
      </c>
      <c r="H1503" s="6">
        <f t="shared" si="62"/>
        <v>-3.1951025934313648E-3</v>
      </c>
      <c r="I1503" s="17">
        <f>G1503/MAX(G$240:G1503)-1</f>
        <v>-3.2387056059968167E-2</v>
      </c>
      <c r="N1503" s="20"/>
      <c r="O1503" s="20"/>
      <c r="S1503" s="192"/>
      <c r="Y1503" s="39"/>
      <c r="Z1503" s="39"/>
      <c r="AA1503" s="17"/>
      <c r="AC1503" s="142"/>
      <c r="AE1503" s="17"/>
      <c r="AG1503" s="66"/>
      <c r="AI1503" s="17"/>
      <c r="AK1503" s="18"/>
    </row>
    <row r="1504" spans="1:41" x14ac:dyDescent="0.25">
      <c r="A1504" s="72">
        <f>IF('##zz500##'!B1504&lt;&gt;"",'##zz500##'!B1504,"")</f>
        <v>41353</v>
      </c>
      <c r="B1504" s="208">
        <v>20668.61</v>
      </c>
      <c r="C1504" s="146">
        <f t="shared" si="63"/>
        <v>1.5228967456948128E-2</v>
      </c>
      <c r="D1504" s="143">
        <f>IF('##zz500##'!K1504="","",IF('##zz500##'!K1504="yes",D1503,IF('##zz500##'!T1504&lt;&gt;0,D1503*(1+'##zz500##'!T1504),D1503*(1+C1504))))</f>
        <v>6.1133753885278974</v>
      </c>
      <c r="E1504" s="6">
        <f t="shared" si="61"/>
        <v>0</v>
      </c>
      <c r="F1504" s="17">
        <f>D1504/MAX(D$240:D1504)-1</f>
        <v>-2.8305607734109284E-2</v>
      </c>
      <c r="G1504" s="66">
        <f>IF('##zz500##'!K1504="","",IF('##zz500##'!K1504="no",G1503*(1+E1504),IF('##zz500##'!T1504&lt;&gt;0,G1503*(1+'##zz500##'!T1504),G1503*(1+'##zz500##'!P1504))))</f>
        <v>24.598666408426745</v>
      </c>
      <c r="H1504" s="6">
        <f t="shared" si="62"/>
        <v>-2.6090219221830857E-2</v>
      </c>
      <c r="I1504" s="17">
        <f>G1504/MAX(G$240:G1504)-1</f>
        <v>-5.7632289889244737E-2</v>
      </c>
      <c r="N1504" s="20"/>
      <c r="O1504" s="20"/>
      <c r="S1504" s="192"/>
      <c r="Y1504" s="39"/>
      <c r="Z1504" s="39"/>
      <c r="AA1504" s="17"/>
      <c r="AC1504" s="142"/>
      <c r="AE1504" s="17"/>
      <c r="AG1504" s="66"/>
      <c r="AI1504" s="17"/>
      <c r="AK1504" s="18"/>
    </row>
    <row r="1505" spans="1:37" x14ac:dyDescent="0.25">
      <c r="A1505" s="72">
        <f>IF('##zz500##'!B1505&lt;&gt;"",'##zz500##'!B1505,"")</f>
        <v>41354</v>
      </c>
      <c r="B1505" s="208">
        <v>20866.82</v>
      </c>
      <c r="C1505" s="146">
        <f t="shared" si="63"/>
        <v>9.5899046912202301E-3</v>
      </c>
      <c r="D1505" s="143">
        <f>IF('##zz500##'!K1505="","",IF('##zz500##'!K1505="yes",D1504,IF('##zz500##'!T1505&lt;&gt;0,D1504*(1+'##zz500##'!T1505),D1504*(1+C1505))))</f>
        <v>6.1133753885278974</v>
      </c>
      <c r="E1505" s="6">
        <f t="shared" si="61"/>
        <v>0</v>
      </c>
      <c r="F1505" s="17">
        <f>D1505/MAX(D$240:D1505)-1</f>
        <v>-2.8305607734109284E-2</v>
      </c>
      <c r="G1505" s="66">
        <f>IF('##zz500##'!K1505="","",IF('##zz500##'!K1505="no",G1504*(1+E1505),IF('##zz500##'!T1505&lt;&gt;0,G1504*(1+'##zz500##'!T1505),G1504*(1+'##zz500##'!P1505))))</f>
        <v>24.285757193376448</v>
      </c>
      <c r="H1505" s="6">
        <f t="shared" si="62"/>
        <v>-1.2720576386332172E-2</v>
      </c>
      <c r="I1505" s="17">
        <f>G1505/MAX(G$240:G1505)-1</f>
        <v>-6.9619750329721564E-2</v>
      </c>
      <c r="N1505" s="20"/>
      <c r="O1505" s="20"/>
      <c r="S1505" s="192"/>
      <c r="Y1505" s="39"/>
      <c r="Z1505" s="39"/>
      <c r="AA1505" s="17"/>
      <c r="AC1505" s="142"/>
      <c r="AE1505" s="17"/>
      <c r="AG1505" s="66"/>
      <c r="AI1505" s="17"/>
      <c r="AK1505" s="18"/>
    </row>
    <row r="1506" spans="1:37" x14ac:dyDescent="0.25">
      <c r="A1506" s="72">
        <f>IF('##zz500##'!B1506&lt;&gt;"",'##zz500##'!B1506,"")</f>
        <v>41355</v>
      </c>
      <c r="B1506" s="208">
        <v>20832.05</v>
      </c>
      <c r="C1506" s="146">
        <f t="shared" si="63"/>
        <v>-1.6662816854701168E-3</v>
      </c>
      <c r="D1506" s="143">
        <f>IF('##zz500##'!K1506="","",IF('##zz500##'!K1506="yes",D1505,IF('##zz500##'!T1506&lt;&gt;0,D1505*(1+'##zz500##'!T1506),D1505*(1+C1506))))</f>
        <v>6.1133753885278974</v>
      </c>
      <c r="E1506" s="6">
        <f t="shared" si="61"/>
        <v>0</v>
      </c>
      <c r="F1506" s="17">
        <f>D1506/MAX(D$240:D1506)-1</f>
        <v>-2.8305607734109284E-2</v>
      </c>
      <c r="G1506" s="66">
        <f>IF('##zz500##'!K1506="","",IF('##zz500##'!K1506="no",G1505*(1+E1506),IF('##zz500##'!T1506&lt;&gt;0,G1505*(1+'##zz500##'!T1506),G1505*(1+'##zz500##'!P1506))))</f>
        <v>24.227782199868543</v>
      </c>
      <c r="H1506" s="6">
        <f t="shared" si="62"/>
        <v>-2.3872013973571526E-3</v>
      </c>
      <c r="I1506" s="17">
        <f>G1506/MAX(G$240:G1506)-1</f>
        <v>-7.1840755361808006E-2</v>
      </c>
      <c r="N1506" s="20"/>
      <c r="O1506" s="20"/>
      <c r="S1506" s="192"/>
      <c r="Y1506" s="39"/>
      <c r="Z1506" s="39"/>
      <c r="AA1506" s="17"/>
      <c r="AC1506" s="142"/>
      <c r="AE1506" s="17"/>
      <c r="AG1506" s="66"/>
      <c r="AI1506" s="17"/>
      <c r="AK1506" s="18"/>
    </row>
    <row r="1507" spans="1:37" x14ac:dyDescent="0.25">
      <c r="A1507" s="72">
        <f>IF('##zz500##'!B1507&lt;&gt;"",'##zz500##'!B1507,"")</f>
        <v>41358</v>
      </c>
      <c r="B1507" s="208">
        <v>20783.63</v>
      </c>
      <c r="C1507" s="146">
        <f t="shared" si="63"/>
        <v>-2.3243031770756595E-3</v>
      </c>
      <c r="D1507" s="143">
        <f>IF('##zz500##'!K1507="","",IF('##zz500##'!K1507="yes",D1506,IF('##zz500##'!T1507&lt;&gt;0,D1506*(1+'##zz500##'!T1507),D1506*(1+C1507))))</f>
        <v>6.1017681010111389</v>
      </c>
      <c r="E1507" s="6">
        <f t="shared" si="61"/>
        <v>-1.8986708289728815E-3</v>
      </c>
      <c r="F1507" s="17">
        <f>D1507/MAX(D$240:D1507)-1</f>
        <v>-3.0150535531381029E-2</v>
      </c>
      <c r="G1507" s="66">
        <f>IF('##zz500##'!K1507="","",IF('##zz500##'!K1507="no",G1506*(1+E1507),IF('##zz500##'!T1507&lt;&gt;0,G1506*(1+'##zz500##'!T1507),G1506*(1+'##zz500##'!P1507))))</f>
        <v>24.181781616554943</v>
      </c>
      <c r="H1507" s="6">
        <f t="shared" si="62"/>
        <v>-1.8986708289728815E-3</v>
      </c>
      <c r="I1507" s="17">
        <f>G1507/MAX(G$240:G1507)-1</f>
        <v>-7.3603024244244031E-2</v>
      </c>
      <c r="N1507" s="20"/>
      <c r="O1507" s="20"/>
      <c r="S1507" s="192"/>
      <c r="Y1507" s="39"/>
      <c r="Z1507" s="39"/>
      <c r="AA1507" s="17"/>
      <c r="AC1507" s="142"/>
      <c r="AE1507" s="17"/>
      <c r="AG1507" s="66"/>
      <c r="AI1507" s="17"/>
      <c r="AK1507" s="18"/>
    </row>
    <row r="1508" spans="1:37" x14ac:dyDescent="0.25">
      <c r="A1508" s="72">
        <f>IF('##zz500##'!B1508&lt;&gt;"",'##zz500##'!B1508,"")</f>
        <v>41359</v>
      </c>
      <c r="B1508" s="208">
        <v>20644.2</v>
      </c>
      <c r="C1508" s="146">
        <f t="shared" si="63"/>
        <v>-6.7086452174138778E-3</v>
      </c>
      <c r="D1508" s="143">
        <f>IF('##zz500##'!K1508="","",IF('##zz500##'!K1508="yes",D1507,IF('##zz500##'!T1508&lt;&gt;0,D1507*(1+'##zz500##'!T1508),D1507*(1+C1508))))</f>
        <v>6.1017681010111389</v>
      </c>
      <c r="E1508" s="6">
        <f t="shared" si="61"/>
        <v>0</v>
      </c>
      <c r="F1508" s="17">
        <f>D1508/MAX(D$240:D1508)-1</f>
        <v>-3.0150535531381029E-2</v>
      </c>
      <c r="G1508" s="66">
        <f>IF('##zz500##'!K1508="","",IF('##zz500##'!K1508="no",G1507*(1+E1508),IF('##zz500##'!T1508&lt;&gt;0,G1507*(1+'##zz500##'!T1508),G1507*(1+'##zz500##'!P1508))))</f>
        <v>24.349226894638036</v>
      </c>
      <c r="H1508" s="6">
        <f t="shared" si="62"/>
        <v>6.9244392633360796E-3</v>
      </c>
      <c r="I1508" s="17">
        <f>G1508/MAX(G$240:G1508)-1</f>
        <v>-6.7188244651884999E-2</v>
      </c>
      <c r="N1508" s="20"/>
      <c r="O1508" s="20"/>
      <c r="S1508" s="192"/>
      <c r="Y1508" s="39"/>
      <c r="Z1508" s="39"/>
      <c r="AA1508" s="17"/>
      <c r="AC1508" s="142"/>
      <c r="AE1508" s="17"/>
      <c r="AF1508" s="14"/>
      <c r="AG1508" s="66"/>
      <c r="AI1508" s="17"/>
      <c r="AJ1508" s="14"/>
      <c r="AK1508" s="18"/>
    </row>
    <row r="1509" spans="1:37" x14ac:dyDescent="0.25">
      <c r="A1509" s="72">
        <f>IF('##zz500##'!B1509&lt;&gt;"",'##zz500##'!B1509,"")</f>
        <v>41360</v>
      </c>
      <c r="B1509" s="208">
        <v>20756.28</v>
      </c>
      <c r="C1509" s="146">
        <f t="shared" si="63"/>
        <v>5.4291277937628113E-3</v>
      </c>
      <c r="D1509" s="143">
        <f>IF('##zz500##'!K1509="","",IF('##zz500##'!K1509="yes",D1508,IF('##zz500##'!T1509&lt;&gt;0,D1508*(1+'##zz500##'!T1509),D1508*(1+C1509))))</f>
        <v>6.1017681010111389</v>
      </c>
      <c r="E1509" s="6">
        <f t="shared" si="61"/>
        <v>0</v>
      </c>
      <c r="F1509" s="17">
        <f>D1509/MAX(D$240:D1509)-1</f>
        <v>-3.0150535531381029E-2</v>
      </c>
      <c r="G1509" s="66">
        <f>IF('##zz500##'!K1509="","",IF('##zz500##'!K1509="no",G1508*(1+E1509),IF('##zz500##'!T1509&lt;&gt;0,G1508*(1+'##zz500##'!T1509),G1508*(1+'##zz500##'!P1509))))</f>
        <v>24.132038980303644</v>
      </c>
      <c r="H1509" s="6">
        <f t="shared" si="62"/>
        <v>-8.9197047312503663E-3</v>
      </c>
      <c r="I1509" s="17">
        <f>G1509/MAX(G$240:G1509)-1</f>
        <v>-7.550865007942964E-2</v>
      </c>
      <c r="N1509" s="20"/>
      <c r="O1509" s="20"/>
      <c r="S1509" s="192"/>
      <c r="Y1509" s="39"/>
      <c r="Z1509" s="39"/>
      <c r="AA1509" s="17"/>
      <c r="AC1509" s="142"/>
      <c r="AE1509" s="17"/>
      <c r="AG1509" s="66"/>
      <c r="AI1509" s="17"/>
      <c r="AK1509" s="18"/>
    </row>
    <row r="1510" spans="1:37" x14ac:dyDescent="0.25">
      <c r="A1510" s="72">
        <f>IF('##zz500##'!B1510&lt;&gt;"",'##zz500##'!B1510,"")</f>
        <v>41361</v>
      </c>
      <c r="B1510" s="208">
        <v>20173.32</v>
      </c>
      <c r="C1510" s="146">
        <f t="shared" si="63"/>
        <v>-2.8085957599338518E-2</v>
      </c>
      <c r="D1510" s="143">
        <f>IF('##zz500##'!K1510="","",IF('##zz500##'!K1510="yes",D1509,IF('##zz500##'!T1510&lt;&gt;0,D1509*(1+'##zz500##'!T1510),D1509*(1+C1510))))</f>
        <v>6.1017681010111389</v>
      </c>
      <c r="E1510" s="6">
        <f t="shared" si="61"/>
        <v>0</v>
      </c>
      <c r="F1510" s="17">
        <f>D1510/MAX(D$240:D1510)-1</f>
        <v>-3.0150535531381029E-2</v>
      </c>
      <c r="G1510" s="66">
        <f>IF('##zz500##'!K1510="","",IF('##zz500##'!K1510="no",G1509*(1+E1510),IF('##zz500##'!T1510&lt;&gt;0,G1509*(1+'##zz500##'!T1510),G1509*(1+'##zz500##'!P1510))))</f>
        <v>24.833664701924743</v>
      </c>
      <c r="H1510" s="6">
        <f t="shared" si="62"/>
        <v>2.90744483793417E-2</v>
      </c>
      <c r="I1510" s="17">
        <f>G1510/MAX(G$240:G1510)-1</f>
        <v>-4.8629574049016133E-2</v>
      </c>
      <c r="N1510" s="20"/>
      <c r="O1510" s="20"/>
      <c r="S1510" s="192"/>
      <c r="Y1510" s="39"/>
      <c r="Z1510" s="39"/>
      <c r="AA1510" s="17"/>
      <c r="AC1510" s="142"/>
      <c r="AE1510" s="17"/>
      <c r="AG1510" s="66"/>
      <c r="AI1510" s="17"/>
      <c r="AK1510" s="18"/>
    </row>
    <row r="1511" spans="1:37" x14ac:dyDescent="0.25">
      <c r="A1511" s="72">
        <f>IF('##zz500##'!B1511&lt;&gt;"",'##zz500##'!B1511,"")</f>
        <v>41362</v>
      </c>
      <c r="B1511" s="208">
        <v>20243.75</v>
      </c>
      <c r="C1511" s="146">
        <f t="shared" si="63"/>
        <v>3.4912448719397471E-3</v>
      </c>
      <c r="D1511" s="143">
        <f>IF('##zz500##'!K1511="","",IF('##zz500##'!K1511="yes",D1510,IF('##zz500##'!T1511&lt;&gt;0,D1510*(1+'##zz500##'!T1511),D1510*(1+C1511))))</f>
        <v>6.1017681010111389</v>
      </c>
      <c r="E1511" s="6">
        <f t="shared" si="61"/>
        <v>0</v>
      </c>
      <c r="F1511" s="17">
        <f>D1511/MAX(D$240:D1511)-1</f>
        <v>-3.0150535531381029E-2</v>
      </c>
      <c r="G1511" s="66">
        <f>IF('##zz500##'!K1511="","",IF('##zz500##'!K1511="no",G1510*(1+E1511),IF('##zz500##'!T1511&lt;&gt;0,G1510*(1+'##zz500##'!T1511),G1510*(1+'##zz500##'!P1511))))</f>
        <v>24.845905199113265</v>
      </c>
      <c r="H1511" s="6">
        <f t="shared" si="62"/>
        <v>4.9289934995266904E-4</v>
      </c>
      <c r="I1511" s="17">
        <f>G1511/MAX(G$240:G1511)-1</f>
        <v>-4.8160644184500612E-2</v>
      </c>
      <c r="N1511" s="20"/>
      <c r="O1511" s="20"/>
      <c r="S1511" s="192"/>
      <c r="Y1511" s="39"/>
      <c r="Z1511" s="39"/>
      <c r="AA1511" s="17"/>
      <c r="AC1511" s="142"/>
      <c r="AE1511" s="17"/>
      <c r="AG1511" s="66"/>
      <c r="AI1511" s="17"/>
      <c r="AK1511" s="18"/>
    </row>
    <row r="1512" spans="1:37" x14ac:dyDescent="0.25">
      <c r="A1512" s="72">
        <f>IF('##zz500##'!B1512&lt;&gt;"",'##zz500##'!B1512,"")</f>
        <v>41365</v>
      </c>
      <c r="B1512" s="208">
        <v>20344.18</v>
      </c>
      <c r="C1512" s="146">
        <f t="shared" si="63"/>
        <v>4.9610373572090971E-3</v>
      </c>
      <c r="D1512" s="143">
        <f>IF('##zz500##'!K1512="","",IF('##zz500##'!K1512="yes",D1511,IF('##zz500##'!T1512&lt;&gt;0,D1511*(1+'##zz500##'!T1512),D1511*(1+C1512))))</f>
        <v>6.1017681010111389</v>
      </c>
      <c r="E1512" s="6">
        <f t="shared" si="61"/>
        <v>0</v>
      </c>
      <c r="F1512" s="17">
        <f>D1512/MAX(D$240:D1512)-1</f>
        <v>-3.0150535531381029E-2</v>
      </c>
      <c r="G1512" s="66">
        <f>IF('##zz500##'!K1512="","",IF('##zz500##'!K1512="no",G1511*(1+E1512),IF('##zz500##'!T1512&lt;&gt;0,G1511*(1+'##zz500##'!T1512),G1511*(1+'##zz500##'!P1512))))</f>
        <v>24.675234109119124</v>
      </c>
      <c r="H1512" s="6">
        <f t="shared" si="62"/>
        <v>-6.869183820287339E-3</v>
      </c>
      <c r="I1512" s="17">
        <f>G1512/MAX(G$240:G1512)-1</f>
        <v>-5.4699003686981107E-2</v>
      </c>
      <c r="N1512" s="20"/>
      <c r="O1512" s="20"/>
      <c r="S1512" s="192"/>
      <c r="Y1512" s="39"/>
      <c r="Z1512" s="39"/>
      <c r="AA1512" s="17"/>
      <c r="AC1512" s="142"/>
      <c r="AE1512" s="17"/>
      <c r="AG1512" s="66"/>
      <c r="AI1512" s="17"/>
      <c r="AK1512" s="18"/>
    </row>
    <row r="1513" spans="1:37" x14ac:dyDescent="0.25">
      <c r="A1513" s="72">
        <f>IF('##zz500##'!B1513&lt;&gt;"",'##zz500##'!B1513,"")</f>
        <v>41366</v>
      </c>
      <c r="B1513" s="208">
        <v>20159.39</v>
      </c>
      <c r="C1513" s="146">
        <f t="shared" si="63"/>
        <v>-9.0831874275592028E-3</v>
      </c>
      <c r="D1513" s="143">
        <f>IF('##zz500##'!K1513="","",IF('##zz500##'!K1513="yes",D1512,IF('##zz500##'!T1513&lt;&gt;0,D1512*(1+'##zz500##'!T1513),D1512*(1+C1513))))</f>
        <v>6.1017681010111389</v>
      </c>
      <c r="E1513" s="6">
        <f t="shared" si="61"/>
        <v>0</v>
      </c>
      <c r="F1513" s="17">
        <f>D1513/MAX(D$240:D1513)-1</f>
        <v>-3.0150535531381029E-2</v>
      </c>
      <c r="G1513" s="66">
        <f>IF('##zz500##'!K1513="","",IF('##zz500##'!K1513="no",G1512*(1+E1513),IF('##zz500##'!T1513&lt;&gt;0,G1512*(1+'##zz500##'!T1513),G1512*(1+'##zz500##'!P1513))))</f>
        <v>24.977084444551743</v>
      </c>
      <c r="H1513" s="6">
        <f t="shared" si="62"/>
        <v>1.223292691359168E-2</v>
      </c>
      <c r="I1513" s="17">
        <f>G1513/MAX(G$240:G1513)-1</f>
        <v>-4.3135205687738543E-2</v>
      </c>
      <c r="N1513" s="20"/>
      <c r="O1513" s="20"/>
      <c r="S1513" s="192"/>
      <c r="Y1513" s="39"/>
      <c r="Z1513" s="39"/>
      <c r="AA1513" s="17"/>
      <c r="AC1513" s="142"/>
      <c r="AE1513" s="17"/>
      <c r="AG1513" s="66"/>
      <c r="AI1513" s="17"/>
      <c r="AK1513" s="18"/>
    </row>
    <row r="1514" spans="1:37" x14ac:dyDescent="0.25">
      <c r="A1514" s="72">
        <f>IF('##zz500##'!B1514&lt;&gt;"",'##zz500##'!B1514,"")</f>
        <v>41367</v>
      </c>
      <c r="B1514" s="208">
        <v>19774.580000000002</v>
      </c>
      <c r="C1514" s="146">
        <f t="shared" si="63"/>
        <v>-1.9088375193892171E-2</v>
      </c>
      <c r="D1514" s="143">
        <f>IF('##zz500##'!K1514="","",IF('##zz500##'!K1514="yes",D1513,IF('##zz500##'!T1514&lt;&gt;0,D1513*(1+'##zz500##'!T1514),D1513*(1+C1514))))</f>
        <v>6.1017681010111389</v>
      </c>
      <c r="E1514" s="6">
        <f t="shared" si="61"/>
        <v>0</v>
      </c>
      <c r="F1514" s="17">
        <f>D1514/MAX(D$240:D1514)-1</f>
        <v>-3.0150535531381029E-2</v>
      </c>
      <c r="G1514" s="66">
        <f>IF('##zz500##'!K1514="","",IF('##zz500##'!K1514="no",G1513*(1+E1514),IF('##zz500##'!T1514&lt;&gt;0,G1513*(1+'##zz500##'!T1514),G1513*(1+'##zz500##'!P1514))))</f>
        <v>25.204890607766302</v>
      </c>
      <c r="H1514" s="6">
        <f t="shared" si="62"/>
        <v>9.1206066793056983E-3</v>
      </c>
      <c r="I1514" s="17">
        <f>G1514/MAX(G$240:G1514)-1</f>
        <v>-3.4408018253541783E-2</v>
      </c>
      <c r="N1514" s="20"/>
      <c r="O1514" s="20"/>
      <c r="S1514" s="192"/>
      <c r="Y1514" s="39"/>
      <c r="Z1514" s="39"/>
      <c r="AA1514" s="17"/>
      <c r="AC1514" s="142"/>
      <c r="AE1514" s="17"/>
      <c r="AG1514" s="66"/>
      <c r="AI1514" s="17"/>
      <c r="AK1514" s="18"/>
    </row>
    <row r="1515" spans="1:37" x14ac:dyDescent="0.25">
      <c r="A1515" s="72">
        <f>IF('##zz500##'!B1515&lt;&gt;"",'##zz500##'!B1515,"")</f>
        <v>41372</v>
      </c>
      <c r="B1515" s="208">
        <v>19646.68</v>
      </c>
      <c r="C1515" s="146">
        <f t="shared" si="63"/>
        <v>-6.467899697490509E-3</v>
      </c>
      <c r="D1515" s="143">
        <f>IF('##zz500##'!K1515="","",IF('##zz500##'!K1515="yes",D1514,IF('##zz500##'!T1515&lt;&gt;0,D1514*(1+'##zz500##'!T1515),D1514*(1+C1515))))</f>
        <v>6.1017681010111389</v>
      </c>
      <c r="E1515" s="6">
        <f t="shared" si="61"/>
        <v>0</v>
      </c>
      <c r="F1515" s="17">
        <f>D1515/MAX(D$240:D1515)-1</f>
        <v>-3.0150535531381029E-2</v>
      </c>
      <c r="G1515" s="66">
        <f>IF('##zz500##'!K1515="","",IF('##zz500##'!K1515="no",G1514*(1+E1515),IF('##zz500##'!T1515&lt;&gt;0,G1514*(1+'##zz500##'!T1515),G1514*(1+'##zz500##'!P1515))))</f>
        <v>25.101763065784169</v>
      </c>
      <c r="H1515" s="6">
        <f t="shared" si="62"/>
        <v>-4.091568719221339E-3</v>
      </c>
      <c r="I1515" s="17">
        <f>G1515/MAX(G$240:G1515)-1</f>
        <v>-3.8358804201586549E-2</v>
      </c>
      <c r="N1515" s="20"/>
      <c r="O1515" s="20"/>
      <c r="S1515" s="192"/>
      <c r="Y1515" s="39"/>
      <c r="Z1515" s="39"/>
      <c r="AA1515" s="17"/>
      <c r="AC1515" s="142"/>
      <c r="AE1515" s="17"/>
      <c r="AG1515" s="66"/>
      <c r="AI1515" s="17"/>
      <c r="AK1515" s="18"/>
    </row>
    <row r="1516" spans="1:37" x14ac:dyDescent="0.25">
      <c r="A1516" s="72">
        <f>IF('##zz500##'!B1516&lt;&gt;"",'##zz500##'!B1516,"")</f>
        <v>41373</v>
      </c>
      <c r="B1516" s="208">
        <v>19777.580000000002</v>
      </c>
      <c r="C1516" s="146">
        <f t="shared" si="63"/>
        <v>6.6627033167945271E-3</v>
      </c>
      <c r="D1516" s="143">
        <f>IF('##zz500##'!K1516="","",IF('##zz500##'!K1516="yes",D1515,IF('##zz500##'!T1516&lt;&gt;0,D1515*(1+'##zz500##'!T1516),D1515*(1+C1516))))</f>
        <v>6.1017681010111389</v>
      </c>
      <c r="E1516" s="6">
        <f t="shared" si="61"/>
        <v>0</v>
      </c>
      <c r="F1516" s="17">
        <f>D1516/MAX(D$240:D1516)-1</f>
        <v>-3.0150535531381029E-2</v>
      </c>
      <c r="G1516" s="66">
        <f>IF('##zz500##'!K1516="","",IF('##zz500##'!K1516="no",G1515*(1+E1516),IF('##zz500##'!T1516&lt;&gt;0,G1515*(1+'##zz500##'!T1516),G1515*(1+'##zz500##'!P1516))))</f>
        <v>24.857157142144011</v>
      </c>
      <c r="H1516" s="6">
        <f t="shared" si="62"/>
        <v>-9.7445714469983624E-3</v>
      </c>
      <c r="I1516" s="17">
        <f>G1516/MAX(G$240:G1516)-1</f>
        <v>-4.772958554042106E-2</v>
      </c>
      <c r="N1516" s="20"/>
      <c r="O1516" s="20"/>
      <c r="S1516" s="192"/>
      <c r="Y1516" s="39"/>
      <c r="Z1516" s="39"/>
      <c r="AA1516" s="17"/>
      <c r="AC1516" s="142"/>
      <c r="AE1516" s="17"/>
      <c r="AG1516" s="66"/>
      <c r="AI1516" s="17"/>
      <c r="AK1516" s="18"/>
    </row>
    <row r="1517" spans="1:37" x14ac:dyDescent="0.25">
      <c r="A1517" s="72">
        <f>IF('##zz500##'!B1517&lt;&gt;"",'##zz500##'!B1517,"")</f>
        <v>41374</v>
      </c>
      <c r="B1517" s="208">
        <v>19594.150000000001</v>
      </c>
      <c r="C1517" s="146">
        <f t="shared" si="63"/>
        <v>-9.2746433082308011E-3</v>
      </c>
      <c r="D1517" s="143">
        <f>IF('##zz500##'!K1517="","",IF('##zz500##'!K1517="yes",D1516,IF('##zz500##'!T1517&lt;&gt;0,D1516*(1+'##zz500##'!T1517),D1516*(1+C1517))))</f>
        <v>6.1017681010111389</v>
      </c>
      <c r="E1517" s="6">
        <f t="shared" si="61"/>
        <v>0</v>
      </c>
      <c r="F1517" s="17">
        <f>D1517/MAX(D$240:D1517)-1</f>
        <v>-3.0150535531381029E-2</v>
      </c>
      <c r="G1517" s="66">
        <f>IF('##zz500##'!K1517="","",IF('##zz500##'!K1517="no",G1516*(1+E1517),IF('##zz500##'!T1517&lt;&gt;0,G1516*(1+'##zz500##'!T1517),G1516*(1+'##zz500##'!P1517))))</f>
        <v>24.908396067029901</v>
      </c>
      <c r="H1517" s="6">
        <f t="shared" si="62"/>
        <v>2.0613348740117221E-3</v>
      </c>
      <c r="I1517" s="17">
        <f>G1517/MAX(G$240:G1517)-1</f>
        <v>-4.5766637325606041E-2</v>
      </c>
      <c r="N1517" s="20"/>
      <c r="O1517" s="20"/>
      <c r="S1517" s="192"/>
      <c r="Y1517" s="39"/>
      <c r="Z1517" s="39"/>
      <c r="AA1517" s="17"/>
      <c r="AC1517" s="142"/>
      <c r="AE1517" s="17"/>
      <c r="AG1517" s="66"/>
      <c r="AI1517" s="17"/>
      <c r="AK1517" s="18"/>
    </row>
    <row r="1518" spans="1:37" x14ac:dyDescent="0.25">
      <c r="A1518" s="72">
        <f>IF('##zz500##'!B1518&lt;&gt;"",'##zz500##'!B1518,"")</f>
        <v>41375</v>
      </c>
      <c r="B1518" s="208">
        <v>19778.97</v>
      </c>
      <c r="C1518" s="146">
        <f t="shared" si="63"/>
        <v>9.4324071215132754E-3</v>
      </c>
      <c r="D1518" s="143">
        <f>IF('##zz500##'!K1518="","",IF('##zz500##'!K1518="yes",D1517,IF('##zz500##'!T1518&lt;&gt;0,D1517*(1+'##zz500##'!T1518),D1517*(1+C1518))))</f>
        <v>6.1017681010111389</v>
      </c>
      <c r="E1518" s="6">
        <f t="shared" si="61"/>
        <v>0</v>
      </c>
      <c r="F1518" s="17">
        <f>D1518/MAX(D$240:D1518)-1</f>
        <v>-3.0150535531381029E-2</v>
      </c>
      <c r="G1518" s="66">
        <f>IF('##zz500##'!K1518="","",IF('##zz500##'!K1518="no",G1517*(1+E1518),IF('##zz500##'!T1518&lt;&gt;0,G1517*(1+'##zz500##'!T1518),G1517*(1+'##zz500##'!P1518))))</f>
        <v>25.010210287251702</v>
      </c>
      <c r="H1518" s="6">
        <f t="shared" si="62"/>
        <v>4.0875462212746072E-3</v>
      </c>
      <c r="I1518" s="17">
        <f>G1518/MAX(G$240:G1518)-1</f>
        <v>-4.1866164349792068E-2</v>
      </c>
      <c r="N1518" s="20"/>
      <c r="O1518" s="20"/>
      <c r="S1518" s="192"/>
      <c r="Y1518" s="39"/>
      <c r="Z1518" s="39"/>
      <c r="AA1518" s="17"/>
      <c r="AC1518" s="142"/>
      <c r="AE1518" s="17"/>
      <c r="AG1518" s="66"/>
      <c r="AI1518" s="17"/>
      <c r="AK1518" s="18"/>
    </row>
    <row r="1519" spans="1:37" x14ac:dyDescent="0.25">
      <c r="A1519" s="72">
        <f>IF('##zz500##'!B1519&lt;&gt;"",'##zz500##'!B1519,"")</f>
        <v>41376</v>
      </c>
      <c r="B1519" s="208">
        <v>19623.71</v>
      </c>
      <c r="C1519" s="146">
        <f t="shared" si="63"/>
        <v>-7.849751529023119E-3</v>
      </c>
      <c r="D1519" s="143">
        <f>IF('##zz500##'!K1519="","",IF('##zz500##'!K1519="yes",D1518,IF('##zz500##'!T1519&lt;&gt;0,D1518*(1+'##zz500##'!T1519),D1518*(1+C1519))))</f>
        <v>6.1017681010111389</v>
      </c>
      <c r="E1519" s="6">
        <f t="shared" si="61"/>
        <v>0</v>
      </c>
      <c r="F1519" s="17">
        <f>D1519/MAX(D$240:D1519)-1</f>
        <v>-3.0150535531381029E-2</v>
      </c>
      <c r="G1519" s="66">
        <f>IF('##zz500##'!K1519="","",IF('##zz500##'!K1519="no",G1518*(1+E1519),IF('##zz500##'!T1519&lt;&gt;0,G1518*(1+'##zz500##'!T1519),G1518*(1+'##zz500##'!P1519))))</f>
        <v>25.219893870323819</v>
      </c>
      <c r="H1519" s="6">
        <f t="shared" si="62"/>
        <v>8.3839192339376645E-3</v>
      </c>
      <c r="I1519" s="17">
        <f>G1519/MAX(G$240:G1519)-1</f>
        <v>-3.3833247656397725E-2</v>
      </c>
      <c r="N1519" s="20"/>
      <c r="O1519" s="20"/>
      <c r="S1519" s="192"/>
      <c r="Y1519" s="39"/>
      <c r="Z1519" s="39"/>
      <c r="AA1519" s="17"/>
      <c r="AC1519" s="142"/>
      <c r="AE1519" s="17"/>
      <c r="AG1519" s="66"/>
      <c r="AI1519" s="17"/>
      <c r="AK1519" s="18"/>
    </row>
    <row r="1520" spans="1:37" x14ac:dyDescent="0.25">
      <c r="A1520" s="72">
        <f>IF('##zz500##'!B1520&lt;&gt;"",'##zz500##'!B1520,"")</f>
        <v>41379</v>
      </c>
      <c r="B1520" s="208">
        <v>19329.689999999999</v>
      </c>
      <c r="C1520" s="146">
        <f t="shared" si="63"/>
        <v>-1.4982895690977882E-2</v>
      </c>
      <c r="D1520" s="143">
        <f>IF('##zz500##'!K1520="","",IF('##zz500##'!K1520="yes",D1519,IF('##zz500##'!T1520&lt;&gt;0,D1519*(1+'##zz500##'!T1520),D1519*(1+C1520))))</f>
        <v>6.1017681010111389</v>
      </c>
      <c r="E1520" s="6">
        <f t="shared" si="61"/>
        <v>0</v>
      </c>
      <c r="F1520" s="17">
        <f>D1520/MAX(D$240:D1520)-1</f>
        <v>-3.0150535531381029E-2</v>
      </c>
      <c r="G1520" s="66">
        <f>IF('##zz500##'!K1520="","",IF('##zz500##'!K1520="no",G1519*(1+E1520),IF('##zz500##'!T1520&lt;&gt;0,G1519*(1+'##zz500##'!T1520),G1519*(1+'##zz500##'!P1520))))</f>
        <v>25.574062454040615</v>
      </c>
      <c r="H1520" s="6">
        <f t="shared" si="62"/>
        <v>1.4043222605847117E-2</v>
      </c>
      <c r="I1520" s="17">
        <f>G1520/MAX(G$240:G1520)-1</f>
        <v>-2.0265152878868209E-2</v>
      </c>
      <c r="N1520" s="20"/>
      <c r="O1520" s="20"/>
      <c r="S1520" s="192"/>
      <c r="Y1520" s="39"/>
      <c r="Z1520" s="39"/>
      <c r="AA1520" s="17"/>
      <c r="AC1520" s="142"/>
      <c r="AE1520" s="17"/>
      <c r="AG1520" s="66"/>
      <c r="AI1520" s="17"/>
      <c r="AK1520" s="18"/>
    </row>
    <row r="1521" spans="1:37" x14ac:dyDescent="0.25">
      <c r="A1521" s="72">
        <f>IF('##zz500##'!B1521&lt;&gt;"",'##zz500##'!B1521,"")</f>
        <v>41380</v>
      </c>
      <c r="B1521" s="208">
        <v>19579.650000000001</v>
      </c>
      <c r="C1521" s="146">
        <f t="shared" si="63"/>
        <v>1.2931402417731608E-2</v>
      </c>
      <c r="D1521" s="143">
        <f>IF('##zz500##'!K1521="","",IF('##zz500##'!K1521="yes",D1520,IF('##zz500##'!T1521&lt;&gt;0,D1520*(1+'##zz500##'!T1521),D1520*(1+C1521))))</f>
        <v>6.1017681010111389</v>
      </c>
      <c r="E1521" s="6">
        <f t="shared" si="61"/>
        <v>0</v>
      </c>
      <c r="F1521" s="17">
        <f>D1521/MAX(D$240:D1521)-1</f>
        <v>-3.0150535531381029E-2</v>
      </c>
      <c r="G1521" s="66">
        <f>IF('##zz500##'!K1521="","",IF('##zz500##'!K1521="no",G1520*(1+E1521),IF('##zz500##'!T1521&lt;&gt;0,G1520*(1+'##zz500##'!T1521),G1520*(1+'##zz500##'!P1521))))</f>
        <v>25.297220563095433</v>
      </c>
      <c r="H1521" s="6">
        <f t="shared" si="62"/>
        <v>-1.0825104202458857E-2</v>
      </c>
      <c r="I1521" s="17">
        <f>G1521/MAX(G$240:G1521)-1</f>
        <v>-3.0870884689734646E-2</v>
      </c>
      <c r="N1521" s="20"/>
      <c r="O1521" s="20"/>
      <c r="S1521" s="192"/>
      <c r="Y1521" s="39"/>
      <c r="Z1521" s="39"/>
      <c r="AA1521" s="17"/>
      <c r="AC1521" s="142"/>
      <c r="AE1521" s="17"/>
      <c r="AG1521" s="66"/>
      <c r="AI1521" s="17"/>
      <c r="AK1521" s="18"/>
    </row>
    <row r="1522" spans="1:37" x14ac:dyDescent="0.25">
      <c r="A1522" s="72">
        <f>IF('##zz500##'!B1522&lt;&gt;"",'##zz500##'!B1522,"")</f>
        <v>41381</v>
      </c>
      <c r="B1522" s="208">
        <v>19702.419999999998</v>
      </c>
      <c r="C1522" s="146">
        <f t="shared" si="63"/>
        <v>6.2702857303371662E-3</v>
      </c>
      <c r="D1522" s="143">
        <f>IF('##zz500##'!K1522="","",IF('##zz500##'!K1522="yes",D1521,IF('##zz500##'!T1522&lt;&gt;0,D1521*(1+'##zz500##'!T1522),D1521*(1+C1522))))</f>
        <v>6.1017681010111389</v>
      </c>
      <c r="E1522" s="6">
        <f t="shared" ref="E1522:E1585" si="64">D1522/D1521-1</f>
        <v>0</v>
      </c>
      <c r="F1522" s="17">
        <f>D1522/MAX(D$240:D1522)-1</f>
        <v>-3.0150535531381029E-2</v>
      </c>
      <c r="G1522" s="66">
        <f>IF('##zz500##'!K1522="","",IF('##zz500##'!K1522="no",G1521*(1+E1522),IF('##zz500##'!T1522&lt;&gt;0,G1521*(1+'##zz500##'!T1522),G1521*(1+'##zz500##'!P1522))))</f>
        <v>25.077828632865813</v>
      </c>
      <c r="H1522" s="6">
        <f t="shared" ref="H1522:H1585" si="65">G1522/G1521-1</f>
        <v>-8.6725705570072087E-3</v>
      </c>
      <c r="I1522" s="17">
        <f>G1522/MAX(G$240:G1522)-1</f>
        <v>-3.9275725321112898E-2</v>
      </c>
      <c r="N1522" s="20"/>
      <c r="O1522" s="20"/>
      <c r="S1522" s="192"/>
      <c r="Y1522" s="39"/>
      <c r="Z1522" s="39"/>
      <c r="AA1522" s="17"/>
      <c r="AC1522" s="142"/>
      <c r="AE1522" s="17"/>
      <c r="AG1522" s="66"/>
      <c r="AI1522" s="17"/>
      <c r="AK1522" s="18"/>
    </row>
    <row r="1523" spans="1:37" x14ac:dyDescent="0.25">
      <c r="A1523" s="72">
        <f>IF('##zz500##'!B1523&lt;&gt;"",'##zz500##'!B1523,"")</f>
        <v>41382</v>
      </c>
      <c r="B1523" s="208">
        <v>19856.21</v>
      </c>
      <c r="C1523" s="146">
        <f t="shared" si="63"/>
        <v>7.8056401193355995E-3</v>
      </c>
      <c r="D1523" s="143">
        <f>IF('##zz500##'!K1523="","",IF('##zz500##'!K1523="yes",D1522,IF('##zz500##'!T1523&lt;&gt;0,D1522*(1+'##zz500##'!T1523),D1522*(1+C1523))))</f>
        <v>6.1017681010111389</v>
      </c>
      <c r="E1523" s="6">
        <f t="shared" si="64"/>
        <v>0</v>
      </c>
      <c r="F1523" s="17">
        <f>D1523/MAX(D$240:D1523)-1</f>
        <v>-3.0150535531381029E-2</v>
      </c>
      <c r="G1523" s="66">
        <f>IF('##zz500##'!K1523="","",IF('##zz500##'!K1523="no",G1522*(1+E1523),IF('##zz500##'!T1523&lt;&gt;0,G1522*(1+'##zz500##'!T1523),G1522*(1+'##zz500##'!P1523))))</f>
        <v>25.000002865456747</v>
      </c>
      <c r="H1523" s="6">
        <f t="shared" si="65"/>
        <v>-3.1033694562803138E-3</v>
      </c>
      <c r="I1523" s="17">
        <f>G1523/MAX(G$240:G1523)-1</f>
        <v>-4.2257207691058452E-2</v>
      </c>
      <c r="N1523" s="20"/>
      <c r="O1523" s="20"/>
      <c r="S1523" s="192"/>
      <c r="Y1523" s="39"/>
      <c r="Z1523" s="39"/>
      <c r="AA1523" s="17"/>
      <c r="AC1523" s="142"/>
      <c r="AE1523" s="17"/>
      <c r="AG1523" s="66"/>
      <c r="AI1523" s="17"/>
      <c r="AK1523" s="18"/>
    </row>
    <row r="1524" spans="1:37" x14ac:dyDescent="0.25">
      <c r="A1524" s="72">
        <f>IF('##zz500##'!B1524&lt;&gt;"",'##zz500##'!B1524,"")</f>
        <v>41383</v>
      </c>
      <c r="B1524" s="208">
        <v>20118.43</v>
      </c>
      <c r="C1524" s="146">
        <f t="shared" si="63"/>
        <v>1.3205944135361136E-2</v>
      </c>
      <c r="D1524" s="143">
        <f>IF('##zz500##'!K1524="","",IF('##zz500##'!K1524="yes",D1523,IF('##zz500##'!T1524&lt;&gt;0,D1523*(1+'##zz500##'!T1524),D1523*(1+C1524))))</f>
        <v>6.1017681010111389</v>
      </c>
      <c r="E1524" s="6">
        <f t="shared" si="64"/>
        <v>0</v>
      </c>
      <c r="F1524" s="17">
        <f>D1524/MAX(D$240:D1524)-1</f>
        <v>-3.0150535531381029E-2</v>
      </c>
      <c r="G1524" s="66">
        <f>IF('##zz500##'!K1524="","",IF('##zz500##'!K1524="no",G1523*(1+E1524),IF('##zz500##'!T1524&lt;&gt;0,G1523*(1+'##zz500##'!T1524),G1523*(1+'##zz500##'!P1524))))</f>
        <v>24.472470019519417</v>
      </c>
      <c r="H1524" s="6">
        <f t="shared" si="65"/>
        <v>-2.1101311418897373E-2</v>
      </c>
      <c r="I1524" s="17">
        <f>G1524/MAX(G$240:G1524)-1</f>
        <v>-6.246683661077379E-2</v>
      </c>
      <c r="N1524" s="20"/>
      <c r="O1524" s="20"/>
      <c r="S1524" s="192"/>
      <c r="Y1524" s="39"/>
      <c r="Z1524" s="39"/>
      <c r="AA1524" s="17"/>
      <c r="AC1524" s="142"/>
      <c r="AE1524" s="17"/>
      <c r="AG1524" s="66"/>
      <c r="AI1524" s="17"/>
      <c r="AK1524" s="18"/>
    </row>
    <row r="1525" spans="1:37" x14ac:dyDescent="0.25">
      <c r="A1525" s="72">
        <f>IF('##zz500##'!B1525&lt;&gt;"",'##zz500##'!B1525,"")</f>
        <v>41386</v>
      </c>
      <c r="B1525" s="208">
        <v>20212.169999999998</v>
      </c>
      <c r="C1525" s="146">
        <f t="shared" si="63"/>
        <v>4.6594093077838572E-3</v>
      </c>
      <c r="D1525" s="143">
        <f>IF('##zz500##'!K1525="","",IF('##zz500##'!K1525="yes",D1524,IF('##zz500##'!T1525&lt;&gt;0,D1524*(1+'##zz500##'!T1525),D1524*(1+C1525))))</f>
        <v>6.1017681010111389</v>
      </c>
      <c r="E1525" s="6">
        <f t="shared" si="64"/>
        <v>0</v>
      </c>
      <c r="F1525" s="17">
        <f>D1525/MAX(D$240:D1525)-1</f>
        <v>-3.0150535531381029E-2</v>
      </c>
      <c r="G1525" s="66">
        <f>IF('##zz500##'!K1525="","",IF('##zz500##'!K1525="no",G1524*(1+E1525),IF('##zz500##'!T1525&lt;&gt;0,G1524*(1+'##zz500##'!T1525),G1524*(1+'##zz500##'!P1525))))</f>
        <v>24.357782885325562</v>
      </c>
      <c r="H1525" s="6">
        <f t="shared" si="65"/>
        <v>-4.6863734679163382E-3</v>
      </c>
      <c r="I1525" s="17">
        <f>G1525/MAX(G$240:G1525)-1</f>
        <v>-6.6860467152972669E-2</v>
      </c>
      <c r="N1525" s="20"/>
      <c r="O1525" s="20"/>
      <c r="S1525" s="192"/>
      <c r="Y1525" s="39"/>
      <c r="Z1525" s="39"/>
      <c r="AA1525" s="17"/>
      <c r="AC1525" s="142"/>
      <c r="AE1525" s="17"/>
      <c r="AG1525" s="66"/>
      <c r="AI1525" s="17"/>
      <c r="AK1525" s="18"/>
    </row>
    <row r="1526" spans="1:37" x14ac:dyDescent="0.25">
      <c r="A1526" s="72">
        <f>IF('##zz500##'!B1526&lt;&gt;"",'##zz500##'!B1526,"")</f>
        <v>41387</v>
      </c>
      <c r="B1526" s="208">
        <v>19742.55</v>
      </c>
      <c r="C1526" s="146">
        <f t="shared" si="63"/>
        <v>-2.3234516630327162E-2</v>
      </c>
      <c r="D1526" s="143">
        <f>IF('##zz500##'!K1526="","",IF('##zz500##'!K1526="yes",D1525,IF('##zz500##'!T1526&lt;&gt;0,D1525*(1+'##zz500##'!T1526),D1525*(1+C1526))))</f>
        <v>6.1017681010111389</v>
      </c>
      <c r="E1526" s="6">
        <f t="shared" si="64"/>
        <v>0</v>
      </c>
      <c r="F1526" s="17">
        <f>D1526/MAX(D$240:D1526)-1</f>
        <v>-3.0150535531381029E-2</v>
      </c>
      <c r="G1526" s="66">
        <f>IF('##zz500##'!K1526="","",IF('##zz500##'!K1526="no",G1525*(1+E1526),IF('##zz500##'!T1526&lt;&gt;0,G1525*(1+'##zz500##'!T1526),G1525*(1+'##zz500##'!P1526))))</f>
        <v>25.017914162968484</v>
      </c>
      <c r="H1526" s="6">
        <f t="shared" si="65"/>
        <v>2.710145175161327E-2</v>
      </c>
      <c r="I1526" s="17">
        <f>G1526/MAX(G$240:G1526)-1</f>
        <v>-4.1571031125996027E-2</v>
      </c>
      <c r="N1526" s="20"/>
      <c r="O1526" s="20"/>
      <c r="S1526" s="192"/>
      <c r="Y1526" s="39"/>
      <c r="Z1526" s="39"/>
      <c r="AA1526" s="17"/>
      <c r="AC1526" s="142"/>
      <c r="AE1526" s="17"/>
      <c r="AG1526" s="66"/>
      <c r="AI1526" s="17"/>
      <c r="AK1526" s="18"/>
    </row>
    <row r="1527" spans="1:37" x14ac:dyDescent="0.25">
      <c r="A1527" s="72">
        <f>IF('##zz500##'!B1527&lt;&gt;"",'##zz500##'!B1527,"")</f>
        <v>41388</v>
      </c>
      <c r="B1527" s="208">
        <v>20040.16</v>
      </c>
      <c r="C1527" s="146">
        <f t="shared" si="63"/>
        <v>1.5074547107643221E-2</v>
      </c>
      <c r="D1527" s="143">
        <f>IF('##zz500##'!K1527="","",IF('##zz500##'!K1527="yes",D1526,IF('##zz500##'!T1527&lt;&gt;0,D1526*(1+'##zz500##'!T1527),D1526*(1+C1527))))</f>
        <v>6.1017681010111389</v>
      </c>
      <c r="E1527" s="6">
        <f t="shared" si="64"/>
        <v>0</v>
      </c>
      <c r="F1527" s="17">
        <f>D1527/MAX(D$240:D1527)-1</f>
        <v>-3.0150535531381029E-2</v>
      </c>
      <c r="G1527" s="66">
        <f>IF('##zz500##'!K1527="","",IF('##zz500##'!K1527="no",G1526*(1+E1527),IF('##zz500##'!T1527&lt;&gt;0,G1526*(1+'##zz500##'!T1527),G1526*(1+'##zz500##'!P1527))))</f>
        <v>24.519086340877887</v>
      </c>
      <c r="H1527" s="6">
        <f t="shared" si="65"/>
        <v>-1.9938825388927217E-2</v>
      </c>
      <c r="I1527" s="17">
        <f>G1527/MAX(G$240:G1527)-1</f>
        <v>-6.0680978984064327E-2</v>
      </c>
      <c r="N1527" s="20"/>
      <c r="O1527" s="20"/>
      <c r="S1527" s="192"/>
      <c r="Y1527" s="39"/>
      <c r="Z1527" s="39"/>
      <c r="AA1527" s="17"/>
      <c r="AC1527" s="142"/>
      <c r="AE1527" s="17"/>
      <c r="AG1527" s="66"/>
      <c r="AI1527" s="17"/>
      <c r="AK1527" s="18"/>
    </row>
    <row r="1528" spans="1:37" x14ac:dyDescent="0.25">
      <c r="A1528" s="72">
        <f>IF('##zz500##'!B1528&lt;&gt;"",'##zz500##'!B1528,"")</f>
        <v>41389</v>
      </c>
      <c r="B1528" s="208">
        <v>19808.830000000002</v>
      </c>
      <c r="C1528" s="146">
        <f t="shared" si="63"/>
        <v>-1.154332101140898E-2</v>
      </c>
      <c r="D1528" s="143">
        <f>IF('##zz500##'!K1528="","",IF('##zz500##'!K1528="yes",D1527,IF('##zz500##'!T1528&lt;&gt;0,D1527*(1+'##zz500##'!T1528),D1527*(1+C1528))))</f>
        <v>6.1017681010111389</v>
      </c>
      <c r="E1528" s="6">
        <f t="shared" si="64"/>
        <v>0</v>
      </c>
      <c r="F1528" s="17">
        <f>D1528/MAX(D$240:D1528)-1</f>
        <v>-3.0150535531381029E-2</v>
      </c>
      <c r="G1528" s="66">
        <f>IF('##zz500##'!K1528="","",IF('##zz500##'!K1528="no",G1527*(1+E1528),IF('##zz500##'!T1528&lt;&gt;0,G1527*(1+'##zz500##'!T1528),G1527*(1+'##zz500##'!P1528))))</f>
        <v>24.893215665513203</v>
      </c>
      <c r="H1528" s="6">
        <f t="shared" si="65"/>
        <v>1.5258697629836782E-2</v>
      </c>
      <c r="I1528" s="17">
        <f>G1528/MAX(G$240:G1528)-1</f>
        <v>-4.6348194064427917E-2</v>
      </c>
      <c r="N1528" s="20"/>
      <c r="O1528" s="20"/>
      <c r="S1528" s="192"/>
      <c r="Y1528" s="39"/>
      <c r="Z1528" s="39"/>
      <c r="AA1528" s="17"/>
      <c r="AC1528" s="142"/>
      <c r="AE1528" s="17"/>
      <c r="AF1528" s="14"/>
      <c r="AG1528" s="66"/>
      <c r="AI1528" s="17"/>
      <c r="AJ1528" s="14"/>
      <c r="AK1528" s="18"/>
    </row>
    <row r="1529" spans="1:37" x14ac:dyDescent="0.25">
      <c r="A1529" s="72">
        <f>IF('##zz500##'!B1529&lt;&gt;"",'##zz500##'!B1529,"")</f>
        <v>41390</v>
      </c>
      <c r="B1529" s="208">
        <v>19699.63</v>
      </c>
      <c r="C1529" s="146">
        <f t="shared" si="63"/>
        <v>-5.5126930767743776E-3</v>
      </c>
      <c r="D1529" s="143">
        <f>IF('##zz500##'!K1529="","",IF('##zz500##'!K1529="yes",D1528,IF('##zz500##'!T1529&lt;&gt;0,D1528*(1+'##zz500##'!T1529),D1528*(1+C1529))))</f>
        <v>6.1017681010111389</v>
      </c>
      <c r="E1529" s="6">
        <f t="shared" si="64"/>
        <v>0</v>
      </c>
      <c r="F1529" s="17">
        <f>D1529/MAX(D$240:D1529)-1</f>
        <v>-3.0150535531381029E-2</v>
      </c>
      <c r="G1529" s="66">
        <f>IF('##zz500##'!K1529="","",IF('##zz500##'!K1529="no",G1528*(1+E1529),IF('##zz500##'!T1529&lt;&gt;0,G1528*(1+'##zz500##'!T1529),G1528*(1+'##zz500##'!P1529))))</f>
        <v>25.354821806679084</v>
      </c>
      <c r="H1529" s="6">
        <f t="shared" si="65"/>
        <v>1.85434516523868E-2</v>
      </c>
      <c r="I1529" s="17">
        <f>G1529/MAX(G$240:G1529)-1</f>
        <v>-2.8664197907850353E-2</v>
      </c>
      <c r="N1529" s="20"/>
      <c r="O1529" s="20"/>
      <c r="S1529" s="192"/>
      <c r="Y1529" s="39"/>
      <c r="Z1529" s="39"/>
      <c r="AA1529" s="17"/>
      <c r="AC1529" s="142"/>
      <c r="AE1529" s="17"/>
      <c r="AG1529" s="66"/>
      <c r="AI1529" s="17"/>
      <c r="AK1529" s="18"/>
    </row>
    <row r="1530" spans="1:37" x14ac:dyDescent="0.25">
      <c r="A1530" s="72">
        <f>IF('##zz500##'!B1530&lt;&gt;"",'##zz500##'!B1530,"")</f>
        <v>41396</v>
      </c>
      <c r="B1530" s="208">
        <v>19827.86</v>
      </c>
      <c r="C1530" s="146">
        <f t="shared" si="63"/>
        <v>6.5092593109616903E-3</v>
      </c>
      <c r="D1530" s="143">
        <f>IF('##zz500##'!K1530="","",IF('##zz500##'!K1530="yes",D1529,IF('##zz500##'!T1530&lt;&gt;0,D1529*(1+'##zz500##'!T1530),D1529*(1+C1530))))</f>
        <v>6.1017681010111389</v>
      </c>
      <c r="E1530" s="6">
        <f t="shared" si="64"/>
        <v>0</v>
      </c>
      <c r="F1530" s="17">
        <f>D1530/MAX(D$240:D1530)-1</f>
        <v>-3.0150535531381029E-2</v>
      </c>
      <c r="G1530" s="66">
        <f>IF('##zz500##'!K1530="","",IF('##zz500##'!K1530="no",G1529*(1+E1530),IF('##zz500##'!T1530&lt;&gt;0,G1529*(1+'##zz500##'!T1530),G1529*(1+'##zz500##'!P1530))))</f>
        <v>25.237148727805408</v>
      </c>
      <c r="H1530" s="6">
        <f t="shared" si="65"/>
        <v>-4.6410532785789993E-3</v>
      </c>
      <c r="I1530" s="17">
        <f>G1530/MAX(G$240:G1530)-1</f>
        <v>-3.3172219116751278E-2</v>
      </c>
      <c r="N1530" s="20"/>
      <c r="O1530" s="20"/>
      <c r="S1530" s="192"/>
      <c r="Y1530" s="39"/>
      <c r="Z1530" s="39"/>
      <c r="AA1530" s="17"/>
      <c r="AC1530" s="142"/>
      <c r="AE1530" s="17"/>
      <c r="AG1530" s="66"/>
      <c r="AI1530" s="17"/>
      <c r="AK1530" s="18"/>
    </row>
    <row r="1531" spans="1:37" x14ac:dyDescent="0.25">
      <c r="A1531" s="72">
        <f>IF('##zz500##'!B1531&lt;&gt;"",'##zz500##'!B1531,"")</f>
        <v>41397</v>
      </c>
      <c r="B1531" s="208">
        <v>20166.66</v>
      </c>
      <c r="C1531" s="146">
        <f t="shared" si="63"/>
        <v>1.7087068397698912E-2</v>
      </c>
      <c r="D1531" s="143">
        <f>IF('##zz500##'!K1531="","",IF('##zz500##'!K1531="yes",D1530,IF('##zz500##'!T1531&lt;&gt;0,D1530*(1+'##zz500##'!T1531),D1530*(1+C1531))))</f>
        <v>6.1017681010111389</v>
      </c>
      <c r="E1531" s="6">
        <f t="shared" si="64"/>
        <v>0</v>
      </c>
      <c r="F1531" s="17">
        <f>D1531/MAX(D$240:D1531)-1</f>
        <v>-3.0150535531381029E-2</v>
      </c>
      <c r="G1531" s="66">
        <f>IF('##zz500##'!K1531="","",IF('##zz500##'!K1531="no",G1530*(1+E1531),IF('##zz500##'!T1531&lt;&gt;0,G1530*(1+'##zz500##'!T1531),G1530*(1+'##zz500##'!P1531))))</f>
        <v>24.750516469425669</v>
      </c>
      <c r="H1531" s="6">
        <f t="shared" si="65"/>
        <v>-1.9282378672341283E-2</v>
      </c>
      <c r="I1531" s="17">
        <f>G1531/MAX(G$240:G1531)-1</f>
        <v>-5.1814958498681452E-2</v>
      </c>
      <c r="N1531" s="20"/>
      <c r="O1531" s="20"/>
      <c r="S1531" s="192"/>
      <c r="Y1531" s="39"/>
      <c r="Z1531" s="39"/>
      <c r="AA1531" s="17"/>
      <c r="AC1531" s="142"/>
      <c r="AE1531" s="17"/>
      <c r="AG1531" s="66"/>
      <c r="AI1531" s="17"/>
      <c r="AK1531" s="18"/>
    </row>
    <row r="1532" spans="1:37" x14ac:dyDescent="0.25">
      <c r="A1532" s="72">
        <f>IF('##zz500##'!B1532&lt;&gt;"",'##zz500##'!B1532,"")</f>
        <v>41400</v>
      </c>
      <c r="B1532" s="208">
        <v>20485.900000000001</v>
      </c>
      <c r="C1532" s="146">
        <f t="shared" si="63"/>
        <v>1.5830087877715115E-2</v>
      </c>
      <c r="D1532" s="143">
        <f>IF('##zz500##'!K1532="","",IF('##zz500##'!K1532="yes",D1531,IF('##zz500##'!T1532&lt;&gt;0,D1531*(1+'##zz500##'!T1532),D1531*(1+C1532))))</f>
        <v>6.1017681010111389</v>
      </c>
      <c r="E1532" s="6">
        <f t="shared" si="64"/>
        <v>0</v>
      </c>
      <c r="F1532" s="17">
        <f>D1532/MAX(D$240:D1532)-1</f>
        <v>-3.0150535531381029E-2</v>
      </c>
      <c r="G1532" s="66">
        <f>IF('##zz500##'!K1532="","",IF('##zz500##'!K1532="no",G1531*(1+E1532),IF('##zz500##'!T1532&lt;&gt;0,G1531*(1+'##zz500##'!T1532),G1531*(1+'##zz500##'!P1532))))</f>
        <v>24.467199780498635</v>
      </c>
      <c r="H1532" s="6">
        <f t="shared" si="65"/>
        <v>-1.1446900078914135E-2</v>
      </c>
      <c r="I1532" s="17">
        <f>G1532/MAX(G$240:G1532)-1</f>
        <v>-6.2668737925068108E-2</v>
      </c>
      <c r="N1532" s="20"/>
      <c r="O1532" s="20"/>
      <c r="S1532" s="192"/>
      <c r="Y1532" s="39"/>
      <c r="Z1532" s="39"/>
      <c r="AA1532" s="17"/>
      <c r="AC1532" s="142"/>
      <c r="AE1532" s="17"/>
      <c r="AG1532" s="66"/>
      <c r="AI1532" s="17"/>
      <c r="AK1532" s="18"/>
    </row>
    <row r="1533" spans="1:37" x14ac:dyDescent="0.25">
      <c r="A1533" s="72">
        <f>IF('##zz500##'!B1533&lt;&gt;"",'##zz500##'!B1533,"")</f>
        <v>41401</v>
      </c>
      <c r="B1533" s="208">
        <v>20570.03</v>
      </c>
      <c r="C1533" s="146">
        <f t="shared" si="63"/>
        <v>4.106727065932958E-3</v>
      </c>
      <c r="D1533" s="143">
        <f>IF('##zz500##'!K1533="","",IF('##zz500##'!K1533="yes",D1532,IF('##zz500##'!T1533&lt;&gt;0,D1532*(1+'##zz500##'!T1533),D1532*(1+C1533))))</f>
        <v>6.1268263972216079</v>
      </c>
      <c r="E1533" s="6">
        <f t="shared" si="64"/>
        <v>4.106727065932958E-3</v>
      </c>
      <c r="F1533" s="17">
        <f>D1533/MAX(D$240:D1533)-1</f>
        <v>-2.6167628485767147E-2</v>
      </c>
      <c r="G1533" s="66">
        <f>IF('##zz500##'!K1533="","",IF('##zz500##'!K1533="no",G1532*(1+E1533),IF('##zz500##'!T1533&lt;&gt;0,G1532*(1+'##zz500##'!T1533),G1532*(1+'##zz500##'!P1533))))</f>
        <v>24.567679892064799</v>
      </c>
      <c r="H1533" s="6">
        <f t="shared" si="65"/>
        <v>4.106727065932958E-3</v>
      </c>
      <c r="I1533" s="17">
        <f>G1533/MAX(G$240:G1533)-1</f>
        <v>-5.8819374261359858E-2</v>
      </c>
      <c r="N1533" s="20"/>
      <c r="O1533" s="20"/>
      <c r="S1533" s="192"/>
      <c r="Y1533" s="39"/>
      <c r="Z1533" s="39"/>
      <c r="AA1533" s="17"/>
      <c r="AC1533" s="142"/>
      <c r="AE1533" s="17"/>
      <c r="AG1533" s="66"/>
      <c r="AI1533" s="17"/>
      <c r="AK1533" s="18"/>
    </row>
    <row r="1534" spans="1:37" x14ac:dyDescent="0.25">
      <c r="A1534" s="72">
        <f>IF('##zz500##'!B1534&lt;&gt;"",'##zz500##'!B1534,"")</f>
        <v>41402</v>
      </c>
      <c r="B1534" s="208">
        <v>20880.04</v>
      </c>
      <c r="C1534" s="146">
        <f t="shared" si="63"/>
        <v>1.5070955171188505E-2</v>
      </c>
      <c r="D1534" s="143">
        <f>IF('##zz500##'!K1534="","",IF('##zz500##'!K1534="yes",D1533,IF('##zz500##'!T1534&lt;&gt;0,D1533*(1+'##zz500##'!T1534),D1533*(1+C1534))))</f>
        <v>6.2191635231957889</v>
      </c>
      <c r="E1534" s="6">
        <f t="shared" si="64"/>
        <v>1.5070955171188505E-2</v>
      </c>
      <c r="F1534" s="17">
        <f>D1534/MAX(D$240:D1534)-1</f>
        <v>-1.1491044470423928E-2</v>
      </c>
      <c r="G1534" s="66">
        <f>IF('##zz500##'!K1534="","",IF('##zz500##'!K1534="no",G1533*(1+E1534),IF('##zz500##'!T1534&lt;&gt;0,G1533*(1+'##zz500##'!T1534),G1533*(1+'##zz500##'!P1534))))</f>
        <v>24.937938294378217</v>
      </c>
      <c r="H1534" s="6">
        <f t="shared" si="65"/>
        <v>1.5070955171188505E-2</v>
      </c>
      <c r="I1534" s="17">
        <f>G1534/MAX(G$240:G1534)-1</f>
        <v>-4.4634883242861689E-2</v>
      </c>
      <c r="N1534" s="20"/>
      <c r="O1534" s="20"/>
      <c r="S1534" s="192"/>
      <c r="Y1534" s="39"/>
      <c r="Z1534" s="39"/>
      <c r="AA1534" s="17"/>
      <c r="AC1534" s="142"/>
      <c r="AE1534" s="17"/>
      <c r="AG1534" s="66"/>
      <c r="AI1534" s="17"/>
      <c r="AK1534" s="18"/>
    </row>
    <row r="1535" spans="1:37" x14ac:dyDescent="0.25">
      <c r="A1535" s="72">
        <f>IF('##zz500##'!B1535&lt;&gt;"",'##zz500##'!B1535,"")</f>
        <v>41403</v>
      </c>
      <c r="B1535" s="208">
        <v>20907.88</v>
      </c>
      <c r="C1535" s="146">
        <f t="shared" si="63"/>
        <v>1.3333307790597271E-3</v>
      </c>
      <c r="D1535" s="143">
        <f>IF('##zz500##'!K1535="","",IF('##zz500##'!K1535="yes",D1534,IF('##zz500##'!T1535&lt;&gt;0,D1534*(1+'##zz500##'!T1535),D1534*(1+C1535))))</f>
        <v>6.2274557253412715</v>
      </c>
      <c r="E1535" s="6">
        <f t="shared" si="64"/>
        <v>1.3333307790597271E-3</v>
      </c>
      <c r="F1535" s="17">
        <f>D1535/MAX(D$240:D1535)-1</f>
        <v>-1.0173035054640178E-2</v>
      </c>
      <c r="G1535" s="66">
        <f>IF('##zz500##'!K1535="","",IF('##zz500##'!K1535="no",G1534*(1+E1535),IF('##zz500##'!T1535&lt;&gt;0,G1534*(1+'##zz500##'!T1535),G1534*(1+'##zz500##'!P1535))))</f>
        <v>24.971188815072402</v>
      </c>
      <c r="H1535" s="6">
        <f t="shared" si="65"/>
        <v>1.3333307790597271E-3</v>
      </c>
      <c r="I1535" s="17">
        <f>G1535/MAX(G$240:G1535)-1</f>
        <v>-4.3361065527449449E-2</v>
      </c>
      <c r="N1535" s="20"/>
      <c r="O1535" s="20"/>
      <c r="S1535" s="192"/>
      <c r="Y1535" s="39"/>
      <c r="Z1535" s="39"/>
      <c r="AA1535" s="17"/>
      <c r="AC1535" s="142"/>
      <c r="AE1535" s="17"/>
      <c r="AG1535" s="66"/>
      <c r="AI1535" s="17"/>
      <c r="AK1535" s="18"/>
    </row>
    <row r="1536" spans="1:37" x14ac:dyDescent="0.25">
      <c r="A1536" s="72">
        <f>IF('##zz500##'!B1536&lt;&gt;"",'##zz500##'!B1536,"")</f>
        <v>41404</v>
      </c>
      <c r="B1536" s="208">
        <v>21400.46</v>
      </c>
      <c r="C1536" s="146">
        <f t="shared" si="63"/>
        <v>2.3559538317610373E-2</v>
      </c>
      <c r="D1536" s="143">
        <f>IF('##zz500##'!K1536="","",IF('##zz500##'!K1536="yes",D1535,IF('##zz500##'!T1536&lt;&gt;0,D1535*(1+'##zz500##'!T1536),D1535*(1+C1536))))</f>
        <v>6.3741717071236712</v>
      </c>
      <c r="E1536" s="6">
        <f t="shared" si="64"/>
        <v>2.3559538317610373E-2</v>
      </c>
      <c r="F1536" s="17">
        <f>D1536/MAX(D$240:D1536)-1</f>
        <v>0</v>
      </c>
      <c r="G1536" s="66">
        <f>IF('##zz500##'!K1536="","",IF('##zz500##'!K1536="no",G1535*(1+E1536),IF('##zz500##'!T1536&lt;&gt;0,G1535*(1+'##zz500##'!T1536),G1535*(1+'##zz500##'!P1536))))</f>
        <v>25.559498494797385</v>
      </c>
      <c r="H1536" s="6">
        <f t="shared" si="65"/>
        <v>2.3559538317610373E-2</v>
      </c>
      <c r="I1536" s="17">
        <f>G1536/MAX(G$240:G1536)-1</f>
        <v>-2.0823093894625333E-2</v>
      </c>
      <c r="N1536" s="20"/>
      <c r="O1536" s="20"/>
      <c r="S1536" s="192"/>
      <c r="Y1536" s="39"/>
      <c r="Z1536" s="39"/>
      <c r="AA1536" s="17"/>
      <c r="AC1536" s="142"/>
      <c r="AE1536" s="17"/>
      <c r="AG1536" s="66"/>
      <c r="AI1536" s="17"/>
      <c r="AK1536" s="18"/>
    </row>
    <row r="1537" spans="1:37" x14ac:dyDescent="0.25">
      <c r="A1537" s="72">
        <f>IF('##zz500##'!B1537&lt;&gt;"",'##zz500##'!B1537,"")</f>
        <v>41407</v>
      </c>
      <c r="B1537" s="208">
        <v>21603.29</v>
      </c>
      <c r="C1537" s="146">
        <f t="shared" si="63"/>
        <v>9.4778336540430885E-3</v>
      </c>
      <c r="D1537" s="143">
        <f>IF('##zz500##'!K1537="","",IF('##zz500##'!K1537="yes",D1536,IF('##zz500##'!T1537&lt;&gt;0,D1536*(1+'##zz500##'!T1537),D1536*(1+C1537))))</f>
        <v>6.434585046246097</v>
      </c>
      <c r="E1537" s="6">
        <f t="shared" si="64"/>
        <v>9.4778336540430885E-3</v>
      </c>
      <c r="F1537" s="17">
        <f>D1537/MAX(D$240:D1537)-1</f>
        <v>0</v>
      </c>
      <c r="G1537" s="66">
        <f>IF('##zz500##'!K1537="","",IF('##zz500##'!K1537="no",G1536*(1+E1537),IF('##zz500##'!T1537&lt;&gt;0,G1536*(1+'##zz500##'!T1537),G1536*(1+'##zz500##'!P1537))))</f>
        <v>25.80174716981184</v>
      </c>
      <c r="H1537" s="6">
        <f t="shared" si="65"/>
        <v>9.4778336540430885E-3</v>
      </c>
      <c r="I1537" s="17">
        <f>G1537/MAX(G$240:G1537)-1</f>
        <v>-1.1542618060678023E-2</v>
      </c>
      <c r="N1537" s="20"/>
      <c r="O1537" s="20"/>
      <c r="S1537" s="192"/>
      <c r="Y1537" s="39"/>
      <c r="Z1537" s="39"/>
      <c r="AA1537" s="17"/>
      <c r="AC1537" s="142"/>
      <c r="AE1537" s="17"/>
      <c r="AG1537" s="66"/>
      <c r="AI1537" s="17"/>
      <c r="AK1537" s="18"/>
    </row>
    <row r="1538" spans="1:37" x14ac:dyDescent="0.25">
      <c r="A1538" s="72">
        <f>IF('##zz500##'!B1538&lt;&gt;"",'##zz500##'!B1538,"")</f>
        <v>41408</v>
      </c>
      <c r="B1538" s="208">
        <v>21277.37</v>
      </c>
      <c r="C1538" s="146">
        <f t="shared" si="63"/>
        <v>-1.5086590977578029E-2</v>
      </c>
      <c r="D1538" s="143">
        <f>IF('##zz500##'!K1538="","",IF('##zz500##'!K1538="yes",D1537,IF('##zz500##'!T1538&lt;&gt;0,D1537*(1+'##zz500##'!T1538),D1537*(1+C1538))))</f>
        <v>6.3248343560637883</v>
      </c>
      <c r="E1538" s="6">
        <f t="shared" si="64"/>
        <v>-1.7056374170753452E-2</v>
      </c>
      <c r="F1538" s="17">
        <f>D1538/MAX(D$240:D1538)-1</f>
        <v>-1.7056374170753452E-2</v>
      </c>
      <c r="G1538" s="66">
        <f>IF('##zz500##'!K1538="","",IF('##zz500##'!K1538="no",G1537*(1+E1538),IF('##zz500##'!T1538&lt;&gt;0,G1537*(1+'##zz500##'!T1538),G1537*(1+'##zz500##'!P1538))))</f>
        <v>25.361662915824351</v>
      </c>
      <c r="H1538" s="6">
        <f t="shared" si="65"/>
        <v>-1.7056374170753452E-2</v>
      </c>
      <c r="I1538" s="17">
        <f>G1538/MAX(G$240:G1538)-1</f>
        <v>-2.8402117018878514E-2</v>
      </c>
      <c r="N1538" s="20"/>
      <c r="O1538" s="20"/>
      <c r="S1538" s="192"/>
      <c r="Y1538" s="39"/>
      <c r="Z1538" s="39"/>
      <c r="AA1538" s="17"/>
      <c r="AC1538" s="142"/>
      <c r="AE1538" s="17"/>
      <c r="AG1538" s="66"/>
      <c r="AI1538" s="17"/>
      <c r="AK1538" s="18"/>
    </row>
    <row r="1539" spans="1:37" x14ac:dyDescent="0.25">
      <c r="A1539" s="72">
        <f>IF('##zz500##'!B1539&lt;&gt;"",'##zz500##'!B1539,"")</f>
        <v>41409</v>
      </c>
      <c r="B1539" s="208">
        <v>21586.7</v>
      </c>
      <c r="C1539" s="146">
        <f t="shared" si="63"/>
        <v>1.4537980962872954E-2</v>
      </c>
      <c r="D1539" s="143">
        <f>IF('##zz500##'!K1539="","",IF('##zz500##'!K1539="yes",D1538,IF('##zz500##'!T1539&lt;&gt;0,D1538*(1+'##zz500##'!T1539),D1538*(1+C1539))))</f>
        <v>6.4167846775255688</v>
      </c>
      <c r="E1539" s="6">
        <f t="shared" si="64"/>
        <v>1.4537980962872954E-2</v>
      </c>
      <c r="F1539" s="17">
        <f>D1539/MAX(D$240:D1539)-1</f>
        <v>-2.7663584508705874E-3</v>
      </c>
      <c r="G1539" s="66">
        <f>IF('##zz500##'!K1539="","",IF('##zz500##'!K1539="no",G1538*(1+E1539),IF('##zz500##'!T1539&lt;&gt;0,G1538*(1+'##zz500##'!T1539),G1538*(1+'##zz500##'!P1539))))</f>
        <v>25.730370288481407</v>
      </c>
      <c r="H1539" s="6">
        <f t="shared" si="65"/>
        <v>1.4537980962872954E-2</v>
      </c>
      <c r="I1539" s="17">
        <f>G1539/MAX(G$240:G1539)-1</f>
        <v>-1.4277045492531282E-2</v>
      </c>
      <c r="N1539" s="20"/>
      <c r="O1539" s="20"/>
      <c r="S1539" s="192"/>
      <c r="Y1539" s="39"/>
      <c r="Z1539" s="39"/>
      <c r="AA1539" s="17"/>
      <c r="AC1539" s="142"/>
      <c r="AE1539" s="17"/>
      <c r="AG1539" s="66"/>
      <c r="AI1539" s="17"/>
      <c r="AK1539" s="18"/>
    </row>
    <row r="1540" spans="1:37" x14ac:dyDescent="0.25">
      <c r="A1540" s="72">
        <f>IF('##zz500##'!B1540&lt;&gt;"",'##zz500##'!B1540,"")</f>
        <v>41410</v>
      </c>
      <c r="B1540" s="208">
        <v>21558.02</v>
      </c>
      <c r="C1540" s="146">
        <f t="shared" ref="C1540:C1603" si="66">IF(AND(B1539&gt;0,B1540&gt;0),B1540/B1539-1,"")</f>
        <v>-1.3285958483696403E-3</v>
      </c>
      <c r="D1540" s="143">
        <f>IF('##zz500##'!K1540="","",IF('##zz500##'!K1540="yes",D1539,IF('##zz500##'!T1540&lt;&gt;0,D1539*(1+'##zz500##'!T1540),D1539*(1+C1540))))</f>
        <v>6.4082593640431265</v>
      </c>
      <c r="E1540" s="6">
        <f t="shared" si="64"/>
        <v>-1.3285958483696403E-3</v>
      </c>
      <c r="F1540" s="17">
        <f>D1540/MAX(D$240:D1540)-1</f>
        <v>-4.0912789268872096E-3</v>
      </c>
      <c r="G1540" s="66">
        <f>IF('##zz500##'!K1540="","",IF('##zz500##'!K1540="no",G1539*(1+E1540),IF('##zz500##'!T1540&lt;&gt;0,G1539*(1+'##zz500##'!T1540),G1539*(1+'##zz500##'!P1540))))</f>
        <v>25.696185025339116</v>
      </c>
      <c r="H1540" s="6">
        <f t="shared" si="65"/>
        <v>-1.3285958483696403E-3</v>
      </c>
      <c r="I1540" s="17">
        <f>G1540/MAX(G$240:G1540)-1</f>
        <v>-1.5586672917532574E-2</v>
      </c>
      <c r="N1540" s="20"/>
      <c r="O1540" s="20"/>
      <c r="S1540" s="192"/>
      <c r="Y1540" s="39"/>
      <c r="Z1540" s="39"/>
      <c r="AA1540" s="17"/>
      <c r="AC1540" s="142"/>
      <c r="AE1540" s="17"/>
      <c r="AG1540" s="66"/>
      <c r="AI1540" s="17"/>
      <c r="AK1540" s="18"/>
    </row>
    <row r="1541" spans="1:37" x14ac:dyDescent="0.25">
      <c r="A1541" s="72">
        <f>IF('##zz500##'!B1541&lt;&gt;"",'##zz500##'!B1541,"")</f>
        <v>41411</v>
      </c>
      <c r="B1541" s="208">
        <v>21777.59</v>
      </c>
      <c r="C1541" s="146">
        <f t="shared" si="66"/>
        <v>1.0185072655095384E-2</v>
      </c>
      <c r="D1541" s="143">
        <f>IF('##zz500##'!K1541="","",IF('##zz500##'!K1541="yes",D1540,IF('##zz500##'!T1541&lt;&gt;0,D1540*(1+'##zz500##'!T1541),D1540*(1+C1541))))</f>
        <v>6.4735279512586015</v>
      </c>
      <c r="E1541" s="6">
        <f t="shared" si="64"/>
        <v>1.0185072655095384E-2</v>
      </c>
      <c r="F1541" s="17">
        <f>D1541/MAX(D$240:D1541)-1</f>
        <v>0</v>
      </c>
      <c r="G1541" s="66">
        <f>IF('##zz500##'!K1541="","",IF('##zz500##'!K1541="no",G1540*(1+E1541),IF('##zz500##'!T1541&lt;&gt;0,G1540*(1+'##zz500##'!T1541),G1540*(1+'##zz500##'!P1541))))</f>
        <v>25.957902536780967</v>
      </c>
      <c r="H1541" s="6">
        <f t="shared" si="65"/>
        <v>1.0185072655095384E-2</v>
      </c>
      <c r="I1541" s="17">
        <f>G1541/MAX(G$240:G1541)-1</f>
        <v>-5.5603516585535084E-3</v>
      </c>
      <c r="N1541" s="20"/>
      <c r="O1541" s="20"/>
      <c r="S1541" s="192"/>
      <c r="Y1541" s="39"/>
      <c r="Z1541" s="39"/>
      <c r="AA1541" s="17"/>
      <c r="AC1541" s="142"/>
      <c r="AE1541" s="17"/>
      <c r="AG1541" s="66"/>
      <c r="AI1541" s="17"/>
      <c r="AK1541" s="18"/>
    </row>
    <row r="1542" spans="1:37" x14ac:dyDescent="0.25">
      <c r="A1542" s="72">
        <f>IF('##zz500##'!B1542&lt;&gt;"",'##zz500##'!B1542,"")</f>
        <v>41414</v>
      </c>
      <c r="B1542" s="208">
        <v>22157.51</v>
      </c>
      <c r="C1542" s="146">
        <f t="shared" si="66"/>
        <v>1.7445456545007954E-2</v>
      </c>
      <c r="D1542" s="143">
        <f>IF('##zz500##'!K1542="","",IF('##zz500##'!K1542="yes",D1541,IF('##zz500##'!T1542&lt;&gt;0,D1541*(1+'##zz500##'!T1542),D1541*(1+C1542))))</f>
        <v>6.586461601825178</v>
      </c>
      <c r="E1542" s="6">
        <f t="shared" si="64"/>
        <v>1.7445456545007954E-2</v>
      </c>
      <c r="F1542" s="17">
        <f>D1542/MAX(D$240:D1542)-1</f>
        <v>0</v>
      </c>
      <c r="G1542" s="66">
        <f>IF('##zz500##'!K1542="","",IF('##zz500##'!K1542="no",G1541*(1+E1542),IF('##zz500##'!T1542&lt;&gt;0,G1541*(1+'##zz500##'!T1542),G1541*(1+'##zz500##'!P1542))))</f>
        <v>26.410749997485929</v>
      </c>
      <c r="H1542" s="6">
        <f t="shared" si="65"/>
        <v>1.7445456545007954E-2</v>
      </c>
      <c r="I1542" s="17">
        <f>G1542/MAX(G$240:G1542)-1</f>
        <v>0</v>
      </c>
      <c r="N1542" s="20"/>
      <c r="O1542" s="20"/>
      <c r="S1542" s="192"/>
      <c r="Y1542" s="39"/>
      <c r="Z1542" s="39"/>
      <c r="AA1542" s="17"/>
      <c r="AC1542" s="142"/>
      <c r="AE1542" s="17"/>
      <c r="AG1542" s="66"/>
      <c r="AI1542" s="17"/>
      <c r="AK1542" s="18"/>
    </row>
    <row r="1543" spans="1:37" x14ac:dyDescent="0.25">
      <c r="A1543" s="72">
        <f>IF('##zz500##'!B1543&lt;&gt;"",'##zz500##'!B1543,"")</f>
        <v>41415</v>
      </c>
      <c r="B1543" s="208">
        <v>22725.93</v>
      </c>
      <c r="C1543" s="146">
        <f t="shared" si="66"/>
        <v>2.5653604579215061E-2</v>
      </c>
      <c r="D1543" s="143">
        <f>IF('##zz500##'!K1543="","",IF('##zz500##'!K1543="yes",D1542,IF('##zz500##'!T1543&lt;&gt;0,D1542*(1+'##zz500##'!T1543),D1542*(1+C1543))))</f>
        <v>6.7554280833345848</v>
      </c>
      <c r="E1543" s="6">
        <f t="shared" si="64"/>
        <v>2.5653604579215061E-2</v>
      </c>
      <c r="F1543" s="17">
        <f>D1543/MAX(D$240:D1543)-1</f>
        <v>0</v>
      </c>
      <c r="G1543" s="66">
        <f>IF('##zz500##'!K1543="","",IF('##zz500##'!K1543="no",G1542*(1+E1543),IF('##zz500##'!T1543&lt;&gt;0,G1542*(1+'##zz500##'!T1543),G1542*(1+'##zz500##'!P1543))))</f>
        <v>27.08828093456194</v>
      </c>
      <c r="H1543" s="6">
        <f t="shared" si="65"/>
        <v>2.5653604579215061E-2</v>
      </c>
      <c r="I1543" s="17">
        <f>G1543/MAX(G$240:G1543)-1</f>
        <v>0</v>
      </c>
      <c r="N1543" s="20"/>
      <c r="O1543" s="20"/>
      <c r="S1543" s="192"/>
      <c r="Y1543" s="39"/>
      <c r="Z1543" s="39"/>
      <c r="AA1543" s="17"/>
      <c r="AC1543" s="142"/>
      <c r="AE1543" s="17"/>
      <c r="AG1543" s="66"/>
      <c r="AI1543" s="17"/>
      <c r="AK1543" s="18"/>
    </row>
    <row r="1544" spans="1:37" x14ac:dyDescent="0.25">
      <c r="A1544" s="72">
        <f>IF('##zz500##'!B1544&lt;&gt;"",'##zz500##'!B1544,"")</f>
        <v>41416</v>
      </c>
      <c r="B1544" s="208">
        <v>22292.66</v>
      </c>
      <c r="C1544" s="146">
        <f t="shared" si="66"/>
        <v>-1.9065006360575842E-2</v>
      </c>
      <c r="D1544" s="143">
        <f>IF('##zz500##'!K1544="","",IF('##zz500##'!K1544="yes",D1543,IF('##zz500##'!T1544&lt;&gt;0,D1543*(1+'##zz500##'!T1544),D1543*(1+C1544))))</f>
        <v>6.6266358039573978</v>
      </c>
      <c r="E1544" s="6">
        <f t="shared" si="64"/>
        <v>-1.9065006360575953E-2</v>
      </c>
      <c r="F1544" s="17">
        <f>D1544/MAX(D$240:D1544)-1</f>
        <v>-1.9065006360575953E-2</v>
      </c>
      <c r="G1544" s="66">
        <f>IF('##zz500##'!K1544="","",IF('##zz500##'!K1544="no",G1543*(1+E1544),IF('##zz500##'!T1544&lt;&gt;0,G1543*(1+'##zz500##'!T1544),G1543*(1+'##zz500##'!P1544))))</f>
        <v>26.571842686247447</v>
      </c>
      <c r="H1544" s="6">
        <f t="shared" si="65"/>
        <v>-1.9065006360576064E-2</v>
      </c>
      <c r="I1544" s="17">
        <f>G1544/MAX(G$240:G1544)-1</f>
        <v>-1.9065006360576064E-2</v>
      </c>
      <c r="N1544" s="20"/>
      <c r="O1544" s="20"/>
      <c r="S1544" s="192"/>
      <c r="Y1544" s="39"/>
      <c r="Z1544" s="39"/>
      <c r="AA1544" s="17"/>
      <c r="AC1544" s="142"/>
      <c r="AE1544" s="17"/>
      <c r="AG1544" s="66"/>
      <c r="AI1544" s="17"/>
      <c r="AK1544" s="18"/>
    </row>
    <row r="1545" spans="1:37" x14ac:dyDescent="0.25">
      <c r="A1545" s="72">
        <f>IF('##zz500##'!B1545&lt;&gt;"",'##zz500##'!B1545,"")</f>
        <v>41417</v>
      </c>
      <c r="B1545" s="208">
        <v>22382.01</v>
      </c>
      <c r="C1545" s="146">
        <f t="shared" si="66"/>
        <v>4.0080456975524204E-3</v>
      </c>
      <c r="D1545" s="143">
        <f>IF('##zz500##'!K1545="","",IF('##zz500##'!K1545="yes",D1544,IF('##zz500##'!T1545&lt;&gt;0,D1544*(1+'##zz500##'!T1545),D1544*(1+C1545))))</f>
        <v>6.6531956630806963</v>
      </c>
      <c r="E1545" s="6">
        <f t="shared" si="64"/>
        <v>4.0080456975524204E-3</v>
      </c>
      <c r="F1545" s="17">
        <f>D1545/MAX(D$240:D1545)-1</f>
        <v>-1.5133374079740802E-2</v>
      </c>
      <c r="G1545" s="66">
        <f>IF('##zz500##'!K1545="","",IF('##zz500##'!K1545="no",G1544*(1+E1545),IF('##zz500##'!T1545&lt;&gt;0,G1544*(1+'##zz500##'!T1545),G1544*(1+'##zz500##'!P1545))))</f>
        <v>26.6783438460021</v>
      </c>
      <c r="H1545" s="6">
        <f t="shared" si="65"/>
        <v>4.0080456975524204E-3</v>
      </c>
      <c r="I1545" s="17">
        <f>G1545/MAX(G$240:G1545)-1</f>
        <v>-1.5133374079740913E-2</v>
      </c>
      <c r="N1545" s="20"/>
      <c r="O1545" s="20"/>
      <c r="S1545" s="192"/>
      <c r="Y1545" s="39"/>
      <c r="Z1545" s="39"/>
      <c r="AA1545" s="17"/>
      <c r="AC1545" s="142"/>
      <c r="AE1545" s="17"/>
      <c r="AG1545" s="66"/>
      <c r="AI1545" s="17"/>
      <c r="AK1545" s="18"/>
    </row>
    <row r="1546" spans="1:37" x14ac:dyDescent="0.25">
      <c r="A1546" s="72">
        <f>IF('##zz500##'!B1546&lt;&gt;"",'##zz500##'!B1546,"")</f>
        <v>41418</v>
      </c>
      <c r="B1546" s="208">
        <v>22794.83</v>
      </c>
      <c r="C1546" s="146">
        <f t="shared" si="66"/>
        <v>1.8444277345957882E-2</v>
      </c>
      <c r="D1546" s="143">
        <f>IF('##zz500##'!K1546="","",IF('##zz500##'!K1546="yes",D1545,IF('##zz500##'!T1546&lt;&gt;0,D1545*(1+'##zz500##'!T1546),D1545*(1+C1546))))</f>
        <v>6.7759090491274812</v>
      </c>
      <c r="E1546" s="6">
        <f t="shared" si="64"/>
        <v>1.8444277345957882E-2</v>
      </c>
      <c r="F1546" s="17">
        <f>D1546/MAX(D$240:D1546)-1</f>
        <v>0</v>
      </c>
      <c r="G1546" s="66">
        <f>IF('##zz500##'!K1546="","",IF('##zz500##'!K1546="no",G1545*(1+E1546),IF('##zz500##'!T1546&lt;&gt;0,G1545*(1+'##zz500##'!T1546),G1545*(1+'##zz500##'!P1546))))</f>
        <v>27.17040661902859</v>
      </c>
      <c r="H1546" s="6">
        <f t="shared" si="65"/>
        <v>1.8444277345957882E-2</v>
      </c>
      <c r="I1546" s="17">
        <f>G1546/MAX(G$240:G1546)-1</f>
        <v>0</v>
      </c>
      <c r="N1546" s="20"/>
      <c r="O1546" s="20"/>
      <c r="S1546" s="192"/>
      <c r="Y1546" s="39"/>
      <c r="Z1546" s="39"/>
      <c r="AA1546" s="17"/>
      <c r="AC1546" s="142"/>
      <c r="AE1546" s="17"/>
      <c r="AG1546" s="66"/>
      <c r="AI1546" s="17"/>
      <c r="AK1546" s="18"/>
    </row>
    <row r="1547" spans="1:37" x14ac:dyDescent="0.25">
      <c r="A1547" s="72">
        <f>IF('##zz500##'!B1547&lt;&gt;"",'##zz500##'!B1547,"")</f>
        <v>41421</v>
      </c>
      <c r="B1547" s="208">
        <v>22932.86</v>
      </c>
      <c r="C1547" s="146">
        <f t="shared" si="66"/>
        <v>6.0553204388889004E-3</v>
      </c>
      <c r="D1547" s="143">
        <f>IF('##zz500##'!K1547="","",IF('##zz500##'!K1547="yes",D1546,IF('##zz500##'!T1547&lt;&gt;0,D1546*(1+'##zz500##'!T1547),D1546*(1+C1547))))</f>
        <v>6.8169393496847155</v>
      </c>
      <c r="E1547" s="6">
        <f t="shared" si="64"/>
        <v>6.0553204388889004E-3</v>
      </c>
      <c r="F1547" s="17">
        <f>D1547/MAX(D$240:D1547)-1</f>
        <v>0</v>
      </c>
      <c r="G1547" s="66">
        <f>IF('##zz500##'!K1547="","",IF('##zz500##'!K1547="no",G1546*(1+E1547),IF('##zz500##'!T1547&lt;&gt;0,G1546*(1+'##zz500##'!T1547),G1546*(1+'##zz500##'!P1547))))</f>
        <v>27.334932137561715</v>
      </c>
      <c r="H1547" s="6">
        <f t="shared" si="65"/>
        <v>6.0553204388889004E-3</v>
      </c>
      <c r="I1547" s="17">
        <f>G1547/MAX(G$240:G1547)-1</f>
        <v>0</v>
      </c>
      <c r="N1547" s="20"/>
      <c r="O1547" s="20"/>
      <c r="S1547" s="192"/>
      <c r="Y1547" s="39"/>
      <c r="Z1547" s="39"/>
      <c r="AA1547" s="17"/>
      <c r="AC1547" s="142"/>
      <c r="AE1547" s="17"/>
      <c r="AG1547" s="66"/>
      <c r="AI1547" s="17"/>
      <c r="AK1547" s="18"/>
    </row>
    <row r="1548" spans="1:37" x14ac:dyDescent="0.25">
      <c r="A1548" s="72">
        <f>IF('##zz500##'!B1548&lt;&gt;"",'##zz500##'!B1548,"")</f>
        <v>41422</v>
      </c>
      <c r="B1548" s="208">
        <v>22592.55</v>
      </c>
      <c r="C1548" s="146">
        <f t="shared" si="66"/>
        <v>-1.4839405115628868E-2</v>
      </c>
      <c r="D1548" s="143">
        <f>IF('##zz500##'!K1548="","",IF('##zz500##'!K1548="yes",D1547,IF('##zz500##'!T1548&lt;&gt;0,D1547*(1+'##zz500##'!T1548),D1547*(1+C1548))))</f>
        <v>6.7157800250260724</v>
      </c>
      <c r="E1548" s="6">
        <f t="shared" si="64"/>
        <v>-1.4839405115628868E-2</v>
      </c>
      <c r="F1548" s="17">
        <f>D1548/MAX(D$240:D1548)-1</f>
        <v>-1.4839405115628868E-2</v>
      </c>
      <c r="G1548" s="66">
        <f>IF('##zz500##'!K1548="","",IF('##zz500##'!K1548="no",G1547*(1+E1548),IF('##zz500##'!T1548&lt;&gt;0,G1547*(1+'##zz500##'!T1548),G1547*(1+'##zz500##'!P1548))))</f>
        <v>26.929298005764213</v>
      </c>
      <c r="H1548" s="6">
        <f t="shared" si="65"/>
        <v>-1.4839405115628868E-2</v>
      </c>
      <c r="I1548" s="17">
        <f>G1548/MAX(G$240:G1548)-1</f>
        <v>-1.4839405115628868E-2</v>
      </c>
      <c r="N1548" s="20"/>
      <c r="O1548" s="20"/>
      <c r="S1548" s="192"/>
      <c r="Y1548" s="39"/>
      <c r="Z1548" s="39"/>
      <c r="AA1548" s="17"/>
      <c r="AC1548" s="142"/>
      <c r="AE1548" s="17"/>
      <c r="AF1548" s="14"/>
      <c r="AG1548" s="66"/>
      <c r="AI1548" s="17"/>
      <c r="AJ1548" s="14"/>
      <c r="AK1548" s="18"/>
    </row>
    <row r="1549" spans="1:37" x14ac:dyDescent="0.25">
      <c r="A1549" s="72">
        <f>IF('##zz500##'!B1549&lt;&gt;"",'##zz500##'!B1549,"")</f>
        <v>41423</v>
      </c>
      <c r="B1549" s="208">
        <v>22744.14</v>
      </c>
      <c r="C1549" s="146">
        <f t="shared" si="66"/>
        <v>6.7097339609738516E-3</v>
      </c>
      <c r="D1549" s="143">
        <f>IF('##zz500##'!K1549="","",IF('##zz500##'!K1549="yes",D1548,IF('##zz500##'!T1549&lt;&gt;0,D1548*(1+'##zz500##'!T1549),D1548*(1+C1549))))</f>
        <v>6.76084112233442</v>
      </c>
      <c r="E1549" s="6">
        <f t="shared" si="64"/>
        <v>6.7097339609738516E-3</v>
      </c>
      <c r="F1549" s="17">
        <f>D1549/MAX(D$240:D1549)-1</f>
        <v>-8.2292396151198988E-3</v>
      </c>
      <c r="G1549" s="66">
        <f>IF('##zz500##'!K1549="","",IF('##zz500##'!K1549="no",G1548*(1+E1549),IF('##zz500##'!T1549&lt;&gt;0,G1548*(1+'##zz500##'!T1549),G1548*(1+'##zz500##'!P1549))))</f>
        <v>27.109986431138676</v>
      </c>
      <c r="H1549" s="6">
        <f t="shared" si="65"/>
        <v>6.7097339609738516E-3</v>
      </c>
      <c r="I1549" s="17">
        <f>G1549/MAX(G$240:G1549)-1</f>
        <v>-8.2292396151200098E-3</v>
      </c>
      <c r="N1549" s="20"/>
      <c r="O1549" s="20"/>
      <c r="S1549" s="192"/>
      <c r="Y1549" s="39"/>
      <c r="Z1549" s="39"/>
      <c r="AA1549" s="17"/>
      <c r="AC1549" s="142"/>
      <c r="AE1549" s="17"/>
      <c r="AG1549" s="66"/>
      <c r="AI1549" s="17"/>
      <c r="AK1549" s="18"/>
    </row>
    <row r="1550" spans="1:37" x14ac:dyDescent="0.25">
      <c r="A1550" s="72">
        <f>IF('##zz500##'!B1550&lt;&gt;"",'##zz500##'!B1550,"")</f>
        <v>41424</v>
      </c>
      <c r="B1550" s="208">
        <v>22858.15</v>
      </c>
      <c r="C1550" s="146">
        <f t="shared" si="66"/>
        <v>5.0127197599030282E-3</v>
      </c>
      <c r="D1550" s="143">
        <f>IF('##zz500##'!K1550="","",IF('##zz500##'!K1550="yes",D1549,IF('##zz500##'!T1550&lt;&gt;0,D1549*(1+'##zz500##'!T1550),D1549*(1+C1550))))</f>
        <v>6.7947313242219112</v>
      </c>
      <c r="E1550" s="6">
        <f t="shared" si="64"/>
        <v>5.0127197599030282E-3</v>
      </c>
      <c r="F1550" s="17">
        <f>D1550/MAX(D$240:D1550)-1</f>
        <v>-3.2577707272445355E-3</v>
      </c>
      <c r="G1550" s="66">
        <f>IF('##zz500##'!K1550="","",IF('##zz500##'!K1550="no",G1549*(1+E1550),IF('##zz500##'!T1550&lt;&gt;0,G1549*(1+'##zz500##'!T1550),G1549*(1+'##zz500##'!P1550))))</f>
        <v>27.245881195812746</v>
      </c>
      <c r="H1550" s="6">
        <f t="shared" si="65"/>
        <v>5.0127197599030282E-3</v>
      </c>
      <c r="I1550" s="17">
        <f>G1550/MAX(G$240:G1550)-1</f>
        <v>-3.2577707272446466E-3</v>
      </c>
      <c r="N1550" s="20"/>
      <c r="O1550" s="20"/>
      <c r="S1550" s="192"/>
      <c r="Y1550" s="39"/>
      <c r="Z1550" s="39"/>
      <c r="AA1550" s="17"/>
      <c r="AC1550" s="142"/>
      <c r="AE1550" s="17"/>
      <c r="AG1550" s="66"/>
      <c r="AI1550" s="17"/>
      <c r="AK1550" s="18"/>
    </row>
    <row r="1551" spans="1:37" x14ac:dyDescent="0.25">
      <c r="A1551" s="72">
        <f>IF('##zz500##'!B1551&lt;&gt;"",'##zz500##'!B1551,"")</f>
        <v>41425</v>
      </c>
      <c r="B1551" s="208">
        <v>23021.02</v>
      </c>
      <c r="C1551" s="146">
        <f t="shared" si="66"/>
        <v>7.1252485437360846E-3</v>
      </c>
      <c r="D1551" s="143">
        <f>IF('##zz500##'!K1551="","",IF('##zz500##'!K1551="yes",D1550,IF('##zz500##'!T1551&lt;&gt;0,D1550*(1+'##zz500##'!T1551),D1550*(1+C1551))))</f>
        <v>6.8431454736949009</v>
      </c>
      <c r="E1551" s="6">
        <f t="shared" si="64"/>
        <v>7.1252485437360846E-3</v>
      </c>
      <c r="F1551" s="17">
        <f>D1551/MAX(D$240:D1551)-1</f>
        <v>0</v>
      </c>
      <c r="G1551" s="66">
        <f>IF('##zz500##'!K1551="","",IF('##zz500##'!K1551="no",G1550*(1+E1551),IF('##zz500##'!T1551&lt;&gt;0,G1550*(1+'##zz500##'!T1551),G1550*(1+'##zz500##'!P1551))))</f>
        <v>27.440014871126017</v>
      </c>
      <c r="H1551" s="6">
        <f t="shared" si="65"/>
        <v>7.1252485437360846E-3</v>
      </c>
      <c r="I1551" s="17">
        <f>G1551/MAX(G$240:G1551)-1</f>
        <v>0</v>
      </c>
      <c r="N1551" s="20"/>
      <c r="O1551" s="20"/>
      <c r="S1551" s="192"/>
      <c r="Y1551" s="39"/>
      <c r="Z1551" s="39"/>
      <c r="AA1551" s="17"/>
      <c r="AC1551" s="142"/>
      <c r="AE1551" s="17"/>
      <c r="AG1551" s="66"/>
      <c r="AI1551" s="17"/>
      <c r="AK1551" s="18"/>
    </row>
    <row r="1552" spans="1:37" x14ac:dyDescent="0.25">
      <c r="A1552" s="72">
        <f>IF('##zz500##'!B1552&lt;&gt;"",'##zz500##'!B1552,"")</f>
        <v>41428</v>
      </c>
      <c r="B1552" s="208">
        <v>23196.400000000001</v>
      </c>
      <c r="C1552" s="146">
        <f t="shared" si="66"/>
        <v>7.6182549687200396E-3</v>
      </c>
      <c r="D1552" s="143">
        <f>IF('##zz500##'!K1552="","",IF('##zz500##'!K1552="yes",D1551,IF('##zz500##'!T1552&lt;&gt;0,D1551*(1+'##zz500##'!T1552),D1551*(1+C1552))))</f>
        <v>6.895278300701551</v>
      </c>
      <c r="E1552" s="6">
        <f t="shared" si="64"/>
        <v>7.6182549687200396E-3</v>
      </c>
      <c r="F1552" s="17">
        <f>D1552/MAX(D$240:D1552)-1</f>
        <v>0</v>
      </c>
      <c r="G1552" s="66">
        <f>IF('##zz500##'!K1552="","",IF('##zz500##'!K1552="no",G1551*(1+E1552),IF('##zz500##'!T1552&lt;&gt;0,G1551*(1+'##zz500##'!T1552),G1551*(1+'##zz500##'!P1552))))</f>
        <v>27.649059900759724</v>
      </c>
      <c r="H1552" s="6">
        <f t="shared" si="65"/>
        <v>7.6182549687200396E-3</v>
      </c>
      <c r="I1552" s="17">
        <f>G1552/MAX(G$240:G1552)-1</f>
        <v>0</v>
      </c>
      <c r="N1552" s="20"/>
      <c r="O1552" s="20"/>
      <c r="S1552" s="192"/>
      <c r="Y1552" s="39"/>
      <c r="Z1552" s="39"/>
      <c r="AA1552" s="17"/>
      <c r="AC1552" s="142"/>
      <c r="AE1552" s="17"/>
      <c r="AG1552" s="66"/>
      <c r="AI1552" s="17"/>
      <c r="AK1552" s="18"/>
    </row>
    <row r="1553" spans="1:37" x14ac:dyDescent="0.25">
      <c r="A1553" s="72">
        <f>IF('##zz500##'!B1553&lt;&gt;"",'##zz500##'!B1553,"")</f>
        <v>41429</v>
      </c>
      <c r="B1553" s="208">
        <v>22639.45</v>
      </c>
      <c r="C1553" s="146">
        <f t="shared" si="66"/>
        <v>-2.4010191236571221E-2</v>
      </c>
      <c r="D1553" s="143">
        <f>IF('##zz500##'!K1553="","",IF('##zz500##'!K1553="yes",D1552,IF('##zz500##'!T1553&lt;&gt;0,D1552*(1+'##zz500##'!T1553),D1552*(1+C1553))))</f>
        <v>6.7769978798070518</v>
      </c>
      <c r="E1553" s="6">
        <f t="shared" si="64"/>
        <v>-1.7153828422337147E-2</v>
      </c>
      <c r="F1553" s="17">
        <f>D1553/MAX(D$240:D1553)-1</f>
        <v>-1.7153828422337147E-2</v>
      </c>
      <c r="G1553" s="66">
        <f>IF('##zz500##'!K1553="","",IF('##zz500##'!K1553="no",G1552*(1+E1553),IF('##zz500##'!T1553&lt;&gt;0,G1552*(1+'##zz500##'!T1553),G1552*(1+'##zz500##'!P1553))))</f>
        <v>27.17477267118317</v>
      </c>
      <c r="H1553" s="6">
        <f t="shared" si="65"/>
        <v>-1.7153828422337147E-2</v>
      </c>
      <c r="I1553" s="17">
        <f>G1553/MAX(G$240:G1553)-1</f>
        <v>-1.7153828422337147E-2</v>
      </c>
      <c r="N1553" s="20"/>
      <c r="O1553" s="20"/>
      <c r="S1553" s="192"/>
      <c r="Y1553" s="39"/>
      <c r="Z1553" s="39"/>
      <c r="AA1553" s="17"/>
      <c r="AC1553" s="142"/>
      <c r="AE1553" s="17"/>
      <c r="AG1553" s="66"/>
      <c r="AI1553" s="17"/>
      <c r="AK1553" s="18"/>
    </row>
    <row r="1554" spans="1:37" x14ac:dyDescent="0.25">
      <c r="A1554" s="72">
        <f>IF('##zz500##'!B1554&lt;&gt;"",'##zz500##'!B1554,"")</f>
        <v>41430</v>
      </c>
      <c r="B1554" s="208">
        <v>22594.59</v>
      </c>
      <c r="C1554" s="146">
        <f t="shared" si="66"/>
        <v>-1.9814969003222327E-3</v>
      </c>
      <c r="D1554" s="143">
        <f>IF('##zz500##'!K1554="","",IF('##zz500##'!K1554="yes",D1553,IF('##zz500##'!T1554&lt;&gt;0,D1553*(1+'##zz500##'!T1554),D1553*(1+C1554))))</f>
        <v>6.7769978798070518</v>
      </c>
      <c r="E1554" s="6">
        <f t="shared" si="64"/>
        <v>0</v>
      </c>
      <c r="F1554" s="17">
        <f>D1554/MAX(D$240:D1554)-1</f>
        <v>-1.7153828422337147E-2</v>
      </c>
      <c r="G1554" s="66">
        <f>IF('##zz500##'!K1554="","",IF('##zz500##'!K1554="no",G1553*(1+E1554),IF('##zz500##'!T1554&lt;&gt;0,G1553*(1+'##zz500##'!T1554),G1553*(1+'##zz500##'!P1554))))</f>
        <v>27.035023547654937</v>
      </c>
      <c r="H1554" s="6">
        <f t="shared" si="65"/>
        <v>-5.1426050631300235E-3</v>
      </c>
      <c r="I1554" s="17">
        <f>G1554/MAX(G$240:G1554)-1</f>
        <v>-2.2208218120570389E-2</v>
      </c>
      <c r="N1554" s="20"/>
      <c r="O1554" s="20"/>
      <c r="S1554" s="192"/>
      <c r="Y1554" s="39"/>
      <c r="Z1554" s="39"/>
      <c r="AA1554" s="17"/>
      <c r="AC1554" s="142"/>
      <c r="AE1554" s="17"/>
      <c r="AG1554" s="66"/>
      <c r="AI1554" s="17"/>
      <c r="AK1554" s="18"/>
    </row>
    <row r="1555" spans="1:37" x14ac:dyDescent="0.25">
      <c r="A1555" s="72">
        <f>IF('##zz500##'!B1555&lt;&gt;"",'##zz500##'!B1555,"")</f>
        <v>41431</v>
      </c>
      <c r="B1555" s="208">
        <v>22242.14</v>
      </c>
      <c r="C1555" s="146">
        <f t="shared" si="66"/>
        <v>-1.5598866808382073E-2</v>
      </c>
      <c r="D1555" s="143">
        <f>IF('##zz500##'!K1555="","",IF('##zz500##'!K1555="yes",D1554,IF('##zz500##'!T1555&lt;&gt;0,D1554*(1+'##zz500##'!T1555),D1554*(1+C1555))))</f>
        <v>6.7769978798070518</v>
      </c>
      <c r="E1555" s="6">
        <f t="shared" si="64"/>
        <v>0</v>
      </c>
      <c r="F1555" s="17">
        <f>D1555/MAX(D$240:D1555)-1</f>
        <v>-1.7153828422337147E-2</v>
      </c>
      <c r="G1555" s="66">
        <f>IF('##zz500##'!K1555="","",IF('##zz500##'!K1555="no",G1554*(1+E1555),IF('##zz500##'!T1555&lt;&gt;0,G1554*(1+'##zz500##'!T1555),G1554*(1+'##zz500##'!P1555))))</f>
        <v>27.513139179200888</v>
      </c>
      <c r="H1555" s="6">
        <f t="shared" si="65"/>
        <v>1.7685045870338145E-2</v>
      </c>
      <c r="I1555" s="17">
        <f>G1555/MAX(G$240:G1555)-1</f>
        <v>-4.915925606392868E-3</v>
      </c>
      <c r="N1555" s="20"/>
      <c r="O1555" s="20"/>
      <c r="S1555" s="192"/>
      <c r="Y1555" s="39"/>
      <c r="Z1555" s="39"/>
      <c r="AA1555" s="17"/>
      <c r="AC1555" s="142"/>
      <c r="AE1555" s="17"/>
      <c r="AG1555" s="66"/>
      <c r="AI1555" s="17"/>
      <c r="AK1555" s="18"/>
    </row>
    <row r="1556" spans="1:37" x14ac:dyDescent="0.25">
      <c r="A1556" s="72">
        <f>IF('##zz500##'!B1556&lt;&gt;"",'##zz500##'!B1556,"")</f>
        <v>41432</v>
      </c>
      <c r="B1556" s="208">
        <v>21951.18</v>
      </c>
      <c r="C1556" s="146">
        <f t="shared" si="66"/>
        <v>-1.3081475073891236E-2</v>
      </c>
      <c r="D1556" s="143">
        <f>IF('##zz500##'!K1556="","",IF('##zz500##'!K1556="yes",D1555,IF('##zz500##'!T1556&lt;&gt;0,D1555*(1+'##zz500##'!T1556),D1555*(1+C1556))))</f>
        <v>6.7769978798070518</v>
      </c>
      <c r="E1556" s="6">
        <f t="shared" si="64"/>
        <v>0</v>
      </c>
      <c r="F1556" s="17">
        <f>D1556/MAX(D$240:D1556)-1</f>
        <v>-1.7153828422337147E-2</v>
      </c>
      <c r="G1556" s="66">
        <f>IF('##zz500##'!K1556="","",IF('##zz500##'!K1556="no",G1555*(1+E1556),IF('##zz500##'!T1556&lt;&gt;0,G1555*(1+'##zz500##'!T1556),G1555*(1+'##zz500##'!P1556))))</f>
        <v>28.054117395249577</v>
      </c>
      <c r="H1556" s="6">
        <f t="shared" si="65"/>
        <v>1.9662540596518063E-2</v>
      </c>
      <c r="I1556" s="17">
        <f>G1556/MAX(G$240:G1556)-1</f>
        <v>0</v>
      </c>
      <c r="N1556" s="20"/>
      <c r="O1556" s="20"/>
      <c r="S1556" s="192"/>
      <c r="Y1556" s="39"/>
      <c r="Z1556" s="39"/>
      <c r="AA1556" s="17"/>
      <c r="AC1556" s="142"/>
      <c r="AE1556" s="17"/>
      <c r="AG1556" s="66"/>
      <c r="AI1556" s="17"/>
      <c r="AK1556" s="18"/>
    </row>
    <row r="1557" spans="1:37" x14ac:dyDescent="0.25">
      <c r="A1557" s="72">
        <f>IF('##zz500##'!B1557&lt;&gt;"",'##zz500##'!B1557,"")</f>
        <v>41438</v>
      </c>
      <c r="B1557" s="208">
        <v>21399.45</v>
      </c>
      <c r="C1557" s="146">
        <f t="shared" si="66"/>
        <v>-2.5134411908608101E-2</v>
      </c>
      <c r="D1557" s="143">
        <f>IF('##zz500##'!K1557="","",IF('##zz500##'!K1557="yes",D1556,IF('##zz500##'!T1557&lt;&gt;0,D1556*(1+'##zz500##'!T1557),D1556*(1+C1557))))</f>
        <v>6.7769978798070518</v>
      </c>
      <c r="E1557" s="6">
        <f t="shared" si="64"/>
        <v>0</v>
      </c>
      <c r="F1557" s="17">
        <f>D1557/MAX(D$240:D1557)-1</f>
        <v>-1.7153828422337147E-2</v>
      </c>
      <c r="G1557" s="66">
        <f>IF('##zz500##'!K1557="","",IF('##zz500##'!K1557="no",G1556*(1+E1557),IF('##zz500##'!T1557&lt;&gt;0,G1556*(1+'##zz500##'!T1557),G1556*(1+'##zz500##'!P1557))))</f>
        <v>28.838904372693765</v>
      </c>
      <c r="H1557" s="6">
        <f t="shared" si="65"/>
        <v>2.7974039118303429E-2</v>
      </c>
      <c r="I1557" s="17">
        <f>G1557/MAX(G$240:G1557)-1</f>
        <v>0</v>
      </c>
      <c r="N1557" s="20"/>
      <c r="O1557" s="20"/>
      <c r="S1557" s="192"/>
      <c r="Y1557" s="39"/>
      <c r="Z1557" s="39"/>
      <c r="AA1557" s="17"/>
      <c r="AC1557" s="142"/>
      <c r="AE1557" s="17"/>
      <c r="AG1557" s="66"/>
      <c r="AI1557" s="17"/>
      <c r="AK1557" s="18"/>
    </row>
    <row r="1558" spans="1:37" x14ac:dyDescent="0.25">
      <c r="A1558" s="72">
        <f>IF('##zz500##'!B1558&lt;&gt;"",'##zz500##'!B1558,"")</f>
        <v>41439</v>
      </c>
      <c r="B1558" s="208">
        <v>21806.400000000001</v>
      </c>
      <c r="C1558" s="146">
        <f t="shared" si="66"/>
        <v>1.901684389084779E-2</v>
      </c>
      <c r="D1558" s="143">
        <f>IF('##zz500##'!K1558="","",IF('##zz500##'!K1558="yes",D1557,IF('##zz500##'!T1558&lt;&gt;0,D1557*(1+'##zz500##'!T1558),D1557*(1+C1558))))</f>
        <v>6.7769978798070518</v>
      </c>
      <c r="E1558" s="6">
        <f t="shared" si="64"/>
        <v>0</v>
      </c>
      <c r="F1558" s="17">
        <f>D1558/MAX(D$240:D1558)-1</f>
        <v>-1.7153828422337147E-2</v>
      </c>
      <c r="G1558" s="66">
        <f>IF('##zz500##'!K1558="","",IF('##zz500##'!K1558="no",G1557*(1+E1558),IF('##zz500##'!T1558&lt;&gt;0,G1557*(1+'##zz500##'!T1558),G1557*(1+'##zz500##'!P1558))))</f>
        <v>28.265170120611302</v>
      </c>
      <c r="H1558" s="6">
        <f t="shared" si="65"/>
        <v>-1.9894453848451565E-2</v>
      </c>
      <c r="I1558" s="17">
        <f>G1558/MAX(G$240:G1558)-1</f>
        <v>-1.9894453848451565E-2</v>
      </c>
      <c r="N1558" s="20"/>
      <c r="O1558" s="20"/>
      <c r="S1558" s="192"/>
      <c r="Y1558" s="39"/>
      <c r="Z1558" s="39"/>
      <c r="AA1558" s="17"/>
      <c r="AC1558" s="142"/>
      <c r="AE1558" s="17"/>
      <c r="AG1558" s="66"/>
      <c r="AI1558" s="17"/>
      <c r="AK1558" s="18"/>
    </row>
    <row r="1559" spans="1:37" x14ac:dyDescent="0.25">
      <c r="A1559" s="72">
        <f>IF('##zz500##'!B1559&lt;&gt;"",'##zz500##'!B1559,"")</f>
        <v>41442</v>
      </c>
      <c r="B1559" s="208">
        <v>22146.17</v>
      </c>
      <c r="C1559" s="146">
        <f t="shared" si="66"/>
        <v>1.558120551764608E-2</v>
      </c>
      <c r="D1559" s="143">
        <f>IF('##zz500##'!K1559="","",IF('##zz500##'!K1559="yes",D1558,IF('##zz500##'!T1559&lt;&gt;0,D1558*(1+'##zz500##'!T1559),D1558*(1+C1559))))</f>
        <v>6.7769978798070518</v>
      </c>
      <c r="E1559" s="6">
        <f t="shared" si="64"/>
        <v>0</v>
      </c>
      <c r="F1559" s="17">
        <f>D1559/MAX(D$240:D1559)-1</f>
        <v>-1.7153828422337147E-2</v>
      </c>
      <c r="G1559" s="66">
        <f>IF('##zz500##'!K1559="","",IF('##zz500##'!K1559="no",G1558*(1+E1559),IF('##zz500##'!T1559&lt;&gt;0,G1558*(1+'##zz500##'!T1559),G1558*(1+'##zz500##'!P1559))))</f>
        <v>28.199020580777905</v>
      </c>
      <c r="H1559" s="6">
        <f t="shared" si="65"/>
        <v>-2.3403198902086642E-3</v>
      </c>
      <c r="I1559" s="17">
        <f>G1559/MAX(G$240:G1559)-1</f>
        <v>-2.2188214352613755E-2</v>
      </c>
      <c r="N1559" s="20"/>
      <c r="O1559" s="20"/>
      <c r="S1559" s="192"/>
      <c r="Y1559" s="39"/>
      <c r="Z1559" s="39"/>
      <c r="AA1559" s="17"/>
      <c r="AC1559" s="142"/>
      <c r="AE1559" s="17"/>
      <c r="AG1559" s="66"/>
      <c r="AI1559" s="17"/>
      <c r="AK1559" s="18"/>
    </row>
    <row r="1560" spans="1:37" x14ac:dyDescent="0.25">
      <c r="A1560" s="72">
        <f>IF('##zz500##'!B1560&lt;&gt;"",'##zz500##'!B1560,"")</f>
        <v>41443</v>
      </c>
      <c r="B1560" s="208">
        <v>22333.5</v>
      </c>
      <c r="C1560" s="146">
        <f t="shared" si="66"/>
        <v>8.4587989706572664E-3</v>
      </c>
      <c r="D1560" s="143">
        <f>IF('##zz500##'!K1560="","",IF('##zz500##'!K1560="yes",D1559,IF('##zz500##'!T1560&lt;&gt;0,D1559*(1+'##zz500##'!T1560),D1559*(1+C1560))))</f>
        <v>6.7769978798070518</v>
      </c>
      <c r="E1560" s="6">
        <f t="shared" si="64"/>
        <v>0</v>
      </c>
      <c r="F1560" s="17">
        <f>D1560/MAX(D$240:D1560)-1</f>
        <v>-1.7153828422337147E-2</v>
      </c>
      <c r="G1560" s="66">
        <f>IF('##zz500##'!K1560="","",IF('##zz500##'!K1560="no",G1559*(1+E1560),IF('##zz500##'!T1560&lt;&gt;0,G1559*(1+'##zz500##'!T1560),G1559*(1+'##zz500##'!P1560))))</f>
        <v>28.10178988508115</v>
      </c>
      <c r="H1560" s="6">
        <f t="shared" si="65"/>
        <v>-3.4480167642074733E-3</v>
      </c>
      <c r="I1560" s="17">
        <f>G1560/MAX(G$240:G1560)-1</f>
        <v>-2.5559725781765685E-2</v>
      </c>
      <c r="N1560" s="20"/>
      <c r="O1560" s="20"/>
      <c r="S1560" s="192"/>
      <c r="Y1560" s="39"/>
      <c r="Z1560" s="39"/>
      <c r="AA1560" s="17"/>
      <c r="AC1560" s="142"/>
      <c r="AE1560" s="17"/>
      <c r="AG1560" s="66"/>
      <c r="AI1560" s="17"/>
      <c r="AK1560" s="18"/>
    </row>
    <row r="1561" spans="1:37" x14ac:dyDescent="0.25">
      <c r="A1561" s="72">
        <f>IF('##zz500##'!B1561&lt;&gt;"",'##zz500##'!B1561,"")</f>
        <v>41444</v>
      </c>
      <c r="B1561" s="208">
        <v>22290.12</v>
      </c>
      <c r="C1561" s="146">
        <f t="shared" si="66"/>
        <v>-1.9423735643764317E-3</v>
      </c>
      <c r="D1561" s="143">
        <f>IF('##zz500##'!K1561="","",IF('##zz500##'!K1561="yes",D1560,IF('##zz500##'!T1561&lt;&gt;0,D1560*(1+'##zz500##'!T1561),D1560*(1+C1561))))</f>
        <v>6.7769978798070518</v>
      </c>
      <c r="E1561" s="6">
        <f t="shared" si="64"/>
        <v>0</v>
      </c>
      <c r="F1561" s="17">
        <f>D1561/MAX(D$240:D1561)-1</f>
        <v>-1.7153828422337147E-2</v>
      </c>
      <c r="G1561" s="66">
        <f>IF('##zz500##'!K1561="","",IF('##zz500##'!K1561="no",G1560*(1+E1561),IF('##zz500##'!T1561&lt;&gt;0,G1560*(1+'##zz500##'!T1561),G1560*(1+'##zz500##'!P1561))))</f>
        <v>28.276833759553917</v>
      </c>
      <c r="H1561" s="6">
        <f t="shared" si="65"/>
        <v>6.2289226127085762E-3</v>
      </c>
      <c r="I1561" s="17">
        <f>G1561/MAX(G$240:G1561)-1</f>
        <v>-1.9490012722953809E-2</v>
      </c>
      <c r="N1561" s="20"/>
      <c r="O1561" s="20"/>
      <c r="S1561" s="192"/>
      <c r="Y1561" s="39"/>
      <c r="Z1561" s="39"/>
      <c r="AA1561" s="17"/>
      <c r="AC1561" s="142"/>
      <c r="AE1561" s="17"/>
      <c r="AG1561" s="66"/>
      <c r="AI1561" s="17"/>
      <c r="AK1561" s="18"/>
    </row>
    <row r="1562" spans="1:37" x14ac:dyDescent="0.25">
      <c r="A1562" s="72">
        <f>IF('##zz500##'!B1562&lt;&gt;"",'##zz500##'!B1562,"")</f>
        <v>41445</v>
      </c>
      <c r="B1562" s="208">
        <v>21813.31</v>
      </c>
      <c r="C1562" s="146">
        <f t="shared" si="66"/>
        <v>-2.1391091658546357E-2</v>
      </c>
      <c r="D1562" s="143">
        <f>IF('##zz500##'!K1562="","",IF('##zz500##'!K1562="yes",D1561,IF('##zz500##'!T1562&lt;&gt;0,D1561*(1+'##zz500##'!T1562),D1561*(1+C1562))))</f>
        <v>6.7769978798070518</v>
      </c>
      <c r="E1562" s="6">
        <f t="shared" si="64"/>
        <v>0</v>
      </c>
      <c r="F1562" s="17">
        <f>D1562/MAX(D$240:D1562)-1</f>
        <v>-1.7153828422337147E-2</v>
      </c>
      <c r="G1562" s="66">
        <f>IF('##zz500##'!K1562="","",IF('##zz500##'!K1562="no",G1561*(1+E1562),IF('##zz500##'!T1562&lt;&gt;0,G1561*(1+'##zz500##'!T1562),G1561*(1+'##zz500##'!P1562))))</f>
        <v>29.210372518171734</v>
      </c>
      <c r="H1562" s="6">
        <f t="shared" si="65"/>
        <v>3.3014260597773015E-2</v>
      </c>
      <c r="I1562" s="17">
        <f>G1562/MAX(G$240:G1562)-1</f>
        <v>0</v>
      </c>
      <c r="N1562" s="20"/>
      <c r="O1562" s="20"/>
      <c r="S1562" s="192"/>
      <c r="Y1562" s="39"/>
      <c r="Z1562" s="39"/>
      <c r="AA1562" s="17"/>
      <c r="AC1562" s="142"/>
      <c r="AE1562" s="17"/>
      <c r="AG1562" s="66"/>
      <c r="AI1562" s="17"/>
      <c r="AK1562" s="18"/>
    </row>
    <row r="1563" spans="1:37" x14ac:dyDescent="0.25">
      <c r="A1563" s="72">
        <f>IF('##zz500##'!B1563&lt;&gt;"",'##zz500##'!B1563,"")</f>
        <v>41446</v>
      </c>
      <c r="B1563" s="208">
        <v>21737.61</v>
      </c>
      <c r="C1563" s="146">
        <f t="shared" si="66"/>
        <v>-3.4703582354076445E-3</v>
      </c>
      <c r="D1563" s="143">
        <f>IF('##zz500##'!K1563="","",IF('##zz500##'!K1563="yes",D1562,IF('##zz500##'!T1563&lt;&gt;0,D1562*(1+'##zz500##'!T1563),D1562*(1+C1563))))</f>
        <v>6.7769978798070518</v>
      </c>
      <c r="E1563" s="6">
        <f t="shared" si="64"/>
        <v>0</v>
      </c>
      <c r="F1563" s="17">
        <f>D1563/MAX(D$240:D1563)-1</f>
        <v>-1.7153828422337147E-2</v>
      </c>
      <c r="G1563" s="66">
        <f>IF('##zz500##'!K1563="","",IF('##zz500##'!K1563="no",G1562*(1+E1563),IF('##zz500##'!T1563&lt;&gt;0,G1562*(1+'##zz500##'!T1563),G1562*(1+'##zz500##'!P1563))))</f>
        <v>29.366498376479534</v>
      </c>
      <c r="H1563" s="6">
        <f t="shared" si="65"/>
        <v>5.344877344877208E-3</v>
      </c>
      <c r="I1563" s="17">
        <f>G1563/MAX(G$240:G1563)-1</f>
        <v>0</v>
      </c>
      <c r="N1563" s="20"/>
      <c r="O1563" s="20"/>
      <c r="S1563" s="192"/>
      <c r="Y1563" s="39"/>
      <c r="Z1563" s="39"/>
      <c r="AA1563" s="17"/>
      <c r="AC1563" s="142"/>
      <c r="AE1563" s="17"/>
      <c r="AG1563" s="66"/>
      <c r="AI1563" s="17"/>
      <c r="AK1563" s="18"/>
    </row>
    <row r="1564" spans="1:37" x14ac:dyDescent="0.25">
      <c r="A1564" s="72">
        <f>IF('##zz500##'!B1564&lt;&gt;"",'##zz500##'!B1564,"")</f>
        <v>41449</v>
      </c>
      <c r="B1564" s="208">
        <v>20742.32</v>
      </c>
      <c r="C1564" s="146">
        <f t="shared" si="66"/>
        <v>-4.5786542310769285E-2</v>
      </c>
      <c r="D1564" s="143">
        <f>IF('##zz500##'!K1564="","",IF('##zz500##'!K1564="yes",D1563,IF('##zz500##'!T1564&lt;&gt;0,D1563*(1+'##zz500##'!T1564),D1563*(1+C1564))))</f>
        <v>6.7769978798070518</v>
      </c>
      <c r="E1564" s="6">
        <f t="shared" si="64"/>
        <v>0</v>
      </c>
      <c r="F1564" s="17">
        <f>D1564/MAX(D$240:D1564)-1</f>
        <v>-1.7153828422337147E-2</v>
      </c>
      <c r="G1564" s="66">
        <f>IF('##zz500##'!K1564="","",IF('##zz500##'!K1564="no",G1563*(1+E1564),IF('##zz500##'!T1564&lt;&gt;0,G1563*(1+'##zz500##'!T1564),G1563*(1+'##zz500##'!P1564))))</f>
        <v>31.185842963810927</v>
      </c>
      <c r="H1564" s="6">
        <f t="shared" si="65"/>
        <v>6.1953065156333365E-2</v>
      </c>
      <c r="I1564" s="17">
        <f>G1564/MAX(G$240:G1564)-1</f>
        <v>0</v>
      </c>
      <c r="N1564" s="20"/>
      <c r="O1564" s="20"/>
      <c r="S1564" s="192"/>
      <c r="Y1564" s="39"/>
      <c r="Z1564" s="39"/>
      <c r="AA1564" s="17"/>
      <c r="AC1564" s="142"/>
      <c r="AE1564" s="17"/>
      <c r="AG1564" s="66"/>
      <c r="AI1564" s="17"/>
      <c r="AK1564" s="18"/>
    </row>
    <row r="1565" spans="1:37" x14ac:dyDescent="0.25">
      <c r="A1565" s="72">
        <f>IF('##zz500##'!B1565&lt;&gt;"",'##zz500##'!B1565,"")</f>
        <v>41450</v>
      </c>
      <c r="B1565" s="208">
        <v>20802.259999999998</v>
      </c>
      <c r="C1565" s="146">
        <f t="shared" si="66"/>
        <v>2.8897442523303507E-3</v>
      </c>
      <c r="D1565" s="143">
        <f>IF('##zz500##'!K1565="","",IF('##zz500##'!K1565="yes",D1564,IF('##zz500##'!T1565&lt;&gt;0,D1564*(1+'##zz500##'!T1565),D1564*(1+C1565))))</f>
        <v>6.7769978798070518</v>
      </c>
      <c r="E1565" s="6">
        <f t="shared" si="64"/>
        <v>0</v>
      </c>
      <c r="F1565" s="17">
        <f>D1565/MAX(D$240:D1565)-1</f>
        <v>-1.7153828422337147E-2</v>
      </c>
      <c r="G1565" s="66">
        <f>IF('##zz500##'!K1565="","",IF('##zz500##'!K1565="no",G1564*(1+E1565),IF('##zz500##'!T1565&lt;&gt;0,G1564*(1+'##zz500##'!T1565),G1564*(1+'##zz500##'!P1565))))</f>
        <v>31.319250184497079</v>
      </c>
      <c r="H1565" s="6">
        <f t="shared" si="65"/>
        <v>4.2778135207364176E-3</v>
      </c>
      <c r="I1565" s="17">
        <f>G1565/MAX(G$240:G1565)-1</f>
        <v>0</v>
      </c>
      <c r="N1565" s="20"/>
      <c r="O1565" s="20"/>
      <c r="S1565" s="192"/>
      <c r="Y1565" s="39"/>
      <c r="Z1565" s="39"/>
      <c r="AA1565" s="17"/>
      <c r="AC1565" s="142"/>
      <c r="AE1565" s="17"/>
      <c r="AG1565" s="66"/>
      <c r="AI1565" s="17"/>
      <c r="AK1565" s="18"/>
    </row>
    <row r="1566" spans="1:37" x14ac:dyDescent="0.25">
      <c r="A1566" s="72">
        <f>IF('##zz500##'!B1566&lt;&gt;"",'##zz500##'!B1566,"")</f>
        <v>41451</v>
      </c>
      <c r="B1566" s="208">
        <v>20969.78</v>
      </c>
      <c r="C1566" s="146">
        <f t="shared" si="66"/>
        <v>8.0529711675558779E-3</v>
      </c>
      <c r="D1566" s="143">
        <f>IF('##zz500##'!K1566="","",IF('##zz500##'!K1566="yes",D1565,IF('##zz500##'!T1566&lt;&gt;0,D1565*(1+'##zz500##'!T1566),D1565*(1+C1566))))</f>
        <v>6.7769978798070518</v>
      </c>
      <c r="E1566" s="6">
        <f t="shared" si="64"/>
        <v>0</v>
      </c>
      <c r="F1566" s="17">
        <f>D1566/MAX(D$240:D1566)-1</f>
        <v>-1.7153828422337147E-2</v>
      </c>
      <c r="G1566" s="66">
        <f>IF('##zz500##'!K1566="","",IF('##zz500##'!K1566="no",G1565*(1+E1566),IF('##zz500##'!T1566&lt;&gt;0,G1565*(1+'##zz500##'!T1566),G1565*(1+'##zz500##'!P1566))))</f>
        <v>30.670416246506342</v>
      </c>
      <c r="H1566" s="6">
        <f t="shared" si="65"/>
        <v>-2.0716777514421691E-2</v>
      </c>
      <c r="I1566" s="17">
        <f>G1566/MAX(G$240:G1566)-1</f>
        <v>-2.0716777514421691E-2</v>
      </c>
      <c r="N1566" s="20"/>
      <c r="O1566" s="20"/>
      <c r="S1566" s="192"/>
      <c r="Y1566" s="39"/>
      <c r="Z1566" s="39"/>
      <c r="AA1566" s="17"/>
      <c r="AC1566" s="142"/>
      <c r="AE1566" s="17"/>
      <c r="AG1566" s="66"/>
      <c r="AI1566" s="17"/>
      <c r="AK1566" s="18"/>
    </row>
    <row r="1567" spans="1:37" x14ac:dyDescent="0.25">
      <c r="A1567" s="72">
        <f>IF('##zz500##'!B1567&lt;&gt;"",'##zz500##'!B1567,"")</f>
        <v>41452</v>
      </c>
      <c r="B1567" s="208">
        <v>20550.38</v>
      </c>
      <c r="C1567" s="146">
        <f t="shared" si="66"/>
        <v>-2.0000209825758675E-2</v>
      </c>
      <c r="D1567" s="143">
        <f>IF('##zz500##'!K1567="","",IF('##zz500##'!K1567="yes",D1566,IF('##zz500##'!T1567&lt;&gt;0,D1566*(1+'##zz500##'!T1567),D1566*(1+C1567))))</f>
        <v>6.7769978798070518</v>
      </c>
      <c r="E1567" s="6">
        <f t="shared" si="64"/>
        <v>0</v>
      </c>
      <c r="F1567" s="17">
        <f>D1567/MAX(D$240:D1567)-1</f>
        <v>-1.7153828422337147E-2</v>
      </c>
      <c r="G1567" s="66">
        <f>IF('##zz500##'!K1567="","",IF('##zz500##'!K1567="no",G1566*(1+E1567),IF('##zz500##'!T1567&lt;&gt;0,G1566*(1+'##zz500##'!T1567),G1566*(1+'##zz500##'!P1567))))</f>
        <v>31.16139380905275</v>
      </c>
      <c r="H1567" s="6">
        <f t="shared" si="65"/>
        <v>1.600818060636322E-2</v>
      </c>
      <c r="I1567" s="17">
        <f>G1567/MAX(G$240:G1567)-1</f>
        <v>-5.0402348240912165E-3</v>
      </c>
      <c r="N1567" s="20"/>
      <c r="O1567" s="20"/>
      <c r="S1567" s="192"/>
      <c r="Y1567" s="39"/>
      <c r="Z1567" s="39"/>
      <c r="AA1567" s="17"/>
      <c r="AC1567" s="142"/>
      <c r="AE1567" s="17"/>
      <c r="AG1567" s="66"/>
      <c r="AI1567" s="17"/>
      <c r="AK1567" s="18"/>
    </row>
    <row r="1568" spans="1:37" x14ac:dyDescent="0.25">
      <c r="A1568" s="72">
        <f>IF('##zz500##'!B1568&lt;&gt;"",'##zz500##'!B1568,"")</f>
        <v>41453</v>
      </c>
      <c r="B1568" s="208">
        <v>20419.47</v>
      </c>
      <c r="C1568" s="146">
        <f t="shared" si="66"/>
        <v>-6.3701985072781575E-3</v>
      </c>
      <c r="D1568" s="143">
        <f>IF('##zz500##'!K1568="","",IF('##zz500##'!K1568="yes",D1567,IF('##zz500##'!T1568&lt;&gt;0,D1567*(1+'##zz500##'!T1568),D1567*(1+C1568))))</f>
        <v>6.7769978798070518</v>
      </c>
      <c r="E1568" s="6">
        <f t="shared" si="64"/>
        <v>0</v>
      </c>
      <c r="F1568" s="17">
        <f>D1568/MAX(D$240:D1568)-1</f>
        <v>-1.7153828422337147E-2</v>
      </c>
      <c r="G1568" s="66">
        <f>IF('##zz500##'!K1568="","",IF('##zz500##'!K1568="no",G1567*(1+E1568),IF('##zz500##'!T1568&lt;&gt;0,G1567*(1+'##zz500##'!T1568),G1567*(1+'##zz500##'!P1568))))</f>
        <v>31.13479325390556</v>
      </c>
      <c r="H1568" s="6">
        <f t="shared" si="65"/>
        <v>-8.5363816876071752E-4</v>
      </c>
      <c r="I1568" s="17">
        <f>G1568/MAX(G$240:G1568)-1</f>
        <v>-5.8895704560265605E-3</v>
      </c>
      <c r="N1568" s="20"/>
      <c r="O1568" s="20"/>
      <c r="S1568" s="192"/>
      <c r="Y1568" s="39"/>
      <c r="Z1568" s="39"/>
      <c r="AA1568" s="17"/>
      <c r="AC1568" s="142"/>
      <c r="AE1568" s="17"/>
      <c r="AF1568" s="14"/>
      <c r="AG1568" s="66"/>
      <c r="AI1568" s="17"/>
      <c r="AJ1568" s="14"/>
      <c r="AK1568" s="18"/>
    </row>
    <row r="1569" spans="1:37" x14ac:dyDescent="0.25">
      <c r="A1569" s="72">
        <f>IF('##zz500##'!B1569&lt;&gt;"",'##zz500##'!B1569,"")</f>
        <v>41456</v>
      </c>
      <c r="B1569" s="208">
        <v>20894.73</v>
      </c>
      <c r="C1569" s="146">
        <f t="shared" si="66"/>
        <v>2.3274845037603686E-2</v>
      </c>
      <c r="D1569" s="143">
        <f>IF('##zz500##'!K1569="","",IF('##zz500##'!K1569="yes",D1568,IF('##zz500##'!T1569&lt;&gt;0,D1568*(1+'##zz500##'!T1569),D1568*(1+C1569))))</f>
        <v>6.7769978798070518</v>
      </c>
      <c r="E1569" s="6">
        <f t="shared" si="64"/>
        <v>0</v>
      </c>
      <c r="F1569" s="17">
        <f>D1569/MAX(D$240:D1569)-1</f>
        <v>-1.7153828422337147E-2</v>
      </c>
      <c r="G1569" s="66">
        <f>IF('##zz500##'!K1569="","",IF('##zz500##'!K1569="no",G1568*(1+E1569),IF('##zz500##'!T1569&lt;&gt;0,G1568*(1+'##zz500##'!T1569),G1568*(1+'##zz500##'!P1569))))</f>
        <v>30.474666131627153</v>
      </c>
      <c r="H1569" s="6">
        <f t="shared" si="65"/>
        <v>-2.1202232399458731E-2</v>
      </c>
      <c r="I1569" s="17">
        <f>G1569/MAX(G$240:G1569)-1</f>
        <v>-2.6966930813943746E-2</v>
      </c>
      <c r="N1569" s="20"/>
      <c r="O1569" s="20"/>
      <c r="S1569" s="192"/>
      <c r="Y1569" s="39"/>
      <c r="Z1569" s="39"/>
      <c r="AA1569" s="17"/>
      <c r="AC1569" s="142"/>
      <c r="AE1569" s="17"/>
      <c r="AG1569" s="66"/>
      <c r="AI1569" s="17"/>
      <c r="AK1569" s="18"/>
    </row>
    <row r="1570" spans="1:37" x14ac:dyDescent="0.25">
      <c r="A1570" s="72">
        <f>IF('##zz500##'!B1570&lt;&gt;"",'##zz500##'!B1570,"")</f>
        <v>41457</v>
      </c>
      <c r="B1570" s="208">
        <v>21183.64</v>
      </c>
      <c r="C1570" s="146">
        <f t="shared" si="66"/>
        <v>1.382693147985159E-2</v>
      </c>
      <c r="D1570" s="143">
        <f>IF('##zz500##'!K1570="","",IF('##zz500##'!K1570="yes",D1569,IF('##zz500##'!T1570&lt;&gt;0,D1569*(1+'##zz500##'!T1570),D1569*(1+C1570))))</f>
        <v>6.7769978798070518</v>
      </c>
      <c r="E1570" s="6">
        <f t="shared" si="64"/>
        <v>0</v>
      </c>
      <c r="F1570" s="17">
        <f>D1570/MAX(D$240:D1570)-1</f>
        <v>-1.7153828422337147E-2</v>
      </c>
      <c r="G1570" s="66">
        <f>IF('##zz500##'!K1570="","",IF('##zz500##'!K1570="no",G1569*(1+E1570),IF('##zz500##'!T1570&lt;&gt;0,G1569*(1+'##zz500##'!T1570),G1569*(1+'##zz500##'!P1570))))</f>
        <v>29.97244034339672</v>
      </c>
      <c r="H1570" s="6">
        <f t="shared" si="65"/>
        <v>-1.6480107971034164E-2</v>
      </c>
      <c r="I1570" s="17">
        <f>G1570/MAX(G$240:G1570)-1</f>
        <v>-4.3002620853516693E-2</v>
      </c>
      <c r="N1570" s="20"/>
      <c r="O1570" s="20"/>
      <c r="S1570" s="192"/>
      <c r="Y1570" s="39"/>
      <c r="Z1570" s="39"/>
      <c r="AA1570" s="17"/>
      <c r="AC1570" s="142"/>
      <c r="AE1570" s="17"/>
      <c r="AG1570" s="66"/>
      <c r="AI1570" s="17"/>
      <c r="AK1570" s="18"/>
    </row>
    <row r="1571" spans="1:37" x14ac:dyDescent="0.25">
      <c r="A1571" s="72">
        <f>IF('##zz500##'!B1571&lt;&gt;"",'##zz500##'!B1571,"")</f>
        <v>41458</v>
      </c>
      <c r="B1571" s="208">
        <v>21112.95</v>
      </c>
      <c r="C1571" s="146">
        <f t="shared" si="66"/>
        <v>-3.3370091259102841E-3</v>
      </c>
      <c r="D1571" s="143">
        <f>IF('##zz500##'!K1571="","",IF('##zz500##'!K1571="yes",D1570,IF('##zz500##'!T1571&lt;&gt;0,D1570*(1+'##zz500##'!T1571),D1570*(1+C1571))))</f>
        <v>6.7769978798070518</v>
      </c>
      <c r="E1571" s="6">
        <f t="shared" si="64"/>
        <v>0</v>
      </c>
      <c r="F1571" s="17">
        <f>D1571/MAX(D$240:D1571)-1</f>
        <v>-1.7153828422337147E-2</v>
      </c>
      <c r="G1571" s="66">
        <f>IF('##zz500##'!K1571="","",IF('##zz500##'!K1571="no",G1570*(1+E1571),IF('##zz500##'!T1571&lt;&gt;0,G1570*(1+'##zz500##'!T1571),G1570*(1+'##zz500##'!P1571))))</f>
        <v>29.926665907481325</v>
      </c>
      <c r="H1571" s="6">
        <f t="shared" si="65"/>
        <v>-1.5272175168572488E-3</v>
      </c>
      <c r="I1571" s="17">
        <f>G1571/MAX(G$240:G1571)-1</f>
        <v>-4.4464164014535679E-2</v>
      </c>
      <c r="N1571" s="20"/>
      <c r="O1571" s="20"/>
      <c r="S1571" s="192"/>
      <c r="Y1571" s="39"/>
      <c r="Z1571" s="39"/>
      <c r="AA1571" s="17"/>
      <c r="AC1571" s="142"/>
      <c r="AE1571" s="17"/>
      <c r="AG1571" s="66"/>
      <c r="AI1571" s="17"/>
      <c r="AK1571" s="18"/>
    </row>
    <row r="1572" spans="1:37" x14ac:dyDescent="0.25">
      <c r="A1572" s="72">
        <f>IF('##zz500##'!B1572&lt;&gt;"",'##zz500##'!B1572,"")</f>
        <v>41459</v>
      </c>
      <c r="B1572" s="208">
        <v>21217.02</v>
      </c>
      <c r="C1572" s="146">
        <f t="shared" si="66"/>
        <v>4.9292022194908913E-3</v>
      </c>
      <c r="D1572" s="143">
        <f>IF('##zz500##'!K1572="","",IF('##zz500##'!K1572="yes",D1571,IF('##zz500##'!T1572&lt;&gt;0,D1571*(1+'##zz500##'!T1572),D1571*(1+C1572))))</f>
        <v>6.7769978798070518</v>
      </c>
      <c r="E1572" s="6">
        <f t="shared" si="64"/>
        <v>0</v>
      </c>
      <c r="F1572" s="17">
        <f>D1572/MAX(D$240:D1572)-1</f>
        <v>-1.7153828422337147E-2</v>
      </c>
      <c r="G1572" s="66">
        <f>IF('##zz500##'!K1572="","",IF('##zz500##'!K1572="no",G1571*(1+E1572),IF('##zz500##'!T1572&lt;&gt;0,G1571*(1+'##zz500##'!T1572),G1571*(1+'##zz500##'!P1572))))</f>
        <v>29.692620588852169</v>
      </c>
      <c r="H1572" s="6">
        <f t="shared" si="65"/>
        <v>-7.820627909327138E-3</v>
      </c>
      <c r="I1572" s="17">
        <f>G1572/MAX(G$240:G1572)-1</f>
        <v>-5.1937054241805836E-2</v>
      </c>
      <c r="N1572" s="20"/>
      <c r="O1572" s="20"/>
      <c r="S1572" s="192"/>
      <c r="Y1572" s="39"/>
      <c r="Z1572" s="39"/>
      <c r="AA1572" s="17"/>
      <c r="AC1572" s="142"/>
      <c r="AE1572" s="17"/>
      <c r="AG1572" s="66"/>
      <c r="AI1572" s="17"/>
      <c r="AK1572" s="18"/>
    </row>
    <row r="1573" spans="1:37" x14ac:dyDescent="0.25">
      <c r="A1573" s="72">
        <f>IF('##zz500##'!B1573&lt;&gt;"",'##zz500##'!B1573,"")</f>
        <v>41460</v>
      </c>
      <c r="B1573" s="208">
        <v>21038.65</v>
      </c>
      <c r="C1573" s="146">
        <f t="shared" si="66"/>
        <v>-8.4069299081586113E-3</v>
      </c>
      <c r="D1573" s="143">
        <f>IF('##zz500##'!K1573="","",IF('##zz500##'!K1573="yes",D1572,IF('##zz500##'!T1573&lt;&gt;0,D1572*(1+'##zz500##'!T1573),D1572*(1+C1573))))</f>
        <v>6.7769978798070518</v>
      </c>
      <c r="E1573" s="6">
        <f t="shared" si="64"/>
        <v>0</v>
      </c>
      <c r="F1573" s="17">
        <f>D1573/MAX(D$240:D1573)-1</f>
        <v>-1.7153828422337147E-2</v>
      </c>
      <c r="G1573" s="66">
        <f>IF('##zz500##'!K1573="","",IF('##zz500##'!K1573="no",G1572*(1+E1573),IF('##zz500##'!T1573&lt;&gt;0,G1572*(1+'##zz500##'!T1573),G1572*(1+'##zz500##'!P1573))))</f>
        <v>29.858665050379742</v>
      </c>
      <c r="H1573" s="6">
        <f t="shared" si="65"/>
        <v>5.5921120545996406E-3</v>
      </c>
      <c r="I1573" s="17">
        <f>G1573/MAX(G$240:G1573)-1</f>
        <v>-4.6635380014312111E-2</v>
      </c>
      <c r="N1573" s="20"/>
      <c r="O1573" s="20"/>
      <c r="S1573" s="192"/>
      <c r="Y1573" s="39"/>
      <c r="Z1573" s="39"/>
      <c r="AA1573" s="17"/>
      <c r="AC1573" s="142"/>
      <c r="AE1573" s="17"/>
      <c r="AG1573" s="66"/>
      <c r="AI1573" s="17"/>
      <c r="AK1573" s="18"/>
    </row>
    <row r="1574" spans="1:37" x14ac:dyDescent="0.25">
      <c r="A1574" s="72">
        <f>IF('##zz500##'!B1574&lt;&gt;"",'##zz500##'!B1574,"")</f>
        <v>41463</v>
      </c>
      <c r="B1574" s="208">
        <v>20205.7</v>
      </c>
      <c r="C1574" s="146">
        <f t="shared" si="66"/>
        <v>-3.9591418650911536E-2</v>
      </c>
      <c r="D1574" s="143">
        <f>IF('##zz500##'!K1574="","",IF('##zz500##'!K1574="yes",D1573,IF('##zz500##'!T1574&lt;&gt;0,D1573*(1+'##zz500##'!T1574),D1573*(1+C1574))))</f>
        <v>6.7769978798070518</v>
      </c>
      <c r="E1574" s="6">
        <f t="shared" si="64"/>
        <v>0</v>
      </c>
      <c r="F1574" s="17">
        <f>D1574/MAX(D$240:D1574)-1</f>
        <v>-1.7153828422337147E-2</v>
      </c>
      <c r="G1574" s="66">
        <f>IF('##zz500##'!K1574="","",IF('##zz500##'!K1574="no",G1573*(1+E1574),IF('##zz500##'!T1574&lt;&gt;0,G1573*(1+'##zz500##'!T1574),G1573*(1+'##zz500##'!P1574))))</f>
        <v>31.019259218265624</v>
      </c>
      <c r="H1574" s="6">
        <f t="shared" si="65"/>
        <v>3.8869593330031371E-2</v>
      </c>
      <c r="I1574" s="17">
        <f>G1574/MAX(G$240:G1574)-1</f>
        <v>-9.5784849402285044E-3</v>
      </c>
      <c r="N1574" s="20"/>
      <c r="O1574" s="20"/>
      <c r="S1574" s="192"/>
      <c r="Y1574" s="39"/>
      <c r="Z1574" s="39"/>
      <c r="AA1574" s="17"/>
      <c r="AC1574" s="142"/>
      <c r="AE1574" s="17"/>
      <c r="AG1574" s="66"/>
      <c r="AI1574" s="17"/>
      <c r="AK1574" s="18"/>
    </row>
    <row r="1575" spans="1:37" x14ac:dyDescent="0.25">
      <c r="A1575" s="72">
        <f>IF('##zz500##'!B1575&lt;&gt;"",'##zz500##'!B1575,"")</f>
        <v>41464</v>
      </c>
      <c r="B1575" s="208">
        <v>20389.150000000001</v>
      </c>
      <c r="C1575" s="146">
        <f t="shared" si="66"/>
        <v>9.0791212380665343E-3</v>
      </c>
      <c r="D1575" s="143">
        <f>IF('##zz500##'!K1575="","",IF('##zz500##'!K1575="yes",D1574,IF('##zz500##'!T1575&lt;&gt;0,D1574*(1+'##zz500##'!T1575),D1574*(1+C1575))))</f>
        <v>6.7769978798070518</v>
      </c>
      <c r="E1575" s="6">
        <f t="shared" si="64"/>
        <v>0</v>
      </c>
      <c r="F1575" s="17">
        <f>D1575/MAX(D$240:D1575)-1</f>
        <v>-1.7153828422337147E-2</v>
      </c>
      <c r="G1575" s="66">
        <f>IF('##zz500##'!K1575="","",IF('##zz500##'!K1575="no",G1574*(1+E1575),IF('##zz500##'!T1575&lt;&gt;0,G1574*(1+'##zz500##'!T1575),G1574*(1+'##zz500##'!P1575))))</f>
        <v>30.83326695581966</v>
      </c>
      <c r="H1575" s="6">
        <f t="shared" si="65"/>
        <v>-5.9960252802053748E-3</v>
      </c>
      <c r="I1575" s="17">
        <f>G1575/MAX(G$240:G1575)-1</f>
        <v>-1.5517077382586231E-2</v>
      </c>
      <c r="N1575" s="20"/>
      <c r="O1575" s="20"/>
      <c r="S1575" s="192"/>
      <c r="Y1575" s="39"/>
      <c r="Z1575" s="39"/>
      <c r="AA1575" s="17"/>
      <c r="AC1575" s="142"/>
      <c r="AE1575" s="17"/>
      <c r="AG1575" s="66"/>
      <c r="AI1575" s="17"/>
      <c r="AK1575" s="18"/>
    </row>
    <row r="1576" spans="1:37" x14ac:dyDescent="0.25">
      <c r="A1576" s="72">
        <f>IF('##zz500##'!B1576&lt;&gt;"",'##zz500##'!B1576,"")</f>
        <v>41465</v>
      </c>
      <c r="B1576" s="208">
        <v>20855.52</v>
      </c>
      <c r="C1576" s="146">
        <f t="shared" si="66"/>
        <v>2.2873440040413584E-2</v>
      </c>
      <c r="D1576" s="143">
        <f>IF('##zz500##'!K1576="","",IF('##zz500##'!K1576="yes",D1575,IF('##zz500##'!T1576&lt;&gt;0,D1575*(1+'##zz500##'!T1576),D1575*(1+C1576))))</f>
        <v>6.7769978798070518</v>
      </c>
      <c r="E1576" s="6">
        <f t="shared" si="64"/>
        <v>0</v>
      </c>
      <c r="F1576" s="17">
        <f>D1576/MAX(D$240:D1576)-1</f>
        <v>-1.7153828422337147E-2</v>
      </c>
      <c r="G1576" s="66">
        <f>IF('##zz500##'!K1576="","",IF('##zz500##'!K1576="no",G1575*(1+E1576),IF('##zz500##'!T1576&lt;&gt;0,G1575*(1+'##zz500##'!T1576),G1575*(1+'##zz500##'!P1576))))</f>
        <v>29.873342214539644</v>
      </c>
      <c r="H1576" s="6">
        <f t="shared" si="65"/>
        <v>-3.1132761333901859E-2</v>
      </c>
      <c r="I1576" s="17">
        <f>G1576/MAX(G$240:G1576)-1</f>
        <v>-4.6166749249736294E-2</v>
      </c>
      <c r="N1576" s="20"/>
      <c r="O1576" s="20"/>
      <c r="S1576" s="192"/>
      <c r="Y1576" s="39"/>
      <c r="Z1576" s="39"/>
      <c r="AA1576" s="17"/>
      <c r="AC1576" s="142"/>
      <c r="AE1576" s="17"/>
      <c r="AG1576" s="66"/>
      <c r="AI1576" s="17"/>
      <c r="AK1576" s="18"/>
    </row>
    <row r="1577" spans="1:37" x14ac:dyDescent="0.25">
      <c r="A1577" s="72">
        <f>IF('##zz500##'!B1577&lt;&gt;"",'##zz500##'!B1577,"")</f>
        <v>41466</v>
      </c>
      <c r="B1577" s="208">
        <v>21237.45</v>
      </c>
      <c r="C1577" s="146">
        <f t="shared" si="66"/>
        <v>1.8313137241363409E-2</v>
      </c>
      <c r="D1577" s="143">
        <f>IF('##zz500##'!K1577="","",IF('##zz500##'!K1577="yes",D1576,IF('##zz500##'!T1577&lt;&gt;0,D1576*(1+'##zz500##'!T1577),D1576*(1+C1577))))</f>
        <v>6.7769978798070518</v>
      </c>
      <c r="E1577" s="6">
        <f t="shared" si="64"/>
        <v>0</v>
      </c>
      <c r="F1577" s="17">
        <f>D1577/MAX(D$240:D1577)-1</f>
        <v>-1.7153828422337147E-2</v>
      </c>
      <c r="G1577" s="66">
        <f>IF('##zz500##'!K1577="","",IF('##zz500##'!K1577="no",G1576*(1+E1577),IF('##zz500##'!T1577&lt;&gt;0,G1576*(1+'##zz500##'!T1577),G1576*(1+'##zz500##'!P1577))))</f>
        <v>29.177606779207576</v>
      </c>
      <c r="H1577" s="6">
        <f t="shared" si="65"/>
        <v>-2.328950776031502E-2</v>
      </c>
      <c r="I1577" s="17">
        <f>G1577/MAX(G$240:G1577)-1</f>
        <v>-6.8381056145131125E-2</v>
      </c>
      <c r="N1577" s="20"/>
      <c r="O1577" s="20"/>
      <c r="S1577" s="192"/>
      <c r="Y1577" s="39"/>
      <c r="Z1577" s="39"/>
      <c r="AA1577" s="17"/>
      <c r="AC1577" s="142"/>
      <c r="AE1577" s="17"/>
      <c r="AG1577" s="66"/>
      <c r="AI1577" s="17"/>
      <c r="AK1577" s="18"/>
    </row>
    <row r="1578" spans="1:37" x14ac:dyDescent="0.25">
      <c r="A1578" s="72">
        <f>IF('##zz500##'!B1578&lt;&gt;"",'##zz500##'!B1578,"")</f>
        <v>41467</v>
      </c>
      <c r="B1578" s="208">
        <v>21250.21</v>
      </c>
      <c r="C1578" s="146">
        <f t="shared" si="66"/>
        <v>6.008254286649084E-4</v>
      </c>
      <c r="D1578" s="143">
        <f>IF('##zz500##'!K1578="","",IF('##zz500##'!K1578="yes",D1577,IF('##zz500##'!T1578&lt;&gt;0,D1577*(1+'##zz500##'!T1578),D1577*(1+C1578))))</f>
        <v>6.7316628766532052</v>
      </c>
      <c r="E1578" s="6">
        <f t="shared" si="64"/>
        <v>-6.689540701927621E-3</v>
      </c>
      <c r="F1578" s="17">
        <f>D1578/MAX(D$240:D1578)-1</f>
        <v>-2.3728617890839687E-2</v>
      </c>
      <c r="G1578" s="66">
        <f>IF('##zz500##'!K1578="","",IF('##zz500##'!K1578="no",G1577*(1+E1578),IF('##zz500##'!T1578&lt;&gt;0,G1577*(1+'##zz500##'!T1578),G1577*(1+'##zz500##'!P1578))))</f>
        <v>28.982421991073227</v>
      </c>
      <c r="H1578" s="6">
        <f t="shared" si="65"/>
        <v>-6.689540701927621E-3</v>
      </c>
      <c r="I1578" s="17">
        <f>G1578/MAX(G$240:G1578)-1</f>
        <v>-7.4613158988735107E-2</v>
      </c>
      <c r="N1578" s="20"/>
      <c r="O1578" s="20"/>
      <c r="S1578" s="192"/>
      <c r="Y1578" s="39"/>
      <c r="Z1578" s="39"/>
      <c r="AA1578" s="17"/>
      <c r="AC1578" s="142"/>
      <c r="AE1578" s="17"/>
      <c r="AG1578" s="66"/>
      <c r="AI1578" s="17"/>
      <c r="AK1578" s="18"/>
    </row>
    <row r="1579" spans="1:37" x14ac:dyDescent="0.25">
      <c r="A1579" s="72">
        <f>IF('##zz500##'!B1579&lt;&gt;"",'##zz500##'!B1579,"")</f>
        <v>41470</v>
      </c>
      <c r="B1579" s="208">
        <v>21520.59</v>
      </c>
      <c r="C1579" s="146">
        <f t="shared" si="66"/>
        <v>1.2723638966391393E-2</v>
      </c>
      <c r="D1579" s="143">
        <f>IF('##zz500##'!K1579="","",IF('##zz500##'!K1579="yes",D1578,IF('##zz500##'!T1579&lt;&gt;0,D1578*(1+'##zz500##'!T1579),D1578*(1+C1579))))</f>
        <v>6.7316628766532052</v>
      </c>
      <c r="E1579" s="6">
        <f t="shared" si="64"/>
        <v>0</v>
      </c>
      <c r="F1579" s="17">
        <f>D1579/MAX(D$240:D1579)-1</f>
        <v>-2.3728617890839687E-2</v>
      </c>
      <c r="G1579" s="66">
        <f>IF('##zz500##'!K1579="","",IF('##zz500##'!K1579="no",G1578*(1+E1579),IF('##zz500##'!T1579&lt;&gt;0,G1578*(1+'##zz500##'!T1579),G1578*(1+'##zz500##'!P1579))))</f>
        <v>28.404489578970274</v>
      </c>
      <c r="H1579" s="6">
        <f t="shared" si="65"/>
        <v>-1.9940790741400427E-2</v>
      </c>
      <c r="I1579" s="17">
        <f>G1579/MAX(G$240:G1579)-1</f>
        <v>-9.3066104340186362E-2</v>
      </c>
      <c r="N1579" s="20"/>
      <c r="O1579" s="20"/>
      <c r="S1579" s="192"/>
      <c r="Y1579" s="39"/>
      <c r="Z1579" s="39"/>
      <c r="AA1579" s="17"/>
      <c r="AC1579" s="142"/>
      <c r="AE1579" s="17"/>
      <c r="AG1579" s="66"/>
      <c r="AI1579" s="17"/>
      <c r="AK1579" s="18"/>
    </row>
    <row r="1580" spans="1:37" x14ac:dyDescent="0.25">
      <c r="A1580" s="72">
        <f>IF('##zz500##'!B1580&lt;&gt;"",'##zz500##'!B1580,"")</f>
        <v>41471</v>
      </c>
      <c r="B1580" s="208">
        <v>21752.82</v>
      </c>
      <c r="C1580" s="146">
        <f t="shared" si="66"/>
        <v>1.0791061025743343E-2</v>
      </c>
      <c r="D1580" s="143">
        <f>IF('##zz500##'!K1580="","",IF('##zz500##'!K1580="yes",D1579,IF('##zz500##'!T1580&lt;&gt;0,D1579*(1+'##zz500##'!T1580),D1579*(1+C1580))))</f>
        <v>6.8043046615599012</v>
      </c>
      <c r="E1580" s="6">
        <f t="shared" si="64"/>
        <v>1.0791061025743343E-2</v>
      </c>
      <c r="F1580" s="17">
        <f>D1580/MAX(D$240:D1580)-1</f>
        <v>-1.31936138288129E-2</v>
      </c>
      <c r="G1580" s="66">
        <f>IF('##zz500##'!K1580="","",IF('##zz500##'!K1580="no",G1579*(1+E1580),IF('##zz500##'!T1580&lt;&gt;0,G1579*(1+'##zz500##'!T1580),G1579*(1+'##zz500##'!P1580))))</f>
        <v>28.711004159422032</v>
      </c>
      <c r="H1580" s="6">
        <f t="shared" si="65"/>
        <v>1.0791061025743343E-2</v>
      </c>
      <c r="I1580" s="17">
        <f>G1580/MAX(G$240:G1580)-1</f>
        <v>-8.3279325325806175E-2</v>
      </c>
      <c r="N1580" s="20"/>
      <c r="O1580" s="20"/>
      <c r="S1580" s="192"/>
      <c r="Y1580" s="39"/>
      <c r="Z1580" s="39"/>
      <c r="AA1580" s="17"/>
      <c r="AC1580" s="142"/>
      <c r="AE1580" s="17"/>
      <c r="AG1580" s="66"/>
      <c r="AI1580" s="17"/>
      <c r="AK1580" s="18"/>
    </row>
    <row r="1581" spans="1:37" x14ac:dyDescent="0.25">
      <c r="A1581" s="72">
        <f>IF('##zz500##'!B1581&lt;&gt;"",'##zz500##'!B1581,"")</f>
        <v>41472</v>
      </c>
      <c r="B1581" s="208">
        <v>21540.01</v>
      </c>
      <c r="C1581" s="146">
        <f t="shared" si="66"/>
        <v>-9.783099386654337E-3</v>
      </c>
      <c r="D1581" s="143">
        <f>IF('##zz500##'!K1581="","",IF('##zz500##'!K1581="yes",D1580,IF('##zz500##'!T1581&lt;&gt;0,D1580*(1+'##zz500##'!T1581),D1580*(1+C1581))))</f>
        <v>6.7377374727987851</v>
      </c>
      <c r="E1581" s="6">
        <f t="shared" si="64"/>
        <v>-9.783099386654337E-3</v>
      </c>
      <c r="F1581" s="17">
        <f>D1581/MAX(D$240:D1581)-1</f>
        <v>-2.2847638780110868E-2</v>
      </c>
      <c r="G1581" s="66">
        <f>IF('##zz500##'!K1581="","",IF('##zz500##'!K1581="no",G1580*(1+E1581),IF('##zz500##'!T1581&lt;&gt;0,G1580*(1+'##zz500##'!T1581),G1580*(1+'##zz500##'!P1581))))</f>
        <v>28.430121552239761</v>
      </c>
      <c r="H1581" s="6">
        <f t="shared" si="65"/>
        <v>-9.783099386654337E-3</v>
      </c>
      <c r="I1581" s="17">
        <f>G1581/MAX(G$240:G1581)-1</f>
        <v>-9.2247694795944635E-2</v>
      </c>
      <c r="N1581" s="20"/>
      <c r="O1581" s="20"/>
      <c r="S1581" s="192"/>
      <c r="Y1581" s="39"/>
      <c r="Z1581" s="39"/>
      <c r="AA1581" s="17"/>
      <c r="AC1581" s="142"/>
      <c r="AE1581" s="17"/>
      <c r="AG1581" s="66"/>
      <c r="AI1581" s="17"/>
      <c r="AK1581" s="18"/>
    </row>
    <row r="1582" spans="1:37" x14ac:dyDescent="0.25">
      <c r="A1582" s="72">
        <f>IF('##zz500##'!B1582&lt;&gt;"",'##zz500##'!B1582,"")</f>
        <v>41473</v>
      </c>
      <c r="B1582" s="208">
        <v>21462.53</v>
      </c>
      <c r="C1582" s="146">
        <f t="shared" si="66"/>
        <v>-3.5970271137292231E-3</v>
      </c>
      <c r="D1582" s="143">
        <f>IF('##zz500##'!K1582="","",IF('##zz500##'!K1582="yes",D1581,IF('##zz500##'!T1582&lt;&gt;0,D1581*(1+'##zz500##'!T1582),D1581*(1+C1582))))</f>
        <v>6.7135016484239385</v>
      </c>
      <c r="E1582" s="6">
        <f t="shared" si="64"/>
        <v>-3.5970271137292231E-3</v>
      </c>
      <c r="F1582" s="17">
        <f>D1582/MAX(D$240:D1582)-1</f>
        <v>-2.636248231766336E-2</v>
      </c>
      <c r="G1582" s="66">
        <f>IF('##zz500##'!K1582="","",IF('##zz500##'!K1582="no",G1581*(1+E1582),IF('##zz500##'!T1582&lt;&gt;0,G1581*(1+'##zz500##'!T1582),G1581*(1+'##zz500##'!P1582))))</f>
        <v>28.327857634169739</v>
      </c>
      <c r="H1582" s="6">
        <f t="shared" si="65"/>
        <v>-3.5970271137292231E-3</v>
      </c>
      <c r="I1582" s="17">
        <f>G1582/MAX(G$240:G1582)-1</f>
        <v>-9.5512904450313685E-2</v>
      </c>
      <c r="N1582" s="20"/>
      <c r="O1582" s="20"/>
      <c r="S1582" s="192"/>
      <c r="Y1582" s="39"/>
      <c r="Z1582" s="39"/>
      <c r="AA1582" s="17"/>
      <c r="AC1582" s="142"/>
      <c r="AE1582" s="17"/>
      <c r="AG1582" s="66"/>
      <c r="AI1582" s="17"/>
      <c r="AK1582" s="18"/>
    </row>
    <row r="1583" spans="1:37" x14ac:dyDescent="0.25">
      <c r="A1583" s="72">
        <f>IF('##zz500##'!B1583&lt;&gt;"",'##zz500##'!B1583,"")</f>
        <v>41474</v>
      </c>
      <c r="B1583" s="208">
        <v>21154.42</v>
      </c>
      <c r="C1583" s="146">
        <f t="shared" si="66"/>
        <v>-1.4355716683913777E-2</v>
      </c>
      <c r="D1583" s="143">
        <f>IF('##zz500##'!K1583="","",IF('##zz500##'!K1583="yes",D1582,IF('##zz500##'!T1583&lt;&gt;0,D1582*(1+'##zz500##'!T1583),D1582*(1+C1583))))</f>
        <v>6.5918791847940508</v>
      </c>
      <c r="E1583" s="6">
        <f t="shared" si="64"/>
        <v>-1.8116099466280677E-2</v>
      </c>
      <c r="F1583" s="17">
        <f>D1583/MAX(D$240:D1583)-1</f>
        <v>-4.4000996432099204E-2</v>
      </c>
      <c r="G1583" s="66">
        <f>IF('##zz500##'!K1583="","",IF('##zz500##'!K1583="no",G1582*(1+E1583),IF('##zz500##'!T1583&lt;&gt;0,G1582*(1+'##zz500##'!T1583),G1582*(1+'##zz500##'!P1583))))</f>
        <v>27.81466734760248</v>
      </c>
      <c r="H1583" s="6">
        <f t="shared" si="65"/>
        <v>-1.8116099466280677E-2</v>
      </c>
      <c r="I1583" s="17">
        <f>G1583/MAX(G$240:G1583)-1</f>
        <v>-0.11189868263925917</v>
      </c>
      <c r="N1583" s="20"/>
      <c r="O1583" s="20"/>
      <c r="S1583" s="192"/>
      <c r="Y1583" s="39"/>
      <c r="Z1583" s="39"/>
      <c r="AA1583" s="17"/>
      <c r="AC1583" s="142"/>
      <c r="AE1583" s="17"/>
      <c r="AG1583" s="66"/>
      <c r="AI1583" s="17"/>
      <c r="AK1583" s="18"/>
    </row>
    <row r="1584" spans="1:37" x14ac:dyDescent="0.25">
      <c r="A1584" s="72">
        <f>IF('##zz500##'!B1584&lt;&gt;"",'##zz500##'!B1584,"")</f>
        <v>41477</v>
      </c>
      <c r="B1584" s="208">
        <v>21363.97</v>
      </c>
      <c r="C1584" s="146">
        <f t="shared" si="66"/>
        <v>9.9057312845260981E-3</v>
      </c>
      <c r="D1584" s="143">
        <f>IF('##zz500##'!K1584="","",IF('##zz500##'!K1584="yes",D1583,IF('##zz500##'!T1584&lt;&gt;0,D1583*(1+'##zz500##'!T1584),D1583*(1+C1584))))</f>
        <v>6.5918791847940508</v>
      </c>
      <c r="E1584" s="6">
        <f t="shared" si="64"/>
        <v>0</v>
      </c>
      <c r="F1584" s="17">
        <f>D1584/MAX(D$240:D1584)-1</f>
        <v>-4.4000996432099204E-2</v>
      </c>
      <c r="G1584" s="66">
        <f>IF('##zz500##'!K1584="","",IF('##zz500##'!K1584="no",G1583*(1+E1584),IF('##zz500##'!T1584&lt;&gt;0,G1583*(1+'##zz500##'!T1584),G1583*(1+'##zz500##'!P1584))))</f>
        <v>27.54853138767972</v>
      </c>
      <c r="H1584" s="6">
        <f t="shared" si="65"/>
        <v>-9.5681877693101214E-3</v>
      </c>
      <c r="I1584" s="17">
        <f>G1584/MAX(G$240:G1584)-1</f>
        <v>-0.12039620280193852</v>
      </c>
      <c r="N1584" s="20"/>
      <c r="O1584" s="20"/>
      <c r="S1584" s="192"/>
      <c r="Y1584" s="39"/>
      <c r="Z1584" s="39"/>
      <c r="AA1584" s="17"/>
      <c r="AC1584" s="142"/>
      <c r="AE1584" s="17"/>
      <c r="AG1584" s="66"/>
      <c r="AI1584" s="17"/>
      <c r="AK1584" s="18"/>
    </row>
    <row r="1585" spans="1:37" x14ac:dyDescent="0.25">
      <c r="A1585" s="72">
        <f>IF('##zz500##'!B1585&lt;&gt;"",'##zz500##'!B1585,"")</f>
        <v>41478</v>
      </c>
      <c r="B1585" s="208">
        <v>21808.38</v>
      </c>
      <c r="C1585" s="146">
        <f t="shared" si="66"/>
        <v>2.0801845349904591E-2</v>
      </c>
      <c r="D1585" s="143">
        <f>IF('##zz500##'!K1585="","",IF('##zz500##'!K1585="yes",D1584,IF('##zz500##'!T1585&lt;&gt;0,D1584*(1+'##zz500##'!T1585),D1584*(1+C1585))))</f>
        <v>6.7290024361613918</v>
      </c>
      <c r="E1585" s="6">
        <f t="shared" si="64"/>
        <v>2.0801845349904591E-2</v>
      </c>
      <c r="F1585" s="17">
        <f>D1585/MAX(D$240:D1585)-1</f>
        <v>-2.4114453005216863E-2</v>
      </c>
      <c r="G1585" s="66">
        <f>IF('##zz500##'!K1585="","",IF('##zz500##'!K1585="no",G1584*(1+E1585),IF('##zz500##'!T1585&lt;&gt;0,G1584*(1+'##zz500##'!T1585),G1584*(1+'##zz500##'!P1585))))</f>
        <v>28.121591677223226</v>
      </c>
      <c r="H1585" s="6">
        <f t="shared" si="65"/>
        <v>2.0801845349904591E-2</v>
      </c>
      <c r="I1585" s="17">
        <f>G1585/MAX(G$240:G1585)-1</f>
        <v>-0.10209882064343556</v>
      </c>
      <c r="N1585" s="20"/>
      <c r="O1585" s="20"/>
      <c r="S1585" s="192"/>
      <c r="Y1585" s="39"/>
      <c r="Z1585" s="39"/>
      <c r="AA1585" s="17"/>
      <c r="AC1585" s="142"/>
      <c r="AE1585" s="17"/>
      <c r="AG1585" s="66"/>
      <c r="AI1585" s="17"/>
      <c r="AK1585" s="18"/>
    </row>
    <row r="1586" spans="1:37" x14ac:dyDescent="0.25">
      <c r="A1586" s="72">
        <f>IF('##zz500##'!B1586&lt;&gt;"",'##zz500##'!B1586,"")</f>
        <v>41479</v>
      </c>
      <c r="B1586" s="208">
        <v>21816.38</v>
      </c>
      <c r="C1586" s="146">
        <f t="shared" si="66"/>
        <v>3.668314657025995E-4</v>
      </c>
      <c r="D1586" s="143">
        <f>IF('##zz500##'!K1586="","",IF('##zz500##'!K1586="yes",D1585,IF('##zz500##'!T1586&lt;&gt;0,D1585*(1+'##zz500##'!T1586),D1585*(1+C1586))))</f>
        <v>6.731470845987765</v>
      </c>
      <c r="E1586" s="6">
        <f t="shared" ref="E1586:E1649" si="67">D1586/D1585-1</f>
        <v>3.668314657025995E-4</v>
      </c>
      <c r="F1586" s="17">
        <f>D1586/MAX(D$240:D1586)-1</f>
        <v>-2.3756467479654875E-2</v>
      </c>
      <c r="G1586" s="66">
        <f>IF('##zz500##'!K1586="","",IF('##zz500##'!K1586="no",G1585*(1+E1586),IF('##zz500##'!T1586&lt;&gt;0,G1585*(1+'##zz500##'!T1586),G1585*(1+'##zz500##'!P1586))))</f>
        <v>28.131907561916073</v>
      </c>
      <c r="H1586" s="6">
        <f t="shared" ref="H1586:H1649" si="68">G1586/G1585-1</f>
        <v>3.668314657025995E-4</v>
      </c>
      <c r="I1586" s="17">
        <f>G1586/MAX(G$240:G1586)-1</f>
        <v>-0.10176944223775608</v>
      </c>
      <c r="N1586" s="20"/>
      <c r="O1586" s="20"/>
      <c r="S1586" s="192"/>
      <c r="Y1586" s="39"/>
      <c r="Z1586" s="39"/>
      <c r="AA1586" s="17"/>
      <c r="AC1586" s="142"/>
      <c r="AE1586" s="17"/>
      <c r="AG1586" s="66"/>
      <c r="AI1586" s="17"/>
      <c r="AK1586" s="18"/>
    </row>
    <row r="1587" spans="1:37" x14ac:dyDescent="0.25">
      <c r="A1587" s="72">
        <f>IF('##zz500##'!B1587&lt;&gt;"",'##zz500##'!B1587,"")</f>
        <v>41480</v>
      </c>
      <c r="B1587" s="208">
        <v>21515.85</v>
      </c>
      <c r="C1587" s="146">
        <f t="shared" si="66"/>
        <v>-1.377542928753539E-2</v>
      </c>
      <c r="D1587" s="143">
        <f>IF('##zz500##'!K1587="","",IF('##zz500##'!K1587="yes",D1586,IF('##zz500##'!T1587&lt;&gt;0,D1586*(1+'##zz500##'!T1587),D1586*(1+C1587))))</f>
        <v>6.6387419453477543</v>
      </c>
      <c r="E1587" s="6">
        <f t="shared" si="67"/>
        <v>-1.377542928753539E-2</v>
      </c>
      <c r="F1587" s="17">
        <f>D1587/MAX(D$240:D1587)-1</f>
        <v>-3.7204641229302671E-2</v>
      </c>
      <c r="G1587" s="66">
        <f>IF('##zz500##'!K1587="","",IF('##zz500##'!K1587="no",G1586*(1+E1587),IF('##zz500##'!T1587&lt;&gt;0,G1586*(1+'##zz500##'!T1587),G1586*(1+'##zz500##'!P1587))))</f>
        <v>27.744378458573415</v>
      </c>
      <c r="H1587" s="6">
        <f t="shared" si="68"/>
        <v>-1.377542928753539E-2</v>
      </c>
      <c r="I1587" s="17">
        <f>G1587/MAX(G$240:G1587)-1</f>
        <v>-0.1141429537701133</v>
      </c>
      <c r="N1587" s="20"/>
      <c r="O1587" s="20"/>
      <c r="S1587" s="192"/>
      <c r="Y1587" s="39"/>
      <c r="Z1587" s="39"/>
      <c r="AA1587" s="17"/>
      <c r="AC1587" s="142"/>
      <c r="AE1587" s="17"/>
      <c r="AG1587" s="66"/>
      <c r="AI1587" s="17"/>
      <c r="AK1587" s="18"/>
    </row>
    <row r="1588" spans="1:37" x14ac:dyDescent="0.25">
      <c r="A1588" s="72">
        <f>IF('##zz500##'!B1588&lt;&gt;"",'##zz500##'!B1588,"")</f>
        <v>41481</v>
      </c>
      <c r="B1588" s="208">
        <v>21652.35</v>
      </c>
      <c r="C1588" s="146">
        <f t="shared" si="66"/>
        <v>6.3441602353613291E-3</v>
      </c>
      <c r="D1588" s="143">
        <f>IF('##zz500##'!K1588="","",IF('##zz500##'!K1588="yes",D1587,IF('##zz500##'!T1588&lt;&gt;0,D1587*(1+'##zz500##'!T1588),D1587*(1+C1588))))</f>
        <v>6.6147523712987457</v>
      </c>
      <c r="E1588" s="6">
        <f t="shared" si="67"/>
        <v>-3.6135723072983073E-3</v>
      </c>
      <c r="F1588" s="17">
        <f>D1588/MAX(D$240:D1588)-1</f>
        <v>-4.0683771875351771E-2</v>
      </c>
      <c r="G1588" s="66">
        <f>IF('##zz500##'!K1588="","",IF('##zz500##'!K1588="no",G1587*(1+E1588),IF('##zz500##'!T1588&lt;&gt;0,G1587*(1+'##zz500##'!T1588),G1587*(1+'##zz500##'!P1588))))</f>
        <v>27.644122140892311</v>
      </c>
      <c r="H1588" s="6">
        <f t="shared" si="68"/>
        <v>-3.6135723072983073E-3</v>
      </c>
      <c r="I1588" s="17">
        <f>G1588/MAX(G$240:G1588)-1</f>
        <v>-0.11734406226059479</v>
      </c>
      <c r="N1588" s="20"/>
      <c r="O1588" s="20"/>
      <c r="S1588" s="192"/>
      <c r="Y1588" s="39"/>
      <c r="Z1588" s="39"/>
      <c r="AA1588" s="17"/>
      <c r="AC1588" s="142"/>
      <c r="AE1588" s="17"/>
      <c r="AF1588" s="14"/>
      <c r="AG1588" s="66"/>
      <c r="AI1588" s="17"/>
      <c r="AJ1588" s="14"/>
      <c r="AK1588" s="18"/>
    </row>
    <row r="1589" spans="1:37" x14ac:dyDescent="0.25">
      <c r="A1589" s="72">
        <f>IF('##zz500##'!B1589&lt;&gt;"",'##zz500##'!B1589,"")</f>
        <v>41484</v>
      </c>
      <c r="B1589" s="208">
        <v>21545.63</v>
      </c>
      <c r="C1589" s="146">
        <f t="shared" si="66"/>
        <v>-4.9287952577894423E-3</v>
      </c>
      <c r="D1589" s="143">
        <f>IF('##zz500##'!K1589="","",IF('##zz500##'!K1589="yes",D1588,IF('##zz500##'!T1589&lt;&gt;0,D1588*(1+'##zz500##'!T1589),D1588*(1+C1589))))</f>
        <v>6.5821496111796369</v>
      </c>
      <c r="E1589" s="6">
        <f t="shared" si="67"/>
        <v>-4.9287952577894423E-3</v>
      </c>
      <c r="F1589" s="17">
        <f>D1589/MAX(D$240:D1589)-1</f>
        <v>-4.5412045151253078E-2</v>
      </c>
      <c r="G1589" s="66">
        <f>IF('##zz500##'!K1589="","",IF('##zz500##'!K1589="no",G1588*(1+E1589),IF('##zz500##'!T1589&lt;&gt;0,G1588*(1+'##zz500##'!T1589),G1588*(1+'##zz500##'!P1589))))</f>
        <v>27.507869922778529</v>
      </c>
      <c r="H1589" s="6">
        <f t="shared" si="68"/>
        <v>-4.9287952577894423E-3</v>
      </c>
      <c r="I1589" s="17">
        <f>G1589/MAX(G$240:G1589)-1</f>
        <v>-0.12169449266078436</v>
      </c>
      <c r="N1589" s="20"/>
      <c r="O1589" s="20"/>
      <c r="S1589" s="192"/>
      <c r="Y1589" s="39"/>
      <c r="Z1589" s="39"/>
      <c r="AA1589" s="17"/>
      <c r="AC1589" s="142"/>
      <c r="AE1589" s="17"/>
      <c r="AG1589" s="66"/>
      <c r="AI1589" s="17"/>
      <c r="AK1589" s="18"/>
    </row>
    <row r="1590" spans="1:37" x14ac:dyDescent="0.25">
      <c r="A1590" s="72">
        <f>IF('##zz500##'!B1590&lt;&gt;"",'##zz500##'!B1590,"")</f>
        <v>41485</v>
      </c>
      <c r="B1590" s="208">
        <v>21552.52</v>
      </c>
      <c r="C1590" s="146">
        <f t="shared" si="66"/>
        <v>3.1978642536789614E-4</v>
      </c>
      <c r="D1590" s="143">
        <f>IF('##zz500##'!K1590="","",IF('##zz500##'!K1590="yes",D1589,IF('##zz500##'!T1590&lt;&gt;0,D1589*(1+'##zz500##'!T1590),D1589*(1+C1590))))</f>
        <v>6.5821496111796369</v>
      </c>
      <c r="E1590" s="6">
        <f t="shared" si="67"/>
        <v>0</v>
      </c>
      <c r="F1590" s="17">
        <f>D1590/MAX(D$240:D1590)-1</f>
        <v>-4.5412045151253078E-2</v>
      </c>
      <c r="G1590" s="66">
        <f>IF('##zz500##'!K1590="","",IF('##zz500##'!K1590="no",G1589*(1+E1590),IF('##zz500##'!T1590&lt;&gt;0,G1589*(1+'##zz500##'!T1590),G1589*(1+'##zz500##'!P1590))))</f>
        <v>27.631256718605609</v>
      </c>
      <c r="H1590" s="6">
        <f t="shared" si="68"/>
        <v>4.4855089170283691E-3</v>
      </c>
      <c r="I1590" s="17">
        <f>G1590/MAX(G$240:G1590)-1</f>
        <v>-0.11775484547573922</v>
      </c>
      <c r="N1590" s="20"/>
      <c r="O1590" s="20"/>
      <c r="S1590" s="192"/>
      <c r="Y1590" s="39"/>
      <c r="Z1590" s="39"/>
      <c r="AA1590" s="17"/>
      <c r="AC1590" s="142"/>
      <c r="AE1590" s="17"/>
      <c r="AG1590" s="66"/>
      <c r="AI1590" s="17"/>
      <c r="AK1590" s="18"/>
    </row>
    <row r="1591" spans="1:37" x14ac:dyDescent="0.25">
      <c r="A1591" s="72">
        <f>IF('##zz500##'!B1591&lt;&gt;"",'##zz500##'!B1591,"")</f>
        <v>41486</v>
      </c>
      <c r="B1591" s="208">
        <v>21675.4</v>
      </c>
      <c r="C1591" s="146">
        <f t="shared" si="66"/>
        <v>5.7014214579085287E-3</v>
      </c>
      <c r="D1591" s="143">
        <f>IF('##zz500##'!K1591="","",IF('##zz500##'!K1591="yes",D1590,IF('##zz500##'!T1591&lt;&gt;0,D1590*(1+'##zz500##'!T1591),D1590*(1+C1591))))</f>
        <v>6.5821496111796369</v>
      </c>
      <c r="E1591" s="6">
        <f t="shared" si="67"/>
        <v>0</v>
      </c>
      <c r="F1591" s="17">
        <f>D1591/MAX(D$240:D1591)-1</f>
        <v>-4.5412045151253078E-2</v>
      </c>
      <c r="G1591" s="66">
        <f>IF('##zz500##'!K1591="","",IF('##zz500##'!K1591="no",G1590*(1+E1591),IF('##zz500##'!T1591&lt;&gt;0,G1590*(1+'##zz500##'!T1591),G1590*(1+'##zz500##'!P1591))))</f>
        <v>27.47314257435599</v>
      </c>
      <c r="H1591" s="6">
        <f t="shared" si="68"/>
        <v>-5.7222929040050552E-3</v>
      </c>
      <c r="I1591" s="17">
        <f>G1591/MAX(G$240:G1591)-1</f>
        <v>-0.12280331066306627</v>
      </c>
      <c r="N1591" s="20"/>
      <c r="O1591" s="20"/>
      <c r="S1591" s="192"/>
      <c r="Y1591" s="39"/>
      <c r="Z1591" s="39"/>
      <c r="AA1591" s="17"/>
      <c r="AC1591" s="142"/>
      <c r="AE1591" s="17"/>
      <c r="AG1591" s="66"/>
      <c r="AI1591" s="17"/>
      <c r="AK1591" s="18"/>
    </row>
    <row r="1592" spans="1:37" x14ac:dyDescent="0.25">
      <c r="A1592" s="72">
        <f>IF('##zz500##'!B1592&lt;&gt;"",'##zz500##'!B1592,"")</f>
        <v>41487</v>
      </c>
      <c r="B1592" s="208">
        <v>22094.05</v>
      </c>
      <c r="C1592" s="146">
        <f t="shared" si="66"/>
        <v>1.9314522454026095E-2</v>
      </c>
      <c r="D1592" s="143">
        <f>IF('##zz500##'!K1592="","",IF('##zz500##'!K1592="yes",D1591,IF('##zz500##'!T1592&lt;&gt;0,D1591*(1+'##zz500##'!T1592),D1591*(1+C1592))))</f>
        <v>6.5821496111796369</v>
      </c>
      <c r="E1592" s="6">
        <f t="shared" si="67"/>
        <v>0</v>
      </c>
      <c r="F1592" s="17">
        <f>D1592/MAX(D$240:D1592)-1</f>
        <v>-4.5412045151253078E-2</v>
      </c>
      <c r="G1592" s="66">
        <f>IF('##zz500##'!K1592="","",IF('##zz500##'!K1592="no",G1591*(1+E1592),IF('##zz500##'!T1592&lt;&gt;0,G1591*(1+'##zz500##'!T1592),G1591*(1+'##zz500##'!P1592))))</f>
        <v>26.885929162507814</v>
      </c>
      <c r="H1592" s="6">
        <f t="shared" si="68"/>
        <v>-2.137408963167875E-2</v>
      </c>
      <c r="I1592" s="17">
        <f>G1592/MAX(G$240:G1592)-1</f>
        <v>-0.14155259132556575</v>
      </c>
      <c r="N1592" s="20"/>
      <c r="O1592" s="20"/>
      <c r="S1592" s="192"/>
      <c r="Y1592" s="39"/>
      <c r="Z1592" s="39"/>
      <c r="AA1592" s="17"/>
      <c r="AC1592" s="142"/>
      <c r="AE1592" s="17"/>
      <c r="AG1592" s="66"/>
      <c r="AI1592" s="17"/>
      <c r="AK1592" s="18"/>
    </row>
    <row r="1593" spans="1:37" x14ac:dyDescent="0.25">
      <c r="A1593" s="72">
        <f>IF('##zz500##'!B1593&lt;&gt;"",'##zz500##'!B1593,"")</f>
        <v>41488</v>
      </c>
      <c r="B1593" s="208">
        <v>22249.67</v>
      </c>
      <c r="C1593" s="146">
        <f t="shared" si="66"/>
        <v>7.0435252930087788E-3</v>
      </c>
      <c r="D1593" s="143">
        <f>IF('##zz500##'!K1593="","",IF('##zz500##'!K1593="yes",D1592,IF('##zz500##'!T1593&lt;&gt;0,D1592*(1+'##zz500##'!T1593),D1592*(1+C1593))))</f>
        <v>6.6285111484483483</v>
      </c>
      <c r="E1593" s="6">
        <f t="shared" si="67"/>
        <v>7.0435252930087788E-3</v>
      </c>
      <c r="F1593" s="17">
        <f>D1593/MAX(D$240:D1593)-1</f>
        <v>-3.8688380746874418E-2</v>
      </c>
      <c r="G1593" s="66">
        <f>IF('##zz500##'!K1593="","",IF('##zz500##'!K1593="no",G1592*(1+E1593),IF('##zz500##'!T1593&lt;&gt;0,G1592*(1+'##zz500##'!T1593),G1592*(1+'##zz500##'!P1593))))</f>
        <v>27.075300884589982</v>
      </c>
      <c r="H1593" s="6">
        <f t="shared" si="68"/>
        <v>7.0435252930087788E-3</v>
      </c>
      <c r="I1593" s="17">
        <f>G1593/MAX(G$240:G1593)-1</f>
        <v>-0.13550609528984947</v>
      </c>
      <c r="N1593" s="20"/>
      <c r="O1593" s="20"/>
      <c r="S1593" s="192"/>
      <c r="Y1593" s="39"/>
      <c r="Z1593" s="39"/>
      <c r="AA1593" s="17"/>
      <c r="AC1593" s="142"/>
      <c r="AE1593" s="17"/>
      <c r="AG1593" s="66"/>
      <c r="AI1593" s="17"/>
      <c r="AK1593" s="18"/>
    </row>
    <row r="1594" spans="1:37" x14ac:dyDescent="0.25">
      <c r="A1594" s="72">
        <f>IF('##zz500##'!B1594&lt;&gt;"",'##zz500##'!B1594,"")</f>
        <v>41491</v>
      </c>
      <c r="B1594" s="208">
        <v>22530.03</v>
      </c>
      <c r="C1594" s="146">
        <f t="shared" si="66"/>
        <v>1.260063632404429E-2</v>
      </c>
      <c r="D1594" s="143">
        <f>IF('##zz500##'!K1594="","",IF('##zz500##'!K1594="yes",D1593,IF('##zz500##'!T1594&lt;&gt;0,D1593*(1+'##zz500##'!T1594),D1593*(1+C1594))))</f>
        <v>6.7120346067998193</v>
      </c>
      <c r="E1594" s="6">
        <f t="shared" si="67"/>
        <v>1.260063632404429E-2</v>
      </c>
      <c r="F1594" s="17">
        <f>D1594/MAX(D$240:D1594)-1</f>
        <v>-2.6575242638587571E-2</v>
      </c>
      <c r="G1594" s="66">
        <f>IF('##zz500##'!K1594="","",IF('##zz500##'!K1594="no",G1593*(1+E1594),IF('##zz500##'!T1594&lt;&gt;0,G1593*(1+'##zz500##'!T1594),G1593*(1+'##zz500##'!P1594))))</f>
        <v>27.416466904400774</v>
      </c>
      <c r="H1594" s="6">
        <f t="shared" si="68"/>
        <v>1.260063632404429E-2</v>
      </c>
      <c r="I1594" s="17">
        <f>G1594/MAX(G$240:G1594)-1</f>
        <v>-0.12461292199224394</v>
      </c>
      <c r="N1594" s="20"/>
      <c r="O1594" s="20"/>
      <c r="S1594" s="192"/>
      <c r="Y1594" s="39"/>
      <c r="Z1594" s="39"/>
      <c r="AA1594" s="17"/>
      <c r="AC1594" s="142"/>
      <c r="AE1594" s="17"/>
      <c r="AG1594" s="66"/>
      <c r="AI1594" s="17"/>
      <c r="AK1594" s="18"/>
    </row>
    <row r="1595" spans="1:37" x14ac:dyDescent="0.25">
      <c r="A1595" s="72">
        <f>IF('##zz500##'!B1595&lt;&gt;"",'##zz500##'!B1595,"")</f>
        <v>41492</v>
      </c>
      <c r="B1595" s="208">
        <v>22823.35</v>
      </c>
      <c r="C1595" s="146">
        <f t="shared" si="66"/>
        <v>1.3019068327916106E-2</v>
      </c>
      <c r="D1595" s="143">
        <f>IF('##zz500##'!K1595="","",IF('##zz500##'!K1595="yes",D1594,IF('##zz500##'!T1595&lt;&gt;0,D1594*(1+'##zz500##'!T1595),D1594*(1+C1595))))</f>
        <v>6.7994190439650835</v>
      </c>
      <c r="E1595" s="6">
        <f t="shared" si="67"/>
        <v>1.3019068327916106E-2</v>
      </c>
      <c r="F1595" s="17">
        <f>D1595/MAX(D$240:D1595)-1</f>
        <v>-1.3902159210414267E-2</v>
      </c>
      <c r="G1595" s="66">
        <f>IF('##zz500##'!K1595="","",IF('##zz500##'!K1595="no",G1594*(1+E1595),IF('##zz500##'!T1595&lt;&gt;0,G1594*(1+'##zz500##'!T1595),G1594*(1+'##zz500##'!P1595))))</f>
        <v>27.773403760339217</v>
      </c>
      <c r="H1595" s="6">
        <f t="shared" si="68"/>
        <v>1.3019068327916106E-2</v>
      </c>
      <c r="I1595" s="17">
        <f>G1595/MAX(G$240:G1595)-1</f>
        <v>-0.11321619781028613</v>
      </c>
      <c r="N1595" s="20"/>
      <c r="O1595" s="20"/>
      <c r="S1595" s="192"/>
      <c r="Y1595" s="39"/>
      <c r="Z1595" s="39"/>
      <c r="AA1595" s="17"/>
      <c r="AC1595" s="142"/>
      <c r="AE1595" s="17"/>
      <c r="AG1595" s="66"/>
      <c r="AI1595" s="17"/>
      <c r="AK1595" s="18"/>
    </row>
    <row r="1596" spans="1:37" x14ac:dyDescent="0.25">
      <c r="A1596" s="72">
        <f>IF('##zz500##'!B1596&lt;&gt;"",'##zz500##'!B1596,"")</f>
        <v>41493</v>
      </c>
      <c r="B1596" s="208">
        <v>22541.63</v>
      </c>
      <c r="C1596" s="146">
        <f t="shared" si="66"/>
        <v>-1.2343499091938659E-2</v>
      </c>
      <c r="D1596" s="143">
        <f>IF('##zz500##'!K1596="","",IF('##zz500##'!K1596="yes",D1595,IF('##zz500##'!T1596&lt;&gt;0,D1595*(1+'##zz500##'!T1596),D1595*(1+C1596))))</f>
        <v>6.7154904211701902</v>
      </c>
      <c r="E1596" s="6">
        <f t="shared" si="67"/>
        <v>-1.2343499091938659E-2</v>
      </c>
      <c r="F1596" s="17">
        <f>D1596/MAX(D$240:D1596)-1</f>
        <v>-2.6074057012763108E-2</v>
      </c>
      <c r="G1596" s="66">
        <f>IF('##zz500##'!K1596="","",IF('##zz500##'!K1596="no",G1595*(1+E1596),IF('##zz500##'!T1596&lt;&gt;0,G1595*(1+'##zz500##'!T1596),G1595*(1+'##zz500##'!P1596))))</f>
        <v>27.430582776243426</v>
      </c>
      <c r="H1596" s="6">
        <f t="shared" si="68"/>
        <v>-1.2343499091938548E-2</v>
      </c>
      <c r="I1596" s="17">
        <f>G1596/MAX(G$240:G1596)-1</f>
        <v>-0.12416221286736073</v>
      </c>
      <c r="N1596" s="20"/>
      <c r="O1596" s="20"/>
      <c r="S1596" s="192"/>
      <c r="Y1596" s="39"/>
      <c r="Z1596" s="39"/>
      <c r="AA1596" s="17"/>
      <c r="AC1596" s="142"/>
      <c r="AE1596" s="17"/>
      <c r="AG1596" s="66"/>
      <c r="AI1596" s="17"/>
      <c r="AK1596" s="18"/>
    </row>
    <row r="1597" spans="1:37" x14ac:dyDescent="0.25">
      <c r="A1597" s="72">
        <f>IF('##zz500##'!B1597&lt;&gt;"",'##zz500##'!B1597,"")</f>
        <v>41494</v>
      </c>
      <c r="B1597" s="208">
        <v>22944.26</v>
      </c>
      <c r="C1597" s="146">
        <f t="shared" si="66"/>
        <v>1.7861618702817772E-2</v>
      </c>
      <c r="D1597" s="143">
        <f>IF('##zz500##'!K1597="","",IF('##zz500##'!K1597="yes",D1596,IF('##zz500##'!T1597&lt;&gt;0,D1596*(1+'##zz500##'!T1597),D1596*(1+C1597))))</f>
        <v>6.835439950475557</v>
      </c>
      <c r="E1597" s="6">
        <f t="shared" si="67"/>
        <v>1.7861618702817772E-2</v>
      </c>
      <c r="F1597" s="17">
        <f>D1597/MAX(D$240:D1597)-1</f>
        <v>-8.67816317434289E-3</v>
      </c>
      <c r="G1597" s="66">
        <f>IF('##zz500##'!K1597="","",IF('##zz500##'!K1597="no",G1596*(1+E1597),IF('##zz500##'!T1597&lt;&gt;0,G1596*(1+'##zz500##'!T1597),G1596*(1+'##zz500##'!P1597))))</f>
        <v>27.920537386588766</v>
      </c>
      <c r="H1597" s="6">
        <f t="shared" si="68"/>
        <v>1.7861618702817772E-2</v>
      </c>
      <c r="I1597" s="17">
        <f>G1597/MAX(G$240:G1597)-1</f>
        <v>-0.10851833226807783</v>
      </c>
      <c r="N1597" s="20"/>
      <c r="O1597" s="20"/>
      <c r="S1597" s="192"/>
      <c r="Y1597" s="39"/>
      <c r="Z1597" s="39"/>
      <c r="AA1597" s="17"/>
      <c r="AC1597" s="142"/>
      <c r="AE1597" s="17"/>
      <c r="AG1597" s="66"/>
      <c r="AI1597" s="17"/>
      <c r="AK1597" s="18"/>
    </row>
    <row r="1598" spans="1:37" x14ac:dyDescent="0.25">
      <c r="A1598" s="72">
        <f>IF('##zz500##'!B1598&lt;&gt;"",'##zz500##'!B1598,"")</f>
        <v>41495</v>
      </c>
      <c r="B1598" s="208">
        <v>23124.13</v>
      </c>
      <c r="C1598" s="146">
        <f t="shared" si="66"/>
        <v>7.8394334792233344E-3</v>
      </c>
      <c r="D1598" s="143">
        <f>IF('##zz500##'!K1598="","",IF('##zz500##'!K1598="yes",D1597,IF('##zz500##'!T1598&lt;&gt;0,D1597*(1+'##zz500##'!T1598),D1597*(1+C1598))))</f>
        <v>6.7813960172439787</v>
      </c>
      <c r="E1598" s="6">
        <f t="shared" si="67"/>
        <v>-7.9064308403175021E-3</v>
      </c>
      <c r="F1598" s="17">
        <f>D1598/MAX(D$240:D1598)-1</f>
        <v>-1.6515980717701439E-2</v>
      </c>
      <c r="G1598" s="66">
        <f>IF('##zz500##'!K1598="","",IF('##zz500##'!K1598="no",G1597*(1+E1598),IF('##zz500##'!T1598&lt;&gt;0,G1597*(1+'##zz500##'!T1598),G1597*(1+'##zz500##'!P1598))))</f>
        <v>27.699785588717202</v>
      </c>
      <c r="H1598" s="6">
        <f t="shared" si="68"/>
        <v>-7.9064308403175021E-3</v>
      </c>
      <c r="I1598" s="17">
        <f>G1598/MAX(G$240:G1598)-1</f>
        <v>-0.11556677041941121</v>
      </c>
      <c r="N1598" s="20"/>
      <c r="O1598" s="20"/>
      <c r="S1598" s="192"/>
      <c r="Y1598" s="39"/>
      <c r="Z1598" s="39"/>
      <c r="AA1598" s="17"/>
      <c r="AC1598" s="142"/>
      <c r="AE1598" s="17"/>
      <c r="AG1598" s="66"/>
      <c r="AI1598" s="17"/>
      <c r="AK1598" s="18"/>
    </row>
    <row r="1599" spans="1:37" x14ac:dyDescent="0.25">
      <c r="A1599" s="72">
        <f>IF('##zz500##'!B1599&lt;&gt;"",'##zz500##'!B1599,"")</f>
        <v>41498</v>
      </c>
      <c r="B1599" s="208">
        <v>23498.43</v>
      </c>
      <c r="C1599" s="146">
        <f t="shared" si="66"/>
        <v>1.6186554910390116E-2</v>
      </c>
      <c r="D1599" s="143">
        <f>IF('##zz500##'!K1599="","",IF('##zz500##'!K1599="yes",D1598,IF('##zz500##'!T1599&lt;&gt;0,D1598*(1+'##zz500##'!T1599),D1598*(1+C1599))))</f>
        <v>6.8911634562461987</v>
      </c>
      <c r="E1599" s="6">
        <f t="shared" si="67"/>
        <v>1.6186554910390116E-2</v>
      </c>
      <c r="F1599" s="17">
        <f>D1599/MAX(D$240:D1599)-1</f>
        <v>-5.9676263609742541E-4</v>
      </c>
      <c r="G1599" s="66">
        <f>IF('##zz500##'!K1599="","",IF('##zz500##'!K1599="no",G1598*(1+E1599),IF('##zz500##'!T1599&lt;&gt;0,G1598*(1+'##zz500##'!T1599),G1598*(1+'##zz500##'!P1599))))</f>
        <v>28.148149689155005</v>
      </c>
      <c r="H1599" s="6">
        <f t="shared" si="68"/>
        <v>1.6186554910390116E-2</v>
      </c>
      <c r="I1599" s="17">
        <f>G1599/MAX(G$240:G1599)-1</f>
        <v>-0.1012508433842314</v>
      </c>
      <c r="N1599" s="20"/>
      <c r="O1599" s="20"/>
      <c r="S1599" s="192"/>
      <c r="Y1599" s="39"/>
      <c r="Z1599" s="39"/>
      <c r="AA1599" s="17"/>
      <c r="AC1599" s="142"/>
      <c r="AE1599" s="17"/>
      <c r="AG1599" s="66"/>
      <c r="AI1599" s="17"/>
      <c r="AK1599" s="18"/>
    </row>
    <row r="1600" spans="1:37" x14ac:dyDescent="0.25">
      <c r="A1600" s="72">
        <f>IF('##zz500##'!B1600&lt;&gt;"",'##zz500##'!B1600,"")</f>
        <v>41499</v>
      </c>
      <c r="B1600" s="208">
        <v>23898.720000000001</v>
      </c>
      <c r="C1600" s="146">
        <f t="shared" si="66"/>
        <v>1.7034755087893094E-2</v>
      </c>
      <c r="D1600" s="143">
        <f>IF('##zz500##'!K1600="","",IF('##zz500##'!K1600="yes",D1599,IF('##zz500##'!T1600&lt;&gt;0,D1599*(1+'##zz500##'!T1600),D1599*(1+C1600))))</f>
        <v>7.008552737993992</v>
      </c>
      <c r="E1600" s="6">
        <f t="shared" si="67"/>
        <v>1.7034755087893094E-2</v>
      </c>
      <c r="F1600" s="17">
        <f>D1600/MAX(D$240:D1600)-1</f>
        <v>0</v>
      </c>
      <c r="G1600" s="66">
        <f>IF('##zz500##'!K1600="","",IF('##zz500##'!K1600="no",G1599*(1+E1600),IF('##zz500##'!T1600&lt;&gt;0,G1599*(1+'##zz500##'!T1600),G1599*(1+'##zz500##'!P1600))))</f>
        <v>28.627646525287116</v>
      </c>
      <c r="H1600" s="6">
        <f t="shared" si="68"/>
        <v>1.7034755087893094E-2</v>
      </c>
      <c r="I1600" s="17">
        <f>G1600/MAX(G$240:G1600)-1</f>
        <v>-8.5940871615831305E-2</v>
      </c>
      <c r="N1600" s="20"/>
      <c r="O1600" s="20"/>
      <c r="S1600" s="192"/>
      <c r="Y1600" s="39"/>
      <c r="Z1600" s="39"/>
      <c r="AA1600" s="17"/>
      <c r="AC1600" s="142"/>
      <c r="AE1600" s="17"/>
      <c r="AG1600" s="66"/>
      <c r="AI1600" s="17"/>
      <c r="AK1600" s="18"/>
    </row>
    <row r="1601" spans="1:37" x14ac:dyDescent="0.25">
      <c r="A1601" s="72">
        <f>IF('##zz500##'!B1601&lt;&gt;"",'##zz500##'!B1601,"")</f>
        <v>41500</v>
      </c>
      <c r="B1601" s="208">
        <v>24103.040000000001</v>
      </c>
      <c r="C1601" s="146">
        <f t="shared" si="66"/>
        <v>8.549411851346056E-3</v>
      </c>
      <c r="D1601" s="143">
        <f>IF('##zz500##'!K1601="","",IF('##zz500##'!K1601="yes",D1600,IF('##zz500##'!T1601&lt;&gt;0,D1600*(1+'##zz500##'!T1601),D1600*(1+C1601))))</f>
        <v>7.0684717418329814</v>
      </c>
      <c r="E1601" s="6">
        <f t="shared" si="67"/>
        <v>8.549411851346056E-3</v>
      </c>
      <c r="F1601" s="17">
        <f>D1601/MAX(D$240:D1601)-1</f>
        <v>0</v>
      </c>
      <c r="G1601" s="66">
        <f>IF('##zz500##'!K1601="","",IF('##zz500##'!K1601="no",G1600*(1+E1601),IF('##zz500##'!T1601&lt;&gt;0,G1600*(1+'##zz500##'!T1601),G1600*(1+'##zz500##'!P1601))))</f>
        <v>28.872396065766551</v>
      </c>
      <c r="H1601" s="6">
        <f t="shared" si="68"/>
        <v>8.549411851346056E-3</v>
      </c>
      <c r="I1601" s="17">
        <f>G1601/MAX(G$240:G1601)-1</f>
        <v>-7.8126203670792593E-2</v>
      </c>
      <c r="N1601" s="20"/>
      <c r="O1601" s="20"/>
      <c r="S1601" s="192"/>
      <c r="Y1601" s="39"/>
      <c r="Z1601" s="39"/>
      <c r="AA1601" s="17"/>
      <c r="AC1601" s="142"/>
      <c r="AE1601" s="17"/>
      <c r="AG1601" s="66"/>
      <c r="AI1601" s="17"/>
      <c r="AK1601" s="18"/>
    </row>
    <row r="1602" spans="1:37" x14ac:dyDescent="0.25">
      <c r="A1602" s="72">
        <f>IF('##zz500##'!B1602&lt;&gt;"",'##zz500##'!B1602,"")</f>
        <v>41501</v>
      </c>
      <c r="B1602" s="208">
        <v>23824.73</v>
      </c>
      <c r="C1602" s="146">
        <f t="shared" si="66"/>
        <v>-1.1546676269881373E-2</v>
      </c>
      <c r="D1602" s="143">
        <f>IF('##zz500##'!K1602="","",IF('##zz500##'!K1602="yes",D1601,IF('##zz500##'!T1602&lt;&gt;0,D1601*(1+'##zz500##'!T1602),D1601*(1+C1602))))</f>
        <v>6.9868543869072317</v>
      </c>
      <c r="E1602" s="6">
        <f t="shared" si="67"/>
        <v>-1.1546676269881373E-2</v>
      </c>
      <c r="F1602" s="17">
        <f>D1602/MAX(D$240:D1602)-1</f>
        <v>-1.1546676269881373E-2</v>
      </c>
      <c r="G1602" s="66">
        <f>IF('##zz500##'!K1602="","",IF('##zz500##'!K1602="no",G1601*(1+E1602),IF('##zz500##'!T1602&lt;&gt;0,G1601*(1+'##zz500##'!T1602),G1601*(1+'##zz500##'!P1602))))</f>
        <v>28.539015855259347</v>
      </c>
      <c r="H1602" s="6">
        <f t="shared" si="68"/>
        <v>-1.1546676269881484E-2</v>
      </c>
      <c r="I1602" s="17">
        <f>G1602/MAX(G$240:G1602)-1</f>
        <v>-8.8770781958692591E-2</v>
      </c>
      <c r="N1602" s="20"/>
      <c r="O1602" s="20"/>
      <c r="S1602" s="192"/>
      <c r="Y1602" s="39"/>
      <c r="Z1602" s="39"/>
      <c r="AA1602" s="17"/>
      <c r="AC1602" s="142"/>
      <c r="AE1602" s="17"/>
      <c r="AG1602" s="66"/>
      <c r="AI1602" s="17"/>
      <c r="AK1602" s="18"/>
    </row>
    <row r="1603" spans="1:37" x14ac:dyDescent="0.25">
      <c r="A1603" s="72">
        <f>IF('##zz500##'!B1603&lt;&gt;"",'##zz500##'!B1603,"")</f>
        <v>41502</v>
      </c>
      <c r="B1603" s="208">
        <v>23290.26</v>
      </c>
      <c r="C1603" s="146">
        <f t="shared" si="66"/>
        <v>-2.2433412676659992E-2</v>
      </c>
      <c r="D1603" s="143">
        <f>IF('##zz500##'!K1603="","",IF('##zz500##'!K1603="yes",D1602,IF('##zz500##'!T1603&lt;&gt;0,D1602*(1+'##zz500##'!T1603),D1602*(1+C1603))))</f>
        <v>6.9121975929304993</v>
      </c>
      <c r="E1603" s="6">
        <f t="shared" si="67"/>
        <v>-1.0685322727869151E-2</v>
      </c>
      <c r="F1603" s="17">
        <f>D1603/MAX(D$240:D1603)-1</f>
        <v>-2.2108619035372645E-2</v>
      </c>
      <c r="G1603" s="66">
        <f>IF('##zz500##'!K1603="","",IF('##zz500##'!K1603="no",G1602*(1+E1603),IF('##zz500##'!T1603&lt;&gt;0,G1602*(1+'##zz500##'!T1603),G1602*(1+'##zz500##'!P1603))))</f>
        <v>28.234067260510127</v>
      </c>
      <c r="H1603" s="6">
        <f t="shared" si="68"/>
        <v>-1.0685322727869151E-2</v>
      </c>
      <c r="I1603" s="17">
        <f>G1603/MAX(G$240:G1603)-1</f>
        <v>-9.8507560232527713E-2</v>
      </c>
      <c r="N1603" s="20"/>
      <c r="O1603" s="20"/>
      <c r="S1603" s="192"/>
      <c r="Y1603" s="39"/>
      <c r="Z1603" s="39"/>
      <c r="AA1603" s="17"/>
      <c r="AC1603" s="142"/>
      <c r="AE1603" s="17"/>
      <c r="AG1603" s="66"/>
      <c r="AI1603" s="17"/>
      <c r="AK1603" s="18"/>
    </row>
    <row r="1604" spans="1:37" x14ac:dyDescent="0.25">
      <c r="A1604" s="72">
        <f>IF('##zz500##'!B1604&lt;&gt;"",'##zz500##'!B1604,"")</f>
        <v>41505</v>
      </c>
      <c r="B1604" s="208">
        <v>23593.34</v>
      </c>
      <c r="C1604" s="146">
        <f t="shared" ref="C1604:C1667" si="69">IF(AND(B1603&gt;0,B1604&gt;0),B1604/B1603-1,"")</f>
        <v>1.3013165160028262E-2</v>
      </c>
      <c r="D1604" s="143">
        <f>IF('##zz500##'!K1604="","",IF('##zz500##'!K1604="yes",D1603,IF('##zz500##'!T1604&lt;&gt;0,D1603*(1+'##zz500##'!T1604),D1603*(1+C1604))))</f>
        <v>6.9121975929304993</v>
      </c>
      <c r="E1604" s="6">
        <f t="shared" si="67"/>
        <v>0</v>
      </c>
      <c r="F1604" s="17">
        <f>D1604/MAX(D$240:D1604)-1</f>
        <v>-2.2108619035372645E-2</v>
      </c>
      <c r="G1604" s="66">
        <f>IF('##zz500##'!K1604="","",IF('##zz500##'!K1604="no",G1603*(1+E1604),IF('##zz500##'!T1604&lt;&gt;0,G1603*(1+'##zz500##'!T1604),G1603*(1+'##zz500##'!P1604))))</f>
        <v>27.891597894383079</v>
      </c>
      <c r="H1604" s="6">
        <f t="shared" si="68"/>
        <v>-1.2129650431415007E-2</v>
      </c>
      <c r="I1604" s="17">
        <f>G1604/MAX(G$240:G1604)-1</f>
        <v>-0.10944234839347067</v>
      </c>
      <c r="N1604" s="20"/>
      <c r="O1604" s="20"/>
      <c r="S1604" s="192"/>
      <c r="Y1604" s="39"/>
      <c r="Z1604" s="39"/>
      <c r="AA1604" s="17"/>
      <c r="AC1604" s="142"/>
      <c r="AE1604" s="17"/>
      <c r="AG1604" s="66"/>
      <c r="AI1604" s="17"/>
      <c r="AK1604" s="18"/>
    </row>
    <row r="1605" spans="1:37" x14ac:dyDescent="0.25">
      <c r="A1605" s="72">
        <f>IF('##zz500##'!B1605&lt;&gt;"",'##zz500##'!B1605,"")</f>
        <v>41506</v>
      </c>
      <c r="B1605" s="208">
        <v>23647.54</v>
      </c>
      <c r="C1605" s="146">
        <f t="shared" si="69"/>
        <v>2.2972584636173909E-3</v>
      </c>
      <c r="D1605" s="143">
        <f>IF('##zz500##'!K1605="","",IF('##zz500##'!K1605="yes",D1604,IF('##zz500##'!T1605&lt;&gt;0,D1604*(1+'##zz500##'!T1605),D1604*(1+C1605))))</f>
        <v>6.8965625548214753</v>
      </c>
      <c r="E1605" s="6">
        <f t="shared" si="67"/>
        <v>-2.2619489531108261E-3</v>
      </c>
      <c r="F1605" s="17">
        <f>D1605/MAX(D$240:D1605)-1</f>
        <v>-2.432055942080158E-2</v>
      </c>
      <c r="G1605" s="66">
        <f>IF('##zz500##'!K1605="","",IF('##zz500##'!K1605="no",G1604*(1+E1605),IF('##zz500##'!T1605&lt;&gt;0,G1604*(1+'##zz500##'!T1605),G1604*(1+'##zz500##'!P1605))))</f>
        <v>27.82850852372529</v>
      </c>
      <c r="H1605" s="6">
        <f t="shared" si="68"/>
        <v>-2.2619489531108261E-3</v>
      </c>
      <c r="I1605" s="17">
        <f>G1605/MAX(G$240:G1605)-1</f>
        <v>-0.11145674434120689</v>
      </c>
      <c r="N1605" s="20"/>
      <c r="O1605" s="20"/>
      <c r="S1605" s="192"/>
      <c r="Y1605" s="39"/>
      <c r="Z1605" s="39"/>
      <c r="AA1605" s="17"/>
      <c r="AC1605" s="142"/>
      <c r="AE1605" s="17"/>
      <c r="AG1605" s="66"/>
      <c r="AI1605" s="17"/>
      <c r="AK1605" s="18"/>
    </row>
    <row r="1606" spans="1:37" x14ac:dyDescent="0.25">
      <c r="A1606" s="72">
        <f>IF('##zz500##'!B1606&lt;&gt;"",'##zz500##'!B1606,"")</f>
        <v>41507</v>
      </c>
      <c r="B1606" s="208">
        <v>23944.880000000001</v>
      </c>
      <c r="C1606" s="146">
        <f t="shared" si="69"/>
        <v>1.2573823746571566E-2</v>
      </c>
      <c r="D1606" s="143">
        <f>IF('##zz500##'!K1606="","",IF('##zz500##'!K1606="yes",D1605,IF('##zz500##'!T1606&lt;&gt;0,D1605*(1+'##zz500##'!T1606),D1605*(1+C1606))))</f>
        <v>6.8965625548214753</v>
      </c>
      <c r="E1606" s="6">
        <f t="shared" si="67"/>
        <v>0</v>
      </c>
      <c r="F1606" s="17">
        <f>D1606/MAX(D$240:D1606)-1</f>
        <v>-2.432055942080158E-2</v>
      </c>
      <c r="G1606" s="66">
        <f>IF('##zz500##'!K1606="","",IF('##zz500##'!K1606="no",G1605*(1+E1606),IF('##zz500##'!T1606&lt;&gt;0,G1605*(1+'##zz500##'!T1606),G1605*(1+'##zz500##'!P1606))))</f>
        <v>27.805323592605092</v>
      </c>
      <c r="H1606" s="6">
        <f t="shared" si="68"/>
        <v>-8.3313595841583155E-4</v>
      </c>
      <c r="I1606" s="17">
        <f>G1606/MAX(G$240:G1606)-1</f>
        <v>-0.11219702167810419</v>
      </c>
      <c r="N1606" s="20"/>
      <c r="O1606" s="20"/>
      <c r="S1606" s="192"/>
      <c r="Y1606" s="39"/>
      <c r="Z1606" s="39"/>
      <c r="AA1606" s="17"/>
      <c r="AC1606" s="142"/>
      <c r="AE1606" s="17"/>
      <c r="AG1606" s="66"/>
      <c r="AI1606" s="17"/>
      <c r="AK1606" s="18"/>
    </row>
    <row r="1607" spans="1:37" x14ac:dyDescent="0.25">
      <c r="A1607" s="72">
        <f>IF('##zz500##'!B1607&lt;&gt;"",'##zz500##'!B1607,"")</f>
        <v>41508</v>
      </c>
      <c r="B1607" s="208">
        <v>24090.240000000002</v>
      </c>
      <c r="C1607" s="146">
        <f t="shared" si="69"/>
        <v>6.0706088316166973E-3</v>
      </c>
      <c r="D1607" s="143">
        <f>IF('##zz500##'!K1607="","",IF('##zz500##'!K1607="yes",D1606,IF('##zz500##'!T1607&lt;&gt;0,D1606*(1+'##zz500##'!T1607),D1606*(1+C1607))))</f>
        <v>6.9384288883745713</v>
      </c>
      <c r="E1607" s="6">
        <f t="shared" si="67"/>
        <v>6.0706088316166973E-3</v>
      </c>
      <c r="F1607" s="17">
        <f>D1607/MAX(D$240:D1607)-1</f>
        <v>-1.8397591191994689E-2</v>
      </c>
      <c r="G1607" s="66">
        <f>IF('##zz500##'!K1607="","",IF('##zz500##'!K1607="no",G1606*(1+E1607),IF('##zz500##'!T1607&lt;&gt;0,G1606*(1+'##zz500##'!T1607),G1606*(1+'##zz500##'!P1607))))</f>
        <v>27.97411883557232</v>
      </c>
      <c r="H1607" s="6">
        <f t="shared" si="68"/>
        <v>6.0706088316166973E-3</v>
      </c>
      <c r="I1607" s="17">
        <f>G1607/MAX(G$240:G1607)-1</f>
        <v>-0.10680751707716774</v>
      </c>
      <c r="N1607" s="20"/>
      <c r="O1607" s="20"/>
      <c r="S1607" s="192"/>
      <c r="Y1607" s="39"/>
      <c r="Z1607" s="39"/>
      <c r="AA1607" s="17"/>
      <c r="AC1607" s="142"/>
      <c r="AE1607" s="17"/>
      <c r="AG1607" s="66"/>
      <c r="AI1607" s="17"/>
      <c r="AK1607" s="18"/>
    </row>
    <row r="1608" spans="1:37" x14ac:dyDescent="0.25">
      <c r="A1608" s="72">
        <f>IF('##zz500##'!B1608&lt;&gt;"",'##zz500##'!B1608,"")</f>
        <v>41509</v>
      </c>
      <c r="B1608" s="208">
        <v>23814.2</v>
      </c>
      <c r="C1608" s="146">
        <f t="shared" si="69"/>
        <v>-1.1458582396854489E-2</v>
      </c>
      <c r="D1608" s="143">
        <f>IF('##zz500##'!K1608="","",IF('##zz500##'!K1608="yes",D1607,IF('##zz500##'!T1608&lt;&gt;0,D1607*(1+'##zz500##'!T1608),D1607*(1+C1608))))</f>
        <v>6.9014089127497238</v>
      </c>
      <c r="E1608" s="6">
        <f t="shared" si="67"/>
        <v>-5.3354983124314082E-3</v>
      </c>
      <c r="F1608" s="17">
        <f>D1608/MAX(D$240:D1608)-1</f>
        <v>-2.3634929187668408E-2</v>
      </c>
      <c r="G1608" s="66">
        <f>IF('##zz500##'!K1608="","",IF('##zz500##'!K1608="no",G1607*(1+E1608),IF('##zz500##'!T1608&lt;&gt;0,G1607*(1+'##zz500##'!T1608),G1607*(1+'##zz500##'!P1608))))</f>
        <v>27.824862971733367</v>
      </c>
      <c r="H1608" s="6">
        <f t="shared" si="68"/>
        <v>-5.3354983124314082E-3</v>
      </c>
      <c r="I1608" s="17">
        <f>G1608/MAX(G$240:G1608)-1</f>
        <v>-0.11157314406247887</v>
      </c>
      <c r="N1608" s="20"/>
      <c r="O1608" s="20"/>
      <c r="S1608" s="192"/>
      <c r="Y1608" s="39"/>
      <c r="Z1608" s="39"/>
      <c r="AA1608" s="17"/>
      <c r="AC1608" s="142"/>
      <c r="AE1608" s="17"/>
      <c r="AF1608" s="14"/>
      <c r="AG1608" s="66"/>
      <c r="AI1608" s="17"/>
      <c r="AJ1608" s="14"/>
      <c r="AK1608" s="18"/>
    </row>
    <row r="1609" spans="1:37" x14ac:dyDescent="0.25">
      <c r="A1609" s="72">
        <f>IF('##zz500##'!B1609&lt;&gt;"",'##zz500##'!B1609,"")</f>
        <v>41512</v>
      </c>
      <c r="B1609" s="208">
        <v>24175.41</v>
      </c>
      <c r="C1609" s="146">
        <f t="shared" si="69"/>
        <v>1.5167841036020535E-2</v>
      </c>
      <c r="D1609" s="143">
        <f>IF('##zz500##'!K1609="","",IF('##zz500##'!K1609="yes",D1608,IF('##zz500##'!T1609&lt;&gt;0,D1608*(1+'##zz500##'!T1609),D1608*(1+C1609))))</f>
        <v>6.9010228006217345</v>
      </c>
      <c r="E1609" s="6">
        <f t="shared" si="67"/>
        <v>-5.5946855616162416E-5</v>
      </c>
      <c r="F1609" s="17">
        <f>D1609/MAX(D$240:D1609)-1</f>
        <v>-2.3689553743313718E-2</v>
      </c>
      <c r="G1609" s="66">
        <f>IF('##zz500##'!K1609="","",IF('##zz500##'!K1609="no",G1608*(1+E1609),IF('##zz500##'!T1609&lt;&gt;0,G1608*(1+'##zz500##'!T1609),G1608*(1+'##zz500##'!P1609))))</f>
        <v>27.823306258142146</v>
      </c>
      <c r="H1609" s="6">
        <f t="shared" si="68"/>
        <v>-5.5946855616273439E-5</v>
      </c>
      <c r="I1609" s="17">
        <f>G1609/MAX(G$240:G1609)-1</f>
        <v>-0.11162284875151363</v>
      </c>
      <c r="N1609" s="20"/>
      <c r="O1609" s="20"/>
      <c r="S1609" s="192"/>
      <c r="Y1609" s="39"/>
      <c r="Z1609" s="39"/>
      <c r="AA1609" s="17"/>
      <c r="AC1609" s="142"/>
      <c r="AE1609" s="17"/>
      <c r="AG1609" s="66"/>
      <c r="AI1609" s="17"/>
      <c r="AK1609" s="18"/>
    </row>
    <row r="1610" spans="1:37" x14ac:dyDescent="0.25">
      <c r="A1610" s="72">
        <f>IF('##zz500##'!B1610&lt;&gt;"",'##zz500##'!B1610,"")</f>
        <v>41513</v>
      </c>
      <c r="B1610" s="208">
        <v>24381.62</v>
      </c>
      <c r="C1610" s="146">
        <f t="shared" si="69"/>
        <v>8.5297415845273505E-3</v>
      </c>
      <c r="D1610" s="143">
        <f>IF('##zz500##'!K1610="","",IF('##zz500##'!K1610="yes",D1609,IF('##zz500##'!T1610&lt;&gt;0,D1609*(1+'##zz500##'!T1610),D1609*(1+C1610))))</f>
        <v>6.959886741779969</v>
      </c>
      <c r="E1610" s="6">
        <f t="shared" si="67"/>
        <v>8.5297415845273505E-3</v>
      </c>
      <c r="F1610" s="17">
        <f>D1610/MAX(D$240:D1610)-1</f>
        <v>-1.5361877930469614E-2</v>
      </c>
      <c r="G1610" s="66">
        <f>IF('##zz500##'!K1610="","",IF('##zz500##'!K1610="no",G1609*(1+E1610),IF('##zz500##'!T1610&lt;&gt;0,G1609*(1+'##zz500##'!T1610),G1609*(1+'##zz500##'!P1610))))</f>
        <v>28.060631870551262</v>
      </c>
      <c r="H1610" s="6">
        <f t="shared" si="68"/>
        <v>8.5297415845273505E-3</v>
      </c>
      <c r="I1610" s="17">
        <f>G1610/MAX(G$240:G1610)-1</f>
        <v>-0.1040452212217654</v>
      </c>
      <c r="N1610" s="20"/>
      <c r="O1610" s="20"/>
      <c r="S1610" s="192"/>
      <c r="Y1610" s="39"/>
      <c r="Z1610" s="39"/>
      <c r="AA1610" s="17"/>
      <c r="AC1610" s="142"/>
      <c r="AE1610" s="17"/>
      <c r="AG1610" s="66"/>
      <c r="AI1610" s="17"/>
      <c r="AK1610" s="18"/>
    </row>
    <row r="1611" spans="1:37" x14ac:dyDescent="0.25">
      <c r="A1611" s="72">
        <f>IF('##zz500##'!B1611&lt;&gt;"",'##zz500##'!B1611,"")</f>
        <v>41514</v>
      </c>
      <c r="B1611" s="208">
        <v>24192.29</v>
      </c>
      <c r="C1611" s="146">
        <f t="shared" si="69"/>
        <v>-7.7652756461629169E-3</v>
      </c>
      <c r="D1611" s="143">
        <f>IF('##zz500##'!K1611="","",IF('##zz500##'!K1611="yes",D1610,IF('##zz500##'!T1611&lt;&gt;0,D1610*(1+'##zz500##'!T1611),D1610*(1+C1611))))</f>
        <v>6.9058413027639727</v>
      </c>
      <c r="E1611" s="6">
        <f t="shared" si="67"/>
        <v>-7.7652756461629169E-3</v>
      </c>
      <c r="F1611" s="17">
        <f>D1611/MAX(D$240:D1611)-1</f>
        <v>-2.3007864360059749E-2</v>
      </c>
      <c r="G1611" s="66">
        <f>IF('##zz500##'!K1611="","",IF('##zz500##'!K1611="no",G1610*(1+E1611),IF('##zz500##'!T1611&lt;&gt;0,G1610*(1+'##zz500##'!T1611),G1610*(1+'##zz500##'!P1611))))</f>
        <v>27.842733329270928</v>
      </c>
      <c r="H1611" s="6">
        <f t="shared" si="68"/>
        <v>-7.7652756461629169E-3</v>
      </c>
      <c r="I1611" s="17">
        <f>G1611/MAX(G$240:G1611)-1</f>
        <v>-0.11100255704547535</v>
      </c>
      <c r="N1611" s="20"/>
      <c r="O1611" s="20"/>
      <c r="S1611" s="192"/>
      <c r="Y1611" s="39"/>
      <c r="Z1611" s="39"/>
      <c r="AA1611" s="17"/>
      <c r="AC1611" s="142"/>
      <c r="AE1611" s="17"/>
      <c r="AG1611" s="66"/>
      <c r="AI1611" s="17"/>
      <c r="AK1611" s="18"/>
    </row>
    <row r="1612" spans="1:37" x14ac:dyDescent="0.25">
      <c r="A1612" s="72">
        <f>IF('##zz500##'!B1612&lt;&gt;"",'##zz500##'!B1612,"")</f>
        <v>41515</v>
      </c>
      <c r="B1612" s="208">
        <v>24461.15</v>
      </c>
      <c r="C1612" s="146">
        <f t="shared" si="69"/>
        <v>1.1113458047997904E-2</v>
      </c>
      <c r="D1612" s="143">
        <f>IF('##zz500##'!K1612="","",IF('##zz500##'!K1612="yes",D1611,IF('##zz500##'!T1612&lt;&gt;0,D1611*(1+'##zz500##'!T1612),D1611*(1+C1612))))</f>
        <v>6.9825890803683714</v>
      </c>
      <c r="E1612" s="6">
        <f t="shared" si="67"/>
        <v>1.1113458047997904E-2</v>
      </c>
      <c r="F1612" s="17">
        <f>D1612/MAX(D$240:D1612)-1</f>
        <v>-1.21501032474014E-2</v>
      </c>
      <c r="G1612" s="66">
        <f>IF('##zz500##'!K1612="","",IF('##zz500##'!K1612="no",G1611*(1+E1612),IF('##zz500##'!T1612&lt;&gt;0,G1611*(1+'##zz500##'!T1612),G1611*(1+'##zz500##'!P1612))))</f>
        <v>28.152162378067374</v>
      </c>
      <c r="H1612" s="6">
        <f t="shared" si="68"/>
        <v>1.1113458047997904E-2</v>
      </c>
      <c r="I1612" s="17">
        <f>G1612/MAX(G$240:G1612)-1</f>
        <v>-0.10112272125842281</v>
      </c>
      <c r="N1612" s="20"/>
      <c r="O1612" s="20"/>
      <c r="S1612" s="192"/>
      <c r="Y1612" s="39"/>
      <c r="Z1612" s="39"/>
      <c r="AA1612" s="17"/>
      <c r="AC1612" s="142"/>
      <c r="AE1612" s="17"/>
      <c r="AG1612" s="66"/>
      <c r="AI1612" s="17"/>
      <c r="AK1612" s="18"/>
    </row>
    <row r="1613" spans="1:37" x14ac:dyDescent="0.25">
      <c r="A1613" s="72">
        <f>IF('##zz500##'!B1613&lt;&gt;"",'##zz500##'!B1613,"")</f>
        <v>41516</v>
      </c>
      <c r="B1613" s="208">
        <v>24209.9</v>
      </c>
      <c r="C1613" s="146">
        <f t="shared" si="69"/>
        <v>-1.0271389529928121E-2</v>
      </c>
      <c r="D1613" s="143">
        <f>IF('##zz500##'!K1613="","",IF('##zz500##'!K1613="yes",D1612,IF('##zz500##'!T1613&lt;&gt;0,D1612*(1+'##zz500##'!T1613),D1612*(1+C1613))))</f>
        <v>6.9388956551982286</v>
      </c>
      <c r="E1613" s="6">
        <f t="shared" si="67"/>
        <v>-6.2574819550799132E-3</v>
      </c>
      <c r="F1613" s="17">
        <f>D1613/MAX(D$240:D1613)-1</f>
        <v>-1.833155615065829E-2</v>
      </c>
      <c r="G1613" s="66">
        <f>IF('##zz500##'!K1613="","",IF('##zz500##'!K1613="no",G1612*(1+E1613),IF('##zz500##'!T1613&lt;&gt;0,G1612*(1+'##zz500##'!T1613),G1612*(1+'##zz500##'!P1613))))</f>
        <v>27.976000729990137</v>
      </c>
      <c r="H1613" s="6">
        <f t="shared" si="68"/>
        <v>-6.2574819550799132E-3</v>
      </c>
      <c r="I1613" s="17">
        <f>G1613/MAX(G$240:G1613)-1</f>
        <v>-0.10674742960997963</v>
      </c>
      <c r="N1613" s="20"/>
      <c r="O1613" s="20"/>
      <c r="S1613" s="192"/>
      <c r="Y1613" s="39"/>
      <c r="Z1613" s="39"/>
      <c r="AA1613" s="17"/>
      <c r="AC1613" s="142"/>
      <c r="AE1613" s="17"/>
      <c r="AG1613" s="66"/>
      <c r="AI1613" s="17"/>
      <c r="AK1613" s="18"/>
    </row>
    <row r="1614" spans="1:37" x14ac:dyDescent="0.25">
      <c r="A1614" s="72">
        <f>IF('##zz500##'!B1614&lt;&gt;"",'##zz500##'!B1614,"")</f>
        <v>41519</v>
      </c>
      <c r="B1614" s="208">
        <v>24067.11</v>
      </c>
      <c r="C1614" s="146">
        <f t="shared" si="69"/>
        <v>-5.8980004047931578E-3</v>
      </c>
      <c r="D1614" s="143">
        <f>IF('##zz500##'!K1614="","",IF('##zz500##'!K1614="yes",D1613,IF('##zz500##'!T1614&lt;&gt;0,D1613*(1+'##zz500##'!T1614),D1613*(1+C1614))))</f>
        <v>6.9388956551982286</v>
      </c>
      <c r="E1614" s="6">
        <f t="shared" si="67"/>
        <v>0</v>
      </c>
      <c r="F1614" s="17">
        <f>D1614/MAX(D$240:D1614)-1</f>
        <v>-1.833155615065829E-2</v>
      </c>
      <c r="G1614" s="66">
        <f>IF('##zz500##'!K1614="","",IF('##zz500##'!K1614="no",G1613*(1+E1614),IF('##zz500##'!T1614&lt;&gt;0,G1613*(1+'##zz500##'!T1614),G1613*(1+'##zz500##'!P1614))))</f>
        <v>27.841812824601135</v>
      </c>
      <c r="H1614" s="6">
        <f t="shared" si="68"/>
        <v>-4.7965363843143205E-3</v>
      </c>
      <c r="I1614" s="17">
        <f>G1614/MAX(G$240:G1614)-1</f>
        <v>-0.11103194806423766</v>
      </c>
      <c r="N1614" s="20"/>
      <c r="O1614" s="20"/>
      <c r="S1614" s="192"/>
      <c r="Y1614" s="39"/>
      <c r="Z1614" s="39"/>
      <c r="AA1614" s="17"/>
      <c r="AC1614" s="142"/>
      <c r="AE1614" s="17"/>
      <c r="AG1614" s="66"/>
      <c r="AI1614" s="17"/>
      <c r="AK1614" s="18"/>
    </row>
    <row r="1615" spans="1:37" x14ac:dyDescent="0.25">
      <c r="A1615" s="72">
        <f>IF('##zz500##'!B1615&lt;&gt;"",'##zz500##'!B1615,"")</f>
        <v>41520</v>
      </c>
      <c r="B1615" s="208">
        <v>24175.27</v>
      </c>
      <c r="C1615" s="146">
        <f t="shared" si="69"/>
        <v>4.4941000394314035E-3</v>
      </c>
      <c r="D1615" s="143">
        <f>IF('##zz500##'!K1615="","",IF('##zz500##'!K1615="yes",D1614,IF('##zz500##'!T1615&lt;&gt;0,D1614*(1+'##zz500##'!T1615),D1614*(1+C1615))))</f>
        <v>6.9292890793470558</v>
      </c>
      <c r="E1615" s="6">
        <f t="shared" si="67"/>
        <v>-1.3844531361378865E-3</v>
      </c>
      <c r="F1615" s="17">
        <f>D1615/MAX(D$240:D1615)-1</f>
        <v>-1.9690630106393159E-2</v>
      </c>
      <c r="G1615" s="66">
        <f>IF('##zz500##'!K1615="","",IF('##zz500##'!K1615="no",G1614*(1+E1615),IF('##zz500##'!T1615&lt;&gt;0,G1614*(1+'##zz500##'!T1615),G1614*(1+'##zz500##'!P1615))))</f>
        <v>27.803267139520351</v>
      </c>
      <c r="H1615" s="6">
        <f t="shared" si="68"/>
        <v>-1.3844531361378865E-3</v>
      </c>
      <c r="I1615" s="17">
        <f>G1615/MAX(G$240:G1615)-1</f>
        <v>-0.1122626826716665</v>
      </c>
      <c r="N1615" s="20"/>
      <c r="O1615" s="20"/>
      <c r="S1615" s="192"/>
      <c r="Y1615" s="39"/>
      <c r="Z1615" s="39"/>
      <c r="AA1615" s="17"/>
      <c r="AC1615" s="142"/>
      <c r="AE1615" s="17"/>
      <c r="AG1615" s="66"/>
      <c r="AI1615" s="17"/>
      <c r="AK1615" s="18"/>
    </row>
    <row r="1616" spans="1:37" x14ac:dyDescent="0.25">
      <c r="A1616" s="72">
        <f>IF('##zz500##'!B1616&lt;&gt;"",'##zz500##'!B1616,"")</f>
        <v>41521</v>
      </c>
      <c r="B1616" s="208">
        <v>24110.66</v>
      </c>
      <c r="C1616" s="146">
        <f t="shared" si="69"/>
        <v>-2.6725658079517212E-3</v>
      </c>
      <c r="D1616" s="143">
        <f>IF('##zz500##'!K1616="","",IF('##zz500##'!K1616="yes",D1615,IF('##zz500##'!T1616&lt;&gt;0,D1615*(1+'##zz500##'!T1616),D1615*(1+C1616))))</f>
        <v>6.9107700982801799</v>
      </c>
      <c r="E1616" s="6">
        <f t="shared" si="67"/>
        <v>-2.6725658079517212E-3</v>
      </c>
      <c r="F1616" s="17">
        <f>D1616/MAX(D$240:D1616)-1</f>
        <v>-2.2310571409585478E-2</v>
      </c>
      <c r="G1616" s="66">
        <f>IF('##zz500##'!K1616="","",IF('##zz500##'!K1616="no",G1615*(1+E1616),IF('##zz500##'!T1616&lt;&gt;0,G1615*(1+'##zz500##'!T1616),G1615*(1+'##zz500##'!P1616))))</f>
        <v>27.728961078413921</v>
      </c>
      <c r="H1616" s="6">
        <f t="shared" si="68"/>
        <v>-2.6725658079517212E-3</v>
      </c>
      <c r="I1616" s="17">
        <f>G1616/MAX(G$240:G1616)-1</f>
        <v>-0.11463521907240104</v>
      </c>
      <c r="N1616" s="20"/>
      <c r="O1616" s="20"/>
      <c r="S1616" s="192"/>
      <c r="Y1616" s="39"/>
      <c r="Z1616" s="39"/>
      <c r="AA1616" s="17"/>
      <c r="AC1616" s="142"/>
      <c r="AE1616" s="17"/>
      <c r="AG1616" s="66"/>
      <c r="AI1616" s="17"/>
      <c r="AK1616" s="18"/>
    </row>
    <row r="1617" spans="1:37" x14ac:dyDescent="0.25">
      <c r="A1617" s="72">
        <f>IF('##zz500##'!B1617&lt;&gt;"",'##zz500##'!B1617,"")</f>
        <v>41522</v>
      </c>
      <c r="B1617" s="208">
        <v>24187.69</v>
      </c>
      <c r="C1617" s="146">
        <f t="shared" si="69"/>
        <v>3.1948524013858393E-3</v>
      </c>
      <c r="D1617" s="143">
        <f>IF('##zz500##'!K1617="","",IF('##zz500##'!K1617="yes",D1616,IF('##zz500##'!T1617&lt;&gt;0,D1616*(1+'##zz500##'!T1617),D1616*(1+C1617))))</f>
        <v>6.9328489887240954</v>
      </c>
      <c r="E1617" s="6">
        <f t="shared" si="67"/>
        <v>3.1948524013858393E-3</v>
      </c>
      <c r="F1617" s="17">
        <f>D1617/MAX(D$240:D1617)-1</f>
        <v>-1.918699799084389E-2</v>
      </c>
      <c r="G1617" s="66">
        <f>IF('##zz500##'!K1617="","",IF('##zz500##'!K1617="no",G1616*(1+E1617),IF('##zz500##'!T1617&lt;&gt;0,G1616*(1+'##zz500##'!T1617),G1616*(1+'##zz500##'!P1617))))</f>
        <v>27.817551016303227</v>
      </c>
      <c r="H1617" s="6">
        <f t="shared" si="68"/>
        <v>3.1948524013858393E-3</v>
      </c>
      <c r="I1617" s="17">
        <f>G1617/MAX(G$240:G1617)-1</f>
        <v>-0.11180660927595198</v>
      </c>
      <c r="N1617" s="20"/>
      <c r="O1617" s="20"/>
      <c r="S1617" s="192"/>
      <c r="Y1617" s="39"/>
      <c r="Z1617" s="39"/>
      <c r="AA1617" s="17"/>
      <c r="AC1617" s="142"/>
      <c r="AE1617" s="17"/>
      <c r="AG1617" s="66"/>
      <c r="AI1617" s="17"/>
      <c r="AK1617" s="18"/>
    </row>
    <row r="1618" spans="1:37" x14ac:dyDescent="0.25">
      <c r="A1618" s="72">
        <f>IF('##zz500##'!B1618&lt;&gt;"",'##zz500##'!B1618,"")</f>
        <v>41523</v>
      </c>
      <c r="B1618" s="208">
        <v>24227.29</v>
      </c>
      <c r="C1618" s="146">
        <f t="shared" si="69"/>
        <v>1.6371964416610485E-3</v>
      </c>
      <c r="D1618" s="143">
        <f>IF('##zz500##'!K1618="","",IF('##zz500##'!K1618="yes",D1617,IF('##zz500##'!T1618&lt;&gt;0,D1617*(1+'##zz500##'!T1618),D1617*(1+C1618))))</f>
        <v>6.9441994244190077</v>
      </c>
      <c r="E1618" s="6">
        <f t="shared" si="67"/>
        <v>1.6371964416610485E-3</v>
      </c>
      <c r="F1618" s="17">
        <f>D1618/MAX(D$240:D1618)-1</f>
        <v>-1.758121443401961E-2</v>
      </c>
      <c r="G1618" s="66">
        <f>IF('##zz500##'!K1618="","",IF('##zz500##'!K1618="no",G1617*(1+E1618),IF('##zz500##'!T1618&lt;&gt;0,G1617*(1+'##zz500##'!T1618),G1617*(1+'##zz500##'!P1618))))</f>
        <v>27.863093811842845</v>
      </c>
      <c r="H1618" s="6">
        <f t="shared" si="68"/>
        <v>1.6371964416610485E-3</v>
      </c>
      <c r="I1618" s="17">
        <f>G1618/MAX(G$240:G1618)-1</f>
        <v>-0.11035246221715167</v>
      </c>
      <c r="N1618" s="20"/>
      <c r="O1618" s="20"/>
      <c r="S1618" s="192"/>
      <c r="Y1618" s="39"/>
      <c r="Z1618" s="39"/>
      <c r="AA1618" s="17"/>
      <c r="AC1618" s="142"/>
      <c r="AE1618" s="17"/>
      <c r="AG1618" s="66"/>
      <c r="AI1618" s="17"/>
      <c r="AK1618" s="18"/>
    </row>
    <row r="1619" spans="1:37" x14ac:dyDescent="0.25">
      <c r="A1619" s="72">
        <f>IF('##zz500##'!B1619&lt;&gt;"",'##zz500##'!B1619,"")</f>
        <v>41526</v>
      </c>
      <c r="B1619" s="208">
        <v>24218.560000000001</v>
      </c>
      <c r="C1619" s="146">
        <f t="shared" si="69"/>
        <v>-3.6033745416841345E-4</v>
      </c>
      <c r="D1619" s="143">
        <f>IF('##zz500##'!K1619="","",IF('##zz500##'!K1619="yes",D1618,IF('##zz500##'!T1619&lt;&gt;0,D1618*(1+'##zz500##'!T1619),D1618*(1+C1619))))</f>
        <v>6.941697169277175</v>
      </c>
      <c r="E1619" s="6">
        <f t="shared" si="67"/>
        <v>-3.6033745416841345E-4</v>
      </c>
      <c r="F1619" s="17">
        <f>D1619/MAX(D$240:D1619)-1</f>
        <v>-1.7935216718137692E-2</v>
      </c>
      <c r="G1619" s="66">
        <f>IF('##zz500##'!K1619="","",IF('##zz500##'!K1619="no",G1618*(1+E1619),IF('##zz500##'!T1619&lt;&gt;0,G1618*(1+'##zz500##'!T1619),G1618*(1+'##zz500##'!P1619))))</f>
        <v>27.853053695553431</v>
      </c>
      <c r="H1619" s="6">
        <f t="shared" si="68"/>
        <v>-3.6033745416841345E-4</v>
      </c>
      <c r="I1619" s="17">
        <f>G1619/MAX(G$240:G1619)-1</f>
        <v>-0.11067303554602348</v>
      </c>
      <c r="N1619" s="20"/>
      <c r="O1619" s="20"/>
      <c r="S1619" s="192"/>
      <c r="Y1619" s="39"/>
      <c r="Z1619" s="39"/>
      <c r="AA1619" s="17"/>
      <c r="AC1619" s="142"/>
      <c r="AE1619" s="17"/>
      <c r="AG1619" s="66"/>
      <c r="AI1619" s="17"/>
      <c r="AK1619" s="18"/>
    </row>
    <row r="1620" spans="1:37" x14ac:dyDescent="0.25">
      <c r="A1620" s="72">
        <f>IF('##zz500##'!B1620&lt;&gt;"",'##zz500##'!B1620,"")</f>
        <v>41527</v>
      </c>
      <c r="B1620" s="208">
        <v>24156.81</v>
      </c>
      <c r="C1620" s="146">
        <f t="shared" si="69"/>
        <v>-2.549697422142394E-3</v>
      </c>
      <c r="D1620" s="143">
        <f>IF('##zz500##'!K1620="","",IF('##zz500##'!K1620="yes",D1619,IF('##zz500##'!T1620&lt;&gt;0,D1619*(1+'##zz500##'!T1620),D1619*(1+C1620))))</f>
        <v>6.9239979418993753</v>
      </c>
      <c r="E1620" s="6">
        <f t="shared" si="67"/>
        <v>-2.5496974221425051E-3</v>
      </c>
      <c r="F1620" s="17">
        <f>D1620/MAX(D$240:D1620)-1</f>
        <v>-2.0439184764448282E-2</v>
      </c>
      <c r="G1620" s="66">
        <f>IF('##zz500##'!K1620="","",IF('##zz500##'!K1620="no",G1619*(1+E1620),IF('##zz500##'!T1620&lt;&gt;0,G1619*(1+'##zz500##'!T1620),G1619*(1+'##zz500##'!P1620))))</f>
        <v>27.782036836347082</v>
      </c>
      <c r="H1620" s="6">
        <f t="shared" si="68"/>
        <v>-2.5496974221425051E-3</v>
      </c>
      <c r="I1620" s="17">
        <f>G1620/MAX(G$240:G1620)-1</f>
        <v>-0.11294055021473359</v>
      </c>
      <c r="N1620" s="20"/>
      <c r="O1620" s="20"/>
      <c r="S1620" s="192"/>
      <c r="Y1620" s="39"/>
      <c r="Z1620" s="39"/>
      <c r="AA1620" s="17"/>
      <c r="AC1620" s="142"/>
      <c r="AE1620" s="17"/>
      <c r="AG1620" s="66"/>
      <c r="AI1620" s="17"/>
      <c r="AK1620" s="18"/>
    </row>
    <row r="1621" spans="1:37" x14ac:dyDescent="0.25">
      <c r="A1621" s="72">
        <f>IF('##zz500##'!B1621&lt;&gt;"",'##zz500##'!B1621,"")</f>
        <v>41528</v>
      </c>
      <c r="B1621" s="208">
        <v>23915.58</v>
      </c>
      <c r="C1621" s="146">
        <f t="shared" si="69"/>
        <v>-9.9860039467131179E-3</v>
      </c>
      <c r="D1621" s="143">
        <f>IF('##zz500##'!K1621="","",IF('##zz500##'!K1621="yes",D1620,IF('##zz500##'!T1621&lt;&gt;0,D1620*(1+'##zz500##'!T1621),D1620*(1+C1621))))</f>
        <v>6.8548548711245347</v>
      </c>
      <c r="E1621" s="6">
        <f t="shared" si="67"/>
        <v>-9.9860039467131179E-3</v>
      </c>
      <c r="F1621" s="17">
        <f>D1621/MAX(D$240:D1621)-1</f>
        <v>-3.0221082931435994E-2</v>
      </c>
      <c r="G1621" s="66">
        <f>IF('##zz500##'!K1621="","",IF('##zz500##'!K1621="no",G1620*(1+E1621),IF('##zz500##'!T1621&lt;&gt;0,G1620*(1+'##zz500##'!T1621),G1620*(1+'##zz500##'!P1621))))</f>
        <v>27.504605306851591</v>
      </c>
      <c r="H1621" s="6">
        <f t="shared" si="68"/>
        <v>-9.9860039467131179E-3</v>
      </c>
      <c r="I1621" s="17">
        <f>G1621/MAX(G$240:G1621)-1</f>
        <v>-0.12179872938125846</v>
      </c>
      <c r="N1621" s="20"/>
      <c r="O1621" s="20"/>
      <c r="S1621" s="192"/>
      <c r="Y1621" s="39"/>
      <c r="Z1621" s="39"/>
      <c r="AA1621" s="17"/>
      <c r="AC1621" s="142"/>
      <c r="AE1621" s="17"/>
      <c r="AG1621" s="66"/>
      <c r="AI1621" s="17"/>
      <c r="AK1621" s="18"/>
    </row>
    <row r="1622" spans="1:37" x14ac:dyDescent="0.25">
      <c r="A1622" s="72">
        <f>IF('##zz500##'!B1622&lt;&gt;"",'##zz500##'!B1622,"")</f>
        <v>41529</v>
      </c>
      <c r="B1622" s="208">
        <v>23968.47</v>
      </c>
      <c r="C1622" s="146">
        <f t="shared" si="69"/>
        <v>2.2115290534454601E-3</v>
      </c>
      <c r="D1622" s="143">
        <f>IF('##zz500##'!K1622="","",IF('##zz500##'!K1622="yes",D1621,IF('##zz500##'!T1622&lt;&gt;0,D1621*(1+'##zz500##'!T1622),D1621*(1+C1622))))</f>
        <v>6.8700145818291789</v>
      </c>
      <c r="E1622" s="6">
        <f t="shared" si="67"/>
        <v>2.2115290534454601E-3</v>
      </c>
      <c r="F1622" s="17">
        <f>D1622/MAX(D$240:D1622)-1</f>
        <v>-2.8076388680919995E-2</v>
      </c>
      <c r="G1622" s="66">
        <f>IF('##zz500##'!K1622="","",IF('##zz500##'!K1622="no",G1621*(1+E1622),IF('##zz500##'!T1622&lt;&gt;0,G1621*(1+'##zz500##'!T1622),G1621*(1+'##zz500##'!P1622))))</f>
        <v>27.565432540591242</v>
      </c>
      <c r="H1622" s="6">
        <f t="shared" si="68"/>
        <v>2.2115290534454601E-3</v>
      </c>
      <c r="I1622" s="17">
        <f>G1622/MAX(G$240:G1622)-1</f>
        <v>-0.11985656175651238</v>
      </c>
      <c r="N1622" s="20"/>
      <c r="O1622" s="20"/>
      <c r="S1622" s="192"/>
      <c r="Y1622" s="39"/>
      <c r="Z1622" s="39"/>
      <c r="AA1622" s="17"/>
      <c r="AC1622" s="142"/>
      <c r="AE1622" s="17"/>
      <c r="AG1622" s="66"/>
      <c r="AI1622" s="17"/>
      <c r="AK1622" s="18"/>
    </row>
    <row r="1623" spans="1:37" x14ac:dyDescent="0.25">
      <c r="A1623" s="72">
        <f>IF('##zz500##'!B1623&lt;&gt;"",'##zz500##'!B1623,"")</f>
        <v>41530</v>
      </c>
      <c r="B1623" s="208">
        <v>24258.95</v>
      </c>
      <c r="C1623" s="146">
        <f t="shared" si="69"/>
        <v>1.2119255004595653E-2</v>
      </c>
      <c r="D1623" s="143">
        <f>IF('##zz500##'!K1623="","",IF('##zz500##'!K1623="yes",D1622,IF('##zz500##'!T1623&lt;&gt;0,D1622*(1+'##zz500##'!T1623),D1622*(1+C1623))))</f>
        <v>6.9532740404316575</v>
      </c>
      <c r="E1623" s="6">
        <f t="shared" si="67"/>
        <v>1.2119255004595653E-2</v>
      </c>
      <c r="F1623" s="17">
        <f>D1623/MAX(D$240:D1623)-1</f>
        <v>-1.6297398590356504E-2</v>
      </c>
      <c r="G1623" s="66">
        <f>IF('##zz500##'!K1623="","",IF('##zz500##'!K1623="no",G1622*(1+E1623),IF('##zz500##'!T1623&lt;&gt;0,G1622*(1+'##zz500##'!T1623),G1622*(1+'##zz500##'!P1623))))</f>
        <v>27.899505046862647</v>
      </c>
      <c r="H1623" s="6">
        <f t="shared" si="68"/>
        <v>1.2119255004595653E-2</v>
      </c>
      <c r="I1623" s="17">
        <f>G1623/MAX(G$240:G1623)-1</f>
        <v>-0.10918987898781796</v>
      </c>
      <c r="N1623" s="20"/>
      <c r="O1623" s="20"/>
      <c r="S1623" s="192"/>
      <c r="Y1623" s="39"/>
      <c r="Z1623" s="39"/>
      <c r="AA1623" s="17"/>
      <c r="AC1623" s="142"/>
      <c r="AE1623" s="17"/>
      <c r="AG1623" s="66"/>
      <c r="AI1623" s="17"/>
      <c r="AK1623" s="18"/>
    </row>
    <row r="1624" spans="1:37" x14ac:dyDescent="0.25">
      <c r="A1624" s="72">
        <f>IF('##zz500##'!B1624&lt;&gt;"",'##zz500##'!B1624,"")</f>
        <v>41533</v>
      </c>
      <c r="B1624" s="208">
        <v>24339.11</v>
      </c>
      <c r="C1624" s="146">
        <f t="shared" si="69"/>
        <v>3.3043474676357487E-3</v>
      </c>
      <c r="D1624" s="143">
        <f>IF('##zz500##'!K1624="","",IF('##zz500##'!K1624="yes",D1623,IF('##zz500##'!T1624&lt;&gt;0,D1623*(1+'##zz500##'!T1624),D1623*(1+C1624))))</f>
        <v>6.9762500738989353</v>
      </c>
      <c r="E1624" s="6">
        <f t="shared" si="67"/>
        <v>3.3043474676357487E-3</v>
      </c>
      <c r="F1624" s="17">
        <f>D1624/MAX(D$240:D1624)-1</f>
        <v>-1.3046903390481868E-2</v>
      </c>
      <c r="G1624" s="66">
        <f>IF('##zz500##'!K1624="","",IF('##zz500##'!K1624="no",G1623*(1+E1624),IF('##zz500##'!T1624&lt;&gt;0,G1623*(1+'##zz500##'!T1624),G1623*(1+'##zz500##'!P1624))))</f>
        <v>27.991694705712536</v>
      </c>
      <c r="H1624" s="6">
        <f t="shared" si="68"/>
        <v>3.3043474676357487E-3</v>
      </c>
      <c r="I1624" s="17">
        <f>G1624/MAX(G$240:G1624)-1</f>
        <v>-0.10624633282030715</v>
      </c>
      <c r="N1624" s="20"/>
      <c r="O1624" s="20"/>
      <c r="S1624" s="192"/>
      <c r="Y1624" s="39"/>
      <c r="Z1624" s="39"/>
      <c r="AA1624" s="17"/>
      <c r="AC1624" s="142"/>
      <c r="AE1624" s="17"/>
      <c r="AG1624" s="66"/>
      <c r="AI1624" s="17"/>
      <c r="AK1624" s="18"/>
    </row>
    <row r="1625" spans="1:37" x14ac:dyDescent="0.25">
      <c r="A1625" s="72">
        <f>IF('##zz500##'!B1625&lt;&gt;"",'##zz500##'!B1625,"")</f>
        <v>41534</v>
      </c>
      <c r="B1625" s="208">
        <v>24022.09</v>
      </c>
      <c r="C1625" s="146">
        <f t="shared" si="69"/>
        <v>-1.3025127048606144E-2</v>
      </c>
      <c r="D1625" s="143">
        <f>IF('##zz500##'!K1625="","",IF('##zz500##'!K1625="yes",D1624,IF('##zz500##'!T1625&lt;&gt;0,D1624*(1+'##zz500##'!T1625),D1624*(1+C1625))))</f>
        <v>6.885383530363554</v>
      </c>
      <c r="E1625" s="6">
        <f t="shared" si="67"/>
        <v>-1.3025127048606144E-2</v>
      </c>
      <c r="F1625" s="17">
        <f>D1625/MAX(D$240:D1625)-1</f>
        <v>-2.5902092864836024E-2</v>
      </c>
      <c r="G1625" s="66">
        <f>IF('##zz500##'!K1625="","",IF('##zz500##'!K1625="no",G1624*(1+E1625),IF('##zz500##'!T1625&lt;&gt;0,G1624*(1+'##zz500##'!T1625),G1624*(1+'##zz500##'!P1625))))</f>
        <v>27.627099325864833</v>
      </c>
      <c r="H1625" s="6">
        <f t="shared" si="68"/>
        <v>-1.3025127048606144E-2</v>
      </c>
      <c r="I1625" s="17">
        <f>G1625/MAX(G$240:G1625)-1</f>
        <v>-0.11788758788548037</v>
      </c>
      <c r="N1625" s="20"/>
      <c r="O1625" s="20"/>
      <c r="S1625" s="192"/>
      <c r="Y1625" s="39"/>
      <c r="Z1625" s="39"/>
      <c r="AA1625" s="17"/>
      <c r="AC1625" s="142"/>
      <c r="AE1625" s="17"/>
      <c r="AG1625" s="66"/>
      <c r="AI1625" s="17"/>
      <c r="AK1625" s="18"/>
    </row>
    <row r="1626" spans="1:37" x14ac:dyDescent="0.25">
      <c r="A1626" s="72">
        <f>IF('##zz500##'!B1626&lt;&gt;"",'##zz500##'!B1626,"")</f>
        <v>41535</v>
      </c>
      <c r="B1626" s="208">
        <v>24351.59</v>
      </c>
      <c r="C1626" s="146">
        <f t="shared" si="69"/>
        <v>1.3716541733046483E-2</v>
      </c>
      <c r="D1626" s="143">
        <f>IF('##zz500##'!K1626="","",IF('##zz500##'!K1626="yes",D1625,IF('##zz500##'!T1626&lt;&gt;0,D1625*(1+'##zz500##'!T1626),D1625*(1+C1626))))</f>
        <v>6.8972861911123671</v>
      </c>
      <c r="E1626" s="6">
        <f t="shared" si="67"/>
        <v>1.7286852208484582E-3</v>
      </c>
      <c r="F1626" s="17">
        <f>D1626/MAX(D$240:D1626)-1</f>
        <v>-2.4218184209112037E-2</v>
      </c>
      <c r="G1626" s="66">
        <f>IF('##zz500##'!K1626="","",IF('##zz500##'!K1626="no",G1625*(1+E1626),IF('##zz500##'!T1626&lt;&gt;0,G1625*(1+'##zz500##'!T1626),G1625*(1+'##zz500##'!P1626))))</f>
        <v>27.674857884164368</v>
      </c>
      <c r="H1626" s="6">
        <f t="shared" si="68"/>
        <v>1.7286852208484582E-3</v>
      </c>
      <c r="I1626" s="17">
        <f>G1626/MAX(G$240:G1626)-1</f>
        <v>-0.11636269319553105</v>
      </c>
      <c r="N1626" s="20"/>
      <c r="O1626" s="20"/>
      <c r="S1626" s="192"/>
      <c r="Y1626" s="39"/>
      <c r="Z1626" s="39"/>
      <c r="AA1626" s="17"/>
      <c r="AC1626" s="142"/>
      <c r="AE1626" s="17"/>
      <c r="AG1626" s="66"/>
      <c r="AI1626" s="17"/>
      <c r="AK1626" s="18"/>
    </row>
    <row r="1627" spans="1:37" x14ac:dyDescent="0.25">
      <c r="A1627" s="72">
        <f>IF('##zz500##'!B1627&lt;&gt;"",'##zz500##'!B1627,"")</f>
        <v>41540</v>
      </c>
      <c r="B1627" s="208">
        <v>24718.66</v>
      </c>
      <c r="C1627" s="146">
        <f t="shared" si="69"/>
        <v>1.50737590440706E-2</v>
      </c>
      <c r="D1627" s="143">
        <f>IF('##zz500##'!K1627="","",IF('##zz500##'!K1627="yes",D1626,IF('##zz500##'!T1627&lt;&gt;0,D1626*(1+'##zz500##'!T1627),D1626*(1+C1627))))</f>
        <v>7.0012542212151905</v>
      </c>
      <c r="E1627" s="6">
        <f t="shared" si="67"/>
        <v>1.50737590440706E-2</v>
      </c>
      <c r="F1627" s="17">
        <f>D1627/MAX(D$240:D1627)-1</f>
        <v>-9.5094842382945632E-3</v>
      </c>
      <c r="G1627" s="66">
        <f>IF('##zz500##'!K1627="","",IF('##zz500##'!K1627="no",G1626*(1+E1627),IF('##zz500##'!T1627&lt;&gt;0,G1626*(1+'##zz500##'!T1627),G1626*(1+'##zz500##'!P1627))))</f>
        <v>28.092022023489157</v>
      </c>
      <c r="H1627" s="6">
        <f t="shared" si="68"/>
        <v>1.50737590440706E-2</v>
      </c>
      <c r="I1627" s="17">
        <f>G1627/MAX(G$240:G1627)-1</f>
        <v>-0.10304295735040903</v>
      </c>
      <c r="N1627" s="20"/>
      <c r="O1627" s="20"/>
      <c r="S1627" s="192"/>
      <c r="Y1627" s="39"/>
      <c r="Z1627" s="39"/>
      <c r="AA1627" s="17"/>
      <c r="AC1627" s="142"/>
      <c r="AE1627" s="17"/>
      <c r="AG1627" s="66"/>
      <c r="AI1627" s="17"/>
      <c r="AK1627" s="18"/>
    </row>
    <row r="1628" spans="1:37" x14ac:dyDescent="0.25">
      <c r="A1628" s="72">
        <f>IF('##zz500##'!B1628&lt;&gt;"",'##zz500##'!B1628,"")</f>
        <v>41541</v>
      </c>
      <c r="B1628" s="208">
        <v>24724.52</v>
      </c>
      <c r="C1628" s="146">
        <f t="shared" si="69"/>
        <v>2.3706786694743798E-4</v>
      </c>
      <c r="D1628" s="143">
        <f>IF('##zz500##'!K1628="","",IF('##zz500##'!K1628="yes",D1627,IF('##zz500##'!T1628&lt;&gt;0,D1627*(1+'##zz500##'!T1628),D1627*(1+C1628))))</f>
        <v>7.0029139936193703</v>
      </c>
      <c r="E1628" s="6">
        <f t="shared" si="67"/>
        <v>2.3706786694743798E-4</v>
      </c>
      <c r="F1628" s="17">
        <f>D1628/MAX(D$240:D1628)-1</f>
        <v>-9.2746707644912885E-3</v>
      </c>
      <c r="G1628" s="66">
        <f>IF('##zz500##'!K1628="","",IF('##zz500##'!K1628="no",G1627*(1+E1628),IF('##zz500##'!T1628&lt;&gt;0,G1627*(1+'##zz500##'!T1628),G1627*(1+'##zz500##'!P1628))))</f>
        <v>28.098681739228507</v>
      </c>
      <c r="H1628" s="6">
        <f t="shared" si="68"/>
        <v>2.3706786694743798E-4</v>
      </c>
      <c r="I1628" s="17">
        <f>G1628/MAX(G$240:G1628)-1</f>
        <v>-0.10283031765756456</v>
      </c>
      <c r="N1628" s="20"/>
      <c r="O1628" s="20"/>
      <c r="S1628" s="192"/>
      <c r="Y1628" s="39"/>
      <c r="Z1628" s="39"/>
      <c r="AA1628" s="17"/>
      <c r="AC1628" s="142"/>
      <c r="AE1628" s="17"/>
      <c r="AF1628" s="14"/>
      <c r="AG1628" s="66"/>
      <c r="AI1628" s="17"/>
      <c r="AJ1628" s="14"/>
      <c r="AK1628" s="18"/>
    </row>
    <row r="1629" spans="1:37" x14ac:dyDescent="0.25">
      <c r="A1629" s="72">
        <f>IF('##zz500##'!B1629&lt;&gt;"",'##zz500##'!B1629,"")</f>
        <v>41542</v>
      </c>
      <c r="B1629" s="208">
        <v>24530.91</v>
      </c>
      <c r="C1629" s="146">
        <f t="shared" si="69"/>
        <v>-7.8306879162871601E-3</v>
      </c>
      <c r="D1629" s="143">
        <f>IF('##zz500##'!K1629="","",IF('##zz500##'!K1629="yes",D1628,IF('##zz500##'!T1629&lt;&gt;0,D1628*(1+'##zz500##'!T1629),D1628*(1+C1629))))</f>
        <v>6.9480763596307371</v>
      </c>
      <c r="E1629" s="6">
        <f t="shared" si="67"/>
        <v>-7.8306879162871601E-3</v>
      </c>
      <c r="F1629" s="17">
        <f>D1629/MAX(D$240:D1629)-1</f>
        <v>-1.703273162849539E-2</v>
      </c>
      <c r="G1629" s="66">
        <f>IF('##zz500##'!K1629="","",IF('##zz500##'!K1629="no",G1628*(1+E1629),IF('##zz500##'!T1629&lt;&gt;0,G1628*(1+'##zz500##'!T1629),G1628*(1+'##zz500##'!P1629))))</f>
        <v>27.878649731669533</v>
      </c>
      <c r="H1629" s="6">
        <f t="shared" si="68"/>
        <v>-7.8306879162870491E-3</v>
      </c>
      <c r="I1629" s="17">
        <f>G1629/MAX(G$240:G1629)-1</f>
        <v>-0.10985577344794262</v>
      </c>
      <c r="N1629" s="20"/>
      <c r="O1629" s="20"/>
      <c r="S1629" s="192"/>
      <c r="Y1629" s="39"/>
      <c r="Z1629" s="39"/>
      <c r="AA1629" s="17"/>
      <c r="AC1629" s="142"/>
      <c r="AE1629" s="17"/>
      <c r="AG1629" s="66"/>
      <c r="AI1629" s="17"/>
      <c r="AK1629" s="18"/>
    </row>
    <row r="1630" spans="1:37" x14ac:dyDescent="0.25">
      <c r="A1630" s="72">
        <f>IF('##zz500##'!B1630&lt;&gt;"",'##zz500##'!B1630,"")</f>
        <v>41543</v>
      </c>
      <c r="B1630" s="208">
        <v>24268.98</v>
      </c>
      <c r="C1630" s="146">
        <f t="shared" si="69"/>
        <v>-1.0677549263357955E-2</v>
      </c>
      <c r="D1630" s="143">
        <f>IF('##zz500##'!K1630="","",IF('##zz500##'!K1630="yes",D1629,IF('##zz500##'!T1630&lt;&gt;0,D1629*(1+'##zz500##'!T1630),D1629*(1+C1630))))</f>
        <v>6.8531823329820769</v>
      </c>
      <c r="E1630" s="6">
        <f t="shared" si="67"/>
        <v>-1.3657596971732633E-2</v>
      </c>
      <c r="F1630" s="17">
        <f>D1630/MAX(D$240:D1630)-1</f>
        <v>-3.04577024163184E-2</v>
      </c>
      <c r="G1630" s="66">
        <f>IF('##zz500##'!K1630="","",IF('##zz500##'!K1630="no",G1629*(1+E1630),IF('##zz500##'!T1630&lt;&gt;0,G1629*(1+'##zz500##'!T1630),G1629*(1+'##zz500##'!P1630))))</f>
        <v>27.497894369518288</v>
      </c>
      <c r="H1630" s="6">
        <f t="shared" si="68"/>
        <v>-1.3657596971732633E-2</v>
      </c>
      <c r="I1630" s="17">
        <f>G1630/MAX(G$240:G1630)-1</f>
        <v>-0.12201300454090525</v>
      </c>
      <c r="N1630" s="20"/>
      <c r="O1630" s="20"/>
      <c r="S1630" s="192"/>
      <c r="Y1630" s="39"/>
      <c r="Z1630" s="39"/>
      <c r="AA1630" s="17"/>
      <c r="AC1630" s="142"/>
      <c r="AE1630" s="17"/>
      <c r="AG1630" s="66"/>
      <c r="AI1630" s="17"/>
      <c r="AK1630" s="18"/>
    </row>
    <row r="1631" spans="1:37" x14ac:dyDescent="0.25">
      <c r="A1631" s="72">
        <f>IF('##zz500##'!B1631&lt;&gt;"",'##zz500##'!B1631,"")</f>
        <v>41544</v>
      </c>
      <c r="B1631" s="208">
        <v>24364.68</v>
      </c>
      <c r="C1631" s="146">
        <f t="shared" si="69"/>
        <v>3.9433054046771332E-3</v>
      </c>
      <c r="D1631" s="143">
        <f>IF('##zz500##'!K1631="","",IF('##zz500##'!K1631="yes",D1630,IF('##zz500##'!T1631&lt;&gt;0,D1630*(1+'##zz500##'!T1631),D1630*(1+C1631))))</f>
        <v>6.8531823329820769</v>
      </c>
      <c r="E1631" s="6">
        <f t="shared" si="67"/>
        <v>0</v>
      </c>
      <c r="F1631" s="17">
        <f>D1631/MAX(D$240:D1631)-1</f>
        <v>-3.04577024163184E-2</v>
      </c>
      <c r="G1631" s="66">
        <f>IF('##zz500##'!K1631="","",IF('##zz500##'!K1631="no",G1630*(1+E1631),IF('##zz500##'!T1631&lt;&gt;0,G1630*(1+'##zz500##'!T1631),G1630*(1+'##zz500##'!P1631))))</f>
        <v>27.392905848862231</v>
      </c>
      <c r="H1631" s="6">
        <f t="shared" si="68"/>
        <v>-3.8180567299159751E-3</v>
      </c>
      <c r="I1631" s="17">
        <f>G1631/MAX(G$240:G1631)-1</f>
        <v>-0.12536520869769652</v>
      </c>
      <c r="N1631" s="20"/>
      <c r="O1631" s="20"/>
      <c r="S1631" s="192"/>
      <c r="Y1631" s="39"/>
      <c r="Z1631" s="39"/>
      <c r="AA1631" s="17"/>
      <c r="AC1631" s="142"/>
      <c r="AE1631" s="17"/>
      <c r="AG1631" s="66"/>
      <c r="AI1631" s="17"/>
      <c r="AK1631" s="18"/>
    </row>
    <row r="1632" spans="1:37" x14ac:dyDescent="0.25">
      <c r="A1632" s="72">
        <f>IF('##zz500##'!B1632&lt;&gt;"",'##zz500##'!B1632,"")</f>
        <v>41547</v>
      </c>
      <c r="B1632" s="208">
        <v>24703.42</v>
      </c>
      <c r="C1632" s="146">
        <f t="shared" si="69"/>
        <v>1.3902911920041561E-2</v>
      </c>
      <c r="D1632" s="143">
        <f>IF('##zz500##'!K1632="","",IF('##zz500##'!K1632="yes",D1631,IF('##zz500##'!T1632&lt;&gt;0,D1631*(1+'##zz500##'!T1632),D1631*(1+C1632))))</f>
        <v>6.8531823329820769</v>
      </c>
      <c r="E1632" s="6">
        <f t="shared" si="67"/>
        <v>0</v>
      </c>
      <c r="F1632" s="17">
        <f>D1632/MAX(D$240:D1632)-1</f>
        <v>-3.04577024163184E-2</v>
      </c>
      <c r="G1632" s="66">
        <f>IF('##zz500##'!K1632="","",IF('##zz500##'!K1632="no",G1631*(1+E1632),IF('##zz500##'!T1632&lt;&gt;0,G1631*(1+'##zz500##'!T1632),G1631*(1+'##zz500##'!P1632))))</f>
        <v>27.211261385148685</v>
      </c>
      <c r="H1632" s="6">
        <f t="shared" si="68"/>
        <v>-6.6310768457991109E-3</v>
      </c>
      <c r="I1632" s="17">
        <f>G1632/MAX(G$240:G1632)-1</f>
        <v>-0.13116497921083159</v>
      </c>
      <c r="N1632" s="20"/>
      <c r="O1632" s="20"/>
      <c r="S1632" s="192"/>
      <c r="Y1632" s="39"/>
      <c r="Z1632" s="39"/>
      <c r="AA1632" s="17"/>
      <c r="AC1632" s="142"/>
      <c r="AE1632" s="17"/>
      <c r="AG1632" s="66"/>
      <c r="AI1632" s="17"/>
      <c r="AK1632" s="18"/>
    </row>
    <row r="1633" spans="1:37" x14ac:dyDescent="0.25">
      <c r="A1633" s="72">
        <f>IF('##zz500##'!B1633&lt;&gt;"",'##zz500##'!B1633,"")</f>
        <v>41555</v>
      </c>
      <c r="B1633" s="208">
        <v>24926.61</v>
      </c>
      <c r="C1633" s="146">
        <f t="shared" si="69"/>
        <v>9.0347814189291054E-3</v>
      </c>
      <c r="D1633" s="143">
        <f>IF('##zz500##'!K1633="","",IF('##zz500##'!K1633="yes",D1632,IF('##zz500##'!T1633&lt;&gt;0,D1632*(1+'##zz500##'!T1633),D1632*(1+C1633))))</f>
        <v>6.9150993373846363</v>
      </c>
      <c r="E1633" s="6">
        <f t="shared" si="67"/>
        <v>9.0347814189291054E-3</v>
      </c>
      <c r="F1633" s="17">
        <f>D1633/MAX(D$240:D1633)-1</f>
        <v>-2.1698099681243477E-2</v>
      </c>
      <c r="G1633" s="66">
        <f>IF('##zz500##'!K1633="","",IF('##zz500##'!K1633="no",G1632*(1+E1633),IF('##zz500##'!T1633&lt;&gt;0,G1632*(1+'##zz500##'!T1633),G1632*(1+'##zz500##'!P1633))))</f>
        <v>27.457109183896851</v>
      </c>
      <c r="H1633" s="6">
        <f t="shared" si="68"/>
        <v>9.0347814189291054E-3</v>
      </c>
      <c r="I1633" s="17">
        <f>G1633/MAX(G$240:G1633)-1</f>
        <v>-0.12331524470889077</v>
      </c>
      <c r="N1633" s="20"/>
      <c r="O1633" s="20"/>
      <c r="S1633" s="192"/>
      <c r="Y1633" s="39"/>
      <c r="Z1633" s="39"/>
      <c r="AA1633" s="17"/>
      <c r="AC1633" s="142"/>
      <c r="AE1633" s="17"/>
      <c r="AG1633" s="66"/>
      <c r="AI1633" s="17"/>
      <c r="AK1633" s="18"/>
    </row>
    <row r="1634" spans="1:37" x14ac:dyDescent="0.25">
      <c r="A1634" s="72">
        <f>IF('##zz500##'!B1634&lt;&gt;"",'##zz500##'!B1634,"")</f>
        <v>41556</v>
      </c>
      <c r="B1634" s="208">
        <v>25102.28</v>
      </c>
      <c r="C1634" s="146">
        <f t="shared" si="69"/>
        <v>7.0474886075562182E-3</v>
      </c>
      <c r="D1634" s="143">
        <f>IF('##zz500##'!K1634="","",IF('##zz500##'!K1634="yes",D1633,IF('##zz500##'!T1634&lt;&gt;0,D1633*(1+'##zz500##'!T1634),D1633*(1+C1634))))</f>
        <v>6.9638334211849742</v>
      </c>
      <c r="E1634" s="6">
        <f t="shared" si="67"/>
        <v>7.0474886075562182E-3</v>
      </c>
      <c r="F1634" s="17">
        <f>D1634/MAX(D$240:D1634)-1</f>
        <v>-1.4803528183996439E-2</v>
      </c>
      <c r="G1634" s="66">
        <f>IF('##zz500##'!K1634="","",IF('##zz500##'!K1634="no",G1633*(1+E1634),IF('##zz500##'!T1634&lt;&gt;0,G1633*(1+'##zz500##'!T1634),G1633*(1+'##zz500##'!P1634))))</f>
        <v>27.650612848066793</v>
      </c>
      <c r="H1634" s="6">
        <f t="shared" si="68"/>
        <v>7.0474886075562182E-3</v>
      </c>
      <c r="I1634" s="17">
        <f>G1634/MAX(G$240:G1634)-1</f>
        <v>-0.11713681888355842</v>
      </c>
      <c r="N1634" s="20"/>
      <c r="O1634" s="20"/>
      <c r="S1634" s="192"/>
      <c r="Y1634" s="39"/>
      <c r="Z1634" s="39"/>
      <c r="AA1634" s="17"/>
      <c r="AC1634" s="142"/>
      <c r="AE1634" s="17"/>
      <c r="AG1634" s="66"/>
      <c r="AI1634" s="17"/>
      <c r="AK1634" s="18"/>
    </row>
    <row r="1635" spans="1:37" x14ac:dyDescent="0.25">
      <c r="A1635" s="72">
        <f>IF('##zz500##'!B1635&lt;&gt;"",'##zz500##'!B1635,"")</f>
        <v>41557</v>
      </c>
      <c r="B1635" s="208">
        <v>25427.72</v>
      </c>
      <c r="C1635" s="146">
        <f t="shared" si="69"/>
        <v>1.2964559394604835E-2</v>
      </c>
      <c r="D1635" s="143">
        <f>IF('##zz500##'!K1635="","",IF('##zz500##'!K1635="yes",D1634,IF('##zz500##'!T1635&lt;&gt;0,D1634*(1+'##zz500##'!T1635),D1634*(1+C1635))))</f>
        <v>7.0541164531880609</v>
      </c>
      <c r="E1635" s="6">
        <f t="shared" si="67"/>
        <v>1.2964559394604835E-2</v>
      </c>
      <c r="F1635" s="17">
        <f>D1635/MAX(D$240:D1635)-1</f>
        <v>-2.0308900097827376E-3</v>
      </c>
      <c r="G1635" s="66">
        <f>IF('##zz500##'!K1635="","",IF('##zz500##'!K1635="no",G1634*(1+E1635),IF('##zz500##'!T1635&lt;&gt;0,G1634*(1+'##zz500##'!T1635),G1634*(1+'##zz500##'!P1635))))</f>
        <v>28.009090860632778</v>
      </c>
      <c r="H1635" s="6">
        <f t="shared" si="68"/>
        <v>1.2964559394604835E-2</v>
      </c>
      <c r="I1635" s="17">
        <f>G1635/MAX(G$240:G1635)-1</f>
        <v>-0.10569088673466454</v>
      </c>
      <c r="N1635" s="20"/>
      <c r="O1635" s="20"/>
      <c r="S1635" s="192"/>
      <c r="Y1635" s="39"/>
      <c r="Z1635" s="39"/>
      <c r="AA1635" s="17"/>
      <c r="AC1635" s="142"/>
      <c r="AE1635" s="17"/>
      <c r="AG1635" s="66"/>
      <c r="AI1635" s="17"/>
      <c r="AK1635" s="18"/>
    </row>
    <row r="1636" spans="1:37" x14ac:dyDescent="0.25">
      <c r="A1636" s="72">
        <f>IF('##zz500##'!B1636&lt;&gt;"",'##zz500##'!B1636,"")</f>
        <v>41558</v>
      </c>
      <c r="B1636" s="208">
        <v>25832.43</v>
      </c>
      <c r="C1636" s="146">
        <f t="shared" si="69"/>
        <v>1.5916094718677165E-2</v>
      </c>
      <c r="D1636" s="143">
        <f>IF('##zz500##'!K1636="","",IF('##zz500##'!K1636="yes",D1635,IF('##zz500##'!T1636&lt;&gt;0,D1635*(1+'##zz500##'!T1636),D1635*(1+C1636))))</f>
        <v>7.1663904388135808</v>
      </c>
      <c r="E1636" s="6">
        <f t="shared" si="67"/>
        <v>1.5916094718677165E-2</v>
      </c>
      <c r="F1636" s="17">
        <f>D1636/MAX(D$240:D1636)-1</f>
        <v>0</v>
      </c>
      <c r="G1636" s="66">
        <f>IF('##zz500##'!K1636="","",IF('##zz500##'!K1636="no",G1635*(1+E1636),IF('##zz500##'!T1636&lt;&gt;0,G1635*(1+'##zz500##'!T1636),G1635*(1+'##zz500##'!P1636))))</f>
        <v>28.454886203754644</v>
      </c>
      <c r="H1636" s="6">
        <f t="shared" si="68"/>
        <v>1.5916094718677165E-2</v>
      </c>
      <c r="I1636" s="17">
        <f>G1636/MAX(G$240:G1636)-1</f>
        <v>-9.14569781801573E-2</v>
      </c>
      <c r="N1636" s="20"/>
      <c r="O1636" s="20"/>
      <c r="S1636" s="192"/>
      <c r="Y1636" s="39"/>
      <c r="Z1636" s="39"/>
      <c r="AA1636" s="17"/>
      <c r="AC1636" s="142"/>
      <c r="AE1636" s="17"/>
      <c r="AG1636" s="66"/>
      <c r="AI1636" s="17"/>
      <c r="AK1636" s="18"/>
    </row>
    <row r="1637" spans="1:37" x14ac:dyDescent="0.25">
      <c r="A1637" s="72">
        <f>IF('##zz500##'!B1637&lt;&gt;"",'##zz500##'!B1637,"")</f>
        <v>41561</v>
      </c>
      <c r="B1637" s="208">
        <v>26067.63</v>
      </c>
      <c r="C1637" s="146">
        <f t="shared" si="69"/>
        <v>9.1048345045356971E-3</v>
      </c>
      <c r="D1637" s="143">
        <f>IF('##zz500##'!K1637="","",IF('##zz500##'!K1637="yes",D1636,IF('##zz500##'!T1637&lt;&gt;0,D1636*(1+'##zz500##'!T1637),D1636*(1+C1637))))</f>
        <v>7.2316392377538659</v>
      </c>
      <c r="E1637" s="6">
        <f t="shared" si="67"/>
        <v>9.1048345045356971E-3</v>
      </c>
      <c r="F1637" s="17">
        <f>D1637/MAX(D$240:D1637)-1</f>
        <v>0</v>
      </c>
      <c r="G1637" s="66">
        <f>IF('##zz500##'!K1637="","",IF('##zz500##'!K1637="no",G1636*(1+E1637),IF('##zz500##'!T1637&lt;&gt;0,G1636*(1+'##zz500##'!T1637),G1636*(1+'##zz500##'!P1637))))</f>
        <v>28.713963233485227</v>
      </c>
      <c r="H1637" s="6">
        <f t="shared" si="68"/>
        <v>9.1048345045356971E-3</v>
      </c>
      <c r="I1637" s="17">
        <f>G1637/MAX(G$240:G1637)-1</f>
        <v>-8.318484432623674E-2</v>
      </c>
      <c r="N1637" s="20"/>
      <c r="O1637" s="20"/>
      <c r="S1637" s="192"/>
      <c r="Y1637" s="39"/>
      <c r="Z1637" s="39"/>
      <c r="AA1637" s="17"/>
      <c r="AC1637" s="142"/>
      <c r="AE1637" s="17"/>
      <c r="AG1637" s="66"/>
      <c r="AI1637" s="17"/>
      <c r="AK1637" s="18"/>
    </row>
    <row r="1638" spans="1:37" x14ac:dyDescent="0.25">
      <c r="A1638" s="72">
        <f>IF('##zz500##'!B1638&lt;&gt;"",'##zz500##'!B1638,"")</f>
        <v>41562</v>
      </c>
      <c r="B1638" s="208">
        <v>26002.52</v>
      </c>
      <c r="C1638" s="146">
        <f t="shared" si="69"/>
        <v>-2.4977337794038768E-3</v>
      </c>
      <c r="D1638" s="143">
        <f>IF('##zz500##'!K1638="","",IF('##zz500##'!K1638="yes",D1637,IF('##zz500##'!T1638&lt;&gt;0,D1637*(1+'##zz500##'!T1638),D1637*(1+C1638))))</f>
        <v>7.2135765281492654</v>
      </c>
      <c r="E1638" s="6">
        <f t="shared" si="67"/>
        <v>-2.4977337794038768E-3</v>
      </c>
      <c r="F1638" s="17">
        <f>D1638/MAX(D$240:D1638)-1</f>
        <v>-2.4977337794038768E-3</v>
      </c>
      <c r="G1638" s="66">
        <f>IF('##zz500##'!K1638="","",IF('##zz500##'!K1638="no",G1637*(1+E1638),IF('##zz500##'!T1638&lt;&gt;0,G1637*(1+'##zz500##'!T1638),G1637*(1+'##zz500##'!P1638))))</f>
        <v>28.64224339757639</v>
      </c>
      <c r="H1638" s="6">
        <f t="shared" si="68"/>
        <v>-2.4977337794038768E-3</v>
      </c>
      <c r="I1638" s="17">
        <f>G1638/MAX(G$240:G1638)-1</f>
        <v>-8.5474804510032532E-2</v>
      </c>
      <c r="N1638" s="20"/>
      <c r="O1638" s="20"/>
      <c r="S1638" s="192"/>
      <c r="Y1638" s="39"/>
      <c r="Z1638" s="39"/>
      <c r="AA1638" s="17"/>
      <c r="AC1638" s="142"/>
      <c r="AE1638" s="17"/>
      <c r="AG1638" s="66"/>
      <c r="AI1638" s="17"/>
      <c r="AK1638" s="18"/>
    </row>
    <row r="1639" spans="1:37" x14ac:dyDescent="0.25">
      <c r="A1639" s="72">
        <f>IF('##zz500##'!B1639&lt;&gt;"",'##zz500##'!B1639,"")</f>
        <v>41563</v>
      </c>
      <c r="B1639" s="208">
        <v>25601.82</v>
      </c>
      <c r="C1639" s="146">
        <f t="shared" si="69"/>
        <v>-1.5410044872573914E-2</v>
      </c>
      <c r="D1639" s="143">
        <f>IF('##zz500##'!K1639="","",IF('##zz500##'!K1639="yes",D1638,IF('##zz500##'!T1639&lt;&gt;0,D1638*(1+'##zz500##'!T1639),D1638*(1+C1639))))</f>
        <v>7.1024149901587394</v>
      </c>
      <c r="E1639" s="6">
        <f t="shared" si="67"/>
        <v>-1.5410044872573914E-2</v>
      </c>
      <c r="F1639" s="17">
        <f>D1639/MAX(D$240:D1639)-1</f>
        <v>-1.7869288462357469E-2</v>
      </c>
      <c r="G1639" s="66">
        <f>IF('##zz500##'!K1639="","",IF('##zz500##'!K1639="no",G1638*(1+E1639),IF('##zz500##'!T1639&lt;&gt;0,G1638*(1+'##zz500##'!T1639),G1638*(1+'##zz500##'!P1639))))</f>
        <v>28.200865141568553</v>
      </c>
      <c r="H1639" s="6">
        <f t="shared" si="68"/>
        <v>-1.5410044872573914E-2</v>
      </c>
      <c r="I1639" s="17">
        <f>G1639/MAX(G$240:G1639)-1</f>
        <v>-9.9567678809632465E-2</v>
      </c>
      <c r="N1639" s="20"/>
      <c r="O1639" s="20"/>
      <c r="S1639" s="192"/>
      <c r="Y1639" s="39"/>
      <c r="Z1639" s="39"/>
      <c r="AA1639" s="17"/>
      <c r="AC1639" s="142"/>
      <c r="AE1639" s="17"/>
      <c r="AG1639" s="66"/>
      <c r="AI1639" s="17"/>
      <c r="AK1639" s="18"/>
    </row>
    <row r="1640" spans="1:37" x14ac:dyDescent="0.25">
      <c r="A1640" s="72">
        <f>IF('##zz500##'!B1640&lt;&gt;"",'##zz500##'!B1640,"")</f>
        <v>41564</v>
      </c>
      <c r="B1640" s="208">
        <v>25629.08</v>
      </c>
      <c r="C1640" s="146">
        <f t="shared" si="69"/>
        <v>1.0647680516464586E-3</v>
      </c>
      <c r="D1640" s="143">
        <f>IF('##zz500##'!K1640="","",IF('##zz500##'!K1640="yes",D1639,IF('##zz500##'!T1640&lt;&gt;0,D1639*(1+'##zz500##'!T1640),D1639*(1+C1640))))</f>
        <v>7.1099774147297952</v>
      </c>
      <c r="E1640" s="6">
        <f t="shared" si="67"/>
        <v>1.0647680516464586E-3</v>
      </c>
      <c r="F1640" s="17">
        <f>D1640/MAX(D$240:D1640)-1</f>
        <v>-1.6823547058171351E-2</v>
      </c>
      <c r="G1640" s="66">
        <f>IF('##zz500##'!K1640="","",IF('##zz500##'!K1640="no",G1639*(1+E1640),IF('##zz500##'!T1640&lt;&gt;0,G1639*(1+'##zz500##'!T1640),G1639*(1+'##zz500##'!P1640))))</f>
        <v>28.230892521800087</v>
      </c>
      <c r="H1640" s="6">
        <f t="shared" si="68"/>
        <v>1.0647680516464586E-3</v>
      </c>
      <c r="I1640" s="17">
        <f>G1640/MAX(G$240:G1640)-1</f>
        <v>-9.8608927241359057E-2</v>
      </c>
      <c r="N1640" s="20"/>
      <c r="O1640" s="20"/>
      <c r="S1640" s="192"/>
      <c r="Y1640" s="39"/>
      <c r="Z1640" s="39"/>
      <c r="AA1640" s="17"/>
      <c r="AC1640" s="142"/>
      <c r="AE1640" s="17"/>
      <c r="AG1640" s="66"/>
      <c r="AI1640" s="17"/>
      <c r="AK1640" s="18"/>
    </row>
    <row r="1641" spans="1:37" x14ac:dyDescent="0.25">
      <c r="A1641" s="72">
        <f>IF('##zz500##'!B1641&lt;&gt;"",'##zz500##'!B1641,"")</f>
        <v>41565</v>
      </c>
      <c r="B1641" s="208">
        <v>25901.52</v>
      </c>
      <c r="C1641" s="146">
        <f t="shared" si="69"/>
        <v>1.0630112356744714E-2</v>
      </c>
      <c r="D1641" s="143">
        <f>IF('##zz500##'!K1641="","",IF('##zz500##'!K1641="yes",D1640,IF('##zz500##'!T1641&lt;&gt;0,D1640*(1+'##zz500##'!T1641),D1640*(1+C1641))))</f>
        <v>7.0952261479586927</v>
      </c>
      <c r="E1641" s="6">
        <f t="shared" si="67"/>
        <v>-2.0747276553286786E-3</v>
      </c>
      <c r="F1641" s="17">
        <f>D1641/MAX(D$240:D1641)-1</f>
        <v>-1.8863370435157734E-2</v>
      </c>
      <c r="G1641" s="66">
        <f>IF('##zz500##'!K1641="","",IF('##zz500##'!K1641="no",G1640*(1+E1641),IF('##zz500##'!T1641&lt;&gt;0,G1640*(1+'##zz500##'!T1641),G1640*(1+'##zz500##'!P1641))))</f>
        <v>28.172321108350495</v>
      </c>
      <c r="H1641" s="6">
        <f t="shared" si="68"/>
        <v>-2.0747276553286786E-3</v>
      </c>
      <c r="I1641" s="17">
        <f>G1641/MAX(G$240:G1641)-1</f>
        <v>-0.10047906822827779</v>
      </c>
      <c r="N1641" s="20"/>
      <c r="O1641" s="20"/>
      <c r="S1641" s="192"/>
      <c r="Y1641" s="39"/>
      <c r="Z1641" s="39"/>
      <c r="AA1641" s="17"/>
      <c r="AC1641" s="142"/>
      <c r="AE1641" s="17"/>
      <c r="AG1641" s="66"/>
      <c r="AI1641" s="17"/>
      <c r="AK1641" s="18"/>
    </row>
    <row r="1642" spans="1:37" x14ac:dyDescent="0.25">
      <c r="A1642" s="72">
        <f>IF('##zz500##'!B1642&lt;&gt;"",'##zz500##'!B1642,"")</f>
        <v>41568</v>
      </c>
      <c r="B1642" s="208">
        <v>26303.22</v>
      </c>
      <c r="C1642" s="146">
        <f t="shared" si="69"/>
        <v>1.550874234407873E-2</v>
      </c>
      <c r="D1642" s="143">
        <f>IF('##zz500##'!K1642="","",IF('##zz500##'!K1642="yes",D1641,IF('##zz500##'!T1642&lt;&gt;0,D1641*(1+'##zz500##'!T1642),D1641*(1+C1642))))</f>
        <v>7.205264182160354</v>
      </c>
      <c r="E1642" s="6">
        <f t="shared" si="67"/>
        <v>1.550874234407873E-2</v>
      </c>
      <c r="F1642" s="17">
        <f>D1642/MAX(D$240:D1642)-1</f>
        <v>-3.6471752428988147E-3</v>
      </c>
      <c r="G1642" s="66">
        <f>IF('##zz500##'!K1642="","",IF('##zz500##'!K1642="no",G1641*(1+E1642),IF('##zz500##'!T1642&lt;&gt;0,G1641*(1+'##zz500##'!T1642),G1641*(1+'##zz500##'!P1642))))</f>
        <v>28.609238377654552</v>
      </c>
      <c r="H1642" s="6">
        <f t="shared" si="68"/>
        <v>1.550874234407873E-2</v>
      </c>
      <c r="I1642" s="17">
        <f>G1642/MAX(G$240:G1642)-1</f>
        <v>-8.6528629864324524E-2</v>
      </c>
      <c r="N1642" s="20"/>
      <c r="O1642" s="20"/>
      <c r="S1642" s="192"/>
      <c r="Y1642" s="39"/>
      <c r="Z1642" s="39"/>
      <c r="AA1642" s="17"/>
      <c r="AC1642" s="142"/>
      <c r="AE1642" s="17"/>
      <c r="AG1642" s="66"/>
      <c r="AI1642" s="17"/>
      <c r="AK1642" s="18"/>
    </row>
    <row r="1643" spans="1:37" x14ac:dyDescent="0.25">
      <c r="A1643" s="72">
        <f>IF('##zz500##'!B1643&lt;&gt;"",'##zz500##'!B1643,"")</f>
        <v>41569</v>
      </c>
      <c r="B1643" s="208">
        <v>26056.19</v>
      </c>
      <c r="C1643" s="146">
        <f t="shared" si="69"/>
        <v>-9.391625816154936E-3</v>
      </c>
      <c r="D1643" s="143">
        <f>IF('##zz500##'!K1643="","",IF('##zz500##'!K1643="yes",D1642,IF('##zz500##'!T1643&lt;&gt;0,D1642*(1+'##zz500##'!T1643),D1642*(1+C1643))))</f>
        <v>7.1375950370549601</v>
      </c>
      <c r="E1643" s="6">
        <f t="shared" si="67"/>
        <v>-9.391625816154936E-3</v>
      </c>
      <c r="F1643" s="17">
        <f>D1643/MAX(D$240:D1643)-1</f>
        <v>-1.3004548153886519E-2</v>
      </c>
      <c r="G1643" s="66">
        <f>IF('##zz500##'!K1643="","",IF('##zz500##'!K1643="no",G1642*(1+E1643),IF('##zz500##'!T1643&lt;&gt;0,G1642*(1+'##zz500##'!T1643),G1642*(1+'##zz500##'!P1643))))</f>
        <v>28.340551115926441</v>
      </c>
      <c r="H1643" s="6">
        <f t="shared" si="68"/>
        <v>-9.391625816154936E-3</v>
      </c>
      <c r="I1643" s="17">
        <f>G1643/MAX(G$240:G1643)-1</f>
        <v>-9.5107611166409201E-2</v>
      </c>
      <c r="N1643" s="20"/>
      <c r="O1643" s="20"/>
      <c r="S1643" s="192"/>
      <c r="Y1643" s="39"/>
      <c r="Z1643" s="39"/>
      <c r="AA1643" s="17"/>
      <c r="AC1643" s="142"/>
      <c r="AE1643" s="17"/>
      <c r="AG1643" s="66"/>
      <c r="AI1643" s="17"/>
      <c r="AK1643" s="18"/>
    </row>
    <row r="1644" spans="1:37" x14ac:dyDescent="0.25">
      <c r="A1644" s="72">
        <f>IF('##zz500##'!B1644&lt;&gt;"",'##zz500##'!B1644,"")</f>
        <v>41570</v>
      </c>
      <c r="B1644" s="208">
        <v>25760.400000000001</v>
      </c>
      <c r="C1644" s="146">
        <f t="shared" si="69"/>
        <v>-1.1352005032201462E-2</v>
      </c>
      <c r="D1644" s="143">
        <f>IF('##zz500##'!K1644="","",IF('##zz500##'!K1644="yes",D1643,IF('##zz500##'!T1644&lt;&gt;0,D1643*(1+'##zz500##'!T1644),D1643*(1+C1644))))</f>
        <v>7.0484550083190518</v>
      </c>
      <c r="E1644" s="6">
        <f t="shared" si="67"/>
        <v>-1.2488804460485059E-2</v>
      </c>
      <c r="F1644" s="17">
        <f>D1644/MAX(D$240:D1644)-1</f>
        <v>-2.5330941355380832E-2</v>
      </c>
      <c r="G1644" s="66">
        <f>IF('##zz500##'!K1644="","",IF('##zz500##'!K1644="no",G1643*(1+E1644),IF('##zz500##'!T1644&lt;&gt;0,G1643*(1+'##zz500##'!T1644),G1643*(1+'##zz500##'!P1644))))</f>
        <v>27.986611514737255</v>
      </c>
      <c r="H1644" s="6">
        <f t="shared" si="68"/>
        <v>-1.2488804460485059E-2</v>
      </c>
      <c r="I1644" s="17">
        <f>G1644/MAX(G$240:G1644)-1</f>
        <v>-0.10640863526833311</v>
      </c>
      <c r="N1644" s="20"/>
      <c r="O1644" s="20"/>
      <c r="S1644" s="192"/>
      <c r="Y1644" s="39"/>
      <c r="Z1644" s="39"/>
      <c r="AA1644" s="17"/>
      <c r="AC1644" s="142"/>
      <c r="AE1644" s="17"/>
      <c r="AG1644" s="66"/>
      <c r="AI1644" s="17"/>
      <c r="AK1644" s="18"/>
    </row>
    <row r="1645" spans="1:37" x14ac:dyDescent="0.25">
      <c r="A1645" s="72">
        <f>IF('##zz500##'!B1645&lt;&gt;"",'##zz500##'!B1645,"")</f>
        <v>41571</v>
      </c>
      <c r="B1645" s="208">
        <v>25709.01</v>
      </c>
      <c r="C1645" s="146">
        <f t="shared" si="69"/>
        <v>-1.9949224390927167E-3</v>
      </c>
      <c r="D1645" s="143">
        <f>IF('##zz500##'!K1645="","",IF('##zz500##'!K1645="yes",D1644,IF('##zz500##'!T1645&lt;&gt;0,D1644*(1+'##zz500##'!T1645),D1644*(1+C1645))))</f>
        <v>7.0484550083190518</v>
      </c>
      <c r="E1645" s="6">
        <f t="shared" si="67"/>
        <v>0</v>
      </c>
      <c r="F1645" s="17">
        <f>D1645/MAX(D$240:D1645)-1</f>
        <v>-2.5330941355380832E-2</v>
      </c>
      <c r="G1645" s="66">
        <f>IF('##zz500##'!K1645="","",IF('##zz500##'!K1645="no",G1644*(1+E1645),IF('##zz500##'!T1645&lt;&gt;0,G1644*(1+'##zz500##'!T1645),G1644*(1+'##zz500##'!P1645))))</f>
        <v>28.172465288499694</v>
      </c>
      <c r="H1645" s="6">
        <f t="shared" si="68"/>
        <v>6.6408101482586801E-3</v>
      </c>
      <c r="I1645" s="17">
        <f>G1645/MAX(G$240:G1645)-1</f>
        <v>-0.10047446466502674</v>
      </c>
      <c r="N1645" s="20"/>
      <c r="O1645" s="20"/>
      <c r="S1645" s="192"/>
      <c r="Y1645" s="39"/>
      <c r="Z1645" s="39"/>
      <c r="AA1645" s="17"/>
      <c r="AC1645" s="142"/>
      <c r="AE1645" s="17"/>
      <c r="AG1645" s="66"/>
      <c r="AI1645" s="17"/>
      <c r="AK1645" s="18"/>
    </row>
    <row r="1646" spans="1:37" x14ac:dyDescent="0.25">
      <c r="A1646" s="72">
        <f>IF('##zz500##'!B1646&lt;&gt;"",'##zz500##'!B1646,"")</f>
        <v>41572</v>
      </c>
      <c r="B1646" s="208">
        <v>25396.47</v>
      </c>
      <c r="C1646" s="146">
        <f t="shared" si="69"/>
        <v>-1.2156827509110513E-2</v>
      </c>
      <c r="D1646" s="143">
        <f>IF('##zz500##'!K1646="","",IF('##zz500##'!K1646="yes",D1645,IF('##zz500##'!T1646&lt;&gt;0,D1645*(1+'##zz500##'!T1646),D1645*(1+C1646))))</f>
        <v>7.0484550083190518</v>
      </c>
      <c r="E1646" s="6">
        <f t="shared" si="67"/>
        <v>0</v>
      </c>
      <c r="F1646" s="17">
        <f>D1646/MAX(D$240:D1646)-1</f>
        <v>-2.5330941355380832E-2</v>
      </c>
      <c r="G1646" s="66">
        <f>IF('##zz500##'!K1646="","",IF('##zz500##'!K1646="no",G1645*(1+E1646),IF('##zz500##'!T1646&lt;&gt;0,G1645*(1+'##zz500##'!T1646),G1645*(1+'##zz500##'!P1646))))</f>
        <v>28.724472619839506</v>
      </c>
      <c r="H1646" s="6">
        <f t="shared" si="68"/>
        <v>1.9593859667125013E-2</v>
      </c>
      <c r="I1646" s="17">
        <f>G1646/MAX(G$240:G1646)-1</f>
        <v>-8.284928755867782E-2</v>
      </c>
      <c r="N1646" s="20"/>
      <c r="O1646" s="20"/>
      <c r="S1646" s="192"/>
      <c r="Y1646" s="39"/>
      <c r="Z1646" s="39"/>
      <c r="AA1646" s="17"/>
      <c r="AC1646" s="142"/>
      <c r="AE1646" s="17"/>
      <c r="AG1646" s="66"/>
      <c r="AI1646" s="17"/>
      <c r="AK1646" s="18"/>
    </row>
    <row r="1647" spans="1:37" x14ac:dyDescent="0.25">
      <c r="A1647" s="72">
        <f>IF('##zz500##'!B1647&lt;&gt;"",'##zz500##'!B1647,"")</f>
        <v>41575</v>
      </c>
      <c r="B1647" s="208">
        <v>25396.42</v>
      </c>
      <c r="C1647" s="146">
        <f t="shared" si="69"/>
        <v>-1.968777550653833E-6</v>
      </c>
      <c r="D1647" s="143">
        <f>IF('##zz500##'!K1647="","",IF('##zz500##'!K1647="yes",D1646,IF('##zz500##'!T1647&lt;&gt;0,D1646*(1+'##zz500##'!T1647),D1646*(1+C1647))))</f>
        <v>7.0484550083190518</v>
      </c>
      <c r="E1647" s="6">
        <f t="shared" si="67"/>
        <v>0</v>
      </c>
      <c r="F1647" s="17">
        <f>D1647/MAX(D$240:D1647)-1</f>
        <v>-2.5330941355380832E-2</v>
      </c>
      <c r="G1647" s="66">
        <f>IF('##zz500##'!K1647="","",IF('##zz500##'!K1647="no",G1646*(1+E1647),IF('##zz500##'!T1647&lt;&gt;0,G1646*(1+'##zz500##'!T1647),G1646*(1+'##zz500##'!P1647))))</f>
        <v>28.822781811333392</v>
      </c>
      <c r="H1647" s="6">
        <f t="shared" si="68"/>
        <v>3.4224889972735983E-3</v>
      </c>
      <c r="I1647" s="17">
        <f>G1647/MAX(G$240:G1647)-1</f>
        <v>-7.9710349336505781E-2</v>
      </c>
      <c r="N1647" s="20"/>
      <c r="O1647" s="20"/>
      <c r="S1647" s="192"/>
      <c r="Y1647" s="39"/>
      <c r="Z1647" s="39"/>
      <c r="AA1647" s="17"/>
      <c r="AC1647" s="142"/>
      <c r="AE1647" s="17"/>
      <c r="AG1647" s="66"/>
      <c r="AI1647" s="17"/>
      <c r="AK1647" s="18"/>
    </row>
    <row r="1648" spans="1:37" x14ac:dyDescent="0.25">
      <c r="A1648" s="72">
        <f>IF('##zz500##'!B1648&lt;&gt;"",'##zz500##'!B1648,"")</f>
        <v>41576</v>
      </c>
      <c r="B1648" s="208">
        <v>24541.360000000001</v>
      </c>
      <c r="C1648" s="146">
        <f t="shared" si="69"/>
        <v>-3.3668524933829214E-2</v>
      </c>
      <c r="D1648" s="143">
        <f>IF('##zz500##'!K1648="","",IF('##zz500##'!K1648="yes",D1647,IF('##zz500##'!T1648&lt;&gt;0,D1647*(1+'##zz500##'!T1648),D1647*(1+C1648))))</f>
        <v>7.0484550083190518</v>
      </c>
      <c r="E1648" s="6">
        <f t="shared" si="67"/>
        <v>0</v>
      </c>
      <c r="F1648" s="17">
        <f>D1648/MAX(D$240:D1648)-1</f>
        <v>-2.5330941355380832E-2</v>
      </c>
      <c r="G1648" s="66">
        <f>IF('##zz500##'!K1648="","",IF('##zz500##'!K1648="no",G1647*(1+E1648),IF('##zz500##'!T1648&lt;&gt;0,G1647*(1+'##zz500##'!T1648),G1647*(1+'##zz500##'!P1648))))</f>
        <v>29.616170748529857</v>
      </c>
      <c r="H1648" s="6">
        <f t="shared" si="68"/>
        <v>2.7526452595373563E-2</v>
      </c>
      <c r="I1648" s="17">
        <f>G1648/MAX(G$240:G1648)-1</f>
        <v>-5.4378039893504204E-2</v>
      </c>
      <c r="N1648" s="20"/>
      <c r="O1648" s="20"/>
      <c r="S1648" s="192"/>
      <c r="Y1648" s="39"/>
      <c r="Z1648" s="39"/>
      <c r="AA1648" s="17"/>
      <c r="AC1648" s="142"/>
      <c r="AE1648" s="17"/>
      <c r="AF1648" s="14"/>
      <c r="AG1648" s="66"/>
      <c r="AI1648" s="17"/>
      <c r="AJ1648" s="14"/>
      <c r="AK1648" s="18"/>
    </row>
    <row r="1649" spans="1:37" x14ac:dyDescent="0.25">
      <c r="A1649" s="72">
        <f>IF('##zz500##'!B1649&lt;&gt;"",'##zz500##'!B1649,"")</f>
        <v>41577</v>
      </c>
      <c r="B1649" s="208">
        <v>24945.13</v>
      </c>
      <c r="C1649" s="146">
        <f t="shared" si="69"/>
        <v>1.6452633431887964E-2</v>
      </c>
      <c r="D1649" s="143">
        <f>IF('##zz500##'!K1649="","",IF('##zz500##'!K1649="yes",D1648,IF('##zz500##'!T1649&lt;&gt;0,D1648*(1+'##zz500##'!T1649),D1648*(1+C1649))))</f>
        <v>7.0484550083190518</v>
      </c>
      <c r="E1649" s="6">
        <f t="shared" si="67"/>
        <v>0</v>
      </c>
      <c r="F1649" s="17">
        <f>D1649/MAX(D$240:D1649)-1</f>
        <v>-2.5330941355380832E-2</v>
      </c>
      <c r="G1649" s="66">
        <f>IF('##zz500##'!K1649="","",IF('##zz500##'!K1649="no",G1648*(1+E1649),IF('##zz500##'!T1649&lt;&gt;0,G1648*(1+'##zz500##'!T1649),G1648*(1+'##zz500##'!P1649))))</f>
        <v>29.131691371433149</v>
      </c>
      <c r="H1649" s="6">
        <f t="shared" si="68"/>
        <v>-1.6358609666671908E-2</v>
      </c>
      <c r="I1649" s="17">
        <f>G1649/MAX(G$240:G1649)-1</f>
        <v>-6.9847100431119635E-2</v>
      </c>
      <c r="N1649" s="20"/>
      <c r="O1649" s="20"/>
      <c r="S1649" s="192"/>
      <c r="Y1649" s="39"/>
      <c r="Z1649" s="39"/>
      <c r="AA1649" s="17"/>
      <c r="AC1649" s="142"/>
      <c r="AE1649" s="17"/>
      <c r="AG1649" s="66"/>
      <c r="AI1649" s="17"/>
      <c r="AK1649" s="18"/>
    </row>
    <row r="1650" spans="1:37" x14ac:dyDescent="0.25">
      <c r="A1650" s="72">
        <f>IF('##zz500##'!B1650&lt;&gt;"",'##zz500##'!B1650,"")</f>
        <v>41578</v>
      </c>
      <c r="B1650" s="208">
        <v>24954.66</v>
      </c>
      <c r="C1650" s="146">
        <f t="shared" si="69"/>
        <v>3.8203849809548274E-4</v>
      </c>
      <c r="D1650" s="143">
        <f>IF('##zz500##'!K1650="","",IF('##zz500##'!K1650="yes",D1649,IF('##zz500##'!T1650&lt;&gt;0,D1649*(1+'##zz500##'!T1650),D1649*(1+C1650))))</f>
        <v>7.0484550083190518</v>
      </c>
      <c r="E1650" s="6">
        <f t="shared" ref="E1650:E1713" si="70">D1650/D1649-1</f>
        <v>0</v>
      </c>
      <c r="F1650" s="17">
        <f>D1650/MAX(D$240:D1650)-1</f>
        <v>-2.5330941355380832E-2</v>
      </c>
      <c r="G1650" s="66">
        <f>IF('##zz500##'!K1650="","",IF('##zz500##'!K1650="no",G1649*(1+E1650),IF('##zz500##'!T1650&lt;&gt;0,G1649*(1+'##zz500##'!T1650),G1649*(1+'##zz500##'!P1650))))</f>
        <v>29.523420898249004</v>
      </c>
      <c r="H1650" s="6">
        <f t="shared" ref="H1650:H1713" si="71">G1650/G1649-1</f>
        <v>1.3446851465685583E-2</v>
      </c>
      <c r="I1650" s="17">
        <f>G1650/MAX(G$240:G1650)-1</f>
        <v>-5.7339472550240189E-2</v>
      </c>
      <c r="N1650" s="20"/>
      <c r="O1650" s="20"/>
      <c r="S1650" s="192"/>
      <c r="Y1650" s="39"/>
      <c r="Z1650" s="39"/>
      <c r="AA1650" s="17"/>
      <c r="AC1650" s="142"/>
      <c r="AE1650" s="17"/>
      <c r="AG1650" s="66"/>
      <c r="AI1650" s="17"/>
      <c r="AK1650" s="18"/>
    </row>
    <row r="1651" spans="1:37" x14ac:dyDescent="0.25">
      <c r="A1651" s="72">
        <f>IF('##zz500##'!B1651&lt;&gt;"",'##zz500##'!B1651,"")</f>
        <v>41579</v>
      </c>
      <c r="B1651" s="208">
        <v>24841.35</v>
      </c>
      <c r="C1651" s="146">
        <f t="shared" si="69"/>
        <v>-4.5406348954464271E-3</v>
      </c>
      <c r="D1651" s="143">
        <f>IF('##zz500##'!K1651="","",IF('##zz500##'!K1651="yes",D1650,IF('##zz500##'!T1651&lt;&gt;0,D1650*(1+'##zz500##'!T1651),D1650*(1+C1651))))</f>
        <v>7.0484550083190518</v>
      </c>
      <c r="E1651" s="6">
        <f t="shared" si="70"/>
        <v>0</v>
      </c>
      <c r="F1651" s="17">
        <f>D1651/MAX(D$240:D1651)-1</f>
        <v>-2.5330941355380832E-2</v>
      </c>
      <c r="G1651" s="66">
        <f>IF('##zz500##'!K1651="","",IF('##zz500##'!K1651="no",G1650*(1+E1651),IF('##zz500##'!T1651&lt;&gt;0,G1650*(1+'##zz500##'!T1651),G1650*(1+'##zz500##'!P1651))))</f>
        <v>29.61388721733794</v>
      </c>
      <c r="H1651" s="6">
        <f t="shared" si="71"/>
        <v>3.0642221103280853E-3</v>
      </c>
      <c r="I1651" s="17">
        <f>G1651/MAX(G$240:G1651)-1</f>
        <v>-5.4450951319495178E-2</v>
      </c>
      <c r="N1651" s="20"/>
      <c r="O1651" s="20"/>
      <c r="S1651" s="192"/>
      <c r="Y1651" s="39"/>
      <c r="Z1651" s="39"/>
      <c r="AA1651" s="17"/>
      <c r="AC1651" s="142"/>
      <c r="AE1651" s="17"/>
      <c r="AG1651" s="66"/>
      <c r="AI1651" s="17"/>
      <c r="AK1651" s="18"/>
    </row>
    <row r="1652" spans="1:37" x14ac:dyDescent="0.25">
      <c r="A1652" s="72">
        <f>IF('##zz500##'!B1652&lt;&gt;"",'##zz500##'!B1652,"")</f>
        <v>41582</v>
      </c>
      <c r="B1652" s="208">
        <v>24893.17</v>
      </c>
      <c r="C1652" s="146">
        <f t="shared" si="69"/>
        <v>2.0860379971296972E-3</v>
      </c>
      <c r="D1652" s="143">
        <f>IF('##zz500##'!K1652="","",IF('##zz500##'!K1652="yes",D1651,IF('##zz500##'!T1652&lt;&gt;0,D1651*(1+'##zz500##'!T1652),D1651*(1+C1652))))</f>
        <v>7.0484550083190518</v>
      </c>
      <c r="E1652" s="6">
        <f t="shared" si="70"/>
        <v>0</v>
      </c>
      <c r="F1652" s="17">
        <f>D1652/MAX(D$240:D1652)-1</f>
        <v>-2.5330941355380832E-2</v>
      </c>
      <c r="G1652" s="66">
        <f>IF('##zz500##'!K1652="","",IF('##zz500##'!K1652="no",G1651*(1+E1652),IF('##zz500##'!T1652&lt;&gt;0,G1651*(1+'##zz500##'!T1652),G1651*(1+'##zz500##'!P1652))))</f>
        <v>29.408006933478795</v>
      </c>
      <c r="H1652" s="6">
        <f t="shared" si="71"/>
        <v>-6.9521533038934269E-3</v>
      </c>
      <c r="I1652" s="17">
        <f>G1652/MAX(G$240:G1652)-1</f>
        <v>-6.1024553262272629E-2</v>
      </c>
      <c r="N1652" s="20"/>
      <c r="O1652" s="20"/>
      <c r="S1652" s="192"/>
      <c r="Y1652" s="39"/>
      <c r="Z1652" s="39"/>
      <c r="AA1652" s="17"/>
      <c r="AC1652" s="142"/>
      <c r="AE1652" s="17"/>
      <c r="AG1652" s="66"/>
      <c r="AI1652" s="17"/>
      <c r="AK1652" s="18"/>
    </row>
    <row r="1653" spans="1:37" x14ac:dyDescent="0.25">
      <c r="A1653" s="72">
        <f>IF('##zz500##'!B1653&lt;&gt;"",'##zz500##'!B1653,"")</f>
        <v>41583</v>
      </c>
      <c r="B1653" s="208">
        <v>25050.720000000001</v>
      </c>
      <c r="C1653" s="146">
        <f t="shared" si="69"/>
        <v>6.3290452762747584E-3</v>
      </c>
      <c r="D1653" s="143">
        <f>IF('##zz500##'!K1653="","",IF('##zz500##'!K1653="yes",D1652,IF('##zz500##'!T1653&lt;&gt;0,D1652*(1+'##zz500##'!T1653),D1652*(1+C1653))))</f>
        <v>7.0484550083190518</v>
      </c>
      <c r="E1653" s="6">
        <f t="shared" si="70"/>
        <v>0</v>
      </c>
      <c r="F1653" s="17">
        <f>D1653/MAX(D$240:D1653)-1</f>
        <v>-2.5330941355380832E-2</v>
      </c>
      <c r="G1653" s="66">
        <f>IF('##zz500##'!K1653="","",IF('##zz500##'!K1653="no",G1652*(1+E1653),IF('##zz500##'!T1653&lt;&gt;0,G1652*(1+'##zz500##'!T1653),G1652*(1+'##zz500##'!P1653))))</f>
        <v>29.019837869885873</v>
      </c>
      <c r="H1653" s="6">
        <f t="shared" si="71"/>
        <v>-1.3199434578173408E-2</v>
      </c>
      <c r="I1653" s="17">
        <f>G1653/MAX(G$240:G1653)-1</f>
        <v>-7.341849824199842E-2</v>
      </c>
      <c r="N1653" s="20"/>
      <c r="O1653" s="20"/>
      <c r="S1653" s="192"/>
      <c r="Y1653" s="39"/>
      <c r="Z1653" s="39"/>
      <c r="AA1653" s="17"/>
      <c r="AC1653" s="142"/>
      <c r="AE1653" s="17"/>
      <c r="AG1653" s="66"/>
      <c r="AI1653" s="17"/>
      <c r="AK1653" s="18"/>
    </row>
    <row r="1654" spans="1:37" x14ac:dyDescent="0.25">
      <c r="A1654" s="72">
        <f>IF('##zz500##'!B1654&lt;&gt;"",'##zz500##'!B1654,"")</f>
        <v>41584</v>
      </c>
      <c r="B1654" s="208">
        <v>24983.95</v>
      </c>
      <c r="C1654" s="146">
        <f t="shared" si="69"/>
        <v>-2.6653924517938687E-3</v>
      </c>
      <c r="D1654" s="143">
        <f>IF('##zz500##'!K1654="","",IF('##zz500##'!K1654="yes",D1653,IF('##zz500##'!T1654&lt;&gt;0,D1653*(1+'##zz500##'!T1654),D1653*(1+C1654))))</f>
        <v>7.0484550083190518</v>
      </c>
      <c r="E1654" s="6">
        <f t="shared" si="70"/>
        <v>0</v>
      </c>
      <c r="F1654" s="17">
        <f>D1654/MAX(D$240:D1654)-1</f>
        <v>-2.5330941355380832E-2</v>
      </c>
      <c r="G1654" s="66">
        <f>IF('##zz500##'!K1654="","",IF('##zz500##'!K1654="no",G1653*(1+E1654),IF('##zz500##'!T1654&lt;&gt;0,G1653*(1+'##zz500##'!T1654),G1653*(1+'##zz500##'!P1654))))</f>
        <v>29.329365393520568</v>
      </c>
      <c r="H1654" s="6">
        <f t="shared" si="71"/>
        <v>1.0666066606660696E-2</v>
      </c>
      <c r="I1654" s="17">
        <f>G1654/MAX(G$240:G1654)-1</f>
        <v>-6.3535518227747945E-2</v>
      </c>
      <c r="N1654" s="20"/>
      <c r="O1654" s="20"/>
      <c r="S1654" s="192"/>
      <c r="Y1654" s="39"/>
      <c r="Z1654" s="39"/>
      <c r="AA1654" s="17"/>
      <c r="AC1654" s="142"/>
      <c r="AE1654" s="17"/>
      <c r="AG1654" s="66"/>
      <c r="AI1654" s="17"/>
      <c r="AK1654" s="18"/>
    </row>
    <row r="1655" spans="1:37" x14ac:dyDescent="0.25">
      <c r="A1655" s="72">
        <f>IF('##zz500##'!B1655&lt;&gt;"",'##zz500##'!B1655,"")</f>
        <v>41585</v>
      </c>
      <c r="B1655" s="208">
        <v>24730.400000000001</v>
      </c>
      <c r="C1655" s="146">
        <f t="shared" si="69"/>
        <v>-1.0148515346852682E-2</v>
      </c>
      <c r="D1655" s="143">
        <f>IF('##zz500##'!K1655="","",IF('##zz500##'!K1655="yes",D1654,IF('##zz500##'!T1655&lt;&gt;0,D1654*(1+'##zz500##'!T1655),D1654*(1+C1655))))</f>
        <v>7.0484550083190518</v>
      </c>
      <c r="E1655" s="6">
        <f t="shared" si="70"/>
        <v>0</v>
      </c>
      <c r="F1655" s="17">
        <f>D1655/MAX(D$240:D1655)-1</f>
        <v>-2.5330941355380832E-2</v>
      </c>
      <c r="G1655" s="66">
        <f>IF('##zz500##'!K1655="","",IF('##zz500##'!K1655="no",G1654*(1+E1655),IF('##zz500##'!T1655&lt;&gt;0,G1654*(1+'##zz500##'!T1655),G1654*(1+'##zz500##'!P1655))))</f>
        <v>29.738018083979405</v>
      </c>
      <c r="H1655" s="6">
        <f t="shared" si="71"/>
        <v>1.3933226477144123E-2</v>
      </c>
      <c r="I1655" s="17">
        <f>G1655/MAX(G$240:G1655)-1</f>
        <v>-5.048754651541365E-2</v>
      </c>
      <c r="N1655" s="20"/>
      <c r="O1655" s="20"/>
      <c r="S1655" s="192"/>
      <c r="Y1655" s="39"/>
      <c r="Z1655" s="39"/>
      <c r="AA1655" s="17"/>
      <c r="AC1655" s="142"/>
      <c r="AE1655" s="17"/>
      <c r="AG1655" s="66"/>
      <c r="AI1655" s="17"/>
      <c r="AK1655" s="18"/>
    </row>
    <row r="1656" spans="1:37" x14ac:dyDescent="0.25">
      <c r="A1656" s="72">
        <f>IF('##zz500##'!B1656&lt;&gt;"",'##zz500##'!B1656,"")</f>
        <v>41586</v>
      </c>
      <c r="B1656" s="208">
        <v>24392.45</v>
      </c>
      <c r="C1656" s="146">
        <f t="shared" si="69"/>
        <v>-1.3665367321191724E-2</v>
      </c>
      <c r="D1656" s="143">
        <f>IF('##zz500##'!K1656="","",IF('##zz500##'!K1656="yes",D1655,IF('##zz500##'!T1656&lt;&gt;0,D1655*(1+'##zz500##'!T1656),D1655*(1+C1656))))</f>
        <v>7.0484550083190518</v>
      </c>
      <c r="E1656" s="6">
        <f t="shared" si="70"/>
        <v>0</v>
      </c>
      <c r="F1656" s="17">
        <f>D1656/MAX(D$240:D1656)-1</f>
        <v>-2.5330941355380832E-2</v>
      </c>
      <c r="G1656" s="66">
        <f>IF('##zz500##'!K1656="","",IF('##zz500##'!K1656="no",G1655*(1+E1656),IF('##zz500##'!T1656&lt;&gt;0,G1655*(1+'##zz500##'!T1656),G1655*(1+'##zz500##'!P1656))))</f>
        <v>30.182671275376858</v>
      </c>
      <c r="H1656" s="6">
        <f t="shared" si="71"/>
        <v>1.4952347871393545E-2</v>
      </c>
      <c r="I1656" s="17">
        <f>G1656/MAX(G$240:G1656)-1</f>
        <v>-3.6290106002691669E-2</v>
      </c>
      <c r="N1656" s="20"/>
      <c r="O1656" s="20"/>
      <c r="S1656" s="192"/>
      <c r="Y1656" s="39"/>
      <c r="Z1656" s="39"/>
      <c r="AA1656" s="17"/>
      <c r="AC1656" s="142"/>
      <c r="AE1656" s="17"/>
      <c r="AG1656" s="66"/>
      <c r="AI1656" s="17"/>
      <c r="AK1656" s="18"/>
    </row>
    <row r="1657" spans="1:37" x14ac:dyDescent="0.25">
      <c r="A1657" s="72">
        <f>IF('##zz500##'!B1657&lt;&gt;"",'##zz500##'!B1657,"")</f>
        <v>41589</v>
      </c>
      <c r="B1657" s="208">
        <v>24902.799999999999</v>
      </c>
      <c r="C1657" s="146">
        <f t="shared" si="69"/>
        <v>2.0922457563713248E-2</v>
      </c>
      <c r="D1657" s="143">
        <f>IF('##zz500##'!K1657="","",IF('##zz500##'!K1657="yes",D1656,IF('##zz500##'!T1657&lt;&gt;0,D1656*(1+'##zz500##'!T1657),D1656*(1+C1657))))</f>
        <v>7.0484550083190518</v>
      </c>
      <c r="E1657" s="6">
        <f t="shared" si="70"/>
        <v>0</v>
      </c>
      <c r="F1657" s="17">
        <f>D1657/MAX(D$240:D1657)-1</f>
        <v>-2.5330941355380832E-2</v>
      </c>
      <c r="G1657" s="66">
        <f>IF('##zz500##'!K1657="","",IF('##zz500##'!K1657="no",G1656*(1+E1657),IF('##zz500##'!T1657&lt;&gt;0,G1656*(1+'##zz500##'!T1657),G1656*(1+'##zz500##'!P1657))))</f>
        <v>30.05046400107522</v>
      </c>
      <c r="H1657" s="6">
        <f t="shared" si="71"/>
        <v>-4.3802376898791628E-3</v>
      </c>
      <c r="I1657" s="17">
        <f>G1657/MAX(G$240:G1657)-1</f>
        <v>-4.0511384402488138E-2</v>
      </c>
      <c r="N1657" s="20"/>
      <c r="O1657" s="20"/>
      <c r="S1657" s="192"/>
      <c r="Y1657" s="39"/>
      <c r="Z1657" s="39"/>
      <c r="AA1657" s="17"/>
      <c r="AC1657" s="142"/>
      <c r="AE1657" s="17"/>
      <c r="AG1657" s="66"/>
      <c r="AI1657" s="17"/>
      <c r="AK1657" s="18"/>
    </row>
    <row r="1658" spans="1:37" x14ac:dyDescent="0.25">
      <c r="A1658" s="72">
        <f>IF('##zz500##'!B1658&lt;&gt;"",'##zz500##'!B1658,"")</f>
        <v>41590</v>
      </c>
      <c r="B1658" s="208">
        <v>25200.3</v>
      </c>
      <c r="C1658" s="146">
        <f t="shared" si="69"/>
        <v>1.1946447789003667E-2</v>
      </c>
      <c r="D1658" s="143">
        <f>IF('##zz500##'!K1658="","",IF('##zz500##'!K1658="yes",D1657,IF('##zz500##'!T1658&lt;&gt;0,D1657*(1+'##zz500##'!T1658),D1657*(1+C1658))))</f>
        <v>7.0484550083190518</v>
      </c>
      <c r="E1658" s="6">
        <f t="shared" si="70"/>
        <v>0</v>
      </c>
      <c r="F1658" s="17">
        <f>D1658/MAX(D$240:D1658)-1</f>
        <v>-2.5330941355380832E-2</v>
      </c>
      <c r="G1658" s="66">
        <f>IF('##zz500##'!K1658="","",IF('##zz500##'!K1658="no",G1657*(1+E1658),IF('##zz500##'!T1658&lt;&gt;0,G1657*(1+'##zz500##'!T1658),G1657*(1+'##zz500##'!P1658))))</f>
        <v>29.764452793551765</v>
      </c>
      <c r="H1658" s="6">
        <f t="shared" si="71"/>
        <v>-9.5176968819257191E-3</v>
      </c>
      <c r="I1658" s="17">
        <f>G1658/MAX(G$240:G1658)-1</f>
        <v>-4.9643506207403876E-2</v>
      </c>
      <c r="N1658" s="20"/>
      <c r="O1658" s="20"/>
      <c r="S1658" s="192"/>
      <c r="Y1658" s="39"/>
      <c r="Z1658" s="39"/>
      <c r="AA1658" s="17"/>
      <c r="AC1658" s="142"/>
      <c r="AE1658" s="17"/>
      <c r="AG1658" s="66"/>
      <c r="AI1658" s="17"/>
      <c r="AK1658" s="18"/>
    </row>
    <row r="1659" spans="1:37" x14ac:dyDescent="0.25">
      <c r="A1659" s="72">
        <f>IF('##zz500##'!B1659&lt;&gt;"",'##zz500##'!B1659,"")</f>
        <v>41591</v>
      </c>
      <c r="B1659" s="208">
        <v>25103</v>
      </c>
      <c r="C1659" s="146">
        <f t="shared" si="69"/>
        <v>-3.8610651460497802E-3</v>
      </c>
      <c r="D1659" s="143">
        <f>IF('##zz500##'!K1659="","",IF('##zz500##'!K1659="yes",D1658,IF('##zz500##'!T1659&lt;&gt;0,D1658*(1+'##zz500##'!T1659),D1658*(1+C1659))))</f>
        <v>7.0484550083190518</v>
      </c>
      <c r="E1659" s="6">
        <f t="shared" si="70"/>
        <v>0</v>
      </c>
      <c r="F1659" s="17">
        <f>D1659/MAX(D$240:D1659)-1</f>
        <v>-2.5330941355380832E-2</v>
      </c>
      <c r="G1659" s="66">
        <f>IF('##zz500##'!K1659="","",IF('##zz500##'!K1659="no",G1658*(1+E1659),IF('##zz500##'!T1659&lt;&gt;0,G1658*(1+'##zz500##'!T1659),G1658*(1+'##zz500##'!P1659))))</f>
        <v>30.320675267194346</v>
      </c>
      <c r="H1659" s="6">
        <f t="shared" si="71"/>
        <v>1.8687475207442183E-2</v>
      </c>
      <c r="I1659" s="17">
        <f>G1659/MAX(G$240:G1659)-1</f>
        <v>-3.1883742791423031E-2</v>
      </c>
      <c r="N1659" s="20"/>
      <c r="O1659" s="20"/>
      <c r="S1659" s="192"/>
      <c r="Y1659" s="39"/>
      <c r="Z1659" s="39"/>
      <c r="AA1659" s="17"/>
      <c r="AC1659" s="142"/>
      <c r="AE1659" s="17"/>
      <c r="AG1659" s="66"/>
      <c r="AI1659" s="17"/>
      <c r="AK1659" s="18"/>
    </row>
    <row r="1660" spans="1:37" x14ac:dyDescent="0.25">
      <c r="A1660" s="72">
        <f>IF('##zz500##'!B1660&lt;&gt;"",'##zz500##'!B1660,"")</f>
        <v>41592</v>
      </c>
      <c r="B1660" s="208">
        <v>25779.64</v>
      </c>
      <c r="C1660" s="146">
        <f t="shared" si="69"/>
        <v>2.6954547265267026E-2</v>
      </c>
      <c r="D1660" s="143">
        <f>IF('##zz500##'!K1660="","",IF('##zz500##'!K1660="yes",D1659,IF('##zz500##'!T1660&lt;&gt;0,D1659*(1+'##zz500##'!T1660),D1659*(1+C1660))))</f>
        <v>7.0484550083190518</v>
      </c>
      <c r="E1660" s="6">
        <f t="shared" si="70"/>
        <v>0</v>
      </c>
      <c r="F1660" s="17">
        <f>D1660/MAX(D$240:D1660)-1</f>
        <v>-2.5330941355380832E-2</v>
      </c>
      <c r="G1660" s="66">
        <f>IF('##zz500##'!K1660="","",IF('##zz500##'!K1660="no",G1659*(1+E1660),IF('##zz500##'!T1660&lt;&gt;0,G1659*(1+'##zz500##'!T1660),G1659*(1+'##zz500##'!P1660))))</f>
        <v>29.917128281765073</v>
      </c>
      <c r="H1660" s="6">
        <f t="shared" si="71"/>
        <v>-1.33093007287306E-2</v>
      </c>
      <c r="I1660" s="17">
        <f>G1660/MAX(G$240:G1660)-1</f>
        <v>-4.4768693198985021E-2</v>
      </c>
      <c r="N1660" s="20"/>
      <c r="O1660" s="20"/>
      <c r="S1660" s="192"/>
      <c r="Y1660" s="39"/>
      <c r="Z1660" s="39"/>
      <c r="AA1660" s="17"/>
      <c r="AC1660" s="142"/>
      <c r="AE1660" s="17"/>
      <c r="AG1660" s="66"/>
      <c r="AI1660" s="17"/>
      <c r="AK1660" s="18"/>
    </row>
    <row r="1661" spans="1:37" x14ac:dyDescent="0.25">
      <c r="A1661" s="72">
        <f>IF('##zz500##'!B1661&lt;&gt;"",'##zz500##'!B1661,"")</f>
        <v>41593</v>
      </c>
      <c r="B1661" s="208">
        <v>26248.2</v>
      </c>
      <c r="C1661" s="146">
        <f t="shared" si="69"/>
        <v>1.8175583522500816E-2</v>
      </c>
      <c r="D1661" s="143">
        <f>IF('##zz500##'!K1661="","",IF('##zz500##'!K1661="yes",D1660,IF('##zz500##'!T1661&lt;&gt;0,D1660*(1+'##zz500##'!T1661),D1660*(1+C1661))))</f>
        <v>7.0484550083190518</v>
      </c>
      <c r="E1661" s="6">
        <f t="shared" si="70"/>
        <v>0</v>
      </c>
      <c r="F1661" s="17">
        <f>D1661/MAX(D$240:D1661)-1</f>
        <v>-2.5330941355380832E-2</v>
      </c>
      <c r="G1661" s="66">
        <f>IF('##zz500##'!K1661="","",IF('##zz500##'!K1661="no",G1660*(1+E1661),IF('##zz500##'!T1661&lt;&gt;0,G1660*(1+'##zz500##'!T1661),G1660*(1+'##zz500##'!P1661))))</f>
        <v>29.290801275060161</v>
      </c>
      <c r="H1661" s="6">
        <f t="shared" si="71"/>
        <v>-2.0935398638734615E-2</v>
      </c>
      <c r="I1661" s="17">
        <f>G1661/MAX(G$240:G1661)-1</f>
        <v>-6.4766841399063635E-2</v>
      </c>
      <c r="N1661" s="20"/>
      <c r="O1661" s="20"/>
      <c r="S1661" s="192"/>
      <c r="Y1661" s="39"/>
      <c r="Z1661" s="39"/>
      <c r="AA1661" s="17"/>
      <c r="AC1661" s="142"/>
      <c r="AE1661" s="17"/>
      <c r="AG1661" s="66"/>
      <c r="AI1661" s="17"/>
      <c r="AK1661" s="18"/>
    </row>
    <row r="1662" spans="1:37" x14ac:dyDescent="0.25">
      <c r="A1662" s="72">
        <f>IF('##zz500##'!B1662&lt;&gt;"",'##zz500##'!B1662,"")</f>
        <v>41596</v>
      </c>
      <c r="B1662" s="208">
        <v>26741.59</v>
      </c>
      <c r="C1662" s="146">
        <f t="shared" si="69"/>
        <v>1.8797098467704387E-2</v>
      </c>
      <c r="D1662" s="143">
        <f>IF('##zz500##'!K1662="","",IF('##zz500##'!K1662="yes",D1661,IF('##zz500##'!T1662&lt;&gt;0,D1661*(1+'##zz500##'!T1662),D1661*(1+C1662))))</f>
        <v>7.0484550083190518</v>
      </c>
      <c r="E1662" s="6">
        <f t="shared" si="70"/>
        <v>0</v>
      </c>
      <c r="F1662" s="17">
        <f>D1662/MAX(D$240:D1662)-1</f>
        <v>-2.5330941355380832E-2</v>
      </c>
      <c r="G1662" s="66">
        <f>IF('##zz500##'!K1662="","",IF('##zz500##'!K1662="no",G1661*(1+E1662),IF('##zz500##'!T1662&lt;&gt;0,G1661*(1+'##zz500##'!T1662),G1661*(1+'##zz500##'!P1662))))</f>
        <v>28.624503719402778</v>
      </c>
      <c r="H1662" s="6">
        <f t="shared" si="71"/>
        <v>-2.2747672533789842E-2</v>
      </c>
      <c r="I1662" s="17">
        <f>G1662/MAX(G$240:G1662)-1</f>
        <v>-8.6041219033659688E-2</v>
      </c>
      <c r="N1662" s="20"/>
      <c r="O1662" s="20"/>
      <c r="S1662" s="192"/>
      <c r="Y1662" s="39"/>
      <c r="Z1662" s="39"/>
      <c r="AA1662" s="17"/>
      <c r="AC1662" s="142"/>
      <c r="AE1662" s="17"/>
      <c r="AG1662" s="66"/>
      <c r="AI1662" s="17"/>
      <c r="AK1662" s="18"/>
    </row>
    <row r="1663" spans="1:37" x14ac:dyDescent="0.25">
      <c r="A1663" s="72">
        <f>IF('##zz500##'!B1663&lt;&gt;"",'##zz500##'!B1663,"")</f>
        <v>41597</v>
      </c>
      <c r="B1663" s="208">
        <v>26710.35</v>
      </c>
      <c r="C1663" s="146">
        <f t="shared" si="69"/>
        <v>-1.1682177462148946E-3</v>
      </c>
      <c r="D1663" s="143">
        <f>IF('##zz500##'!K1663="","",IF('##zz500##'!K1663="yes",D1662,IF('##zz500##'!T1663&lt;&gt;0,D1662*(1+'##zz500##'!T1663),D1662*(1+C1663))))</f>
        <v>7.040220878094936</v>
      </c>
      <c r="E1663" s="6">
        <f t="shared" si="70"/>
        <v>-1.1682177462148946E-3</v>
      </c>
      <c r="F1663" s="17">
        <f>D1663/MAX(D$240:D1663)-1</f>
        <v>-2.6469567046376041E-2</v>
      </c>
      <c r="G1663" s="66">
        <f>IF('##zz500##'!K1663="","",IF('##zz500##'!K1663="no",G1662*(1+E1663),IF('##zz500##'!T1663&lt;&gt;0,G1662*(1+'##zz500##'!T1663),G1662*(1+'##zz500##'!P1663))))</f>
        <v>28.591064066181179</v>
      </c>
      <c r="H1663" s="6">
        <f t="shared" si="71"/>
        <v>-1.1682177462148946E-3</v>
      </c>
      <c r="I1663" s="17">
        <f>G1663/MAX(G$240:G1663)-1</f>
        <v>-8.7108921900893477E-2</v>
      </c>
      <c r="N1663" s="20"/>
      <c r="O1663" s="20"/>
      <c r="S1663" s="192"/>
      <c r="Y1663" s="39"/>
      <c r="Z1663" s="39"/>
      <c r="AA1663" s="17"/>
      <c r="AC1663" s="142"/>
      <c r="AE1663" s="17"/>
      <c r="AG1663" s="66"/>
      <c r="AI1663" s="17"/>
      <c r="AK1663" s="18"/>
    </row>
    <row r="1664" spans="1:37" x14ac:dyDescent="0.25">
      <c r="A1664" s="72">
        <f>IF('##zz500##'!B1664&lt;&gt;"",'##zz500##'!B1664,"")</f>
        <v>41598</v>
      </c>
      <c r="B1664" s="208">
        <v>26799.23</v>
      </c>
      <c r="C1664" s="146">
        <f t="shared" si="69"/>
        <v>3.3275490586983647E-3</v>
      </c>
      <c r="D1664" s="143">
        <f>IF('##zz500##'!K1664="","",IF('##zz500##'!K1664="yes",D1663,IF('##zz500##'!T1664&lt;&gt;0,D1663*(1+'##zz500##'!T1664),D1663*(1+C1664))))</f>
        <v>7.0636475584508691</v>
      </c>
      <c r="E1664" s="6">
        <f t="shared" si="70"/>
        <v>3.3275490586983647E-3</v>
      </c>
      <c r="F1664" s="17">
        <f>D1664/MAX(D$240:D1664)-1</f>
        <v>-2.3230096770587072E-2</v>
      </c>
      <c r="G1664" s="66">
        <f>IF('##zz500##'!K1664="","",IF('##zz500##'!K1664="no",G1663*(1+E1664),IF('##zz500##'!T1664&lt;&gt;0,G1663*(1+'##zz500##'!T1664),G1663*(1+'##zz500##'!P1664))))</f>
        <v>28.686202234501785</v>
      </c>
      <c r="H1664" s="6">
        <f t="shared" si="71"/>
        <v>3.3275490586983647E-3</v>
      </c>
      <c r="I1664" s="17">
        <f>G1664/MAX(G$240:G1664)-1</f>
        <v>-8.4071232053270717E-2</v>
      </c>
      <c r="N1664" s="20"/>
      <c r="O1664" s="20"/>
      <c r="S1664" s="192"/>
      <c r="Y1664" s="39"/>
      <c r="Z1664" s="39"/>
      <c r="AA1664" s="17"/>
      <c r="AC1664" s="142"/>
      <c r="AE1664" s="17"/>
      <c r="AG1664" s="66"/>
      <c r="AI1664" s="17"/>
      <c r="AK1664" s="18"/>
    </row>
    <row r="1665" spans="1:37" x14ac:dyDescent="0.25">
      <c r="A1665" s="72">
        <f>IF('##zz500##'!B1665&lt;&gt;"",'##zz500##'!B1665,"")</f>
        <v>41599</v>
      </c>
      <c r="B1665" s="208">
        <v>26552</v>
      </c>
      <c r="C1665" s="146">
        <f t="shared" si="69"/>
        <v>-9.2252650542571368E-3</v>
      </c>
      <c r="D1665" s="143">
        <f>IF('##zz500##'!K1665="","",IF('##zz500##'!K1665="yes",D1664,IF('##zz500##'!T1665&lt;&gt;0,D1664*(1+'##zz500##'!T1665),D1664*(1+C1665))))</f>
        <v>6.9984835374743035</v>
      </c>
      <c r="E1665" s="6">
        <f t="shared" si="70"/>
        <v>-9.2252650542571368E-3</v>
      </c>
      <c r="F1665" s="17">
        <f>D1665/MAX(D$240:D1665)-1</f>
        <v>-3.2241058024899516E-2</v>
      </c>
      <c r="G1665" s="66">
        <f>IF('##zz500##'!K1665="","",IF('##zz500##'!K1665="no",G1664*(1+E1665),IF('##zz500##'!T1665&lt;&gt;0,G1664*(1+'##zz500##'!T1665),G1664*(1+'##zz500##'!P1665))))</f>
        <v>28.421564415488483</v>
      </c>
      <c r="H1665" s="6">
        <f t="shared" si="71"/>
        <v>-9.2252650542571368E-3</v>
      </c>
      <c r="I1665" s="17">
        <f>G1665/MAX(G$240:G1665)-1</f>
        <v>-9.2520917708398431E-2</v>
      </c>
      <c r="N1665" s="20"/>
      <c r="O1665" s="20"/>
      <c r="S1665" s="192"/>
      <c r="Y1665" s="39"/>
      <c r="Z1665" s="39"/>
      <c r="AA1665" s="17"/>
      <c r="AC1665" s="142"/>
      <c r="AE1665" s="17"/>
      <c r="AG1665" s="66"/>
      <c r="AI1665" s="17"/>
      <c r="AK1665" s="18"/>
    </row>
    <row r="1666" spans="1:37" x14ac:dyDescent="0.25">
      <c r="A1666" s="72">
        <f>IF('##zz500##'!B1666&lt;&gt;"",'##zz500##'!B1666,"")</f>
        <v>41600</v>
      </c>
      <c r="B1666" s="208">
        <v>26432.26</v>
      </c>
      <c r="C1666" s="146">
        <f t="shared" si="69"/>
        <v>-4.5096414582705968E-3</v>
      </c>
      <c r="D1666" s="143">
        <f>IF('##zz500##'!K1666="","",IF('##zz500##'!K1666="yes",D1665,IF('##zz500##'!T1666&lt;&gt;0,D1665*(1+'##zz500##'!T1666),D1665*(1+C1666))))</f>
        <v>6.9669228859686854</v>
      </c>
      <c r="E1666" s="6">
        <f t="shared" si="70"/>
        <v>-4.5096414582705968E-3</v>
      </c>
      <c r="F1666" s="17">
        <f>D1666/MAX(D$240:D1666)-1</f>
        <v>-3.6605303871242501E-2</v>
      </c>
      <c r="G1666" s="66">
        <f>IF('##zz500##'!K1666="","",IF('##zz500##'!K1666="no",G1665*(1+E1666),IF('##zz500##'!T1666&lt;&gt;0,G1665*(1+'##zz500##'!T1666),G1665*(1+'##zz500##'!P1666))))</f>
        <v>28.293393350291488</v>
      </c>
      <c r="H1666" s="6">
        <f t="shared" si="71"/>
        <v>-4.5096414582705968E-3</v>
      </c>
      <c r="I1666" s="17">
        <f>G1666/MAX(G$240:G1666)-1</f>
        <v>-9.661332300041392E-2</v>
      </c>
      <c r="N1666" s="20"/>
      <c r="O1666" s="20"/>
      <c r="S1666" s="192"/>
      <c r="Y1666" s="39"/>
      <c r="Z1666" s="39"/>
      <c r="AA1666" s="17"/>
      <c r="AC1666" s="142"/>
      <c r="AE1666" s="17"/>
      <c r="AG1666" s="66"/>
      <c r="AI1666" s="17"/>
      <c r="AK1666" s="18"/>
    </row>
    <row r="1667" spans="1:37" x14ac:dyDescent="0.25">
      <c r="A1667" s="72">
        <f>IF('##zz500##'!B1667&lt;&gt;"",'##zz500##'!B1667,"")</f>
        <v>41603</v>
      </c>
      <c r="B1667" s="208">
        <v>26622.080000000002</v>
      </c>
      <c r="C1667" s="146">
        <f t="shared" si="69"/>
        <v>7.1813760911856317E-3</v>
      </c>
      <c r="D1667" s="143">
        <f>IF('##zz500##'!K1667="","",IF('##zz500##'!K1667="yes",D1666,IF('##zz500##'!T1667&lt;&gt;0,D1666*(1+'##zz500##'!T1667),D1666*(1+C1667))))</f>
        <v>7.016954979411115</v>
      </c>
      <c r="E1667" s="6">
        <f t="shared" si="70"/>
        <v>7.1813760911856317E-3</v>
      </c>
      <c r="F1667" s="17">
        <f>D1667/MAX(D$240:D1667)-1</f>
        <v>-2.9686804234088315E-2</v>
      </c>
      <c r="G1667" s="66">
        <f>IF('##zz500##'!K1667="","",IF('##zz500##'!K1667="no",G1666*(1+E1667),IF('##zz500##'!T1667&lt;&gt;0,G1666*(1+'##zz500##'!T1667),G1666*(1+'##zz500##'!P1667))))</f>
        <v>28.496578848835782</v>
      </c>
      <c r="H1667" s="6">
        <f t="shared" si="71"/>
        <v>7.1813760911856317E-3</v>
      </c>
      <c r="I1667" s="17">
        <f>G1667/MAX(G$240:G1667)-1</f>
        <v>-9.0125763517113544E-2</v>
      </c>
      <c r="N1667" s="20"/>
      <c r="O1667" s="20"/>
      <c r="S1667" s="192"/>
      <c r="Y1667" s="39"/>
      <c r="Z1667" s="39"/>
      <c r="AA1667" s="17"/>
      <c r="AC1667" s="142"/>
      <c r="AE1667" s="17"/>
      <c r="AG1667" s="66"/>
      <c r="AI1667" s="17"/>
      <c r="AK1667" s="18"/>
    </row>
    <row r="1668" spans="1:37" x14ac:dyDescent="0.25">
      <c r="A1668" s="72">
        <f>IF('##zz500##'!B1668&lt;&gt;"",'##zz500##'!B1668,"")</f>
        <v>41604</v>
      </c>
      <c r="B1668" s="208">
        <v>26871.17</v>
      </c>
      <c r="C1668" s="146">
        <f t="shared" ref="C1668:C1731" si="72">IF(AND(B1667&gt;0,B1668&gt;0),B1668/B1667-1,"")</f>
        <v>9.3565190999349568E-3</v>
      </c>
      <c r="D1668" s="143">
        <f>IF('##zz500##'!K1668="","",IF('##zz500##'!K1668="yes",D1667,IF('##zz500##'!T1668&lt;&gt;0,D1667*(1+'##zz500##'!T1668),D1667*(1+C1668))))</f>
        <v>7.0826092526993589</v>
      </c>
      <c r="E1668" s="6">
        <f t="shared" si="70"/>
        <v>9.3565190999349568E-3</v>
      </c>
      <c r="F1668" s="17">
        <f>D1668/MAX(D$240:D1668)-1</f>
        <v>-2.0608050284985691E-2</v>
      </c>
      <c r="G1668" s="66">
        <f>IF('##zz500##'!K1668="","",IF('##zz500##'!K1668="no",G1667*(1+E1668),IF('##zz500##'!T1668&lt;&gt;0,G1667*(1+'##zz500##'!T1668),G1667*(1+'##zz500##'!P1668))))</f>
        <v>28.763207633117716</v>
      </c>
      <c r="H1668" s="6">
        <f t="shared" si="71"/>
        <v>9.3565190999349568E-3</v>
      </c>
      <c r="I1668" s="17">
        <f>G1668/MAX(G$240:G1668)-1</f>
        <v>-8.1612507844922688E-2</v>
      </c>
      <c r="N1668" s="20"/>
      <c r="O1668" s="20"/>
      <c r="S1668" s="192"/>
      <c r="Y1668" s="39"/>
      <c r="Z1668" s="39"/>
      <c r="AA1668" s="17"/>
      <c r="AC1668" s="142"/>
      <c r="AE1668" s="17"/>
      <c r="AF1668" s="14"/>
      <c r="AG1668" s="66"/>
      <c r="AI1668" s="17"/>
      <c r="AJ1668" s="14"/>
      <c r="AK1668" s="18"/>
    </row>
    <row r="1669" spans="1:37" x14ac:dyDescent="0.25">
      <c r="A1669" s="72">
        <f>IF('##zz500##'!B1669&lt;&gt;"",'##zz500##'!B1669,"")</f>
        <v>41605</v>
      </c>
      <c r="B1669" s="208">
        <v>26992.51</v>
      </c>
      <c r="C1669" s="146">
        <f t="shared" si="72"/>
        <v>4.5156202725820105E-3</v>
      </c>
      <c r="D1669" s="143">
        <f>IF('##zz500##'!K1669="","",IF('##zz500##'!K1669="yes",D1668,IF('##zz500##'!T1669&lt;&gt;0,D1668*(1+'##zz500##'!T1669),D1668*(1+C1669))))</f>
        <v>7.1145916266236249</v>
      </c>
      <c r="E1669" s="6">
        <f t="shared" si="70"/>
        <v>4.5156202725820105E-3</v>
      </c>
      <c r="F1669" s="17">
        <f>D1669/MAX(D$240:D1669)-1</f>
        <v>-1.6185488142048898E-2</v>
      </c>
      <c r="G1669" s="66">
        <f>IF('##zz500##'!K1669="","",IF('##zz500##'!K1669="no",G1668*(1+E1669),IF('##zz500##'!T1669&lt;&gt;0,G1668*(1+'##zz500##'!T1669),G1668*(1+'##zz500##'!P1669))))</f>
        <v>28.893091356610309</v>
      </c>
      <c r="H1669" s="6">
        <f t="shared" si="71"/>
        <v>4.5156202725820105E-3</v>
      </c>
      <c r="I1669" s="17">
        <f>G1669/MAX(G$240:G1669)-1</f>
        <v>-7.7465418667261421E-2</v>
      </c>
      <c r="N1669" s="20"/>
      <c r="O1669" s="20"/>
      <c r="S1669" s="192"/>
      <c r="Y1669" s="39"/>
      <c r="Z1669" s="39"/>
      <c r="AA1669" s="17"/>
      <c r="AC1669" s="142"/>
      <c r="AE1669" s="17"/>
      <c r="AG1669" s="66"/>
      <c r="AI1669" s="17"/>
      <c r="AK1669" s="18"/>
    </row>
    <row r="1670" spans="1:37" x14ac:dyDescent="0.25">
      <c r="A1670" s="72">
        <f>IF('##zz500##'!B1670&lt;&gt;"",'##zz500##'!B1670,"")</f>
        <v>41606</v>
      </c>
      <c r="B1670" s="208">
        <v>27172.57</v>
      </c>
      <c r="C1670" s="146">
        <f t="shared" si="72"/>
        <v>6.6707394014118293E-3</v>
      </c>
      <c r="D1670" s="143">
        <f>IF('##zz500##'!K1670="","",IF('##zz500##'!K1670="yes",D1669,IF('##zz500##'!T1670&lt;&gt;0,D1669*(1+'##zz500##'!T1670),D1669*(1+C1670))))</f>
        <v>7.1620512133122975</v>
      </c>
      <c r="E1670" s="6">
        <f t="shared" si="70"/>
        <v>6.6707394014118293E-3</v>
      </c>
      <c r="F1670" s="17">
        <f>D1670/MAX(D$240:D1670)-1</f>
        <v>-9.6227179141173957E-3</v>
      </c>
      <c r="G1670" s="66">
        <f>IF('##zz500##'!K1670="","",IF('##zz500##'!K1670="no",G1669*(1+E1670),IF('##zz500##'!T1670&lt;&gt;0,G1669*(1+'##zz500##'!T1670),G1669*(1+'##zz500##'!P1670))))</f>
        <v>29.085829639551442</v>
      </c>
      <c r="H1670" s="6">
        <f t="shared" si="71"/>
        <v>6.6707394014118293E-3</v>
      </c>
      <c r="I1670" s="17">
        <f>G1670/MAX(G$240:G1670)-1</f>
        <v>-7.1311430886400129E-2</v>
      </c>
      <c r="N1670" s="20"/>
      <c r="O1670" s="20"/>
      <c r="S1670" s="192"/>
      <c r="Y1670" s="39"/>
      <c r="Z1670" s="39"/>
      <c r="AA1670" s="17"/>
      <c r="AC1670" s="142"/>
      <c r="AE1670" s="17"/>
      <c r="AG1670" s="66"/>
      <c r="AI1670" s="17"/>
      <c r="AK1670" s="18"/>
    </row>
    <row r="1671" spans="1:37" x14ac:dyDescent="0.25">
      <c r="A1671" s="72">
        <f>IF('##zz500##'!B1671&lt;&gt;"",'##zz500##'!B1671,"")</f>
        <v>41607</v>
      </c>
      <c r="B1671" s="208">
        <v>27382.46</v>
      </c>
      <c r="C1671" s="146">
        <f t="shared" si="72"/>
        <v>7.724333767472169E-3</v>
      </c>
      <c r="D1671" s="143">
        <f>IF('##zz500##'!K1671="","",IF('##zz500##'!K1671="yes",D1670,IF('##zz500##'!T1671&lt;&gt;0,D1670*(1+'##zz500##'!T1671),D1670*(1+C1671))))</f>
        <v>7.2173732873436505</v>
      </c>
      <c r="E1671" s="6">
        <f t="shared" si="70"/>
        <v>7.724333767472169E-3</v>
      </c>
      <c r="F1671" s="17">
        <f>D1671/MAX(D$240:D1671)-1</f>
        <v>-1.972713231564116E-3</v>
      </c>
      <c r="G1671" s="66">
        <f>IF('##zz500##'!K1671="","",IF('##zz500##'!K1671="no",G1670*(1+E1671),IF('##zz500##'!T1671&lt;&gt;0,G1670*(1+'##zz500##'!T1671),G1670*(1+'##zz500##'!P1671))))</f>
        <v>29.31049829559117</v>
      </c>
      <c r="H1671" s="6">
        <f t="shared" si="71"/>
        <v>7.724333767472169E-3</v>
      </c>
      <c r="I1671" s="17">
        <f>G1671/MAX(G$240:G1671)-1</f>
        <v>-6.4137930412530575E-2</v>
      </c>
      <c r="N1671" s="20"/>
      <c r="O1671" s="20"/>
      <c r="S1671" s="192"/>
      <c r="Y1671" s="39"/>
      <c r="Z1671" s="39"/>
      <c r="AA1671" s="17"/>
      <c r="AC1671" s="142"/>
      <c r="AE1671" s="17"/>
      <c r="AG1671" s="66"/>
      <c r="AI1671" s="17"/>
      <c r="AK1671" s="18"/>
    </row>
    <row r="1672" spans="1:37" x14ac:dyDescent="0.25">
      <c r="A1672" s="72">
        <f>IF('##zz500##'!B1672&lt;&gt;"",'##zz500##'!B1672,"")</f>
        <v>41610</v>
      </c>
      <c r="B1672" s="208">
        <v>25649.38</v>
      </c>
      <c r="C1672" s="146">
        <f t="shared" si="72"/>
        <v>-6.3291610761049166E-2</v>
      </c>
      <c r="D1672" s="143">
        <f>IF('##zz500##'!K1672="","",IF('##zz500##'!K1672="yes",D1671,IF('##zz500##'!T1672&lt;&gt;0,D1671*(1+'##zz500##'!T1672),D1671*(1+C1672))))</f>
        <v>7.0484132389426284</v>
      </c>
      <c r="E1672" s="6">
        <f t="shared" si="70"/>
        <v>-2.3410185627686708E-2</v>
      </c>
      <c r="F1672" s="17">
        <f>D1672/MAX(D$240:D1672)-1</f>
        <v>-2.5336717276309706E-2</v>
      </c>
      <c r="G1672" s="66">
        <f>IF('##zz500##'!K1672="","",IF('##zz500##'!K1672="no",G1671*(1+E1672),IF('##zz500##'!T1672&lt;&gt;0,G1671*(1+'##zz500##'!T1672),G1671*(1+'##zz500##'!P1672))))</f>
        <v>28.624334089651384</v>
      </c>
      <c r="H1672" s="6">
        <f t="shared" si="71"/>
        <v>-2.3410185627686819E-2</v>
      </c>
      <c r="I1672" s="17">
        <f>G1672/MAX(G$240:G1672)-1</f>
        <v>-8.6046635183484321E-2</v>
      </c>
      <c r="N1672" s="20"/>
      <c r="O1672" s="20"/>
      <c r="S1672" s="192"/>
      <c r="Y1672" s="39"/>
      <c r="Z1672" s="39"/>
      <c r="AA1672" s="17"/>
      <c r="AC1672" s="142"/>
      <c r="AE1672" s="17"/>
      <c r="AG1672" s="66"/>
      <c r="AI1672" s="17"/>
      <c r="AK1672" s="18"/>
    </row>
    <row r="1673" spans="1:37" x14ac:dyDescent="0.25">
      <c r="A1673" s="72">
        <f>IF('##zz500##'!B1673&lt;&gt;"",'##zz500##'!B1673,"")</f>
        <v>41611</v>
      </c>
      <c r="B1673" s="208">
        <v>26019.64</v>
      </c>
      <c r="C1673" s="146">
        <f t="shared" si="72"/>
        <v>1.4435436646031974E-2</v>
      </c>
      <c r="D1673" s="143">
        <f>IF('##zz500##'!K1673="","",IF('##zz500##'!K1673="yes",D1672,IF('##zz500##'!T1673&lt;&gt;0,D1672*(1+'##zz500##'!T1673),D1672*(1+C1673))))</f>
        <v>7.0484132389426284</v>
      </c>
      <c r="E1673" s="6">
        <f t="shared" si="70"/>
        <v>0</v>
      </c>
      <c r="F1673" s="17">
        <f>D1673/MAX(D$240:D1673)-1</f>
        <v>-2.5336717276309706E-2</v>
      </c>
      <c r="G1673" s="66">
        <f>IF('##zz500##'!K1673="","",IF('##zz500##'!K1673="no",G1672*(1+E1673),IF('##zz500##'!T1673&lt;&gt;0,G1672*(1+'##zz500##'!T1673),G1672*(1+'##zz500##'!P1673))))</f>
        <v>27.996001772506702</v>
      </c>
      <c r="H1673" s="6">
        <f t="shared" si="71"/>
        <v>-2.1950984612489011E-2</v>
      </c>
      <c r="I1673" s="17">
        <f>G1673/MAX(G$240:G1673)-1</f>
        <v>-0.10610881143110429</v>
      </c>
      <c r="N1673" s="20"/>
      <c r="O1673" s="20"/>
      <c r="S1673" s="192"/>
      <c r="Y1673" s="39"/>
      <c r="Z1673" s="39"/>
      <c r="AA1673" s="17"/>
      <c r="AC1673" s="142"/>
      <c r="AE1673" s="17"/>
      <c r="AG1673" s="66"/>
      <c r="AI1673" s="17"/>
      <c r="AK1673" s="18"/>
    </row>
    <row r="1674" spans="1:37" x14ac:dyDescent="0.25">
      <c r="A1674" s="72">
        <f>IF('##zz500##'!B1674&lt;&gt;"",'##zz500##'!B1674,"")</f>
        <v>41612</v>
      </c>
      <c r="B1674" s="208">
        <v>26388.71</v>
      </c>
      <c r="C1674" s="146">
        <f t="shared" si="72"/>
        <v>1.4184285409021724E-2</v>
      </c>
      <c r="D1674" s="143">
        <f>IF('##zz500##'!K1674="","",IF('##zz500##'!K1674="yes",D1673,IF('##zz500##'!T1674&lt;&gt;0,D1673*(1+'##zz500##'!T1674),D1673*(1+C1674))))</f>
        <v>7.0489112431424745</v>
      </c>
      <c r="E1674" s="6">
        <f t="shared" si="70"/>
        <v>7.0654796046065727E-5</v>
      </c>
      <c r="F1674" s="17">
        <f>D1674/MAX(D$240:D1674)-1</f>
        <v>-2.5267852640855182E-2</v>
      </c>
      <c r="G1674" s="66">
        <f>IF('##zz500##'!K1674="","",IF('##zz500##'!K1674="no",G1673*(1+E1674),IF('##zz500##'!T1674&lt;&gt;0,G1673*(1+'##zz500##'!T1674),G1673*(1+'##zz500##'!P1674))))</f>
        <v>27.997979824302043</v>
      </c>
      <c r="H1674" s="6">
        <f t="shared" si="71"/>
        <v>7.0654796046065727E-5</v>
      </c>
      <c r="I1674" s="17">
        <f>G1674/MAX(G$240:G1674)-1</f>
        <v>-0.10604565373148855</v>
      </c>
      <c r="N1674" s="20"/>
      <c r="O1674" s="20"/>
      <c r="S1674" s="192"/>
      <c r="Y1674" s="39"/>
      <c r="Z1674" s="39"/>
      <c r="AA1674" s="17"/>
      <c r="AC1674" s="142"/>
      <c r="AE1674" s="17"/>
      <c r="AG1674" s="66"/>
      <c r="AI1674" s="17"/>
      <c r="AK1674" s="18"/>
    </row>
    <row r="1675" spans="1:37" x14ac:dyDescent="0.25">
      <c r="A1675" s="72">
        <f>IF('##zz500##'!B1675&lt;&gt;"",'##zz500##'!B1675,"")</f>
        <v>41613</v>
      </c>
      <c r="B1675" s="208">
        <v>26399.83</v>
      </c>
      <c r="C1675" s="146">
        <f t="shared" si="72"/>
        <v>4.213923302807121E-4</v>
      </c>
      <c r="D1675" s="143">
        <f>IF('##zz500##'!K1675="","",IF('##zz500##'!K1675="yes",D1674,IF('##zz500##'!T1675&lt;&gt;0,D1674*(1+'##zz500##'!T1675),D1674*(1+C1675))))</f>
        <v>7.0518816002771638</v>
      </c>
      <c r="E1675" s="6">
        <f t="shared" si="70"/>
        <v>4.213923302807121E-4</v>
      </c>
      <c r="F1675" s="17">
        <f>D1675/MAX(D$240:D1675)-1</f>
        <v>-2.4857107989880056E-2</v>
      </c>
      <c r="G1675" s="66">
        <f>IF('##zz500##'!K1675="","",IF('##zz500##'!K1675="no",G1674*(1+E1675),IF('##zz500##'!T1675&lt;&gt;0,G1674*(1+'##zz500##'!T1675),G1674*(1+'##zz500##'!P1675))))</f>
        <v>28.009777958263356</v>
      </c>
      <c r="H1675" s="6">
        <f t="shared" si="71"/>
        <v>4.213923302807121E-4</v>
      </c>
      <c r="I1675" s="17">
        <f>G1675/MAX(G$240:G1675)-1</f>
        <v>-0.10566894822634998</v>
      </c>
      <c r="N1675" s="20"/>
      <c r="O1675" s="20"/>
      <c r="S1675" s="192"/>
      <c r="Y1675" s="39"/>
      <c r="Z1675" s="39"/>
      <c r="AA1675" s="17"/>
      <c r="AC1675" s="142"/>
      <c r="AE1675" s="17"/>
      <c r="AG1675" s="66"/>
      <c r="AI1675" s="17"/>
      <c r="AK1675" s="18"/>
    </row>
    <row r="1676" spans="1:37" x14ac:dyDescent="0.25">
      <c r="A1676" s="72">
        <f>IF('##zz500##'!B1676&lt;&gt;"",'##zz500##'!B1676,"")</f>
        <v>41614</v>
      </c>
      <c r="B1676" s="208">
        <v>26357.87</v>
      </c>
      <c r="C1676" s="146">
        <f t="shared" si="72"/>
        <v>-1.5894041741936205E-3</v>
      </c>
      <c r="D1676" s="143">
        <f>IF('##zz500##'!K1676="","",IF('##zz500##'!K1676="yes",D1675,IF('##zz500##'!T1676&lt;&gt;0,D1675*(1+'##zz500##'!T1676),D1675*(1+C1676))))</f>
        <v>7.0406733102257641</v>
      </c>
      <c r="E1676" s="6">
        <f t="shared" si="70"/>
        <v>-1.5894041741936205E-3</v>
      </c>
      <c r="F1676" s="17">
        <f>D1676/MAX(D$240:D1676)-1</f>
        <v>-2.6407004172876225E-2</v>
      </c>
      <c r="G1676" s="66">
        <f>IF('##zz500##'!K1676="","",IF('##zz500##'!K1676="no",G1675*(1+E1676),IF('##zz500##'!T1676&lt;&gt;0,G1675*(1+'##zz500##'!T1676),G1675*(1+'##zz500##'!P1676))))</f>
        <v>27.965259100258255</v>
      </c>
      <c r="H1676" s="6">
        <f t="shared" si="71"/>
        <v>-1.5894041741936205E-3</v>
      </c>
      <c r="I1676" s="17">
        <f>G1676/MAX(G$240:G1676)-1</f>
        <v>-0.10709040173314999</v>
      </c>
      <c r="N1676" s="20"/>
      <c r="O1676" s="20"/>
      <c r="S1676" s="192"/>
      <c r="Y1676" s="39"/>
      <c r="Z1676" s="39"/>
      <c r="AA1676" s="17"/>
      <c r="AC1676" s="142"/>
      <c r="AE1676" s="17"/>
      <c r="AG1676" s="66"/>
      <c r="AI1676" s="17"/>
      <c r="AK1676" s="18"/>
    </row>
    <row r="1677" spans="1:37" x14ac:dyDescent="0.25">
      <c r="A1677" s="72">
        <f>IF('##zz500##'!B1677&lt;&gt;"",'##zz500##'!B1677,"")</f>
        <v>41617</v>
      </c>
      <c r="B1677" s="208">
        <v>26635.9</v>
      </c>
      <c r="C1677" s="146">
        <f t="shared" si="72"/>
        <v>1.0548272679089976E-2</v>
      </c>
      <c r="D1677" s="143">
        <f>IF('##zz500##'!K1677="","",IF('##zz500##'!K1677="yes",D1676,IF('##zz500##'!T1677&lt;&gt;0,D1676*(1+'##zz500##'!T1677),D1676*(1+C1677))))</f>
        <v>7.1149402521464165</v>
      </c>
      <c r="E1677" s="6">
        <f t="shared" si="70"/>
        <v>1.0548272679089976E-2</v>
      </c>
      <c r="F1677" s="17">
        <f>D1677/MAX(D$240:D1677)-1</f>
        <v>-1.6137279774439572E-2</v>
      </c>
      <c r="G1677" s="66">
        <f>IF('##zz500##'!K1677="","",IF('##zz500##'!K1677="no",G1676*(1+E1677),IF('##zz500##'!T1677&lt;&gt;0,G1676*(1+'##zz500##'!T1677),G1676*(1+'##zz500##'!P1677))))</f>
        <v>28.26024427878918</v>
      </c>
      <c r="H1677" s="6">
        <f t="shared" si="71"/>
        <v>1.0548272679089976E-2</v>
      </c>
      <c r="I1677" s="17">
        <f>G1677/MAX(G$240:G1677)-1</f>
        <v>-9.7671747812854592E-2</v>
      </c>
      <c r="N1677" s="20"/>
      <c r="O1677" s="20"/>
      <c r="S1677" s="192"/>
      <c r="Y1677" s="39"/>
      <c r="Z1677" s="39"/>
      <c r="AA1677" s="17"/>
      <c r="AC1677" s="142"/>
      <c r="AE1677" s="17"/>
      <c r="AG1677" s="66"/>
      <c r="AI1677" s="17"/>
      <c r="AK1677" s="18"/>
    </row>
    <row r="1678" spans="1:37" x14ac:dyDescent="0.25">
      <c r="A1678" s="72">
        <f>IF('##zz500##'!B1678&lt;&gt;"",'##zz500##'!B1678,"")</f>
        <v>41618</v>
      </c>
      <c r="B1678" s="208">
        <v>26657.93</v>
      </c>
      <c r="C1678" s="146">
        <f t="shared" si="72"/>
        <v>8.2707924267610977E-4</v>
      </c>
      <c r="D1678" s="143">
        <f>IF('##zz500##'!K1678="","",IF('##zz500##'!K1678="yes",D1677,IF('##zz500##'!T1678&lt;&gt;0,D1677*(1+'##zz500##'!T1678),D1677*(1+C1678))))</f>
        <v>7.1208248715418474</v>
      </c>
      <c r="E1678" s="6">
        <f t="shared" si="70"/>
        <v>8.2707924267610977E-4</v>
      </c>
      <c r="F1678" s="17">
        <f>D1678/MAX(D$240:D1678)-1</f>
        <v>-1.5323547340898247E-2</v>
      </c>
      <c r="G1678" s="66">
        <f>IF('##zz500##'!K1678="","",IF('##zz500##'!K1678="no",G1677*(1+E1678),IF('##zz500##'!T1678&lt;&gt;0,G1677*(1+'##zz500##'!T1678),G1677*(1+'##zz500##'!P1678))))</f>
        <v>28.283617740225122</v>
      </c>
      <c r="H1678" s="6">
        <f t="shared" si="71"/>
        <v>8.2707924267610977E-4</v>
      </c>
      <c r="I1678" s="17">
        <f>G1678/MAX(G$240:G1678)-1</f>
        <v>-9.6925450845390504E-2</v>
      </c>
      <c r="N1678" s="20"/>
      <c r="O1678" s="20"/>
      <c r="S1678" s="192"/>
      <c r="Y1678" s="39"/>
      <c r="Z1678" s="39"/>
      <c r="AA1678" s="17"/>
      <c r="AC1678" s="142"/>
      <c r="AE1678" s="17"/>
      <c r="AG1678" s="66"/>
      <c r="AI1678" s="17"/>
      <c r="AK1678" s="18"/>
    </row>
    <row r="1679" spans="1:37" x14ac:dyDescent="0.25">
      <c r="A1679" s="72">
        <f>IF('##zz500##'!B1679&lt;&gt;"",'##zz500##'!B1679,"")</f>
        <v>41619</v>
      </c>
      <c r="B1679" s="208">
        <v>26498.21</v>
      </c>
      <c r="C1679" s="146">
        <f t="shared" si="72"/>
        <v>-5.9914629530500862E-3</v>
      </c>
      <c r="D1679" s="143">
        <f>IF('##zz500##'!K1679="","",IF('##zz500##'!K1679="yes",D1678,IF('##zz500##'!T1679&lt;&gt;0,D1678*(1+'##zz500##'!T1679),D1678*(1+C1679))))</f>
        <v>7.0298750136631725</v>
      </c>
      <c r="E1679" s="6">
        <f t="shared" si="70"/>
        <v>-1.2772376728734547E-2</v>
      </c>
      <c r="F1679" s="17">
        <f>D1679/MAX(D$240:D1679)-1</f>
        <v>-2.7900205950174173E-2</v>
      </c>
      <c r="G1679" s="66">
        <f>IF('##zz500##'!K1679="","",IF('##zz500##'!K1679="no",G1678*(1+E1679),IF('##zz500##'!T1679&lt;&gt;0,G1678*(1+'##zz500##'!T1679),G1678*(1+'##zz500##'!P1679))))</f>
        <v>27.922368719195447</v>
      </c>
      <c r="H1679" s="6">
        <f t="shared" si="71"/>
        <v>-1.2772376728734547E-2</v>
      </c>
      <c r="I1679" s="17">
        <f>G1679/MAX(G$240:G1679)-1</f>
        <v>-0.10845985920132528</v>
      </c>
      <c r="N1679" s="20"/>
      <c r="O1679" s="20"/>
      <c r="S1679" s="192"/>
      <c r="Y1679" s="39"/>
      <c r="Z1679" s="39"/>
      <c r="AA1679" s="17"/>
      <c r="AC1679" s="142"/>
      <c r="AE1679" s="17"/>
      <c r="AG1679" s="66"/>
      <c r="AI1679" s="17"/>
      <c r="AK1679" s="18"/>
    </row>
    <row r="1680" spans="1:37" x14ac:dyDescent="0.25">
      <c r="A1680" s="72">
        <f>IF('##zz500##'!B1680&lt;&gt;"",'##zz500##'!B1680,"")</f>
        <v>41620</v>
      </c>
      <c r="B1680" s="208">
        <v>26783.53</v>
      </c>
      <c r="C1680" s="146">
        <f t="shared" si="72"/>
        <v>1.0767519768316358E-2</v>
      </c>
      <c r="D1680" s="143">
        <f>IF('##zz500##'!K1680="","",IF('##zz500##'!K1680="yes",D1679,IF('##zz500##'!T1680&lt;&gt;0,D1679*(1+'##zz500##'!T1680),D1679*(1+C1680))))</f>
        <v>7.0413433579713676</v>
      </c>
      <c r="E1680" s="6">
        <f t="shared" si="70"/>
        <v>1.6313724334935387E-3</v>
      </c>
      <c r="F1680" s="17">
        <f>D1680/MAX(D$240:D1680)-1</f>
        <v>-2.631434914355657E-2</v>
      </c>
      <c r="G1680" s="66">
        <f>IF('##zz500##'!K1680="","",IF('##zz500##'!K1680="no",G1679*(1+E1680),IF('##zz500##'!T1680&lt;&gt;0,G1679*(1+'##zz500##'!T1680),G1679*(1+'##zz500##'!P1680))))</f>
        <v>27.967920501801785</v>
      </c>
      <c r="H1680" s="6">
        <f t="shared" si="71"/>
        <v>1.6313724334935387E-3</v>
      </c>
      <c r="I1680" s="17">
        <f>G1680/MAX(G$240:G1680)-1</f>
        <v>-0.1070054251922733</v>
      </c>
      <c r="N1680" s="20"/>
      <c r="O1680" s="20"/>
      <c r="S1680" s="192"/>
      <c r="Y1680" s="39"/>
      <c r="Z1680" s="39"/>
      <c r="AA1680" s="17"/>
      <c r="AC1680" s="142"/>
      <c r="AE1680" s="17"/>
      <c r="AG1680" s="66"/>
      <c r="AI1680" s="17"/>
      <c r="AK1680" s="18"/>
    </row>
    <row r="1681" spans="1:41" x14ac:dyDescent="0.25">
      <c r="A1681" s="72">
        <f>IF('##zz500##'!B1681&lt;&gt;"",'##zz500##'!B1681,"")</f>
        <v>41621</v>
      </c>
      <c r="B1681" s="208">
        <v>26871.46</v>
      </c>
      <c r="C1681" s="146">
        <f t="shared" si="72"/>
        <v>3.2829877167050991E-3</v>
      </c>
      <c r="D1681" s="143">
        <f>IF('##zz500##'!K1681="","",IF('##zz500##'!K1681="yes",D1680,IF('##zz500##'!T1681&lt;&gt;0,D1680*(1+'##zz500##'!T1681),D1680*(1+C1681))))</f>
        <v>7.0517409723238194</v>
      </c>
      <c r="E1681" s="6">
        <f t="shared" si="70"/>
        <v>1.4766520852418363E-3</v>
      </c>
      <c r="F1681" s="17">
        <f>D1681/MAX(D$240:D1681)-1</f>
        <v>-2.4876554196849421E-2</v>
      </c>
      <c r="G1681" s="66">
        <f>IF('##zz500##'!K1681="","",IF('##zz500##'!K1681="no",G1680*(1+E1681),IF('##zz500##'!T1681&lt;&gt;0,G1680*(1+'##zz500##'!T1681),G1680*(1+'##zz500##'!P1681))))</f>
        <v>28.009219389930649</v>
      </c>
      <c r="H1681" s="6">
        <f t="shared" si="71"/>
        <v>1.4766520852418363E-3</v>
      </c>
      <c r="I1681" s="17">
        <f>G1681/MAX(G$240:G1681)-1</f>
        <v>-0.10568678289127376</v>
      </c>
      <c r="N1681" s="20"/>
      <c r="O1681" s="20"/>
      <c r="S1681" s="192"/>
      <c r="Y1681" s="39"/>
      <c r="Z1681" s="39"/>
      <c r="AA1681" s="17"/>
      <c r="AC1681" s="142"/>
      <c r="AE1681" s="17"/>
      <c r="AG1681" s="66"/>
      <c r="AI1681" s="17"/>
      <c r="AK1681" s="18"/>
    </row>
    <row r="1682" spans="1:41" x14ac:dyDescent="0.25">
      <c r="A1682" s="72">
        <f>IF('##zz500##'!B1682&lt;&gt;"",'##zz500##'!B1682,"")</f>
        <v>41624</v>
      </c>
      <c r="B1682" s="208">
        <v>26416.67</v>
      </c>
      <c r="C1682" s="146">
        <f t="shared" si="72"/>
        <v>-1.692464793502102E-2</v>
      </c>
      <c r="D1682" s="143">
        <f>IF('##zz500##'!K1682="","",IF('##zz500##'!K1682="yes",D1681,IF('##zz500##'!T1682&lt;&gt;0,D1681*(1+'##zz500##'!T1682),D1681*(1+C1682))))</f>
        <v>7.0562263954044644</v>
      </c>
      <c r="E1682" s="6">
        <f t="shared" si="70"/>
        <v>6.3607314821245708E-4</v>
      </c>
      <c r="F1682" s="17">
        <f>D1682/MAX(D$240:D1682)-1</f>
        <v>-2.42563043567815E-2</v>
      </c>
      <c r="G1682" s="66">
        <f>IF('##zz500##'!K1682="","",IF('##zz500##'!K1682="no",G1681*(1+E1682),IF('##zz500##'!T1682&lt;&gt;0,G1681*(1+'##zz500##'!T1682),G1681*(1+'##zz500##'!P1682))))</f>
        <v>28.027035302286976</v>
      </c>
      <c r="H1682" s="6">
        <f t="shared" si="71"/>
        <v>6.3607314821245708E-4</v>
      </c>
      <c r="I1682" s="17">
        <f>G1682/MAX(G$240:G1682)-1</f>
        <v>-0.10511793426777949</v>
      </c>
      <c r="N1682" s="20"/>
      <c r="O1682" s="20"/>
      <c r="S1682" s="192"/>
      <c r="Y1682" s="39"/>
      <c r="Z1682" s="39"/>
      <c r="AA1682" s="17"/>
      <c r="AC1682" s="142"/>
      <c r="AE1682" s="17"/>
      <c r="AG1682" s="66"/>
      <c r="AI1682" s="17"/>
      <c r="AK1682" s="18"/>
    </row>
    <row r="1683" spans="1:41" x14ac:dyDescent="0.25">
      <c r="A1683" s="72">
        <f>IF('##zz500##'!B1683&lt;&gt;"",'##zz500##'!B1683,"")</f>
        <v>41625</v>
      </c>
      <c r="B1683" s="208">
        <v>26261.61</v>
      </c>
      <c r="C1683" s="146">
        <f t="shared" si="72"/>
        <v>-5.8697784391446017E-3</v>
      </c>
      <c r="D1683" s="143">
        <f>IF('##zz500##'!K1683="","",IF('##zz500##'!K1683="yes",D1682,IF('##zz500##'!T1683&lt;&gt;0,D1682*(1+'##zz500##'!T1683),D1682*(1+C1683))))</f>
        <v>7.0562263954044644</v>
      </c>
      <c r="E1683" s="6">
        <f t="shared" si="70"/>
        <v>0</v>
      </c>
      <c r="F1683" s="17">
        <f>D1683/MAX(D$240:D1683)-1</f>
        <v>-2.42563043567815E-2</v>
      </c>
      <c r="G1683" s="66">
        <f>IF('##zz500##'!K1683="","",IF('##zz500##'!K1683="no",G1682*(1+E1683),IF('##zz500##'!T1683&lt;&gt;0,G1682*(1+'##zz500##'!T1683),G1682*(1+'##zz500##'!P1683))))</f>
        <v>28.199147447883643</v>
      </c>
      <c r="H1683" s="6">
        <f t="shared" si="71"/>
        <v>6.1409329863235662E-3</v>
      </c>
      <c r="I1683" s="17">
        <f>G1683/MAX(G$240:G1683)-1</f>
        <v>-9.9622523471455171E-2</v>
      </c>
      <c r="N1683" s="20"/>
      <c r="O1683" s="20"/>
      <c r="S1683" s="192"/>
      <c r="Y1683" s="39"/>
      <c r="Z1683" s="39"/>
      <c r="AA1683" s="17"/>
      <c r="AC1683" s="142"/>
      <c r="AE1683" s="17"/>
      <c r="AG1683" s="66"/>
      <c r="AI1683" s="17"/>
      <c r="AK1683" s="18"/>
    </row>
    <row r="1684" spans="1:41" x14ac:dyDescent="0.25">
      <c r="A1684" s="72">
        <f>IF('##zz500##'!B1684&lt;&gt;"",'##zz500##'!B1684,"")</f>
        <v>41626</v>
      </c>
      <c r="B1684" s="208">
        <v>26151.07</v>
      </c>
      <c r="C1684" s="146">
        <f t="shared" si="72"/>
        <v>-4.2091859562304323E-3</v>
      </c>
      <c r="D1684" s="143">
        <f>IF('##zz500##'!K1684="","",IF('##zz500##'!K1684="yes",D1683,IF('##zz500##'!T1684&lt;&gt;0,D1683*(1+'##zz500##'!T1684),D1683*(1+C1684))))</f>
        <v>7.0562263954044644</v>
      </c>
      <c r="E1684" s="6">
        <f t="shared" si="70"/>
        <v>0</v>
      </c>
      <c r="F1684" s="17">
        <f>D1684/MAX(D$240:D1684)-1</f>
        <v>-2.42563043567815E-2</v>
      </c>
      <c r="G1684" s="66">
        <f>IF('##zz500##'!K1684="","",IF('##zz500##'!K1684="no",G1683*(1+E1684),IF('##zz500##'!T1684&lt;&gt;0,G1683*(1+'##zz500##'!T1684),G1683*(1+'##zz500##'!P1684))))</f>
        <v>28.199073898257147</v>
      </c>
      <c r="H1684" s="6">
        <f t="shared" si="71"/>
        <v>-2.6082216362244282E-6</v>
      </c>
      <c r="I1684" s="17">
        <f>G1684/MAX(G$240:G1684)-1</f>
        <v>-9.9624871855470198E-2</v>
      </c>
      <c r="N1684" s="20"/>
      <c r="O1684" s="20"/>
      <c r="S1684" s="192"/>
      <c r="Y1684" s="39"/>
      <c r="Z1684" s="39"/>
      <c r="AA1684" s="17"/>
      <c r="AC1684" s="142"/>
      <c r="AE1684" s="17"/>
      <c r="AG1684" s="66"/>
      <c r="AI1684" s="17"/>
      <c r="AK1684" s="18"/>
    </row>
    <row r="1685" spans="1:41" x14ac:dyDescent="0.25">
      <c r="A1685" s="72">
        <f>IF('##zz500##'!B1685&lt;&gt;"",'##zz500##'!B1685,"")</f>
        <v>41627</v>
      </c>
      <c r="B1685" s="208">
        <v>25972.42</v>
      </c>
      <c r="C1685" s="146">
        <f t="shared" si="72"/>
        <v>-6.8314604335502072E-3</v>
      </c>
      <c r="D1685" s="143">
        <f>IF('##zz500##'!K1685="","",IF('##zz500##'!K1685="yes",D1684,IF('##zz500##'!T1685&lt;&gt;0,D1684*(1+'##zz500##'!T1685),D1684*(1+C1685))))</f>
        <v>7.0562263954044644</v>
      </c>
      <c r="E1685" s="6">
        <f t="shared" si="70"/>
        <v>0</v>
      </c>
      <c r="F1685" s="17">
        <f>D1685/MAX(D$240:D1685)-1</f>
        <v>-2.42563043567815E-2</v>
      </c>
      <c r="G1685" s="66">
        <f>IF('##zz500##'!K1685="","",IF('##zz500##'!K1685="no",G1684*(1+E1685),IF('##zz500##'!T1685&lt;&gt;0,G1684*(1+'##zz500##'!T1685),G1684*(1+'##zz500##'!P1685))))</f>
        <v>28.486063043782494</v>
      </c>
      <c r="H1685" s="6">
        <f t="shared" si="71"/>
        <v>1.017725428008065E-2</v>
      </c>
      <c r="I1685" s="17">
        <f>G1685/MAX(G$240:G1685)-1</f>
        <v>-9.0461525228883177E-2</v>
      </c>
      <c r="N1685" s="20"/>
      <c r="O1685" s="20"/>
      <c r="S1685" s="192"/>
      <c r="Y1685" s="39"/>
      <c r="Z1685" s="39"/>
      <c r="AA1685" s="17"/>
      <c r="AC1685" s="142"/>
      <c r="AE1685" s="17"/>
      <c r="AG1685" s="66"/>
      <c r="AI1685" s="17"/>
      <c r="AK1685" s="18"/>
    </row>
    <row r="1686" spans="1:41" x14ac:dyDescent="0.25">
      <c r="A1686" s="72">
        <f>IF('##zz500##'!B1686&lt;&gt;"",'##zz500##'!B1686,"")</f>
        <v>41628</v>
      </c>
      <c r="B1686" s="208">
        <v>25623.74</v>
      </c>
      <c r="C1686" s="146">
        <f t="shared" si="72"/>
        <v>-1.3425010068372378E-2</v>
      </c>
      <c r="D1686" s="143">
        <f>IF('##zz500##'!K1686="","",IF('##zz500##'!K1686="yes",D1685,IF('##zz500##'!T1686&lt;&gt;0,D1685*(1+'##zz500##'!T1686),D1685*(1+C1686))))</f>
        <v>7.0562263954044644</v>
      </c>
      <c r="E1686" s="6">
        <f t="shared" si="70"/>
        <v>0</v>
      </c>
      <c r="F1686" s="17">
        <f>D1686/MAX(D$240:D1686)-1</f>
        <v>-2.42563043567815E-2</v>
      </c>
      <c r="G1686" s="66">
        <f>IF('##zz500##'!K1686="","",IF('##zz500##'!K1686="no",G1685*(1+E1686),IF('##zz500##'!T1686&lt;&gt;0,G1685*(1+'##zz500##'!T1686),G1685*(1+'##zz500##'!P1686))))</f>
        <v>28.846509298970197</v>
      </c>
      <c r="H1686" s="6">
        <f t="shared" si="71"/>
        <v>1.2653424751384756E-2</v>
      </c>
      <c r="I1686" s="17">
        <f>G1686/MAX(G$240:G1686)-1</f>
        <v>-7.8952748579877552E-2</v>
      </c>
      <c r="N1686" s="20"/>
      <c r="O1686" s="20"/>
      <c r="S1686" s="192"/>
      <c r="Y1686" s="39"/>
      <c r="Z1686" s="39"/>
      <c r="AA1686" s="17"/>
      <c r="AC1686" s="142"/>
      <c r="AE1686" s="17"/>
      <c r="AG1686" s="66"/>
      <c r="AI1686" s="17"/>
      <c r="AK1686" s="18"/>
    </row>
    <row r="1687" spans="1:41" x14ac:dyDescent="0.25">
      <c r="A1687" s="72">
        <f>IF('##zz500##'!B1687&lt;&gt;"",'##zz500##'!B1687,"")</f>
        <v>41631</v>
      </c>
      <c r="B1687" s="208">
        <v>25392.76</v>
      </c>
      <c r="C1687" s="146">
        <f t="shared" si="72"/>
        <v>-9.0142968981110627E-3</v>
      </c>
      <c r="D1687" s="143">
        <f>IF('##zz500##'!K1687="","",IF('##zz500##'!K1687="yes",D1686,IF('##zz500##'!T1687&lt;&gt;0,D1686*(1+'##zz500##'!T1687),D1686*(1+C1687))))</f>
        <v>7.0562263954044644</v>
      </c>
      <c r="E1687" s="6">
        <f t="shared" si="70"/>
        <v>0</v>
      </c>
      <c r="F1687" s="17">
        <f>D1687/MAX(D$240:D1687)-1</f>
        <v>-2.42563043567815E-2</v>
      </c>
      <c r="G1687" s="66">
        <f>IF('##zz500##'!K1687="","",IF('##zz500##'!K1687="no",G1686*(1+E1687),IF('##zz500##'!T1687&lt;&gt;0,G1686*(1+'##zz500##'!T1687),G1686*(1+'##zz500##'!P1687))))</f>
        <v>28.879305170230836</v>
      </c>
      <c r="H1687" s="6">
        <f t="shared" si="71"/>
        <v>1.1369095276221319E-3</v>
      </c>
      <c r="I1687" s="17">
        <f>G1687/MAX(G$240:G1687)-1</f>
        <v>-7.7905601184347861E-2</v>
      </c>
      <c r="N1687" s="20"/>
      <c r="O1687" s="20"/>
      <c r="S1687" s="192"/>
      <c r="Y1687" s="39"/>
      <c r="Z1687" s="39"/>
      <c r="AA1687" s="17"/>
      <c r="AC1687" s="142"/>
      <c r="AE1687" s="17"/>
      <c r="AG1687" s="66"/>
      <c r="AI1687" s="17"/>
      <c r="AK1687" s="18"/>
    </row>
    <row r="1688" spans="1:41" x14ac:dyDescent="0.25">
      <c r="A1688" s="72">
        <f>IF('##zz500##'!B1688&lt;&gt;"",'##zz500##'!B1688,"")</f>
        <v>41632</v>
      </c>
      <c r="B1688" s="208">
        <v>25651.7</v>
      </c>
      <c r="C1688" s="146">
        <f t="shared" si="72"/>
        <v>1.0197394847980323E-2</v>
      </c>
      <c r="D1688" s="143">
        <f>IF('##zz500##'!K1688="","",IF('##zz500##'!K1688="yes",D1687,IF('##zz500##'!T1688&lt;&gt;0,D1687*(1+'##zz500##'!T1688),D1687*(1+C1688))))</f>
        <v>7.0562263954044644</v>
      </c>
      <c r="E1688" s="6">
        <f t="shared" si="70"/>
        <v>0</v>
      </c>
      <c r="F1688" s="17">
        <f>D1688/MAX(D$240:D1688)-1</f>
        <v>-2.42563043567815E-2</v>
      </c>
      <c r="G1688" s="66">
        <f>IF('##zz500##'!K1688="","",IF('##zz500##'!K1688="no",G1687*(1+E1688),IF('##zz500##'!T1688&lt;&gt;0,G1687*(1+'##zz500##'!T1688),G1687*(1+'##zz500##'!P1688))))</f>
        <v>28.678995567581651</v>
      </c>
      <c r="H1688" s="6">
        <f t="shared" si="71"/>
        <v>-6.9360949464831734E-3</v>
      </c>
      <c r="I1688" s="17">
        <f>G1688/MAX(G$240:G1688)-1</f>
        <v>-8.4301335484153639E-2</v>
      </c>
      <c r="N1688" s="20"/>
      <c r="O1688" s="20"/>
      <c r="S1688" s="192"/>
      <c r="Y1688" s="39"/>
      <c r="Z1688" s="39"/>
      <c r="AA1688" s="17"/>
      <c r="AC1688" s="142"/>
      <c r="AE1688" s="17"/>
      <c r="AF1688" s="14"/>
      <c r="AG1688" s="66"/>
      <c r="AI1688" s="17"/>
      <c r="AJ1688" s="14"/>
      <c r="AK1688" s="18"/>
    </row>
    <row r="1689" spans="1:41" x14ac:dyDescent="0.25">
      <c r="A1689" s="72">
        <f>IF('##zz500##'!B1689&lt;&gt;"",'##zz500##'!B1689,"")</f>
        <v>41633</v>
      </c>
      <c r="B1689" s="208">
        <v>26037.33</v>
      </c>
      <c r="C1689" s="146">
        <f t="shared" si="72"/>
        <v>1.5033311632367541E-2</v>
      </c>
      <c r="D1689" s="143">
        <f>IF('##zz500##'!K1689="","",IF('##zz500##'!K1689="yes",D1688,IF('##zz500##'!T1689&lt;&gt;0,D1688*(1+'##zz500##'!T1689),D1688*(1+C1689))))</f>
        <v>7.0562263954044644</v>
      </c>
      <c r="E1689" s="6">
        <f t="shared" si="70"/>
        <v>0</v>
      </c>
      <c r="F1689" s="17">
        <f>D1689/MAX(D$240:D1689)-1</f>
        <v>-2.42563043567815E-2</v>
      </c>
      <c r="G1689" s="66">
        <f>IF('##zz500##'!K1689="","",IF('##zz500##'!K1689="no",G1688*(1+E1689),IF('##zz500##'!T1689&lt;&gt;0,G1688*(1+'##zz500##'!T1689),G1688*(1+'##zz500##'!P1689))))</f>
        <v>28.376506626086872</v>
      </c>
      <c r="H1689" s="6">
        <f t="shared" si="71"/>
        <v>-1.0547403613978323E-2</v>
      </c>
      <c r="I1689" s="17">
        <f>G1689/MAX(G$240:G1689)-1</f>
        <v>-9.3959578887583217E-2</v>
      </c>
      <c r="N1689" s="20"/>
      <c r="O1689" s="20"/>
      <c r="S1689" s="192"/>
      <c r="Y1689" s="39"/>
      <c r="Z1689" s="39"/>
      <c r="AA1689" s="17"/>
      <c r="AC1689" s="142"/>
      <c r="AE1689" s="17"/>
      <c r="AG1689" s="66"/>
      <c r="AI1689" s="17"/>
      <c r="AK1689" s="18"/>
    </row>
    <row r="1690" spans="1:41" x14ac:dyDescent="0.25">
      <c r="A1690" s="72">
        <f>IF('##zz500##'!B1690&lt;&gt;"",'##zz500##'!B1690,"")</f>
        <v>41634</v>
      </c>
      <c r="B1690" s="208">
        <v>25649.65</v>
      </c>
      <c r="C1690" s="146">
        <f t="shared" si="72"/>
        <v>-1.4889391500587768E-2</v>
      </c>
      <c r="D1690" s="143">
        <f>IF('##zz500##'!K1690="","",IF('##zz500##'!K1690="yes",D1689,IF('##zz500##'!T1690&lt;&gt;0,D1689*(1+'##zz500##'!T1690),D1689*(1+C1690))))</f>
        <v>7.0562263954044644</v>
      </c>
      <c r="E1690" s="6">
        <f t="shared" si="70"/>
        <v>0</v>
      </c>
      <c r="F1690" s="17">
        <f>D1690/MAX(D$240:D1690)-1</f>
        <v>-2.42563043567815E-2</v>
      </c>
      <c r="G1690" s="66">
        <f>IF('##zz500##'!K1690="","",IF('##zz500##'!K1690="no",G1689*(1+E1690),IF('##zz500##'!T1690&lt;&gt;0,G1689*(1+'##zz500##'!T1690),G1689*(1+'##zz500##'!P1690))))</f>
        <v>28.863201584092355</v>
      </c>
      <c r="H1690" s="6">
        <f t="shared" si="71"/>
        <v>1.7151334532421236E-2</v>
      </c>
      <c r="I1690" s="17">
        <f>G1690/MAX(G$240:G1690)-1</f>
        <v>-7.8419776525188278E-2</v>
      </c>
      <c r="N1690" s="20"/>
      <c r="O1690" s="20"/>
      <c r="S1690" s="192"/>
      <c r="Y1690" s="39"/>
      <c r="Z1690" s="39"/>
      <c r="AA1690" s="17"/>
      <c r="AC1690" s="142"/>
      <c r="AE1690" s="17"/>
      <c r="AG1690" s="66"/>
      <c r="AI1690" s="17"/>
      <c r="AK1690" s="18"/>
    </row>
    <row r="1691" spans="1:41" x14ac:dyDescent="0.25">
      <c r="A1691" s="72">
        <f>IF('##zz500##'!B1691&lt;&gt;"",'##zz500##'!B1691,"")</f>
        <v>41635</v>
      </c>
      <c r="B1691" s="208">
        <v>26084.43</v>
      </c>
      <c r="C1691" s="146">
        <f t="shared" si="72"/>
        <v>1.6950718625790229E-2</v>
      </c>
      <c r="D1691" s="143">
        <f>IF('##zz500##'!K1691="","",IF('##zz500##'!K1691="yes",D1690,IF('##zz500##'!T1691&lt;&gt;0,D1690*(1+'##zz500##'!T1691),D1690*(1+C1691))))</f>
        <v>7.0562263954044644</v>
      </c>
      <c r="E1691" s="6">
        <f t="shared" si="70"/>
        <v>0</v>
      </c>
      <c r="F1691" s="17">
        <f>D1691/MAX(D$240:D1691)-1</f>
        <v>-2.42563043567815E-2</v>
      </c>
      <c r="G1691" s="66">
        <f>IF('##zz500##'!K1691="","",IF('##zz500##'!K1691="no",G1690*(1+E1691),IF('##zz500##'!T1691&lt;&gt;0,G1690*(1+'##zz500##'!T1691),G1690*(1+'##zz500##'!P1691))))</f>
        <v>28.418740681236432</v>
      </c>
      <c r="H1691" s="6">
        <f t="shared" si="71"/>
        <v>-1.5398877410081946E-2</v>
      </c>
      <c r="I1691" s="17">
        <f>G1691/MAX(G$240:G1691)-1</f>
        <v>-9.2611077410032938E-2</v>
      </c>
      <c r="N1691" s="20"/>
      <c r="O1691" s="20"/>
      <c r="S1691" s="192"/>
      <c r="Y1691" s="39"/>
      <c r="Z1691" s="39"/>
      <c r="AA1691" s="17"/>
      <c r="AC1691" s="142"/>
      <c r="AE1691" s="17"/>
      <c r="AG1691" s="66"/>
      <c r="AI1691" s="17"/>
      <c r="AK1691" s="18"/>
    </row>
    <row r="1692" spans="1:41" x14ac:dyDescent="0.25">
      <c r="A1692" s="72">
        <f>IF('##zz500##'!B1692&lt;&gt;"",'##zz500##'!B1692,"")</f>
        <v>41638</v>
      </c>
      <c r="B1692" s="208">
        <v>26213.69</v>
      </c>
      <c r="C1692" s="146">
        <f t="shared" si="72"/>
        <v>4.9554466016699106E-3</v>
      </c>
      <c r="D1692" s="143">
        <f>IF('##zz500##'!K1692="","",IF('##zz500##'!K1692="yes",D1691,IF('##zz500##'!T1692&lt;&gt;0,D1691*(1+'##zz500##'!T1692),D1691*(1+C1692))))</f>
        <v>7.0562263954044644</v>
      </c>
      <c r="E1692" s="6">
        <f t="shared" si="70"/>
        <v>0</v>
      </c>
      <c r="F1692" s="17">
        <f>D1692/MAX(D$240:D1692)-1</f>
        <v>-2.42563043567815E-2</v>
      </c>
      <c r="G1692" s="66">
        <f>IF('##zz500##'!K1692="","",IF('##zz500##'!K1692="no",G1691*(1+E1692),IF('##zz500##'!T1692&lt;&gt;0,G1691*(1+'##zz500##'!T1692),G1691*(1+'##zz500##'!P1692))))</f>
        <v>28.327295737571983</v>
      </c>
      <c r="H1692" s="6">
        <f t="shared" si="71"/>
        <v>-3.2177690310122298E-3</v>
      </c>
      <c r="I1692" s="17">
        <f>G1692/MAX(G$240:G1692)-1</f>
        <v>-9.5530845384226404E-2</v>
      </c>
      <c r="N1692" s="20"/>
      <c r="O1692" s="20"/>
      <c r="S1692" s="192"/>
      <c r="Y1692" s="39"/>
      <c r="Z1692" s="39"/>
      <c r="AA1692" s="17"/>
      <c r="AC1692" s="142"/>
      <c r="AE1692" s="17"/>
      <c r="AG1692" s="66"/>
      <c r="AI1692" s="17"/>
      <c r="AK1692" s="18"/>
    </row>
    <row r="1693" spans="1:41" s="11" customFormat="1" x14ac:dyDescent="0.25">
      <c r="A1693" s="72">
        <f>IF('##zz500##'!B1693&lt;&gt;"",'##zz500##'!B1693,"")</f>
        <v>41639</v>
      </c>
      <c r="B1693" s="208">
        <v>26299.4</v>
      </c>
      <c r="C1693" s="146">
        <f t="shared" si="72"/>
        <v>3.2696655831363497E-3</v>
      </c>
      <c r="D1693" s="143">
        <f>IF('##zz500##'!K1693="","",IF('##zz500##'!K1693="yes",D1692,IF('##zz500##'!T1693&lt;&gt;0,D1692*(1+'##zz500##'!T1693),D1692*(1+C1693))))</f>
        <v>7.0562263954044644</v>
      </c>
      <c r="E1693" s="14">
        <f t="shared" si="70"/>
        <v>0</v>
      </c>
      <c r="F1693" s="14">
        <f>D1693/MAX(D$240:D1693)-1</f>
        <v>-2.42563043567815E-2</v>
      </c>
      <c r="G1693" s="66">
        <f>IF('##zz500##'!K1693="","",IF('##zz500##'!K1693="no",G1692*(1+E1693),IF('##zz500##'!T1693&lt;&gt;0,G1692*(1+'##zz500##'!T1693),G1692*(1+'##zz500##'!P1693))))</f>
        <v>28.207686647255986</v>
      </c>
      <c r="H1693" s="14">
        <f t="shared" si="71"/>
        <v>-4.2223970626802387E-3</v>
      </c>
      <c r="I1693" s="14">
        <f>G1693/MAX(G$240:G1693)-1</f>
        <v>-9.9349873285960899E-2</v>
      </c>
      <c r="J1693" s="24"/>
      <c r="K1693" s="24"/>
      <c r="L1693" s="24"/>
      <c r="M1693" s="24"/>
      <c r="N1693" s="40"/>
      <c r="O1693" s="40"/>
      <c r="P1693" s="59"/>
      <c r="Q1693" s="41"/>
      <c r="R1693" s="14"/>
      <c r="S1693" s="192"/>
      <c r="T1693" s="21"/>
      <c r="U1693" s="21"/>
      <c r="V1693" s="14"/>
      <c r="W1693" s="14"/>
      <c r="X1693" s="88"/>
      <c r="Y1693" s="117"/>
      <c r="Z1693" s="117"/>
      <c r="AA1693" s="14"/>
      <c r="AB1693" s="14"/>
      <c r="AC1693" s="142"/>
      <c r="AD1693" s="14"/>
      <c r="AE1693" s="14"/>
      <c r="AF1693" s="14"/>
      <c r="AG1693" s="66"/>
      <c r="AH1693" s="14"/>
      <c r="AI1693" s="14"/>
      <c r="AJ1693" s="14"/>
      <c r="AK1693" s="21"/>
      <c r="AL1693" s="14"/>
      <c r="AM1693" s="13"/>
      <c r="AN1693" s="13"/>
      <c r="AO1693" s="13"/>
    </row>
    <row r="1694" spans="1:41" x14ac:dyDescent="0.25">
      <c r="A1694" s="72">
        <f>IF('##zz500##'!B1694&lt;&gt;"",'##zz500##'!B1694,"")</f>
        <v>41641</v>
      </c>
      <c r="B1694" s="208">
        <v>26555.72</v>
      </c>
      <c r="C1694" s="146">
        <f t="shared" si="72"/>
        <v>9.7462299520141293E-3</v>
      </c>
      <c r="D1694" s="143">
        <f>IF('##zz500##'!K1694="","",IF('##zz500##'!K1694="yes",D1693,IF('##zz500##'!T1694&lt;&gt;0,D1693*(1+'##zz500##'!T1694),D1693*(1+C1694))))</f>
        <v>7.0562263954044644</v>
      </c>
      <c r="E1694" s="6">
        <f t="shared" si="70"/>
        <v>0</v>
      </c>
      <c r="F1694" s="17">
        <f>D1694/MAX(D$240:D1694)-1</f>
        <v>-2.42563043567815E-2</v>
      </c>
      <c r="G1694" s="66">
        <f>IF('##zz500##'!K1694="","",IF('##zz500##'!K1694="no",G1693*(1+E1694),IF('##zz500##'!T1694&lt;&gt;0,G1693*(1+'##zz500##'!T1694),G1693*(1+'##zz500##'!P1694))))</f>
        <v>28.069340729093629</v>
      </c>
      <c r="H1694" s="6">
        <f t="shared" si="71"/>
        <v>-4.9045467603354709E-3</v>
      </c>
      <c r="I1694" s="17">
        <f>G1694/MAX(G$240:G1694)-1</f>
        <v>-0.10376715394713198</v>
      </c>
      <c r="N1694" s="20"/>
      <c r="O1694" s="20"/>
      <c r="S1694" s="192"/>
      <c r="Y1694" s="39"/>
      <c r="Z1694" s="39"/>
      <c r="AA1694" s="17"/>
      <c r="AC1694" s="142"/>
      <c r="AE1694" s="17"/>
      <c r="AG1694" s="66"/>
      <c r="AI1694" s="17"/>
      <c r="AK1694" s="18"/>
    </row>
    <row r="1695" spans="1:41" x14ac:dyDescent="0.25">
      <c r="A1695" s="72">
        <f>IF('##zz500##'!B1695&lt;&gt;"",'##zz500##'!B1695,"")</f>
        <v>41642</v>
      </c>
      <c r="B1695" s="208">
        <v>26481.97</v>
      </c>
      <c r="C1695" s="146">
        <f t="shared" si="72"/>
        <v>-2.7771794551230133E-3</v>
      </c>
      <c r="D1695" s="143">
        <f>IF('##zz500##'!K1695="","",IF('##zz500##'!K1695="yes",D1694,IF('##zz500##'!T1695&lt;&gt;0,D1694*(1+'##zz500##'!T1695),D1694*(1+C1695))))</f>
        <v>7.0562263954044644</v>
      </c>
      <c r="E1695" s="6">
        <f t="shared" si="70"/>
        <v>0</v>
      </c>
      <c r="F1695" s="17">
        <f>D1695/MAX(D$240:D1695)-1</f>
        <v>-2.42563043567815E-2</v>
      </c>
      <c r="G1695" s="66">
        <f>IF('##zz500##'!K1695="","",IF('##zz500##'!K1695="no",G1694*(1+E1695),IF('##zz500##'!T1695&lt;&gt;0,G1694*(1+'##zz500##'!T1695),G1694*(1+'##zz500##'!P1695))))</f>
        <v>28.299563187540929</v>
      </c>
      <c r="H1695" s="6">
        <f t="shared" si="71"/>
        <v>8.2019189787623237E-3</v>
      </c>
      <c r="I1695" s="17">
        <f>G1695/MAX(G$240:G1695)-1</f>
        <v>-9.6416324757700789E-2</v>
      </c>
      <c r="N1695" s="20"/>
      <c r="O1695" s="20"/>
      <c r="S1695" s="192"/>
      <c r="Y1695" s="39"/>
      <c r="Z1695" s="39"/>
      <c r="AA1695" s="17"/>
      <c r="AC1695" s="142"/>
      <c r="AE1695" s="17"/>
      <c r="AG1695" s="66"/>
      <c r="AI1695" s="17"/>
      <c r="AK1695" s="18"/>
    </row>
    <row r="1696" spans="1:41" x14ac:dyDescent="0.25">
      <c r="A1696" s="72">
        <f>IF('##zz500##'!B1696&lt;&gt;"",'##zz500##'!B1696,"")</f>
        <v>41645</v>
      </c>
      <c r="B1696" s="208">
        <v>26148.83</v>
      </c>
      <c r="C1696" s="146">
        <f t="shared" si="72"/>
        <v>-1.25798798201191E-2</v>
      </c>
      <c r="D1696" s="143">
        <f>IF('##zz500##'!K1696="","",IF('##zz500##'!K1696="yes",D1695,IF('##zz500##'!T1696&lt;&gt;0,D1695*(1+'##zz500##'!T1696),D1695*(1+C1696))))</f>
        <v>7.0562263954044644</v>
      </c>
      <c r="E1696" s="6">
        <f t="shared" si="70"/>
        <v>0</v>
      </c>
      <c r="F1696" s="17">
        <f>D1696/MAX(D$240:D1696)-1</f>
        <v>-2.42563043567815E-2</v>
      </c>
      <c r="G1696" s="66">
        <f>IF('##zz500##'!K1696="","",IF('##zz500##'!K1696="no",G1695*(1+E1696),IF('##zz500##'!T1696&lt;&gt;0,G1695*(1+'##zz500##'!T1696),G1695*(1+'##zz500##'!P1696))))</f>
        <v>29.081295314624239</v>
      </c>
      <c r="H1696" s="6">
        <f t="shared" si="71"/>
        <v>2.7623469730001737E-2</v>
      </c>
      <c r="I1696" s="17">
        <f>G1696/MAX(G$240:G1696)-1</f>
        <v>-7.1456208456121328E-2</v>
      </c>
      <c r="N1696" s="20"/>
      <c r="O1696" s="20"/>
      <c r="S1696" s="192"/>
      <c r="Y1696" s="39"/>
      <c r="Z1696" s="39"/>
      <c r="AA1696" s="17"/>
      <c r="AC1696" s="142"/>
      <c r="AE1696" s="17"/>
      <c r="AG1696" s="66"/>
      <c r="AI1696" s="17"/>
      <c r="AK1696" s="18"/>
    </row>
    <row r="1697" spans="1:41" x14ac:dyDescent="0.25">
      <c r="A1697" s="72">
        <f>IF('##zz500##'!B1697&lt;&gt;"",'##zz500##'!B1697,"")</f>
        <v>41646</v>
      </c>
      <c r="B1697" s="208">
        <v>26283.68</v>
      </c>
      <c r="C1697" s="146">
        <f t="shared" si="72"/>
        <v>5.1570184975771038E-3</v>
      </c>
      <c r="D1697" s="143">
        <f>IF('##zz500##'!K1697="","",IF('##zz500##'!K1697="yes",D1696,IF('##zz500##'!T1697&lt;&gt;0,D1696*(1+'##zz500##'!T1697),D1696*(1+C1697))))</f>
        <v>7.0562263954044644</v>
      </c>
      <c r="E1697" s="6">
        <f t="shared" si="70"/>
        <v>0</v>
      </c>
      <c r="F1697" s="17">
        <f>D1697/MAX(D$240:D1697)-1</f>
        <v>-2.42563043567815E-2</v>
      </c>
      <c r="G1697" s="66">
        <f>IF('##zz500##'!K1697="","",IF('##zz500##'!K1697="no",G1696*(1+E1697),IF('##zz500##'!T1697&lt;&gt;0,G1696*(1+'##zz500##'!T1697),G1696*(1+'##zz500##'!P1697))))</f>
        <v>28.902931499549503</v>
      </c>
      <c r="H1697" s="6">
        <f t="shared" si="71"/>
        <v>-6.1332830310705244E-3</v>
      </c>
      <c r="I1697" s="17">
        <f>G1697/MAX(G$240:G1697)-1</f>
        <v>-7.7151230336403365E-2</v>
      </c>
      <c r="N1697" s="20"/>
      <c r="O1697" s="20"/>
      <c r="S1697" s="192"/>
      <c r="Y1697" s="39"/>
      <c r="Z1697" s="39"/>
      <c r="AA1697" s="17"/>
      <c r="AC1697" s="142"/>
      <c r="AE1697" s="17"/>
      <c r="AG1697" s="66"/>
      <c r="AI1697" s="17"/>
      <c r="AK1697" s="18"/>
    </row>
    <row r="1698" spans="1:41" x14ac:dyDescent="0.25">
      <c r="A1698" s="72">
        <f>IF('##zz500##'!B1698&lt;&gt;"",'##zz500##'!B1698,"")</f>
        <v>41647</v>
      </c>
      <c r="B1698" s="208">
        <v>26212.37</v>
      </c>
      <c r="C1698" s="146">
        <f t="shared" si="72"/>
        <v>-2.7130904043878301E-3</v>
      </c>
      <c r="D1698" s="143">
        <f>IF('##zz500##'!K1698="","",IF('##zz500##'!K1698="yes",D1697,IF('##zz500##'!T1698&lt;&gt;0,D1697*(1+'##zz500##'!T1698),D1697*(1+C1698))))</f>
        <v>7.0562263954044644</v>
      </c>
      <c r="E1698" s="6">
        <f t="shared" si="70"/>
        <v>0</v>
      </c>
      <c r="F1698" s="17">
        <f>D1698/MAX(D$240:D1698)-1</f>
        <v>-2.42563043567815E-2</v>
      </c>
      <c r="G1698" s="66">
        <f>IF('##zz500##'!K1698="","",IF('##zz500##'!K1698="no",G1697*(1+E1698),IF('##zz500##'!T1698&lt;&gt;0,G1697*(1+'##zz500##'!T1698),G1697*(1+'##zz500##'!P1698))))</f>
        <v>28.867709133741432</v>
      </c>
      <c r="H1698" s="6">
        <f t="shared" si="71"/>
        <v>-1.2186433687053633E-3</v>
      </c>
      <c r="I1698" s="17">
        <f>G1698/MAX(G$240:G1698)-1</f>
        <v>-7.8275853869871792E-2</v>
      </c>
      <c r="N1698" s="20"/>
      <c r="O1698" s="20"/>
      <c r="S1698" s="192"/>
      <c r="Y1698" s="39"/>
      <c r="Z1698" s="39"/>
      <c r="AA1698" s="17"/>
      <c r="AC1698" s="142"/>
      <c r="AE1698" s="17"/>
      <c r="AG1698" s="66"/>
      <c r="AI1698" s="17"/>
      <c r="AK1698" s="18"/>
    </row>
    <row r="1699" spans="1:41" x14ac:dyDescent="0.25">
      <c r="A1699" s="72">
        <f>IF('##zz500##'!B1699&lt;&gt;"",'##zz500##'!B1699,"")</f>
        <v>41648</v>
      </c>
      <c r="B1699" s="208">
        <v>25913.08</v>
      </c>
      <c r="C1699" s="146">
        <f t="shared" si="72"/>
        <v>-1.1417891629028509E-2</v>
      </c>
      <c r="D1699" s="143">
        <f>IF('##zz500##'!K1699="","",IF('##zz500##'!K1699="yes",D1698,IF('##zz500##'!T1699&lt;&gt;0,D1698*(1+'##zz500##'!T1699),D1698*(1+C1699))))</f>
        <v>7.0562263954044644</v>
      </c>
      <c r="E1699" s="6">
        <f t="shared" si="70"/>
        <v>0</v>
      </c>
      <c r="F1699" s="17">
        <f>D1699/MAX(D$240:D1699)-1</f>
        <v>-2.42563043567815E-2</v>
      </c>
      <c r="G1699" s="66">
        <f>IF('##zz500##'!K1699="","",IF('##zz500##'!K1699="no",G1698*(1+E1699),IF('##zz500##'!T1699&lt;&gt;0,G1698*(1+'##zz500##'!T1699),G1698*(1+'##zz500##'!P1699))))</f>
        <v>29.193514438513649</v>
      </c>
      <c r="H1699" s="6">
        <f t="shared" si="71"/>
        <v>1.1286150323283062E-2</v>
      </c>
      <c r="I1699" s="17">
        <f>G1699/MAX(G$240:G1699)-1</f>
        <v>-6.7873136600047457E-2</v>
      </c>
      <c r="N1699" s="20"/>
      <c r="O1699" s="20"/>
      <c r="S1699" s="192"/>
      <c r="Y1699" s="39"/>
      <c r="Z1699" s="39"/>
      <c r="AA1699" s="17"/>
      <c r="AC1699" s="142"/>
      <c r="AE1699" s="17"/>
      <c r="AG1699" s="66"/>
      <c r="AI1699" s="17"/>
      <c r="AK1699" s="18"/>
    </row>
    <row r="1700" spans="1:41" x14ac:dyDescent="0.25">
      <c r="A1700" s="72">
        <f>IF('##zz500##'!B1700&lt;&gt;"",'##zz500##'!B1700,"")</f>
        <v>41649</v>
      </c>
      <c r="B1700" s="208">
        <v>25194.34</v>
      </c>
      <c r="C1700" s="146">
        <f t="shared" si="72"/>
        <v>-2.773657164644272E-2</v>
      </c>
      <c r="D1700" s="143">
        <f>IF('##zz500##'!K1700="","",IF('##zz500##'!K1700="yes",D1699,IF('##zz500##'!T1700&lt;&gt;0,D1699*(1+'##zz500##'!T1700),D1699*(1+C1700))))</f>
        <v>7.0562263954044644</v>
      </c>
      <c r="E1700" s="6">
        <f t="shared" si="70"/>
        <v>0</v>
      </c>
      <c r="F1700" s="17">
        <f>D1700/MAX(D$240:D1700)-1</f>
        <v>-2.42563043567815E-2</v>
      </c>
      <c r="G1700" s="66">
        <f>IF('##zz500##'!K1700="","",IF('##zz500##'!K1700="no",G1699*(1+E1700),IF('##zz500##'!T1700&lt;&gt;0,G1699*(1+'##zz500##'!T1700),G1699*(1+'##zz500##'!P1700))))</f>
        <v>29.725803478619337</v>
      </c>
      <c r="H1700" s="6">
        <f t="shared" si="71"/>
        <v>1.8233126444120895E-2</v>
      </c>
      <c r="I1700" s="17">
        <f>G1700/MAX(G$240:G1700)-1</f>
        <v>-5.0877549637714292E-2</v>
      </c>
      <c r="N1700" s="20"/>
      <c r="O1700" s="20"/>
      <c r="S1700" s="192"/>
      <c r="Y1700" s="39"/>
      <c r="Z1700" s="39"/>
      <c r="AA1700" s="17"/>
      <c r="AC1700" s="142"/>
      <c r="AE1700" s="17"/>
      <c r="AG1700" s="66"/>
      <c r="AI1700" s="17"/>
      <c r="AK1700" s="18"/>
    </row>
    <row r="1701" spans="1:41" x14ac:dyDescent="0.25">
      <c r="A1701" s="72">
        <f>IF('##zz500##'!B1701&lt;&gt;"",'##zz500##'!B1701,"")</f>
        <v>41652</v>
      </c>
      <c r="B1701" s="208">
        <v>25427.66</v>
      </c>
      <c r="C1701" s="146">
        <f t="shared" si="72"/>
        <v>9.2608101660929254E-3</v>
      </c>
      <c r="D1701" s="143">
        <f>IF('##zz500##'!K1701="","",IF('##zz500##'!K1701="yes",D1700,IF('##zz500##'!T1701&lt;&gt;0,D1700*(1+'##zz500##'!T1701),D1700*(1+C1701))))</f>
        <v>7.0562263954044644</v>
      </c>
      <c r="E1701" s="6">
        <f t="shared" si="70"/>
        <v>0</v>
      </c>
      <c r="F1701" s="17">
        <f>D1701/MAX(D$240:D1701)-1</f>
        <v>-2.42563043567815E-2</v>
      </c>
      <c r="G1701" s="66">
        <f>IF('##zz500##'!K1701="","",IF('##zz500##'!K1701="no",G1700*(1+E1701),IF('##zz500##'!T1701&lt;&gt;0,G1700*(1+'##zz500##'!T1701),G1700*(1+'##zz500##'!P1701))))</f>
        <v>29.861872903107333</v>
      </c>
      <c r="H1701" s="6">
        <f t="shared" si="71"/>
        <v>4.5774851665780769E-3</v>
      </c>
      <c r="I1701" s="17">
        <f>G1701/MAX(G$240:G1701)-1</f>
        <v>-4.6532955699914669E-2</v>
      </c>
      <c r="N1701" s="20"/>
      <c r="O1701" s="20"/>
      <c r="S1701" s="192"/>
      <c r="Y1701" s="39"/>
      <c r="Z1701" s="39"/>
      <c r="AA1701" s="17"/>
      <c r="AC1701" s="142"/>
      <c r="AE1701" s="17"/>
      <c r="AG1701" s="66"/>
      <c r="AI1701" s="17"/>
      <c r="AK1701" s="18"/>
    </row>
    <row r="1702" spans="1:41" x14ac:dyDescent="0.25">
      <c r="A1702" s="72">
        <f>IF('##zz500##'!B1702&lt;&gt;"",'##zz500##'!B1702,"")</f>
        <v>41653</v>
      </c>
      <c r="B1702" s="208">
        <v>26094.94</v>
      </c>
      <c r="C1702" s="146">
        <f t="shared" si="72"/>
        <v>2.6242288909006817E-2</v>
      </c>
      <c r="D1702" s="143">
        <f>IF('##zz500##'!K1702="","",IF('##zz500##'!K1702="yes",D1701,IF('##zz500##'!T1702&lt;&gt;0,D1701*(1+'##zz500##'!T1702),D1701*(1+C1702))))</f>
        <v>7.0562263954044644</v>
      </c>
      <c r="E1702" s="6">
        <f t="shared" si="70"/>
        <v>0</v>
      </c>
      <c r="F1702" s="17">
        <f>D1702/MAX(D$240:D1702)-1</f>
        <v>-2.42563043567815E-2</v>
      </c>
      <c r="G1702" s="66">
        <f>IF('##zz500##'!K1702="","",IF('##zz500##'!K1702="no",G1701*(1+E1702),IF('##zz500##'!T1702&lt;&gt;0,G1701*(1+'##zz500##'!T1702),G1701*(1+'##zz500##'!P1702))))</f>
        <v>29.270673925443528</v>
      </c>
      <c r="H1702" s="6">
        <f t="shared" si="71"/>
        <v>-1.9797786280253193E-2</v>
      </c>
      <c r="I1702" s="17">
        <f>G1702/MAX(G$240:G1702)-1</f>
        <v>-6.5409492468232466E-2</v>
      </c>
      <c r="N1702" s="20"/>
      <c r="O1702" s="20"/>
      <c r="S1702" s="192"/>
      <c r="Y1702" s="39"/>
      <c r="Z1702" s="39"/>
      <c r="AA1702" s="17"/>
      <c r="AC1702" s="142"/>
      <c r="AE1702" s="17"/>
      <c r="AG1702" s="66"/>
      <c r="AI1702" s="17"/>
      <c r="AK1702" s="18"/>
    </row>
    <row r="1703" spans="1:41" x14ac:dyDescent="0.25">
      <c r="A1703" s="72">
        <f>IF('##zz500##'!B1703&lt;&gt;"",'##zz500##'!B1703,"")</f>
        <v>41654</v>
      </c>
      <c r="B1703" s="208">
        <v>26051.57</v>
      </c>
      <c r="C1703" s="146">
        <f t="shared" si="72"/>
        <v>-1.66200803680705E-3</v>
      </c>
      <c r="D1703" s="143">
        <f>IF('##zz500##'!K1703="","",IF('##zz500##'!K1703="yes",D1702,IF('##zz500##'!T1703&lt;&gt;0,D1702*(1+'##zz500##'!T1703),D1702*(1+C1703))))</f>
        <v>7.0562263954044644</v>
      </c>
      <c r="E1703" s="6">
        <f t="shared" si="70"/>
        <v>0</v>
      </c>
      <c r="F1703" s="17">
        <f>D1703/MAX(D$240:D1703)-1</f>
        <v>-2.42563043567815E-2</v>
      </c>
      <c r="G1703" s="66">
        <f>IF('##zz500##'!K1703="","",IF('##zz500##'!K1703="no",G1702*(1+E1703),IF('##zz500##'!T1703&lt;&gt;0,G1702*(1+'##zz500##'!T1703),G1702*(1+'##zz500##'!P1703))))</f>
        <v>29.075113882412754</v>
      </c>
      <c r="H1703" s="6">
        <f t="shared" si="71"/>
        <v>-6.6810912358523655E-3</v>
      </c>
      <c r="I1703" s="17">
        <f>G1703/MAX(G$240:G1703)-1</f>
        <v>-7.1653576917213857E-2</v>
      </c>
      <c r="N1703" s="20"/>
      <c r="O1703" s="20"/>
      <c r="S1703" s="192"/>
      <c r="Y1703" s="39"/>
      <c r="Z1703" s="39"/>
      <c r="AA1703" s="17"/>
      <c r="AC1703" s="142"/>
      <c r="AE1703" s="17"/>
      <c r="AG1703" s="66"/>
      <c r="AI1703" s="17"/>
      <c r="AK1703" s="18"/>
    </row>
    <row r="1704" spans="1:41" x14ac:dyDescent="0.25">
      <c r="A1704" s="72">
        <f>IF('##zz500##'!B1704&lt;&gt;"",'##zz500##'!B1704,"")</f>
        <v>41655</v>
      </c>
      <c r="B1704" s="208">
        <v>26255.38</v>
      </c>
      <c r="C1704" s="146">
        <f t="shared" si="72"/>
        <v>7.8233288819062885E-3</v>
      </c>
      <c r="D1704" s="143">
        <f>IF('##zz500##'!K1704="","",IF('##zz500##'!K1704="yes",D1703,IF('##zz500##'!T1704&lt;&gt;0,D1703*(1+'##zz500##'!T1704),D1703*(1+C1704))))</f>
        <v>7.0562263954044644</v>
      </c>
      <c r="E1704" s="6">
        <f t="shared" si="70"/>
        <v>0</v>
      </c>
      <c r="F1704" s="17">
        <f>D1704/MAX(D$240:D1704)-1</f>
        <v>-2.42563043567815E-2</v>
      </c>
      <c r="G1704" s="66">
        <f>IF('##zz500##'!K1704="","",IF('##zz500##'!K1704="no",G1703*(1+E1704),IF('##zz500##'!T1704&lt;&gt;0,G1703*(1+'##zz500##'!T1704),G1703*(1+'##zz500##'!P1704))))</f>
        <v>29.026735597705468</v>
      </c>
      <c r="H1704" s="6">
        <f t="shared" si="71"/>
        <v>-1.6639069722286237E-3</v>
      </c>
      <c r="I1704" s="17">
        <f>G1704/MAX(G$240:G1704)-1</f>
        <v>-7.3198259003224742E-2</v>
      </c>
      <c r="N1704" s="20"/>
      <c r="O1704" s="20"/>
      <c r="S1704" s="192"/>
      <c r="Y1704" s="39"/>
      <c r="Z1704" s="39"/>
      <c r="AA1704" s="17"/>
      <c r="AC1704" s="142"/>
      <c r="AE1704" s="17"/>
      <c r="AG1704" s="66"/>
      <c r="AI1704" s="17"/>
      <c r="AK1704" s="18"/>
    </row>
    <row r="1705" spans="1:41" x14ac:dyDescent="0.25">
      <c r="A1705" s="72">
        <f>IF('##zz500##'!B1705&lt;&gt;"",'##zz500##'!B1705,"")</f>
        <v>41656</v>
      </c>
      <c r="B1705" s="208">
        <v>26114.16</v>
      </c>
      <c r="C1705" s="146">
        <f t="shared" si="72"/>
        <v>-5.3787071449737933E-3</v>
      </c>
      <c r="D1705" s="143">
        <f>IF('##zz500##'!K1705="","",IF('##zz500##'!K1705="yes",D1704,IF('##zz500##'!T1705&lt;&gt;0,D1704*(1+'##zz500##'!T1705),D1704*(1+C1705))))</f>
        <v>7.0562263954044644</v>
      </c>
      <c r="E1705" s="6">
        <f t="shared" si="70"/>
        <v>0</v>
      </c>
      <c r="F1705" s="17">
        <f>D1705/MAX(D$240:D1705)-1</f>
        <v>-2.42563043567815E-2</v>
      </c>
      <c r="G1705" s="66">
        <f>IF('##zz500##'!K1705="","",IF('##zz500##'!K1705="no",G1704*(1+E1705),IF('##zz500##'!T1705&lt;&gt;0,G1704*(1+'##zz500##'!T1705),G1704*(1+'##zz500##'!P1705))))</f>
        <v>29.358006633775894</v>
      </c>
      <c r="H1705" s="6">
        <f t="shared" si="71"/>
        <v>1.1412617686730631E-2</v>
      </c>
      <c r="I1705" s="17">
        <f>G1705/MAX(G$240:G1705)-1</f>
        <v>-6.2621025061832203E-2</v>
      </c>
      <c r="N1705" s="20"/>
      <c r="O1705" s="20"/>
      <c r="S1705" s="192"/>
      <c r="Y1705" s="39"/>
      <c r="Z1705" s="39"/>
      <c r="AA1705" s="17"/>
      <c r="AC1705" s="142"/>
      <c r="AE1705" s="17"/>
      <c r="AG1705" s="66"/>
      <c r="AI1705" s="17"/>
      <c r="AK1705" s="18"/>
    </row>
    <row r="1706" spans="1:41" x14ac:dyDescent="0.25">
      <c r="A1706" s="72">
        <f>IF('##zz500##'!B1706&lt;&gt;"",'##zz500##'!B1706,"")</f>
        <v>41659</v>
      </c>
      <c r="B1706" s="208">
        <v>25962.560000000001</v>
      </c>
      <c r="C1706" s="146">
        <f t="shared" si="72"/>
        <v>-5.8052795877790997E-3</v>
      </c>
      <c r="D1706" s="143">
        <f>IF('##zz500##'!K1706="","",IF('##zz500##'!K1706="yes",D1705,IF('##zz500##'!T1706&lt;&gt;0,D1705*(1+'##zz500##'!T1706),D1705*(1+C1706))))</f>
        <v>7.0562263954044644</v>
      </c>
      <c r="E1706" s="6">
        <f t="shared" si="70"/>
        <v>0</v>
      </c>
      <c r="F1706" s="17">
        <f>D1706/MAX(D$240:D1706)-1</f>
        <v>-2.42563043567815E-2</v>
      </c>
      <c r="G1706" s="66">
        <f>IF('##zz500##'!K1706="","",IF('##zz500##'!K1706="no",G1705*(1+E1706),IF('##zz500##'!T1706&lt;&gt;0,G1705*(1+'##zz500##'!T1706),G1705*(1+'##zz500##'!P1706))))</f>
        <v>29.580195299202323</v>
      </c>
      <c r="H1706" s="6">
        <f t="shared" si="71"/>
        <v>7.5682476742411353E-3</v>
      </c>
      <c r="I1706" s="17">
        <f>G1706/MAX(G$240:G1706)-1</f>
        <v>-5.5526708814873982E-2</v>
      </c>
      <c r="N1706" s="20"/>
      <c r="O1706" s="20"/>
      <c r="S1706" s="192"/>
      <c r="Y1706" s="39"/>
      <c r="Z1706" s="39"/>
      <c r="AA1706" s="17"/>
      <c r="AC1706" s="142"/>
      <c r="AE1706" s="17"/>
      <c r="AG1706" s="66"/>
      <c r="AI1706" s="17"/>
      <c r="AK1706" s="18"/>
    </row>
    <row r="1707" spans="1:41" x14ac:dyDescent="0.25">
      <c r="A1707" s="72">
        <f>IF('##zz500##'!B1707&lt;&gt;"",'##zz500##'!B1707,"")</f>
        <v>41660</v>
      </c>
      <c r="B1707" s="208">
        <v>26287.69</v>
      </c>
      <c r="C1707" s="146">
        <f t="shared" si="72"/>
        <v>1.2523033167761488E-2</v>
      </c>
      <c r="D1707" s="143">
        <f>IF('##zz500##'!K1707="","",IF('##zz500##'!K1707="yes",D1706,IF('##zz500##'!T1707&lt;&gt;0,D1706*(1+'##zz500##'!T1707),D1706*(1+C1707))))</f>
        <v>7.0562263954044644</v>
      </c>
      <c r="E1707" s="6">
        <f t="shared" si="70"/>
        <v>0</v>
      </c>
      <c r="F1707" s="17">
        <f>D1707/MAX(D$240:D1707)-1</f>
        <v>-2.42563043567815E-2</v>
      </c>
      <c r="G1707" s="66">
        <f>IF('##zz500##'!K1707="","",IF('##zz500##'!K1707="no",G1706*(1+E1707),IF('##zz500##'!T1707&lt;&gt;0,G1706*(1+'##zz500##'!T1707),G1706*(1+'##zz500##'!P1707))))</f>
        <v>29.125793471372539</v>
      </c>
      <c r="H1707" s="6">
        <f t="shared" si="71"/>
        <v>-1.5361691267874678E-2</v>
      </c>
      <c r="I1707" s="17">
        <f>G1707/MAX(G$240:G1707)-1</f>
        <v>-7.0035415924813327E-2</v>
      </c>
      <c r="N1707" s="20"/>
      <c r="O1707" s="20"/>
      <c r="S1707" s="192"/>
      <c r="Y1707" s="39"/>
      <c r="Z1707" s="39"/>
      <c r="AA1707" s="17"/>
      <c r="AC1707" s="142"/>
      <c r="AE1707" s="17"/>
      <c r="AG1707" s="66"/>
      <c r="AI1707" s="17"/>
      <c r="AK1707" s="18"/>
    </row>
    <row r="1708" spans="1:41" x14ac:dyDescent="0.25">
      <c r="A1708" s="72">
        <f>IF('##zz500##'!B1708&lt;&gt;"",'##zz500##'!B1708,"")</f>
        <v>41661</v>
      </c>
      <c r="B1708" s="208">
        <v>26778.06</v>
      </c>
      <c r="C1708" s="146">
        <f t="shared" si="72"/>
        <v>1.8653978344997268E-2</v>
      </c>
      <c r="D1708" s="143">
        <f>IF('##zz500##'!K1708="","",IF('##zz500##'!K1708="yes",D1707,IF('##zz500##'!T1708&lt;&gt;0,D1707*(1+'##zz500##'!T1708),D1707*(1+C1708))))</f>
        <v>7.0562263954044644</v>
      </c>
      <c r="E1708" s="6">
        <f t="shared" si="70"/>
        <v>0</v>
      </c>
      <c r="F1708" s="17">
        <f>D1708/MAX(D$240:D1708)-1</f>
        <v>-2.42563043567815E-2</v>
      </c>
      <c r="G1708" s="66">
        <f>IF('##zz500##'!K1708="","",IF('##zz500##'!K1708="no",G1707*(1+E1708),IF('##zz500##'!T1708&lt;&gt;0,G1707*(1+'##zz500##'!T1708),G1707*(1+'##zz500##'!P1708))))</f>
        <v>28.347055880294736</v>
      </c>
      <c r="H1708" s="6">
        <f t="shared" si="71"/>
        <v>-2.6737042952777124E-2</v>
      </c>
      <c r="I1708" s="17">
        <f>G1708/MAX(G$240:G1708)-1</f>
        <v>-9.4899918953793128E-2</v>
      </c>
      <c r="N1708" s="20"/>
      <c r="O1708" s="20"/>
      <c r="S1708" s="192"/>
      <c r="Y1708" s="39"/>
      <c r="Z1708" s="39"/>
      <c r="AA1708" s="17"/>
      <c r="AC1708" s="142"/>
      <c r="AE1708" s="17"/>
      <c r="AF1708" s="14"/>
      <c r="AG1708" s="66"/>
      <c r="AI1708" s="17"/>
      <c r="AJ1708" s="14"/>
      <c r="AK1708" s="18"/>
    </row>
    <row r="1709" spans="1:41" x14ac:dyDescent="0.25">
      <c r="A1709" s="72">
        <f>IF('##zz500##'!B1709&lt;&gt;"",'##zz500##'!B1709,"")</f>
        <v>41662</v>
      </c>
      <c r="B1709" s="208">
        <v>27025.43</v>
      </c>
      <c r="C1709" s="146">
        <f t="shared" si="72"/>
        <v>9.2377864565245105E-3</v>
      </c>
      <c r="D1709" s="143">
        <f>IF('##zz500##'!K1709="","",IF('##zz500##'!K1709="yes",D1708,IF('##zz500##'!T1709&lt;&gt;0,D1708*(1+'##zz500##'!T1709),D1708*(1+C1709))))</f>
        <v>7.0562263954044644</v>
      </c>
      <c r="E1709" s="6">
        <f t="shared" si="70"/>
        <v>0</v>
      </c>
      <c r="F1709" s="17">
        <f>D1709/MAX(D$240:D1709)-1</f>
        <v>-2.42563043567815E-2</v>
      </c>
      <c r="G1709" s="66">
        <f>IF('##zz500##'!K1709="","",IF('##zz500##'!K1709="no",G1708*(1+E1709),IF('##zz500##'!T1709&lt;&gt;0,G1708*(1+'##zz500##'!T1709),G1708*(1+'##zz500##'!P1709))))</f>
        <v>28.326034411448386</v>
      </c>
      <c r="H1709" s="6">
        <f t="shared" si="71"/>
        <v>-7.4157503111149659E-4</v>
      </c>
      <c r="I1709" s="17">
        <f>G1709/MAX(G$240:G1709)-1</f>
        <v>-9.5571118574554026E-2</v>
      </c>
      <c r="N1709" s="20"/>
      <c r="O1709" s="20"/>
      <c r="S1709" s="192"/>
      <c r="Y1709" s="39"/>
      <c r="Z1709" s="39"/>
      <c r="AA1709" s="17"/>
      <c r="AC1709" s="142"/>
      <c r="AE1709" s="17"/>
      <c r="AG1709" s="66"/>
      <c r="AI1709" s="17"/>
      <c r="AK1709" s="18"/>
    </row>
    <row r="1710" spans="1:41" s="11" customFormat="1" x14ac:dyDescent="0.25">
      <c r="A1710" s="72">
        <f>IF('##zz500##'!B1710&lt;&gt;"",'##zz500##'!B1710,"")</f>
        <v>41663</v>
      </c>
      <c r="B1710" s="208">
        <v>27349.13</v>
      </c>
      <c r="C1710" s="146">
        <f t="shared" si="72"/>
        <v>1.1977607756842312E-2</v>
      </c>
      <c r="D1710" s="143">
        <f>IF('##zz500##'!K1710="","",IF('##zz500##'!K1710="yes",D1709,IF('##zz500##'!T1710&lt;&gt;0,D1709*(1+'##zz500##'!T1710),D1709*(1+C1710))))</f>
        <v>7.1407431074120966</v>
      </c>
      <c r="E1710" s="14">
        <f t="shared" si="70"/>
        <v>1.1977607756842312E-2</v>
      </c>
      <c r="F1710" s="14">
        <f>D1710/MAX(D$240:D1710)-1</f>
        <v>-1.2569229099155366E-2</v>
      </c>
      <c r="G1710" s="66">
        <f>IF('##zz500##'!K1710="","",IF('##zz500##'!K1710="no",G1709*(1+E1710),IF('##zz500##'!T1710&lt;&gt;0,G1709*(1+'##zz500##'!T1710),G1709*(1+'##zz500##'!P1710))))</f>
        <v>28.665312540935531</v>
      </c>
      <c r="H1710" s="14">
        <f t="shared" si="71"/>
        <v>1.1977607756842312E-2</v>
      </c>
      <c r="I1710" s="14">
        <f>G1710/MAX(G$240:G1710)-1</f>
        <v>-8.473822418888044E-2</v>
      </c>
      <c r="J1710" s="24"/>
      <c r="K1710" s="24"/>
      <c r="L1710" s="24"/>
      <c r="M1710" s="24"/>
      <c r="N1710" s="40"/>
      <c r="O1710" s="40"/>
      <c r="P1710" s="59"/>
      <c r="Q1710" s="41"/>
      <c r="R1710" s="14"/>
      <c r="S1710" s="192"/>
      <c r="T1710" s="21"/>
      <c r="U1710" s="24"/>
      <c r="V1710" s="14"/>
      <c r="W1710" s="14"/>
      <c r="X1710" s="88"/>
      <c r="Y1710" s="117"/>
      <c r="Z1710" s="117"/>
      <c r="AA1710" s="14"/>
      <c r="AB1710" s="14"/>
      <c r="AC1710" s="142"/>
      <c r="AD1710" s="14"/>
      <c r="AE1710" s="14"/>
      <c r="AF1710" s="14"/>
      <c r="AG1710" s="66"/>
      <c r="AH1710" s="14"/>
      <c r="AI1710" s="14"/>
      <c r="AJ1710" s="14"/>
      <c r="AK1710" s="21"/>
      <c r="AL1710" s="14"/>
      <c r="AM1710" s="13"/>
      <c r="AN1710" s="13"/>
      <c r="AO1710" s="13"/>
    </row>
    <row r="1711" spans="1:41" x14ac:dyDescent="0.25">
      <c r="A1711" s="72">
        <f>IF('##zz500##'!B1711&lt;&gt;"",'##zz500##'!B1711,"")</f>
        <v>41666</v>
      </c>
      <c r="B1711" s="208">
        <v>27274.32</v>
      </c>
      <c r="C1711" s="146">
        <f t="shared" si="72"/>
        <v>-2.7353703755842451E-3</v>
      </c>
      <c r="D1711" s="143">
        <f>IF('##zz500##'!K1711="","",IF('##zz500##'!K1711="yes",D1710,IF('##zz500##'!T1711&lt;&gt;0,D1710*(1+'##zz500##'!T1711),D1710*(1+C1711))))</f>
        <v>7.1212105302564241</v>
      </c>
      <c r="E1711" s="6">
        <f t="shared" si="70"/>
        <v>-2.7353703755842451E-3</v>
      </c>
      <c r="F1711" s="17">
        <f>D1711/MAX(D$240:D1711)-1</f>
        <v>-1.5270217977817802E-2</v>
      </c>
      <c r="G1711" s="66">
        <f>IF('##zz500##'!K1711="","",IF('##zz500##'!K1711="no",G1710*(1+E1711),IF('##zz500##'!T1711&lt;&gt;0,G1710*(1+'##zz500##'!T1711),G1710*(1+'##zz500##'!P1711))))</f>
        <v>28.586902294204194</v>
      </c>
      <c r="H1711" s="6">
        <f t="shared" si="71"/>
        <v>-2.7353703755842451E-3</v>
      </c>
      <c r="I1711" s="17">
        <f>G1711/MAX(G$240:G1711)-1</f>
        <v>-8.7241804136338752E-2</v>
      </c>
      <c r="N1711" s="20"/>
      <c r="O1711" s="20"/>
      <c r="S1711" s="192"/>
      <c r="U1711" s="193"/>
      <c r="Y1711" s="39"/>
      <c r="Z1711" s="39"/>
      <c r="AA1711" s="17"/>
      <c r="AC1711" s="142"/>
      <c r="AE1711" s="17"/>
      <c r="AG1711" s="66"/>
      <c r="AI1711" s="17"/>
      <c r="AK1711" s="18"/>
    </row>
    <row r="1712" spans="1:41" x14ac:dyDescent="0.25">
      <c r="A1712" s="72">
        <f>IF('##zz500##'!B1712&lt;&gt;"",'##zz500##'!B1712,"")</f>
        <v>41667</v>
      </c>
      <c r="B1712" s="208">
        <v>27142.16</v>
      </c>
      <c r="C1712" s="146">
        <f t="shared" si="72"/>
        <v>-4.8455836845794353E-3</v>
      </c>
      <c r="D1712" s="143">
        <f>IF('##zz500##'!K1712="","",IF('##zz500##'!K1712="yes",D1711,IF('##zz500##'!T1712&lt;&gt;0,D1711*(1+'##zz500##'!T1712),D1711*(1+C1712))))</f>
        <v>7.0867041086965585</v>
      </c>
      <c r="E1712" s="6">
        <f t="shared" si="70"/>
        <v>-4.8455836845794353E-3</v>
      </c>
      <c r="F1712" s="17">
        <f>D1712/MAX(D$240:D1712)-1</f>
        <v>-2.0041808543303952E-2</v>
      </c>
      <c r="G1712" s="66">
        <f>IF('##zz500##'!K1712="","",IF('##zz500##'!K1712="no",G1711*(1+E1712),IF('##zz500##'!T1712&lt;&gt;0,G1711*(1+'##zz500##'!T1712),G1711*(1+'##zz500##'!P1712))))</f>
        <v>28.44838206685473</v>
      </c>
      <c r="H1712" s="6">
        <f t="shared" si="71"/>
        <v>-4.8455836845794353E-3</v>
      </c>
      <c r="I1712" s="17">
        <f>G1712/MAX(G$240:G1712)-1</f>
        <v>-9.1664650358181943E-2</v>
      </c>
      <c r="N1712" s="20"/>
      <c r="O1712" s="20"/>
      <c r="S1712" s="192"/>
      <c r="U1712" s="193"/>
      <c r="Y1712" s="39"/>
      <c r="Z1712" s="39"/>
      <c r="AA1712" s="17"/>
      <c r="AC1712" s="142"/>
      <c r="AE1712" s="17"/>
      <c r="AG1712" s="66"/>
      <c r="AI1712" s="17"/>
      <c r="AK1712" s="18"/>
    </row>
    <row r="1713" spans="1:41" x14ac:dyDescent="0.25">
      <c r="A1713" s="72">
        <f>IF('##zz500##'!B1713&lt;&gt;"",'##zz500##'!B1713,"")</f>
        <v>41668</v>
      </c>
      <c r="B1713" s="208">
        <v>27701.97</v>
      </c>
      <c r="C1713" s="146">
        <f t="shared" si="72"/>
        <v>2.062510868700218E-2</v>
      </c>
      <c r="D1713" s="143">
        <f>IF('##zz500##'!K1713="","",IF('##zz500##'!K1713="yes",D1712,IF('##zz500##'!T1713&lt;&gt;0,D1712*(1+'##zz500##'!T1713),D1712*(1+C1713))))</f>
        <v>7.2328681511710498</v>
      </c>
      <c r="E1713" s="6">
        <f t="shared" si="70"/>
        <v>2.062510868700218E-2</v>
      </c>
      <c r="F1713" s="17">
        <f>D1713/MAX(D$240:D1713)-1</f>
        <v>0</v>
      </c>
      <c r="G1713" s="66">
        <f>IF('##zz500##'!K1713="","",IF('##zz500##'!K1713="no",G1712*(1+E1713),IF('##zz500##'!T1713&lt;&gt;0,G1712*(1+'##zz500##'!T1713),G1712*(1+'##zz500##'!P1713))))</f>
        <v>29.035133038952974</v>
      </c>
      <c r="H1713" s="6">
        <f t="shared" si="71"/>
        <v>2.062510868700218E-2</v>
      </c>
      <c r="I1713" s="17">
        <f>G1713/MAX(G$240:G1713)-1</f>
        <v>-7.2930135047573286E-2</v>
      </c>
      <c r="N1713" s="20"/>
      <c r="O1713" s="20"/>
      <c r="S1713" s="192"/>
      <c r="U1713" s="193"/>
      <c r="Y1713" s="39"/>
      <c r="Z1713" s="39"/>
      <c r="AA1713" s="17"/>
      <c r="AC1713" s="142"/>
      <c r="AE1713" s="17"/>
      <c r="AG1713" s="66"/>
      <c r="AI1713" s="17"/>
      <c r="AK1713" s="18"/>
    </row>
    <row r="1714" spans="1:41" x14ac:dyDescent="0.25">
      <c r="A1714" s="72">
        <f>IF('##zz500##'!B1714&lt;&gt;"",'##zz500##'!B1714,"")</f>
        <v>41669</v>
      </c>
      <c r="B1714" s="208">
        <v>27615.21</v>
      </c>
      <c r="C1714" s="146">
        <f t="shared" si="72"/>
        <v>-3.1319072253707114E-3</v>
      </c>
      <c r="D1714" s="143">
        <f>IF('##zz500##'!K1714="","",IF('##zz500##'!K1714="yes",D1713,IF('##zz500##'!T1714&lt;&gt;0,D1713*(1+'##zz500##'!T1714),D1713*(1+C1714))))</f>
        <v>7.2102154791482436</v>
      </c>
      <c r="E1714" s="6">
        <f t="shared" ref="E1714:E1777" si="73">D1714/D1713-1</f>
        <v>-3.1319072253707114E-3</v>
      </c>
      <c r="F1714" s="17">
        <f>D1714/MAX(D$240:D1714)-1</f>
        <v>-3.1319072253707114E-3</v>
      </c>
      <c r="G1714" s="66">
        <f>IF('##zz500##'!K1714="","",IF('##zz500##'!K1714="no",G1713*(1+E1714),IF('##zz500##'!T1714&lt;&gt;0,G1713*(1+'##zz500##'!T1714),G1713*(1+'##zz500##'!P1714))))</f>
        <v>28.944197695998678</v>
      </c>
      <c r="H1714" s="6">
        <f t="shared" ref="H1714:H1777" si="74">G1714/G1713-1</f>
        <v>-3.1319072253707114E-3</v>
      </c>
      <c r="I1714" s="17">
        <f>G1714/MAX(G$240:G1714)-1</f>
        <v>-7.5833631856041195E-2</v>
      </c>
      <c r="N1714" s="20"/>
      <c r="O1714" s="20"/>
      <c r="S1714" s="192"/>
      <c r="U1714" s="193"/>
      <c r="Y1714" s="39"/>
      <c r="Z1714" s="39"/>
      <c r="AA1714" s="17"/>
      <c r="AC1714" s="142"/>
      <c r="AE1714" s="17"/>
      <c r="AG1714" s="66"/>
      <c r="AI1714" s="17"/>
      <c r="AK1714" s="18"/>
    </row>
    <row r="1715" spans="1:41" x14ac:dyDescent="0.25">
      <c r="A1715" s="72">
        <f>IF('##zz500##'!B1715&lt;&gt;"",'##zz500##'!B1715,"")</f>
        <v>41677</v>
      </c>
      <c r="B1715" s="208">
        <v>27877.32</v>
      </c>
      <c r="C1715" s="146">
        <f t="shared" si="72"/>
        <v>9.4915084839115593E-3</v>
      </c>
      <c r="D1715" s="143">
        <f>IF('##zz500##'!K1715="","",IF('##zz500##'!K1715="yes",D1714,IF('##zz500##'!T1715&lt;&gt;0,D1714*(1+'##zz500##'!T1715),D1714*(1+C1715))))</f>
        <v>7.2786513005394093</v>
      </c>
      <c r="E1715" s="6">
        <f t="shared" si="73"/>
        <v>9.4915084839115593E-3</v>
      </c>
      <c r="F1715" s="17">
        <f>D1715/MAX(D$240:D1715)-1</f>
        <v>0</v>
      </c>
      <c r="G1715" s="66">
        <f>IF('##zz500##'!K1715="","",IF('##zz500##'!K1715="no",G1714*(1+E1715),IF('##zz500##'!T1715&lt;&gt;0,G1714*(1+'##zz500##'!T1715),G1714*(1+'##zz500##'!P1715))))</f>
        <v>29.218921793990262</v>
      </c>
      <c r="H1715" s="6">
        <f t="shared" si="74"/>
        <v>9.4915084839115593E-3</v>
      </c>
      <c r="I1715" s="17">
        <f>G1715/MAX(G$240:G1715)-1</f>
        <v>-6.7061898932257114E-2</v>
      </c>
      <c r="N1715" s="20"/>
      <c r="O1715" s="20"/>
      <c r="S1715" s="192"/>
      <c r="U1715" s="193"/>
      <c r="Y1715" s="39"/>
      <c r="Z1715" s="39"/>
      <c r="AA1715" s="17"/>
      <c r="AC1715" s="142"/>
      <c r="AE1715" s="17"/>
      <c r="AG1715" s="66"/>
      <c r="AI1715" s="17"/>
      <c r="AK1715" s="18"/>
    </row>
    <row r="1716" spans="1:41" x14ac:dyDescent="0.25">
      <c r="A1716" s="72">
        <f>IF('##zz500##'!B1716&lt;&gt;"",'##zz500##'!B1716,"")</f>
        <v>41680</v>
      </c>
      <c r="B1716" s="208">
        <v>28646.880000000001</v>
      </c>
      <c r="C1716" s="146">
        <f t="shared" si="72"/>
        <v>2.760523608438703E-2</v>
      </c>
      <c r="D1716" s="143">
        <f>IF('##zz500##'!K1716="","",IF('##zz500##'!K1716="yes",D1715,IF('##zz500##'!T1716&lt;&gt;0,D1715*(1+'##zz500##'!T1716),D1715*(1+C1716))))</f>
        <v>7.4795801880667305</v>
      </c>
      <c r="E1716" s="6">
        <f t="shared" si="73"/>
        <v>2.760523608438703E-2</v>
      </c>
      <c r="F1716" s="17">
        <f>D1716/MAX(D$240:D1716)-1</f>
        <v>0</v>
      </c>
      <c r="G1716" s="66">
        <f>IF('##zz500##'!K1716="","",IF('##zz500##'!K1716="no",G1715*(1+E1716),IF('##zz500##'!T1716&lt;&gt;0,G1715*(1+'##zz500##'!T1716),G1715*(1+'##zz500##'!P1716))))</f>
        <v>30.025517028244604</v>
      </c>
      <c r="H1716" s="6">
        <f t="shared" si="74"/>
        <v>2.760523608438703E-2</v>
      </c>
      <c r="I1716" s="17">
        <f>G1716/MAX(G$240:G1716)-1</f>
        <v>-4.1307922400162345E-2</v>
      </c>
      <c r="N1716" s="20"/>
      <c r="O1716" s="20"/>
      <c r="S1716" s="192"/>
      <c r="U1716" s="193"/>
      <c r="Y1716" s="39"/>
      <c r="Z1716" s="39"/>
      <c r="AA1716" s="17"/>
      <c r="AC1716" s="142"/>
      <c r="AE1716" s="17"/>
      <c r="AG1716" s="66"/>
      <c r="AI1716" s="17"/>
      <c r="AK1716" s="18"/>
    </row>
    <row r="1717" spans="1:41" x14ac:dyDescent="0.25">
      <c r="A1717" s="72">
        <f>IF('##zz500##'!B1717&lt;&gt;"",'##zz500##'!B1717,"")</f>
        <v>41681</v>
      </c>
      <c r="B1717" s="208">
        <v>28983.49</v>
      </c>
      <c r="C1717" s="146">
        <f t="shared" si="72"/>
        <v>1.1750319755589489E-2</v>
      </c>
      <c r="D1717" s="143">
        <f>IF('##zz500##'!K1717="","",IF('##zz500##'!K1717="yes",D1716,IF('##zz500##'!T1717&lt;&gt;0,D1716*(1+'##zz500##'!T1717),D1716*(1+C1717))))</f>
        <v>7.5674676469140865</v>
      </c>
      <c r="E1717" s="6">
        <f t="shared" si="73"/>
        <v>1.1750319755589489E-2</v>
      </c>
      <c r="F1717" s="17">
        <f>D1717/MAX(D$240:D1717)-1</f>
        <v>0</v>
      </c>
      <c r="G1717" s="66">
        <f>IF('##zz500##'!K1717="","",IF('##zz500##'!K1717="no",G1716*(1+E1717),IF('##zz500##'!T1717&lt;&gt;0,G1716*(1+'##zz500##'!T1717),G1716*(1+'##zz500##'!P1717))))</f>
        <v>30.378326454153374</v>
      </c>
      <c r="H1717" s="6">
        <f t="shared" si="74"/>
        <v>1.1750319755589489E-2</v>
      </c>
      <c r="I1717" s="17">
        <f>G1717/MAX(G$240:G1717)-1</f>
        <v>-3.0042983941213852E-2</v>
      </c>
      <c r="N1717" s="20"/>
      <c r="O1717" s="20"/>
      <c r="S1717" s="192"/>
      <c r="U1717" s="193"/>
      <c r="Y1717" s="39"/>
      <c r="Z1717" s="39"/>
      <c r="AA1717" s="17"/>
      <c r="AC1717" s="142"/>
      <c r="AE1717" s="17"/>
      <c r="AG1717" s="66"/>
      <c r="AI1717" s="17"/>
      <c r="AK1717" s="18"/>
    </row>
    <row r="1718" spans="1:41" x14ac:dyDescent="0.25">
      <c r="A1718" s="72">
        <f>IF('##zz500##'!B1718&lt;&gt;"",'##zz500##'!B1718,"")</f>
        <v>41682</v>
      </c>
      <c r="B1718" s="208">
        <v>29773.47</v>
      </c>
      <c r="C1718" s="146">
        <f t="shared" si="72"/>
        <v>2.7256206895718949E-2</v>
      </c>
      <c r="D1718" s="143">
        <f>IF('##zz500##'!K1718="","",IF('##zz500##'!K1718="yes",D1717,IF('##zz500##'!T1718&lt;&gt;0,D1717*(1+'##zz500##'!T1718),D1717*(1+C1718))))</f>
        <v>7.7737281107750364</v>
      </c>
      <c r="E1718" s="6">
        <f t="shared" si="73"/>
        <v>2.7256206895718949E-2</v>
      </c>
      <c r="F1718" s="17">
        <f>D1718/MAX(D$240:D1718)-1</f>
        <v>0</v>
      </c>
      <c r="G1718" s="66">
        <f>IF('##zz500##'!K1718="","",IF('##zz500##'!K1718="no",G1717*(1+E1718),IF('##zz500##'!T1718&lt;&gt;0,G1717*(1+'##zz500##'!T1718),G1717*(1+'##zz500##'!P1718))))</f>
        <v>31.206324405133472</v>
      </c>
      <c r="H1718" s="6">
        <f t="shared" si="74"/>
        <v>2.7256206895718949E-2</v>
      </c>
      <c r="I1718" s="17">
        <f>G1718/MAX(G$240:G1718)-1</f>
        <v>-3.6056348315613995E-3</v>
      </c>
      <c r="N1718" s="20"/>
      <c r="O1718" s="20"/>
      <c r="S1718" s="192"/>
      <c r="U1718" s="193"/>
      <c r="Y1718" s="39"/>
      <c r="Z1718" s="39"/>
      <c r="AA1718" s="17"/>
      <c r="AC1718" s="142"/>
      <c r="AE1718" s="17"/>
      <c r="AG1718" s="66"/>
      <c r="AI1718" s="17"/>
      <c r="AK1718" s="18"/>
    </row>
    <row r="1719" spans="1:41" x14ac:dyDescent="0.25">
      <c r="A1719" s="72">
        <f>IF('##zz500##'!B1719&lt;&gt;"",'##zz500##'!B1719,"")</f>
        <v>41683</v>
      </c>
      <c r="B1719" s="208">
        <v>29887.83</v>
      </c>
      <c r="C1719" s="146">
        <f t="shared" si="72"/>
        <v>3.8410034168003815E-3</v>
      </c>
      <c r="D1719" s="143">
        <f>IF('##zz500##'!K1719="","",IF('##zz500##'!K1719="yes",D1718,IF('##zz500##'!T1719&lt;&gt;0,D1718*(1+'##zz500##'!T1719),D1718*(1+C1719))))</f>
        <v>7.7737281107750364</v>
      </c>
      <c r="E1719" s="6">
        <f t="shared" si="73"/>
        <v>0</v>
      </c>
      <c r="F1719" s="17">
        <f>D1719/MAX(D$240:D1719)-1</f>
        <v>0</v>
      </c>
      <c r="G1719" s="66">
        <f>IF('##zz500##'!K1719="","",IF('##zz500##'!K1719="no",G1718*(1+E1719),IF('##zz500##'!T1719&lt;&gt;0,G1718*(1+'##zz500##'!T1719),G1718*(1+'##zz500##'!P1719))))</f>
        <v>31.667678240381136</v>
      </c>
      <c r="H1719" s="6">
        <f t="shared" si="74"/>
        <v>1.4783985106934683E-2</v>
      </c>
      <c r="I1719" s="17">
        <f>G1719/MAX(G$240:G1719)-1</f>
        <v>0</v>
      </c>
      <c r="N1719" s="20"/>
      <c r="O1719" s="20"/>
      <c r="S1719" s="192"/>
      <c r="U1719" s="193"/>
      <c r="Y1719" s="39"/>
      <c r="Z1719" s="39"/>
      <c r="AA1719" s="17"/>
      <c r="AC1719" s="142"/>
      <c r="AE1719" s="17"/>
      <c r="AG1719" s="66"/>
      <c r="AI1719" s="17"/>
      <c r="AK1719" s="18"/>
    </row>
    <row r="1720" spans="1:41" x14ac:dyDescent="0.25">
      <c r="A1720" s="72">
        <f>IF('##zz500##'!B1720&lt;&gt;"",'##zz500##'!B1720,"")</f>
        <v>41684</v>
      </c>
      <c r="B1720" s="208">
        <v>30274.639999999999</v>
      </c>
      <c r="C1720" s="146">
        <f t="shared" si="72"/>
        <v>1.2942057017856445E-2</v>
      </c>
      <c r="D1720" s="143">
        <f>IF('##zz500##'!K1720="","",IF('##zz500##'!K1720="yes",D1719,IF('##zz500##'!T1720&lt;&gt;0,D1719*(1+'##zz500##'!T1720),D1719*(1+C1720))))</f>
        <v>7.8743361432260004</v>
      </c>
      <c r="E1720" s="6">
        <f t="shared" si="73"/>
        <v>1.2942057017856445E-2</v>
      </c>
      <c r="F1720" s="17">
        <f>D1720/MAX(D$240:D1720)-1</f>
        <v>0</v>
      </c>
      <c r="G1720" s="66">
        <f>IF('##zz500##'!K1720="","",IF('##zz500##'!K1720="no",G1719*(1+E1720),IF('##zz500##'!T1720&lt;&gt;0,G1719*(1+'##zz500##'!T1720),G1719*(1+'##zz500##'!P1720))))</f>
        <v>32.077523137791282</v>
      </c>
      <c r="H1720" s="6">
        <f t="shared" si="74"/>
        <v>1.2942057017856445E-2</v>
      </c>
      <c r="I1720" s="17">
        <f>G1720/MAX(G$240:G1720)-1</f>
        <v>0</v>
      </c>
      <c r="N1720" s="20"/>
      <c r="O1720" s="20"/>
      <c r="S1720" s="192"/>
      <c r="U1720" s="193"/>
      <c r="Y1720" s="39"/>
      <c r="Z1720" s="39"/>
      <c r="AA1720" s="17"/>
      <c r="AC1720" s="142"/>
      <c r="AE1720" s="17"/>
      <c r="AG1720" s="66"/>
      <c r="AI1720" s="17"/>
      <c r="AK1720" s="18"/>
    </row>
    <row r="1721" spans="1:41" x14ac:dyDescent="0.25">
      <c r="A1721" s="72">
        <f>IF('##zz500##'!B1721&lt;&gt;"",'##zz500##'!B1721,"")</f>
        <v>41687</v>
      </c>
      <c r="B1721" s="208">
        <v>30602.240000000002</v>
      </c>
      <c r="C1721" s="146">
        <f t="shared" si="72"/>
        <v>1.0820937920318796E-2</v>
      </c>
      <c r="D1721" s="143">
        <f>IF('##zz500##'!K1721="","",IF('##zz500##'!K1721="yes",D1720,IF('##zz500##'!T1721&lt;&gt;0,D1720*(1+'##zz500##'!T1721),D1720*(1+C1721))))</f>
        <v>7.9595438457955714</v>
      </c>
      <c r="E1721" s="6">
        <f t="shared" si="73"/>
        <v>1.0820937920318796E-2</v>
      </c>
      <c r="F1721" s="17">
        <f>D1721/MAX(D$240:D1721)-1</f>
        <v>0</v>
      </c>
      <c r="G1721" s="66">
        <f>IF('##zz500##'!K1721="","",IF('##zz500##'!K1721="no",G1720*(1+E1721),IF('##zz500##'!T1721&lt;&gt;0,G1720*(1+'##zz500##'!T1721),G1720*(1+'##zz500##'!P1721))))</f>
        <v>32.424632024302909</v>
      </c>
      <c r="H1721" s="6">
        <f t="shared" si="74"/>
        <v>1.0820937920318796E-2</v>
      </c>
      <c r="I1721" s="17">
        <f>G1721/MAX(G$240:G1721)-1</f>
        <v>0</v>
      </c>
      <c r="N1721" s="20"/>
      <c r="O1721" s="20"/>
      <c r="S1721" s="192"/>
      <c r="U1721" s="193"/>
      <c r="Y1721" s="39"/>
      <c r="Z1721" s="39"/>
      <c r="AA1721" s="17"/>
      <c r="AC1721" s="142"/>
      <c r="AE1721" s="17"/>
      <c r="AG1721" s="66"/>
      <c r="AI1721" s="17"/>
      <c r="AK1721" s="18"/>
    </row>
    <row r="1722" spans="1:41" x14ac:dyDescent="0.25">
      <c r="A1722" s="72">
        <f>IF('##zz500##'!B1722&lt;&gt;"",'##zz500##'!B1722,"")</f>
        <v>41688</v>
      </c>
      <c r="B1722" s="208">
        <v>30831.13</v>
      </c>
      <c r="C1722" s="146">
        <f t="shared" si="72"/>
        <v>7.4795178392170758E-3</v>
      </c>
      <c r="D1722" s="143">
        <f>IF('##zz500##'!K1722="","",IF('##zz500##'!K1722="yes",D1721,IF('##zz500##'!T1722&lt;&gt;0,D1721*(1+'##zz500##'!T1722),D1721*(1+C1722))))</f>
        <v>8.0190773959822295</v>
      </c>
      <c r="E1722" s="6">
        <f t="shared" si="73"/>
        <v>7.4795178392170758E-3</v>
      </c>
      <c r="F1722" s="17">
        <f>D1722/MAX(D$240:D1722)-1</f>
        <v>0</v>
      </c>
      <c r="G1722" s="66">
        <f>IF('##zz500##'!K1722="","",IF('##zz500##'!K1722="no",G1721*(1+E1722),IF('##zz500##'!T1722&lt;&gt;0,G1721*(1+'##zz500##'!T1722),G1721*(1+'##zz500##'!P1722))))</f>
        <v>32.667152637958729</v>
      </c>
      <c r="H1722" s="6">
        <f t="shared" si="74"/>
        <v>7.4795178392170758E-3</v>
      </c>
      <c r="I1722" s="17">
        <f>G1722/MAX(G$240:G1722)-1</f>
        <v>0</v>
      </c>
      <c r="N1722" s="20"/>
      <c r="O1722" s="20"/>
      <c r="S1722" s="192"/>
      <c r="U1722" s="193"/>
      <c r="Y1722" s="39"/>
      <c r="Z1722" s="39"/>
      <c r="AA1722" s="17"/>
      <c r="AC1722" s="142"/>
      <c r="AE1722" s="17"/>
      <c r="AG1722" s="66"/>
      <c r="AI1722" s="17"/>
      <c r="AK1722" s="18"/>
    </row>
    <row r="1723" spans="1:41" x14ac:dyDescent="0.25">
      <c r="A1723" s="72">
        <f>IF('##zz500##'!B1723&lt;&gt;"",'##zz500##'!B1723,"")</f>
        <v>41689</v>
      </c>
      <c r="B1723" s="208">
        <v>30825.27</v>
      </c>
      <c r="C1723" s="146">
        <f t="shared" si="72"/>
        <v>-1.9006763618456546E-4</v>
      </c>
      <c r="D1723" s="143">
        <f>IF('##zz500##'!K1723="","",IF('##zz500##'!K1723="yes",D1722,IF('##zz500##'!T1723&lt;&gt;0,D1722*(1+'##zz500##'!T1723),D1722*(1+C1723))))</f>
        <v>8.017553228897194</v>
      </c>
      <c r="E1723" s="6">
        <f t="shared" si="73"/>
        <v>-1.9006763618456546E-4</v>
      </c>
      <c r="F1723" s="17">
        <f>D1723/MAX(D$240:D1723)-1</f>
        <v>-1.9006763618456546E-4</v>
      </c>
      <c r="G1723" s="66">
        <f>IF('##zz500##'!K1723="","",IF('##zz500##'!K1723="no",G1722*(1+E1723),IF('##zz500##'!T1723&lt;&gt;0,G1722*(1+'##zz500##'!T1723),G1722*(1+'##zz500##'!P1723))))</f>
        <v>32.660943669475955</v>
      </c>
      <c r="H1723" s="6">
        <f t="shared" si="74"/>
        <v>-1.9006763618445444E-4</v>
      </c>
      <c r="I1723" s="17">
        <f>G1723/MAX(G$240:G1723)-1</f>
        <v>-1.9006763618445444E-4</v>
      </c>
      <c r="N1723" s="20"/>
      <c r="O1723" s="20"/>
      <c r="S1723" s="192"/>
      <c r="U1723" s="193"/>
      <c r="Y1723" s="39"/>
      <c r="Z1723" s="39"/>
      <c r="AA1723" s="17"/>
      <c r="AC1723" s="142"/>
      <c r="AE1723" s="17"/>
      <c r="AG1723" s="66"/>
      <c r="AI1723" s="17"/>
      <c r="AK1723" s="18"/>
    </row>
    <row r="1724" spans="1:41" x14ac:dyDescent="0.25">
      <c r="A1724" s="72">
        <f>IF('##zz500##'!B1724&lt;&gt;"",'##zz500##'!B1724,"")</f>
        <v>41690</v>
      </c>
      <c r="B1724" s="208">
        <v>30885.119999999999</v>
      </c>
      <c r="C1724" s="146">
        <f t="shared" si="72"/>
        <v>1.9415888327984909E-3</v>
      </c>
      <c r="D1724" s="143">
        <f>IF('##zz500##'!K1724="","",IF('##zz500##'!K1724="yes",D1723,IF('##zz500##'!T1724&lt;&gt;0,D1723*(1+'##zz500##'!T1724),D1723*(1+C1724))))</f>
        <v>8.0331200207127882</v>
      </c>
      <c r="E1724" s="6">
        <f t="shared" si="73"/>
        <v>1.9415888327984909E-3</v>
      </c>
      <c r="F1724" s="17">
        <f>D1724/MAX(D$240:D1724)-1</f>
        <v>0</v>
      </c>
      <c r="G1724" s="66">
        <f>IF('##zz500##'!K1724="","",IF('##zz500##'!K1724="no",G1723*(1+E1724),IF('##zz500##'!T1724&lt;&gt;0,G1723*(1+'##zz500##'!T1724),G1723*(1+'##zz500##'!P1724))))</f>
        <v>32.724357792973272</v>
      </c>
      <c r="H1724" s="6">
        <f t="shared" si="74"/>
        <v>1.9415888327984909E-3</v>
      </c>
      <c r="I1724" s="17">
        <f>G1724/MAX(G$240:G1724)-1</f>
        <v>0</v>
      </c>
      <c r="N1724" s="20"/>
      <c r="O1724" s="20"/>
      <c r="S1724" s="192"/>
      <c r="U1724" s="193"/>
      <c r="Y1724" s="39"/>
      <c r="Z1724" s="39"/>
      <c r="AA1724" s="17"/>
      <c r="AC1724" s="142"/>
      <c r="AE1724" s="17"/>
      <c r="AG1724" s="66"/>
      <c r="AI1724" s="17"/>
      <c r="AK1724" s="18"/>
    </row>
    <row r="1725" spans="1:41" x14ac:dyDescent="0.25">
      <c r="A1725" s="72">
        <f>IF('##zz500##'!B1725&lt;&gt;"",'##zz500##'!B1725,"")</f>
        <v>41691</v>
      </c>
      <c r="B1725" s="208">
        <v>30419.599999999999</v>
      </c>
      <c r="C1725" s="146">
        <f t="shared" si="72"/>
        <v>-1.5072630444693091E-2</v>
      </c>
      <c r="D1725" s="143">
        <f>IF('##zz500##'!K1725="","",IF('##zz500##'!K1725="yes",D1724,IF('##zz500##'!T1725&lt;&gt;0,D1724*(1+'##zz500##'!T1725),D1724*(1+C1725))))</f>
        <v>7.9120397713227186</v>
      </c>
      <c r="E1725" s="6">
        <f t="shared" si="73"/>
        <v>-1.5072630444693091E-2</v>
      </c>
      <c r="F1725" s="17">
        <f>D1725/MAX(D$240:D1725)-1</f>
        <v>-1.5072630444693091E-2</v>
      </c>
      <c r="G1725" s="66">
        <f>IF('##zz500##'!K1725="","",IF('##zz500##'!K1725="no",G1724*(1+E1725),IF('##zz500##'!T1725&lt;&gt;0,G1724*(1+'##zz500##'!T1725),G1724*(1+'##zz500##'!P1725))))</f>
        <v>32.231115641419876</v>
      </c>
      <c r="H1725" s="6">
        <f t="shared" si="74"/>
        <v>-1.507263044469298E-2</v>
      </c>
      <c r="I1725" s="17">
        <f>G1725/MAX(G$240:G1725)-1</f>
        <v>-1.507263044469298E-2</v>
      </c>
      <c r="N1725" s="20"/>
      <c r="O1725" s="20"/>
      <c r="S1725" s="192"/>
      <c r="U1725" s="193"/>
      <c r="Y1725" s="39"/>
      <c r="Z1725" s="39"/>
      <c r="AA1725" s="17"/>
      <c r="AC1725" s="142"/>
      <c r="AE1725" s="17"/>
      <c r="AG1725" s="66"/>
      <c r="AI1725" s="17"/>
      <c r="AK1725" s="18"/>
    </row>
    <row r="1726" spans="1:41" x14ac:dyDescent="0.25">
      <c r="A1726" s="72">
        <f>IF('##zz500##'!B1726&lt;&gt;"",'##zz500##'!B1726,"")</f>
        <v>41694</v>
      </c>
      <c r="B1726" s="208">
        <v>30345.64</v>
      </c>
      <c r="C1726" s="146">
        <f t="shared" si="72"/>
        <v>-2.4313271706399853E-3</v>
      </c>
      <c r="D1726" s="143">
        <f>IF('##zz500##'!K1726="","",IF('##zz500##'!K1726="yes",D1725,IF('##zz500##'!T1726&lt;&gt;0,D1725*(1+'##zz500##'!T1726),D1725*(1+C1726))))</f>
        <v>7.892803014051518</v>
      </c>
      <c r="E1726" s="6">
        <f t="shared" si="73"/>
        <v>-2.4313271706399853E-3</v>
      </c>
      <c r="F1726" s="17">
        <f>D1726/MAX(D$240:D1726)-1</f>
        <v>-1.746731111939992E-2</v>
      </c>
      <c r="G1726" s="66">
        <f>IF('##zz500##'!K1726="","",IF('##zz500##'!K1726="no",G1725*(1+E1726),IF('##zz500##'!T1726&lt;&gt;0,G1725*(1+'##zz500##'!T1726),G1725*(1+'##zz500##'!P1726))))</f>
        <v>32.152751254220853</v>
      </c>
      <c r="H1726" s="6">
        <f t="shared" si="74"/>
        <v>-2.4313271706399853E-3</v>
      </c>
      <c r="I1726" s="17">
        <f>G1726/MAX(G$240:G1726)-1</f>
        <v>-1.7467311119399809E-2</v>
      </c>
      <c r="N1726" s="20"/>
      <c r="O1726" s="20"/>
      <c r="S1726" s="192"/>
      <c r="U1726" s="193"/>
      <c r="Y1726" s="39"/>
      <c r="Z1726" s="39"/>
      <c r="AA1726" s="17"/>
      <c r="AC1726" s="142"/>
      <c r="AE1726" s="17"/>
      <c r="AG1726" s="66"/>
      <c r="AI1726" s="17"/>
      <c r="AK1726" s="18"/>
    </row>
    <row r="1727" spans="1:41" s="11" customFormat="1" x14ac:dyDescent="0.25">
      <c r="A1727" s="72">
        <f>IF('##zz500##'!B1727&lt;&gt;"",'##zz500##'!B1727,"")</f>
        <v>41695</v>
      </c>
      <c r="B1727" s="208">
        <v>29197.93</v>
      </c>
      <c r="C1727" s="146">
        <f t="shared" si="72"/>
        <v>-3.7821248785657513E-2</v>
      </c>
      <c r="D1727" s="143">
        <f>IF('##zz500##'!K1727="","",IF('##zz500##'!K1727="yes",D1726,IF('##zz500##'!T1727&lt;&gt;0,D1726*(1+'##zz500##'!T1727),D1726*(1+C1727))))</f>
        <v>7.8132556067843968</v>
      </c>
      <c r="E1727" s="14">
        <f t="shared" si="73"/>
        <v>-1.0078473658281295E-2</v>
      </c>
      <c r="F1727" s="14">
        <f>D1727/MAX(D$240:D1727)-1</f>
        <v>-2.7369740942683296E-2</v>
      </c>
      <c r="G1727" s="66">
        <f>IF('##zz500##'!K1727="","",IF('##zz500##'!K1727="no",G1726*(1+E1727),IF('##zz500##'!T1727&lt;&gt;0,G1726*(1+'##zz500##'!T1727),G1726*(1+'##zz500##'!P1727))))</f>
        <v>31.828700597663918</v>
      </c>
      <c r="H1727" s="14">
        <f t="shared" si="74"/>
        <v>-1.0078473658281295E-2</v>
      </c>
      <c r="I1727" s="14">
        <f>G1727/MAX(G$240:G1727)-1</f>
        <v>-2.7369740942683185E-2</v>
      </c>
      <c r="J1727" s="24"/>
      <c r="K1727" s="24"/>
      <c r="L1727" s="24"/>
      <c r="M1727" s="24"/>
      <c r="N1727" s="40"/>
      <c r="O1727" s="40"/>
      <c r="P1727" s="59"/>
      <c r="Q1727" s="41"/>
      <c r="R1727" s="14"/>
      <c r="S1727" s="192"/>
      <c r="T1727" s="21"/>
      <c r="U1727" s="21"/>
      <c r="V1727" s="14"/>
      <c r="W1727" s="14"/>
      <c r="X1727" s="88"/>
      <c r="Y1727" s="117"/>
      <c r="Z1727" s="117"/>
      <c r="AA1727" s="14"/>
      <c r="AB1727" s="14"/>
      <c r="AC1727" s="142"/>
      <c r="AD1727" s="14"/>
      <c r="AE1727" s="14"/>
      <c r="AF1727" s="14"/>
      <c r="AG1727" s="66"/>
      <c r="AH1727" s="14"/>
      <c r="AI1727" s="14"/>
      <c r="AJ1727" s="14"/>
      <c r="AK1727" s="21"/>
      <c r="AL1727" s="14"/>
      <c r="AM1727" s="13"/>
      <c r="AN1727" s="13"/>
      <c r="AO1727" s="13"/>
    </row>
    <row r="1728" spans="1:41" x14ac:dyDescent="0.25">
      <c r="A1728" s="72">
        <f>IF('##zz500##'!B1728&lt;&gt;"",'##zz500##'!B1728,"")</f>
        <v>41696</v>
      </c>
      <c r="B1728" s="208">
        <v>29653.26</v>
      </c>
      <c r="C1728" s="146">
        <f t="shared" si="72"/>
        <v>1.559459865819246E-2</v>
      </c>
      <c r="D1728" s="143">
        <f>IF('##zz500##'!K1728="","",IF('##zz500##'!K1728="yes",D1727,IF('##zz500##'!T1728&lt;&gt;0,D1727*(1+'##zz500##'!T1728),D1727*(1+C1728))))</f>
        <v>7.8132556067843968</v>
      </c>
      <c r="E1728" s="6">
        <f t="shared" si="73"/>
        <v>0</v>
      </c>
      <c r="F1728" s="17">
        <f>D1728/MAX(D$240:D1728)-1</f>
        <v>-2.7369740942683296E-2</v>
      </c>
      <c r="G1728" s="66">
        <f>IF('##zz500##'!K1728="","",IF('##zz500##'!K1728="no",G1727*(1+E1728),IF('##zz500##'!T1728&lt;&gt;0,G1727*(1+'##zz500##'!T1728),G1727*(1+'##zz500##'!P1728))))</f>
        <v>31.619478859214471</v>
      </c>
      <c r="H1728" s="6">
        <f t="shared" si="74"/>
        <v>-6.5733672603902615E-3</v>
      </c>
      <c r="I1728" s="17">
        <f>G1728/MAX(G$240:G1728)-1</f>
        <v>-3.3763196844035392E-2</v>
      </c>
      <c r="N1728" s="20"/>
      <c r="O1728" s="20"/>
      <c r="S1728" s="192"/>
      <c r="Y1728" s="39"/>
      <c r="Z1728" s="39"/>
      <c r="AA1728" s="17"/>
      <c r="AC1728" s="142"/>
      <c r="AE1728" s="17"/>
      <c r="AF1728" s="14"/>
      <c r="AG1728" s="66"/>
      <c r="AI1728" s="17"/>
      <c r="AJ1728" s="14"/>
      <c r="AK1728" s="18"/>
    </row>
    <row r="1729" spans="1:37" x14ac:dyDescent="0.25">
      <c r="A1729" s="72">
        <f>IF('##zz500##'!B1729&lt;&gt;"",'##zz500##'!B1729,"")</f>
        <v>41697</v>
      </c>
      <c r="B1729" s="208">
        <v>29474.84</v>
      </c>
      <c r="C1729" s="146">
        <f t="shared" si="72"/>
        <v>-6.0168763906565115E-3</v>
      </c>
      <c r="D1729" s="143">
        <f>IF('##zz500##'!K1729="","",IF('##zz500##'!K1729="yes",D1728,IF('##zz500##'!T1729&lt;&gt;0,D1728*(1+'##zz500##'!T1729),D1728*(1+C1729))))</f>
        <v>7.8132556067843968</v>
      </c>
      <c r="E1729" s="6">
        <f t="shared" si="73"/>
        <v>0</v>
      </c>
      <c r="F1729" s="17">
        <f>D1729/MAX(D$240:D1729)-1</f>
        <v>-2.7369740942683296E-2</v>
      </c>
      <c r="G1729" s="66">
        <f>IF('##zz500##'!K1729="","",IF('##zz500##'!K1729="no",G1728*(1+E1729),IF('##zz500##'!T1729&lt;&gt;0,G1728*(1+'##zz500##'!T1729),G1728*(1+'##zz500##'!P1729))))</f>
        <v>32.037769987903161</v>
      </c>
      <c r="H1729" s="6">
        <f t="shared" si="74"/>
        <v>1.3228906477273927E-2</v>
      </c>
      <c r="I1729" s="17">
        <f>G1729/MAX(G$240:G1729)-1</f>
        <v>-2.0980940540184956E-2</v>
      </c>
      <c r="N1729" s="20"/>
      <c r="O1729" s="20"/>
      <c r="S1729" s="192"/>
      <c r="Y1729" s="39"/>
      <c r="Z1729" s="39"/>
      <c r="AA1729" s="17"/>
      <c r="AC1729" s="142"/>
      <c r="AE1729" s="17"/>
      <c r="AG1729" s="66"/>
      <c r="AI1729" s="17"/>
      <c r="AK1729" s="18"/>
    </row>
    <row r="1730" spans="1:37" x14ac:dyDescent="0.25">
      <c r="A1730" s="72">
        <f>IF('##zz500##'!B1730&lt;&gt;"",'##zz500##'!B1730,"")</f>
        <v>41698</v>
      </c>
      <c r="B1730" s="208">
        <v>29713.75</v>
      </c>
      <c r="C1730" s="146">
        <f t="shared" si="72"/>
        <v>8.1055571463661824E-3</v>
      </c>
      <c r="D1730" s="143">
        <f>IF('##zz500##'!K1730="","",IF('##zz500##'!K1730="yes",D1729,IF('##zz500##'!T1730&lt;&gt;0,D1729*(1+'##zz500##'!T1730),D1729*(1+C1730))))</f>
        <v>7.8132556067843968</v>
      </c>
      <c r="E1730" s="6">
        <f t="shared" si="73"/>
        <v>0</v>
      </c>
      <c r="F1730" s="17">
        <f>D1730/MAX(D$240:D1730)-1</f>
        <v>-2.7369740942683296E-2</v>
      </c>
      <c r="G1730" s="66">
        <f>IF('##zz500##'!K1730="","",IF('##zz500##'!K1730="no",G1729*(1+E1730),IF('##zz500##'!T1730&lt;&gt;0,G1729*(1+'##zz500##'!T1730),G1729*(1+'##zz500##'!P1730))))</f>
        <v>31.702307040381577</v>
      </c>
      <c r="H1730" s="6">
        <f t="shared" si="74"/>
        <v>-1.0470858229154167E-2</v>
      </c>
      <c r="I1730" s="17">
        <f>G1730/MAX(G$240:G1730)-1</f>
        <v>-3.1232110315428607E-2</v>
      </c>
      <c r="N1730" s="20"/>
      <c r="O1730" s="20"/>
      <c r="S1730" s="192"/>
      <c r="Y1730" s="39"/>
      <c r="Z1730" s="39"/>
      <c r="AA1730" s="17"/>
      <c r="AC1730" s="142"/>
      <c r="AE1730" s="17"/>
      <c r="AG1730" s="66"/>
      <c r="AI1730" s="17"/>
      <c r="AK1730" s="18"/>
    </row>
    <row r="1731" spans="1:37" x14ac:dyDescent="0.25">
      <c r="A1731" s="72">
        <f>IF('##zz500##'!B1731&lt;&gt;"",'##zz500##'!B1731,"")</f>
        <v>41701</v>
      </c>
      <c r="B1731" s="208">
        <v>30206.29</v>
      </c>
      <c r="C1731" s="146">
        <f t="shared" si="72"/>
        <v>1.6576164233730095E-2</v>
      </c>
      <c r="D1731" s="143">
        <f>IF('##zz500##'!K1731="","",IF('##zz500##'!K1731="yes",D1730,IF('##zz500##'!T1731&lt;&gt;0,D1730*(1+'##zz500##'!T1731),D1730*(1+C1731))))</f>
        <v>7.8132556067843968</v>
      </c>
      <c r="E1731" s="6">
        <f t="shared" si="73"/>
        <v>0</v>
      </c>
      <c r="F1731" s="17">
        <f>D1731/MAX(D$240:D1731)-1</f>
        <v>-2.7369740942683296E-2</v>
      </c>
      <c r="G1731" s="66">
        <f>IF('##zz500##'!K1731="","",IF('##zz500##'!K1731="no",G1730*(1+E1731),IF('##zz500##'!T1731&lt;&gt;0,G1730*(1+'##zz500##'!T1731),G1730*(1+'##zz500##'!P1731))))</f>
        <v>31.041538318488477</v>
      </c>
      <c r="H1731" s="6">
        <f t="shared" si="74"/>
        <v>-2.0842922284849186E-2</v>
      </c>
      <c r="I1731" s="17">
        <f>G1731/MAX(G$240:G1731)-1</f>
        <v>-5.142406415218137E-2</v>
      </c>
      <c r="N1731" s="20"/>
      <c r="O1731" s="20"/>
      <c r="S1731" s="192"/>
      <c r="Y1731" s="39"/>
      <c r="Z1731" s="39"/>
      <c r="AA1731" s="17"/>
      <c r="AC1731" s="142"/>
      <c r="AE1731" s="17"/>
      <c r="AG1731" s="66"/>
      <c r="AI1731" s="17"/>
      <c r="AK1731" s="18"/>
    </row>
    <row r="1732" spans="1:37" x14ac:dyDescent="0.25">
      <c r="A1732" s="72">
        <f>IF('##zz500##'!B1732&lt;&gt;"",'##zz500##'!B1732,"")</f>
        <v>41702</v>
      </c>
      <c r="B1732" s="208">
        <v>30307.98</v>
      </c>
      <c r="C1732" s="146">
        <f t="shared" ref="C1732:C1795" si="75">IF(AND(B1731&gt;0,B1732&gt;0),B1732/B1731-1,"")</f>
        <v>3.36651737105087E-3</v>
      </c>
      <c r="D1732" s="143">
        <f>IF('##zz500##'!K1732="","",IF('##zz500##'!K1732="yes",D1731,IF('##zz500##'!T1732&lt;&gt;0,D1731*(1+'##zz500##'!T1732),D1731*(1+C1732))))</f>
        <v>7.8132556067843968</v>
      </c>
      <c r="E1732" s="6">
        <f t="shared" si="73"/>
        <v>0</v>
      </c>
      <c r="F1732" s="17">
        <f>D1732/MAX(D$240:D1732)-1</f>
        <v>-2.7369740942683296E-2</v>
      </c>
      <c r="G1732" s="66">
        <f>IF('##zz500##'!K1732="","",IF('##zz500##'!K1732="no",G1731*(1+E1732),IF('##zz500##'!T1732&lt;&gt;0,G1731*(1+'##zz500##'!T1732),G1731*(1+'##zz500##'!P1732))))</f>
        <v>31.035649389616584</v>
      </c>
      <c r="H1732" s="6">
        <f t="shared" si="74"/>
        <v>-1.897112447029059E-4</v>
      </c>
      <c r="I1732" s="17">
        <f>G1732/MAX(G$240:G1732)-1</f>
        <v>-5.1604019673666346E-2</v>
      </c>
      <c r="N1732" s="20"/>
      <c r="O1732" s="20"/>
      <c r="S1732" s="192"/>
      <c r="Y1732" s="39"/>
      <c r="Z1732" s="39"/>
      <c r="AA1732" s="17"/>
      <c r="AC1732" s="142"/>
      <c r="AE1732" s="17"/>
      <c r="AG1732" s="66"/>
      <c r="AI1732" s="17"/>
      <c r="AK1732" s="18"/>
    </row>
    <row r="1733" spans="1:37" x14ac:dyDescent="0.25">
      <c r="A1733" s="72">
        <f>IF('##zz500##'!B1733&lt;&gt;"",'##zz500##'!B1733,"")</f>
        <v>41703</v>
      </c>
      <c r="B1733" s="208">
        <v>30427.21</v>
      </c>
      <c r="C1733" s="146">
        <f t="shared" si="75"/>
        <v>3.9339474290269738E-3</v>
      </c>
      <c r="D1733" s="143">
        <f>IF('##zz500##'!K1733="","",IF('##zz500##'!K1733="yes",D1732,IF('##zz500##'!T1733&lt;&gt;0,D1732*(1+'##zz500##'!T1733),D1732*(1+C1733))))</f>
        <v>7.8132556067843968</v>
      </c>
      <c r="E1733" s="6">
        <f t="shared" si="73"/>
        <v>0</v>
      </c>
      <c r="F1733" s="17">
        <f>D1733/MAX(D$240:D1733)-1</f>
        <v>-2.7369740942683296E-2</v>
      </c>
      <c r="G1733" s="66">
        <f>IF('##zz500##'!K1733="","",IF('##zz500##'!K1733="no",G1732*(1+E1733),IF('##zz500##'!T1733&lt;&gt;0,G1732*(1+'##zz500##'!T1733),G1732*(1+'##zz500##'!P1733))))</f>
        <v>31.202235210331526</v>
      </c>
      <c r="H1733" s="6">
        <f t="shared" si="74"/>
        <v>5.3675635596874827E-3</v>
      </c>
      <c r="I1733" s="17">
        <f>G1733/MAX(G$240:G1733)-1</f>
        <v>-4.6513443969512624E-2</v>
      </c>
      <c r="N1733" s="20"/>
      <c r="O1733" s="20"/>
      <c r="S1733" s="192"/>
      <c r="Y1733" s="39"/>
      <c r="Z1733" s="39"/>
      <c r="AA1733" s="17"/>
      <c r="AC1733" s="142"/>
      <c r="AE1733" s="17"/>
      <c r="AG1733" s="66"/>
      <c r="AI1733" s="17"/>
      <c r="AK1733" s="18"/>
    </row>
    <row r="1734" spans="1:37" x14ac:dyDescent="0.25">
      <c r="A1734" s="72">
        <f>IF('##zz500##'!B1734&lt;&gt;"",'##zz500##'!B1734,"")</f>
        <v>41704</v>
      </c>
      <c r="B1734" s="208">
        <v>30483.05</v>
      </c>
      <c r="C1734" s="146">
        <f t="shared" si="75"/>
        <v>1.8351994809908678E-3</v>
      </c>
      <c r="D1734" s="143">
        <f>IF('##zz500##'!K1734="","",IF('##zz500##'!K1734="yes",D1733,IF('##zz500##'!T1734&lt;&gt;0,D1733*(1+'##zz500##'!T1734),D1733*(1+C1734))))</f>
        <v>7.8132556067843968</v>
      </c>
      <c r="E1734" s="6">
        <f t="shared" si="73"/>
        <v>0</v>
      </c>
      <c r="F1734" s="17">
        <f>D1734/MAX(D$240:D1734)-1</f>
        <v>-2.7369740942683296E-2</v>
      </c>
      <c r="G1734" s="66">
        <f>IF('##zz500##'!K1734="","",IF('##zz500##'!K1734="no",G1733*(1+E1734),IF('##zz500##'!T1734&lt;&gt;0,G1733*(1+'##zz500##'!T1734),G1733*(1+'##zz500##'!P1734))))</f>
        <v>31.241027621199844</v>
      </c>
      <c r="H1734" s="6">
        <f t="shared" si="74"/>
        <v>1.2432574335403679E-3</v>
      </c>
      <c r="I1734" s="17">
        <f>G1734/MAX(G$240:G1734)-1</f>
        <v>-4.5328014720946941E-2</v>
      </c>
      <c r="N1734" s="20"/>
      <c r="O1734" s="20"/>
      <c r="S1734" s="192"/>
      <c r="Y1734" s="39"/>
      <c r="Z1734" s="39"/>
      <c r="AA1734" s="17"/>
      <c r="AC1734" s="142"/>
      <c r="AE1734" s="17"/>
      <c r="AG1734" s="66"/>
      <c r="AI1734" s="17"/>
      <c r="AK1734" s="18"/>
    </row>
    <row r="1735" spans="1:37" x14ac:dyDescent="0.25">
      <c r="A1735" s="72">
        <f>IF('##zz500##'!B1735&lt;&gt;"",'##zz500##'!B1735,"")</f>
        <v>41705</v>
      </c>
      <c r="B1735" s="208">
        <v>30700.89</v>
      </c>
      <c r="C1735" s="146">
        <f t="shared" si="75"/>
        <v>7.1462665317283403E-3</v>
      </c>
      <c r="D1735" s="143">
        <f>IF('##zz500##'!K1735="","",IF('##zz500##'!K1735="yes",D1734,IF('##zz500##'!T1735&lt;&gt;0,D1734*(1+'##zz500##'!T1735),D1734*(1+C1735))))</f>
        <v>7.8132556067843968</v>
      </c>
      <c r="E1735" s="6">
        <f t="shared" si="73"/>
        <v>0</v>
      </c>
      <c r="F1735" s="17">
        <f>D1735/MAX(D$240:D1735)-1</f>
        <v>-2.7369740942683296E-2</v>
      </c>
      <c r="G1735" s="66">
        <f>IF('##zz500##'!K1735="","",IF('##zz500##'!K1735="no",G1734*(1+E1735),IF('##zz500##'!T1735&lt;&gt;0,G1734*(1+'##zz500##'!T1735),G1734*(1+'##zz500##'!P1735))))</f>
        <v>31.398365343004901</v>
      </c>
      <c r="H1735" s="6">
        <f t="shared" si="74"/>
        <v>5.0362530872156697E-3</v>
      </c>
      <c r="I1735" s="17">
        <f>G1735/MAX(G$240:G1735)-1</f>
        <v>-4.0520044987807036E-2</v>
      </c>
      <c r="N1735" s="20"/>
      <c r="O1735" s="20"/>
      <c r="S1735" s="192"/>
      <c r="Y1735" s="39"/>
      <c r="Z1735" s="39"/>
      <c r="AA1735" s="17"/>
      <c r="AC1735" s="142"/>
      <c r="AE1735" s="17"/>
      <c r="AG1735" s="66"/>
      <c r="AI1735" s="17"/>
      <c r="AK1735" s="18"/>
    </row>
    <row r="1736" spans="1:37" x14ac:dyDescent="0.25">
      <c r="A1736" s="72">
        <f>IF('##zz500##'!B1736&lt;&gt;"",'##zz500##'!B1736,"")</f>
        <v>41708</v>
      </c>
      <c r="B1736" s="208">
        <v>29473.55</v>
      </c>
      <c r="C1736" s="146">
        <f t="shared" si="75"/>
        <v>-3.9977342676384975E-2</v>
      </c>
      <c r="D1736" s="143">
        <f>IF('##zz500##'!K1736="","",IF('##zz500##'!K1736="yes",D1735,IF('##zz500##'!T1736&lt;&gt;0,D1735*(1+'##zz500##'!T1736),D1735*(1+C1736))))</f>
        <v>7.8132556067843968</v>
      </c>
      <c r="E1736" s="6">
        <f t="shared" si="73"/>
        <v>0</v>
      </c>
      <c r="F1736" s="17">
        <f>D1736/MAX(D$240:D1736)-1</f>
        <v>-2.7369740942683296E-2</v>
      </c>
      <c r="G1736" s="66">
        <f>IF('##zz500##'!K1736="","",IF('##zz500##'!K1736="no",G1735*(1+E1736),IF('##zz500##'!T1736&lt;&gt;0,G1735*(1+'##zz500##'!T1736),G1735*(1+'##zz500##'!P1736))))</f>
        <v>32.589444406634044</v>
      </c>
      <c r="H1736" s="6">
        <f t="shared" si="74"/>
        <v>3.7934429089458988E-2</v>
      </c>
      <c r="I1736" s="17">
        <f>G1736/MAX(G$240:G1736)-1</f>
        <v>-4.122720671639768E-3</v>
      </c>
      <c r="N1736" s="20"/>
      <c r="O1736" s="20"/>
      <c r="S1736" s="192"/>
      <c r="Y1736" s="39"/>
      <c r="Z1736" s="39"/>
      <c r="AA1736" s="17"/>
      <c r="AC1736" s="142"/>
      <c r="AE1736" s="17"/>
      <c r="AG1736" s="66"/>
      <c r="AI1736" s="17"/>
      <c r="AK1736" s="18"/>
    </row>
    <row r="1737" spans="1:37" x14ac:dyDescent="0.25">
      <c r="A1737" s="72">
        <f>IF('##zz500##'!B1737&lt;&gt;"",'##zz500##'!B1737,"")</f>
        <v>41709</v>
      </c>
      <c r="B1737" s="208">
        <v>29534</v>
      </c>
      <c r="C1737" s="146">
        <f t="shared" si="75"/>
        <v>2.0509914821933428E-3</v>
      </c>
      <c r="D1737" s="143">
        <f>IF('##zz500##'!K1737="","",IF('##zz500##'!K1737="yes",D1736,IF('##zz500##'!T1737&lt;&gt;0,D1736*(1+'##zz500##'!T1737),D1736*(1+C1737))))</f>
        <v>7.8132556067843968</v>
      </c>
      <c r="E1737" s="6">
        <f t="shared" si="73"/>
        <v>0</v>
      </c>
      <c r="F1737" s="17">
        <f>D1737/MAX(D$240:D1737)-1</f>
        <v>-2.7369740942683296E-2</v>
      </c>
      <c r="G1737" s="66">
        <f>IF('##zz500##'!K1737="","",IF('##zz500##'!K1737="no",G1736*(1+E1737),IF('##zz500##'!T1737&lt;&gt;0,G1736*(1+'##zz500##'!T1737),G1736*(1+'##zz500##'!P1737))))</f>
        <v>32.555506214574827</v>
      </c>
      <c r="H1737" s="6">
        <f t="shared" si="74"/>
        <v>-1.0413860278117859E-3</v>
      </c>
      <c r="I1737" s="17">
        <f>G1737/MAX(G$240:G1737)-1</f>
        <v>-5.1598133557475556E-3</v>
      </c>
      <c r="N1737" s="20"/>
      <c r="O1737" s="20"/>
      <c r="S1737" s="192"/>
      <c r="Y1737" s="39"/>
      <c r="Z1737" s="39"/>
      <c r="AA1737" s="17"/>
      <c r="AC1737" s="142"/>
      <c r="AE1737" s="17"/>
      <c r="AG1737" s="66"/>
      <c r="AI1737" s="17"/>
      <c r="AK1737" s="18"/>
    </row>
    <row r="1738" spans="1:37" x14ac:dyDescent="0.25">
      <c r="A1738" s="72">
        <f>IF('##zz500##'!B1738&lt;&gt;"",'##zz500##'!B1738,"")</f>
        <v>41710</v>
      </c>
      <c r="B1738" s="208">
        <v>29761.54</v>
      </c>
      <c r="C1738" s="146">
        <f t="shared" si="75"/>
        <v>7.7043407598023084E-3</v>
      </c>
      <c r="D1738" s="143">
        <f>IF('##zz500##'!K1738="","",IF('##zz500##'!K1738="yes",D1737,IF('##zz500##'!T1738&lt;&gt;0,D1737*(1+'##zz500##'!T1738),D1737*(1+C1738))))</f>
        <v>7.8132556067843968</v>
      </c>
      <c r="E1738" s="6">
        <f t="shared" si="73"/>
        <v>0</v>
      </c>
      <c r="F1738" s="17">
        <f>D1738/MAX(D$240:D1738)-1</f>
        <v>-2.7369740942683296E-2</v>
      </c>
      <c r="G1738" s="66">
        <f>IF('##zz500##'!K1738="","",IF('##zz500##'!K1738="no",G1737*(1+E1738),IF('##zz500##'!T1738&lt;&gt;0,G1737*(1+'##zz500##'!T1738),G1737*(1+'##zz500##'!P1738))))</f>
        <v>32.543711534946539</v>
      </c>
      <c r="H1738" s="6">
        <f t="shared" si="74"/>
        <v>-3.6229446258795317E-4</v>
      </c>
      <c r="I1738" s="17">
        <f>G1738/MAX(G$240:G1738)-1</f>
        <v>-5.5202384465287135E-3</v>
      </c>
      <c r="N1738" s="20"/>
      <c r="O1738" s="20"/>
      <c r="S1738" s="192"/>
      <c r="Y1738" s="39"/>
      <c r="Z1738" s="39"/>
      <c r="AA1738" s="17"/>
      <c r="AC1738" s="142"/>
      <c r="AE1738" s="17"/>
      <c r="AG1738" s="66"/>
      <c r="AI1738" s="17"/>
      <c r="AK1738" s="18"/>
    </row>
    <row r="1739" spans="1:37" x14ac:dyDescent="0.25">
      <c r="A1739" s="72">
        <f>IF('##zz500##'!B1739&lt;&gt;"",'##zz500##'!B1739,"")</f>
        <v>41711</v>
      </c>
      <c r="B1739" s="208">
        <v>30113.68</v>
      </c>
      <c r="C1739" s="146">
        <f t="shared" si="75"/>
        <v>1.1832049013592583E-2</v>
      </c>
      <c r="D1739" s="143">
        <f>IF('##zz500##'!K1739="","",IF('##zz500##'!K1739="yes",D1738,IF('##zz500##'!T1739&lt;&gt;0,D1738*(1+'##zz500##'!T1739),D1738*(1+C1739))))</f>
        <v>7.8132556067843968</v>
      </c>
      <c r="E1739" s="6">
        <f t="shared" si="73"/>
        <v>0</v>
      </c>
      <c r="F1739" s="17">
        <f>D1739/MAX(D$240:D1739)-1</f>
        <v>-2.7369740942683296E-2</v>
      </c>
      <c r="G1739" s="66">
        <f>IF('##zz500##'!K1739="","",IF('##zz500##'!K1739="no",G1738*(1+E1739),IF('##zz500##'!T1739&lt;&gt;0,G1738*(1+'##zz500##'!T1739),G1738*(1+'##zz500##'!P1739))))</f>
        <v>32.194420963198134</v>
      </c>
      <c r="H1739" s="6">
        <f t="shared" si="74"/>
        <v>-1.0732966686154533E-2</v>
      </c>
      <c r="I1739" s="17">
        <f>G1739/MAX(G$240:G1739)-1</f>
        <v>-1.6193956597337134E-2</v>
      </c>
      <c r="N1739" s="20"/>
      <c r="O1739" s="20"/>
      <c r="S1739" s="192"/>
      <c r="Y1739" s="39"/>
      <c r="Z1739" s="39"/>
      <c r="AA1739" s="17"/>
      <c r="AC1739" s="142"/>
      <c r="AE1739" s="17"/>
      <c r="AG1739" s="66"/>
      <c r="AI1739" s="17"/>
      <c r="AK1739" s="18"/>
    </row>
    <row r="1740" spans="1:37" x14ac:dyDescent="0.25">
      <c r="A1740" s="72">
        <f>IF('##zz500##'!B1740&lt;&gt;"",'##zz500##'!B1740,"")</f>
        <v>41712</v>
      </c>
      <c r="B1740" s="208">
        <v>30277.52</v>
      </c>
      <c r="C1740" s="146">
        <f t="shared" si="75"/>
        <v>5.4407166443954935E-3</v>
      </c>
      <c r="D1740" s="143">
        <f>IF('##zz500##'!K1740="","",IF('##zz500##'!K1740="yes",D1739,IF('##zz500##'!T1740&lt;&gt;0,D1739*(1+'##zz500##'!T1740),D1739*(1+C1740))))</f>
        <v>7.8132556067843968</v>
      </c>
      <c r="E1740" s="6">
        <f t="shared" si="73"/>
        <v>0</v>
      </c>
      <c r="F1740" s="17">
        <f>D1740/MAX(D$240:D1740)-1</f>
        <v>-2.7369740942683296E-2</v>
      </c>
      <c r="G1740" s="66">
        <f>IF('##zz500##'!K1740="","",IF('##zz500##'!K1740="no",G1739*(1+E1740),IF('##zz500##'!T1740&lt;&gt;0,G1739*(1+'##zz500##'!T1740),G1739*(1+'##zz500##'!P1740))))</f>
        <v>32.344139461054965</v>
      </c>
      <c r="H1740" s="6">
        <f t="shared" si="74"/>
        <v>4.6504485366571924E-3</v>
      </c>
      <c r="I1740" s="17">
        <f>G1740/MAX(G$240:G1740)-1</f>
        <v>-1.1618817222440625E-2</v>
      </c>
      <c r="N1740" s="20"/>
      <c r="O1740" s="20"/>
      <c r="S1740" s="192"/>
      <c r="Y1740" s="39"/>
      <c r="Z1740" s="39"/>
      <c r="AA1740" s="17"/>
      <c r="AC1740" s="142"/>
      <c r="AE1740" s="17"/>
      <c r="AG1740" s="66"/>
      <c r="AI1740" s="17"/>
      <c r="AK1740" s="18"/>
    </row>
    <row r="1741" spans="1:37" x14ac:dyDescent="0.25">
      <c r="A1741" s="72">
        <f>IF('##zz500##'!B1741&lt;&gt;"",'##zz500##'!B1741,"")</f>
        <v>41715</v>
      </c>
      <c r="B1741" s="208">
        <v>30625.89</v>
      </c>
      <c r="C1741" s="146">
        <f t="shared" si="75"/>
        <v>1.1505896123592541E-2</v>
      </c>
      <c r="D1741" s="143">
        <f>IF('##zz500##'!K1741="","",IF('##zz500##'!K1741="yes",D1740,IF('##zz500##'!T1741&lt;&gt;0,D1740*(1+'##zz500##'!T1741),D1740*(1+C1741))))</f>
        <v>7.8132556067843968</v>
      </c>
      <c r="E1741" s="6">
        <f t="shared" si="73"/>
        <v>0</v>
      </c>
      <c r="F1741" s="17">
        <f>D1741/MAX(D$240:D1741)-1</f>
        <v>-2.7369740942683296E-2</v>
      </c>
      <c r="G1741" s="66">
        <f>IF('##zz500##'!K1741="","",IF('##zz500##'!K1741="no",G1740*(1+E1741),IF('##zz500##'!T1741&lt;&gt;0,G1740*(1+'##zz500##'!T1741),G1740*(1+'##zz500##'!P1741))))</f>
        <v>31.694009765949652</v>
      </c>
      <c r="H1741" s="6">
        <f t="shared" si="74"/>
        <v>-2.0100386219522814E-2</v>
      </c>
      <c r="I1741" s="17">
        <f>G1741/MAX(G$240:G1741)-1</f>
        <v>-3.1485660728378329E-2</v>
      </c>
      <c r="N1741" s="20"/>
      <c r="O1741" s="20"/>
      <c r="S1741" s="192"/>
      <c r="Y1741" s="39"/>
      <c r="Z1741" s="39"/>
      <c r="AA1741" s="17"/>
      <c r="AC1741" s="142"/>
      <c r="AE1741" s="17"/>
      <c r="AG1741" s="66"/>
      <c r="AI1741" s="17"/>
      <c r="AK1741" s="18"/>
    </row>
    <row r="1742" spans="1:37" x14ac:dyDescent="0.25">
      <c r="A1742" s="72">
        <f>IF('##zz500##'!B1742&lt;&gt;"",'##zz500##'!B1742,"")</f>
        <v>41716</v>
      </c>
      <c r="B1742" s="208">
        <v>30872.16</v>
      </c>
      <c r="C1742" s="146">
        <f t="shared" si="75"/>
        <v>8.0412356995993584E-3</v>
      </c>
      <c r="D1742" s="143">
        <f>IF('##zz500##'!K1742="","",IF('##zz500##'!K1742="yes",D1741,IF('##zz500##'!T1742&lt;&gt;0,D1741*(1+'##zz500##'!T1742),D1741*(1+C1742))))</f>
        <v>7.8132556067843968</v>
      </c>
      <c r="E1742" s="6">
        <f t="shared" si="73"/>
        <v>0</v>
      </c>
      <c r="F1742" s="17">
        <f>D1742/MAX(D$240:D1742)-1</f>
        <v>-2.7369740942683296E-2</v>
      </c>
      <c r="G1742" s="66">
        <f>IF('##zz500##'!K1742="","",IF('##zz500##'!K1742="no",G1741*(1+E1742),IF('##zz500##'!T1742&lt;&gt;0,G1741*(1+'##zz500##'!T1742),G1741*(1+'##zz500##'!P1742))))</f>
        <v>31.517849823588215</v>
      </c>
      <c r="H1742" s="6">
        <f t="shared" si="74"/>
        <v>-5.5581462762939182E-3</v>
      </c>
      <c r="I1742" s="17">
        <f>G1742/MAX(G$240:G1742)-1</f>
        <v>-3.6868805096738178E-2</v>
      </c>
      <c r="N1742" s="20"/>
      <c r="O1742" s="20"/>
      <c r="S1742" s="192"/>
      <c r="Y1742" s="39"/>
      <c r="Z1742" s="39"/>
      <c r="AA1742" s="17"/>
      <c r="AC1742" s="142"/>
      <c r="AE1742" s="17"/>
      <c r="AG1742" s="66"/>
      <c r="AI1742" s="17"/>
      <c r="AK1742" s="18"/>
    </row>
    <row r="1743" spans="1:37" x14ac:dyDescent="0.25">
      <c r="A1743" s="72">
        <f>IF('##zz500##'!B1743&lt;&gt;"",'##zz500##'!B1743,"")</f>
        <v>41717</v>
      </c>
      <c r="B1743" s="208">
        <v>30949.45</v>
      </c>
      <c r="C1743" s="146">
        <f t="shared" si="75"/>
        <v>2.5035501241248426E-3</v>
      </c>
      <c r="D1743" s="143">
        <f>IF('##zz500##'!K1743="","",IF('##zz500##'!K1743="yes",D1742,IF('##zz500##'!T1743&lt;&gt;0,D1742*(1+'##zz500##'!T1743),D1742*(1+C1743))))</f>
        <v>7.8132556067843968</v>
      </c>
      <c r="E1743" s="6">
        <f t="shared" si="73"/>
        <v>0</v>
      </c>
      <c r="F1743" s="17">
        <f>D1743/MAX(D$240:D1743)-1</f>
        <v>-2.7369740942683296E-2</v>
      </c>
      <c r="G1743" s="66">
        <f>IF('##zz500##'!K1743="","",IF('##zz500##'!K1743="no",G1742*(1+E1743),IF('##zz500##'!T1743&lt;&gt;0,G1742*(1+'##zz500##'!T1743),G1742*(1+'##zz500##'!P1743))))</f>
        <v>31.585243601537481</v>
      </c>
      <c r="H1743" s="6">
        <f t="shared" si="74"/>
        <v>2.1382733380126417E-3</v>
      </c>
      <c r="I1743" s="17">
        <f>G1743/MAX(G$240:G1743)-1</f>
        <v>-3.4809367341668285E-2</v>
      </c>
      <c r="N1743" s="20"/>
      <c r="O1743" s="20"/>
      <c r="S1743" s="192"/>
      <c r="Y1743" s="39"/>
      <c r="Z1743" s="39"/>
      <c r="AA1743" s="17"/>
      <c r="AC1743" s="142"/>
      <c r="AE1743" s="17"/>
      <c r="AG1743" s="66"/>
      <c r="AI1743" s="17"/>
      <c r="AK1743" s="18"/>
    </row>
    <row r="1744" spans="1:37" x14ac:dyDescent="0.25">
      <c r="A1744" s="72">
        <f>IF('##zz500##'!B1744&lt;&gt;"",'##zz500##'!B1744,"")</f>
        <v>41718</v>
      </c>
      <c r="B1744" s="208">
        <v>30797.94</v>
      </c>
      <c r="C1744" s="146">
        <f t="shared" si="75"/>
        <v>-4.8954020184527325E-3</v>
      </c>
      <c r="D1744" s="143">
        <f>IF('##zz500##'!K1744="","",IF('##zz500##'!K1744="yes",D1743,IF('##zz500##'!T1744&lt;&gt;0,D1743*(1+'##zz500##'!T1744),D1743*(1+C1744))))</f>
        <v>7.8132556067843968</v>
      </c>
      <c r="E1744" s="6">
        <f t="shared" si="73"/>
        <v>0</v>
      </c>
      <c r="F1744" s="17">
        <f>D1744/MAX(D$240:D1744)-1</f>
        <v>-2.7369740942683296E-2</v>
      </c>
      <c r="G1744" s="66">
        <f>IF('##zz500##'!K1744="","",IF('##zz500##'!K1744="no",G1743*(1+E1744),IF('##zz500##'!T1744&lt;&gt;0,G1743*(1+'##zz500##'!T1744),G1743*(1+'##zz500##'!P1744))))</f>
        <v>32.411161853109206</v>
      </c>
      <c r="H1744" s="6">
        <f t="shared" si="74"/>
        <v>2.6148864387150805E-2</v>
      </c>
      <c r="I1744" s="17">
        <f>G1744/MAX(G$240:G1744)-1</f>
        <v>-9.5707283805372967E-3</v>
      </c>
      <c r="N1744" s="20"/>
      <c r="O1744" s="20"/>
      <c r="S1744" s="192"/>
      <c r="Y1744" s="39"/>
      <c r="Z1744" s="39"/>
      <c r="AA1744" s="17"/>
      <c r="AC1744" s="142"/>
      <c r="AE1744" s="17"/>
      <c r="AG1744" s="66"/>
      <c r="AI1744" s="17"/>
      <c r="AK1744" s="18"/>
    </row>
    <row r="1745" spans="1:37" x14ac:dyDescent="0.25">
      <c r="A1745" s="72">
        <f>IF('##zz500##'!B1745&lt;&gt;"",'##zz500##'!B1745,"")</f>
        <v>41719</v>
      </c>
      <c r="B1745" s="208">
        <v>31247.41</v>
      </c>
      <c r="C1745" s="146">
        <f t="shared" si="75"/>
        <v>1.4594157920951867E-2</v>
      </c>
      <c r="D1745" s="143">
        <f>IF('##zz500##'!K1745="","",IF('##zz500##'!K1745="yes",D1744,IF('##zz500##'!T1745&lt;&gt;0,D1744*(1+'##zz500##'!T1745),D1744*(1+C1745))))</f>
        <v>7.8132556067843968</v>
      </c>
      <c r="E1745" s="6">
        <f t="shared" si="73"/>
        <v>0</v>
      </c>
      <c r="F1745" s="17">
        <f>D1745/MAX(D$240:D1745)-1</f>
        <v>-2.7369740942683296E-2</v>
      </c>
      <c r="G1745" s="66">
        <f>IF('##zz500##'!K1745="","",IF('##zz500##'!K1745="no",G1744*(1+E1745),IF('##zz500##'!T1745&lt;&gt;0,G1744*(1+'##zz500##'!T1745),G1744*(1+'##zz500##'!P1745))))</f>
        <v>31.777332503506152</v>
      </c>
      <c r="H1745" s="6">
        <f t="shared" si="74"/>
        <v>-1.9555897208364037E-2</v>
      </c>
      <c r="I1745" s="17">
        <f>G1745/MAX(G$240:G1745)-1</f>
        <v>-2.8939461408482359E-2</v>
      </c>
      <c r="N1745" s="20"/>
      <c r="O1745" s="20"/>
      <c r="S1745" s="192"/>
      <c r="Y1745" s="39"/>
      <c r="Z1745" s="39"/>
      <c r="AA1745" s="17"/>
      <c r="AC1745" s="142"/>
      <c r="AE1745" s="17"/>
      <c r="AG1745" s="66"/>
      <c r="AI1745" s="17"/>
      <c r="AK1745" s="18"/>
    </row>
    <row r="1746" spans="1:37" x14ac:dyDescent="0.25">
      <c r="A1746" s="72">
        <f>IF('##zz500##'!B1746&lt;&gt;"",'##zz500##'!B1746,"")</f>
        <v>41722</v>
      </c>
      <c r="B1746" s="208">
        <v>31765.97</v>
      </c>
      <c r="C1746" s="146">
        <f t="shared" si="75"/>
        <v>1.6595295418084355E-2</v>
      </c>
      <c r="D1746" s="143">
        <f>IF('##zz500##'!K1746="","",IF('##zz500##'!K1746="yes",D1745,IF('##zz500##'!T1746&lt;&gt;0,D1745*(1+'##zz500##'!T1746),D1745*(1+C1746))))</f>
        <v>7.8132556067843968</v>
      </c>
      <c r="E1746" s="6">
        <f t="shared" si="73"/>
        <v>0</v>
      </c>
      <c r="F1746" s="17">
        <f>D1746/MAX(D$240:D1746)-1</f>
        <v>-2.7369740942683296E-2</v>
      </c>
      <c r="G1746" s="66">
        <f>IF('##zz500##'!K1746="","",IF('##zz500##'!K1746="no",G1745*(1+E1746),IF('##zz500##'!T1746&lt;&gt;0,G1745*(1+'##zz500##'!T1746),G1745*(1+'##zz500##'!P1746))))</f>
        <v>31.508232713532902</v>
      </c>
      <c r="H1746" s="6">
        <f t="shared" si="74"/>
        <v>-8.4682938677611563E-3</v>
      </c>
      <c r="I1746" s="17">
        <f>G1746/MAX(G$240:G1746)-1</f>
        <v>-3.7162687412661821E-2</v>
      </c>
      <c r="N1746" s="20"/>
      <c r="O1746" s="20"/>
      <c r="S1746" s="192"/>
      <c r="Y1746" s="39"/>
      <c r="Z1746" s="39"/>
      <c r="AA1746" s="17"/>
      <c r="AC1746" s="142"/>
      <c r="AE1746" s="17"/>
      <c r="AG1746" s="66"/>
      <c r="AI1746" s="17"/>
      <c r="AK1746" s="18"/>
    </row>
    <row r="1747" spans="1:37" x14ac:dyDescent="0.25">
      <c r="A1747" s="72">
        <f>IF('##zz500##'!B1747&lt;&gt;"",'##zz500##'!B1747,"")</f>
        <v>41723</v>
      </c>
      <c r="B1747" s="208">
        <v>31674.03</v>
      </c>
      <c r="C1747" s="146">
        <f t="shared" si="75"/>
        <v>-2.8942922252964687E-3</v>
      </c>
      <c r="D1747" s="143">
        <f>IF('##zz500##'!K1747="","",IF('##zz500##'!K1747="yes",D1746,IF('##zz500##'!T1747&lt;&gt;0,D1746*(1+'##zz500##'!T1747),D1746*(1+C1747))))</f>
        <v>7.8132556067843968</v>
      </c>
      <c r="E1747" s="6">
        <f t="shared" si="73"/>
        <v>0</v>
      </c>
      <c r="F1747" s="17">
        <f>D1747/MAX(D$240:D1747)-1</f>
        <v>-2.7369740942683296E-2</v>
      </c>
      <c r="G1747" s="66">
        <f>IF('##zz500##'!K1747="","",IF('##zz500##'!K1747="no",G1746*(1+E1747),IF('##zz500##'!T1747&lt;&gt;0,G1746*(1+'##zz500##'!T1747),G1746*(1+'##zz500##'!P1747))))</f>
        <v>31.416944317689868</v>
      </c>
      <c r="H1747" s="6">
        <f t="shared" si="74"/>
        <v>-2.897287089155709E-3</v>
      </c>
      <c r="I1747" s="17">
        <f>G1747/MAX(G$240:G1747)-1</f>
        <v>-3.9952303527378552E-2</v>
      </c>
      <c r="N1747" s="20"/>
      <c r="O1747" s="20"/>
      <c r="S1747" s="192"/>
      <c r="Y1747" s="39"/>
      <c r="Z1747" s="39"/>
      <c r="AA1747" s="17"/>
      <c r="AC1747" s="142"/>
      <c r="AE1747" s="17"/>
      <c r="AG1747" s="66"/>
      <c r="AI1747" s="17"/>
      <c r="AK1747" s="18"/>
    </row>
    <row r="1748" spans="1:37" x14ac:dyDescent="0.25">
      <c r="A1748" s="72">
        <f>IF('##zz500##'!B1748&lt;&gt;"",'##zz500##'!B1748,"")</f>
        <v>41724</v>
      </c>
      <c r="B1748" s="208">
        <v>31612.01</v>
      </c>
      <c r="C1748" s="146">
        <f t="shared" si="75"/>
        <v>-1.9580710127508061E-3</v>
      </c>
      <c r="D1748" s="143">
        <f>IF('##zz500##'!K1748="","",IF('##zz500##'!K1748="yes",D1747,IF('##zz500##'!T1748&lt;&gt;0,D1747*(1+'##zz500##'!T1748),D1747*(1+C1748))))</f>
        <v>7.8132556067843968</v>
      </c>
      <c r="E1748" s="6">
        <f t="shared" si="73"/>
        <v>0</v>
      </c>
      <c r="F1748" s="17">
        <f>D1748/MAX(D$240:D1748)-1</f>
        <v>-2.7369740942683296E-2</v>
      </c>
      <c r="G1748" s="66">
        <f>IF('##zz500##'!K1748="","",IF('##zz500##'!K1748="no",G1747*(1+E1748),IF('##zz500##'!T1748&lt;&gt;0,G1747*(1+'##zz500##'!T1748),G1747*(1+'##zz500##'!P1748))))</f>
        <v>31.366072551459354</v>
      </c>
      <c r="H1748" s="6">
        <f t="shared" si="74"/>
        <v>-1.6192461531616686E-3</v>
      </c>
      <c r="I1748" s="17">
        <f>G1748/MAX(G$240:G1748)-1</f>
        <v>-4.1506857066743619E-2</v>
      </c>
      <c r="N1748" s="20"/>
      <c r="O1748" s="20"/>
      <c r="S1748" s="192"/>
      <c r="Y1748" s="39"/>
      <c r="Z1748" s="39"/>
      <c r="AA1748" s="17"/>
      <c r="AC1748" s="142"/>
      <c r="AE1748" s="17"/>
      <c r="AF1748" s="14"/>
      <c r="AG1748" s="66"/>
      <c r="AI1748" s="17"/>
      <c r="AJ1748" s="14"/>
      <c r="AK1748" s="18"/>
    </row>
    <row r="1749" spans="1:37" x14ac:dyDescent="0.25">
      <c r="A1749" s="72">
        <f>IF('##zz500##'!B1749&lt;&gt;"",'##zz500##'!B1749,"")</f>
        <v>41725</v>
      </c>
      <c r="B1749" s="208">
        <v>30945.74</v>
      </c>
      <c r="C1749" s="146">
        <f t="shared" si="75"/>
        <v>-2.1076483273287483E-2</v>
      </c>
      <c r="D1749" s="143">
        <f>IF('##zz500##'!K1749="","",IF('##zz500##'!K1749="yes",D1748,IF('##zz500##'!T1749&lt;&gt;0,D1748*(1+'##zz500##'!T1749),D1748*(1+C1749))))</f>
        <v>7.6485796556780858</v>
      </c>
      <c r="E1749" s="6">
        <f t="shared" si="73"/>
        <v>-2.1076483273287483E-2</v>
      </c>
      <c r="F1749" s="17">
        <f>D1749/MAX(D$240:D1749)-1</f>
        <v>-4.7869366328798013E-2</v>
      </c>
      <c r="G1749" s="66">
        <f>IF('##zz500##'!K1749="","",IF('##zz500##'!K1749="no",G1748*(1+E1749),IF('##zz500##'!T1749&lt;&gt;0,G1748*(1+'##zz500##'!T1749),G1748*(1+'##zz500##'!P1749))))</f>
        <v>30.704986047979798</v>
      </c>
      <c r="H1749" s="6">
        <f t="shared" si="74"/>
        <v>-2.1076483273287483E-2</v>
      </c>
      <c r="I1749" s="17">
        <f>G1749/MAX(G$240:G1749)-1</f>
        <v>-6.1708521761337121E-2</v>
      </c>
      <c r="N1749" s="20"/>
      <c r="O1749" s="20"/>
      <c r="S1749" s="192"/>
      <c r="Y1749" s="39"/>
      <c r="Z1749" s="39"/>
      <c r="AA1749" s="17"/>
      <c r="AC1749" s="142"/>
      <c r="AE1749" s="17"/>
      <c r="AG1749" s="66"/>
      <c r="AI1749" s="17"/>
      <c r="AK1749" s="18"/>
    </row>
    <row r="1750" spans="1:37" x14ac:dyDescent="0.25">
      <c r="A1750" s="72">
        <f>IF('##zz500##'!B1750&lt;&gt;"",'##zz500##'!B1750,"")</f>
        <v>41726</v>
      </c>
      <c r="B1750" s="208">
        <v>29842.880000000001</v>
      </c>
      <c r="C1750" s="146">
        <f t="shared" si="75"/>
        <v>-3.5638507917406415E-2</v>
      </c>
      <c r="D1750" s="143">
        <f>IF('##zz500##'!K1750="","",IF('##zz500##'!K1750="yes",D1749,IF('##zz500##'!T1750&lt;&gt;0,D1749*(1+'##zz500##'!T1750),D1749*(1+C1750))))</f>
        <v>7.6485796556780858</v>
      </c>
      <c r="E1750" s="6">
        <f t="shared" si="73"/>
        <v>0</v>
      </c>
      <c r="F1750" s="17">
        <f>D1750/MAX(D$240:D1750)-1</f>
        <v>-4.7869366328798013E-2</v>
      </c>
      <c r="G1750" s="66">
        <f>IF('##zz500##'!K1750="","",IF('##zz500##'!K1750="no",G1749*(1+E1750),IF('##zz500##'!T1750&lt;&gt;0,G1749*(1+'##zz500##'!T1750),G1749*(1+'##zz500##'!P1750))))</f>
        <v>31.318067469891954</v>
      </c>
      <c r="H1750" s="6">
        <f t="shared" si="74"/>
        <v>1.9966836036145796E-2</v>
      </c>
      <c r="I1750" s="17">
        <f>G1750/MAX(G$240:G1750)-1</f>
        <v>-4.2973809661232987E-2</v>
      </c>
      <c r="N1750" s="20"/>
      <c r="O1750" s="20"/>
      <c r="S1750" s="192"/>
      <c r="Y1750" s="39"/>
      <c r="Z1750" s="39"/>
      <c r="AA1750" s="17"/>
      <c r="AC1750" s="142"/>
      <c r="AE1750" s="17"/>
      <c r="AG1750" s="66"/>
      <c r="AI1750" s="17"/>
      <c r="AK1750" s="18"/>
    </row>
    <row r="1751" spans="1:37" x14ac:dyDescent="0.25">
      <c r="A1751" s="72">
        <f>IF('##zz500##'!B1751&lt;&gt;"",'##zz500##'!B1751,"")</f>
        <v>41729</v>
      </c>
      <c r="B1751" s="208">
        <v>29734.959999999999</v>
      </c>
      <c r="C1751" s="146">
        <f t="shared" si="75"/>
        <v>-3.6162729602505772E-3</v>
      </c>
      <c r="D1751" s="143">
        <f>IF('##zz500##'!K1751="","",IF('##zz500##'!K1751="yes",D1750,IF('##zz500##'!T1751&lt;&gt;0,D1750*(1+'##zz500##'!T1751),D1750*(1+C1751))))</f>
        <v>7.6485796556780858</v>
      </c>
      <c r="E1751" s="6">
        <f t="shared" si="73"/>
        <v>0</v>
      </c>
      <c r="F1751" s="17">
        <f>D1751/MAX(D$240:D1751)-1</f>
        <v>-4.7869366328798013E-2</v>
      </c>
      <c r="G1751" s="66">
        <f>IF('##zz500##'!K1751="","",IF('##zz500##'!K1751="no",G1750*(1+E1751),IF('##zz500##'!T1751&lt;&gt;0,G1750*(1+'##zz500##'!T1751),G1750*(1+'##zz500##'!P1751))))</f>
        <v>31.518601497061923</v>
      </c>
      <c r="H1751" s="6">
        <f t="shared" si="74"/>
        <v>6.4031418082470815E-3</v>
      </c>
      <c r="I1751" s="17">
        <f>G1751/MAX(G$240:G1751)-1</f>
        <v>-3.6845835250287284E-2</v>
      </c>
      <c r="N1751" s="20"/>
      <c r="O1751" s="20"/>
      <c r="S1751" s="192"/>
      <c r="Y1751" s="39"/>
      <c r="Z1751" s="39"/>
      <c r="AA1751" s="17"/>
      <c r="AC1751" s="142"/>
      <c r="AE1751" s="17"/>
      <c r="AG1751" s="66"/>
      <c r="AI1751" s="17"/>
      <c r="AK1751" s="18"/>
    </row>
    <row r="1752" spans="1:37" x14ac:dyDescent="0.25">
      <c r="A1752" s="72">
        <f>IF('##zz500##'!B1752&lt;&gt;"",'##zz500##'!B1752,"")</f>
        <v>41730</v>
      </c>
      <c r="B1752" s="208">
        <v>30216.04</v>
      </c>
      <c r="C1752" s="146">
        <f t="shared" si="75"/>
        <v>1.61789355021833E-2</v>
      </c>
      <c r="D1752" s="143">
        <f>IF('##zz500##'!K1752="","",IF('##zz500##'!K1752="yes",D1751,IF('##zz500##'!T1752&lt;&gt;0,D1751*(1+'##zz500##'!T1752),D1751*(1+C1752))))</f>
        <v>7.6485796556780858</v>
      </c>
      <c r="E1752" s="6">
        <f t="shared" si="73"/>
        <v>0</v>
      </c>
      <c r="F1752" s="17">
        <f>D1752/MAX(D$240:D1752)-1</f>
        <v>-4.7869366328798013E-2</v>
      </c>
      <c r="G1752" s="66">
        <f>IF('##zz500##'!K1752="","",IF('##zz500##'!K1752="no",G1751*(1+E1752),IF('##zz500##'!T1752&lt;&gt;0,G1751*(1+'##zz500##'!T1752),G1751*(1+'##zz500##'!P1752))))</f>
        <v>31.034809749481685</v>
      </c>
      <c r="H1752" s="6">
        <f t="shared" si="74"/>
        <v>-1.5349403990063903E-2</v>
      </c>
      <c r="I1752" s="17">
        <f>G1752/MAX(G$240:G1752)-1</f>
        <v>-5.1629677629743242E-2</v>
      </c>
      <c r="N1752" s="20"/>
      <c r="O1752" s="20"/>
      <c r="S1752" s="192"/>
      <c r="Y1752" s="39"/>
      <c r="Z1752" s="39"/>
      <c r="AA1752" s="17"/>
      <c r="AC1752" s="142"/>
      <c r="AE1752" s="17"/>
      <c r="AG1752" s="66"/>
      <c r="AI1752" s="17"/>
      <c r="AK1752" s="18"/>
    </row>
    <row r="1753" spans="1:37" x14ac:dyDescent="0.25">
      <c r="A1753" s="72">
        <f>IF('##zz500##'!B1753&lt;&gt;"",'##zz500##'!B1753,"")</f>
        <v>41731</v>
      </c>
      <c r="B1753" s="208">
        <v>29966.63</v>
      </c>
      <c r="C1753" s="146">
        <f t="shared" si="75"/>
        <v>-8.2542252393099647E-3</v>
      </c>
      <c r="D1753" s="143">
        <f>IF('##zz500##'!K1753="","",IF('##zz500##'!K1753="yes",D1752,IF('##zz500##'!T1753&lt;&gt;0,D1752*(1+'##zz500##'!T1753),D1752*(1+C1753))))</f>
        <v>7.6485796556780858</v>
      </c>
      <c r="E1753" s="6">
        <f t="shared" si="73"/>
        <v>0</v>
      </c>
      <c r="F1753" s="17">
        <f>D1753/MAX(D$240:D1753)-1</f>
        <v>-4.7869366328798013E-2</v>
      </c>
      <c r="G1753" s="66">
        <f>IF('##zz500##'!K1753="","",IF('##zz500##'!K1753="no",G1752*(1+E1753),IF('##zz500##'!T1753&lt;&gt;0,G1752*(1+'##zz500##'!T1753),G1752*(1+'##zz500##'!P1753))))</f>
        <v>31.014515104576532</v>
      </c>
      <c r="H1753" s="6">
        <f t="shared" si="74"/>
        <v>-6.5393166798743962E-4</v>
      </c>
      <c r="I1753" s="17">
        <f>G1753/MAX(G$240:G1753)-1</f>
        <v>-5.224984701652069E-2</v>
      </c>
      <c r="N1753" s="20"/>
      <c r="O1753" s="20"/>
      <c r="S1753" s="192"/>
      <c r="Y1753" s="39"/>
      <c r="Z1753" s="39"/>
      <c r="AA1753" s="17"/>
      <c r="AC1753" s="142"/>
      <c r="AE1753" s="17"/>
      <c r="AG1753" s="66"/>
      <c r="AI1753" s="17"/>
      <c r="AK1753" s="18"/>
    </row>
    <row r="1754" spans="1:37" x14ac:dyDescent="0.25">
      <c r="A1754" s="72">
        <f>IF('##zz500##'!B1754&lt;&gt;"",'##zz500##'!B1754,"")</f>
        <v>41732</v>
      </c>
      <c r="B1754" s="208">
        <v>30267.27</v>
      </c>
      <c r="C1754" s="146">
        <f t="shared" si="75"/>
        <v>1.0032492809501692E-2</v>
      </c>
      <c r="D1754" s="143">
        <f>IF('##zz500##'!K1754="","",IF('##zz500##'!K1754="yes",D1753,IF('##zz500##'!T1754&lt;&gt;0,D1753*(1+'##zz500##'!T1754),D1753*(1+C1754))))</f>
        <v>7.6485796556780858</v>
      </c>
      <c r="E1754" s="6">
        <f t="shared" si="73"/>
        <v>0</v>
      </c>
      <c r="F1754" s="17">
        <f>D1754/MAX(D$240:D1754)-1</f>
        <v>-4.7869366328798013E-2</v>
      </c>
      <c r="G1754" s="66">
        <f>IF('##zz500##'!K1754="","",IF('##zz500##'!K1754="no",G1753*(1+E1754),IF('##zz500##'!T1754&lt;&gt;0,G1753*(1+'##zz500##'!T1754),G1753*(1+'##zz500##'!P1754))))</f>
        <v>31.060297210091171</v>
      </c>
      <c r="H1754" s="6">
        <f t="shared" si="74"/>
        <v>1.4761509364331626E-3</v>
      </c>
      <c r="I1754" s="17">
        <f>G1754/MAX(G$240:G1754)-1</f>
        <v>-5.0850824740689471E-2</v>
      </c>
      <c r="N1754" s="20"/>
      <c r="O1754" s="20"/>
      <c r="S1754" s="192"/>
      <c r="Y1754" s="39"/>
      <c r="Z1754" s="39"/>
      <c r="AA1754" s="17"/>
      <c r="AC1754" s="142"/>
      <c r="AE1754" s="17"/>
      <c r="AG1754" s="66"/>
      <c r="AI1754" s="17"/>
      <c r="AK1754" s="18"/>
    </row>
    <row r="1755" spans="1:37" x14ac:dyDescent="0.25">
      <c r="A1755" s="72">
        <f>IF('##zz500##'!B1755&lt;&gt;"",'##zz500##'!B1755,"")</f>
        <v>41733</v>
      </c>
      <c r="B1755" s="208">
        <v>30462.57</v>
      </c>
      <c r="C1755" s="146">
        <f t="shared" si="75"/>
        <v>6.4525145478928625E-3</v>
      </c>
      <c r="D1755" s="143">
        <f>IF('##zz500##'!K1755="","",IF('##zz500##'!K1755="yes",D1754,IF('##zz500##'!T1755&lt;&gt;0,D1754*(1+'##zz500##'!T1755),D1754*(1+C1755))))</f>
        <v>7.6485796556780858</v>
      </c>
      <c r="E1755" s="6">
        <f t="shared" si="73"/>
        <v>0</v>
      </c>
      <c r="F1755" s="17">
        <f>D1755/MAX(D$240:D1755)-1</f>
        <v>-4.7869366328798013E-2</v>
      </c>
      <c r="G1755" s="66">
        <f>IF('##zz500##'!K1755="","",IF('##zz500##'!K1755="no",G1754*(1+E1755),IF('##zz500##'!T1755&lt;&gt;0,G1754*(1+'##zz500##'!T1755),G1754*(1+'##zz500##'!P1755))))</f>
        <v>30.717909146303811</v>
      </c>
      <c r="H1755" s="6">
        <f t="shared" si="74"/>
        <v>-1.102333507858777E-2</v>
      </c>
      <c r="I1755" s="17">
        <f>G1755/MAX(G$240:G1755)-1</f>
        <v>-6.1313614139138162E-2</v>
      </c>
      <c r="N1755" s="20"/>
      <c r="O1755" s="20"/>
      <c r="S1755" s="192"/>
      <c r="Y1755" s="39"/>
      <c r="Z1755" s="39"/>
      <c r="AA1755" s="17"/>
      <c r="AC1755" s="142"/>
      <c r="AE1755" s="17"/>
      <c r="AG1755" s="66"/>
      <c r="AI1755" s="17"/>
      <c r="AK1755" s="18"/>
    </row>
    <row r="1756" spans="1:37" x14ac:dyDescent="0.25">
      <c r="A1756" s="72">
        <f>IF('##zz500##'!B1756&lt;&gt;"",'##zz500##'!B1756,"")</f>
        <v>41737</v>
      </c>
      <c r="B1756" s="208">
        <v>30656.76</v>
      </c>
      <c r="C1756" s="146">
        <f t="shared" si="75"/>
        <v>6.3747083716179098E-3</v>
      </c>
      <c r="D1756" s="143">
        <f>IF('##zz500##'!K1756="","",IF('##zz500##'!K1756="yes",D1755,IF('##zz500##'!T1756&lt;&gt;0,D1755*(1+'##zz500##'!T1756),D1755*(1+C1756))))</f>
        <v>7.6485796556780858</v>
      </c>
      <c r="E1756" s="6">
        <f t="shared" si="73"/>
        <v>0</v>
      </c>
      <c r="F1756" s="17">
        <f>D1756/MAX(D$240:D1756)-1</f>
        <v>-4.7869366328798013E-2</v>
      </c>
      <c r="G1756" s="66">
        <f>IF('##zz500##'!K1756="","",IF('##zz500##'!K1756="no",G1755*(1+E1756),IF('##zz500##'!T1756&lt;&gt;0,G1755*(1+'##zz500##'!T1756),G1755*(1+'##zz500##'!P1756))))</f>
        <v>30.546047111336378</v>
      </c>
      <c r="H1756" s="6">
        <f t="shared" si="74"/>
        <v>-5.5948480786529586E-3</v>
      </c>
      <c r="I1756" s="17">
        <f>G1756/MAX(G$240:G1756)-1</f>
        <v>-6.6565421861529472E-2</v>
      </c>
      <c r="N1756" s="20"/>
      <c r="O1756" s="20"/>
      <c r="S1756" s="192"/>
      <c r="Y1756" s="39"/>
      <c r="Z1756" s="39"/>
      <c r="AA1756" s="17"/>
      <c r="AC1756" s="142"/>
      <c r="AE1756" s="17"/>
      <c r="AG1756" s="66"/>
      <c r="AI1756" s="17"/>
      <c r="AK1756" s="18"/>
    </row>
    <row r="1757" spans="1:37" x14ac:dyDescent="0.25">
      <c r="A1757" s="72">
        <f>IF('##zz500##'!B1757&lt;&gt;"",'##zz500##'!B1757,"")</f>
        <v>41738</v>
      </c>
      <c r="B1757" s="208">
        <v>31164.71</v>
      </c>
      <c r="C1757" s="146">
        <f t="shared" si="75"/>
        <v>1.6568939444350894E-2</v>
      </c>
      <c r="D1757" s="143">
        <f>IF('##zz500##'!K1757="","",IF('##zz500##'!K1757="yes",D1756,IF('##zz500##'!T1757&lt;&gt;0,D1756*(1+'##zz500##'!T1757),D1756*(1+C1757))))</f>
        <v>7.77530850882831</v>
      </c>
      <c r="E1757" s="6">
        <f t="shared" si="73"/>
        <v>1.6568939444350894E-2</v>
      </c>
      <c r="F1757" s="17">
        <f>D1757/MAX(D$240:D1757)-1</f>
        <v>-3.2093571516388475E-2</v>
      </c>
      <c r="G1757" s="66">
        <f>IF('##zz500##'!K1757="","",IF('##zz500##'!K1757="no",G1756*(1+E1757),IF('##zz500##'!T1757&lt;&gt;0,G1756*(1+'##zz500##'!T1757),G1756*(1+'##zz500##'!P1757))))</f>
        <v>31.052162716188398</v>
      </c>
      <c r="H1757" s="6">
        <f t="shared" si="74"/>
        <v>1.6568939444350894E-2</v>
      </c>
      <c r="I1757" s="17">
        <f>G1757/MAX(G$240:G1757)-1</f>
        <v>-5.1099400861089994E-2</v>
      </c>
      <c r="N1757" s="20"/>
      <c r="O1757" s="20"/>
      <c r="S1757" s="192"/>
      <c r="Y1757" s="39"/>
      <c r="Z1757" s="39"/>
      <c r="AA1757" s="17"/>
      <c r="AC1757" s="142"/>
      <c r="AE1757" s="17"/>
      <c r="AG1757" s="66"/>
      <c r="AI1757" s="17"/>
      <c r="AK1757" s="18"/>
    </row>
    <row r="1758" spans="1:37" x14ac:dyDescent="0.25">
      <c r="A1758" s="72">
        <f>IF('##zz500##'!B1758&lt;&gt;"",'##zz500##'!B1758,"")</f>
        <v>41739</v>
      </c>
      <c r="B1758" s="208">
        <v>31246</v>
      </c>
      <c r="C1758" s="146">
        <f t="shared" si="75"/>
        <v>2.6083990513630084E-3</v>
      </c>
      <c r="D1758" s="143">
        <f>IF('##zz500##'!K1758="","",IF('##zz500##'!K1758="yes",D1757,IF('##zz500##'!T1758&lt;&gt;0,D1757*(1+'##zz500##'!T1758),D1757*(1+C1758))))</f>
        <v>7.7955896161667928</v>
      </c>
      <c r="E1758" s="6">
        <f t="shared" si="73"/>
        <v>2.6083990513630084E-3</v>
      </c>
      <c r="F1758" s="17">
        <f>D1758/MAX(D$240:D1758)-1</f>
        <v>-2.9568885306523685E-2</v>
      </c>
      <c r="G1758" s="66">
        <f>IF('##zz500##'!K1758="","",IF('##zz500##'!K1758="no",G1757*(1+E1758),IF('##zz500##'!T1758&lt;&gt;0,G1757*(1+'##zz500##'!T1758),G1757*(1+'##zz500##'!P1758))))</f>
        <v>31.133159147960075</v>
      </c>
      <c r="H1758" s="6">
        <f t="shared" si="74"/>
        <v>2.6083990513630084E-3</v>
      </c>
      <c r="I1758" s="17">
        <f>G1758/MAX(G$240:G1758)-1</f>
        <v>-4.8624289438458201E-2</v>
      </c>
      <c r="N1758" s="20"/>
      <c r="O1758" s="20"/>
      <c r="S1758" s="192"/>
      <c r="Y1758" s="39"/>
      <c r="Z1758" s="39"/>
      <c r="AA1758" s="17"/>
      <c r="AC1758" s="142"/>
      <c r="AE1758" s="17"/>
      <c r="AG1758" s="66"/>
      <c r="AI1758" s="17"/>
      <c r="AK1758" s="18"/>
    </row>
    <row r="1759" spans="1:37" x14ac:dyDescent="0.25">
      <c r="A1759" s="72">
        <f>IF('##zz500##'!B1759&lt;&gt;"",'##zz500##'!B1759,"")</f>
        <v>41740</v>
      </c>
      <c r="B1759" s="208">
        <v>31429.34</v>
      </c>
      <c r="C1759" s="146">
        <f t="shared" si="75"/>
        <v>5.8676310567753465E-3</v>
      </c>
      <c r="D1759" s="143">
        <f>IF('##zz500##'!K1759="","",IF('##zz500##'!K1759="yes",D1758,IF('##zz500##'!T1759&lt;&gt;0,D1758*(1+'##zz500##'!T1759),D1758*(1+C1759))))</f>
        <v>7.8413312599044884</v>
      </c>
      <c r="E1759" s="6">
        <f t="shared" si="73"/>
        <v>5.8676310567753465E-3</v>
      </c>
      <c r="F1759" s="17">
        <f>D1759/MAX(D$240:D1759)-1</f>
        <v>-2.3874753559487094E-2</v>
      </c>
      <c r="G1759" s="66">
        <f>IF('##zz500##'!K1759="","",IF('##zz500##'!K1759="no",G1758*(1+E1759),IF('##zz500##'!T1759&lt;&gt;0,G1758*(1+'##zz500##'!T1759),G1758*(1+'##zz500##'!P1759))))</f>
        <v>31.315837039472175</v>
      </c>
      <c r="H1759" s="6">
        <f t="shared" si="74"/>
        <v>5.8676310567753465E-3</v>
      </c>
      <c r="I1759" s="17">
        <f>G1759/MAX(G$240:G1759)-1</f>
        <v>-4.3041967772505574E-2</v>
      </c>
      <c r="N1759" s="20"/>
      <c r="O1759" s="20"/>
      <c r="S1759" s="192"/>
      <c r="Y1759" s="39"/>
      <c r="Z1759" s="39"/>
      <c r="AA1759" s="17"/>
      <c r="AC1759" s="142"/>
      <c r="AE1759" s="17"/>
      <c r="AG1759" s="66"/>
      <c r="AI1759" s="17"/>
      <c r="AK1759" s="18"/>
    </row>
    <row r="1760" spans="1:37" x14ac:dyDescent="0.25">
      <c r="A1760" s="72">
        <f>IF('##zz500##'!B1760&lt;&gt;"",'##zz500##'!B1760,"")</f>
        <v>41743</v>
      </c>
      <c r="B1760" s="208">
        <v>31820.42</v>
      </c>
      <c r="C1760" s="146">
        <f t="shared" si="75"/>
        <v>1.2443150253871105E-2</v>
      </c>
      <c r="D1760" s="143">
        <f>IF('##zz500##'!K1760="","",IF('##zz500##'!K1760="yes",D1759,IF('##zz500##'!T1760&lt;&gt;0,D1759*(1+'##zz500##'!T1760),D1759*(1+C1760))))</f>
        <v>7.9389021229618564</v>
      </c>
      <c r="E1760" s="6">
        <f t="shared" si="73"/>
        <v>1.2443150253871105E-2</v>
      </c>
      <c r="F1760" s="17">
        <f>D1760/MAX(D$240:D1760)-1</f>
        <v>-1.1728680451430828E-2</v>
      </c>
      <c r="G1760" s="66">
        <f>IF('##zz500##'!K1760="","",IF('##zz500##'!K1760="no",G1759*(1+E1760),IF('##zz500##'!T1760&lt;&gt;0,G1759*(1+'##zz500##'!T1760),G1759*(1+'##zz500##'!P1760))))</f>
        <v>31.70550470508007</v>
      </c>
      <c r="H1760" s="6">
        <f t="shared" si="74"/>
        <v>1.2443150253871105E-2</v>
      </c>
      <c r="I1760" s="17">
        <f>G1760/MAX(G$240:G1760)-1</f>
        <v>-3.1134395190850039E-2</v>
      </c>
      <c r="N1760" s="20"/>
      <c r="O1760" s="20"/>
      <c r="S1760" s="192"/>
      <c r="Y1760" s="39"/>
      <c r="Z1760" s="39"/>
      <c r="AA1760" s="17"/>
      <c r="AC1760" s="142"/>
      <c r="AE1760" s="17"/>
      <c r="AG1760" s="66"/>
      <c r="AI1760" s="17"/>
      <c r="AK1760" s="18"/>
    </row>
    <row r="1761" spans="1:37" x14ac:dyDescent="0.25">
      <c r="A1761" s="72">
        <f>IF('##zz500##'!B1761&lt;&gt;"",'##zz500##'!B1761,"")</f>
        <v>41744</v>
      </c>
      <c r="B1761" s="208">
        <v>31653.43</v>
      </c>
      <c r="C1761" s="146">
        <f t="shared" si="75"/>
        <v>-5.2478879914218401E-3</v>
      </c>
      <c r="D1761" s="143">
        <f>IF('##zz500##'!K1761="","",IF('##zz500##'!K1761="yes",D1760,IF('##zz500##'!T1761&lt;&gt;0,D1760*(1+'##zz500##'!T1761),D1760*(1+C1761))))</f>
        <v>7.8972396538456913</v>
      </c>
      <c r="E1761" s="6">
        <f t="shared" si="73"/>
        <v>-5.2478879914218401E-3</v>
      </c>
      <c r="F1761" s="17">
        <f>D1761/MAX(D$240:D1761)-1</f>
        <v>-1.6915017641556451E-2</v>
      </c>
      <c r="G1761" s="66">
        <f>IF('##zz500##'!K1761="","",IF('##zz500##'!K1761="no",G1760*(1+E1761),IF('##zz500##'!T1761&lt;&gt;0,G1760*(1+'##zz500##'!T1761),G1760*(1+'##zz500##'!P1761))))</f>
        <v>31.539117767676313</v>
      </c>
      <c r="H1761" s="6">
        <f t="shared" si="74"/>
        <v>-5.2478879914218401E-3</v>
      </c>
      <c r="I1761" s="17">
        <f>G1761/MAX(G$240:G1761)-1</f>
        <v>-3.6218893363629601E-2</v>
      </c>
      <c r="N1761" s="20"/>
      <c r="O1761" s="20"/>
      <c r="S1761" s="192"/>
      <c r="Y1761" s="39"/>
      <c r="Z1761" s="39"/>
      <c r="AA1761" s="17"/>
      <c r="AC1761" s="142"/>
      <c r="AE1761" s="17"/>
      <c r="AG1761" s="66"/>
      <c r="AI1761" s="17"/>
      <c r="AK1761" s="18"/>
    </row>
    <row r="1762" spans="1:37" x14ac:dyDescent="0.25">
      <c r="A1762" s="72">
        <f>IF('##zz500##'!B1762&lt;&gt;"",'##zz500##'!B1762,"")</f>
        <v>41745</v>
      </c>
      <c r="B1762" s="208">
        <v>31879.06</v>
      </c>
      <c r="C1762" s="146">
        <f t="shared" si="75"/>
        <v>7.1281374561935618E-3</v>
      </c>
      <c r="D1762" s="143">
        <f>IF('##zz500##'!K1762="","",IF('##zz500##'!K1762="yes",D1761,IF('##zz500##'!T1762&lt;&gt;0,D1761*(1+'##zz500##'!T1762),D1761*(1+C1762))))</f>
        <v>7.8460889794094255</v>
      </c>
      <c r="E1762" s="6">
        <f t="shared" si="73"/>
        <v>-6.4770320616213128E-3</v>
      </c>
      <c r="F1762" s="17">
        <f>D1762/MAX(D$240:D1762)-1</f>
        <v>-2.3282490591590488E-2</v>
      </c>
      <c r="G1762" s="66">
        <f>IF('##zz500##'!K1762="","",IF('##zz500##'!K1762="no",G1761*(1+E1762),IF('##zz500##'!T1762&lt;&gt;0,G1761*(1+'##zz500##'!T1762),G1761*(1+'##zz500##'!P1762))))</f>
        <v>31.334837890699824</v>
      </c>
      <c r="H1762" s="6">
        <f t="shared" si="74"/>
        <v>-6.4770320616213128E-3</v>
      </c>
      <c r="I1762" s="17">
        <f>G1762/MAX(G$240:G1762)-1</f>
        <v>-4.2461334491698199E-2</v>
      </c>
      <c r="N1762" s="20"/>
      <c r="O1762" s="20"/>
      <c r="S1762" s="192"/>
      <c r="Y1762" s="39"/>
      <c r="Z1762" s="39"/>
      <c r="AA1762" s="17"/>
      <c r="AC1762" s="142"/>
      <c r="AE1762" s="17"/>
      <c r="AG1762" s="66"/>
      <c r="AI1762" s="17"/>
      <c r="AK1762" s="18"/>
    </row>
    <row r="1763" spans="1:37" x14ac:dyDescent="0.25">
      <c r="A1763" s="72">
        <f>IF('##zz500##'!B1763&lt;&gt;"",'##zz500##'!B1763,"")</f>
        <v>41746</v>
      </c>
      <c r="B1763" s="208">
        <v>31928.51</v>
      </c>
      <c r="C1763" s="146">
        <f t="shared" si="75"/>
        <v>1.5511749719092638E-3</v>
      </c>
      <c r="D1763" s="143">
        <f>IF('##zz500##'!K1763="","",IF('##zz500##'!K1763="yes",D1762,IF('##zz500##'!T1763&lt;&gt;0,D1762*(1+'##zz500##'!T1763),D1762*(1+C1763))))</f>
        <v>7.8582596362616588</v>
      </c>
      <c r="E1763" s="6">
        <f t="shared" si="73"/>
        <v>1.5511749719092638E-3</v>
      </c>
      <c r="F1763" s="17">
        <f>D1763/MAX(D$240:D1763)-1</f>
        <v>-2.176743083637056E-2</v>
      </c>
      <c r="G1763" s="66">
        <f>IF('##zz500##'!K1763="","",IF('##zz500##'!K1763="no",G1762*(1+E1763),IF('##zz500##'!T1763&lt;&gt;0,G1762*(1+'##zz500##'!T1763),G1762*(1+'##zz500##'!P1763))))</f>
        <v>31.383443706984711</v>
      </c>
      <c r="H1763" s="6">
        <f t="shared" si="74"/>
        <v>1.5511749719092638E-3</v>
      </c>
      <c r="I1763" s="17">
        <f>G1763/MAX(G$240:G1763)-1</f>
        <v>-4.0976024479126294E-2</v>
      </c>
      <c r="N1763" s="20"/>
      <c r="O1763" s="20"/>
      <c r="S1763" s="192"/>
      <c r="Y1763" s="39"/>
      <c r="Z1763" s="39"/>
      <c r="AA1763" s="17"/>
      <c r="AC1763" s="142"/>
      <c r="AE1763" s="17"/>
      <c r="AG1763" s="66"/>
      <c r="AI1763" s="17"/>
      <c r="AK1763" s="18"/>
    </row>
    <row r="1764" spans="1:37" x14ac:dyDescent="0.25">
      <c r="A1764" s="72">
        <f>IF('##zz500##'!B1764&lt;&gt;"",'##zz500##'!B1764,"")</f>
        <v>41747</v>
      </c>
      <c r="B1764" s="208">
        <v>32079.25</v>
      </c>
      <c r="C1764" s="146">
        <f t="shared" si="75"/>
        <v>4.7211723942020001E-3</v>
      </c>
      <c r="D1764" s="143">
        <f>IF('##zz500##'!K1764="","",IF('##zz500##'!K1764="yes",D1763,IF('##zz500##'!T1764&lt;&gt;0,D1763*(1+'##zz500##'!T1764),D1763*(1+C1764))))</f>
        <v>7.8582596362616588</v>
      </c>
      <c r="E1764" s="6">
        <f t="shared" si="73"/>
        <v>0</v>
      </c>
      <c r="F1764" s="17">
        <f>D1764/MAX(D$240:D1764)-1</f>
        <v>-2.176743083637056E-2</v>
      </c>
      <c r="G1764" s="66">
        <f>IF('##zz500##'!K1764="","",IF('##zz500##'!K1764="no",G1763*(1+E1764),IF('##zz500##'!T1764&lt;&gt;0,G1763*(1+'##zz500##'!T1764),G1763*(1+'##zz500##'!P1764))))</f>
        <v>31.458840680946413</v>
      </c>
      <c r="H1764" s="6">
        <f t="shared" si="74"/>
        <v>2.4024442526338063E-3</v>
      </c>
      <c r="I1764" s="17">
        <f>G1764/MAX(G$240:G1764)-1</f>
        <v>-3.8672022840998244E-2</v>
      </c>
      <c r="N1764" s="20"/>
      <c r="O1764" s="20"/>
      <c r="S1764" s="192"/>
      <c r="Y1764" s="39"/>
      <c r="Z1764" s="39"/>
      <c r="AA1764" s="17"/>
      <c r="AC1764" s="142"/>
      <c r="AE1764" s="17"/>
      <c r="AG1764" s="66"/>
      <c r="AI1764" s="17"/>
      <c r="AK1764" s="18"/>
    </row>
    <row r="1765" spans="1:37" x14ac:dyDescent="0.25">
      <c r="A1765" s="72">
        <f>IF('##zz500##'!B1765&lt;&gt;"",'##zz500##'!B1765,"")</f>
        <v>41750</v>
      </c>
      <c r="B1765" s="208">
        <v>31662.78</v>
      </c>
      <c r="C1765" s="146">
        <f t="shared" si="75"/>
        <v>-1.2982535439575504E-2</v>
      </c>
      <c r="D1765" s="143">
        <f>IF('##zz500##'!K1765="","",IF('##zz500##'!K1765="yes",D1764,IF('##zz500##'!T1765&lt;&gt;0,D1764*(1+'##zz500##'!T1765),D1764*(1+C1765))))</f>
        <v>7.7562395020405059</v>
      </c>
      <c r="E1765" s="6">
        <f t="shared" si="73"/>
        <v>-1.2982535439575504E-2</v>
      </c>
      <c r="F1765" s="17">
        <f>D1765/MAX(D$240:D1765)-1</f>
        <v>-3.4467369833684369E-2</v>
      </c>
      <c r="G1765" s="66">
        <f>IF('##zz500##'!K1765="","",IF('##zz500##'!K1765="no",G1764*(1+E1765),IF('##zz500##'!T1765&lt;&gt;0,G1764*(1+'##zz500##'!T1765),G1764*(1+'##zz500##'!P1765))))</f>
        <v>31.050425166918068</v>
      </c>
      <c r="H1765" s="6">
        <f t="shared" si="74"/>
        <v>-1.2982535439575504E-2</v>
      </c>
      <c r="I1765" s="17">
        <f>G1765/MAX(G$240:G1765)-1</f>
        <v>-5.1152497373520345E-2</v>
      </c>
      <c r="N1765" s="20"/>
      <c r="O1765" s="20"/>
      <c r="S1765" s="192"/>
      <c r="Y1765" s="39"/>
      <c r="Z1765" s="39"/>
      <c r="AA1765" s="17"/>
      <c r="AC1765" s="142"/>
      <c r="AE1765" s="17"/>
      <c r="AG1765" s="66"/>
      <c r="AI1765" s="17"/>
      <c r="AK1765" s="18"/>
    </row>
    <row r="1766" spans="1:37" x14ac:dyDescent="0.25">
      <c r="A1766" s="72">
        <f>IF('##zz500##'!B1766&lt;&gt;"",'##zz500##'!B1766,"")</f>
        <v>41751</v>
      </c>
      <c r="B1766" s="208">
        <v>30740.59</v>
      </c>
      <c r="C1766" s="146">
        <f t="shared" si="75"/>
        <v>-2.9125364228914763E-2</v>
      </c>
      <c r="D1766" s="143">
        <f>IF('##zz500##'!K1766="","",IF('##zz500##'!K1766="yes",D1765,IF('##zz500##'!T1766&lt;&gt;0,D1765*(1+'##zz500##'!T1766),D1765*(1+C1766))))</f>
        <v>7.7562395020405059</v>
      </c>
      <c r="E1766" s="6">
        <f t="shared" si="73"/>
        <v>0</v>
      </c>
      <c r="F1766" s="17">
        <f>D1766/MAX(D$240:D1766)-1</f>
        <v>-3.4467369833684369E-2</v>
      </c>
      <c r="G1766" s="66">
        <f>IF('##zz500##'!K1766="","",IF('##zz500##'!K1766="no",G1765*(1+E1766),IF('##zz500##'!T1766&lt;&gt;0,G1765*(1+'##zz500##'!T1766),G1765*(1+'##zz500##'!P1766))))</f>
        <v>31.192704574303786</v>
      </c>
      <c r="H1766" s="6">
        <f t="shared" si="74"/>
        <v>4.5822048046320063E-3</v>
      </c>
      <c r="I1766" s="17">
        <f>G1766/MAX(G$240:G1766)-1</f>
        <v>-4.6804683788122192E-2</v>
      </c>
      <c r="N1766" s="20"/>
      <c r="O1766" s="20"/>
      <c r="S1766" s="192"/>
      <c r="Y1766" s="39"/>
      <c r="Z1766" s="39"/>
      <c r="AA1766" s="17"/>
      <c r="AC1766" s="142"/>
      <c r="AE1766" s="17"/>
      <c r="AG1766" s="66"/>
      <c r="AI1766" s="17"/>
      <c r="AK1766" s="18"/>
    </row>
    <row r="1767" spans="1:37" x14ac:dyDescent="0.25">
      <c r="A1767" s="72">
        <f>IF('##zz500##'!B1767&lt;&gt;"",'##zz500##'!B1767,"")</f>
        <v>41752</v>
      </c>
      <c r="B1767" s="208">
        <v>31068.58</v>
      </c>
      <c r="C1767" s="146">
        <f t="shared" si="75"/>
        <v>1.0669606536504395E-2</v>
      </c>
      <c r="D1767" s="143">
        <f>IF('##zz500##'!K1767="","",IF('##zz500##'!K1767="yes",D1766,IF('##zz500##'!T1767&lt;&gt;0,D1766*(1+'##zz500##'!T1767),D1766*(1+C1767))))</f>
        <v>7.7562395020405059</v>
      </c>
      <c r="E1767" s="6">
        <f t="shared" si="73"/>
        <v>0</v>
      </c>
      <c r="F1767" s="17">
        <f>D1767/MAX(D$240:D1767)-1</f>
        <v>-3.4467369833684369E-2</v>
      </c>
      <c r="G1767" s="66">
        <f>IF('##zz500##'!K1767="","",IF('##zz500##'!K1767="no",G1766*(1+E1767),IF('##zz500##'!T1767&lt;&gt;0,G1766*(1+'##zz500##'!T1767),G1766*(1+'##zz500##'!P1767))))</f>
        <v>31.334950457388999</v>
      </c>
      <c r="H1767" s="6">
        <f t="shared" si="74"/>
        <v>4.5602292275224166E-3</v>
      </c>
      <c r="I1767" s="17">
        <f>G1767/MAX(G$240:G1767)-1</f>
        <v>-4.2457894647595307E-2</v>
      </c>
      <c r="N1767" s="20"/>
      <c r="O1767" s="20"/>
      <c r="S1767" s="192"/>
      <c r="Y1767" s="39"/>
      <c r="Z1767" s="39"/>
      <c r="AA1767" s="17"/>
      <c r="AC1767" s="142"/>
      <c r="AE1767" s="17"/>
      <c r="AG1767" s="66"/>
      <c r="AI1767" s="17"/>
      <c r="AK1767" s="18"/>
    </row>
    <row r="1768" spans="1:37" x14ac:dyDescent="0.25">
      <c r="A1768" s="72">
        <f>IF('##zz500##'!B1768&lt;&gt;"",'##zz500##'!B1768,"")</f>
        <v>41753</v>
      </c>
      <c r="B1768" s="208">
        <v>31351.73</v>
      </c>
      <c r="C1768" s="146">
        <f t="shared" si="75"/>
        <v>9.1137090913069319E-3</v>
      </c>
      <c r="D1768" s="143">
        <f>IF('##zz500##'!K1768="","",IF('##zz500##'!K1768="yes",D1767,IF('##zz500##'!T1768&lt;&gt;0,D1767*(1+'##zz500##'!T1768),D1767*(1+C1768))))</f>
        <v>7.7562395020405059</v>
      </c>
      <c r="E1768" s="6">
        <f t="shared" si="73"/>
        <v>0</v>
      </c>
      <c r="F1768" s="17">
        <f>D1768/MAX(D$240:D1768)-1</f>
        <v>-3.4467369833684369E-2</v>
      </c>
      <c r="G1768" s="66">
        <f>IF('##zz500##'!K1768="","",IF('##zz500##'!K1768="no",G1767*(1+E1768),IF('##zz500##'!T1768&lt;&gt;0,G1767*(1+'##zz500##'!T1768),G1767*(1+'##zz500##'!P1768))))</f>
        <v>31.688719421900529</v>
      </c>
      <c r="H1768" s="6">
        <f t="shared" si="74"/>
        <v>1.128991619095121E-2</v>
      </c>
      <c r="I1768" s="17">
        <f>G1768/MAX(G$240:G1768)-1</f>
        <v>-3.1647324528859655E-2</v>
      </c>
      <c r="N1768" s="20"/>
      <c r="O1768" s="20"/>
      <c r="S1768" s="192"/>
      <c r="Y1768" s="39"/>
      <c r="Z1768" s="39"/>
      <c r="AA1768" s="17"/>
      <c r="AC1768" s="142"/>
      <c r="AE1768" s="17"/>
      <c r="AF1768" s="14"/>
      <c r="AG1768" s="66"/>
      <c r="AI1768" s="17"/>
      <c r="AJ1768" s="14"/>
      <c r="AK1768" s="18"/>
    </row>
    <row r="1769" spans="1:37" x14ac:dyDescent="0.25">
      <c r="A1769" s="72">
        <f>IF('##zz500##'!B1769&lt;&gt;"",'##zz500##'!B1769,"")</f>
        <v>41754</v>
      </c>
      <c r="B1769" s="208">
        <v>30944.67</v>
      </c>
      <c r="C1769" s="146">
        <f t="shared" si="75"/>
        <v>-1.2983653533632844E-2</v>
      </c>
      <c r="D1769" s="143">
        <f>IF('##zz500##'!K1769="","",IF('##zz500##'!K1769="yes",D1768,IF('##zz500##'!T1769&lt;&gt;0,D1768*(1+'##zz500##'!T1769),D1768*(1+C1769))))</f>
        <v>7.7562395020405059</v>
      </c>
      <c r="E1769" s="6">
        <f t="shared" si="73"/>
        <v>0</v>
      </c>
      <c r="F1769" s="17">
        <f>D1769/MAX(D$240:D1769)-1</f>
        <v>-3.4467369833684369E-2</v>
      </c>
      <c r="G1769" s="66">
        <f>IF('##zz500##'!K1769="","",IF('##zz500##'!K1769="no",G1768*(1+E1769),IF('##zz500##'!T1769&lt;&gt;0,G1768*(1+'##zz500##'!T1769),G1768*(1+'##zz500##'!P1769))))</f>
        <v>32.374974853945986</v>
      </c>
      <c r="H1769" s="6">
        <f t="shared" si="74"/>
        <v>2.1656142771461218E-2</v>
      </c>
      <c r="I1769" s="17">
        <f>G1769/MAX(G$240:G1769)-1</f>
        <v>-1.06765407357301E-2</v>
      </c>
      <c r="N1769" s="20"/>
      <c r="O1769" s="20"/>
      <c r="S1769" s="192"/>
      <c r="Y1769" s="39"/>
      <c r="Z1769" s="39"/>
      <c r="AA1769" s="17"/>
      <c r="AC1769" s="142"/>
      <c r="AE1769" s="17"/>
      <c r="AG1769" s="66"/>
      <c r="AI1769" s="17"/>
      <c r="AK1769" s="18"/>
    </row>
    <row r="1770" spans="1:37" x14ac:dyDescent="0.25">
      <c r="A1770" s="72">
        <f>IF('##zz500##'!B1770&lt;&gt;"",'##zz500##'!B1770,"")</f>
        <v>41757</v>
      </c>
      <c r="B1770" s="208">
        <v>29946.57</v>
      </c>
      <c r="C1770" s="146">
        <f t="shared" si="75"/>
        <v>-3.2254342993478291E-2</v>
      </c>
      <c r="D1770" s="143">
        <f>IF('##zz500##'!K1770="","",IF('##zz500##'!K1770="yes",D1769,IF('##zz500##'!T1770&lt;&gt;0,D1769*(1+'##zz500##'!T1770),D1769*(1+C1770))))</f>
        <v>7.7562395020405059</v>
      </c>
      <c r="E1770" s="6">
        <f t="shared" si="73"/>
        <v>0</v>
      </c>
      <c r="F1770" s="17">
        <f>D1770/MAX(D$240:D1770)-1</f>
        <v>-3.4467369833684369E-2</v>
      </c>
      <c r="G1770" s="66">
        <f>IF('##zz500##'!K1770="","",IF('##zz500##'!K1770="no",G1769*(1+E1770),IF('##zz500##'!T1770&lt;&gt;0,G1769*(1+'##zz500##'!T1770),G1769*(1+'##zz500##'!P1770))))</f>
        <v>33.363853378524375</v>
      </c>
      <c r="H1770" s="6">
        <f t="shared" si="74"/>
        <v>3.054453413599667E-2</v>
      </c>
      <c r="I1770" s="17">
        <f>G1770/MAX(G$240:G1770)-1</f>
        <v>0</v>
      </c>
      <c r="N1770" s="20"/>
      <c r="O1770" s="20"/>
      <c r="S1770" s="192"/>
      <c r="Y1770" s="39"/>
      <c r="Z1770" s="39"/>
      <c r="AA1770" s="17"/>
      <c r="AC1770" s="142"/>
      <c r="AE1770" s="17"/>
      <c r="AG1770" s="66"/>
      <c r="AI1770" s="17"/>
      <c r="AK1770" s="18"/>
    </row>
    <row r="1771" spans="1:37" x14ac:dyDescent="0.25">
      <c r="A1771" s="72">
        <f>IF('##zz500##'!B1771&lt;&gt;"",'##zz500##'!B1771,"")</f>
        <v>41758</v>
      </c>
      <c r="B1771" s="208">
        <v>30420.65</v>
      </c>
      <c r="C1771" s="146">
        <f t="shared" si="75"/>
        <v>1.5830861430875087E-2</v>
      </c>
      <c r="D1771" s="143">
        <f>IF('##zz500##'!K1771="","",IF('##zz500##'!K1771="yes",D1770,IF('##zz500##'!T1771&lt;&gt;0,D1770*(1+'##zz500##'!T1771),D1770*(1+C1771))))</f>
        <v>7.7562395020405059</v>
      </c>
      <c r="E1771" s="6">
        <f t="shared" si="73"/>
        <v>0</v>
      </c>
      <c r="F1771" s="17">
        <f>D1771/MAX(D$240:D1771)-1</f>
        <v>-3.4467369833684369E-2</v>
      </c>
      <c r="G1771" s="66">
        <f>IF('##zz500##'!K1771="","",IF('##zz500##'!K1771="no",G1770*(1+E1771),IF('##zz500##'!T1771&lt;&gt;0,G1770*(1+'##zz500##'!T1771),G1770*(1+'##zz500##'!P1771))))</f>
        <v>32.871806287100632</v>
      </c>
      <c r="H1771" s="6">
        <f t="shared" si="74"/>
        <v>-1.4747909536746207E-2</v>
      </c>
      <c r="I1771" s="17">
        <f>G1771/MAX(G$240:G1771)-1</f>
        <v>-1.4747909536746207E-2</v>
      </c>
      <c r="N1771" s="20"/>
      <c r="O1771" s="20"/>
      <c r="S1771" s="192"/>
      <c r="Y1771" s="39"/>
      <c r="Z1771" s="39"/>
      <c r="AA1771" s="17"/>
      <c r="AC1771" s="142"/>
      <c r="AE1771" s="17"/>
      <c r="AG1771" s="66"/>
      <c r="AI1771" s="17"/>
      <c r="AK1771" s="18"/>
    </row>
    <row r="1772" spans="1:37" x14ac:dyDescent="0.25">
      <c r="A1772" s="72">
        <f>IF('##zz500##'!B1772&lt;&gt;"",'##zz500##'!B1772,"")</f>
        <v>41759</v>
      </c>
      <c r="B1772" s="208">
        <v>30979.68</v>
      </c>
      <c r="C1772" s="146">
        <f t="shared" si="75"/>
        <v>1.8376661905646241E-2</v>
      </c>
      <c r="D1772" s="143">
        <f>IF('##zz500##'!K1772="","",IF('##zz500##'!K1772="yes",D1771,IF('##zz500##'!T1772&lt;&gt;0,D1771*(1+'##zz500##'!T1772),D1771*(1+C1772))))</f>
        <v>7.7562395020405059</v>
      </c>
      <c r="E1772" s="6">
        <f t="shared" si="73"/>
        <v>0</v>
      </c>
      <c r="F1772" s="17">
        <f>D1772/MAX(D$240:D1772)-1</f>
        <v>-3.4467369833684369E-2</v>
      </c>
      <c r="G1772" s="66">
        <f>IF('##zz500##'!K1772="","",IF('##zz500##'!K1772="no",G1771*(1+E1772),IF('##zz500##'!T1772&lt;&gt;0,G1771*(1+'##zz500##'!T1772),G1771*(1+'##zz500##'!P1772))))</f>
        <v>32.63231851833774</v>
      </c>
      <c r="H1772" s="6">
        <f t="shared" si="74"/>
        <v>-7.2855068161213898E-3</v>
      </c>
      <c r="I1772" s="17">
        <f>G1772/MAX(G$240:G1772)-1</f>
        <v>-2.192597035741406E-2</v>
      </c>
      <c r="N1772" s="20"/>
      <c r="O1772" s="20"/>
      <c r="S1772" s="192"/>
      <c r="Y1772" s="39"/>
      <c r="Z1772" s="39"/>
      <c r="AA1772" s="17"/>
      <c r="AC1772" s="142"/>
      <c r="AE1772" s="17"/>
      <c r="AG1772" s="66"/>
      <c r="AI1772" s="17"/>
      <c r="AK1772" s="18"/>
    </row>
    <row r="1773" spans="1:37" x14ac:dyDescent="0.25">
      <c r="A1773" s="72">
        <f>IF('##zz500##'!B1773&lt;&gt;"",'##zz500##'!B1773,"")</f>
        <v>41764</v>
      </c>
      <c r="B1773" s="208">
        <v>31429.599999999999</v>
      </c>
      <c r="C1773" s="146">
        <f t="shared" si="75"/>
        <v>1.4523068023943431E-2</v>
      </c>
      <c r="D1773" s="143">
        <f>IF('##zz500##'!K1773="","",IF('##zz500##'!K1773="yes",D1772,IF('##zz500##'!T1773&lt;&gt;0,D1772*(1+'##zz500##'!T1773),D1772*(1+C1773))))</f>
        <v>7.7562395020405059</v>
      </c>
      <c r="E1773" s="6">
        <f t="shared" si="73"/>
        <v>0</v>
      </c>
      <c r="F1773" s="17">
        <f>D1773/MAX(D$240:D1773)-1</f>
        <v>-3.4467369833684369E-2</v>
      </c>
      <c r="G1773" s="66">
        <f>IF('##zz500##'!K1773="","",IF('##zz500##'!K1773="no",G1772*(1+E1773),IF('##zz500##'!T1773&lt;&gt;0,G1772*(1+'##zz500##'!T1773),G1772*(1+'##zz500##'!P1773))))</f>
        <v>32.3540118909659</v>
      </c>
      <c r="H1773" s="6">
        <f t="shared" si="74"/>
        <v>-8.5285581904162022E-3</v>
      </c>
      <c r="I1773" s="17">
        <f>G1773/MAX(G$240:G1773)-1</f>
        <v>-3.0267531633755729E-2</v>
      </c>
      <c r="N1773" s="20"/>
      <c r="O1773" s="20"/>
      <c r="S1773" s="192"/>
      <c r="Y1773" s="39"/>
      <c r="Z1773" s="39"/>
      <c r="AA1773" s="17"/>
      <c r="AC1773" s="142"/>
      <c r="AE1773" s="17"/>
      <c r="AG1773" s="66"/>
      <c r="AI1773" s="17"/>
      <c r="AK1773" s="18"/>
    </row>
    <row r="1774" spans="1:37" x14ac:dyDescent="0.25">
      <c r="A1774" s="72">
        <f>IF('##zz500##'!B1774&lt;&gt;"",'##zz500##'!B1774,"")</f>
        <v>41765</v>
      </c>
      <c r="B1774" s="208">
        <v>31650.44</v>
      </c>
      <c r="C1774" s="146">
        <f t="shared" si="75"/>
        <v>7.0264973146334508E-3</v>
      </c>
      <c r="D1774" s="143">
        <f>IF('##zz500##'!K1774="","",IF('##zz500##'!K1774="yes",D1773,IF('##zz500##'!T1774&lt;&gt;0,D1773*(1+'##zz500##'!T1774),D1773*(1+C1774))))</f>
        <v>7.7562395020405059</v>
      </c>
      <c r="E1774" s="6">
        <f t="shared" si="73"/>
        <v>0</v>
      </c>
      <c r="F1774" s="17">
        <f>D1774/MAX(D$240:D1774)-1</f>
        <v>-3.4467369833684369E-2</v>
      </c>
      <c r="G1774" s="66">
        <f>IF('##zz500##'!K1774="","",IF('##zz500##'!K1774="no",G1773*(1+E1774),IF('##zz500##'!T1774&lt;&gt;0,G1773*(1+'##zz500##'!T1774),G1773*(1+'##zz500##'!P1774))))</f>
        <v>32.186291549935298</v>
      </c>
      <c r="H1774" s="6">
        <f t="shared" si="74"/>
        <v>-5.183911707636879E-3</v>
      </c>
      <c r="I1774" s="17">
        <f>G1774/MAX(G$240:G1774)-1</f>
        <v>-3.5294539129795188E-2</v>
      </c>
      <c r="N1774" s="20"/>
      <c r="O1774" s="20"/>
      <c r="S1774" s="192"/>
      <c r="Y1774" s="39"/>
      <c r="Z1774" s="39"/>
      <c r="AA1774" s="17"/>
      <c r="AC1774" s="142"/>
      <c r="AE1774" s="17"/>
      <c r="AG1774" s="66"/>
      <c r="AI1774" s="17"/>
      <c r="AK1774" s="18"/>
    </row>
    <row r="1775" spans="1:37" x14ac:dyDescent="0.25">
      <c r="A1775" s="72">
        <f>IF('##zz500##'!B1775&lt;&gt;"",'##zz500##'!B1775,"")</f>
        <v>41766</v>
      </c>
      <c r="B1775" s="208">
        <v>31125.19</v>
      </c>
      <c r="C1775" s="146">
        <f t="shared" si="75"/>
        <v>-1.6595345909883097E-2</v>
      </c>
      <c r="D1775" s="143">
        <f>IF('##zz500##'!K1775="","",IF('##zz500##'!K1775="yes",D1774,IF('##zz500##'!T1775&lt;&gt;0,D1774*(1+'##zz500##'!T1775),D1774*(1+C1775))))</f>
        <v>7.7562395020405059</v>
      </c>
      <c r="E1775" s="6">
        <f t="shared" si="73"/>
        <v>0</v>
      </c>
      <c r="F1775" s="17">
        <f>D1775/MAX(D$240:D1775)-1</f>
        <v>-3.4467369833684369E-2</v>
      </c>
      <c r="G1775" s="66">
        <f>IF('##zz500##'!K1775="","",IF('##zz500##'!K1775="no",G1774*(1+E1775),IF('##zz500##'!T1775&lt;&gt;0,G1774*(1+'##zz500##'!T1775),G1774*(1+'##zz500##'!P1775))))</f>
        <v>32.759628678026885</v>
      </c>
      <c r="H1775" s="6">
        <f t="shared" si="74"/>
        <v>1.7813084405890134E-2</v>
      </c>
      <c r="I1775" s="17">
        <f>G1775/MAX(G$240:G1775)-1</f>
        <v>-1.8110159328491027E-2</v>
      </c>
      <c r="N1775" s="20"/>
      <c r="O1775" s="20"/>
      <c r="S1775" s="192"/>
      <c r="Y1775" s="39"/>
      <c r="Z1775" s="39"/>
      <c r="AA1775" s="17"/>
      <c r="AC1775" s="142"/>
      <c r="AE1775" s="17"/>
      <c r="AG1775" s="66"/>
      <c r="AI1775" s="17"/>
      <c r="AK1775" s="18"/>
    </row>
    <row r="1776" spans="1:37" x14ac:dyDescent="0.25">
      <c r="A1776" s="72">
        <f>IF('##zz500##'!B1776&lt;&gt;"",'##zz500##'!B1776,"")</f>
        <v>41767</v>
      </c>
      <c r="B1776" s="208">
        <v>31333.94</v>
      </c>
      <c r="C1776" s="146">
        <f t="shared" si="75"/>
        <v>6.706786368211759E-3</v>
      </c>
      <c r="D1776" s="143">
        <f>IF('##zz500##'!K1776="","",IF('##zz500##'!K1776="yes",D1775,IF('##zz500##'!T1776&lt;&gt;0,D1775*(1+'##zz500##'!T1776),D1775*(1+C1776))))</f>
        <v>7.7562395020405059</v>
      </c>
      <c r="E1776" s="6">
        <f t="shared" si="73"/>
        <v>0</v>
      </c>
      <c r="F1776" s="17">
        <f>D1776/MAX(D$240:D1776)-1</f>
        <v>-3.4467369833684369E-2</v>
      </c>
      <c r="G1776" s="66">
        <f>IF('##zz500##'!K1776="","",IF('##zz500##'!K1776="no",G1775*(1+E1776),IF('##zz500##'!T1776&lt;&gt;0,G1775*(1+'##zz500##'!T1776),G1775*(1+'##zz500##'!P1776))))</f>
        <v>32.724335355717841</v>
      </c>
      <c r="H1776" s="6">
        <f t="shared" si="74"/>
        <v>-1.0773419520690997E-3</v>
      </c>
      <c r="I1776" s="17">
        <f>G1776/MAX(G$240:G1776)-1</f>
        <v>-1.9167990446156913E-2</v>
      </c>
      <c r="N1776" s="20"/>
      <c r="O1776" s="20"/>
      <c r="S1776" s="192"/>
      <c r="Y1776" s="39"/>
      <c r="Z1776" s="39"/>
      <c r="AA1776" s="17"/>
      <c r="AC1776" s="142"/>
      <c r="AE1776" s="17"/>
      <c r="AG1776" s="66"/>
      <c r="AI1776" s="17"/>
      <c r="AK1776" s="18"/>
    </row>
    <row r="1777" spans="1:37" x14ac:dyDescent="0.25">
      <c r="A1777" s="72">
        <f>IF('##zz500##'!B1777&lt;&gt;"",'##zz500##'!B1777,"")</f>
        <v>41768</v>
      </c>
      <c r="B1777" s="208">
        <v>31113.93</v>
      </c>
      <c r="C1777" s="146">
        <f t="shared" si="75"/>
        <v>-7.0214597972677595E-3</v>
      </c>
      <c r="D1777" s="143">
        <f>IF('##zz500##'!K1777="","",IF('##zz500##'!K1777="yes",D1776,IF('##zz500##'!T1777&lt;&gt;0,D1776*(1+'##zz500##'!T1777),D1776*(1+C1777))))</f>
        <v>7.7562395020405059</v>
      </c>
      <c r="E1777" s="6">
        <f t="shared" si="73"/>
        <v>0</v>
      </c>
      <c r="F1777" s="17">
        <f>D1777/MAX(D$240:D1777)-1</f>
        <v>-3.4467369833684369E-2</v>
      </c>
      <c r="G1777" s="66">
        <f>IF('##zz500##'!K1777="","",IF('##zz500##'!K1777="no",G1776*(1+E1777),IF('##zz500##'!T1777&lt;&gt;0,G1776*(1+'##zz500##'!T1777),G1776*(1+'##zz500##'!P1777))))</f>
        <v>33.055500563099734</v>
      </c>
      <c r="H1777" s="6">
        <f t="shared" si="74"/>
        <v>1.0119845178888642E-2</v>
      </c>
      <c r="I1777" s="17">
        <f>G1777/MAX(G$240:G1777)-1</f>
        <v>-9.2421223629738369E-3</v>
      </c>
      <c r="N1777" s="20"/>
      <c r="O1777" s="20"/>
      <c r="S1777" s="192"/>
      <c r="Y1777" s="39"/>
      <c r="Z1777" s="39"/>
      <c r="AA1777" s="17"/>
      <c r="AC1777" s="142"/>
      <c r="AE1777" s="17"/>
      <c r="AG1777" s="66"/>
      <c r="AI1777" s="17"/>
      <c r="AK1777" s="18"/>
    </row>
    <row r="1778" spans="1:37" x14ac:dyDescent="0.25">
      <c r="A1778" s="72">
        <f>IF('##zz500##'!B1778&lt;&gt;"",'##zz500##'!B1778,"")</f>
        <v>41771</v>
      </c>
      <c r="B1778" s="208">
        <v>31897.99</v>
      </c>
      <c r="C1778" s="146">
        <f t="shared" si="75"/>
        <v>2.5199645303566554E-2</v>
      </c>
      <c r="D1778" s="143">
        <f>IF('##zz500##'!K1778="","",IF('##zz500##'!K1778="yes",D1777,IF('##zz500##'!T1778&lt;&gt;0,D1777*(1+'##zz500##'!T1778),D1777*(1+C1778))))</f>
        <v>7.7562395020405059</v>
      </c>
      <c r="E1778" s="6">
        <f t="shared" ref="E1778:E1841" si="76">D1778/D1777-1</f>
        <v>0</v>
      </c>
      <c r="F1778" s="17">
        <f>D1778/MAX(D$240:D1778)-1</f>
        <v>-3.4467369833684369E-2</v>
      </c>
      <c r="G1778" s="66">
        <f>IF('##zz500##'!K1778="","",IF('##zz500##'!K1778="no",G1777*(1+E1778),IF('##zz500##'!T1778&lt;&gt;0,G1777*(1+'##zz500##'!T1778),G1777*(1+'##zz500##'!P1778))))</f>
        <v>32.194959143927001</v>
      </c>
      <c r="H1778" s="6">
        <f t="shared" ref="H1778:H1841" si="77">G1778/G1777-1</f>
        <v>-2.6033229099950983E-2</v>
      </c>
      <c r="I1778" s="17">
        <f>G1778/MAX(G$240:G1778)-1</f>
        <v>-3.5034749174079782E-2</v>
      </c>
      <c r="N1778" s="20"/>
      <c r="O1778" s="20"/>
      <c r="S1778" s="192"/>
      <c r="Y1778" s="39"/>
      <c r="Z1778" s="39"/>
      <c r="AA1778" s="17"/>
      <c r="AC1778" s="142"/>
      <c r="AE1778" s="17"/>
      <c r="AG1778" s="66"/>
      <c r="AI1778" s="17"/>
      <c r="AK1778" s="18"/>
    </row>
    <row r="1779" spans="1:37" x14ac:dyDescent="0.25">
      <c r="A1779" s="72">
        <f>IF('##zz500##'!B1779&lt;&gt;"",'##zz500##'!B1779,"")</f>
        <v>41772</v>
      </c>
      <c r="B1779" s="208">
        <v>31976.400000000001</v>
      </c>
      <c r="C1779" s="146">
        <f t="shared" si="75"/>
        <v>2.4581486168877564E-3</v>
      </c>
      <c r="D1779" s="143">
        <f>IF('##zz500##'!K1779="","",IF('##zz500##'!K1779="yes",D1778,IF('##zz500##'!T1779&lt;&gt;0,D1778*(1+'##zz500##'!T1779),D1778*(1+C1779))))</f>
        <v>7.7562395020405059</v>
      </c>
      <c r="E1779" s="6">
        <f t="shared" si="76"/>
        <v>0</v>
      </c>
      <c r="F1779" s="17">
        <f>D1779/MAX(D$240:D1779)-1</f>
        <v>-3.4467369833684369E-2</v>
      </c>
      <c r="G1779" s="66">
        <f>IF('##zz500##'!K1779="","",IF('##zz500##'!K1779="no",G1778*(1+E1779),IF('##zz500##'!T1779&lt;&gt;0,G1778*(1+'##zz500##'!T1779),G1778*(1+'##zz500##'!P1779))))</f>
        <v>32.244525445025118</v>
      </c>
      <c r="H1779" s="6">
        <f t="shared" si="77"/>
        <v>1.5395671377165243E-3</v>
      </c>
      <c r="I1779" s="17">
        <f>G1779/MAX(G$240:G1779)-1</f>
        <v>-3.354912038486968E-2</v>
      </c>
      <c r="N1779" s="20"/>
      <c r="O1779" s="20"/>
      <c r="S1779" s="192"/>
      <c r="Y1779" s="39"/>
      <c r="Z1779" s="39"/>
      <c r="AA1779" s="17"/>
      <c r="AC1779" s="142"/>
      <c r="AE1779" s="17"/>
      <c r="AG1779" s="66"/>
      <c r="AI1779" s="17"/>
      <c r="AK1779" s="18"/>
    </row>
    <row r="1780" spans="1:37" x14ac:dyDescent="0.25">
      <c r="A1780" s="72">
        <f>IF('##zz500##'!B1780&lt;&gt;"",'##zz500##'!B1780,"")</f>
        <v>41773</v>
      </c>
      <c r="B1780" s="208">
        <v>32005.5</v>
      </c>
      <c r="C1780" s="146">
        <f t="shared" si="75"/>
        <v>9.1004615904233255E-4</v>
      </c>
      <c r="D1780" s="143">
        <f>IF('##zz500##'!K1780="","",IF('##zz500##'!K1780="yes",D1779,IF('##zz500##'!T1780&lt;&gt;0,D1779*(1+'##zz500##'!T1780),D1779*(1+C1780))))</f>
        <v>7.7562395020405059</v>
      </c>
      <c r="E1780" s="6">
        <f t="shared" si="76"/>
        <v>0</v>
      </c>
      <c r="F1780" s="17">
        <f>D1780/MAX(D$240:D1780)-1</f>
        <v>-3.4467369833684369E-2</v>
      </c>
      <c r="G1780" s="66">
        <f>IF('##zz500##'!K1780="","",IF('##zz500##'!K1780="no",G1779*(1+E1780),IF('##zz500##'!T1780&lt;&gt;0,G1779*(1+'##zz500##'!T1780),G1779*(1+'##zz500##'!P1780))))</f>
        <v>32.270697880694428</v>
      </c>
      <c r="H1780" s="6">
        <f t="shared" si="77"/>
        <v>8.1168617953242261E-4</v>
      </c>
      <c r="I1780" s="17">
        <f>G1780/MAX(G$240:G1780)-1</f>
        <v>-3.2764665562689088E-2</v>
      </c>
      <c r="N1780" s="20"/>
      <c r="O1780" s="20"/>
      <c r="S1780" s="192"/>
      <c r="Y1780" s="39"/>
      <c r="Z1780" s="39"/>
      <c r="AA1780" s="17"/>
      <c r="AC1780" s="142"/>
      <c r="AE1780" s="17"/>
      <c r="AG1780" s="66"/>
      <c r="AI1780" s="17"/>
      <c r="AK1780" s="18"/>
    </row>
    <row r="1781" spans="1:37" x14ac:dyDescent="0.25">
      <c r="A1781" s="72">
        <f>IF('##zz500##'!B1781&lt;&gt;"",'##zz500##'!B1781,"")</f>
        <v>41774</v>
      </c>
      <c r="B1781" s="208">
        <v>31609.15</v>
      </c>
      <c r="C1781" s="146">
        <f t="shared" si="75"/>
        <v>-1.2383809032822435E-2</v>
      </c>
      <c r="D1781" s="143">
        <f>IF('##zz500##'!K1781="","",IF('##zz500##'!K1781="yes",D1780,IF('##zz500##'!T1781&lt;&gt;0,D1780*(1+'##zz500##'!T1781),D1780*(1+C1781))))</f>
        <v>7.7562395020405059</v>
      </c>
      <c r="E1781" s="6">
        <f t="shared" si="76"/>
        <v>0</v>
      </c>
      <c r="F1781" s="17">
        <f>D1781/MAX(D$240:D1781)-1</f>
        <v>-3.4467369833684369E-2</v>
      </c>
      <c r="G1781" s="66">
        <f>IF('##zz500##'!K1781="","",IF('##zz500##'!K1781="no",G1780*(1+E1781),IF('##zz500##'!T1781&lt;&gt;0,G1780*(1+'##zz500##'!T1781),G1780*(1+'##zz500##'!P1781))))</f>
        <v>32.876950593916582</v>
      </c>
      <c r="H1781" s="6">
        <f t="shared" si="77"/>
        <v>1.8786476681213582E-2</v>
      </c>
      <c r="I1781" s="17">
        <f>G1781/MAX(G$240:G1781)-1</f>
        <v>-1.459372150703675E-2</v>
      </c>
      <c r="N1781" s="20"/>
      <c r="O1781" s="20"/>
      <c r="S1781" s="192"/>
      <c r="Y1781" s="39"/>
      <c r="Z1781" s="39"/>
      <c r="AA1781" s="17"/>
      <c r="AC1781" s="142"/>
      <c r="AE1781" s="17"/>
      <c r="AG1781" s="66"/>
      <c r="AI1781" s="17"/>
      <c r="AK1781" s="18"/>
    </row>
    <row r="1782" spans="1:37" x14ac:dyDescent="0.25">
      <c r="A1782" s="72">
        <f>IF('##zz500##'!B1782&lt;&gt;"",'##zz500##'!B1782,"")</f>
        <v>41775</v>
      </c>
      <c r="B1782" s="208">
        <v>31512.12</v>
      </c>
      <c r="C1782" s="146">
        <f t="shared" si="75"/>
        <v>-3.0696807728143316E-3</v>
      </c>
      <c r="D1782" s="143">
        <f>IF('##zz500##'!K1782="","",IF('##zz500##'!K1782="yes",D1781,IF('##zz500##'!T1782&lt;&gt;0,D1781*(1+'##zz500##'!T1782),D1781*(1+C1782))))</f>
        <v>7.7562395020405059</v>
      </c>
      <c r="E1782" s="6">
        <f t="shared" si="76"/>
        <v>0</v>
      </c>
      <c r="F1782" s="17">
        <f>D1782/MAX(D$240:D1782)-1</f>
        <v>-3.4467369833684369E-2</v>
      </c>
      <c r="G1782" s="66">
        <f>IF('##zz500##'!K1782="","",IF('##zz500##'!K1782="no",G1781*(1+E1782),IF('##zz500##'!T1782&lt;&gt;0,G1781*(1+'##zz500##'!T1782),G1781*(1+'##zz500##'!P1782))))</f>
        <v>32.926983838308431</v>
      </c>
      <c r="H1782" s="6">
        <f t="shared" si="77"/>
        <v>1.5218334878388529E-3</v>
      </c>
      <c r="I1782" s="17">
        <f>G1782/MAX(G$240:G1782)-1</f>
        <v>-1.3094097233299462E-2</v>
      </c>
      <c r="N1782" s="20"/>
      <c r="O1782" s="20"/>
      <c r="S1782" s="192"/>
      <c r="Y1782" s="39"/>
      <c r="Z1782" s="39"/>
      <c r="AA1782" s="17"/>
      <c r="AC1782" s="142"/>
      <c r="AE1782" s="17"/>
      <c r="AG1782" s="66"/>
      <c r="AI1782" s="17"/>
      <c r="AK1782" s="18"/>
    </row>
    <row r="1783" spans="1:37" x14ac:dyDescent="0.25">
      <c r="A1783" s="72">
        <f>IF('##zz500##'!B1783&lt;&gt;"",'##zz500##'!B1783,"")</f>
        <v>41778</v>
      </c>
      <c r="B1783" s="208">
        <v>31645.66</v>
      </c>
      <c r="C1783" s="146">
        <f t="shared" si="75"/>
        <v>4.2377345605437711E-3</v>
      </c>
      <c r="D1783" s="143">
        <f>IF('##zz500##'!K1783="","",IF('##zz500##'!K1783="yes",D1782,IF('##zz500##'!T1783&lt;&gt;0,D1782*(1+'##zz500##'!T1783),D1782*(1+C1783))))</f>
        <v>7.7562395020405059</v>
      </c>
      <c r="E1783" s="6">
        <f t="shared" si="76"/>
        <v>0</v>
      </c>
      <c r="F1783" s="17">
        <f>D1783/MAX(D$240:D1783)-1</f>
        <v>-3.4467369833684369E-2</v>
      </c>
      <c r="G1783" s="66">
        <f>IF('##zz500##'!K1783="","",IF('##zz500##'!K1783="no",G1782*(1+E1783),IF('##zz500##'!T1783&lt;&gt;0,G1782*(1+'##zz500##'!T1783),G1782*(1+'##zz500##'!P1783))))</f>
        <v>33.115180442172466</v>
      </c>
      <c r="H1783" s="6">
        <f t="shared" si="77"/>
        <v>5.7155737309009247E-3</v>
      </c>
      <c r="I1783" s="17">
        <f>G1783/MAX(G$240:G1783)-1</f>
        <v>-7.4533637805750397E-3</v>
      </c>
      <c r="N1783" s="20"/>
      <c r="O1783" s="20"/>
      <c r="S1783" s="192"/>
      <c r="Y1783" s="39"/>
      <c r="Z1783" s="39"/>
      <c r="AA1783" s="17"/>
      <c r="AC1783" s="142"/>
      <c r="AE1783" s="17"/>
      <c r="AG1783" s="66"/>
      <c r="AI1783" s="17"/>
      <c r="AK1783" s="18"/>
    </row>
    <row r="1784" spans="1:37" x14ac:dyDescent="0.25">
      <c r="A1784" s="72">
        <f>IF('##zz500##'!B1784&lt;&gt;"",'##zz500##'!B1784,"")</f>
        <v>41779</v>
      </c>
      <c r="B1784" s="208">
        <v>31824.99</v>
      </c>
      <c r="C1784" s="146">
        <f t="shared" si="75"/>
        <v>5.6668118155855929E-3</v>
      </c>
      <c r="D1784" s="143">
        <f>IF('##zz500##'!K1784="","",IF('##zz500##'!K1784="yes",D1783,IF('##zz500##'!T1784&lt;&gt;0,D1783*(1+'##zz500##'!T1784),D1783*(1+C1784))))</f>
        <v>7.7562395020405059</v>
      </c>
      <c r="E1784" s="6">
        <f t="shared" si="76"/>
        <v>0</v>
      </c>
      <c r="F1784" s="17">
        <f>D1784/MAX(D$240:D1784)-1</f>
        <v>-3.4467369833684369E-2</v>
      </c>
      <c r="G1784" s="66">
        <f>IF('##zz500##'!K1784="","",IF('##zz500##'!K1784="no",G1783*(1+E1784),IF('##zz500##'!T1784&lt;&gt;0,G1783*(1+'##zz500##'!T1784),G1783*(1+'##zz500##'!P1784))))</f>
        <v>33.022681435982385</v>
      </c>
      <c r="H1784" s="6">
        <f t="shared" si="77"/>
        <v>-2.7932508582161342E-3</v>
      </c>
      <c r="I1784" s="17">
        <f>G1784/MAX(G$240:G1784)-1</f>
        <v>-1.022579552401448E-2</v>
      </c>
      <c r="N1784" s="20"/>
      <c r="O1784" s="20"/>
      <c r="S1784" s="192"/>
      <c r="Y1784" s="39"/>
      <c r="Z1784" s="39"/>
      <c r="AA1784" s="17"/>
      <c r="AC1784" s="142"/>
      <c r="AE1784" s="17"/>
      <c r="AG1784" s="66"/>
      <c r="AI1784" s="17"/>
      <c r="AK1784" s="18"/>
    </row>
    <row r="1785" spans="1:37" x14ac:dyDescent="0.25">
      <c r="A1785" s="72">
        <f>IF('##zz500##'!B1785&lt;&gt;"",'##zz500##'!B1785,"")</f>
        <v>41780</v>
      </c>
      <c r="B1785" s="208">
        <v>32046.240000000002</v>
      </c>
      <c r="C1785" s="146">
        <f t="shared" si="75"/>
        <v>6.9520838812517916E-3</v>
      </c>
      <c r="D1785" s="143">
        <f>IF('##zz500##'!K1785="","",IF('##zz500##'!K1785="yes",D1784,IF('##zz500##'!T1785&lt;&gt;0,D1784*(1+'##zz500##'!T1785),D1784*(1+C1785))))</f>
        <v>7.7562395020405059</v>
      </c>
      <c r="E1785" s="6">
        <f t="shared" si="76"/>
        <v>0</v>
      </c>
      <c r="F1785" s="17">
        <f>D1785/MAX(D$240:D1785)-1</f>
        <v>-3.4467369833684369E-2</v>
      </c>
      <c r="G1785" s="66">
        <f>IF('##zz500##'!K1785="","",IF('##zz500##'!K1785="no",G1784*(1+E1785),IF('##zz500##'!T1785&lt;&gt;0,G1784*(1+'##zz500##'!T1785),G1784*(1+'##zz500##'!P1785))))</f>
        <v>32.741664567872185</v>
      </c>
      <c r="H1785" s="6">
        <f t="shared" si="77"/>
        <v>-8.5098137368092575E-3</v>
      </c>
      <c r="I1785" s="17">
        <f>G1785/MAX(G$240:G1785)-1</f>
        <v>-1.8648589645603675E-2</v>
      </c>
      <c r="N1785" s="20"/>
      <c r="O1785" s="20"/>
      <c r="S1785" s="192"/>
      <c r="Y1785" s="39"/>
      <c r="Z1785" s="39"/>
      <c r="AA1785" s="17"/>
      <c r="AC1785" s="142"/>
      <c r="AE1785" s="17"/>
      <c r="AG1785" s="66"/>
      <c r="AI1785" s="17"/>
      <c r="AK1785" s="18"/>
    </row>
    <row r="1786" spans="1:37" x14ac:dyDescent="0.25">
      <c r="A1786" s="72">
        <f>IF('##zz500##'!B1786&lt;&gt;"",'##zz500##'!B1786,"")</f>
        <v>41781</v>
      </c>
      <c r="B1786" s="208">
        <v>31960.22</v>
      </c>
      <c r="C1786" s="146">
        <f t="shared" si="75"/>
        <v>-2.6842462641483156E-3</v>
      </c>
      <c r="D1786" s="143">
        <f>IF('##zz500##'!K1786="","",IF('##zz500##'!K1786="yes",D1785,IF('##zz500##'!T1786&lt;&gt;0,D1785*(1+'##zz500##'!T1786),D1785*(1+C1786))))</f>
        <v>7.7562395020405059</v>
      </c>
      <c r="E1786" s="6">
        <f t="shared" si="76"/>
        <v>0</v>
      </c>
      <c r="F1786" s="17">
        <f>D1786/MAX(D$240:D1786)-1</f>
        <v>-3.4467369833684369E-2</v>
      </c>
      <c r="G1786" s="66">
        <f>IF('##zz500##'!K1786="","",IF('##zz500##'!K1786="no",G1785*(1+E1786),IF('##zz500##'!T1786&lt;&gt;0,G1785*(1+'##zz500##'!T1786),G1785*(1+'##zz500##'!P1786))))</f>
        <v>32.752061992394651</v>
      </c>
      <c r="H1786" s="6">
        <f t="shared" si="77"/>
        <v>3.1755943565148215E-4</v>
      </c>
      <c r="I1786" s="17">
        <f>G1786/MAX(G$240:G1786)-1</f>
        <v>-1.833695224555576E-2</v>
      </c>
      <c r="N1786" s="20"/>
      <c r="O1786" s="20"/>
      <c r="S1786" s="192"/>
      <c r="Y1786" s="39"/>
      <c r="Z1786" s="39"/>
      <c r="AA1786" s="17"/>
      <c r="AC1786" s="142"/>
      <c r="AE1786" s="17"/>
      <c r="AG1786" s="66"/>
      <c r="AI1786" s="17"/>
      <c r="AK1786" s="18"/>
    </row>
    <row r="1787" spans="1:37" x14ac:dyDescent="0.25">
      <c r="A1787" s="72">
        <f>IF('##zz500##'!B1787&lt;&gt;"",'##zz500##'!B1787,"")</f>
        <v>41782</v>
      </c>
      <c r="B1787" s="208">
        <v>32354.34</v>
      </c>
      <c r="C1787" s="146">
        <f t="shared" si="75"/>
        <v>1.233157969500831E-2</v>
      </c>
      <c r="D1787" s="143">
        <f>IF('##zz500##'!K1787="","",IF('##zz500##'!K1787="yes",D1786,IF('##zz500##'!T1787&lt;&gt;0,D1786*(1+'##zz500##'!T1787),D1786*(1+C1787))))</f>
        <v>7.7562395020405059</v>
      </c>
      <c r="E1787" s="6">
        <f t="shared" si="76"/>
        <v>0</v>
      </c>
      <c r="F1787" s="17">
        <f>D1787/MAX(D$240:D1787)-1</f>
        <v>-3.4467369833684369E-2</v>
      </c>
      <c r="G1787" s="66">
        <f>IF('##zz500##'!K1787="","",IF('##zz500##'!K1787="no",G1786*(1+E1787),IF('##zz500##'!T1787&lt;&gt;0,G1786*(1+'##zz500##'!T1787),G1786*(1+'##zz500##'!P1787))))</f>
        <v>32.398674680192599</v>
      </c>
      <c r="H1787" s="6">
        <f t="shared" si="77"/>
        <v>-1.0789772939612585E-2</v>
      </c>
      <c r="I1787" s="17">
        <f>G1787/MAX(G$240:G1787)-1</f>
        <v>-2.892887363403418E-2</v>
      </c>
      <c r="N1787" s="20"/>
      <c r="O1787" s="20"/>
      <c r="S1787" s="192"/>
      <c r="Y1787" s="39"/>
      <c r="Z1787" s="39"/>
      <c r="AA1787" s="17"/>
      <c r="AC1787" s="142"/>
      <c r="AE1787" s="17"/>
      <c r="AG1787" s="66"/>
      <c r="AI1787" s="17"/>
      <c r="AK1787" s="18"/>
    </row>
    <row r="1788" spans="1:37" x14ac:dyDescent="0.25">
      <c r="A1788" s="72">
        <f>IF('##zz500##'!B1788&lt;&gt;"",'##zz500##'!B1788,"")</f>
        <v>41785</v>
      </c>
      <c r="B1788" s="208">
        <v>32643.35</v>
      </c>
      <c r="C1788" s="146">
        <f t="shared" si="75"/>
        <v>8.9326501483262266E-3</v>
      </c>
      <c r="D1788" s="143">
        <f>IF('##zz500##'!K1788="","",IF('##zz500##'!K1788="yes",D1787,IF('##zz500##'!T1788&lt;&gt;0,D1787*(1+'##zz500##'!T1788),D1787*(1+C1788))))</f>
        <v>7.7562395020405059</v>
      </c>
      <c r="E1788" s="6">
        <f t="shared" si="76"/>
        <v>0</v>
      </c>
      <c r="F1788" s="17">
        <f>D1788/MAX(D$240:D1788)-1</f>
        <v>-3.4467369833684369E-2</v>
      </c>
      <c r="G1788" s="66">
        <f>IF('##zz500##'!K1788="","",IF('##zz500##'!K1788="no",G1787*(1+E1788),IF('##zz500##'!T1788&lt;&gt;0,G1787*(1+'##zz500##'!T1788),G1787*(1+'##zz500##'!P1788))))</f>
        <v>32.048468225082878</v>
      </c>
      <c r="H1788" s="6">
        <f t="shared" si="77"/>
        <v>-1.0809283360094457E-2</v>
      </c>
      <c r="I1788" s="17">
        <f>G1788/MAX(G$240:G1788)-1</f>
        <v>-3.9425456601730025E-2</v>
      </c>
      <c r="N1788" s="20"/>
      <c r="O1788" s="20"/>
      <c r="S1788" s="192"/>
      <c r="Y1788" s="39"/>
      <c r="Z1788" s="39"/>
      <c r="AA1788" s="17"/>
      <c r="AC1788" s="142"/>
      <c r="AE1788" s="17"/>
      <c r="AF1788" s="14"/>
      <c r="AG1788" s="66"/>
      <c r="AI1788" s="17"/>
      <c r="AJ1788" s="14"/>
      <c r="AK1788" s="18"/>
    </row>
    <row r="1789" spans="1:37" x14ac:dyDescent="0.25">
      <c r="A1789" s="72">
        <f>IF('##zz500##'!B1789&lt;&gt;"",'##zz500##'!B1789,"")</f>
        <v>41786</v>
      </c>
      <c r="B1789" s="208">
        <v>32716.17</v>
      </c>
      <c r="C1789" s="146">
        <f t="shared" si="75"/>
        <v>2.2307759467088406E-3</v>
      </c>
      <c r="D1789" s="143">
        <f>IF('##zz500##'!K1789="","",IF('##zz500##'!K1789="yes",D1788,IF('##zz500##'!T1789&lt;&gt;0,D1788*(1+'##zz500##'!T1789),D1788*(1+C1789))))</f>
        <v>7.7562395020405059</v>
      </c>
      <c r="E1789" s="6">
        <f t="shared" si="76"/>
        <v>0</v>
      </c>
      <c r="F1789" s="17">
        <f>D1789/MAX(D$240:D1789)-1</f>
        <v>-3.4467369833684369E-2</v>
      </c>
      <c r="G1789" s="66">
        <f>IF('##zz500##'!K1789="","",IF('##zz500##'!K1789="no",G1788*(1+E1789),IF('##zz500##'!T1789&lt;&gt;0,G1788*(1+'##zz500##'!T1789),G1788*(1+'##zz500##'!P1789))))</f>
        <v>32.017832467734621</v>
      </c>
      <c r="H1789" s="6">
        <f t="shared" si="77"/>
        <v>-9.5591955075968738E-4</v>
      </c>
      <c r="I1789" s="17">
        <f>G1789/MAX(G$240:G1789)-1</f>
        <v>-4.0343688587726523E-2</v>
      </c>
      <c r="N1789" s="20"/>
      <c r="O1789" s="20"/>
      <c r="S1789" s="192"/>
      <c r="Y1789" s="39"/>
      <c r="Z1789" s="39"/>
      <c r="AA1789" s="17"/>
      <c r="AC1789" s="142"/>
      <c r="AE1789" s="17"/>
      <c r="AG1789" s="66"/>
      <c r="AI1789" s="17"/>
      <c r="AK1789" s="18"/>
    </row>
    <row r="1790" spans="1:37" x14ac:dyDescent="0.25">
      <c r="A1790" s="72">
        <f>IF('##zz500##'!B1790&lt;&gt;"",'##zz500##'!B1790,"")</f>
        <v>41787</v>
      </c>
      <c r="B1790" s="208">
        <v>33150.199999999997</v>
      </c>
      <c r="C1790" s="146">
        <f t="shared" si="75"/>
        <v>1.3266528447553494E-2</v>
      </c>
      <c r="D1790" s="143">
        <f>IF('##zz500##'!K1790="","",IF('##zz500##'!K1790="yes",D1789,IF('##zz500##'!T1790&lt;&gt;0,D1789*(1+'##zz500##'!T1790),D1789*(1+C1790))))</f>
        <v>7.7562395020405059</v>
      </c>
      <c r="E1790" s="6">
        <f t="shared" si="76"/>
        <v>0</v>
      </c>
      <c r="F1790" s="17">
        <f>D1790/MAX(D$240:D1790)-1</f>
        <v>-3.4467369833684369E-2</v>
      </c>
      <c r="G1790" s="66">
        <f>IF('##zz500##'!K1790="","",IF('##zz500##'!K1790="no",G1789*(1+E1790),IF('##zz500##'!T1790&lt;&gt;0,G1789*(1+'##zz500##'!T1790),G1789*(1+'##zz500##'!P1790))))</f>
        <v>31.85012038273608</v>
      </c>
      <c r="H1790" s="6">
        <f t="shared" si="77"/>
        <v>-5.2380836575227629E-3</v>
      </c>
      <c r="I1790" s="17">
        <f>G1790/MAX(G$240:G1790)-1</f>
        <v>-4.5370448629373672E-2</v>
      </c>
      <c r="N1790" s="20"/>
      <c r="O1790" s="20"/>
      <c r="S1790" s="192"/>
      <c r="Y1790" s="39"/>
      <c r="Z1790" s="39"/>
      <c r="AA1790" s="17"/>
      <c r="AC1790" s="142"/>
      <c r="AE1790" s="17"/>
      <c r="AG1790" s="66"/>
      <c r="AI1790" s="17"/>
      <c r="AK1790" s="18"/>
    </row>
    <row r="1791" spans="1:37" x14ac:dyDescent="0.25">
      <c r="A1791" s="72">
        <f>IF('##zz500##'!B1791&lt;&gt;"",'##zz500##'!B1791,"")</f>
        <v>41788</v>
      </c>
      <c r="B1791" s="208">
        <v>32628.880000000001</v>
      </c>
      <c r="C1791" s="146">
        <f t="shared" si="75"/>
        <v>-1.5725998636508809E-2</v>
      </c>
      <c r="D1791" s="143">
        <f>IF('##zz500##'!K1791="","",IF('##zz500##'!K1791="yes",D1790,IF('##zz500##'!T1791&lt;&gt;0,D1790*(1+'##zz500##'!T1791),D1790*(1+C1791))))</f>
        <v>7.7227144182771443</v>
      </c>
      <c r="E1791" s="6">
        <f t="shared" si="76"/>
        <v>-4.3223373587860658E-3</v>
      </c>
      <c r="F1791" s="17">
        <f>D1791/MAX(D$240:D1791)-1</f>
        <v>-3.864072759217918E-2</v>
      </c>
      <c r="G1791" s="66">
        <f>IF('##zz500##'!K1791="","",IF('##zz500##'!K1791="no",G1790*(1+E1791),IF('##zz500##'!T1791&lt;&gt;0,G1790*(1+'##zz500##'!T1791),G1790*(1+'##zz500##'!P1791))))</f>
        <v>31.712453417523946</v>
      </c>
      <c r="H1791" s="6">
        <f t="shared" si="77"/>
        <v>-4.3223373587860658E-3</v>
      </c>
      <c r="I1791" s="17">
        <f>G1791/MAX(G$240:G1791)-1</f>
        <v>-4.9496679603064142E-2</v>
      </c>
      <c r="N1791" s="20"/>
      <c r="O1791" s="20"/>
      <c r="S1791" s="192"/>
      <c r="Y1791" s="39"/>
      <c r="Z1791" s="39"/>
      <c r="AA1791" s="17"/>
      <c r="AC1791" s="142"/>
      <c r="AE1791" s="17"/>
      <c r="AG1791" s="66"/>
      <c r="AI1791" s="17"/>
      <c r="AK1791" s="18"/>
    </row>
    <row r="1792" spans="1:37" x14ac:dyDescent="0.25">
      <c r="A1792" s="72">
        <f>IF('##zz500##'!B1792&lt;&gt;"",'##zz500##'!B1792,"")</f>
        <v>41789</v>
      </c>
      <c r="B1792" s="208">
        <v>32751.41</v>
      </c>
      <c r="C1792" s="146">
        <f t="shared" si="75"/>
        <v>3.7552622094292332E-3</v>
      </c>
      <c r="D1792" s="143">
        <f>IF('##zz500##'!K1792="","",IF('##zz500##'!K1792="yes",D1791,IF('##zz500##'!T1792&lt;&gt;0,D1791*(1+'##zz500##'!T1792),D1791*(1+C1792))))</f>
        <v>7.7227144182771443</v>
      </c>
      <c r="E1792" s="6">
        <f t="shared" si="76"/>
        <v>0</v>
      </c>
      <c r="F1792" s="17">
        <f>D1792/MAX(D$240:D1792)-1</f>
        <v>-3.864072759217918E-2</v>
      </c>
      <c r="G1792" s="66">
        <f>IF('##zz500##'!K1792="","",IF('##zz500##'!K1792="no",G1791*(1+E1792),IF('##zz500##'!T1792&lt;&gt;0,G1791*(1+'##zz500##'!T1792),G1791*(1+'##zz500##'!P1792))))</f>
        <v>31.651299903226718</v>
      </c>
      <c r="H1792" s="6">
        <f t="shared" si="77"/>
        <v>-1.9283753764518519E-3</v>
      </c>
      <c r="I1792" s="17">
        <f>G1792/MAX(G$240:G1792)-1</f>
        <v>-5.1329606801353234E-2</v>
      </c>
      <c r="N1792" s="20"/>
      <c r="O1792" s="20"/>
      <c r="S1792" s="192"/>
      <c r="Y1792" s="39"/>
      <c r="Z1792" s="39"/>
      <c r="AA1792" s="17"/>
      <c r="AC1792" s="142"/>
      <c r="AE1792" s="17"/>
      <c r="AG1792" s="66"/>
      <c r="AI1792" s="17"/>
      <c r="AK1792" s="18"/>
    </row>
    <row r="1793" spans="1:37" x14ac:dyDescent="0.25">
      <c r="A1793" s="72">
        <f>IF('##zz500##'!B1793&lt;&gt;"",'##zz500##'!B1793,"")</f>
        <v>41793</v>
      </c>
      <c r="B1793" s="208">
        <v>32800.82</v>
      </c>
      <c r="C1793" s="146">
        <f t="shared" si="75"/>
        <v>1.5086373380566176E-3</v>
      </c>
      <c r="D1793" s="143">
        <f>IF('##zz500##'!K1793="","",IF('##zz500##'!K1793="yes",D1792,IF('##zz500##'!T1793&lt;&gt;0,D1792*(1+'##zz500##'!T1793),D1792*(1+C1793))))</f>
        <v>7.7227144182771443</v>
      </c>
      <c r="E1793" s="6">
        <f t="shared" si="76"/>
        <v>0</v>
      </c>
      <c r="F1793" s="17">
        <f>D1793/MAX(D$240:D1793)-1</f>
        <v>-3.864072759217918E-2</v>
      </c>
      <c r="G1793" s="66">
        <f>IF('##zz500##'!K1793="","",IF('##zz500##'!K1793="no",G1792*(1+E1793),IF('##zz500##'!T1793&lt;&gt;0,G1792*(1+'##zz500##'!T1793),G1792*(1+'##zz500##'!P1793))))</f>
        <v>31.705192183514466</v>
      </c>
      <c r="H1793" s="6">
        <f t="shared" si="77"/>
        <v>1.7026877396038032E-3</v>
      </c>
      <c r="I1793" s="17">
        <f>G1793/MAX(G$240:G1793)-1</f>
        <v>-4.9714317353928728E-2</v>
      </c>
      <c r="N1793" s="20"/>
      <c r="O1793" s="20"/>
      <c r="S1793" s="192"/>
      <c r="Y1793" s="39"/>
      <c r="Z1793" s="39"/>
      <c r="AA1793" s="17"/>
      <c r="AC1793" s="142"/>
      <c r="AE1793" s="17"/>
      <c r="AG1793" s="66"/>
      <c r="AI1793" s="17"/>
      <c r="AK1793" s="18"/>
    </row>
    <row r="1794" spans="1:37" x14ac:dyDescent="0.25">
      <c r="A1794" s="72">
        <f>IF('##zz500##'!B1794&lt;&gt;"",'##zz500##'!B1794,"")</f>
        <v>41794</v>
      </c>
      <c r="B1794" s="208">
        <v>32439.59</v>
      </c>
      <c r="C1794" s="146">
        <f t="shared" si="75"/>
        <v>-1.1012834435236707E-2</v>
      </c>
      <c r="D1794" s="143">
        <f>IF('##zz500##'!K1794="","",IF('##zz500##'!K1794="yes",D1793,IF('##zz500##'!T1794&lt;&gt;0,D1793*(1+'##zz500##'!T1794),D1793*(1+C1794))))</f>
        <v>7.7227144182771443</v>
      </c>
      <c r="E1794" s="6">
        <f t="shared" si="76"/>
        <v>0</v>
      </c>
      <c r="F1794" s="17">
        <f>D1794/MAX(D$240:D1794)-1</f>
        <v>-3.864072759217918E-2</v>
      </c>
      <c r="G1794" s="66">
        <f>IF('##zz500##'!K1794="","",IF('##zz500##'!K1794="no",G1793*(1+E1794),IF('##zz500##'!T1794&lt;&gt;0,G1793*(1+'##zz500##'!T1794),G1793*(1+'##zz500##'!P1794))))</f>
        <v>31.982456690120983</v>
      </c>
      <c r="H1794" s="6">
        <f t="shared" si="77"/>
        <v>8.7450820358276893E-3</v>
      </c>
      <c r="I1794" s="17">
        <f>G1794/MAX(G$240:G1794)-1</f>
        <v>-4.1403991101716331E-2</v>
      </c>
      <c r="N1794" s="20"/>
      <c r="O1794" s="20"/>
      <c r="S1794" s="192"/>
      <c r="Y1794" s="39"/>
      <c r="Z1794" s="39"/>
      <c r="AA1794" s="17"/>
      <c r="AC1794" s="142"/>
      <c r="AE1794" s="17"/>
      <c r="AG1794" s="66"/>
      <c r="AI1794" s="17"/>
      <c r="AK1794" s="18"/>
    </row>
    <row r="1795" spans="1:37" x14ac:dyDescent="0.25">
      <c r="A1795" s="72">
        <f>IF('##zz500##'!B1795&lt;&gt;"",'##zz500##'!B1795,"")</f>
        <v>41795</v>
      </c>
      <c r="B1795" s="208">
        <v>32929.64</v>
      </c>
      <c r="C1795" s="146">
        <f t="shared" si="75"/>
        <v>1.5106541112264393E-2</v>
      </c>
      <c r="D1795" s="143">
        <f>IF('##zz500##'!K1795="","",IF('##zz500##'!K1795="yes",D1794,IF('##zz500##'!T1795&lt;&gt;0,D1794*(1+'##zz500##'!T1795),D1794*(1+C1795))))</f>
        <v>7.7227144182771443</v>
      </c>
      <c r="E1795" s="6">
        <f t="shared" si="76"/>
        <v>0</v>
      </c>
      <c r="F1795" s="17">
        <f>D1795/MAX(D$240:D1795)-1</f>
        <v>-3.864072759217918E-2</v>
      </c>
      <c r="G1795" s="66">
        <f>IF('##zz500##'!K1795="","",IF('##zz500##'!K1795="no",G1794*(1+E1795),IF('##zz500##'!T1795&lt;&gt;0,G1794*(1+'##zz500##'!T1795),G1794*(1+'##zz500##'!P1795))))</f>
        <v>31.621552708617962</v>
      </c>
      <c r="H1795" s="6">
        <f t="shared" si="77"/>
        <v>-1.1284435870572151E-2</v>
      </c>
      <c r="I1795" s="17">
        <f>G1795/MAX(G$240:G1795)-1</f>
        <v>-5.2221206289915445E-2</v>
      </c>
      <c r="N1795" s="20"/>
      <c r="O1795" s="20"/>
      <c r="S1795" s="192"/>
      <c r="Y1795" s="39"/>
      <c r="Z1795" s="39"/>
      <c r="AA1795" s="17"/>
      <c r="AC1795" s="142"/>
      <c r="AE1795" s="17"/>
      <c r="AG1795" s="66"/>
      <c r="AI1795" s="17"/>
      <c r="AK1795" s="18"/>
    </row>
    <row r="1796" spans="1:37" x14ac:dyDescent="0.25">
      <c r="A1796" s="72">
        <f>IF('##zz500##'!B1796&lt;&gt;"",'##zz500##'!B1796,"")</f>
        <v>41796</v>
      </c>
      <c r="B1796" s="208">
        <v>32856.980000000003</v>
      </c>
      <c r="C1796" s="146">
        <f t="shared" ref="C1796:C1859" si="78">IF(AND(B1795&gt;0,B1796&gt;0),B1796/B1795-1,"")</f>
        <v>-2.2065227557906963E-3</v>
      </c>
      <c r="D1796" s="143">
        <f>IF('##zz500##'!K1796="","",IF('##zz500##'!K1796="yes",D1795,IF('##zz500##'!T1796&lt;&gt;0,D1795*(1+'##zz500##'!T1796),D1795*(1+C1796))))</f>
        <v>7.7227144182771443</v>
      </c>
      <c r="E1796" s="6">
        <f t="shared" si="76"/>
        <v>0</v>
      </c>
      <c r="F1796" s="17">
        <f>D1796/MAX(D$240:D1796)-1</f>
        <v>-3.864072759217918E-2</v>
      </c>
      <c r="G1796" s="66">
        <f>IF('##zz500##'!K1796="","",IF('##zz500##'!K1796="no",G1795*(1+E1796),IF('##zz500##'!T1796&lt;&gt;0,G1795*(1+'##zz500##'!T1796),G1795*(1+'##zz500##'!P1796))))</f>
        <v>31.734768272914419</v>
      </c>
      <c r="H1796" s="6">
        <f t="shared" si="77"/>
        <v>3.5803290666875931E-3</v>
      </c>
      <c r="I1796" s="17">
        <f>G1796/MAX(G$240:G1796)-1</f>
        <v>-4.882784632600512E-2</v>
      </c>
      <c r="N1796" s="20"/>
      <c r="O1796" s="20"/>
      <c r="S1796" s="192"/>
      <c r="Y1796" s="39"/>
      <c r="Z1796" s="39"/>
      <c r="AA1796" s="17"/>
      <c r="AC1796" s="142"/>
      <c r="AE1796" s="17"/>
      <c r="AG1796" s="66"/>
      <c r="AI1796" s="17"/>
      <c r="AK1796" s="18"/>
    </row>
    <row r="1797" spans="1:37" x14ac:dyDescent="0.25">
      <c r="A1797" s="72">
        <f>IF('##zz500##'!B1797&lt;&gt;"",'##zz500##'!B1797,"")</f>
        <v>41799</v>
      </c>
      <c r="B1797" s="208">
        <v>32772.629999999997</v>
      </c>
      <c r="C1797" s="146">
        <f t="shared" si="78"/>
        <v>-2.5671866373599972E-3</v>
      </c>
      <c r="D1797" s="143">
        <f>IF('##zz500##'!K1797="","",IF('##zz500##'!K1797="yes",D1796,IF('##zz500##'!T1797&lt;&gt;0,D1796*(1+'##zz500##'!T1797),D1796*(1+C1797))))</f>
        <v>7.7227144182771443</v>
      </c>
      <c r="E1797" s="6">
        <f t="shared" si="76"/>
        <v>0</v>
      </c>
      <c r="F1797" s="17">
        <f>D1797/MAX(D$240:D1797)-1</f>
        <v>-3.864072759217918E-2</v>
      </c>
      <c r="G1797" s="66">
        <f>IF('##zz500##'!K1797="","",IF('##zz500##'!K1797="no",G1796*(1+E1797),IF('##zz500##'!T1797&lt;&gt;0,G1796*(1+'##zz500##'!T1797),G1796*(1+'##zz500##'!P1797))))</f>
        <v>31.908471608378857</v>
      </c>
      <c r="H1797" s="6">
        <f t="shared" si="77"/>
        <v>5.4735970961128366E-3</v>
      </c>
      <c r="I1797" s="17">
        <f>G1797/MAX(G$240:G1797)-1</f>
        <v>-4.3621513187751759E-2</v>
      </c>
      <c r="N1797" s="20"/>
      <c r="O1797" s="20"/>
      <c r="S1797" s="192"/>
      <c r="Y1797" s="39"/>
      <c r="Z1797" s="39"/>
      <c r="AA1797" s="17"/>
      <c r="AC1797" s="142"/>
      <c r="AE1797" s="17"/>
      <c r="AG1797" s="66"/>
      <c r="AI1797" s="17"/>
      <c r="AK1797" s="18"/>
    </row>
    <row r="1798" spans="1:37" x14ac:dyDescent="0.25">
      <c r="A1798" s="72">
        <f>IF('##zz500##'!B1798&lt;&gt;"",'##zz500##'!B1798,"")</f>
        <v>41800</v>
      </c>
      <c r="B1798" s="208">
        <v>33206.120000000003</v>
      </c>
      <c r="C1798" s="146">
        <f t="shared" si="78"/>
        <v>1.3227195986407203E-2</v>
      </c>
      <c r="D1798" s="143">
        <f>IF('##zz500##'!K1798="","",IF('##zz500##'!K1798="yes",D1797,IF('##zz500##'!T1798&lt;&gt;0,D1797*(1+'##zz500##'!T1798),D1797*(1+C1798))))</f>
        <v>7.7227144182771443</v>
      </c>
      <c r="E1798" s="6">
        <f t="shared" si="76"/>
        <v>0</v>
      </c>
      <c r="F1798" s="17">
        <f>D1798/MAX(D$240:D1798)-1</f>
        <v>-3.864072759217918E-2</v>
      </c>
      <c r="G1798" s="66">
        <f>IF('##zz500##'!K1798="","",IF('##zz500##'!K1798="no",G1797*(1+E1798),IF('##zz500##'!T1798&lt;&gt;0,G1797*(1+'##zz500##'!T1798),G1797*(1+'##zz500##'!P1798))))</f>
        <v>31.550602785042845</v>
      </c>
      <c r="H1798" s="6">
        <f t="shared" si="77"/>
        <v>-1.1215479943014195E-2</v>
      </c>
      <c r="I1798" s="17">
        <f>G1798/MAX(G$240:G1798)-1</f>
        <v>-5.434775692452487E-2</v>
      </c>
      <c r="N1798" s="20"/>
      <c r="O1798" s="20"/>
      <c r="S1798" s="192"/>
      <c r="Y1798" s="39"/>
      <c r="Z1798" s="39"/>
      <c r="AA1798" s="17"/>
      <c r="AC1798" s="142"/>
      <c r="AE1798" s="17"/>
      <c r="AG1798" s="66"/>
      <c r="AI1798" s="17"/>
      <c r="AK1798" s="18"/>
    </row>
    <row r="1799" spans="1:37" x14ac:dyDescent="0.25">
      <c r="A1799" s="72">
        <f>IF('##zz500##'!B1799&lt;&gt;"",'##zz500##'!B1799,"")</f>
        <v>41801</v>
      </c>
      <c r="B1799" s="208">
        <v>33277.1</v>
      </c>
      <c r="C1799" s="146">
        <f t="shared" si="78"/>
        <v>2.137557775494292E-3</v>
      </c>
      <c r="D1799" s="143">
        <f>IF('##zz500##'!K1799="","",IF('##zz500##'!K1799="yes",D1798,IF('##zz500##'!T1799&lt;&gt;0,D1798*(1+'##zz500##'!T1799),D1798*(1+C1799))))</f>
        <v>7.7227144182771443</v>
      </c>
      <c r="E1799" s="6">
        <f t="shared" si="76"/>
        <v>0</v>
      </c>
      <c r="F1799" s="17">
        <f>D1799/MAX(D$240:D1799)-1</f>
        <v>-3.864072759217918E-2</v>
      </c>
      <c r="G1799" s="66">
        <f>IF('##zz500##'!K1799="","",IF('##zz500##'!K1799="no",G1798*(1+E1799),IF('##zz500##'!T1799&lt;&gt;0,G1798*(1+'##zz500##'!T1799),G1798*(1+'##zz500##'!P1799))))</f>
        <v>31.402463616961864</v>
      </c>
      <c r="H1799" s="6">
        <f t="shared" si="77"/>
        <v>-4.6952880453747792E-3</v>
      </c>
      <c r="I1799" s="17">
        <f>G1799/MAX(G$240:G1799)-1</f>
        <v>-5.8787866596519023E-2</v>
      </c>
      <c r="N1799" s="20"/>
      <c r="O1799" s="20"/>
      <c r="S1799" s="192"/>
      <c r="Y1799" s="39"/>
      <c r="Z1799" s="39"/>
      <c r="AA1799" s="17"/>
      <c r="AC1799" s="142"/>
      <c r="AE1799" s="17"/>
      <c r="AG1799" s="66"/>
      <c r="AI1799" s="17"/>
      <c r="AK1799" s="18"/>
    </row>
    <row r="1800" spans="1:37" x14ac:dyDescent="0.25">
      <c r="A1800" s="72">
        <f>IF('##zz500##'!B1800&lt;&gt;"",'##zz500##'!B1800,"")</f>
        <v>41802</v>
      </c>
      <c r="B1800" s="208">
        <v>33364.54</v>
      </c>
      <c r="C1800" s="146">
        <f t="shared" si="78"/>
        <v>2.6276328165615315E-3</v>
      </c>
      <c r="D1800" s="143">
        <f>IF('##zz500##'!K1800="","",IF('##zz500##'!K1800="yes",D1799,IF('##zz500##'!T1800&lt;&gt;0,D1799*(1+'##zz500##'!T1800),D1799*(1+C1800))))</f>
        <v>7.7227144182771443</v>
      </c>
      <c r="E1800" s="6">
        <f t="shared" si="76"/>
        <v>0</v>
      </c>
      <c r="F1800" s="17">
        <f>D1800/MAX(D$240:D1800)-1</f>
        <v>-3.864072759217918E-2</v>
      </c>
      <c r="G1800" s="66">
        <f>IF('##zz500##'!K1800="","",IF('##zz500##'!K1800="no",G1799*(1+E1800),IF('##zz500##'!T1800&lt;&gt;0,G1799*(1+'##zz500##'!T1800),G1799*(1+'##zz500##'!P1800))))</f>
        <v>31.467090970448382</v>
      </c>
      <c r="H1800" s="6">
        <f t="shared" si="77"/>
        <v>2.0580344992935373E-3</v>
      </c>
      <c r="I1800" s="17">
        <f>G1800/MAX(G$240:G1800)-1</f>
        <v>-5.6850819554820964E-2</v>
      </c>
      <c r="N1800" s="20"/>
      <c r="O1800" s="20"/>
      <c r="S1800" s="192"/>
      <c r="Y1800" s="39"/>
      <c r="Z1800" s="39"/>
      <c r="AA1800" s="17"/>
      <c r="AC1800" s="142"/>
      <c r="AE1800" s="17"/>
      <c r="AG1800" s="66"/>
      <c r="AI1800" s="17"/>
      <c r="AK1800" s="18"/>
    </row>
    <row r="1801" spans="1:37" x14ac:dyDescent="0.25">
      <c r="A1801" s="72">
        <f>IF('##zz500##'!B1801&lt;&gt;"",'##zz500##'!B1801,"")</f>
        <v>41803</v>
      </c>
      <c r="B1801" s="208">
        <v>33665.449999999997</v>
      </c>
      <c r="C1801" s="146">
        <f t="shared" si="78"/>
        <v>9.0188565465010306E-3</v>
      </c>
      <c r="D1801" s="143">
        <f>IF('##zz500##'!K1801="","",IF('##zz500##'!K1801="yes",D1800,IF('##zz500##'!T1801&lt;&gt;0,D1800*(1+'##zz500##'!T1801),D1800*(1+C1801))))</f>
        <v>7.7227144182771443</v>
      </c>
      <c r="E1801" s="6">
        <f t="shared" si="76"/>
        <v>0</v>
      </c>
      <c r="F1801" s="17">
        <f>D1801/MAX(D$240:D1801)-1</f>
        <v>-3.864072759217918E-2</v>
      </c>
      <c r="G1801" s="66">
        <f>IF('##zz500##'!K1801="","",IF('##zz500##'!K1801="no",G1800*(1+E1801),IF('##zz500##'!T1801&lt;&gt;0,G1800*(1+'##zz500##'!T1801),G1800*(1+'##zz500##'!P1801))))</f>
        <v>31.290136739560662</v>
      </c>
      <c r="H1801" s="6">
        <f t="shared" si="77"/>
        <v>-5.6234696449666277E-3</v>
      </c>
      <c r="I1801" s="17">
        <f>G1801/MAX(G$240:G1801)-1</f>
        <v>-6.2154590341729543E-2</v>
      </c>
      <c r="N1801" s="20"/>
      <c r="O1801" s="20"/>
      <c r="S1801" s="192"/>
      <c r="Y1801" s="39"/>
      <c r="Z1801" s="39"/>
      <c r="AA1801" s="17"/>
      <c r="AC1801" s="142"/>
      <c r="AE1801" s="17"/>
      <c r="AG1801" s="66"/>
      <c r="AI1801" s="17"/>
      <c r="AK1801" s="18"/>
    </row>
    <row r="1802" spans="1:37" x14ac:dyDescent="0.25">
      <c r="A1802" s="72">
        <f>IF('##zz500##'!B1802&lt;&gt;"",'##zz500##'!B1802,"")</f>
        <v>41806</v>
      </c>
      <c r="B1802" s="208">
        <v>33765.449999999997</v>
      </c>
      <c r="C1802" s="146">
        <f t="shared" si="78"/>
        <v>2.9704043759997134E-3</v>
      </c>
      <c r="D1802" s="143">
        <f>IF('##zz500##'!K1802="","",IF('##zz500##'!K1802="yes",D1801,IF('##zz500##'!T1802&lt;&gt;0,D1801*(1+'##zz500##'!T1802),D1801*(1+C1802))))</f>
        <v>7.7456540029797907</v>
      </c>
      <c r="E1802" s="6">
        <f t="shared" si="76"/>
        <v>2.9704043759997134E-3</v>
      </c>
      <c r="F1802" s="17">
        <f>D1802/MAX(D$240:D1802)-1</f>
        <v>-3.5785101802511154E-2</v>
      </c>
      <c r="G1802" s="66">
        <f>IF('##zz500##'!K1802="","",IF('##zz500##'!K1802="no",G1801*(1+E1802),IF('##zz500##'!T1802&lt;&gt;0,G1801*(1+'##zz500##'!T1802),G1801*(1+'##zz500##'!P1802))))</f>
        <v>31.383081098657481</v>
      </c>
      <c r="H1802" s="6">
        <f t="shared" si="77"/>
        <v>2.9704043759997134E-3</v>
      </c>
      <c r="I1802" s="17">
        <f>G1802/MAX(G$240:G1802)-1</f>
        <v>-5.936881023286944E-2</v>
      </c>
      <c r="N1802" s="20"/>
      <c r="O1802" s="20"/>
      <c r="S1802" s="192"/>
      <c r="Y1802" s="39"/>
      <c r="Z1802" s="39"/>
      <c r="AA1802" s="17"/>
      <c r="AC1802" s="142"/>
      <c r="AE1802" s="17"/>
      <c r="AG1802" s="66"/>
      <c r="AI1802" s="17"/>
      <c r="AK1802" s="18"/>
    </row>
    <row r="1803" spans="1:37" x14ac:dyDescent="0.25">
      <c r="A1803" s="72">
        <f>IF('##zz500##'!B1803&lt;&gt;"",'##zz500##'!B1803,"")</f>
        <v>41807</v>
      </c>
      <c r="B1803" s="208">
        <v>33609.599999999999</v>
      </c>
      <c r="C1803" s="146">
        <f t="shared" si="78"/>
        <v>-4.6156648289893409E-3</v>
      </c>
      <c r="D1803" s="143">
        <f>IF('##zz500##'!K1803="","",IF('##zz500##'!K1803="yes",D1802,IF('##zz500##'!T1803&lt;&gt;0,D1802*(1+'##zz500##'!T1803),D1802*(1+C1803))))</f>
        <v>7.699884951661689</v>
      </c>
      <c r="E1803" s="6">
        <f t="shared" si="76"/>
        <v>-5.9089976521664589E-3</v>
      </c>
      <c r="F1803" s="17">
        <f>D1803/MAX(D$240:D1803)-1</f>
        <v>-4.1482645372144078E-2</v>
      </c>
      <c r="G1803" s="66">
        <f>IF('##zz500##'!K1803="","",IF('##zz500##'!K1803="no",G1802*(1+E1803),IF('##zz500##'!T1803&lt;&gt;0,G1802*(1+'##zz500##'!T1803),G1802*(1+'##zz500##'!P1803))))</f>
        <v>31.197638546127763</v>
      </c>
      <c r="H1803" s="6">
        <f t="shared" si="77"/>
        <v>-5.9089976521664589E-3</v>
      </c>
      <c r="I1803" s="17">
        <f>G1803/MAX(G$240:G1803)-1</f>
        <v>-6.4926997724757962E-2</v>
      </c>
      <c r="N1803" s="20"/>
      <c r="O1803" s="20"/>
      <c r="S1803" s="192"/>
      <c r="Y1803" s="39"/>
      <c r="Z1803" s="39"/>
      <c r="AA1803" s="17"/>
      <c r="AC1803" s="142"/>
      <c r="AE1803" s="17"/>
      <c r="AG1803" s="66"/>
      <c r="AI1803" s="17"/>
      <c r="AK1803" s="18"/>
    </row>
    <row r="1804" spans="1:37" x14ac:dyDescent="0.25">
      <c r="A1804" s="72">
        <f>IF('##zz500##'!B1804&lt;&gt;"",'##zz500##'!B1804,"")</f>
        <v>41808</v>
      </c>
      <c r="B1804" s="208">
        <v>33353.129999999997</v>
      </c>
      <c r="C1804" s="146">
        <f t="shared" si="78"/>
        <v>-7.6308554698657494E-3</v>
      </c>
      <c r="D1804" s="143">
        <f>IF('##zz500##'!K1804="","",IF('##zz500##'!K1804="yes",D1803,IF('##zz500##'!T1804&lt;&gt;0,D1803*(1+'##zz500##'!T1804),D1803*(1+C1804))))</f>
        <v>7.699884951661689</v>
      </c>
      <c r="E1804" s="6">
        <f t="shared" si="76"/>
        <v>0</v>
      </c>
      <c r="F1804" s="17">
        <f>D1804/MAX(D$240:D1804)-1</f>
        <v>-4.1482645372144078E-2</v>
      </c>
      <c r="G1804" s="66">
        <f>IF('##zz500##'!K1804="","",IF('##zz500##'!K1804="no",G1803*(1+E1804),IF('##zz500##'!T1804&lt;&gt;0,G1803*(1+'##zz500##'!T1804),G1803*(1+'##zz500##'!P1804))))</f>
        <v>31.368450550932639</v>
      </c>
      <c r="H1804" s="6">
        <f t="shared" si="77"/>
        <v>5.4751581454577369E-3</v>
      </c>
      <c r="I1804" s="17">
        <f>G1804/MAX(G$240:G1804)-1</f>
        <v>-5.9807325159753177E-2</v>
      </c>
      <c r="N1804" s="20"/>
      <c r="O1804" s="20"/>
      <c r="S1804" s="192"/>
      <c r="Y1804" s="39"/>
      <c r="Z1804" s="39"/>
      <c r="AA1804" s="17"/>
      <c r="AC1804" s="142"/>
      <c r="AE1804" s="17"/>
      <c r="AG1804" s="66"/>
      <c r="AI1804" s="17"/>
      <c r="AK1804" s="18"/>
    </row>
    <row r="1805" spans="1:37" x14ac:dyDescent="0.25">
      <c r="A1805" s="72">
        <f>IF('##zz500##'!B1805&lt;&gt;"",'##zz500##'!B1805,"")</f>
        <v>41809</v>
      </c>
      <c r="B1805" s="208">
        <v>32530.73</v>
      </c>
      <c r="C1805" s="146">
        <f t="shared" si="78"/>
        <v>-2.4657355996273722E-2</v>
      </c>
      <c r="D1805" s="143">
        <f>IF('##zz500##'!K1805="","",IF('##zz500##'!K1805="yes",D1804,IF('##zz500##'!T1805&lt;&gt;0,D1804*(1+'##zz500##'!T1805),D1804*(1+C1805))))</f>
        <v>7.699884951661689</v>
      </c>
      <c r="E1805" s="6">
        <f t="shared" si="76"/>
        <v>0</v>
      </c>
      <c r="F1805" s="17">
        <f>D1805/MAX(D$240:D1805)-1</f>
        <v>-4.1482645372144078E-2</v>
      </c>
      <c r="G1805" s="66">
        <f>IF('##zz500##'!K1805="","",IF('##zz500##'!K1805="no",G1804*(1+E1805),IF('##zz500##'!T1805&lt;&gt;0,G1804*(1+'##zz500##'!T1805),G1804*(1+'##zz500##'!P1805))))</f>
        <v>32.201099528647326</v>
      </c>
      <c r="H1805" s="6">
        <f t="shared" si="77"/>
        <v>2.6544153858116815E-2</v>
      </c>
      <c r="I1805" s="17">
        <f>G1805/MAX(G$240:G1805)-1</f>
        <v>-3.4850706142519172E-2</v>
      </c>
      <c r="N1805" s="20"/>
      <c r="O1805" s="20"/>
      <c r="S1805" s="192"/>
      <c r="Y1805" s="39"/>
      <c r="Z1805" s="39"/>
      <c r="AA1805" s="17"/>
      <c r="AC1805" s="142"/>
      <c r="AE1805" s="17"/>
      <c r="AG1805" s="66"/>
      <c r="AI1805" s="17"/>
      <c r="AK1805" s="18"/>
    </row>
    <row r="1806" spans="1:37" x14ac:dyDescent="0.25">
      <c r="A1806" s="72">
        <f>IF('##zz500##'!B1806&lt;&gt;"",'##zz500##'!B1806,"")</f>
        <v>41810</v>
      </c>
      <c r="B1806" s="208">
        <v>33040.81</v>
      </c>
      <c r="C1806" s="146">
        <f t="shared" si="78"/>
        <v>1.5679943241359684E-2</v>
      </c>
      <c r="D1806" s="143">
        <f>IF('##zz500##'!K1806="","",IF('##zz500##'!K1806="yes",D1805,IF('##zz500##'!T1806&lt;&gt;0,D1805*(1+'##zz500##'!T1806),D1805*(1+C1806))))</f>
        <v>7.699884951661689</v>
      </c>
      <c r="E1806" s="6">
        <f t="shared" si="76"/>
        <v>0</v>
      </c>
      <c r="F1806" s="17">
        <f>D1806/MAX(D$240:D1806)-1</f>
        <v>-4.1482645372144078E-2</v>
      </c>
      <c r="G1806" s="66">
        <f>IF('##zz500##'!K1806="","",IF('##zz500##'!K1806="no",G1805*(1+E1806),IF('##zz500##'!T1806&lt;&gt;0,G1805*(1+'##zz500##'!T1806),G1805*(1+'##zz500##'!P1806))))</f>
        <v>31.912586099919451</v>
      </c>
      <c r="H1806" s="6">
        <f t="shared" si="77"/>
        <v>-8.9597384235653443E-3</v>
      </c>
      <c r="I1806" s="17">
        <f>G1806/MAX(G$240:G1806)-1</f>
        <v>-4.3498191355171079E-2</v>
      </c>
      <c r="N1806" s="20"/>
      <c r="O1806" s="20"/>
      <c r="S1806" s="192"/>
      <c r="Y1806" s="39"/>
      <c r="Z1806" s="39"/>
      <c r="AA1806" s="17"/>
      <c r="AC1806" s="142"/>
      <c r="AE1806" s="17"/>
      <c r="AG1806" s="66"/>
      <c r="AI1806" s="17"/>
      <c r="AK1806" s="18"/>
    </row>
    <row r="1807" spans="1:37" x14ac:dyDescent="0.25">
      <c r="A1807" s="72">
        <f>IF('##zz500##'!B1807&lt;&gt;"",'##zz500##'!B1807,"")</f>
        <v>41813</v>
      </c>
      <c r="B1807" s="208">
        <v>33514.97</v>
      </c>
      <c r="C1807" s="146">
        <f t="shared" si="78"/>
        <v>1.43507377694434E-2</v>
      </c>
      <c r="D1807" s="143">
        <f>IF('##zz500##'!K1807="","",IF('##zz500##'!K1807="yes",D1806,IF('##zz500##'!T1807&lt;&gt;0,D1806*(1+'##zz500##'!T1807),D1806*(1+C1807))))</f>
        <v>7.699884951661689</v>
      </c>
      <c r="E1807" s="6">
        <f t="shared" si="76"/>
        <v>0</v>
      </c>
      <c r="F1807" s="17">
        <f>D1807/MAX(D$240:D1807)-1</f>
        <v>-4.1482645372144078E-2</v>
      </c>
      <c r="G1807" s="66">
        <f>IF('##zz500##'!K1807="","",IF('##zz500##'!K1807="no",G1806*(1+E1807),IF('##zz500##'!T1807&lt;&gt;0,G1806*(1+'##zz500##'!T1807),G1806*(1+'##zz500##'!P1807))))</f>
        <v>31.689074872346346</v>
      </c>
      <c r="H1807" s="6">
        <f t="shared" si="77"/>
        <v>-7.0038581916640474E-3</v>
      </c>
      <c r="I1807" s="17">
        <f>G1807/MAX(G$240:G1807)-1</f>
        <v>-5.0197394382989646E-2</v>
      </c>
      <c r="N1807" s="20"/>
      <c r="O1807" s="20"/>
      <c r="S1807" s="192"/>
      <c r="Y1807" s="39"/>
      <c r="Z1807" s="39"/>
      <c r="AA1807" s="17"/>
      <c r="AC1807" s="142"/>
      <c r="AE1807" s="17"/>
      <c r="AG1807" s="66"/>
      <c r="AI1807" s="17"/>
      <c r="AK1807" s="18"/>
    </row>
    <row r="1808" spans="1:37" x14ac:dyDescent="0.25">
      <c r="A1808" s="72">
        <f>IF('##zz500##'!B1808&lt;&gt;"",'##zz500##'!B1808,"")</f>
        <v>41814</v>
      </c>
      <c r="B1808" s="208">
        <v>33942.949999999997</v>
      </c>
      <c r="C1808" s="146">
        <f t="shared" si="78"/>
        <v>1.2769815995657963E-2</v>
      </c>
      <c r="D1808" s="143">
        <f>IF('##zz500##'!K1808="","",IF('##zz500##'!K1808="yes",D1807,IF('##zz500##'!T1808&lt;&gt;0,D1807*(1+'##zz500##'!T1808),D1807*(1+C1808))))</f>
        <v>7.699884951661689</v>
      </c>
      <c r="E1808" s="6">
        <f t="shared" si="76"/>
        <v>0</v>
      </c>
      <c r="F1808" s="17">
        <f>D1808/MAX(D$240:D1808)-1</f>
        <v>-4.1482645372144078E-2</v>
      </c>
      <c r="G1808" s="66">
        <f>IF('##zz500##'!K1808="","",IF('##zz500##'!K1808="no",G1807*(1+E1808),IF('##zz500##'!T1808&lt;&gt;0,G1807*(1+'##zz500##'!T1808),G1807*(1+'##zz500##'!P1808))))</f>
        <v>31.495413324807348</v>
      </c>
      <c r="H1808" s="6">
        <f t="shared" si="77"/>
        <v>-6.1113032904598352E-3</v>
      </c>
      <c r="I1808" s="17">
        <f>G1808/MAX(G$240:G1808)-1</f>
        <v>-5.6001926171984184E-2</v>
      </c>
      <c r="N1808" s="20"/>
      <c r="O1808" s="20"/>
      <c r="S1808" s="192"/>
      <c r="Y1808" s="39"/>
      <c r="Z1808" s="39"/>
      <c r="AA1808" s="17"/>
      <c r="AC1808" s="142"/>
      <c r="AE1808" s="17"/>
      <c r="AF1808" s="14"/>
      <c r="AG1808" s="66"/>
      <c r="AI1808" s="17"/>
      <c r="AJ1808" s="14"/>
      <c r="AK1808" s="18"/>
    </row>
    <row r="1809" spans="1:37" x14ac:dyDescent="0.25">
      <c r="A1809" s="72">
        <f>IF('##zz500##'!B1809&lt;&gt;"",'##zz500##'!B1809,"")</f>
        <v>41815</v>
      </c>
      <c r="B1809" s="208">
        <v>33818.6</v>
      </c>
      <c r="C1809" s="146">
        <f t="shared" si="78"/>
        <v>-3.663500078808668E-3</v>
      </c>
      <c r="D1809" s="143">
        <f>IF('##zz500##'!K1809="","",IF('##zz500##'!K1809="yes",D1808,IF('##zz500##'!T1809&lt;&gt;0,D1808*(1+'##zz500##'!T1809),D1808*(1+C1809))))</f>
        <v>7.699884951661689</v>
      </c>
      <c r="E1809" s="6">
        <f t="shared" si="76"/>
        <v>0</v>
      </c>
      <c r="F1809" s="17">
        <f>D1809/MAX(D$240:D1809)-1</f>
        <v>-4.1482645372144078E-2</v>
      </c>
      <c r="G1809" s="66">
        <f>IF('##zz500##'!K1809="","",IF('##zz500##'!K1809="no",G1808*(1+E1809),IF('##zz500##'!T1809&lt;&gt;0,G1808*(1+'##zz500##'!T1809),G1808*(1+'##zz500##'!P1809))))</f>
        <v>31.701898934670179</v>
      </c>
      <c r="H1809" s="6">
        <f t="shared" si="77"/>
        <v>6.556053344446644E-3</v>
      </c>
      <c r="I1809" s="17">
        <f>G1809/MAX(G$240:G1809)-1</f>
        <v>-4.9813024442912912E-2</v>
      </c>
      <c r="N1809" s="20"/>
      <c r="O1809" s="20"/>
      <c r="S1809" s="192"/>
      <c r="Y1809" s="39"/>
      <c r="Z1809" s="39"/>
      <c r="AA1809" s="17"/>
      <c r="AC1809" s="142"/>
      <c r="AE1809" s="17"/>
      <c r="AG1809" s="66"/>
      <c r="AI1809" s="17"/>
      <c r="AK1809" s="18"/>
    </row>
    <row r="1810" spans="1:37" x14ac:dyDescent="0.25">
      <c r="A1810" s="72">
        <f>IF('##zz500##'!B1810&lt;&gt;"",'##zz500##'!B1810,"")</f>
        <v>41816</v>
      </c>
      <c r="B1810" s="208">
        <v>34391.78</v>
      </c>
      <c r="C1810" s="146">
        <f t="shared" si="78"/>
        <v>1.6948661387520492E-2</v>
      </c>
      <c r="D1810" s="143">
        <f>IF('##zz500##'!K1810="","",IF('##zz500##'!K1810="yes",D1809,IF('##zz500##'!T1810&lt;&gt;0,D1809*(1+'##zz500##'!T1810),D1809*(1+C1810))))</f>
        <v>7.699884951661689</v>
      </c>
      <c r="E1810" s="6">
        <f t="shared" si="76"/>
        <v>0</v>
      </c>
      <c r="F1810" s="17">
        <f>D1810/MAX(D$240:D1810)-1</f>
        <v>-4.1482645372144078E-2</v>
      </c>
      <c r="G1810" s="66">
        <f>IF('##zz500##'!K1810="","",IF('##zz500##'!K1810="no",G1809*(1+E1810),IF('##zz500##'!T1810&lt;&gt;0,G1809*(1+'##zz500##'!T1810),G1809*(1+'##zz500##'!P1810))))</f>
        <v>31.30359189541003</v>
      </c>
      <c r="H1810" s="6">
        <f t="shared" si="77"/>
        <v>-1.2564138195032548E-2</v>
      </c>
      <c r="I1810" s="17">
        <f>G1810/MAX(G$240:G1810)-1</f>
        <v>-6.1751304914932081E-2</v>
      </c>
      <c r="N1810" s="20"/>
      <c r="O1810" s="20"/>
      <c r="S1810" s="192"/>
      <c r="Y1810" s="39"/>
      <c r="Z1810" s="39"/>
      <c r="AA1810" s="17"/>
      <c r="AC1810" s="142"/>
      <c r="AE1810" s="17"/>
      <c r="AG1810" s="66"/>
      <c r="AI1810" s="17"/>
      <c r="AK1810" s="18"/>
    </row>
    <row r="1811" spans="1:37" x14ac:dyDescent="0.25">
      <c r="A1811" s="72">
        <f>IF('##zz500##'!B1811&lt;&gt;"",'##zz500##'!B1811,"")</f>
        <v>41817</v>
      </c>
      <c r="B1811" s="208">
        <v>34904.89</v>
      </c>
      <c r="C1811" s="146">
        <f t="shared" si="78"/>
        <v>1.4919553451435252E-2</v>
      </c>
      <c r="D1811" s="143">
        <f>IF('##zz500##'!K1811="","",IF('##zz500##'!K1811="yes",D1810,IF('##zz500##'!T1811&lt;&gt;0,D1810*(1+'##zz500##'!T1811),D1810*(1+C1811))))</f>
        <v>7.699884951661689</v>
      </c>
      <c r="E1811" s="6">
        <f t="shared" si="76"/>
        <v>0</v>
      </c>
      <c r="F1811" s="17">
        <f>D1811/MAX(D$240:D1811)-1</f>
        <v>-4.1482645372144078E-2</v>
      </c>
      <c r="G1811" s="66">
        <f>IF('##zz500##'!K1811="","",IF('##zz500##'!K1811="no",G1810*(1+E1811),IF('##zz500##'!T1811&lt;&gt;0,G1810*(1+'##zz500##'!T1811),G1810*(1+'##zz500##'!P1811))))</f>
        <v>31.081740418778434</v>
      </c>
      <c r="H1811" s="6">
        <f t="shared" si="77"/>
        <v>-7.0870933077851195E-3</v>
      </c>
      <c r="I1811" s="17">
        <f>G1811/MAX(G$240:G1811)-1</f>
        <v>-6.8400760962907592E-2</v>
      </c>
      <c r="N1811" s="20"/>
      <c r="O1811" s="20"/>
      <c r="S1811" s="192"/>
      <c r="Y1811" s="39"/>
      <c r="Z1811" s="39"/>
      <c r="AA1811" s="17"/>
      <c r="AC1811" s="142"/>
      <c r="AE1811" s="17"/>
      <c r="AG1811" s="66"/>
      <c r="AI1811" s="17"/>
      <c r="AK1811" s="18"/>
    </row>
    <row r="1812" spans="1:37" x14ac:dyDescent="0.25">
      <c r="A1812" s="72">
        <f>IF('##zz500##'!B1812&lt;&gt;"",'##zz500##'!B1812,"")</f>
        <v>41820</v>
      </c>
      <c r="B1812" s="208">
        <v>35189.08</v>
      </c>
      <c r="C1812" s="146">
        <f t="shared" si="78"/>
        <v>8.1418391520500233E-3</v>
      </c>
      <c r="D1812" s="143">
        <f>IF('##zz500##'!K1812="","",IF('##zz500##'!K1812="yes",D1811,IF('##zz500##'!T1812&lt;&gt;0,D1811*(1+'##zz500##'!T1812),D1811*(1+C1812))))</f>
        <v>7.699884951661689</v>
      </c>
      <c r="E1812" s="6">
        <f t="shared" si="76"/>
        <v>0</v>
      </c>
      <c r="F1812" s="17">
        <f>D1812/MAX(D$240:D1812)-1</f>
        <v>-4.1482645372144078E-2</v>
      </c>
      <c r="G1812" s="66">
        <f>IF('##zz500##'!K1812="","",IF('##zz500##'!K1812="no",G1811*(1+E1812),IF('##zz500##'!T1812&lt;&gt;0,G1811*(1+'##zz500##'!T1812),G1811*(1+'##zz500##'!P1812))))</f>
        <v>30.912145697536456</v>
      </c>
      <c r="H1812" s="6">
        <f t="shared" si="77"/>
        <v>-5.4564100644607372E-3</v>
      </c>
      <c r="I1812" s="17">
        <f>G1812/MAX(G$240:G1812)-1</f>
        <v>-7.3483948426833479E-2</v>
      </c>
      <c r="N1812" s="20"/>
      <c r="O1812" s="20"/>
      <c r="S1812" s="192"/>
      <c r="Y1812" s="39"/>
      <c r="Z1812" s="39"/>
      <c r="AA1812" s="17"/>
      <c r="AC1812" s="142"/>
      <c r="AE1812" s="17"/>
      <c r="AG1812" s="66"/>
      <c r="AI1812" s="17"/>
      <c r="AK1812" s="18"/>
    </row>
    <row r="1813" spans="1:37" x14ac:dyDescent="0.25">
      <c r="A1813" s="72">
        <f>IF('##zz500##'!B1813&lt;&gt;"",'##zz500##'!B1813,"")</f>
        <v>41821</v>
      </c>
      <c r="B1813" s="208">
        <v>35375.74</v>
      </c>
      <c r="C1813" s="146">
        <f t="shared" si="78"/>
        <v>5.3044865054725499E-3</v>
      </c>
      <c r="D1813" s="143">
        <f>IF('##zz500##'!K1813="","",IF('##zz500##'!K1813="yes",D1812,IF('##zz500##'!T1813&lt;&gt;0,D1812*(1+'##zz500##'!T1813),D1812*(1+C1813))))</f>
        <v>7.7407288874814695</v>
      </c>
      <c r="E1813" s="6">
        <f t="shared" si="76"/>
        <v>5.3044865054725499E-3</v>
      </c>
      <c r="F1813" s="17">
        <f>D1813/MAX(D$240:D1813)-1</f>
        <v>-3.6398202999259333E-2</v>
      </c>
      <c r="G1813" s="66">
        <f>IF('##zz500##'!K1813="","",IF('##zz500##'!K1813="no",G1812*(1+E1813),IF('##zz500##'!T1813&lt;&gt;0,G1812*(1+'##zz500##'!T1813),G1812*(1+'##zz500##'!P1813))))</f>
        <v>31.076118757244238</v>
      </c>
      <c r="H1813" s="6">
        <f t="shared" si="77"/>
        <v>5.3044865054725499E-3</v>
      </c>
      <c r="I1813" s="17">
        <f>G1813/MAX(G$240:G1813)-1</f>
        <v>-6.8569256534159906E-2</v>
      </c>
      <c r="N1813" s="20"/>
      <c r="O1813" s="20"/>
      <c r="S1813" s="192"/>
      <c r="Y1813" s="39"/>
      <c r="Z1813" s="39"/>
      <c r="AA1813" s="17"/>
      <c r="AC1813" s="142"/>
      <c r="AE1813" s="17"/>
      <c r="AG1813" s="66"/>
      <c r="AI1813" s="17"/>
      <c r="AK1813" s="18"/>
    </row>
    <row r="1814" spans="1:37" x14ac:dyDescent="0.25">
      <c r="A1814" s="72">
        <f>IF('##zz500##'!B1814&lt;&gt;"",'##zz500##'!B1814,"")</f>
        <v>41822</v>
      </c>
      <c r="B1814" s="208">
        <v>35473.5</v>
      </c>
      <c r="C1814" s="146">
        <f t="shared" si="78"/>
        <v>2.7634757605070615E-3</v>
      </c>
      <c r="D1814" s="143">
        <f>IF('##zz500##'!K1814="","",IF('##zz500##'!K1814="yes",D1813,IF('##zz500##'!T1814&lt;&gt;0,D1813*(1+'##zz500##'!T1814),D1813*(1+C1814))))</f>
        <v>7.7621202041306816</v>
      </c>
      <c r="E1814" s="6">
        <f t="shared" si="76"/>
        <v>2.7634757605070615E-3</v>
      </c>
      <c r="F1814" s="17">
        <f>D1814/MAX(D$240:D1814)-1</f>
        <v>-3.3735312790466709E-2</v>
      </c>
      <c r="G1814" s="66">
        <f>IF('##zz500##'!K1814="","",IF('##zz500##'!K1814="no",G1813*(1+E1814),IF('##zz500##'!T1814&lt;&gt;0,G1813*(1+'##zz500##'!T1814),G1813*(1+'##zz500##'!P1814))))</f>
        <v>31.161996858160521</v>
      </c>
      <c r="H1814" s="6">
        <f t="shared" si="77"/>
        <v>2.7634757605070615E-3</v>
      </c>
      <c r="I1814" s="17">
        <f>G1814/MAX(G$240:G1814)-1</f>
        <v>-6.5995270252001026E-2</v>
      </c>
      <c r="N1814" s="20"/>
      <c r="O1814" s="20"/>
      <c r="S1814" s="192"/>
      <c r="Y1814" s="39"/>
      <c r="Z1814" s="39"/>
      <c r="AA1814" s="17"/>
      <c r="AC1814" s="142"/>
      <c r="AE1814" s="17"/>
      <c r="AG1814" s="66"/>
      <c r="AI1814" s="17"/>
      <c r="AK1814" s="18"/>
    </row>
    <row r="1815" spans="1:37" x14ac:dyDescent="0.25">
      <c r="A1815" s="72">
        <f>IF('##zz500##'!B1815&lt;&gt;"",'##zz500##'!B1815,"")</f>
        <v>41823</v>
      </c>
      <c r="B1815" s="208">
        <v>35579.43</v>
      </c>
      <c r="C1815" s="146">
        <f t="shared" si="78"/>
        <v>2.9861727768616397E-3</v>
      </c>
      <c r="D1815" s="143">
        <f>IF('##zz500##'!K1815="","",IF('##zz500##'!K1815="yes",D1814,IF('##zz500##'!T1815&lt;&gt;0,D1814*(1+'##zz500##'!T1815),D1814*(1+C1815))))</f>
        <v>7.7852992361749846</v>
      </c>
      <c r="E1815" s="6">
        <f t="shared" si="76"/>
        <v>2.9861727768616397E-3</v>
      </c>
      <c r="F1815" s="17">
        <f>D1815/MAX(D$240:D1815)-1</f>
        <v>-3.0849879486278819E-2</v>
      </c>
      <c r="G1815" s="66">
        <f>IF('##zz500##'!K1815="","",IF('##zz500##'!K1815="no",G1814*(1+E1815),IF('##zz500##'!T1815&lt;&gt;0,G1814*(1+'##zz500##'!T1815),G1814*(1+'##zz500##'!P1815))))</f>
        <v>31.255051964851006</v>
      </c>
      <c r="H1815" s="6">
        <f t="shared" si="77"/>
        <v>2.9861727768616397E-3</v>
      </c>
      <c r="I1815" s="17">
        <f>G1815/MAX(G$240:G1815)-1</f>
        <v>-6.3206170754567581E-2</v>
      </c>
      <c r="N1815" s="20"/>
      <c r="O1815" s="20"/>
      <c r="S1815" s="192"/>
      <c r="Y1815" s="39"/>
      <c r="Z1815" s="39"/>
      <c r="AA1815" s="17"/>
      <c r="AC1815" s="142"/>
      <c r="AE1815" s="17"/>
      <c r="AG1815" s="66"/>
      <c r="AI1815" s="17"/>
      <c r="AK1815" s="18"/>
    </row>
    <row r="1816" spans="1:37" x14ac:dyDescent="0.25">
      <c r="A1816" s="72">
        <f>IF('##zz500##'!B1816&lt;&gt;"",'##zz500##'!B1816,"")</f>
        <v>41824</v>
      </c>
      <c r="B1816" s="208">
        <v>35513.519999999997</v>
      </c>
      <c r="C1816" s="146">
        <f t="shared" si="78"/>
        <v>-1.8524748710140315E-3</v>
      </c>
      <c r="D1816" s="143">
        <f>IF('##zz500##'!K1816="","",IF('##zz500##'!K1816="yes",D1815,IF('##zz500##'!T1816&lt;&gt;0,D1815*(1+'##zz500##'!T1816),D1815*(1+C1816))))</f>
        <v>7.7708771649766462</v>
      </c>
      <c r="E1816" s="6">
        <f t="shared" si="76"/>
        <v>-1.8524748710140315E-3</v>
      </c>
      <c r="F1816" s="17">
        <f>D1816/MAX(D$240:D1816)-1</f>
        <v>-3.2645205730770677E-2</v>
      </c>
      <c r="G1816" s="66">
        <f>IF('##zz500##'!K1816="","",IF('##zz500##'!K1816="no",G1815*(1+E1816),IF('##zz500##'!T1816&lt;&gt;0,G1815*(1+'##zz500##'!T1816),G1815*(1+'##zz500##'!P1816))))</f>
        <v>31.197152766493883</v>
      </c>
      <c r="H1816" s="6">
        <f t="shared" si="77"/>
        <v>-1.8524748710140315E-3</v>
      </c>
      <c r="I1816" s="17">
        <f>G1816/MAX(G$240:G1816)-1</f>
        <v>-6.4941557782565718E-2</v>
      </c>
      <c r="N1816" s="20"/>
      <c r="O1816" s="20"/>
      <c r="S1816" s="192"/>
      <c r="Y1816" s="39"/>
      <c r="Z1816" s="39"/>
      <c r="AA1816" s="17"/>
      <c r="AC1816" s="142"/>
      <c r="AE1816" s="17"/>
      <c r="AG1816" s="66"/>
      <c r="AI1816" s="17"/>
      <c r="AK1816" s="18"/>
    </row>
    <row r="1817" spans="1:37" x14ac:dyDescent="0.25">
      <c r="A1817" s="72">
        <f>IF('##zz500##'!B1817&lt;&gt;"",'##zz500##'!B1817,"")</f>
        <v>41827</v>
      </c>
      <c r="B1817" s="208">
        <v>35463.15</v>
      </c>
      <c r="C1817" s="146">
        <f t="shared" si="78"/>
        <v>-1.4183330742769673E-3</v>
      </c>
      <c r="D1817" s="143">
        <f>IF('##zz500##'!K1817="","",IF('##zz500##'!K1817="yes",D1816,IF('##zz500##'!T1817&lt;&gt;0,D1816*(1+'##zz500##'!T1817),D1816*(1+C1817))))</f>
        <v>7.7598554728774163</v>
      </c>
      <c r="E1817" s="6">
        <f t="shared" si="76"/>
        <v>-1.4183330742769673E-3</v>
      </c>
      <c r="F1817" s="17">
        <f>D1817/MAX(D$240:D1817)-1</f>
        <v>-3.4017237030043113E-2</v>
      </c>
      <c r="G1817" s="66">
        <f>IF('##zz500##'!K1817="","",IF('##zz500##'!K1817="no",G1816*(1+E1817),IF('##zz500##'!T1817&lt;&gt;0,G1816*(1+'##zz500##'!T1817),G1816*(1+'##zz500##'!P1817))))</f>
        <v>31.152904812901895</v>
      </c>
      <c r="H1817" s="6">
        <f t="shared" si="77"/>
        <v>-1.4183330742769673E-3</v>
      </c>
      <c r="I1817" s="17">
        <f>G1817/MAX(G$240:G1817)-1</f>
        <v>-6.6267782097544581E-2</v>
      </c>
      <c r="N1817" s="20"/>
      <c r="O1817" s="20"/>
      <c r="S1817" s="192"/>
      <c r="Y1817" s="39"/>
      <c r="Z1817" s="39"/>
      <c r="AA1817" s="17"/>
      <c r="AC1817" s="142"/>
      <c r="AE1817" s="17"/>
      <c r="AG1817" s="66"/>
      <c r="AI1817" s="17"/>
      <c r="AK1817" s="18"/>
    </row>
    <row r="1818" spans="1:37" x14ac:dyDescent="0.25">
      <c r="A1818" s="72">
        <f>IF('##zz500##'!B1818&lt;&gt;"",'##zz500##'!B1818,"")</f>
        <v>41828</v>
      </c>
      <c r="B1818" s="208">
        <v>35762.379999999997</v>
      </c>
      <c r="C1818" s="146">
        <f t="shared" si="78"/>
        <v>8.4377727302846761E-3</v>
      </c>
      <c r="D1818" s="143">
        <f>IF('##zz500##'!K1818="","",IF('##zz500##'!K1818="yes",D1817,IF('##zz500##'!T1818&lt;&gt;0,D1817*(1+'##zz500##'!T1818),D1817*(1+C1818))))</f>
        <v>7.8253313697774116</v>
      </c>
      <c r="E1818" s="6">
        <f t="shared" si="76"/>
        <v>8.4377727302846761E-3</v>
      </c>
      <c r="F1818" s="17">
        <f>D1818/MAX(D$240:D1818)-1</f>
        <v>-2.5866494014730179E-2</v>
      </c>
      <c r="G1818" s="66">
        <f>IF('##zz500##'!K1818="","",IF('##zz500##'!K1818="no",G1817*(1+E1818),IF('##zz500##'!T1818&lt;&gt;0,G1817*(1+'##zz500##'!T1818),G1817*(1+'##zz500##'!P1818))))</f>
        <v>31.415765943601354</v>
      </c>
      <c r="H1818" s="6">
        <f t="shared" si="77"/>
        <v>8.4377727302846761E-3</v>
      </c>
      <c r="I1818" s="17">
        <f>G1818/MAX(G$240:G1818)-1</f>
        <v>-5.8389161851938987E-2</v>
      </c>
      <c r="N1818" s="20"/>
      <c r="O1818" s="20"/>
      <c r="S1818" s="192"/>
      <c r="Y1818" s="39"/>
      <c r="Z1818" s="39"/>
      <c r="AA1818" s="17"/>
      <c r="AC1818" s="142"/>
      <c r="AE1818" s="17"/>
      <c r="AG1818" s="66"/>
      <c r="AI1818" s="17"/>
      <c r="AK1818" s="18"/>
    </row>
    <row r="1819" spans="1:37" x14ac:dyDescent="0.25">
      <c r="A1819" s="72">
        <f>IF('##zz500##'!B1819&lt;&gt;"",'##zz500##'!B1819,"")</f>
        <v>41829</v>
      </c>
      <c r="B1819" s="208">
        <v>35323.25</v>
      </c>
      <c r="C1819" s="146">
        <f t="shared" si="78"/>
        <v>-1.2279104466760837E-2</v>
      </c>
      <c r="D1819" s="143">
        <f>IF('##zz500##'!K1819="","",IF('##zz500##'!K1819="yes",D1818,IF('##zz500##'!T1819&lt;&gt;0,D1818*(1+'##zz500##'!T1819),D1818*(1+C1819))))</f>
        <v>7.7292433084008945</v>
      </c>
      <c r="E1819" s="6">
        <f t="shared" si="76"/>
        <v>-1.2279104466760837E-2</v>
      </c>
      <c r="F1819" s="17">
        <f>D1819/MAX(D$240:D1819)-1</f>
        <v>-3.7827981099295305E-2</v>
      </c>
      <c r="G1819" s="66">
        <f>IF('##zz500##'!K1819="","",IF('##zz500##'!K1819="no",G1818*(1+E1819),IF('##zz500##'!T1819&lt;&gt;0,G1818*(1+'##zz500##'!T1819),G1818*(1+'##zz500##'!P1819))))</f>
        <v>31.030008471676567</v>
      </c>
      <c r="H1819" s="6">
        <f t="shared" si="77"/>
        <v>-1.2279104466760837E-2</v>
      </c>
      <c r="I1819" s="17">
        <f>G1819/MAX(G$240:G1819)-1</f>
        <v>-6.9951299700593217E-2</v>
      </c>
      <c r="N1819" s="20"/>
      <c r="O1819" s="20"/>
      <c r="S1819" s="192"/>
      <c r="Y1819" s="39"/>
      <c r="Z1819" s="39"/>
      <c r="AA1819" s="17"/>
      <c r="AC1819" s="142"/>
      <c r="AE1819" s="17"/>
      <c r="AG1819" s="66"/>
      <c r="AI1819" s="17"/>
      <c r="AK1819" s="18"/>
    </row>
    <row r="1820" spans="1:37" x14ac:dyDescent="0.25">
      <c r="A1820" s="72">
        <f>IF('##zz500##'!B1820&lt;&gt;"",'##zz500##'!B1820,"")</f>
        <v>41830</v>
      </c>
      <c r="B1820" s="208">
        <v>35716.339999999997</v>
      </c>
      <c r="C1820" s="146">
        <f t="shared" si="78"/>
        <v>1.1128364462499762E-2</v>
      </c>
      <c r="D1820" s="143">
        <f>IF('##zz500##'!K1820="","",IF('##zz500##'!K1820="yes",D1819,IF('##zz500##'!T1820&lt;&gt;0,D1819*(1+'##zz500##'!T1820),D1819*(1+C1820))))</f>
        <v>7.8152571449561172</v>
      </c>
      <c r="E1820" s="6">
        <f t="shared" si="76"/>
        <v>1.1128364462499762E-2</v>
      </c>
      <c r="F1820" s="17">
        <f>D1820/MAX(D$240:D1820)-1</f>
        <v>-2.7120580197348976E-2</v>
      </c>
      <c r="G1820" s="66">
        <f>IF('##zz500##'!K1820="","",IF('##zz500##'!K1820="no",G1819*(1+E1820),IF('##zz500##'!T1820&lt;&gt;0,G1819*(1+'##zz500##'!T1820),G1819*(1+'##zz500##'!P1820))))</f>
        <v>31.375321715223837</v>
      </c>
      <c r="H1820" s="6">
        <f t="shared" si="77"/>
        <v>1.1128364462499762E-2</v>
      </c>
      <c r="I1820" s="17">
        <f>G1820/MAX(G$240:G1820)-1</f>
        <v>-5.9601378795787308E-2</v>
      </c>
      <c r="N1820" s="20"/>
      <c r="O1820" s="20"/>
      <c r="S1820" s="192"/>
      <c r="Y1820" s="39"/>
      <c r="Z1820" s="39"/>
      <c r="AA1820" s="17"/>
      <c r="AC1820" s="142"/>
      <c r="AE1820" s="17"/>
      <c r="AG1820" s="66"/>
      <c r="AI1820" s="17"/>
      <c r="AK1820" s="18"/>
    </row>
    <row r="1821" spans="1:37" x14ac:dyDescent="0.25">
      <c r="A1821" s="72">
        <f>IF('##zz500##'!B1821&lt;&gt;"",'##zz500##'!B1821,"")</f>
        <v>41831</v>
      </c>
      <c r="B1821" s="208">
        <v>35961.269999999997</v>
      </c>
      <c r="C1821" s="146">
        <f t="shared" si="78"/>
        <v>6.8576455482280974E-3</v>
      </c>
      <c r="D1821" s="143">
        <f>IF('##zz500##'!K1821="","",IF('##zz500##'!K1821="yes",D1820,IF('##zz500##'!T1821&lt;&gt;0,D1820*(1+'##zz500##'!T1821),D1820*(1+C1821))))</f>
        <v>7.8688514083244838</v>
      </c>
      <c r="E1821" s="6">
        <f t="shared" si="76"/>
        <v>6.8576455482280974E-3</v>
      </c>
      <c r="F1821" s="17">
        <f>D1821/MAX(D$240:D1821)-1</f>
        <v>-2.0448917975176562E-2</v>
      </c>
      <c r="G1821" s="66">
        <f>IF('##zz500##'!K1821="","",IF('##zz500##'!K1821="no",G1820*(1+E1821),IF('##zz500##'!T1821&lt;&gt;0,G1820*(1+'##zz500##'!T1821),G1820*(1+'##zz500##'!P1821))))</f>
        <v>31.590482550508465</v>
      </c>
      <c r="H1821" s="6">
        <f t="shared" si="77"/>
        <v>6.8576455482280974E-3</v>
      </c>
      <c r="I1821" s="17">
        <f>G1821/MAX(G$240:G1821)-1</f>
        <v>-5.3152458377526357E-2</v>
      </c>
      <c r="N1821" s="20"/>
      <c r="O1821" s="20"/>
      <c r="S1821" s="192"/>
      <c r="Y1821" s="39"/>
      <c r="Z1821" s="39"/>
      <c r="AA1821" s="17"/>
      <c r="AC1821" s="142"/>
      <c r="AE1821" s="17"/>
      <c r="AG1821" s="66"/>
      <c r="AI1821" s="17"/>
      <c r="AK1821" s="18"/>
    </row>
    <row r="1822" spans="1:37" x14ac:dyDescent="0.25">
      <c r="A1822" s="72">
        <f>IF('##zz500##'!B1822&lt;&gt;"",'##zz500##'!B1822,"")</f>
        <v>41834</v>
      </c>
      <c r="B1822" s="208">
        <v>36201.32</v>
      </c>
      <c r="C1822" s="146">
        <f t="shared" si="78"/>
        <v>6.6752369980260795E-3</v>
      </c>
      <c r="D1822" s="143">
        <f>IF('##zz500##'!K1822="","",IF('##zz500##'!K1822="yes",D1821,IF('##zz500##'!T1822&lt;&gt;0,D1821*(1+'##zz500##'!T1822),D1821*(1+C1822))))</f>
        <v>7.9213778563773012</v>
      </c>
      <c r="E1822" s="6">
        <f t="shared" si="76"/>
        <v>6.6752369980260795E-3</v>
      </c>
      <c r="F1822" s="17">
        <f>D1822/MAX(D$240:D1822)-1</f>
        <v>-1.3910182350987954E-2</v>
      </c>
      <c r="G1822" s="66">
        <f>IF('##zz500##'!K1822="","",IF('##zz500##'!K1822="no",G1821*(1+E1822),IF('##zz500##'!T1822&lt;&gt;0,G1821*(1+'##zz500##'!T1822),G1821*(1+'##zz500##'!P1822))))</f>
        <v>31.801356508415118</v>
      </c>
      <c r="H1822" s="6">
        <f t="shared" si="77"/>
        <v>6.6752369980260795E-3</v>
      </c>
      <c r="I1822" s="17">
        <f>G1822/MAX(G$240:G1822)-1</f>
        <v>-4.683202663619801E-2</v>
      </c>
      <c r="N1822" s="20"/>
      <c r="O1822" s="20"/>
      <c r="S1822" s="192"/>
      <c r="Y1822" s="39"/>
      <c r="Z1822" s="39"/>
      <c r="AA1822" s="17"/>
      <c r="AC1822" s="142"/>
      <c r="AE1822" s="17"/>
      <c r="AG1822" s="66"/>
      <c r="AI1822" s="17"/>
      <c r="AK1822" s="18"/>
    </row>
    <row r="1823" spans="1:37" x14ac:dyDescent="0.25">
      <c r="A1823" s="72">
        <f>IF('##zz500##'!B1823&lt;&gt;"",'##zz500##'!B1823,"")</f>
        <v>41835</v>
      </c>
      <c r="B1823" s="208">
        <v>36282.49</v>
      </c>
      <c r="C1823" s="146">
        <f t="shared" si="78"/>
        <v>2.242183434195244E-3</v>
      </c>
      <c r="D1823" s="143">
        <f>IF('##zz500##'!K1823="","",IF('##zz500##'!K1823="yes",D1822,IF('##zz500##'!T1823&lt;&gt;0,D1822*(1+'##zz500##'!T1823),D1822*(1+C1823))))</f>
        <v>7.9391390385828711</v>
      </c>
      <c r="E1823" s="6">
        <f t="shared" si="76"/>
        <v>2.242183434195244E-3</v>
      </c>
      <c r="F1823" s="17">
        <f>D1823/MAX(D$240:D1823)-1</f>
        <v>-1.1699188097226809E-2</v>
      </c>
      <c r="G1823" s="66">
        <f>IF('##zz500##'!K1823="","",IF('##zz500##'!K1823="no",G1822*(1+E1823),IF('##zz500##'!T1823&lt;&gt;0,G1822*(1+'##zz500##'!T1823),G1822*(1+'##zz500##'!P1823))))</f>
        <v>31.872660983163225</v>
      </c>
      <c r="H1823" s="6">
        <f t="shared" si="77"/>
        <v>2.242183434195244E-3</v>
      </c>
      <c r="I1823" s="17">
        <f>G1823/MAX(G$240:G1823)-1</f>
        <v>-4.4694849196316166E-2</v>
      </c>
      <c r="N1823" s="20"/>
      <c r="O1823" s="20"/>
      <c r="S1823" s="192"/>
      <c r="Y1823" s="39"/>
      <c r="Z1823" s="39"/>
      <c r="AA1823" s="17"/>
      <c r="AC1823" s="142"/>
      <c r="AE1823" s="17"/>
      <c r="AG1823" s="66"/>
      <c r="AI1823" s="17"/>
      <c r="AK1823" s="18"/>
    </row>
    <row r="1824" spans="1:37" x14ac:dyDescent="0.25">
      <c r="A1824" s="72">
        <f>IF('##zz500##'!B1824&lt;&gt;"",'##zz500##'!B1824,"")</f>
        <v>41836</v>
      </c>
      <c r="B1824" s="208">
        <v>36352.410000000003</v>
      </c>
      <c r="C1824" s="146">
        <f t="shared" si="78"/>
        <v>1.9271003726593072E-3</v>
      </c>
      <c r="D1824" s="143">
        <f>IF('##zz500##'!K1824="","",IF('##zz500##'!K1824="yes",D1823,IF('##zz500##'!T1824&lt;&gt;0,D1823*(1+'##zz500##'!T1824),D1823*(1+C1824))))</f>
        <v>7.9544385563827182</v>
      </c>
      <c r="E1824" s="6">
        <f t="shared" si="76"/>
        <v>1.9271003726593072E-3</v>
      </c>
      <c r="F1824" s="17">
        <f>D1824/MAX(D$240:D1824)-1</f>
        <v>-9.7946332343094022E-3</v>
      </c>
      <c r="G1824" s="66">
        <f>IF('##zz500##'!K1824="","",IF('##zz500##'!K1824="no",G1823*(1+E1824),IF('##zz500##'!T1824&lt;&gt;0,G1823*(1+'##zz500##'!T1824),G1823*(1+'##zz500##'!P1824))))</f>
        <v>31.934082800021521</v>
      </c>
      <c r="H1824" s="6">
        <f t="shared" si="77"/>
        <v>1.9271003726593072E-3</v>
      </c>
      <c r="I1824" s="17">
        <f>G1824/MAX(G$240:G1824)-1</f>
        <v>-4.2853880284199009E-2</v>
      </c>
      <c r="N1824" s="20"/>
      <c r="O1824" s="20"/>
      <c r="S1824" s="192"/>
      <c r="Y1824" s="39"/>
      <c r="Z1824" s="39"/>
      <c r="AA1824" s="17"/>
      <c r="AC1824" s="142"/>
      <c r="AE1824" s="17"/>
      <c r="AG1824" s="66"/>
      <c r="AI1824" s="17"/>
      <c r="AK1824" s="18"/>
    </row>
    <row r="1825" spans="1:37" x14ac:dyDescent="0.25">
      <c r="A1825" s="72">
        <f>IF('##zz500##'!B1825&lt;&gt;"",'##zz500##'!B1825,"")</f>
        <v>41837</v>
      </c>
      <c r="B1825" s="208">
        <v>36208.480000000003</v>
      </c>
      <c r="C1825" s="146">
        <f t="shared" si="78"/>
        <v>-3.9592973340695226E-3</v>
      </c>
      <c r="D1825" s="143">
        <f>IF('##zz500##'!K1825="","",IF('##zz500##'!K1825="yes",D1824,IF('##zz500##'!T1825&lt;&gt;0,D1824*(1+'##zz500##'!T1825),D1824*(1+C1825))))</f>
        <v>7.9229445690124125</v>
      </c>
      <c r="E1825" s="6">
        <f t="shared" si="76"/>
        <v>-3.9592973340695226E-3</v>
      </c>
      <c r="F1825" s="17">
        <f>D1825/MAX(D$240:D1825)-1</f>
        <v>-1.3715150703126122E-2</v>
      </c>
      <c r="G1825" s="66">
        <f>IF('##zz500##'!K1825="","",IF('##zz500##'!K1825="no",G1824*(1+E1825),IF('##zz500##'!T1825&lt;&gt;0,G1824*(1+'##zz500##'!T1825),G1824*(1+'##zz500##'!P1825))))</f>
        <v>31.807646271125442</v>
      </c>
      <c r="H1825" s="6">
        <f t="shared" si="77"/>
        <v>-3.9592973340695226E-3</v>
      </c>
      <c r="I1825" s="17">
        <f>G1825/MAX(G$240:G1825)-1</f>
        <v>-4.664350636430481E-2</v>
      </c>
      <c r="N1825" s="20"/>
      <c r="O1825" s="20"/>
      <c r="S1825" s="192"/>
      <c r="Y1825" s="39"/>
      <c r="Z1825" s="39"/>
      <c r="AA1825" s="17"/>
      <c r="AC1825" s="142"/>
      <c r="AE1825" s="17"/>
      <c r="AG1825" s="66"/>
      <c r="AI1825" s="17"/>
      <c r="AK1825" s="18"/>
    </row>
    <row r="1826" spans="1:37" x14ac:dyDescent="0.25">
      <c r="A1826" s="72">
        <f>IF('##zz500##'!B1826&lt;&gt;"",'##zz500##'!B1826,"")</f>
        <v>41838</v>
      </c>
      <c r="B1826" s="208">
        <v>36295.78</v>
      </c>
      <c r="C1826" s="146">
        <f t="shared" si="78"/>
        <v>2.4110374144397095E-3</v>
      </c>
      <c r="D1826" s="143">
        <f>IF('##zz500##'!K1826="","",IF('##zz500##'!K1826="yes",D1825,IF('##zz500##'!T1826&lt;&gt;0,D1825*(1+'##zz500##'!T1826),D1825*(1+C1826))))</f>
        <v>7.9420470848008335</v>
      </c>
      <c r="E1826" s="6">
        <f t="shared" si="76"/>
        <v>2.4110374144397095E-3</v>
      </c>
      <c r="F1826" s="17">
        <f>D1826/MAX(D$240:D1826)-1</f>
        <v>-1.1337181030176335E-2</v>
      </c>
      <c r="G1826" s="66">
        <f>IF('##zz500##'!K1826="","",IF('##zz500##'!K1826="no",G1825*(1+E1826),IF('##zz500##'!T1826&lt;&gt;0,G1825*(1+'##zz500##'!T1826),G1825*(1+'##zz500##'!P1826))))</f>
        <v>31.884335696350391</v>
      </c>
      <c r="H1826" s="6">
        <f t="shared" si="77"/>
        <v>2.4110374144397095E-3</v>
      </c>
      <c r="I1826" s="17">
        <f>G1826/MAX(G$240:G1826)-1</f>
        <v>-4.4344928188850052E-2</v>
      </c>
      <c r="N1826" s="20"/>
      <c r="O1826" s="20"/>
      <c r="S1826" s="192"/>
      <c r="Y1826" s="39"/>
      <c r="Z1826" s="39"/>
      <c r="AA1826" s="17"/>
      <c r="AC1826" s="142"/>
      <c r="AE1826" s="17"/>
      <c r="AG1826" s="66"/>
      <c r="AI1826" s="17"/>
      <c r="AK1826" s="18"/>
    </row>
    <row r="1827" spans="1:37" x14ac:dyDescent="0.25">
      <c r="A1827" s="72">
        <f>IF('##zz500##'!B1827&lt;&gt;"",'##zz500##'!B1827,"")</f>
        <v>41841</v>
      </c>
      <c r="B1827" s="208">
        <v>36135.269999999997</v>
      </c>
      <c r="C1827" s="146">
        <f t="shared" si="78"/>
        <v>-4.4222771903511537E-3</v>
      </c>
      <c r="D1827" s="143">
        <f>IF('##zz500##'!K1827="","",IF('##zz500##'!K1827="yes",D1826,IF('##zz500##'!T1827&lt;&gt;0,D1826*(1+'##zz500##'!T1827),D1826*(1+C1827))))</f>
        <v>7.8967948917586925</v>
      </c>
      <c r="E1827" s="6">
        <f t="shared" si="76"/>
        <v>-5.6977996427071131E-3</v>
      </c>
      <c r="F1827" s="17">
        <f>D1827/MAX(D$240:D1827)-1</f>
        <v>-1.6970383686860324E-2</v>
      </c>
      <c r="G1827" s="66">
        <f>IF('##zz500##'!K1827="","",IF('##zz500##'!K1827="no",G1826*(1+E1827),IF('##zz500##'!T1827&lt;&gt;0,G1826*(1+'##zz500##'!T1827),G1826*(1+'##zz500##'!P1827))))</f>
        <v>31.702665139811771</v>
      </c>
      <c r="H1827" s="6">
        <f t="shared" si="77"/>
        <v>-5.6977996427071131E-3</v>
      </c>
      <c r="I1827" s="17">
        <f>G1827/MAX(G$240:G1827)-1</f>
        <v>-4.9790059315566904E-2</v>
      </c>
      <c r="N1827" s="20"/>
      <c r="O1827" s="20"/>
      <c r="S1827" s="192"/>
      <c r="Y1827" s="39"/>
      <c r="Z1827" s="39"/>
      <c r="AA1827" s="17"/>
      <c r="AC1827" s="142"/>
      <c r="AE1827" s="17"/>
      <c r="AG1827" s="66"/>
      <c r="AI1827" s="17"/>
      <c r="AK1827" s="18"/>
    </row>
    <row r="1828" spans="1:37" x14ac:dyDescent="0.25">
      <c r="A1828" s="72">
        <f>IF('##zz500##'!B1828&lt;&gt;"",'##zz500##'!B1828,"")</f>
        <v>41842</v>
      </c>
      <c r="B1828" s="208">
        <v>36448.78</v>
      </c>
      <c r="C1828" s="146">
        <f t="shared" si="78"/>
        <v>8.6760109997794377E-3</v>
      </c>
      <c r="D1828" s="143">
        <f>IF('##zz500##'!K1828="","",IF('##zz500##'!K1828="yes",D1827,IF('##zz500##'!T1828&lt;&gt;0,D1827*(1+'##zz500##'!T1828),D1827*(1+C1828))))</f>
        <v>7.895612536420594</v>
      </c>
      <c r="E1828" s="6">
        <f t="shared" si="76"/>
        <v>-1.497259779827953E-4</v>
      </c>
      <c r="F1828" s="17">
        <f>D1828/MAX(D$240:D1828)-1</f>
        <v>-1.7117568757548995E-2</v>
      </c>
      <c r="G1828" s="66">
        <f>IF('##zz500##'!K1828="","",IF('##zz500##'!K1828="no",G1827*(1+E1828),IF('##zz500##'!T1828&lt;&gt;0,G1827*(1+'##zz500##'!T1828),G1827*(1+'##zz500##'!P1828))))</f>
        <v>31.697918427269052</v>
      </c>
      <c r="H1828" s="6">
        <f t="shared" si="77"/>
        <v>-1.497259779827953E-4</v>
      </c>
      <c r="I1828" s="17">
        <f>G1828/MAX(G$240:G1828)-1</f>
        <v>-4.9932330428224758E-2</v>
      </c>
      <c r="N1828" s="20"/>
      <c r="O1828" s="20"/>
      <c r="S1828" s="192"/>
      <c r="Y1828" s="39"/>
      <c r="Z1828" s="39"/>
      <c r="AA1828" s="17"/>
      <c r="AC1828" s="142"/>
      <c r="AE1828" s="17"/>
      <c r="AF1828" s="14"/>
      <c r="AG1828" s="66"/>
      <c r="AI1828" s="17"/>
      <c r="AJ1828" s="14"/>
      <c r="AK1828" s="18"/>
    </row>
    <row r="1829" spans="1:37" x14ac:dyDescent="0.25">
      <c r="A1829" s="72">
        <f>IF('##zz500##'!B1829&lt;&gt;"",'##zz500##'!B1829,"")</f>
        <v>41843</v>
      </c>
      <c r="B1829" s="208">
        <v>36214.18</v>
      </c>
      <c r="C1829" s="146">
        <f t="shared" si="78"/>
        <v>-6.4364294223290264E-3</v>
      </c>
      <c r="D1829" s="143">
        <f>IF('##zz500##'!K1829="","",IF('##zz500##'!K1829="yes",D1828,IF('##zz500##'!T1829&lt;&gt;0,D1828*(1+'##zz500##'!T1829),D1828*(1+C1829))))</f>
        <v>7.8195285779341122</v>
      </c>
      <c r="E1829" s="6">
        <f t="shared" si="76"/>
        <v>-9.6362325450399799E-3</v>
      </c>
      <c r="F1829" s="17">
        <f>D1829/MAX(D$240:D1829)-1</f>
        <v>-2.6588852429435428E-2</v>
      </c>
      <c r="G1829" s="66">
        <f>IF('##zz500##'!K1829="","",IF('##zz500##'!K1829="no",G1828*(1+E1829),IF('##zz500##'!T1829&lt;&gt;0,G1828*(1+'##zz500##'!T1829),G1828*(1+'##zz500##'!P1829))))</f>
        <v>31.39246991411018</v>
      </c>
      <c r="H1829" s="6">
        <f t="shared" si="77"/>
        <v>-9.6362325450399799E-3</v>
      </c>
      <c r="I1829" s="17">
        <f>G1829/MAX(G$240:G1829)-1</f>
        <v>-5.9087403425742591E-2</v>
      </c>
      <c r="N1829" s="20"/>
      <c r="O1829" s="20"/>
      <c r="S1829" s="192"/>
      <c r="Y1829" s="39"/>
      <c r="Z1829" s="39"/>
      <c r="AA1829" s="17"/>
      <c r="AC1829" s="142"/>
      <c r="AE1829" s="17"/>
      <c r="AG1829" s="66"/>
      <c r="AI1829" s="17"/>
      <c r="AK1829" s="18"/>
    </row>
    <row r="1830" spans="1:37" x14ac:dyDescent="0.25">
      <c r="A1830" s="72">
        <f>IF('##zz500##'!B1830&lt;&gt;"",'##zz500##'!B1830,"")</f>
        <v>41844</v>
      </c>
      <c r="B1830" s="208">
        <v>36250.32</v>
      </c>
      <c r="C1830" s="146">
        <f t="shared" si="78"/>
        <v>9.9795163110139029E-4</v>
      </c>
      <c r="D1830" s="143">
        <f>IF('##zz500##'!K1830="","",IF('##zz500##'!K1830="yes",D1829,IF('##zz500##'!T1830&lt;&gt;0,D1829*(1+'##zz500##'!T1830),D1829*(1+C1830))))</f>
        <v>7.814134661816432</v>
      </c>
      <c r="E1830" s="6">
        <f t="shared" si="76"/>
        <v>-6.8980067838120274E-4</v>
      </c>
      <c r="F1830" s="17">
        <f>D1830/MAX(D$240:D1830)-1</f>
        <v>-2.7260312099373518E-2</v>
      </c>
      <c r="G1830" s="66">
        <f>IF('##zz500##'!K1830="","",IF('##zz500##'!K1830="no",G1829*(1+E1830),IF('##zz500##'!T1830&lt;&gt;0,G1829*(1+'##zz500##'!T1830),G1829*(1+'##zz500##'!P1830))))</f>
        <v>31.370815367067365</v>
      </c>
      <c r="H1830" s="6">
        <f t="shared" si="77"/>
        <v>-6.8980067838120274E-4</v>
      </c>
      <c r="I1830" s="17">
        <f>G1830/MAX(G$240:G1830)-1</f>
        <v>-5.9736445573156938E-2</v>
      </c>
      <c r="N1830" s="20"/>
      <c r="O1830" s="20"/>
      <c r="S1830" s="192"/>
      <c r="Y1830" s="39"/>
      <c r="Z1830" s="39"/>
      <c r="AA1830" s="17"/>
      <c r="AC1830" s="142"/>
      <c r="AE1830" s="17"/>
      <c r="AG1830" s="66"/>
      <c r="AI1830" s="17"/>
      <c r="AK1830" s="18"/>
    </row>
    <row r="1831" spans="1:37" x14ac:dyDescent="0.25">
      <c r="A1831" s="72">
        <f>IF('##zz500##'!B1831&lt;&gt;"",'##zz500##'!B1831,"")</f>
        <v>41845</v>
      </c>
      <c r="B1831" s="208">
        <v>36357.42</v>
      </c>
      <c r="C1831" s="146">
        <f t="shared" si="78"/>
        <v>2.9544566778996195E-3</v>
      </c>
      <c r="D1831" s="143">
        <f>IF('##zz500##'!K1831="","",IF('##zz500##'!K1831="yes",D1830,IF('##zz500##'!T1831&lt;&gt;0,D1830*(1+'##zz500##'!T1831),D1830*(1+C1831))))</f>
        <v>7.814134661816432</v>
      </c>
      <c r="E1831" s="6">
        <f t="shared" si="76"/>
        <v>0</v>
      </c>
      <c r="F1831" s="17">
        <f>D1831/MAX(D$240:D1831)-1</f>
        <v>-2.7260312099373518E-2</v>
      </c>
      <c r="G1831" s="66">
        <f>IF('##zz500##'!K1831="","",IF('##zz500##'!K1831="no",G1830*(1+E1831),IF('##zz500##'!T1831&lt;&gt;0,G1830*(1+'##zz500##'!T1831),G1830*(1+'##zz500##'!P1831))))</f>
        <v>31.302315479022191</v>
      </c>
      <c r="H1831" s="6">
        <f t="shared" si="77"/>
        <v>-2.1835545950483759E-3</v>
      </c>
      <c r="I1831" s="17">
        <f>G1831/MAX(G$240:G1831)-1</f>
        <v>-6.1789562377982166E-2</v>
      </c>
      <c r="N1831" s="20"/>
      <c r="O1831" s="20"/>
      <c r="S1831" s="192"/>
      <c r="Y1831" s="39"/>
      <c r="Z1831" s="39"/>
      <c r="AA1831" s="17"/>
      <c r="AC1831" s="142"/>
      <c r="AE1831" s="17"/>
      <c r="AG1831" s="66"/>
      <c r="AI1831" s="17"/>
      <c r="AK1831" s="18"/>
    </row>
    <row r="1832" spans="1:37" x14ac:dyDescent="0.25">
      <c r="A1832" s="72">
        <f>IF('##zz500##'!B1832&lt;&gt;"",'##zz500##'!B1832,"")</f>
        <v>41848</v>
      </c>
      <c r="B1832" s="208">
        <v>36804.36</v>
      </c>
      <c r="C1832" s="146">
        <f t="shared" si="78"/>
        <v>1.2292951480055603E-2</v>
      </c>
      <c r="D1832" s="143">
        <f>IF('##zz500##'!K1832="","",IF('##zz500##'!K1832="yes",D1831,IF('##zz500##'!T1832&lt;&gt;0,D1831*(1+'##zz500##'!T1832),D1831*(1+C1832))))</f>
        <v>7.9101934400727618</v>
      </c>
      <c r="E1832" s="6">
        <f t="shared" si="76"/>
        <v>1.2292951480055603E-2</v>
      </c>
      <c r="F1832" s="17">
        <f>D1832/MAX(D$240:D1832)-1</f>
        <v>-1.5302470313286687E-2</v>
      </c>
      <c r="G1832" s="66">
        <f>IF('##zz500##'!K1832="","",IF('##zz500##'!K1832="no",G1831*(1+E1832),IF('##zz500##'!T1832&lt;&gt;0,G1831*(1+'##zz500##'!T1832),G1831*(1+'##zz500##'!P1832))))</f>
        <v>31.687113324419204</v>
      </c>
      <c r="H1832" s="6">
        <f t="shared" si="77"/>
        <v>1.2292951480055603E-2</v>
      </c>
      <c r="I1832" s="17">
        <f>G1832/MAX(G$240:G1832)-1</f>
        <v>-5.0256186990212948E-2</v>
      </c>
      <c r="N1832" s="20"/>
      <c r="O1832" s="20"/>
      <c r="S1832" s="192"/>
      <c r="Y1832" s="39"/>
      <c r="Z1832" s="39"/>
      <c r="AA1832" s="17"/>
      <c r="AC1832" s="142"/>
      <c r="AE1832" s="17"/>
      <c r="AG1832" s="66"/>
      <c r="AI1832" s="17"/>
      <c r="AK1832" s="18"/>
    </row>
    <row r="1833" spans="1:37" x14ac:dyDescent="0.25">
      <c r="A1833" s="72">
        <f>IF('##zz500##'!B1833&lt;&gt;"",'##zz500##'!B1833,"")</f>
        <v>41849</v>
      </c>
      <c r="B1833" s="208">
        <v>36955.39</v>
      </c>
      <c r="C1833" s="146">
        <f t="shared" si="78"/>
        <v>4.1035899007617616E-3</v>
      </c>
      <c r="D1833" s="143">
        <f>IF('##zz500##'!K1833="","",IF('##zz500##'!K1833="yes",D1832,IF('##zz500##'!T1833&lt;&gt;0,D1832*(1+'##zz500##'!T1833),D1832*(1+C1833))))</f>
        <v>7.9426536299865163</v>
      </c>
      <c r="E1833" s="6">
        <f t="shared" si="76"/>
        <v>4.1035899007617616E-3</v>
      </c>
      <c r="F1833" s="17">
        <f>D1833/MAX(D$240:D1833)-1</f>
        <v>-1.1261675475159216E-2</v>
      </c>
      <c r="G1833" s="66">
        <f>IF('##zz500##'!K1833="","",IF('##zz500##'!K1833="no",G1832*(1+E1833),IF('##zz500##'!T1833&lt;&gt;0,G1832*(1+'##zz500##'!T1833),G1832*(1+'##zz500##'!P1833))))</f>
        <v>31.817144242641586</v>
      </c>
      <c r="H1833" s="6">
        <f t="shared" si="77"/>
        <v>4.1035899007617616E-3</v>
      </c>
      <c r="I1833" s="17">
        <f>G1833/MAX(G$240:G1833)-1</f>
        <v>-4.6358827870835007E-2</v>
      </c>
      <c r="N1833" s="20"/>
      <c r="O1833" s="20"/>
      <c r="S1833" s="192"/>
      <c r="Y1833" s="39"/>
      <c r="Z1833" s="39"/>
      <c r="AA1833" s="17"/>
      <c r="AC1833" s="142"/>
      <c r="AE1833" s="17"/>
      <c r="AG1833" s="66"/>
      <c r="AI1833" s="17"/>
      <c r="AK1833" s="18"/>
    </row>
    <row r="1834" spans="1:37" x14ac:dyDescent="0.25">
      <c r="A1834" s="72">
        <f>IF('##zz500##'!B1834&lt;&gt;"",'##zz500##'!B1834,"")</f>
        <v>41850</v>
      </c>
      <c r="B1834" s="208">
        <v>37123.919999999998</v>
      </c>
      <c r="C1834" s="146">
        <f t="shared" si="78"/>
        <v>4.560363183827798E-3</v>
      </c>
      <c r="D1834" s="143">
        <f>IF('##zz500##'!K1834="","",IF('##zz500##'!K1834="yes",D1833,IF('##zz500##'!T1834&lt;&gt;0,D1833*(1+'##zz500##'!T1834),D1833*(1+C1834))))</f>
        <v>7.9788750151826031</v>
      </c>
      <c r="E1834" s="6">
        <f t="shared" si="76"/>
        <v>4.560363183827798E-3</v>
      </c>
      <c r="F1834" s="17">
        <f>D1834/MAX(D$240:D1834)-1</f>
        <v>-6.7526696215565174E-3</v>
      </c>
      <c r="G1834" s="66">
        <f>IF('##zz500##'!K1834="","",IF('##zz500##'!K1834="no",G1833*(1+E1834),IF('##zz500##'!T1834&lt;&gt;0,G1833*(1+'##zz500##'!T1834),G1833*(1+'##zz500##'!P1834))))</f>
        <v>31.962241975860266</v>
      </c>
      <c r="H1834" s="6">
        <f t="shared" si="77"/>
        <v>4.560363183827798E-3</v>
      </c>
      <c r="I1834" s="17">
        <f>G1834/MAX(G$240:G1834)-1</f>
        <v>-4.2009877778874882E-2</v>
      </c>
      <c r="N1834" s="20"/>
      <c r="O1834" s="20"/>
      <c r="S1834" s="192"/>
      <c r="Y1834" s="39"/>
      <c r="Z1834" s="39"/>
      <c r="AA1834" s="17"/>
      <c r="AC1834" s="142"/>
      <c r="AE1834" s="17"/>
      <c r="AG1834" s="66"/>
      <c r="AI1834" s="17"/>
      <c r="AK1834" s="18"/>
    </row>
    <row r="1835" spans="1:37" x14ac:dyDescent="0.25">
      <c r="A1835" s="72">
        <f>IF('##zz500##'!B1835&lt;&gt;"",'##zz500##'!B1835,"")</f>
        <v>41851</v>
      </c>
      <c r="B1835" s="208">
        <v>37227.480000000003</v>
      </c>
      <c r="C1835" s="146">
        <f t="shared" si="78"/>
        <v>2.7895761007998843E-3</v>
      </c>
      <c r="D1835" s="143">
        <f>IF('##zz500##'!K1835="","",IF('##zz500##'!K1835="yes",D1834,IF('##zz500##'!T1835&lt;&gt;0,D1834*(1+'##zz500##'!T1835),D1834*(1+C1835))))</f>
        <v>8.001132694236226</v>
      </c>
      <c r="E1835" s="6">
        <f t="shared" si="76"/>
        <v>2.7895761007998843E-3</v>
      </c>
      <c r="F1835" s="17">
        <f>D1835/MAX(D$240:D1835)-1</f>
        <v>-3.9819306065494997E-3</v>
      </c>
      <c r="G1835" s="66">
        <f>IF('##zz500##'!K1835="","",IF('##zz500##'!K1835="no",G1834*(1+E1835),IF('##zz500##'!T1835&lt;&gt;0,G1834*(1+'##zz500##'!T1835),G1834*(1+'##zz500##'!P1835))))</f>
        <v>32.051403082204111</v>
      </c>
      <c r="H1835" s="6">
        <f t="shared" si="77"/>
        <v>2.7895761007998843E-3</v>
      </c>
      <c r="I1835" s="17">
        <f>G1835/MAX(G$240:G1835)-1</f>
        <v>-3.9337491429124349E-2</v>
      </c>
      <c r="N1835" s="20"/>
      <c r="O1835" s="20"/>
      <c r="S1835" s="192"/>
      <c r="Y1835" s="39"/>
      <c r="Z1835" s="39"/>
      <c r="AA1835" s="17"/>
      <c r="AC1835" s="142"/>
      <c r="AE1835" s="17"/>
      <c r="AG1835" s="66"/>
      <c r="AI1835" s="17"/>
      <c r="AK1835" s="18"/>
    </row>
    <row r="1836" spans="1:37" x14ac:dyDescent="0.25">
      <c r="A1836" s="72">
        <f>IF('##zz500##'!B1836&lt;&gt;"",'##zz500##'!B1836,"")</f>
        <v>41852</v>
      </c>
      <c r="B1836" s="208">
        <v>37001.300000000003</v>
      </c>
      <c r="C1836" s="146">
        <f t="shared" si="78"/>
        <v>-6.0756194080286985E-3</v>
      </c>
      <c r="D1836" s="143">
        <f>IF('##zz500##'!K1836="","",IF('##zz500##'!K1836="yes",D1835,IF('##zz500##'!T1836&lt;&gt;0,D1835*(1+'##zz500##'!T1836),D1835*(1+C1836))))</f>
        <v>7.9525208571529111</v>
      </c>
      <c r="E1836" s="6">
        <f t="shared" si="76"/>
        <v>-6.0756194080286985E-3</v>
      </c>
      <c r="F1836" s="17">
        <f>D1836/MAX(D$240:D1836)-1</f>
        <v>-1.0033357319703673E-2</v>
      </c>
      <c r="G1836" s="66">
        <f>IF('##zz500##'!K1836="","",IF('##zz500##'!K1836="no",G1835*(1+E1836),IF('##zz500##'!T1836&lt;&gt;0,G1835*(1+'##zz500##'!T1836),G1835*(1+'##zz500##'!P1836))))</f>
        <v>31.856670955583322</v>
      </c>
      <c r="H1836" s="6">
        <f t="shared" si="77"/>
        <v>-6.0756194080286985E-3</v>
      </c>
      <c r="I1836" s="17">
        <f>G1836/MAX(G$240:G1836)-1</f>
        <v>-4.517411121076309E-2</v>
      </c>
      <c r="N1836" s="20"/>
      <c r="O1836" s="20"/>
      <c r="S1836" s="192"/>
      <c r="Y1836" s="39"/>
      <c r="Z1836" s="39"/>
      <c r="AA1836" s="17"/>
      <c r="AC1836" s="142"/>
      <c r="AE1836" s="17"/>
      <c r="AG1836" s="66"/>
      <c r="AI1836" s="17"/>
      <c r="AK1836" s="18"/>
    </row>
    <row r="1837" spans="1:37" x14ac:dyDescent="0.25">
      <c r="A1837" s="72">
        <f>IF('##zz500##'!B1837&lt;&gt;"",'##zz500##'!B1837,"")</f>
        <v>41855</v>
      </c>
      <c r="B1837" s="208">
        <v>37168.589999999997</v>
      </c>
      <c r="C1837" s="146">
        <f t="shared" si="78"/>
        <v>4.5211924986416907E-3</v>
      </c>
      <c r="D1837" s="143">
        <f>IF('##zz500##'!K1837="","",IF('##zz500##'!K1837="yes",D1836,IF('##zz500##'!T1837&lt;&gt;0,D1836*(1+'##zz500##'!T1837),D1836*(1+C1837))))</f>
        <v>7.9884757347975626</v>
      </c>
      <c r="E1837" s="6">
        <f t="shared" si="76"/>
        <v>4.5211924986416907E-3</v>
      </c>
      <c r="F1837" s="17">
        <f>D1837/MAX(D$240:D1837)-1</f>
        <v>-5.5575275609119901E-3</v>
      </c>
      <c r="G1837" s="66">
        <f>IF('##zz500##'!K1837="","",IF('##zz500##'!K1837="no",G1836*(1+E1837),IF('##zz500##'!T1837&lt;&gt;0,G1836*(1+'##zz500##'!T1837),G1836*(1+'##zz500##'!P1837))))</f>
        <v>32.000701097339402</v>
      </c>
      <c r="H1837" s="6">
        <f t="shared" si="77"/>
        <v>4.5211924986416907E-3</v>
      </c>
      <c r="I1837" s="17">
        <f>G1837/MAX(G$240:G1837)-1</f>
        <v>-4.0857159564860246E-2</v>
      </c>
      <c r="N1837" s="20"/>
      <c r="O1837" s="20"/>
      <c r="S1837" s="192"/>
      <c r="Y1837" s="39"/>
      <c r="Z1837" s="39"/>
      <c r="AA1837" s="17"/>
      <c r="AC1837" s="142"/>
      <c r="AE1837" s="17"/>
      <c r="AG1837" s="66"/>
      <c r="AI1837" s="17"/>
      <c r="AK1837" s="18"/>
    </row>
    <row r="1838" spans="1:37" x14ac:dyDescent="0.25">
      <c r="A1838" s="72">
        <f>IF('##zz500##'!B1838&lt;&gt;"",'##zz500##'!B1838,"")</f>
        <v>41856</v>
      </c>
      <c r="B1838" s="208">
        <v>37566.639999999999</v>
      </c>
      <c r="C1838" s="146">
        <f t="shared" si="78"/>
        <v>1.07093112759995E-2</v>
      </c>
      <c r="D1838" s="143">
        <f>IF('##zz500##'!K1838="","",IF('##zz500##'!K1838="yes",D1837,IF('##zz500##'!T1838&lt;&gt;0,D1837*(1+'##zz500##'!T1838),D1837*(1+C1838))))</f>
        <v>8.0740268080622783</v>
      </c>
      <c r="E1838" s="6">
        <f t="shared" si="76"/>
        <v>1.07093112759995E-2</v>
      </c>
      <c r="F1838" s="17">
        <f>D1838/MAX(D$240:D1838)-1</f>
        <v>0</v>
      </c>
      <c r="G1838" s="66">
        <f>IF('##zz500##'!K1838="","",IF('##zz500##'!K1838="no",G1837*(1+E1838),IF('##zz500##'!T1838&lt;&gt;0,G1837*(1+'##zz500##'!T1838),G1837*(1+'##zz500##'!P1838))))</f>
        <v>32.343406566441026</v>
      </c>
      <c r="H1838" s="6">
        <f t="shared" si="77"/>
        <v>1.07093112759995E-2</v>
      </c>
      <c r="I1838" s="17">
        <f>G1838/MAX(G$240:G1838)-1</f>
        <v>-3.0585400328494106E-2</v>
      </c>
      <c r="N1838" s="20"/>
      <c r="O1838" s="20"/>
      <c r="S1838" s="192"/>
      <c r="Y1838" s="39"/>
      <c r="Z1838" s="39"/>
      <c r="AA1838" s="17"/>
      <c r="AC1838" s="142"/>
      <c r="AE1838" s="17"/>
      <c r="AG1838" s="66"/>
      <c r="AI1838" s="17"/>
      <c r="AK1838" s="18"/>
    </row>
    <row r="1839" spans="1:37" x14ac:dyDescent="0.25">
      <c r="A1839" s="72">
        <f>IF('##zz500##'!B1839&lt;&gt;"",'##zz500##'!B1839,"")</f>
        <v>41857</v>
      </c>
      <c r="B1839" s="208">
        <v>37595.86</v>
      </c>
      <c r="C1839" s="146">
        <f t="shared" si="78"/>
        <v>7.7781776597540819E-4</v>
      </c>
      <c r="D1839" s="143">
        <f>IF('##zz500##'!K1839="","",IF('##zz500##'!K1839="yes",D1838,IF('##zz500##'!T1839&lt;&gt;0,D1838*(1+'##zz500##'!T1839),D1838*(1+C1839))))</f>
        <v>8.0803069295565511</v>
      </c>
      <c r="E1839" s="6">
        <f t="shared" si="76"/>
        <v>7.7781776597540819E-4</v>
      </c>
      <c r="F1839" s="17">
        <f>D1839/MAX(D$240:D1839)-1</f>
        <v>0</v>
      </c>
      <c r="G1839" s="66">
        <f>IF('##zz500##'!K1839="","",IF('##zz500##'!K1839="no",G1838*(1+E1839),IF('##zz500##'!T1839&lt;&gt;0,G1838*(1+'##zz500##'!T1839),G1838*(1+'##zz500##'!P1839))))</f>
        <v>32.368563842680572</v>
      </c>
      <c r="H1839" s="6">
        <f t="shared" si="77"/>
        <v>7.7781776597540819E-4</v>
      </c>
      <c r="I1839" s="17">
        <f>G1839/MAX(G$240:G1839)-1</f>
        <v>-2.9831372430273562E-2</v>
      </c>
      <c r="N1839" s="20"/>
      <c r="O1839" s="20"/>
      <c r="S1839" s="192"/>
      <c r="Y1839" s="39"/>
      <c r="Z1839" s="39"/>
      <c r="AA1839" s="17"/>
      <c r="AC1839" s="142"/>
      <c r="AE1839" s="17"/>
      <c r="AG1839" s="66"/>
      <c r="AI1839" s="17"/>
      <c r="AK1839" s="18"/>
    </row>
    <row r="1840" spans="1:37" x14ac:dyDescent="0.25">
      <c r="A1840" s="72">
        <f>IF('##zz500##'!B1840&lt;&gt;"",'##zz500##'!B1840,"")</f>
        <v>41858</v>
      </c>
      <c r="B1840" s="208">
        <v>37204.76</v>
      </c>
      <c r="C1840" s="146">
        <f t="shared" si="78"/>
        <v>-1.04027411528822E-2</v>
      </c>
      <c r="D1840" s="143">
        <f>IF('##zz500##'!K1840="","",IF('##zz500##'!K1840="yes",D1839,IF('##zz500##'!T1840&lt;&gt;0,D1839*(1+'##zz500##'!T1840),D1839*(1+C1840))))</f>
        <v>7.9962495881325335</v>
      </c>
      <c r="E1840" s="6">
        <f t="shared" si="76"/>
        <v>-1.04027411528822E-2</v>
      </c>
      <c r="F1840" s="17">
        <f>D1840/MAX(D$240:D1840)-1</f>
        <v>-1.04027411528822E-2</v>
      </c>
      <c r="G1840" s="66">
        <f>IF('##zz500##'!K1840="","",IF('##zz500##'!K1840="no",G1839*(1+E1840),IF('##zz500##'!T1840&lt;&gt;0,G1839*(1+'##zz500##'!T1840),G1839*(1+'##zz500##'!P1840))))</f>
        <v>32.031842051534625</v>
      </c>
      <c r="H1840" s="6">
        <f t="shared" si="77"/>
        <v>-1.04027411528822E-2</v>
      </c>
      <c r="I1840" s="17">
        <f>G1840/MAX(G$240:G1840)-1</f>
        <v>-3.99237855375284E-2</v>
      </c>
      <c r="N1840" s="20"/>
      <c r="O1840" s="20"/>
      <c r="S1840" s="192"/>
      <c r="Y1840" s="39"/>
      <c r="Z1840" s="39"/>
      <c r="AA1840" s="17"/>
      <c r="AC1840" s="142"/>
      <c r="AE1840" s="17"/>
      <c r="AG1840" s="66"/>
      <c r="AI1840" s="17"/>
      <c r="AK1840" s="18"/>
    </row>
    <row r="1841" spans="1:37" x14ac:dyDescent="0.25">
      <c r="A1841" s="72">
        <f>IF('##zz500##'!B1841&lt;&gt;"",'##zz500##'!B1841,"")</f>
        <v>41859</v>
      </c>
      <c r="B1841" s="208">
        <v>37417.46</v>
      </c>
      <c r="C1841" s="146">
        <f t="shared" si="78"/>
        <v>5.717010404044931E-3</v>
      </c>
      <c r="D1841" s="143">
        <f>IF('##zz500##'!K1841="","",IF('##zz500##'!K1841="yes",D1840,IF('##zz500##'!T1841&lt;&gt;0,D1840*(1+'##zz500##'!T1841),D1840*(1+C1841))))</f>
        <v>8.0419642302212271</v>
      </c>
      <c r="E1841" s="6">
        <f t="shared" si="76"/>
        <v>5.717010404044931E-3</v>
      </c>
      <c r="F1841" s="17">
        <f>D1841/MAX(D$240:D1841)-1</f>
        <v>-4.7452033282389117E-3</v>
      </c>
      <c r="G1841" s="66">
        <f>IF('##zz500##'!K1841="","",IF('##zz500##'!K1841="no",G1840*(1+E1841),IF('##zz500##'!T1841&lt;&gt;0,G1840*(1+'##zz500##'!T1841),G1840*(1+'##zz500##'!P1841))))</f>
        <v>32.214968425803974</v>
      </c>
      <c r="H1841" s="6">
        <f t="shared" si="77"/>
        <v>5.717010404044931E-3</v>
      </c>
      <c r="I1841" s="17">
        <f>G1841/MAX(G$240:G1841)-1</f>
        <v>-3.4435019830770353E-2</v>
      </c>
      <c r="N1841" s="20"/>
      <c r="O1841" s="20"/>
      <c r="S1841" s="192"/>
      <c r="Y1841" s="39"/>
      <c r="Z1841" s="39"/>
      <c r="AA1841" s="17"/>
      <c r="AC1841" s="142"/>
      <c r="AE1841" s="17"/>
      <c r="AG1841" s="66"/>
      <c r="AI1841" s="17"/>
      <c r="AK1841" s="18"/>
    </row>
    <row r="1842" spans="1:37" x14ac:dyDescent="0.25">
      <c r="A1842" s="72">
        <f>IF('##zz500##'!B1842&lt;&gt;"",'##zz500##'!B1842,"")</f>
        <v>41862</v>
      </c>
      <c r="B1842" s="208">
        <v>37925.83</v>
      </c>
      <c r="C1842" s="146">
        <f t="shared" si="78"/>
        <v>1.3586437989109967E-2</v>
      </c>
      <c r="D1842" s="143">
        <f>IF('##zz500##'!K1842="","",IF('##zz500##'!K1842="yes",D1841,IF('##zz500##'!T1842&lt;&gt;0,D1841*(1+'##zz500##'!T1842),D1841*(1+C1842))))</f>
        <v>8.1512258785457679</v>
      </c>
      <c r="E1842" s="6">
        <f t="shared" ref="E1842:E1905" si="79">D1842/D1841-1</f>
        <v>1.3586437989109967E-2</v>
      </c>
      <c r="F1842" s="17">
        <f>D1842/MAX(D$240:D1842)-1</f>
        <v>0</v>
      </c>
      <c r="G1842" s="66">
        <f>IF('##zz500##'!K1842="","",IF('##zz500##'!K1842="no",G1841*(1+E1842),IF('##zz500##'!T1842&lt;&gt;0,G1841*(1+'##zz500##'!T1842),G1841*(1+'##zz500##'!P1842))))</f>
        <v>32.652655096642299</v>
      </c>
      <c r="H1842" s="6">
        <f t="shared" ref="H1842:H1905" si="80">G1842/G1841-1</f>
        <v>1.3586437989109967E-2</v>
      </c>
      <c r="I1842" s="17">
        <f>G1842/MAX(G$240:G1842)-1</f>
        <v>-2.1316431103244771E-2</v>
      </c>
      <c r="N1842" s="20"/>
      <c r="O1842" s="20"/>
      <c r="S1842" s="192"/>
      <c r="Y1842" s="39"/>
      <c r="Z1842" s="39"/>
      <c r="AA1842" s="17"/>
      <c r="AC1842" s="142"/>
      <c r="AE1842" s="17"/>
      <c r="AG1842" s="66"/>
      <c r="AI1842" s="17"/>
      <c r="AK1842" s="18"/>
    </row>
    <row r="1843" spans="1:37" x14ac:dyDescent="0.25">
      <c r="A1843" s="72">
        <f>IF('##zz500##'!B1843&lt;&gt;"",'##zz500##'!B1843,"")</f>
        <v>41863</v>
      </c>
      <c r="B1843" s="208">
        <v>38055.5</v>
      </c>
      <c r="C1843" s="146">
        <f t="shared" si="78"/>
        <v>3.419041850896809E-3</v>
      </c>
      <c r="D1843" s="143">
        <f>IF('##zz500##'!K1843="","",IF('##zz500##'!K1843="yes",D1842,IF('##zz500##'!T1843&lt;&gt;0,D1842*(1+'##zz500##'!T1843),D1842*(1+C1843))))</f>
        <v>8.1790952609606293</v>
      </c>
      <c r="E1843" s="6">
        <f t="shared" si="79"/>
        <v>3.419041850896809E-3</v>
      </c>
      <c r="F1843" s="17">
        <f>D1843/MAX(D$240:D1843)-1</f>
        <v>0</v>
      </c>
      <c r="G1843" s="66">
        <f>IF('##zz500##'!K1843="","",IF('##zz500##'!K1843="no",G1842*(1+E1843),IF('##zz500##'!T1843&lt;&gt;0,G1842*(1+'##zz500##'!T1843),G1842*(1+'##zz500##'!P1843))))</f>
        <v>32.764295890960618</v>
      </c>
      <c r="H1843" s="6">
        <f t="shared" si="80"/>
        <v>3.419041850896809E-3</v>
      </c>
      <c r="I1843" s="17">
        <f>G1843/MAX(G$240:G1843)-1</f>
        <v>-1.7970271022401785E-2</v>
      </c>
      <c r="N1843" s="20"/>
      <c r="O1843" s="20"/>
      <c r="S1843" s="192"/>
      <c r="Y1843" s="39"/>
      <c r="Z1843" s="39"/>
      <c r="AA1843" s="17"/>
      <c r="AC1843" s="142"/>
      <c r="AE1843" s="17"/>
      <c r="AG1843" s="66"/>
      <c r="AI1843" s="17"/>
      <c r="AK1843" s="18"/>
    </row>
    <row r="1844" spans="1:37" x14ac:dyDescent="0.25">
      <c r="A1844" s="72">
        <f>IF('##zz500##'!B1844&lt;&gt;"",'##zz500##'!B1844,"")</f>
        <v>41864</v>
      </c>
      <c r="B1844" s="208">
        <v>38375.15</v>
      </c>
      <c r="C1844" s="146">
        <f t="shared" si="78"/>
        <v>8.3995743059479544E-3</v>
      </c>
      <c r="D1844" s="143">
        <f>IF('##zz500##'!K1844="","",IF('##zz500##'!K1844="yes",D1843,IF('##zz500##'!T1844&lt;&gt;0,D1843*(1+'##zz500##'!T1844),D1843*(1+C1844))))</f>
        <v>8.2477961793604955</v>
      </c>
      <c r="E1844" s="6">
        <f t="shared" si="79"/>
        <v>8.3995743059479544E-3</v>
      </c>
      <c r="F1844" s="17">
        <f>D1844/MAX(D$240:D1844)-1</f>
        <v>0</v>
      </c>
      <c r="G1844" s="66">
        <f>IF('##zz500##'!K1844="","",IF('##zz500##'!K1844="no",G1843*(1+E1844),IF('##zz500##'!T1844&lt;&gt;0,G1843*(1+'##zz500##'!T1844),G1843*(1+'##zz500##'!P1844))))</f>
        <v>33.039502028878807</v>
      </c>
      <c r="H1844" s="6">
        <f t="shared" si="80"/>
        <v>8.3995743059479544E-3</v>
      </c>
      <c r="I1844" s="17">
        <f>G1844/MAX(G$240:G1844)-1</f>
        <v>-9.721639343204469E-3</v>
      </c>
      <c r="N1844" s="20"/>
      <c r="O1844" s="20"/>
      <c r="S1844" s="192"/>
      <c r="Y1844" s="39"/>
      <c r="Z1844" s="39"/>
      <c r="AA1844" s="17"/>
      <c r="AC1844" s="142"/>
      <c r="AE1844" s="17"/>
      <c r="AG1844" s="66"/>
      <c r="AI1844" s="17"/>
      <c r="AK1844" s="18"/>
    </row>
    <row r="1845" spans="1:37" x14ac:dyDescent="0.25">
      <c r="A1845" s="72">
        <f>IF('##zz500##'!B1845&lt;&gt;"",'##zz500##'!B1845,"")</f>
        <v>41865</v>
      </c>
      <c r="B1845" s="208">
        <v>38259.54</v>
      </c>
      <c r="C1845" s="146">
        <f t="shared" si="78"/>
        <v>-3.0126266607427565E-3</v>
      </c>
      <c r="D1845" s="143">
        <f>IF('##zz500##'!K1845="","",IF('##zz500##'!K1845="yes",D1844,IF('##zz500##'!T1845&lt;&gt;0,D1844*(1+'##zz500##'!T1845),D1844*(1+C1845))))</f>
        <v>8.222948648698182</v>
      </c>
      <c r="E1845" s="6">
        <f t="shared" si="79"/>
        <v>-3.0126266607427565E-3</v>
      </c>
      <c r="F1845" s="17">
        <f>D1845/MAX(D$240:D1845)-1</f>
        <v>-3.0126266607427565E-3</v>
      </c>
      <c r="G1845" s="66">
        <f>IF('##zz500##'!K1845="","",IF('##zz500##'!K1845="no",G1844*(1+E1845),IF('##zz500##'!T1845&lt;&gt;0,G1844*(1+'##zz500##'!T1845),G1844*(1+'##zz500##'!P1845))))</f>
        <v>32.939966344208941</v>
      </c>
      <c r="H1845" s="6">
        <f t="shared" si="80"/>
        <v>-3.0126266607428676E-3</v>
      </c>
      <c r="I1845" s="17">
        <f>G1845/MAX(G$240:G1845)-1</f>
        <v>-1.27049783340758E-2</v>
      </c>
      <c r="N1845" s="20"/>
      <c r="O1845" s="20"/>
      <c r="S1845" s="192"/>
      <c r="Y1845" s="39"/>
      <c r="Z1845" s="39"/>
      <c r="AA1845" s="17"/>
      <c r="AC1845" s="142"/>
      <c r="AE1845" s="17"/>
      <c r="AG1845" s="66"/>
      <c r="AI1845" s="17"/>
      <c r="AK1845" s="18"/>
    </row>
    <row r="1846" spans="1:37" x14ac:dyDescent="0.25">
      <c r="A1846" s="72">
        <f>IF('##zz500##'!B1846&lt;&gt;"",'##zz500##'!B1846,"")</f>
        <v>41866</v>
      </c>
      <c r="B1846" s="208">
        <v>38448.51</v>
      </c>
      <c r="C1846" s="146">
        <f t="shared" si="78"/>
        <v>4.9391602721831074E-3</v>
      </c>
      <c r="D1846" s="143">
        <f>IF('##zz500##'!K1846="","",IF('##zz500##'!K1846="yes",D1845,IF('##zz500##'!T1846&lt;&gt;0,D1845*(1+'##zz500##'!T1846),D1845*(1+C1846))))</f>
        <v>8.2635631099840339</v>
      </c>
      <c r="E1846" s="6">
        <f t="shared" si="79"/>
        <v>4.9391602721831074E-3</v>
      </c>
      <c r="F1846" s="17">
        <f>D1846/MAX(D$240:D1846)-1</f>
        <v>0</v>
      </c>
      <c r="G1846" s="66">
        <f>IF('##zz500##'!K1846="","",IF('##zz500##'!K1846="no",G1845*(1+E1846),IF('##zz500##'!T1846&lt;&gt;0,G1845*(1+'##zz500##'!T1846),G1845*(1+'##zz500##'!P1846))))</f>
        <v>33.102662117343307</v>
      </c>
      <c r="H1846" s="6">
        <f t="shared" si="80"/>
        <v>4.9391602721831074E-3</v>
      </c>
      <c r="I1846" s="17">
        <f>G1846/MAX(G$240:G1846)-1</f>
        <v>-7.8285699861393443E-3</v>
      </c>
      <c r="N1846" s="20"/>
      <c r="O1846" s="20"/>
      <c r="S1846" s="192"/>
      <c r="Y1846" s="39"/>
      <c r="Z1846" s="39"/>
      <c r="AA1846" s="17"/>
      <c r="AC1846" s="142"/>
      <c r="AE1846" s="17"/>
      <c r="AG1846" s="66"/>
      <c r="AI1846" s="17"/>
      <c r="AK1846" s="18"/>
    </row>
    <row r="1847" spans="1:37" x14ac:dyDescent="0.25">
      <c r="A1847" s="72">
        <f>IF('##zz500##'!B1847&lt;&gt;"",'##zz500##'!B1847,"")</f>
        <v>41869</v>
      </c>
      <c r="B1847" s="208">
        <v>39158.93</v>
      </c>
      <c r="C1847" s="146">
        <f t="shared" si="78"/>
        <v>1.8477178959600771E-2</v>
      </c>
      <c r="D1847" s="143">
        <f>IF('##zz500##'!K1847="","",IF('##zz500##'!K1847="yes",D1846,IF('##zz500##'!T1847&lt;&gt;0,D1846*(1+'##zz500##'!T1847),D1846*(1+C1847))))</f>
        <v>8.4162504444111637</v>
      </c>
      <c r="E1847" s="6">
        <f t="shared" si="79"/>
        <v>1.8477178959600771E-2</v>
      </c>
      <c r="F1847" s="17">
        <f>D1847/MAX(D$240:D1847)-1</f>
        <v>0</v>
      </c>
      <c r="G1847" s="66">
        <f>IF('##zz500##'!K1847="","",IF('##zz500##'!K1847="no",G1846*(1+E1847),IF('##zz500##'!T1847&lt;&gt;0,G1846*(1+'##zz500##'!T1847),G1846*(1+'##zz500##'!P1847))))</f>
        <v>33.714305929324659</v>
      </c>
      <c r="H1847" s="6">
        <f t="shared" si="80"/>
        <v>1.8477178959600771E-2</v>
      </c>
      <c r="I1847" s="17">
        <f>G1847/MAX(G$240:G1847)-1</f>
        <v>0</v>
      </c>
      <c r="N1847" s="20"/>
      <c r="O1847" s="20"/>
      <c r="S1847" s="192"/>
      <c r="Y1847" s="39"/>
      <c r="Z1847" s="39"/>
      <c r="AA1847" s="17"/>
      <c r="AC1847" s="142"/>
      <c r="AE1847" s="17"/>
      <c r="AG1847" s="66"/>
      <c r="AI1847" s="17"/>
      <c r="AK1847" s="18"/>
    </row>
    <row r="1848" spans="1:37" x14ac:dyDescent="0.25">
      <c r="A1848" s="72">
        <f>IF('##zz500##'!B1848&lt;&gt;"",'##zz500##'!B1848,"")</f>
        <v>41870</v>
      </c>
      <c r="B1848" s="208">
        <v>39357.79</v>
      </c>
      <c r="C1848" s="146">
        <f t="shared" si="78"/>
        <v>5.0782797180617401E-3</v>
      </c>
      <c r="D1848" s="143">
        <f>IF('##zz500##'!K1848="","",IF('##zz500##'!K1848="yes",D1847,IF('##zz500##'!T1848&lt;&gt;0,D1847*(1+'##zz500##'!T1848),D1847*(1+C1848))))</f>
        <v>8.4589905183451446</v>
      </c>
      <c r="E1848" s="6">
        <f t="shared" si="79"/>
        <v>5.0782797180617401E-3</v>
      </c>
      <c r="F1848" s="17">
        <f>D1848/MAX(D$240:D1848)-1</f>
        <v>0</v>
      </c>
      <c r="G1848" s="66">
        <f>IF('##zz500##'!K1848="","",IF('##zz500##'!K1848="no",G1847*(1+E1848),IF('##zz500##'!T1848&lt;&gt;0,G1847*(1+'##zz500##'!T1848),G1847*(1+'##zz500##'!P1848))))</f>
        <v>33.885516605334075</v>
      </c>
      <c r="H1848" s="6">
        <f t="shared" si="80"/>
        <v>5.0782797180617401E-3</v>
      </c>
      <c r="I1848" s="17">
        <f>G1848/MAX(G$240:G1848)-1</f>
        <v>0</v>
      </c>
      <c r="N1848" s="20"/>
      <c r="O1848" s="20"/>
      <c r="S1848" s="192"/>
      <c r="Y1848" s="39"/>
      <c r="Z1848" s="39"/>
      <c r="AA1848" s="17"/>
      <c r="AC1848" s="142"/>
      <c r="AE1848" s="17"/>
      <c r="AF1848" s="14"/>
      <c r="AG1848" s="66"/>
      <c r="AI1848" s="17"/>
      <c r="AJ1848" s="14"/>
      <c r="AK1848" s="18"/>
    </row>
    <row r="1849" spans="1:37" x14ac:dyDescent="0.25">
      <c r="A1849" s="72">
        <f>IF('##zz500##'!B1849&lt;&gt;"",'##zz500##'!B1849,"")</f>
        <v>41871</v>
      </c>
      <c r="B1849" s="208">
        <v>39656.910000000003</v>
      </c>
      <c r="C1849" s="146">
        <f t="shared" si="78"/>
        <v>7.6000202247128446E-3</v>
      </c>
      <c r="D1849" s="143">
        <f>IF('##zz500##'!K1849="","",IF('##zz500##'!K1849="yes",D1848,IF('##zz500##'!T1849&lt;&gt;0,D1848*(1+'##zz500##'!T1849),D1848*(1+C1849))))</f>
        <v>8.5232790173652226</v>
      </c>
      <c r="E1849" s="6">
        <f t="shared" si="79"/>
        <v>7.6000202247128446E-3</v>
      </c>
      <c r="F1849" s="17">
        <f>D1849/MAX(D$240:D1849)-1</f>
        <v>0</v>
      </c>
      <c r="G1849" s="66">
        <f>IF('##zz500##'!K1849="","",IF('##zz500##'!K1849="no",G1848*(1+E1849),IF('##zz500##'!T1849&lt;&gt;0,G1848*(1+'##zz500##'!T1849),G1848*(1+'##zz500##'!P1849))))</f>
        <v>34.143047216859458</v>
      </c>
      <c r="H1849" s="6">
        <f t="shared" si="80"/>
        <v>7.6000202247128446E-3</v>
      </c>
      <c r="I1849" s="17">
        <f>G1849/MAX(G$240:G1849)-1</f>
        <v>0</v>
      </c>
      <c r="N1849" s="20"/>
      <c r="O1849" s="20"/>
      <c r="S1849" s="192"/>
      <c r="Y1849" s="39"/>
      <c r="Z1849" s="39"/>
      <c r="AA1849" s="17"/>
      <c r="AC1849" s="142"/>
      <c r="AE1849" s="17"/>
      <c r="AG1849" s="66"/>
      <c r="AI1849" s="17"/>
      <c r="AK1849" s="18"/>
    </row>
    <row r="1850" spans="1:37" x14ac:dyDescent="0.25">
      <c r="A1850" s="72">
        <f>IF('##zz500##'!B1850&lt;&gt;"",'##zz500##'!B1850,"")</f>
        <v>41872</v>
      </c>
      <c r="B1850" s="208">
        <v>39433.82</v>
      </c>
      <c r="C1850" s="146">
        <f t="shared" si="78"/>
        <v>-5.6255013312939139E-3</v>
      </c>
      <c r="D1850" s="143">
        <f>IF('##zz500##'!K1850="","",IF('##zz500##'!K1850="yes",D1849,IF('##zz500##'!T1850&lt;&gt;0,D1849*(1+'##zz500##'!T1850),D1849*(1+C1850))))</f>
        <v>8.4753312999060455</v>
      </c>
      <c r="E1850" s="6">
        <f t="shared" si="79"/>
        <v>-5.6255013312939139E-3</v>
      </c>
      <c r="F1850" s="17">
        <f>D1850/MAX(D$240:D1850)-1</f>
        <v>-5.6255013312939139E-3</v>
      </c>
      <c r="G1850" s="66">
        <f>IF('##zz500##'!K1850="","",IF('##zz500##'!K1850="no",G1849*(1+E1850),IF('##zz500##'!T1850&lt;&gt;0,G1849*(1+'##zz500##'!T1850),G1849*(1+'##zz500##'!P1850))))</f>
        <v>33.950975459286582</v>
      </c>
      <c r="H1850" s="6">
        <f t="shared" si="80"/>
        <v>-5.625501331294025E-3</v>
      </c>
      <c r="I1850" s="17">
        <f>G1850/MAX(G$240:G1850)-1</f>
        <v>-5.625501331294025E-3</v>
      </c>
      <c r="N1850" s="20"/>
      <c r="O1850" s="20"/>
      <c r="S1850" s="192"/>
      <c r="Y1850" s="39"/>
      <c r="Z1850" s="39"/>
      <c r="AA1850" s="17"/>
      <c r="AC1850" s="142"/>
      <c r="AE1850" s="17"/>
      <c r="AG1850" s="66"/>
      <c r="AI1850" s="17"/>
      <c r="AK1850" s="18"/>
    </row>
    <row r="1851" spans="1:37" x14ac:dyDescent="0.25">
      <c r="A1851" s="72">
        <f>IF('##zz500##'!B1851&lt;&gt;"",'##zz500##'!B1851,"")</f>
        <v>41873</v>
      </c>
      <c r="B1851" s="208">
        <v>39751.26</v>
      </c>
      <c r="C1851" s="146">
        <f t="shared" si="78"/>
        <v>8.0499429170191039E-3</v>
      </c>
      <c r="D1851" s="143">
        <f>IF('##zz500##'!K1851="","",IF('##zz500##'!K1851="yes",D1850,IF('##zz500##'!T1851&lt;&gt;0,D1850*(1+'##zz500##'!T1851),D1850*(1+C1851))))</f>
        <v>8.5435572330731144</v>
      </c>
      <c r="E1851" s="6">
        <f t="shared" si="79"/>
        <v>8.0499429170191039E-3</v>
      </c>
      <c r="F1851" s="17">
        <f>D1851/MAX(D$240:D1851)-1</f>
        <v>0</v>
      </c>
      <c r="G1851" s="66">
        <f>IF('##zz500##'!K1851="","",IF('##zz500##'!K1851="no",G1850*(1+E1851),IF('##zz500##'!T1851&lt;&gt;0,G1850*(1+'##zz500##'!T1851),G1850*(1+'##zz500##'!P1851))))</f>
        <v>34.224278873710958</v>
      </c>
      <c r="H1851" s="6">
        <f t="shared" si="80"/>
        <v>8.0499429170191039E-3</v>
      </c>
      <c r="I1851" s="17">
        <f>G1851/MAX(G$240:G1851)-1</f>
        <v>0</v>
      </c>
      <c r="N1851" s="20"/>
      <c r="O1851" s="20"/>
      <c r="S1851" s="192"/>
      <c r="Y1851" s="39"/>
      <c r="Z1851" s="39"/>
      <c r="AA1851" s="17"/>
      <c r="AC1851" s="142"/>
      <c r="AE1851" s="17"/>
      <c r="AG1851" s="66"/>
      <c r="AI1851" s="17"/>
      <c r="AK1851" s="18"/>
    </row>
    <row r="1852" spans="1:37" x14ac:dyDescent="0.25">
      <c r="A1852" s="72">
        <f>IF('##zz500##'!B1852&lt;&gt;"",'##zz500##'!B1852,"")</f>
        <v>41876</v>
      </c>
      <c r="B1852" s="208">
        <v>39595.620000000003</v>
      </c>
      <c r="C1852" s="146">
        <f t="shared" si="78"/>
        <v>-3.9153475889820433E-3</v>
      </c>
      <c r="D1852" s="143">
        <f>IF('##zz500##'!K1852="","",IF('##zz500##'!K1852="yes",D1851,IF('##zz500##'!T1852&lt;&gt;0,D1851*(1+'##zz500##'!T1852),D1851*(1+C1852))))</f>
        <v>8.5101062368592721</v>
      </c>
      <c r="E1852" s="6">
        <f t="shared" si="79"/>
        <v>-3.9153475889819322E-3</v>
      </c>
      <c r="F1852" s="17">
        <f>D1852/MAX(D$240:D1852)-1</f>
        <v>-3.9153475889819322E-3</v>
      </c>
      <c r="G1852" s="66">
        <f>IF('##zz500##'!K1852="","",IF('##zz500##'!K1852="no",G1851*(1+E1852),IF('##zz500##'!T1852&lt;&gt;0,G1851*(1+'##zz500##'!T1852),G1851*(1+'##zz500##'!P1852))))</f>
        <v>34.090278925938129</v>
      </c>
      <c r="H1852" s="6">
        <f t="shared" si="80"/>
        <v>-3.9153475889819322E-3</v>
      </c>
      <c r="I1852" s="17">
        <f>G1852/MAX(G$240:G1852)-1</f>
        <v>-3.9153475889819322E-3</v>
      </c>
      <c r="N1852" s="20"/>
      <c r="O1852" s="20"/>
      <c r="S1852" s="192"/>
      <c r="Y1852" s="39"/>
      <c r="Z1852" s="39"/>
      <c r="AA1852" s="17"/>
      <c r="AC1852" s="142"/>
      <c r="AE1852" s="17"/>
      <c r="AG1852" s="66"/>
      <c r="AI1852" s="17"/>
      <c r="AK1852" s="18"/>
    </row>
    <row r="1853" spans="1:37" x14ac:dyDescent="0.25">
      <c r="A1853" s="72">
        <f>IF('##zz500##'!B1853&lt;&gt;"",'##zz500##'!B1853,"")</f>
        <v>41877</v>
      </c>
      <c r="B1853" s="208">
        <v>38862.18</v>
      </c>
      <c r="C1853" s="146">
        <f t="shared" si="78"/>
        <v>-1.8523260906130545E-2</v>
      </c>
      <c r="D1853" s="143">
        <f>IF('##zz500##'!K1853="","",IF('##zz500##'!K1853="yes",D1852,IF('##zz500##'!T1853&lt;&gt;0,D1852*(1+'##zz500##'!T1853),D1852*(1+C1853))))</f>
        <v>8.3837551611955607</v>
      </c>
      <c r="E1853" s="6">
        <f t="shared" si="79"/>
        <v>-1.4847179594122517E-2</v>
      </c>
      <c r="F1853" s="17">
        <f>D1853/MAX(D$240:D1853)-1</f>
        <v>-1.8704395314277367E-2</v>
      </c>
      <c r="G1853" s="66">
        <f>IF('##zz500##'!K1853="","",IF('##zz500##'!K1853="no",G1852*(1+E1853),IF('##zz500##'!T1853&lt;&gt;0,G1852*(1+'##zz500##'!T1853),G1852*(1+'##zz500##'!P1853))))</f>
        <v>33.584134432310996</v>
      </c>
      <c r="H1853" s="6">
        <f t="shared" si="80"/>
        <v>-1.4847179594122517E-2</v>
      </c>
      <c r="I1853" s="17">
        <f>G1853/MAX(G$240:G1853)-1</f>
        <v>-1.8704395314277367E-2</v>
      </c>
      <c r="N1853" s="20"/>
      <c r="O1853" s="20"/>
      <c r="S1853" s="192"/>
      <c r="Y1853" s="39"/>
      <c r="Z1853" s="39"/>
      <c r="AA1853" s="17"/>
      <c r="AC1853" s="142"/>
      <c r="AE1853" s="17"/>
      <c r="AG1853" s="66"/>
      <c r="AI1853" s="17"/>
      <c r="AK1853" s="18"/>
    </row>
    <row r="1854" spans="1:37" x14ac:dyDescent="0.25">
      <c r="A1854" s="72">
        <f>IF('##zz500##'!B1854&lt;&gt;"",'##zz500##'!B1854,"")</f>
        <v>41878</v>
      </c>
      <c r="B1854" s="208">
        <v>39106.959999999999</v>
      </c>
      <c r="C1854" s="146">
        <f t="shared" si="78"/>
        <v>6.2986687828630039E-3</v>
      </c>
      <c r="D1854" s="143">
        <f>IF('##zz500##'!K1854="","",IF('##zz500##'!K1854="yes",D1853,IF('##zz500##'!T1854&lt;&gt;0,D1853*(1+'##zz500##'!T1854),D1853*(1+C1854))))</f>
        <v>8.3837551611955607</v>
      </c>
      <c r="E1854" s="6">
        <f t="shared" si="79"/>
        <v>0</v>
      </c>
      <c r="F1854" s="17">
        <f>D1854/MAX(D$240:D1854)-1</f>
        <v>-1.8704395314277367E-2</v>
      </c>
      <c r="G1854" s="66">
        <f>IF('##zz500##'!K1854="","",IF('##zz500##'!K1854="no",G1853*(1+E1854),IF('##zz500##'!T1854&lt;&gt;0,G1853*(1+'##zz500##'!T1854),G1853*(1+'##zz500##'!P1854))))</f>
        <v>33.407562133921537</v>
      </c>
      <c r="H1854" s="6">
        <f t="shared" si="80"/>
        <v>-5.2576105168153919E-3</v>
      </c>
      <c r="I1854" s="17">
        <f>G1854/MAX(G$240:G1854)-1</f>
        <v>-2.3863665405577716E-2</v>
      </c>
      <c r="N1854" s="20"/>
      <c r="O1854" s="20"/>
      <c r="S1854" s="192"/>
      <c r="Y1854" s="39"/>
      <c r="Z1854" s="39"/>
      <c r="AA1854" s="17"/>
      <c r="AC1854" s="142"/>
      <c r="AE1854" s="17"/>
      <c r="AG1854" s="66"/>
      <c r="AI1854" s="17"/>
      <c r="AK1854" s="18"/>
    </row>
    <row r="1855" spans="1:37" x14ac:dyDescent="0.25">
      <c r="A1855" s="72">
        <f>IF('##zz500##'!B1855&lt;&gt;"",'##zz500##'!B1855,"")</f>
        <v>41879</v>
      </c>
      <c r="B1855" s="208">
        <v>38749.4</v>
      </c>
      <c r="C1855" s="146">
        <f t="shared" si="78"/>
        <v>-9.1431295094274168E-3</v>
      </c>
      <c r="D1855" s="143">
        <f>IF('##zz500##'!K1855="","",IF('##zz500##'!K1855="yes",D1854,IF('##zz500##'!T1855&lt;&gt;0,D1854*(1+'##zz500##'!T1855),D1854*(1+C1855))))</f>
        <v>8.3837551611955607</v>
      </c>
      <c r="E1855" s="6">
        <f t="shared" si="79"/>
        <v>0</v>
      </c>
      <c r="F1855" s="17">
        <f>D1855/MAX(D$240:D1855)-1</f>
        <v>-1.8704395314277367E-2</v>
      </c>
      <c r="G1855" s="66">
        <f>IF('##zz500##'!K1855="","",IF('##zz500##'!K1855="no",G1854*(1+E1855),IF('##zz500##'!T1855&lt;&gt;0,G1854*(1+'##zz500##'!T1855),G1854*(1+'##zz500##'!P1855))))</f>
        <v>33.707679285696912</v>
      </c>
      <c r="H1855" s="6">
        <f t="shared" si="80"/>
        <v>8.9835094992052333E-3</v>
      </c>
      <c r="I1855" s="17">
        <f>G1855/MAX(G$240:G1855)-1</f>
        <v>-1.509453537122929E-2</v>
      </c>
      <c r="N1855" s="20"/>
      <c r="O1855" s="20"/>
      <c r="S1855" s="192"/>
      <c r="Y1855" s="39"/>
      <c r="Z1855" s="39"/>
      <c r="AA1855" s="17"/>
      <c r="AC1855" s="142"/>
      <c r="AE1855" s="17"/>
      <c r="AG1855" s="66"/>
      <c r="AI1855" s="17"/>
      <c r="AK1855" s="18"/>
    </row>
    <row r="1856" spans="1:37" x14ac:dyDescent="0.25">
      <c r="A1856" s="72">
        <f>IF('##zz500##'!B1856&lt;&gt;"",'##zz500##'!B1856,"")</f>
        <v>41880</v>
      </c>
      <c r="B1856" s="208">
        <v>39261.86</v>
      </c>
      <c r="C1856" s="146">
        <f t="shared" si="78"/>
        <v>1.3224978967416146E-2</v>
      </c>
      <c r="D1856" s="143">
        <f>IF('##zz500##'!K1856="","",IF('##zz500##'!K1856="yes",D1855,IF('##zz500##'!T1856&lt;&gt;0,D1855*(1+'##zz500##'!T1856),D1855*(1+C1856))))</f>
        <v>8.3837551611955607</v>
      </c>
      <c r="E1856" s="6">
        <f t="shared" si="79"/>
        <v>0</v>
      </c>
      <c r="F1856" s="17">
        <f>D1856/MAX(D$240:D1856)-1</f>
        <v>-1.8704395314277367E-2</v>
      </c>
      <c r="G1856" s="66">
        <f>IF('##zz500##'!K1856="","",IF('##zz500##'!K1856="no",G1855*(1+E1856),IF('##zz500##'!T1856&lt;&gt;0,G1855*(1+'##zz500##'!T1856),G1855*(1+'##zz500##'!P1856))))</f>
        <v>33.350830525053382</v>
      </c>
      <c r="H1856" s="6">
        <f t="shared" si="80"/>
        <v>-1.0586571612331341E-2</v>
      </c>
      <c r="I1856" s="17">
        <f>G1856/MAX(G$240:G1856)-1</f>
        <v>-2.5521307603898258E-2</v>
      </c>
      <c r="N1856" s="20"/>
      <c r="O1856" s="20"/>
      <c r="S1856" s="192"/>
      <c r="Y1856" s="39"/>
      <c r="Z1856" s="39"/>
      <c r="AA1856" s="17"/>
      <c r="AC1856" s="142"/>
      <c r="AE1856" s="17"/>
      <c r="AG1856" s="66"/>
      <c r="AI1856" s="17"/>
      <c r="AK1856" s="18"/>
    </row>
    <row r="1857" spans="1:37" x14ac:dyDescent="0.25">
      <c r="A1857" s="72">
        <f>IF('##zz500##'!B1857&lt;&gt;"",'##zz500##'!B1857,"")</f>
        <v>41883</v>
      </c>
      <c r="B1857" s="208">
        <v>39879.300000000003</v>
      </c>
      <c r="C1857" s="146">
        <f t="shared" si="78"/>
        <v>1.5726203496217561E-2</v>
      </c>
      <c r="D1857" s="143">
        <f>IF('##zz500##'!K1857="","",IF('##zz500##'!K1857="yes",D1856,IF('##zz500##'!T1857&lt;&gt;0,D1856*(1+'##zz500##'!T1857),D1856*(1+C1857))))</f>
        <v>8.3837551611955607</v>
      </c>
      <c r="E1857" s="6">
        <f t="shared" si="79"/>
        <v>0</v>
      </c>
      <c r="F1857" s="17">
        <f>D1857/MAX(D$240:D1857)-1</f>
        <v>-1.8704395314277367E-2</v>
      </c>
      <c r="G1857" s="66">
        <f>IF('##zz500##'!K1857="","",IF('##zz500##'!K1857="no",G1856*(1+E1857),IF('##zz500##'!T1857&lt;&gt;0,G1856*(1+'##zz500##'!T1857),G1856*(1+'##zz500##'!P1857))))</f>
        <v>33.13524370402012</v>
      </c>
      <c r="H1857" s="6">
        <f t="shared" si="80"/>
        <v>-6.4642114645784288E-3</v>
      </c>
      <c r="I1857" s="17">
        <f>G1857/MAX(G$240:G1857)-1</f>
        <v>-3.1820543939272583E-2</v>
      </c>
      <c r="N1857" s="20"/>
      <c r="O1857" s="20"/>
      <c r="S1857" s="192"/>
      <c r="Y1857" s="39"/>
      <c r="Z1857" s="39"/>
      <c r="AA1857" s="17"/>
      <c r="AC1857" s="142"/>
      <c r="AE1857" s="17"/>
      <c r="AG1857" s="66"/>
      <c r="AI1857" s="17"/>
      <c r="AK1857" s="18"/>
    </row>
    <row r="1858" spans="1:37" x14ac:dyDescent="0.25">
      <c r="A1858" s="72">
        <f>IF('##zz500##'!B1858&lt;&gt;"",'##zz500##'!B1858,"")</f>
        <v>41884</v>
      </c>
      <c r="B1858" s="208">
        <v>40144.68</v>
      </c>
      <c r="C1858" s="146">
        <f t="shared" si="78"/>
        <v>6.6545801957405004E-3</v>
      </c>
      <c r="D1858" s="143">
        <f>IF('##zz500##'!K1858="","",IF('##zz500##'!K1858="yes",D1857,IF('##zz500##'!T1858&lt;&gt;0,D1857*(1+'##zz500##'!T1858),D1857*(1+C1858))))</f>
        <v>8.4395455322571902</v>
      </c>
      <c r="E1858" s="6">
        <f t="shared" si="79"/>
        <v>6.6545801957405004E-3</v>
      </c>
      <c r="F1858" s="17">
        <f>D1858/MAX(D$240:D1858)-1</f>
        <v>-1.2174285017168551E-2</v>
      </c>
      <c r="G1858" s="66">
        <f>IF('##zz500##'!K1858="","",IF('##zz500##'!K1858="no",G1857*(1+E1858),IF('##zz500##'!T1858&lt;&gt;0,G1857*(1+'##zz500##'!T1858),G1857*(1+'##zz500##'!P1858))))</f>
        <v>33.355744840553925</v>
      </c>
      <c r="H1858" s="6">
        <f t="shared" si="80"/>
        <v>6.6545801957405004E-3</v>
      </c>
      <c r="I1858" s="17">
        <f>G1858/MAX(G$240:G1858)-1</f>
        <v>-2.5377716105048131E-2</v>
      </c>
      <c r="N1858" s="20"/>
      <c r="O1858" s="20"/>
      <c r="S1858" s="192"/>
      <c r="Y1858" s="39"/>
      <c r="Z1858" s="39"/>
      <c r="AA1858" s="17"/>
      <c r="AC1858" s="142"/>
      <c r="AE1858" s="17"/>
      <c r="AG1858" s="66"/>
      <c r="AI1858" s="17"/>
      <c r="AK1858" s="18"/>
    </row>
    <row r="1859" spans="1:37" x14ac:dyDescent="0.25">
      <c r="A1859" s="72">
        <f>IF('##zz500##'!B1859&lt;&gt;"",'##zz500##'!B1859,"")</f>
        <v>41885</v>
      </c>
      <c r="B1859" s="208">
        <v>40457.67</v>
      </c>
      <c r="C1859" s="146">
        <f t="shared" si="78"/>
        <v>7.7965498790872889E-3</v>
      </c>
      <c r="D1859" s="143">
        <f>IF('##zz500##'!K1859="","",IF('##zz500##'!K1859="yes",D1858,IF('##zz500##'!T1859&lt;&gt;0,D1858*(1+'##zz500##'!T1859),D1858*(1+C1859))))</f>
        <v>8.5053448699562608</v>
      </c>
      <c r="E1859" s="6">
        <f t="shared" si="79"/>
        <v>7.7965498790872889E-3</v>
      </c>
      <c r="F1859" s="17">
        <f>D1859/MAX(D$240:D1859)-1</f>
        <v>-4.4726525584599663E-3</v>
      </c>
      <c r="G1859" s="66">
        <f>IF('##zz500##'!K1859="","",IF('##zz500##'!K1859="no",G1858*(1+E1859),IF('##zz500##'!T1859&lt;&gt;0,G1858*(1+'##zz500##'!T1859),G1858*(1+'##zz500##'!P1859))))</f>
        <v>33.615804568957415</v>
      </c>
      <c r="H1859" s="6">
        <f t="shared" si="80"/>
        <v>7.7965498790872889E-3</v>
      </c>
      <c r="I1859" s="17">
        <f>G1859/MAX(G$240:G1859)-1</f>
        <v>-1.7779024855391068E-2</v>
      </c>
      <c r="N1859" s="20"/>
      <c r="O1859" s="20"/>
      <c r="S1859" s="192"/>
      <c r="Y1859" s="39"/>
      <c r="Z1859" s="39"/>
      <c r="AA1859" s="17"/>
      <c r="AC1859" s="142"/>
      <c r="AE1859" s="17"/>
      <c r="AG1859" s="66"/>
      <c r="AI1859" s="17"/>
      <c r="AK1859" s="18"/>
    </row>
    <row r="1860" spans="1:37" x14ac:dyDescent="0.25">
      <c r="A1860" s="72">
        <f>IF('##zz500##'!B1860&lt;&gt;"",'##zz500##'!B1860,"")</f>
        <v>41886</v>
      </c>
      <c r="B1860" s="208">
        <v>40968.11</v>
      </c>
      <c r="C1860" s="146">
        <f t="shared" ref="C1860:C1923" si="81">IF(AND(B1859&gt;0,B1860&gt;0),B1860/B1859-1,"")</f>
        <v>1.2616643519016257E-2</v>
      </c>
      <c r="D1860" s="143">
        <f>IF('##zz500##'!K1860="","",IF('##zz500##'!K1860="yes",D1859,IF('##zz500##'!T1860&lt;&gt;0,D1859*(1+'##zz500##'!T1860),D1859*(1+C1860))))</f>
        <v>8.6126537741867928</v>
      </c>
      <c r="E1860" s="6">
        <f t="shared" si="79"/>
        <v>1.2616643519016257E-2</v>
      </c>
      <c r="F1860" s="17">
        <f>D1860/MAX(D$240:D1860)-1</f>
        <v>0</v>
      </c>
      <c r="G1860" s="66">
        <f>IF('##zz500##'!K1860="","",IF('##zz500##'!K1860="no",G1859*(1+E1860),IF('##zz500##'!T1860&lt;&gt;0,G1859*(1+'##zz500##'!T1860),G1859*(1+'##zz500##'!P1860))))</f>
        <v>34.039923191808867</v>
      </c>
      <c r="H1860" s="6">
        <f t="shared" si="80"/>
        <v>1.2616643519016257E-2</v>
      </c>
      <c r="I1860" s="17">
        <f>G1860/MAX(G$240:G1860)-1</f>
        <v>-5.386692955091088E-3</v>
      </c>
      <c r="N1860" s="20"/>
      <c r="O1860" s="20"/>
      <c r="S1860" s="192"/>
      <c r="Y1860" s="39"/>
      <c r="Z1860" s="39"/>
      <c r="AA1860" s="17"/>
      <c r="AC1860" s="142"/>
      <c r="AE1860" s="17"/>
      <c r="AG1860" s="66"/>
      <c r="AI1860" s="17"/>
      <c r="AK1860" s="18"/>
    </row>
    <row r="1861" spans="1:37" x14ac:dyDescent="0.25">
      <c r="A1861" s="72">
        <f>IF('##zz500##'!B1861&lt;&gt;"",'##zz500##'!B1861,"")</f>
        <v>41887</v>
      </c>
      <c r="B1861" s="208">
        <v>41249.879999999997</v>
      </c>
      <c r="C1861" s="146">
        <f t="shared" si="81"/>
        <v>6.8777886019149026E-3</v>
      </c>
      <c r="D1861" s="143">
        <f>IF('##zz500##'!K1861="","",IF('##zz500##'!K1861="yes",D1860,IF('##zz500##'!T1861&lt;&gt;0,D1860*(1+'##zz500##'!T1861),D1860*(1+C1861))))</f>
        <v>8.6718897861471333</v>
      </c>
      <c r="E1861" s="6">
        <f t="shared" si="79"/>
        <v>6.8777886019149026E-3</v>
      </c>
      <c r="F1861" s="17">
        <f>D1861/MAX(D$240:D1861)-1</f>
        <v>0</v>
      </c>
      <c r="G1861" s="66">
        <f>IF('##zz500##'!K1861="","",IF('##zz500##'!K1861="no",G1860*(1+E1861),IF('##zz500##'!T1861&lt;&gt;0,G1860*(1+'##zz500##'!T1861),G1860*(1+'##zz500##'!P1861))))</f>
        <v>34.274042587547548</v>
      </c>
      <c r="H1861" s="6">
        <f t="shared" si="80"/>
        <v>6.8777886019149026E-3</v>
      </c>
      <c r="I1861" s="17">
        <f>G1861/MAX(G$240:G1861)-1</f>
        <v>0</v>
      </c>
      <c r="N1861" s="20"/>
      <c r="O1861" s="20"/>
      <c r="S1861" s="192"/>
      <c r="Y1861" s="39"/>
      <c r="Z1861" s="39"/>
      <c r="AA1861" s="17"/>
      <c r="AC1861" s="142"/>
      <c r="AE1861" s="17"/>
      <c r="AG1861" s="66"/>
      <c r="AI1861" s="17"/>
      <c r="AK1861" s="18"/>
    </row>
    <row r="1862" spans="1:37" x14ac:dyDescent="0.25">
      <c r="A1862" s="72">
        <f>IF('##zz500##'!B1862&lt;&gt;"",'##zz500##'!B1862,"")</f>
        <v>41891</v>
      </c>
      <c r="B1862" s="208">
        <v>41394.019999999997</v>
      </c>
      <c r="C1862" s="146">
        <f t="shared" si="81"/>
        <v>3.4943131955778028E-3</v>
      </c>
      <c r="D1862" s="143">
        <f>IF('##zz500##'!K1862="","",IF('##zz500##'!K1862="yes",D1861,IF('##zz500##'!T1862&lt;&gt;0,D1861*(1+'##zz500##'!T1862),D1861*(1+C1862))))</f>
        <v>8.7021920850574634</v>
      </c>
      <c r="E1862" s="6">
        <f t="shared" si="79"/>
        <v>3.4943131955778028E-3</v>
      </c>
      <c r="F1862" s="17">
        <f>D1862/MAX(D$240:D1862)-1</f>
        <v>0</v>
      </c>
      <c r="G1862" s="66">
        <f>IF('##zz500##'!K1862="","",IF('##zz500##'!K1862="no",G1861*(1+E1862),IF('##zz500##'!T1862&lt;&gt;0,G1861*(1+'##zz500##'!T1862),G1861*(1+'##zz500##'!P1862))))</f>
        <v>34.39380682682701</v>
      </c>
      <c r="H1862" s="6">
        <f t="shared" si="80"/>
        <v>3.4943131955778028E-3</v>
      </c>
      <c r="I1862" s="17">
        <f>G1862/MAX(G$240:G1862)-1</f>
        <v>0</v>
      </c>
      <c r="N1862" s="20"/>
      <c r="O1862" s="20"/>
      <c r="S1862" s="192"/>
      <c r="Y1862" s="39"/>
      <c r="Z1862" s="39"/>
      <c r="AA1862" s="17"/>
      <c r="AC1862" s="142"/>
      <c r="AE1862" s="17"/>
      <c r="AG1862" s="66"/>
      <c r="AI1862" s="17"/>
      <c r="AK1862" s="18"/>
    </row>
    <row r="1863" spans="1:37" x14ac:dyDescent="0.25">
      <c r="A1863" s="72">
        <f>IF('##zz500##'!B1863&lt;&gt;"",'##zz500##'!B1863,"")</f>
        <v>41892</v>
      </c>
      <c r="B1863" s="208">
        <v>41891.53</v>
      </c>
      <c r="C1863" s="146">
        <f t="shared" si="81"/>
        <v>1.20188858197392E-2</v>
      </c>
      <c r="D1863" s="143">
        <f>IF('##zz500##'!K1863="","",IF('##zz500##'!K1863="yes",D1862,IF('##zz500##'!T1863&lt;&gt;0,D1862*(1+'##zz500##'!T1863),D1862*(1+C1863))))</f>
        <v>8.8067827381092076</v>
      </c>
      <c r="E1863" s="6">
        <f t="shared" si="79"/>
        <v>1.20188858197392E-2</v>
      </c>
      <c r="F1863" s="17">
        <f>D1863/MAX(D$240:D1863)-1</f>
        <v>0</v>
      </c>
      <c r="G1863" s="66">
        <f>IF('##zz500##'!K1863="","",IF('##zz500##'!K1863="no",G1862*(1+E1863),IF('##zz500##'!T1863&lt;&gt;0,G1862*(1+'##zz500##'!T1863),G1862*(1+'##zz500##'!P1863))))</f>
        <v>34.807182063984811</v>
      </c>
      <c r="H1863" s="6">
        <f t="shared" si="80"/>
        <v>1.20188858197392E-2</v>
      </c>
      <c r="I1863" s="17">
        <f>G1863/MAX(G$240:G1863)-1</f>
        <v>0</v>
      </c>
      <c r="N1863" s="20"/>
      <c r="O1863" s="20"/>
      <c r="S1863" s="192"/>
      <c r="Y1863" s="39"/>
      <c r="Z1863" s="39"/>
      <c r="AA1863" s="17"/>
      <c r="AC1863" s="142"/>
      <c r="AE1863" s="17"/>
      <c r="AG1863" s="66"/>
      <c r="AI1863" s="17"/>
      <c r="AK1863" s="18"/>
    </row>
    <row r="1864" spans="1:37" x14ac:dyDescent="0.25">
      <c r="A1864" s="72">
        <f>IF('##zz500##'!B1864&lt;&gt;"",'##zz500##'!B1864,"")</f>
        <v>41893</v>
      </c>
      <c r="B1864" s="208">
        <v>41931.9</v>
      </c>
      <c r="C1864" s="146">
        <f t="shared" si="81"/>
        <v>9.6367929268770247E-4</v>
      </c>
      <c r="D1864" s="143">
        <f>IF('##zz500##'!K1864="","",IF('##zz500##'!K1864="yes",D1863,IF('##zz500##'!T1864&lt;&gt;0,D1863*(1+'##zz500##'!T1864),D1863*(1+C1864))))</f>
        <v>8.815269652269123</v>
      </c>
      <c r="E1864" s="6">
        <f t="shared" si="79"/>
        <v>9.6367929268770247E-4</v>
      </c>
      <c r="F1864" s="17">
        <f>D1864/MAX(D$240:D1864)-1</f>
        <v>0</v>
      </c>
      <c r="G1864" s="66">
        <f>IF('##zz500##'!K1864="","",IF('##zz500##'!K1864="no",G1863*(1+E1864),IF('##zz500##'!T1864&lt;&gt;0,G1863*(1+'##zz500##'!T1864),G1863*(1+'##zz500##'!P1864))))</f>
        <v>34.840725024576685</v>
      </c>
      <c r="H1864" s="6">
        <f t="shared" si="80"/>
        <v>9.6367929268770247E-4</v>
      </c>
      <c r="I1864" s="17">
        <f>G1864/MAX(G$240:G1864)-1</f>
        <v>0</v>
      </c>
      <c r="N1864" s="20"/>
      <c r="O1864" s="20"/>
      <c r="S1864" s="192"/>
      <c r="Y1864" s="39"/>
      <c r="Z1864" s="39"/>
      <c r="AA1864" s="17"/>
      <c r="AC1864" s="142"/>
      <c r="AE1864" s="17"/>
      <c r="AG1864" s="66"/>
      <c r="AI1864" s="17"/>
      <c r="AK1864" s="18"/>
    </row>
    <row r="1865" spans="1:37" x14ac:dyDescent="0.25">
      <c r="A1865" s="72">
        <f>IF('##zz500##'!B1865&lt;&gt;"",'##zz500##'!B1865,"")</f>
        <v>41894</v>
      </c>
      <c r="B1865" s="208">
        <v>42348.44</v>
      </c>
      <c r="C1865" s="146">
        <f t="shared" si="81"/>
        <v>9.9337258745728629E-3</v>
      </c>
      <c r="D1865" s="143">
        <f>IF('##zz500##'!K1865="","",IF('##zz500##'!K1865="yes",D1864,IF('##zz500##'!T1865&lt;&gt;0,D1864*(1+'##zz500##'!T1865),D1864*(1+C1865))))</f>
        <v>8.9028381245052053</v>
      </c>
      <c r="E1865" s="6">
        <f t="shared" si="79"/>
        <v>9.9337258745728629E-3</v>
      </c>
      <c r="F1865" s="17">
        <f>D1865/MAX(D$240:D1865)-1</f>
        <v>0</v>
      </c>
      <c r="G1865" s="66">
        <f>IF('##zz500##'!K1865="","",IF('##zz500##'!K1865="no",G1864*(1+E1865),IF('##zz500##'!T1865&lt;&gt;0,G1864*(1+'##zz500##'!T1865),G1864*(1+'##zz500##'!P1865))))</f>
        <v>35.186823236242198</v>
      </c>
      <c r="H1865" s="6">
        <f t="shared" si="80"/>
        <v>9.9337258745728629E-3</v>
      </c>
      <c r="I1865" s="17">
        <f>G1865/MAX(G$240:G1865)-1</f>
        <v>0</v>
      </c>
      <c r="N1865" s="20"/>
      <c r="O1865" s="20"/>
      <c r="S1865" s="192"/>
      <c r="Y1865" s="39"/>
      <c r="Z1865" s="39"/>
      <c r="AA1865" s="17"/>
      <c r="AC1865" s="142"/>
      <c r="AE1865" s="17"/>
      <c r="AG1865" s="66"/>
      <c r="AI1865" s="17"/>
      <c r="AK1865" s="18"/>
    </row>
    <row r="1866" spans="1:37" x14ac:dyDescent="0.25">
      <c r="A1866" s="72">
        <f>IF('##zz500##'!B1866&lt;&gt;"",'##zz500##'!B1866,"")</f>
        <v>41897</v>
      </c>
      <c r="B1866" s="208">
        <v>43146.35</v>
      </c>
      <c r="C1866" s="146">
        <f t="shared" si="81"/>
        <v>1.884154410410388E-2</v>
      </c>
      <c r="D1866" s="143">
        <f>IF('##zz500##'!K1866="","",IF('##zz500##'!K1866="yes",D1865,IF('##zz500##'!T1866&lt;&gt;0,D1865*(1+'##zz500##'!T1866),D1865*(1+C1866))))</f>
        <v>9.0705813416797678</v>
      </c>
      <c r="E1866" s="6">
        <f t="shared" si="79"/>
        <v>1.884154410410388E-2</v>
      </c>
      <c r="F1866" s="17">
        <f>D1866/MAX(D$240:D1866)-1</f>
        <v>0</v>
      </c>
      <c r="G1866" s="66">
        <f>IF('##zz500##'!K1866="","",IF('##zz500##'!K1866="no",G1865*(1+E1866),IF('##zz500##'!T1866&lt;&gt;0,G1865*(1+'##zz500##'!T1866),G1865*(1+'##zz500##'!P1866))))</f>
        <v>35.849797318131159</v>
      </c>
      <c r="H1866" s="6">
        <f t="shared" si="80"/>
        <v>1.884154410410388E-2</v>
      </c>
      <c r="I1866" s="17">
        <f>G1866/MAX(G$240:G1866)-1</f>
        <v>0</v>
      </c>
      <c r="N1866" s="20"/>
      <c r="O1866" s="20"/>
      <c r="S1866" s="192"/>
      <c r="Y1866" s="39"/>
      <c r="Z1866" s="39"/>
      <c r="AA1866" s="17"/>
      <c r="AC1866" s="142"/>
      <c r="AE1866" s="17"/>
      <c r="AG1866" s="66"/>
      <c r="AI1866" s="17"/>
      <c r="AK1866" s="18"/>
    </row>
    <row r="1867" spans="1:37" x14ac:dyDescent="0.25">
      <c r="A1867" s="72">
        <f>IF('##zz500##'!B1867&lt;&gt;"",'##zz500##'!B1867,"")</f>
        <v>41898</v>
      </c>
      <c r="B1867" s="208">
        <v>42040.27</v>
      </c>
      <c r="C1867" s="146">
        <f t="shared" si="81"/>
        <v>-2.5635540433895376E-2</v>
      </c>
      <c r="D1867" s="143">
        <f>IF('##zz500##'!K1867="","",IF('##zz500##'!K1867="yes",D1866,IF('##zz500##'!T1867&lt;&gt;0,D1866*(1+'##zz500##'!T1867),D1866*(1+C1867))))</f>
        <v>8.8380520869361998</v>
      </c>
      <c r="E1867" s="6">
        <f t="shared" si="79"/>
        <v>-2.5635540433895265E-2</v>
      </c>
      <c r="F1867" s="17">
        <f>D1867/MAX(D$240:D1867)-1</f>
        <v>-2.5635540433895265E-2</v>
      </c>
      <c r="G1867" s="66">
        <f>IF('##zz500##'!K1867="","",IF('##zz500##'!K1867="no",G1866*(1+E1867),IF('##zz500##'!T1867&lt;&gt;0,G1866*(1+'##zz500##'!T1867),G1866*(1+'##zz500##'!P1867))))</f>
        <v>34.930768389435258</v>
      </c>
      <c r="H1867" s="6">
        <f t="shared" si="80"/>
        <v>-2.5635540433895265E-2</v>
      </c>
      <c r="I1867" s="17">
        <f>G1867/MAX(G$240:G1867)-1</f>
        <v>-2.5635540433895265E-2</v>
      </c>
      <c r="N1867" s="20"/>
      <c r="O1867" s="20"/>
      <c r="S1867" s="192"/>
      <c r="Y1867" s="39"/>
      <c r="Z1867" s="39"/>
      <c r="AA1867" s="17"/>
      <c r="AC1867" s="142"/>
      <c r="AE1867" s="17"/>
      <c r="AG1867" s="66"/>
      <c r="AI1867" s="17"/>
      <c r="AK1867" s="18"/>
    </row>
    <row r="1868" spans="1:37" x14ac:dyDescent="0.25">
      <c r="A1868" s="72">
        <f>IF('##zz500##'!B1868&lt;&gt;"",'##zz500##'!B1868,"")</f>
        <v>41899</v>
      </c>
      <c r="B1868" s="208">
        <v>42683.55</v>
      </c>
      <c r="C1868" s="146">
        <f t="shared" si="81"/>
        <v>1.5301519233820393E-2</v>
      </c>
      <c r="D1868" s="143">
        <f>IF('##zz500##'!K1868="","",IF('##zz500##'!K1868="yes",D1867,IF('##zz500##'!T1868&lt;&gt;0,D1867*(1+'##zz500##'!T1868),D1867*(1+C1868))))</f>
        <v>8.7911866355178709</v>
      </c>
      <c r="E1868" s="6">
        <f t="shared" si="79"/>
        <v>-5.3026901128588877E-3</v>
      </c>
      <c r="F1868" s="17">
        <f>D1868/MAX(D$240:D1868)-1</f>
        <v>-3.0802293219957644E-2</v>
      </c>
      <c r="G1868" s="66">
        <f>IF('##zz500##'!K1868="","",IF('##zz500##'!K1868="no",G1867*(1+E1868),IF('##zz500##'!T1868&lt;&gt;0,G1867*(1+'##zz500##'!T1868),G1867*(1+'##zz500##'!P1868))))</f>
        <v>34.745541349262034</v>
      </c>
      <c r="H1868" s="6">
        <f t="shared" si="80"/>
        <v>-5.3026901128589987E-3</v>
      </c>
      <c r="I1868" s="17">
        <f>G1868/MAX(G$240:G1868)-1</f>
        <v>-3.0802293219957644E-2</v>
      </c>
      <c r="N1868" s="20"/>
      <c r="O1868" s="20"/>
      <c r="S1868" s="192"/>
      <c r="Y1868" s="39"/>
      <c r="Z1868" s="39"/>
      <c r="AA1868" s="17"/>
      <c r="AC1868" s="142"/>
      <c r="AE1868" s="17"/>
      <c r="AF1868" s="14"/>
      <c r="AG1868" s="66"/>
      <c r="AI1868" s="17"/>
      <c r="AJ1868" s="14"/>
      <c r="AK1868" s="18"/>
    </row>
    <row r="1869" spans="1:37" x14ac:dyDescent="0.25">
      <c r="A1869" s="72">
        <f>IF('##zz500##'!B1869&lt;&gt;"",'##zz500##'!B1869,"")</f>
        <v>41900</v>
      </c>
      <c r="B1869" s="208">
        <v>42926.99</v>
      </c>
      <c r="C1869" s="146">
        <f t="shared" si="81"/>
        <v>5.7033681593960939E-3</v>
      </c>
      <c r="D1869" s="143">
        <f>IF('##zz500##'!K1869="","",IF('##zz500##'!K1869="yes",D1868,IF('##zz500##'!T1869&lt;&gt;0,D1868*(1+'##zz500##'!T1869),D1868*(1+C1869))))</f>
        <v>8.8413260094581929</v>
      </c>
      <c r="E1869" s="6">
        <f t="shared" si="79"/>
        <v>5.7033681593960939E-3</v>
      </c>
      <c r="F1869" s="17">
        <f>D1869/MAX(D$240:D1869)-1</f>
        <v>-2.5274601878948477E-2</v>
      </c>
      <c r="G1869" s="66">
        <f>IF('##zz500##'!K1869="","",IF('##zz500##'!K1869="no",G1868*(1+E1869),IF('##zz500##'!T1869&lt;&gt;0,G1868*(1+'##zz500##'!T1869),G1868*(1+'##zz500##'!P1869))))</f>
        <v>34.943707963474395</v>
      </c>
      <c r="H1869" s="6">
        <f t="shared" si="80"/>
        <v>5.7033681593960939E-3</v>
      </c>
      <c r="I1869" s="17">
        <f>G1869/MAX(G$240:G1869)-1</f>
        <v>-2.5274601878948588E-2</v>
      </c>
      <c r="N1869" s="20"/>
      <c r="O1869" s="20"/>
      <c r="S1869" s="192"/>
      <c r="Y1869" s="39"/>
      <c r="Z1869" s="39"/>
      <c r="AA1869" s="17"/>
      <c r="AC1869" s="142"/>
      <c r="AE1869" s="17"/>
      <c r="AG1869" s="66"/>
      <c r="AI1869" s="17"/>
      <c r="AK1869" s="18"/>
    </row>
    <row r="1870" spans="1:37" x14ac:dyDescent="0.25">
      <c r="A1870" s="72">
        <f>IF('##zz500##'!B1870&lt;&gt;"",'##zz500##'!B1870,"")</f>
        <v>41901</v>
      </c>
      <c r="B1870" s="208">
        <v>43413.2</v>
      </c>
      <c r="C1870" s="146">
        <f t="shared" si="81"/>
        <v>1.1326440544748184E-2</v>
      </c>
      <c r="D1870" s="143">
        <f>IF('##zz500##'!K1870="","",IF('##zz500##'!K1870="yes",D1869,IF('##zz500##'!T1870&lt;&gt;0,D1869*(1+'##zz500##'!T1870),D1869*(1+C1870))))</f>
        <v>8.9414667628410562</v>
      </c>
      <c r="E1870" s="6">
        <f t="shared" si="79"/>
        <v>1.1326440544748184E-2</v>
      </c>
      <c r="F1870" s="17">
        <f>D1870/MAX(D$240:D1870)-1</f>
        <v>-1.4234432609674497E-2</v>
      </c>
      <c r="G1870" s="66">
        <f>IF('##zz500##'!K1870="","",IF('##zz500##'!K1870="no",G1869*(1+E1870),IF('##zz500##'!T1870&lt;&gt;0,G1869*(1+'##zz500##'!T1870),G1869*(1+'##zz500##'!P1870))))</f>
        <v>35.339495794135729</v>
      </c>
      <c r="H1870" s="6">
        <f t="shared" si="80"/>
        <v>1.1326440544748184E-2</v>
      </c>
      <c r="I1870" s="17">
        <f>G1870/MAX(G$240:G1870)-1</f>
        <v>-1.4234432609674608E-2</v>
      </c>
      <c r="N1870" s="20"/>
      <c r="O1870" s="20"/>
      <c r="S1870" s="192"/>
      <c r="Y1870" s="39"/>
      <c r="Z1870" s="39"/>
      <c r="AA1870" s="17"/>
      <c r="AC1870" s="142"/>
      <c r="AE1870" s="17"/>
      <c r="AG1870" s="66"/>
      <c r="AI1870" s="17"/>
      <c r="AK1870" s="18"/>
    </row>
    <row r="1871" spans="1:37" x14ac:dyDescent="0.25">
      <c r="A1871" s="72">
        <f>IF('##zz500##'!B1871&lt;&gt;"",'##zz500##'!B1871,"")</f>
        <v>41904</v>
      </c>
      <c r="B1871" s="208">
        <v>42626.23</v>
      </c>
      <c r="C1871" s="146">
        <f t="shared" si="81"/>
        <v>-1.8127435895073263E-2</v>
      </c>
      <c r="D1871" s="143">
        <f>IF('##zz500##'!K1871="","",IF('##zz500##'!K1871="yes",D1870,IF('##zz500##'!T1871&lt;&gt;0,D1870*(1+'##zz500##'!T1871),D1870*(1+C1871))))</f>
        <v>8.7793808972897267</v>
      </c>
      <c r="E1871" s="6">
        <f t="shared" si="79"/>
        <v>-1.8127435895073263E-2</v>
      </c>
      <c r="F1871" s="17">
        <f>D1871/MAX(D$240:D1871)-1</f>
        <v>-3.2103834740113135E-2</v>
      </c>
      <c r="G1871" s="66">
        <f>IF('##zz500##'!K1871="","",IF('##zz500##'!K1871="no",G1870*(1+E1871),IF('##zz500##'!T1871&lt;&gt;0,G1870*(1+'##zz500##'!T1871),G1870*(1+'##zz500##'!P1871))))</f>
        <v>34.698881349563322</v>
      </c>
      <c r="H1871" s="6">
        <f t="shared" si="80"/>
        <v>-1.8127435895073263E-2</v>
      </c>
      <c r="I1871" s="17">
        <f>G1871/MAX(G$240:G1871)-1</f>
        <v>-3.2103834740113246E-2</v>
      </c>
      <c r="N1871" s="20"/>
      <c r="O1871" s="20"/>
      <c r="S1871" s="192"/>
      <c r="Y1871" s="39"/>
      <c r="Z1871" s="39"/>
      <c r="AA1871" s="17"/>
      <c r="AC1871" s="142"/>
      <c r="AE1871" s="17"/>
      <c r="AG1871" s="66"/>
      <c r="AI1871" s="17"/>
      <c r="AK1871" s="18"/>
    </row>
    <row r="1872" spans="1:37" x14ac:dyDescent="0.25">
      <c r="A1872" s="72">
        <f>IF('##zz500##'!B1872&lt;&gt;"",'##zz500##'!B1872,"")</f>
        <v>41905</v>
      </c>
      <c r="B1872" s="208">
        <v>43340.38</v>
      </c>
      <c r="C1872" s="146">
        <f t="shared" si="81"/>
        <v>1.6753768747552744E-2</v>
      </c>
      <c r="D1872" s="143">
        <f>IF('##zz500##'!K1872="","",IF('##zz500##'!K1872="yes",D1871,IF('##zz500##'!T1872&lt;&gt;0,D1871*(1+'##zz500##'!T1872),D1871*(1+C1872))))</f>
        <v>8.9264686145896004</v>
      </c>
      <c r="E1872" s="6">
        <f t="shared" si="79"/>
        <v>1.6753768747552744E-2</v>
      </c>
      <c r="F1872" s="17">
        <f>D1872/MAX(D$240:D1872)-1</f>
        <v>-1.5887926215706005E-2</v>
      </c>
      <c r="G1872" s="66">
        <f>IF('##zz500##'!K1872="","",IF('##zz500##'!K1872="no",G1871*(1+E1872),IF('##zz500##'!T1872&lt;&gt;0,G1871*(1+'##zz500##'!T1872),G1871*(1+'##zz500##'!P1872))))</f>
        <v>35.280218383492674</v>
      </c>
      <c r="H1872" s="6">
        <f t="shared" si="80"/>
        <v>1.6753768747552744E-2</v>
      </c>
      <c r="I1872" s="17">
        <f>G1872/MAX(G$240:G1872)-1</f>
        <v>-1.5887926215706116E-2</v>
      </c>
      <c r="N1872" s="20"/>
      <c r="O1872" s="20"/>
      <c r="S1872" s="192"/>
      <c r="Y1872" s="39"/>
      <c r="Z1872" s="39"/>
      <c r="AA1872" s="17"/>
      <c r="AC1872" s="142"/>
      <c r="AE1872" s="17"/>
      <c r="AG1872" s="66"/>
      <c r="AI1872" s="17"/>
      <c r="AK1872" s="18"/>
    </row>
    <row r="1873" spans="1:37" x14ac:dyDescent="0.25">
      <c r="A1873" s="72">
        <f>IF('##zz500##'!B1873&lt;&gt;"",'##zz500##'!B1873,"")</f>
        <v>41906</v>
      </c>
      <c r="B1873" s="208">
        <v>43847.65</v>
      </c>
      <c r="C1873" s="146">
        <f t="shared" si="81"/>
        <v>1.1704327465518416E-2</v>
      </c>
      <c r="D1873" s="143">
        <f>IF('##zz500##'!K1873="","",IF('##zz500##'!K1873="yes",D1872,IF('##zz500##'!T1873&lt;&gt;0,D1872*(1+'##zz500##'!T1873),D1872*(1+C1873))))</f>
        <v>9.030946926365429</v>
      </c>
      <c r="E1873" s="6">
        <f t="shared" si="79"/>
        <v>1.1704327465518416E-2</v>
      </c>
      <c r="F1873" s="17">
        <f>D1873/MAX(D$240:D1873)-1</f>
        <v>-4.3695562413642586E-3</v>
      </c>
      <c r="G1873" s="66">
        <f>IF('##zz500##'!K1873="","",IF('##zz500##'!K1873="no",G1872*(1+E1873),IF('##zz500##'!T1873&lt;&gt;0,G1872*(1+'##zz500##'!T1873),G1872*(1+'##zz500##'!P1873))))</f>
        <v>35.693149612508073</v>
      </c>
      <c r="H1873" s="6">
        <f t="shared" si="80"/>
        <v>1.1704327465518416E-2</v>
      </c>
      <c r="I1873" s="17">
        <f>G1873/MAX(G$240:G1873)-1</f>
        <v>-4.3695562413643696E-3</v>
      </c>
      <c r="N1873" s="20"/>
      <c r="O1873" s="20"/>
      <c r="S1873" s="192"/>
      <c r="Y1873" s="39"/>
      <c r="Z1873" s="39"/>
      <c r="AA1873" s="17"/>
      <c r="AC1873" s="142"/>
      <c r="AE1873" s="17"/>
      <c r="AG1873" s="66"/>
      <c r="AI1873" s="17"/>
      <c r="AK1873" s="18"/>
    </row>
    <row r="1874" spans="1:37" x14ac:dyDescent="0.25">
      <c r="A1874" s="72">
        <f>IF('##zz500##'!B1874&lt;&gt;"",'##zz500##'!B1874,"")</f>
        <v>41907</v>
      </c>
      <c r="B1874" s="208">
        <v>43940.84</v>
      </c>
      <c r="C1874" s="146">
        <f t="shared" si="81"/>
        <v>2.1253134432517307E-3</v>
      </c>
      <c r="D1874" s="143">
        <f>IF('##zz500##'!K1874="","",IF('##zz500##'!K1874="yes",D1873,IF('##zz500##'!T1874&lt;&gt;0,D1873*(1+'##zz500##'!T1874),D1873*(1+C1874))))</f>
        <v>9.0501405192733255</v>
      </c>
      <c r="E1874" s="6">
        <f t="shared" si="79"/>
        <v>2.1253134432517307E-3</v>
      </c>
      <c r="F1874" s="17">
        <f>D1874/MAX(D$240:D1874)-1</f>
        <v>-2.2535294747334511E-3</v>
      </c>
      <c r="G1874" s="66">
        <f>IF('##zz500##'!K1874="","",IF('##zz500##'!K1874="no",G1873*(1+E1874),IF('##zz500##'!T1874&lt;&gt;0,G1873*(1+'##zz500##'!T1874),G1873*(1+'##zz500##'!P1874))))</f>
        <v>35.769008743211529</v>
      </c>
      <c r="H1874" s="6">
        <f t="shared" si="80"/>
        <v>2.1253134432517307E-3</v>
      </c>
      <c r="I1874" s="17">
        <f>G1874/MAX(G$240:G1874)-1</f>
        <v>-2.2535294747334511E-3</v>
      </c>
      <c r="N1874" s="20"/>
      <c r="O1874" s="20"/>
      <c r="S1874" s="192"/>
      <c r="Y1874" s="39"/>
      <c r="Z1874" s="39"/>
      <c r="AA1874" s="17"/>
      <c r="AC1874" s="142"/>
      <c r="AE1874" s="17"/>
      <c r="AG1874" s="66"/>
      <c r="AI1874" s="17"/>
      <c r="AK1874" s="18"/>
    </row>
    <row r="1875" spans="1:37" x14ac:dyDescent="0.25">
      <c r="A1875" s="72">
        <f>IF('##zz500##'!B1875&lt;&gt;"",'##zz500##'!B1875,"")</f>
        <v>41908</v>
      </c>
      <c r="B1875" s="208">
        <v>44283.83</v>
      </c>
      <c r="C1875" s="146">
        <f t="shared" si="81"/>
        <v>7.805722421328376E-3</v>
      </c>
      <c r="D1875" s="143">
        <f>IF('##zz500##'!K1875="","",IF('##zz500##'!K1875="yes",D1874,IF('##zz500##'!T1875&lt;&gt;0,D1874*(1+'##zz500##'!T1875),D1874*(1+C1875))))</f>
        <v>9.1207834040407896</v>
      </c>
      <c r="E1875" s="6">
        <f t="shared" si="79"/>
        <v>7.805722421328376E-3</v>
      </c>
      <c r="F1875" s="17">
        <f>D1875/MAX(D$240:D1875)-1</f>
        <v>0</v>
      </c>
      <c r="G1875" s="66">
        <f>IF('##zz500##'!K1875="","",IF('##zz500##'!K1875="no",G1874*(1+E1875),IF('##zz500##'!T1875&lt;&gt;0,G1874*(1+'##zz500##'!T1875),G1874*(1+'##zz500##'!P1875))))</f>
        <v>36.048211696747103</v>
      </c>
      <c r="H1875" s="6">
        <f t="shared" si="80"/>
        <v>7.805722421328376E-3</v>
      </c>
      <c r="I1875" s="17">
        <f>G1875/MAX(G$240:G1875)-1</f>
        <v>0</v>
      </c>
      <c r="N1875" s="20"/>
      <c r="O1875" s="20"/>
      <c r="S1875" s="192"/>
      <c r="Y1875" s="39"/>
      <c r="Z1875" s="39"/>
      <c r="AA1875" s="17"/>
      <c r="AC1875" s="142"/>
      <c r="AE1875" s="17"/>
      <c r="AG1875" s="66"/>
      <c r="AI1875" s="17"/>
      <c r="AK1875" s="18"/>
    </row>
    <row r="1876" spans="1:37" x14ac:dyDescent="0.25">
      <c r="A1876" s="72">
        <f>IF('##zz500##'!B1876&lt;&gt;"",'##zz500##'!B1876,"")</f>
        <v>41911</v>
      </c>
      <c r="B1876" s="208">
        <v>44694.81</v>
      </c>
      <c r="C1876" s="146">
        <f t="shared" si="81"/>
        <v>9.2805884224556046E-3</v>
      </c>
      <c r="D1876" s="143">
        <f>IF('##zz500##'!K1876="","",IF('##zz500##'!K1876="yes",D1875,IF('##zz500##'!T1876&lt;&gt;0,D1875*(1+'##zz500##'!T1876),D1875*(1+C1876))))</f>
        <v>9.2054296409040557</v>
      </c>
      <c r="E1876" s="6">
        <f t="shared" si="79"/>
        <v>9.2805884224556046E-3</v>
      </c>
      <c r="F1876" s="17">
        <f>D1876/MAX(D$240:D1876)-1</f>
        <v>0</v>
      </c>
      <c r="G1876" s="66">
        <f>IF('##zz500##'!K1876="","",IF('##zz500##'!K1876="no",G1875*(1+E1876),IF('##zz500##'!T1876&lt;&gt;0,G1875*(1+'##zz500##'!T1876),G1875*(1+'##zz500##'!P1876))))</f>
        <v>36.382760312870161</v>
      </c>
      <c r="H1876" s="6">
        <f t="shared" si="80"/>
        <v>9.2805884224556046E-3</v>
      </c>
      <c r="I1876" s="17">
        <f>G1876/MAX(G$240:G1876)-1</f>
        <v>0</v>
      </c>
      <c r="N1876" s="20"/>
      <c r="O1876" s="20"/>
      <c r="S1876" s="192"/>
      <c r="Y1876" s="39"/>
      <c r="Z1876" s="39"/>
      <c r="AA1876" s="17"/>
      <c r="AC1876" s="142"/>
      <c r="AE1876" s="17"/>
      <c r="AG1876" s="66"/>
      <c r="AI1876" s="17"/>
      <c r="AK1876" s="18"/>
    </row>
    <row r="1877" spans="1:37" x14ac:dyDescent="0.25">
      <c r="A1877" s="72">
        <f>IF('##zz500##'!B1877&lt;&gt;"",'##zz500##'!B1877,"")</f>
        <v>41912</v>
      </c>
      <c r="B1877" s="208">
        <v>45291.75</v>
      </c>
      <c r="C1877" s="146">
        <f t="shared" si="81"/>
        <v>1.3355913136223307E-2</v>
      </c>
      <c r="D1877" s="143">
        <f>IF('##zz500##'!K1877="","",IF('##zz500##'!K1877="yes",D1876,IF('##zz500##'!T1877&lt;&gt;0,D1876*(1+'##zz500##'!T1877),D1876*(1+C1877))))</f>
        <v>9.3283765595695858</v>
      </c>
      <c r="E1877" s="6">
        <f t="shared" si="79"/>
        <v>1.3355913136223307E-2</v>
      </c>
      <c r="F1877" s="17">
        <f>D1877/MAX(D$240:D1877)-1</f>
        <v>0</v>
      </c>
      <c r="G1877" s="66">
        <f>IF('##zz500##'!K1877="","",IF('##zz500##'!K1877="no",G1876*(1+E1877),IF('##zz500##'!T1877&lt;&gt;0,G1876*(1+'##zz500##'!T1877),G1876*(1+'##zz500##'!P1877))))</f>
        <v>36.868685299264889</v>
      </c>
      <c r="H1877" s="6">
        <f t="shared" si="80"/>
        <v>1.3355913136223307E-2</v>
      </c>
      <c r="I1877" s="17">
        <f>G1877/MAX(G$240:G1877)-1</f>
        <v>0</v>
      </c>
      <c r="N1877" s="20"/>
      <c r="O1877" s="20"/>
      <c r="S1877" s="192"/>
      <c r="Y1877" s="39"/>
      <c r="Z1877" s="39"/>
      <c r="AA1877" s="17"/>
      <c r="AC1877" s="142"/>
      <c r="AE1877" s="17"/>
      <c r="AG1877" s="66"/>
      <c r="AI1877" s="17"/>
      <c r="AK1877" s="18"/>
    </row>
    <row r="1878" spans="1:37" x14ac:dyDescent="0.25">
      <c r="A1878" s="72">
        <f>IF('##zz500##'!B1878&lt;&gt;"",'##zz500##'!B1878,"")</f>
        <v>41920</v>
      </c>
      <c r="B1878" s="208">
        <v>45447.55</v>
      </c>
      <c r="C1878" s="146">
        <f t="shared" si="81"/>
        <v>3.4399200737442737E-3</v>
      </c>
      <c r="D1878" s="143">
        <f>IF('##zz500##'!K1878="","",IF('##zz500##'!K1878="yes",D1877,IF('##zz500##'!T1878&lt;&gt;0,D1877*(1+'##zz500##'!T1878),D1877*(1+C1878))))</f>
        <v>9.3604654293522955</v>
      </c>
      <c r="E1878" s="6">
        <f t="shared" si="79"/>
        <v>3.4399200737442737E-3</v>
      </c>
      <c r="F1878" s="17">
        <f>D1878/MAX(D$240:D1878)-1</f>
        <v>0</v>
      </c>
      <c r="G1878" s="66">
        <f>IF('##zz500##'!K1878="","",IF('##zz500##'!K1878="no",G1877*(1+E1878),IF('##zz500##'!T1878&lt;&gt;0,G1877*(1+'##zz500##'!T1878),G1877*(1+'##zz500##'!P1878))))</f>
        <v>36.995510629918392</v>
      </c>
      <c r="H1878" s="6">
        <f t="shared" si="80"/>
        <v>3.4399200737442737E-3</v>
      </c>
      <c r="I1878" s="17">
        <f>G1878/MAX(G$240:G1878)-1</f>
        <v>0</v>
      </c>
      <c r="N1878" s="20"/>
      <c r="O1878" s="20"/>
      <c r="S1878" s="192"/>
      <c r="Y1878" s="39"/>
      <c r="Z1878" s="39"/>
      <c r="AA1878" s="17"/>
      <c r="AC1878" s="142"/>
      <c r="AE1878" s="17"/>
      <c r="AG1878" s="66"/>
      <c r="AI1878" s="17"/>
      <c r="AK1878" s="18"/>
    </row>
    <row r="1879" spans="1:37" x14ac:dyDescent="0.25">
      <c r="A1879" s="72">
        <f>IF('##zz500##'!B1879&lt;&gt;"",'##zz500##'!B1879,"")</f>
        <v>41921</v>
      </c>
      <c r="B1879" s="208">
        <v>45016.35</v>
      </c>
      <c r="C1879" s="146">
        <f t="shared" si="81"/>
        <v>-9.4878601816820174E-3</v>
      </c>
      <c r="D1879" s="143">
        <f>IF('##zz500##'!K1879="","",IF('##zz500##'!K1879="yes",D1878,IF('##zz500##'!T1879&lt;&gt;0,D1878*(1+'##zz500##'!T1879),D1878*(1+C1879))))</f>
        <v>9.2716546421231332</v>
      </c>
      <c r="E1879" s="6">
        <f t="shared" si="79"/>
        <v>-9.4878601816820174E-3</v>
      </c>
      <c r="F1879" s="17">
        <f>D1879/MAX(D$240:D1879)-1</f>
        <v>-9.4878601816820174E-3</v>
      </c>
      <c r="G1879" s="66">
        <f>IF('##zz500##'!K1879="","",IF('##zz500##'!K1879="no",G1878*(1+E1879),IF('##zz500##'!T1879&lt;&gt;0,G1878*(1+'##zz500##'!T1879),G1878*(1+'##zz500##'!P1879))))</f>
        <v>36.644502397711797</v>
      </c>
      <c r="H1879" s="6">
        <f t="shared" si="80"/>
        <v>-9.4878601816820174E-3</v>
      </c>
      <c r="I1879" s="17">
        <f>G1879/MAX(G$240:G1879)-1</f>
        <v>-9.4878601816820174E-3</v>
      </c>
      <c r="N1879" s="20"/>
      <c r="O1879" s="20"/>
      <c r="S1879" s="192"/>
      <c r="Y1879" s="39"/>
      <c r="Z1879" s="39"/>
      <c r="AA1879" s="17"/>
      <c r="AC1879" s="142"/>
      <c r="AE1879" s="17"/>
      <c r="AG1879" s="66"/>
      <c r="AI1879" s="17"/>
      <c r="AK1879" s="18"/>
    </row>
    <row r="1880" spans="1:37" x14ac:dyDescent="0.25">
      <c r="A1880" s="72">
        <f>IF('##zz500##'!B1880&lt;&gt;"",'##zz500##'!B1880,"")</f>
        <v>41922</v>
      </c>
      <c r="B1880" s="208">
        <v>44858.19</v>
      </c>
      <c r="C1880" s="146">
        <f t="shared" si="81"/>
        <v>-3.5133901349175822E-3</v>
      </c>
      <c r="D1880" s="143">
        <f>IF('##zz500##'!K1880="","",IF('##zz500##'!K1880="yes",D1879,IF('##zz500##'!T1880&lt;&gt;0,D1879*(1+'##zz500##'!T1880),D1879*(1+C1880))))</f>
        <v>9.2390797021691355</v>
      </c>
      <c r="E1880" s="6">
        <f t="shared" si="79"/>
        <v>-3.5133901349174712E-3</v>
      </c>
      <c r="F1880" s="17">
        <f>D1880/MAX(D$240:D1880)-1</f>
        <v>-1.296791576223566E-2</v>
      </c>
      <c r="G1880" s="66">
        <f>IF('##zz500##'!K1880="","",IF('##zz500##'!K1880="no",G1879*(1+E1880),IF('##zz500##'!T1880&lt;&gt;0,G1879*(1+'##zz500##'!T1880),G1879*(1+'##zz500##'!P1880))))</f>
        <v>36.515755964488719</v>
      </c>
      <c r="H1880" s="6">
        <f t="shared" si="80"/>
        <v>-3.5133901349174712E-3</v>
      </c>
      <c r="I1880" s="17">
        <f>G1880/MAX(G$240:G1880)-1</f>
        <v>-1.296791576223566E-2</v>
      </c>
      <c r="N1880" s="20"/>
      <c r="O1880" s="20"/>
      <c r="S1880" s="192"/>
      <c r="Y1880" s="39"/>
      <c r="Z1880" s="39"/>
      <c r="AA1880" s="17"/>
      <c r="AC1880" s="142"/>
      <c r="AE1880" s="17"/>
      <c r="AG1880" s="66"/>
      <c r="AI1880" s="17"/>
      <c r="AK1880" s="18"/>
    </row>
    <row r="1881" spans="1:37" x14ac:dyDescent="0.25">
      <c r="A1881" s="72">
        <f>IF('##zz500##'!B1881&lt;&gt;"",'##zz500##'!B1881,"")</f>
        <v>41925</v>
      </c>
      <c r="B1881" s="208">
        <v>44743.3</v>
      </c>
      <c r="C1881" s="146">
        <f t="shared" si="81"/>
        <v>-2.5611822501085957E-3</v>
      </c>
      <c r="D1881" s="143">
        <f>IF('##zz500##'!K1881="","",IF('##zz500##'!K1881="yes",D1880,IF('##zz500##'!T1881&lt;&gt;0,D1880*(1+'##zz500##'!T1881),D1880*(1+C1881))))</f>
        <v>9.2154167352286009</v>
      </c>
      <c r="E1881" s="6">
        <f t="shared" si="79"/>
        <v>-2.5611822501085957E-3</v>
      </c>
      <c r="F1881" s="17">
        <f>D1881/MAX(D$240:D1881)-1</f>
        <v>-1.5495884816673189E-2</v>
      </c>
      <c r="G1881" s="66">
        <f>IF('##zz500##'!K1881="","",IF('##zz500##'!K1881="no",G1880*(1+E1881),IF('##zz500##'!T1881&lt;&gt;0,G1880*(1+'##zz500##'!T1881),G1880*(1+'##zz500##'!P1881))))</f>
        <v>36.422232458463171</v>
      </c>
      <c r="H1881" s="6">
        <f t="shared" si="80"/>
        <v>-2.5611822501087067E-3</v>
      </c>
      <c r="I1881" s="17">
        <f>G1881/MAX(G$240:G1881)-1</f>
        <v>-1.5495884816673078E-2</v>
      </c>
      <c r="N1881" s="20"/>
      <c r="O1881" s="20"/>
      <c r="S1881" s="192"/>
      <c r="Y1881" s="39"/>
      <c r="Z1881" s="39"/>
      <c r="AA1881" s="17"/>
      <c r="AC1881" s="142"/>
      <c r="AE1881" s="17"/>
      <c r="AG1881" s="66"/>
      <c r="AI1881" s="17"/>
      <c r="AK1881" s="18"/>
    </row>
    <row r="1882" spans="1:37" x14ac:dyDescent="0.25">
      <c r="A1882" s="72">
        <f>IF('##zz500##'!B1882&lt;&gt;"",'##zz500##'!B1882,"")</f>
        <v>41926</v>
      </c>
      <c r="B1882" s="208">
        <v>44421.74</v>
      </c>
      <c r="C1882" s="146">
        <f t="shared" si="81"/>
        <v>-7.1867743326935463E-3</v>
      </c>
      <c r="D1882" s="143">
        <f>IF('##zz500##'!K1882="","",IF('##zz500##'!K1882="yes",D1881,IF('##zz500##'!T1882&lt;&gt;0,D1881*(1+'##zz500##'!T1882),D1881*(1+C1882))))</f>
        <v>9.1491876147707849</v>
      </c>
      <c r="E1882" s="6">
        <f t="shared" si="79"/>
        <v>-7.1867743326936573E-3</v>
      </c>
      <c r="F1882" s="17">
        <f>D1882/MAX(D$240:D1882)-1</f>
        <v>-2.257129372210398E-2</v>
      </c>
      <c r="G1882" s="66">
        <f>IF('##zz500##'!K1882="","",IF('##zz500##'!K1882="no",G1881*(1+E1882),IF('##zz500##'!T1882&lt;&gt;0,G1881*(1+'##zz500##'!T1882),G1881*(1+'##zz500##'!P1882))))</f>
        <v>36.160474093091288</v>
      </c>
      <c r="H1882" s="6">
        <f t="shared" si="80"/>
        <v>-7.1867743326935463E-3</v>
      </c>
      <c r="I1882" s="17">
        <f>G1882/MAX(G$240:G1882)-1</f>
        <v>-2.2571293722103869E-2</v>
      </c>
      <c r="N1882" s="20"/>
      <c r="O1882" s="20"/>
      <c r="S1882" s="192"/>
      <c r="Y1882" s="39"/>
      <c r="Z1882" s="39"/>
      <c r="AA1882" s="17"/>
      <c r="AC1882" s="142"/>
      <c r="AE1882" s="17"/>
      <c r="AG1882" s="66"/>
      <c r="AI1882" s="17"/>
      <c r="AK1882" s="18"/>
    </row>
    <row r="1883" spans="1:37" x14ac:dyDescent="0.25">
      <c r="A1883" s="72">
        <f>IF('##zz500##'!B1883&lt;&gt;"",'##zz500##'!B1883,"")</f>
        <v>41927</v>
      </c>
      <c r="B1883" s="208">
        <v>44600.26</v>
      </c>
      <c r="C1883" s="146">
        <f t="shared" si="81"/>
        <v>4.0187529799597943E-3</v>
      </c>
      <c r="D1883" s="143">
        <f>IF('##zz500##'!K1883="","",IF('##zz500##'!K1883="yes",D1882,IF('##zz500##'!T1883&lt;&gt;0,D1882*(1+'##zz500##'!T1883),D1882*(1+C1883))))</f>
        <v>9.1859559397618558</v>
      </c>
      <c r="E1883" s="6">
        <f t="shared" si="79"/>
        <v>4.0187529799597943E-3</v>
      </c>
      <c r="F1883" s="17">
        <f>D1883/MAX(D$240:D1883)-1</f>
        <v>-1.8643249196051426E-2</v>
      </c>
      <c r="G1883" s="66">
        <f>IF('##zz500##'!K1883="","",IF('##zz500##'!K1883="no",G1882*(1+E1883),IF('##zz500##'!T1883&lt;&gt;0,G1882*(1+'##zz500##'!T1883),G1882*(1+'##zz500##'!P1883))))</f>
        <v>36.305794106109659</v>
      </c>
      <c r="H1883" s="6">
        <f t="shared" si="80"/>
        <v>4.0187529799597943E-3</v>
      </c>
      <c r="I1883" s="17">
        <f>G1883/MAX(G$240:G1883)-1</f>
        <v>-1.8643249196051315E-2</v>
      </c>
      <c r="N1883" s="20"/>
      <c r="O1883" s="20"/>
      <c r="S1883" s="192"/>
      <c r="Y1883" s="39"/>
      <c r="Z1883" s="39"/>
      <c r="AA1883" s="17"/>
      <c r="AC1883" s="142"/>
      <c r="AE1883" s="17"/>
      <c r="AG1883" s="66"/>
      <c r="AI1883" s="17"/>
      <c r="AK1883" s="18"/>
    </row>
    <row r="1884" spans="1:37" x14ac:dyDescent="0.25">
      <c r="A1884" s="72">
        <f>IF('##zz500##'!B1884&lt;&gt;"",'##zz500##'!B1884,"")</f>
        <v>41928</v>
      </c>
      <c r="B1884" s="208">
        <v>44481.82</v>
      </c>
      <c r="C1884" s="146">
        <f t="shared" si="81"/>
        <v>-2.6555899001485805E-3</v>
      </c>
      <c r="D1884" s="143">
        <f>IF('##zz500##'!K1884="","",IF('##zz500##'!K1884="yes",D1883,IF('##zz500##'!T1884&lt;&gt;0,D1883*(1+'##zz500##'!T1884),D1883*(1+C1884))))</f>
        <v>9.1615618079450147</v>
      </c>
      <c r="E1884" s="6">
        <f t="shared" si="79"/>
        <v>-2.6555899001485805E-3</v>
      </c>
      <c r="F1884" s="17">
        <f>D1884/MAX(D$240:D1884)-1</f>
        <v>-2.124933027192899E-2</v>
      </c>
      <c r="G1884" s="66">
        <f>IF('##zz500##'!K1884="","",IF('##zz500##'!K1884="no",G1883*(1+E1884),IF('##zz500##'!T1884&lt;&gt;0,G1883*(1+'##zz500##'!T1884),G1883*(1+'##zz500##'!P1884))))</f>
        <v>36.209380805964599</v>
      </c>
      <c r="H1884" s="6">
        <f t="shared" si="80"/>
        <v>-2.6555899001485805E-3</v>
      </c>
      <c r="I1884" s="17">
        <f>G1884/MAX(G$240:G1884)-1</f>
        <v>-2.1249330271928879E-2</v>
      </c>
      <c r="N1884" s="20"/>
      <c r="O1884" s="20"/>
      <c r="S1884" s="192"/>
      <c r="Y1884" s="39"/>
      <c r="Z1884" s="39"/>
      <c r="AA1884" s="17"/>
      <c r="AC1884" s="142"/>
      <c r="AE1884" s="17"/>
      <c r="AG1884" s="66"/>
      <c r="AI1884" s="17"/>
      <c r="AK1884" s="18"/>
    </row>
    <row r="1885" spans="1:37" x14ac:dyDescent="0.25">
      <c r="A1885" s="72">
        <f>IF('##zz500##'!B1885&lt;&gt;"",'##zz500##'!B1885,"")</f>
        <v>41929</v>
      </c>
      <c r="B1885" s="208">
        <v>43846.67</v>
      </c>
      <c r="C1885" s="146">
        <f t="shared" si="81"/>
        <v>-1.4278867186639399E-2</v>
      </c>
      <c r="D1885" s="143">
        <f>IF('##zz500##'!K1885="","",IF('##zz500##'!K1885="yes",D1884,IF('##zz500##'!T1885&lt;&gt;0,D1884*(1+'##zz500##'!T1885),D1884*(1+C1885))))</f>
        <v>9.1415437959228427</v>
      </c>
      <c r="E1885" s="6">
        <f t="shared" si="79"/>
        <v>-2.1849999423474431E-3</v>
      </c>
      <c r="F1885" s="17">
        <f>D1885/MAX(D$240:D1885)-1</f>
        <v>-2.33879004288573E-2</v>
      </c>
      <c r="G1885" s="66">
        <f>IF('##zz500##'!K1885="","",IF('##zz500##'!K1885="no",G1884*(1+E1885),IF('##zz500##'!T1885&lt;&gt;0,G1884*(1+'##zz500##'!T1885),G1884*(1+'##zz500##'!P1885))))</f>
        <v>36.130263310991133</v>
      </c>
      <c r="H1885" s="6">
        <f t="shared" si="80"/>
        <v>-2.1849999423473321E-3</v>
      </c>
      <c r="I1885" s="17">
        <f>G1885/MAX(G$240:G1885)-1</f>
        <v>-2.3387900428857189E-2</v>
      </c>
      <c r="N1885" s="20"/>
      <c r="O1885" s="20"/>
      <c r="S1885" s="192"/>
      <c r="Y1885" s="39"/>
      <c r="Z1885" s="39"/>
      <c r="AA1885" s="17"/>
      <c r="AC1885" s="142"/>
      <c r="AE1885" s="17"/>
      <c r="AG1885" s="66"/>
      <c r="AI1885" s="17"/>
      <c r="AK1885" s="18"/>
    </row>
    <row r="1886" spans="1:37" x14ac:dyDescent="0.25">
      <c r="A1886" s="72">
        <f>IF('##zz500##'!B1886&lt;&gt;"",'##zz500##'!B1886,"")</f>
        <v>41932</v>
      </c>
      <c r="B1886" s="208">
        <v>43885.51</v>
      </c>
      <c r="C1886" s="146">
        <f t="shared" si="81"/>
        <v>8.8581413366184414E-4</v>
      </c>
      <c r="D1886" s="143">
        <f>IF('##zz500##'!K1886="","",IF('##zz500##'!K1886="yes",D1885,IF('##zz500##'!T1886&lt;&gt;0,D1885*(1+'##zz500##'!T1886),D1885*(1+C1886))))</f>
        <v>9.1415437959228427</v>
      </c>
      <c r="E1886" s="6">
        <f t="shared" si="79"/>
        <v>0</v>
      </c>
      <c r="F1886" s="17">
        <f>D1886/MAX(D$240:D1886)-1</f>
        <v>-2.33879004288573E-2</v>
      </c>
      <c r="G1886" s="66">
        <f>IF('##zz500##'!K1886="","",IF('##zz500##'!K1886="no",G1885*(1+E1886),IF('##zz500##'!T1886&lt;&gt;0,G1885*(1+'##zz500##'!T1886),G1885*(1+'##zz500##'!P1886))))</f>
        <v>35.850651433045144</v>
      </c>
      <c r="H1886" s="6">
        <f t="shared" si="80"/>
        <v>-7.7389936391891734E-3</v>
      </c>
      <c r="I1886" s="17">
        <f>G1886/MAX(G$240:G1886)-1</f>
        <v>-3.0945895255393374E-2</v>
      </c>
      <c r="N1886" s="20"/>
      <c r="O1886" s="20"/>
      <c r="S1886" s="192"/>
      <c r="Y1886" s="39"/>
      <c r="Z1886" s="39"/>
      <c r="AA1886" s="17"/>
      <c r="AC1886" s="142"/>
      <c r="AE1886" s="17"/>
      <c r="AG1886" s="66"/>
      <c r="AI1886" s="17"/>
      <c r="AK1886" s="18"/>
    </row>
    <row r="1887" spans="1:37" x14ac:dyDescent="0.25">
      <c r="A1887" s="72">
        <f>IF('##zz500##'!B1887&lt;&gt;"",'##zz500##'!B1887,"")</f>
        <v>41933</v>
      </c>
      <c r="B1887" s="208">
        <v>43396.27</v>
      </c>
      <c r="C1887" s="146">
        <f t="shared" si="81"/>
        <v>-1.1148098768819281E-2</v>
      </c>
      <c r="D1887" s="143">
        <f>IF('##zz500##'!K1887="","",IF('##zz500##'!K1887="yes",D1886,IF('##zz500##'!T1887&lt;&gt;0,D1886*(1+'##zz500##'!T1887),D1886*(1+C1887))))</f>
        <v>9.1123483847308293</v>
      </c>
      <c r="E1887" s="6">
        <f t="shared" si="79"/>
        <v>-3.1937068665617296E-3</v>
      </c>
      <c r="F1887" s="17">
        <f>D1887/MAX(D$240:D1887)-1</f>
        <v>-2.6506913197224979E-2</v>
      </c>
      <c r="G1887" s="66">
        <f>IF('##zz500##'!K1887="","",IF('##zz500##'!K1887="no",G1886*(1+E1887),IF('##zz500##'!T1887&lt;&gt;0,G1886*(1+'##zz500##'!T1887),G1886*(1+'##zz500##'!P1887))))</f>
        <v>35.736154961392714</v>
      </c>
      <c r="H1887" s="6">
        <f t="shared" si="80"/>
        <v>-3.1937068665618407E-3</v>
      </c>
      <c r="I1887" s="17">
        <f>G1887/MAX(G$240:G1887)-1</f>
        <v>-3.4040770003786136E-2</v>
      </c>
      <c r="N1887" s="20"/>
      <c r="O1887" s="20"/>
      <c r="S1887" s="192"/>
      <c r="Y1887" s="39"/>
      <c r="Z1887" s="39"/>
      <c r="AA1887" s="17"/>
      <c r="AC1887" s="142"/>
      <c r="AE1887" s="17"/>
      <c r="AG1887" s="66"/>
      <c r="AI1887" s="17"/>
      <c r="AK1887" s="18"/>
    </row>
    <row r="1888" spans="1:37" x14ac:dyDescent="0.25">
      <c r="A1888" s="72">
        <f>IF('##zz500##'!B1888&lt;&gt;"",'##zz500##'!B1888,"")</f>
        <v>41934</v>
      </c>
      <c r="B1888" s="208">
        <v>42329.64</v>
      </c>
      <c r="C1888" s="146">
        <f t="shared" si="81"/>
        <v>-2.4578840531686241E-2</v>
      </c>
      <c r="D1888" s="143">
        <f>IF('##zz500##'!K1888="","",IF('##zz500##'!K1888="yes",D1887,IF('##zz500##'!T1888&lt;&gt;0,D1887*(1+'##zz500##'!T1888),D1887*(1+C1888))))</f>
        <v>9.1123483847308293</v>
      </c>
      <c r="E1888" s="6">
        <f t="shared" si="79"/>
        <v>0</v>
      </c>
      <c r="F1888" s="17">
        <f>D1888/MAX(D$240:D1888)-1</f>
        <v>-2.6506913197224979E-2</v>
      </c>
      <c r="G1888" s="66">
        <f>IF('##zz500##'!K1888="","",IF('##zz500##'!K1888="no",G1887*(1+E1888),IF('##zz500##'!T1888&lt;&gt;0,G1887*(1+'##zz500##'!T1888),G1887*(1+'##zz500##'!P1888))))</f>
        <v>36.163574542473754</v>
      </c>
      <c r="H1888" s="6">
        <f t="shared" si="80"/>
        <v>1.1960424436898709E-2</v>
      </c>
      <c r="I1888" s="17">
        <f>G1888/MAX(G$240:G1888)-1</f>
        <v>-2.2487487624291647E-2</v>
      </c>
      <c r="N1888" s="20"/>
      <c r="O1888" s="20"/>
      <c r="S1888" s="192"/>
      <c r="Y1888" s="39"/>
      <c r="Z1888" s="39"/>
      <c r="AA1888" s="17"/>
      <c r="AC1888" s="142"/>
      <c r="AE1888" s="17"/>
      <c r="AF1888" s="14"/>
      <c r="AG1888" s="66"/>
      <c r="AI1888" s="17"/>
      <c r="AJ1888" s="14"/>
      <c r="AK1888" s="18"/>
    </row>
    <row r="1889" spans="1:37" x14ac:dyDescent="0.25">
      <c r="A1889" s="72">
        <f>IF('##zz500##'!B1889&lt;&gt;"",'##zz500##'!B1889,"")</f>
        <v>41935</v>
      </c>
      <c r="B1889" s="208">
        <v>41406.93</v>
      </c>
      <c r="C1889" s="146">
        <f t="shared" si="81"/>
        <v>-2.1798200976904103E-2</v>
      </c>
      <c r="D1889" s="143">
        <f>IF('##zz500##'!K1889="","",IF('##zz500##'!K1889="yes",D1888,IF('##zz500##'!T1889&lt;&gt;0,D1888*(1+'##zz500##'!T1889),D1888*(1+C1889))))</f>
        <v>9.1123483847308293</v>
      </c>
      <c r="E1889" s="6">
        <f t="shared" si="79"/>
        <v>0</v>
      </c>
      <c r="F1889" s="17">
        <f>D1889/MAX(D$240:D1889)-1</f>
        <v>-2.6506913197224979E-2</v>
      </c>
      <c r="G1889" s="66">
        <f>IF('##zz500##'!K1889="","",IF('##zz500##'!K1889="no",G1888*(1+E1889),IF('##zz500##'!T1889&lt;&gt;0,G1888*(1+'##zz500##'!T1889),G1888*(1+'##zz500##'!P1889))))</f>
        <v>36.690993993397001</v>
      </c>
      <c r="H1889" s="6">
        <f t="shared" si="80"/>
        <v>1.4584273197435049E-2</v>
      </c>
      <c r="I1889" s="17">
        <f>G1889/MAX(G$240:G1889)-1</f>
        <v>-8.2311780898931541E-3</v>
      </c>
      <c r="N1889" s="20"/>
      <c r="O1889" s="20"/>
      <c r="S1889" s="192"/>
      <c r="Y1889" s="39"/>
      <c r="Z1889" s="39"/>
      <c r="AA1889" s="17"/>
      <c r="AC1889" s="142"/>
      <c r="AE1889" s="17"/>
      <c r="AG1889" s="66"/>
      <c r="AI1889" s="17"/>
      <c r="AK1889" s="18"/>
    </row>
    <row r="1890" spans="1:37" x14ac:dyDescent="0.25">
      <c r="A1890" s="72">
        <f>IF('##zz500##'!B1890&lt;&gt;"",'##zz500##'!B1890,"")</f>
        <v>41936</v>
      </c>
      <c r="B1890" s="208">
        <v>41674.410000000003</v>
      </c>
      <c r="C1890" s="146">
        <f t="shared" si="81"/>
        <v>6.4597882528361072E-3</v>
      </c>
      <c r="D1890" s="143">
        <f>IF('##zz500##'!K1890="","",IF('##zz500##'!K1890="yes",D1889,IF('##zz500##'!T1890&lt;&gt;0,D1889*(1+'##zz500##'!T1890),D1889*(1+C1890))))</f>
        <v>9.1123483847308293</v>
      </c>
      <c r="E1890" s="6">
        <f t="shared" si="79"/>
        <v>0</v>
      </c>
      <c r="F1890" s="17">
        <f>D1890/MAX(D$240:D1890)-1</f>
        <v>-2.6506913197224979E-2</v>
      </c>
      <c r="G1890" s="66">
        <f>IF('##zz500##'!K1890="","",IF('##zz500##'!K1890="no",G1889*(1+E1890),IF('##zz500##'!T1890&lt;&gt;0,G1889*(1+'##zz500##'!T1890),G1889*(1+'##zz500##'!P1890))))</f>
        <v>36.54103503908717</v>
      </c>
      <c r="H1890" s="6">
        <f t="shared" si="80"/>
        <v>-4.0870779989448103E-3</v>
      </c>
      <c r="I1890" s="17">
        <f>G1890/MAX(G$240:G1890)-1</f>
        <v>-1.2284614621961398E-2</v>
      </c>
      <c r="N1890" s="20"/>
      <c r="O1890" s="20"/>
      <c r="S1890" s="192"/>
      <c r="Y1890" s="39"/>
      <c r="Z1890" s="39"/>
      <c r="AA1890" s="17"/>
      <c r="AC1890" s="142"/>
      <c r="AE1890" s="17"/>
      <c r="AG1890" s="66"/>
      <c r="AI1890" s="17"/>
      <c r="AK1890" s="18"/>
    </row>
    <row r="1891" spans="1:37" x14ac:dyDescent="0.25">
      <c r="A1891" s="72">
        <f>IF('##zz500##'!B1891&lt;&gt;"",'##zz500##'!B1891,"")</f>
        <v>41939</v>
      </c>
      <c r="B1891" s="208">
        <v>42422.74</v>
      </c>
      <c r="C1891" s="146">
        <f t="shared" si="81"/>
        <v>1.7956582948624789E-2</v>
      </c>
      <c r="D1891" s="143">
        <f>IF('##zz500##'!K1891="","",IF('##zz500##'!K1891="yes",D1890,IF('##zz500##'!T1891&lt;&gt;0,D1890*(1+'##zz500##'!T1891),D1890*(1+C1891))))</f>
        <v>9.1123483847308293</v>
      </c>
      <c r="E1891" s="6">
        <f t="shared" si="79"/>
        <v>0</v>
      </c>
      <c r="F1891" s="17">
        <f>D1891/MAX(D$240:D1891)-1</f>
        <v>-2.6506913197224979E-2</v>
      </c>
      <c r="G1891" s="66">
        <f>IF('##zz500##'!K1891="","",IF('##zz500##'!K1891="no",G1890*(1+E1891),IF('##zz500##'!T1891&lt;&gt;0,G1890*(1+'##zz500##'!T1891),G1890*(1+'##zz500##'!P1891))))</f>
        <v>36.274308915588215</v>
      </c>
      <c r="H1891" s="6">
        <f t="shared" si="80"/>
        <v>-7.2993587404857063E-3</v>
      </c>
      <c r="I1891" s="17">
        <f>G1891/MAX(G$240:G1891)-1</f>
        <v>-1.9494303553332704E-2</v>
      </c>
      <c r="N1891" s="20"/>
      <c r="O1891" s="20"/>
      <c r="S1891" s="192"/>
      <c r="Y1891" s="39"/>
      <c r="Z1891" s="39"/>
      <c r="AA1891" s="17"/>
      <c r="AC1891" s="142"/>
      <c r="AE1891" s="17"/>
      <c r="AG1891" s="66"/>
      <c r="AI1891" s="17"/>
      <c r="AK1891" s="18"/>
    </row>
    <row r="1892" spans="1:37" x14ac:dyDescent="0.25">
      <c r="A1892" s="72">
        <f>IF('##zz500##'!B1892&lt;&gt;"",'##zz500##'!B1892,"")</f>
        <v>41940</v>
      </c>
      <c r="B1892" s="208">
        <v>43742.47</v>
      </c>
      <c r="C1892" s="146">
        <f t="shared" si="81"/>
        <v>3.1109023132404934E-2</v>
      </c>
      <c r="D1892" s="143">
        <f>IF('##zz500##'!K1892="","",IF('##zz500##'!K1892="yes",D1891,IF('##zz500##'!T1892&lt;&gt;0,D1891*(1+'##zz500##'!T1892),D1891*(1+C1892))))</f>
        <v>9.1123483847308293</v>
      </c>
      <c r="E1892" s="6">
        <f t="shared" si="79"/>
        <v>0</v>
      </c>
      <c r="F1892" s="17">
        <f>D1892/MAX(D$240:D1892)-1</f>
        <v>-2.6506913197224979E-2</v>
      </c>
      <c r="G1892" s="66">
        <f>IF('##zz500##'!K1892="","",IF('##zz500##'!K1892="no",G1891*(1+E1892),IF('##zz500##'!T1892&lt;&gt;0,G1891*(1+'##zz500##'!T1892),G1891*(1+'##zz500##'!P1892))))</f>
        <v>35.403660880111737</v>
      </c>
      <c r="H1892" s="6">
        <f t="shared" si="80"/>
        <v>-2.4001781467498429E-2</v>
      </c>
      <c r="I1892" s="17">
        <f>G1892/MAX(G$240:G1892)-1</f>
        <v>-4.3028187007082996E-2</v>
      </c>
      <c r="N1892" s="20"/>
      <c r="O1892" s="20"/>
      <c r="S1892" s="192"/>
      <c r="Y1892" s="39"/>
      <c r="Z1892" s="39"/>
      <c r="AA1892" s="17"/>
      <c r="AC1892" s="142"/>
      <c r="AE1892" s="17"/>
      <c r="AG1892" s="66"/>
      <c r="AI1892" s="17"/>
      <c r="AK1892" s="18"/>
    </row>
    <row r="1893" spans="1:37" x14ac:dyDescent="0.25">
      <c r="A1893" s="72">
        <f>IF('##zz500##'!B1893&lt;&gt;"",'##zz500##'!B1893,"")</f>
        <v>41941</v>
      </c>
      <c r="B1893" s="208">
        <v>44095.839999999997</v>
      </c>
      <c r="C1893" s="146">
        <f t="shared" si="81"/>
        <v>8.0784189827414199E-3</v>
      </c>
      <c r="D1893" s="143">
        <f>IF('##zz500##'!K1893="","",IF('##zz500##'!K1893="yes",D1892,IF('##zz500##'!T1893&lt;&gt;0,D1892*(1+'##zz500##'!T1893),D1892*(1+C1893))))</f>
        <v>9.1123483847308293</v>
      </c>
      <c r="E1893" s="6">
        <f t="shared" si="79"/>
        <v>0</v>
      </c>
      <c r="F1893" s="17">
        <f>D1893/MAX(D$240:D1893)-1</f>
        <v>-2.6506913197224979E-2</v>
      </c>
      <c r="G1893" s="66">
        <f>IF('##zz500##'!K1893="","",IF('##zz500##'!K1893="no",G1892*(1+E1893),IF('##zz500##'!T1893&lt;&gt;0,G1892*(1+'##zz500##'!T1893),G1892*(1+'##zz500##'!P1893))))</f>
        <v>35.278134706811571</v>
      </c>
      <c r="H1893" s="6">
        <f t="shared" si="80"/>
        <v>-3.5455704347987504E-3</v>
      </c>
      <c r="I1893" s="17">
        <f>G1893/MAX(G$240:G1893)-1</f>
        <v>-4.6421197974166439E-2</v>
      </c>
      <c r="N1893" s="20"/>
      <c r="O1893" s="20"/>
      <c r="S1893" s="192"/>
      <c r="Y1893" s="39"/>
      <c r="Z1893" s="39"/>
      <c r="AA1893" s="17"/>
      <c r="AC1893" s="142"/>
      <c r="AE1893" s="17"/>
      <c r="AG1893" s="66"/>
      <c r="AI1893" s="17"/>
      <c r="AK1893" s="18"/>
    </row>
    <row r="1894" spans="1:37" x14ac:dyDescent="0.25">
      <c r="A1894" s="72">
        <f>IF('##zz500##'!B1894&lt;&gt;"",'##zz500##'!B1894,"")</f>
        <v>41942</v>
      </c>
      <c r="B1894" s="208">
        <v>43941.98</v>
      </c>
      <c r="C1894" s="146">
        <f t="shared" si="81"/>
        <v>-3.4892180305442499E-3</v>
      </c>
      <c r="D1894" s="143">
        <f>IF('##zz500##'!K1894="","",IF('##zz500##'!K1894="yes",D1893,IF('##zz500##'!T1894&lt;&gt;0,D1893*(1+'##zz500##'!T1894),D1893*(1+C1894))))</f>
        <v>9.080553414446225</v>
      </c>
      <c r="E1894" s="6">
        <f t="shared" si="79"/>
        <v>-3.489218030544361E-3</v>
      </c>
      <c r="F1894" s="17">
        <f>D1894/MAX(D$240:D1894)-1</f>
        <v>-2.9903642828307486E-2</v>
      </c>
      <c r="G1894" s="66">
        <f>IF('##zz500##'!K1894="","",IF('##zz500##'!K1894="no",G1893*(1+E1894),IF('##zz500##'!T1894&lt;&gt;0,G1893*(1+'##zz500##'!T1894),G1893*(1+'##zz500##'!P1894))))</f>
        <v>35.155041603108593</v>
      </c>
      <c r="H1894" s="6">
        <f t="shared" si="80"/>
        <v>-3.4892180305442499E-3</v>
      </c>
      <c r="I1894" s="17">
        <f>G1894/MAX(G$240:G1894)-1</f>
        <v>-4.9748442323739872E-2</v>
      </c>
      <c r="N1894" s="20"/>
      <c r="O1894" s="20"/>
      <c r="S1894" s="192"/>
      <c r="Y1894" s="39"/>
      <c r="Z1894" s="39"/>
      <c r="AA1894" s="17"/>
      <c r="AC1894" s="142"/>
      <c r="AE1894" s="17"/>
      <c r="AG1894" s="66"/>
      <c r="AI1894" s="17"/>
      <c r="AK1894" s="18"/>
    </row>
    <row r="1895" spans="1:37" x14ac:dyDescent="0.25">
      <c r="A1895" s="72">
        <f>IF('##zz500##'!B1895&lt;&gt;"",'##zz500##'!B1895,"")</f>
        <v>41943</v>
      </c>
      <c r="B1895" s="208">
        <v>44072.06</v>
      </c>
      <c r="C1895" s="146">
        <f t="shared" si="81"/>
        <v>2.9602671522765966E-3</v>
      </c>
      <c r="D1895" s="143">
        <f>IF('##zz500##'!K1895="","",IF('##zz500##'!K1895="yes",D1894,IF('##zz500##'!T1895&lt;&gt;0,D1894*(1+'##zz500##'!T1895),D1894*(1+C1895))))</f>
        <v>9.0220537637045535</v>
      </c>
      <c r="E1895" s="6">
        <f t="shared" si="79"/>
        <v>-6.4423001629619892E-3</v>
      </c>
      <c r="F1895" s="17">
        <f>D1895/MAX(D$240:D1895)-1</f>
        <v>-3.6153294748203391E-2</v>
      </c>
      <c r="G1895" s="66">
        <f>IF('##zz500##'!K1895="","",IF('##zz500##'!K1895="no",G1894*(1+E1895),IF('##zz500##'!T1895&lt;&gt;0,G1894*(1+'##zz500##'!T1895),G1894*(1+'##zz500##'!P1895))))</f>
        <v>34.928562272859949</v>
      </c>
      <c r="H1895" s="6">
        <f t="shared" si="80"/>
        <v>-6.4423001629619892E-3</v>
      </c>
      <c r="I1895" s="17">
        <f>G1895/MAX(G$240:G1895)-1</f>
        <v>-5.5870248088612517E-2</v>
      </c>
      <c r="N1895" s="20"/>
      <c r="O1895" s="20"/>
      <c r="S1895" s="192"/>
      <c r="Y1895" s="39"/>
      <c r="Z1895" s="39"/>
      <c r="AA1895" s="17"/>
      <c r="AC1895" s="142"/>
      <c r="AE1895" s="17"/>
      <c r="AG1895" s="66"/>
      <c r="AI1895" s="17"/>
      <c r="AK1895" s="18"/>
    </row>
    <row r="1896" spans="1:37" x14ac:dyDescent="0.25">
      <c r="A1896" s="72">
        <f>IF('##zz500##'!B1896&lt;&gt;"",'##zz500##'!B1896,"")</f>
        <v>41946</v>
      </c>
      <c r="B1896" s="208">
        <v>44571.85</v>
      </c>
      <c r="C1896" s="146">
        <f t="shared" si="81"/>
        <v>1.1340291331968677E-2</v>
      </c>
      <c r="D1896" s="143">
        <f>IF('##zz500##'!K1896="","",IF('##zz500##'!K1896="yes",D1895,IF('##zz500##'!T1896&lt;&gt;0,D1895*(1+'##zz500##'!T1896),D1895*(1+C1896))))</f>
        <v>9.1243664817976473</v>
      </c>
      <c r="E1896" s="6">
        <f t="shared" si="79"/>
        <v>1.1340291331968677E-2</v>
      </c>
      <c r="F1896" s="17">
        <f>D1896/MAX(D$240:D1896)-1</f>
        <v>-2.5222992311289993E-2</v>
      </c>
      <c r="G1896" s="66">
        <f>IF('##zz500##'!K1896="","",IF('##zz500##'!K1896="no",G1895*(1+E1896),IF('##zz500##'!T1896&lt;&gt;0,G1895*(1+'##zz500##'!T1896),G1895*(1+'##zz500##'!P1896))))</f>
        <v>35.324662344840988</v>
      </c>
      <c r="H1896" s="6">
        <f t="shared" si="80"/>
        <v>1.1340291331968677E-2</v>
      </c>
      <c r="I1896" s="17">
        <f>G1896/MAX(G$240:G1896)-1</f>
        <v>-4.5163541646758176E-2</v>
      </c>
      <c r="N1896" s="20"/>
      <c r="O1896" s="20"/>
      <c r="S1896" s="192"/>
      <c r="Y1896" s="39"/>
      <c r="Z1896" s="39"/>
      <c r="AA1896" s="17"/>
      <c r="AC1896" s="142"/>
      <c r="AE1896" s="17"/>
      <c r="AG1896" s="66"/>
      <c r="AI1896" s="17"/>
      <c r="AK1896" s="18"/>
    </row>
    <row r="1897" spans="1:37" x14ac:dyDescent="0.25">
      <c r="A1897" s="72">
        <f>IF('##zz500##'!B1897&lt;&gt;"",'##zz500##'!B1897,"")</f>
        <v>41947</v>
      </c>
      <c r="B1897" s="208">
        <v>44168.34</v>
      </c>
      <c r="C1897" s="146">
        <f t="shared" si="81"/>
        <v>-9.0530233768623125E-3</v>
      </c>
      <c r="D1897" s="143">
        <f>IF('##zz500##'!K1897="","",IF('##zz500##'!K1897="yes",D1896,IF('##zz500##'!T1897&lt;&gt;0,D1896*(1+'##zz500##'!T1897),D1896*(1+C1897))))</f>
        <v>9.0417633787388745</v>
      </c>
      <c r="E1897" s="6">
        <f t="shared" si="79"/>
        <v>-9.0530233768623125E-3</v>
      </c>
      <c r="F1897" s="17">
        <f>D1897/MAX(D$240:D1897)-1</f>
        <v>-3.4047671349123676E-2</v>
      </c>
      <c r="G1897" s="66">
        <f>IF('##zz500##'!K1897="","",IF('##zz500##'!K1897="no",G1896*(1+E1897),IF('##zz500##'!T1897&lt;&gt;0,G1896*(1+'##zz500##'!T1897),G1896*(1+'##zz500##'!P1897))))</f>
        <v>35.004867350853374</v>
      </c>
      <c r="H1897" s="6">
        <f t="shared" si="80"/>
        <v>-9.0530233768623125E-3</v>
      </c>
      <c r="I1897" s="17">
        <f>G1897/MAX(G$240:G1897)-1</f>
        <v>-5.3807698425310524E-2</v>
      </c>
      <c r="N1897" s="20"/>
      <c r="O1897" s="20"/>
      <c r="S1897" s="192"/>
      <c r="Y1897" s="39"/>
      <c r="Z1897" s="39"/>
      <c r="AA1897" s="17"/>
      <c r="AC1897" s="142"/>
      <c r="AE1897" s="17"/>
      <c r="AG1897" s="66"/>
      <c r="AI1897" s="17"/>
      <c r="AK1897" s="18"/>
    </row>
    <row r="1898" spans="1:37" x14ac:dyDescent="0.25">
      <c r="A1898" s="72">
        <f>IF('##zz500##'!B1898&lt;&gt;"",'##zz500##'!B1898,"")</f>
        <v>41948</v>
      </c>
      <c r="B1898" s="208">
        <v>44145.27</v>
      </c>
      <c r="C1898" s="146">
        <f t="shared" si="81"/>
        <v>-5.2231983361838985E-4</v>
      </c>
      <c r="D1898" s="143">
        <f>IF('##zz500##'!K1898="","",IF('##zz500##'!K1898="yes",D1897,IF('##zz500##'!T1898&lt;&gt;0,D1897*(1+'##zz500##'!T1898),D1897*(1+C1898))))</f>
        <v>9.0370406863952741</v>
      </c>
      <c r="E1898" s="6">
        <f t="shared" si="79"/>
        <v>-5.2231983361850087E-4</v>
      </c>
      <c r="F1898" s="17">
        <f>D1898/MAX(D$240:D1898)-1</f>
        <v>-3.4552207408708013E-2</v>
      </c>
      <c r="G1898" s="66">
        <f>IF('##zz500##'!K1898="","",IF('##zz500##'!K1898="no",G1897*(1+E1898),IF('##zz500##'!T1898&lt;&gt;0,G1897*(1+'##zz500##'!T1898),G1897*(1+'##zz500##'!P1898))))</f>
        <v>34.986583614362836</v>
      </c>
      <c r="H1898" s="6">
        <f t="shared" si="80"/>
        <v>-5.223198336186119E-4</v>
      </c>
      <c r="I1898" s="17">
        <f>G1898/MAX(G$240:G1898)-1</f>
        <v>-5.4301913430840232E-2</v>
      </c>
      <c r="N1898" s="20"/>
      <c r="O1898" s="20"/>
      <c r="S1898" s="192"/>
      <c r="Y1898" s="39"/>
      <c r="Z1898" s="39"/>
      <c r="AA1898" s="17"/>
      <c r="AC1898" s="142"/>
      <c r="AE1898" s="17"/>
      <c r="AG1898" s="66"/>
      <c r="AI1898" s="17"/>
      <c r="AK1898" s="18"/>
    </row>
    <row r="1899" spans="1:37" x14ac:dyDescent="0.25">
      <c r="A1899" s="72">
        <f>IF('##zz500##'!B1899&lt;&gt;"",'##zz500##'!B1899,"")</f>
        <v>41949</v>
      </c>
      <c r="B1899" s="208">
        <v>44530.31</v>
      </c>
      <c r="C1899" s="146">
        <f t="shared" si="81"/>
        <v>8.7221122444147703E-3</v>
      </c>
      <c r="D1899" s="143">
        <f>IF('##zz500##'!K1899="","",IF('##zz500##'!K1899="yes",D1898,IF('##zz500##'!T1899&lt;&gt;0,D1898*(1+'##zz500##'!T1899),D1898*(1+C1899))))</f>
        <v>8.9951934555997468</v>
      </c>
      <c r="E1899" s="6">
        <f t="shared" si="79"/>
        <v>-4.630634324633065E-3</v>
      </c>
      <c r="F1899" s="17">
        <f>D1899/MAX(D$240:D1899)-1</f>
        <v>-3.9022843095722459E-2</v>
      </c>
      <c r="G1899" s="66">
        <f>IF('##zz500##'!K1899="","",IF('##zz500##'!K1899="no",G1898*(1+E1899),IF('##zz500##'!T1899&lt;&gt;0,G1898*(1+'##zz500##'!T1899),G1898*(1+'##zz500##'!P1899))))</f>
        <v>34.824573539376523</v>
      </c>
      <c r="H1899" s="6">
        <f t="shared" si="80"/>
        <v>-4.630634324633065E-3</v>
      </c>
      <c r="I1899" s="17">
        <f>G1899/MAX(G$240:G1899)-1</f>
        <v>-5.8681095451247112E-2</v>
      </c>
      <c r="N1899" s="20"/>
      <c r="O1899" s="20"/>
      <c r="S1899" s="192"/>
      <c r="Y1899" s="39"/>
      <c r="Z1899" s="39"/>
      <c r="AA1899" s="17"/>
      <c r="AC1899" s="142"/>
      <c r="AE1899" s="17"/>
      <c r="AG1899" s="66"/>
      <c r="AI1899" s="17"/>
      <c r="AK1899" s="18"/>
    </row>
    <row r="1900" spans="1:37" x14ac:dyDescent="0.25">
      <c r="A1900" s="72">
        <f>IF('##zz500##'!B1900&lt;&gt;"",'##zz500##'!B1900,"")</f>
        <v>41950</v>
      </c>
      <c r="B1900" s="208">
        <v>43939.23</v>
      </c>
      <c r="C1900" s="146">
        <f t="shared" si="81"/>
        <v>-1.3273655629165715E-2</v>
      </c>
      <c r="D1900" s="143">
        <f>IF('##zz500##'!K1900="","",IF('##zz500##'!K1900="yes",D1899,IF('##zz500##'!T1900&lt;&gt;0,D1899*(1+'##zz500##'!T1900),D1899*(1+C1900))))</f>
        <v>8.9052339183520548</v>
      </c>
      <c r="E1900" s="6">
        <f t="shared" si="79"/>
        <v>-1.0000845194906849E-2</v>
      </c>
      <c r="F1900" s="17">
        <f>D1900/MAX(D$240:D1900)-1</f>
        <v>-4.8633426877763841E-2</v>
      </c>
      <c r="G1900" s="66">
        <f>IF('##zz500##'!K1900="","",IF('##zz500##'!K1900="no",G1899*(1+E1900),IF('##zz500##'!T1900&lt;&gt;0,G1899*(1+'##zz500##'!T1900),G1899*(1+'##zz500##'!P1900))))</f>
        <v>34.47629837043057</v>
      </c>
      <c r="H1900" s="6">
        <f t="shared" si="80"/>
        <v>-1.0000845194906849E-2</v>
      </c>
      <c r="I1900" s="17">
        <f>G1900/MAX(G$240:G1900)-1</f>
        <v>-6.8095080094678462E-2</v>
      </c>
      <c r="N1900" s="20"/>
      <c r="O1900" s="20"/>
      <c r="S1900" s="192"/>
      <c r="Y1900" s="39"/>
      <c r="Z1900" s="39"/>
      <c r="AA1900" s="17"/>
      <c r="AC1900" s="142"/>
      <c r="AE1900" s="17"/>
      <c r="AG1900" s="66"/>
      <c r="AI1900" s="17"/>
      <c r="AK1900" s="18"/>
    </row>
    <row r="1901" spans="1:37" x14ac:dyDescent="0.25">
      <c r="A1901" s="72">
        <f>IF('##zz500##'!B1901&lt;&gt;"",'##zz500##'!B1901,"")</f>
        <v>41953</v>
      </c>
      <c r="B1901" s="208">
        <v>43594.58</v>
      </c>
      <c r="C1901" s="146">
        <f t="shared" si="81"/>
        <v>-7.8437878861327137E-3</v>
      </c>
      <c r="D1901" s="143">
        <f>IF('##zz500##'!K1901="","",IF('##zz500##'!K1901="yes",D1900,IF('##zz500##'!T1901&lt;&gt;0,D1900*(1+'##zz500##'!T1901),D1900*(1+C1901))))</f>
        <v>8.8999593759384759</v>
      </c>
      <c r="E1901" s="6">
        <f t="shared" si="79"/>
        <v>-5.9229689662720908E-4</v>
      </c>
      <c r="F1901" s="17">
        <f>D1901/MAX(D$240:D1901)-1</f>
        <v>-4.9196918346578911E-2</v>
      </c>
      <c r="G1901" s="66">
        <f>IF('##zz500##'!K1901="","",IF('##zz500##'!K1901="no",G1900*(1+E1901),IF('##zz500##'!T1901&lt;&gt;0,G1900*(1+'##zz500##'!T1901),G1900*(1+'##zz500##'!P1901))))</f>
        <v>34.455878165898568</v>
      </c>
      <c r="H1901" s="6">
        <f t="shared" si="80"/>
        <v>-5.922968966273201E-4</v>
      </c>
      <c r="I1901" s="17">
        <f>G1901/MAX(G$240:G1901)-1</f>
        <v>-6.8647044486690123E-2</v>
      </c>
      <c r="N1901" s="20"/>
      <c r="O1901" s="20"/>
      <c r="S1901" s="192"/>
      <c r="Y1901" s="39"/>
      <c r="Z1901" s="39"/>
      <c r="AA1901" s="17"/>
      <c r="AC1901" s="142"/>
      <c r="AE1901" s="17"/>
      <c r="AG1901" s="66"/>
      <c r="AI1901" s="17"/>
      <c r="AK1901" s="18"/>
    </row>
    <row r="1902" spans="1:37" x14ac:dyDescent="0.25">
      <c r="A1902" s="72">
        <f>IF('##zz500##'!B1902&lt;&gt;"",'##zz500##'!B1902,"")</f>
        <v>41954</v>
      </c>
      <c r="B1902" s="208">
        <v>41886.01</v>
      </c>
      <c r="C1902" s="146">
        <f t="shared" si="81"/>
        <v>-3.919225738612464E-2</v>
      </c>
      <c r="D1902" s="143">
        <f>IF('##zz500##'!K1902="","",IF('##zz500##'!K1902="yes",D1901,IF('##zz500##'!T1902&lt;&gt;0,D1901*(1+'##zz500##'!T1902),D1901*(1+C1902))))</f>
        <v>8.8057679077526618</v>
      </c>
      <c r="E1902" s="6">
        <f t="shared" si="79"/>
        <v>-1.0583359339871312E-2</v>
      </c>
      <c r="F1902" s="17">
        <f>D1902/MAX(D$240:D1902)-1</f>
        <v>-5.9259609021174109E-2</v>
      </c>
      <c r="G1902" s="66">
        <f>IF('##zz500##'!K1902="","",IF('##zz500##'!K1902="no",G1901*(1+E1902),IF('##zz500##'!T1902&lt;&gt;0,G1901*(1+'##zz500##'!T1902),G1901*(1+'##zz500##'!P1902))))</f>
        <v>34.091219225898037</v>
      </c>
      <c r="H1902" s="6">
        <f t="shared" si="80"/>
        <v>-1.0583359339871312E-2</v>
      </c>
      <c r="I1902" s="17">
        <f>G1902/MAX(G$240:G1902)-1</f>
        <v>-7.8503887487138657E-2</v>
      </c>
      <c r="N1902" s="20"/>
      <c r="O1902" s="20"/>
      <c r="S1902" s="192"/>
      <c r="Y1902" s="39"/>
      <c r="Z1902" s="39"/>
      <c r="AA1902" s="17"/>
      <c r="AC1902" s="142"/>
      <c r="AE1902" s="17"/>
      <c r="AG1902" s="66"/>
      <c r="AI1902" s="17"/>
      <c r="AK1902" s="18"/>
    </row>
    <row r="1903" spans="1:37" x14ac:dyDescent="0.25">
      <c r="A1903" s="72">
        <f>IF('##zz500##'!B1903&lt;&gt;"",'##zz500##'!B1903,"")</f>
        <v>41955</v>
      </c>
      <c r="B1903" s="208">
        <v>42614.06</v>
      </c>
      <c r="C1903" s="146">
        <f t="shared" si="81"/>
        <v>1.7381698567134896E-2</v>
      </c>
      <c r="D1903" s="143">
        <f>IF('##zz500##'!K1903="","",IF('##zz500##'!K1903="yes",D1902,IF('##zz500##'!T1903&lt;&gt;0,D1902*(1+'##zz500##'!T1903),D1902*(1+C1903))))</f>
        <v>8.8057679077526618</v>
      </c>
      <c r="E1903" s="6">
        <f t="shared" si="79"/>
        <v>0</v>
      </c>
      <c r="F1903" s="17">
        <f>D1903/MAX(D$240:D1903)-1</f>
        <v>-5.9259609021174109E-2</v>
      </c>
      <c r="G1903" s="66">
        <f>IF('##zz500##'!K1903="","",IF('##zz500##'!K1903="no",G1902*(1+E1903),IF('##zz500##'!T1903&lt;&gt;0,G1902*(1+'##zz500##'!T1903),G1902*(1+'##zz500##'!P1903))))</f>
        <v>33.50525151570978</v>
      </c>
      <c r="H1903" s="6">
        <f t="shared" si="80"/>
        <v>-1.718822979915946E-2</v>
      </c>
      <c r="I1903" s="17">
        <f>G1903/MAX(G$240:G1903)-1</f>
        <v>-9.4342774428041731E-2</v>
      </c>
      <c r="N1903" s="20"/>
      <c r="O1903" s="20"/>
      <c r="S1903" s="192"/>
      <c r="Y1903" s="39"/>
      <c r="Z1903" s="39"/>
      <c r="AA1903" s="17"/>
      <c r="AC1903" s="142"/>
      <c r="AE1903" s="17"/>
      <c r="AG1903" s="66"/>
      <c r="AI1903" s="17"/>
      <c r="AK1903" s="18"/>
    </row>
    <row r="1904" spans="1:37" x14ac:dyDescent="0.25">
      <c r="A1904" s="72">
        <f>IF('##zz500##'!B1904&lt;&gt;"",'##zz500##'!B1904,"")</f>
        <v>41956</v>
      </c>
      <c r="B1904" s="208">
        <v>41872.5</v>
      </c>
      <c r="C1904" s="146">
        <f t="shared" si="81"/>
        <v>-1.7401768336553602E-2</v>
      </c>
      <c r="D1904" s="143">
        <f>IF('##zz500##'!K1904="","",IF('##zz500##'!K1904="yes",D1903,IF('##zz500##'!T1904&lt;&gt;0,D1903*(1+'##zz500##'!T1904),D1903*(1+C1904))))</f>
        <v>8.8057679077526618</v>
      </c>
      <c r="E1904" s="6">
        <f t="shared" si="79"/>
        <v>0</v>
      </c>
      <c r="F1904" s="17">
        <f>D1904/MAX(D$240:D1904)-1</f>
        <v>-5.9259609021174109E-2</v>
      </c>
      <c r="G1904" s="66">
        <f>IF('##zz500##'!K1904="","",IF('##zz500##'!K1904="no",G1903*(1+E1904),IF('##zz500##'!T1904&lt;&gt;0,G1903*(1+'##zz500##'!T1904),G1903*(1+'##zz500##'!P1904))))</f>
        <v>33.800216630090908</v>
      </c>
      <c r="H1904" s="6">
        <f t="shared" si="80"/>
        <v>8.8035487285575975E-3</v>
      </c>
      <c r="I1904" s="17">
        <f>G1904/MAX(G$240:G1904)-1</f>
        <v>-8.6369776911348839E-2</v>
      </c>
      <c r="N1904" s="20"/>
      <c r="O1904" s="20"/>
      <c r="S1904" s="192"/>
      <c r="Y1904" s="39"/>
      <c r="Z1904" s="39"/>
      <c r="AA1904" s="17"/>
      <c r="AC1904" s="142"/>
      <c r="AE1904" s="17"/>
      <c r="AG1904" s="66"/>
      <c r="AI1904" s="17"/>
      <c r="AK1904" s="18"/>
    </row>
    <row r="1905" spans="1:37" x14ac:dyDescent="0.25">
      <c r="A1905" s="72">
        <f>IF('##zz500##'!B1905&lt;&gt;"",'##zz500##'!B1905,"")</f>
        <v>41957</v>
      </c>
      <c r="B1905" s="208">
        <v>42012.33</v>
      </c>
      <c r="C1905" s="146">
        <f t="shared" si="81"/>
        <v>3.3394232491492648E-3</v>
      </c>
      <c r="D1905" s="143">
        <f>IF('##zz500##'!K1905="","",IF('##zz500##'!K1905="yes",D1904,IF('##zz500##'!T1905&lt;&gt;0,D1904*(1+'##zz500##'!T1905),D1904*(1+C1905))))</f>
        <v>8.8057679077526618</v>
      </c>
      <c r="E1905" s="6">
        <f t="shared" si="79"/>
        <v>0</v>
      </c>
      <c r="F1905" s="17">
        <f>D1905/MAX(D$240:D1905)-1</f>
        <v>-5.9259609021174109E-2</v>
      </c>
      <c r="G1905" s="66">
        <f>IF('##zz500##'!K1905="","",IF('##zz500##'!K1905="no",G1904*(1+E1905),IF('##zz500##'!T1905&lt;&gt;0,G1904*(1+'##zz500##'!T1905),G1904*(1+'##zz500##'!P1905))))</f>
        <v>33.883053986141761</v>
      </c>
      <c r="H1905" s="6">
        <f t="shared" si="80"/>
        <v>2.4507936430533395E-3</v>
      </c>
      <c r="I1905" s="17">
        <f>G1905/MAX(G$240:G1905)-1</f>
        <v>-8.4130657768501704E-2</v>
      </c>
      <c r="N1905" s="20"/>
      <c r="O1905" s="20"/>
      <c r="S1905" s="192"/>
      <c r="Y1905" s="39"/>
      <c r="Z1905" s="39"/>
      <c r="AA1905" s="17"/>
      <c r="AC1905" s="142"/>
      <c r="AE1905" s="17"/>
      <c r="AG1905" s="66"/>
      <c r="AI1905" s="17"/>
      <c r="AK1905" s="18"/>
    </row>
    <row r="1906" spans="1:37" x14ac:dyDescent="0.25">
      <c r="A1906" s="72">
        <f>IF('##zz500##'!B1906&lt;&gt;"",'##zz500##'!B1906,"")</f>
        <v>41960</v>
      </c>
      <c r="B1906" s="208">
        <v>42803.87</v>
      </c>
      <c r="C1906" s="146">
        <f t="shared" si="81"/>
        <v>1.8840659396896164E-2</v>
      </c>
      <c r="D1906" s="143">
        <f>IF('##zz500##'!K1906="","",IF('##zz500##'!K1906="yes",D1905,IF('##zz500##'!T1906&lt;&gt;0,D1905*(1+'##zz500##'!T1906),D1905*(1+C1906))))</f>
        <v>8.8057679077526618</v>
      </c>
      <c r="E1906" s="6">
        <f t="shared" ref="E1906:E1969" si="82">D1906/D1905-1</f>
        <v>0</v>
      </c>
      <c r="F1906" s="17">
        <f>D1906/MAX(D$240:D1906)-1</f>
        <v>-5.9259609021174109E-2</v>
      </c>
      <c r="G1906" s="66">
        <f>IF('##zz500##'!K1906="","",IF('##zz500##'!K1906="no",G1905*(1+E1906),IF('##zz500##'!T1906&lt;&gt;0,G1905*(1+'##zz500##'!T1906),G1905*(1+'##zz500##'!P1906))))</f>
        <v>33.414834888017737</v>
      </c>
      <c r="H1906" s="6">
        <f t="shared" ref="H1906:H1969" si="83">G1906/G1905-1</f>
        <v>-1.3818680521405335E-2</v>
      </c>
      <c r="I1906" s="17">
        <f>G1906/MAX(G$240:G1906)-1</f>
        <v>-9.6786763608148529E-2</v>
      </c>
      <c r="N1906" s="20"/>
      <c r="O1906" s="20"/>
      <c r="S1906" s="192"/>
      <c r="Y1906" s="39"/>
      <c r="Z1906" s="39"/>
      <c r="AA1906" s="17"/>
      <c r="AC1906" s="142"/>
      <c r="AE1906" s="17"/>
      <c r="AG1906" s="66"/>
      <c r="AI1906" s="17"/>
      <c r="AK1906" s="18"/>
    </row>
    <row r="1907" spans="1:37" x14ac:dyDescent="0.25">
      <c r="A1907" s="72">
        <f>IF('##zz500##'!B1907&lt;&gt;"",'##zz500##'!B1907,"")</f>
        <v>41961</v>
      </c>
      <c r="B1907" s="208">
        <v>42894.46</v>
      </c>
      <c r="C1907" s="146">
        <f t="shared" si="81"/>
        <v>2.1163974192053292E-3</v>
      </c>
      <c r="D1907" s="143">
        <f>IF('##zz500##'!K1907="","",IF('##zz500##'!K1907="yes",D1906,IF('##zz500##'!T1907&lt;&gt;0,D1906*(1+'##zz500##'!T1907),D1906*(1+C1907))))</f>
        <v>8.8057679077526618</v>
      </c>
      <c r="E1907" s="6">
        <f t="shared" si="82"/>
        <v>0</v>
      </c>
      <c r="F1907" s="17">
        <f>D1907/MAX(D$240:D1907)-1</f>
        <v>-5.9259609021174109E-2</v>
      </c>
      <c r="G1907" s="66">
        <f>IF('##zz500##'!K1907="","",IF('##zz500##'!K1907="no",G1906*(1+E1907),IF('##zz500##'!T1907&lt;&gt;0,G1906*(1+'##zz500##'!T1907),G1906*(1+'##zz500##'!P1907))))</f>
        <v>33.352937668505412</v>
      </c>
      <c r="H1907" s="6">
        <f t="shared" si="83"/>
        <v>-1.8523874117516437E-3</v>
      </c>
      <c r="I1907" s="17">
        <f>G1907/MAX(G$240:G1907)-1</f>
        <v>-9.8459864437368205E-2</v>
      </c>
      <c r="N1907" s="20"/>
      <c r="O1907" s="20"/>
      <c r="S1907" s="192"/>
      <c r="Y1907" s="39"/>
      <c r="Z1907" s="39"/>
      <c r="AA1907" s="17"/>
      <c r="AC1907" s="142"/>
      <c r="AE1907" s="17"/>
      <c r="AG1907" s="66"/>
      <c r="AI1907" s="17"/>
      <c r="AK1907" s="18"/>
    </row>
    <row r="1908" spans="1:37" x14ac:dyDescent="0.25">
      <c r="A1908" s="72">
        <f>IF('##zz500##'!B1908&lt;&gt;"",'##zz500##'!B1908,"")</f>
        <v>41962</v>
      </c>
      <c r="B1908" s="208">
        <v>43012.73</v>
      </c>
      <c r="C1908" s="146">
        <f t="shared" si="81"/>
        <v>2.7572325190712288E-3</v>
      </c>
      <c r="D1908" s="143">
        <f>IF('##zz500##'!K1908="","",IF('##zz500##'!K1908="yes",D1907,IF('##zz500##'!T1908&lt;&gt;0,D1907*(1+'##zz500##'!T1908),D1907*(1+C1908))))</f>
        <v>8.8057679077526618</v>
      </c>
      <c r="E1908" s="6">
        <f t="shared" si="82"/>
        <v>0</v>
      </c>
      <c r="F1908" s="17">
        <f>D1908/MAX(D$240:D1908)-1</f>
        <v>-5.9259609021174109E-2</v>
      </c>
      <c r="G1908" s="66">
        <f>IF('##zz500##'!K1908="","",IF('##zz500##'!K1908="no",G1907*(1+E1908),IF('##zz500##'!T1908&lt;&gt;0,G1907*(1+'##zz500##'!T1908),G1907*(1+'##zz500##'!P1908))))</f>
        <v>33.209900674747985</v>
      </c>
      <c r="H1908" s="6">
        <f t="shared" si="83"/>
        <v>-4.2885875654813388E-3</v>
      </c>
      <c r="I1908" s="17">
        <f>G1908/MAX(G$240:G1908)-1</f>
        <v>-0.10232619825252454</v>
      </c>
      <c r="N1908" s="20"/>
      <c r="O1908" s="20"/>
      <c r="S1908" s="192"/>
      <c r="Y1908" s="39"/>
      <c r="Z1908" s="39"/>
      <c r="AA1908" s="17"/>
      <c r="AC1908" s="142"/>
      <c r="AE1908" s="17"/>
      <c r="AF1908" s="14"/>
      <c r="AG1908" s="66"/>
      <c r="AI1908" s="17"/>
      <c r="AJ1908" s="14"/>
      <c r="AK1908" s="18"/>
    </row>
    <row r="1909" spans="1:37" x14ac:dyDescent="0.25">
      <c r="A1909" s="72">
        <f>IF('##zz500##'!B1909&lt;&gt;"",'##zz500##'!B1909,"")</f>
        <v>41963</v>
      </c>
      <c r="B1909" s="208">
        <v>43028.58</v>
      </c>
      <c r="C1909" s="146">
        <f t="shared" si="81"/>
        <v>3.6849555933793354E-4</v>
      </c>
      <c r="D1909" s="143">
        <f>IF('##zz500##'!K1909="","",IF('##zz500##'!K1909="yes",D1908,IF('##zz500##'!T1909&lt;&gt;0,D1908*(1+'##zz500##'!T1909),D1908*(1+C1909))))</f>
        <v>8.8057679077526618</v>
      </c>
      <c r="E1909" s="6">
        <f t="shared" si="82"/>
        <v>0</v>
      </c>
      <c r="F1909" s="17">
        <f>D1909/MAX(D$240:D1909)-1</f>
        <v>-5.9259609021174109E-2</v>
      </c>
      <c r="G1909" s="66">
        <f>IF('##zz500##'!K1909="","",IF('##zz500##'!K1909="no",G1908*(1+E1909),IF('##zz500##'!T1909&lt;&gt;0,G1908*(1+'##zz500##'!T1909),G1908*(1+'##zz500##'!P1909))))</f>
        <v>33.279683355092473</v>
      </c>
      <c r="H1909" s="6">
        <f t="shared" si="83"/>
        <v>2.1012613385364975E-3</v>
      </c>
      <c r="I1909" s="17">
        <f>G1909/MAX(G$240:G1909)-1</f>
        <v>-0.10043995099829539</v>
      </c>
      <c r="N1909" s="20"/>
      <c r="O1909" s="20"/>
      <c r="S1909" s="192"/>
      <c r="Y1909" s="39"/>
      <c r="Z1909" s="39"/>
      <c r="AA1909" s="17"/>
      <c r="AC1909" s="142"/>
      <c r="AE1909" s="17"/>
      <c r="AG1909" s="66"/>
      <c r="AI1909" s="17"/>
      <c r="AK1909" s="18"/>
    </row>
    <row r="1910" spans="1:37" x14ac:dyDescent="0.25">
      <c r="A1910" s="72">
        <f>IF('##zz500##'!B1910&lt;&gt;"",'##zz500##'!B1910,"")</f>
        <v>41964</v>
      </c>
      <c r="B1910" s="208">
        <v>43475.99</v>
      </c>
      <c r="C1910" s="146">
        <f t="shared" si="81"/>
        <v>1.0397972696286839E-2</v>
      </c>
      <c r="D1910" s="143">
        <f>IF('##zz500##'!K1910="","",IF('##zz500##'!K1910="yes",D1909,IF('##zz500##'!T1910&lt;&gt;0,D1909*(1+'##zz500##'!T1910),D1909*(1+C1910))))</f>
        <v>8.8057679077526618</v>
      </c>
      <c r="E1910" s="6">
        <f t="shared" si="82"/>
        <v>0</v>
      </c>
      <c r="F1910" s="17">
        <f>D1910/MAX(D$240:D1910)-1</f>
        <v>-5.9259609021174109E-2</v>
      </c>
      <c r="G1910" s="66">
        <f>IF('##zz500##'!K1910="","",IF('##zz500##'!K1910="no",G1909*(1+E1910),IF('##zz500##'!T1910&lt;&gt;0,G1909*(1+'##zz500##'!T1910),G1909*(1+'##zz500##'!P1910))))</f>
        <v>33.031045299669181</v>
      </c>
      <c r="H1910" s="6">
        <f t="shared" si="83"/>
        <v>-7.471166500303994E-3</v>
      </c>
      <c r="I1910" s="17">
        <f>G1910/MAX(G$240:G1910)-1</f>
        <v>-0.1071607139014088</v>
      </c>
      <c r="N1910" s="20"/>
      <c r="O1910" s="20"/>
      <c r="S1910" s="192"/>
      <c r="Y1910" s="39"/>
      <c r="Z1910" s="39"/>
      <c r="AA1910" s="17"/>
      <c r="AC1910" s="142"/>
      <c r="AE1910" s="17"/>
      <c r="AG1910" s="66"/>
      <c r="AI1910" s="17"/>
      <c r="AK1910" s="18"/>
    </row>
    <row r="1911" spans="1:37" x14ac:dyDescent="0.25">
      <c r="A1911" s="72">
        <f>IF('##zz500##'!B1911&lt;&gt;"",'##zz500##'!B1911,"")</f>
        <v>41967</v>
      </c>
      <c r="B1911" s="208">
        <v>43707.86</v>
      </c>
      <c r="C1911" s="146">
        <f t="shared" si="81"/>
        <v>5.3332885576613531E-3</v>
      </c>
      <c r="D1911" s="143">
        <f>IF('##zz500##'!K1911="","",IF('##zz500##'!K1911="yes",D1910,IF('##zz500##'!T1911&lt;&gt;0,D1910*(1+'##zz500##'!T1911),D1910*(1+C1911))))</f>
        <v>8.8527316089764998</v>
      </c>
      <c r="E1911" s="6">
        <f t="shared" si="82"/>
        <v>5.3332885576613531E-3</v>
      </c>
      <c r="F1911" s="17">
        <f>D1911/MAX(D$240:D1911)-1</f>
        <v>-5.4242369058236983E-2</v>
      </c>
      <c r="G1911" s="66">
        <f>IF('##zz500##'!K1911="","",IF('##zz500##'!K1911="no",G1910*(1+E1911),IF('##zz500##'!T1911&lt;&gt;0,G1910*(1+'##zz500##'!T1911),G1910*(1+'##zz500##'!P1911))))</f>
        <v>33.207209395613503</v>
      </c>
      <c r="H1911" s="6">
        <f t="shared" si="83"/>
        <v>5.3332885576613531E-3</v>
      </c>
      <c r="I1911" s="17">
        <f>G1911/MAX(G$240:G1911)-1</f>
        <v>-0.10239894435302854</v>
      </c>
      <c r="N1911" s="20"/>
      <c r="O1911" s="20"/>
      <c r="S1911" s="192"/>
      <c r="Y1911" s="39"/>
      <c r="Z1911" s="39"/>
      <c r="AA1911" s="17"/>
      <c r="AC1911" s="142"/>
      <c r="AE1911" s="17"/>
      <c r="AG1911" s="66"/>
      <c r="AI1911" s="17"/>
      <c r="AK1911" s="18"/>
    </row>
    <row r="1912" spans="1:37" x14ac:dyDescent="0.25">
      <c r="A1912" s="72">
        <f>IF('##zz500##'!B1912&lt;&gt;"",'##zz500##'!B1912,"")</f>
        <v>41968</v>
      </c>
      <c r="B1912" s="208">
        <v>44368.67</v>
      </c>
      <c r="C1912" s="146">
        <f t="shared" si="81"/>
        <v>1.5118790990910957E-2</v>
      </c>
      <c r="D1912" s="143">
        <f>IF('##zz500##'!K1912="","",IF('##zz500##'!K1912="yes",D1911,IF('##zz500##'!T1912&lt;&gt;0,D1911*(1+'##zz500##'!T1912),D1911*(1+C1912))))</f>
        <v>8.9865742078712465</v>
      </c>
      <c r="E1912" s="6">
        <f t="shared" si="82"/>
        <v>1.5118790990910957E-2</v>
      </c>
      <c r="F1912" s="17">
        <f>D1912/MAX(D$240:D1912)-1</f>
        <v>-3.9943657107969321E-2</v>
      </c>
      <c r="G1912" s="66">
        <f>IF('##zz500##'!K1912="","",IF('##zz500##'!K1912="no",G1911*(1+E1912),IF('##zz500##'!T1912&lt;&gt;0,G1911*(1+'##zz500##'!T1912),G1911*(1+'##zz500##'!P1912))))</f>
        <v>33.709262253857197</v>
      </c>
      <c r="H1912" s="6">
        <f t="shared" si="83"/>
        <v>1.5118790990910957E-2</v>
      </c>
      <c r="I1912" s="17">
        <f>G1912/MAX(G$240:G1912)-1</f>
        <v>-8.8828301599480963E-2</v>
      </c>
      <c r="N1912" s="20"/>
      <c r="O1912" s="20"/>
      <c r="S1912" s="192"/>
      <c r="Y1912" s="39"/>
      <c r="Z1912" s="39"/>
      <c r="AA1912" s="17"/>
      <c r="AC1912" s="142"/>
      <c r="AE1912" s="17"/>
      <c r="AG1912" s="66"/>
      <c r="AI1912" s="17"/>
      <c r="AK1912" s="18"/>
    </row>
    <row r="1913" spans="1:37" x14ac:dyDescent="0.25">
      <c r="A1913" s="72">
        <f>IF('##zz500##'!B1913&lt;&gt;"",'##zz500##'!B1913,"")</f>
        <v>41969</v>
      </c>
      <c r="B1913" s="208">
        <v>44449.13</v>
      </c>
      <c r="C1913" s="146">
        <f t="shared" si="81"/>
        <v>1.8134417822306403E-3</v>
      </c>
      <c r="D1913" s="143">
        <f>IF('##zz500##'!K1913="","",IF('##zz500##'!K1913="yes",D1912,IF('##zz500##'!T1913&lt;&gt;0,D1912*(1+'##zz500##'!T1913),D1912*(1+C1913))))</f>
        <v>9.0028708370189161</v>
      </c>
      <c r="E1913" s="6">
        <f t="shared" si="82"/>
        <v>1.8134417822306403E-3</v>
      </c>
      <c r="F1913" s="17">
        <f>D1913/MAX(D$240:D1913)-1</f>
        <v>-3.8202650822473427E-2</v>
      </c>
      <c r="G1913" s="66">
        <f>IF('##zz500##'!K1913="","",IF('##zz500##'!K1913="no",G1912*(1+E1913),IF('##zz500##'!T1913&lt;&gt;0,G1912*(1+'##zz500##'!T1913),G1912*(1+'##zz500##'!P1913))))</f>
        <v>33.770392038476515</v>
      </c>
      <c r="H1913" s="6">
        <f t="shared" si="83"/>
        <v>1.8134417822306403E-3</v>
      </c>
      <c r="I1913" s="17">
        <f>G1913/MAX(G$240:G1913)-1</f>
        <v>-8.7175944770815361E-2</v>
      </c>
      <c r="N1913" s="20"/>
      <c r="O1913" s="20"/>
      <c r="S1913" s="192"/>
      <c r="Y1913" s="39"/>
      <c r="Z1913" s="39"/>
      <c r="AA1913" s="17"/>
      <c r="AC1913" s="142"/>
      <c r="AE1913" s="17"/>
      <c r="AG1913" s="66"/>
      <c r="AI1913" s="17"/>
      <c r="AK1913" s="18"/>
    </row>
    <row r="1914" spans="1:37" x14ac:dyDescent="0.25">
      <c r="A1914" s="72">
        <f>IF('##zz500##'!B1914&lt;&gt;"",'##zz500##'!B1914,"")</f>
        <v>41970</v>
      </c>
      <c r="B1914" s="208">
        <v>44784.480000000003</v>
      </c>
      <c r="C1914" s="146">
        <f t="shared" si="81"/>
        <v>7.5445796126945019E-3</v>
      </c>
      <c r="D1914" s="143">
        <f>IF('##zz500##'!K1914="","",IF('##zz500##'!K1914="yes",D1913,IF('##zz500##'!T1914&lt;&gt;0,D1913*(1+'##zz500##'!T1914),D1913*(1+C1914))))</f>
        <v>9.0707937127916107</v>
      </c>
      <c r="E1914" s="6">
        <f t="shared" si="82"/>
        <v>7.5445796126945019E-3</v>
      </c>
      <c r="F1914" s="17">
        <f>D1914/MAX(D$240:D1914)-1</f>
        <v>-3.0946294150325016E-2</v>
      </c>
      <c r="G1914" s="66">
        <f>IF('##zz500##'!K1914="","",IF('##zz500##'!K1914="no",G1913*(1+E1914),IF('##zz500##'!T1914&lt;&gt;0,G1913*(1+'##zz500##'!T1914),G1913*(1+'##zz500##'!P1914))))</f>
        <v>34.025175449762706</v>
      </c>
      <c r="H1914" s="6">
        <f t="shared" si="83"/>
        <v>7.5445796126945019E-3</v>
      </c>
      <c r="I1914" s="17">
        <f>G1914/MAX(G$240:G1914)-1</f>
        <v>-8.0289071013756041E-2</v>
      </c>
      <c r="N1914" s="20"/>
      <c r="O1914" s="20"/>
      <c r="S1914" s="192"/>
      <c r="Y1914" s="39"/>
      <c r="Z1914" s="39"/>
      <c r="AA1914" s="17"/>
      <c r="AC1914" s="142"/>
      <c r="AE1914" s="17"/>
      <c r="AG1914" s="66"/>
      <c r="AI1914" s="17"/>
      <c r="AK1914" s="18"/>
    </row>
    <row r="1915" spans="1:37" x14ac:dyDescent="0.25">
      <c r="A1915" s="72">
        <f>IF('##zz500##'!B1915&lt;&gt;"",'##zz500##'!B1915,"")</f>
        <v>41971</v>
      </c>
      <c r="B1915" s="208">
        <v>44403.97</v>
      </c>
      <c r="C1915" s="146">
        <f t="shared" si="81"/>
        <v>-8.4964702057498398E-3</v>
      </c>
      <c r="D1915" s="143">
        <f>IF('##zz500##'!K1915="","",IF('##zz500##'!K1915="yes",D1914,IF('##zz500##'!T1915&lt;&gt;0,D1914*(1+'##zz500##'!T1915),D1914*(1+C1915))))</f>
        <v>8.9937239842683745</v>
      </c>
      <c r="E1915" s="6">
        <f t="shared" si="82"/>
        <v>-8.4964702057497288E-3</v>
      </c>
      <c r="F1915" s="17">
        <f>D1915/MAX(D$240:D1915)-1</f>
        <v>-3.9179830089848267E-2</v>
      </c>
      <c r="G1915" s="66">
        <f>IF('##zz500##'!K1915="","",IF('##zz500##'!K1915="no",G1914*(1+E1915),IF('##zz500##'!T1915&lt;&gt;0,G1914*(1+'##zz500##'!T1915),G1914*(1+'##zz500##'!P1915))))</f>
        <v>33.736081560308392</v>
      </c>
      <c r="H1915" s="6">
        <f t="shared" si="83"/>
        <v>-8.4964702057496178E-3</v>
      </c>
      <c r="I1915" s="17">
        <f>G1915/MAX(G$240:G1915)-1</f>
        <v>-8.8103367519790088E-2</v>
      </c>
      <c r="N1915" s="20"/>
      <c r="O1915" s="20"/>
      <c r="S1915" s="192"/>
      <c r="Y1915" s="39"/>
      <c r="Z1915" s="39"/>
      <c r="AA1915" s="17"/>
      <c r="AC1915" s="142"/>
      <c r="AE1915" s="17"/>
      <c r="AG1915" s="66"/>
      <c r="AI1915" s="17"/>
      <c r="AK1915" s="18"/>
    </row>
    <row r="1916" spans="1:37" x14ac:dyDescent="0.25">
      <c r="A1916" s="72">
        <f>IF('##zz500##'!B1916&lt;&gt;"",'##zz500##'!B1916,"")</f>
        <v>41974</v>
      </c>
      <c r="B1916" s="208">
        <v>44114.44</v>
      </c>
      <c r="C1916" s="146">
        <f t="shared" si="81"/>
        <v>-6.5203629315125911E-3</v>
      </c>
      <c r="D1916" s="143">
        <f>IF('##zz500##'!K1916="","",IF('##zz500##'!K1916="yes",D1915,IF('##zz500##'!T1916&lt;&gt;0,D1915*(1+'##zz500##'!T1916),D1915*(1+C1916))))</f>
        <v>8.9350816397850945</v>
      </c>
      <c r="E1916" s="6">
        <f t="shared" si="82"/>
        <v>-6.5203629315127021E-3</v>
      </c>
      <c r="F1916" s="17">
        <f>D1916/MAX(D$240:D1916)-1</f>
        <v>-4.5444726309580075E-2</v>
      </c>
      <c r="G1916" s="66">
        <f>IF('##zz500##'!K1916="","",IF('##zz500##'!K1916="no",G1915*(1+E1916),IF('##zz500##'!T1916&lt;&gt;0,G1915*(1+'##zz500##'!T1916),G1915*(1+'##zz500##'!P1916))))</f>
        <v>33.516110064648068</v>
      </c>
      <c r="H1916" s="6">
        <f t="shared" si="83"/>
        <v>-6.5203629315127021E-3</v>
      </c>
      <c r="I1916" s="17">
        <f>G1916/MAX(G$240:G1916)-1</f>
        <v>-9.4049264519585285E-2</v>
      </c>
      <c r="N1916" s="20"/>
      <c r="O1916" s="20"/>
      <c r="S1916" s="192"/>
      <c r="Y1916" s="39"/>
      <c r="Z1916" s="39"/>
      <c r="AA1916" s="17"/>
      <c r="AC1916" s="142"/>
      <c r="AE1916" s="17"/>
      <c r="AG1916" s="66"/>
      <c r="AI1916" s="17"/>
      <c r="AK1916" s="18"/>
    </row>
    <row r="1917" spans="1:37" x14ac:dyDescent="0.25">
      <c r="A1917" s="72">
        <f>IF('##zz500##'!B1917&lt;&gt;"",'##zz500##'!B1917,"")</f>
        <v>41975</v>
      </c>
      <c r="B1917" s="208">
        <v>44544.94</v>
      </c>
      <c r="C1917" s="146">
        <f t="shared" si="81"/>
        <v>9.7587093931148505E-3</v>
      </c>
      <c r="D1917" s="143">
        <f>IF('##zz500##'!K1917="","",IF('##zz500##'!K1917="yes",D1916,IF('##zz500##'!T1917&lt;&gt;0,D1916*(1+'##zz500##'!T1917),D1916*(1+C1917))))</f>
        <v>9.0222765049115132</v>
      </c>
      <c r="E1917" s="6">
        <f t="shared" si="82"/>
        <v>9.7587093931148505E-3</v>
      </c>
      <c r="F1917" s="17">
        <f>D1917/MAX(D$240:D1917)-1</f>
        <v>-3.6129498793970094E-2</v>
      </c>
      <c r="G1917" s="66">
        <f>IF('##zz500##'!K1917="","",IF('##zz500##'!K1917="no",G1916*(1+E1917),IF('##zz500##'!T1917&lt;&gt;0,G1916*(1+'##zz500##'!T1917),G1916*(1+'##zz500##'!P1917))))</f>
        <v>33.843184042756619</v>
      </c>
      <c r="H1917" s="6">
        <f t="shared" si="83"/>
        <v>9.7587093931148505E-3</v>
      </c>
      <c r="I1917" s="17">
        <f>G1917/MAX(G$240:G1917)-1</f>
        <v>-8.5208354567553268E-2</v>
      </c>
      <c r="N1917" s="20"/>
      <c r="O1917" s="20"/>
      <c r="S1917" s="192"/>
      <c r="Y1917" s="39"/>
      <c r="Z1917" s="39"/>
      <c r="AA1917" s="17"/>
      <c r="AC1917" s="142"/>
      <c r="AE1917" s="17"/>
      <c r="AG1917" s="66"/>
      <c r="AI1917" s="17"/>
      <c r="AK1917" s="18"/>
    </row>
    <row r="1918" spans="1:37" x14ac:dyDescent="0.25">
      <c r="A1918" s="72">
        <f>IF('##zz500##'!B1918&lt;&gt;"",'##zz500##'!B1918,"")</f>
        <v>41976</v>
      </c>
      <c r="B1918" s="208">
        <v>44568.75</v>
      </c>
      <c r="C1918" s="146">
        <f t="shared" si="81"/>
        <v>5.3451637829127208E-4</v>
      </c>
      <c r="D1918" s="143">
        <f>IF('##zz500##'!K1918="","",IF('##zz500##'!K1918="yes",D1917,IF('##zz500##'!T1918&lt;&gt;0,D1917*(1+'##zz500##'!T1918),D1917*(1+C1918))))</f>
        <v>9.0270990594728602</v>
      </c>
      <c r="E1918" s="6">
        <f t="shared" si="82"/>
        <v>5.3451637829127208E-4</v>
      </c>
      <c r="F1918" s="17">
        <f>D1918/MAX(D$240:D1918)-1</f>
        <v>-3.5614294224523668E-2</v>
      </c>
      <c r="G1918" s="66">
        <f>IF('##zz500##'!K1918="","",IF('##zz500##'!K1918="no",G1917*(1+E1918),IF('##zz500##'!T1918&lt;&gt;0,G1917*(1+'##zz500##'!T1918),G1917*(1+'##zz500##'!P1918))))</f>
        <v>33.861273778920996</v>
      </c>
      <c r="H1918" s="6">
        <f t="shared" si="83"/>
        <v>5.3451637829127208E-4</v>
      </c>
      <c r="I1918" s="17">
        <f>G1918/MAX(G$240:G1918)-1</f>
        <v>-8.4719383450345687E-2</v>
      </c>
      <c r="N1918" s="20"/>
      <c r="O1918" s="20"/>
      <c r="S1918" s="192"/>
      <c r="Y1918" s="39"/>
      <c r="Z1918" s="39"/>
      <c r="AA1918" s="17"/>
      <c r="AC1918" s="142"/>
      <c r="AE1918" s="17"/>
      <c r="AG1918" s="66"/>
      <c r="AI1918" s="17"/>
      <c r="AK1918" s="18"/>
    </row>
    <row r="1919" spans="1:37" x14ac:dyDescent="0.25">
      <c r="A1919" s="72">
        <f>IF('##zz500##'!B1919&lt;&gt;"",'##zz500##'!B1919,"")</f>
        <v>41977</v>
      </c>
      <c r="B1919" s="208">
        <v>44617.760000000002</v>
      </c>
      <c r="C1919" s="146">
        <f t="shared" si="81"/>
        <v>1.0996494180339766E-3</v>
      </c>
      <c r="D1919" s="143">
        <f>IF('##zz500##'!K1919="","",IF('##zz500##'!K1919="yes",D1918,IF('##zz500##'!T1919&lt;&gt;0,D1918*(1+'##zz500##'!T1919),D1918*(1+C1919))))</f>
        <v>9.0370257037001451</v>
      </c>
      <c r="E1919" s="6">
        <f t="shared" si="82"/>
        <v>1.0996494180339766E-3</v>
      </c>
      <c r="F1919" s="17">
        <f>D1919/MAX(D$240:D1919)-1</f>
        <v>-3.455380804440733E-2</v>
      </c>
      <c r="G1919" s="66">
        <f>IF('##zz500##'!K1919="","",IF('##zz500##'!K1919="no",G1918*(1+E1919),IF('##zz500##'!T1919&lt;&gt;0,G1918*(1+'##zz500##'!T1919),G1918*(1+'##zz500##'!P1919))))</f>
        <v>33.898509308925874</v>
      </c>
      <c r="H1919" s="6">
        <f t="shared" si="83"/>
        <v>1.0996494180339766E-3</v>
      </c>
      <c r="I1919" s="17">
        <f>G1919/MAX(G$240:G1919)-1</f>
        <v>-8.3712895653019093E-2</v>
      </c>
      <c r="N1919" s="20"/>
      <c r="O1919" s="20"/>
      <c r="S1919" s="192"/>
      <c r="Y1919" s="39"/>
      <c r="Z1919" s="39"/>
      <c r="AA1919" s="17"/>
      <c r="AC1919" s="142"/>
      <c r="AE1919" s="17"/>
      <c r="AG1919" s="66"/>
      <c r="AI1919" s="17"/>
      <c r="AK1919" s="18"/>
    </row>
    <row r="1920" spans="1:37" x14ac:dyDescent="0.25">
      <c r="A1920" s="72">
        <f>IF('##zz500##'!B1920&lt;&gt;"",'##zz500##'!B1920,"")</f>
        <v>41978</v>
      </c>
      <c r="B1920" s="208">
        <v>43155.5</v>
      </c>
      <c r="C1920" s="146">
        <f t="shared" si="81"/>
        <v>-3.2773048221156786E-2</v>
      </c>
      <c r="D1920" s="143">
        <f>IF('##zz500##'!K1920="","",IF('##zz500##'!K1920="yes",D1919,IF('##zz500##'!T1920&lt;&gt;0,D1919*(1+'##zz500##'!T1920),D1919*(1+C1920))))</f>
        <v>8.7408548245369477</v>
      </c>
      <c r="E1920" s="6">
        <f t="shared" si="82"/>
        <v>-3.2773048221156675E-2</v>
      </c>
      <c r="F1920" s="17">
        <f>D1920/MAX(D$240:D1920)-1</f>
        <v>-6.6194422648300111E-2</v>
      </c>
      <c r="G1920" s="66">
        <f>IF('##zz500##'!K1920="","",IF('##zz500##'!K1920="no",G1919*(1+E1920),IF('##zz500##'!T1920&lt;&gt;0,G1919*(1+'##zz500##'!T1920),G1919*(1+'##zz500##'!P1920))))</f>
        <v>32.787551828719117</v>
      </c>
      <c r="H1920" s="6">
        <f t="shared" si="83"/>
        <v>-3.2773048221156675E-2</v>
      </c>
      <c r="I1920" s="17">
        <f>G1920/MAX(G$240:G1920)-1</f>
        <v>-0.11374241710820676</v>
      </c>
      <c r="N1920" s="20"/>
      <c r="O1920" s="20"/>
      <c r="S1920" s="192"/>
      <c r="Y1920" s="39"/>
      <c r="Z1920" s="39"/>
      <c r="AA1920" s="17"/>
      <c r="AC1920" s="142"/>
      <c r="AE1920" s="17"/>
      <c r="AG1920" s="66"/>
      <c r="AI1920" s="17"/>
      <c r="AK1920" s="18"/>
    </row>
    <row r="1921" spans="1:37" x14ac:dyDescent="0.25">
      <c r="A1921" s="72">
        <f>IF('##zz500##'!B1921&lt;&gt;"",'##zz500##'!B1921,"")</f>
        <v>41981</v>
      </c>
      <c r="B1921" s="208">
        <v>42297.93</v>
      </c>
      <c r="C1921" s="146">
        <f t="shared" si="81"/>
        <v>-1.9871627023206773E-2</v>
      </c>
      <c r="D1921" s="143">
        <f>IF('##zz500##'!K1921="","",IF('##zz500##'!K1921="yes",D1920,IF('##zz500##'!T1921&lt;&gt;0,D1920*(1+'##zz500##'!T1921),D1920*(1+C1921))))</f>
        <v>8.5671598175997516</v>
      </c>
      <c r="E1921" s="6">
        <f t="shared" si="82"/>
        <v>-1.9871627023206773E-2</v>
      </c>
      <c r="F1921" s="17">
        <f>D1921/MAX(D$240:D1921)-1</f>
        <v>-8.4750658793623423E-2</v>
      </c>
      <c r="G1921" s="66">
        <f>IF('##zz500##'!K1921="","",IF('##zz500##'!K1921="no",G1920*(1+E1921),IF('##zz500##'!T1921&lt;&gt;0,G1920*(1+'##zz500##'!T1921),G1920*(1+'##zz500##'!P1921))))</f>
        <v>32.13600982777475</v>
      </c>
      <c r="H1921" s="6">
        <f t="shared" si="83"/>
        <v>-1.9871627023206773E-2</v>
      </c>
      <c r="I1921" s="17">
        <f>G1921/MAX(G$240:G1921)-1</f>
        <v>-0.1313537972419212</v>
      </c>
      <c r="N1921" s="20"/>
      <c r="O1921" s="20"/>
      <c r="S1921" s="192"/>
      <c r="Y1921" s="39"/>
      <c r="Z1921" s="39"/>
      <c r="AA1921" s="17"/>
      <c r="AC1921" s="142"/>
      <c r="AE1921" s="17"/>
      <c r="AG1921" s="66"/>
      <c r="AI1921" s="17"/>
      <c r="AK1921" s="18"/>
    </row>
    <row r="1922" spans="1:37" x14ac:dyDescent="0.25">
      <c r="A1922" s="72">
        <f>IF('##zz500##'!B1922&lt;&gt;"",'##zz500##'!B1922,"")</f>
        <v>41982</v>
      </c>
      <c r="B1922" s="208">
        <v>40608.800000000003</v>
      </c>
      <c r="C1922" s="146">
        <f t="shared" si="81"/>
        <v>-3.9934105522421492E-2</v>
      </c>
      <c r="D1922" s="143">
        <f>IF('##zz500##'!K1922="","",IF('##zz500##'!K1922="yes",D1921,IF('##zz500##'!T1922&lt;&gt;0,D1921*(1+'##zz500##'!T1922),D1921*(1+C1922))))</f>
        <v>8.2200491721791291</v>
      </c>
      <c r="E1922" s="6">
        <f t="shared" si="82"/>
        <v>-4.0516420005092368E-2</v>
      </c>
      <c r="F1922" s="17">
        <f>D1922/MAX(D$240:D1922)-1</f>
        <v>-0.12183328551132511</v>
      </c>
      <c r="G1922" s="66">
        <f>IF('##zz500##'!K1922="","",IF('##zz500##'!K1922="no",G1921*(1+E1922),IF('##zz500##'!T1922&lt;&gt;0,G1921*(1+'##zz500##'!T1922),G1921*(1+'##zz500##'!P1922))))</f>
        <v>30.83397375630485</v>
      </c>
      <c r="H1922" s="6">
        <f t="shared" si="83"/>
        <v>-4.0516420005092368E-2</v>
      </c>
      <c r="I1922" s="17">
        <f>G1922/MAX(G$240:G1922)-1</f>
        <v>-0.16654823162869625</v>
      </c>
      <c r="N1922" s="20"/>
      <c r="O1922" s="20"/>
      <c r="S1922" s="192"/>
      <c r="Y1922" s="39"/>
      <c r="Z1922" s="39"/>
      <c r="AA1922" s="17"/>
      <c r="AC1922" s="142"/>
      <c r="AE1922" s="17"/>
      <c r="AG1922" s="66"/>
      <c r="AI1922" s="17"/>
      <c r="AK1922" s="18"/>
    </row>
    <row r="1923" spans="1:37" x14ac:dyDescent="0.25">
      <c r="A1923" s="72">
        <f>IF('##zz500##'!B1923&lt;&gt;"",'##zz500##'!B1923,"")</f>
        <v>41983</v>
      </c>
      <c r="B1923" s="208">
        <v>41810.54</v>
      </c>
      <c r="C1923" s="146">
        <f t="shared" si="81"/>
        <v>2.9593093122672887E-2</v>
      </c>
      <c r="D1923" s="143">
        <f>IF('##zz500##'!K1923="","",IF('##zz500##'!K1923="yes",D1922,IF('##zz500##'!T1923&lt;&gt;0,D1922*(1+'##zz500##'!T1923),D1922*(1+C1923))))</f>
        <v>8.2361667955564428</v>
      </c>
      <c r="E1923" s="6">
        <f t="shared" si="82"/>
        <v>1.9607697034056404E-3</v>
      </c>
      <c r="F1923" s="17">
        <f>D1923/MAX(D$240:D1923)-1</f>
        <v>-0.12011140282301636</v>
      </c>
      <c r="G1923" s="66">
        <f>IF('##zz500##'!K1923="","",IF('##zz500##'!K1923="no",G1922*(1+E1923),IF('##zz500##'!T1923&lt;&gt;0,G1922*(1+'##zz500##'!T1923),G1922*(1+'##zz500##'!P1923))))</f>
        <v>30.894432077881817</v>
      </c>
      <c r="H1923" s="6">
        <f t="shared" si="83"/>
        <v>1.9607697034056404E-3</v>
      </c>
      <c r="I1923" s="17">
        <f>G1923/MAX(G$240:G1923)-1</f>
        <v>-0.16491402465202398</v>
      </c>
      <c r="N1923" s="20"/>
      <c r="O1923" s="20"/>
      <c r="S1923" s="192"/>
      <c r="Y1923" s="39"/>
      <c r="Z1923" s="39"/>
      <c r="AA1923" s="17"/>
      <c r="AC1923" s="142"/>
      <c r="AE1923" s="17"/>
      <c r="AG1923" s="66"/>
      <c r="AI1923" s="17"/>
      <c r="AK1923" s="18"/>
    </row>
    <row r="1924" spans="1:37" x14ac:dyDescent="0.25">
      <c r="A1924" s="72">
        <f>IF('##zz500##'!B1924&lt;&gt;"",'##zz500##'!B1924,"")</f>
        <v>41984</v>
      </c>
      <c r="B1924" s="208">
        <v>42107.68</v>
      </c>
      <c r="C1924" s="146">
        <f t="shared" ref="C1924:C1987" si="84">IF(AND(B1923&gt;0,B1924&gt;0),B1924/B1923-1,"")</f>
        <v>7.106820433316452E-3</v>
      </c>
      <c r="D1924" s="143">
        <f>IF('##zz500##'!K1924="","",IF('##zz500##'!K1924="yes",D1923,IF('##zz500##'!T1924&lt;&gt;0,D1923*(1+'##zz500##'!T1924),D1923*(1+C1924))))</f>
        <v>8.2946997540313063</v>
      </c>
      <c r="E1924" s="6">
        <f t="shared" si="82"/>
        <v>7.106820433316452E-3</v>
      </c>
      <c r="F1924" s="17">
        <f>D1924/MAX(D$240:D1924)-1</f>
        <v>-0.11385819256155683</v>
      </c>
      <c r="G1924" s="66">
        <f>IF('##zz500##'!K1924="","",IF('##zz500##'!K1924="no",G1923*(1+E1924),IF('##zz500##'!T1924&lt;&gt;0,G1923*(1+'##zz500##'!T1924),G1923*(1+'##zz500##'!P1924))))</f>
        <v>31.113993259048616</v>
      </c>
      <c r="H1924" s="6">
        <f t="shared" si="83"/>
        <v>7.106820433316452E-3</v>
      </c>
      <c r="I1924" s="17">
        <f>G1924/MAX(G$240:G1924)-1</f>
        <v>-0.15897921857884489</v>
      </c>
      <c r="N1924" s="20"/>
      <c r="O1924" s="20"/>
      <c r="S1924" s="192"/>
      <c r="Y1924" s="39"/>
      <c r="Z1924" s="39"/>
      <c r="AA1924" s="17"/>
      <c r="AC1924" s="142"/>
      <c r="AE1924" s="17"/>
      <c r="AG1924" s="66"/>
      <c r="AI1924" s="17"/>
      <c r="AK1924" s="18"/>
    </row>
    <row r="1925" spans="1:37" x14ac:dyDescent="0.25">
      <c r="A1925" s="72">
        <f>IF('##zz500##'!B1925&lt;&gt;"",'##zz500##'!B1925,"")</f>
        <v>41985</v>
      </c>
      <c r="B1925" s="208">
        <v>42835.38</v>
      </c>
      <c r="C1925" s="146">
        <f t="shared" si="84"/>
        <v>1.7281883019914623E-2</v>
      </c>
      <c r="D1925" s="143">
        <f>IF('##zz500##'!K1925="","",IF('##zz500##'!K1925="yes",D1924,IF('##zz500##'!T1925&lt;&gt;0,D1924*(1+'##zz500##'!T1925),D1924*(1+C1925))))</f>
        <v>8.4380477848657893</v>
      </c>
      <c r="E1925" s="6">
        <f t="shared" si="82"/>
        <v>1.7281883019914623E-2</v>
      </c>
      <c r="F1925" s="17">
        <f>D1925/MAX(D$240:D1925)-1</f>
        <v>-9.8543993506350014E-2</v>
      </c>
      <c r="G1925" s="66">
        <f>IF('##zz500##'!K1925="","",IF('##zz500##'!K1925="no",G1924*(1+E1925),IF('##zz500##'!T1925&lt;&gt;0,G1924*(1+'##zz500##'!T1925),G1924*(1+'##zz500##'!P1925))))</f>
        <v>31.651701650833907</v>
      </c>
      <c r="H1925" s="6">
        <f t="shared" si="83"/>
        <v>1.7281883019914623E-2</v>
      </c>
      <c r="I1925" s="17">
        <f>G1925/MAX(G$240:G1925)-1</f>
        <v>-0.14444479581700731</v>
      </c>
      <c r="N1925" s="20"/>
      <c r="O1925" s="20"/>
      <c r="S1925" s="192"/>
      <c r="Y1925" s="39"/>
      <c r="Z1925" s="39"/>
      <c r="AA1925" s="17"/>
      <c r="AC1925" s="142"/>
      <c r="AE1925" s="17"/>
      <c r="AG1925" s="66"/>
      <c r="AI1925" s="17"/>
      <c r="AK1925" s="18"/>
    </row>
    <row r="1926" spans="1:37" x14ac:dyDescent="0.25">
      <c r="A1926" s="72">
        <f>IF('##zz500##'!B1926&lt;&gt;"",'##zz500##'!B1926,"")</f>
        <v>41988</v>
      </c>
      <c r="B1926" s="208">
        <v>43346.53</v>
      </c>
      <c r="C1926" s="146">
        <f t="shared" si="84"/>
        <v>1.1932892856325816E-2</v>
      </c>
      <c r="D1926" s="143">
        <f>IF('##zz500##'!K1926="","",IF('##zz500##'!K1926="yes",D1925,IF('##zz500##'!T1926&lt;&gt;0,D1925*(1+'##zz500##'!T1926),D1925*(1+C1926))))</f>
        <v>8.5387381049991493</v>
      </c>
      <c r="E1926" s="6">
        <f t="shared" si="82"/>
        <v>1.1932892856325816E-2</v>
      </c>
      <c r="F1926" s="17">
        <f>D1926/MAX(D$240:D1926)-1</f>
        <v>-8.7787015566169968E-2</v>
      </c>
      <c r="G1926" s="66">
        <f>IF('##zz500##'!K1926="","",IF('##zz500##'!K1926="no",G1925*(1+E1926),IF('##zz500##'!T1926&lt;&gt;0,G1925*(1+'##zz500##'!T1926),G1925*(1+'##zz500##'!P1926))))</f>
        <v>32.029398015353699</v>
      </c>
      <c r="H1926" s="6">
        <f t="shared" si="83"/>
        <v>1.1932892856325816E-2</v>
      </c>
      <c r="I1926" s="17">
        <f>G1926/MAX(G$240:G1926)-1</f>
        <v>-0.13423554723281972</v>
      </c>
      <c r="N1926" s="20"/>
      <c r="O1926" s="20"/>
      <c r="S1926" s="192"/>
      <c r="Y1926" s="39"/>
      <c r="Z1926" s="39"/>
      <c r="AA1926" s="17"/>
      <c r="AC1926" s="142"/>
      <c r="AE1926" s="17"/>
      <c r="AG1926" s="66"/>
      <c r="AI1926" s="17"/>
      <c r="AK1926" s="18"/>
    </row>
    <row r="1927" spans="1:37" x14ac:dyDescent="0.25">
      <c r="A1927" s="72">
        <f>IF('##zz500##'!B1927&lt;&gt;"",'##zz500##'!B1927,"")</f>
        <v>41989</v>
      </c>
      <c r="B1927" s="208">
        <v>43124.44</v>
      </c>
      <c r="C1927" s="146">
        <f t="shared" si="84"/>
        <v>-5.1235935148672418E-3</v>
      </c>
      <c r="D1927" s="143">
        <f>IF('##zz500##'!K1927="","",IF('##zz500##'!K1927="yes",D1926,IF('##zz500##'!T1927&lt;&gt;0,D1926*(1+'##zz500##'!T1927),D1926*(1+C1927))))</f>
        <v>8.4949890818192255</v>
      </c>
      <c r="E1927" s="6">
        <f t="shared" si="82"/>
        <v>-5.1235935148672418E-3</v>
      </c>
      <c r="F1927" s="17">
        <f>D1927/MAX(D$240:D1927)-1</f>
        <v>-9.2460824097392869E-2</v>
      </c>
      <c r="G1927" s="66">
        <f>IF('##zz500##'!K1927="","",IF('##zz500##'!K1927="no",G1926*(1+E1927),IF('##zz500##'!T1927&lt;&gt;0,G1926*(1+'##zz500##'!T1927),G1926*(1+'##zz500##'!P1927))))</f>
        <v>31.865292399397131</v>
      </c>
      <c r="H1927" s="6">
        <f t="shared" si="83"/>
        <v>-5.1235935148672418E-3</v>
      </c>
      <c r="I1927" s="17">
        <f>G1927/MAX(G$240:G1927)-1</f>
        <v>-0.1386713723684202</v>
      </c>
      <c r="N1927" s="20"/>
      <c r="O1927" s="20"/>
      <c r="S1927" s="192"/>
      <c r="Y1927" s="39"/>
      <c r="Z1927" s="39"/>
      <c r="AA1927" s="17"/>
      <c r="AC1927" s="142"/>
      <c r="AE1927" s="17"/>
      <c r="AG1927" s="66"/>
      <c r="AI1927" s="17"/>
      <c r="AK1927" s="18"/>
    </row>
    <row r="1928" spans="1:37" x14ac:dyDescent="0.25">
      <c r="A1928" s="72">
        <f>IF('##zz500##'!B1928&lt;&gt;"",'##zz500##'!B1928,"")</f>
        <v>41990</v>
      </c>
      <c r="B1928" s="208">
        <v>42444.84</v>
      </c>
      <c r="C1928" s="146">
        <f t="shared" si="84"/>
        <v>-1.5759045218906143E-2</v>
      </c>
      <c r="D1928" s="143">
        <f>IF('##zz500##'!K1928="","",IF('##zz500##'!K1928="yes",D1927,IF('##zz500##'!T1928&lt;&gt;0,D1927*(1+'##zz500##'!T1928),D1927*(1+C1928))))</f>
        <v>8.3611161647447219</v>
      </c>
      <c r="E1928" s="6">
        <f t="shared" si="82"/>
        <v>-1.5759045218906254E-2</v>
      </c>
      <c r="F1928" s="17">
        <f>D1928/MAX(D$240:D1928)-1</f>
        <v>-0.10676277500837095</v>
      </c>
      <c r="G1928" s="66">
        <f>IF('##zz500##'!K1928="","",IF('##zz500##'!K1928="no",G1927*(1+E1928),IF('##zz500##'!T1928&lt;&gt;0,G1927*(1+'##zz500##'!T1928),G1927*(1+'##zz500##'!P1928))))</f>
        <v>31.363125815561361</v>
      </c>
      <c r="H1928" s="6">
        <f t="shared" si="83"/>
        <v>-1.5759045218906254E-2</v>
      </c>
      <c r="I1928" s="17">
        <f>G1928/MAX(G$240:G1928)-1</f>
        <v>-0.15224508915960477</v>
      </c>
      <c r="N1928" s="20"/>
      <c r="O1928" s="20"/>
      <c r="S1928" s="192"/>
      <c r="Y1928" s="39"/>
      <c r="Z1928" s="39"/>
      <c r="AA1928" s="17"/>
      <c r="AC1928" s="142"/>
      <c r="AE1928" s="17"/>
      <c r="AF1928" s="14"/>
      <c r="AG1928" s="66"/>
      <c r="AI1928" s="17"/>
      <c r="AJ1928" s="14"/>
      <c r="AK1928" s="18"/>
    </row>
    <row r="1929" spans="1:37" x14ac:dyDescent="0.25">
      <c r="A1929" s="72">
        <f>IF('##zz500##'!B1929&lt;&gt;"",'##zz500##'!B1929,"")</f>
        <v>41991</v>
      </c>
      <c r="B1929" s="208">
        <v>42299.44</v>
      </c>
      <c r="C1929" s="146">
        <f t="shared" si="84"/>
        <v>-3.4256225256119599E-3</v>
      </c>
      <c r="D1929" s="143">
        <f>IF('##zz500##'!K1929="","",IF('##zz500##'!K1929="yes",D1928,IF('##zz500##'!T1929&lt;&gt;0,D1928*(1+'##zz500##'!T1929),D1928*(1+C1929))))</f>
        <v>8.3324741368715145</v>
      </c>
      <c r="E1929" s="6">
        <f t="shared" si="82"/>
        <v>-3.4256225256119599E-3</v>
      </c>
      <c r="F1929" s="17">
        <f>D1929/MAX(D$240:D1929)-1</f>
        <v>-0.10982266856701739</v>
      </c>
      <c r="G1929" s="66">
        <f>IF('##zz500##'!K1929="","",IF('##zz500##'!K1929="no",G1928*(1+E1929),IF('##zz500##'!T1929&lt;&gt;0,G1928*(1+'##zz500##'!T1929),G1928*(1+'##zz500##'!P1929))))</f>
        <v>31.255687585293973</v>
      </c>
      <c r="H1929" s="6">
        <f t="shared" si="83"/>
        <v>-3.4256225256119599E-3</v>
      </c>
      <c r="I1929" s="17">
        <f>G1929/MAX(G$240:G1929)-1</f>
        <v>-0.15514917747837775</v>
      </c>
      <c r="N1929" s="20"/>
      <c r="O1929" s="20"/>
      <c r="S1929" s="192"/>
      <c r="Y1929" s="39"/>
      <c r="Z1929" s="39"/>
      <c r="AA1929" s="17"/>
      <c r="AC1929" s="142"/>
      <c r="AE1929" s="17"/>
      <c r="AG1929" s="66"/>
      <c r="AI1929" s="17"/>
      <c r="AK1929" s="18"/>
    </row>
    <row r="1930" spans="1:37" x14ac:dyDescent="0.25">
      <c r="A1930" s="72">
        <f>IF('##zz500##'!B1930&lt;&gt;"",'##zz500##'!B1930,"")</f>
        <v>41992</v>
      </c>
      <c r="B1930" s="208">
        <v>41308.019999999997</v>
      </c>
      <c r="C1930" s="146">
        <f t="shared" si="84"/>
        <v>-2.3438135351200984E-2</v>
      </c>
      <c r="D1930" s="143">
        <f>IF('##zz500##'!K1930="","",IF('##zz500##'!K1930="yes",D1929,IF('##zz500##'!T1930&lt;&gt;0,D1929*(1+'##zz500##'!T1930),D1929*(1+C1930))))</f>
        <v>8.1371764802411377</v>
      </c>
      <c r="E1930" s="6">
        <f t="shared" si="82"/>
        <v>-2.3438135351201095E-2</v>
      </c>
      <c r="F1930" s="17">
        <f>D1930/MAX(D$240:D1930)-1</f>
        <v>-0.13068676534771462</v>
      </c>
      <c r="G1930" s="66">
        <f>IF('##zz500##'!K1930="","",IF('##zz500##'!K1930="no",G1929*(1+E1930),IF('##zz500##'!T1930&lt;&gt;0,G1929*(1+'##zz500##'!T1930),G1929*(1+'##zz500##'!P1930))))</f>
        <v>30.523112549174996</v>
      </c>
      <c r="H1930" s="6">
        <f t="shared" si="83"/>
        <v>-2.3438135351201095E-2</v>
      </c>
      <c r="I1930" s="17">
        <f>G1930/MAX(G$240:G1930)-1</f>
        <v>-0.17495090540821312</v>
      </c>
      <c r="N1930" s="20"/>
      <c r="O1930" s="20"/>
      <c r="S1930" s="192"/>
      <c r="Y1930" s="39"/>
      <c r="Z1930" s="39"/>
      <c r="AA1930" s="17"/>
      <c r="AC1930" s="142"/>
      <c r="AE1930" s="17"/>
      <c r="AG1930" s="66"/>
      <c r="AI1930" s="17"/>
      <c r="AK1930" s="18"/>
    </row>
    <row r="1931" spans="1:37" x14ac:dyDescent="0.25">
      <c r="A1931" s="72">
        <f>IF('##zz500##'!B1931&lt;&gt;"",'##zz500##'!B1931,"")</f>
        <v>41995</v>
      </c>
      <c r="B1931" s="208">
        <v>38638.29</v>
      </c>
      <c r="C1931" s="146">
        <f t="shared" si="84"/>
        <v>-6.4629822489676192E-2</v>
      </c>
      <c r="D1931" s="143">
        <f>IF('##zz500##'!K1931="","",IF('##zz500##'!K1931="yes",D1930,IF('##zz500##'!T1931&lt;&gt;0,D1930*(1+'##zz500##'!T1931),D1930*(1+C1931))))</f>
        <v>8.003914175266658</v>
      </c>
      <c r="E1931" s="6">
        <f t="shared" si="82"/>
        <v>-1.6376971213303504E-2</v>
      </c>
      <c r="F1931" s="17">
        <f>D1931/MAX(D$240:D1931)-1</f>
        <v>-0.1449234831669588</v>
      </c>
      <c r="G1931" s="66">
        <f>IF('##zz500##'!K1931="","",IF('##zz500##'!K1931="no",G1930*(1+E1931),IF('##zz500##'!T1931&lt;&gt;0,G1930*(1+'##zz500##'!T1931),G1930*(1+'##zz500##'!P1931))))</f>
        <v>30.023236413616736</v>
      </c>
      <c r="H1931" s="6">
        <f t="shared" si="83"/>
        <v>-1.6376971213303504E-2</v>
      </c>
      <c r="I1931" s="17">
        <f>G1931/MAX(G$240:G1931)-1</f>
        <v>-0.18846271067990494</v>
      </c>
      <c r="N1931" s="20"/>
      <c r="O1931" s="20"/>
      <c r="S1931" s="192"/>
      <c r="Y1931" s="39"/>
      <c r="Z1931" s="39"/>
      <c r="AA1931" s="17"/>
      <c r="AC1931" s="142"/>
      <c r="AE1931" s="17"/>
      <c r="AG1931" s="66"/>
      <c r="AI1931" s="17"/>
      <c r="AK1931" s="18"/>
    </row>
    <row r="1932" spans="1:37" x14ac:dyDescent="0.25">
      <c r="A1932" s="72">
        <f>IF('##zz500##'!B1932&lt;&gt;"",'##zz500##'!B1932,"")</f>
        <v>41996</v>
      </c>
      <c r="B1932" s="208">
        <v>38962.67</v>
      </c>
      <c r="C1932" s="146">
        <f t="shared" si="84"/>
        <v>8.395299067324169E-3</v>
      </c>
      <c r="D1932" s="143">
        <f>IF('##zz500##'!K1932="","",IF('##zz500##'!K1932="yes",D1931,IF('##zz500##'!T1932&lt;&gt;0,D1931*(1+'##zz500##'!T1932),D1931*(1+C1932))))</f>
        <v>8.003914175266658</v>
      </c>
      <c r="E1932" s="6">
        <f t="shared" si="82"/>
        <v>0</v>
      </c>
      <c r="F1932" s="17">
        <f>D1932/MAX(D$240:D1932)-1</f>
        <v>-0.1449234831669588</v>
      </c>
      <c r="G1932" s="66">
        <f>IF('##zz500##'!K1932="","",IF('##zz500##'!K1932="no",G1931*(1+E1932),IF('##zz500##'!T1932&lt;&gt;0,G1931*(1+'##zz500##'!T1932),G1931*(1+'##zz500##'!P1932))))</f>
        <v>30.654163594439378</v>
      </c>
      <c r="H1932" s="6">
        <f t="shared" si="83"/>
        <v>2.1014629206879576E-2</v>
      </c>
      <c r="I1932" s="17">
        <f>G1932/MAX(G$240:G1932)-1</f>
        <v>-0.17140855545728695</v>
      </c>
      <c r="N1932" s="20"/>
      <c r="O1932" s="20"/>
      <c r="S1932" s="192"/>
      <c r="Y1932" s="39"/>
      <c r="Z1932" s="39"/>
      <c r="AA1932" s="17"/>
      <c r="AC1932" s="142"/>
      <c r="AE1932" s="17"/>
      <c r="AG1932" s="66"/>
      <c r="AI1932" s="17"/>
      <c r="AK1932" s="18"/>
    </row>
    <row r="1933" spans="1:37" x14ac:dyDescent="0.25">
      <c r="A1933" s="72">
        <f>IF('##zz500##'!B1933&lt;&gt;"",'##zz500##'!B1933,"")</f>
        <v>41997</v>
      </c>
      <c r="B1933" s="208">
        <v>40112.42</v>
      </c>
      <c r="C1933" s="146">
        <f t="shared" si="84"/>
        <v>2.9509014654283128E-2</v>
      </c>
      <c r="D1933" s="143">
        <f>IF('##zz500##'!K1933="","",IF('##zz500##'!K1933="yes",D1932,IF('##zz500##'!T1933&lt;&gt;0,D1932*(1+'##zz500##'!T1933),D1932*(1+C1933))))</f>
        <v>8.003914175266658</v>
      </c>
      <c r="E1933" s="6">
        <f t="shared" si="82"/>
        <v>0</v>
      </c>
      <c r="F1933" s="17">
        <f>D1933/MAX(D$240:D1933)-1</f>
        <v>-0.1449234831669588</v>
      </c>
      <c r="G1933" s="66">
        <f>IF('##zz500##'!K1933="","",IF('##zz500##'!K1933="no",G1932*(1+E1933),IF('##zz500##'!T1933&lt;&gt;0,G1932*(1+'##zz500##'!T1933),G1932*(1+'##zz500##'!P1933))))</f>
        <v>30.249021819116575</v>
      </c>
      <c r="H1933" s="6">
        <f t="shared" si="83"/>
        <v>-1.3216533345450476E-2</v>
      </c>
      <c r="I1933" s="17">
        <f>G1933/MAX(G$240:G1933)-1</f>
        <v>-0.18235966191384068</v>
      </c>
      <c r="N1933" s="20"/>
      <c r="O1933" s="20"/>
      <c r="S1933" s="192"/>
      <c r="Y1933" s="39"/>
      <c r="Z1933" s="39"/>
      <c r="AA1933" s="17"/>
      <c r="AC1933" s="142"/>
      <c r="AE1933" s="17"/>
      <c r="AG1933" s="66"/>
      <c r="AI1933" s="17"/>
      <c r="AK1933" s="18"/>
    </row>
    <row r="1934" spans="1:37" x14ac:dyDescent="0.25">
      <c r="A1934" s="72">
        <f>IF('##zz500##'!B1934&lt;&gt;"",'##zz500##'!B1934,"")</f>
        <v>41998</v>
      </c>
      <c r="B1934" s="208">
        <v>40329.230000000003</v>
      </c>
      <c r="C1934" s="146">
        <f t="shared" si="84"/>
        <v>5.4050590814516131E-3</v>
      </c>
      <c r="D1934" s="143">
        <f>IF('##zz500##'!K1934="","",IF('##zz500##'!K1934="yes",D1933,IF('##zz500##'!T1934&lt;&gt;0,D1933*(1+'##zz500##'!T1934),D1933*(1+C1934))))</f>
        <v>8.003914175266658</v>
      </c>
      <c r="E1934" s="6">
        <f t="shared" si="82"/>
        <v>0</v>
      </c>
      <c r="F1934" s="17">
        <f>D1934/MAX(D$240:D1934)-1</f>
        <v>-0.1449234831669588</v>
      </c>
      <c r="G1934" s="66">
        <f>IF('##zz500##'!K1934="","",IF('##zz500##'!K1934="no",G1933*(1+E1934),IF('##zz500##'!T1934&lt;&gt;0,G1933*(1+'##zz500##'!T1934),G1933*(1+'##zz500##'!P1934))))</f>
        <v>29.661569308340511</v>
      </c>
      <c r="H1934" s="6">
        <f t="shared" si="83"/>
        <v>-1.9420545705210568E-2</v>
      </c>
      <c r="I1934" s="17">
        <f>G1934/MAX(G$240:G1934)-1</f>
        <v>-0.19823868347006679</v>
      </c>
      <c r="N1934" s="20"/>
      <c r="O1934" s="20"/>
      <c r="S1934" s="192"/>
      <c r="Y1934" s="39"/>
      <c r="Z1934" s="39"/>
      <c r="AA1934" s="17"/>
      <c r="AC1934" s="142"/>
      <c r="AE1934" s="17"/>
      <c r="AG1934" s="66"/>
      <c r="AI1934" s="17"/>
      <c r="AK1934" s="18"/>
    </row>
    <row r="1935" spans="1:37" x14ac:dyDescent="0.25">
      <c r="A1935" s="72">
        <f>IF('##zz500##'!B1935&lt;&gt;"",'##zz500##'!B1935,"")</f>
        <v>41999</v>
      </c>
      <c r="B1935" s="208">
        <v>40059.589999999997</v>
      </c>
      <c r="C1935" s="146">
        <f t="shared" si="84"/>
        <v>-6.6859694568928152E-3</v>
      </c>
      <c r="D1935" s="143">
        <f>IF('##zz500##'!K1935="","",IF('##zz500##'!K1935="yes",D1934,IF('##zz500##'!T1935&lt;&gt;0,D1934*(1+'##zz500##'!T1935),D1934*(1+C1935))))</f>
        <v>8.003914175266658</v>
      </c>
      <c r="E1935" s="6">
        <f t="shared" si="82"/>
        <v>0</v>
      </c>
      <c r="F1935" s="17">
        <f>D1935/MAX(D$240:D1935)-1</f>
        <v>-0.1449234831669588</v>
      </c>
      <c r="G1935" s="66">
        <f>IF('##zz500##'!K1935="","",IF('##zz500##'!K1935="no",G1934*(1+E1935),IF('##zz500##'!T1935&lt;&gt;0,G1934*(1+'##zz500##'!T1935),G1934*(1+'##zz500##'!P1935))))</f>
        <v>29.339838089056904</v>
      </c>
      <c r="H1935" s="6">
        <f t="shared" si="83"/>
        <v>-1.0846736257920764E-2</v>
      </c>
      <c r="I1935" s="17">
        <f>G1935/MAX(G$240:G1935)-1</f>
        <v>-0.20693517701227027</v>
      </c>
      <c r="N1935" s="20"/>
      <c r="O1935" s="20"/>
      <c r="S1935" s="192"/>
      <c r="Y1935" s="39"/>
      <c r="Z1935" s="39"/>
      <c r="AA1935" s="17"/>
      <c r="AC1935" s="142"/>
      <c r="AE1935" s="17"/>
      <c r="AG1935" s="66"/>
      <c r="AI1935" s="17"/>
      <c r="AK1935" s="18"/>
    </row>
    <row r="1936" spans="1:37" x14ac:dyDescent="0.25">
      <c r="A1936" s="72">
        <f>IF('##zz500##'!B1936&lt;&gt;"",'##zz500##'!B1936,"")</f>
        <v>42002</v>
      </c>
      <c r="B1936" s="208">
        <v>39567.360000000001</v>
      </c>
      <c r="C1936" s="146">
        <f t="shared" si="84"/>
        <v>-1.2287444779140122E-2</v>
      </c>
      <c r="D1936" s="143">
        <f>IF('##zz500##'!K1936="","",IF('##zz500##'!K1936="yes",D1935,IF('##zz500##'!T1936&lt;&gt;0,D1935*(1+'##zz500##'!T1936),D1935*(1+C1936))))</f>
        <v>8.003914175266658</v>
      </c>
      <c r="E1936" s="6">
        <f t="shared" si="82"/>
        <v>0</v>
      </c>
      <c r="F1936" s="17">
        <f>D1936/MAX(D$240:D1936)-1</f>
        <v>-0.1449234831669588</v>
      </c>
      <c r="G1936" s="66">
        <f>IF('##zz500##'!K1936="","",IF('##zz500##'!K1936="no",G1935*(1+E1936),IF('##zz500##'!T1936&lt;&gt;0,G1935*(1+'##zz500##'!T1936),G1935*(1+'##zz500##'!P1936))))</f>
        <v>29.638032831253312</v>
      </c>
      <c r="H1936" s="6">
        <f t="shared" si="83"/>
        <v>1.0163476065930599E-2</v>
      </c>
      <c r="I1936" s="17">
        <f>G1936/MAX(G$240:G1936)-1</f>
        <v>-0.19887488166510303</v>
      </c>
      <c r="N1936" s="20"/>
      <c r="O1936" s="20"/>
      <c r="S1936" s="192"/>
      <c r="Y1936" s="39"/>
      <c r="Z1936" s="39"/>
      <c r="AA1936" s="17"/>
      <c r="AC1936" s="142"/>
      <c r="AE1936" s="17"/>
      <c r="AG1936" s="66"/>
      <c r="AI1936" s="17"/>
      <c r="AK1936" s="18"/>
    </row>
    <row r="1937" spans="1:41" x14ac:dyDescent="0.25">
      <c r="A1937" s="72">
        <f>IF('##zz500##'!B1937&lt;&gt;"",'##zz500##'!B1937,"")</f>
        <v>42003</v>
      </c>
      <c r="B1937" s="208">
        <v>38823.019999999997</v>
      </c>
      <c r="C1937" s="146">
        <f t="shared" si="84"/>
        <v>-1.8811970270445233E-2</v>
      </c>
      <c r="D1937" s="143">
        <f>IF('##zz500##'!K1937="","",IF('##zz500##'!K1937="yes",D1936,IF('##zz500##'!T1937&lt;&gt;0,D1936*(1+'##zz500##'!T1937),D1936*(1+C1937))))</f>
        <v>8.003914175266658</v>
      </c>
      <c r="E1937" s="6">
        <f t="shared" si="82"/>
        <v>0</v>
      </c>
      <c r="F1937" s="17">
        <f>D1937/MAX(D$240:D1937)-1</f>
        <v>-0.1449234831669588</v>
      </c>
      <c r="G1937" s="66">
        <f>IF('##zz500##'!K1937="","",IF('##zz500##'!K1937="no",G1936*(1+E1937),IF('##zz500##'!T1937&lt;&gt;0,G1936*(1+'##zz500##'!T1937),G1936*(1+'##zz500##'!P1937))))</f>
        <v>30.149069478216987</v>
      </c>
      <c r="H1937" s="6">
        <f t="shared" si="83"/>
        <v>1.7242596695715484E-2</v>
      </c>
      <c r="I1937" s="17">
        <f>G1937/MAX(G$240:G1937)-1</f>
        <v>-0.18506140434684704</v>
      </c>
      <c r="N1937" s="20"/>
      <c r="O1937" s="20"/>
      <c r="S1937" s="192"/>
      <c r="Y1937" s="39"/>
      <c r="Z1937" s="39"/>
      <c r="AA1937" s="17"/>
      <c r="AC1937" s="142"/>
      <c r="AE1937" s="17"/>
      <c r="AG1937" s="66"/>
      <c r="AI1937" s="17"/>
      <c r="AK1937" s="18"/>
    </row>
    <row r="1938" spans="1:41" x14ac:dyDescent="0.25">
      <c r="A1938" s="72">
        <f>IF('##zz500##'!B1938&lt;&gt;"",'##zz500##'!B1938,"")</f>
        <v>42004</v>
      </c>
      <c r="B1938" s="208">
        <v>38892.519999999997</v>
      </c>
      <c r="C1938" s="146">
        <f t="shared" si="84"/>
        <v>1.7901750044175824E-3</v>
      </c>
      <c r="D1938" s="143">
        <f>IF('##zz500##'!K1938="","",IF('##zz500##'!K1938="yes",D1937,IF('##zz500##'!T1938&lt;&gt;0,D1937*(1+'##zz500##'!T1938),D1937*(1+C1938))))</f>
        <v>8.003914175266658</v>
      </c>
      <c r="E1938" s="6">
        <f t="shared" si="82"/>
        <v>0</v>
      </c>
      <c r="F1938" s="17">
        <f>D1938/MAX(D$240:D1938)-1</f>
        <v>-0.1449234831669588</v>
      </c>
      <c r="G1938" s="66">
        <f>IF('##zz500##'!K1938="","",IF('##zz500##'!K1938="no",G1937*(1+E1938),IF('##zz500##'!T1938&lt;&gt;0,G1937*(1+'##zz500##'!T1938),G1937*(1+'##zz500##'!P1938))))</f>
        <v>29.876852057990014</v>
      </c>
      <c r="H1938" s="6">
        <f t="shared" si="83"/>
        <v>-9.0290488210142961E-3</v>
      </c>
      <c r="I1938" s="17">
        <f>G1938/MAX(G$240:G1938)-1</f>
        <v>-0.19241952471312818</v>
      </c>
      <c r="N1938" s="20"/>
      <c r="O1938" s="20"/>
      <c r="S1938" s="192"/>
      <c r="Y1938" s="39"/>
      <c r="Z1938" s="39"/>
      <c r="AA1938" s="17"/>
      <c r="AC1938" s="142"/>
      <c r="AE1938" s="17"/>
      <c r="AG1938" s="66"/>
      <c r="AI1938" s="17"/>
      <c r="AK1938" s="18"/>
    </row>
    <row r="1939" spans="1:41" x14ac:dyDescent="0.25">
      <c r="A1939" s="72">
        <f>IF('##zz500##'!B1939&lt;&gt;"",'##zz500##'!B1939,"")</f>
        <v>42009</v>
      </c>
      <c r="B1939" s="208">
        <v>38383.360000000001</v>
      </c>
      <c r="C1939" s="146">
        <f t="shared" si="84"/>
        <v>-1.3091463345650922E-2</v>
      </c>
      <c r="D1939" s="143">
        <f>IF('##zz500##'!K1939="","",IF('##zz500##'!K1939="yes",D1938,IF('##zz500##'!T1939&lt;&gt;0,D1938*(1+'##zz500##'!T1939),D1938*(1+C1939))))</f>
        <v>8.003914175266658</v>
      </c>
      <c r="E1939" s="6">
        <f t="shared" si="82"/>
        <v>0</v>
      </c>
      <c r="F1939" s="17">
        <f>D1939/MAX(D$240:D1939)-1</f>
        <v>-0.1449234831669588</v>
      </c>
      <c r="G1939" s="66">
        <f>IF('##zz500##'!K1939="","",IF('##zz500##'!K1939="no",G1938*(1+E1939),IF('##zz500##'!T1939&lt;&gt;0,G1938*(1+'##zz500##'!T1939),G1938*(1+'##zz500##'!P1939))))</f>
        <v>29.3475211979016</v>
      </c>
      <c r="H1939" s="6">
        <f t="shared" si="83"/>
        <v>-1.7717089439710731E-2</v>
      </c>
      <c r="I1939" s="17">
        <f>G1939/MAX(G$240:G1939)-1</f>
        <v>-0.2067275002235498</v>
      </c>
      <c r="N1939" s="20"/>
      <c r="O1939" s="20"/>
      <c r="S1939" s="192"/>
      <c r="Y1939" s="39"/>
      <c r="Z1939" s="39"/>
      <c r="AA1939" s="17"/>
      <c r="AC1939" s="142"/>
      <c r="AE1939" s="17"/>
      <c r="AG1939" s="66"/>
      <c r="AI1939" s="17"/>
      <c r="AK1939" s="18"/>
    </row>
    <row r="1940" spans="1:41" x14ac:dyDescent="0.25">
      <c r="A1940" s="72">
        <f>IF('##zz500##'!B1940&lt;&gt;"",'##zz500##'!B1940,"")</f>
        <v>42010</v>
      </c>
      <c r="B1940" s="208">
        <v>39546.18</v>
      </c>
      <c r="C1940" s="146">
        <f t="shared" si="84"/>
        <v>3.0294898622736488E-2</v>
      </c>
      <c r="D1940" s="143">
        <f>IF('##zz500##'!K1940="","",IF('##zz500##'!K1940="yes",D1939,IF('##zz500##'!T1940&lt;&gt;0,D1939*(1+'##zz500##'!T1940),D1939*(1+C1940))))</f>
        <v>8.003914175266658</v>
      </c>
      <c r="E1940" s="6">
        <f t="shared" si="82"/>
        <v>0</v>
      </c>
      <c r="F1940" s="17">
        <f>D1940/MAX(D$240:D1940)-1</f>
        <v>-0.1449234831669588</v>
      </c>
      <c r="G1940" s="66">
        <f>IF('##zz500##'!K1940="","",IF('##zz500##'!K1940="no",G1939*(1+E1940),IF('##zz500##'!T1940&lt;&gt;0,G1939*(1+'##zz500##'!T1940),G1939*(1+'##zz500##'!P1940))))</f>
        <v>29.13634032012488</v>
      </c>
      <c r="H1940" s="6">
        <f t="shared" si="83"/>
        <v>-7.195867628909669E-3</v>
      </c>
      <c r="I1940" s="17">
        <f>G1940/MAX(G$240:G1940)-1</f>
        <v>-0.21243578412559538</v>
      </c>
      <c r="N1940" s="20"/>
      <c r="O1940" s="20"/>
      <c r="S1940" s="192"/>
      <c r="Y1940" s="39"/>
      <c r="Z1940" s="39"/>
      <c r="AA1940" s="17"/>
      <c r="AC1940" s="142"/>
      <c r="AE1940" s="17"/>
      <c r="AG1940" s="66"/>
      <c r="AI1940" s="17"/>
      <c r="AK1940" s="18"/>
    </row>
    <row r="1941" spans="1:41" x14ac:dyDescent="0.25">
      <c r="A1941" s="72">
        <f>IF('##zz500##'!B1941&lt;&gt;"",'##zz500##'!B1941,"")</f>
        <v>42011</v>
      </c>
      <c r="B1941" s="208">
        <v>39335.86</v>
      </c>
      <c r="C1941" s="146">
        <f t="shared" si="84"/>
        <v>-5.318339217593171E-3</v>
      </c>
      <c r="D1941" s="143">
        <f>IF('##zz500##'!K1941="","",IF('##zz500##'!K1941="yes",D1940,IF('##zz500##'!T1941&lt;&gt;0,D1940*(1+'##zz500##'!T1941),D1940*(1+C1941))))</f>
        <v>7.9742682426154472</v>
      </c>
      <c r="E1941" s="6">
        <f t="shared" si="82"/>
        <v>-3.7039293528186024E-3</v>
      </c>
      <c r="F1941" s="17">
        <f>D1941/MAX(D$240:D1941)-1</f>
        <v>-0.14809062617656255</v>
      </c>
      <c r="G1941" s="66">
        <f>IF('##zz500##'!K1941="","",IF('##zz500##'!K1941="no",G1940*(1+E1941),IF('##zz500##'!T1941&lt;&gt;0,G1940*(1+'##zz500##'!T1941),G1940*(1+'##zz500##'!P1941))))</f>
        <v>29.028421373979459</v>
      </c>
      <c r="H1941" s="6">
        <f t="shared" si="83"/>
        <v>-3.7039293528186024E-3</v>
      </c>
      <c r="I1941" s="17">
        <f>G1941/MAX(G$240:G1941)-1</f>
        <v>-0.21535286634200212</v>
      </c>
      <c r="N1941" s="20"/>
      <c r="O1941" s="20"/>
      <c r="S1941" s="192"/>
      <c r="Y1941" s="39"/>
      <c r="Z1941" s="39"/>
      <c r="AA1941" s="17"/>
      <c r="AC1941" s="142"/>
      <c r="AE1941" s="17"/>
      <c r="AG1941" s="66"/>
      <c r="AI1941" s="17"/>
      <c r="AK1941" s="18"/>
    </row>
    <row r="1942" spans="1:41" x14ac:dyDescent="0.25">
      <c r="A1942" s="72">
        <f>IF('##zz500##'!B1942&lt;&gt;"",'##zz500##'!B1942,"")</f>
        <v>42012</v>
      </c>
      <c r="B1942" s="208">
        <v>39405.199999999997</v>
      </c>
      <c r="C1942" s="146">
        <f t="shared" si="84"/>
        <v>1.7627681204883672E-3</v>
      </c>
      <c r="D1942" s="143">
        <f>IF('##zz500##'!K1942="","",IF('##zz500##'!K1942="yes",D1941,IF('##zz500##'!T1942&lt;&gt;0,D1941*(1+'##zz500##'!T1942),D1941*(1+C1942))))</f>
        <v>7.9552102819055106</v>
      </c>
      <c r="E1942" s="6">
        <f t="shared" si="82"/>
        <v>-2.3899322332910922E-3</v>
      </c>
      <c r="F1942" s="17">
        <f>D1942/MAX(D$240:D1942)-1</f>
        <v>-0.15012663184890607</v>
      </c>
      <c r="G1942" s="66">
        <f>IF('##zz500##'!K1942="","",IF('##zz500##'!K1942="no",G1941*(1+E1942),IF('##zz500##'!T1942&lt;&gt;0,G1941*(1+'##zz500##'!T1942),G1941*(1+'##zz500##'!P1942))))</f>
        <v>28.959045414056231</v>
      </c>
      <c r="H1942" s="6">
        <f t="shared" si="83"/>
        <v>-2.3899322332909811E-3</v>
      </c>
      <c r="I1942" s="17">
        <f>G1942/MAX(G$240:G1942)-1</f>
        <v>-0.21722811981849077</v>
      </c>
      <c r="N1942" s="20"/>
      <c r="O1942" s="20"/>
      <c r="S1942" s="192"/>
      <c r="Y1942" s="39"/>
      <c r="Z1942" s="39"/>
      <c r="AA1942" s="17"/>
      <c r="AC1942" s="142"/>
      <c r="AE1942" s="17"/>
      <c r="AG1942" s="66"/>
      <c r="AI1942" s="17"/>
      <c r="AK1942" s="18"/>
    </row>
    <row r="1943" spans="1:41" x14ac:dyDescent="0.25">
      <c r="A1943" s="72">
        <f>IF('##zz500##'!B1943&lt;&gt;"",'##zz500##'!B1943,"")</f>
        <v>42013</v>
      </c>
      <c r="B1943" s="208">
        <v>39168.730000000003</v>
      </c>
      <c r="C1943" s="146">
        <f t="shared" si="84"/>
        <v>-6.000984641620799E-3</v>
      </c>
      <c r="D1943" s="143">
        <f>IF('##zz500##'!K1943="","",IF('##zz500##'!K1943="yes",D1942,IF('##zz500##'!T1943&lt;&gt;0,D1942*(1+'##zz500##'!T1943),D1942*(1+C1943))))</f>
        <v>7.9552102819055106</v>
      </c>
      <c r="E1943" s="6">
        <f t="shared" si="82"/>
        <v>0</v>
      </c>
      <c r="F1943" s="17">
        <f>D1943/MAX(D$240:D1943)-1</f>
        <v>-0.15012663184890607</v>
      </c>
      <c r="G1943" s="66">
        <f>IF('##zz500##'!K1943="","",IF('##zz500##'!K1943="no",G1942*(1+E1943),IF('##zz500##'!T1943&lt;&gt;0,G1942*(1+'##zz500##'!T1943),G1942*(1+'##zz500##'!P1943))))</f>
        <v>28.773906580762361</v>
      </c>
      <c r="H1943" s="6">
        <f t="shared" si="83"/>
        <v>-6.3931262459364646E-3</v>
      </c>
      <c r="I1943" s="17">
        <f>G1943/MAX(G$240:G1943)-1</f>
        <v>-0.22223247927026024</v>
      </c>
      <c r="N1943" s="20"/>
      <c r="O1943" s="20"/>
      <c r="S1943" s="192"/>
      <c r="Y1943" s="39"/>
      <c r="Z1943" s="39"/>
      <c r="AA1943" s="17"/>
      <c r="AC1943" s="142"/>
      <c r="AE1943" s="17"/>
      <c r="AG1943" s="66"/>
      <c r="AI1943" s="17"/>
      <c r="AK1943" s="18"/>
    </row>
    <row r="1944" spans="1:41" x14ac:dyDescent="0.25">
      <c r="A1944" s="72">
        <f>IF('##zz500##'!B1944&lt;&gt;"",'##zz500##'!B1944,"")</f>
        <v>42016</v>
      </c>
      <c r="B1944" s="208">
        <v>38578.93</v>
      </c>
      <c r="C1944" s="146">
        <f t="shared" si="84"/>
        <v>-1.5057930139680376E-2</v>
      </c>
      <c r="D1944" s="143">
        <f>IF('##zz500##'!K1944="","",IF('##zz500##'!K1944="yes",D1943,IF('##zz500##'!T1944&lt;&gt;0,D1943*(1+'##zz500##'!T1944),D1943*(1+C1944))))</f>
        <v>7.9552102819055106</v>
      </c>
      <c r="E1944" s="6">
        <f t="shared" si="82"/>
        <v>0</v>
      </c>
      <c r="F1944" s="17">
        <f>D1944/MAX(D$240:D1944)-1</f>
        <v>-0.15012663184890607</v>
      </c>
      <c r="G1944" s="66">
        <f>IF('##zz500##'!K1944="","",IF('##zz500##'!K1944="no",G1943*(1+E1944),IF('##zz500##'!T1944&lt;&gt;0,G1943*(1+'##zz500##'!T1944),G1943*(1+'##zz500##'!P1944))))</f>
        <v>29.18264700468572</v>
      </c>
      <c r="H1944" s="6">
        <f t="shared" si="83"/>
        <v>1.4205246089060264E-2</v>
      </c>
      <c r="I1944" s="17">
        <f>G1944/MAX(G$240:G1944)-1</f>
        <v>-0.21118410023821599</v>
      </c>
      <c r="N1944" s="20"/>
      <c r="O1944" s="20"/>
      <c r="S1944" s="192"/>
      <c r="Y1944" s="39"/>
      <c r="Z1944" s="39"/>
      <c r="AA1944" s="17"/>
      <c r="AC1944" s="142"/>
      <c r="AE1944" s="17"/>
      <c r="AG1944" s="66"/>
      <c r="AI1944" s="17"/>
      <c r="AK1944" s="18"/>
    </row>
    <row r="1945" spans="1:41" x14ac:dyDescent="0.25">
      <c r="A1945" s="72">
        <f>IF('##zz500##'!B1945&lt;&gt;"",'##zz500##'!B1945,"")</f>
        <v>42017</v>
      </c>
      <c r="B1945" s="208">
        <v>39333.56</v>
      </c>
      <c r="C1945" s="146">
        <f t="shared" si="84"/>
        <v>1.9560677291982964E-2</v>
      </c>
      <c r="D1945" s="143">
        <f>IF('##zz500##'!K1945="","",IF('##zz500##'!K1945="yes",D1944,IF('##zz500##'!T1945&lt;&gt;0,D1944*(1+'##zz500##'!T1945),D1944*(1+C1945))))</f>
        <v>7.9552102819055106</v>
      </c>
      <c r="E1945" s="6">
        <f t="shared" si="82"/>
        <v>0</v>
      </c>
      <c r="F1945" s="17">
        <f>D1945/MAX(D$240:D1945)-1</f>
        <v>-0.15012663184890607</v>
      </c>
      <c r="G1945" s="66">
        <f>IF('##zz500##'!K1945="","",IF('##zz500##'!K1945="no",G1944*(1+E1945),IF('##zz500##'!T1945&lt;&gt;0,G1944*(1+'##zz500##'!T1945),G1944*(1+'##zz500##'!P1945))))</f>
        <v>28.783837674158821</v>
      </c>
      <c r="H1945" s="6">
        <f t="shared" si="83"/>
        <v>-1.3665975209954828E-2</v>
      </c>
      <c r="I1945" s="17">
        <f>G1945/MAX(G$240:G1945)-1</f>
        <v>-0.22196403876957882</v>
      </c>
      <c r="N1945" s="20"/>
      <c r="O1945" s="20"/>
      <c r="S1945" s="192"/>
      <c r="Y1945" s="39"/>
      <c r="Z1945" s="39"/>
      <c r="AA1945" s="17"/>
      <c r="AC1945" s="142"/>
      <c r="AE1945" s="17"/>
      <c r="AG1945" s="66"/>
      <c r="AI1945" s="17"/>
      <c r="AK1945" s="18"/>
    </row>
    <row r="1946" spans="1:41" x14ac:dyDescent="0.25">
      <c r="A1946" s="72">
        <f>IF('##zz500##'!B1946&lt;&gt;"",'##zz500##'!B1946,"")</f>
        <v>42018</v>
      </c>
      <c r="B1946" s="208">
        <v>39226.86</v>
      </c>
      <c r="C1946" s="146">
        <f t="shared" si="84"/>
        <v>-2.7126962319199421E-3</v>
      </c>
      <c r="D1946" s="143">
        <f>IF('##zz500##'!K1946="","",IF('##zz500##'!K1946="yes",D1945,IF('##zz500##'!T1946&lt;&gt;0,D1945*(1+'##zz500##'!T1946),D1945*(1+C1946))))</f>
        <v>7.9552102819055106</v>
      </c>
      <c r="E1946" s="6">
        <f t="shared" si="82"/>
        <v>0</v>
      </c>
      <c r="F1946" s="17">
        <f>D1946/MAX(D$240:D1946)-1</f>
        <v>-0.15012663184890607</v>
      </c>
      <c r="G1946" s="66">
        <f>IF('##zz500##'!K1946="","",IF('##zz500##'!K1946="no",G1945*(1+E1946),IF('##zz500##'!T1946&lt;&gt;0,G1945*(1+'##zz500##'!T1946),G1945*(1+'##zz500##'!P1946))))</f>
        <v>28.918850504942419</v>
      </c>
      <c r="H1946" s="6">
        <f t="shared" si="83"/>
        <v>4.6905778274592969E-3</v>
      </c>
      <c r="I1946" s="17">
        <f>G1946/MAX(G$240:G1946)-1</f>
        <v>-0.21831460054086538</v>
      </c>
      <c r="N1946" s="20"/>
      <c r="O1946" s="20"/>
      <c r="S1946" s="192"/>
      <c r="Y1946" s="39"/>
      <c r="Z1946" s="39"/>
      <c r="AA1946" s="17"/>
      <c r="AC1946" s="142"/>
      <c r="AE1946" s="17"/>
      <c r="AG1946" s="66"/>
      <c r="AI1946" s="17"/>
      <c r="AK1946" s="18"/>
    </row>
    <row r="1947" spans="1:41" x14ac:dyDescent="0.25">
      <c r="A1947" s="72">
        <f>IF('##zz500##'!B1947&lt;&gt;"",'##zz500##'!B1947,"")</f>
        <v>42019</v>
      </c>
      <c r="B1947" s="208">
        <v>39205.730000000003</v>
      </c>
      <c r="C1947" s="146">
        <f t="shared" si="84"/>
        <v>-5.3866151917325578E-4</v>
      </c>
      <c r="D1947" s="143">
        <f>IF('##zz500##'!K1947="","",IF('##zz500##'!K1947="yes",D1946,IF('##zz500##'!T1947&lt;&gt;0,D1946*(1+'##zz500##'!T1947),D1946*(1+C1947))))</f>
        <v>7.9552102819055106</v>
      </c>
      <c r="E1947" s="6">
        <f t="shared" si="82"/>
        <v>0</v>
      </c>
      <c r="F1947" s="17">
        <f>D1947/MAX(D$240:D1947)-1</f>
        <v>-0.15012663184890607</v>
      </c>
      <c r="G1947" s="66">
        <f>IF('##zz500##'!K1947="","",IF('##zz500##'!K1947="no",G1946*(1+E1947),IF('##zz500##'!T1947&lt;&gt;0,G1946*(1+'##zz500##'!T1947),G1946*(1+'##zz500##'!P1947))))</f>
        <v>28.56085806800986</v>
      </c>
      <c r="H1947" s="6">
        <f t="shared" si="83"/>
        <v>-1.2379207011405047E-2</v>
      </c>
      <c r="I1947" s="17">
        <f>G1947/MAX(G$240:G1947)-1</f>
        <v>-0.2279912459185629</v>
      </c>
      <c r="N1947" s="20"/>
      <c r="O1947" s="20"/>
      <c r="S1947" s="192"/>
      <c r="Y1947" s="39"/>
      <c r="Z1947" s="39"/>
      <c r="AA1947" s="17"/>
      <c r="AC1947" s="142"/>
      <c r="AE1947" s="17"/>
      <c r="AG1947" s="66"/>
      <c r="AI1947" s="17"/>
      <c r="AK1947" s="18"/>
    </row>
    <row r="1948" spans="1:41" x14ac:dyDescent="0.25">
      <c r="A1948" s="72">
        <f>IF('##zz500##'!B1948&lt;&gt;"",'##zz500##'!B1948,"")</f>
        <v>42020</v>
      </c>
      <c r="B1948" s="208">
        <v>39649.94</v>
      </c>
      <c r="C1948" s="146">
        <f t="shared" si="84"/>
        <v>1.1330231575843674E-2</v>
      </c>
      <c r="D1948" s="143">
        <f>IF('##zz500##'!K1948="","",IF('##zz500##'!K1948="yes",D1947,IF('##zz500##'!T1948&lt;&gt;0,D1947*(1+'##zz500##'!T1948),D1947*(1+C1948))))</f>
        <v>8.0453446566340325</v>
      </c>
      <c r="E1948" s="6">
        <f t="shared" si="82"/>
        <v>1.1330231575843674E-2</v>
      </c>
      <c r="F1948" s="17">
        <f>D1948/MAX(D$240:D1948)-1</f>
        <v>-0.14049736977761196</v>
      </c>
      <c r="G1948" s="66">
        <f>IF('##zz500##'!K1948="","",IF('##zz500##'!K1948="no",G1947*(1+E1948),IF('##zz500##'!T1948&lt;&gt;0,G1947*(1+'##zz500##'!T1948),G1947*(1+'##zz500##'!P1948))))</f>
        <v>28.884459203925214</v>
      </c>
      <c r="H1948" s="6">
        <f t="shared" si="83"/>
        <v>1.1330231575843674E-2</v>
      </c>
      <c r="I1948" s="17">
        <f>G1948/MAX(G$240:G1948)-1</f>
        <v>-0.21924420795624167</v>
      </c>
      <c r="N1948" s="20"/>
      <c r="O1948" s="20"/>
      <c r="S1948" s="192"/>
      <c r="Y1948" s="39"/>
      <c r="Z1948" s="39"/>
      <c r="AA1948" s="17"/>
      <c r="AC1948" s="142"/>
      <c r="AE1948" s="17"/>
      <c r="AF1948" s="14"/>
      <c r="AG1948" s="66"/>
      <c r="AI1948" s="17"/>
      <c r="AJ1948" s="14"/>
      <c r="AK1948" s="18"/>
    </row>
    <row r="1949" spans="1:41" s="80" customFormat="1" x14ac:dyDescent="0.25">
      <c r="A1949" s="72">
        <f>IF('##zz500##'!B1949&lt;&gt;"",'##zz500##'!B1949,"")</f>
        <v>42023</v>
      </c>
      <c r="B1949" s="208">
        <v>39105.040000000001</v>
      </c>
      <c r="C1949" s="146">
        <f t="shared" si="84"/>
        <v>-1.3742769850345282E-2</v>
      </c>
      <c r="D1949" s="143">
        <f>IF('##zz500##'!K1949="","",IF('##zz500##'!K1949="yes",D1948,IF('##zz500##'!T1949&lt;&gt;0,D1948*(1+'##zz500##'!T1949),D1948*(1+C1949))))</f>
        <v>7.92648289876949</v>
      </c>
      <c r="E1949" s="6">
        <f t="shared" si="82"/>
        <v>-1.4773979604034926E-2</v>
      </c>
      <c r="F1949" s="79">
        <f>D1949/MAX(D$240:D1949)-1</f>
        <v>-0.15319564410613196</v>
      </c>
      <c r="G1949" s="66">
        <f>IF('##zz500##'!K1949="","",IF('##zz500##'!K1949="no",G1948*(1+E1949),IF('##zz500##'!T1949&lt;&gt;0,G1948*(1+'##zz500##'!T1949),G1948*(1+'##zz500##'!P1949))))</f>
        <v>28.457720792772843</v>
      </c>
      <c r="H1949" s="6">
        <f t="shared" si="83"/>
        <v>-1.4773979604034926E-2</v>
      </c>
      <c r="I1949" s="79">
        <f>G1949/MAX(G$240:G1949)-1</f>
        <v>-0.2307790781036283</v>
      </c>
      <c r="J1949" s="23"/>
      <c r="K1949" s="23"/>
      <c r="L1949" s="23"/>
      <c r="M1949" s="23"/>
      <c r="N1949" s="83"/>
      <c r="O1949" s="83"/>
      <c r="P1949" s="112"/>
      <c r="Q1949" s="84"/>
      <c r="R1949" s="17"/>
      <c r="S1949" s="192"/>
      <c r="T1949" s="81"/>
      <c r="U1949" s="81"/>
      <c r="V1949" s="146"/>
      <c r="W1949" s="146"/>
      <c r="X1949" s="118"/>
      <c r="Y1949" s="119"/>
      <c r="Z1949" s="119"/>
      <c r="AA1949" s="17"/>
      <c r="AB1949" s="6"/>
      <c r="AC1949" s="142"/>
      <c r="AD1949" s="6"/>
      <c r="AE1949" s="79"/>
      <c r="AF1949" s="79"/>
      <c r="AG1949" s="66"/>
      <c r="AH1949" s="6"/>
      <c r="AI1949" s="79"/>
      <c r="AJ1949" s="79"/>
      <c r="AK1949" s="81"/>
      <c r="AL1949" s="79"/>
      <c r="AM1949" s="78"/>
      <c r="AN1949" s="78"/>
      <c r="AO1949" s="78"/>
    </row>
    <row r="1950" spans="1:41" x14ac:dyDescent="0.25">
      <c r="A1950" s="72">
        <f>IF('##zz500##'!B1950&lt;&gt;"",'##zz500##'!B1950,"")</f>
        <v>42024</v>
      </c>
      <c r="B1950" s="208">
        <v>40446.370000000003</v>
      </c>
      <c r="C1950" s="146">
        <f t="shared" si="84"/>
        <v>3.430069372132083E-2</v>
      </c>
      <c r="D1950" s="143">
        <f>IF('##zz500##'!K1950="","",IF('##zz500##'!K1950="yes",D1949,IF('##zz500##'!T1950&lt;&gt;0,D1949*(1+'##zz500##'!T1950),D1949*(1+C1950))))</f>
        <v>7.92648289876949</v>
      </c>
      <c r="E1950" s="6">
        <f t="shared" si="82"/>
        <v>0</v>
      </c>
      <c r="F1950" s="17">
        <f>D1950/MAX(D$240:D1950)-1</f>
        <v>-0.15319564410613196</v>
      </c>
      <c r="G1950" s="66">
        <f>IF('##zz500##'!K1950="","",IF('##zz500##'!K1950="no",G1949*(1+E1950),IF('##zz500##'!T1950&lt;&gt;0,G1949*(1+'##zz500##'!T1950),G1949*(1+'##zz500##'!P1950))))</f>
        <v>27.682934564175611</v>
      </c>
      <c r="H1950" s="6">
        <f t="shared" si="83"/>
        <v>-2.7225870765939852E-2</v>
      </c>
      <c r="I1950" s="17">
        <f>G1950/MAX(G$240:G1950)-1</f>
        <v>-0.25172178751363605</v>
      </c>
      <c r="N1950" s="20"/>
      <c r="O1950" s="20"/>
      <c r="S1950" s="192"/>
      <c r="Y1950" s="39"/>
      <c r="Z1950" s="39"/>
      <c r="AA1950" s="17"/>
      <c r="AC1950" s="142"/>
      <c r="AE1950" s="17"/>
      <c r="AG1950" s="66"/>
      <c r="AI1950" s="17"/>
      <c r="AK1950" s="18"/>
    </row>
    <row r="1951" spans="1:41" x14ac:dyDescent="0.25">
      <c r="A1951" s="72">
        <f>IF('##zz500##'!B1951&lt;&gt;"",'##zz500##'!B1951,"")</f>
        <v>42025</v>
      </c>
      <c r="B1951" s="208">
        <v>41344.53</v>
      </c>
      <c r="C1951" s="146">
        <f t="shared" si="84"/>
        <v>2.2206195512724625E-2</v>
      </c>
      <c r="D1951" s="143">
        <f>IF('##zz500##'!K1951="","",IF('##zz500##'!K1951="yes",D1950,IF('##zz500##'!T1951&lt;&gt;0,D1950*(1+'##zz500##'!T1951),D1950*(1+C1951))))</f>
        <v>8.102499927747834</v>
      </c>
      <c r="E1951" s="6">
        <f t="shared" si="82"/>
        <v>2.2206195512724625E-2</v>
      </c>
      <c r="F1951" s="17">
        <f>D1951/MAX(D$240:D1951)-1</f>
        <v>-0.13439134101812578</v>
      </c>
      <c r="G1951" s="66">
        <f>IF('##zz500##'!K1951="","",IF('##zz500##'!K1951="no",G1950*(1+E1951),IF('##zz500##'!T1951&lt;&gt;0,G1950*(1+'##zz500##'!T1951),G1950*(1+'##zz500##'!P1951))))</f>
        <v>28.297667221473656</v>
      </c>
      <c r="H1951" s="6">
        <f t="shared" si="83"/>
        <v>2.2206195512724625E-2</v>
      </c>
      <c r="I1951" s="17">
        <f>G1951/MAX(G$240:G1951)-1</f>
        <v>-0.23510537522925179</v>
      </c>
      <c r="N1951" s="20"/>
      <c r="O1951" s="20"/>
      <c r="S1951" s="192"/>
      <c r="Y1951" s="39"/>
      <c r="Z1951" s="39"/>
      <c r="AA1951" s="17"/>
      <c r="AC1951" s="142"/>
      <c r="AE1951" s="17"/>
      <c r="AG1951" s="66"/>
      <c r="AI1951" s="17"/>
      <c r="AK1951" s="18"/>
    </row>
    <row r="1952" spans="1:41" x14ac:dyDescent="0.25">
      <c r="A1952" s="72">
        <f>IF('##zz500##'!B1952&lt;&gt;"",'##zz500##'!B1952,"")</f>
        <v>42026</v>
      </c>
      <c r="B1952" s="208">
        <v>42129.01</v>
      </c>
      <c r="C1952" s="146">
        <f t="shared" si="84"/>
        <v>1.8974214968703329E-2</v>
      </c>
      <c r="D1952" s="143">
        <f>IF('##zz500##'!K1952="","",IF('##zz500##'!K1952="yes",D1951,IF('##zz500##'!T1952&lt;&gt;0,D1951*(1+'##zz500##'!T1952),D1951*(1+C1952))))</f>
        <v>8.2562385031608247</v>
      </c>
      <c r="E1952" s="6">
        <f t="shared" si="82"/>
        <v>1.8974214968703329E-2</v>
      </c>
      <c r="F1952" s="17">
        <f>D1952/MAX(D$240:D1952)-1</f>
        <v>-0.11796709624383273</v>
      </c>
      <c r="G1952" s="66">
        <f>IF('##zz500##'!K1952="","",IF('##zz500##'!K1952="no",G1951*(1+E1952),IF('##zz500##'!T1952&lt;&gt;0,G1951*(1+'##zz500##'!T1952),G1951*(1+'##zz500##'!P1952))))</f>
        <v>28.834593242446726</v>
      </c>
      <c r="H1952" s="6">
        <f t="shared" si="83"/>
        <v>1.8974214968703329E-2</v>
      </c>
      <c r="I1952" s="17">
        <f>G1952/MAX(G$240:G1952)-1</f>
        <v>-0.22059210019044595</v>
      </c>
      <c r="N1952" s="20"/>
      <c r="O1952" s="20"/>
      <c r="S1952" s="192"/>
      <c r="Y1952" s="39"/>
      <c r="Z1952" s="39"/>
      <c r="AA1952" s="17"/>
      <c r="AC1952" s="142"/>
      <c r="AE1952" s="17"/>
      <c r="AG1952" s="66"/>
      <c r="AI1952" s="17"/>
      <c r="AK1952" s="18"/>
    </row>
    <row r="1953" spans="1:37" x14ac:dyDescent="0.25">
      <c r="A1953" s="72">
        <f>IF('##zz500##'!B1953&lt;&gt;"",'##zz500##'!B1953,"")</f>
        <v>42027</v>
      </c>
      <c r="B1953" s="208">
        <v>41759.519999999997</v>
      </c>
      <c r="C1953" s="146">
        <f t="shared" si="84"/>
        <v>-8.7704410808610023E-3</v>
      </c>
      <c r="D1953" s="143">
        <f>IF('##zz500##'!K1953="","",IF('##zz500##'!K1953="yes",D1952,IF('##zz500##'!T1953&lt;&gt;0,D1952*(1+'##zz500##'!T1953),D1952*(1+C1953))))</f>
        <v>8.1838276498193174</v>
      </c>
      <c r="E1953" s="6">
        <f t="shared" si="82"/>
        <v>-8.7704410808608912E-3</v>
      </c>
      <c r="F1953" s="17">
        <f>D1953/MAX(D$240:D1953)-1</f>
        <v>-0.12570291385760679</v>
      </c>
      <c r="G1953" s="66">
        <f>IF('##zz500##'!K1953="","",IF('##zz500##'!K1953="no",G1952*(1+E1953),IF('##zz500##'!T1953&lt;&gt;0,G1952*(1+'##zz500##'!T1953),G1952*(1+'##zz500##'!P1953))))</f>
        <v>28.581701141323258</v>
      </c>
      <c r="H1953" s="6">
        <f t="shared" si="83"/>
        <v>-8.7704410808608912E-3</v>
      </c>
      <c r="I1953" s="17">
        <f>G1953/MAX(G$240:G1953)-1</f>
        <v>-0.22742785125368314</v>
      </c>
      <c r="N1953" s="20"/>
      <c r="O1953" s="20"/>
      <c r="S1953" s="192"/>
      <c r="Y1953" s="39"/>
      <c r="Z1953" s="39"/>
      <c r="AA1953" s="17"/>
      <c r="AC1953" s="142"/>
      <c r="AE1953" s="17"/>
      <c r="AG1953" s="66"/>
      <c r="AI1953" s="17"/>
      <c r="AK1953" s="18"/>
    </row>
    <row r="1954" spans="1:37" x14ac:dyDescent="0.25">
      <c r="A1954" s="72">
        <f>IF('##zz500##'!B1954&lt;&gt;"",'##zz500##'!B1954,"")</f>
        <v>42030</v>
      </c>
      <c r="B1954" s="208">
        <v>42340.24</v>
      </c>
      <c r="C1954" s="146">
        <f t="shared" si="84"/>
        <v>1.3906290110614394E-2</v>
      </c>
      <c r="D1954" s="143">
        <f>IF('##zz500##'!K1954="","",IF('##zz500##'!K1954="yes",D1953,IF('##zz500##'!T1954&lt;&gt;0,D1953*(1+'##zz500##'!T1954),D1953*(1+C1954))))</f>
        <v>8.2976343313329721</v>
      </c>
      <c r="E1954" s="6">
        <f t="shared" si="82"/>
        <v>1.3906290110614394E-2</v>
      </c>
      <c r="F1954" s="17">
        <f>D1954/MAX(D$240:D1954)-1</f>
        <v>-0.11354468493484593</v>
      </c>
      <c r="G1954" s="66">
        <f>IF('##zz500##'!K1954="","",IF('##zz500##'!K1954="no",G1953*(1+E1954),IF('##zz500##'!T1954&lt;&gt;0,G1953*(1+'##zz500##'!T1954),G1953*(1+'##zz500##'!P1954))))</f>
        <v>28.979166569249376</v>
      </c>
      <c r="H1954" s="6">
        <f t="shared" si="83"/>
        <v>1.3906290110614394E-2</v>
      </c>
      <c r="I1954" s="17">
        <f>G1954/MAX(G$240:G1954)-1</f>
        <v>-0.21668423882183618</v>
      </c>
      <c r="N1954" s="20"/>
      <c r="O1954" s="20"/>
      <c r="S1954" s="192"/>
      <c r="Y1954" s="39"/>
      <c r="Z1954" s="39"/>
      <c r="AA1954" s="17"/>
      <c r="AC1954" s="142"/>
      <c r="AE1954" s="17"/>
      <c r="AG1954" s="66"/>
      <c r="AI1954" s="17"/>
      <c r="AK1954" s="18"/>
    </row>
    <row r="1955" spans="1:37" x14ac:dyDescent="0.25">
      <c r="A1955" s="72">
        <f>IF('##zz500##'!B1955&lt;&gt;"",'##zz500##'!B1955,"")</f>
        <v>42031</v>
      </c>
      <c r="B1955" s="208">
        <v>42239.31</v>
      </c>
      <c r="C1955" s="146">
        <f t="shared" si="84"/>
        <v>-2.3837843148739601E-3</v>
      </c>
      <c r="D1955" s="143">
        <f>IF('##zz500##'!K1955="","",IF('##zz500##'!K1955="yes",D1954,IF('##zz500##'!T1955&lt;&gt;0,D1954*(1+'##zz500##'!T1955),D1954*(1+C1955))))</f>
        <v>8.2778545607633802</v>
      </c>
      <c r="E1955" s="6">
        <f t="shared" si="82"/>
        <v>-2.3837843148740712E-3</v>
      </c>
      <c r="F1955" s="17">
        <f>D1955/MAX(D$240:D1955)-1</f>
        <v>-0.11565780321073493</v>
      </c>
      <c r="G1955" s="66">
        <f>IF('##zz500##'!K1955="","",IF('##zz500##'!K1955="no",G1954*(1+E1955),IF('##zz500##'!T1955&lt;&gt;0,G1954*(1+'##zz500##'!T1955),G1954*(1+'##zz500##'!P1955))))</f>
        <v>28.910086486523475</v>
      </c>
      <c r="H1955" s="6">
        <f t="shared" si="83"/>
        <v>-2.3837843148740712E-3</v>
      </c>
      <c r="I1955" s="17">
        <f>G1955/MAX(G$240:G1955)-1</f>
        <v>-0.21855149464692636</v>
      </c>
      <c r="N1955" s="20"/>
      <c r="O1955" s="20"/>
      <c r="S1955" s="192"/>
      <c r="Y1955" s="39"/>
      <c r="Z1955" s="39"/>
      <c r="AA1955" s="17"/>
      <c r="AC1955" s="142"/>
      <c r="AE1955" s="17"/>
      <c r="AG1955" s="66"/>
      <c r="AI1955" s="17"/>
      <c r="AK1955" s="18"/>
    </row>
    <row r="1956" spans="1:37" x14ac:dyDescent="0.25">
      <c r="A1956" s="72">
        <f>IF('##zz500##'!B1956&lt;&gt;"",'##zz500##'!B1956,"")</f>
        <v>42032</v>
      </c>
      <c r="B1956" s="208">
        <v>42269.29</v>
      </c>
      <c r="C1956" s="146">
        <f t="shared" si="84"/>
        <v>7.0976538205758111E-4</v>
      </c>
      <c r="D1956" s="143">
        <f>IF('##zz500##'!K1956="","",IF('##zz500##'!K1956="yes",D1955,IF('##zz500##'!T1956&lt;&gt;0,D1955*(1+'##zz500##'!T1956),D1955*(1+C1956))))</f>
        <v>8.2837298953683174</v>
      </c>
      <c r="E1956" s="6">
        <f t="shared" si="82"/>
        <v>7.0976538205758111E-4</v>
      </c>
      <c r="F1956" s="17">
        <f>D1956/MAX(D$240:D1956)-1</f>
        <v>-0.11503012773356114</v>
      </c>
      <c r="G1956" s="66">
        <f>IF('##zz500##'!K1956="","",IF('##zz500##'!K1956="no",G1955*(1+E1956),IF('##zz500##'!T1956&lt;&gt;0,G1955*(1+'##zz500##'!T1956),G1955*(1+'##zz500##'!P1956))))</f>
        <v>28.9306058651039</v>
      </c>
      <c r="H1956" s="6">
        <f t="shared" si="83"/>
        <v>7.0976538205758111E-4</v>
      </c>
      <c r="I1956" s="17">
        <f>G1956/MAX(G$240:G1956)-1</f>
        <v>-0.21799684954996612</v>
      </c>
      <c r="N1956" s="20"/>
      <c r="O1956" s="20"/>
      <c r="S1956" s="192"/>
      <c r="Y1956" s="39"/>
      <c r="Z1956" s="39"/>
      <c r="AA1956" s="17"/>
      <c r="AC1956" s="142"/>
      <c r="AE1956" s="17"/>
      <c r="AG1956" s="66"/>
      <c r="AI1956" s="17"/>
      <c r="AK1956" s="18"/>
    </row>
    <row r="1957" spans="1:37" x14ac:dyDescent="0.25">
      <c r="A1957" s="72">
        <f>IF('##zz500##'!B1957&lt;&gt;"",'##zz500##'!B1957,"")</f>
        <v>42033</v>
      </c>
      <c r="B1957" s="208">
        <v>41911.15</v>
      </c>
      <c r="C1957" s="146">
        <f t="shared" si="84"/>
        <v>-8.4728179725753749E-3</v>
      </c>
      <c r="D1957" s="143">
        <f>IF('##zz500##'!K1957="","",IF('##zz500##'!K1957="yes",D1956,IF('##zz500##'!T1957&lt;&gt;0,D1956*(1+'##zz500##'!T1957),D1956*(1+C1957))))</f>
        <v>8.2135433598308811</v>
      </c>
      <c r="E1957" s="6">
        <f t="shared" si="82"/>
        <v>-8.4728179725753749E-3</v>
      </c>
      <c r="F1957" s="17">
        <f>D1957/MAX(D$240:D1957)-1</f>
        <v>-0.12252831637248796</v>
      </c>
      <c r="G1957" s="66">
        <f>IF('##zz500##'!K1957="","",IF('##zz500##'!K1957="no",G1956*(1+E1957),IF('##zz500##'!T1957&lt;&gt;0,G1956*(1+'##zz500##'!T1957),G1956*(1+'##zz500##'!P1957))))</f>
        <v>28.685482107772554</v>
      </c>
      <c r="H1957" s="6">
        <f t="shared" si="83"/>
        <v>-8.4728179725753749E-3</v>
      </c>
      <c r="I1957" s="17">
        <f>G1957/MAX(G$240:G1957)-1</f>
        <v>-0.22462261989770971</v>
      </c>
      <c r="N1957" s="20"/>
      <c r="O1957" s="20"/>
      <c r="S1957" s="192"/>
      <c r="Y1957" s="39"/>
      <c r="Z1957" s="39"/>
      <c r="AA1957" s="17"/>
      <c r="AC1957" s="142"/>
      <c r="AE1957" s="17"/>
      <c r="AG1957" s="66"/>
      <c r="AI1957" s="17"/>
      <c r="AK1957" s="18"/>
    </row>
    <row r="1958" spans="1:37" x14ac:dyDescent="0.25">
      <c r="A1958" s="72">
        <f>IF('##zz500##'!B1958&lt;&gt;"",'##zz500##'!B1958,"")</f>
        <v>42034</v>
      </c>
      <c r="B1958" s="208">
        <v>41603.22</v>
      </c>
      <c r="C1958" s="146">
        <f t="shared" si="84"/>
        <v>-7.3472095134587967E-3</v>
      </c>
      <c r="D1958" s="143">
        <f>IF('##zz500##'!K1958="","",IF('##zz500##'!K1958="yes",D1957,IF('##zz500##'!T1958&lt;&gt;0,D1957*(1+'##zz500##'!T1958),D1957*(1+C1958))))</f>
        <v>8.1531967359183248</v>
      </c>
      <c r="E1958" s="6">
        <f t="shared" si="82"/>
        <v>-7.3472095134589077E-3</v>
      </c>
      <c r="F1958" s="17">
        <f>D1958/MAX(D$240:D1958)-1</f>
        <v>-0.12897528467422681</v>
      </c>
      <c r="G1958" s="66">
        <f>IF('##zz500##'!K1958="","",IF('##zz500##'!K1958="no",G1957*(1+E1958),IF('##zz500##'!T1958&lt;&gt;0,G1957*(1+'##zz500##'!T1958),G1957*(1+'##zz500##'!P1958))))</f>
        <v>28.474723860732173</v>
      </c>
      <c r="H1958" s="6">
        <f t="shared" si="83"/>
        <v>-7.3472095134589077E-3</v>
      </c>
      <c r="I1958" s="17">
        <f>G1958/MAX(G$240:G1958)-1</f>
        <v>-0.23031947996131807</v>
      </c>
      <c r="N1958" s="20"/>
      <c r="O1958" s="20"/>
      <c r="S1958" s="192"/>
      <c r="Y1958" s="39"/>
      <c r="Z1958" s="39"/>
      <c r="AA1958" s="17"/>
      <c r="AC1958" s="142"/>
      <c r="AE1958" s="17"/>
      <c r="AG1958" s="66"/>
      <c r="AI1958" s="17"/>
      <c r="AK1958" s="18"/>
    </row>
    <row r="1959" spans="1:37" x14ac:dyDescent="0.25">
      <c r="A1959" s="72">
        <f>IF('##zz500##'!B1959&lt;&gt;"",'##zz500##'!B1959,"")</f>
        <v>42037</v>
      </c>
      <c r="B1959" s="208">
        <v>41855.65</v>
      </c>
      <c r="C1959" s="146">
        <f t="shared" si="84"/>
        <v>6.0675591937355833E-3</v>
      </c>
      <c r="D1959" s="143">
        <f>IF('##zz500##'!K1959="","",IF('##zz500##'!K1959="yes",D1958,IF('##zz500##'!T1959&lt;&gt;0,D1958*(1+'##zz500##'!T1959),D1958*(1+C1959))))</f>
        <v>8.090644235383035</v>
      </c>
      <c r="E1959" s="6">
        <f t="shared" si="82"/>
        <v>-7.6721441370007915E-3</v>
      </c>
      <c r="F1959" s="17">
        <f>D1959/MAX(D$240:D1959)-1</f>
        <v>-0.13565791183709619</v>
      </c>
      <c r="G1959" s="66">
        <f>IF('##zz500##'!K1959="","",IF('##zz500##'!K1959="no",G1958*(1+E1959),IF('##zz500##'!T1959&lt;&gt;0,G1958*(1+'##zz500##'!T1959),G1958*(1+'##zz500##'!P1959))))</f>
        <v>28.256261675011341</v>
      </c>
      <c r="H1959" s="6">
        <f t="shared" si="83"/>
        <v>-7.6721441370007915E-3</v>
      </c>
      <c r="I1959" s="17">
        <f>G1959/MAX(G$240:G1959)-1</f>
        <v>-0.2362245798504965</v>
      </c>
      <c r="N1959" s="20"/>
      <c r="O1959" s="20"/>
      <c r="S1959" s="192"/>
      <c r="Y1959" s="39"/>
      <c r="Z1959" s="39"/>
      <c r="AA1959" s="17"/>
      <c r="AC1959" s="142"/>
      <c r="AE1959" s="17"/>
      <c r="AG1959" s="66"/>
      <c r="AI1959" s="17"/>
      <c r="AK1959" s="18"/>
    </row>
    <row r="1960" spans="1:37" x14ac:dyDescent="0.25">
      <c r="A1960" s="72">
        <f>IF('##zz500##'!B1960&lt;&gt;"",'##zz500##'!B1960,"")</f>
        <v>42038</v>
      </c>
      <c r="B1960" s="208">
        <v>42501.33</v>
      </c>
      <c r="C1960" s="146">
        <f t="shared" si="84"/>
        <v>1.5426352236794783E-2</v>
      </c>
      <c r="D1960" s="143">
        <f>IF('##zz500##'!K1960="","",IF('##zz500##'!K1960="yes",D1959,IF('##zz500##'!T1960&lt;&gt;0,D1959*(1+'##zz500##'!T1960),D1959*(1+C1960))))</f>
        <v>8.2154533631806466</v>
      </c>
      <c r="E1960" s="6">
        <f t="shared" si="82"/>
        <v>1.5426352236794783E-2</v>
      </c>
      <c r="F1960" s="17">
        <f>D1960/MAX(D$240:D1960)-1</f>
        <v>-0.12232426633200855</v>
      </c>
      <c r="G1960" s="66">
        <f>IF('##zz500##'!K1960="","",IF('##zz500##'!K1960="no",G1959*(1+E1960),IF('##zz500##'!T1960&lt;&gt;0,G1959*(1+'##zz500##'!T1960),G1959*(1+'##zz500##'!P1960))))</f>
        <v>28.69215272050511</v>
      </c>
      <c r="H1960" s="6">
        <f t="shared" si="83"/>
        <v>1.5426352236794783E-2</v>
      </c>
      <c r="I1960" s="17">
        <f>G1960/MAX(G$240:G1960)-1</f>
        <v>-0.22444231118946445</v>
      </c>
      <c r="N1960" s="20"/>
      <c r="O1960" s="20"/>
      <c r="S1960" s="192"/>
      <c r="Y1960" s="39"/>
      <c r="Z1960" s="39"/>
      <c r="AA1960" s="17"/>
      <c r="AC1960" s="142"/>
      <c r="AE1960" s="17"/>
      <c r="AG1960" s="66"/>
      <c r="AI1960" s="17"/>
      <c r="AK1960" s="18"/>
    </row>
    <row r="1961" spans="1:37" x14ac:dyDescent="0.25">
      <c r="A1961" s="72">
        <f>IF('##zz500##'!B1961&lt;&gt;"",'##zz500##'!B1961,"")</f>
        <v>42039</v>
      </c>
      <c r="B1961" s="208">
        <v>42406.02</v>
      </c>
      <c r="C1961" s="146">
        <f t="shared" si="84"/>
        <v>-2.2425180576702841E-3</v>
      </c>
      <c r="D1961" s="143">
        <f>IF('##zz500##'!K1961="","",IF('##zz500##'!K1961="yes",D1960,IF('##zz500##'!T1961&lt;&gt;0,D1960*(1+'##zz500##'!T1961),D1960*(1+C1961))))</f>
        <v>8.1970300606617652</v>
      </c>
      <c r="E1961" s="6">
        <f t="shared" si="82"/>
        <v>-2.2425180576703951E-3</v>
      </c>
      <c r="F1961" s="17">
        <f>D1961/MAX(D$240:D1961)-1</f>
        <v>-0.12429247001353816</v>
      </c>
      <c r="G1961" s="66">
        <f>IF('##zz500##'!K1961="","",IF('##zz500##'!K1961="no",G1960*(1+E1961),IF('##zz500##'!T1961&lt;&gt;0,G1960*(1+'##zz500##'!T1961),G1960*(1+'##zz500##'!P1961))))</f>
        <v>28.62781004991594</v>
      </c>
      <c r="H1961" s="6">
        <f t="shared" si="83"/>
        <v>-2.2425180576703951E-3</v>
      </c>
      <c r="I1961" s="17">
        <f>G1961/MAX(G$240:G1961)-1</f>
        <v>-0.22618151331138714</v>
      </c>
      <c r="N1961" s="20"/>
      <c r="O1961" s="20"/>
      <c r="S1961" s="192"/>
      <c r="Y1961" s="39"/>
      <c r="Z1961" s="39"/>
      <c r="AA1961" s="17"/>
      <c r="AC1961" s="142"/>
      <c r="AE1961" s="17"/>
      <c r="AG1961" s="66"/>
      <c r="AI1961" s="17"/>
      <c r="AK1961" s="18"/>
    </row>
    <row r="1962" spans="1:37" x14ac:dyDescent="0.25">
      <c r="A1962" s="72">
        <f>IF('##zz500##'!B1962&lt;&gt;"",'##zz500##'!B1962,"")</f>
        <v>42040</v>
      </c>
      <c r="B1962" s="208">
        <v>42074.38</v>
      </c>
      <c r="C1962" s="146">
        <f t="shared" si="84"/>
        <v>-7.8205877373070942E-3</v>
      </c>
      <c r="D1962" s="143">
        <f>IF('##zz500##'!K1962="","",IF('##zz500##'!K1962="yes",D1961,IF('##zz500##'!T1962&lt;&gt;0,D1961*(1+'##zz500##'!T1962),D1961*(1+C1962))))</f>
        <v>8.1329244678870154</v>
      </c>
      <c r="E1962" s="6">
        <f t="shared" si="82"/>
        <v>-7.8205877373072052E-3</v>
      </c>
      <c r="F1962" s="17">
        <f>D1962/MAX(D$240:D1962)-1</f>
        <v>-0.13114101758401775</v>
      </c>
      <c r="G1962" s="66">
        <f>IF('##zz500##'!K1962="","",IF('##zz500##'!K1962="no",G1961*(1+E1962),IF('##zz500##'!T1962&lt;&gt;0,G1961*(1+'##zz500##'!T1962),G1961*(1+'##zz500##'!P1962))))</f>
        <v>28.403923749693607</v>
      </c>
      <c r="H1962" s="6">
        <f t="shared" si="83"/>
        <v>-7.8205877373072052E-3</v>
      </c>
      <c r="I1962" s="17">
        <f>G1962/MAX(G$240:G1962)-1</f>
        <v>-0.23223322867928575</v>
      </c>
      <c r="N1962" s="20"/>
      <c r="O1962" s="20"/>
      <c r="S1962" s="192"/>
      <c r="Y1962" s="39"/>
      <c r="Z1962" s="39"/>
      <c r="AA1962" s="17"/>
      <c r="AC1962" s="142"/>
      <c r="AE1962" s="17"/>
      <c r="AG1962" s="66"/>
      <c r="AI1962" s="17"/>
      <c r="AK1962" s="18"/>
    </row>
    <row r="1963" spans="1:37" x14ac:dyDescent="0.25">
      <c r="A1963" s="72">
        <f>IF('##zz500##'!B1963&lt;&gt;"",'##zz500##'!B1963,"")</f>
        <v>42041</v>
      </c>
      <c r="B1963" s="208">
        <v>42296.59</v>
      </c>
      <c r="C1963" s="146">
        <f t="shared" si="84"/>
        <v>5.281361246440186E-3</v>
      </c>
      <c r="D1963" s="143">
        <f>IF('##zz500##'!K1963="","",IF('##zz500##'!K1963="yes",D1962,IF('##zz500##'!T1963&lt;&gt;0,D1962*(1+'##zz500##'!T1963),D1962*(1+C1963))))</f>
        <v>8.1035452251967186</v>
      </c>
      <c r="E1963" s="6">
        <f t="shared" si="82"/>
        <v>-3.6123835658748993E-3</v>
      </c>
      <c r="F1963" s="17">
        <f>D1963/MAX(D$240:D1963)-1</f>
        <v>-0.13427966949316006</v>
      </c>
      <c r="G1963" s="66">
        <f>IF('##zz500##'!K1963="","",IF('##zz500##'!K1963="no",G1962*(1+E1963),IF('##zz500##'!T1963&lt;&gt;0,G1962*(1+'##zz500##'!T1963),G1962*(1+'##zz500##'!P1963))))</f>
        <v>28.301317882333851</v>
      </c>
      <c r="H1963" s="6">
        <f t="shared" si="83"/>
        <v>-3.6123835658748993E-3</v>
      </c>
      <c r="I1963" s="17">
        <f>G1963/MAX(G$240:G1963)-1</f>
        <v>-0.23500669674642949</v>
      </c>
      <c r="N1963" s="20"/>
      <c r="O1963" s="20"/>
      <c r="S1963" s="192"/>
      <c r="Y1963" s="39"/>
      <c r="Z1963" s="39"/>
      <c r="AA1963" s="17"/>
      <c r="AC1963" s="142"/>
      <c r="AE1963" s="17"/>
      <c r="AG1963" s="66"/>
      <c r="AI1963" s="17"/>
      <c r="AK1963" s="18"/>
    </row>
    <row r="1964" spans="1:37" x14ac:dyDescent="0.25">
      <c r="A1964" s="72">
        <f>IF('##zz500##'!B1964&lt;&gt;"",'##zz500##'!B1964,"")</f>
        <v>42044</v>
      </c>
      <c r="B1964" s="208">
        <v>41909.919999999998</v>
      </c>
      <c r="C1964" s="146">
        <f t="shared" si="84"/>
        <v>-9.1418717206280808E-3</v>
      </c>
      <c r="D1964" s="143">
        <f>IF('##zz500##'!K1964="","",IF('##zz500##'!K1964="yes",D1963,IF('##zz500##'!T1964&lt;&gt;0,D1963*(1+'##zz500##'!T1964),D1963*(1+C1964))))</f>
        <v>8.1035452251967186</v>
      </c>
      <c r="E1964" s="6">
        <f t="shared" si="82"/>
        <v>0</v>
      </c>
      <c r="F1964" s="17">
        <f>D1964/MAX(D$240:D1964)-1</f>
        <v>-0.13427966949316006</v>
      </c>
      <c r="G1964" s="66">
        <f>IF('##zz500##'!K1964="","",IF('##zz500##'!K1964="no",G1963*(1+E1964),IF('##zz500##'!T1964&lt;&gt;0,G1963*(1+'##zz500##'!T1964),G1963*(1+'##zz500##'!P1964))))</f>
        <v>28.453752093850696</v>
      </c>
      <c r="H1964" s="6">
        <f t="shared" si="83"/>
        <v>5.3861170759117449E-3</v>
      </c>
      <c r="I1964" s="17">
        <f>G1964/MAX(G$240:G1964)-1</f>
        <v>-0.23088635325281737</v>
      </c>
      <c r="N1964" s="20"/>
      <c r="O1964" s="20"/>
      <c r="S1964" s="192"/>
      <c r="Y1964" s="39"/>
      <c r="Z1964" s="39"/>
      <c r="AA1964" s="17"/>
      <c r="AC1964" s="142"/>
      <c r="AE1964" s="17"/>
      <c r="AG1964" s="66"/>
      <c r="AI1964" s="17"/>
      <c r="AK1964" s="18"/>
    </row>
    <row r="1965" spans="1:37" x14ac:dyDescent="0.25">
      <c r="A1965" s="72">
        <f>IF('##zz500##'!B1965&lt;&gt;"",'##zz500##'!B1965,"")</f>
        <v>42045</v>
      </c>
      <c r="B1965" s="208">
        <v>42113.33</v>
      </c>
      <c r="C1965" s="146">
        <f t="shared" si="84"/>
        <v>4.8535048504030343E-3</v>
      </c>
      <c r="D1965" s="143">
        <f>IF('##zz500##'!K1965="","",IF('##zz500##'!K1965="yes",D1964,IF('##zz500##'!T1965&lt;&gt;0,D1964*(1+'##zz500##'!T1965),D1964*(1+C1965))))</f>
        <v>8.1035452251967186</v>
      </c>
      <c r="E1965" s="6">
        <f t="shared" si="82"/>
        <v>0</v>
      </c>
      <c r="F1965" s="17">
        <f>D1965/MAX(D$240:D1965)-1</f>
        <v>-0.13427966949316006</v>
      </c>
      <c r="G1965" s="66">
        <f>IF('##zz500##'!K1965="","",IF('##zz500##'!K1965="no",G1964*(1+E1965),IF('##zz500##'!T1965&lt;&gt;0,G1964*(1+'##zz500##'!T1965),G1964*(1+'##zz500##'!P1965))))</f>
        <v>28.0623237880917</v>
      </c>
      <c r="H1965" s="6">
        <f t="shared" si="83"/>
        <v>-1.3756649895167561E-2</v>
      </c>
      <c r="I1965" s="17">
        <f>G1965/MAX(G$240:G1965)-1</f>
        <v>-0.2414667804207139</v>
      </c>
      <c r="N1965" s="20"/>
      <c r="O1965" s="20"/>
      <c r="S1965" s="192"/>
      <c r="Y1965" s="39"/>
      <c r="Z1965" s="39"/>
      <c r="AA1965" s="17"/>
      <c r="AC1965" s="142"/>
      <c r="AE1965" s="17"/>
      <c r="AG1965" s="66"/>
      <c r="AI1965" s="17"/>
      <c r="AK1965" s="18"/>
    </row>
    <row r="1966" spans="1:37" x14ac:dyDescent="0.25">
      <c r="A1966" s="72">
        <f>IF('##zz500##'!B1966&lt;&gt;"",'##zz500##'!B1966,"")</f>
        <v>42046</v>
      </c>
      <c r="B1966" s="208">
        <v>42445.43</v>
      </c>
      <c r="C1966" s="146">
        <f t="shared" si="84"/>
        <v>7.8858641669987684E-3</v>
      </c>
      <c r="D1966" s="143">
        <f>IF('##zz500##'!K1966="","",IF('##zz500##'!K1966="yes",D1965,IF('##zz500##'!T1966&lt;&gt;0,D1965*(1+'##zz500##'!T1966),D1965*(1+C1966))))</f>
        <v>8.1035452251967186</v>
      </c>
      <c r="E1966" s="6">
        <f t="shared" si="82"/>
        <v>0</v>
      </c>
      <c r="F1966" s="17">
        <f>D1966/MAX(D$240:D1966)-1</f>
        <v>-0.13427966949316006</v>
      </c>
      <c r="G1966" s="66">
        <f>IF('##zz500##'!K1966="","",IF('##zz500##'!K1966="no",G1965*(1+E1966),IF('##zz500##'!T1966&lt;&gt;0,G1965*(1+'##zz500##'!T1966),G1965*(1+'##zz500##'!P1966))))</f>
        <v>27.755175646634235</v>
      </c>
      <c r="H1966" s="6">
        <f t="shared" si="83"/>
        <v>-1.0945214080517518E-2</v>
      </c>
      <c r="I1966" s="17">
        <f>G1966/MAX(G$240:G1966)-1</f>
        <v>-0.24976908889619343</v>
      </c>
      <c r="N1966" s="20"/>
      <c r="O1966" s="20"/>
      <c r="S1966" s="192"/>
      <c r="Y1966" s="39"/>
      <c r="Z1966" s="39"/>
      <c r="AA1966" s="17"/>
      <c r="AC1966" s="142"/>
      <c r="AE1966" s="17"/>
      <c r="AG1966" s="66"/>
      <c r="AI1966" s="17"/>
      <c r="AK1966" s="18"/>
    </row>
    <row r="1967" spans="1:37" x14ac:dyDescent="0.25">
      <c r="A1967" s="72">
        <f>IF('##zz500##'!B1967&lt;&gt;"",'##zz500##'!B1967,"")</f>
        <v>42047</v>
      </c>
      <c r="B1967" s="208">
        <v>42780.17</v>
      </c>
      <c r="C1967" s="146">
        <f t="shared" si="84"/>
        <v>7.8863613821322787E-3</v>
      </c>
      <c r="D1967" s="143">
        <f>IF('##zz500##'!K1967="","",IF('##zz500##'!K1967="yes",D1966,IF('##zz500##'!T1967&lt;&gt;0,D1966*(1+'##zz500##'!T1967),D1966*(1+C1967))))</f>
        <v>8.1035452251967186</v>
      </c>
      <c r="E1967" s="6">
        <f t="shared" si="82"/>
        <v>0</v>
      </c>
      <c r="F1967" s="17">
        <f>D1967/MAX(D$240:D1967)-1</f>
        <v>-0.13427966949316006</v>
      </c>
      <c r="G1967" s="66">
        <f>IF('##zz500##'!K1967="","",IF('##zz500##'!K1967="no",G1966*(1+E1967),IF('##zz500##'!T1967&lt;&gt;0,G1966*(1+'##zz500##'!T1967),G1966*(1+'##zz500##'!P1967))))</f>
        <v>27.612541825559731</v>
      </c>
      <c r="H1967" s="6">
        <f t="shared" si="83"/>
        <v>-5.1389990425732002E-3</v>
      </c>
      <c r="I1967" s="17">
        <f>G1967/MAX(G$240:G1967)-1</f>
        <v>-0.2536245248300647</v>
      </c>
      <c r="N1967" s="20"/>
      <c r="O1967" s="20"/>
      <c r="S1967" s="192"/>
      <c r="Y1967" s="39"/>
      <c r="Z1967" s="39"/>
      <c r="AA1967" s="17"/>
      <c r="AC1967" s="142"/>
      <c r="AE1967" s="17"/>
      <c r="AG1967" s="66"/>
      <c r="AI1967" s="17"/>
      <c r="AK1967" s="18"/>
    </row>
    <row r="1968" spans="1:37" x14ac:dyDescent="0.25">
      <c r="A1968" s="72">
        <f>IF('##zz500##'!B1968&lt;&gt;"",'##zz500##'!B1968,"")</f>
        <v>42048</v>
      </c>
      <c r="B1968" s="208">
        <v>43469.85</v>
      </c>
      <c r="C1968" s="146">
        <f t="shared" si="84"/>
        <v>1.6121488063277845E-2</v>
      </c>
      <c r="D1968" s="143">
        <f>IF('##zz500##'!K1968="","",IF('##zz500##'!K1968="yes",D1967,IF('##zz500##'!T1968&lt;&gt;0,D1967*(1+'##zz500##'!T1968),D1967*(1+C1968))))</f>
        <v>8.2341864328149601</v>
      </c>
      <c r="E1968" s="6">
        <f t="shared" si="82"/>
        <v>1.6121488063277845E-2</v>
      </c>
      <c r="F1968" s="17">
        <f>D1968/MAX(D$240:D1968)-1</f>
        <v>-0.12032296951875709</v>
      </c>
      <c r="G1968" s="66">
        <f>IF('##zz500##'!K1968="","",IF('##zz500##'!K1968="no",G1967*(1+E1968),IF('##zz500##'!T1968&lt;&gt;0,G1967*(1+'##zz500##'!T1968),G1967*(1+'##zz500##'!P1968))))</f>
        <v>28.057697088997251</v>
      </c>
      <c r="H1968" s="6">
        <f t="shared" si="83"/>
        <v>1.6121488063277845E-2</v>
      </c>
      <c r="I1968" s="17">
        <f>G1968/MAX(G$240:G1968)-1</f>
        <v>-0.24159184151638935</v>
      </c>
      <c r="N1968" s="20"/>
      <c r="O1968" s="20"/>
      <c r="S1968" s="192"/>
      <c r="Y1968" s="39"/>
      <c r="Z1968" s="39"/>
      <c r="AA1968" s="17"/>
      <c r="AC1968" s="142"/>
      <c r="AE1968" s="17"/>
      <c r="AF1968" s="14"/>
      <c r="AG1968" s="66"/>
      <c r="AI1968" s="17"/>
      <c r="AJ1968" s="14"/>
      <c r="AK1968" s="18"/>
    </row>
    <row r="1969" spans="1:37" x14ac:dyDescent="0.25">
      <c r="A1969" s="72">
        <f>IF('##zz500##'!B1969&lt;&gt;"",'##zz500##'!B1969,"")</f>
        <v>42051</v>
      </c>
      <c r="B1969" s="208">
        <v>44491.92</v>
      </c>
      <c r="C1969" s="146">
        <f t="shared" si="84"/>
        <v>2.351215842704768E-2</v>
      </c>
      <c r="D1969" s="143">
        <f>IF('##zz500##'!K1969="","",IF('##zz500##'!K1969="yes",D1968,IF('##zz500##'!T1969&lt;&gt;0,D1968*(1+'##zz500##'!T1969),D1968*(1+C1969))))</f>
        <v>8.4277899287411522</v>
      </c>
      <c r="E1969" s="6">
        <f t="shared" si="82"/>
        <v>2.351215842704768E-2</v>
      </c>
      <c r="F1969" s="17">
        <f>D1969/MAX(D$240:D1969)-1</f>
        <v>-9.9639863813447249E-2</v>
      </c>
      <c r="G1969" s="66">
        <f>IF('##zz500##'!K1969="","",IF('##zz500##'!K1969="no",G1968*(1+E1969),IF('##zz500##'!T1969&lt;&gt;0,G1968*(1+'##zz500##'!T1969),G1968*(1+'##zz500##'!P1969))))</f>
        <v>28.71739410805187</v>
      </c>
      <c r="H1969" s="6">
        <f t="shared" si="83"/>
        <v>2.351215842704768E-2</v>
      </c>
      <c r="I1969" s="17">
        <f>G1969/MAX(G$240:G1969)-1</f>
        <v>-0.22376002874175716</v>
      </c>
      <c r="N1969" s="20"/>
      <c r="O1969" s="20"/>
      <c r="S1969" s="192"/>
      <c r="Y1969" s="39"/>
      <c r="Z1969" s="39"/>
      <c r="AA1969" s="17"/>
      <c r="AC1969" s="142"/>
      <c r="AE1969" s="17"/>
      <c r="AG1969" s="66"/>
      <c r="AI1969" s="17"/>
      <c r="AK1969" s="18"/>
    </row>
    <row r="1970" spans="1:37" x14ac:dyDescent="0.25">
      <c r="A1970" s="72">
        <f>IF('##zz500##'!B1970&lt;&gt;"",'##zz500##'!B1970,"")</f>
        <v>42052</v>
      </c>
      <c r="B1970" s="208">
        <v>44710.59</v>
      </c>
      <c r="C1970" s="146">
        <f t="shared" si="84"/>
        <v>4.9148249839521263E-3</v>
      </c>
      <c r="D1970" s="143">
        <f>IF('##zz500##'!K1970="","",IF('##zz500##'!K1970="yes",D1969,IF('##zz500##'!T1970&lt;&gt;0,D1969*(1+'##zz500##'!T1970),D1969*(1+C1970))))</f>
        <v>8.4692110412424295</v>
      </c>
      <c r="E1970" s="6">
        <f t="shared" ref="E1970:E2033" si="85">D1970/D1969-1</f>
        <v>4.9148249839521263E-3</v>
      </c>
      <c r="F1970" s="17">
        <f>D1970/MAX(D$240:D1970)-1</f>
        <v>-9.5214751321562985E-2</v>
      </c>
      <c r="G1970" s="66">
        <f>IF('##zz500##'!K1970="","",IF('##zz500##'!K1970="no",G1969*(1+E1970),IF('##zz500##'!T1970&lt;&gt;0,G1969*(1+'##zz500##'!T1970),G1969*(1+'##zz500##'!P1970))))</f>
        <v>28.858535074088124</v>
      </c>
      <c r="H1970" s="6">
        <f t="shared" ref="H1970:H2033" si="86">G1970/G1969-1</f>
        <v>4.9148249839521263E-3</v>
      </c>
      <c r="I1970" s="17">
        <f>G1970/MAX(G$240:G1970)-1</f>
        <v>-0.21994494513747487</v>
      </c>
      <c r="N1970" s="20"/>
      <c r="O1970" s="20"/>
      <c r="S1970" s="192"/>
      <c r="Y1970" s="39"/>
      <c r="Z1970" s="39"/>
      <c r="AA1970" s="17"/>
      <c r="AC1970" s="142"/>
      <c r="AE1970" s="17"/>
      <c r="AG1970" s="66"/>
      <c r="AI1970" s="17"/>
      <c r="AK1970" s="18"/>
    </row>
    <row r="1971" spans="1:37" x14ac:dyDescent="0.25">
      <c r="A1971" s="72">
        <f>IF('##zz500##'!B1971&lt;&gt;"",'##zz500##'!B1971,"")</f>
        <v>42060</v>
      </c>
      <c r="B1971" s="208">
        <v>44781.89</v>
      </c>
      <c r="C1971" s="146">
        <f t="shared" si="84"/>
        <v>1.5947004948939636E-3</v>
      </c>
      <c r="D1971" s="143">
        <f>IF('##zz500##'!K1971="","",IF('##zz500##'!K1971="yes",D1970,IF('##zz500##'!T1971&lt;&gt;0,D1970*(1+'##zz500##'!T1971),D1970*(1+C1971))))</f>
        <v>8.4827168962812607</v>
      </c>
      <c r="E1971" s="6">
        <f t="shared" si="85"/>
        <v>1.5947004948939636E-3</v>
      </c>
      <c r="F1971" s="17">
        <f>D1971/MAX(D$240:D1971)-1</f>
        <v>-9.3771889837722666E-2</v>
      </c>
      <c r="G1971" s="66">
        <f>IF('##zz500##'!K1971="","",IF('##zz500##'!K1971="no",G1970*(1+E1971),IF('##zz500##'!T1971&lt;&gt;0,G1970*(1+'##zz500##'!T1971),G1970*(1+'##zz500##'!P1971))))</f>
        <v>28.904555794252687</v>
      </c>
      <c r="H1971" s="6">
        <f t="shared" si="86"/>
        <v>1.5947004948939636E-3</v>
      </c>
      <c r="I1971" s="17">
        <f>G1971/MAX(G$240:G1971)-1</f>
        <v>-0.21870099095544104</v>
      </c>
      <c r="N1971" s="20"/>
      <c r="O1971" s="20"/>
      <c r="S1971" s="192"/>
      <c r="Y1971" s="39"/>
      <c r="Z1971" s="39"/>
      <c r="AA1971" s="17"/>
      <c r="AC1971" s="142"/>
      <c r="AE1971" s="17"/>
      <c r="AG1971" s="66"/>
      <c r="AI1971" s="17"/>
      <c r="AK1971" s="18"/>
    </row>
    <row r="1972" spans="1:37" x14ac:dyDescent="0.25">
      <c r="A1972" s="72">
        <f>IF('##zz500##'!B1972&lt;&gt;"",'##zz500##'!B1972,"")</f>
        <v>42061</v>
      </c>
      <c r="B1972" s="208">
        <v>44942.49</v>
      </c>
      <c r="C1972" s="146">
        <f t="shared" si="84"/>
        <v>3.5862711466621011E-3</v>
      </c>
      <c r="D1972" s="143">
        <f>IF('##zz500##'!K1972="","",IF('##zz500##'!K1972="yes",D1971,IF('##zz500##'!T1972&lt;&gt;0,D1971*(1+'##zz500##'!T1972),D1971*(1+C1972))))</f>
        <v>8.5131382191316973</v>
      </c>
      <c r="E1972" s="6">
        <f t="shared" si="85"/>
        <v>3.5862711466621011E-3</v>
      </c>
      <c r="F1972" s="17">
        <f>D1972/MAX(D$240:D1972)-1</f>
        <v>-9.0521910113953608E-2</v>
      </c>
      <c r="G1972" s="66">
        <f>IF('##zz500##'!K1972="","",IF('##zz500##'!K1972="no",G1971*(1+E1972),IF('##zz500##'!T1972&lt;&gt;0,G1971*(1+'##zz500##'!T1972),G1971*(1+'##zz500##'!P1972))))</f>
        <v>29.0082153687047</v>
      </c>
      <c r="H1972" s="6">
        <f t="shared" si="86"/>
        <v>3.5862711466621011E-3</v>
      </c>
      <c r="I1972" s="17">
        <f>G1972/MAX(G$240:G1972)-1</f>
        <v>-0.21589904086238887</v>
      </c>
      <c r="N1972" s="20"/>
      <c r="O1972" s="20"/>
      <c r="S1972" s="192"/>
      <c r="Y1972" s="39"/>
      <c r="Z1972" s="39"/>
      <c r="AA1972" s="17"/>
      <c r="AC1972" s="142"/>
      <c r="AE1972" s="17"/>
      <c r="AG1972" s="66"/>
      <c r="AI1972" s="17"/>
      <c r="AK1972" s="18"/>
    </row>
    <row r="1973" spans="1:37" x14ac:dyDescent="0.25">
      <c r="A1973" s="72">
        <f>IF('##zz500##'!B1973&lt;&gt;"",'##zz500##'!B1973,"")</f>
        <v>42062</v>
      </c>
      <c r="B1973" s="208">
        <v>45312.15</v>
      </c>
      <c r="C1973" s="146">
        <f t="shared" si="84"/>
        <v>8.2251784447191501E-3</v>
      </c>
      <c r="D1973" s="143">
        <f>IF('##zz500##'!K1973="","",IF('##zz500##'!K1973="yes",D1972,IF('##zz500##'!T1973&lt;&gt;0,D1972*(1+'##zz500##'!T1973),D1972*(1+C1973))))</f>
        <v>8.5831603001086147</v>
      </c>
      <c r="E1973" s="6">
        <f t="shared" si="85"/>
        <v>8.2251784447191501E-3</v>
      </c>
      <c r="F1973" s="17">
        <f>D1973/MAX(D$240:D1973)-1</f>
        <v>-8.3041290533078405E-2</v>
      </c>
      <c r="G1973" s="66">
        <f>IF('##zz500##'!K1973="","",IF('##zz500##'!K1973="no",G1972*(1+E1973),IF('##zz500##'!T1973&lt;&gt;0,G1972*(1+'##zz500##'!T1973),G1972*(1+'##zz500##'!P1973))))</f>
        <v>29.246813116475142</v>
      </c>
      <c r="H1973" s="6">
        <f t="shared" si="86"/>
        <v>8.2251784447191501E-3</v>
      </c>
      <c r="I1973" s="17">
        <f>G1973/MAX(G$240:G1973)-1</f>
        <v>-0.20944967055480657</v>
      </c>
      <c r="N1973" s="20"/>
      <c r="O1973" s="20"/>
      <c r="S1973" s="192"/>
      <c r="Y1973" s="39"/>
      <c r="Z1973" s="39"/>
      <c r="AA1973" s="17"/>
      <c r="AC1973" s="142"/>
      <c r="AE1973" s="17"/>
      <c r="AG1973" s="66"/>
      <c r="AI1973" s="17"/>
      <c r="AK1973" s="18"/>
    </row>
    <row r="1974" spans="1:37" x14ac:dyDescent="0.25">
      <c r="A1974" s="72">
        <f>IF('##zz500##'!B1974&lt;&gt;"",'##zz500##'!B1974,"")</f>
        <v>42065</v>
      </c>
      <c r="B1974" s="208">
        <v>45949.14</v>
      </c>
      <c r="C1974" s="146">
        <f t="shared" si="84"/>
        <v>1.4057818929359867E-2</v>
      </c>
      <c r="D1974" s="143">
        <f>IF('##zz500##'!K1974="","",IF('##zz500##'!K1974="yes",D1973,IF('##zz500##'!T1974&lt;&gt;0,D1973*(1+'##zz500##'!T1974),D1973*(1+C1974))))</f>
        <v>8.7038208134492123</v>
      </c>
      <c r="E1974" s="6">
        <f t="shared" si="85"/>
        <v>1.4057818929359867E-2</v>
      </c>
      <c r="F1974" s="17">
        <f>D1974/MAX(D$240:D1974)-1</f>
        <v>-7.0150851029692873E-2</v>
      </c>
      <c r="G1974" s="66">
        <f>IF('##zz500##'!K1974="","",IF('##zz500##'!K1974="no",G1973*(1+E1974),IF('##zz500##'!T1974&lt;&gt;0,G1973*(1+'##zz500##'!T1974),G1973*(1+'##zz500##'!P1974))))</f>
        <v>29.657959519527378</v>
      </c>
      <c r="H1974" s="6">
        <f t="shared" si="86"/>
        <v>1.4057818929359867E-2</v>
      </c>
      <c r="I1974" s="17">
        <f>G1974/MAX(G$240:G1974)-1</f>
        <v>-0.19833625716892023</v>
      </c>
      <c r="N1974" s="20"/>
      <c r="O1974" s="20"/>
      <c r="S1974" s="192"/>
      <c r="Y1974" s="39"/>
      <c r="Z1974" s="39"/>
      <c r="AA1974" s="17"/>
      <c r="AC1974" s="142"/>
      <c r="AE1974" s="17"/>
      <c r="AG1974" s="66"/>
      <c r="AI1974" s="17"/>
      <c r="AK1974" s="18"/>
    </row>
    <row r="1975" spans="1:37" x14ac:dyDescent="0.25">
      <c r="A1975" s="72">
        <f>IF('##zz500##'!B1975&lt;&gt;"",'##zz500##'!B1975,"")</f>
        <v>42066</v>
      </c>
      <c r="B1975" s="208">
        <v>45796.98</v>
      </c>
      <c r="C1975" s="146">
        <f t="shared" si="84"/>
        <v>-3.3114874402436767E-3</v>
      </c>
      <c r="D1975" s="143">
        <f>IF('##zz500##'!K1975="","",IF('##zz500##'!K1975="yes",D1974,IF('##zz500##'!T1975&lt;&gt;0,D1974*(1+'##zz500##'!T1975),D1974*(1+C1975))))</f>
        <v>8.674998220143344</v>
      </c>
      <c r="E1975" s="6">
        <f t="shared" si="85"/>
        <v>-3.3114874402436767E-3</v>
      </c>
      <c r="F1975" s="17">
        <f>D1975/MAX(D$240:D1975)-1</f>
        <v>-7.3230034807829303E-2</v>
      </c>
      <c r="G1975" s="66">
        <f>IF('##zz500##'!K1975="","",IF('##zz500##'!K1975="no",G1974*(1+E1975),IF('##zz500##'!T1975&lt;&gt;0,G1974*(1+'##zz500##'!T1975),G1974*(1+'##zz500##'!P1975))))</f>
        <v>29.559747559075205</v>
      </c>
      <c r="H1975" s="6">
        <f t="shared" si="86"/>
        <v>-3.3114874402437877E-3</v>
      </c>
      <c r="I1975" s="17">
        <f>G1975/MAX(G$240:G1975)-1</f>
        <v>-0.20099095658460409</v>
      </c>
      <c r="N1975" s="20"/>
      <c r="O1975" s="20"/>
      <c r="S1975" s="192"/>
      <c r="Y1975" s="39"/>
      <c r="Z1975" s="39"/>
      <c r="AA1975" s="17"/>
      <c r="AC1975" s="142"/>
      <c r="AE1975" s="17"/>
      <c r="AG1975" s="66"/>
      <c r="AI1975" s="17"/>
      <c r="AK1975" s="18"/>
    </row>
    <row r="1976" spans="1:37" x14ac:dyDescent="0.25">
      <c r="A1976" s="72">
        <f>IF('##zz500##'!B1976&lt;&gt;"",'##zz500##'!B1976,"")</f>
        <v>42067</v>
      </c>
      <c r="B1976" s="208">
        <v>46680.22</v>
      </c>
      <c r="C1976" s="146">
        <f t="shared" si="84"/>
        <v>1.9285987853347564E-2</v>
      </c>
      <c r="D1976" s="143">
        <f>IF('##zz500##'!K1976="","",IF('##zz500##'!K1976="yes",D1975,IF('##zz500##'!T1976&lt;&gt;0,D1975*(1+'##zz500##'!T1976),D1975*(1+C1976))))</f>
        <v>8.8423041304448411</v>
      </c>
      <c r="E1976" s="6">
        <f t="shared" si="85"/>
        <v>1.9285987853347564E-2</v>
      </c>
      <c r="F1976" s="17">
        <f>D1976/MAX(D$240:D1976)-1</f>
        <v>-5.5356360516285674E-2</v>
      </c>
      <c r="G1976" s="66">
        <f>IF('##zz500##'!K1976="","",IF('##zz500##'!K1976="no",G1975*(1+E1976),IF('##zz500##'!T1976&lt;&gt;0,G1975*(1+'##zz500##'!T1976),G1975*(1+'##zz500##'!P1976))))</f>
        <v>30.129836491447548</v>
      </c>
      <c r="H1976" s="6">
        <f t="shared" si="86"/>
        <v>1.9285987853347564E-2</v>
      </c>
      <c r="I1976" s="17">
        <f>G1976/MAX(G$240:G1976)-1</f>
        <v>-0.18558127787857992</v>
      </c>
      <c r="N1976" s="20"/>
      <c r="O1976" s="20"/>
      <c r="S1976" s="192"/>
      <c r="Y1976" s="39"/>
      <c r="Z1976" s="39"/>
      <c r="AA1976" s="17"/>
      <c r="AC1976" s="142"/>
      <c r="AE1976" s="17"/>
      <c r="AG1976" s="66"/>
      <c r="AI1976" s="17"/>
      <c r="AK1976" s="18"/>
    </row>
    <row r="1977" spans="1:37" x14ac:dyDescent="0.25">
      <c r="A1977" s="72">
        <f>IF('##zz500##'!B1977&lt;&gt;"",'##zz500##'!B1977,"")</f>
        <v>42068</v>
      </c>
      <c r="B1977" s="208">
        <v>46823.18</v>
      </c>
      <c r="C1977" s="146">
        <f t="shared" si="84"/>
        <v>3.0625391225662657E-3</v>
      </c>
      <c r="D1977" s="143">
        <f>IF('##zz500##'!K1977="","",IF('##zz500##'!K1977="yes",D1976,IF('##zz500##'!T1977&lt;&gt;0,D1976*(1+'##zz500##'!T1977),D1976*(1+C1977))))</f>
        <v>8.8693840327779583</v>
      </c>
      <c r="E1977" s="6">
        <f t="shared" si="85"/>
        <v>3.0625391225662657E-3</v>
      </c>
      <c r="F1977" s="17">
        <f>D1977/MAX(D$240:D1977)-1</f>
        <v>-5.2463352413483322E-2</v>
      </c>
      <c r="G1977" s="66">
        <f>IF('##zz500##'!K1977="","",IF('##zz500##'!K1977="no",G1976*(1+E1977),IF('##zz500##'!T1977&lt;&gt;0,G1976*(1+'##zz500##'!T1977),G1976*(1+'##zz500##'!P1977))))</f>
        <v>30.222110294459132</v>
      </c>
      <c r="H1977" s="6">
        <f t="shared" si="86"/>
        <v>3.0625391225662657E-3</v>
      </c>
      <c r="I1977" s="17">
        <f>G1977/MAX(G$240:G1977)-1</f>
        <v>-0.18308708867993273</v>
      </c>
      <c r="N1977" s="20"/>
      <c r="O1977" s="20"/>
      <c r="S1977" s="192"/>
      <c r="Y1977" s="39"/>
      <c r="Z1977" s="39"/>
      <c r="AA1977" s="17"/>
      <c r="AC1977" s="142"/>
      <c r="AE1977" s="17"/>
      <c r="AG1977" s="66"/>
      <c r="AI1977" s="17"/>
      <c r="AK1977" s="18"/>
    </row>
    <row r="1978" spans="1:37" x14ac:dyDescent="0.25">
      <c r="A1978" s="72">
        <f>IF('##zz500##'!B1978&lt;&gt;"",'##zz500##'!B1978,"")</f>
        <v>42069</v>
      </c>
      <c r="B1978" s="208">
        <v>46739.94</v>
      </c>
      <c r="C1978" s="146">
        <f t="shared" si="84"/>
        <v>-1.7777519596062774E-3</v>
      </c>
      <c r="D1978" s="143">
        <f>IF('##zz500##'!K1978="","",IF('##zz500##'!K1978="yes",D1977,IF('##zz500##'!T1978&lt;&gt;0,D1977*(1+'##zz500##'!T1978),D1977*(1+C1978))))</f>
        <v>8.8536164679331861</v>
      </c>
      <c r="E1978" s="6">
        <f t="shared" si="85"/>
        <v>-1.7777519596063884E-3</v>
      </c>
      <c r="F1978" s="17">
        <f>D1978/MAX(D$240:D1978)-1</f>
        <v>-5.4147837545529098E-2</v>
      </c>
      <c r="G1978" s="66">
        <f>IF('##zz500##'!K1978="","",IF('##zz500##'!K1978="no",G1977*(1+E1978),IF('##zz500##'!T1978&lt;&gt;0,G1977*(1+'##zz500##'!T1978),G1977*(1+'##zz500##'!P1978))))</f>
        <v>30.168382878659717</v>
      </c>
      <c r="H1978" s="6">
        <f t="shared" si="86"/>
        <v>-1.7777519596063884E-3</v>
      </c>
      <c r="I1978" s="17">
        <f>G1978/MAX(G$240:G1978)-1</f>
        <v>-0.18453935720885972</v>
      </c>
      <c r="N1978" s="20"/>
      <c r="O1978" s="20"/>
      <c r="S1978" s="192"/>
      <c r="Y1978" s="39"/>
      <c r="Z1978" s="39"/>
      <c r="AA1978" s="17"/>
      <c r="AC1978" s="142"/>
      <c r="AE1978" s="17"/>
      <c r="AG1978" s="66"/>
      <c r="AI1978" s="17"/>
      <c r="AK1978" s="18"/>
    </row>
    <row r="1979" spans="1:37" x14ac:dyDescent="0.25">
      <c r="A1979" s="72">
        <f>IF('##zz500##'!B1979&lt;&gt;"",'##zz500##'!B1979,"")</f>
        <v>42072</v>
      </c>
      <c r="B1979" s="208">
        <v>47203.33</v>
      </c>
      <c r="C1979" s="146">
        <f t="shared" si="84"/>
        <v>9.9142189741792119E-3</v>
      </c>
      <c r="D1979" s="143">
        <f>IF('##zz500##'!K1979="","",IF('##zz500##'!K1979="yes",D1978,IF('##zz500##'!T1979&lt;&gt;0,D1978*(1+'##zz500##'!T1979),D1978*(1+C1979))))</f>
        <v>8.9413931603096746</v>
      </c>
      <c r="E1979" s="6">
        <f t="shared" si="85"/>
        <v>9.9142189741792119E-3</v>
      </c>
      <c r="F1979" s="17">
        <f>D1979/MAX(D$240:D1979)-1</f>
        <v>-4.4770452089754609E-2</v>
      </c>
      <c r="G1979" s="66">
        <f>IF('##zz500##'!K1979="","",IF('##zz500##'!K1979="no",G1978*(1+E1979),IF('##zz500##'!T1979&lt;&gt;0,G1978*(1+'##zz500##'!T1979),G1978*(1+'##zz500##'!P1979))))</f>
        <v>30.46747883261563</v>
      </c>
      <c r="H1979" s="6">
        <f t="shared" si="86"/>
        <v>9.9142189741792119E-3</v>
      </c>
      <c r="I1979" s="17">
        <f>G1979/MAX(G$240:G1979)-1</f>
        <v>-0.17645470183140333</v>
      </c>
      <c r="N1979" s="20"/>
      <c r="O1979" s="20"/>
      <c r="S1979" s="192"/>
      <c r="Y1979" s="39"/>
      <c r="Z1979" s="39"/>
      <c r="AA1979" s="17"/>
      <c r="AC1979" s="142"/>
      <c r="AE1979" s="17"/>
      <c r="AG1979" s="66"/>
      <c r="AI1979" s="17"/>
      <c r="AK1979" s="18"/>
    </row>
    <row r="1980" spans="1:37" x14ac:dyDescent="0.25">
      <c r="A1980" s="72">
        <f>IF('##zz500##'!B1980&lt;&gt;"",'##zz500##'!B1980,"")</f>
        <v>42073</v>
      </c>
      <c r="B1980" s="208">
        <v>47985.1</v>
      </c>
      <c r="C1980" s="146">
        <f t="shared" si="84"/>
        <v>1.6561755282942903E-2</v>
      </c>
      <c r="D1980" s="143">
        <f>IF('##zz500##'!K1980="","",IF('##zz500##'!K1980="yes",D1979,IF('##zz500##'!T1980&lt;&gt;0,D1979*(1+'##zz500##'!T1980),D1979*(1+C1980))))</f>
        <v>9.0894783257193037</v>
      </c>
      <c r="E1980" s="6">
        <f t="shared" si="85"/>
        <v>1.6561755282942903E-2</v>
      </c>
      <c r="F1980" s="17">
        <f>D1980/MAX(D$240:D1980)-1</f>
        <v>-2.8950174078228863E-2</v>
      </c>
      <c r="G1980" s="66">
        <f>IF('##zz500##'!K1980="","",IF('##zz500##'!K1980="no",G1979*(1+E1980),IF('##zz500##'!T1980&lt;&gt;0,G1979*(1+'##zz500##'!T1980),G1979*(1+'##zz500##'!P1980))))</f>
        <v>30.972073761129653</v>
      </c>
      <c r="H1980" s="6">
        <f t="shared" si="86"/>
        <v>1.6561755282942903E-2</v>
      </c>
      <c r="I1980" s="17">
        <f>G1980/MAX(G$240:G1980)-1</f>
        <v>-0.16281534613871673</v>
      </c>
      <c r="N1980" s="20"/>
      <c r="O1980" s="20"/>
      <c r="S1980" s="192"/>
      <c r="Y1980" s="39"/>
      <c r="Z1980" s="39"/>
      <c r="AA1980" s="17"/>
      <c r="AC1980" s="142"/>
      <c r="AE1980" s="17"/>
      <c r="AG1980" s="66"/>
      <c r="AI1980" s="17"/>
      <c r="AK1980" s="18"/>
    </row>
    <row r="1981" spans="1:37" x14ac:dyDescent="0.25">
      <c r="A1981" s="72">
        <f>IF('##zz500##'!B1981&lt;&gt;"",'##zz500##'!B1981,"")</f>
        <v>42074</v>
      </c>
      <c r="B1981" s="208">
        <v>48364.49</v>
      </c>
      <c r="C1981" s="146">
        <f t="shared" si="84"/>
        <v>7.9064126155827807E-3</v>
      </c>
      <c r="D1981" s="143">
        <f>IF('##zz500##'!K1981="","",IF('##zz500##'!K1981="yes",D1980,IF('##zz500##'!T1981&lt;&gt;0,D1980*(1+'##zz500##'!T1981),D1980*(1+C1981))))</f>
        <v>9.1613434918228371</v>
      </c>
      <c r="E1981" s="6">
        <f t="shared" si="85"/>
        <v>7.9064126155827807E-3</v>
      </c>
      <c r="F1981" s="17">
        <f>D1981/MAX(D$240:D1981)-1</f>
        <v>-2.1272653484201487E-2</v>
      </c>
      <c r="G1981" s="66">
        <f>IF('##zz500##'!K1981="","",IF('##zz500##'!K1981="no",G1980*(1+E1981),IF('##zz500##'!T1981&lt;&gt;0,G1980*(1+'##zz500##'!T1981),G1980*(1+'##zz500##'!P1981))))</f>
        <v>31.216951755845411</v>
      </c>
      <c r="H1981" s="6">
        <f t="shared" si="86"/>
        <v>7.9064126155827807E-3</v>
      </c>
      <c r="I1981" s="17">
        <f>G1981/MAX(G$240:G1981)-1</f>
        <v>-0.15619621882985557</v>
      </c>
      <c r="N1981" s="20"/>
      <c r="O1981" s="20"/>
      <c r="S1981" s="192"/>
      <c r="Y1981" s="39"/>
      <c r="Z1981" s="39"/>
      <c r="AA1981" s="17"/>
      <c r="AC1981" s="142"/>
      <c r="AE1981" s="17"/>
      <c r="AG1981" s="66"/>
      <c r="AI1981" s="17"/>
      <c r="AK1981" s="18"/>
    </row>
    <row r="1982" spans="1:37" x14ac:dyDescent="0.25">
      <c r="A1982" s="72">
        <f>IF('##zz500##'!B1982&lt;&gt;"",'##zz500##'!B1982,"")</f>
        <v>42075</v>
      </c>
      <c r="B1982" s="208">
        <v>48173.279999999999</v>
      </c>
      <c r="C1982" s="146">
        <f t="shared" si="84"/>
        <v>-3.9535204444417493E-3</v>
      </c>
      <c r="D1982" s="143">
        <f>IF('##zz500##'!K1982="","",IF('##zz500##'!K1982="yes",D1981,IF('##zz500##'!T1982&lt;&gt;0,D1981*(1+'##zz500##'!T1982),D1981*(1+C1982))))</f>
        <v>9.1251239330293625</v>
      </c>
      <c r="E1982" s="6">
        <f t="shared" si="85"/>
        <v>-3.9535204444417493E-3</v>
      </c>
      <c r="F1982" s="17">
        <f>D1982/MAX(D$240:D1982)-1</f>
        <v>-2.514207205818586E-2</v>
      </c>
      <c r="G1982" s="66">
        <f>IF('##zz500##'!K1982="","",IF('##zz500##'!K1982="no",G1981*(1+E1982),IF('##zz500##'!T1982&lt;&gt;0,G1981*(1+'##zz500##'!T1982),G1981*(1+'##zz500##'!P1982))))</f>
        <v>31.093534898865524</v>
      </c>
      <c r="H1982" s="6">
        <f t="shared" si="86"/>
        <v>-3.9535204444417493E-3</v>
      </c>
      <c r="I1982" s="17">
        <f>G1982/MAX(G$240:G1982)-1</f>
        <v>-0.15953221432980902</v>
      </c>
      <c r="N1982" s="20"/>
      <c r="O1982" s="20"/>
      <c r="S1982" s="192"/>
      <c r="Y1982" s="39"/>
      <c r="Z1982" s="39"/>
      <c r="AA1982" s="17"/>
      <c r="AC1982" s="142"/>
      <c r="AE1982" s="17"/>
      <c r="AG1982" s="66"/>
      <c r="AI1982" s="17"/>
      <c r="AK1982" s="18"/>
    </row>
    <row r="1983" spans="1:37" x14ac:dyDescent="0.25">
      <c r="A1983" s="72">
        <f>IF('##zz500##'!B1983&lt;&gt;"",'##zz500##'!B1983,"")</f>
        <v>42076</v>
      </c>
      <c r="B1983" s="208">
        <v>48603.06</v>
      </c>
      <c r="C1983" s="146">
        <f t="shared" si="84"/>
        <v>8.9215432289435626E-3</v>
      </c>
      <c r="D1983" s="143">
        <f>IF('##zz500##'!K1983="","",IF('##zz500##'!K1983="yes",D1982,IF('##zz500##'!T1983&lt;&gt;0,D1982*(1+'##zz500##'!T1983),D1982*(1+C1983))))</f>
        <v>9.2065341206673512</v>
      </c>
      <c r="E1983" s="6">
        <f t="shared" si="85"/>
        <v>8.9215432289435626E-3</v>
      </c>
      <c r="F1983" s="17">
        <f>D1983/MAX(D$240:D1983)-1</f>
        <v>-1.6444834911974682E-2</v>
      </c>
      <c r="G1983" s="66">
        <f>IF('##zz500##'!K1983="","",IF('##zz500##'!K1983="no",G1982*(1+E1983),IF('##zz500##'!T1983&lt;&gt;0,G1982*(1+'##zz500##'!T1983),G1982*(1+'##zz500##'!P1983))))</f>
        <v>31.370937214606418</v>
      </c>
      <c r="H1983" s="6">
        <f t="shared" si="86"/>
        <v>8.9215432289435626E-3</v>
      </c>
      <c r="I1983" s="17">
        <f>G1983/MAX(G$240:G1983)-1</f>
        <v>-0.15203394464741793</v>
      </c>
      <c r="N1983" s="20"/>
      <c r="O1983" s="20"/>
      <c r="S1983" s="192"/>
      <c r="Y1983" s="39"/>
      <c r="Z1983" s="39"/>
      <c r="AA1983" s="17"/>
      <c r="AC1983" s="142"/>
      <c r="AE1983" s="17"/>
      <c r="AG1983" s="66"/>
      <c r="AI1983" s="17"/>
      <c r="AK1983" s="18"/>
    </row>
    <row r="1984" spans="1:37" x14ac:dyDescent="0.25">
      <c r="A1984" s="72">
        <f>IF('##zz500##'!B1984&lt;&gt;"",'##zz500##'!B1984,"")</f>
        <v>42079</v>
      </c>
      <c r="B1984" s="208">
        <v>49466.61</v>
      </c>
      <c r="C1984" s="146">
        <f t="shared" si="84"/>
        <v>1.7767399830381114E-2</v>
      </c>
      <c r="D1984" s="143">
        <f>IF('##zz500##'!K1984="","",IF('##zz500##'!K1984="yes",D1983,IF('##zz500##'!T1984&lt;&gt;0,D1983*(1+'##zz500##'!T1984),D1983*(1+C1984))))</f>
        <v>9.3701102934412948</v>
      </c>
      <c r="E1984" s="6">
        <f t="shared" si="85"/>
        <v>1.7767399830381114E-2</v>
      </c>
      <c r="F1984" s="17">
        <f>D1984/MAX(D$240:D1984)-1</f>
        <v>0</v>
      </c>
      <c r="G1984" s="66">
        <f>IF('##zz500##'!K1984="","",IF('##zz500##'!K1984="no",G1983*(1+E1984),IF('##zz500##'!T1984&lt;&gt;0,G1983*(1+'##zz500##'!T1984),G1983*(1+'##zz500##'!P1984))))</f>
        <v>31.928317199152112</v>
      </c>
      <c r="H1984" s="6">
        <f t="shared" si="86"/>
        <v>1.7767399830381114E-2</v>
      </c>
      <c r="I1984" s="17">
        <f>G1984/MAX(G$240:G1984)-1</f>
        <v>-0.13696779269937753</v>
      </c>
      <c r="N1984" s="20"/>
      <c r="O1984" s="20"/>
      <c r="S1984" s="192"/>
      <c r="Y1984" s="39"/>
      <c r="Z1984" s="39"/>
      <c r="AA1984" s="17"/>
      <c r="AC1984" s="142"/>
      <c r="AE1984" s="17"/>
      <c r="AG1984" s="66"/>
      <c r="AI1984" s="17"/>
      <c r="AK1984" s="18"/>
    </row>
    <row r="1985" spans="1:37" x14ac:dyDescent="0.25">
      <c r="A1985" s="72">
        <f>IF('##zz500##'!B1985&lt;&gt;"",'##zz500##'!B1985,"")</f>
        <v>42080</v>
      </c>
      <c r="B1985" s="208">
        <v>49565.760000000002</v>
      </c>
      <c r="C1985" s="146">
        <f t="shared" si="84"/>
        <v>2.004382350033751E-3</v>
      </c>
      <c r="D1985" s="143">
        <f>IF('##zz500##'!K1985="","",IF('##zz500##'!K1985="yes",D1984,IF('##zz500##'!T1985&lt;&gt;0,D1984*(1+'##zz500##'!T1985),D1984*(1+C1985))))</f>
        <v>9.3888915771313375</v>
      </c>
      <c r="E1985" s="6">
        <f t="shared" si="85"/>
        <v>2.004382350033751E-3</v>
      </c>
      <c r="F1985" s="17">
        <f>D1985/MAX(D$240:D1985)-1</f>
        <v>0</v>
      </c>
      <c r="G1985" s="66">
        <f>IF('##zz500##'!K1985="","",IF('##zz500##'!K1985="no",G1984*(1+E1985),IF('##zz500##'!T1985&lt;&gt;0,G1984*(1+'##zz500##'!T1985),G1984*(1+'##zz500##'!P1985))))</f>
        <v>31.992313754612372</v>
      </c>
      <c r="H1985" s="6">
        <f t="shared" si="86"/>
        <v>2.004382350033751E-3</v>
      </c>
      <c r="I1985" s="17">
        <f>G1985/MAX(G$240:G1985)-1</f>
        <v>-0.13523794617555351</v>
      </c>
      <c r="N1985" s="20"/>
      <c r="O1985" s="20"/>
      <c r="S1985" s="192"/>
      <c r="Y1985" s="39"/>
      <c r="Z1985" s="39"/>
      <c r="AA1985" s="17"/>
      <c r="AC1985" s="142"/>
      <c r="AE1985" s="17"/>
      <c r="AG1985" s="66"/>
      <c r="AI1985" s="17"/>
      <c r="AK1985" s="18"/>
    </row>
    <row r="1986" spans="1:37" x14ac:dyDescent="0.25">
      <c r="A1986" s="72">
        <f>IF('##zz500##'!B1986&lt;&gt;"",'##zz500##'!B1986,"")</f>
        <v>42081</v>
      </c>
      <c r="B1986" s="208">
        <v>50184.1</v>
      </c>
      <c r="C1986" s="146">
        <f t="shared" si="84"/>
        <v>1.2475144131755433E-2</v>
      </c>
      <c r="D1986" s="143">
        <f>IF('##zz500##'!K1986="","",IF('##zz500##'!K1986="yes",D1985,IF('##zz500##'!T1986&lt;&gt;0,D1985*(1+'##zz500##'!T1986),D1985*(1+C1986))))</f>
        <v>9.5060193527934747</v>
      </c>
      <c r="E1986" s="6">
        <f t="shared" si="85"/>
        <v>1.2475144131755433E-2</v>
      </c>
      <c r="F1986" s="17">
        <f>D1986/MAX(D$240:D1986)-1</f>
        <v>0</v>
      </c>
      <c r="G1986" s="66">
        <f>IF('##zz500##'!K1986="","",IF('##zz500##'!K1986="no",G1985*(1+E1986),IF('##zz500##'!T1986&lt;&gt;0,G1985*(1+'##zz500##'!T1986),G1985*(1+'##zz500##'!P1986))))</f>
        <v>32.391422479809506</v>
      </c>
      <c r="H1986" s="6">
        <f t="shared" si="86"/>
        <v>1.2475144131755433E-2</v>
      </c>
      <c r="I1986" s="17">
        <f>G1986/MAX(G$240:G1986)-1</f>
        <v>-0.12444991491442059</v>
      </c>
      <c r="N1986" s="20"/>
      <c r="O1986" s="20"/>
      <c r="S1986" s="192"/>
      <c r="Y1986" s="39"/>
      <c r="Z1986" s="39"/>
      <c r="AA1986" s="17"/>
      <c r="AC1986" s="142"/>
      <c r="AE1986" s="17"/>
      <c r="AG1986" s="66"/>
      <c r="AI1986" s="17"/>
      <c r="AK1986" s="18"/>
    </row>
    <row r="1987" spans="1:37" x14ac:dyDescent="0.25">
      <c r="A1987" s="72">
        <f>IF('##zz500##'!B1987&lt;&gt;"",'##zz500##'!B1987,"")</f>
        <v>42082</v>
      </c>
      <c r="B1987" s="208">
        <v>50576.19</v>
      </c>
      <c r="C1987" s="146">
        <f t="shared" si="84"/>
        <v>7.8130324146492569E-3</v>
      </c>
      <c r="D1987" s="143">
        <f>IF('##zz500##'!K1987="","",IF('##zz500##'!K1987="yes",D1986,IF('##zz500##'!T1987&lt;&gt;0,D1986*(1+'##zz500##'!T1987),D1986*(1+C1987))))</f>
        <v>9.5802901901311337</v>
      </c>
      <c r="E1987" s="6">
        <f t="shared" si="85"/>
        <v>7.8130324146492569E-3</v>
      </c>
      <c r="F1987" s="17">
        <f>D1987/MAX(D$240:D1987)-1</f>
        <v>0</v>
      </c>
      <c r="G1987" s="66">
        <f>IF('##zz500##'!K1987="","",IF('##zz500##'!K1987="no",G1986*(1+E1987),IF('##zz500##'!T1987&lt;&gt;0,G1986*(1+'##zz500##'!T1987),G1986*(1+'##zz500##'!P1987))))</f>
        <v>32.644497713600856</v>
      </c>
      <c r="H1987" s="6">
        <f t="shared" si="86"/>
        <v>7.8130324146492569E-3</v>
      </c>
      <c r="I1987" s="17">
        <f>G1987/MAX(G$240:G1987)-1</f>
        <v>-0.11760921371899802</v>
      </c>
      <c r="N1987" s="20"/>
      <c r="O1987" s="20"/>
      <c r="S1987" s="192"/>
      <c r="Y1987" s="39"/>
      <c r="Z1987" s="39"/>
      <c r="AA1987" s="17"/>
      <c r="AC1987" s="142"/>
      <c r="AE1987" s="17"/>
      <c r="AG1987" s="66"/>
      <c r="AI1987" s="17"/>
      <c r="AK1987" s="18"/>
    </row>
    <row r="1988" spans="1:37" x14ac:dyDescent="0.25">
      <c r="A1988" s="72">
        <f>IF('##zz500##'!B1988&lt;&gt;"",'##zz500##'!B1988,"")</f>
        <v>42083</v>
      </c>
      <c r="B1988" s="208">
        <v>51058.96</v>
      </c>
      <c r="C1988" s="146">
        <f t="shared" ref="C1988:C2051" si="87">IF(AND(B1987&gt;0,B1988&gt;0),B1988/B1987-1,"")</f>
        <v>9.5454007112831807E-3</v>
      </c>
      <c r="D1988" s="143">
        <f>IF('##zz500##'!K1988="","",IF('##zz500##'!K1988="yes",D1987,IF('##zz500##'!T1988&lt;&gt;0,D1987*(1+'##zz500##'!T1988),D1987*(1+C1988))))</f>
        <v>9.6717378989263114</v>
      </c>
      <c r="E1988" s="6">
        <f t="shared" si="85"/>
        <v>9.5454007112831807E-3</v>
      </c>
      <c r="F1988" s="17">
        <f>D1988/MAX(D$240:D1988)-1</f>
        <v>0</v>
      </c>
      <c r="G1988" s="66">
        <f>IF('##zz500##'!K1988="","",IF('##zz500##'!K1988="no",G1987*(1+E1988),IF('##zz500##'!T1988&lt;&gt;0,G1987*(1+'##zz500##'!T1988),G1987*(1+'##zz500##'!P1988))))</f>
        <v>32.956102525295741</v>
      </c>
      <c r="H1988" s="6">
        <f t="shared" si="86"/>
        <v>9.5454007112831807E-3</v>
      </c>
      <c r="I1988" s="17">
        <f>G1988/MAX(G$240:G1988)-1</f>
        <v>-0.10918644008000178</v>
      </c>
      <c r="N1988" s="20"/>
      <c r="O1988" s="20"/>
      <c r="S1988" s="192"/>
      <c r="Y1988" s="39"/>
      <c r="Z1988" s="39"/>
      <c r="AA1988" s="17"/>
      <c r="AC1988" s="142"/>
      <c r="AE1988" s="17"/>
      <c r="AF1988" s="14"/>
      <c r="AG1988" s="66"/>
      <c r="AI1988" s="17"/>
      <c r="AJ1988" s="14"/>
      <c r="AK1988" s="18"/>
    </row>
    <row r="1989" spans="1:37" x14ac:dyDescent="0.25">
      <c r="A1989" s="72">
        <f>IF('##zz500##'!B1989&lt;&gt;"",'##zz500##'!B1989,"")</f>
        <v>42086</v>
      </c>
      <c r="B1989" s="208">
        <v>51857.56</v>
      </c>
      <c r="C1989" s="146">
        <f t="shared" si="87"/>
        <v>1.5640741605390973E-2</v>
      </c>
      <c r="D1989" s="143">
        <f>IF('##zz500##'!K1989="","",IF('##zz500##'!K1989="yes",D1988,IF('##zz500##'!T1989&lt;&gt;0,D1988*(1+'##zz500##'!T1989),D1988*(1+C1989))))</f>
        <v>9.8230110522784848</v>
      </c>
      <c r="E1989" s="6">
        <f t="shared" si="85"/>
        <v>1.5640741605390973E-2</v>
      </c>
      <c r="F1989" s="17">
        <f>D1989/MAX(D$240:D1989)-1</f>
        <v>0</v>
      </c>
      <c r="G1989" s="66">
        <f>IF('##zz500##'!K1989="","",IF('##zz500##'!K1989="no",G1988*(1+E1989),IF('##zz500##'!T1989&lt;&gt;0,G1988*(1+'##zz500##'!T1989),G1988*(1+'##zz500##'!P1989))))</f>
        <v>33.471560409214668</v>
      </c>
      <c r="H1989" s="6">
        <f t="shared" si="86"/>
        <v>1.5640741605390973E-2</v>
      </c>
      <c r="I1989" s="17">
        <f>G1989/MAX(G$240:G1989)-1</f>
        <v>-9.5253455370714502E-2</v>
      </c>
      <c r="N1989" s="20"/>
      <c r="O1989" s="20"/>
      <c r="S1989" s="192"/>
      <c r="Y1989" s="39"/>
      <c r="Z1989" s="39"/>
      <c r="AA1989" s="17"/>
      <c r="AC1989" s="142"/>
      <c r="AE1989" s="17"/>
      <c r="AG1989" s="66"/>
      <c r="AI1989" s="17"/>
      <c r="AK1989" s="18"/>
    </row>
    <row r="1990" spans="1:37" x14ac:dyDescent="0.25">
      <c r="A1990" s="72">
        <f>IF('##zz500##'!B1990&lt;&gt;"",'##zz500##'!B1990,"")</f>
        <v>42087</v>
      </c>
      <c r="B1990" s="208">
        <v>51785.25</v>
      </c>
      <c r="C1990" s="146">
        <f t="shared" si="87"/>
        <v>-1.3943964968655687E-3</v>
      </c>
      <c r="D1990" s="143">
        <f>IF('##zz500##'!K1990="","",IF('##zz500##'!K1990="yes",D1989,IF('##zz500##'!T1990&lt;&gt;0,D1989*(1+'##zz500##'!T1990),D1989*(1+C1990))))</f>
        <v>9.8093138800785162</v>
      </c>
      <c r="E1990" s="6">
        <f t="shared" si="85"/>
        <v>-1.3943964968655687E-3</v>
      </c>
      <c r="F1990" s="17">
        <f>D1990/MAX(D$240:D1990)-1</f>
        <v>-1.3943964968655687E-3</v>
      </c>
      <c r="G1990" s="66">
        <f>IF('##zz500##'!K1990="","",IF('##zz500##'!K1990="no",G1989*(1+E1990),IF('##zz500##'!T1990&lt;&gt;0,G1989*(1+'##zz500##'!T1990),G1989*(1+'##zz500##'!P1990))))</f>
        <v>33.424887782635437</v>
      </c>
      <c r="H1990" s="6">
        <f t="shared" si="86"/>
        <v>-1.3943964968654576E-3</v>
      </c>
      <c r="I1990" s="17">
        <f>G1990/MAX(G$240:G1990)-1</f>
        <v>-9.6515030783096756E-2</v>
      </c>
      <c r="N1990" s="20"/>
      <c r="O1990" s="20"/>
      <c r="S1990" s="192"/>
      <c r="Y1990" s="39"/>
      <c r="Z1990" s="39"/>
      <c r="AA1990" s="17"/>
      <c r="AC1990" s="142"/>
      <c r="AE1990" s="17"/>
      <c r="AG1990" s="66"/>
      <c r="AI1990" s="17"/>
      <c r="AK1990" s="18"/>
    </row>
    <row r="1991" spans="1:37" x14ac:dyDescent="0.25">
      <c r="A1991" s="72">
        <f>IF('##zz500##'!B1991&lt;&gt;"",'##zz500##'!B1991,"")</f>
        <v>42088</v>
      </c>
      <c r="B1991" s="208">
        <v>52400.92</v>
      </c>
      <c r="C1991" s="146">
        <f t="shared" si="87"/>
        <v>1.1888906590197035E-2</v>
      </c>
      <c r="D1991" s="143">
        <f>IF('##zz500##'!K1991="","",IF('##zz500##'!K1991="yes",D1990,IF('##zz500##'!T1991&lt;&gt;0,D1990*(1+'##zz500##'!T1991),D1990*(1+C1991))))</f>
        <v>9.9259358965126925</v>
      </c>
      <c r="E1991" s="6">
        <f t="shared" si="85"/>
        <v>1.1888906590197035E-2</v>
      </c>
      <c r="F1991" s="17">
        <f>D1991/MAX(D$240:D1991)-1</f>
        <v>0</v>
      </c>
      <c r="G1991" s="66">
        <f>IF('##zz500##'!K1991="","",IF('##zz500##'!K1991="no",G1990*(1+E1991),IF('##zz500##'!T1991&lt;&gt;0,G1990*(1+'##zz500##'!T1991),G1990*(1+'##zz500##'!P1991))))</f>
        <v>33.822273151271006</v>
      </c>
      <c r="H1991" s="6">
        <f t="shared" si="86"/>
        <v>1.1888906590197035E-2</v>
      </c>
      <c r="I1991" s="17">
        <f>G1991/MAX(G$240:G1991)-1</f>
        <v>-8.5773582378430024E-2</v>
      </c>
      <c r="N1991" s="20"/>
      <c r="O1991" s="20"/>
      <c r="S1991" s="192"/>
      <c r="Y1991" s="39"/>
      <c r="Z1991" s="39"/>
      <c r="AA1991" s="17"/>
      <c r="AC1991" s="142"/>
      <c r="AE1991" s="17"/>
      <c r="AG1991" s="66"/>
      <c r="AI1991" s="17"/>
      <c r="AK1991" s="18"/>
    </row>
    <row r="1992" spans="1:37" x14ac:dyDescent="0.25">
      <c r="A1992" s="72">
        <f>IF('##zz500##'!B1992&lt;&gt;"",'##zz500##'!B1992,"")</f>
        <v>42089</v>
      </c>
      <c r="B1992" s="208">
        <v>52141.93</v>
      </c>
      <c r="C1992" s="146">
        <f t="shared" si="87"/>
        <v>-4.9424704757091709E-3</v>
      </c>
      <c r="D1992" s="143">
        <f>IF('##zz500##'!K1992="","",IF('##zz500##'!K1992="yes",D1991,IF('##zz500##'!T1992&lt;&gt;0,D1991*(1+'##zz500##'!T1992),D1991*(1+C1992))))</f>
        <v>9.876877251400396</v>
      </c>
      <c r="E1992" s="6">
        <f t="shared" si="85"/>
        <v>-4.9424704757092819E-3</v>
      </c>
      <c r="F1992" s="17">
        <f>D1992/MAX(D$240:D1992)-1</f>
        <v>-4.9424704757092819E-3</v>
      </c>
      <c r="G1992" s="66">
        <f>IF('##zz500##'!K1992="","",IF('##zz500##'!K1992="no",G1991*(1+E1992),IF('##zz500##'!T1992&lt;&gt;0,G1991*(1+'##zz500##'!T1992),G1991*(1+'##zz500##'!P1992))))</f>
        <v>33.655107564799472</v>
      </c>
      <c r="H1992" s="6">
        <f t="shared" si="86"/>
        <v>-4.9424704757092819E-3</v>
      </c>
      <c r="I1992" s="17">
        <f>G1992/MAX(G$240:G1992)-1</f>
        <v>-9.0292119455638087E-2</v>
      </c>
      <c r="N1992" s="20"/>
      <c r="O1992" s="20"/>
      <c r="S1992" s="192"/>
      <c r="Y1992" s="39"/>
      <c r="Z1992" s="39"/>
      <c r="AA1992" s="17"/>
      <c r="AC1992" s="142"/>
      <c r="AE1992" s="17"/>
      <c r="AG1992" s="66"/>
      <c r="AI1992" s="17"/>
      <c r="AK1992" s="18"/>
    </row>
    <row r="1993" spans="1:37" x14ac:dyDescent="0.25">
      <c r="A1993" s="72">
        <f>IF('##zz500##'!B1993&lt;&gt;"",'##zz500##'!B1993,"")</f>
        <v>42090</v>
      </c>
      <c r="B1993" s="208">
        <v>53224.54</v>
      </c>
      <c r="C1993" s="146">
        <f t="shared" si="87"/>
        <v>2.0762752740452806E-2</v>
      </c>
      <c r="D1993" s="143">
        <f>IF('##zz500##'!K1993="","",IF('##zz500##'!K1993="yes",D1992,IF('##zz500##'!T1993&lt;&gt;0,D1992*(1+'##zz500##'!T1993),D1992*(1+C1993))))</f>
        <v>10.081948411619026</v>
      </c>
      <c r="E1993" s="6">
        <f t="shared" si="85"/>
        <v>2.0762752740452806E-2</v>
      </c>
      <c r="F1993" s="17">
        <f>D1993/MAX(D$240:D1993)-1</f>
        <v>0</v>
      </c>
      <c r="G1993" s="66">
        <f>IF('##zz500##'!K1993="","",IF('##zz500##'!K1993="no",G1992*(1+E1993),IF('##zz500##'!T1993&lt;&gt;0,G1992*(1+'##zz500##'!T1993),G1992*(1+'##zz500##'!P1993))))</f>
        <v>34.353880241620743</v>
      </c>
      <c r="H1993" s="6">
        <f t="shared" si="86"/>
        <v>2.0762752740452806E-2</v>
      </c>
      <c r="I1993" s="17">
        <f>G1993/MAX(G$240:G1993)-1</f>
        <v>-7.1404079665854159E-2</v>
      </c>
      <c r="N1993" s="20"/>
      <c r="O1993" s="20"/>
      <c r="S1993" s="192"/>
      <c r="Y1993" s="39"/>
      <c r="Z1993" s="39"/>
      <c r="AA1993" s="17"/>
      <c r="AC1993" s="142"/>
      <c r="AE1993" s="17"/>
      <c r="AG1993" s="66"/>
      <c r="AI1993" s="17"/>
      <c r="AK1993" s="18"/>
    </row>
    <row r="1994" spans="1:37" x14ac:dyDescent="0.25">
      <c r="A1994" s="72">
        <f>IF('##zz500##'!B1994&lt;&gt;"",'##zz500##'!B1994,"")</f>
        <v>42093</v>
      </c>
      <c r="B1994" s="208">
        <v>53853.09</v>
      </c>
      <c r="C1994" s="146">
        <f t="shared" si="87"/>
        <v>1.1809402204321362E-2</v>
      </c>
      <c r="D1994" s="143">
        <f>IF('##zz500##'!K1994="","",IF('##zz500##'!K1994="yes",D1993,IF('##zz500##'!T1994&lt;&gt;0,D1993*(1+'##zz500##'!T1994),D1993*(1+C1994))))</f>
        <v>10.201010195415053</v>
      </c>
      <c r="E1994" s="6">
        <f t="shared" si="85"/>
        <v>1.1809402204321362E-2</v>
      </c>
      <c r="F1994" s="17">
        <f>D1994/MAX(D$240:D1994)-1</f>
        <v>0</v>
      </c>
      <c r="G1994" s="66">
        <f>IF('##zz500##'!K1994="","",IF('##zz500##'!K1994="no",G1993*(1+E1994),IF('##zz500##'!T1994&lt;&gt;0,G1993*(1+'##zz500##'!T1994),G1993*(1+'##zz500##'!P1994))))</f>
        <v>34.75957903067313</v>
      </c>
      <c r="H1994" s="6">
        <f t="shared" si="86"/>
        <v>1.1809402204321362E-2</v>
      </c>
      <c r="I1994" s="17">
        <f>G1994/MAX(G$240:G1994)-1</f>
        <v>-6.0437916957336357E-2</v>
      </c>
      <c r="N1994" s="20"/>
      <c r="O1994" s="20"/>
      <c r="S1994" s="192"/>
      <c r="Y1994" s="39"/>
      <c r="Z1994" s="39"/>
      <c r="AA1994" s="17"/>
      <c r="AC1994" s="142"/>
      <c r="AE1994" s="17"/>
      <c r="AG1994" s="66"/>
      <c r="AI1994" s="17"/>
      <c r="AK1994" s="18"/>
    </row>
    <row r="1995" spans="1:37" x14ac:dyDescent="0.25">
      <c r="A1995" s="72">
        <f>IF('##zz500##'!B1995&lt;&gt;"",'##zz500##'!B1995,"")</f>
        <v>42094</v>
      </c>
      <c r="B1995" s="208">
        <v>53980</v>
      </c>
      <c r="C1995" s="146">
        <f t="shared" si="87"/>
        <v>2.3565964367133763E-3</v>
      </c>
      <c r="D1995" s="143">
        <f>IF('##zz500##'!K1995="","",IF('##zz500##'!K1995="yes",D1994,IF('##zz500##'!T1995&lt;&gt;0,D1994*(1+'##zz500##'!T1995),D1994*(1+C1995))))</f>
        <v>10.225049859692446</v>
      </c>
      <c r="E1995" s="6">
        <f t="shared" si="85"/>
        <v>2.3565964367133763E-3</v>
      </c>
      <c r="F1995" s="17">
        <f>D1995/MAX(D$240:D1995)-1</f>
        <v>0</v>
      </c>
      <c r="G1995" s="66">
        <f>IF('##zz500##'!K1995="","",IF('##zz500##'!K1995="no",G1994*(1+E1995),IF('##zz500##'!T1995&lt;&gt;0,G1994*(1+'##zz500##'!T1995),G1994*(1+'##zz500##'!P1995))))</f>
        <v>34.841493330758475</v>
      </c>
      <c r="H1995" s="6">
        <f t="shared" si="86"/>
        <v>2.3565964367133763E-3</v>
      </c>
      <c r="I1995" s="17">
        <f>G1995/MAX(G$240:G1995)-1</f>
        <v>-5.8223748300366918E-2</v>
      </c>
      <c r="N1995" s="20"/>
      <c r="O1995" s="20"/>
      <c r="S1995" s="192"/>
      <c r="Y1995" s="39"/>
      <c r="Z1995" s="39"/>
      <c r="AA1995" s="17"/>
      <c r="AC1995" s="142"/>
      <c r="AE1995" s="17"/>
      <c r="AG1995" s="66"/>
      <c r="AI1995" s="17"/>
      <c r="AK1995" s="18"/>
    </row>
    <row r="1996" spans="1:37" x14ac:dyDescent="0.25">
      <c r="A1996" s="72">
        <f>IF('##zz500##'!B1996&lt;&gt;"",'##zz500##'!B1996,"")</f>
        <v>42095</v>
      </c>
      <c r="B1996" s="208">
        <v>55004.67</v>
      </c>
      <c r="C1996" s="146">
        <f t="shared" si="87"/>
        <v>1.8982400889218098E-2</v>
      </c>
      <c r="D1996" s="143">
        <f>IF('##zz500##'!K1996="","",IF('##zz500##'!K1996="yes",D1995,IF('##zz500##'!T1996&lt;&gt;0,D1995*(1+'##zz500##'!T1996),D1995*(1+C1996))))</f>
        <v>10.419145855241371</v>
      </c>
      <c r="E1996" s="6">
        <f t="shared" si="85"/>
        <v>1.8982400889218098E-2</v>
      </c>
      <c r="F1996" s="17">
        <f>D1996/MAX(D$240:D1996)-1</f>
        <v>0</v>
      </c>
      <c r="G1996" s="66">
        <f>IF('##zz500##'!K1996="","",IF('##zz500##'!K1996="no",G1995*(1+E1996),IF('##zz500##'!T1996&lt;&gt;0,G1995*(1+'##zz500##'!T1996),G1995*(1+'##zz500##'!P1996))))</f>
        <v>35.502868524741949</v>
      </c>
      <c r="H1996" s="6">
        <f t="shared" si="86"/>
        <v>1.8982400889218098E-2</v>
      </c>
      <c r="I1996" s="17">
        <f>G1996/MAX(G$240:G1996)-1</f>
        <v>-4.0346573942659392E-2</v>
      </c>
      <c r="N1996" s="20"/>
      <c r="O1996" s="20"/>
      <c r="S1996" s="192"/>
      <c r="Y1996" s="39"/>
      <c r="Z1996" s="39"/>
      <c r="AA1996" s="17"/>
      <c r="AC1996" s="142"/>
      <c r="AE1996" s="17"/>
      <c r="AG1996" s="66"/>
      <c r="AI1996" s="17"/>
      <c r="AK1996" s="18"/>
    </row>
    <row r="1997" spans="1:37" x14ac:dyDescent="0.25">
      <c r="A1997" s="72">
        <f>IF('##zz500##'!B1997&lt;&gt;"",'##zz500##'!B1997,"")</f>
        <v>42096</v>
      </c>
      <c r="B1997" s="208">
        <v>56450.25</v>
      </c>
      <c r="C1997" s="146">
        <f t="shared" si="87"/>
        <v>2.6281041227953938E-2</v>
      </c>
      <c r="D1997" s="143">
        <f>IF('##zz500##'!K1997="","",IF('##zz500##'!K1997="yes",D1996,IF('##zz500##'!T1997&lt;&gt;0,D1996*(1+'##zz500##'!T1997),D1996*(1+C1997))))</f>
        <v>10.692971857023036</v>
      </c>
      <c r="E1997" s="6">
        <f t="shared" si="85"/>
        <v>2.6281041227953938E-2</v>
      </c>
      <c r="F1997" s="17">
        <f>D1997/MAX(D$240:D1997)-1</f>
        <v>0</v>
      </c>
      <c r="G1997" s="66">
        <f>IF('##zz500##'!K1997="","",IF('##zz500##'!K1997="no",G1996*(1+E1997),IF('##zz500##'!T1997&lt;&gt;0,G1996*(1+'##zz500##'!T1997),G1996*(1+'##zz500##'!P1997))))</f>
        <v>36.435920876151322</v>
      </c>
      <c r="H1997" s="6">
        <f t="shared" si="86"/>
        <v>2.6281041227953938E-2</v>
      </c>
      <c r="I1997" s="17">
        <f>G1997/MAX(G$240:G1997)-1</f>
        <v>-1.5125882687899161E-2</v>
      </c>
      <c r="N1997" s="20"/>
      <c r="O1997" s="20"/>
      <c r="S1997" s="192"/>
      <c r="Y1997" s="39"/>
      <c r="Z1997" s="39"/>
      <c r="AA1997" s="17"/>
      <c r="AC1997" s="142"/>
      <c r="AE1997" s="17"/>
      <c r="AG1997" s="66"/>
      <c r="AI1997" s="17"/>
      <c r="AK1997" s="18"/>
    </row>
    <row r="1998" spans="1:37" x14ac:dyDescent="0.25">
      <c r="A1998" s="72">
        <f>IF('##zz500##'!B1998&lt;&gt;"",'##zz500##'!B1998,"")</f>
        <v>42097</v>
      </c>
      <c r="B1998" s="208">
        <v>58144.07</v>
      </c>
      <c r="C1998" s="146">
        <f t="shared" si="87"/>
        <v>3.000553584793697E-2</v>
      </c>
      <c r="D1998" s="143">
        <f>IF('##zz500##'!K1998="","",IF('##zz500##'!K1998="yes",D1997,IF('##zz500##'!T1998&lt;&gt;0,D1997*(1+'##zz500##'!T1998),D1997*(1+C1998))))</f>
        <v>11.013820207399922</v>
      </c>
      <c r="E1998" s="6">
        <f t="shared" si="85"/>
        <v>3.000553584793697E-2</v>
      </c>
      <c r="F1998" s="17">
        <f>D1998/MAX(D$240:D1998)-1</f>
        <v>0</v>
      </c>
      <c r="G1998" s="66">
        <f>IF('##zz500##'!K1998="","",IF('##zz500##'!K1998="no",G1997*(1+E1998),IF('##zz500##'!T1998&lt;&gt;0,G1997*(1+'##zz500##'!T1998),G1997*(1+'##zz500##'!P1998))))</f>
        <v>37.529200206153277</v>
      </c>
      <c r="H1998" s="6">
        <f t="shared" si="86"/>
        <v>3.000553584793697E-2</v>
      </c>
      <c r="I1998" s="17">
        <f>G1998/MAX(G$240:G1998)-1</f>
        <v>0</v>
      </c>
      <c r="N1998" s="20"/>
      <c r="O1998" s="20"/>
      <c r="S1998" s="192"/>
      <c r="Y1998" s="39"/>
      <c r="Z1998" s="39"/>
      <c r="AA1998" s="17"/>
      <c r="AC1998" s="142"/>
      <c r="AE1998" s="17"/>
      <c r="AG1998" s="66"/>
      <c r="AI1998" s="17"/>
      <c r="AK1998" s="18"/>
    </row>
    <row r="1999" spans="1:37" x14ac:dyDescent="0.25">
      <c r="A1999" s="72">
        <f>IF('##zz500##'!B1999&lt;&gt;"",'##zz500##'!B1999,"")</f>
        <v>42101</v>
      </c>
      <c r="B1999" s="208">
        <v>58856.49</v>
      </c>
      <c r="C1999" s="146">
        <f t="shared" si="87"/>
        <v>1.2252668242866305E-2</v>
      </c>
      <c r="D1999" s="143">
        <f>IF('##zz500##'!K1999="","",IF('##zz500##'!K1999="yes",D1998,IF('##zz500##'!T1999&lt;&gt;0,D1998*(1+'##zz500##'!T1999),D1998*(1+C1999))))</f>
        <v>11.148768892487769</v>
      </c>
      <c r="E1999" s="6">
        <f t="shared" si="85"/>
        <v>1.2252668242866305E-2</v>
      </c>
      <c r="F1999" s="17">
        <f>D1999/MAX(D$240:D1999)-1</f>
        <v>0</v>
      </c>
      <c r="G1999" s="66">
        <f>IF('##zz500##'!K1999="","",IF('##zz500##'!K1999="no",G1998*(1+E1999),IF('##zz500##'!T1999&lt;&gt;0,G1998*(1+'##zz500##'!T1999),G1998*(1+'##zz500##'!P1999))))</f>
        <v>37.989033045699379</v>
      </c>
      <c r="H1999" s="6">
        <f t="shared" si="86"/>
        <v>1.2252668242866305E-2</v>
      </c>
      <c r="I1999" s="17">
        <f>G1999/MAX(G$240:G1999)-1</f>
        <v>0</v>
      </c>
      <c r="N1999" s="20"/>
      <c r="O1999" s="20"/>
      <c r="S1999" s="192"/>
      <c r="Y1999" s="39"/>
      <c r="Z1999" s="39"/>
      <c r="AA1999" s="17"/>
      <c r="AC1999" s="142"/>
      <c r="AE1999" s="17"/>
      <c r="AG1999" s="66"/>
      <c r="AI1999" s="17"/>
      <c r="AK1999" s="18"/>
    </row>
    <row r="2000" spans="1:37" x14ac:dyDescent="0.25">
      <c r="A2000" s="72">
        <f>IF('##zz500##'!B2000&lt;&gt;"",'##zz500##'!B2000,"")</f>
        <v>42102</v>
      </c>
      <c r="B2000" s="208">
        <v>58285.63</v>
      </c>
      <c r="C2000" s="146">
        <f t="shared" si="87"/>
        <v>-9.6991852555258218E-3</v>
      </c>
      <c r="D2000" s="143">
        <f>IF('##zz500##'!K2000="","",IF('##zz500##'!K2000="yes",D1999,IF('##zz500##'!T2000&lt;&gt;0,D1999*(1+'##zz500##'!T2000),D1999*(1+C2000))))</f>
        <v>11.148768892487769</v>
      </c>
      <c r="E2000" s="6">
        <f t="shared" si="85"/>
        <v>0</v>
      </c>
      <c r="F2000" s="17">
        <f>D2000/MAX(D$240:D2000)-1</f>
        <v>0</v>
      </c>
      <c r="G2000" s="66">
        <f>IF('##zz500##'!K2000="","",IF('##zz500##'!K2000="no",G1999*(1+E2000),IF('##zz500##'!T2000&lt;&gt;0,G1999*(1+'##zz500##'!T2000),G1999*(1+'##zz500##'!P2000))))</f>
        <v>38.256135145788548</v>
      </c>
      <c r="H2000" s="6">
        <f t="shared" si="86"/>
        <v>7.0310318182580378E-3</v>
      </c>
      <c r="I2000" s="17">
        <f>G2000/MAX(G$240:G2000)-1</f>
        <v>0</v>
      </c>
      <c r="N2000" s="20"/>
      <c r="O2000" s="20"/>
      <c r="S2000" s="192"/>
      <c r="Y2000" s="39"/>
      <c r="Z2000" s="39"/>
      <c r="AA2000" s="17"/>
      <c r="AC2000" s="142"/>
      <c r="AE2000" s="17"/>
      <c r="AG2000" s="66"/>
      <c r="AI2000" s="17"/>
      <c r="AK2000" s="18"/>
    </row>
    <row r="2001" spans="1:41" x14ac:dyDescent="0.25">
      <c r="A2001" s="72">
        <f>IF('##zz500##'!B2001&lt;&gt;"",'##zz500##'!B2001,"")</f>
        <v>42103</v>
      </c>
      <c r="B2001" s="208">
        <v>58703.02</v>
      </c>
      <c r="C2001" s="146">
        <f t="shared" si="87"/>
        <v>7.1611132967079882E-3</v>
      </c>
      <c r="D2001" s="143">
        <f>IF('##zz500##'!K2001="","",IF('##zz500##'!K2001="yes",D2000,IF('##zz500##'!T2001&lt;&gt;0,D2000*(1+'##zz500##'!T2001),D2000*(1+C2001))))</f>
        <v>11.228606489645689</v>
      </c>
      <c r="E2001" s="6">
        <f t="shared" si="85"/>
        <v>7.1611132967079882E-3</v>
      </c>
      <c r="F2001" s="17">
        <f>D2001/MAX(D$240:D2001)-1</f>
        <v>0</v>
      </c>
      <c r="G2001" s="66">
        <f>IF('##zz500##'!K2001="","",IF('##zz500##'!K2001="no",G2000*(1+E2001),IF('##zz500##'!T2001&lt;&gt;0,G2000*(1+'##zz500##'!T2001),G2000*(1+'##zz500##'!P2001))))</f>
        <v>38.530091663861711</v>
      </c>
      <c r="H2001" s="6">
        <f t="shared" si="86"/>
        <v>7.1611132967079882E-3</v>
      </c>
      <c r="I2001" s="17">
        <f>G2001/MAX(G$240:G2001)-1</f>
        <v>0</v>
      </c>
      <c r="N2001" s="20"/>
      <c r="O2001" s="20"/>
      <c r="S2001" s="192"/>
      <c r="Y2001" s="39"/>
      <c r="Z2001" s="39"/>
      <c r="AA2001" s="17"/>
      <c r="AC2001" s="142"/>
      <c r="AE2001" s="17"/>
      <c r="AG2001" s="66"/>
      <c r="AI2001" s="17"/>
      <c r="AK2001" s="18"/>
    </row>
    <row r="2002" spans="1:41" x14ac:dyDescent="0.25">
      <c r="A2002" s="72">
        <f>IF('##zz500##'!B2002&lt;&gt;"",'##zz500##'!B2002,"")</f>
        <v>42104</v>
      </c>
      <c r="B2002" s="208">
        <v>60015.99</v>
      </c>
      <c r="C2002" s="146">
        <f t="shared" si="87"/>
        <v>2.2366310966625003E-2</v>
      </c>
      <c r="D2002" s="143">
        <f>IF('##zz500##'!K2002="","",IF('##zz500##'!K2002="yes",D2001,IF('##zz500##'!T2002&lt;&gt;0,D2001*(1+'##zz500##'!T2002),D2001*(1+C2002))))</f>
        <v>11.479748994114967</v>
      </c>
      <c r="E2002" s="6">
        <f t="shared" si="85"/>
        <v>2.2366310966625003E-2</v>
      </c>
      <c r="F2002" s="17">
        <f>D2002/MAX(D$240:D2002)-1</f>
        <v>0</v>
      </c>
      <c r="G2002" s="66">
        <f>IF('##zz500##'!K2002="","",IF('##zz500##'!K2002="no",G2001*(1+E2002),IF('##zz500##'!T2002&lt;&gt;0,G2001*(1+'##zz500##'!T2002),G2001*(1+'##zz500##'!P2002))))</f>
        <v>39.391867675588209</v>
      </c>
      <c r="H2002" s="6">
        <f t="shared" si="86"/>
        <v>2.2366310966625003E-2</v>
      </c>
      <c r="I2002" s="17">
        <f>G2002/MAX(G$240:G2002)-1</f>
        <v>0</v>
      </c>
      <c r="N2002" s="20"/>
      <c r="O2002" s="20"/>
      <c r="S2002" s="192"/>
      <c r="Y2002" s="39"/>
      <c r="Z2002" s="39"/>
      <c r="AA2002" s="17"/>
      <c r="AC2002" s="142"/>
      <c r="AE2002" s="17"/>
      <c r="AG2002" s="66"/>
      <c r="AI2002" s="17"/>
      <c r="AK2002" s="18"/>
    </row>
    <row r="2003" spans="1:41" x14ac:dyDescent="0.25">
      <c r="A2003" s="72">
        <f>IF('##zz500##'!B2003&lt;&gt;"",'##zz500##'!B2003,"")</f>
        <v>42107</v>
      </c>
      <c r="B2003" s="208">
        <v>60814.41</v>
      </c>
      <c r="C2003" s="146">
        <f t="shared" si="87"/>
        <v>1.3303454629341349E-2</v>
      </c>
      <c r="D2003" s="143">
        <f>IF('##zz500##'!K2003="","",IF('##zz500##'!K2003="yes",D2002,IF('##zz500##'!T2003&lt;&gt;0,D2002*(1+'##zz500##'!T2003),D2002*(1+C2003))))</f>
        <v>11.632469314014402</v>
      </c>
      <c r="E2003" s="6">
        <f t="shared" si="85"/>
        <v>1.3303454629341349E-2</v>
      </c>
      <c r="F2003" s="17">
        <f>D2003/MAX(D$240:D2003)-1</f>
        <v>0</v>
      </c>
      <c r="G2003" s="66">
        <f>IF('##zz500##'!K2003="","",IF('##zz500##'!K2003="no",G2002*(1+E2003),IF('##zz500##'!T2003&lt;&gt;0,G2002*(1+'##zz500##'!T2003),G2002*(1+'##zz500##'!P2003))))</f>
        <v>39.915915599975413</v>
      </c>
      <c r="H2003" s="6">
        <f t="shared" si="86"/>
        <v>1.3303454629341349E-2</v>
      </c>
      <c r="I2003" s="17">
        <f>G2003/MAX(G$240:G2003)-1</f>
        <v>0</v>
      </c>
      <c r="N2003" s="20"/>
      <c r="O2003" s="20"/>
      <c r="S2003" s="192"/>
      <c r="Y2003" s="39"/>
      <c r="Z2003" s="39"/>
      <c r="AA2003" s="17"/>
      <c r="AC2003" s="142"/>
      <c r="AE2003" s="17"/>
      <c r="AG2003" s="66"/>
      <c r="AI2003" s="17"/>
      <c r="AK2003" s="18"/>
    </row>
    <row r="2004" spans="1:41" x14ac:dyDescent="0.25">
      <c r="A2004" s="72">
        <f>IF('##zz500##'!B2004&lt;&gt;"",'##zz500##'!B2004,"")</f>
        <v>42108</v>
      </c>
      <c r="B2004" s="208">
        <v>60443.42</v>
      </c>
      <c r="C2004" s="146">
        <f t="shared" si="87"/>
        <v>-6.1003633842703353E-3</v>
      </c>
      <c r="D2004" s="143">
        <f>IF('##zz500##'!K2004="","",IF('##zz500##'!K2004="yes",D2003,IF('##zz500##'!T2004&lt;&gt;0,D2003*(1+'##zz500##'!T2004),D2003*(1+C2004))))</f>
        <v>11.561507024142541</v>
      </c>
      <c r="E2004" s="6">
        <f t="shared" si="85"/>
        <v>-6.1003633842703353E-3</v>
      </c>
      <c r="F2004" s="17">
        <f>D2004/MAX(D$240:D2004)-1</f>
        <v>-6.1003633842703353E-3</v>
      </c>
      <c r="G2004" s="66">
        <f>IF('##zz500##'!K2004="","",IF('##zz500##'!K2004="no",G2003*(1+E2004),IF('##zz500##'!T2004&lt;&gt;0,G2003*(1+'##zz500##'!T2004),G2003*(1+'##zz500##'!P2004))))</f>
        <v>39.672414009999699</v>
      </c>
      <c r="H2004" s="6">
        <f t="shared" si="86"/>
        <v>-6.1003633842703353E-3</v>
      </c>
      <c r="I2004" s="17">
        <f>G2004/MAX(G$240:G2004)-1</f>
        <v>-6.1003633842703353E-3</v>
      </c>
      <c r="N2004" s="20"/>
      <c r="O2004" s="20"/>
      <c r="S2004" s="192"/>
      <c r="Y2004" s="39"/>
      <c r="Z2004" s="39"/>
      <c r="AA2004" s="17"/>
      <c r="AC2004" s="142"/>
      <c r="AE2004" s="17"/>
      <c r="AG2004" s="66"/>
      <c r="AI2004" s="17"/>
      <c r="AK2004" s="18"/>
    </row>
    <row r="2005" spans="1:41" x14ac:dyDescent="0.25">
      <c r="A2005" s="72">
        <f>IF('##zz500##'!B2005&lt;&gt;"",'##zz500##'!B2005,"")</f>
        <v>42109</v>
      </c>
      <c r="B2005" s="208">
        <v>58207.53</v>
      </c>
      <c r="C2005" s="146">
        <f t="shared" si="87"/>
        <v>-3.6991454156631076E-2</v>
      </c>
      <c r="D2005" s="143">
        <f>IF('##zz500##'!K2005="","",IF('##zz500##'!K2005="yes",D2004,IF('##zz500##'!T2005&lt;&gt;0,D2004*(1+'##zz500##'!T2005),D2004*(1+C2005))))</f>
        <v>11.133830067077405</v>
      </c>
      <c r="E2005" s="6">
        <f t="shared" si="85"/>
        <v>-3.6991454156631076E-2</v>
      </c>
      <c r="F2005" s="17">
        <f>D2005/MAX(D$240:D2005)-1</f>
        <v>-4.2866156228433261E-2</v>
      </c>
      <c r="G2005" s="66">
        <f>IF('##zz500##'!K2005="","",IF('##zz500##'!K2005="no",G2004*(1+E2005),IF('##zz500##'!T2005&lt;&gt;0,G2004*(1+'##zz500##'!T2005),G2004*(1+'##zz500##'!P2005))))</f>
        <v>38.204873725865909</v>
      </c>
      <c r="H2005" s="6">
        <f t="shared" si="86"/>
        <v>-3.6991454156630965E-2</v>
      </c>
      <c r="I2005" s="17">
        <f>G2005/MAX(G$240:G2005)-1</f>
        <v>-4.2866156228433261E-2</v>
      </c>
      <c r="N2005" s="20"/>
      <c r="O2005" s="20"/>
      <c r="S2005" s="192"/>
      <c r="Y2005" s="39"/>
      <c r="Z2005" s="39"/>
      <c r="AA2005" s="17"/>
      <c r="AC2005" s="142"/>
      <c r="AE2005" s="17"/>
      <c r="AG2005" s="66"/>
      <c r="AI2005" s="17"/>
      <c r="AK2005" s="18"/>
      <c r="AM2005" s="23"/>
      <c r="AN2005" s="23"/>
      <c r="AO2005" s="23"/>
    </row>
    <row r="2006" spans="1:41" x14ac:dyDescent="0.25">
      <c r="A2006" s="72">
        <f>IF('##zz500##'!B2006&lt;&gt;"",'##zz500##'!B2006,"")</f>
        <v>42110</v>
      </c>
      <c r="B2006" s="208">
        <v>58706.48</v>
      </c>
      <c r="C2006" s="146">
        <f t="shared" si="87"/>
        <v>8.5719150082472773E-3</v>
      </c>
      <c r="D2006" s="143">
        <f>IF('##zz500##'!K2006="","",IF('##zz500##'!K2006="yes",D2005,IF('##zz500##'!T2006&lt;&gt;0,D2005*(1+'##zz500##'!T2006),D2005*(1+C2006))))</f>
        <v>11.22926831212866</v>
      </c>
      <c r="E2006" s="6">
        <f t="shared" si="85"/>
        <v>8.5719150082472773E-3</v>
      </c>
      <c r="F2006" s="17">
        <f>D2006/MAX(D$240:D2006)-1</f>
        <v>-3.4661686268106395E-2</v>
      </c>
      <c r="G2006" s="66">
        <f>IF('##zz500##'!K2006="","",IF('##zz500##'!K2006="no",G2005*(1+E2006),IF('##zz500##'!T2006&lt;&gt;0,G2005*(1+'##zz500##'!T2006),G2005*(1+'##zz500##'!P2006))))</f>
        <v>38.532362656344851</v>
      </c>
      <c r="H2006" s="6">
        <f t="shared" si="86"/>
        <v>8.5719150082472773E-3</v>
      </c>
      <c r="I2006" s="17">
        <f>G2006/MAX(G$240:G2006)-1</f>
        <v>-3.4661686268106395E-2</v>
      </c>
      <c r="N2006" s="20"/>
      <c r="O2006" s="20"/>
      <c r="S2006" s="192"/>
      <c r="T2006" s="34"/>
      <c r="U2006" s="34"/>
      <c r="Y2006" s="39"/>
      <c r="Z2006" s="39"/>
      <c r="AA2006" s="17"/>
      <c r="AC2006" s="142"/>
      <c r="AE2006" s="17"/>
      <c r="AG2006" s="66"/>
      <c r="AI2006" s="17"/>
      <c r="AK2006" s="18"/>
      <c r="AM2006" s="23"/>
      <c r="AN2006" s="23"/>
      <c r="AO2006" s="23"/>
    </row>
    <row r="2007" spans="1:41" s="157" customFormat="1" x14ac:dyDescent="0.25">
      <c r="A2007" s="72">
        <f>IF('##zz500##'!B2007&lt;&gt;"",'##zz500##'!B2007,"")</f>
        <v>42111</v>
      </c>
      <c r="B2007" s="208">
        <v>59269.65</v>
      </c>
      <c r="C2007" s="146">
        <f t="shared" si="87"/>
        <v>9.592978492323212E-3</v>
      </c>
      <c r="D2007" s="143">
        <f>IF('##zz500##'!K2007="","",IF('##zz500##'!K2007="yes",D2006,IF('##zz500##'!T2007&lt;&gt;0,D2006*(1+'##zz500##'!T2007),D2006*(1+C2007))))</f>
        <v>11.336990441531437</v>
      </c>
      <c r="E2007" s="153">
        <f t="shared" si="85"/>
        <v>9.592978492323212E-3</v>
      </c>
      <c r="F2007" s="153">
        <f>D2007/MAX(D$240:D2007)-1</f>
        <v>-2.5401216586660724E-2</v>
      </c>
      <c r="G2007" s="66">
        <f>IF('##zz500##'!K2007="","",IF('##zz500##'!K2007="no",G2006*(1+E2007),IF('##zz500##'!T2007&lt;&gt;0,G2006*(1+'##zz500##'!T2007),G2006*(1+'##zz500##'!P2007))))</f>
        <v>38.902002782565567</v>
      </c>
      <c r="H2007" s="153">
        <f t="shared" si="86"/>
        <v>9.592978492323212E-3</v>
      </c>
      <c r="I2007" s="153">
        <f>G2007/MAX(G$240:G2007)-1</f>
        <v>-2.5401216586660724E-2</v>
      </c>
      <c r="J2007" s="23"/>
      <c r="K2007" s="23"/>
      <c r="L2007" s="23"/>
      <c r="M2007" s="23"/>
      <c r="N2007" s="150"/>
      <c r="O2007" s="150"/>
      <c r="P2007" s="151"/>
      <c r="Q2007" s="152"/>
      <c r="R2007" s="17"/>
      <c r="S2007" s="192"/>
      <c r="T2007" s="154"/>
      <c r="U2007" s="154"/>
      <c r="V2007" s="146"/>
      <c r="W2007" s="153"/>
      <c r="X2007" s="155"/>
      <c r="Y2007" s="156"/>
      <c r="Z2007" s="156"/>
      <c r="AA2007" s="153"/>
      <c r="AB2007" s="153"/>
      <c r="AC2007" s="142"/>
      <c r="AD2007" s="153"/>
      <c r="AE2007" s="153"/>
      <c r="AF2007" s="153"/>
      <c r="AG2007" s="66"/>
      <c r="AH2007" s="153"/>
      <c r="AI2007" s="153"/>
      <c r="AJ2007" s="153"/>
      <c r="AK2007" s="147"/>
      <c r="AL2007" s="153"/>
      <c r="AM2007" s="149"/>
      <c r="AN2007" s="149"/>
      <c r="AO2007" s="149"/>
    </row>
    <row r="2008" spans="1:41" x14ac:dyDescent="0.25">
      <c r="A2008" s="72">
        <f>IF('##zz500##'!B2008&lt;&gt;"",'##zz500##'!B2008,"")</f>
        <v>42114</v>
      </c>
      <c r="B2008" s="208">
        <v>58896.49</v>
      </c>
      <c r="C2008" s="146">
        <f t="shared" si="87"/>
        <v>-6.2959710408279079E-3</v>
      </c>
      <c r="D2008" s="143">
        <f>IF('##zz500##'!K2008="","",IF('##zz500##'!K2008="yes",D2007,IF('##zz500##'!T2008&lt;&gt;0,D2007*(1+'##zz500##'!T2008),D2007*(1+C2008))))</f>
        <v>11.265613078021413</v>
      </c>
      <c r="E2008" s="6">
        <f t="shared" si="85"/>
        <v>-6.2959710408277969E-3</v>
      </c>
      <c r="F2008" s="17">
        <f>D2008/MAX(D$240:D2008)-1</f>
        <v>-3.1537262303457214E-2</v>
      </c>
      <c r="G2008" s="66">
        <f>IF('##zz500##'!K2008="","",IF('##zz500##'!K2008="no",G2007*(1+E2008),IF('##zz500##'!T2008&lt;&gt;0,G2007*(1+'##zz500##'!T2008),G2007*(1+'##zz500##'!P2008))))</f>
        <v>38.657076899616335</v>
      </c>
      <c r="H2008" s="6">
        <f t="shared" si="86"/>
        <v>-6.2959710408276859E-3</v>
      </c>
      <c r="I2008" s="17">
        <f>G2008/MAX(G$240:G2008)-1</f>
        <v>-3.1537262303457103E-2</v>
      </c>
      <c r="N2008" s="20"/>
      <c r="O2008" s="20"/>
      <c r="S2008" s="192"/>
      <c r="T2008" s="34"/>
      <c r="U2008" s="34"/>
      <c r="Y2008" s="39"/>
      <c r="Z2008" s="39"/>
      <c r="AA2008" s="17"/>
      <c r="AC2008" s="142"/>
      <c r="AE2008" s="17"/>
      <c r="AF2008" s="14"/>
      <c r="AG2008" s="66"/>
      <c r="AI2008" s="17"/>
      <c r="AJ2008" s="14"/>
      <c r="AK2008" s="18"/>
      <c r="AM2008" s="23"/>
      <c r="AN2008" s="23"/>
      <c r="AO2008" s="23"/>
    </row>
    <row r="2009" spans="1:41" x14ac:dyDescent="0.25">
      <c r="A2009" s="72">
        <f>IF('##zz500##'!B2009&lt;&gt;"",'##zz500##'!B2009,"")</f>
        <v>42115</v>
      </c>
      <c r="B2009" s="208">
        <v>61264.49</v>
      </c>
      <c r="C2009" s="146">
        <f t="shared" si="87"/>
        <v>4.020613112937621E-2</v>
      </c>
      <c r="D2009" s="143">
        <f>IF('##zz500##'!K2009="","",IF('##zz500##'!K2009="yes",D2008,IF('##zz500##'!T2009&lt;&gt;0,D2008*(1+'##zz500##'!T2009),D2008*(1+C2009))))</f>
        <v>11.718559794689158</v>
      </c>
      <c r="E2009" s="6">
        <f t="shared" si="85"/>
        <v>4.020613112937621E-2</v>
      </c>
      <c r="F2009" s="17">
        <f>D2009/MAX(D$240:D2009)-1</f>
        <v>0</v>
      </c>
      <c r="G2009" s="66">
        <f>IF('##zz500##'!K2009="","",IF('##zz500##'!K2009="no",G2008*(1+E2009),IF('##zz500##'!T2009&lt;&gt;0,G2008*(1+'##zz500##'!T2009),G2008*(1+'##zz500##'!P2009))))</f>
        <v>40.211328402520692</v>
      </c>
      <c r="H2009" s="6">
        <f t="shared" si="86"/>
        <v>4.020613112937621E-2</v>
      </c>
      <c r="I2009" s="17">
        <f>G2009/MAX(G$240:G2009)-1</f>
        <v>0</v>
      </c>
      <c r="N2009" s="20"/>
      <c r="O2009" s="20"/>
      <c r="S2009" s="192"/>
      <c r="T2009" s="34"/>
      <c r="U2009" s="34"/>
      <c r="Y2009" s="39"/>
      <c r="Z2009" s="39"/>
      <c r="AA2009" s="17"/>
      <c r="AC2009" s="142"/>
      <c r="AE2009" s="17"/>
      <c r="AG2009" s="66"/>
      <c r="AI2009" s="17"/>
      <c r="AK2009" s="18"/>
      <c r="AM2009" s="23"/>
      <c r="AN2009" s="23"/>
      <c r="AO2009" s="23"/>
    </row>
    <row r="2010" spans="1:41" x14ac:dyDescent="0.25">
      <c r="A2010" s="72">
        <f>IF('##zz500##'!B2010&lt;&gt;"",'##zz500##'!B2010,"")</f>
        <v>42116</v>
      </c>
      <c r="B2010" s="208">
        <v>63317.23</v>
      </c>
      <c r="C2010" s="146">
        <f t="shared" si="87"/>
        <v>3.3506195840363739E-2</v>
      </c>
      <c r="D2010" s="143">
        <f>IF('##zz500##'!K2010="","",IF('##zz500##'!K2010="yes",D2009,IF('##zz500##'!T2010&lt;&gt;0,D2009*(1+'##zz500##'!T2010),D2009*(1+C2010))))</f>
        <v>12.111204154137026</v>
      </c>
      <c r="E2010" s="6">
        <f t="shared" si="85"/>
        <v>3.3506195840363739E-2</v>
      </c>
      <c r="F2010" s="17">
        <f>D2010/MAX(D$240:D2010)-1</f>
        <v>0</v>
      </c>
      <c r="G2010" s="66">
        <f>IF('##zz500##'!K2010="","",IF('##zz500##'!K2010="no",G2009*(1+E2010),IF('##zz500##'!T2010&lt;&gt;0,G2009*(1+'##zz500##'!T2010),G2009*(1+'##zz500##'!P2010))))</f>
        <v>41.558657046976734</v>
      </c>
      <c r="H2010" s="6">
        <f t="shared" si="86"/>
        <v>3.3506195840363739E-2</v>
      </c>
      <c r="I2010" s="17">
        <f>G2010/MAX(G$240:G2010)-1</f>
        <v>0</v>
      </c>
      <c r="N2010" s="20"/>
      <c r="O2010" s="20"/>
      <c r="S2010" s="192"/>
      <c r="T2010" s="34"/>
      <c r="U2010" s="34"/>
      <c r="Y2010" s="39"/>
      <c r="Z2010" s="39"/>
      <c r="AA2010" s="17"/>
      <c r="AC2010" s="142"/>
      <c r="AE2010" s="17"/>
      <c r="AG2010" s="66"/>
      <c r="AI2010" s="17"/>
      <c r="AK2010" s="18"/>
      <c r="AM2010" s="23"/>
      <c r="AN2010" s="23"/>
      <c r="AO2010" s="23"/>
    </row>
    <row r="2011" spans="1:41" x14ac:dyDescent="0.25">
      <c r="A2011" s="72">
        <f>IF('##zz500##'!B2011&lt;&gt;"",'##zz500##'!B2011,"")</f>
        <v>42117</v>
      </c>
      <c r="B2011" s="208">
        <v>63812.160000000003</v>
      </c>
      <c r="C2011" s="146">
        <f t="shared" si="87"/>
        <v>7.8166717021574961E-3</v>
      </c>
      <c r="D2011" s="143">
        <f>IF('##zz500##'!K2011="","",IF('##zz500##'!K2011="yes",D2010,IF('##zz500##'!T2011&lt;&gt;0,D2010*(1+'##zz500##'!T2011),D2010*(1+C2011))))</f>
        <v>12.205873460927721</v>
      </c>
      <c r="E2011" s="6">
        <f t="shared" si="85"/>
        <v>7.8166717021574961E-3</v>
      </c>
      <c r="F2011" s="17">
        <f>D2011/MAX(D$240:D2011)-1</f>
        <v>0</v>
      </c>
      <c r="G2011" s="66">
        <f>IF('##zz500##'!K2011="","",IF('##zz500##'!K2011="no",G2010*(1+E2011),IF('##zz500##'!T2011&lt;&gt;0,G2010*(1+'##zz500##'!T2011),G2010*(1+'##zz500##'!P2011))))</f>
        <v>41.883507425495502</v>
      </c>
      <c r="H2011" s="6">
        <f t="shared" si="86"/>
        <v>7.8166717021574961E-3</v>
      </c>
      <c r="I2011" s="17">
        <f>G2011/MAX(G$240:G2011)-1</f>
        <v>0</v>
      </c>
      <c r="N2011" s="20"/>
      <c r="O2011" s="20"/>
      <c r="S2011" s="192"/>
      <c r="T2011" s="34"/>
      <c r="U2011" s="34"/>
      <c r="Y2011" s="39"/>
      <c r="Z2011" s="39"/>
      <c r="AA2011" s="17"/>
      <c r="AC2011" s="142"/>
      <c r="AE2011" s="17"/>
      <c r="AG2011" s="66"/>
      <c r="AI2011" s="17"/>
      <c r="AK2011" s="18"/>
      <c r="AM2011" s="23"/>
      <c r="AN2011" s="23"/>
      <c r="AO2011" s="23"/>
    </row>
    <row r="2012" spans="1:41" x14ac:dyDescent="0.25">
      <c r="A2012" s="72">
        <f>IF('##zz500##'!B2012&lt;&gt;"",'##zz500##'!B2012,"")</f>
        <v>42118</v>
      </c>
      <c r="B2012" s="208">
        <v>63701.09</v>
      </c>
      <c r="C2012" s="146">
        <f t="shared" si="87"/>
        <v>-1.7405773445062778E-3</v>
      </c>
      <c r="D2012" s="143">
        <f>IF('##zz500##'!K2012="","",IF('##zz500##'!K2012="yes",D2011,IF('##zz500##'!T2012&lt;&gt;0,D2011*(1+'##zz500##'!T2012),D2011*(1+C2012))))</f>
        <v>12.18462819411172</v>
      </c>
      <c r="E2012" s="6">
        <f t="shared" si="85"/>
        <v>-1.7405773445062778E-3</v>
      </c>
      <c r="F2012" s="17">
        <f>D2012/MAX(D$240:D2012)-1</f>
        <v>-1.7405773445062778E-3</v>
      </c>
      <c r="G2012" s="66">
        <f>IF('##zz500##'!K2012="","",IF('##zz500##'!K2012="no",G2011*(1+E2012),IF('##zz500##'!T2012&lt;&gt;0,G2011*(1+'##zz500##'!T2012),G2011*(1+'##zz500##'!P2012))))</f>
        <v>41.810605941362226</v>
      </c>
      <c r="H2012" s="6">
        <f t="shared" si="86"/>
        <v>-1.7405773445061667E-3</v>
      </c>
      <c r="I2012" s="17">
        <f>G2012/MAX(G$240:G2012)-1</f>
        <v>-1.7405773445061667E-3</v>
      </c>
      <c r="N2012" s="20"/>
      <c r="O2012" s="20"/>
      <c r="S2012" s="192"/>
      <c r="T2012" s="34"/>
      <c r="U2012" s="34"/>
      <c r="Y2012" s="39"/>
      <c r="Z2012" s="39"/>
      <c r="AA2012" s="17"/>
      <c r="AC2012" s="142"/>
      <c r="AE2012" s="17"/>
      <c r="AG2012" s="66"/>
      <c r="AI2012" s="17"/>
      <c r="AK2012" s="18"/>
      <c r="AM2012" s="23"/>
      <c r="AN2012" s="23"/>
      <c r="AO2012" s="23"/>
    </row>
    <row r="2013" spans="1:41" x14ac:dyDescent="0.25">
      <c r="A2013" s="72">
        <f>IF('##zz500##'!B2013&lt;&gt;"",'##zz500##'!B2013,"")</f>
        <v>42121</v>
      </c>
      <c r="B2013" s="208">
        <v>63271.4</v>
      </c>
      <c r="C2013" s="146">
        <f t="shared" si="87"/>
        <v>-6.7454104788472469E-3</v>
      </c>
      <c r="D2013" s="143">
        <f>IF('##zz500##'!K2013="","",IF('##zz500##'!K2013="yes",D2012,IF('##zz500##'!T2013&lt;&gt;0,D2012*(1+'##zz500##'!T2013),D2012*(1+C2013))))</f>
        <v>12.102437875410301</v>
      </c>
      <c r="E2013" s="6">
        <f t="shared" si="85"/>
        <v>-6.7454104788473579E-3</v>
      </c>
      <c r="F2013" s="17">
        <f>D2013/MAX(D$240:D2013)-1</f>
        <v>-8.474246914694672E-3</v>
      </c>
      <c r="G2013" s="66">
        <f>IF('##zz500##'!K2013="","",IF('##zz500##'!K2013="no",G2012*(1+E2013),IF('##zz500##'!T2013&lt;&gt;0,G2012*(1+'##zz500##'!T2013),G2012*(1+'##zz500##'!P2013))))</f>
        <v>41.528576241918401</v>
      </c>
      <c r="H2013" s="6">
        <f t="shared" si="86"/>
        <v>-6.7454104788474689E-3</v>
      </c>
      <c r="I2013" s="17">
        <f>G2013/MAX(G$240:G2013)-1</f>
        <v>-8.474246914694783E-3</v>
      </c>
      <c r="N2013" s="20"/>
      <c r="O2013" s="20"/>
      <c r="S2013" s="192"/>
      <c r="T2013" s="34"/>
      <c r="U2013" s="34"/>
      <c r="Y2013" s="39"/>
      <c r="Z2013" s="39"/>
      <c r="AA2013" s="17"/>
      <c r="AC2013" s="142"/>
      <c r="AE2013" s="17"/>
      <c r="AG2013" s="66"/>
      <c r="AI2013" s="17"/>
      <c r="AK2013" s="18"/>
      <c r="AM2013" s="23"/>
      <c r="AN2013" s="23"/>
      <c r="AO2013" s="23"/>
    </row>
    <row r="2014" spans="1:41" x14ac:dyDescent="0.25">
      <c r="A2014" s="72">
        <f>IF('##zz500##'!B2014&lt;&gt;"",'##zz500##'!B2014,"")</f>
        <v>42122</v>
      </c>
      <c r="B2014" s="208">
        <v>60634.12</v>
      </c>
      <c r="C2014" s="146">
        <f t="shared" si="87"/>
        <v>-4.1682023789579525E-2</v>
      </c>
      <c r="D2014" s="143">
        <f>IF('##zz500##'!K2014="","",IF('##zz500##'!K2014="yes",D2013,IF('##zz500##'!T2014&lt;&gt;0,D2013*(1+'##zz500##'!T2014),D2013*(1+C2014))))</f>
        <v>11.597983771975541</v>
      </c>
      <c r="E2014" s="6">
        <f t="shared" si="85"/>
        <v>-4.1682023789579525E-2</v>
      </c>
      <c r="F2014" s="17">
        <f>D2014/MAX(D$240:D2014)-1</f>
        <v>-4.9803046942777152E-2</v>
      </c>
      <c r="G2014" s="66">
        <f>IF('##zz500##'!K2014="","",IF('##zz500##'!K2014="no",G2013*(1+E2014),IF('##zz500##'!T2014&lt;&gt;0,G2013*(1+'##zz500##'!T2014),G2013*(1+'##zz500##'!P2014))))</f>
        <v>39.797581139055389</v>
      </c>
      <c r="H2014" s="6">
        <f t="shared" si="86"/>
        <v>-4.1682023789579636E-2</v>
      </c>
      <c r="I2014" s="17">
        <f>G2014/MAX(G$240:G2014)-1</f>
        <v>-4.9803046942777263E-2</v>
      </c>
      <c r="N2014" s="20"/>
      <c r="O2014" s="20"/>
      <c r="S2014" s="192"/>
      <c r="T2014" s="34"/>
      <c r="U2014" s="34"/>
      <c r="Y2014" s="39"/>
      <c r="Z2014" s="39"/>
      <c r="AA2014" s="17"/>
      <c r="AC2014" s="142"/>
      <c r="AE2014" s="17"/>
      <c r="AG2014" s="66"/>
      <c r="AI2014" s="17"/>
      <c r="AK2014" s="18"/>
      <c r="AM2014" s="23"/>
      <c r="AN2014" s="23"/>
      <c r="AO2014" s="23"/>
    </row>
    <row r="2015" spans="1:41" x14ac:dyDescent="0.25">
      <c r="A2015" s="72">
        <f>IF('##zz500##'!B2015&lt;&gt;"",'##zz500##'!B2015,"")</f>
        <v>42123</v>
      </c>
      <c r="B2015" s="208">
        <v>62006.77</v>
      </c>
      <c r="C2015" s="146">
        <f t="shared" si="87"/>
        <v>2.2638243945817926E-2</v>
      </c>
      <c r="D2015" s="143">
        <f>IF('##zz500##'!K2015="","",IF('##zz500##'!K2015="yes",D2014,IF('##zz500##'!T2015&lt;&gt;0,D2014*(1+'##zz500##'!T2015),D2014*(1+C2015))))</f>
        <v>11.86054175788516</v>
      </c>
      <c r="E2015" s="6">
        <f t="shared" si="85"/>
        <v>2.2638243945817926E-2</v>
      </c>
      <c r="F2015" s="17">
        <f>D2015/MAX(D$240:D2015)-1</f>
        <v>-2.8292256522894799E-2</v>
      </c>
      <c r="G2015" s="66">
        <f>IF('##zz500##'!K2015="","",IF('##zz500##'!K2015="no",G2014*(1+E2015),IF('##zz500##'!T2015&lt;&gt;0,G2014*(1+'##zz500##'!T2015),G2014*(1+'##zz500##'!P2015))))</f>
        <v>40.698528489334805</v>
      </c>
      <c r="H2015" s="6">
        <f t="shared" si="86"/>
        <v>2.2638243945817926E-2</v>
      </c>
      <c r="I2015" s="17">
        <f>G2015/MAX(G$240:G2015)-1</f>
        <v>-2.8292256522895021E-2</v>
      </c>
      <c r="N2015" s="20"/>
      <c r="O2015" s="20"/>
      <c r="S2015" s="192"/>
      <c r="T2015" s="34"/>
      <c r="U2015" s="34"/>
      <c r="Y2015" s="39"/>
      <c r="Z2015" s="39"/>
      <c r="AA2015" s="17"/>
      <c r="AC2015" s="142"/>
      <c r="AE2015" s="17"/>
      <c r="AG2015" s="66"/>
      <c r="AI2015" s="17"/>
      <c r="AK2015" s="18"/>
      <c r="AM2015" s="23"/>
      <c r="AN2015" s="23"/>
      <c r="AO2015" s="23"/>
    </row>
    <row r="2016" spans="1:41" x14ac:dyDescent="0.25">
      <c r="A2016" s="72">
        <f>IF('##zz500##'!B2016&lt;&gt;"",'##zz500##'!B2016,"")</f>
        <v>42124</v>
      </c>
      <c r="B2016" s="208">
        <v>62386.43</v>
      </c>
      <c r="C2016" s="146">
        <f t="shared" si="87"/>
        <v>6.1228798081243152E-3</v>
      </c>
      <c r="D2016" s="143">
        <f>IF('##zz500##'!K2016="","",IF('##zz500##'!K2016="yes",D2015,IF('##zz500##'!T2016&lt;&gt;0,D2015*(1+'##zz500##'!T2016),D2015*(1+C2016))))</f>
        <v>11.933162429527931</v>
      </c>
      <c r="E2016" s="6">
        <f t="shared" si="85"/>
        <v>6.1228798081243152E-3</v>
      </c>
      <c r="F2016" s="17">
        <f>D2016/MAX(D$240:D2016)-1</f>
        <v>-2.2342606800960785E-2</v>
      </c>
      <c r="G2016" s="66">
        <f>IF('##zz500##'!K2016="","",IF('##zz500##'!K2016="no",G2015*(1+E2016),IF('##zz500##'!T2016&lt;&gt;0,G2015*(1+'##zz500##'!T2016),G2015*(1+'##zz500##'!P2016))))</f>
        <v>40.947720687642523</v>
      </c>
      <c r="H2016" s="6">
        <f t="shared" si="86"/>
        <v>6.1228798081243152E-3</v>
      </c>
      <c r="I2016" s="17">
        <f>G2016/MAX(G$240:G2016)-1</f>
        <v>-2.2342606800961007E-2</v>
      </c>
      <c r="N2016" s="20"/>
      <c r="O2016" s="20"/>
      <c r="S2016" s="192"/>
      <c r="T2016" s="34"/>
      <c r="U2016" s="34"/>
      <c r="Y2016" s="39"/>
      <c r="Z2016" s="39"/>
      <c r="AA2016" s="17"/>
      <c r="AC2016" s="142"/>
      <c r="AE2016" s="17"/>
      <c r="AG2016" s="66"/>
      <c r="AI2016" s="17"/>
      <c r="AK2016" s="18"/>
      <c r="AM2016" s="23"/>
      <c r="AN2016" s="23"/>
      <c r="AO2016" s="23"/>
    </row>
    <row r="2017" spans="1:41" x14ac:dyDescent="0.25">
      <c r="A2017" s="72">
        <f>IF('##zz500##'!B2017&lt;&gt;"",'##zz500##'!B2017,"")</f>
        <v>42128</v>
      </c>
      <c r="B2017" s="208">
        <v>63377.74</v>
      </c>
      <c r="C2017" s="146">
        <f t="shared" si="87"/>
        <v>1.5889833734676007E-2</v>
      </c>
      <c r="D2017" s="143">
        <f>IF('##zz500##'!K2017="","",IF('##zz500##'!K2017="yes",D2016,IF('##zz500##'!T2017&lt;&gt;0,D2016*(1+'##zz500##'!T2017),D2016*(1+C2017))))</f>
        <v>12.122778396462012</v>
      </c>
      <c r="E2017" s="6">
        <f t="shared" si="85"/>
        <v>1.5889833734676007E-2</v>
      </c>
      <c r="F2017" s="17">
        <f>D2017/MAX(D$240:D2017)-1</f>
        <v>-6.8077933735513074E-3</v>
      </c>
      <c r="G2017" s="66">
        <f>IF('##zz500##'!K2017="","",IF('##zz500##'!K2017="no",G2016*(1+E2017),IF('##zz500##'!T2017&lt;&gt;0,G2016*(1+'##zz500##'!T2017),G2016*(1+'##zz500##'!P2017))))</f>
        <v>41.598373161183119</v>
      </c>
      <c r="H2017" s="6">
        <f t="shared" si="86"/>
        <v>1.5889833734676007E-2</v>
      </c>
      <c r="I2017" s="17">
        <f>G2017/MAX(G$240:G2017)-1</f>
        <v>-6.8077933735515295E-3</v>
      </c>
      <c r="N2017" s="20"/>
      <c r="O2017" s="20"/>
      <c r="S2017" s="192"/>
      <c r="T2017" s="34"/>
      <c r="U2017" s="34"/>
      <c r="Y2017" s="39"/>
      <c r="Z2017" s="39"/>
      <c r="AA2017" s="17"/>
      <c r="AC2017" s="142"/>
      <c r="AE2017" s="17"/>
      <c r="AG2017" s="66"/>
      <c r="AI2017" s="17"/>
      <c r="AK2017" s="18"/>
      <c r="AM2017" s="23"/>
      <c r="AN2017" s="23"/>
      <c r="AO2017" s="23"/>
    </row>
    <row r="2018" spans="1:41" x14ac:dyDescent="0.25">
      <c r="A2018" s="72">
        <f>IF('##zz500##'!B2018&lt;&gt;"",'##zz500##'!B2018,"")</f>
        <v>42129</v>
      </c>
      <c r="B2018" s="208">
        <v>62762.83</v>
      </c>
      <c r="C2018" s="146">
        <f t="shared" si="87"/>
        <v>-9.7023024172209205E-3</v>
      </c>
      <c r="D2018" s="143">
        <f>IF('##zz500##'!K2018="","",IF('##zz500##'!K2018="yes",D2017,IF('##zz500##'!T2018&lt;&gt;0,D2017*(1+'##zz500##'!T2018),D2017*(1+C2018))))</f>
        <v>11.700539973621037</v>
      </c>
      <c r="E2018" s="6">
        <f t="shared" si="85"/>
        <v>-3.4830169209741801E-2</v>
      </c>
      <c r="F2018" s="17">
        <f>D2018/MAX(D$240:D2018)-1</f>
        <v>-4.1400845988147417E-2</v>
      </c>
      <c r="G2018" s="66">
        <f>IF('##zz500##'!K2018="","",IF('##zz500##'!K2018="no",G2017*(1+E2018),IF('##zz500##'!T2018&lt;&gt;0,G2017*(1+'##zz500##'!T2018),G2017*(1+'##zz500##'!P2018))))</f>
        <v>40.149494785129129</v>
      </c>
      <c r="H2018" s="6">
        <f t="shared" si="86"/>
        <v>-3.4830169209741801E-2</v>
      </c>
      <c r="I2018" s="17">
        <f>G2018/MAX(G$240:G2018)-1</f>
        <v>-4.1400845988147528E-2</v>
      </c>
      <c r="N2018" s="20"/>
      <c r="O2018" s="20"/>
      <c r="S2018" s="192"/>
      <c r="T2018" s="34"/>
      <c r="U2018" s="34"/>
      <c r="Y2018" s="39"/>
      <c r="Z2018" s="39"/>
      <c r="AA2018" s="17"/>
      <c r="AC2018" s="142"/>
      <c r="AE2018" s="17"/>
      <c r="AG2018" s="66"/>
      <c r="AI2018" s="17"/>
      <c r="AK2018" s="18"/>
      <c r="AM2018" s="23"/>
      <c r="AN2018" s="23"/>
      <c r="AO2018" s="23"/>
    </row>
    <row r="2019" spans="1:41" x14ac:dyDescent="0.25">
      <c r="A2019" s="72">
        <f>IF('##zz500##'!B2019&lt;&gt;"",'##zz500##'!B2019,"")</f>
        <v>42130</v>
      </c>
      <c r="B2019" s="208">
        <v>62664.32</v>
      </c>
      <c r="C2019" s="146">
        <f t="shared" si="87"/>
        <v>-1.5695595625627723E-3</v>
      </c>
      <c r="D2019" s="143">
        <f>IF('##zz500##'!K2019="","",IF('##zz500##'!K2019="yes",D2018,IF('##zz500##'!T2019&lt;&gt;0,D2018*(1+'##zz500##'!T2019),D2018*(1+C2019))))</f>
        <v>11.700539973621037</v>
      </c>
      <c r="E2019" s="6">
        <f t="shared" si="85"/>
        <v>0</v>
      </c>
      <c r="F2019" s="17">
        <f>D2019/MAX(D$240:D2019)-1</f>
        <v>-4.1400845988147417E-2</v>
      </c>
      <c r="G2019" s="66">
        <f>IF('##zz500##'!K2019="","",IF('##zz500##'!K2019="no",G2018*(1+E2019),IF('##zz500##'!T2019&lt;&gt;0,G2018*(1+'##zz500##'!T2019),G2018*(1+'##zz500##'!P2019))))</f>
        <v>39.990007649783628</v>
      </c>
      <c r="H2019" s="6">
        <f t="shared" si="86"/>
        <v>-3.9723323095107732E-3</v>
      </c>
      <c r="I2019" s="17">
        <f>G2019/MAX(G$240:G2019)-1</f>
        <v>-4.5208720379498413E-2</v>
      </c>
      <c r="N2019" s="20"/>
      <c r="O2019" s="20"/>
      <c r="S2019" s="192"/>
      <c r="T2019" s="34"/>
      <c r="U2019" s="34"/>
      <c r="Y2019" s="39"/>
      <c r="Z2019" s="39"/>
      <c r="AA2019" s="17"/>
      <c r="AC2019" s="142"/>
      <c r="AE2019" s="17"/>
      <c r="AG2019" s="66"/>
      <c r="AI2019" s="17"/>
      <c r="AK2019" s="18"/>
      <c r="AM2019" s="23"/>
      <c r="AN2019" s="23"/>
      <c r="AO2019" s="23"/>
    </row>
    <row r="2020" spans="1:41" x14ac:dyDescent="0.25">
      <c r="A2020" s="72">
        <f>IF('##zz500##'!B2020&lt;&gt;"",'##zz500##'!B2020,"")</f>
        <v>42131</v>
      </c>
      <c r="B2020" s="208">
        <v>61483.63</v>
      </c>
      <c r="C2020" s="146">
        <f t="shared" si="87"/>
        <v>-1.8841503426511363E-2</v>
      </c>
      <c r="D2020" s="143">
        <f>IF('##zz500##'!K2020="","",IF('##zz500##'!K2020="yes",D2019,IF('##zz500##'!T2020&lt;&gt;0,D2019*(1+'##zz500##'!T2020),D2019*(1+C2020))))</f>
        <v>11.700539973621037</v>
      </c>
      <c r="E2020" s="6">
        <f t="shared" si="85"/>
        <v>0</v>
      </c>
      <c r="F2020" s="17">
        <f>D2020/MAX(D$240:D2020)-1</f>
        <v>-4.1400845988147417E-2</v>
      </c>
      <c r="G2020" s="66">
        <f>IF('##zz500##'!K2020="","",IF('##zz500##'!K2020="no",G2019*(1+E2020),IF('##zz500##'!T2020&lt;&gt;0,G2019*(1+'##zz500##'!T2020),G2019*(1+'##zz500##'!P2020))))</f>
        <v>40.633563886710554</v>
      </c>
      <c r="H2020" s="6">
        <f t="shared" si="86"/>
        <v>1.6092926077007297E-2</v>
      </c>
      <c r="I2020" s="17">
        <f>G2020/MAX(G$240:G2020)-1</f>
        <v>-2.9843334897594498E-2</v>
      </c>
      <c r="N2020" s="20"/>
      <c r="O2020" s="20"/>
      <c r="S2020" s="192"/>
      <c r="T2020" s="34"/>
      <c r="U2020" s="34"/>
      <c r="Y2020" s="39"/>
      <c r="Z2020" s="39"/>
      <c r="AA2020" s="17"/>
      <c r="AC2020" s="142"/>
      <c r="AE2020" s="17"/>
      <c r="AG2020" s="66"/>
      <c r="AI2020" s="17"/>
      <c r="AK2020" s="18"/>
      <c r="AM2020" s="23"/>
      <c r="AN2020" s="23"/>
      <c r="AO2020" s="23"/>
    </row>
    <row r="2021" spans="1:41" x14ac:dyDescent="0.25">
      <c r="A2021" s="72">
        <f>IF('##zz500##'!B2021&lt;&gt;"",'##zz500##'!B2021,"")</f>
        <v>42132</v>
      </c>
      <c r="B2021" s="208">
        <v>64476.28</v>
      </c>
      <c r="C2021" s="146">
        <f t="shared" si="87"/>
        <v>4.867393158146327E-2</v>
      </c>
      <c r="D2021" s="143">
        <f>IF('##zz500##'!K2021="","",IF('##zz500##'!K2021="yes",D2020,IF('##zz500##'!T2021&lt;&gt;0,D2020*(1+'##zz500##'!T2021),D2020*(1+C2021))))</f>
        <v>11.700539973621037</v>
      </c>
      <c r="E2021" s="6">
        <f t="shared" si="85"/>
        <v>0</v>
      </c>
      <c r="F2021" s="17">
        <f>D2021/MAX(D$240:D2021)-1</f>
        <v>-4.1400845988147417E-2</v>
      </c>
      <c r="G2021" s="66">
        <f>IF('##zz500##'!K2021="","",IF('##zz500##'!K2021="no",G2020*(1+E2021),IF('##zz500##'!T2021&lt;&gt;0,G2020*(1+'##zz500##'!T2021),G2020*(1+'##zz500##'!P2021))))</f>
        <v>39.299210940611587</v>
      </c>
      <c r="H2021" s="6">
        <f t="shared" si="86"/>
        <v>-3.2838688474858935E-2</v>
      </c>
      <c r="I2021" s="17">
        <f>G2021/MAX(G$240:G2021)-1</f>
        <v>-6.1702007394700442E-2</v>
      </c>
      <c r="N2021" s="20"/>
      <c r="O2021" s="20"/>
      <c r="S2021" s="192"/>
      <c r="T2021" s="34"/>
      <c r="U2021" s="34"/>
      <c r="Y2021" s="39"/>
      <c r="Z2021" s="39"/>
      <c r="AA2021" s="17"/>
      <c r="AC2021" s="142"/>
      <c r="AE2021" s="17"/>
      <c r="AG2021" s="66"/>
      <c r="AI2021" s="17"/>
      <c r="AK2021" s="18"/>
      <c r="AM2021" s="23"/>
      <c r="AN2021" s="23"/>
      <c r="AO2021" s="23"/>
    </row>
    <row r="2022" spans="1:41" x14ac:dyDescent="0.25">
      <c r="A2022" s="72">
        <f>IF('##zz500##'!B2022&lt;&gt;"",'##zz500##'!B2022,"")</f>
        <v>42135</v>
      </c>
      <c r="B2022" s="208">
        <v>68375.820000000007</v>
      </c>
      <c r="C2022" s="146">
        <f t="shared" si="87"/>
        <v>6.0480226216524935E-2</v>
      </c>
      <c r="D2022" s="143">
        <f>IF('##zz500##'!K2022="","",IF('##zz500##'!K2022="yes",D2021,IF('##zz500##'!T2022&lt;&gt;0,D2021*(1+'##zz500##'!T2022),D2021*(1+C2022))))</f>
        <v>11.700539973621037</v>
      </c>
      <c r="E2022" s="6">
        <f t="shared" si="85"/>
        <v>0</v>
      </c>
      <c r="F2022" s="17">
        <f>D2022/MAX(D$240:D2022)-1</f>
        <v>-4.1400845988147417E-2</v>
      </c>
      <c r="G2022" s="66">
        <f>IF('##zz500##'!K2022="","",IF('##zz500##'!K2022="no",G2021*(1+E2022),IF('##zz500##'!T2022&lt;&gt;0,G2021*(1+'##zz500##'!T2022),G2021*(1+'##zz500##'!P2022))))</f>
        <v>38.978990369527047</v>
      </c>
      <c r="H2022" s="6">
        <f t="shared" si="86"/>
        <v>-8.1482697341800359E-3</v>
      </c>
      <c r="I2022" s="17">
        <f>G2022/MAX(G$240:G2022)-1</f>
        <v>-6.9347512529488009E-2</v>
      </c>
      <c r="N2022" s="20"/>
      <c r="O2022" s="20"/>
      <c r="S2022" s="192"/>
      <c r="T2022" s="34"/>
      <c r="U2022" s="34"/>
      <c r="Y2022" s="39"/>
      <c r="Z2022" s="39"/>
      <c r="AA2022" s="17"/>
      <c r="AC2022" s="142"/>
      <c r="AE2022" s="17"/>
      <c r="AG2022" s="66"/>
      <c r="AI2022" s="17"/>
      <c r="AK2022" s="18"/>
      <c r="AM2022" s="23"/>
      <c r="AN2022" s="23"/>
      <c r="AO2022" s="23"/>
    </row>
    <row r="2023" spans="1:41" x14ac:dyDescent="0.25">
      <c r="A2023" s="72">
        <f>IF('##zz500##'!B2023&lt;&gt;"",'##zz500##'!B2023,"")</f>
        <v>42136</v>
      </c>
      <c r="B2023" s="208">
        <v>68910.53</v>
      </c>
      <c r="C2023" s="146">
        <f t="shared" si="87"/>
        <v>7.8201621567388635E-3</v>
      </c>
      <c r="D2023" s="143">
        <f>IF('##zz500##'!K2023="","",IF('##zz500##'!K2023="yes",D2022,IF('##zz500##'!T2023&lt;&gt;0,D2022*(1+'##zz500##'!T2023),D2022*(1+C2023))))</f>
        <v>11.792040093536158</v>
      </c>
      <c r="E2023" s="6">
        <f t="shared" si="85"/>
        <v>7.8201621567388635E-3</v>
      </c>
      <c r="F2023" s="17">
        <f>D2023/MAX(D$240:D2023)-1</f>
        <v>-3.3904445160461982E-2</v>
      </c>
      <c r="G2023" s="66">
        <f>IF('##zz500##'!K2023="","",IF('##zz500##'!K2023="no",G2022*(1+E2023),IF('##zz500##'!T2023&lt;&gt;0,G2022*(1+'##zz500##'!T2023),G2022*(1+'##zz500##'!P2023))))</f>
        <v>39.283812394922712</v>
      </c>
      <c r="H2023" s="6">
        <f t="shared" si="86"/>
        <v>7.8201621567388635E-3</v>
      </c>
      <c r="I2023" s="17">
        <f>G2023/MAX(G$240:G2023)-1</f>
        <v>-6.206965916589624E-2</v>
      </c>
      <c r="N2023" s="20"/>
      <c r="O2023" s="20"/>
      <c r="S2023" s="192"/>
      <c r="T2023" s="34"/>
      <c r="U2023" s="34"/>
      <c r="Y2023" s="39"/>
      <c r="Z2023" s="39"/>
      <c r="AA2023" s="17"/>
      <c r="AC2023" s="142"/>
      <c r="AE2023" s="17"/>
      <c r="AG2023" s="66"/>
      <c r="AI2023" s="17"/>
      <c r="AK2023" s="18"/>
      <c r="AM2023" s="23"/>
      <c r="AN2023" s="23"/>
      <c r="AO2023" s="23"/>
    </row>
    <row r="2024" spans="1:41" x14ac:dyDescent="0.25">
      <c r="A2024" s="72">
        <f>IF('##zz500##'!B2024&lt;&gt;"",'##zz500##'!B2024,"")</f>
        <v>42137</v>
      </c>
      <c r="B2024" s="208">
        <v>69060.62</v>
      </c>
      <c r="C2024" s="146">
        <f t="shared" si="87"/>
        <v>2.1780415852263868E-3</v>
      </c>
      <c r="D2024" s="143">
        <f>IF('##zz500##'!K2024="","",IF('##zz500##'!K2024="yes",D2023,IF('##zz500##'!T2024&lt;&gt;0,D2023*(1+'##zz500##'!T2024),D2023*(1+C2024))))</f>
        <v>11.817723647234537</v>
      </c>
      <c r="E2024" s="6">
        <f t="shared" si="85"/>
        <v>2.1780415852263868E-3</v>
      </c>
      <c r="F2024" s="17">
        <f>D2024/MAX(D$240:D2024)-1</f>
        <v>-3.1800248866719172E-2</v>
      </c>
      <c r="G2024" s="66">
        <f>IF('##zz500##'!K2024="","",IF('##zz500##'!K2024="no",G2023*(1+E2024),IF('##zz500##'!T2024&lt;&gt;0,G2023*(1+'##zz500##'!T2024),G2023*(1+'##zz500##'!P2024))))</f>
        <v>39.369374171945083</v>
      </c>
      <c r="H2024" s="6">
        <f t="shared" si="86"/>
        <v>2.1780415852263868E-3</v>
      </c>
      <c r="I2024" s="17">
        <f>G2024/MAX(G$240:G2024)-1</f>
        <v>-6.0026807879514088E-2</v>
      </c>
      <c r="N2024" s="20"/>
      <c r="O2024" s="20"/>
      <c r="S2024" s="192"/>
      <c r="T2024" s="34"/>
      <c r="U2024" s="34"/>
      <c r="Y2024" s="39"/>
      <c r="Z2024" s="39"/>
      <c r="AA2024" s="17"/>
      <c r="AC2024" s="142"/>
      <c r="AE2024" s="17"/>
      <c r="AG2024" s="66"/>
      <c r="AI2024" s="17"/>
      <c r="AK2024" s="18"/>
      <c r="AM2024" s="23"/>
      <c r="AN2024" s="23"/>
      <c r="AO2024" s="23"/>
    </row>
    <row r="2025" spans="1:41" x14ac:dyDescent="0.25">
      <c r="A2025" s="72">
        <f>IF('##zz500##'!B2025&lt;&gt;"",'##zz500##'!B2025,"")</f>
        <v>42138</v>
      </c>
      <c r="B2025" s="208">
        <v>70877.789999999994</v>
      </c>
      <c r="C2025" s="146">
        <f t="shared" si="87"/>
        <v>2.6312680077300143E-2</v>
      </c>
      <c r="D2025" s="143">
        <f>IF('##zz500##'!K2025="","",IF('##zz500##'!K2025="yes",D2024,IF('##zz500##'!T2025&lt;&gt;0,D2024*(1+'##zz500##'!T2025),D2024*(1+C2025))))</f>
        <v>12.128679628806164</v>
      </c>
      <c r="E2025" s="6">
        <f t="shared" si="85"/>
        <v>2.6312680077300143E-2</v>
      </c>
      <c r="F2025" s="17">
        <f>D2025/MAX(D$240:D2025)-1</f>
        <v>-6.324318564227438E-3</v>
      </c>
      <c r="G2025" s="66">
        <f>IF('##zz500##'!K2025="","",IF('##zz500##'!K2025="no",G2024*(1+E2025),IF('##zz500##'!T2025&lt;&gt;0,G2024*(1+'##zz500##'!T2025),G2024*(1+'##zz500##'!P2025))))</f>
        <v>40.405287919374999</v>
      </c>
      <c r="H2025" s="6">
        <f t="shared" si="86"/>
        <v>2.6312680077300143E-2</v>
      </c>
      <c r="I2025" s="17">
        <f>G2025/MAX(G$240:G2025)-1</f>
        <v>-3.5293593994009109E-2</v>
      </c>
      <c r="N2025" s="20"/>
      <c r="O2025" s="20"/>
      <c r="S2025" s="192"/>
      <c r="T2025" s="34"/>
      <c r="U2025" s="34"/>
      <c r="Y2025" s="39"/>
      <c r="Z2025" s="39"/>
      <c r="AA2025" s="17"/>
      <c r="AC2025" s="142"/>
      <c r="AE2025" s="17"/>
      <c r="AG2025" s="66"/>
      <c r="AI2025" s="17"/>
      <c r="AK2025" s="18"/>
      <c r="AM2025" s="23"/>
      <c r="AN2025" s="23"/>
      <c r="AO2025" s="23"/>
    </row>
    <row r="2026" spans="1:41" x14ac:dyDescent="0.25">
      <c r="A2026" s="72">
        <f>IF('##zz500##'!B2026&lt;&gt;"",'##zz500##'!B2026,"")</f>
        <v>42139</v>
      </c>
      <c r="B2026" s="208">
        <v>71395.75</v>
      </c>
      <c r="C2026" s="146">
        <f t="shared" si="87"/>
        <v>7.3077899296805082E-3</v>
      </c>
      <c r="D2026" s="143">
        <f>IF('##zz500##'!K2026="","",IF('##zz500##'!K2026="yes",D2025,IF('##zz500##'!T2026&lt;&gt;0,D2025*(1+'##zz500##'!T2026),D2025*(1+C2026))))</f>
        <v>12.217313471657874</v>
      </c>
      <c r="E2026" s="6">
        <f t="shared" si="85"/>
        <v>7.3077899296805082E-3</v>
      </c>
      <c r="F2026" s="17">
        <f>D2026/MAX(D$240:D2026)-1</f>
        <v>0</v>
      </c>
      <c r="G2026" s="66">
        <f>IF('##zz500##'!K2026="","",IF('##zz500##'!K2026="no",G2025*(1+E2026),IF('##zz500##'!T2026&lt;&gt;0,G2025*(1+'##zz500##'!T2026),G2025*(1+'##zz500##'!P2026))))</f>
        <v>40.70056127553805</v>
      </c>
      <c r="H2026" s="6">
        <f t="shared" si="86"/>
        <v>7.3077899296805082E-3</v>
      </c>
      <c r="I2026" s="17">
        <f>G2026/MAX(G$240:G2026)-1</f>
        <v>-2.8243722235100188E-2</v>
      </c>
      <c r="N2026" s="20"/>
      <c r="O2026" s="20"/>
      <c r="S2026" s="192"/>
      <c r="T2026" s="34"/>
      <c r="U2026" s="34"/>
      <c r="Y2026" s="39"/>
      <c r="Z2026" s="39"/>
      <c r="AA2026" s="17"/>
      <c r="AC2026" s="142"/>
      <c r="AE2026" s="17"/>
      <c r="AG2026" s="66"/>
      <c r="AI2026" s="17"/>
      <c r="AK2026" s="18"/>
      <c r="AM2026" s="23"/>
      <c r="AN2026" s="23"/>
      <c r="AO2026" s="23"/>
    </row>
    <row r="2027" spans="1:41" x14ac:dyDescent="0.25">
      <c r="A2027" s="72">
        <f>IF('##zz500##'!B2027&lt;&gt;"",'##zz500##'!B2027,"")</f>
        <v>42142</v>
      </c>
      <c r="B2027" s="208">
        <v>75492.639999999999</v>
      </c>
      <c r="C2027" s="146">
        <f t="shared" si="87"/>
        <v>5.7382827409194537E-2</v>
      </c>
      <c r="D2027" s="143">
        <f>IF('##zz500##'!K2027="","",IF('##zz500##'!K2027="yes",D2026,IF('##zz500##'!T2027&lt;&gt;0,D2026*(1+'##zz500##'!T2027),D2026*(1+C2027))))</f>
        <v>12.918377462006045</v>
      </c>
      <c r="E2027" s="6">
        <f t="shared" si="85"/>
        <v>5.7382827409194537E-2</v>
      </c>
      <c r="F2027" s="17">
        <f>D2027/MAX(D$240:D2027)-1</f>
        <v>0</v>
      </c>
      <c r="G2027" s="66">
        <f>IF('##zz500##'!K2027="","",IF('##zz500##'!K2027="no",G2026*(1+E2027),IF('##zz500##'!T2027&lt;&gt;0,G2026*(1+'##zz500##'!T2027),G2026*(1+'##zz500##'!P2027))))</f>
        <v>43.036074558669597</v>
      </c>
      <c r="H2027" s="6">
        <f t="shared" si="86"/>
        <v>5.7382827409194537E-2</v>
      </c>
      <c r="I2027" s="17">
        <f>G2027/MAX(G$240:G2027)-1</f>
        <v>0</v>
      </c>
      <c r="N2027" s="20"/>
      <c r="O2027" s="20"/>
      <c r="S2027" s="192"/>
      <c r="T2027" s="34"/>
      <c r="U2027" s="34"/>
      <c r="Y2027" s="39"/>
      <c r="Z2027" s="39"/>
      <c r="AA2027" s="17"/>
      <c r="AC2027" s="142"/>
      <c r="AE2027" s="17"/>
      <c r="AG2027" s="66"/>
      <c r="AI2027" s="17"/>
      <c r="AK2027" s="18"/>
      <c r="AM2027" s="23"/>
      <c r="AN2027" s="23"/>
      <c r="AO2027" s="23"/>
    </row>
    <row r="2028" spans="1:41" x14ac:dyDescent="0.25">
      <c r="A2028" s="72">
        <f>IF('##zz500##'!B2028&lt;&gt;"",'##zz500##'!B2028,"")</f>
        <v>42143</v>
      </c>
      <c r="B2028" s="208">
        <v>78094.37</v>
      </c>
      <c r="C2028" s="146">
        <f t="shared" si="87"/>
        <v>3.4463359606976107E-2</v>
      </c>
      <c r="D2028" s="143">
        <f>IF('##zz500##'!K2028="","",IF('##zz500##'!K2028="yes",D2027,IF('##zz500##'!T2028&lt;&gt;0,D2027*(1+'##zz500##'!T2028),D2027*(1+C2028))))</f>
        <v>13.363588150017815</v>
      </c>
      <c r="E2028" s="6">
        <f t="shared" si="85"/>
        <v>3.4463359606976107E-2</v>
      </c>
      <c r="F2028" s="17">
        <f>D2028/MAX(D$240:D2028)-1</f>
        <v>0</v>
      </c>
      <c r="G2028" s="66">
        <f>IF('##zz500##'!K2028="","",IF('##zz500##'!K2028="no",G2027*(1+E2028),IF('##zz500##'!T2028&lt;&gt;0,G2027*(1+'##zz500##'!T2028),G2027*(1+'##zz500##'!P2028))))</f>
        <v>44.519242272257664</v>
      </c>
      <c r="H2028" s="6">
        <f t="shared" si="86"/>
        <v>3.4463359606976107E-2</v>
      </c>
      <c r="I2028" s="17">
        <f>G2028/MAX(G$240:G2028)-1</f>
        <v>0</v>
      </c>
      <c r="N2028" s="20"/>
      <c r="O2028" s="20"/>
      <c r="S2028" s="192"/>
      <c r="T2028" s="34"/>
      <c r="U2028" s="34"/>
      <c r="Y2028" s="39"/>
      <c r="Z2028" s="39"/>
      <c r="AA2028" s="17"/>
      <c r="AC2028" s="142"/>
      <c r="AE2028" s="17"/>
      <c r="AF2028" s="14"/>
      <c r="AG2028" s="66"/>
      <c r="AI2028" s="17"/>
      <c r="AJ2028" s="14"/>
      <c r="AK2028" s="18"/>
      <c r="AM2028" s="23"/>
      <c r="AN2028" s="23"/>
      <c r="AO2028" s="23"/>
    </row>
    <row r="2029" spans="1:41" x14ac:dyDescent="0.25">
      <c r="A2029" s="72">
        <f>IF('##zz500##'!B2029&lt;&gt;"",'##zz500##'!B2029,"")</f>
        <v>42144</v>
      </c>
      <c r="B2029" s="208">
        <v>81730.14</v>
      </c>
      <c r="C2029" s="146">
        <f t="shared" si="87"/>
        <v>4.6556108974308952E-2</v>
      </c>
      <c r="D2029" s="143">
        <f>IF('##zz500##'!K2029="","",IF('##zz500##'!K2029="yes",D2028,IF('##zz500##'!T2029&lt;&gt;0,D2028*(1+'##zz500##'!T2029),D2028*(1+C2029))))</f>
        <v>13.985744816217828</v>
      </c>
      <c r="E2029" s="6">
        <f t="shared" si="85"/>
        <v>4.6556108974308952E-2</v>
      </c>
      <c r="F2029" s="17">
        <f>D2029/MAX(D$240:D2029)-1</f>
        <v>0</v>
      </c>
      <c r="G2029" s="66">
        <f>IF('##zz500##'!K2029="","",IF('##zz500##'!K2029="no",G2028*(1+E2029),IF('##zz500##'!T2029&lt;&gt;0,G2028*(1+'##zz500##'!T2029),G2028*(1+'##zz500##'!P2029))))</f>
        <v>46.591884966938551</v>
      </c>
      <c r="H2029" s="6">
        <f t="shared" si="86"/>
        <v>4.6556108974308952E-2</v>
      </c>
      <c r="I2029" s="17">
        <f>G2029/MAX(G$240:G2029)-1</f>
        <v>0</v>
      </c>
      <c r="N2029" s="20"/>
      <c r="O2029" s="20"/>
      <c r="S2029" s="192"/>
      <c r="T2029" s="34"/>
      <c r="U2029" s="34"/>
      <c r="Y2029" s="39"/>
      <c r="Z2029" s="39"/>
      <c r="AA2029" s="17"/>
      <c r="AC2029" s="142"/>
      <c r="AE2029" s="17"/>
      <c r="AG2029" s="66"/>
      <c r="AI2029" s="17"/>
      <c r="AK2029" s="18"/>
      <c r="AM2029" s="23"/>
      <c r="AN2029" s="23"/>
      <c r="AO2029" s="23"/>
    </row>
    <row r="2030" spans="1:41" x14ac:dyDescent="0.25">
      <c r="A2030" s="72">
        <f>IF('##zz500##'!B2030&lt;&gt;"",'##zz500##'!B2030,"")</f>
        <v>42145</v>
      </c>
      <c r="B2030" s="208">
        <v>85507.35</v>
      </c>
      <c r="C2030" s="146">
        <f t="shared" si="87"/>
        <v>4.6215631100105847E-2</v>
      </c>
      <c r="D2030" s="143">
        <f>IF('##zz500##'!K2030="","",IF('##zz500##'!K2030="yes",D2029,IF('##zz500##'!T2030&lt;&gt;0,D2029*(1+'##zz500##'!T2030),D2029*(1+C2030))))</f>
        <v>14.632104839304368</v>
      </c>
      <c r="E2030" s="6">
        <f t="shared" si="85"/>
        <v>4.6215631100105847E-2</v>
      </c>
      <c r="F2030" s="17">
        <f>D2030/MAX(D$240:D2030)-1</f>
        <v>0</v>
      </c>
      <c r="G2030" s="66">
        <f>IF('##zz500##'!K2030="","",IF('##zz500##'!K2030="no",G2029*(1+E2030),IF('##zz500##'!T2030&lt;&gt;0,G2029*(1+'##zz500##'!T2030),G2029*(1+'##zz500##'!P2030))))</f>
        <v>48.745158334829149</v>
      </c>
      <c r="H2030" s="6">
        <f t="shared" si="86"/>
        <v>4.6215631100105847E-2</v>
      </c>
      <c r="I2030" s="17">
        <f>G2030/MAX(G$240:G2030)-1</f>
        <v>0</v>
      </c>
      <c r="N2030" s="20"/>
      <c r="O2030" s="20"/>
      <c r="S2030" s="192"/>
      <c r="T2030" s="34"/>
      <c r="U2030" s="34"/>
      <c r="Y2030" s="39"/>
      <c r="Z2030" s="39"/>
      <c r="AA2030" s="17"/>
      <c r="AC2030" s="142"/>
      <c r="AE2030" s="17"/>
      <c r="AG2030" s="66"/>
      <c r="AI2030" s="17"/>
      <c r="AK2030" s="18"/>
      <c r="AM2030" s="23"/>
      <c r="AN2030" s="23"/>
      <c r="AO2030" s="23"/>
    </row>
    <row r="2031" spans="1:41" x14ac:dyDescent="0.25">
      <c r="A2031" s="72">
        <f>IF('##zz500##'!B2031&lt;&gt;"",'##zz500##'!B2031,"")</f>
        <v>42146</v>
      </c>
      <c r="B2031" s="208">
        <v>86409</v>
      </c>
      <c r="C2031" s="146">
        <f t="shared" si="87"/>
        <v>1.0544707560227184E-2</v>
      </c>
      <c r="D2031" s="143">
        <f>IF('##zz500##'!K2031="","",IF('##zz500##'!K2031="yes",D2030,IF('##zz500##'!T2031&lt;&gt;0,D2030*(1+'##zz500##'!T2031),D2030*(1+C2031))))</f>
        <v>14.786396105825418</v>
      </c>
      <c r="E2031" s="6">
        <f t="shared" si="85"/>
        <v>1.0544707560227184E-2</v>
      </c>
      <c r="F2031" s="17">
        <f>D2031/MAX(D$240:D2031)-1</f>
        <v>0</v>
      </c>
      <c r="G2031" s="66">
        <f>IF('##zz500##'!K2031="","",IF('##zz500##'!K2031="no",G2030*(1+E2031),IF('##zz500##'!T2031&lt;&gt;0,G2030*(1+'##zz500##'!T2031),G2030*(1+'##zz500##'!P2031))))</f>
        <v>49.259161774446895</v>
      </c>
      <c r="H2031" s="6">
        <f t="shared" si="86"/>
        <v>1.0544707560227184E-2</v>
      </c>
      <c r="I2031" s="17">
        <f>G2031/MAX(G$240:G2031)-1</f>
        <v>0</v>
      </c>
      <c r="N2031" s="20"/>
      <c r="O2031" s="20"/>
      <c r="S2031" s="192"/>
      <c r="T2031" s="34"/>
      <c r="U2031" s="34"/>
      <c r="Y2031" s="39"/>
      <c r="Z2031" s="39"/>
      <c r="AA2031" s="17"/>
      <c r="AC2031" s="142"/>
      <c r="AE2031" s="17"/>
      <c r="AG2031" s="66"/>
      <c r="AI2031" s="17"/>
      <c r="AK2031" s="18"/>
      <c r="AM2031" s="23"/>
      <c r="AN2031" s="23"/>
      <c r="AO2031" s="23"/>
    </row>
    <row r="2032" spans="1:41" x14ac:dyDescent="0.25">
      <c r="A2032" s="72">
        <f>IF('##zz500##'!B2032&lt;&gt;"",'##zz500##'!B2032,"")</f>
        <v>42149</v>
      </c>
      <c r="B2032" s="208">
        <v>87103.12</v>
      </c>
      <c r="C2032" s="146">
        <f t="shared" si="87"/>
        <v>8.0329595296786405E-3</v>
      </c>
      <c r="D2032" s="143">
        <f>IF('##zz500##'!K2032="","",IF('##zz500##'!K2032="yes",D2031,IF('##zz500##'!T2032&lt;&gt;0,D2031*(1+'##zz500##'!T2032),D2031*(1+C2032))))</f>
        <v>14.786396105825418</v>
      </c>
      <c r="E2032" s="6">
        <f t="shared" si="85"/>
        <v>0</v>
      </c>
      <c r="F2032" s="17">
        <f>D2032/MAX(D$240:D2032)-1</f>
        <v>0</v>
      </c>
      <c r="G2032" s="66">
        <f>IF('##zz500##'!K2032="","",IF('##zz500##'!K2032="no",G2031*(1+E2032),IF('##zz500##'!T2032&lt;&gt;0,G2031*(1+'##zz500##'!T2032),G2031*(1+'##zz500##'!P2032))))</f>
        <v>48.119362256527104</v>
      </c>
      <c r="H2032" s="6">
        <f t="shared" si="86"/>
        <v>-2.3138832997987802E-2</v>
      </c>
      <c r="I2032" s="17">
        <f>G2032/MAX(G$240:G2032)-1</f>
        <v>-2.3138832997987802E-2</v>
      </c>
      <c r="N2032" s="20"/>
      <c r="O2032" s="20"/>
      <c r="S2032" s="192"/>
      <c r="T2032" s="34"/>
      <c r="U2032" s="34"/>
      <c r="Y2032" s="39"/>
      <c r="Z2032" s="39"/>
      <c r="AA2032" s="17"/>
      <c r="AC2032" s="142"/>
      <c r="AE2032" s="17"/>
      <c r="AG2032" s="66"/>
      <c r="AI2032" s="17"/>
      <c r="AK2032" s="18"/>
      <c r="AM2032" s="23"/>
      <c r="AN2032" s="23"/>
      <c r="AO2032" s="23"/>
    </row>
    <row r="2033" spans="1:41" x14ac:dyDescent="0.25">
      <c r="A2033" s="72">
        <f>IF('##zz500##'!B2033&lt;&gt;"",'##zz500##'!B2033,"")</f>
        <v>42150</v>
      </c>
      <c r="B2033" s="208">
        <v>91588.56</v>
      </c>
      <c r="C2033" s="146">
        <f t="shared" si="87"/>
        <v>5.1495744354507655E-2</v>
      </c>
      <c r="D2033" s="143">
        <f>IF('##zz500##'!K2033="","",IF('##zz500##'!K2033="yes",D2032,IF('##zz500##'!T2033&lt;&gt;0,D2032*(1+'##zz500##'!T2033),D2032*(1+C2033))))</f>
        <v>14.786396105825418</v>
      </c>
      <c r="E2033" s="6">
        <f t="shared" si="85"/>
        <v>0</v>
      </c>
      <c r="F2033" s="17">
        <f>D2033/MAX(D$240:D2033)-1</f>
        <v>0</v>
      </c>
      <c r="G2033" s="66">
        <f>IF('##zz500##'!K2033="","",IF('##zz500##'!K2033="no",G2032*(1+E2033),IF('##zz500##'!T2033&lt;&gt;0,G2032*(1+'##zz500##'!T2033),G2032*(1+'##zz500##'!P2033))))</f>
        <v>45.388610416151074</v>
      </c>
      <c r="H2033" s="6">
        <f t="shared" si="86"/>
        <v>-5.674954347520722E-2</v>
      </c>
      <c r="I2033" s="17">
        <f>G2033/MAX(G$240:G2033)-1</f>
        <v>-7.8575258264010128E-2</v>
      </c>
      <c r="N2033" s="20"/>
      <c r="O2033" s="20"/>
      <c r="S2033" s="192"/>
      <c r="T2033" s="34"/>
      <c r="U2033" s="34"/>
      <c r="Y2033" s="39"/>
      <c r="Z2033" s="39"/>
      <c r="AA2033" s="17"/>
      <c r="AC2033" s="142"/>
      <c r="AE2033" s="17"/>
      <c r="AG2033" s="66"/>
      <c r="AI2033" s="17"/>
      <c r="AK2033" s="18"/>
      <c r="AM2033" s="23"/>
      <c r="AN2033" s="23"/>
      <c r="AO2033" s="23"/>
    </row>
    <row r="2034" spans="1:41" x14ac:dyDescent="0.25">
      <c r="A2034" s="72">
        <f>IF('##zz500##'!B2034&lt;&gt;"",'##zz500##'!B2034,"")</f>
        <v>42151</v>
      </c>
      <c r="B2034" s="208">
        <v>92779.68</v>
      </c>
      <c r="C2034" s="146">
        <f t="shared" si="87"/>
        <v>1.3005117669717681E-2</v>
      </c>
      <c r="D2034" s="143">
        <f>IF('##zz500##'!K2034="","",IF('##zz500##'!K2034="yes",D2033,IF('##zz500##'!T2034&lt;&gt;0,D2033*(1+'##zz500##'!T2034),D2033*(1+C2034))))</f>
        <v>14.786396105825418</v>
      </c>
      <c r="E2034" s="6">
        <f t="shared" ref="E2034:E2097" si="88">D2034/D2033-1</f>
        <v>0</v>
      </c>
      <c r="F2034" s="17">
        <f>D2034/MAX(D$240:D2034)-1</f>
        <v>0</v>
      </c>
      <c r="G2034" s="66">
        <f>IF('##zz500##'!K2034="","",IF('##zz500##'!K2034="no",G2033*(1+E2034),IF('##zz500##'!T2034&lt;&gt;0,G2033*(1+'##zz500##'!T2034),G2033*(1+'##zz500##'!P2034))))</f>
        <v>45.303282138465526</v>
      </c>
      <c r="H2034" s="6">
        <f t="shared" ref="H2034:H2097" si="89">G2034/G2033-1</f>
        <v>-1.8799491084482423E-3</v>
      </c>
      <c r="I2034" s="17">
        <f>G2034/MAX(G$240:G2034)-1</f>
        <v>-8.0307489885738881E-2</v>
      </c>
      <c r="N2034" s="20"/>
      <c r="O2034" s="20"/>
      <c r="S2034" s="192"/>
      <c r="T2034" s="34"/>
      <c r="U2034" s="34"/>
      <c r="Y2034" s="39"/>
      <c r="Z2034" s="39"/>
      <c r="AA2034" s="17"/>
      <c r="AC2034" s="142"/>
      <c r="AE2034" s="17"/>
      <c r="AG2034" s="66"/>
      <c r="AI2034" s="17"/>
      <c r="AK2034" s="18"/>
      <c r="AM2034" s="23"/>
      <c r="AN2034" s="23"/>
      <c r="AO2034" s="23"/>
    </row>
    <row r="2035" spans="1:41" x14ac:dyDescent="0.25">
      <c r="A2035" s="72">
        <f>IF('##zz500##'!B2035&lt;&gt;"",'##zz500##'!B2035,"")</f>
        <v>42152</v>
      </c>
      <c r="B2035" s="208">
        <v>90375.07</v>
      </c>
      <c r="C2035" s="146">
        <f t="shared" si="87"/>
        <v>-2.5917420711086603E-2</v>
      </c>
      <c r="D2035" s="143">
        <f>IF('##zz500##'!K2035="","",IF('##zz500##'!K2035="yes",D2034,IF('##zz500##'!T2035&lt;&gt;0,D2034*(1+'##zz500##'!T2035),D2034*(1+C2035))))</f>
        <v>14.786396105825418</v>
      </c>
      <c r="E2035" s="6">
        <f t="shared" si="88"/>
        <v>0</v>
      </c>
      <c r="F2035" s="17">
        <f>D2035/MAX(D$240:D2035)-1</f>
        <v>0</v>
      </c>
      <c r="G2035" s="66">
        <f>IF('##zz500##'!K2035="","",IF('##zz500##'!K2035="no",G2034*(1+E2035),IF('##zz500##'!T2035&lt;&gt;0,G2034*(1+'##zz500##'!T2035),G2034*(1+'##zz500##'!P2035))))</f>
        <v>47.771091707569958</v>
      </c>
      <c r="H2035" s="6">
        <f t="shared" si="89"/>
        <v>5.4473085670962762E-2</v>
      </c>
      <c r="I2035" s="17">
        <f>G2035/MAX(G$240:G2035)-1</f>
        <v>-3.0209000991341828E-2</v>
      </c>
      <c r="N2035" s="20"/>
      <c r="O2035" s="20"/>
      <c r="S2035" s="192"/>
      <c r="T2035" s="34"/>
      <c r="U2035" s="34"/>
      <c r="Y2035" s="39"/>
      <c r="Z2035" s="39"/>
      <c r="AA2035" s="17"/>
      <c r="AC2035" s="142"/>
      <c r="AE2035" s="17"/>
      <c r="AG2035" s="66"/>
      <c r="AI2035" s="17"/>
      <c r="AK2035" s="18"/>
      <c r="AM2035" s="23"/>
      <c r="AN2035" s="23"/>
      <c r="AO2035" s="23"/>
    </row>
    <row r="2036" spans="1:41" x14ac:dyDescent="0.25">
      <c r="A2036" s="72">
        <f>IF('##zz500##'!B2036&lt;&gt;"",'##zz500##'!B2036,"")</f>
        <v>42153</v>
      </c>
      <c r="B2036" s="208">
        <v>90723.19</v>
      </c>
      <c r="C2036" s="146">
        <f t="shared" si="87"/>
        <v>3.8519472239413322E-3</v>
      </c>
      <c r="D2036" s="143">
        <f>IF('##zz500##'!K2036="","",IF('##zz500##'!K2036="yes",D2035,IF('##zz500##'!T2036&lt;&gt;0,D2035*(1+'##zz500##'!T2036),D2035*(1+C2036))))</f>
        <v>14.843352523257348</v>
      </c>
      <c r="E2036" s="6">
        <f t="shared" si="88"/>
        <v>3.8519472239413322E-3</v>
      </c>
      <c r="F2036" s="17">
        <f>D2036/MAX(D$240:D2036)-1</f>
        <v>0</v>
      </c>
      <c r="G2036" s="66">
        <f>IF('##zz500##'!K2036="","",IF('##zz500##'!K2036="no",G2035*(1+E2036),IF('##zz500##'!T2036&lt;&gt;0,G2035*(1+'##zz500##'!T2036),G2035*(1+'##zz500##'!P2036))))</f>
        <v>47.955103431657577</v>
      </c>
      <c r="H2036" s="6">
        <f t="shared" si="89"/>
        <v>3.8519472239413322E-3</v>
      </c>
      <c r="I2036" s="17">
        <f>G2036/MAX(G$240:G2036)-1</f>
        <v>-2.647341724490726E-2</v>
      </c>
      <c r="N2036" s="20"/>
      <c r="O2036" s="20"/>
      <c r="S2036" s="192"/>
      <c r="T2036" s="34"/>
      <c r="U2036" s="34"/>
      <c r="Y2036" s="39"/>
      <c r="Z2036" s="39"/>
      <c r="AA2036" s="17"/>
      <c r="AC2036" s="142"/>
      <c r="AE2036" s="17"/>
      <c r="AG2036" s="66"/>
      <c r="AI2036" s="17"/>
      <c r="AK2036" s="18"/>
      <c r="AM2036" s="23"/>
      <c r="AN2036" s="23"/>
      <c r="AO2036" s="23"/>
    </row>
    <row r="2037" spans="1:41" x14ac:dyDescent="0.25">
      <c r="A2037" s="72">
        <f>IF('##zz500##'!B2037&lt;&gt;"",'##zz500##'!B2037,"")</f>
        <v>42156</v>
      </c>
      <c r="B2037" s="208">
        <v>94967.22</v>
      </c>
      <c r="C2037" s="146">
        <f t="shared" si="87"/>
        <v>4.6779990871132382E-2</v>
      </c>
      <c r="D2037" s="143">
        <f>IF('##zz500##'!K2037="","",IF('##zz500##'!K2037="yes",D2036,IF('##zz500##'!T2037&lt;&gt;0,D2036*(1+'##zz500##'!T2037),D2036*(1+C2037))))</f>
        <v>15.537724418792326</v>
      </c>
      <c r="E2037" s="6">
        <f t="shared" si="88"/>
        <v>4.6779990871132382E-2</v>
      </c>
      <c r="F2037" s="17">
        <f>D2037/MAX(D$240:D2037)-1</f>
        <v>0</v>
      </c>
      <c r="G2037" s="66">
        <f>IF('##zz500##'!K2037="","",IF('##zz500##'!K2037="no",G2036*(1+E2037),IF('##zz500##'!T2037&lt;&gt;0,G2036*(1+'##zz500##'!T2037),G2036*(1+'##zz500##'!P2037))))</f>
        <v>50.198442732414726</v>
      </c>
      <c r="H2037" s="6">
        <f t="shared" si="89"/>
        <v>4.6779990871132382E-2</v>
      </c>
      <c r="I2037" s="17">
        <f>G2037/MAX(G$240:G2037)-1</f>
        <v>0</v>
      </c>
      <c r="N2037" s="20"/>
      <c r="O2037" s="20"/>
      <c r="S2037" s="192"/>
      <c r="T2037" s="34"/>
      <c r="U2037" s="34"/>
      <c r="Y2037" s="39"/>
      <c r="Z2037" s="39"/>
      <c r="AA2037" s="17"/>
      <c r="AC2037" s="142"/>
      <c r="AE2037" s="17"/>
      <c r="AG2037" s="66"/>
      <c r="AI2037" s="17"/>
      <c r="AK2037" s="18"/>
      <c r="AM2037" s="23"/>
      <c r="AN2037" s="23"/>
      <c r="AO2037" s="23"/>
    </row>
    <row r="2038" spans="1:41" x14ac:dyDescent="0.25">
      <c r="A2038" s="72">
        <f>IF('##zz500##'!B2038&lt;&gt;"",'##zz500##'!B2038,"")</f>
        <v>42157</v>
      </c>
      <c r="B2038" s="208">
        <v>99706.99</v>
      </c>
      <c r="C2038" s="146">
        <f t="shared" si="87"/>
        <v>4.990953720662783E-2</v>
      </c>
      <c r="D2038" s="143">
        <f>IF('##zz500##'!K2038="","",IF('##zz500##'!K2038="yes",D2037,IF('##zz500##'!T2038&lt;&gt;0,D2037*(1+'##zz500##'!T2038),D2037*(1+C2038))))</f>
        <v>15.537724418792326</v>
      </c>
      <c r="E2038" s="6">
        <f t="shared" si="88"/>
        <v>0</v>
      </c>
      <c r="F2038" s="17">
        <f>D2038/MAX(D$240:D2038)-1</f>
        <v>0</v>
      </c>
      <c r="G2038" s="66">
        <f>IF('##zz500##'!K2038="","",IF('##zz500##'!K2038="no",G2037*(1+E2038),IF('##zz500##'!T2038&lt;&gt;0,G2037*(1+'##zz500##'!T2038),G2037*(1+'##zz500##'!P2038))))</f>
        <v>49.17495104704188</v>
      </c>
      <c r="H2038" s="6">
        <f t="shared" si="89"/>
        <v>-2.0388913075025439E-2</v>
      </c>
      <c r="I2038" s="17">
        <f>G2038/MAX(G$240:G2038)-1</f>
        <v>-2.0388913075025439E-2</v>
      </c>
      <c r="N2038" s="20"/>
      <c r="O2038" s="20"/>
      <c r="S2038" s="192"/>
      <c r="T2038" s="34"/>
      <c r="U2038" s="34"/>
      <c r="Y2038" s="39"/>
      <c r="Z2038" s="39"/>
      <c r="AA2038" s="17"/>
      <c r="AC2038" s="142"/>
      <c r="AE2038" s="17"/>
      <c r="AG2038" s="66"/>
      <c r="AI2038" s="17"/>
      <c r="AK2038" s="18"/>
      <c r="AM2038" s="23"/>
      <c r="AN2038" s="23"/>
      <c r="AO2038" s="23"/>
    </row>
    <row r="2039" spans="1:41" x14ac:dyDescent="0.25">
      <c r="A2039" s="72">
        <f>IF('##zz500##'!B2039&lt;&gt;"",'##zz500##'!B2039,"")</f>
        <v>42158</v>
      </c>
      <c r="B2039" s="208">
        <v>98624.04</v>
      </c>
      <c r="C2039" s="146">
        <f t="shared" si="87"/>
        <v>-1.0861324767701963E-2</v>
      </c>
      <c r="D2039" s="143">
        <f>IF('##zz500##'!K2039="","",IF('##zz500##'!K2039="yes",D2038,IF('##zz500##'!T2039&lt;&gt;0,D2038*(1+'##zz500##'!T2039),D2038*(1+C2039))))</f>
        <v>15.537724418792326</v>
      </c>
      <c r="E2039" s="6">
        <f t="shared" si="88"/>
        <v>0</v>
      </c>
      <c r="F2039" s="17">
        <f>D2039/MAX(D$240:D2039)-1</f>
        <v>0</v>
      </c>
      <c r="G2039" s="66">
        <f>IF('##zz500##'!K2039="","",IF('##zz500##'!K2039="no",G2038*(1+E2039),IF('##zz500##'!T2039&lt;&gt;0,G2038*(1+'##zz500##'!T2039),G2038*(1+'##zz500##'!P2039))))</f>
        <v>49.818355085487141</v>
      </c>
      <c r="H2039" s="6">
        <f t="shared" si="89"/>
        <v>1.3083979236293786E-2</v>
      </c>
      <c r="I2039" s="17">
        <f>G2039/MAX(G$240:G2039)-1</f>
        <v>-7.5717019540558761E-3</v>
      </c>
      <c r="N2039" s="20"/>
      <c r="O2039" s="20"/>
      <c r="S2039" s="192"/>
      <c r="T2039" s="34"/>
      <c r="U2039" s="34"/>
      <c r="Y2039" s="39"/>
      <c r="Z2039" s="39"/>
      <c r="AA2039" s="17"/>
      <c r="AC2039" s="142"/>
      <c r="AE2039" s="17"/>
      <c r="AG2039" s="66"/>
      <c r="AI2039" s="17"/>
      <c r="AK2039" s="18"/>
      <c r="AM2039" s="23"/>
      <c r="AN2039" s="23"/>
      <c r="AO2039" s="23"/>
    </row>
    <row r="2040" spans="1:41" x14ac:dyDescent="0.25">
      <c r="A2040" s="72">
        <f>IF('##zz500##'!B2040&lt;&gt;"",'##zz500##'!B2040,"")</f>
        <v>42159</v>
      </c>
      <c r="B2040" s="208">
        <v>96046.61</v>
      </c>
      <c r="C2040" s="146">
        <f t="shared" si="87"/>
        <v>-2.6133891898973083E-2</v>
      </c>
      <c r="D2040" s="143">
        <f>IF('##zz500##'!K2040="","",IF('##zz500##'!K2040="yes",D2039,IF('##zz500##'!T2040&lt;&gt;0,D2039*(1+'##zz500##'!T2040),D2039*(1+C2040))))</f>
        <v>15.537724418792326</v>
      </c>
      <c r="E2040" s="6">
        <f t="shared" si="88"/>
        <v>0</v>
      </c>
      <c r="F2040" s="17">
        <f>D2040/MAX(D$240:D2040)-1</f>
        <v>0</v>
      </c>
      <c r="G2040" s="66">
        <f>IF('##zz500##'!K2040="","",IF('##zz500##'!K2040="no",G2039*(1+E2040),IF('##zz500##'!T2040&lt;&gt;0,G2039*(1+'##zz500##'!T2040),G2039*(1+'##zz500##'!P2040))))</f>
        <v>50.86827718812458</v>
      </c>
      <c r="H2040" s="6">
        <f t="shared" si="89"/>
        <v>2.1075005403847547E-2</v>
      </c>
      <c r="I2040" s="17">
        <f>G2040/MAX(G$240:G2040)-1</f>
        <v>0</v>
      </c>
      <c r="N2040" s="20"/>
      <c r="O2040" s="20"/>
      <c r="S2040" s="192"/>
      <c r="T2040" s="34"/>
      <c r="U2040" s="34"/>
      <c r="Y2040" s="39"/>
      <c r="Z2040" s="39"/>
      <c r="AA2040" s="17"/>
      <c r="AC2040" s="142"/>
      <c r="AE2040" s="17"/>
      <c r="AG2040" s="66"/>
      <c r="AI2040" s="17"/>
      <c r="AK2040" s="18"/>
      <c r="AM2040" s="23"/>
      <c r="AN2040" s="23"/>
      <c r="AO2040" s="23"/>
    </row>
    <row r="2041" spans="1:41" x14ac:dyDescent="0.25">
      <c r="A2041" s="72">
        <f>IF('##zz500##'!B2041&lt;&gt;"",'##zz500##'!B2041,"")</f>
        <v>42160</v>
      </c>
      <c r="B2041" s="208">
        <v>97723.26</v>
      </c>
      <c r="C2041" s="146">
        <f t="shared" si="87"/>
        <v>1.7456628609796798E-2</v>
      </c>
      <c r="D2041" s="143">
        <f>IF('##zz500##'!K2041="","",IF('##zz500##'!K2041="yes",D2040,IF('##zz500##'!T2041&lt;&gt;0,D2040*(1+'##zz500##'!T2041),D2040*(1+C2041))))</f>
        <v>15.537724418792326</v>
      </c>
      <c r="E2041" s="6">
        <f t="shared" si="88"/>
        <v>0</v>
      </c>
      <c r="F2041" s="17">
        <f>D2041/MAX(D$240:D2041)-1</f>
        <v>0</v>
      </c>
      <c r="G2041" s="66">
        <f>IF('##zz500##'!K2041="","",IF('##zz500##'!K2041="no",G2040*(1+E2041),IF('##zz500##'!T2041&lt;&gt;0,G2040*(1+'##zz500##'!T2041),G2040*(1+'##zz500##'!P2041))))</f>
        <v>50.49481009582594</v>
      </c>
      <c r="H2041" s="6">
        <f t="shared" si="89"/>
        <v>-7.3418466860487586E-3</v>
      </c>
      <c r="I2041" s="17">
        <f>G2041/MAX(G$240:G2041)-1</f>
        <v>-7.3418466860487586E-3</v>
      </c>
      <c r="N2041" s="20"/>
      <c r="O2041" s="20"/>
      <c r="S2041" s="192"/>
      <c r="T2041" s="34"/>
      <c r="U2041" s="34"/>
      <c r="Y2041" s="39"/>
      <c r="Z2041" s="39"/>
      <c r="AA2041" s="17"/>
      <c r="AC2041" s="142"/>
      <c r="AE2041" s="17"/>
      <c r="AG2041" s="66"/>
      <c r="AI2041" s="17"/>
      <c r="AK2041" s="18"/>
      <c r="AM2041" s="23"/>
      <c r="AN2041" s="23"/>
      <c r="AO2041" s="23"/>
    </row>
    <row r="2042" spans="1:41" x14ac:dyDescent="0.25">
      <c r="A2042" s="72">
        <f>IF('##zz500##'!B2042&lt;&gt;"",'##zz500##'!B2042,"")</f>
        <v>42163</v>
      </c>
      <c r="B2042" s="208">
        <v>95189.42</v>
      </c>
      <c r="C2042" s="146">
        <f t="shared" si="87"/>
        <v>-2.5928729761982905E-2</v>
      </c>
      <c r="D2042" s="143">
        <f>IF('##zz500##'!K2042="","",IF('##zz500##'!K2042="yes",D2041,IF('##zz500##'!T2042&lt;&gt;0,D2041*(1+'##zz500##'!T2042),D2041*(1+C2042))))</f>
        <v>15.537724418792326</v>
      </c>
      <c r="E2042" s="6">
        <f t="shared" si="88"/>
        <v>0</v>
      </c>
      <c r="F2042" s="17">
        <f>D2042/MAX(D$240:D2042)-1</f>
        <v>0</v>
      </c>
      <c r="G2042" s="66">
        <f>IF('##zz500##'!K2042="","",IF('##zz500##'!K2042="no",G2041*(1+E2042),IF('##zz500##'!T2042&lt;&gt;0,G2041*(1+'##zz500##'!T2042),G2041*(1+'##zz500##'!P2042))))</f>
        <v>52.092344319699727</v>
      </c>
      <c r="H2042" s="6">
        <f t="shared" si="89"/>
        <v>3.1637592474198506E-2</v>
      </c>
      <c r="I2042" s="17">
        <f>G2042/MAX(G$240:G2042)-1</f>
        <v>0</v>
      </c>
      <c r="N2042" s="20"/>
      <c r="O2042" s="20"/>
      <c r="S2042" s="192"/>
      <c r="T2042" s="34"/>
      <c r="U2042" s="34"/>
      <c r="Y2042" s="39"/>
      <c r="Z2042" s="39"/>
      <c r="AA2042" s="17"/>
      <c r="AC2042" s="142"/>
      <c r="AE2042" s="17"/>
      <c r="AG2042" s="66"/>
      <c r="AI2042" s="17"/>
      <c r="AK2042" s="18"/>
      <c r="AM2042" s="23"/>
      <c r="AN2042" s="23"/>
      <c r="AO2042" s="23"/>
    </row>
    <row r="2043" spans="1:41" x14ac:dyDescent="0.25">
      <c r="A2043" s="72">
        <f>IF('##zz500##'!B2043&lt;&gt;"",'##zz500##'!B2043,"")</f>
        <v>42164</v>
      </c>
      <c r="B2043" s="208">
        <v>94904.51</v>
      </c>
      <c r="C2043" s="146">
        <f t="shared" si="87"/>
        <v>-2.9930847356776091E-3</v>
      </c>
      <c r="D2043" s="143">
        <f>IF('##zz500##'!K2043="","",IF('##zz500##'!K2043="yes",D2042,IF('##zz500##'!T2043&lt;&gt;0,D2042*(1+'##zz500##'!T2043),D2042*(1+C2043))))</f>
        <v>15.491218693007273</v>
      </c>
      <c r="E2043" s="6">
        <f t="shared" si="88"/>
        <v>-2.9930847356776091E-3</v>
      </c>
      <c r="F2043" s="17">
        <f>D2043/MAX(D$240:D2043)-1</f>
        <v>-2.9930847356776091E-3</v>
      </c>
      <c r="G2043" s="66">
        <f>IF('##zz500##'!K2043="","",IF('##zz500##'!K2043="no",G2042*(1+E2043),IF('##zz500##'!T2043&lt;&gt;0,G2042*(1+'##zz500##'!T2043),G2042*(1+'##zz500##'!P2043))))</f>
        <v>51.936427519070769</v>
      </c>
      <c r="H2043" s="6">
        <f t="shared" si="89"/>
        <v>-2.9930847356776091E-3</v>
      </c>
      <c r="I2043" s="17">
        <f>G2043/MAX(G$240:G2043)-1</f>
        <v>-2.9930847356776091E-3</v>
      </c>
      <c r="N2043" s="20"/>
      <c r="O2043" s="20"/>
      <c r="S2043" s="192"/>
      <c r="T2043" s="34"/>
      <c r="U2043" s="34"/>
      <c r="Y2043" s="39"/>
      <c r="Z2043" s="39"/>
      <c r="AA2043" s="17"/>
      <c r="AC2043" s="142"/>
      <c r="AE2043" s="17"/>
      <c r="AG2043" s="66"/>
      <c r="AI2043" s="17"/>
      <c r="AK2043" s="18"/>
      <c r="AM2043" s="23"/>
      <c r="AN2043" s="23"/>
      <c r="AO2043" s="23"/>
    </row>
    <row r="2044" spans="1:41" x14ac:dyDescent="0.25">
      <c r="A2044" s="72">
        <f>IF('##zz500##'!B2044&lt;&gt;"",'##zz500##'!B2044,"")</f>
        <v>42165</v>
      </c>
      <c r="B2044" s="208">
        <v>97645.29</v>
      </c>
      <c r="C2044" s="146">
        <f t="shared" si="87"/>
        <v>2.887934409018067E-2</v>
      </c>
      <c r="D2044" s="143">
        <f>IF('##zz500##'!K2044="","",IF('##zz500##'!K2044="yes",D2043,IF('##zz500##'!T2044&lt;&gt;0,D2043*(1+'##zz500##'!T2044),D2043*(1+C2044))))</f>
        <v>15.938594928018869</v>
      </c>
      <c r="E2044" s="6">
        <f t="shared" si="88"/>
        <v>2.887934409018067E-2</v>
      </c>
      <c r="F2044" s="17">
        <f>D2044/MAX(D$240:D2044)-1</f>
        <v>0</v>
      </c>
      <c r="G2044" s="66">
        <f>IF('##zz500##'!K2044="","",IF('##zz500##'!K2044="no",G2043*(1+E2044),IF('##zz500##'!T2044&lt;&gt;0,G2043*(1+'##zz500##'!T2044),G2043*(1+'##zz500##'!P2044))))</f>
        <v>53.436317480208743</v>
      </c>
      <c r="H2044" s="6">
        <f t="shared" si="89"/>
        <v>2.887934409018067E-2</v>
      </c>
      <c r="I2044" s="17">
        <f>G2044/MAX(G$240:G2044)-1</f>
        <v>0</v>
      </c>
      <c r="N2044" s="20"/>
      <c r="O2044" s="20"/>
      <c r="S2044" s="192"/>
      <c r="T2044" s="34"/>
      <c r="U2044" s="34"/>
      <c r="Y2044" s="39"/>
      <c r="Z2044" s="39"/>
      <c r="AA2044" s="17"/>
      <c r="AC2044" s="142"/>
      <c r="AE2044" s="17"/>
      <c r="AG2044" s="66"/>
      <c r="AI2044" s="17"/>
      <c r="AK2044" s="18"/>
      <c r="AM2044" s="23"/>
      <c r="AN2044" s="23"/>
      <c r="AO2044" s="23"/>
    </row>
    <row r="2045" spans="1:41" x14ac:dyDescent="0.25">
      <c r="A2045" s="72">
        <f>IF('##zz500##'!B2045&lt;&gt;"",'##zz500##'!B2045,"")</f>
        <v>42166</v>
      </c>
      <c r="B2045" s="208">
        <v>99728.49</v>
      </c>
      <c r="C2045" s="146">
        <f t="shared" si="87"/>
        <v>2.1334362364022086E-2</v>
      </c>
      <c r="D2045" s="143">
        <f>IF('##zz500##'!K2045="","",IF('##zz500##'!K2045="yes",D2044,IF('##zz500##'!T2045&lt;&gt;0,D2044*(1+'##zz500##'!T2045),D2044*(1+C2045))))</f>
        <v>16.278634687786589</v>
      </c>
      <c r="E2045" s="6">
        <f t="shared" si="88"/>
        <v>2.1334362364022086E-2</v>
      </c>
      <c r="F2045" s="17">
        <f>D2045/MAX(D$240:D2045)-1</f>
        <v>0</v>
      </c>
      <c r="G2045" s="66">
        <f>IF('##zz500##'!K2045="","",IF('##zz500##'!K2045="no",G2044*(1+E2045),IF('##zz500##'!T2045&lt;&gt;0,G2044*(1+'##zz500##'!T2045),G2044*(1+'##zz500##'!P2045))))</f>
        <v>54.576347240730442</v>
      </c>
      <c r="H2045" s="6">
        <f t="shared" si="89"/>
        <v>2.1334362364022086E-2</v>
      </c>
      <c r="I2045" s="17">
        <f>G2045/MAX(G$240:G2045)-1</f>
        <v>0</v>
      </c>
      <c r="N2045" s="20"/>
      <c r="O2045" s="20"/>
      <c r="S2045" s="192"/>
      <c r="T2045" s="34"/>
      <c r="U2045" s="34"/>
      <c r="Y2045" s="39"/>
      <c r="Z2045" s="39"/>
      <c r="AA2045" s="17"/>
      <c r="AC2045" s="142"/>
      <c r="AE2045" s="17"/>
      <c r="AG2045" s="66"/>
      <c r="AI2045" s="17"/>
      <c r="AK2045" s="18"/>
      <c r="AM2045" s="23"/>
      <c r="AN2045" s="23"/>
      <c r="AO2045" s="23"/>
    </row>
    <row r="2046" spans="1:41" s="80" customFormat="1" x14ac:dyDescent="0.25">
      <c r="A2046" s="72">
        <f>IF('##zz500##'!B2046&lt;&gt;"",'##zz500##'!B2046,"")</f>
        <v>42167</v>
      </c>
      <c r="B2046" s="208">
        <v>101103.99</v>
      </c>
      <c r="C2046" s="146">
        <f t="shared" si="87"/>
        <v>1.3792447875226044E-2</v>
      </c>
      <c r="D2046" s="143">
        <f>IF('##zz500##'!K2046="","",IF('##zz500##'!K2046="yes",D2045,IF('##zz500##'!T2046&lt;&gt;0,D2045*(1+'##zz500##'!T2046),D2045*(1+C2046))))</f>
        <v>16.503156908197731</v>
      </c>
      <c r="E2046" s="6">
        <f t="shared" si="88"/>
        <v>1.3792447875226044E-2</v>
      </c>
      <c r="F2046" s="79">
        <f>D2046/MAX(D$240:D2046)-1</f>
        <v>0</v>
      </c>
      <c r="G2046" s="66">
        <f>IF('##zz500##'!K2046="","",IF('##zz500##'!K2046="no",G2045*(1+E2046),IF('##zz500##'!T2046&lt;&gt;0,G2045*(1+'##zz500##'!T2046),G2045*(1+'##zz500##'!P2046))))</f>
        <v>55.329088665268451</v>
      </c>
      <c r="H2046" s="6">
        <f t="shared" si="89"/>
        <v>1.3792447875226044E-2</v>
      </c>
      <c r="I2046" s="79">
        <f>G2046/MAX(G$240:G2046)-1</f>
        <v>0</v>
      </c>
      <c r="J2046" s="23"/>
      <c r="K2046" s="23"/>
      <c r="L2046" s="23"/>
      <c r="M2046" s="23"/>
      <c r="N2046" s="83"/>
      <c r="O2046" s="83"/>
      <c r="P2046" s="112"/>
      <c r="Q2046" s="84"/>
      <c r="R2046" s="17"/>
      <c r="S2046" s="192"/>
      <c r="T2046" s="34"/>
      <c r="U2046" s="34"/>
      <c r="V2046" s="146"/>
      <c r="W2046" s="146"/>
      <c r="X2046" s="118"/>
      <c r="Y2046" s="119"/>
      <c r="Z2046" s="119"/>
      <c r="AA2046" s="17"/>
      <c r="AB2046" s="6"/>
      <c r="AC2046" s="142"/>
      <c r="AD2046" s="6"/>
      <c r="AE2046" s="79"/>
      <c r="AF2046" s="79"/>
      <c r="AG2046" s="66"/>
      <c r="AH2046" s="6"/>
      <c r="AI2046" s="79"/>
      <c r="AJ2046" s="79"/>
      <c r="AK2046" s="81"/>
      <c r="AL2046" s="79"/>
      <c r="AM2046" s="23"/>
      <c r="AN2046" s="23"/>
      <c r="AO2046" s="23"/>
    </row>
    <row r="2047" spans="1:41" x14ac:dyDescent="0.25">
      <c r="A2047" s="72">
        <f>IF('##zz500##'!B2047&lt;&gt;"",'##zz500##'!B2047,"")</f>
        <v>42170</v>
      </c>
      <c r="B2047" s="208">
        <v>97812.800000000003</v>
      </c>
      <c r="C2047" s="146">
        <f t="shared" si="87"/>
        <v>-3.2552523396950028E-2</v>
      </c>
      <c r="D2047" s="143">
        <f>IF('##zz500##'!K2047="","",IF('##zz500##'!K2047="yes",D2046,IF('##zz500##'!T2047&lt;&gt;0,D2046*(1+'##zz500##'!T2047),D2046*(1+C2047))))</f>
        <v>15.965937506820087</v>
      </c>
      <c r="E2047" s="6">
        <f t="shared" si="88"/>
        <v>-3.2552523396950028E-2</v>
      </c>
      <c r="F2047" s="17">
        <f>D2047/MAX(D$240:D2047)-1</f>
        <v>-3.2552523396950028E-2</v>
      </c>
      <c r="G2047" s="66">
        <f>IF('##zz500##'!K2047="","",IF('##zz500##'!K2047="no",G2046*(1+E2047),IF('##zz500##'!T2047&lt;&gt;0,G2046*(1+'##zz500##'!T2047),G2046*(1+'##zz500##'!P2047))))</f>
        <v>53.527987211960379</v>
      </c>
      <c r="H2047" s="6">
        <f t="shared" si="89"/>
        <v>-3.2552523396950028E-2</v>
      </c>
      <c r="I2047" s="17">
        <f>G2047/MAX(G$240:G2047)-1</f>
        <v>-3.2552523396950028E-2</v>
      </c>
      <c r="N2047" s="20"/>
      <c r="O2047" s="20"/>
      <c r="S2047" s="192"/>
      <c r="T2047" s="34"/>
      <c r="U2047" s="34"/>
      <c r="Y2047" s="39"/>
      <c r="Z2047" s="39"/>
      <c r="AA2047" s="17"/>
      <c r="AC2047" s="142"/>
      <c r="AE2047" s="17"/>
      <c r="AG2047" s="66"/>
      <c r="AI2047" s="17"/>
      <c r="AK2047" s="18"/>
      <c r="AM2047" s="23"/>
      <c r="AN2047" s="23"/>
      <c r="AO2047" s="23"/>
    </row>
    <row r="2048" spans="1:41" x14ac:dyDescent="0.25">
      <c r="A2048" s="72">
        <f>IF('##zz500##'!B2048&lt;&gt;"",'##zz500##'!B2048,"")</f>
        <v>42171</v>
      </c>
      <c r="B2048" s="208">
        <v>95452.08</v>
      </c>
      <c r="C2048" s="146">
        <f t="shared" si="87"/>
        <v>-2.4135082524986529E-2</v>
      </c>
      <c r="D2048" s="143">
        <f>IF('##zz500##'!K2048="","",IF('##zz500##'!K2048="yes",D2047,IF('##zz500##'!T2048&lt;&gt;0,D2047*(1+'##zz500##'!T2048),D2047*(1+C2048))))</f>
        <v>15.580598287504206</v>
      </c>
      <c r="E2048" s="6">
        <f t="shared" si="88"/>
        <v>-2.4135082524986529E-2</v>
      </c>
      <c r="F2048" s="17">
        <f>D2048/MAX(D$240:D2048)-1</f>
        <v>-5.5901948083354691E-2</v>
      </c>
      <c r="G2048" s="66">
        <f>IF('##zz500##'!K2048="","",IF('##zz500##'!K2048="no",G2047*(1+E2048),IF('##zz500##'!T2048&lt;&gt;0,G2047*(1+'##zz500##'!T2048),G2047*(1+'##zz500##'!P2048))))</f>
        <v>52.236084823203292</v>
      </c>
      <c r="H2048" s="6">
        <f t="shared" si="89"/>
        <v>-2.4135082524986529E-2</v>
      </c>
      <c r="I2048" s="17">
        <f>G2048/MAX(G$240:G2048)-1</f>
        <v>-5.590194808335458E-2</v>
      </c>
      <c r="N2048" s="20"/>
      <c r="O2048" s="20"/>
      <c r="S2048" s="192"/>
      <c r="T2048" s="34"/>
      <c r="U2048" s="34"/>
      <c r="Y2048" s="39"/>
      <c r="Z2048" s="39"/>
      <c r="AA2048" s="17"/>
      <c r="AC2048" s="142"/>
      <c r="AE2048" s="17"/>
      <c r="AF2048" s="14"/>
      <c r="AG2048" s="66"/>
      <c r="AI2048" s="17"/>
      <c r="AJ2048" s="14"/>
      <c r="AK2048" s="18"/>
      <c r="AM2048" s="23"/>
      <c r="AN2048" s="23"/>
      <c r="AO2048" s="23"/>
    </row>
    <row r="2049" spans="1:41" x14ac:dyDescent="0.25">
      <c r="A2049" s="72">
        <f>IF('##zz500##'!B2049&lt;&gt;"",'##zz500##'!B2049,"")</f>
        <v>42172</v>
      </c>
      <c r="B2049" s="208">
        <v>97867.28</v>
      </c>
      <c r="C2049" s="146">
        <f t="shared" si="87"/>
        <v>2.5302748771949268E-2</v>
      </c>
      <c r="D2049" s="143">
        <f>IF('##zz500##'!K2049="","",IF('##zz500##'!K2049="yes",D2048,IF('##zz500##'!T2049&lt;&gt;0,D2048*(1+'##zz500##'!T2049),D2048*(1+C2049))))</f>
        <v>15.444394931313806</v>
      </c>
      <c r="E2049" s="6">
        <f t="shared" si="88"/>
        <v>-8.7418566140452514E-3</v>
      </c>
      <c r="F2049" s="17">
        <f>D2049/MAX(D$240:D2049)-1</f>
        <v>-6.4155117882809365E-2</v>
      </c>
      <c r="G2049" s="66">
        <f>IF('##zz500##'!K2049="","",IF('##zz500##'!K2049="no",G2048*(1+E2049),IF('##zz500##'!T2049&lt;&gt;0,G2048*(1+'##zz500##'!T2049),G2048*(1+'##zz500##'!P2049))))</f>
        <v>51.779444459599745</v>
      </c>
      <c r="H2049" s="6">
        <f t="shared" si="89"/>
        <v>-8.7418566140452514E-3</v>
      </c>
      <c r="I2049" s="17">
        <f>G2049/MAX(G$240:G2049)-1</f>
        <v>-6.4155117882809365E-2</v>
      </c>
      <c r="N2049" s="20"/>
      <c r="O2049" s="20"/>
      <c r="S2049" s="192"/>
      <c r="T2049" s="34"/>
      <c r="U2049" s="34"/>
      <c r="Y2049" s="39"/>
      <c r="Z2049" s="39"/>
      <c r="AA2049" s="17"/>
      <c r="AC2049" s="142"/>
      <c r="AE2049" s="17"/>
      <c r="AG2049" s="66"/>
      <c r="AI2049" s="17"/>
      <c r="AK2049" s="18"/>
      <c r="AM2049" s="23"/>
      <c r="AN2049" s="23"/>
      <c r="AO2049" s="23"/>
    </row>
    <row r="2050" spans="1:41" x14ac:dyDescent="0.25">
      <c r="A2050" s="72">
        <f>IF('##zz500##'!B2050&lt;&gt;"",'##zz500##'!B2050,"")</f>
        <v>42173</v>
      </c>
      <c r="B2050" s="208">
        <v>95783.94</v>
      </c>
      <c r="C2050" s="146">
        <f t="shared" si="87"/>
        <v>-2.1287400651167521E-2</v>
      </c>
      <c r="D2050" s="143">
        <f>IF('##zz500##'!K2050="","",IF('##zz500##'!K2050="yes",D2049,IF('##zz500##'!T2050&lt;&gt;0,D2049*(1+'##zz500##'!T2050),D2049*(1+C2050))))</f>
        <v>15.114490533748988</v>
      </c>
      <c r="E2050" s="6">
        <f t="shared" si="88"/>
        <v>-2.136078486933346E-2</v>
      </c>
      <c r="F2050" s="17">
        <f>D2050/MAX(D$240:D2050)-1</f>
        <v>-8.4145499080781394E-2</v>
      </c>
      <c r="G2050" s="66">
        <f>IF('##zz500##'!K2050="","",IF('##zz500##'!K2050="no",G2049*(1+E2050),IF('##zz500##'!T2050&lt;&gt;0,G2049*(1+'##zz500##'!T2050),G2049*(1+'##zz500##'!P2050))))</f>
        <v>50.673394885844637</v>
      </c>
      <c r="H2050" s="6">
        <f t="shared" si="89"/>
        <v>-2.136078486933346E-2</v>
      </c>
      <c r="I2050" s="17">
        <f>G2050/MAX(G$240:G2050)-1</f>
        <v>-8.4145499080781283E-2</v>
      </c>
      <c r="N2050" s="20"/>
      <c r="O2050" s="20"/>
      <c r="S2050" s="192"/>
      <c r="T2050" s="34"/>
      <c r="U2050" s="34"/>
      <c r="Y2050" s="39"/>
      <c r="Z2050" s="39"/>
      <c r="AA2050" s="17"/>
      <c r="AC2050" s="142"/>
      <c r="AE2050" s="17"/>
      <c r="AG2050" s="66"/>
      <c r="AI2050" s="17"/>
      <c r="AK2050" s="18"/>
      <c r="AM2050" s="23"/>
      <c r="AN2050" s="23"/>
      <c r="AO2050" s="23"/>
    </row>
    <row r="2051" spans="1:41" x14ac:dyDescent="0.25">
      <c r="A2051" s="72">
        <f>IF('##zz500##'!B2051&lt;&gt;"",'##zz500##'!B2051,"")</f>
        <v>42174</v>
      </c>
      <c r="B2051" s="208">
        <v>89927.64</v>
      </c>
      <c r="C2051" s="146">
        <f t="shared" si="87"/>
        <v>-6.1140729855130194E-2</v>
      </c>
      <c r="D2051" s="143">
        <f>IF('##zz500##'!K2051="","",IF('##zz500##'!K2051="yes",D2050,IF('##zz500##'!T2051&lt;&gt;0,D2050*(1+'##zz500##'!T2051),D2050*(1+C2051))))</f>
        <v>15.114490533748988</v>
      </c>
      <c r="E2051" s="6">
        <f t="shared" si="88"/>
        <v>0</v>
      </c>
      <c r="F2051" s="17">
        <f>D2051/MAX(D$240:D2051)-1</f>
        <v>-8.4145499080781394E-2</v>
      </c>
      <c r="G2051" s="66">
        <f>IF('##zz500##'!K2051="","",IF('##zz500##'!K2051="no",G2050*(1+E2051),IF('##zz500##'!T2051&lt;&gt;0,G2050*(1+'##zz500##'!T2051),G2050*(1+'##zz500##'!P2051))))</f>
        <v>52.869814921655184</v>
      </c>
      <c r="H2051" s="6">
        <f t="shared" si="89"/>
        <v>4.3344639544253383E-2</v>
      </c>
      <c r="I2051" s="17">
        <f>G2051/MAX(G$240:G2051)-1</f>
        <v>-4.4448115863455762E-2</v>
      </c>
      <c r="N2051" s="20"/>
      <c r="O2051" s="20"/>
      <c r="S2051" s="192"/>
      <c r="T2051" s="34"/>
      <c r="U2051" s="34"/>
      <c r="Y2051" s="39"/>
      <c r="Z2051" s="39"/>
      <c r="AA2051" s="17"/>
      <c r="AC2051" s="142"/>
      <c r="AE2051" s="17"/>
      <c r="AG2051" s="66"/>
      <c r="AI2051" s="17"/>
      <c r="AK2051" s="18"/>
      <c r="AM2051" s="23"/>
      <c r="AN2051" s="23"/>
      <c r="AO2051" s="23"/>
    </row>
    <row r="2052" spans="1:41" x14ac:dyDescent="0.25">
      <c r="A2052" s="72">
        <f>IF('##zz500##'!B2052&lt;&gt;"",'##zz500##'!B2052,"")</f>
        <v>42178</v>
      </c>
      <c r="B2052" s="208">
        <v>89573.93</v>
      </c>
      <c r="C2052" s="146">
        <f t="shared" ref="C2052:C2115" si="90">IF(AND(B2051&gt;0,B2052&gt;0),B2052/B2051-1,"")</f>
        <v>-3.9332734629754507E-3</v>
      </c>
      <c r="D2052" s="143">
        <f>IF('##zz500##'!K2052="","",IF('##zz500##'!K2052="yes",D2051,IF('##zz500##'!T2052&lt;&gt;0,D2051*(1+'##zz500##'!T2052),D2051*(1+C2052))))</f>
        <v>15.114490533748988</v>
      </c>
      <c r="E2052" s="6">
        <f t="shared" si="88"/>
        <v>0</v>
      </c>
      <c r="F2052" s="17">
        <f>D2052/MAX(D$240:D2052)-1</f>
        <v>-8.4145499080781394E-2</v>
      </c>
      <c r="G2052" s="66">
        <f>IF('##zz500##'!K2052="","",IF('##zz500##'!K2052="no",G2051*(1+E2052),IF('##zz500##'!T2052&lt;&gt;0,G2051*(1+'##zz500##'!T2052),G2051*(1+'##zz500##'!P2052))))</f>
        <v>53.544050599434847</v>
      </c>
      <c r="H2052" s="6">
        <f t="shared" si="89"/>
        <v>1.2752752752752672E-2</v>
      </c>
      <c r="I2052" s="17">
        <f>G2052/MAX(G$240:G2052)-1</f>
        <v>-3.2262198942635378E-2</v>
      </c>
      <c r="N2052" s="20"/>
      <c r="O2052" s="20"/>
      <c r="S2052" s="192"/>
      <c r="T2052" s="34"/>
      <c r="U2052" s="34"/>
      <c r="Y2052" s="39"/>
      <c r="Z2052" s="39"/>
      <c r="AA2052" s="17"/>
      <c r="AC2052" s="142"/>
      <c r="AE2052" s="17"/>
      <c r="AG2052" s="66"/>
      <c r="AI2052" s="17"/>
      <c r="AK2052" s="18"/>
      <c r="AM2052" s="23"/>
      <c r="AN2052" s="23"/>
      <c r="AO2052" s="23"/>
    </row>
    <row r="2053" spans="1:41" x14ac:dyDescent="0.25">
      <c r="A2053" s="72">
        <f>IF('##zz500##'!B2053&lt;&gt;"",'##zz500##'!B2053,"")</f>
        <v>42179</v>
      </c>
      <c r="B2053" s="208">
        <v>90495.01</v>
      </c>
      <c r="C2053" s="146">
        <f t="shared" si="90"/>
        <v>1.0282902625797563E-2</v>
      </c>
      <c r="D2053" s="143">
        <f>IF('##zz500##'!K2053="","",IF('##zz500##'!K2053="yes",D2052,IF('##zz500##'!T2053&lt;&gt;0,D2052*(1+'##zz500##'!T2053),D2052*(1+C2053))))</f>
        <v>15.114490533748988</v>
      </c>
      <c r="E2053" s="6">
        <f t="shared" si="88"/>
        <v>0</v>
      </c>
      <c r="F2053" s="17">
        <f>D2053/MAX(D$240:D2053)-1</f>
        <v>-8.4145499080781394E-2</v>
      </c>
      <c r="G2053" s="66">
        <f>IF('##zz500##'!K2053="","",IF('##zz500##'!K2053="no",G2052*(1+E2053),IF('##zz500##'!T2053&lt;&gt;0,G2052*(1+'##zz500##'!T2053),G2052*(1+'##zz500##'!P2053))))</f>
        <v>52.483224094544696</v>
      </c>
      <c r="H2053" s="6">
        <f t="shared" si="89"/>
        <v>-1.9812219901445993E-2</v>
      </c>
      <c r="I2053" s="17">
        <f>G2053/MAX(G$240:G2053)-1</f>
        <v>-5.1435233064125674E-2</v>
      </c>
      <c r="N2053" s="20"/>
      <c r="O2053" s="20"/>
      <c r="S2053" s="192"/>
      <c r="T2053" s="34"/>
      <c r="U2053" s="34"/>
      <c r="Y2053" s="39"/>
      <c r="Z2053" s="39"/>
      <c r="AA2053" s="17"/>
      <c r="AC2053" s="142"/>
      <c r="AE2053" s="17"/>
      <c r="AG2053" s="66"/>
      <c r="AI2053" s="17"/>
      <c r="AK2053" s="18"/>
      <c r="AM2053" s="23"/>
      <c r="AN2053" s="23"/>
      <c r="AO2053" s="23"/>
    </row>
    <row r="2054" spans="1:41" x14ac:dyDescent="0.25">
      <c r="A2054" s="72">
        <f>IF('##zz500##'!B2054&lt;&gt;"",'##zz500##'!B2054,"")</f>
        <v>42180</v>
      </c>
      <c r="B2054" s="208">
        <v>87005.07</v>
      </c>
      <c r="C2054" s="146">
        <f t="shared" si="90"/>
        <v>-3.8564999329797178E-2</v>
      </c>
      <c r="D2054" s="143">
        <f>IF('##zz500##'!K2054="","",IF('##zz500##'!K2054="yes",D2053,IF('##zz500##'!T2054&lt;&gt;0,D2053*(1+'##zz500##'!T2054),D2053*(1+C2054))))</f>
        <v>15.114490533748988</v>
      </c>
      <c r="E2054" s="6">
        <f t="shared" si="88"/>
        <v>0</v>
      </c>
      <c r="F2054" s="17">
        <f>D2054/MAX(D$240:D2054)-1</f>
        <v>-8.4145499080781394E-2</v>
      </c>
      <c r="G2054" s="66">
        <f>IF('##zz500##'!K2054="","",IF('##zz500##'!K2054="no",G2053*(1+E2054),IF('##zz500##'!T2054&lt;&gt;0,G2053*(1+'##zz500##'!T2054),G2053*(1+'##zz500##'!P2054))))</f>
        <v>56.012718305873989</v>
      </c>
      <c r="H2054" s="6">
        <f t="shared" si="89"/>
        <v>6.7249950288327698E-2</v>
      </c>
      <c r="I2054" s="17">
        <f>G2054/MAX(G$240:G2054)-1</f>
        <v>0</v>
      </c>
      <c r="N2054" s="20"/>
      <c r="O2054" s="20"/>
      <c r="S2054" s="192"/>
      <c r="T2054" s="34"/>
      <c r="U2054" s="34"/>
      <c r="Y2054" s="39"/>
      <c r="Z2054" s="39"/>
      <c r="AA2054" s="17"/>
      <c r="AC2054" s="142"/>
      <c r="AE2054" s="17"/>
      <c r="AG2054" s="66"/>
      <c r="AI2054" s="17"/>
      <c r="AK2054" s="18"/>
      <c r="AM2054" s="23"/>
      <c r="AN2054" s="23"/>
      <c r="AO2054" s="23"/>
    </row>
    <row r="2055" spans="1:41" x14ac:dyDescent="0.25">
      <c r="A2055" s="72">
        <f>IF('##zz500##'!B2055&lt;&gt;"",'##zz500##'!B2055,"")</f>
        <v>42181</v>
      </c>
      <c r="B2055" s="208">
        <v>81030.38</v>
      </c>
      <c r="C2055" s="146">
        <f t="shared" si="90"/>
        <v>-6.8670595862976747E-2</v>
      </c>
      <c r="D2055" s="143">
        <f>IF('##zz500##'!K2055="","",IF('##zz500##'!K2055="yes",D2054,IF('##zz500##'!T2055&lt;&gt;0,D2054*(1+'##zz500##'!T2055),D2054*(1+C2055))))</f>
        <v>15.114490533748988</v>
      </c>
      <c r="E2055" s="6">
        <f t="shared" si="88"/>
        <v>0</v>
      </c>
      <c r="F2055" s="17">
        <f>D2055/MAX(D$240:D2055)-1</f>
        <v>-8.4145499080781394E-2</v>
      </c>
      <c r="G2055" s="66">
        <f>IF('##zz500##'!K2055="","",IF('##zz500##'!K2055="no",G2054*(1+E2055),IF('##zz500##'!T2055&lt;&gt;0,G2054*(1+'##zz500##'!T2055),G2054*(1+'##zz500##'!P2055))))</f>
        <v>60.506106618848399</v>
      </c>
      <c r="H2055" s="6">
        <f t="shared" si="89"/>
        <v>8.0220857849407246E-2</v>
      </c>
      <c r="I2055" s="17">
        <f>G2055/MAX(G$240:G2055)-1</f>
        <v>0</v>
      </c>
      <c r="N2055" s="20"/>
      <c r="O2055" s="20"/>
      <c r="S2055" s="192"/>
      <c r="T2055" s="34"/>
      <c r="U2055" s="34"/>
      <c r="Y2055" s="39"/>
      <c r="Z2055" s="39"/>
      <c r="AA2055" s="17"/>
      <c r="AC2055" s="142"/>
      <c r="AE2055" s="17"/>
      <c r="AG2055" s="66"/>
      <c r="AI2055" s="17"/>
      <c r="AK2055" s="18"/>
      <c r="AM2055" s="23"/>
      <c r="AN2055" s="23"/>
      <c r="AO2055" s="23"/>
    </row>
    <row r="2056" spans="1:41" x14ac:dyDescent="0.25">
      <c r="A2056" s="72">
        <f>IF('##zz500##'!B2056&lt;&gt;"",'##zz500##'!B2056,"")</f>
        <v>42184</v>
      </c>
      <c r="B2056" s="208">
        <v>76448.14</v>
      </c>
      <c r="C2056" s="146">
        <f t="shared" si="90"/>
        <v>-5.6549654586341647E-2</v>
      </c>
      <c r="D2056" s="143">
        <f>IF('##zz500##'!K2056="","",IF('##zz500##'!K2056="yes",D2055,IF('##zz500##'!T2056&lt;&gt;0,D2055*(1+'##zz500##'!T2056),D2055*(1+C2056))))</f>
        <v>15.114490533748988</v>
      </c>
      <c r="E2056" s="6">
        <f t="shared" si="88"/>
        <v>0</v>
      </c>
      <c r="F2056" s="17">
        <f>D2056/MAX(D$240:D2056)-1</f>
        <v>-8.4145499080781394E-2</v>
      </c>
      <c r="G2056" s="66">
        <f>IF('##zz500##'!K2056="","",IF('##zz500##'!K2056="no",G2055*(1+E2056),IF('##zz500##'!T2056&lt;&gt;0,G2055*(1+'##zz500##'!T2056),G2055*(1+'##zz500##'!P2056))))</f>
        <v>66.54058979838031</v>
      </c>
      <c r="H2056" s="6">
        <f t="shared" si="89"/>
        <v>9.9733456947502575E-2</v>
      </c>
      <c r="I2056" s="17">
        <f>G2056/MAX(G$240:G2056)-1</f>
        <v>0</v>
      </c>
      <c r="N2056" s="20"/>
      <c r="O2056" s="20"/>
      <c r="S2056" s="192"/>
      <c r="T2056" s="34"/>
      <c r="U2056" s="34"/>
      <c r="Y2056" s="39"/>
      <c r="Z2056" s="39"/>
      <c r="AA2056" s="17"/>
      <c r="AC2056" s="142"/>
      <c r="AE2056" s="17"/>
      <c r="AG2056" s="66"/>
      <c r="AI2056" s="17"/>
      <c r="AK2056" s="18"/>
      <c r="AM2056" s="23"/>
      <c r="AN2056" s="23"/>
      <c r="AO2056" s="23"/>
    </row>
    <row r="2057" spans="1:41" x14ac:dyDescent="0.25">
      <c r="A2057" s="72">
        <f>IF('##zz500##'!B2057&lt;&gt;"",'##zz500##'!B2057,"")</f>
        <v>42185</v>
      </c>
      <c r="B2057" s="208">
        <v>77971.73</v>
      </c>
      <c r="C2057" s="146">
        <f t="shared" si="90"/>
        <v>1.992971967663304E-2</v>
      </c>
      <c r="D2057" s="143">
        <f>IF('##zz500##'!K2057="","",IF('##zz500##'!K2057="yes",D2056,IF('##zz500##'!T2057&lt;&gt;0,D2056*(1+'##zz500##'!T2057),D2056*(1+C2057))))</f>
        <v>15.114490533748988</v>
      </c>
      <c r="E2057" s="6">
        <f t="shared" si="88"/>
        <v>0</v>
      </c>
      <c r="F2057" s="17">
        <f>D2057/MAX(D$240:D2057)-1</f>
        <v>-8.4145499080781394E-2</v>
      </c>
      <c r="G2057" s="66">
        <f>IF('##zz500##'!K2057="","",IF('##zz500##'!K2057="no",G2056*(1+E2057),IF('##zz500##'!T2057&lt;&gt;0,G2056*(1+'##zz500##'!T2057),G2056*(1+'##zz500##'!P2057))))</f>
        <v>61.59313026133993</v>
      </c>
      <c r="H2057" s="6">
        <f t="shared" si="89"/>
        <v>-7.4352505020338855E-2</v>
      </c>
      <c r="I2057" s="17">
        <f>G2057/MAX(G$240:G2057)-1</f>
        <v>-7.4352505020338855E-2</v>
      </c>
      <c r="N2057" s="20"/>
      <c r="O2057" s="20"/>
      <c r="S2057" s="192"/>
      <c r="T2057" s="34"/>
      <c r="U2057" s="34"/>
      <c r="Y2057" s="39"/>
      <c r="Z2057" s="39"/>
      <c r="AA2057" s="17"/>
      <c r="AC2057" s="142"/>
      <c r="AE2057" s="17"/>
      <c r="AG2057" s="66"/>
      <c r="AI2057" s="17"/>
      <c r="AK2057" s="18"/>
      <c r="AM2057" s="23"/>
      <c r="AN2057" s="23"/>
      <c r="AO2057" s="23"/>
    </row>
    <row r="2058" spans="1:41" x14ac:dyDescent="0.25">
      <c r="A2058" s="72">
        <f>IF('##zz500##'!B2058&lt;&gt;"",'##zz500##'!B2058,"")</f>
        <v>42186</v>
      </c>
      <c r="B2058" s="208">
        <v>74003.53</v>
      </c>
      <c r="C2058" s="146">
        <f t="shared" si="90"/>
        <v>-5.0892804353577903E-2</v>
      </c>
      <c r="D2058" s="143">
        <f>IF('##zz500##'!K2058="","",IF('##zz500##'!K2058="yes",D2057,IF('##zz500##'!T2058&lt;&gt;0,D2057*(1+'##zz500##'!T2058),D2057*(1+C2058))))</f>
        <v>15.114490533748988</v>
      </c>
      <c r="E2058" s="6">
        <f t="shared" si="88"/>
        <v>0</v>
      </c>
      <c r="F2058" s="17">
        <f>D2058/MAX(D$240:D2058)-1</f>
        <v>-8.4145499080781394E-2</v>
      </c>
      <c r="G2058" s="66">
        <f>IF('##zz500##'!K2058="","",IF('##zz500##'!K2058="no",G2057*(1+E2058),IF('##zz500##'!T2058&lt;&gt;0,G2057*(1+'##zz500##'!T2058),G2057*(1+'##zz500##'!P2058))))</f>
        <v>67.767203203664025</v>
      </c>
      <c r="H2058" s="6">
        <f t="shared" si="89"/>
        <v>0.10023963575365435</v>
      </c>
      <c r="I2058" s="17">
        <f>G2058/MAX(G$240:G2058)-1</f>
        <v>0</v>
      </c>
      <c r="N2058" s="20"/>
      <c r="O2058" s="20"/>
      <c r="S2058" s="192"/>
      <c r="T2058" s="34"/>
      <c r="U2058" s="34"/>
      <c r="Y2058" s="39"/>
      <c r="Z2058" s="39"/>
      <c r="AA2058" s="17"/>
      <c r="AC2058" s="142"/>
      <c r="AE2058" s="17"/>
      <c r="AG2058" s="66"/>
      <c r="AI2058" s="17"/>
      <c r="AK2058" s="18"/>
      <c r="AM2058" s="23"/>
      <c r="AN2058" s="23"/>
      <c r="AO2058" s="23"/>
    </row>
    <row r="2059" spans="1:41" x14ac:dyDescent="0.25">
      <c r="A2059" s="72">
        <f>IF('##zz500##'!B2059&lt;&gt;"",'##zz500##'!B2059,"")</f>
        <v>42187</v>
      </c>
      <c r="B2059" s="208">
        <v>69407.009999999995</v>
      </c>
      <c r="C2059" s="146">
        <f t="shared" si="90"/>
        <v>-6.2112172216649775E-2</v>
      </c>
      <c r="D2059" s="143">
        <f>IF('##zz500##'!K2059="","",IF('##zz500##'!K2059="yes",D2058,IF('##zz500##'!T2059&lt;&gt;0,D2058*(1+'##zz500##'!T2059),D2058*(1+C2059))))</f>
        <v>15.114490533748988</v>
      </c>
      <c r="E2059" s="6">
        <f t="shared" si="88"/>
        <v>0</v>
      </c>
      <c r="F2059" s="17">
        <f>D2059/MAX(D$240:D2059)-1</f>
        <v>-8.4145499080781394E-2</v>
      </c>
      <c r="G2059" s="66">
        <f>IF('##zz500##'!K2059="","",IF('##zz500##'!K2059="no",G2058*(1+E2059),IF('##zz500##'!T2059&lt;&gt;0,G2058*(1+'##zz500##'!T2059),G2058*(1+'##zz500##'!P2059))))</f>
        <v>66.337751451531972</v>
      </c>
      <c r="H2059" s="6">
        <f t="shared" si="89"/>
        <v>-2.1093562734705973E-2</v>
      </c>
      <c r="I2059" s="17">
        <f>G2059/MAX(G$240:G2059)-1</f>
        <v>-2.1093562734705973E-2</v>
      </c>
      <c r="N2059" s="20"/>
      <c r="O2059" s="20"/>
      <c r="S2059" s="192"/>
      <c r="T2059" s="34"/>
      <c r="U2059" s="34"/>
      <c r="Y2059" s="39"/>
      <c r="Z2059" s="39"/>
      <c r="AA2059" s="17"/>
      <c r="AC2059" s="142"/>
      <c r="AE2059" s="17"/>
      <c r="AG2059" s="66"/>
      <c r="AI2059" s="17"/>
      <c r="AK2059" s="18"/>
      <c r="AM2059" s="23"/>
      <c r="AN2059" s="23"/>
      <c r="AO2059" s="23"/>
    </row>
    <row r="2060" spans="1:41" x14ac:dyDescent="0.25">
      <c r="A2060" s="72">
        <f>IF('##zz500##'!B2060&lt;&gt;"",'##zz500##'!B2060,"")</f>
        <v>42188</v>
      </c>
      <c r="B2060" s="208">
        <v>65263.96</v>
      </c>
      <c r="C2060" s="146">
        <f t="shared" si="90"/>
        <v>-5.9692097383246989E-2</v>
      </c>
      <c r="D2060" s="143">
        <f>IF('##zz500##'!K2060="","",IF('##zz500##'!K2060="yes",D2059,IF('##zz500##'!T2060&lt;&gt;0,D2059*(1+'##zz500##'!T2060),D2059*(1+C2060))))</f>
        <v>15.114490533748988</v>
      </c>
      <c r="E2060" s="6">
        <f t="shared" si="88"/>
        <v>0</v>
      </c>
      <c r="F2060" s="17">
        <f>D2060/MAX(D$240:D2060)-1</f>
        <v>-8.4145499080781394E-2</v>
      </c>
      <c r="G2060" s="66">
        <f>IF('##zz500##'!K2060="","",IF('##zz500##'!K2060="no",G2059*(1+E2060),IF('##zz500##'!T2060&lt;&gt;0,G2059*(1+'##zz500##'!T2060),G2059*(1+'##zz500##'!P2060))))</f>
        <v>68.613088397168653</v>
      </c>
      <c r="H2060" s="6">
        <f t="shared" si="89"/>
        <v>3.4299277498109015E-2</v>
      </c>
      <c r="I2060" s="17">
        <f>G2060/MAX(G$240:G2060)-1</f>
        <v>0</v>
      </c>
      <c r="N2060" s="20"/>
      <c r="O2060" s="20"/>
      <c r="S2060" s="192"/>
      <c r="T2060" s="34"/>
      <c r="U2060" s="34"/>
      <c r="Y2060" s="39"/>
      <c r="Z2060" s="39"/>
      <c r="AA2060" s="17"/>
      <c r="AC2060" s="142"/>
      <c r="AE2060" s="17"/>
      <c r="AG2060" s="66"/>
      <c r="AI2060" s="17"/>
      <c r="AK2060" s="18"/>
      <c r="AM2060" s="23"/>
      <c r="AN2060" s="23"/>
      <c r="AO2060" s="23"/>
    </row>
    <row r="2061" spans="1:41" x14ac:dyDescent="0.25">
      <c r="A2061" s="72">
        <f>IF('##zz500##'!B2061&lt;&gt;"",'##zz500##'!B2061,"")</f>
        <v>42191</v>
      </c>
      <c r="B2061" s="208">
        <v>61766.89</v>
      </c>
      <c r="C2061" s="146">
        <f t="shared" si="90"/>
        <v>-5.3583478538537954E-2</v>
      </c>
      <c r="D2061" s="143">
        <f>IF('##zz500##'!K2061="","",IF('##zz500##'!K2061="yes",D2060,IF('##zz500##'!T2061&lt;&gt;0,D2060*(1+'##zz500##'!T2061),D2060*(1+C2061))))</f>
        <v>15.114490533748988</v>
      </c>
      <c r="E2061" s="6">
        <f t="shared" si="88"/>
        <v>0</v>
      </c>
      <c r="F2061" s="17">
        <f>D2061/MAX(D$240:D2061)-1</f>
        <v>-8.4145499080781394E-2</v>
      </c>
      <c r="G2061" s="66">
        <f>IF('##zz500##'!K2061="","",IF('##zz500##'!K2061="no",G2060*(1+E2061),IF('##zz500##'!T2061&lt;&gt;0,G2060*(1+'##zz500##'!T2061),G2060*(1+'##zz500##'!P2061))))</f>
        <v>68.286924191304848</v>
      </c>
      <c r="H2061" s="6">
        <f t="shared" si="89"/>
        <v>-4.7536732929990277E-3</v>
      </c>
      <c r="I2061" s="17">
        <f>G2061/MAX(G$240:G2061)-1</f>
        <v>-4.7536732929990277E-3</v>
      </c>
      <c r="N2061" s="20"/>
      <c r="O2061" s="20"/>
      <c r="S2061" s="192"/>
      <c r="T2061" s="34"/>
      <c r="U2061" s="34"/>
      <c r="Y2061" s="39"/>
      <c r="Z2061" s="39"/>
      <c r="AA2061" s="17"/>
      <c r="AC2061" s="142"/>
      <c r="AE2061" s="17"/>
      <c r="AG2061" s="66"/>
      <c r="AI2061" s="17"/>
      <c r="AK2061" s="18"/>
      <c r="AM2061" s="23"/>
      <c r="AN2061" s="23"/>
      <c r="AO2061" s="23"/>
    </row>
    <row r="2062" spans="1:41" x14ac:dyDescent="0.25">
      <c r="A2062" s="72">
        <f>IF('##zz500##'!B2062&lt;&gt;"",'##zz500##'!B2062,"")</f>
        <v>42192</v>
      </c>
      <c r="B2062" s="208">
        <v>58297.46</v>
      </c>
      <c r="C2062" s="146">
        <f t="shared" si="90"/>
        <v>-5.6169737540614384E-2</v>
      </c>
      <c r="D2062" s="143">
        <f>IF('##zz500##'!K2062="","",IF('##zz500##'!K2062="yes",D2061,IF('##zz500##'!T2062&lt;&gt;0,D2061*(1+'##zz500##'!T2062),D2061*(1+C2062))))</f>
        <v>15.114490533748988</v>
      </c>
      <c r="E2062" s="6">
        <f t="shared" si="88"/>
        <v>0</v>
      </c>
      <c r="F2062" s="17">
        <f>D2062/MAX(D$240:D2062)-1</f>
        <v>-8.4145499080781394E-2</v>
      </c>
      <c r="G2062" s="66">
        <f>IF('##zz500##'!K2062="","",IF('##zz500##'!K2062="no",G2061*(1+E2062),IF('##zz500##'!T2062&lt;&gt;0,G2061*(1+'##zz500##'!T2062),G2061*(1+'##zz500##'!P2062))))</f>
        <v>76.765883945058519</v>
      </c>
      <c r="H2062" s="6">
        <f t="shared" si="89"/>
        <v>0.12416666666666654</v>
      </c>
      <c r="I2062" s="17">
        <f>G2062/MAX(G$240:G2062)-1</f>
        <v>0</v>
      </c>
      <c r="N2062" s="40"/>
      <c r="O2062" s="40"/>
      <c r="Q2062" s="41"/>
      <c r="S2062" s="192"/>
      <c r="T2062" s="34"/>
      <c r="U2062" s="34"/>
      <c r="Y2062" s="39"/>
      <c r="Z2062" s="39"/>
      <c r="AA2062" s="17"/>
      <c r="AC2062" s="142"/>
      <c r="AE2062" s="17"/>
      <c r="AG2062" s="66"/>
      <c r="AI2062" s="17"/>
      <c r="AK2062" s="18"/>
      <c r="AL2062" s="14"/>
      <c r="AM2062" s="23"/>
      <c r="AN2062" s="23"/>
      <c r="AO2062" s="23"/>
    </row>
    <row r="2063" spans="1:41" x14ac:dyDescent="0.25">
      <c r="A2063" s="72">
        <f>IF('##zz500##'!B2063&lt;&gt;"",'##zz500##'!B2063,"")</f>
        <v>42193</v>
      </c>
      <c r="B2063" s="208">
        <v>58832.42</v>
      </c>
      <c r="C2063" s="146">
        <f t="shared" si="90"/>
        <v>9.1763860723950152E-3</v>
      </c>
      <c r="D2063" s="143">
        <f>IF('##zz500##'!K2063="","",IF('##zz500##'!K2063="yes",D2062,IF('##zz500##'!T2063&lt;&gt;0,D2062*(1+'##zz500##'!T2063),D2062*(1+C2063))))</f>
        <v>15.114490533748988</v>
      </c>
      <c r="E2063" s="6">
        <f t="shared" si="88"/>
        <v>0</v>
      </c>
      <c r="F2063" s="17">
        <f>D2063/MAX(D$240:D2063)-1</f>
        <v>-8.4145499080781394E-2</v>
      </c>
      <c r="G2063" s="66">
        <f>IF('##zz500##'!K2063="","",IF('##zz500##'!K2063="no",G2062*(1+E2063),IF('##zz500##'!T2063&lt;&gt;0,G2062*(1+'##zz500##'!T2063),G2062*(1+'##zz500##'!P2063))))</f>
        <v>83.358405453860385</v>
      </c>
      <c r="H2063" s="6">
        <f t="shared" si="89"/>
        <v>8.5878272612872397E-2</v>
      </c>
      <c r="I2063" s="17">
        <f>G2063/MAX(G$240:G2063)-1</f>
        <v>0</v>
      </c>
      <c r="N2063" s="20"/>
      <c r="O2063" s="20"/>
      <c r="S2063" s="192"/>
      <c r="T2063" s="34"/>
      <c r="U2063" s="34"/>
      <c r="Y2063" s="39"/>
      <c r="Z2063" s="39"/>
      <c r="AA2063" s="17"/>
      <c r="AC2063" s="142"/>
      <c r="AE2063" s="17"/>
      <c r="AG2063" s="66"/>
      <c r="AI2063" s="17"/>
      <c r="AK2063" s="18"/>
      <c r="AM2063" s="23"/>
      <c r="AN2063" s="23"/>
      <c r="AO2063" s="23"/>
    </row>
    <row r="2064" spans="1:41" x14ac:dyDescent="0.25">
      <c r="A2064" s="72">
        <f>IF('##zz500##'!B2064&lt;&gt;"",'##zz500##'!B2064,"")</f>
        <v>42194</v>
      </c>
      <c r="B2064" s="208">
        <v>61292.26</v>
      </c>
      <c r="C2064" s="146">
        <f t="shared" si="90"/>
        <v>4.1810960691401222E-2</v>
      </c>
      <c r="D2064" s="143">
        <f>IF('##zz500##'!K2064="","",IF('##zz500##'!K2064="yes",D2063,IF('##zz500##'!T2064&lt;&gt;0,D2063*(1+'##zz500##'!T2064),D2063*(1+C2064))))</f>
        <v>15.114490533748988</v>
      </c>
      <c r="E2064" s="6">
        <f t="shared" si="88"/>
        <v>0</v>
      </c>
      <c r="F2064" s="17">
        <f>D2064/MAX(D$240:D2064)-1</f>
        <v>-8.4145499080781394E-2</v>
      </c>
      <c r="G2064" s="66">
        <f>IF('##zz500##'!K2064="","",IF('##zz500##'!K2064="no",G2063*(1+E2064),IF('##zz500##'!T2064&lt;&gt;0,G2063*(1+'##zz500##'!T2064),G2063*(1+'##zz500##'!P2064))))</f>
        <v>75.023404566052037</v>
      </c>
      <c r="H2064" s="6">
        <f t="shared" si="89"/>
        <v>-9.9989927139643386E-2</v>
      </c>
      <c r="I2064" s="17">
        <f>G2064/MAX(G$240:G2064)-1</f>
        <v>-9.9989927139643386E-2</v>
      </c>
      <c r="N2064" s="20"/>
      <c r="O2064" s="20"/>
      <c r="S2064" s="192"/>
      <c r="T2064" s="34"/>
      <c r="U2064" s="34"/>
      <c r="Y2064" s="39"/>
      <c r="Z2064" s="39"/>
      <c r="AA2064" s="17"/>
      <c r="AC2064" s="142"/>
      <c r="AE2064" s="17"/>
      <c r="AG2064" s="66"/>
      <c r="AI2064" s="17"/>
      <c r="AK2064" s="18"/>
      <c r="AM2064" s="23"/>
      <c r="AN2064" s="23"/>
      <c r="AO2064" s="23"/>
    </row>
    <row r="2065" spans="1:41" x14ac:dyDescent="0.25">
      <c r="A2065" s="72">
        <f>IF('##zz500##'!B2065&lt;&gt;"",'##zz500##'!B2065,"")</f>
        <v>42195</v>
      </c>
      <c r="B2065" s="208">
        <v>63612.03</v>
      </c>
      <c r="C2065" s="146">
        <f t="shared" si="90"/>
        <v>3.7847682562202722E-2</v>
      </c>
      <c r="D2065" s="143">
        <f>IF('##zz500##'!K2065="","",IF('##zz500##'!K2065="yes",D2064,IF('##zz500##'!T2065&lt;&gt;0,D2064*(1+'##zz500##'!T2065),D2064*(1+C2065))))</f>
        <v>15.114490533748988</v>
      </c>
      <c r="E2065" s="6">
        <f t="shared" si="88"/>
        <v>0</v>
      </c>
      <c r="F2065" s="17">
        <f>D2065/MAX(D$240:D2065)-1</f>
        <v>-8.4145499080781394E-2</v>
      </c>
      <c r="G2065" s="66">
        <f>IF('##zz500##'!K2065="","",IF('##zz500##'!K2065="no",G2064*(1+E2065),IF('##zz500##'!T2065&lt;&gt;0,G2064*(1+'##zz500##'!T2065),G2064*(1+'##zz500##'!P2065))))</f>
        <v>67.521293111627983</v>
      </c>
      <c r="H2065" s="6">
        <f t="shared" si="89"/>
        <v>-9.9996947590122343E-2</v>
      </c>
      <c r="I2065" s="17">
        <f>G2065/MAX(G$240:G2065)-1</f>
        <v>-0.1899881872260426</v>
      </c>
      <c r="N2065" s="20"/>
      <c r="O2065" s="20"/>
      <c r="S2065" s="192"/>
      <c r="T2065" s="34"/>
      <c r="U2065" s="34"/>
      <c r="Y2065" s="39"/>
      <c r="Z2065" s="39"/>
      <c r="AA2065" s="17"/>
      <c r="AC2065" s="142"/>
      <c r="AE2065" s="17"/>
      <c r="AG2065" s="66"/>
      <c r="AI2065" s="17"/>
      <c r="AK2065" s="18"/>
      <c r="AM2065" s="23"/>
      <c r="AN2065" s="23"/>
      <c r="AO2065" s="23"/>
    </row>
    <row r="2066" spans="1:41" x14ac:dyDescent="0.25">
      <c r="A2066" s="72">
        <f>IF('##zz500##'!B2066&lt;&gt;"",'##zz500##'!B2066,"")</f>
        <v>42198</v>
      </c>
      <c r="B2066" s="208">
        <v>66162.05</v>
      </c>
      <c r="C2066" s="146">
        <f t="shared" si="90"/>
        <v>4.0087071580642952E-2</v>
      </c>
      <c r="D2066" s="143">
        <f>IF('##zz500##'!K2066="","",IF('##zz500##'!K2066="yes",D2065,IF('##zz500##'!T2066&lt;&gt;0,D2065*(1+'##zz500##'!T2066),D2065*(1+C2066))))</f>
        <v>15.720386197680334</v>
      </c>
      <c r="E2066" s="6">
        <f t="shared" si="88"/>
        <v>4.0087071580642952E-2</v>
      </c>
      <c r="F2066" s="17">
        <f>D2066/MAX(D$240:D2066)-1</f>
        <v>-4.7431574144978672E-2</v>
      </c>
      <c r="G2066" s="66">
        <f>IF('##zz500##'!K2066="","",IF('##zz500##'!K2066="no",G2065*(1+E2066),IF('##zz500##'!T2066&lt;&gt;0,G2065*(1+'##zz500##'!T2066),G2065*(1+'##zz500##'!P2066))))</f>
        <v>70.228024021811393</v>
      </c>
      <c r="H2066" s="6">
        <f t="shared" si="89"/>
        <v>4.0087071580642952E-2</v>
      </c>
      <c r="I2066" s="17">
        <f>G2066/MAX(G$240:G2066)-1</f>
        <v>-0.15751718570620665</v>
      </c>
      <c r="N2066" s="20"/>
      <c r="O2066" s="20"/>
      <c r="S2066" s="192"/>
      <c r="T2066" s="34"/>
      <c r="U2066" s="34"/>
      <c r="Y2066" s="39"/>
      <c r="Z2066" s="39"/>
      <c r="AA2066" s="17"/>
      <c r="AC2066" s="142"/>
      <c r="AE2066" s="17"/>
      <c r="AG2066" s="66"/>
      <c r="AI2066" s="17"/>
      <c r="AK2066" s="18"/>
      <c r="AM2066" s="23"/>
      <c r="AN2066" s="23"/>
      <c r="AO2066" s="23"/>
    </row>
    <row r="2067" spans="1:41" x14ac:dyDescent="0.25">
      <c r="A2067" s="72">
        <f>IF('##zz500##'!B2067&lt;&gt;"",'##zz500##'!B2067,"")</f>
        <v>42199</v>
      </c>
      <c r="B2067" s="208">
        <v>68842.55</v>
      </c>
      <c r="C2067" s="146">
        <f t="shared" si="90"/>
        <v>4.0514161819351191E-2</v>
      </c>
      <c r="D2067" s="143">
        <f>IF('##zz500##'!K2067="","",IF('##zz500##'!K2067="yes",D2066,IF('##zz500##'!T2067&lt;&gt;0,D2066*(1+'##zz500##'!T2067),D2066*(1+C2067))))</f>
        <v>15.720386197680334</v>
      </c>
      <c r="E2067" s="6">
        <f t="shared" si="88"/>
        <v>0</v>
      </c>
      <c r="F2067" s="17">
        <f>D2067/MAX(D$240:D2067)-1</f>
        <v>-4.7431574144978672E-2</v>
      </c>
      <c r="G2067" s="66">
        <f>IF('##zz500##'!K2067="","",IF('##zz500##'!K2067="no",G2066*(1+E2067),IF('##zz500##'!T2067&lt;&gt;0,G2066*(1+'##zz500##'!T2067),G2066*(1+'##zz500##'!P2067))))</f>
        <v>69.528489963044152</v>
      </c>
      <c r="H2067" s="6">
        <f t="shared" si="89"/>
        <v>-9.9608962164445813E-3</v>
      </c>
      <c r="I2067" s="17">
        <f>G2067/MAX(G$240:G2067)-1</f>
        <v>-0.16590906958352525</v>
      </c>
      <c r="N2067" s="20"/>
      <c r="O2067" s="20"/>
      <c r="S2067" s="192"/>
      <c r="T2067" s="34"/>
      <c r="U2067" s="34"/>
      <c r="Y2067" s="39"/>
      <c r="Z2067" s="39"/>
      <c r="AA2067" s="17"/>
      <c r="AC2067" s="142"/>
      <c r="AE2067" s="17"/>
      <c r="AG2067" s="66"/>
      <c r="AI2067" s="17"/>
      <c r="AK2067" s="18"/>
      <c r="AM2067" s="23"/>
      <c r="AN2067" s="23"/>
      <c r="AO2067" s="23"/>
    </row>
    <row r="2068" spans="1:41" x14ac:dyDescent="0.25">
      <c r="A2068" s="72">
        <f>IF('##zz500##'!B2068&lt;&gt;"",'##zz500##'!B2068,"")</f>
        <v>42200</v>
      </c>
      <c r="B2068" s="208">
        <v>65463.3</v>
      </c>
      <c r="C2068" s="146">
        <f t="shared" si="90"/>
        <v>-4.9086647720051002E-2</v>
      </c>
      <c r="D2068" s="143">
        <f>IF('##zz500##'!K2068="","",IF('##zz500##'!K2068="yes",D2067,IF('##zz500##'!T2068&lt;&gt;0,D2067*(1+'##zz500##'!T2068),D2067*(1+C2068))))</f>
        <v>15.720386197680334</v>
      </c>
      <c r="E2068" s="6">
        <f t="shared" si="88"/>
        <v>0</v>
      </c>
      <c r="F2068" s="17">
        <f>D2068/MAX(D$240:D2068)-1</f>
        <v>-4.7431574144978672E-2</v>
      </c>
      <c r="G2068" s="66">
        <f>IF('##zz500##'!K2068="","",IF('##zz500##'!K2068="no",G2067*(1+E2068),IF('##zz500##'!T2068&lt;&gt;0,G2067*(1+'##zz500##'!T2068),G2067*(1+'##zz500##'!P2068))))</f>
        <v>74.157659536777246</v>
      </c>
      <c r="H2068" s="6">
        <f t="shared" si="89"/>
        <v>6.6579463701765818E-2</v>
      </c>
      <c r="I2068" s="17">
        <f>G2068/MAX(G$240:G2068)-1</f>
        <v>-0.11037574275788942</v>
      </c>
      <c r="N2068" s="20"/>
      <c r="O2068" s="20"/>
      <c r="S2068" s="192"/>
      <c r="T2068" s="34"/>
      <c r="U2068" s="34"/>
      <c r="Y2068" s="39"/>
      <c r="Z2068" s="39"/>
      <c r="AA2068" s="17"/>
      <c r="AC2068" s="142"/>
      <c r="AE2068" s="17"/>
      <c r="AF2068" s="14"/>
      <c r="AG2068" s="66"/>
      <c r="AI2068" s="17"/>
      <c r="AJ2068" s="14"/>
      <c r="AK2068" s="18"/>
      <c r="AM2068" s="23"/>
      <c r="AN2068" s="23"/>
      <c r="AO2068" s="23"/>
    </row>
    <row r="2069" spans="1:41" x14ac:dyDescent="0.25">
      <c r="A2069" s="72">
        <f>IF('##zz500##'!B2069&lt;&gt;"",'##zz500##'!B2069,"")</f>
        <v>42201</v>
      </c>
      <c r="B2069" s="208">
        <v>66338.53</v>
      </c>
      <c r="C2069" s="146">
        <f t="shared" si="90"/>
        <v>1.3369781236204137E-2</v>
      </c>
      <c r="D2069" s="143">
        <f>IF('##zz500##'!K2069="","",IF('##zz500##'!K2069="yes",D2068,IF('##zz500##'!T2069&lt;&gt;0,D2068*(1+'##zz500##'!T2069),D2068*(1+C2069))))</f>
        <v>15.720386197680334</v>
      </c>
      <c r="E2069" s="6">
        <f t="shared" si="88"/>
        <v>0</v>
      </c>
      <c r="F2069" s="17">
        <f>D2069/MAX(D$240:D2069)-1</f>
        <v>-4.7431574144978672E-2</v>
      </c>
      <c r="G2069" s="66">
        <f>IF('##zz500##'!K2069="","",IF('##zz500##'!K2069="no",G2068*(1+E2069),IF('##zz500##'!T2069&lt;&gt;0,G2068*(1+'##zz500##'!T2069),G2068*(1+'##zz500##'!P2069))))</f>
        <v>70.044486660564175</v>
      </c>
      <c r="H2069" s="6">
        <f t="shared" si="89"/>
        <v>-5.5465246636771326E-2</v>
      </c>
      <c r="I2069" s="17">
        <f>G2069/MAX(G$240:G2069)-1</f>
        <v>-0.15971897159987758</v>
      </c>
      <c r="N2069" s="20"/>
      <c r="O2069" s="20"/>
      <c r="S2069" s="192"/>
      <c r="T2069" s="34"/>
      <c r="U2069" s="34"/>
      <c r="Y2069" s="39"/>
      <c r="Z2069" s="39"/>
      <c r="AA2069" s="17"/>
      <c r="AC2069" s="142"/>
      <c r="AE2069" s="17"/>
      <c r="AG2069" s="66"/>
      <c r="AI2069" s="17"/>
      <c r="AK2069" s="18"/>
      <c r="AM2069" s="23"/>
      <c r="AN2069" s="23"/>
      <c r="AO2069" s="23"/>
    </row>
    <row r="2070" spans="1:41" x14ac:dyDescent="0.25">
      <c r="A2070" s="72">
        <f>IF('##zz500##'!B2070&lt;&gt;"",'##zz500##'!B2070,"")</f>
        <v>42202</v>
      </c>
      <c r="B2070" s="208">
        <v>69693.539999999994</v>
      </c>
      <c r="C2070" s="146">
        <f t="shared" si="90"/>
        <v>5.0574078141315315E-2</v>
      </c>
      <c r="D2070" s="143">
        <f>IF('##zz500##'!K2070="","",IF('##zz500##'!K2070="yes",D2069,IF('##zz500##'!T2070&lt;&gt;0,D2069*(1+'##zz500##'!T2070),D2069*(1+C2070))))</f>
        <v>15.720386197680334</v>
      </c>
      <c r="E2070" s="6">
        <f t="shared" si="88"/>
        <v>0</v>
      </c>
      <c r="F2070" s="17">
        <f>D2070/MAX(D$240:D2070)-1</f>
        <v>-4.7431574144978672E-2</v>
      </c>
      <c r="G2070" s="66">
        <f>IF('##zz500##'!K2070="","",IF('##zz500##'!K2070="no",G2069*(1+E2070),IF('##zz500##'!T2070&lt;&gt;0,G2069*(1+'##zz500##'!T2070),G2069*(1+'##zz500##'!P2070))))</f>
        <v>66.300373655765441</v>
      </c>
      <c r="H2070" s="6">
        <f t="shared" si="89"/>
        <v>-5.3453357763084464E-2</v>
      </c>
      <c r="I2070" s="17">
        <f>G2070/MAX(G$240:G2070)-1</f>
        <v>-0.20463481403248185</v>
      </c>
      <c r="N2070" s="20"/>
      <c r="O2070" s="20"/>
      <c r="S2070" s="192"/>
      <c r="T2070" s="34"/>
      <c r="U2070" s="34"/>
      <c r="Y2070" s="39"/>
      <c r="Z2070" s="39"/>
      <c r="AA2070" s="17"/>
      <c r="AC2070" s="142"/>
      <c r="AE2070" s="17"/>
      <c r="AG2070" s="66"/>
      <c r="AI2070" s="17"/>
      <c r="AK2070" s="18"/>
      <c r="AM2070" s="23"/>
      <c r="AN2070" s="23"/>
      <c r="AO2070" s="23"/>
    </row>
    <row r="2071" spans="1:41" x14ac:dyDescent="0.25">
      <c r="A2071" s="72">
        <f>IF('##zz500##'!B2071&lt;&gt;"",'##zz500##'!B2071,"")</f>
        <v>42205</v>
      </c>
      <c r="B2071" s="208">
        <v>71417</v>
      </c>
      <c r="C2071" s="146">
        <f t="shared" si="90"/>
        <v>2.4729121235626872E-2</v>
      </c>
      <c r="D2071" s="143">
        <f>IF('##zz500##'!K2071="","",IF('##zz500##'!K2071="yes",D2070,IF('##zz500##'!T2071&lt;&gt;0,D2070*(1+'##zz500##'!T2071),D2070*(1+C2071))))</f>
        <v>15.720386197680334</v>
      </c>
      <c r="E2071" s="6">
        <f t="shared" si="88"/>
        <v>0</v>
      </c>
      <c r="F2071" s="17">
        <f>D2071/MAX(D$240:D2071)-1</f>
        <v>-4.7431574144978672E-2</v>
      </c>
      <c r="G2071" s="66">
        <f>IF('##zz500##'!K2071="","",IF('##zz500##'!K2071="no",G2070*(1+E2071),IF('##zz500##'!T2071&lt;&gt;0,G2070*(1+'##zz500##'!T2071),G2070*(1+'##zz500##'!P2071))))</f>
        <v>64.30063407197423</v>
      </c>
      <c r="H2071" s="6">
        <f t="shared" si="89"/>
        <v>-3.0161814685599642E-2</v>
      </c>
      <c r="I2071" s="17">
        <f>G2071/MAX(G$240:G2071)-1</f>
        <v>-0.22862447137901165</v>
      </c>
      <c r="N2071" s="20"/>
      <c r="O2071" s="20"/>
      <c r="S2071" s="192"/>
      <c r="T2071" s="34"/>
      <c r="U2071" s="34"/>
      <c r="Y2071" s="39"/>
      <c r="Z2071" s="39"/>
      <c r="AA2071" s="17"/>
      <c r="AC2071" s="142"/>
      <c r="AE2071" s="17"/>
      <c r="AG2071" s="66"/>
      <c r="AI2071" s="17"/>
      <c r="AK2071" s="18"/>
      <c r="AM2071" s="23"/>
      <c r="AN2071" s="23"/>
      <c r="AO2071" s="23"/>
    </row>
    <row r="2072" spans="1:41" x14ac:dyDescent="0.25">
      <c r="A2072" s="72">
        <f>IF('##zz500##'!B2072&lt;&gt;"",'##zz500##'!B2072,"")</f>
        <v>42206</v>
      </c>
      <c r="B2072" s="208">
        <v>73122.2</v>
      </c>
      <c r="C2072" s="146">
        <f t="shared" si="90"/>
        <v>2.3876668020219149E-2</v>
      </c>
      <c r="D2072" s="143">
        <f>IF('##zz500##'!K2072="","",IF('##zz500##'!K2072="yes",D2071,IF('##zz500##'!T2072&lt;&gt;0,D2071*(1+'##zz500##'!T2072),D2071*(1+C2072))))</f>
        <v>15.720386197680334</v>
      </c>
      <c r="E2072" s="6">
        <f t="shared" si="88"/>
        <v>0</v>
      </c>
      <c r="F2072" s="17">
        <f>D2072/MAX(D$240:D2072)-1</f>
        <v>-4.7431574144978672E-2</v>
      </c>
      <c r="G2072" s="66">
        <f>IF('##zz500##'!K2072="","",IF('##zz500##'!K2072="no",G2071*(1+E2072),IF('##zz500##'!T2072&lt;&gt;0,G2071*(1+'##zz500##'!T2072),G2071*(1+'##zz500##'!P2072))))</f>
        <v>64.175387407846713</v>
      </c>
      <c r="H2072" s="6">
        <f t="shared" si="89"/>
        <v>-1.9478293789034762E-3</v>
      </c>
      <c r="I2072" s="17">
        <f>G2072/MAX(G$240:G2072)-1</f>
        <v>-0.23012697929582693</v>
      </c>
      <c r="N2072" s="20"/>
      <c r="O2072" s="20"/>
      <c r="S2072" s="192"/>
      <c r="T2072" s="34"/>
      <c r="U2072" s="34"/>
      <c r="Y2072" s="39"/>
      <c r="Z2072" s="39"/>
      <c r="AA2072" s="17"/>
      <c r="AC2072" s="142"/>
      <c r="AE2072" s="17"/>
      <c r="AG2072" s="66"/>
      <c r="AI2072" s="17"/>
      <c r="AK2072" s="18"/>
      <c r="AM2072" s="23"/>
      <c r="AN2072" s="23"/>
      <c r="AO2072" s="23"/>
    </row>
    <row r="2073" spans="1:41" x14ac:dyDescent="0.25">
      <c r="A2073" s="72">
        <f>IF('##zz500##'!B2073&lt;&gt;"",'##zz500##'!B2073,"")</f>
        <v>42207</v>
      </c>
      <c r="B2073" s="208">
        <v>73082.929999999993</v>
      </c>
      <c r="C2073" s="146">
        <f t="shared" si="90"/>
        <v>-5.3704620484618104E-4</v>
      </c>
      <c r="D2073" s="143">
        <f>IF('##zz500##'!K2073="","",IF('##zz500##'!K2073="yes",D2072,IF('##zz500##'!T2073&lt;&gt;0,D2072*(1+'##zz500##'!T2073),D2072*(1+C2073))))</f>
        <v>15.711943623934154</v>
      </c>
      <c r="E2073" s="6">
        <f t="shared" si="88"/>
        <v>-5.3704620484618104E-4</v>
      </c>
      <c r="F2073" s="17">
        <f>D2073/MAX(D$240:D2073)-1</f>
        <v>-4.7943147402940367E-2</v>
      </c>
      <c r="G2073" s="66">
        <f>IF('##zz500##'!K2073="","",IF('##zz500##'!K2073="no",G2072*(1+E2073),IF('##zz500##'!T2073&lt;&gt;0,G2072*(1+'##zz500##'!T2073),G2072*(1+'##zz500##'!P2073))))</f>
        <v>64.140922259594802</v>
      </c>
      <c r="H2073" s="6">
        <f t="shared" si="89"/>
        <v>-5.3704620484607002E-4</v>
      </c>
      <c r="I2073" s="17">
        <f>G2073/MAX(G$240:G2073)-1</f>
        <v>-0.2305404366798095</v>
      </c>
      <c r="N2073" s="20"/>
      <c r="O2073" s="20"/>
      <c r="S2073" s="192"/>
      <c r="T2073" s="34"/>
      <c r="U2073" s="34"/>
      <c r="Y2073" s="39"/>
      <c r="Z2073" s="39"/>
      <c r="AA2073" s="17"/>
      <c r="AC2073" s="142"/>
      <c r="AE2073" s="17"/>
      <c r="AG2073" s="66"/>
      <c r="AI2073" s="17"/>
      <c r="AK2073" s="18"/>
      <c r="AM2073" s="23"/>
      <c r="AN2073" s="23"/>
      <c r="AO2073" s="23"/>
    </row>
    <row r="2074" spans="1:41" x14ac:dyDescent="0.25">
      <c r="A2074" s="72">
        <f>IF('##zz500##'!B2074&lt;&gt;"",'##zz500##'!B2074,"")</f>
        <v>42208</v>
      </c>
      <c r="B2074" s="208">
        <v>75895.38</v>
      </c>
      <c r="C2074" s="146">
        <f t="shared" si="90"/>
        <v>3.8482994592581532E-2</v>
      </c>
      <c r="D2074" s="143">
        <f>IF('##zz500##'!K2074="","",IF('##zz500##'!K2074="yes",D2073,IF('##zz500##'!T2074&lt;&gt;0,D2073*(1+'##zz500##'!T2074),D2073*(1+C2074))))</f>
        <v>16.316586265452958</v>
      </c>
      <c r="E2074" s="6">
        <f t="shared" si="88"/>
        <v>3.8482994592581532E-2</v>
      </c>
      <c r="F2074" s="17">
        <f>D2074/MAX(D$240:D2074)-1</f>
        <v>-1.130514869261745E-2</v>
      </c>
      <c r="G2074" s="66">
        <f>IF('##zz500##'!K2074="","",IF('##zz500##'!K2074="no",G2073*(1+E2074),IF('##zz500##'!T2074&lt;&gt;0,G2073*(1+'##zz500##'!T2074),G2073*(1+'##zz500##'!P2074))))</f>
        <v>66.609257024073983</v>
      </c>
      <c r="H2074" s="6">
        <f t="shared" si="89"/>
        <v>3.8482994592581532E-2</v>
      </c>
      <c r="I2074" s="17">
        <f>G2074/MAX(G$240:G2074)-1</f>
        <v>-0.20092932846534839</v>
      </c>
      <c r="N2074" s="20"/>
      <c r="O2074" s="20"/>
      <c r="S2074" s="192"/>
      <c r="T2074" s="34"/>
      <c r="U2074" s="34"/>
      <c r="Y2074" s="39"/>
      <c r="Z2074" s="39"/>
      <c r="AA2074" s="17"/>
      <c r="AC2074" s="142"/>
      <c r="AE2074" s="17"/>
      <c r="AG2074" s="66"/>
      <c r="AI2074" s="17"/>
      <c r="AK2074" s="18"/>
      <c r="AM2074" s="23"/>
      <c r="AN2074" s="23"/>
      <c r="AO2074" s="23"/>
    </row>
    <row r="2075" spans="1:41" x14ac:dyDescent="0.25">
      <c r="A2075" s="72">
        <f>IF('##zz500##'!B2075&lt;&gt;"",'##zz500##'!B2075,"")</f>
        <v>42209</v>
      </c>
      <c r="B2075" s="208">
        <v>75816.27</v>
      </c>
      <c r="C2075" s="146">
        <f t="shared" si="90"/>
        <v>-1.0423559378712755E-3</v>
      </c>
      <c r="D2075" s="143">
        <f>IF('##zz500##'!K2075="","",IF('##zz500##'!K2075="yes",D2074,IF('##zz500##'!T2075&lt;&gt;0,D2074*(1+'##zz500##'!T2075),D2074*(1+C2075))))</f>
        <v>16.316586265452958</v>
      </c>
      <c r="E2075" s="6">
        <f t="shared" si="88"/>
        <v>0</v>
      </c>
      <c r="F2075" s="17">
        <f>D2075/MAX(D$240:D2075)-1</f>
        <v>-1.130514869261745E-2</v>
      </c>
      <c r="G2075" s="66">
        <f>IF('##zz500##'!K2075="","",IF('##zz500##'!K2075="no",G2074*(1+E2075),IF('##zz500##'!T2075&lt;&gt;0,G2074*(1+'##zz500##'!T2075),G2074*(1+'##zz500##'!P2075))))</f>
        <v>69.83407915044819</v>
      </c>
      <c r="H2075" s="6">
        <f t="shared" si="89"/>
        <v>4.8414023372287174E-2</v>
      </c>
      <c r="I2075" s="17">
        <f>G2075/MAX(G$240:G2075)-1</f>
        <v>-0.16224310229756045</v>
      </c>
      <c r="N2075" s="20"/>
      <c r="O2075" s="20"/>
      <c r="S2075" s="192"/>
      <c r="T2075" s="34"/>
      <c r="U2075" s="34"/>
      <c r="Y2075" s="39"/>
      <c r="Z2075" s="39"/>
      <c r="AA2075" s="17"/>
      <c r="AC2075" s="142"/>
      <c r="AE2075" s="17"/>
      <c r="AG2075" s="66"/>
      <c r="AI2075" s="17"/>
      <c r="AK2075" s="18"/>
      <c r="AM2075" s="23"/>
      <c r="AN2075" s="23"/>
      <c r="AO2075" s="23"/>
    </row>
    <row r="2076" spans="1:41" x14ac:dyDescent="0.25">
      <c r="A2076" s="72">
        <f>IF('##zz500##'!B2076&lt;&gt;"",'##zz500##'!B2076,"")</f>
        <v>42212</v>
      </c>
      <c r="B2076" s="208">
        <v>70535.399999999994</v>
      </c>
      <c r="C2076" s="146">
        <f t="shared" si="90"/>
        <v>-6.9653518961035776E-2</v>
      </c>
      <c r="D2076" s="143">
        <f>IF('##zz500##'!K2076="","",IF('##zz500##'!K2076="yes",D2075,IF('##zz500##'!T2076&lt;&gt;0,D2075*(1+'##zz500##'!T2076),D2075*(1+C2076))))</f>
        <v>16.316586265452958</v>
      </c>
      <c r="E2076" s="6">
        <f t="shared" si="88"/>
        <v>0</v>
      </c>
      <c r="F2076" s="17">
        <f>D2076/MAX(D$240:D2076)-1</f>
        <v>-1.130514869261745E-2</v>
      </c>
      <c r="G2076" s="66">
        <f>IF('##zz500##'!K2076="","",IF('##zz500##'!K2076="no",G2075*(1+E2076),IF('##zz500##'!T2076&lt;&gt;0,G2075*(1+'##zz500##'!T2076),G2075*(1+'##zz500##'!P2076))))</f>
        <v>74.136111714044048</v>
      </c>
      <c r="H2076" s="6">
        <f t="shared" si="89"/>
        <v>6.1603626996035832E-2</v>
      </c>
      <c r="I2076" s="17">
        <f>G2076/MAX(G$240:G2076)-1</f>
        <v>-0.11063423885814316</v>
      </c>
      <c r="N2076" s="20"/>
      <c r="O2076" s="20"/>
      <c r="S2076" s="192"/>
      <c r="T2076" s="34"/>
      <c r="U2076" s="34"/>
      <c r="Y2076" s="39"/>
      <c r="Z2076" s="39"/>
      <c r="AA2076" s="17"/>
      <c r="AC2076" s="142"/>
      <c r="AE2076" s="17"/>
      <c r="AG2076" s="66"/>
      <c r="AI2076" s="17"/>
      <c r="AK2076" s="18"/>
      <c r="AM2076" s="23"/>
      <c r="AN2076" s="23"/>
      <c r="AO2076" s="23"/>
    </row>
    <row r="2077" spans="1:41" x14ac:dyDescent="0.25">
      <c r="A2077" s="72">
        <f>IF('##zz500##'!B2077&lt;&gt;"",'##zz500##'!B2077,"")</f>
        <v>42213</v>
      </c>
      <c r="B2077" s="208">
        <v>68477.070000000007</v>
      </c>
      <c r="C2077" s="146">
        <f t="shared" si="90"/>
        <v>-2.9181517365748033E-2</v>
      </c>
      <c r="D2077" s="143">
        <f>IF('##zz500##'!K2077="","",IF('##zz500##'!K2077="yes",D2076,IF('##zz500##'!T2077&lt;&gt;0,D2076*(1+'##zz500##'!T2077),D2076*(1+C2077))))</f>
        <v>16.316586265452958</v>
      </c>
      <c r="E2077" s="6">
        <f t="shared" si="88"/>
        <v>0</v>
      </c>
      <c r="F2077" s="17">
        <f>D2077/MAX(D$240:D2077)-1</f>
        <v>-1.130514869261745E-2</v>
      </c>
      <c r="G2077" s="66">
        <f>IF('##zz500##'!K2077="","",IF('##zz500##'!K2077="no",G2076*(1+E2077),IF('##zz500##'!T2077&lt;&gt;0,G2076*(1+'##zz500##'!T2077),G2076*(1+'##zz500##'!P2077))))</f>
        <v>73.639122356631844</v>
      </c>
      <c r="H2077" s="6">
        <f t="shared" si="89"/>
        <v>-6.7037418866688903E-3</v>
      </c>
      <c r="I2077" s="17">
        <f>G2077/MAX(G$240:G2077)-1</f>
        <v>-0.11659631736367904</v>
      </c>
      <c r="N2077" s="20"/>
      <c r="O2077" s="20"/>
      <c r="S2077" s="192"/>
      <c r="T2077" s="34"/>
      <c r="U2077" s="34"/>
      <c r="Y2077" s="39"/>
      <c r="Z2077" s="39"/>
      <c r="AA2077" s="17"/>
      <c r="AC2077" s="142"/>
      <c r="AE2077" s="17"/>
      <c r="AG2077" s="66"/>
      <c r="AI2077" s="17"/>
      <c r="AK2077" s="18"/>
      <c r="AM2077" s="23"/>
      <c r="AN2077" s="23"/>
      <c r="AO2077" s="23"/>
    </row>
    <row r="2078" spans="1:41" x14ac:dyDescent="0.25">
      <c r="A2078" s="72">
        <f>IF('##zz500##'!B2078&lt;&gt;"",'##zz500##'!B2078,"")</f>
        <v>42214</v>
      </c>
      <c r="B2078" s="208">
        <v>72121.31</v>
      </c>
      <c r="C2078" s="146">
        <f t="shared" si="90"/>
        <v>5.3218398509164988E-2</v>
      </c>
      <c r="D2078" s="143">
        <f>IF('##zz500##'!K2078="","",IF('##zz500##'!K2078="yes",D2077,IF('##zz500##'!T2078&lt;&gt;0,D2077*(1+'##zz500##'!T2078),D2077*(1+C2078))))</f>
        <v>16.316586265452958</v>
      </c>
      <c r="E2078" s="6">
        <f t="shared" si="88"/>
        <v>0</v>
      </c>
      <c r="F2078" s="17">
        <f>D2078/MAX(D$240:D2078)-1</f>
        <v>-1.130514869261745E-2</v>
      </c>
      <c r="G2078" s="66">
        <f>IF('##zz500##'!K2078="","",IF('##zz500##'!K2078="no",G2077*(1+E2078),IF('##zz500##'!T2078&lt;&gt;0,G2077*(1+'##zz500##'!T2078),G2077*(1+'##zz500##'!P2078))))</f>
        <v>72.139924713070883</v>
      </c>
      <c r="H2078" s="6">
        <f t="shared" si="89"/>
        <v>-2.0358711450964795E-2</v>
      </c>
      <c r="I2078" s="17">
        <f>G2078/MAX(G$240:G2078)-1</f>
        <v>-0.13458127803319164</v>
      </c>
      <c r="N2078" s="20"/>
      <c r="O2078" s="20"/>
      <c r="S2078" s="192"/>
      <c r="T2078" s="34"/>
      <c r="U2078" s="34"/>
      <c r="Y2078" s="39"/>
      <c r="Z2078" s="39"/>
      <c r="AA2078" s="17"/>
      <c r="AC2078" s="142"/>
      <c r="AE2078" s="17"/>
      <c r="AG2078" s="66"/>
      <c r="AI2078" s="17"/>
      <c r="AK2078" s="18"/>
      <c r="AM2078" s="23"/>
      <c r="AN2078" s="23"/>
      <c r="AO2078" s="23"/>
    </row>
    <row r="2079" spans="1:41" x14ac:dyDescent="0.25">
      <c r="A2079" s="72">
        <f>IF('##zz500##'!B2079&lt;&gt;"",'##zz500##'!B2079,"")</f>
        <v>42215</v>
      </c>
      <c r="B2079" s="208">
        <v>71205.05</v>
      </c>
      <c r="C2079" s="146">
        <f t="shared" si="90"/>
        <v>-1.2704428136427248E-2</v>
      </c>
      <c r="D2079" s="143">
        <f>IF('##zz500##'!K2079="","",IF('##zz500##'!K2079="yes",D2078,IF('##zz500##'!T2079&lt;&gt;0,D2078*(1+'##zz500##'!T2079),D2078*(1+C2079))))</f>
        <v>15.895251062395918</v>
      </c>
      <c r="E2079" s="6">
        <f t="shared" si="88"/>
        <v>-2.5822509451571496E-2</v>
      </c>
      <c r="F2079" s="17">
        <f>D2079/MAX(D$240:D2079)-1</f>
        <v>-3.6835730835222402E-2</v>
      </c>
      <c r="G2079" s="66">
        <f>IF('##zz500##'!K2079="","",IF('##zz500##'!K2079="no",G2078*(1+E2079),IF('##zz500##'!T2079&lt;&gt;0,G2078*(1+'##zz500##'!T2079),G2078*(1+'##zz500##'!P2079))))</f>
        <v>70.277090825331953</v>
      </c>
      <c r="H2079" s="6">
        <f t="shared" si="89"/>
        <v>-2.5822509451571496E-2</v>
      </c>
      <c r="I2079" s="17">
        <f>G2079/MAX(G$240:G2079)-1</f>
        <v>-0.15692856116074649</v>
      </c>
      <c r="N2079" s="20"/>
      <c r="O2079" s="20"/>
      <c r="S2079" s="192"/>
      <c r="T2079" s="34"/>
      <c r="U2079" s="34"/>
      <c r="Y2079" s="39"/>
      <c r="Z2079" s="39"/>
      <c r="AA2079" s="17"/>
      <c r="AC2079" s="142"/>
      <c r="AE2079" s="17"/>
      <c r="AG2079" s="66"/>
      <c r="AI2079" s="17"/>
      <c r="AK2079" s="18"/>
      <c r="AM2079" s="23"/>
      <c r="AN2079" s="23"/>
      <c r="AO2079" s="23"/>
    </row>
    <row r="2080" spans="1:41" x14ac:dyDescent="0.25">
      <c r="A2080" s="72">
        <f>IF('##zz500##'!B2080&lt;&gt;"",'##zz500##'!B2080,"")</f>
        <v>42216</v>
      </c>
      <c r="B2080" s="208">
        <v>70960.12</v>
      </c>
      <c r="C2080" s="146">
        <f t="shared" si="90"/>
        <v>-3.4397841164356402E-3</v>
      </c>
      <c r="D2080" s="143">
        <f>IF('##zz500##'!K2080="","",IF('##zz500##'!K2080="yes",D2079,IF('##zz500##'!T2080&lt;&gt;0,D2079*(1+'##zz500##'!T2080),D2079*(1+C2080))))</f>
        <v>15.895251062395918</v>
      </c>
      <c r="E2080" s="6">
        <f t="shared" si="88"/>
        <v>0</v>
      </c>
      <c r="F2080" s="17">
        <f>D2080/MAX(D$240:D2080)-1</f>
        <v>-3.6835730835222402E-2</v>
      </c>
      <c r="G2080" s="66">
        <f>IF('##zz500##'!K2080="","",IF('##zz500##'!K2080="no",G2079*(1+E2080),IF('##zz500##'!T2080&lt;&gt;0,G2079*(1+'##zz500##'!T2080),G2079*(1+'##zz500##'!P2080))))</f>
        <v>69.926485442183349</v>
      </c>
      <c r="H2080" s="6">
        <f t="shared" si="89"/>
        <v>-4.9889000673064565E-3</v>
      </c>
      <c r="I2080" s="17">
        <f>G2080/MAX(G$240:G2080)-1</f>
        <v>-0.16113456031871587</v>
      </c>
      <c r="N2080" s="20"/>
      <c r="O2080" s="20"/>
      <c r="S2080" s="192"/>
      <c r="T2080" s="34"/>
      <c r="U2080" s="34"/>
      <c r="Y2080" s="39"/>
      <c r="Z2080" s="39"/>
      <c r="AA2080" s="17"/>
      <c r="AC2080" s="142"/>
      <c r="AE2080" s="17"/>
      <c r="AG2080" s="66"/>
      <c r="AI2080" s="17"/>
      <c r="AK2080" s="18"/>
      <c r="AM2080" s="23"/>
      <c r="AN2080" s="23"/>
      <c r="AO2080" s="23"/>
    </row>
    <row r="2081" spans="1:41" x14ac:dyDescent="0.25">
      <c r="A2081" s="72">
        <f>IF('##zz500##'!B2081&lt;&gt;"",'##zz500##'!B2081,"")</f>
        <v>42219</v>
      </c>
      <c r="B2081" s="208">
        <v>67739.649999999994</v>
      </c>
      <c r="C2081" s="146">
        <f t="shared" si="90"/>
        <v>-4.5384224265686113E-2</v>
      </c>
      <c r="D2081" s="143">
        <f>IF('##zz500##'!K2081="","",IF('##zz500##'!K2081="yes",D2080,IF('##zz500##'!T2081&lt;&gt;0,D2080*(1+'##zz500##'!T2081),D2080*(1+C2081))))</f>
        <v>15.895251062395918</v>
      </c>
      <c r="E2081" s="6">
        <f t="shared" si="88"/>
        <v>0</v>
      </c>
      <c r="F2081" s="17">
        <f>D2081/MAX(D$240:D2081)-1</f>
        <v>-3.6835730835222402E-2</v>
      </c>
      <c r="G2081" s="66">
        <f>IF('##zz500##'!K2081="","",IF('##zz500##'!K2081="no",G2080*(1+E2081),IF('##zz500##'!T2081&lt;&gt;0,G2080*(1+'##zz500##'!T2081),G2080*(1+'##zz500##'!P2081))))</f>
        <v>73.081163214936524</v>
      </c>
      <c r="H2081" s="6">
        <f t="shared" si="89"/>
        <v>4.5114204622246135E-2</v>
      </c>
      <c r="I2081" s="17">
        <f>G2081/MAX(G$240:G2081)-1</f>
        <v>-0.12328981322240384</v>
      </c>
      <c r="N2081" s="20"/>
      <c r="O2081" s="20"/>
      <c r="S2081" s="192"/>
      <c r="T2081" s="34"/>
      <c r="U2081" s="34"/>
      <c r="Y2081" s="39"/>
      <c r="Z2081" s="39"/>
      <c r="AA2081" s="17"/>
      <c r="AC2081" s="142"/>
      <c r="AE2081" s="17"/>
      <c r="AG2081" s="66"/>
      <c r="AI2081" s="17"/>
      <c r="AK2081" s="18"/>
      <c r="AM2081" s="23"/>
      <c r="AN2081" s="23"/>
      <c r="AO2081" s="23"/>
    </row>
    <row r="2082" spans="1:41" x14ac:dyDescent="0.25">
      <c r="A2082" s="72">
        <f>IF('##zz500##'!B2082&lt;&gt;"",'##zz500##'!B2082,"")</f>
        <v>42220</v>
      </c>
      <c r="B2082" s="208">
        <v>70699.490000000005</v>
      </c>
      <c r="C2082" s="146">
        <f t="shared" si="90"/>
        <v>4.3694350354630096E-2</v>
      </c>
      <c r="D2082" s="143">
        <f>IF('##zz500##'!K2082="","",IF('##zz500##'!K2082="yes",D2081,IF('##zz500##'!T2082&lt;&gt;0,D2081*(1+'##zz500##'!T2082),D2081*(1+C2082))))</f>
        <v>15.895251062395918</v>
      </c>
      <c r="E2082" s="6">
        <f t="shared" si="88"/>
        <v>0</v>
      </c>
      <c r="F2082" s="17">
        <f>D2082/MAX(D$240:D2082)-1</f>
        <v>-3.6835730835222402E-2</v>
      </c>
      <c r="G2082" s="66">
        <f>IF('##zz500##'!K2082="","",IF('##zz500##'!K2082="no",G2081*(1+E2082),IF('##zz500##'!T2082&lt;&gt;0,G2081*(1+'##zz500##'!T2082),G2081*(1+'##zz500##'!P2082))))</f>
        <v>69.521413026677735</v>
      </c>
      <c r="H2082" s="6">
        <f t="shared" si="89"/>
        <v>-4.8709544726174281E-2</v>
      </c>
      <c r="I2082" s="17">
        <f>G2082/MAX(G$240:G2082)-1</f>
        <v>-0.16599396727713978</v>
      </c>
      <c r="N2082" s="20"/>
      <c r="O2082" s="20"/>
      <c r="S2082" s="192"/>
      <c r="T2082" s="34"/>
      <c r="U2082" s="34"/>
      <c r="Y2082" s="39"/>
      <c r="Z2082" s="39"/>
      <c r="AA2082" s="17"/>
      <c r="AC2082" s="142"/>
      <c r="AE2082" s="17"/>
      <c r="AG2082" s="66"/>
      <c r="AI2082" s="17"/>
      <c r="AK2082" s="18"/>
      <c r="AM2082" s="23"/>
      <c r="AN2082" s="23"/>
      <c r="AO2082" s="23"/>
    </row>
    <row r="2083" spans="1:41" x14ac:dyDescent="0.25">
      <c r="A2083" s="72">
        <f>IF('##zz500##'!B2083&lt;&gt;"",'##zz500##'!B2083,"")</f>
        <v>42221</v>
      </c>
      <c r="B2083" s="208">
        <v>70955.39</v>
      </c>
      <c r="C2083" s="146">
        <f t="shared" si="90"/>
        <v>3.6195452046399179E-3</v>
      </c>
      <c r="D2083" s="143">
        <f>IF('##zz500##'!K2083="","",IF('##zz500##'!K2083="yes",D2082,IF('##zz500##'!T2083&lt;&gt;0,D2082*(1+'##zz500##'!T2083),D2082*(1+C2083))))</f>
        <v>15.96978064751038</v>
      </c>
      <c r="E2083" s="6">
        <f t="shared" si="88"/>
        <v>4.6887957177839112E-3</v>
      </c>
      <c r="F2083" s="17">
        <f>D2083/MAX(D$240:D2083)-1</f>
        <v>-3.2319650334440175E-2</v>
      </c>
      <c r="G2083" s="66">
        <f>IF('##zz500##'!K2083="","",IF('##zz500##'!K2083="no",G2082*(1+E2083),IF('##zz500##'!T2083&lt;&gt;0,G2082*(1+'##zz500##'!T2083),G2082*(1+'##zz500##'!P2083))))</f>
        <v>69.847384730371502</v>
      </c>
      <c r="H2083" s="6">
        <f t="shared" si="89"/>
        <v>4.6887957177839112E-3</v>
      </c>
      <c r="I2083" s="17">
        <f>G2083/MAX(G$240:G2083)-1</f>
        <v>-0.16208348336230294</v>
      </c>
      <c r="N2083" s="20"/>
      <c r="O2083" s="20"/>
      <c r="S2083" s="192"/>
      <c r="T2083" s="34"/>
      <c r="U2083" s="34"/>
      <c r="Y2083" s="39"/>
      <c r="Z2083" s="39"/>
      <c r="AA2083" s="17"/>
      <c r="AC2083" s="142"/>
      <c r="AE2083" s="17"/>
      <c r="AG2083" s="66"/>
      <c r="AI2083" s="17"/>
      <c r="AK2083" s="18"/>
      <c r="AM2083" s="23"/>
      <c r="AN2083" s="23"/>
      <c r="AO2083" s="23"/>
    </row>
    <row r="2084" spans="1:41" x14ac:dyDescent="0.25">
      <c r="A2084" s="72">
        <f>IF('##zz500##'!B2084&lt;&gt;"",'##zz500##'!B2084,"")</f>
        <v>42222</v>
      </c>
      <c r="B2084" s="208">
        <v>71782.11</v>
      </c>
      <c r="C2084" s="146">
        <f t="shared" si="90"/>
        <v>1.1651264266181904E-2</v>
      </c>
      <c r="D2084" s="143">
        <f>IF('##zz500##'!K2084="","",IF('##zz500##'!K2084="yes",D2083,IF('##zz500##'!T2084&lt;&gt;0,D2083*(1+'##zz500##'!T2084),D2083*(1+C2084))))</f>
        <v>15.96978064751038</v>
      </c>
      <c r="E2084" s="6">
        <f t="shared" si="88"/>
        <v>0</v>
      </c>
      <c r="F2084" s="17">
        <f>D2084/MAX(D$240:D2084)-1</f>
        <v>-3.2319650334440175E-2</v>
      </c>
      <c r="G2084" s="66">
        <f>IF('##zz500##'!K2084="","",IF('##zz500##'!K2084="no",G2083*(1+E2084),IF('##zz500##'!T2084&lt;&gt;0,G2083*(1+'##zz500##'!T2084),G2083*(1+'##zz500##'!P2084))))</f>
        <v>69.29692046195251</v>
      </c>
      <c r="H2084" s="6">
        <f t="shared" si="89"/>
        <v>-7.8809574695448692E-3</v>
      </c>
      <c r="I2084" s="17">
        <f>G2084/MAX(G$240:G2084)-1</f>
        <v>-0.16868706779295373</v>
      </c>
      <c r="N2084" s="20"/>
      <c r="O2084" s="20"/>
      <c r="S2084" s="192"/>
      <c r="T2084" s="34"/>
      <c r="U2084" s="34"/>
      <c r="Y2084" s="39"/>
      <c r="Z2084" s="39"/>
      <c r="AA2084" s="17"/>
      <c r="AC2084" s="142"/>
      <c r="AE2084" s="17"/>
      <c r="AG2084" s="66"/>
      <c r="AI2084" s="17"/>
      <c r="AK2084" s="18"/>
      <c r="AM2084" s="23"/>
      <c r="AN2084" s="23"/>
      <c r="AO2084" s="23"/>
    </row>
    <row r="2085" spans="1:41" x14ac:dyDescent="0.25">
      <c r="A2085" s="72">
        <f>IF('##zz500##'!B2085&lt;&gt;"",'##zz500##'!B2085,"")</f>
        <v>42223</v>
      </c>
      <c r="B2085" s="208">
        <v>74248.789999999994</v>
      </c>
      <c r="C2085" s="146">
        <f t="shared" si="90"/>
        <v>3.4363436795045388E-2</v>
      </c>
      <c r="D2085" s="143">
        <f>IF('##zz500##'!K2085="","",IF('##zz500##'!K2085="yes",D2084,IF('##zz500##'!T2085&lt;&gt;0,D2084*(1+'##zz500##'!T2085),D2084*(1+C2085))))</f>
        <v>15.96978064751038</v>
      </c>
      <c r="E2085" s="6">
        <f t="shared" si="88"/>
        <v>0</v>
      </c>
      <c r="F2085" s="17">
        <f>D2085/MAX(D$240:D2085)-1</f>
        <v>-3.2319650334440175E-2</v>
      </c>
      <c r="G2085" s="66">
        <f>IF('##zz500##'!K2085="","",IF('##zz500##'!K2085="no",G2084*(1+E2085),IF('##zz500##'!T2085&lt;&gt;0,G2084*(1+'##zz500##'!T2085),G2084*(1+'##zz500##'!P2085))))</f>
        <v>66.488454604971423</v>
      </c>
      <c r="H2085" s="6">
        <f t="shared" si="89"/>
        <v>-4.0528003816895142E-2</v>
      </c>
      <c r="I2085" s="17">
        <f>G2085/MAX(G$240:G2085)-1</f>
        <v>-0.20237852148247515</v>
      </c>
      <c r="N2085" s="20"/>
      <c r="O2085" s="20"/>
      <c r="S2085" s="192"/>
      <c r="T2085" s="34"/>
      <c r="U2085" s="34"/>
      <c r="Y2085" s="39"/>
      <c r="Z2085" s="39"/>
      <c r="AA2085" s="17"/>
      <c r="AC2085" s="142"/>
      <c r="AE2085" s="17"/>
      <c r="AG2085" s="66"/>
      <c r="AI2085" s="17"/>
      <c r="AK2085" s="18"/>
      <c r="AM2085" s="23"/>
      <c r="AN2085" s="23"/>
      <c r="AO2085" s="23"/>
    </row>
    <row r="2086" spans="1:41" x14ac:dyDescent="0.25">
      <c r="A2086" s="72">
        <f>IF('##zz500##'!B2086&lt;&gt;"",'##zz500##'!B2086,"")</f>
        <v>42226</v>
      </c>
      <c r="B2086" s="208">
        <v>77367.199999999997</v>
      </c>
      <c r="C2086" s="146">
        <f t="shared" si="90"/>
        <v>4.199947231463308E-2</v>
      </c>
      <c r="D2086" s="143">
        <f>IF('##zz500##'!K2086="","",IF('##zz500##'!K2086="yes",D2085,IF('##zz500##'!T2086&lt;&gt;0,D2085*(1+'##zz500##'!T2086),D2085*(1+C2086))))</f>
        <v>15.96978064751038</v>
      </c>
      <c r="E2086" s="6">
        <f t="shared" si="88"/>
        <v>0</v>
      </c>
      <c r="F2086" s="17">
        <f>D2086/MAX(D$240:D2086)-1</f>
        <v>-3.2319650334440175E-2</v>
      </c>
      <c r="G2086" s="66">
        <f>IF('##zz500##'!K2086="","",IF('##zz500##'!K2086="no",G2085*(1+E2086),IF('##zz500##'!T2086&lt;&gt;0,G2085*(1+'##zz500##'!T2086),G2085*(1+'##zz500##'!P2086))))</f>
        <v>62.433702202171808</v>
      </c>
      <c r="H2086" s="6">
        <f t="shared" si="89"/>
        <v>-6.0984308131241116E-2</v>
      </c>
      <c r="I2086" s="17">
        <f>G2086/MAX(G$240:G2086)-1</f>
        <v>-0.251020915500484</v>
      </c>
      <c r="N2086" s="20"/>
      <c r="O2086" s="20"/>
      <c r="S2086" s="192"/>
      <c r="T2086" s="34"/>
      <c r="U2086" s="34"/>
      <c r="Y2086" s="39"/>
      <c r="Z2086" s="39"/>
      <c r="AA2086" s="17"/>
      <c r="AC2086" s="142"/>
      <c r="AE2086" s="17"/>
      <c r="AG2086" s="66"/>
      <c r="AI2086" s="17"/>
      <c r="AK2086" s="18"/>
      <c r="AM2086" s="23"/>
      <c r="AN2086" s="23"/>
      <c r="AO2086" s="23"/>
    </row>
    <row r="2087" spans="1:41" x14ac:dyDescent="0.25">
      <c r="A2087" s="72">
        <f>IF('##zz500##'!B2087&lt;&gt;"",'##zz500##'!B2087,"")</f>
        <v>42227</v>
      </c>
      <c r="B2087" s="208">
        <v>77684.19</v>
      </c>
      <c r="C2087" s="146">
        <f t="shared" si="90"/>
        <v>4.0972143233826142E-3</v>
      </c>
      <c r="D2087" s="143">
        <f>IF('##zz500##'!K2087="","",IF('##zz500##'!K2087="yes",D2086,IF('##zz500##'!T2087&lt;&gt;0,D2086*(1+'##zz500##'!T2087),D2086*(1+C2087))))</f>
        <v>16.035212261520638</v>
      </c>
      <c r="E2087" s="6">
        <f t="shared" si="88"/>
        <v>4.0972143233826142E-3</v>
      </c>
      <c r="F2087" s="17">
        <f>D2087/MAX(D$240:D2087)-1</f>
        <v>-2.8354856545334539E-2</v>
      </c>
      <c r="G2087" s="66">
        <f>IF('##zz500##'!K2087="","",IF('##zz500##'!K2087="no",G2086*(1+E2087),IF('##zz500##'!T2087&lt;&gt;0,G2086*(1+'##zz500##'!T2087),G2086*(1+'##zz500##'!P2087))))</f>
        <v>62.68950646109635</v>
      </c>
      <c r="H2087" s="6">
        <f t="shared" si="89"/>
        <v>4.0972143233826142E-3</v>
      </c>
      <c r="I2087" s="17">
        <f>G2087/MAX(G$240:G2087)-1</f>
        <v>-0.24795218766755867</v>
      </c>
      <c r="N2087" s="20"/>
      <c r="O2087" s="20"/>
      <c r="S2087" s="192"/>
      <c r="T2087" s="34"/>
      <c r="U2087" s="34"/>
      <c r="Y2087" s="39"/>
      <c r="Z2087" s="39"/>
      <c r="AA2087" s="17"/>
      <c r="AC2087" s="142"/>
      <c r="AE2087" s="17"/>
      <c r="AG2087" s="66"/>
      <c r="AI2087" s="17"/>
      <c r="AK2087" s="18"/>
      <c r="AM2087" s="23"/>
      <c r="AN2087" s="23"/>
      <c r="AO2087" s="23"/>
    </row>
    <row r="2088" spans="1:41" x14ac:dyDescent="0.25">
      <c r="A2088" s="72">
        <f>IF('##zz500##'!B2088&lt;&gt;"",'##zz500##'!B2088,"")</f>
        <v>42228</v>
      </c>
      <c r="B2088" s="208">
        <v>77092.53</v>
      </c>
      <c r="C2088" s="146">
        <f t="shared" si="90"/>
        <v>-7.6162215246113885E-3</v>
      </c>
      <c r="D2088" s="143">
        <f>IF('##zz500##'!K2088="","",IF('##zz500##'!K2088="yes",D2087,IF('##zz500##'!T2088&lt;&gt;0,D2087*(1+'##zz500##'!T2088),D2087*(1+C2088))))</f>
        <v>15.913084532742731</v>
      </c>
      <c r="E2088" s="6">
        <f t="shared" si="88"/>
        <v>-7.6162215246113885E-3</v>
      </c>
      <c r="F2088" s="17">
        <f>D2088/MAX(D$240:D2088)-1</f>
        <v>-3.5755121201198059E-2</v>
      </c>
      <c r="G2088" s="66">
        <f>IF('##zz500##'!K2088="","",IF('##zz500##'!K2088="no",G2087*(1+E2088),IF('##zz500##'!T2088&lt;&gt;0,G2087*(1+'##zz500##'!T2088),G2087*(1+'##zz500##'!P2088))))</f>
        <v>62.212049292620087</v>
      </c>
      <c r="H2088" s="6">
        <f t="shared" si="89"/>
        <v>-7.6162215246113885E-3</v>
      </c>
      <c r="I2088" s="17">
        <f>G2088/MAX(G$240:G2088)-1</f>
        <v>-0.25367995040338187</v>
      </c>
      <c r="N2088" s="20"/>
      <c r="O2088" s="20"/>
      <c r="S2088" s="192"/>
      <c r="T2088" s="34"/>
      <c r="U2088" s="34"/>
      <c r="Y2088" s="39"/>
      <c r="Z2088" s="39"/>
      <c r="AA2088" s="17"/>
      <c r="AC2088" s="142"/>
      <c r="AE2088" s="17"/>
      <c r="AF2088" s="14"/>
      <c r="AG2088" s="66"/>
      <c r="AI2088" s="17"/>
      <c r="AJ2088" s="14"/>
      <c r="AK2088" s="18"/>
      <c r="AM2088" s="23"/>
      <c r="AN2088" s="23"/>
      <c r="AO2088" s="23"/>
    </row>
    <row r="2089" spans="1:41" x14ac:dyDescent="0.25">
      <c r="A2089" s="72">
        <f>IF('##zz500##'!B2089&lt;&gt;"",'##zz500##'!B2089,"")</f>
        <v>42229</v>
      </c>
      <c r="B2089" s="208">
        <v>78915.64</v>
      </c>
      <c r="C2089" s="146">
        <f t="shared" si="90"/>
        <v>2.3648335318610103E-2</v>
      </c>
      <c r="D2089" s="143">
        <f>IF('##zz500##'!K2089="","",IF('##zz500##'!K2089="yes",D2088,IF('##zz500##'!T2089&lt;&gt;0,D2088*(1+'##zz500##'!T2089),D2088*(1+C2089))))</f>
        <v>16.28940249172642</v>
      </c>
      <c r="E2089" s="6">
        <f t="shared" si="88"/>
        <v>2.3648335318610103E-2</v>
      </c>
      <c r="F2089" s="17">
        <f>D2089/MAX(D$240:D2089)-1</f>
        <v>-1.2952334978111435E-2</v>
      </c>
      <c r="G2089" s="66">
        <f>IF('##zz500##'!K2089="","",IF('##zz500##'!K2089="no",G2088*(1+E2089),IF('##zz500##'!T2089&lt;&gt;0,G2088*(1+'##zz500##'!T2089),G2088*(1+'##zz500##'!P2089))))</f>
        <v>63.683260695149869</v>
      </c>
      <c r="H2089" s="6">
        <f t="shared" si="89"/>
        <v>2.3648335318610103E-2</v>
      </c>
      <c r="I2089" s="17">
        <f>G2089/MAX(G$240:G2089)-1</f>
        <v>-0.23603072361551924</v>
      </c>
      <c r="N2089" s="20"/>
      <c r="O2089" s="20"/>
      <c r="S2089" s="192"/>
      <c r="T2089" s="34"/>
      <c r="U2089" s="34"/>
      <c r="Y2089" s="39"/>
      <c r="Z2089" s="39"/>
      <c r="AA2089" s="17"/>
      <c r="AC2089" s="142"/>
      <c r="AE2089" s="17"/>
      <c r="AG2089" s="66"/>
      <c r="AI2089" s="17"/>
      <c r="AK2089" s="18"/>
      <c r="AM2089" s="23"/>
      <c r="AN2089" s="23"/>
      <c r="AO2089" s="23"/>
    </row>
    <row r="2090" spans="1:41" x14ac:dyDescent="0.25">
      <c r="A2090" s="72">
        <f>IF('##zz500##'!B2090&lt;&gt;"",'##zz500##'!B2090,"")</f>
        <v>42230</v>
      </c>
      <c r="B2090" s="208">
        <v>79549.19</v>
      </c>
      <c r="C2090" s="146">
        <f t="shared" si="90"/>
        <v>8.0281931439700749E-3</v>
      </c>
      <c r="D2090" s="143">
        <f>IF('##zz500##'!K2090="","",IF('##zz500##'!K2090="yes",D2089,IF('##zz500##'!T2090&lt;&gt;0,D2089*(1+'##zz500##'!T2090),D2089*(1+C2090))))</f>
        <v>16.420176961129869</v>
      </c>
      <c r="E2090" s="6">
        <f t="shared" si="88"/>
        <v>8.0281931439700749E-3</v>
      </c>
      <c r="F2090" s="17">
        <f>D2090/MAX(D$240:D2090)-1</f>
        <v>-5.0281256810109642E-3</v>
      </c>
      <c r="G2090" s="66">
        <f>IF('##zz500##'!K2090="","",IF('##zz500##'!K2090="no",G2089*(1+E2090),IF('##zz500##'!T2090&lt;&gt;0,G2089*(1+'##zz500##'!T2090),G2089*(1+'##zz500##'!P2090))))</f>
        <v>64.194522212048327</v>
      </c>
      <c r="H2090" s="6">
        <f t="shared" si="89"/>
        <v>8.0281931439700749E-3</v>
      </c>
      <c r="I2090" s="17">
        <f>G2090/MAX(G$240:G2090)-1</f>
        <v>-0.22989743070864566</v>
      </c>
      <c r="N2090" s="20"/>
      <c r="O2090" s="20"/>
      <c r="S2090" s="192"/>
      <c r="T2090" s="34"/>
      <c r="U2090" s="34"/>
      <c r="Y2090" s="39"/>
      <c r="Z2090" s="39"/>
      <c r="AA2090" s="17"/>
      <c r="AC2090" s="142"/>
      <c r="AE2090" s="17"/>
      <c r="AG2090" s="66"/>
      <c r="AI2090" s="17"/>
      <c r="AK2090" s="18"/>
      <c r="AM2090" s="23"/>
      <c r="AN2090" s="23"/>
      <c r="AO2090" s="23"/>
    </row>
    <row r="2091" spans="1:41" x14ac:dyDescent="0.25">
      <c r="A2091" s="72">
        <f>IF('##zz500##'!B2091&lt;&gt;"",'##zz500##'!B2091,"")</f>
        <v>42233</v>
      </c>
      <c r="B2091" s="208">
        <v>80599.929999999993</v>
      </c>
      <c r="C2091" s="146">
        <f t="shared" si="90"/>
        <v>1.3208682577408926E-2</v>
      </c>
      <c r="D2091" s="143">
        <f>IF('##zz500##'!K2091="","",IF('##zz500##'!K2091="yes",D2090,IF('##zz500##'!T2091&lt;&gt;0,D2090*(1+'##zz500##'!T2091),D2090*(1+C2091))))</f>
        <v>16.637065866474316</v>
      </c>
      <c r="E2091" s="6">
        <f t="shared" si="88"/>
        <v>1.3208682577408926E-2</v>
      </c>
      <c r="F2091" s="17">
        <f>D2091/MAX(D$240:D2091)-1</f>
        <v>0</v>
      </c>
      <c r="G2091" s="66">
        <f>IF('##zz500##'!K2091="","",IF('##zz500##'!K2091="no",G2090*(1+E2091),IF('##zz500##'!T2091&lt;&gt;0,G2090*(1+'##zz500##'!T2091),G2090*(1+'##zz500##'!P2091))))</f>
        <v>65.042447279155695</v>
      </c>
      <c r="H2091" s="6">
        <f t="shared" si="89"/>
        <v>1.3208682577408926E-2</v>
      </c>
      <c r="I2091" s="17">
        <f>G2091/MAX(G$240:G2091)-1</f>
        <v>-0.21972539031882921</v>
      </c>
      <c r="N2091" s="20"/>
      <c r="O2091" s="20"/>
      <c r="S2091" s="192"/>
      <c r="T2091" s="34"/>
      <c r="U2091" s="34"/>
      <c r="Y2091" s="39"/>
      <c r="Z2091" s="39"/>
      <c r="AA2091" s="17"/>
      <c r="AC2091" s="142"/>
      <c r="AE2091" s="17"/>
      <c r="AG2091" s="66"/>
      <c r="AI2091" s="17"/>
      <c r="AK2091" s="18"/>
      <c r="AM2091" s="23"/>
      <c r="AN2091" s="23"/>
      <c r="AO2091" s="23"/>
    </row>
    <row r="2092" spans="1:41" x14ac:dyDescent="0.25">
      <c r="A2092" s="72">
        <f>IF('##zz500##'!B2092&lt;&gt;"",'##zz500##'!B2092,"")</f>
        <v>42234</v>
      </c>
      <c r="B2092" s="208">
        <v>74463.47</v>
      </c>
      <c r="C2092" s="146">
        <f t="shared" si="90"/>
        <v>-7.6134805576133835E-2</v>
      </c>
      <c r="D2092" s="143">
        <f>IF('##zz500##'!K2092="","",IF('##zz500##'!K2092="yes",D2091,IF('##zz500##'!T2092&lt;&gt;0,D2091*(1+'##zz500##'!T2092),D2091*(1+C2092))))</f>
        <v>16.637065866474316</v>
      </c>
      <c r="E2092" s="6">
        <f t="shared" si="88"/>
        <v>0</v>
      </c>
      <c r="F2092" s="17">
        <f>D2092/MAX(D$240:D2092)-1</f>
        <v>0</v>
      </c>
      <c r="G2092" s="66">
        <f>IF('##zz500##'!K2092="","",IF('##zz500##'!K2092="no",G2091*(1+E2092),IF('##zz500##'!T2092&lt;&gt;0,G2091*(1+'##zz500##'!T2092),G2091*(1+'##zz500##'!P2092))))</f>
        <v>68.959506435291942</v>
      </c>
      <c r="H2092" s="6">
        <f t="shared" si="89"/>
        <v>6.0223120746435432E-2</v>
      </c>
      <c r="I2092" s="17">
        <f>G2092/MAX(G$240:G2092)-1</f>
        <v>-0.17273481828462234</v>
      </c>
      <c r="N2092" s="20"/>
      <c r="O2092" s="20"/>
      <c r="S2092" s="192"/>
      <c r="T2092" s="34"/>
      <c r="U2092" s="34"/>
      <c r="Y2092" s="39"/>
      <c r="Z2092" s="39"/>
      <c r="AA2092" s="17"/>
      <c r="AC2092" s="142"/>
      <c r="AE2092" s="17"/>
      <c r="AG2092" s="66"/>
      <c r="AI2092" s="17"/>
      <c r="AK2092" s="18"/>
      <c r="AM2092" s="23"/>
      <c r="AN2092" s="23"/>
      <c r="AO2092" s="23"/>
    </row>
    <row r="2093" spans="1:41" x14ac:dyDescent="0.25">
      <c r="A2093" s="72">
        <f>IF('##zz500##'!B2093&lt;&gt;"",'##zz500##'!B2093,"")</f>
        <v>42235</v>
      </c>
      <c r="B2093" s="208">
        <v>76129.240000000005</v>
      </c>
      <c r="C2093" s="146">
        <f t="shared" si="90"/>
        <v>2.2370297811799666E-2</v>
      </c>
      <c r="D2093" s="143">
        <f>IF('##zz500##'!K2093="","",IF('##zz500##'!K2093="yes",D2092,IF('##zz500##'!T2093&lt;&gt;0,D2092*(1+'##zz500##'!T2093),D2092*(1+C2093))))</f>
        <v>16.637065866474316</v>
      </c>
      <c r="E2093" s="6">
        <f t="shared" si="88"/>
        <v>0</v>
      </c>
      <c r="F2093" s="17">
        <f>D2093/MAX(D$240:D2093)-1</f>
        <v>0</v>
      </c>
      <c r="G2093" s="66">
        <f>IF('##zz500##'!K2093="","",IF('##zz500##'!K2093="no",G2092*(1+E2093),IF('##zz500##'!T2093&lt;&gt;0,G2092*(1+'##zz500##'!T2093),G2092*(1+'##zz500##'!P2093))))</f>
        <v>67.950055749830113</v>
      </c>
      <c r="H2093" s="6">
        <f t="shared" si="89"/>
        <v>-1.4638310765884732E-2</v>
      </c>
      <c r="I2093" s="17">
        <f>G2093/MAX(G$240:G2093)-1</f>
        <v>-0.18484458310036811</v>
      </c>
      <c r="N2093" s="20"/>
      <c r="O2093" s="20"/>
      <c r="S2093" s="192"/>
      <c r="T2093" s="34"/>
      <c r="U2093" s="34"/>
      <c r="Y2093" s="39"/>
      <c r="Z2093" s="39"/>
      <c r="AA2093" s="17"/>
      <c r="AC2093" s="142"/>
      <c r="AE2093" s="17"/>
      <c r="AG2093" s="66"/>
      <c r="AI2093" s="17"/>
      <c r="AK2093" s="18"/>
      <c r="AM2093" s="23"/>
      <c r="AN2093" s="23"/>
      <c r="AO2093" s="23"/>
    </row>
    <row r="2094" spans="1:41" x14ac:dyDescent="0.25">
      <c r="A2094" s="72">
        <f>IF('##zz500##'!B2094&lt;&gt;"",'##zz500##'!B2094,"")</f>
        <v>42236</v>
      </c>
      <c r="B2094" s="208">
        <v>74693.960000000006</v>
      </c>
      <c r="C2094" s="146">
        <f t="shared" si="90"/>
        <v>-1.8853202790412693E-2</v>
      </c>
      <c r="D2094" s="143">
        <f>IF('##zz500##'!K2094="","",IF('##zz500##'!K2094="yes",D2093,IF('##zz500##'!T2094&lt;&gt;0,D2093*(1+'##zz500##'!T2094),D2093*(1+C2094))))</f>
        <v>16.494326735849459</v>
      </c>
      <c r="E2094" s="6">
        <f t="shared" si="88"/>
        <v>-8.5795855934245324E-3</v>
      </c>
      <c r="F2094" s="17">
        <f>D2094/MAX(D$240:D2094)-1</f>
        <v>-8.5795855934245324E-3</v>
      </c>
      <c r="G2094" s="66">
        <f>IF('##zz500##'!K2094="","",IF('##zz500##'!K2094="no",G2093*(1+E2094),IF('##zz500##'!T2094&lt;&gt;0,G2093*(1+'##zz500##'!T2094),G2093*(1+'##zz500##'!P2094))))</f>
        <v>67.367072430446484</v>
      </c>
      <c r="H2094" s="6">
        <f t="shared" si="89"/>
        <v>-8.5795855934244214E-3</v>
      </c>
      <c r="I2094" s="17">
        <f>G2094/MAX(G$240:G2094)-1</f>
        <v>-0.19183827877160209</v>
      </c>
      <c r="N2094" s="20"/>
      <c r="O2094" s="20"/>
      <c r="S2094" s="192"/>
      <c r="T2094" s="34"/>
      <c r="U2094" s="34"/>
      <c r="Y2094" s="39"/>
      <c r="Z2094" s="39"/>
      <c r="AA2094" s="17"/>
      <c r="AC2094" s="142"/>
      <c r="AE2094" s="17"/>
      <c r="AG2094" s="66"/>
      <c r="AI2094" s="17"/>
      <c r="AK2094" s="18"/>
      <c r="AM2094" s="23"/>
      <c r="AN2094" s="23"/>
      <c r="AO2094" s="23"/>
    </row>
    <row r="2095" spans="1:41" x14ac:dyDescent="0.25">
      <c r="A2095" s="72">
        <f>IF('##zz500##'!B2095&lt;&gt;"",'##zz500##'!B2095,"")</f>
        <v>42237</v>
      </c>
      <c r="B2095" s="208">
        <v>71033.06</v>
      </c>
      <c r="C2095" s="146">
        <f t="shared" si="90"/>
        <v>-4.9011995079655812E-2</v>
      </c>
      <c r="D2095" s="143">
        <f>IF('##zz500##'!K2095="","",IF('##zz500##'!K2095="yes",D2094,IF('##zz500##'!T2095&lt;&gt;0,D2094*(1+'##zz500##'!T2095),D2094*(1+C2095))))</f>
        <v>16.494326735849459</v>
      </c>
      <c r="E2095" s="6">
        <f t="shared" si="88"/>
        <v>0</v>
      </c>
      <c r="F2095" s="17">
        <f>D2095/MAX(D$240:D2095)-1</f>
        <v>-8.5795855934245324E-3</v>
      </c>
      <c r="G2095" s="66">
        <f>IF('##zz500##'!K2095="","",IF('##zz500##'!K2095="no",G2094*(1+E2095),IF('##zz500##'!T2095&lt;&gt;0,G2094*(1+'##zz500##'!T2095),G2094*(1+'##zz500##'!P2095))))</f>
        <v>69.501808100615335</v>
      </c>
      <c r="H2095" s="6">
        <f t="shared" si="89"/>
        <v>3.1688116956141599E-2</v>
      </c>
      <c r="I2095" s="17">
        <f>G2095/MAX(G$240:G2095)-1</f>
        <v>-0.16622915562983986</v>
      </c>
      <c r="N2095" s="20"/>
      <c r="O2095" s="20"/>
      <c r="S2095" s="192"/>
      <c r="T2095" s="34"/>
      <c r="U2095" s="34"/>
      <c r="Y2095" s="39"/>
      <c r="Z2095" s="39"/>
      <c r="AA2095" s="17"/>
      <c r="AC2095" s="142"/>
      <c r="AE2095" s="17"/>
      <c r="AG2095" s="66"/>
      <c r="AI2095" s="17"/>
      <c r="AK2095" s="18"/>
      <c r="AM2095" s="23"/>
      <c r="AN2095" s="23"/>
      <c r="AO2095" s="23"/>
    </row>
    <row r="2096" spans="1:41" x14ac:dyDescent="0.25">
      <c r="A2096" s="72">
        <f>IF('##zz500##'!B2096&lt;&gt;"",'##zz500##'!B2096,"")</f>
        <v>42240</v>
      </c>
      <c r="B2096" s="208">
        <v>65475.31</v>
      </c>
      <c r="C2096" s="146">
        <f t="shared" si="90"/>
        <v>-7.8241737016538471E-2</v>
      </c>
      <c r="D2096" s="143">
        <f>IF('##zz500##'!K2096="","",IF('##zz500##'!K2096="yes",D2095,IF('##zz500##'!T2096&lt;&gt;0,D2095*(1+'##zz500##'!T2096),D2095*(1+C2096))))</f>
        <v>16.494326735849459</v>
      </c>
      <c r="E2096" s="6">
        <f t="shared" si="88"/>
        <v>0</v>
      </c>
      <c r="F2096" s="17">
        <f>D2096/MAX(D$240:D2096)-1</f>
        <v>-8.5795855934245324E-3</v>
      </c>
      <c r="G2096" s="66">
        <f>IF('##zz500##'!K2096="","",IF('##zz500##'!K2096="no",G2095*(1+E2096),IF('##zz500##'!T2096&lt;&gt;0,G2095*(1+'##zz500##'!T2096),G2095*(1+'##zz500##'!P2096))))</f>
        <v>76.095772134691515</v>
      </c>
      <c r="H2096" s="6">
        <f t="shared" si="89"/>
        <v>9.4874712101451042E-2</v>
      </c>
      <c r="I2096" s="17">
        <f>G2096/MAX(G$240:G2096)-1</f>
        <v>-8.7125386811637173E-2</v>
      </c>
      <c r="N2096" s="20"/>
      <c r="O2096" s="20"/>
      <c r="S2096" s="192"/>
      <c r="T2096" s="34"/>
      <c r="U2096" s="34"/>
      <c r="Y2096" s="39"/>
      <c r="Z2096" s="39"/>
      <c r="AA2096" s="17"/>
      <c r="AC2096" s="142"/>
      <c r="AE2096" s="17"/>
      <c r="AG2096" s="66"/>
      <c r="AI2096" s="17"/>
      <c r="AK2096" s="18"/>
      <c r="AM2096" s="23"/>
      <c r="AN2096" s="23"/>
      <c r="AO2096" s="23"/>
    </row>
    <row r="2097" spans="1:41" x14ac:dyDescent="0.25">
      <c r="A2097" s="72">
        <f>IF('##zz500##'!B2097&lt;&gt;"",'##zz500##'!B2097,"")</f>
        <v>42241</v>
      </c>
      <c r="B2097" s="208">
        <v>59826.05</v>
      </c>
      <c r="C2097" s="146">
        <f t="shared" si="90"/>
        <v>-8.6280767513739032E-2</v>
      </c>
      <c r="D2097" s="143">
        <f>IF('##zz500##'!K2097="","",IF('##zz500##'!K2097="yes",D2096,IF('##zz500##'!T2097&lt;&gt;0,D2096*(1+'##zz500##'!T2097),D2096*(1+C2097))))</f>
        <v>16.494326735849459</v>
      </c>
      <c r="E2097" s="6">
        <f t="shared" si="88"/>
        <v>0</v>
      </c>
      <c r="F2097" s="17">
        <f>D2097/MAX(D$240:D2097)-1</f>
        <v>-8.5795855934245324E-3</v>
      </c>
      <c r="G2097" s="66">
        <f>IF('##zz500##'!K2097="","",IF('##zz500##'!K2097="no",G2096*(1+E2097),IF('##zz500##'!T2097&lt;&gt;0,G2096*(1+'##zz500##'!T2097),G2096*(1+'##zz500##'!P2097))))</f>
        <v>83.703482997749617</v>
      </c>
      <c r="H2097" s="6">
        <f t="shared" si="89"/>
        <v>9.9975473664847714E-2</v>
      </c>
      <c r="I2097" s="17">
        <f>G2097/MAX(G$240:G2097)-1</f>
        <v>0</v>
      </c>
      <c r="N2097" s="20"/>
      <c r="O2097" s="20"/>
      <c r="S2097" s="192"/>
      <c r="T2097" s="34"/>
      <c r="U2097" s="34"/>
      <c r="Y2097" s="39"/>
      <c r="Z2097" s="39"/>
      <c r="AA2097" s="17"/>
      <c r="AC2097" s="142"/>
      <c r="AE2097" s="17"/>
      <c r="AG2097" s="66"/>
      <c r="AI2097" s="17"/>
      <c r="AK2097" s="18"/>
      <c r="AM2097" s="23"/>
      <c r="AN2097" s="23"/>
      <c r="AO2097" s="23"/>
    </row>
    <row r="2098" spans="1:41" x14ac:dyDescent="0.25">
      <c r="A2098" s="72">
        <f>IF('##zz500##'!B2098&lt;&gt;"",'##zz500##'!B2098,"")</f>
        <v>42242</v>
      </c>
      <c r="B2098" s="208">
        <v>57248.1</v>
      </c>
      <c r="C2098" s="146">
        <f t="shared" si="90"/>
        <v>-4.3090760630193792E-2</v>
      </c>
      <c r="D2098" s="143">
        <f>IF('##zz500##'!K2098="","",IF('##zz500##'!K2098="yes",D2097,IF('##zz500##'!T2098&lt;&gt;0,D2097*(1+'##zz500##'!T2098),D2097*(1+C2098))))</f>
        <v>15.783573650718765</v>
      </c>
      <c r="E2098" s="6">
        <f t="shared" ref="E2098:E2161" si="91">D2098/D2097-1</f>
        <v>-4.3090760630193792E-2</v>
      </c>
      <c r="F2098" s="17">
        <f>D2098/MAX(D$240:D2098)-1</f>
        <v>-5.1300645354505736E-2</v>
      </c>
      <c r="G2098" s="66">
        <f>IF('##zz500##'!K2098="","",IF('##zz500##'!K2098="no",G2097*(1+E2098),IF('##zz500##'!T2098&lt;&gt;0,G2097*(1+'##zz500##'!T2098),G2097*(1+'##zz500##'!P2098))))</f>
        <v>80.096636247980086</v>
      </c>
      <c r="H2098" s="6">
        <f t="shared" ref="H2098:H2161" si="92">G2098/G2097-1</f>
        <v>-4.3090760630193903E-2</v>
      </c>
      <c r="I2098" s="17">
        <f>G2098/MAX(G$240:G2098)-1</f>
        <v>-4.3090760630193903E-2</v>
      </c>
      <c r="N2098" s="20"/>
      <c r="O2098" s="20"/>
      <c r="S2098" s="192"/>
      <c r="T2098" s="34"/>
      <c r="U2098" s="34"/>
      <c r="Y2098" s="39"/>
      <c r="Z2098" s="39"/>
      <c r="AA2098" s="17"/>
      <c r="AC2098" s="142"/>
      <c r="AE2098" s="17"/>
      <c r="AG2098" s="66"/>
      <c r="AI2098" s="17"/>
      <c r="AK2098" s="18"/>
      <c r="AM2098" s="23"/>
      <c r="AN2098" s="23"/>
      <c r="AO2098" s="23"/>
    </row>
    <row r="2099" spans="1:41" x14ac:dyDescent="0.25">
      <c r="A2099" s="72">
        <f>IF('##zz500##'!B2099&lt;&gt;"",'##zz500##'!B2099,"")</f>
        <v>42243</v>
      </c>
      <c r="B2099" s="208">
        <v>58916.55</v>
      </c>
      <c r="C2099" s="146">
        <f t="shared" si="90"/>
        <v>2.9144198672095722E-2</v>
      </c>
      <c r="D2099" s="143">
        <f>IF('##zz500##'!K2099="","",IF('##zz500##'!K2099="yes",D2098,IF('##zz500##'!T2099&lt;&gt;0,D2098*(1+'##zz500##'!T2099),D2098*(1+C2099))))</f>
        <v>16.243573256950967</v>
      </c>
      <c r="E2099" s="6">
        <f t="shared" si="91"/>
        <v>2.9144198672095722E-2</v>
      </c>
      <c r="F2099" s="17">
        <f>D2099/MAX(D$240:D2099)-1</f>
        <v>-2.3651562882628485E-2</v>
      </c>
      <c r="G2099" s="66">
        <f>IF('##zz500##'!K2099="","",IF('##zz500##'!K2099="no",G2098*(1+E2099),IF('##zz500##'!T2099&lt;&gt;0,G2098*(1+'##zz500##'!T2099),G2098*(1+'##zz500##'!P2099))))</f>
        <v>82.430988527757805</v>
      </c>
      <c r="H2099" s="6">
        <f t="shared" si="92"/>
        <v>2.9144198672095722E-2</v>
      </c>
      <c r="I2099" s="17">
        <f>G2099/MAX(G$240:G2099)-1</f>
        <v>-1.5202407646836225E-2</v>
      </c>
      <c r="N2099" s="20"/>
      <c r="O2099" s="20"/>
      <c r="S2099" s="192"/>
      <c r="T2099" s="34"/>
      <c r="U2099" s="34"/>
      <c r="Y2099" s="39"/>
      <c r="Z2099" s="39"/>
      <c r="AA2099" s="17"/>
      <c r="AC2099" s="142"/>
      <c r="AE2099" s="17"/>
      <c r="AG2099" s="66"/>
      <c r="AI2099" s="17"/>
      <c r="AK2099" s="18"/>
      <c r="AM2099" s="23"/>
      <c r="AN2099" s="23"/>
      <c r="AO2099" s="23"/>
    </row>
    <row r="2100" spans="1:41" x14ac:dyDescent="0.25">
      <c r="A2100" s="72">
        <f>IF('##zz500##'!B2100&lt;&gt;"",'##zz500##'!B2100,"")</f>
        <v>42244</v>
      </c>
      <c r="B2100" s="208">
        <v>62271.37</v>
      </c>
      <c r="C2100" s="146">
        <f t="shared" si="90"/>
        <v>5.6941894934445347E-2</v>
      </c>
      <c r="D2100" s="143">
        <f>IF('##zz500##'!K2100="","",IF('##zz500##'!K2100="yes",D2099,IF('##zz500##'!T2100&lt;&gt;0,D2099*(1+'##zz500##'!T2100),D2099*(1+C2100))))</f>
        <v>17.168513098708235</v>
      </c>
      <c r="E2100" s="6">
        <f t="shared" si="91"/>
        <v>5.6941894934445347E-2</v>
      </c>
      <c r="F2100" s="17">
        <f>D2100/MAX(D$240:D2100)-1</f>
        <v>0</v>
      </c>
      <c r="G2100" s="66">
        <f>IF('##zz500##'!K2100="","",IF('##zz500##'!K2100="no",G2099*(1+E2100),IF('##zz500##'!T2100&lt;&gt;0,G2099*(1+'##zz500##'!T2100),G2099*(1+'##zz500##'!P2100))))</f>
        <v>87.124765215847859</v>
      </c>
      <c r="H2100" s="6">
        <f t="shared" si="92"/>
        <v>5.6941894934445347E-2</v>
      </c>
      <c r="I2100" s="17">
        <f>G2100/MAX(G$240:G2100)-1</f>
        <v>0</v>
      </c>
      <c r="N2100" s="20"/>
      <c r="O2100" s="20"/>
      <c r="S2100" s="192"/>
      <c r="T2100" s="34"/>
      <c r="U2100" s="34"/>
      <c r="Y2100" s="39"/>
      <c r="Z2100" s="39"/>
      <c r="AA2100" s="17"/>
      <c r="AC2100" s="142"/>
      <c r="AE2100" s="17"/>
      <c r="AG2100" s="66"/>
      <c r="AI2100" s="17"/>
      <c r="AK2100" s="18"/>
      <c r="AM2100" s="23"/>
      <c r="AN2100" s="23"/>
      <c r="AO2100" s="23"/>
    </row>
    <row r="2101" spans="1:41" x14ac:dyDescent="0.25">
      <c r="A2101" s="72">
        <f>IF('##zz500##'!B2101&lt;&gt;"",'##zz500##'!B2101,"")</f>
        <v>42247</v>
      </c>
      <c r="B2101" s="208">
        <v>59283.72</v>
      </c>
      <c r="C2101" s="146">
        <f t="shared" si="90"/>
        <v>-4.7977907022119459E-2</v>
      </c>
      <c r="D2101" s="143">
        <f>IF('##zz500##'!K2101="","",IF('##zz500##'!K2101="yes",D2100,IF('##zz500##'!T2101&lt;&gt;0,D2100*(1+'##zz500##'!T2101),D2100*(1+C2101))))</f>
        <v>17.168513098708235</v>
      </c>
      <c r="E2101" s="6">
        <f t="shared" si="91"/>
        <v>0</v>
      </c>
      <c r="F2101" s="17">
        <f>D2101/MAX(D$240:D2101)-1</f>
        <v>0</v>
      </c>
      <c r="G2101" s="66">
        <f>IF('##zz500##'!K2101="","",IF('##zz500##'!K2101="no",G2100*(1+E2101),IF('##zz500##'!T2101&lt;&gt;0,G2100*(1+'##zz500##'!T2101),G2100*(1+'##zz500##'!P2101))))</f>
        <v>93.128489704841726</v>
      </c>
      <c r="H2101" s="6">
        <f t="shared" si="92"/>
        <v>6.8909505513385261E-2</v>
      </c>
      <c r="I2101" s="17">
        <f>G2101/MAX(G$240:G2101)-1</f>
        <v>0</v>
      </c>
      <c r="N2101" s="20"/>
      <c r="O2101" s="20"/>
      <c r="S2101" s="192"/>
      <c r="T2101" s="34"/>
      <c r="U2101" s="34"/>
      <c r="Y2101" s="39"/>
      <c r="Z2101" s="39"/>
      <c r="AA2101" s="17"/>
      <c r="AC2101" s="142"/>
      <c r="AE2101" s="17"/>
      <c r="AG2101" s="66"/>
      <c r="AI2101" s="17"/>
      <c r="AK2101" s="18"/>
      <c r="AM2101" s="23"/>
      <c r="AN2101" s="23"/>
      <c r="AO2101" s="23"/>
    </row>
    <row r="2102" spans="1:41" x14ac:dyDescent="0.25">
      <c r="A2102" s="72">
        <f>IF('##zz500##'!B2102&lt;&gt;"",'##zz500##'!B2102,"")</f>
        <v>42248</v>
      </c>
      <c r="B2102" s="208">
        <v>54879.99</v>
      </c>
      <c r="C2102" s="146">
        <f t="shared" si="90"/>
        <v>-7.4282281881096535E-2</v>
      </c>
      <c r="D2102" s="143">
        <f>IF('##zz500##'!K2102="","",IF('##zz500##'!K2102="yes",D2101,IF('##zz500##'!T2102&lt;&gt;0,D2101*(1+'##zz500##'!T2102),D2101*(1+C2102))))</f>
        <v>17.168513098708235</v>
      </c>
      <c r="E2102" s="6">
        <f t="shared" si="91"/>
        <v>0</v>
      </c>
      <c r="F2102" s="17">
        <f>D2102/MAX(D$240:D2102)-1</f>
        <v>0</v>
      </c>
      <c r="G2102" s="66">
        <f>IF('##zz500##'!K2102="","",IF('##zz500##'!K2102="no",G2101*(1+E2102),IF('##zz500##'!T2102&lt;&gt;0,G2101*(1+'##zz500##'!T2102),G2101*(1+'##zz500##'!P2102))))</f>
        <v>102.32042504592415</v>
      </c>
      <c r="H2102" s="6">
        <f t="shared" si="92"/>
        <v>9.8701647264065384E-2</v>
      </c>
      <c r="I2102" s="17">
        <f>G2102/MAX(G$240:G2102)-1</f>
        <v>0</v>
      </c>
      <c r="N2102" s="20"/>
      <c r="O2102" s="20"/>
      <c r="S2102" s="192"/>
      <c r="T2102" s="34"/>
      <c r="U2102" s="34"/>
      <c r="Y2102" s="39"/>
      <c r="Z2102" s="39"/>
      <c r="AA2102" s="17"/>
      <c r="AC2102" s="142"/>
      <c r="AE2102" s="17"/>
      <c r="AG2102" s="66"/>
      <c r="AI2102" s="17"/>
      <c r="AK2102" s="18"/>
      <c r="AM2102" s="23"/>
      <c r="AN2102" s="23"/>
      <c r="AO2102" s="23"/>
    </row>
    <row r="2103" spans="1:41" x14ac:dyDescent="0.25">
      <c r="A2103" s="72">
        <f>IF('##zz500##'!B2103&lt;&gt;"",'##zz500##'!B2103,"")</f>
        <v>42249</v>
      </c>
      <c r="B2103" s="208">
        <v>52813.17</v>
      </c>
      <c r="C2103" s="146">
        <f t="shared" si="90"/>
        <v>-3.7660721148090603E-2</v>
      </c>
      <c r="D2103" s="143">
        <f>IF('##zz500##'!K2103="","",IF('##zz500##'!K2103="yes",D2102,IF('##zz500##'!T2103&lt;&gt;0,D2102*(1+'##zz500##'!T2103),D2102*(1+C2103))))</f>
        <v>16.521934514370443</v>
      </c>
      <c r="E2103" s="6">
        <f t="shared" si="91"/>
        <v>-3.7660721148090603E-2</v>
      </c>
      <c r="F2103" s="17">
        <f>D2103/MAX(D$240:D2103)-1</f>
        <v>-3.7660721148090603E-2</v>
      </c>
      <c r="G2103" s="66">
        <f>IF('##zz500##'!K2103="","",IF('##zz500##'!K2103="no",G2102*(1+E2103),IF('##zz500##'!T2103&lt;&gt;0,G2102*(1+'##zz500##'!T2103),G2102*(1+'##zz500##'!P2103))))</f>
        <v>98.4669640505155</v>
      </c>
      <c r="H2103" s="6">
        <f t="shared" si="92"/>
        <v>-3.7660721148090603E-2</v>
      </c>
      <c r="I2103" s="17">
        <f>G2103/MAX(G$240:G2103)-1</f>
        <v>-3.7660721148090603E-2</v>
      </c>
      <c r="N2103" s="20"/>
      <c r="O2103" s="20"/>
      <c r="S2103" s="192"/>
      <c r="T2103" s="34"/>
      <c r="U2103" s="34"/>
      <c r="Y2103" s="39"/>
      <c r="Z2103" s="39"/>
      <c r="AA2103" s="17"/>
      <c r="AC2103" s="142"/>
      <c r="AE2103" s="17"/>
      <c r="AG2103" s="66"/>
      <c r="AI2103" s="17"/>
      <c r="AK2103" s="18"/>
      <c r="AM2103" s="23"/>
      <c r="AN2103" s="23"/>
      <c r="AO2103" s="23"/>
    </row>
    <row r="2104" spans="1:41" x14ac:dyDescent="0.25">
      <c r="A2104" s="72">
        <f>IF('##zz500##'!B2104&lt;&gt;"",'##zz500##'!B2104,"")</f>
        <v>42254</v>
      </c>
      <c r="B2104" s="208">
        <v>53874.28</v>
      </c>
      <c r="C2104" s="146">
        <f t="shared" si="90"/>
        <v>2.0091768776613783E-2</v>
      </c>
      <c r="D2104" s="143">
        <f>IF('##zz500##'!K2104="","",IF('##zz500##'!K2104="yes",D2103,IF('##zz500##'!T2104&lt;&gt;0,D2103*(1+'##zz500##'!T2104),D2103*(1+C2104))))</f>
        <v>16.853889402375529</v>
      </c>
      <c r="E2104" s="6">
        <f t="shared" si="91"/>
        <v>2.0091768776613783E-2</v>
      </c>
      <c r="F2104" s="17">
        <f>D2104/MAX(D$240:D2104)-1</f>
        <v>-1.8325622872744751E-2</v>
      </c>
      <c r="G2104" s="66">
        <f>IF('##zz500##'!K2104="","",IF('##zz500##'!K2104="no",G2103*(1+E2104),IF('##zz500##'!T2104&lt;&gt;0,G2103*(1+'##zz500##'!T2104),G2103*(1+'##zz500##'!P2104))))</f>
        <v>100.4453395243536</v>
      </c>
      <c r="H2104" s="6">
        <f t="shared" si="92"/>
        <v>2.0091768776613783E-2</v>
      </c>
      <c r="I2104" s="17">
        <f>G2104/MAX(G$240:G2104)-1</f>
        <v>-1.8325622872744751E-2</v>
      </c>
      <c r="N2104" s="20"/>
      <c r="O2104" s="20"/>
      <c r="S2104" s="192"/>
      <c r="T2104" s="34"/>
      <c r="U2104" s="34"/>
      <c r="Y2104" s="39"/>
      <c r="Z2104" s="39"/>
      <c r="AA2104" s="17"/>
      <c r="AC2104" s="142"/>
      <c r="AE2104" s="17"/>
      <c r="AG2104" s="66"/>
      <c r="AI2104" s="17"/>
      <c r="AK2104" s="18"/>
      <c r="AM2104" s="23"/>
      <c r="AN2104" s="23"/>
      <c r="AO2104" s="23"/>
    </row>
    <row r="2105" spans="1:41" x14ac:dyDescent="0.25">
      <c r="A2105" s="72">
        <f>IF('##zz500##'!B2105&lt;&gt;"",'##zz500##'!B2105,"")</f>
        <v>42255</v>
      </c>
      <c r="B2105" s="208">
        <v>57274.87</v>
      </c>
      <c r="C2105" s="146">
        <f t="shared" si="90"/>
        <v>6.3120843563941875E-2</v>
      </c>
      <c r="D2105" s="143">
        <f>IF('##zz500##'!K2105="","",IF('##zz500##'!K2105="yes",D2104,IF('##zz500##'!T2105&lt;&gt;0,D2104*(1+'##zz500##'!T2105),D2104*(1+C2105))))</f>
        <v>17.917721118786854</v>
      </c>
      <c r="E2105" s="6">
        <f t="shared" si="91"/>
        <v>6.3120843563941875E-2</v>
      </c>
      <c r="F2105" s="17">
        <f>D2105/MAX(D$240:D2105)-1</f>
        <v>0</v>
      </c>
      <c r="G2105" s="66">
        <f>IF('##zz500##'!K2105="","",IF('##zz500##'!K2105="no",G2104*(1+E2105),IF('##zz500##'!T2105&lt;&gt;0,G2104*(1+'##zz500##'!T2105),G2104*(1+'##zz500##'!P2105))))</f>
        <v>106.78553408719735</v>
      </c>
      <c r="H2105" s="6">
        <f t="shared" si="92"/>
        <v>6.3120843563941875E-2</v>
      </c>
      <c r="I2105" s="17">
        <f>G2105/MAX(G$240:G2105)-1</f>
        <v>0</v>
      </c>
      <c r="N2105" s="20"/>
      <c r="O2105" s="20"/>
      <c r="S2105" s="192"/>
      <c r="T2105" s="34"/>
      <c r="U2105" s="34"/>
      <c r="Y2105" s="39"/>
      <c r="Z2105" s="39"/>
      <c r="AA2105" s="17"/>
      <c r="AC2105" s="142"/>
      <c r="AE2105" s="17"/>
      <c r="AG2105" s="66"/>
      <c r="AI2105" s="17"/>
      <c r="AK2105" s="18"/>
      <c r="AM2105" s="23"/>
      <c r="AN2105" s="23"/>
      <c r="AO2105" s="23"/>
    </row>
    <row r="2106" spans="1:41" x14ac:dyDescent="0.25">
      <c r="A2106" s="72">
        <f>IF('##zz500##'!B2106&lt;&gt;"",'##zz500##'!B2106,"")</f>
        <v>42256</v>
      </c>
      <c r="B2106" s="208">
        <v>60080.17</v>
      </c>
      <c r="C2106" s="146">
        <f t="shared" si="90"/>
        <v>4.8979596112570745E-2</v>
      </c>
      <c r="D2106" s="143">
        <f>IF('##zz500##'!K2106="","",IF('##zz500##'!K2106="yes",D2105,IF('##zz500##'!T2106&lt;&gt;0,D2105*(1+'##zz500##'!T2106),D2105*(1+C2106))))</f>
        <v>17.917721118786854</v>
      </c>
      <c r="E2106" s="6">
        <f t="shared" si="91"/>
        <v>0</v>
      </c>
      <c r="F2106" s="17">
        <f>D2106/MAX(D$240:D2106)-1</f>
        <v>0</v>
      </c>
      <c r="G2106" s="66">
        <f>IF('##zz500##'!K2106="","",IF('##zz500##'!K2106="no",G2105*(1+E2106),IF('##zz500##'!T2106&lt;&gt;0,G2105*(1+'##zz500##'!T2106),G2105*(1+'##zz500##'!P2106))))</f>
        <v>107.0197495779103</v>
      </c>
      <c r="H2106" s="6">
        <f t="shared" si="92"/>
        <v>2.1933260222466444E-3</v>
      </c>
      <c r="I2106" s="17">
        <f>G2106/MAX(G$240:G2106)-1</f>
        <v>0</v>
      </c>
      <c r="N2106" s="20"/>
      <c r="O2106" s="20"/>
      <c r="S2106" s="192"/>
      <c r="T2106" s="34"/>
      <c r="U2106" s="34"/>
      <c r="Y2106" s="39"/>
      <c r="Z2106" s="39"/>
      <c r="AA2106" s="17"/>
      <c r="AC2106" s="142"/>
      <c r="AE2106" s="17"/>
      <c r="AG2106" s="66"/>
      <c r="AI2106" s="17"/>
      <c r="AK2106" s="18"/>
      <c r="AM2106" s="23"/>
      <c r="AN2106" s="23"/>
      <c r="AO2106" s="23"/>
    </row>
    <row r="2107" spans="1:41" x14ac:dyDescent="0.25">
      <c r="A2107" s="72">
        <f>IF('##zz500##'!B2107&lt;&gt;"",'##zz500##'!B2107,"")</f>
        <v>42257</v>
      </c>
      <c r="B2107" s="208">
        <v>59671.23</v>
      </c>
      <c r="C2107" s="146">
        <f t="shared" si="90"/>
        <v>-6.8065719521098744E-3</v>
      </c>
      <c r="D2107" s="143">
        <f>IF('##zz500##'!K2107="","",IF('##zz500##'!K2107="yes",D2106,IF('##zz500##'!T2107&lt;&gt;0,D2106*(1+'##zz500##'!T2107),D2106*(1+C2107))))</f>
        <v>17.917721118786854</v>
      </c>
      <c r="E2107" s="6">
        <f t="shared" si="91"/>
        <v>0</v>
      </c>
      <c r="F2107" s="17">
        <f>D2107/MAX(D$240:D2107)-1</f>
        <v>0</v>
      </c>
      <c r="G2107" s="66">
        <f>IF('##zz500##'!K2107="","",IF('##zz500##'!K2107="no",G2106*(1+E2107),IF('##zz500##'!T2107&lt;&gt;0,G2106*(1+'##zz500##'!T2107),G2106*(1+'##zz500##'!P2107))))</f>
        <v>107.85991090290568</v>
      </c>
      <c r="H2107" s="6">
        <f t="shared" si="92"/>
        <v>7.8505259852410525E-3</v>
      </c>
      <c r="I2107" s="17">
        <f>G2107/MAX(G$240:G2107)-1</f>
        <v>0</v>
      </c>
      <c r="N2107" s="20"/>
      <c r="O2107" s="20"/>
      <c r="S2107" s="192"/>
      <c r="T2107" s="34"/>
      <c r="U2107" s="34"/>
      <c r="Y2107" s="39"/>
      <c r="Z2107" s="39"/>
      <c r="AA2107" s="17"/>
      <c r="AC2107" s="142"/>
      <c r="AE2107" s="17"/>
      <c r="AG2107" s="66"/>
      <c r="AI2107" s="17"/>
      <c r="AK2107" s="18"/>
      <c r="AM2107" s="23"/>
      <c r="AN2107" s="23"/>
      <c r="AO2107" s="23"/>
    </row>
    <row r="2108" spans="1:41" x14ac:dyDescent="0.25">
      <c r="A2108" s="72">
        <f>IF('##zz500##'!B2108&lt;&gt;"",'##zz500##'!B2108,"")</f>
        <v>42258</v>
      </c>
      <c r="B2108" s="208">
        <v>60623.72</v>
      </c>
      <c r="C2108" s="146">
        <f t="shared" si="90"/>
        <v>1.5962298749330195E-2</v>
      </c>
      <c r="D2108" s="143">
        <f>IF('##zz500##'!K2108="","",IF('##zz500##'!K2108="yes",D2107,IF('##zz500##'!T2108&lt;&gt;0,D2107*(1+'##zz500##'!T2108),D2107*(1+C2108))))</f>
        <v>17.917721118786854</v>
      </c>
      <c r="E2108" s="6">
        <f t="shared" si="91"/>
        <v>0</v>
      </c>
      <c r="F2108" s="17">
        <f>D2108/MAX(D$240:D2108)-1</f>
        <v>0</v>
      </c>
      <c r="G2108" s="66">
        <f>IF('##zz500##'!K2108="","",IF('##zz500##'!K2108="no",G2107*(1+E2108),IF('##zz500##'!T2108&lt;&gt;0,G2107*(1+'##zz500##'!T2108),G2107*(1+'##zz500##'!P2108))))</f>
        <v>106.13592751927006</v>
      </c>
      <c r="H2108" s="6">
        <f t="shared" si="92"/>
        <v>-1.5983541699636117E-2</v>
      </c>
      <c r="I2108" s="17">
        <f>G2108/MAX(G$240:G2108)-1</f>
        <v>-1.5983541699636117E-2</v>
      </c>
      <c r="N2108" s="20"/>
      <c r="O2108" s="20"/>
      <c r="S2108" s="192"/>
      <c r="T2108" s="34"/>
      <c r="U2108" s="34"/>
      <c r="Y2108" s="39"/>
      <c r="Z2108" s="39"/>
      <c r="AA2108" s="17"/>
      <c r="AC2108" s="142"/>
      <c r="AE2108" s="17"/>
      <c r="AF2108" s="14"/>
      <c r="AG2108" s="66"/>
      <c r="AI2108" s="17"/>
      <c r="AJ2108" s="14"/>
      <c r="AK2108" s="18"/>
      <c r="AM2108" s="23"/>
      <c r="AN2108" s="23"/>
      <c r="AO2108" s="23"/>
    </row>
    <row r="2109" spans="1:41" x14ac:dyDescent="0.25">
      <c r="A2109" s="72">
        <f>IF('##zz500##'!B2109&lt;&gt;"",'##zz500##'!B2109,"")</f>
        <v>42261</v>
      </c>
      <c r="B2109" s="208">
        <v>55660.95</v>
      </c>
      <c r="C2109" s="146">
        <f t="shared" si="90"/>
        <v>-8.1861852093537024E-2</v>
      </c>
      <c r="D2109" s="143">
        <f>IF('##zz500##'!K2109="","",IF('##zz500##'!K2109="yes",D2108,IF('##zz500##'!T2109&lt;&gt;0,D2108*(1+'##zz500##'!T2109),D2108*(1+C2109))))</f>
        <v>17.917721118786854</v>
      </c>
      <c r="E2109" s="6">
        <f t="shared" si="91"/>
        <v>0</v>
      </c>
      <c r="F2109" s="17">
        <f>D2109/MAX(D$240:D2109)-1</f>
        <v>0</v>
      </c>
      <c r="G2109" s="66">
        <f>IF('##zz500##'!K2109="","",IF('##zz500##'!K2109="no",G2108*(1+E2109),IF('##zz500##'!T2109&lt;&gt;0,G2108*(1+'##zz500##'!T2109),G2108*(1+'##zz500##'!P2109))))</f>
        <v>117.07685537476117</v>
      </c>
      <c r="H2109" s="6">
        <f t="shared" si="92"/>
        <v>0.10308411214953273</v>
      </c>
      <c r="I2109" s="17">
        <f>G2109/MAX(G$240:G2109)-1</f>
        <v>0</v>
      </c>
      <c r="N2109" s="20"/>
      <c r="O2109" s="20"/>
      <c r="S2109" s="192"/>
      <c r="T2109" s="34"/>
      <c r="U2109" s="34"/>
      <c r="Y2109" s="39"/>
      <c r="Z2109" s="39"/>
      <c r="AA2109" s="17"/>
      <c r="AC2109" s="142"/>
      <c r="AE2109" s="17"/>
      <c r="AG2109" s="66"/>
      <c r="AI2109" s="17"/>
      <c r="AK2109" s="18"/>
      <c r="AM2109" s="23"/>
      <c r="AN2109" s="23"/>
      <c r="AO2109" s="23"/>
    </row>
    <row r="2110" spans="1:41" s="80" customFormat="1" x14ac:dyDescent="0.25">
      <c r="A2110" s="72">
        <f>IF('##zz500##'!B2110&lt;&gt;"",'##zz500##'!B2110,"")</f>
        <v>42262</v>
      </c>
      <c r="B2110" s="208">
        <v>53249.84</v>
      </c>
      <c r="C2110" s="146">
        <f t="shared" si="90"/>
        <v>-4.3317801798208655E-2</v>
      </c>
      <c r="D2110" s="143">
        <f>IF('##zz500##'!K2110="","",IF('##zz500##'!K2110="yes",D2109,IF('##zz500##'!T2110&lt;&gt;0,D2109*(1+'##zz500##'!T2110),D2109*(1+C2110))))</f>
        <v>17.917721118786854</v>
      </c>
      <c r="E2110" s="6">
        <f t="shared" si="91"/>
        <v>0</v>
      </c>
      <c r="F2110" s="79">
        <f>D2110/MAX(D$240:D2110)-1</f>
        <v>0</v>
      </c>
      <c r="G2110" s="66">
        <f>IF('##zz500##'!K2110="","",IF('##zz500##'!K2110="no",G2109*(1+E2110),IF('##zz500##'!T2110&lt;&gt;0,G2109*(1+'##zz500##'!T2110),G2109*(1+'##zz500##'!P2110))))</f>
        <v>119.0002811881147</v>
      </c>
      <c r="H2110" s="6">
        <f t="shared" si="92"/>
        <v>1.6428745093952868E-2</v>
      </c>
      <c r="I2110" s="79">
        <f>G2110/MAX(G$240:G2110)-1</f>
        <v>0</v>
      </c>
      <c r="J2110" s="23"/>
      <c r="K2110" s="23"/>
      <c r="L2110" s="23"/>
      <c r="M2110" s="23"/>
      <c r="N2110" s="83"/>
      <c r="O2110" s="83"/>
      <c r="P2110" s="112"/>
      <c r="Q2110" s="84"/>
      <c r="R2110" s="17"/>
      <c r="S2110" s="192"/>
      <c r="T2110" s="34"/>
      <c r="U2110" s="34"/>
      <c r="V2110" s="146"/>
      <c r="W2110" s="146"/>
      <c r="X2110" s="118"/>
      <c r="Y2110" s="119"/>
      <c r="Z2110" s="119"/>
      <c r="AA2110" s="17"/>
      <c r="AB2110" s="6"/>
      <c r="AC2110" s="142"/>
      <c r="AD2110" s="6"/>
      <c r="AE2110" s="79"/>
      <c r="AF2110" s="79"/>
      <c r="AG2110" s="66"/>
      <c r="AH2110" s="6"/>
      <c r="AI2110" s="79"/>
      <c r="AJ2110" s="79"/>
      <c r="AK2110" s="81"/>
      <c r="AL2110" s="79"/>
      <c r="AM2110" s="23"/>
      <c r="AN2110" s="23"/>
      <c r="AO2110" s="23"/>
    </row>
    <row r="2111" spans="1:41" x14ac:dyDescent="0.25">
      <c r="A2111" s="72">
        <f>IF('##zz500##'!B2111&lt;&gt;"",'##zz500##'!B2111,"")</f>
        <v>42263</v>
      </c>
      <c r="B2111" s="208">
        <v>57370.48</v>
      </c>
      <c r="C2111" s="146">
        <f t="shared" si="90"/>
        <v>7.7383143310853164E-2</v>
      </c>
      <c r="D2111" s="143">
        <f>IF('##zz500##'!K2111="","",IF('##zz500##'!K2111="yes",D2110,IF('##zz500##'!T2111&lt;&gt;0,D2110*(1+'##zz500##'!T2111),D2110*(1+C2111))))</f>
        <v>19.304250699925838</v>
      </c>
      <c r="E2111" s="6">
        <f t="shared" si="91"/>
        <v>7.7383143310853164E-2</v>
      </c>
      <c r="F2111" s="17">
        <f>D2111/MAX(D$240:D2111)-1</f>
        <v>0</v>
      </c>
      <c r="G2111" s="66">
        <f>IF('##zz500##'!K2111="","",IF('##zz500##'!K2111="no",G2110*(1+E2111),IF('##zz500##'!T2111&lt;&gt;0,G2110*(1+'##zz500##'!T2111),G2110*(1+'##zz500##'!P2111))))</f>
        <v>128.20889700132639</v>
      </c>
      <c r="H2111" s="6">
        <f t="shared" si="92"/>
        <v>7.7383143310853164E-2</v>
      </c>
      <c r="I2111" s="17">
        <f>G2111/MAX(G$240:G2111)-1</f>
        <v>0</v>
      </c>
      <c r="N2111" s="20"/>
      <c r="O2111" s="20"/>
      <c r="S2111" s="192"/>
      <c r="T2111" s="34"/>
      <c r="U2111" s="34"/>
      <c r="Y2111" s="39"/>
      <c r="Z2111" s="39"/>
      <c r="AA2111" s="17"/>
      <c r="AC2111" s="142"/>
      <c r="AE2111" s="17"/>
      <c r="AG2111" s="66"/>
      <c r="AI2111" s="17"/>
      <c r="AK2111" s="18"/>
      <c r="AM2111" s="23"/>
      <c r="AN2111" s="23"/>
      <c r="AO2111" s="23"/>
    </row>
    <row r="2112" spans="1:41" x14ac:dyDescent="0.25">
      <c r="A2112" s="72">
        <f>IF('##zz500##'!B2112&lt;&gt;"",'##zz500##'!B2112,"")</f>
        <v>42264</v>
      </c>
      <c r="B2112" s="208">
        <v>56824.63</v>
      </c>
      <c r="C2112" s="146">
        <f t="shared" si="90"/>
        <v>-9.5144750401252587E-3</v>
      </c>
      <c r="D2112" s="143">
        <f>IF('##zz500##'!K2112="","",IF('##zz500##'!K2112="yes",D2111,IF('##zz500##'!T2112&lt;&gt;0,D2111*(1+'##zz500##'!T2112),D2111*(1+C2112))))</f>
        <v>19.304250699925838</v>
      </c>
      <c r="E2112" s="6">
        <f t="shared" si="91"/>
        <v>0</v>
      </c>
      <c r="F2112" s="17">
        <f>D2112/MAX(D$240:D2112)-1</f>
        <v>0</v>
      </c>
      <c r="G2112" s="66">
        <f>IF('##zz500##'!K2112="","",IF('##zz500##'!K2112="no",G2111*(1+E2112),IF('##zz500##'!T2112&lt;&gt;0,G2111*(1+'##zz500##'!T2112),G2111*(1+'##zz500##'!P2112))))</f>
        <v>130.23877938592463</v>
      </c>
      <c r="H2112" s="6">
        <f t="shared" si="92"/>
        <v>1.5832617174588393E-2</v>
      </c>
      <c r="I2112" s="17">
        <f>G2112/MAX(G$240:G2112)-1</f>
        <v>0</v>
      </c>
      <c r="N2112" s="20"/>
      <c r="O2112" s="20"/>
      <c r="S2112" s="192"/>
      <c r="T2112" s="34"/>
      <c r="U2112" s="34"/>
      <c r="Y2112" s="39"/>
      <c r="Z2112" s="39"/>
      <c r="AA2112" s="17"/>
      <c r="AC2112" s="142"/>
      <c r="AE2112" s="17"/>
      <c r="AG2112" s="66"/>
      <c r="AI2112" s="17"/>
      <c r="AK2112" s="18"/>
      <c r="AM2112" s="23"/>
      <c r="AN2112" s="23"/>
      <c r="AO2112" s="23"/>
    </row>
    <row r="2113" spans="1:41" x14ac:dyDescent="0.25">
      <c r="A2113" s="72">
        <f>IF('##zz500##'!B2113&lt;&gt;"",'##zz500##'!B2113,"")</f>
        <v>42265</v>
      </c>
      <c r="B2113" s="208">
        <v>58076.98</v>
      </c>
      <c r="C2113" s="146">
        <f t="shared" si="90"/>
        <v>2.2038858853986376E-2</v>
      </c>
      <c r="D2113" s="143">
        <f>IF('##zz500##'!K2113="","",IF('##zz500##'!K2113="yes",D2112,IF('##zz500##'!T2113&lt;&gt;0,D2112*(1+'##zz500##'!T2113),D2112*(1+C2113))))</f>
        <v>19.304250699925838</v>
      </c>
      <c r="E2113" s="6">
        <f t="shared" si="91"/>
        <v>0</v>
      </c>
      <c r="F2113" s="17">
        <f>D2113/MAX(D$240:D2113)-1</f>
        <v>0</v>
      </c>
      <c r="G2113" s="66">
        <f>IF('##zz500##'!K2113="","",IF('##zz500##'!K2113="no",G2112*(1+E2113),IF('##zz500##'!T2113&lt;&gt;0,G2112*(1+'##zz500##'!T2113),G2112*(1+'##zz500##'!P2113))))</f>
        <v>129.03152823191908</v>
      </c>
      <c r="H2113" s="6">
        <f t="shared" si="92"/>
        <v>-9.2695214105793511E-3</v>
      </c>
      <c r="I2113" s="17">
        <f>G2113/MAX(G$240:G2113)-1</f>
        <v>-9.2695214105793511E-3</v>
      </c>
      <c r="N2113" s="20"/>
      <c r="O2113" s="20"/>
      <c r="S2113" s="192"/>
      <c r="T2113" s="34"/>
      <c r="U2113" s="34"/>
      <c r="Y2113" s="39"/>
      <c r="Z2113" s="39"/>
      <c r="AA2113" s="17"/>
      <c r="AC2113" s="142"/>
      <c r="AE2113" s="17"/>
      <c r="AG2113" s="66"/>
      <c r="AI2113" s="17"/>
      <c r="AK2113" s="18"/>
      <c r="AM2113" s="23"/>
      <c r="AN2113" s="23"/>
      <c r="AO2113" s="23"/>
    </row>
    <row r="2114" spans="1:41" x14ac:dyDescent="0.25">
      <c r="A2114" s="72">
        <f>IF('##zz500##'!B2114&lt;&gt;"",'##zz500##'!B2114,"")</f>
        <v>42268</v>
      </c>
      <c r="B2114" s="208">
        <v>60266.45</v>
      </c>
      <c r="C2114" s="146">
        <f t="shared" si="90"/>
        <v>3.7699446493257627E-2</v>
      </c>
      <c r="D2114" s="143">
        <f>IF('##zz500##'!K2114="","",IF('##zz500##'!K2114="yes",D2113,IF('##zz500##'!T2114&lt;&gt;0,D2113*(1+'##zz500##'!T2114),D2113*(1+C2114))))</f>
        <v>19.304250699925838</v>
      </c>
      <c r="E2114" s="6">
        <f t="shared" si="91"/>
        <v>0</v>
      </c>
      <c r="F2114" s="17">
        <f>D2114/MAX(D$240:D2114)-1</f>
        <v>0</v>
      </c>
      <c r="G2114" s="66">
        <f>IF('##zz500##'!K2114="","",IF('##zz500##'!K2114="no",G2113*(1+E2114),IF('##zz500##'!T2114&lt;&gt;0,G2113*(1+'##zz500##'!T2114),G2113*(1+'##zz500##'!P2114))))</f>
        <v>121.50210697900334</v>
      </c>
      <c r="H2114" s="6">
        <f t="shared" si="92"/>
        <v>-5.8353344768439008E-2</v>
      </c>
      <c r="I2114" s="17">
        <f>G2114/MAX(G$240:G2114)-1</f>
        <v>-6.70819586003083E-2</v>
      </c>
      <c r="N2114" s="20"/>
      <c r="O2114" s="20"/>
      <c r="S2114" s="192"/>
      <c r="T2114" s="34"/>
      <c r="U2114" s="34"/>
      <c r="Y2114" s="39"/>
      <c r="Z2114" s="39"/>
      <c r="AA2114" s="17"/>
      <c r="AC2114" s="142"/>
      <c r="AE2114" s="17"/>
      <c r="AG2114" s="66"/>
      <c r="AI2114" s="17"/>
      <c r="AK2114" s="18"/>
      <c r="AM2114" s="23"/>
      <c r="AN2114" s="23"/>
      <c r="AO2114" s="23"/>
    </row>
    <row r="2115" spans="1:41" x14ac:dyDescent="0.25">
      <c r="A2115" s="72">
        <f>IF('##zz500##'!B2115&lt;&gt;"",'##zz500##'!B2115,"")</f>
        <v>42269</v>
      </c>
      <c r="B2115" s="208">
        <v>60383.14</v>
      </c>
      <c r="C2115" s="146">
        <f t="shared" si="90"/>
        <v>1.9362348371274596E-3</v>
      </c>
      <c r="D2115" s="143">
        <f>IF('##zz500##'!K2115="","",IF('##zz500##'!K2115="yes",D2114,IF('##zz500##'!T2115&lt;&gt;0,D2114*(1+'##zz500##'!T2115),D2114*(1+C2115))))</f>
        <v>19.304250699925838</v>
      </c>
      <c r="E2115" s="6">
        <f t="shared" si="91"/>
        <v>0</v>
      </c>
      <c r="F2115" s="17">
        <f>D2115/MAX(D$240:D2115)-1</f>
        <v>0</v>
      </c>
      <c r="G2115" s="66">
        <f>IF('##zz500##'!K2115="","",IF('##zz500##'!K2115="no",G2114*(1+E2115),IF('##zz500##'!T2115&lt;&gt;0,G2114*(1+'##zz500##'!T2115),G2114*(1+'##zz500##'!P2115))))</f>
        <v>123.32162574417461</v>
      </c>
      <c r="H2115" s="6">
        <f t="shared" si="92"/>
        <v>1.4975203396972336E-2</v>
      </c>
      <c r="I2115" s="17">
        <f>G2115/MAX(G$240:G2115)-1</f>
        <v>-5.3111321177642945E-2</v>
      </c>
      <c r="N2115" s="20"/>
      <c r="O2115" s="20"/>
      <c r="S2115" s="192"/>
      <c r="T2115" s="34"/>
      <c r="U2115" s="34"/>
      <c r="Y2115" s="39"/>
      <c r="Z2115" s="39"/>
      <c r="AA2115" s="17"/>
      <c r="AC2115" s="142"/>
      <c r="AE2115" s="17"/>
      <c r="AG2115" s="66"/>
      <c r="AI2115" s="17"/>
      <c r="AK2115" s="18"/>
      <c r="AM2115" s="23"/>
      <c r="AN2115" s="23"/>
      <c r="AO2115" s="23"/>
    </row>
    <row r="2116" spans="1:41" x14ac:dyDescent="0.25">
      <c r="A2116" s="72">
        <f>IF('##zz500##'!B2116&lt;&gt;"",'##zz500##'!B2116,"")</f>
        <v>42270</v>
      </c>
      <c r="B2116" s="208">
        <v>59785.96</v>
      </c>
      <c r="C2116" s="146">
        <f t="shared" ref="C2116:C2179" si="93">IF(AND(B2115&gt;0,B2116&gt;0),B2116/B2115-1,"")</f>
        <v>-9.8898467353635278E-3</v>
      </c>
      <c r="D2116" s="143">
        <f>IF('##zz500##'!K2116="","",IF('##zz500##'!K2116="yes",D2115,IF('##zz500##'!T2116&lt;&gt;0,D2115*(1+'##zz500##'!T2116),D2115*(1+C2116))))</f>
        <v>19.304250699925838</v>
      </c>
      <c r="E2116" s="6">
        <f t="shared" si="91"/>
        <v>0</v>
      </c>
      <c r="F2116" s="17">
        <f>D2116/MAX(D$240:D2116)-1</f>
        <v>0</v>
      </c>
      <c r="G2116" s="66">
        <f>IF('##zz500##'!K2116="","",IF('##zz500##'!K2116="no",G2115*(1+E2116),IF('##zz500##'!T2116&lt;&gt;0,G2115*(1+'##zz500##'!T2116),G2115*(1+'##zz500##'!P2116))))</f>
        <v>125.29792084231582</v>
      </c>
      <c r="H2116" s="6">
        <f t="shared" si="92"/>
        <v>1.6025535555628689E-2</v>
      </c>
      <c r="I2116" s="17">
        <f>G2116/MAX(G$240:G2116)-1</f>
        <v>-3.7936922987952926E-2</v>
      </c>
      <c r="N2116" s="20"/>
      <c r="O2116" s="20"/>
      <c r="S2116" s="192"/>
      <c r="T2116" s="34"/>
      <c r="U2116" s="34"/>
      <c r="Y2116" s="39"/>
      <c r="Z2116" s="39"/>
      <c r="AA2116" s="17"/>
      <c r="AC2116" s="142"/>
      <c r="AE2116" s="17"/>
      <c r="AG2116" s="66"/>
      <c r="AI2116" s="17"/>
      <c r="AK2116" s="18"/>
      <c r="AM2116" s="23"/>
      <c r="AN2116" s="23"/>
      <c r="AO2116" s="23"/>
    </row>
    <row r="2117" spans="1:41" x14ac:dyDescent="0.25">
      <c r="A2117" s="72">
        <f>IF('##zz500##'!B2117&lt;&gt;"",'##zz500##'!B2117,"")</f>
        <v>42271</v>
      </c>
      <c r="B2117" s="208">
        <v>61224.4</v>
      </c>
      <c r="C2117" s="146">
        <f t="shared" si="93"/>
        <v>2.4059829431525515E-2</v>
      </c>
      <c r="D2117" s="143">
        <f>IF('##zz500##'!K2117="","",IF('##zz500##'!K2117="yes",D2116,IF('##zz500##'!T2117&lt;&gt;0,D2116*(1+'##zz500##'!T2117),D2116*(1+C2117))))</f>
        <v>19.304250699925838</v>
      </c>
      <c r="E2117" s="6">
        <f t="shared" si="91"/>
        <v>0</v>
      </c>
      <c r="F2117" s="17">
        <f>D2117/MAX(D$240:D2117)-1</f>
        <v>0</v>
      </c>
      <c r="G2117" s="66">
        <f>IF('##zz500##'!K2117="","",IF('##zz500##'!K2117="no",G2116*(1+E2117),IF('##zz500##'!T2117&lt;&gt;0,G2116*(1+'##zz500##'!T2117),G2116*(1+'##zz500##'!P2117))))</f>
        <v>122.7921300368946</v>
      </c>
      <c r="H2117" s="6">
        <f t="shared" si="92"/>
        <v>-1.9998662296836445E-2</v>
      </c>
      <c r="I2117" s="17">
        <f>G2117/MAX(G$240:G2117)-1</f>
        <v>-5.7176897573372187E-2</v>
      </c>
      <c r="N2117" s="20"/>
      <c r="O2117" s="20"/>
      <c r="S2117" s="192"/>
      <c r="T2117" s="34"/>
      <c r="U2117" s="34"/>
      <c r="Y2117" s="39"/>
      <c r="Z2117" s="39"/>
      <c r="AA2117" s="17"/>
      <c r="AC2117" s="142"/>
      <c r="AE2117" s="17"/>
      <c r="AG2117" s="66"/>
      <c r="AI2117" s="17"/>
      <c r="AK2117" s="18"/>
      <c r="AM2117" s="23"/>
      <c r="AN2117" s="23"/>
      <c r="AO2117" s="23"/>
    </row>
    <row r="2118" spans="1:41" x14ac:dyDescent="0.25">
      <c r="A2118" s="72">
        <f>IF('##zz500##'!B2118&lt;&gt;"",'##zz500##'!B2118,"")</f>
        <v>42272</v>
      </c>
      <c r="B2118" s="208">
        <v>58369.120000000003</v>
      </c>
      <c r="C2118" s="146">
        <f t="shared" si="93"/>
        <v>-4.6636308399918946E-2</v>
      </c>
      <c r="D2118" s="143">
        <f>IF('##zz500##'!K2118="","",IF('##zz500##'!K2118="yes",D2117,IF('##zz500##'!T2118&lt;&gt;0,D2117*(1+'##zz500##'!T2118),D2117*(1+C2118))))</f>
        <v>19.304250699925838</v>
      </c>
      <c r="E2118" s="6">
        <f t="shared" si="91"/>
        <v>0</v>
      </c>
      <c r="F2118" s="17">
        <f>D2118/MAX(D$240:D2118)-1</f>
        <v>0</v>
      </c>
      <c r="G2118" s="66">
        <f>IF('##zz500##'!K2118="","",IF('##zz500##'!K2118="no",G2117*(1+E2118),IF('##zz500##'!T2118&lt;&gt;0,G2117*(1+'##zz500##'!T2118),G2117*(1+'##zz500##'!P2118))))</f>
        <v>129.08472345485089</v>
      </c>
      <c r="H2118" s="6">
        <f t="shared" si="92"/>
        <v>5.1245901639344282E-2</v>
      </c>
      <c r="I2118" s="17">
        <f>G2118/MAX(G$240:G2118)-1</f>
        <v>-8.861077603115719E-3</v>
      </c>
      <c r="N2118" s="20"/>
      <c r="O2118" s="20"/>
      <c r="S2118" s="192"/>
      <c r="T2118" s="34"/>
      <c r="U2118" s="34"/>
      <c r="Y2118" s="39"/>
      <c r="Z2118" s="39"/>
      <c r="AA2118" s="17"/>
      <c r="AC2118" s="142"/>
      <c r="AE2118" s="17"/>
      <c r="AG2118" s="66"/>
      <c r="AI2118" s="17"/>
      <c r="AK2118" s="18"/>
      <c r="AM2118" s="23"/>
      <c r="AN2118" s="23"/>
      <c r="AO2118" s="23"/>
    </row>
    <row r="2119" spans="1:41" x14ac:dyDescent="0.25">
      <c r="A2119" s="72">
        <f>IF('##zz500##'!B2119&lt;&gt;"",'##zz500##'!B2119,"")</f>
        <v>42275</v>
      </c>
      <c r="B2119" s="208">
        <v>60423.63</v>
      </c>
      <c r="C2119" s="146">
        <f t="shared" si="93"/>
        <v>3.5198577604047987E-2</v>
      </c>
      <c r="D2119" s="143">
        <f>IF('##zz500##'!K2119="","",IF('##zz500##'!K2119="yes",D2118,IF('##zz500##'!T2119&lt;&gt;0,D2118*(1+'##zz500##'!T2119),D2118*(1+C2119))))</f>
        <v>19.304250699925838</v>
      </c>
      <c r="E2119" s="6">
        <f t="shared" si="91"/>
        <v>0</v>
      </c>
      <c r="F2119" s="17">
        <f>D2119/MAX(D$240:D2119)-1</f>
        <v>0</v>
      </c>
      <c r="G2119" s="66">
        <f>IF('##zz500##'!K2119="","",IF('##zz500##'!K2119="no",G2118*(1+E2119),IF('##zz500##'!T2119&lt;&gt;0,G2118*(1+'##zz500##'!T2119),G2118*(1+'##zz500##'!P2119))))</f>
        <v>124.46770411021355</v>
      </c>
      <c r="H2119" s="6">
        <f t="shared" si="92"/>
        <v>-3.5767356671389638E-2</v>
      </c>
      <c r="I2119" s="17">
        <f>G2119/MAX(G$240:G2119)-1</f>
        <v>-4.4311496951381812E-2</v>
      </c>
      <c r="N2119" s="20"/>
      <c r="O2119" s="20"/>
      <c r="S2119" s="192"/>
      <c r="T2119" s="34"/>
      <c r="U2119" s="34"/>
      <c r="Y2119" s="39"/>
      <c r="Z2119" s="39"/>
      <c r="AA2119" s="17"/>
      <c r="AC2119" s="142"/>
      <c r="AE2119" s="17"/>
      <c r="AG2119" s="66"/>
      <c r="AI2119" s="17"/>
      <c r="AK2119" s="18"/>
      <c r="AM2119" s="23"/>
      <c r="AN2119" s="23"/>
      <c r="AO2119" s="23"/>
    </row>
    <row r="2120" spans="1:41" x14ac:dyDescent="0.25">
      <c r="A2120" s="72">
        <f>IF('##zz500##'!B2120&lt;&gt;"",'##zz500##'!B2120,"")</f>
        <v>42276</v>
      </c>
      <c r="B2120" s="208">
        <v>59559.22</v>
      </c>
      <c r="C2120" s="146">
        <f t="shared" si="93"/>
        <v>-1.4305827041506736E-2</v>
      </c>
      <c r="D2120" s="143">
        <f>IF('##zz500##'!K2120="","",IF('##zz500##'!K2120="yes",D2119,IF('##zz500##'!T2120&lt;&gt;0,D2119*(1+'##zz500##'!T2120),D2119*(1+C2120))))</f>
        <v>19.304250699925838</v>
      </c>
      <c r="E2120" s="6">
        <f t="shared" si="91"/>
        <v>0</v>
      </c>
      <c r="F2120" s="17">
        <f>D2120/MAX(D$240:D2120)-1</f>
        <v>0</v>
      </c>
      <c r="G2120" s="66">
        <f>IF('##zz500##'!K2120="","",IF('##zz500##'!K2120="no",G2119*(1+E2120),IF('##zz500##'!T2120&lt;&gt;0,G2119*(1+'##zz500##'!T2120),G2119*(1+'##zz500##'!P2120))))</f>
        <v>126.13712947563148</v>
      </c>
      <c r="H2120" s="6">
        <f t="shared" si="92"/>
        <v>1.3412518350460534E-2</v>
      </c>
      <c r="I2120" s="17">
        <f>G2120/MAX(G$240:G2120)-1</f>
        <v>-3.1493307366918022E-2</v>
      </c>
      <c r="N2120" s="20"/>
      <c r="O2120" s="20"/>
      <c r="S2120" s="192"/>
      <c r="T2120" s="34"/>
      <c r="U2120" s="34"/>
      <c r="Y2120" s="39"/>
      <c r="Z2120" s="39"/>
      <c r="AA2120" s="17"/>
      <c r="AC2120" s="142"/>
      <c r="AE2120" s="17"/>
      <c r="AG2120" s="66"/>
      <c r="AI2120" s="17"/>
      <c r="AK2120" s="18"/>
      <c r="AM2120" s="23"/>
      <c r="AN2120" s="23"/>
      <c r="AO2120" s="23"/>
    </row>
    <row r="2121" spans="1:41" x14ac:dyDescent="0.25">
      <c r="A2121" s="72">
        <f>IF('##zz500##'!B2121&lt;&gt;"",'##zz500##'!B2121,"")</f>
        <v>42277</v>
      </c>
      <c r="B2121" s="208">
        <v>60408.66</v>
      </c>
      <c r="C2121" s="146">
        <f t="shared" si="93"/>
        <v>1.4262107529279255E-2</v>
      </c>
      <c r="D2121" s="143">
        <f>IF('##zz500##'!K2121="","",IF('##zz500##'!K2121="yes",D2120,IF('##zz500##'!T2121&lt;&gt;0,D2120*(1+'##zz500##'!T2121),D2120*(1+C2121))))</f>
        <v>19.304250699925838</v>
      </c>
      <c r="E2121" s="6">
        <f t="shared" si="91"/>
        <v>0</v>
      </c>
      <c r="F2121" s="17">
        <f>D2121/MAX(D$240:D2121)-1</f>
        <v>0</v>
      </c>
      <c r="G2121" s="66">
        <f>IF('##zz500##'!K2121="","",IF('##zz500##'!K2121="no",G2120*(1+E2121),IF('##zz500##'!T2121&lt;&gt;0,G2120*(1+'##zz500##'!T2121),G2120*(1+'##zz500##'!P2121))))</f>
        <v>126.05608093115949</v>
      </c>
      <c r="H2121" s="6">
        <f t="shared" si="92"/>
        <v>-6.4254311802502961E-4</v>
      </c>
      <c r="I2121" s="17">
        <f>G2121/MAX(G$240:G2121)-1</f>
        <v>-3.2115614677030502E-2</v>
      </c>
      <c r="N2121" s="20"/>
      <c r="O2121" s="20"/>
      <c r="S2121" s="192"/>
      <c r="T2121" s="34"/>
      <c r="U2121" s="34"/>
      <c r="Y2121" s="39"/>
      <c r="Z2121" s="39"/>
      <c r="AA2121" s="17"/>
      <c r="AC2121" s="142"/>
      <c r="AE2121" s="17"/>
      <c r="AG2121" s="66"/>
      <c r="AI2121" s="17"/>
      <c r="AK2121" s="18"/>
      <c r="AM2121" s="23"/>
      <c r="AN2121" s="23"/>
      <c r="AO2121" s="23"/>
    </row>
    <row r="2122" spans="1:41" x14ac:dyDescent="0.25">
      <c r="A2122" s="72">
        <f>IF('##zz500##'!B2122&lt;&gt;"",'##zz500##'!B2122,"")</f>
        <v>42285</v>
      </c>
      <c r="B2122" s="208">
        <v>63314.42</v>
      </c>
      <c r="C2122" s="146">
        <f t="shared" si="93"/>
        <v>4.8101712569025512E-2</v>
      </c>
      <c r="D2122" s="143">
        <f>IF('##zz500##'!K2122="","",IF('##zz500##'!K2122="yes",D2121,IF('##zz500##'!T2122&lt;&gt;0,D2121*(1+'##zz500##'!T2122),D2121*(1+C2122))))</f>
        <v>19.304250699925838</v>
      </c>
      <c r="E2122" s="6">
        <f t="shared" si="91"/>
        <v>0</v>
      </c>
      <c r="F2122" s="17">
        <f>D2122/MAX(D$240:D2122)-1</f>
        <v>0</v>
      </c>
      <c r="G2122" s="66">
        <f>IF('##zz500##'!K2122="","",IF('##zz500##'!K2122="no",G2121*(1+E2122),IF('##zz500##'!T2122&lt;&gt;0,G2121*(1+'##zz500##'!T2122),G2121*(1+'##zz500##'!P2122))))</f>
        <v>122.27307610859545</v>
      </c>
      <c r="H2122" s="6">
        <f t="shared" si="92"/>
        <v>-3.0010490526275913E-2</v>
      </c>
      <c r="I2122" s="17">
        <f>G2122/MAX(G$240:G2122)-1</f>
        <v>-6.1162299853295909E-2</v>
      </c>
      <c r="N2122" s="20"/>
      <c r="O2122" s="20"/>
      <c r="S2122" s="192"/>
      <c r="T2122" s="34"/>
      <c r="U2122" s="34"/>
      <c r="Y2122" s="39"/>
      <c r="Z2122" s="39"/>
      <c r="AA2122" s="17"/>
      <c r="AC2122" s="142"/>
      <c r="AE2122" s="17"/>
      <c r="AG2122" s="66"/>
      <c r="AI2122" s="17"/>
      <c r="AK2122" s="18"/>
      <c r="AM2122" s="23"/>
      <c r="AN2122" s="23"/>
      <c r="AO2122" s="23"/>
    </row>
    <row r="2123" spans="1:41" x14ac:dyDescent="0.25">
      <c r="A2123" s="72">
        <f>IF('##zz500##'!B2123&lt;&gt;"",'##zz500##'!B2123,"")</f>
        <v>42286</v>
      </c>
      <c r="B2123" s="208">
        <v>64503.79</v>
      </c>
      <c r="C2123" s="146">
        <f t="shared" si="93"/>
        <v>1.8785136150659021E-2</v>
      </c>
      <c r="D2123" s="143">
        <f>IF('##zz500##'!K2123="","",IF('##zz500##'!K2123="yes",D2122,IF('##zz500##'!T2123&lt;&gt;0,D2122*(1+'##zz500##'!T2123),D2122*(1+C2123))))</f>
        <v>19.6668836776104</v>
      </c>
      <c r="E2123" s="6">
        <f t="shared" si="91"/>
        <v>1.8785136150659021E-2</v>
      </c>
      <c r="F2123" s="17">
        <f>D2123/MAX(D$240:D2123)-1</f>
        <v>0</v>
      </c>
      <c r="G2123" s="66">
        <f>IF('##zz500##'!K2123="","",IF('##zz500##'!K2123="no",G2122*(1+E2123),IF('##zz500##'!T2123&lt;&gt;0,G2122*(1+'##zz500##'!T2123),G2122*(1+'##zz500##'!P2123))))</f>
        <v>124.5699924908553</v>
      </c>
      <c r="H2123" s="6">
        <f t="shared" si="92"/>
        <v>1.8785136150659021E-2</v>
      </c>
      <c r="I2123" s="17">
        <f>G2123/MAX(G$240:G2123)-1</f>
        <v>-4.3526105832668582E-2</v>
      </c>
      <c r="N2123" s="20"/>
      <c r="O2123" s="20"/>
      <c r="S2123" s="192"/>
      <c r="T2123" s="34"/>
      <c r="U2123" s="34"/>
      <c r="Y2123" s="39"/>
      <c r="Z2123" s="39"/>
      <c r="AA2123" s="17"/>
      <c r="AC2123" s="142"/>
      <c r="AE2123" s="17"/>
      <c r="AG2123" s="66"/>
      <c r="AI2123" s="17"/>
      <c r="AK2123" s="18"/>
      <c r="AM2123" s="23"/>
      <c r="AN2123" s="23"/>
      <c r="AO2123" s="23"/>
    </row>
    <row r="2124" spans="1:41" x14ac:dyDescent="0.25">
      <c r="A2124" s="72">
        <f>IF('##zz500##'!B2124&lt;&gt;"",'##zz500##'!B2124,"")</f>
        <v>42289</v>
      </c>
      <c r="B2124" s="208">
        <v>67618.66</v>
      </c>
      <c r="C2124" s="146">
        <f t="shared" si="93"/>
        <v>4.828972065052306E-2</v>
      </c>
      <c r="D2124" s="143">
        <f>IF('##zz500##'!K2124="","",IF('##zz500##'!K2124="yes",D2123,IF('##zz500##'!T2124&lt;&gt;0,D2123*(1+'##zz500##'!T2124),D2123*(1+C2124))))</f>
        <v>20.616591996468539</v>
      </c>
      <c r="E2124" s="6">
        <f t="shared" si="91"/>
        <v>4.828972065052306E-2</v>
      </c>
      <c r="F2124" s="17">
        <f>D2124/MAX(D$240:D2124)-1</f>
        <v>0</v>
      </c>
      <c r="G2124" s="66">
        <f>IF('##zz500##'!K2124="","",IF('##zz500##'!K2124="no",G2123*(1+E2124),IF('##zz500##'!T2124&lt;&gt;0,G2123*(1+'##zz500##'!T2124),G2123*(1+'##zz500##'!P2124))))</f>
        <v>130.58544262967646</v>
      </c>
      <c r="H2124" s="6">
        <f t="shared" si="92"/>
        <v>4.828972065052306E-2</v>
      </c>
      <c r="I2124" s="17">
        <f>G2124/MAX(G$240:G2124)-1</f>
        <v>0</v>
      </c>
      <c r="N2124" s="20"/>
      <c r="O2124" s="20"/>
      <c r="S2124" s="192"/>
      <c r="T2124" s="34"/>
      <c r="U2124" s="34"/>
      <c r="Y2124" s="39"/>
      <c r="Z2124" s="39"/>
      <c r="AA2124" s="17"/>
      <c r="AC2124" s="142"/>
      <c r="AE2124" s="17"/>
      <c r="AG2124" s="66"/>
      <c r="AI2124" s="17"/>
      <c r="AK2124" s="18"/>
      <c r="AM2124" s="23"/>
      <c r="AN2124" s="23"/>
      <c r="AO2124" s="23"/>
    </row>
    <row r="2125" spans="1:41" x14ac:dyDescent="0.25">
      <c r="A2125" s="72">
        <f>IF('##zz500##'!B2125&lt;&gt;"",'##zz500##'!B2125,"")</f>
        <v>42290</v>
      </c>
      <c r="B2125" s="208">
        <v>68272.539999999994</v>
      </c>
      <c r="C2125" s="146">
        <f t="shared" si="93"/>
        <v>9.6701117709223627E-3</v>
      </c>
      <c r="D2125" s="143">
        <f>IF('##zz500##'!K2125="","",IF('##zz500##'!K2125="yes",D2124,IF('##zz500##'!T2125&lt;&gt;0,D2124*(1+'##zz500##'!T2125),D2124*(1+C2125))))</f>
        <v>20.815956745409892</v>
      </c>
      <c r="E2125" s="6">
        <f t="shared" si="91"/>
        <v>9.6701117709223627E-3</v>
      </c>
      <c r="F2125" s="17">
        <f>D2125/MAX(D$240:D2125)-1</f>
        <v>0</v>
      </c>
      <c r="G2125" s="66">
        <f>IF('##zz500##'!K2125="","",IF('##zz500##'!K2125="no",G2124*(1+E2125),IF('##zz500##'!T2125&lt;&gt;0,G2124*(1+'##zz500##'!T2125),G2124*(1+'##zz500##'!P2125))))</f>
        <v>131.84821845556081</v>
      </c>
      <c r="H2125" s="6">
        <f t="shared" si="92"/>
        <v>9.6701117709223627E-3</v>
      </c>
      <c r="I2125" s="17">
        <f>G2125/MAX(G$240:G2125)-1</f>
        <v>0</v>
      </c>
      <c r="N2125" s="20"/>
      <c r="O2125" s="20"/>
      <c r="S2125" s="192"/>
      <c r="T2125" s="34"/>
      <c r="U2125" s="34"/>
      <c r="Y2125" s="39"/>
      <c r="Z2125" s="39"/>
      <c r="AA2125" s="17"/>
      <c r="AC2125" s="142"/>
      <c r="AE2125" s="17"/>
      <c r="AG2125" s="66"/>
      <c r="AI2125" s="17"/>
      <c r="AK2125" s="18"/>
      <c r="AM2125" s="23"/>
      <c r="AN2125" s="23"/>
      <c r="AO2125" s="23"/>
    </row>
    <row r="2126" spans="1:41" x14ac:dyDescent="0.25">
      <c r="A2126" s="72">
        <f>IF('##zz500##'!B2126&lt;&gt;"",'##zz500##'!B2126,"")</f>
        <v>42291</v>
      </c>
      <c r="B2126" s="208">
        <v>67614.37</v>
      </c>
      <c r="C2126" s="146">
        <f t="shared" si="93"/>
        <v>-9.6403327018447227E-3</v>
      </c>
      <c r="D2126" s="143">
        <f>IF('##zz500##'!K2126="","",IF('##zz500##'!K2126="yes",D2125,IF('##zz500##'!T2126&lt;&gt;0,D2125*(1+'##zz500##'!T2126),D2125*(1+C2126))))</f>
        <v>20.815956745409892</v>
      </c>
      <c r="E2126" s="6">
        <f t="shared" si="91"/>
        <v>0</v>
      </c>
      <c r="F2126" s="17">
        <f>D2126/MAX(D$240:D2126)-1</f>
        <v>0</v>
      </c>
      <c r="G2126" s="66">
        <f>IF('##zz500##'!K2126="","",IF('##zz500##'!K2126="no",G2125*(1+E2126),IF('##zz500##'!T2126&lt;&gt;0,G2125*(1+'##zz500##'!T2126),G2125*(1+'##zz500##'!P2126))))</f>
        <v>132.70373570595271</v>
      </c>
      <c r="H2126" s="6">
        <f t="shared" si="92"/>
        <v>6.4886523338216762E-3</v>
      </c>
      <c r="I2126" s="17">
        <f>G2126/MAX(G$240:G2126)-1</f>
        <v>0</v>
      </c>
      <c r="N2126" s="20"/>
      <c r="O2126" s="20"/>
      <c r="S2126" s="192"/>
      <c r="T2126" s="34"/>
      <c r="U2126" s="34"/>
      <c r="Y2126" s="39"/>
      <c r="Z2126" s="39"/>
      <c r="AA2126" s="17"/>
      <c r="AC2126" s="142"/>
      <c r="AE2126" s="17"/>
      <c r="AG2126" s="66"/>
      <c r="AI2126" s="17"/>
      <c r="AK2126" s="18"/>
      <c r="AM2126" s="23"/>
      <c r="AN2126" s="23"/>
      <c r="AO2126" s="23"/>
    </row>
    <row r="2127" spans="1:41" x14ac:dyDescent="0.25">
      <c r="A2127" s="72">
        <f>IF('##zz500##'!B2127&lt;&gt;"",'##zz500##'!B2127,"")</f>
        <v>42292</v>
      </c>
      <c r="B2127" s="208">
        <v>69466.66</v>
      </c>
      <c r="C2127" s="146">
        <f t="shared" si="93"/>
        <v>2.7394916199027008E-2</v>
      </c>
      <c r="D2127" s="143">
        <f>IF('##zz500##'!K2127="","",IF('##zz500##'!K2127="yes",D2126,IF('##zz500##'!T2127&lt;&gt;0,D2126*(1+'##zz500##'!T2127),D2126*(1+C2127))))</f>
        <v>21.386208136052968</v>
      </c>
      <c r="E2127" s="6">
        <f t="shared" si="91"/>
        <v>2.7394916199027008E-2</v>
      </c>
      <c r="F2127" s="17">
        <f>D2127/MAX(D$240:D2127)-1</f>
        <v>0</v>
      </c>
      <c r="G2127" s="66">
        <f>IF('##zz500##'!K2127="","",IF('##zz500##'!K2127="no",G2126*(1+E2127),IF('##zz500##'!T2127&lt;&gt;0,G2126*(1+'##zz500##'!T2127),G2126*(1+'##zz500##'!P2127))))</f>
        <v>136.33914342491511</v>
      </c>
      <c r="H2127" s="6">
        <f t="shared" si="92"/>
        <v>2.7394916199027008E-2</v>
      </c>
      <c r="I2127" s="17">
        <f>G2127/MAX(G$240:G2127)-1</f>
        <v>0</v>
      </c>
      <c r="N2127" s="20"/>
      <c r="O2127" s="20"/>
      <c r="S2127" s="192"/>
      <c r="T2127" s="34"/>
      <c r="U2127" s="34"/>
      <c r="Y2127" s="39"/>
      <c r="Z2127" s="39"/>
      <c r="AA2127" s="17"/>
      <c r="AC2127" s="142"/>
      <c r="AE2127" s="17"/>
      <c r="AG2127" s="66"/>
      <c r="AI2127" s="17"/>
      <c r="AK2127" s="18"/>
      <c r="AM2127" s="23"/>
      <c r="AN2127" s="23"/>
      <c r="AO2127" s="23"/>
    </row>
    <row r="2128" spans="1:41" x14ac:dyDescent="0.25">
      <c r="A2128" s="72">
        <f>IF('##zz500##'!B2128&lt;&gt;"",'##zz500##'!B2128,"")</f>
        <v>42293</v>
      </c>
      <c r="B2128" s="208">
        <v>69968.479999999996</v>
      </c>
      <c r="C2128" s="146">
        <f t="shared" si="93"/>
        <v>7.2238970464391095E-3</v>
      </c>
      <c r="D2128" s="143">
        <f>IF('##zz500##'!K2128="","",IF('##zz500##'!K2128="yes",D2127,IF('##zz500##'!T2128&lt;&gt;0,D2127*(1+'##zz500##'!T2128),D2127*(1+C2128))))</f>
        <v>21.386208136052968</v>
      </c>
      <c r="E2128" s="6">
        <f t="shared" si="91"/>
        <v>0</v>
      </c>
      <c r="F2128" s="17">
        <f>D2128/MAX(D$240:D2128)-1</f>
        <v>0</v>
      </c>
      <c r="G2128" s="66">
        <f>IF('##zz500##'!K2128="","",IF('##zz500##'!K2128="no",G2127*(1+E2128),IF('##zz500##'!T2128&lt;&gt;0,G2127*(1+'##zz500##'!T2128),G2127*(1+'##zz500##'!P2128))))</f>
        <v>135.84905333093357</v>
      </c>
      <c r="H2128" s="6">
        <f t="shared" si="92"/>
        <v>-3.5946396733190777E-3</v>
      </c>
      <c r="I2128" s="17">
        <f>G2128/MAX(G$240:G2128)-1</f>
        <v>-3.5946396733190777E-3</v>
      </c>
      <c r="N2128" s="20"/>
      <c r="O2128" s="20"/>
      <c r="S2128" s="192"/>
      <c r="T2128" s="34"/>
      <c r="U2128" s="34"/>
      <c r="Y2128" s="39"/>
      <c r="Z2128" s="39"/>
      <c r="AA2128" s="17"/>
      <c r="AC2128" s="142"/>
      <c r="AE2128" s="17"/>
      <c r="AF2128" s="14"/>
      <c r="AG2128" s="66"/>
      <c r="AI2128" s="17"/>
      <c r="AJ2128" s="14"/>
      <c r="AK2128" s="18"/>
      <c r="AM2128" s="23"/>
      <c r="AN2128" s="23"/>
      <c r="AO2128" s="23"/>
    </row>
    <row r="2129" spans="1:41" x14ac:dyDescent="0.25">
      <c r="A2129" s="72">
        <f>IF('##zz500##'!B2129&lt;&gt;"",'##zz500##'!B2129,"")</f>
        <v>42296</v>
      </c>
      <c r="B2129" s="208">
        <v>69423.33</v>
      </c>
      <c r="C2129" s="146">
        <f t="shared" si="93"/>
        <v>-7.7913654834290691E-3</v>
      </c>
      <c r="D2129" s="143">
        <f>IF('##zz500##'!K2129="","",IF('##zz500##'!K2129="yes",D2128,IF('##zz500##'!T2129&lt;&gt;0,D2128*(1+'##zz500##'!T2129),D2128*(1+C2129))))</f>
        <v>21.386208136052968</v>
      </c>
      <c r="E2129" s="6">
        <f t="shared" si="91"/>
        <v>0</v>
      </c>
      <c r="F2129" s="17">
        <f>D2129/MAX(D$240:D2129)-1</f>
        <v>0</v>
      </c>
      <c r="G2129" s="66">
        <f>IF('##zz500##'!K2129="","",IF('##zz500##'!K2129="no",G2128*(1+E2129),IF('##zz500##'!T2129&lt;&gt;0,G2128*(1+'##zz500##'!T2129),G2128*(1+'##zz500##'!P2129))))</f>
        <v>137.7327841191188</v>
      </c>
      <c r="H2129" s="6">
        <f t="shared" si="92"/>
        <v>1.3866351969316959E-2</v>
      </c>
      <c r="I2129" s="17">
        <f>G2129/MAX(G$240:G2129)-1</f>
        <v>0</v>
      </c>
      <c r="N2129" s="20"/>
      <c r="O2129" s="20"/>
      <c r="S2129" s="192"/>
      <c r="T2129" s="34"/>
      <c r="U2129" s="34"/>
      <c r="Y2129" s="39"/>
      <c r="Z2129" s="39"/>
      <c r="AA2129" s="17"/>
      <c r="AC2129" s="142"/>
      <c r="AE2129" s="17"/>
      <c r="AG2129" s="66"/>
      <c r="AI2129" s="17"/>
      <c r="AK2129" s="18"/>
      <c r="AM2129" s="23"/>
      <c r="AN2129" s="23"/>
      <c r="AO2129" s="23"/>
    </row>
    <row r="2130" spans="1:41" x14ac:dyDescent="0.25">
      <c r="A2130" s="72">
        <f>IF('##zz500##'!B2130&lt;&gt;"",'##zz500##'!B2130,"")</f>
        <v>42297</v>
      </c>
      <c r="B2130" s="208">
        <v>70803.02</v>
      </c>
      <c r="C2130" s="146">
        <f t="shared" si="93"/>
        <v>1.9873578521802493E-2</v>
      </c>
      <c r="D2130" s="143">
        <f>IF('##zz500##'!K2130="","",IF('##zz500##'!K2130="yes",D2129,IF('##zz500##'!T2130&lt;&gt;0,D2129*(1+'##zz500##'!T2130),D2129*(1+C2130))))</f>
        <v>21.386208136052968</v>
      </c>
      <c r="E2130" s="6">
        <f t="shared" si="91"/>
        <v>0</v>
      </c>
      <c r="F2130" s="17">
        <f>D2130/MAX(D$240:D2130)-1</f>
        <v>0</v>
      </c>
      <c r="G2130" s="66">
        <f>IF('##zz500##'!K2130="","",IF('##zz500##'!K2130="no",G2129*(1+E2130),IF('##zz500##'!T2130&lt;&gt;0,G2129*(1+'##zz500##'!T2130),G2129*(1+'##zz500##'!P2130))))</f>
        <v>134.33324644078601</v>
      </c>
      <c r="H2130" s="6">
        <f t="shared" si="92"/>
        <v>-2.4682124158564078E-2</v>
      </c>
      <c r="I2130" s="17">
        <f>G2130/MAX(G$240:G2130)-1</f>
        <v>-2.4682124158564078E-2</v>
      </c>
      <c r="N2130" s="20"/>
      <c r="O2130" s="20"/>
      <c r="S2130" s="192"/>
      <c r="T2130" s="34"/>
      <c r="U2130" s="34"/>
      <c r="Y2130" s="39"/>
      <c r="Z2130" s="39"/>
      <c r="AA2130" s="17"/>
      <c r="AC2130" s="142"/>
      <c r="AE2130" s="17"/>
      <c r="AG2130" s="66"/>
      <c r="AI2130" s="17"/>
      <c r="AK2130" s="18"/>
      <c r="AM2130" s="23"/>
      <c r="AN2130" s="23"/>
      <c r="AO2130" s="23"/>
    </row>
    <row r="2131" spans="1:41" x14ac:dyDescent="0.25">
      <c r="A2131" s="72">
        <f>IF('##zz500##'!B2131&lt;&gt;"",'##zz500##'!B2131,"")</f>
        <v>42298</v>
      </c>
      <c r="B2131" s="208">
        <v>66787.789999999994</v>
      </c>
      <c r="C2131" s="146">
        <f t="shared" si="93"/>
        <v>-5.6709869155298853E-2</v>
      </c>
      <c r="D2131" s="143">
        <f>IF('##zz500##'!K2131="","",IF('##zz500##'!K2131="yes",D2130,IF('##zz500##'!T2131&lt;&gt;0,D2130*(1+'##zz500##'!T2131),D2130*(1+C2131))))</f>
        <v>21.386208136052968</v>
      </c>
      <c r="E2131" s="6">
        <f t="shared" si="91"/>
        <v>0</v>
      </c>
      <c r="F2131" s="17">
        <f>D2131/MAX(D$240:D2131)-1</f>
        <v>0</v>
      </c>
      <c r="G2131" s="66">
        <f>IF('##zz500##'!K2131="","",IF('##zz500##'!K2131="no",G2130*(1+E2131),IF('##zz500##'!T2131&lt;&gt;0,G2130*(1+'##zz500##'!T2131),G2130*(1+'##zz500##'!P2131))))</f>
        <v>141.61273564937284</v>
      </c>
      <c r="H2131" s="6">
        <f t="shared" si="92"/>
        <v>5.4189781021897865E-2</v>
      </c>
      <c r="I2131" s="17">
        <f>G2131/MAX(G$240:G2131)-1</f>
        <v>0</v>
      </c>
      <c r="N2131" s="20"/>
      <c r="O2131" s="20"/>
      <c r="S2131" s="192"/>
      <c r="T2131" s="34"/>
      <c r="U2131" s="34"/>
      <c r="Y2131" s="39"/>
      <c r="Z2131" s="39"/>
      <c r="AA2131" s="17"/>
      <c r="AC2131" s="142"/>
      <c r="AE2131" s="17"/>
      <c r="AG2131" s="66"/>
      <c r="AI2131" s="17"/>
      <c r="AK2131" s="18"/>
      <c r="AM2131" s="23"/>
      <c r="AN2131" s="23"/>
      <c r="AO2131" s="23"/>
    </row>
    <row r="2132" spans="1:41" x14ac:dyDescent="0.25">
      <c r="A2132" s="72">
        <f>IF('##zz500##'!B2132&lt;&gt;"",'##zz500##'!B2132,"")</f>
        <v>42299</v>
      </c>
      <c r="B2132" s="208">
        <v>69099.89</v>
      </c>
      <c r="C2132" s="146">
        <f t="shared" si="93"/>
        <v>3.4618603190792907E-2</v>
      </c>
      <c r="D2132" s="143">
        <f>IF('##zz500##'!K2132="","",IF('##zz500##'!K2132="yes",D2131,IF('##zz500##'!T2132&lt;&gt;0,D2131*(1+'##zz500##'!T2132),D2131*(1+C2132))))</f>
        <v>22.126568789270692</v>
      </c>
      <c r="E2132" s="6">
        <f t="shared" si="91"/>
        <v>3.4618603190792907E-2</v>
      </c>
      <c r="F2132" s="17">
        <f>D2132/MAX(D$240:D2132)-1</f>
        <v>0</v>
      </c>
      <c r="G2132" s="66">
        <f>IF('##zz500##'!K2132="","",IF('##zz500##'!K2132="no",G2131*(1+E2132),IF('##zz500##'!T2132&lt;&gt;0,G2131*(1+'##zz500##'!T2132),G2131*(1+'##zz500##'!P2132))))</f>
        <v>146.51517075158114</v>
      </c>
      <c r="H2132" s="6">
        <f t="shared" si="92"/>
        <v>3.4618603190792907E-2</v>
      </c>
      <c r="I2132" s="17">
        <f>G2132/MAX(G$240:G2132)-1</f>
        <v>0</v>
      </c>
      <c r="N2132" s="20"/>
      <c r="O2132" s="20"/>
      <c r="S2132" s="192"/>
      <c r="T2132" s="34"/>
      <c r="U2132" s="34"/>
      <c r="Y2132" s="39"/>
      <c r="Z2132" s="39"/>
      <c r="AA2132" s="17"/>
      <c r="AC2132" s="142"/>
      <c r="AE2132" s="17"/>
      <c r="AG2132" s="66"/>
      <c r="AI2132" s="17"/>
      <c r="AK2132" s="18"/>
      <c r="AM2132" s="23"/>
      <c r="AN2132" s="23"/>
      <c r="AO2132" s="23"/>
    </row>
    <row r="2133" spans="1:41" x14ac:dyDescent="0.25">
      <c r="A2133" s="72">
        <f>IF('##zz500##'!B2133&lt;&gt;"",'##zz500##'!B2133,"")</f>
        <v>42300</v>
      </c>
      <c r="B2133" s="208">
        <v>70539.399999999994</v>
      </c>
      <c r="C2133" s="146">
        <f t="shared" si="93"/>
        <v>2.0832305232323822E-2</v>
      </c>
      <c r="D2133" s="143">
        <f>IF('##zz500##'!K2133="","",IF('##zz500##'!K2133="yes",D2132,IF('##zz500##'!T2133&lt;&gt;0,D2132*(1+'##zz500##'!T2133),D2132*(1+C2133))))</f>
        <v>22.58751622403279</v>
      </c>
      <c r="E2133" s="6">
        <f t="shared" si="91"/>
        <v>2.0832305232323822E-2</v>
      </c>
      <c r="F2133" s="17">
        <f>D2133/MAX(D$240:D2133)-1</f>
        <v>0</v>
      </c>
      <c r="G2133" s="66">
        <f>IF('##zz500##'!K2133="","",IF('##zz500##'!K2133="no",G2132*(1+E2133),IF('##zz500##'!T2133&lt;&gt;0,G2132*(1+'##zz500##'!T2133),G2132*(1+'##zz500##'!P2133))))</f>
        <v>149.56741950984411</v>
      </c>
      <c r="H2133" s="6">
        <f t="shared" si="92"/>
        <v>2.0832305232323822E-2</v>
      </c>
      <c r="I2133" s="17">
        <f>G2133/MAX(G$240:G2133)-1</f>
        <v>0</v>
      </c>
      <c r="N2133" s="20"/>
      <c r="O2133" s="20"/>
      <c r="S2133" s="192"/>
      <c r="T2133" s="34"/>
      <c r="U2133" s="34"/>
      <c r="Y2133" s="39"/>
      <c r="Z2133" s="39"/>
      <c r="AA2133" s="17"/>
      <c r="AC2133" s="142"/>
      <c r="AE2133" s="17"/>
      <c r="AG2133" s="66"/>
      <c r="AI2133" s="17"/>
      <c r="AK2133" s="18"/>
      <c r="AM2133" s="23"/>
      <c r="AN2133" s="23"/>
      <c r="AO2133" s="23"/>
    </row>
    <row r="2134" spans="1:41" x14ac:dyDescent="0.25">
      <c r="A2134" s="72">
        <f>IF('##zz500##'!B2134&lt;&gt;"",'##zz500##'!B2134,"")</f>
        <v>42303</v>
      </c>
      <c r="B2134" s="208">
        <v>72546.570000000007</v>
      </c>
      <c r="C2134" s="146">
        <f t="shared" si="93"/>
        <v>2.8454594170066905E-2</v>
      </c>
      <c r="D2134" s="143">
        <f>IF('##zz500##'!K2134="","",IF('##zz500##'!K2134="yes",D2133,IF('##zz500##'!T2134&lt;&gt;0,D2133*(1+'##zz500##'!T2134),D2133*(1+C2134))))</f>
        <v>22.58751622403279</v>
      </c>
      <c r="E2134" s="6">
        <f t="shared" si="91"/>
        <v>0</v>
      </c>
      <c r="F2134" s="17">
        <f>D2134/MAX(D$240:D2134)-1</f>
        <v>0</v>
      </c>
      <c r="G2134" s="66">
        <f>IF('##zz500##'!K2134="","",IF('##zz500##'!K2134="no",G2133*(1+E2134),IF('##zz500##'!T2134&lt;&gt;0,G2133*(1+'##zz500##'!T2134),G2133*(1+'##zz500##'!P2134))))</f>
        <v>150.4984268982233</v>
      </c>
      <c r="H2134" s="6">
        <f t="shared" si="92"/>
        <v>6.2246670526926451E-3</v>
      </c>
      <c r="I2134" s="17">
        <f>G2134/MAX(G$240:G2134)-1</f>
        <v>0</v>
      </c>
      <c r="N2134" s="20"/>
      <c r="O2134" s="20"/>
      <c r="S2134" s="192"/>
      <c r="T2134" s="34"/>
      <c r="U2134" s="34"/>
      <c r="Y2134" s="39"/>
      <c r="Z2134" s="39"/>
      <c r="AA2134" s="17"/>
      <c r="AC2134" s="142"/>
      <c r="AE2134" s="17"/>
      <c r="AG2134" s="66"/>
      <c r="AI2134" s="17"/>
      <c r="AK2134" s="18"/>
      <c r="AM2134" s="23"/>
      <c r="AN2134" s="23"/>
      <c r="AO2134" s="23"/>
    </row>
    <row r="2135" spans="1:41" x14ac:dyDescent="0.25">
      <c r="A2135" s="72">
        <f>IF('##zz500##'!B2135&lt;&gt;"",'##zz500##'!B2135,"")</f>
        <v>42304</v>
      </c>
      <c r="B2135" s="208">
        <v>73398.8</v>
      </c>
      <c r="C2135" s="146">
        <f t="shared" si="93"/>
        <v>1.1747350701762915E-2</v>
      </c>
      <c r="D2135" s="143">
        <f>IF('##zz500##'!K2135="","",IF('##zz500##'!K2135="yes",D2134,IF('##zz500##'!T2135&lt;&gt;0,D2134*(1+'##zz500##'!T2135),D2134*(1+C2135))))</f>
        <v>22.58751622403279</v>
      </c>
      <c r="E2135" s="6">
        <f t="shared" si="91"/>
        <v>0</v>
      </c>
      <c r="F2135" s="17">
        <f>D2135/MAX(D$240:D2135)-1</f>
        <v>0</v>
      </c>
      <c r="G2135" s="66">
        <f>IF('##zz500##'!K2135="","",IF('##zz500##'!K2135="no",G2134*(1+E2135),IF('##zz500##'!T2135&lt;&gt;0,G2134*(1+'##zz500##'!T2135),G2134*(1+'##zz500##'!P2135))))</f>
        <v>149.65660030056975</v>
      </c>
      <c r="H2135" s="6">
        <f t="shared" si="92"/>
        <v>-5.5935906773487698E-3</v>
      </c>
      <c r="I2135" s="17">
        <f>G2135/MAX(G$240:G2135)-1</f>
        <v>-5.5935906773487698E-3</v>
      </c>
      <c r="N2135" s="20"/>
      <c r="O2135" s="20"/>
      <c r="S2135" s="192"/>
      <c r="T2135" s="34"/>
      <c r="U2135" s="34"/>
      <c r="Y2135" s="39"/>
      <c r="Z2135" s="39"/>
      <c r="AA2135" s="17"/>
      <c r="AC2135" s="142"/>
      <c r="AE2135" s="17"/>
      <c r="AG2135" s="66"/>
      <c r="AI2135" s="17"/>
      <c r="AK2135" s="18"/>
      <c r="AM2135" s="23"/>
      <c r="AN2135" s="23"/>
      <c r="AO2135" s="23"/>
    </row>
    <row r="2136" spans="1:41" x14ac:dyDescent="0.25">
      <c r="A2136" s="72">
        <f>IF('##zz500##'!B2136&lt;&gt;"",'##zz500##'!B2136,"")</f>
        <v>42305</v>
      </c>
      <c r="B2136" s="208">
        <v>72477.240000000005</v>
      </c>
      <c r="C2136" s="146">
        <f t="shared" si="93"/>
        <v>-1.2555518618832973E-2</v>
      </c>
      <c r="D2136" s="143">
        <f>IF('##zz500##'!K2136="","",IF('##zz500##'!K2136="yes",D2135,IF('##zz500##'!T2136&lt;&gt;0,D2135*(1+'##zz500##'!T2136),D2135*(1+C2136))))</f>
        <v>22.58751622403279</v>
      </c>
      <c r="E2136" s="6">
        <f t="shared" si="91"/>
        <v>0</v>
      </c>
      <c r="F2136" s="17">
        <f>D2136/MAX(D$240:D2136)-1</f>
        <v>0</v>
      </c>
      <c r="G2136" s="66">
        <f>IF('##zz500##'!K2136="","",IF('##zz500##'!K2136="no",G2135*(1+E2136),IF('##zz500##'!T2136&lt;&gt;0,G2135*(1+'##zz500##'!T2136),G2135*(1+'##zz500##'!P2136))))</f>
        <v>154.42590992570015</v>
      </c>
      <c r="H2136" s="6">
        <f t="shared" si="92"/>
        <v>3.1868354723759262E-2</v>
      </c>
      <c r="I2136" s="17">
        <f>G2136/MAX(G$240:G2136)-1</f>
        <v>0</v>
      </c>
      <c r="N2136" s="20"/>
      <c r="O2136" s="20"/>
      <c r="S2136" s="192"/>
      <c r="T2136" s="34"/>
      <c r="U2136" s="34"/>
      <c r="Y2136" s="39"/>
      <c r="Z2136" s="39"/>
      <c r="AA2136" s="17"/>
      <c r="AC2136" s="142"/>
      <c r="AE2136" s="17"/>
      <c r="AG2136" s="66"/>
      <c r="AI2136" s="17"/>
      <c r="AK2136" s="18"/>
      <c r="AM2136" s="23"/>
      <c r="AN2136" s="23"/>
      <c r="AO2136" s="23"/>
    </row>
    <row r="2137" spans="1:41" x14ac:dyDescent="0.25">
      <c r="A2137" s="72">
        <f>IF('##zz500##'!B2137&lt;&gt;"",'##zz500##'!B2137,"")</f>
        <v>42306</v>
      </c>
      <c r="B2137" s="208">
        <v>73418.42</v>
      </c>
      <c r="C2137" s="146">
        <f t="shared" si="93"/>
        <v>1.2985869770979042E-2</v>
      </c>
      <c r="D2137" s="143">
        <f>IF('##zz500##'!K2137="","",IF('##zz500##'!K2137="yes",D2136,IF('##zz500##'!T2137&lt;&gt;0,D2136*(1+'##zz500##'!T2137),D2136*(1+C2137))))</f>
        <v>22.880834768167954</v>
      </c>
      <c r="E2137" s="6">
        <f t="shared" si="91"/>
        <v>1.2985869770979042E-2</v>
      </c>
      <c r="F2137" s="17">
        <f>D2137/MAX(D$240:D2137)-1</f>
        <v>0</v>
      </c>
      <c r="G2137" s="66">
        <f>IF('##zz500##'!K2137="","",IF('##zz500##'!K2137="no",G2136*(1+E2137),IF('##zz500##'!T2137&lt;&gt;0,G2136*(1+'##zz500##'!T2137),G2136*(1+'##zz500##'!P2137))))</f>
        <v>156.43126468126025</v>
      </c>
      <c r="H2137" s="6">
        <f t="shared" si="92"/>
        <v>1.2985869770979042E-2</v>
      </c>
      <c r="I2137" s="17">
        <f>G2137/MAX(G$240:G2137)-1</f>
        <v>0</v>
      </c>
      <c r="N2137" s="20"/>
      <c r="O2137" s="20"/>
      <c r="S2137" s="192"/>
      <c r="T2137" s="34"/>
      <c r="U2137" s="34"/>
      <c r="Y2137" s="39"/>
      <c r="Z2137" s="39"/>
      <c r="AA2137" s="17"/>
      <c r="AC2137" s="142"/>
      <c r="AE2137" s="17"/>
      <c r="AG2137" s="66"/>
      <c r="AI2137" s="17"/>
      <c r="AK2137" s="18"/>
      <c r="AM2137" s="23"/>
      <c r="AN2137" s="23"/>
      <c r="AO2137" s="23"/>
    </row>
    <row r="2138" spans="1:41" x14ac:dyDescent="0.25">
      <c r="A2138" s="72">
        <f>IF('##zz500##'!B2138&lt;&gt;"",'##zz500##'!B2138,"")</f>
        <v>42307</v>
      </c>
      <c r="B2138" s="208">
        <v>73864.509999999995</v>
      </c>
      <c r="C2138" s="146">
        <f t="shared" si="93"/>
        <v>6.0759956425102679E-3</v>
      </c>
      <c r="D2138" s="143">
        <f>IF('##zz500##'!K2138="","",IF('##zz500##'!K2138="yes",D2137,IF('##zz500##'!T2138&lt;&gt;0,D2137*(1+'##zz500##'!T2138),D2137*(1+C2138))))</f>
        <v>23.019858620516342</v>
      </c>
      <c r="E2138" s="6">
        <f t="shared" si="91"/>
        <v>6.0759956425102679E-3</v>
      </c>
      <c r="F2138" s="17">
        <f>D2138/MAX(D$240:D2138)-1</f>
        <v>0</v>
      </c>
      <c r="G2138" s="66">
        <f>IF('##zz500##'!K2138="","",IF('##zz500##'!K2138="no",G2137*(1+E2138),IF('##zz500##'!T2138&lt;&gt;0,G2137*(1+'##zz500##'!T2138),G2137*(1+'##zz500##'!P2138))))</f>
        <v>157.38174036381596</v>
      </c>
      <c r="H2138" s="6">
        <f t="shared" si="92"/>
        <v>6.0759956425102679E-3</v>
      </c>
      <c r="I2138" s="17">
        <f>G2138/MAX(G$240:G2138)-1</f>
        <v>0</v>
      </c>
      <c r="N2138" s="20"/>
      <c r="O2138" s="20"/>
      <c r="S2138" s="192"/>
      <c r="T2138" s="34"/>
      <c r="U2138" s="34"/>
      <c r="Y2138" s="39"/>
      <c r="Z2138" s="39"/>
      <c r="AA2138" s="17"/>
      <c r="AC2138" s="142"/>
      <c r="AE2138" s="17"/>
      <c r="AG2138" s="66"/>
      <c r="AI2138" s="17"/>
      <c r="AK2138" s="18"/>
      <c r="AM2138" s="23"/>
      <c r="AN2138" s="23"/>
      <c r="AO2138" s="23"/>
    </row>
    <row r="2139" spans="1:41" x14ac:dyDescent="0.25">
      <c r="A2139" s="72">
        <f>IF('##zz500##'!B2139&lt;&gt;"",'##zz500##'!B2139,"")</f>
        <v>42310</v>
      </c>
      <c r="B2139" s="208">
        <v>73457.69</v>
      </c>
      <c r="C2139" s="146">
        <f t="shared" si="93"/>
        <v>-5.5076517802662428E-3</v>
      </c>
      <c r="D2139" s="143">
        <f>IF('##zz500##'!K2139="","",IF('##zz500##'!K2139="yes",D2138,IF('##zz500##'!T2139&lt;&gt;0,D2138*(1+'##zz500##'!T2139),D2138*(1+C2139))))</f>
        <v>22.648492057536256</v>
      </c>
      <c r="E2139" s="6">
        <f t="shared" si="91"/>
        <v>-1.6132443257019236E-2</v>
      </c>
      <c r="F2139" s="17">
        <f>D2139/MAX(D$240:D2139)-1</f>
        <v>-1.6132443257019236E-2</v>
      </c>
      <c r="G2139" s="66">
        <f>IF('##zz500##'!K2139="","",IF('##zz500##'!K2139="no",G2138*(1+E2139),IF('##zz500##'!T2139&lt;&gt;0,G2138*(1+'##zz500##'!T2139),G2138*(1+'##zz500##'!P2139))))</f>
        <v>154.84278836770577</v>
      </c>
      <c r="H2139" s="6">
        <f t="shared" si="92"/>
        <v>-1.6132443257019236E-2</v>
      </c>
      <c r="I2139" s="17">
        <f>G2139/MAX(G$240:G2139)-1</f>
        <v>-1.6132443257019236E-2</v>
      </c>
      <c r="N2139" s="20"/>
      <c r="O2139" s="20"/>
      <c r="S2139" s="192"/>
      <c r="T2139" s="34"/>
      <c r="U2139" s="34"/>
      <c r="Y2139" s="39"/>
      <c r="Z2139" s="39"/>
      <c r="AA2139" s="17"/>
      <c r="AC2139" s="142"/>
      <c r="AE2139" s="17"/>
      <c r="AG2139" s="66"/>
      <c r="AI2139" s="17"/>
      <c r="AK2139" s="18"/>
      <c r="AM2139" s="23"/>
      <c r="AN2139" s="23"/>
      <c r="AO2139" s="23"/>
    </row>
    <row r="2140" spans="1:41" x14ac:dyDescent="0.25">
      <c r="A2140" s="72">
        <f>IF('##zz500##'!B2140&lt;&gt;"",'##zz500##'!B2140,"")</f>
        <v>42311</v>
      </c>
      <c r="B2140" s="208">
        <v>73383.81</v>
      </c>
      <c r="C2140" s="146">
        <f t="shared" si="93"/>
        <v>-1.0057490236897726E-3</v>
      </c>
      <c r="D2140" s="143">
        <f>IF('##zz500##'!K2140="","",IF('##zz500##'!K2140="yes",D2139,IF('##zz500##'!T2140&lt;&gt;0,D2139*(1+'##zz500##'!T2140),D2139*(1+C2140))))</f>
        <v>22.648492057536256</v>
      </c>
      <c r="E2140" s="6">
        <f t="shared" si="91"/>
        <v>0</v>
      </c>
      <c r="F2140" s="17">
        <f>D2140/MAX(D$240:D2140)-1</f>
        <v>-1.6132443257019236E-2</v>
      </c>
      <c r="G2140" s="66">
        <f>IF('##zz500##'!K2140="","",IF('##zz500##'!K2140="no",G2139*(1+E2140),IF('##zz500##'!T2140&lt;&gt;0,G2139*(1+'##zz500##'!T2140),G2139*(1+'##zz500##'!P2140))))</f>
        <v>155.13534761876042</v>
      </c>
      <c r="H2140" s="6">
        <f t="shared" si="92"/>
        <v>1.8893953934742136E-3</v>
      </c>
      <c r="I2140" s="17">
        <f>G2140/MAX(G$240:G2140)-1</f>
        <v>-1.4273528427520277E-2</v>
      </c>
      <c r="N2140" s="20"/>
      <c r="O2140" s="20"/>
      <c r="S2140" s="192"/>
      <c r="T2140" s="34"/>
      <c r="U2140" s="34"/>
      <c r="Y2140" s="39"/>
      <c r="Z2140" s="39"/>
      <c r="AA2140" s="17"/>
      <c r="AC2140" s="142"/>
      <c r="AE2140" s="17"/>
      <c r="AG2140" s="66"/>
      <c r="AI2140" s="17"/>
      <c r="AK2140" s="18"/>
      <c r="AM2140" s="23"/>
      <c r="AN2140" s="23"/>
      <c r="AO2140" s="23"/>
    </row>
    <row r="2141" spans="1:41" x14ac:dyDescent="0.25">
      <c r="A2141" s="72">
        <f>IF('##zz500##'!B2141&lt;&gt;"",'##zz500##'!B2141,"")</f>
        <v>42312</v>
      </c>
      <c r="B2141" s="208">
        <v>77933.72</v>
      </c>
      <c r="C2141" s="146">
        <f t="shared" si="93"/>
        <v>6.2001550478232303E-2</v>
      </c>
      <c r="D2141" s="143">
        <f>IF('##zz500##'!K2141="","",IF('##zz500##'!K2141="yes",D2140,IF('##zz500##'!T2141&lt;&gt;0,D2140*(1+'##zz500##'!T2141),D2140*(1+C2141))))</f>
        <v>22.648492057536256</v>
      </c>
      <c r="E2141" s="6">
        <f t="shared" si="91"/>
        <v>0</v>
      </c>
      <c r="F2141" s="17">
        <f>D2141/MAX(D$240:D2141)-1</f>
        <v>-1.6132443257019236E-2</v>
      </c>
      <c r="G2141" s="66">
        <f>IF('##zz500##'!K2141="","",IF('##zz500##'!K2141="no",G2140*(1+E2141),IF('##zz500##'!T2141&lt;&gt;0,G2140*(1+'##zz500##'!T2141),G2140*(1+'##zz500##'!P2141))))</f>
        <v>152.04291493399413</v>
      </c>
      <c r="H2141" s="6">
        <f t="shared" si="92"/>
        <v>-1.9933772233300617E-2</v>
      </c>
      <c r="I2141" s="17">
        <f>G2141/MAX(G$240:G2141)-1</f>
        <v>-3.3922775396181271E-2</v>
      </c>
      <c r="N2141" s="20"/>
      <c r="O2141" s="20"/>
      <c r="S2141" s="192"/>
      <c r="T2141" s="34"/>
      <c r="U2141" s="34"/>
      <c r="Y2141" s="39"/>
      <c r="Z2141" s="39"/>
      <c r="AA2141" s="17"/>
      <c r="AC2141" s="142"/>
      <c r="AE2141" s="17"/>
      <c r="AG2141" s="66"/>
      <c r="AI2141" s="17"/>
      <c r="AK2141" s="18"/>
      <c r="AM2141" s="23"/>
      <c r="AN2141" s="23"/>
      <c r="AO2141" s="23"/>
    </row>
    <row r="2142" spans="1:41" x14ac:dyDescent="0.25">
      <c r="A2142" s="72">
        <f>IF('##zz500##'!B2142&lt;&gt;"",'##zz500##'!B2142,"")</f>
        <v>42313</v>
      </c>
      <c r="B2142" s="208">
        <v>77890.009999999995</v>
      </c>
      <c r="C2142" s="146">
        <f t="shared" si="93"/>
        <v>-5.6086120359721825E-4</v>
      </c>
      <c r="D2142" s="143">
        <f>IF('##zz500##'!K2142="","",IF('##zz500##'!K2142="yes",D2141,IF('##zz500##'!T2142&lt;&gt;0,D2141*(1+'##zz500##'!T2142),D2141*(1+C2142))))</f>
        <v>22.635789397021203</v>
      </c>
      <c r="E2142" s="6">
        <f t="shared" si="91"/>
        <v>-5.6086120359732927E-4</v>
      </c>
      <c r="F2142" s="17">
        <f>D2142/MAX(D$240:D2142)-1</f>
        <v>-1.6684256399074449E-2</v>
      </c>
      <c r="G2142" s="66">
        <f>IF('##zz500##'!K2142="","",IF('##zz500##'!K2142="no",G2141*(1+E2142),IF('##zz500##'!T2142&lt;&gt;0,G2141*(1+'##zz500##'!T2142),G2141*(1+'##zz500##'!P2142))))</f>
        <v>151.95763996172579</v>
      </c>
      <c r="H2142" s="6">
        <f t="shared" si="92"/>
        <v>-5.6086120359744029E-4</v>
      </c>
      <c r="I2142" s="17">
        <f>G2142/MAX(G$240:G2142)-1</f>
        <v>-3.4464610631140591E-2</v>
      </c>
      <c r="N2142" s="20"/>
      <c r="O2142" s="20"/>
      <c r="S2142" s="192"/>
      <c r="T2142" s="34"/>
      <c r="U2142" s="34"/>
      <c r="Y2142" s="39"/>
      <c r="Z2142" s="39"/>
      <c r="AA2142" s="17"/>
      <c r="AC2142" s="142"/>
      <c r="AE2142" s="17"/>
      <c r="AG2142" s="66"/>
      <c r="AI2142" s="17"/>
      <c r="AK2142" s="18"/>
      <c r="AM2142" s="23"/>
      <c r="AN2142" s="23"/>
      <c r="AO2142" s="23"/>
    </row>
    <row r="2143" spans="1:41" x14ac:dyDescent="0.25">
      <c r="A2143" s="72">
        <f>IF('##zz500##'!B2143&lt;&gt;"",'##zz500##'!B2143,"")</f>
        <v>42314</v>
      </c>
      <c r="B2143" s="208">
        <v>80734.52</v>
      </c>
      <c r="C2143" s="146">
        <f t="shared" si="93"/>
        <v>3.6519574204702421E-2</v>
      </c>
      <c r="D2143" s="143">
        <f>IF('##zz500##'!K2143="","",IF('##zz500##'!K2143="yes",D2142,IF('##zz500##'!T2143&lt;&gt;0,D2142*(1+'##zz500##'!T2143),D2142*(1+C2143))))</f>
        <v>23.462438787587736</v>
      </c>
      <c r="E2143" s="6">
        <f t="shared" si="91"/>
        <v>3.6519574204702421E-2</v>
      </c>
      <c r="F2143" s="17">
        <f>D2143/MAX(D$240:D2143)-1</f>
        <v>0</v>
      </c>
      <c r="G2143" s="66">
        <f>IF('##zz500##'!K2143="","",IF('##zz500##'!K2143="no",G2142*(1+E2143),IF('##zz500##'!T2143&lt;&gt;0,G2142*(1+'##zz500##'!T2143),G2142*(1+'##zz500##'!P2143))))</f>
        <v>157.50706827027949</v>
      </c>
      <c r="H2143" s="6">
        <f t="shared" si="92"/>
        <v>3.6519574204702421E-2</v>
      </c>
      <c r="I2143" s="17">
        <f>G2143/MAX(G$240:G2143)-1</f>
        <v>0</v>
      </c>
      <c r="N2143" s="20"/>
      <c r="O2143" s="20"/>
      <c r="S2143" s="192"/>
      <c r="T2143" s="34"/>
      <c r="U2143" s="34"/>
      <c r="Y2143" s="39"/>
      <c r="Z2143" s="39"/>
      <c r="AA2143" s="17"/>
      <c r="AC2143" s="142"/>
      <c r="AE2143" s="17"/>
      <c r="AG2143" s="66"/>
      <c r="AI2143" s="17"/>
      <c r="AK2143" s="18"/>
      <c r="AM2143" s="23"/>
      <c r="AN2143" s="23"/>
      <c r="AO2143" s="23"/>
    </row>
    <row r="2144" spans="1:41" x14ac:dyDescent="0.25">
      <c r="A2144" s="72">
        <f>IF('##zz500##'!B2144&lt;&gt;"",'##zz500##'!B2144,"")</f>
        <v>42317</v>
      </c>
      <c r="B2144" s="208">
        <v>82500.710000000006</v>
      </c>
      <c r="C2144" s="146">
        <f t="shared" si="93"/>
        <v>2.1876515770453686E-2</v>
      </c>
      <c r="D2144" s="143">
        <f>IF('##zz500##'!K2144="","",IF('##zz500##'!K2144="yes",D2143,IF('##zz500##'!T2144&lt;&gt;0,D2143*(1+'##zz500##'!T2144),D2143*(1+C2144))))</f>
        <v>23.975715199737703</v>
      </c>
      <c r="E2144" s="6">
        <f t="shared" si="91"/>
        <v>2.1876515770453686E-2</v>
      </c>
      <c r="F2144" s="17">
        <f>D2144/MAX(D$240:D2144)-1</f>
        <v>0</v>
      </c>
      <c r="G2144" s="66">
        <f>IF('##zz500##'!K2144="","",IF('##zz500##'!K2144="no",G2143*(1+E2144),IF('##zz500##'!T2144&lt;&gt;0,G2143*(1+'##zz500##'!T2144),G2143*(1+'##zz500##'!P2144))))</f>
        <v>160.95277413325218</v>
      </c>
      <c r="H2144" s="6">
        <f t="shared" si="92"/>
        <v>2.1876515770453686E-2</v>
      </c>
      <c r="I2144" s="17">
        <f>G2144/MAX(G$240:G2144)-1</f>
        <v>0</v>
      </c>
      <c r="N2144" s="20"/>
      <c r="O2144" s="20"/>
      <c r="S2144" s="192"/>
      <c r="T2144" s="34"/>
      <c r="U2144" s="34"/>
      <c r="Y2144" s="39"/>
      <c r="Z2144" s="39"/>
      <c r="AA2144" s="17"/>
      <c r="AC2144" s="142"/>
      <c r="AE2144" s="17"/>
      <c r="AG2144" s="66"/>
      <c r="AI2144" s="17"/>
      <c r="AK2144" s="18"/>
      <c r="AM2144" s="23"/>
      <c r="AN2144" s="23"/>
      <c r="AO2144" s="23"/>
    </row>
    <row r="2145" spans="1:41" x14ac:dyDescent="0.25">
      <c r="A2145" s="72">
        <f>IF('##zz500##'!B2145&lt;&gt;"",'##zz500##'!B2145,"")</f>
        <v>42318</v>
      </c>
      <c r="B2145" s="208">
        <v>83218.179999999993</v>
      </c>
      <c r="C2145" s="146">
        <f t="shared" si="93"/>
        <v>8.6965312177311738E-3</v>
      </c>
      <c r="D2145" s="143">
        <f>IF('##zz500##'!K2145="","",IF('##zz500##'!K2145="yes",D2144,IF('##zz500##'!T2145&lt;&gt;0,D2144*(1+'##zz500##'!T2145),D2144*(1+C2145))))</f>
        <v>24.184220755439654</v>
      </c>
      <c r="E2145" s="6">
        <f t="shared" si="91"/>
        <v>8.6965312177311738E-3</v>
      </c>
      <c r="F2145" s="17">
        <f>D2145/MAX(D$240:D2145)-1</f>
        <v>0</v>
      </c>
      <c r="G2145" s="66">
        <f>IF('##zz500##'!K2145="","",IF('##zz500##'!K2145="no",G2144*(1+E2145),IF('##zz500##'!T2145&lt;&gt;0,G2144*(1+'##zz500##'!T2145),G2144*(1+'##zz500##'!P2145))))</f>
        <v>162.35250495808245</v>
      </c>
      <c r="H2145" s="6">
        <f t="shared" si="92"/>
        <v>8.6965312177311738E-3</v>
      </c>
      <c r="I2145" s="17">
        <f>G2145/MAX(G$240:G2145)-1</f>
        <v>0</v>
      </c>
      <c r="N2145" s="20"/>
      <c r="O2145" s="20"/>
      <c r="S2145" s="192"/>
      <c r="T2145" s="34"/>
      <c r="U2145" s="34"/>
      <c r="Y2145" s="39"/>
      <c r="Z2145" s="39"/>
      <c r="AA2145" s="17"/>
      <c r="AC2145" s="142"/>
      <c r="AE2145" s="17"/>
      <c r="AG2145" s="66"/>
      <c r="AI2145" s="17"/>
      <c r="AK2145" s="18"/>
      <c r="AM2145" s="23"/>
      <c r="AN2145" s="23"/>
      <c r="AO2145" s="23"/>
    </row>
    <row r="2146" spans="1:41" x14ac:dyDescent="0.25">
      <c r="A2146" s="72">
        <f>IF('##zz500##'!B2146&lt;&gt;"",'##zz500##'!B2146,"")</f>
        <v>42319</v>
      </c>
      <c r="B2146" s="208">
        <v>87204.63</v>
      </c>
      <c r="C2146" s="146">
        <f t="shared" si="93"/>
        <v>4.7903595103858443E-2</v>
      </c>
      <c r="D2146" s="143">
        <f>IF('##zz500##'!K2146="","",IF('##zz500##'!K2146="yes",D2145,IF('##zz500##'!T2146&lt;&gt;0,D2145*(1+'##zz500##'!T2146),D2145*(1+C2146))))</f>
        <v>25.342731874410564</v>
      </c>
      <c r="E2146" s="6">
        <f t="shared" si="91"/>
        <v>4.7903595103858443E-2</v>
      </c>
      <c r="F2146" s="17">
        <f>D2146/MAX(D$240:D2146)-1</f>
        <v>0</v>
      </c>
      <c r="G2146" s="66">
        <f>IF('##zz500##'!K2146="","",IF('##zz500##'!K2146="no",G2145*(1+E2146),IF('##zz500##'!T2146&lt;&gt;0,G2145*(1+'##zz500##'!T2146),G2145*(1+'##zz500##'!P2146))))</f>
        <v>170.1297736196916</v>
      </c>
      <c r="H2146" s="6">
        <f t="shared" si="92"/>
        <v>4.7903595103858443E-2</v>
      </c>
      <c r="I2146" s="17">
        <f>G2146/MAX(G$240:G2146)-1</f>
        <v>0</v>
      </c>
      <c r="N2146" s="20"/>
      <c r="O2146" s="20"/>
      <c r="S2146" s="192"/>
      <c r="T2146" s="34"/>
      <c r="U2146" s="34"/>
      <c r="Y2146" s="39"/>
      <c r="Z2146" s="39"/>
      <c r="AA2146" s="17"/>
      <c r="AC2146" s="142"/>
      <c r="AE2146" s="17"/>
      <c r="AG2146" s="66"/>
      <c r="AI2146" s="17"/>
      <c r="AK2146" s="18"/>
      <c r="AM2146" s="23"/>
      <c r="AN2146" s="23"/>
      <c r="AO2146" s="23"/>
    </row>
    <row r="2147" spans="1:41" x14ac:dyDescent="0.25">
      <c r="A2147" s="72">
        <f>IF('##zz500##'!B2147&lt;&gt;"",'##zz500##'!B2147,"")</f>
        <v>42320</v>
      </c>
      <c r="B2147" s="208">
        <v>88897.48</v>
      </c>
      <c r="C2147" s="146">
        <f t="shared" si="93"/>
        <v>1.9412386704696694E-2</v>
      </c>
      <c r="D2147" s="143">
        <f>IF('##zz500##'!K2147="","",IF('##zz500##'!K2147="yes",D2146,IF('##zz500##'!T2147&lt;&gt;0,D2146*(1+'##zz500##'!T2147),D2146*(1+C2147))))</f>
        <v>25.834694785710063</v>
      </c>
      <c r="E2147" s="6">
        <f t="shared" si="91"/>
        <v>1.9412386704696694E-2</v>
      </c>
      <c r="F2147" s="17">
        <f>D2147/MAX(D$240:D2147)-1</f>
        <v>0</v>
      </c>
      <c r="G2147" s="66">
        <f>IF('##zz500##'!K2147="","",IF('##zz500##'!K2147="no",G2146*(1+E2147),IF('##zz500##'!T2147&lt;&gt;0,G2146*(1+'##zz500##'!T2147),G2146*(1+'##zz500##'!P2147))))</f>
        <v>173.43239857517958</v>
      </c>
      <c r="H2147" s="6">
        <f t="shared" si="92"/>
        <v>1.9412386704696694E-2</v>
      </c>
      <c r="I2147" s="17">
        <f>G2147/MAX(G$240:G2147)-1</f>
        <v>0</v>
      </c>
      <c r="N2147" s="20"/>
      <c r="O2147" s="20"/>
      <c r="S2147" s="192"/>
      <c r="T2147" s="34"/>
      <c r="U2147" s="34"/>
      <c r="Y2147" s="39"/>
      <c r="Z2147" s="39"/>
      <c r="AA2147" s="17"/>
      <c r="AC2147" s="142"/>
      <c r="AE2147" s="17"/>
      <c r="AG2147" s="66"/>
      <c r="AI2147" s="17"/>
      <c r="AK2147" s="18"/>
      <c r="AM2147" s="23"/>
      <c r="AN2147" s="23"/>
      <c r="AO2147" s="23"/>
    </row>
    <row r="2148" spans="1:41" x14ac:dyDescent="0.25">
      <c r="A2148" s="72">
        <f>IF('##zz500##'!B2148&lt;&gt;"",'##zz500##'!B2148,"")</f>
        <v>42321</v>
      </c>
      <c r="B2148" s="208">
        <v>85339.82</v>
      </c>
      <c r="C2148" s="146">
        <f t="shared" si="93"/>
        <v>-4.0019807085645009E-2</v>
      </c>
      <c r="D2148" s="143">
        <f>IF('##zz500##'!K2148="","",IF('##zz500##'!K2148="yes",D2147,IF('##zz500##'!T2148&lt;&gt;0,D2147*(1+'##zz500##'!T2148),D2147*(1+C2148))))</f>
        <v>24.800795284269427</v>
      </c>
      <c r="E2148" s="6">
        <f t="shared" si="91"/>
        <v>-4.0019807085645009E-2</v>
      </c>
      <c r="F2148" s="17">
        <f>D2148/MAX(D$240:D2148)-1</f>
        <v>-4.0019807085645009E-2</v>
      </c>
      <c r="G2148" s="66">
        <f>IF('##zz500##'!K2148="","",IF('##zz500##'!K2148="no",G2147*(1+E2148),IF('##zz500##'!T2148&lt;&gt;0,G2147*(1+'##zz500##'!T2148),G2147*(1+'##zz500##'!P2148))))</f>
        <v>166.49166744180019</v>
      </c>
      <c r="H2148" s="6">
        <f t="shared" si="92"/>
        <v>-4.0019807085645009E-2</v>
      </c>
      <c r="I2148" s="17">
        <f>G2148/MAX(G$240:G2148)-1</f>
        <v>-4.0019807085645009E-2</v>
      </c>
      <c r="N2148" s="20"/>
      <c r="O2148" s="20"/>
      <c r="S2148" s="192"/>
      <c r="T2148" s="34"/>
      <c r="U2148" s="34"/>
      <c r="Y2148" s="39"/>
      <c r="Z2148" s="39"/>
      <c r="AA2148" s="17"/>
      <c r="AC2148" s="142"/>
      <c r="AE2148" s="17"/>
      <c r="AF2148" s="14"/>
      <c r="AG2148" s="66"/>
      <c r="AI2148" s="17"/>
      <c r="AJ2148" s="14"/>
      <c r="AK2148" s="18"/>
      <c r="AM2148" s="23"/>
      <c r="AN2148" s="23"/>
      <c r="AO2148" s="23"/>
    </row>
    <row r="2149" spans="1:41" x14ac:dyDescent="0.25">
      <c r="A2149" s="72">
        <f>IF('##zz500##'!B2149&lt;&gt;"",'##zz500##'!B2149,"")</f>
        <v>42324</v>
      </c>
      <c r="B2149" s="208">
        <v>88344.19</v>
      </c>
      <c r="C2149" s="146">
        <f t="shared" si="93"/>
        <v>3.5204784823778645E-2</v>
      </c>
      <c r="D2149" s="143">
        <f>IF('##zz500##'!K2149="","",IF('##zz500##'!K2149="yes",D2148,IF('##zz500##'!T2149&lt;&gt;0,D2148*(1+'##zz500##'!T2149),D2148*(1+C2149))))</f>
        <v>25.673901945710718</v>
      </c>
      <c r="E2149" s="6">
        <f t="shared" si="91"/>
        <v>3.5204784823778645E-2</v>
      </c>
      <c r="F2149" s="17">
        <f>D2149/MAX(D$240:D2149)-1</f>
        <v>-6.2239109590055408E-3</v>
      </c>
      <c r="G2149" s="66">
        <f>IF('##zz500##'!K2149="","",IF('##zz500##'!K2149="no",G2148*(1+E2149),IF('##zz500##'!T2149&lt;&gt;0,G2148*(1+'##zz500##'!T2149),G2148*(1+'##zz500##'!P2149))))</f>
        <v>172.35297076904087</v>
      </c>
      <c r="H2149" s="6">
        <f t="shared" si="92"/>
        <v>3.5204784823778645E-2</v>
      </c>
      <c r="I2149" s="17">
        <f>G2149/MAX(G$240:G2149)-1</f>
        <v>-6.2239109590057629E-3</v>
      </c>
      <c r="N2149" s="20"/>
      <c r="O2149" s="20"/>
      <c r="S2149" s="192"/>
      <c r="T2149" s="34"/>
      <c r="U2149" s="34"/>
      <c r="Y2149" s="39"/>
      <c r="Z2149" s="39"/>
      <c r="AA2149" s="17"/>
      <c r="AC2149" s="142"/>
      <c r="AE2149" s="17"/>
      <c r="AG2149" s="66"/>
      <c r="AI2149" s="17"/>
      <c r="AK2149" s="18"/>
      <c r="AM2149" s="23"/>
      <c r="AN2149" s="23"/>
      <c r="AO2149" s="23"/>
    </row>
    <row r="2150" spans="1:41" x14ac:dyDescent="0.25">
      <c r="A2150" s="72">
        <f>IF('##zz500##'!B2150&lt;&gt;"",'##zz500##'!B2150,"")</f>
        <v>42325</v>
      </c>
      <c r="B2150" s="208">
        <v>86797.33</v>
      </c>
      <c r="C2150" s="146">
        <f t="shared" si="93"/>
        <v>-1.7509470628458979E-2</v>
      </c>
      <c r="D2150" s="143">
        <f>IF('##zz500##'!K2150="","",IF('##zz500##'!K2150="yes",D2149,IF('##zz500##'!T2150&lt;&gt;0,D2149*(1+'##zz500##'!T2150),D2149*(1+C2150))))</f>
        <v>25.224365513674361</v>
      </c>
      <c r="E2150" s="6">
        <f t="shared" si="91"/>
        <v>-1.7509470628458979E-2</v>
      </c>
      <c r="F2150" s="17">
        <f>D2150/MAX(D$240:D2150)-1</f>
        <v>-2.3624404201333715E-2</v>
      </c>
      <c r="G2150" s="66">
        <f>IF('##zz500##'!K2150="","",IF('##zz500##'!K2150="no",G2149*(1+E2150),IF('##zz500##'!T2150&lt;&gt;0,G2149*(1+'##zz500##'!T2150),G2149*(1+'##zz500##'!P2150))))</f>
        <v>169.3351614896327</v>
      </c>
      <c r="H2150" s="6">
        <f t="shared" si="92"/>
        <v>-1.7509470628458979E-2</v>
      </c>
      <c r="I2150" s="17">
        <f>G2150/MAX(G$240:G2150)-1</f>
        <v>-2.3624404201333826E-2</v>
      </c>
      <c r="N2150" s="20"/>
      <c r="O2150" s="20"/>
      <c r="S2150" s="192"/>
      <c r="T2150" s="34"/>
      <c r="U2150" s="34"/>
      <c r="Y2150" s="39"/>
      <c r="Z2150" s="39"/>
      <c r="AA2150" s="17"/>
      <c r="AC2150" s="142"/>
      <c r="AE2150" s="17"/>
      <c r="AG2150" s="66"/>
      <c r="AI2150" s="17"/>
      <c r="AK2150" s="18"/>
      <c r="AM2150" s="23"/>
      <c r="AN2150" s="23"/>
      <c r="AO2150" s="23"/>
    </row>
    <row r="2151" spans="1:41" x14ac:dyDescent="0.25">
      <c r="A2151" s="72">
        <f>IF('##zz500##'!B2151&lt;&gt;"",'##zz500##'!B2151,"")</f>
        <v>42326</v>
      </c>
      <c r="B2151" s="208">
        <v>83982.01</v>
      </c>
      <c r="C2151" s="146">
        <f t="shared" si="93"/>
        <v>-3.2435559941763281E-2</v>
      </c>
      <c r="D2151" s="143">
        <f>IF('##zz500##'!K2151="","",IF('##zz500##'!K2151="yes",D2150,IF('##zz500##'!T2151&lt;&gt;0,D2150*(1+'##zz500##'!T2151),D2150*(1+C2151))))</f>
        <v>24.406199094062629</v>
      </c>
      <c r="E2151" s="6">
        <f t="shared" si="91"/>
        <v>-3.2435559941763281E-2</v>
      </c>
      <c r="F2151" s="17">
        <f>D2151/MAX(D$240:D2151)-1</f>
        <v>-5.5293693364536156E-2</v>
      </c>
      <c r="G2151" s="66">
        <f>IF('##zz500##'!K2151="","",IF('##zz500##'!K2151="no",G2150*(1+E2151),IF('##zz500##'!T2151&lt;&gt;0,G2150*(1+'##zz500##'!T2151),G2150*(1+'##zz500##'!P2151))))</f>
        <v>163.84268070888754</v>
      </c>
      <c r="H2151" s="6">
        <f t="shared" si="92"/>
        <v>-3.2435559941763281E-2</v>
      </c>
      <c r="I2151" s="17">
        <f>G2151/MAX(G$240:G2151)-1</f>
        <v>-5.5293693364536378E-2</v>
      </c>
      <c r="N2151" s="20"/>
      <c r="O2151" s="20"/>
      <c r="S2151" s="192"/>
      <c r="T2151" s="34"/>
      <c r="U2151" s="34"/>
      <c r="Y2151" s="39"/>
      <c r="Z2151" s="39"/>
      <c r="AA2151" s="17"/>
      <c r="AC2151" s="142"/>
      <c r="AE2151" s="17"/>
      <c r="AG2151" s="66"/>
      <c r="AI2151" s="17"/>
      <c r="AK2151" s="18"/>
      <c r="AM2151" s="23"/>
      <c r="AN2151" s="23"/>
      <c r="AO2151" s="23"/>
    </row>
    <row r="2152" spans="1:41" x14ac:dyDescent="0.25">
      <c r="A2152" s="72">
        <f>IF('##zz500##'!B2152&lt;&gt;"",'##zz500##'!B2152,"")</f>
        <v>42327</v>
      </c>
      <c r="B2152" s="208">
        <v>86403.93</v>
      </c>
      <c r="C2152" s="146">
        <f t="shared" si="93"/>
        <v>2.883855721005002E-2</v>
      </c>
      <c r="D2152" s="143">
        <f>IF('##zz500##'!K2152="","",IF('##zz500##'!K2152="yes",D2151,IF('##zz500##'!T2152&lt;&gt;0,D2151*(1+'##zz500##'!T2152),D2151*(1+C2152))))</f>
        <v>25.110038662916626</v>
      </c>
      <c r="E2152" s="6">
        <f t="shared" si="91"/>
        <v>2.883855721005002E-2</v>
      </c>
      <c r="F2152" s="17">
        <f>D2152/MAX(D$240:D2152)-1</f>
        <v>-2.8049726493934224E-2</v>
      </c>
      <c r="G2152" s="66">
        <f>IF('##zz500##'!K2152="","",IF('##zz500##'!K2152="no",G2151*(1+E2152),IF('##zz500##'!T2152&lt;&gt;0,G2151*(1+'##zz500##'!T2152),G2151*(1+'##zz500##'!P2152))))</f>
        <v>168.56766722995874</v>
      </c>
      <c r="H2152" s="6">
        <f t="shared" si="92"/>
        <v>2.883855721005002E-2</v>
      </c>
      <c r="I2152" s="17">
        <f>G2152/MAX(G$240:G2152)-1</f>
        <v>-2.8049726493934557E-2</v>
      </c>
      <c r="N2152" s="20"/>
      <c r="O2152" s="20"/>
      <c r="S2152" s="192"/>
      <c r="T2152" s="34"/>
      <c r="U2152" s="34"/>
      <c r="Y2152" s="39"/>
      <c r="Z2152" s="39"/>
      <c r="AA2152" s="17"/>
      <c r="AC2152" s="142"/>
      <c r="AE2152" s="17"/>
      <c r="AG2152" s="66"/>
      <c r="AI2152" s="17"/>
      <c r="AK2152" s="18"/>
      <c r="AM2152" s="23"/>
      <c r="AN2152" s="23"/>
      <c r="AO2152" s="23"/>
    </row>
    <row r="2153" spans="1:41" x14ac:dyDescent="0.25">
      <c r="A2153" s="72">
        <f>IF('##zz500##'!B2153&lt;&gt;"",'##zz500##'!B2153,"")</f>
        <v>42328</v>
      </c>
      <c r="B2153" s="208">
        <v>88013.64</v>
      </c>
      <c r="C2153" s="146">
        <f t="shared" si="93"/>
        <v>1.8630055369009302E-2</v>
      </c>
      <c r="D2153" s="143">
        <f>IF('##zz500##'!K2153="","",IF('##zz500##'!K2153="yes",D2152,IF('##zz500##'!T2153&lt;&gt;0,D2152*(1+'##zz500##'!T2153),D2152*(1+C2153))))</f>
        <v>25.577840073524726</v>
      </c>
      <c r="E2153" s="6">
        <f t="shared" si="91"/>
        <v>1.8630055369009302E-2</v>
      </c>
      <c r="F2153" s="17">
        <f>D2153/MAX(D$240:D2153)-1</f>
        <v>-9.9422390825926188E-3</v>
      </c>
      <c r="G2153" s="66">
        <f>IF('##zz500##'!K2153="","",IF('##zz500##'!K2153="no",G2152*(1+E2153),IF('##zz500##'!T2153&lt;&gt;0,G2152*(1+'##zz500##'!T2153),G2152*(1+'##zz500##'!P2153))))</f>
        <v>171.70809220387761</v>
      </c>
      <c r="H2153" s="6">
        <f t="shared" si="92"/>
        <v>1.8630055369009302E-2</v>
      </c>
      <c r="I2153" s="17">
        <f>G2153/MAX(G$240:G2153)-1</f>
        <v>-9.9422390825928408E-3</v>
      </c>
      <c r="N2153" s="20"/>
      <c r="O2153" s="20"/>
      <c r="S2153" s="192"/>
      <c r="T2153" s="34"/>
      <c r="U2153" s="34"/>
      <c r="Y2153" s="39"/>
      <c r="Z2153" s="39"/>
      <c r="AA2153" s="17"/>
      <c r="AC2153" s="142"/>
      <c r="AE2153" s="17"/>
      <c r="AG2153" s="66"/>
      <c r="AI2153" s="17"/>
      <c r="AK2153" s="18"/>
      <c r="AM2153" s="23"/>
      <c r="AN2153" s="23"/>
      <c r="AO2153" s="23"/>
    </row>
    <row r="2154" spans="1:41" x14ac:dyDescent="0.25">
      <c r="A2154" s="72">
        <f>IF('##zz500##'!B2154&lt;&gt;"",'##zz500##'!B2154,"")</f>
        <v>42331</v>
      </c>
      <c r="B2154" s="208">
        <v>88306.98</v>
      </c>
      <c r="C2154" s="146">
        <f t="shared" si="93"/>
        <v>3.3328924925726255E-3</v>
      </c>
      <c r="D2154" s="143">
        <f>IF('##zz500##'!K2154="","",IF('##zz500##'!K2154="yes",D2153,IF('##zz500##'!T2154&lt;&gt;0,D2153*(1+'##zz500##'!T2154),D2153*(1+C2154))))</f>
        <v>25.663088264681999</v>
      </c>
      <c r="E2154" s="6">
        <f t="shared" si="91"/>
        <v>3.3328924925726255E-3</v>
      </c>
      <c r="F2154" s="17">
        <f>D2154/MAX(D$240:D2154)-1</f>
        <v>-6.6424830040177074E-3</v>
      </c>
      <c r="G2154" s="66">
        <f>IF('##zz500##'!K2154="","",IF('##zz500##'!K2154="no",G2153*(1+E2154),IF('##zz500##'!T2154&lt;&gt;0,G2153*(1+'##zz500##'!T2154),G2153*(1+'##zz500##'!P2154))))</f>
        <v>172.28037681529787</v>
      </c>
      <c r="H2154" s="6">
        <f t="shared" si="92"/>
        <v>3.3328924925726255E-3</v>
      </c>
      <c r="I2154" s="17">
        <f>G2154/MAX(G$240:G2154)-1</f>
        <v>-6.6424830040180405E-3</v>
      </c>
      <c r="N2154" s="20"/>
      <c r="O2154" s="20"/>
      <c r="S2154" s="192"/>
      <c r="T2154" s="34"/>
      <c r="U2154" s="34"/>
      <c r="Y2154" s="39"/>
      <c r="Z2154" s="39"/>
      <c r="AA2154" s="17"/>
      <c r="AC2154" s="142"/>
      <c r="AE2154" s="17"/>
      <c r="AG2154" s="66"/>
      <c r="AI2154" s="17"/>
      <c r="AK2154" s="18"/>
      <c r="AM2154" s="23"/>
      <c r="AN2154" s="23"/>
      <c r="AO2154" s="23"/>
    </row>
    <row r="2155" spans="1:41" x14ac:dyDescent="0.25">
      <c r="A2155" s="72">
        <f>IF('##zz500##'!B2155&lt;&gt;"",'##zz500##'!B2155,"")</f>
        <v>42332</v>
      </c>
      <c r="B2155" s="208">
        <v>91079.74</v>
      </c>
      <c r="C2155" s="146">
        <f t="shared" si="93"/>
        <v>3.1399103445729937E-2</v>
      </c>
      <c r="D2155" s="143">
        <f>IF('##zz500##'!K2155="","",IF('##zz500##'!K2155="yes",D2154,IF('##zz500##'!T2155&lt;&gt;0,D2154*(1+'##zz500##'!T2155),D2154*(1+C2155))))</f>
        <v>26.468886227841647</v>
      </c>
      <c r="E2155" s="6">
        <f t="shared" si="91"/>
        <v>3.1399103445729937E-2</v>
      </c>
      <c r="F2155" s="17">
        <f>D2155/MAX(D$240:D2155)-1</f>
        <v>0</v>
      </c>
      <c r="G2155" s="66">
        <f>IF('##zz500##'!K2155="","",IF('##zz500##'!K2155="no",G2154*(1+E2155),IF('##zz500##'!T2155&lt;&gt;0,G2154*(1+'##zz500##'!T2155),G2154*(1+'##zz500##'!P2155))))</f>
        <v>177.68982618859073</v>
      </c>
      <c r="H2155" s="6">
        <f t="shared" si="92"/>
        <v>3.1399103445729937E-2</v>
      </c>
      <c r="I2155" s="17">
        <f>G2155/MAX(G$240:G2155)-1</f>
        <v>0</v>
      </c>
      <c r="N2155" s="20"/>
      <c r="O2155" s="20"/>
      <c r="S2155" s="192"/>
      <c r="T2155" s="34"/>
      <c r="U2155" s="34"/>
      <c r="Y2155" s="39"/>
      <c r="Z2155" s="39"/>
      <c r="AA2155" s="17"/>
      <c r="AC2155" s="142"/>
      <c r="AE2155" s="17"/>
      <c r="AG2155" s="66"/>
      <c r="AI2155" s="17"/>
      <c r="AK2155" s="18"/>
      <c r="AM2155" s="23"/>
      <c r="AN2155" s="23"/>
      <c r="AO2155" s="23"/>
    </row>
    <row r="2156" spans="1:41" x14ac:dyDescent="0.25">
      <c r="A2156" s="72">
        <f>IF('##zz500##'!B2156&lt;&gt;"",'##zz500##'!B2156,"")</f>
        <v>42333</v>
      </c>
      <c r="B2156" s="208">
        <v>94740.07</v>
      </c>
      <c r="C2156" s="146">
        <f t="shared" si="93"/>
        <v>4.0188191138885498E-2</v>
      </c>
      <c r="D2156" s="143">
        <f>IF('##zz500##'!K2156="","",IF('##zz500##'!K2156="yes",D2155,IF('##zz500##'!T2156&lt;&gt;0,D2155*(1+'##zz500##'!T2156),D2155*(1+C2156))))</f>
        <v>27.532622886799562</v>
      </c>
      <c r="E2156" s="6">
        <f t="shared" si="91"/>
        <v>4.0188191138885498E-2</v>
      </c>
      <c r="F2156" s="17">
        <f>D2156/MAX(D$240:D2156)-1</f>
        <v>0</v>
      </c>
      <c r="G2156" s="66">
        <f>IF('##zz500##'!K2156="","",IF('##zz500##'!K2156="no",G2155*(1+E2156),IF('##zz500##'!T2156&lt;&gt;0,G2155*(1+'##zz500##'!T2156),G2155*(1+'##zz500##'!P2156))))</f>
        <v>184.83085888689317</v>
      </c>
      <c r="H2156" s="6">
        <f t="shared" si="92"/>
        <v>4.0188191138885498E-2</v>
      </c>
      <c r="I2156" s="17">
        <f>G2156/MAX(G$240:G2156)-1</f>
        <v>0</v>
      </c>
      <c r="N2156" s="20"/>
      <c r="O2156" s="20"/>
      <c r="S2156" s="192"/>
      <c r="T2156" s="34"/>
      <c r="U2156" s="34"/>
      <c r="Y2156" s="39"/>
      <c r="Z2156" s="39"/>
      <c r="AA2156" s="17"/>
      <c r="AC2156" s="142"/>
      <c r="AE2156" s="17"/>
      <c r="AG2156" s="66"/>
      <c r="AI2156" s="17"/>
      <c r="AK2156" s="18"/>
      <c r="AM2156" s="23"/>
      <c r="AN2156" s="23"/>
      <c r="AO2156" s="23"/>
    </row>
    <row r="2157" spans="1:41" x14ac:dyDescent="0.25">
      <c r="A2157" s="72">
        <f>IF('##zz500##'!B2157&lt;&gt;"",'##zz500##'!B2157,"")</f>
        <v>42334</v>
      </c>
      <c r="B2157" s="208">
        <v>94135.92</v>
      </c>
      <c r="C2157" s="146">
        <f t="shared" si="93"/>
        <v>-6.3769216129987427E-3</v>
      </c>
      <c r="D2157" s="143">
        <f>IF('##zz500##'!K2157="","",IF('##zz500##'!K2157="yes",D2156,IF('##zz500##'!T2157&lt;&gt;0,D2156*(1+'##zz500##'!T2157),D2156*(1+C2157))))</f>
        <v>27.357049508850185</v>
      </c>
      <c r="E2157" s="6">
        <f t="shared" si="91"/>
        <v>-6.3769216129987427E-3</v>
      </c>
      <c r="F2157" s="17">
        <f>D2157/MAX(D$240:D2157)-1</f>
        <v>-6.3769216129987427E-3</v>
      </c>
      <c r="G2157" s="66">
        <f>IF('##zz500##'!K2157="","",IF('##zz500##'!K2157="no",G2156*(1+E2157),IF('##zz500##'!T2157&lt;&gt;0,G2156*(1+'##zz500##'!T2157),G2156*(1+'##zz500##'!P2157))))</f>
        <v>183.65220698810822</v>
      </c>
      <c r="H2157" s="6">
        <f t="shared" si="92"/>
        <v>-6.3769216129987427E-3</v>
      </c>
      <c r="I2157" s="17">
        <f>G2157/MAX(G$240:G2157)-1</f>
        <v>-6.3769216129987427E-3</v>
      </c>
      <c r="N2157" s="20"/>
      <c r="O2157" s="20"/>
      <c r="S2157" s="192"/>
      <c r="T2157" s="34"/>
      <c r="U2157" s="34"/>
      <c r="Y2157" s="39"/>
      <c r="Z2157" s="39"/>
      <c r="AA2157" s="17"/>
      <c r="AC2157" s="142"/>
      <c r="AE2157" s="17"/>
      <c r="AG2157" s="66"/>
      <c r="AI2157" s="17"/>
      <c r="AK2157" s="18"/>
      <c r="AM2157" s="23"/>
      <c r="AN2157" s="23"/>
      <c r="AO2157" s="23"/>
    </row>
    <row r="2158" spans="1:41" x14ac:dyDescent="0.25">
      <c r="A2158" s="72">
        <f>IF('##zz500##'!B2158&lt;&gt;"",'##zz500##'!B2158,"")</f>
        <v>42335</v>
      </c>
      <c r="B2158" s="208">
        <v>89066.06</v>
      </c>
      <c r="C2158" s="146">
        <f t="shared" si="93"/>
        <v>-5.3856806201076024E-2</v>
      </c>
      <c r="D2158" s="143">
        <f>IF('##zz500##'!K2158="","",IF('##zz500##'!K2158="yes",D2157,IF('##zz500##'!T2158&lt;&gt;0,D2157*(1+'##zz500##'!T2158),D2157*(1+C2158))))</f>
        <v>26.518676820233964</v>
      </c>
      <c r="E2158" s="6">
        <f t="shared" si="91"/>
        <v>-3.0645581437610869E-2</v>
      </c>
      <c r="F2158" s="17">
        <f>D2158/MAX(D$240:D2158)-1</f>
        <v>-3.682707857999723E-2</v>
      </c>
      <c r="G2158" s="66">
        <f>IF('##zz500##'!K2158="","",IF('##zz500##'!K2158="no",G2157*(1+E2158),IF('##zz500##'!T2158&lt;&gt;0,G2157*(1+'##zz500##'!T2158),G2157*(1+'##zz500##'!P2158))))</f>
        <v>178.02407832265718</v>
      </c>
      <c r="H2158" s="6">
        <f t="shared" si="92"/>
        <v>-3.0645581437610869E-2</v>
      </c>
      <c r="I2158" s="17">
        <f>G2158/MAX(G$240:G2158)-1</f>
        <v>-3.682707857999723E-2</v>
      </c>
      <c r="N2158" s="20"/>
      <c r="O2158" s="20"/>
      <c r="S2158" s="192"/>
      <c r="T2158" s="34"/>
      <c r="U2158" s="34"/>
      <c r="Y2158" s="39"/>
      <c r="Z2158" s="39"/>
      <c r="AA2158" s="17"/>
      <c r="AC2158" s="142"/>
      <c r="AE2158" s="17"/>
      <c r="AG2158" s="66"/>
      <c r="AI2158" s="17"/>
      <c r="AK2158" s="18"/>
      <c r="AM2158" s="23"/>
      <c r="AN2158" s="23"/>
      <c r="AO2158" s="23"/>
    </row>
    <row r="2159" spans="1:41" x14ac:dyDescent="0.25">
      <c r="A2159" s="72">
        <f>IF('##zz500##'!B2159&lt;&gt;"",'##zz500##'!B2159,"")</f>
        <v>42338</v>
      </c>
      <c r="B2159" s="208">
        <v>91878.6</v>
      </c>
      <c r="C2159" s="146">
        <f t="shared" si="93"/>
        <v>3.1578134252261858E-2</v>
      </c>
      <c r="D2159" s="143">
        <f>IF('##zz500##'!K2159="","",IF('##zz500##'!K2159="yes",D2158,IF('##zz500##'!T2159&lt;&gt;0,D2158*(1+'##zz500##'!T2159),D2158*(1+C2159))))</f>
        <v>26.518676820233964</v>
      </c>
      <c r="E2159" s="6">
        <f t="shared" si="91"/>
        <v>0</v>
      </c>
      <c r="F2159" s="17">
        <f>D2159/MAX(D$240:D2159)-1</f>
        <v>-3.682707857999723E-2</v>
      </c>
      <c r="G2159" s="66">
        <f>IF('##zz500##'!K2159="","",IF('##zz500##'!K2159="no",G2158*(1+E2159),IF('##zz500##'!T2159&lt;&gt;0,G2158*(1+'##zz500##'!T2159),G2158*(1+'##zz500##'!P2159))))</f>
        <v>177.3815189784026</v>
      </c>
      <c r="H2159" s="6">
        <f t="shared" si="92"/>
        <v>-3.609395708202956E-3</v>
      </c>
      <c r="I2159" s="17">
        <f>G2159/MAX(G$240:G2159)-1</f>
        <v>-4.0303550788827858E-2</v>
      </c>
      <c r="N2159" s="20"/>
      <c r="O2159" s="20"/>
      <c r="S2159" s="192"/>
      <c r="T2159" s="34"/>
      <c r="U2159" s="34"/>
      <c r="Y2159" s="39"/>
      <c r="Z2159" s="39"/>
      <c r="AA2159" s="17"/>
      <c r="AC2159" s="142"/>
      <c r="AE2159" s="17"/>
      <c r="AG2159" s="66"/>
      <c r="AI2159" s="17"/>
      <c r="AK2159" s="18"/>
      <c r="AM2159" s="23"/>
      <c r="AN2159" s="23"/>
      <c r="AO2159" s="23"/>
    </row>
    <row r="2160" spans="1:41" x14ac:dyDescent="0.25">
      <c r="A2160" s="72">
        <f>IF('##zz500##'!B2160&lt;&gt;"",'##zz500##'!B2160,"")</f>
        <v>42339</v>
      </c>
      <c r="B2160" s="208">
        <v>92053.85</v>
      </c>
      <c r="C2160" s="146">
        <f t="shared" si="93"/>
        <v>1.9074082539349835E-3</v>
      </c>
      <c r="D2160" s="143">
        <f>IF('##zz500##'!K2160="","",IF('##zz500##'!K2160="yes",D2159,IF('##zz500##'!T2160&lt;&gt;0,D2159*(1+'##zz500##'!T2160),D2159*(1+C2160))))</f>
        <v>26.518676820233964</v>
      </c>
      <c r="E2160" s="6">
        <f t="shared" si="91"/>
        <v>0</v>
      </c>
      <c r="F2160" s="17">
        <f>D2160/MAX(D$240:D2160)-1</f>
        <v>-3.682707857999723E-2</v>
      </c>
      <c r="G2160" s="66">
        <f>IF('##zz500##'!K2160="","",IF('##zz500##'!K2160="no",G2159*(1+E2160),IF('##zz500##'!T2160&lt;&gt;0,G2159*(1+'##zz500##'!T2160),G2159*(1+'##zz500##'!P2160))))</f>
        <v>176.89808194822911</v>
      </c>
      <c r="H2160" s="6">
        <f t="shared" si="92"/>
        <v>-2.7254081087915161E-3</v>
      </c>
      <c r="I2160" s="17">
        <f>G2160/MAX(G$240:G2160)-1</f>
        <v>-4.2919115273486352E-2</v>
      </c>
      <c r="N2160" s="20"/>
      <c r="O2160" s="20"/>
      <c r="S2160" s="192"/>
      <c r="T2160" s="34"/>
      <c r="U2160" s="34"/>
      <c r="Y2160" s="39"/>
      <c r="Z2160" s="39"/>
      <c r="AA2160" s="17"/>
      <c r="AC2160" s="142"/>
      <c r="AE2160" s="17"/>
      <c r="AG2160" s="66"/>
      <c r="AI2160" s="17"/>
      <c r="AK2160" s="18"/>
      <c r="AM2160" s="23"/>
      <c r="AN2160" s="23"/>
      <c r="AO2160" s="23"/>
    </row>
    <row r="2161" spans="1:41" x14ac:dyDescent="0.25">
      <c r="A2161" s="72">
        <f>IF('##zz500##'!B2161&lt;&gt;"",'##zz500##'!B2161,"")</f>
        <v>42340</v>
      </c>
      <c r="B2161" s="208">
        <v>89694.58</v>
      </c>
      <c r="C2161" s="146">
        <f t="shared" si="93"/>
        <v>-2.5629237669038352E-2</v>
      </c>
      <c r="D2161" s="143">
        <f>IF('##zz500##'!K2161="","",IF('##zz500##'!K2161="yes",D2160,IF('##zz500##'!T2161&lt;&gt;0,D2160*(1+'##zz500##'!T2161),D2160*(1+C2161))))</f>
        <v>26.518676820233964</v>
      </c>
      <c r="E2161" s="6">
        <f t="shared" si="91"/>
        <v>0</v>
      </c>
      <c r="F2161" s="17">
        <f>D2161/MAX(D$240:D2161)-1</f>
        <v>-3.682707857999723E-2</v>
      </c>
      <c r="G2161" s="66">
        <f>IF('##zz500##'!K2161="","",IF('##zz500##'!K2161="no",G2160*(1+E2161),IF('##zz500##'!T2161&lt;&gt;0,G2160*(1+'##zz500##'!T2161),G2160*(1+'##zz500##'!P2161))))</f>
        <v>173.36388747308095</v>
      </c>
      <c r="H2161" s="6">
        <f t="shared" si="92"/>
        <v>-1.9978704326384267E-2</v>
      </c>
      <c r="I2161" s="17">
        <f>G2161/MAX(G$240:G2161)-1</f>
        <v>-6.2040351285871598E-2</v>
      </c>
      <c r="N2161" s="20"/>
      <c r="O2161" s="20"/>
      <c r="S2161" s="192"/>
      <c r="T2161" s="34"/>
      <c r="U2161" s="34"/>
      <c r="Y2161" s="39"/>
      <c r="Z2161" s="39"/>
      <c r="AA2161" s="17"/>
      <c r="AC2161" s="142"/>
      <c r="AE2161" s="17"/>
      <c r="AG2161" s="66"/>
      <c r="AI2161" s="17"/>
      <c r="AK2161" s="18"/>
      <c r="AM2161" s="23"/>
      <c r="AN2161" s="23"/>
      <c r="AO2161" s="23"/>
    </row>
    <row r="2162" spans="1:41" x14ac:dyDescent="0.25">
      <c r="A2162" s="72">
        <f>IF('##zz500##'!B2162&lt;&gt;"",'##zz500##'!B2162,"")</f>
        <v>42341</v>
      </c>
      <c r="B2162" s="208">
        <v>92548.98</v>
      </c>
      <c r="C2162" s="146">
        <f t="shared" si="93"/>
        <v>3.1823550542295909E-2</v>
      </c>
      <c r="D2162" s="143">
        <f>IF('##zz500##'!K2162="","",IF('##zz500##'!K2162="yes",D2161,IF('##zz500##'!T2162&lt;&gt;0,D2161*(1+'##zz500##'!T2162),D2161*(1+C2162))))</f>
        <v>26.518676820233964</v>
      </c>
      <c r="E2162" s="6">
        <f t="shared" ref="E2162:E2225" si="94">D2162/D2161-1</f>
        <v>0</v>
      </c>
      <c r="F2162" s="17">
        <f>D2162/MAX(D$240:D2162)-1</f>
        <v>-3.682707857999723E-2</v>
      </c>
      <c r="G2162" s="66">
        <f>IF('##zz500##'!K2162="","",IF('##zz500##'!K2162="no",G2161*(1+E2162),IF('##zz500##'!T2162&lt;&gt;0,G2161*(1+'##zz500##'!T2162),G2161*(1+'##zz500##'!P2162))))</f>
        <v>171.03973217276328</v>
      </c>
      <c r="H2162" s="6">
        <f t="shared" ref="H2162:H2225" si="95">G2162/G2161-1</f>
        <v>-1.3406225103705927E-2</v>
      </c>
      <c r="I2162" s="17">
        <f>G2162/MAX(G$240:G2162)-1</f>
        <v>-7.4614849474726186E-2</v>
      </c>
      <c r="N2162" s="20"/>
      <c r="O2162" s="20"/>
      <c r="S2162" s="192"/>
      <c r="T2162" s="34"/>
      <c r="U2162" s="34"/>
      <c r="Y2162" s="39"/>
      <c r="Z2162" s="39"/>
      <c r="AA2162" s="17"/>
      <c r="AC2162" s="142"/>
      <c r="AE2162" s="17"/>
      <c r="AG2162" s="66"/>
      <c r="AI2162" s="17"/>
      <c r="AK2162" s="18"/>
      <c r="AM2162" s="23"/>
      <c r="AN2162" s="23"/>
      <c r="AO2162" s="23"/>
    </row>
    <row r="2163" spans="1:41" x14ac:dyDescent="0.25">
      <c r="A2163" s="72">
        <f>IF('##zz500##'!B2163&lt;&gt;"",'##zz500##'!B2163,"")</f>
        <v>42342</v>
      </c>
      <c r="B2163" s="208">
        <v>94004.72</v>
      </c>
      <c r="C2163" s="146">
        <f t="shared" si="93"/>
        <v>1.5729400799447069E-2</v>
      </c>
      <c r="D2163" s="143">
        <f>IF('##zz500##'!K2163="","",IF('##zz500##'!K2163="yes",D2162,IF('##zz500##'!T2163&lt;&gt;0,D2162*(1+'##zz500##'!T2163),D2162*(1+C2163))))</f>
        <v>26.518676820233964</v>
      </c>
      <c r="E2163" s="6">
        <f t="shared" si="94"/>
        <v>0</v>
      </c>
      <c r="F2163" s="17">
        <f>D2163/MAX(D$240:D2163)-1</f>
        <v>-3.682707857999723E-2</v>
      </c>
      <c r="G2163" s="66">
        <f>IF('##zz500##'!K2163="","",IF('##zz500##'!K2163="no",G2162*(1+E2163),IF('##zz500##'!T2163&lt;&gt;0,G2162*(1+'##zz500##'!T2163),G2162*(1+'##zz500##'!P2163))))</f>
        <v>172.47707980955357</v>
      </c>
      <c r="H2163" s="6">
        <f t="shared" si="95"/>
        <v>8.4035891458158485E-3</v>
      </c>
      <c r="I2163" s="17">
        <f>G2163/MAX(G$240:G2163)-1</f>
        <v>-6.6838292868072746E-2</v>
      </c>
      <c r="N2163" s="20"/>
      <c r="O2163" s="20"/>
      <c r="S2163" s="192"/>
      <c r="T2163" s="34"/>
      <c r="U2163" s="34"/>
      <c r="Y2163" s="39"/>
      <c r="Z2163" s="39"/>
      <c r="AA2163" s="17"/>
      <c r="AC2163" s="142"/>
      <c r="AE2163" s="17"/>
      <c r="AG2163" s="66"/>
      <c r="AI2163" s="17"/>
      <c r="AK2163" s="18"/>
      <c r="AM2163" s="23"/>
      <c r="AN2163" s="23"/>
      <c r="AO2163" s="23"/>
    </row>
    <row r="2164" spans="1:41" x14ac:dyDescent="0.25">
      <c r="A2164" s="72">
        <f>IF('##zz500##'!B2164&lt;&gt;"",'##zz500##'!B2164,"")</f>
        <v>42345</v>
      </c>
      <c r="B2164" s="208">
        <v>96883.42</v>
      </c>
      <c r="C2164" s="146">
        <f t="shared" si="93"/>
        <v>3.0622930423068073E-2</v>
      </c>
      <c r="D2164" s="143">
        <f>IF('##zz500##'!K2164="","",IF('##zz500##'!K2164="yes",D2163,IF('##zz500##'!T2164&lt;&gt;0,D2163*(1+'##zz500##'!T2164),D2163*(1+C2164))))</f>
        <v>26.518676820233964</v>
      </c>
      <c r="E2164" s="6">
        <f t="shared" si="94"/>
        <v>0</v>
      </c>
      <c r="F2164" s="17">
        <f>D2164/MAX(D$240:D2164)-1</f>
        <v>-3.682707857999723E-2</v>
      </c>
      <c r="G2164" s="66">
        <f>IF('##zz500##'!K2164="","",IF('##zz500##'!K2164="no",G2163*(1+E2164),IF('##zz500##'!T2164&lt;&gt;0,G2163*(1+'##zz500##'!T2164),G2163*(1+'##zz500##'!P2164))))</f>
        <v>171.92068692244547</v>
      </c>
      <c r="H2164" s="6">
        <f t="shared" si="95"/>
        <v>-3.2258946390004706E-3</v>
      </c>
      <c r="I2164" s="17">
        <f>G2164/MAX(G$240:G2164)-1</f>
        <v>-6.9848574216430204E-2</v>
      </c>
      <c r="N2164" s="20"/>
      <c r="O2164" s="20"/>
      <c r="S2164" s="192"/>
      <c r="T2164" s="34"/>
      <c r="U2164" s="34"/>
      <c r="Y2164" s="39"/>
      <c r="Z2164" s="39"/>
      <c r="AA2164" s="17"/>
      <c r="AC2164" s="142"/>
      <c r="AE2164" s="17"/>
      <c r="AG2164" s="66"/>
      <c r="AI2164" s="17"/>
      <c r="AK2164" s="18"/>
      <c r="AM2164" s="23"/>
      <c r="AN2164" s="23"/>
      <c r="AO2164" s="23"/>
    </row>
    <row r="2165" spans="1:41" x14ac:dyDescent="0.25">
      <c r="A2165" s="72">
        <f>IF('##zz500##'!B2165&lt;&gt;"",'##zz500##'!B2165,"")</f>
        <v>42346</v>
      </c>
      <c r="B2165" s="208">
        <v>95503.6</v>
      </c>
      <c r="C2165" s="146">
        <f t="shared" si="93"/>
        <v>-1.4242065360615785E-2</v>
      </c>
      <c r="D2165" s="143">
        <f>IF('##zz500##'!K2165="","",IF('##zz500##'!K2165="yes",D2164,IF('##zz500##'!T2165&lt;&gt;0,D2164*(1+'##zz500##'!T2165),D2164*(1+C2165))))</f>
        <v>26.518676820233964</v>
      </c>
      <c r="E2165" s="6">
        <f t="shared" si="94"/>
        <v>0</v>
      </c>
      <c r="F2165" s="17">
        <f>D2165/MAX(D$240:D2165)-1</f>
        <v>-3.682707857999723E-2</v>
      </c>
      <c r="G2165" s="66">
        <f>IF('##zz500##'!K2165="","",IF('##zz500##'!K2165="no",G2164*(1+E2165),IF('##zz500##'!T2165&lt;&gt;0,G2164*(1+'##zz500##'!T2165),G2164*(1+'##zz500##'!P2165))))</f>
        <v>174.48331099925218</v>
      </c>
      <c r="H2165" s="6">
        <f t="shared" si="95"/>
        <v>1.4905850614491456E-2</v>
      </c>
      <c r="I2165" s="17">
        <f>G2165/MAX(G$240:G2165)-1</f>
        <v>-5.5983876014844114E-2</v>
      </c>
      <c r="N2165" s="20"/>
      <c r="O2165" s="20"/>
      <c r="S2165" s="192"/>
      <c r="T2165" s="34"/>
      <c r="U2165" s="34"/>
      <c r="Y2165" s="39"/>
      <c r="Z2165" s="39"/>
      <c r="AA2165" s="17"/>
      <c r="AC2165" s="142"/>
      <c r="AE2165" s="17"/>
      <c r="AG2165" s="66"/>
      <c r="AI2165" s="17"/>
      <c r="AK2165" s="18"/>
      <c r="AM2165" s="23"/>
      <c r="AN2165" s="23"/>
      <c r="AO2165" s="23"/>
    </row>
    <row r="2166" spans="1:41" x14ac:dyDescent="0.25">
      <c r="A2166" s="72">
        <f>IF('##zz500##'!B2166&lt;&gt;"",'##zz500##'!B2166,"")</f>
        <v>42347</v>
      </c>
      <c r="B2166" s="208">
        <v>95018.32</v>
      </c>
      <c r="C2166" s="146">
        <f t="shared" si="93"/>
        <v>-5.0812744231630846E-3</v>
      </c>
      <c r="D2166" s="143">
        <f>IF('##zz500##'!K2166="","",IF('##zz500##'!K2166="yes",D2165,IF('##zz500##'!T2166&lt;&gt;0,D2165*(1+'##zz500##'!T2166),D2165*(1+C2166))))</f>
        <v>26.518676820233964</v>
      </c>
      <c r="E2166" s="6">
        <f t="shared" si="94"/>
        <v>0</v>
      </c>
      <c r="F2166" s="17">
        <f>D2166/MAX(D$240:D2166)-1</f>
        <v>-3.682707857999723E-2</v>
      </c>
      <c r="G2166" s="66">
        <f>IF('##zz500##'!K2166="","",IF('##zz500##'!K2166="no",G2165*(1+E2166),IF('##zz500##'!T2166&lt;&gt;0,G2165*(1+'##zz500##'!T2166),G2165*(1+'##zz500##'!P2166))))</f>
        <v>174.91770928389764</v>
      </c>
      <c r="H2166" s="6">
        <f t="shared" si="95"/>
        <v>2.4896265560165887E-3</v>
      </c>
      <c r="I2166" s="17">
        <f>G2166/MAX(G$240:G2166)-1</f>
        <v>-5.3633628403262801E-2</v>
      </c>
      <c r="N2166" s="20"/>
      <c r="O2166" s="20"/>
      <c r="S2166" s="192"/>
      <c r="T2166" s="34"/>
      <c r="U2166" s="34"/>
      <c r="Y2166" s="39"/>
      <c r="Z2166" s="39"/>
      <c r="AA2166" s="17"/>
      <c r="AC2166" s="142"/>
      <c r="AE2166" s="17"/>
      <c r="AG2166" s="66"/>
      <c r="AI2166" s="17"/>
      <c r="AK2166" s="18"/>
      <c r="AM2166" s="23"/>
      <c r="AN2166" s="23"/>
      <c r="AO2166" s="23"/>
    </row>
    <row r="2167" spans="1:41" x14ac:dyDescent="0.25">
      <c r="A2167" s="72">
        <f>IF('##zz500##'!B2167&lt;&gt;"",'##zz500##'!B2167,"")</f>
        <v>42348</v>
      </c>
      <c r="B2167" s="208">
        <v>93696.7</v>
      </c>
      <c r="C2167" s="146">
        <f t="shared" si="93"/>
        <v>-1.3909107212167204E-2</v>
      </c>
      <c r="D2167" s="143">
        <f>IF('##zz500##'!K2167="","",IF('##zz500##'!K2167="yes",D2166,IF('##zz500##'!T2167&lt;&gt;0,D2166*(1+'##zz500##'!T2167),D2166*(1+C2167))))</f>
        <v>26.518676820233964</v>
      </c>
      <c r="E2167" s="6">
        <f t="shared" si="94"/>
        <v>0</v>
      </c>
      <c r="F2167" s="17">
        <f>D2167/MAX(D$240:D2167)-1</f>
        <v>-3.682707857999723E-2</v>
      </c>
      <c r="G2167" s="66">
        <f>IF('##zz500##'!K2167="","",IF('##zz500##'!K2167="no",G2166*(1+E2167),IF('##zz500##'!T2167&lt;&gt;0,G2166*(1+'##zz500##'!T2167),G2166*(1+'##zz500##'!P2167))))</f>
        <v>175.93636482881217</v>
      </c>
      <c r="H2167" s="6">
        <f t="shared" si="95"/>
        <v>5.8236272878535722E-3</v>
      </c>
      <c r="I2167" s="17">
        <f>G2167/MAX(G$240:G2167)-1</f>
        <v>-4.8122343377325127E-2</v>
      </c>
      <c r="N2167" s="20"/>
      <c r="O2167" s="20"/>
      <c r="S2167" s="192"/>
      <c r="T2167" s="34"/>
      <c r="U2167" s="34"/>
      <c r="Y2167" s="39"/>
      <c r="Z2167" s="39"/>
      <c r="AA2167" s="17"/>
      <c r="AC2167" s="142"/>
      <c r="AE2167" s="17"/>
      <c r="AG2167" s="66"/>
      <c r="AI2167" s="17"/>
      <c r="AK2167" s="18"/>
      <c r="AM2167" s="23"/>
      <c r="AN2167" s="23"/>
      <c r="AO2167" s="23"/>
    </row>
    <row r="2168" spans="1:41" x14ac:dyDescent="0.25">
      <c r="A2168" s="72">
        <f>IF('##zz500##'!B2168&lt;&gt;"",'##zz500##'!B2168,"")</f>
        <v>42349</v>
      </c>
      <c r="B2168" s="208">
        <v>92555.54</v>
      </c>
      <c r="C2168" s="146">
        <f t="shared" si="93"/>
        <v>-1.2179297670035338E-2</v>
      </c>
      <c r="D2168" s="143">
        <f>IF('##zz500##'!K2168="","",IF('##zz500##'!K2168="yes",D2167,IF('##zz500##'!T2168&lt;&gt;0,D2167*(1+'##zz500##'!T2168),D2167*(1+C2168))))</f>
        <v>26.518676820233964</v>
      </c>
      <c r="E2168" s="6">
        <f t="shared" si="94"/>
        <v>0</v>
      </c>
      <c r="F2168" s="17">
        <f>D2168/MAX(D$240:D2168)-1</f>
        <v>-3.682707857999723E-2</v>
      </c>
      <c r="G2168" s="66">
        <f>IF('##zz500##'!K2168="","",IF('##zz500##'!K2168="no",G2167*(1+E2168),IF('##zz500##'!T2168&lt;&gt;0,G2167*(1+'##zz500##'!T2168),G2167*(1+'##zz500##'!P2168))))</f>
        <v>174.52789239629143</v>
      </c>
      <c r="H2168" s="6">
        <f t="shared" si="95"/>
        <v>-8.0055788005577444E-3</v>
      </c>
      <c r="I2168" s="17">
        <f>G2168/MAX(G$240:G2168)-1</f>
        <v>-5.5742674965908234E-2</v>
      </c>
      <c r="N2168" s="20"/>
      <c r="O2168" s="20"/>
      <c r="S2168" s="192"/>
      <c r="T2168" s="34"/>
      <c r="U2168" s="34"/>
      <c r="Y2168" s="39"/>
      <c r="Z2168" s="39"/>
      <c r="AA2168" s="17"/>
      <c r="AC2168" s="142"/>
      <c r="AE2168" s="17"/>
      <c r="AF2168" s="14"/>
      <c r="AG2168" s="66"/>
      <c r="AI2168" s="17"/>
      <c r="AJ2168" s="14"/>
      <c r="AK2168" s="18"/>
      <c r="AM2168" s="23"/>
      <c r="AN2168" s="23"/>
      <c r="AO2168" s="23"/>
    </row>
    <row r="2169" spans="1:41" x14ac:dyDescent="0.25">
      <c r="A2169" s="72">
        <f>IF('##zz500##'!B2169&lt;&gt;"",'##zz500##'!B2169,"")</f>
        <v>42352</v>
      </c>
      <c r="B2169" s="208">
        <v>95376.62</v>
      </c>
      <c r="C2169" s="146">
        <f t="shared" si="93"/>
        <v>3.0479861065042746E-2</v>
      </c>
      <c r="D2169" s="143">
        <f>IF('##zz500##'!K2169="","",IF('##zz500##'!K2169="yes",D2168,IF('##zz500##'!T2169&lt;&gt;0,D2168*(1+'##zz500##'!T2169),D2168*(1+C2169))))</f>
        <v>26.518676820233964</v>
      </c>
      <c r="E2169" s="6">
        <f t="shared" si="94"/>
        <v>0</v>
      </c>
      <c r="F2169" s="17">
        <f>D2169/MAX(D$240:D2169)-1</f>
        <v>-3.682707857999723E-2</v>
      </c>
      <c r="G2169" s="66">
        <f>IF('##zz500##'!K2169="","",IF('##zz500##'!K2169="no",G2168*(1+E2169),IF('##zz500##'!T2169&lt;&gt;0,G2168*(1+'##zz500##'!T2169),G2168*(1+'##zz500##'!P2169))))</f>
        <v>169.82867443958247</v>
      </c>
      <c r="H2169" s="6">
        <f t="shared" si="95"/>
        <v>-2.6925312007084146E-2</v>
      </c>
      <c r="I2169" s="17">
        <f>G2169/MAX(G$240:G2169)-1</f>
        <v>-8.1167098057425835E-2</v>
      </c>
      <c r="N2169" s="20"/>
      <c r="O2169" s="20"/>
      <c r="S2169" s="192"/>
      <c r="T2169" s="34"/>
      <c r="U2169" s="34"/>
      <c r="Y2169" s="39"/>
      <c r="Z2169" s="39"/>
      <c r="AA2169" s="17"/>
      <c r="AC2169" s="142"/>
      <c r="AE2169" s="17"/>
      <c r="AG2169" s="66"/>
      <c r="AI2169" s="17"/>
      <c r="AK2169" s="18"/>
      <c r="AM2169" s="23"/>
      <c r="AN2169" s="23"/>
      <c r="AO2169" s="23"/>
    </row>
    <row r="2170" spans="1:41" x14ac:dyDescent="0.25">
      <c r="A2170" s="72">
        <f>IF('##zz500##'!B2170&lt;&gt;"",'##zz500##'!B2170,"")</f>
        <v>42353</v>
      </c>
      <c r="B2170" s="208">
        <v>96274.06</v>
      </c>
      <c r="C2170" s="146">
        <f t="shared" si="93"/>
        <v>9.4094338843209169E-3</v>
      </c>
      <c r="D2170" s="143">
        <f>IF('##zz500##'!K2170="","",IF('##zz500##'!K2170="yes",D2169,IF('##zz500##'!T2170&lt;&gt;0,D2169*(1+'##zz500##'!T2170),D2169*(1+C2170))))</f>
        <v>26.518676820233964</v>
      </c>
      <c r="E2170" s="6">
        <f t="shared" si="94"/>
        <v>0</v>
      </c>
      <c r="F2170" s="17">
        <f>D2170/MAX(D$240:D2170)-1</f>
        <v>-3.682707857999723E-2</v>
      </c>
      <c r="G2170" s="66">
        <f>IF('##zz500##'!K2170="","",IF('##zz500##'!K2170="no",G2169*(1+E2170),IF('##zz500##'!T2170&lt;&gt;0,G2169*(1+'##zz500##'!T2170),G2169*(1+'##zz500##'!P2170))))</f>
        <v>169.27951138561451</v>
      </c>
      <c r="H2170" s="6">
        <f t="shared" si="95"/>
        <v>-3.2336297493938959E-3</v>
      </c>
      <c r="I2170" s="17">
        <f>G2170/MAX(G$240:G2170)-1</f>
        <v>-8.4138263463869212E-2</v>
      </c>
      <c r="N2170" s="20"/>
      <c r="O2170" s="20"/>
      <c r="S2170" s="192"/>
      <c r="T2170" s="34"/>
      <c r="U2170" s="34"/>
      <c r="Y2170" s="39"/>
      <c r="Z2170" s="39"/>
      <c r="AA2170" s="17"/>
      <c r="AC2170" s="142"/>
      <c r="AE2170" s="17"/>
      <c r="AG2170" s="66"/>
      <c r="AI2170" s="17"/>
      <c r="AK2170" s="18"/>
      <c r="AM2170" s="23"/>
      <c r="AN2170" s="23"/>
      <c r="AO2170" s="23"/>
    </row>
    <row r="2171" spans="1:41" x14ac:dyDescent="0.25">
      <c r="A2171" s="72">
        <f>IF('##zz500##'!B2171&lt;&gt;"",'##zz500##'!B2171,"")</f>
        <v>42354</v>
      </c>
      <c r="B2171" s="208">
        <v>98793.24</v>
      </c>
      <c r="C2171" s="146">
        <f t="shared" si="93"/>
        <v>2.6166757691531872E-2</v>
      </c>
      <c r="D2171" s="143">
        <f>IF('##zz500##'!K2171="","",IF('##zz500##'!K2171="yes",D2170,IF('##zz500##'!T2171&lt;&gt;0,D2170*(1+'##zz500##'!T2171),D2170*(1+C2171))))</f>
        <v>26.518676820233964</v>
      </c>
      <c r="E2171" s="6">
        <f t="shared" si="94"/>
        <v>0</v>
      </c>
      <c r="F2171" s="17">
        <f>D2171/MAX(D$240:D2171)-1</f>
        <v>-3.682707857999723E-2</v>
      </c>
      <c r="G2171" s="66">
        <f>IF('##zz500##'!K2171="","",IF('##zz500##'!K2171="no",G2170*(1+E2171),IF('##zz500##'!T2171&lt;&gt;0,G2170*(1+'##zz500##'!T2171),G2170*(1+'##zz500##'!P2171))))</f>
        <v>168.22009354642975</v>
      </c>
      <c r="H2171" s="6">
        <f t="shared" si="95"/>
        <v>-6.2583937684663749E-3</v>
      </c>
      <c r="I2171" s="17">
        <f>G2171/MAX(G$240:G2171)-1</f>
        <v>-8.9870086848583774E-2</v>
      </c>
      <c r="N2171" s="20"/>
      <c r="O2171" s="20"/>
      <c r="S2171" s="192"/>
      <c r="T2171" s="34"/>
      <c r="U2171" s="34"/>
      <c r="Y2171" s="39"/>
      <c r="Z2171" s="39"/>
      <c r="AA2171" s="17"/>
      <c r="AC2171" s="142"/>
      <c r="AE2171" s="17"/>
      <c r="AG2171" s="66"/>
      <c r="AI2171" s="17"/>
      <c r="AK2171" s="18"/>
      <c r="AM2171" s="23"/>
      <c r="AN2171" s="23"/>
      <c r="AO2171" s="23"/>
    </row>
    <row r="2172" spans="1:41" x14ac:dyDescent="0.25">
      <c r="A2172" s="72">
        <f>IF('##zz500##'!B2172&lt;&gt;"",'##zz500##'!B2172,"")</f>
        <v>42355</v>
      </c>
      <c r="B2172" s="208">
        <v>102169.15</v>
      </c>
      <c r="C2172" s="146">
        <f t="shared" si="93"/>
        <v>3.4171467602439165E-2</v>
      </c>
      <c r="D2172" s="143">
        <f>IF('##zz500##'!K2172="","",IF('##zz500##'!K2172="yes",D2171,IF('##zz500##'!T2172&lt;&gt;0,D2171*(1+'##zz500##'!T2172),D2171*(1+C2172))))</f>
        <v>26.518676820233964</v>
      </c>
      <c r="E2172" s="6">
        <f t="shared" si="94"/>
        <v>0</v>
      </c>
      <c r="F2172" s="17">
        <f>D2172/MAX(D$240:D2172)-1</f>
        <v>-3.682707857999723E-2</v>
      </c>
      <c r="G2172" s="66">
        <f>IF('##zz500##'!K2172="","",IF('##zz500##'!K2172="no",G2171*(1+E2172),IF('##zz500##'!T2172&lt;&gt;0,G2171*(1+'##zz500##'!T2172),G2171*(1+'##zz500##'!P2172))))</f>
        <v>166.27736012029646</v>
      </c>
      <c r="H2172" s="6">
        <f t="shared" si="95"/>
        <v>-1.1548759634930739E-2</v>
      </c>
      <c r="I2172" s="17">
        <f>G2172/MAX(G$240:G2172)-1</f>
        <v>-0.10038095845212991</v>
      </c>
      <c r="N2172" s="20"/>
      <c r="O2172" s="20"/>
      <c r="S2172" s="192"/>
      <c r="T2172" s="34"/>
      <c r="U2172" s="34"/>
      <c r="Y2172" s="39"/>
      <c r="Z2172" s="39"/>
      <c r="AA2172" s="17"/>
      <c r="AC2172" s="142"/>
      <c r="AE2172" s="17"/>
      <c r="AG2172" s="66"/>
      <c r="AI2172" s="17"/>
      <c r="AK2172" s="18"/>
      <c r="AM2172" s="23"/>
      <c r="AN2172" s="23"/>
      <c r="AO2172" s="23"/>
    </row>
    <row r="2173" spans="1:41" x14ac:dyDescent="0.25">
      <c r="A2173" s="72">
        <f>IF('##zz500##'!B2173&lt;&gt;"",'##zz500##'!B2173,"")</f>
        <v>42356</v>
      </c>
      <c r="B2173" s="208">
        <v>102043.14</v>
      </c>
      <c r="C2173" s="146">
        <f t="shared" si="93"/>
        <v>-1.233346856658768E-3</v>
      </c>
      <c r="D2173" s="143">
        <f>IF('##zz500##'!K2173="","",IF('##zz500##'!K2173="yes",D2172,IF('##zz500##'!T2173&lt;&gt;0,D2172*(1+'##zz500##'!T2173),D2172*(1+C2173))))</f>
        <v>26.485970093534977</v>
      </c>
      <c r="E2173" s="6">
        <f t="shared" si="94"/>
        <v>-1.233346856658768E-3</v>
      </c>
      <c r="F2173" s="17">
        <f>D2173/MAX(D$240:D2173)-1</f>
        <v>-3.8015004875049496E-2</v>
      </c>
      <c r="G2173" s="66">
        <f>IF('##zz500##'!K2173="","",IF('##zz500##'!K2173="no",G2172*(1+E2173),IF('##zz500##'!T2173&lt;&gt;0,G2172*(1+'##zz500##'!T2173),G2172*(1+'##zz500##'!P2173))))</f>
        <v>166.07228246085859</v>
      </c>
      <c r="H2173" s="6">
        <f t="shared" si="95"/>
        <v>-1.233346856658657E-3</v>
      </c>
      <c r="I2173" s="17">
        <f>G2173/MAX(G$240:G2173)-1</f>
        <v>-0.10149050076921329</v>
      </c>
      <c r="N2173" s="20"/>
      <c r="O2173" s="20"/>
      <c r="S2173" s="192"/>
      <c r="T2173" s="34"/>
      <c r="U2173" s="34"/>
      <c r="Y2173" s="39"/>
      <c r="Z2173" s="39"/>
      <c r="AA2173" s="17"/>
      <c r="AC2173" s="142"/>
      <c r="AE2173" s="17"/>
      <c r="AG2173" s="66"/>
      <c r="AI2173" s="17"/>
      <c r="AK2173" s="18"/>
      <c r="AM2173" s="23"/>
      <c r="AN2173" s="23"/>
      <c r="AO2173" s="23"/>
    </row>
    <row r="2174" spans="1:41" x14ac:dyDescent="0.25">
      <c r="A2174" s="72">
        <f>IF('##zz500##'!B2174&lt;&gt;"",'##zz500##'!B2174,"")</f>
        <v>42359</v>
      </c>
      <c r="B2174" s="208">
        <v>104929.29</v>
      </c>
      <c r="C2174" s="146">
        <f t="shared" si="93"/>
        <v>2.8283625925270339E-2</v>
      </c>
      <c r="D2174" s="143">
        <f>IF('##zz500##'!K2174="","",IF('##zz500##'!K2174="yes",D2173,IF('##zz500##'!T2174&lt;&gt;0,D2173*(1+'##zz500##'!T2174),D2173*(1+C2174))))</f>
        <v>27.235089363928417</v>
      </c>
      <c r="E2174" s="6">
        <f t="shared" si="94"/>
        <v>2.8283625925270339E-2</v>
      </c>
      <c r="F2174" s="17">
        <f>D2174/MAX(D$240:D2174)-1</f>
        <v>-1.0806581127212445E-2</v>
      </c>
      <c r="G2174" s="66">
        <f>IF('##zz500##'!K2174="","",IF('##zz500##'!K2174="no",G2173*(1+E2174),IF('##zz500##'!T2174&lt;&gt;0,G2173*(1+'##zz500##'!T2174),G2173*(1+'##zz500##'!P2174))))</f>
        <v>170.76940877453734</v>
      </c>
      <c r="H2174" s="6">
        <f t="shared" si="95"/>
        <v>2.8283625925270339E-2</v>
      </c>
      <c r="I2174" s="17">
        <f>G2174/MAX(G$240:G2174)-1</f>
        <v>-7.6077394202667792E-2</v>
      </c>
      <c r="N2174" s="20"/>
      <c r="O2174" s="20"/>
      <c r="S2174" s="192"/>
      <c r="T2174" s="34"/>
      <c r="U2174" s="34"/>
      <c r="Y2174" s="39"/>
      <c r="Z2174" s="39"/>
      <c r="AA2174" s="17"/>
      <c r="AC2174" s="142"/>
      <c r="AE2174" s="17"/>
      <c r="AG2174" s="66"/>
      <c r="AI2174" s="17"/>
      <c r="AK2174" s="18"/>
      <c r="AM2174" s="23"/>
      <c r="AN2174" s="23"/>
      <c r="AO2174" s="23"/>
    </row>
    <row r="2175" spans="1:41" x14ac:dyDescent="0.25">
      <c r="A2175" s="72">
        <f>IF('##zz500##'!B2175&lt;&gt;"",'##zz500##'!B2175,"")</f>
        <v>42360</v>
      </c>
      <c r="B2175" s="208">
        <v>106215.94</v>
      </c>
      <c r="C2175" s="146">
        <f t="shared" si="93"/>
        <v>1.2262067150173417E-2</v>
      </c>
      <c r="D2175" s="143">
        <f>IF('##zz500##'!K2175="","",IF('##zz500##'!K2175="yes",D2174,IF('##zz500##'!T2175&lt;&gt;0,D2174*(1+'##zz500##'!T2175),D2174*(1+C2175))))</f>
        <v>27.569047858549879</v>
      </c>
      <c r="E2175" s="6">
        <f t="shared" si="94"/>
        <v>1.2262067150173417E-2</v>
      </c>
      <c r="F2175" s="17">
        <f>D2175/MAX(D$240:D2175)-1</f>
        <v>0</v>
      </c>
      <c r="G2175" s="66">
        <f>IF('##zz500##'!K2175="","",IF('##zz500##'!K2175="no",G2174*(1+E2175),IF('##zz500##'!T2175&lt;&gt;0,G2174*(1+'##zz500##'!T2175),G2174*(1+'##zz500##'!P2175))))</f>
        <v>172.86339473212612</v>
      </c>
      <c r="H2175" s="6">
        <f t="shared" si="95"/>
        <v>1.2262067150173417E-2</v>
      </c>
      <c r="I2175" s="17">
        <f>G2175/MAX(G$240:G2175)-1</f>
        <v>-6.4748193168817747E-2</v>
      </c>
      <c r="N2175" s="20"/>
      <c r="O2175" s="20"/>
      <c r="S2175" s="192"/>
      <c r="T2175" s="34"/>
      <c r="U2175" s="34"/>
      <c r="Y2175" s="39"/>
      <c r="Z2175" s="39"/>
      <c r="AA2175" s="17"/>
      <c r="AC2175" s="142"/>
      <c r="AE2175" s="17"/>
      <c r="AG2175" s="66"/>
      <c r="AI2175" s="17"/>
      <c r="AK2175" s="18"/>
      <c r="AM2175" s="23"/>
      <c r="AN2175" s="23"/>
      <c r="AO2175" s="23"/>
    </row>
    <row r="2176" spans="1:41" x14ac:dyDescent="0.25">
      <c r="A2176" s="72">
        <f>IF('##zz500##'!B2176&lt;&gt;"",'##zz500##'!B2176,"")</f>
        <v>42361</v>
      </c>
      <c r="B2176" s="208">
        <v>105916.26</v>
      </c>
      <c r="C2176" s="146">
        <f t="shared" si="93"/>
        <v>-2.8214220954030367E-3</v>
      </c>
      <c r="D2176" s="143">
        <f>IF('##zz500##'!K2176="","",IF('##zz500##'!K2176="yes",D2175,IF('##zz500##'!T2176&lt;&gt;0,D2175*(1+'##zz500##'!T2176),D2175*(1+C2176))))</f>
        <v>27.491263937772544</v>
      </c>
      <c r="E2176" s="6">
        <f t="shared" si="94"/>
        <v>-2.8214220954030367E-3</v>
      </c>
      <c r="F2176" s="17">
        <f>D2176/MAX(D$240:D2176)-1</f>
        <v>-2.8214220954030367E-3</v>
      </c>
      <c r="G2176" s="66">
        <f>IF('##zz500##'!K2176="","",IF('##zz500##'!K2176="no",G2175*(1+E2176),IF('##zz500##'!T2176&lt;&gt;0,G2175*(1+'##zz500##'!T2176),G2175*(1+'##zz500##'!P2176))))</f>
        <v>172.37567413074254</v>
      </c>
      <c r="H2176" s="6">
        <f t="shared" si="95"/>
        <v>-2.8214220954029257E-3</v>
      </c>
      <c r="I2176" s="17">
        <f>G2176/MAX(G$240:G2176)-1</f>
        <v>-6.7386933281376793E-2</v>
      </c>
      <c r="N2176" s="20"/>
      <c r="O2176" s="20"/>
      <c r="S2176" s="192"/>
      <c r="T2176" s="34"/>
      <c r="U2176" s="34"/>
      <c r="Y2176" s="39"/>
      <c r="Z2176" s="39"/>
      <c r="AA2176" s="17"/>
      <c r="AC2176" s="142"/>
      <c r="AE2176" s="17"/>
      <c r="AG2176" s="66"/>
      <c r="AI2176" s="17"/>
      <c r="AK2176" s="18"/>
      <c r="AM2176" s="23"/>
      <c r="AN2176" s="23"/>
      <c r="AO2176" s="23"/>
    </row>
    <row r="2177" spans="1:41" x14ac:dyDescent="0.25">
      <c r="A2177" s="72">
        <f>IF('##zz500##'!B2177&lt;&gt;"",'##zz500##'!B2177,"")</f>
        <v>42362</v>
      </c>
      <c r="B2177" s="208">
        <v>106968.86</v>
      </c>
      <c r="C2177" s="146">
        <f t="shared" si="93"/>
        <v>9.9380397306325641E-3</v>
      </c>
      <c r="D2177" s="143">
        <f>IF('##zz500##'!K2177="","",IF('##zz500##'!K2177="yes",D2176,IF('##zz500##'!T2177&lt;&gt;0,D2176*(1+'##zz500##'!T2177),D2176*(1+C2177))))</f>
        <v>27.764473211031433</v>
      </c>
      <c r="E2177" s="6">
        <f t="shared" si="94"/>
        <v>9.9380397306325641E-3</v>
      </c>
      <c r="F2177" s="17">
        <f>D2177/MAX(D$240:D2177)-1</f>
        <v>0</v>
      </c>
      <c r="G2177" s="66">
        <f>IF('##zz500##'!K2177="","",IF('##zz500##'!K2177="no",G2176*(1+E2177),IF('##zz500##'!T2177&lt;&gt;0,G2176*(1+'##zz500##'!T2177),G2176*(1+'##zz500##'!P2177))))</f>
        <v>174.08875042884844</v>
      </c>
      <c r="H2177" s="6">
        <f t="shared" si="95"/>
        <v>9.9380397306325641E-3</v>
      </c>
      <c r="I2177" s="17">
        <f>G2177/MAX(G$240:G2177)-1</f>
        <v>-5.8118587571019953E-2</v>
      </c>
      <c r="N2177" s="20"/>
      <c r="O2177" s="20"/>
      <c r="S2177" s="192"/>
      <c r="T2177" s="34"/>
      <c r="U2177" s="34"/>
      <c r="Y2177" s="39"/>
      <c r="Z2177" s="39"/>
      <c r="AA2177" s="17"/>
      <c r="AC2177" s="142"/>
      <c r="AE2177" s="17"/>
      <c r="AG2177" s="66"/>
      <c r="AI2177" s="17"/>
      <c r="AK2177" s="18"/>
      <c r="AM2177" s="23"/>
      <c r="AN2177" s="23"/>
      <c r="AO2177" s="23"/>
    </row>
    <row r="2178" spans="1:41" x14ac:dyDescent="0.25">
      <c r="A2178" s="72">
        <f>IF('##zz500##'!B2178&lt;&gt;"",'##zz500##'!B2178,"")</f>
        <v>42363</v>
      </c>
      <c r="B2178" s="208">
        <v>109106.2</v>
      </c>
      <c r="C2178" s="146">
        <f t="shared" si="93"/>
        <v>1.9980955205094242E-2</v>
      </c>
      <c r="D2178" s="143">
        <f>IF('##zz500##'!K2178="","",IF('##zz500##'!K2178="yes",D2177,IF('##zz500##'!T2178&lt;&gt;0,D2177*(1+'##zz500##'!T2178),D2177*(1+C2178))))</f>
        <v>28.319233906554093</v>
      </c>
      <c r="E2178" s="6">
        <f t="shared" si="94"/>
        <v>1.9980955205094242E-2</v>
      </c>
      <c r="F2178" s="17">
        <f>D2178/MAX(D$240:D2178)-1</f>
        <v>0</v>
      </c>
      <c r="G2178" s="66">
        <f>IF('##zz500##'!K2178="","",IF('##zz500##'!K2178="no",G2177*(1+E2178),IF('##zz500##'!T2178&lt;&gt;0,G2177*(1+'##zz500##'!T2178),G2177*(1+'##zz500##'!P2178))))</f>
        <v>177.5672099528781</v>
      </c>
      <c r="H2178" s="6">
        <f t="shared" si="95"/>
        <v>1.9980955205094242E-2</v>
      </c>
      <c r="I2178" s="17">
        <f>G2178/MAX(G$240:G2178)-1</f>
        <v>-3.929889726076552E-2</v>
      </c>
      <c r="N2178" s="20"/>
      <c r="O2178" s="20"/>
      <c r="S2178" s="192"/>
      <c r="T2178" s="34"/>
      <c r="U2178" s="34"/>
      <c r="Y2178" s="39"/>
      <c r="Z2178" s="39"/>
      <c r="AA2178" s="17"/>
      <c r="AC2178" s="142"/>
      <c r="AE2178" s="17"/>
      <c r="AG2178" s="66"/>
      <c r="AI2178" s="17"/>
      <c r="AK2178" s="18"/>
      <c r="AM2178" s="23"/>
      <c r="AN2178" s="23"/>
      <c r="AO2178" s="23"/>
    </row>
    <row r="2179" spans="1:41" x14ac:dyDescent="0.25">
      <c r="A2179" s="72">
        <f>IF('##zz500##'!B2179&lt;&gt;"",'##zz500##'!B2179,"")</f>
        <v>42366</v>
      </c>
      <c r="B2179" s="208">
        <v>106271.02</v>
      </c>
      <c r="C2179" s="146">
        <f t="shared" si="93"/>
        <v>-2.5985507698004229E-2</v>
      </c>
      <c r="D2179" s="143">
        <f>IF('##zz500##'!K2179="","",IF('##zz500##'!K2179="yes",D2178,IF('##zz500##'!T2179&lt;&gt;0,D2178*(1+'##zz500##'!T2179),D2178*(1+C2179))))</f>
        <v>27.767198313015722</v>
      </c>
      <c r="E2179" s="6">
        <f t="shared" si="94"/>
        <v>-1.9493309577509832E-2</v>
      </c>
      <c r="F2179" s="17">
        <f>D2179/MAX(D$240:D2179)-1</f>
        <v>-1.9493309577509832E-2</v>
      </c>
      <c r="G2179" s="66">
        <f>IF('##zz500##'!K2179="","",IF('##zz500##'!K2179="no",G2178*(1+E2179),IF('##zz500##'!T2179&lt;&gt;0,G2178*(1+'##zz500##'!T2179),G2178*(1+'##zz500##'!P2179))))</f>
        <v>174.10583735845196</v>
      </c>
      <c r="H2179" s="6">
        <f t="shared" si="95"/>
        <v>-1.9493309577509832E-2</v>
      </c>
      <c r="I2179" s="17">
        <f>G2179/MAX(G$240:G2179)-1</f>
        <v>-5.8026141267916498E-2</v>
      </c>
      <c r="N2179" s="20"/>
      <c r="O2179" s="20"/>
      <c r="S2179" s="192"/>
      <c r="T2179" s="34"/>
      <c r="U2179" s="34"/>
      <c r="Y2179" s="39"/>
      <c r="Z2179" s="39"/>
      <c r="AA2179" s="17"/>
      <c r="AC2179" s="142"/>
      <c r="AE2179" s="17"/>
      <c r="AG2179" s="66"/>
      <c r="AI2179" s="17"/>
      <c r="AK2179" s="18"/>
      <c r="AM2179" s="23"/>
      <c r="AN2179" s="23"/>
      <c r="AO2179" s="23"/>
    </row>
    <row r="2180" spans="1:41" x14ac:dyDescent="0.25">
      <c r="A2180" s="72">
        <f>IF('##zz500##'!B2180&lt;&gt;"",'##zz500##'!B2180,"")</f>
        <v>42367</v>
      </c>
      <c r="B2180" s="208">
        <v>108542.37</v>
      </c>
      <c r="C2180" s="146">
        <f t="shared" ref="C2180:C2243" si="96">IF(AND(B2179&gt;0,B2180&gt;0),B2180/B2179-1,"")</f>
        <v>2.1373183394682638E-2</v>
      </c>
      <c r="D2180" s="143">
        <f>IF('##zz500##'!K2180="","",IF('##zz500##'!K2180="yes",D2179,IF('##zz500##'!T2180&lt;&gt;0,D2179*(1+'##zz500##'!T2180),D2179*(1+C2180))))</f>
        <v>27.767198313015722</v>
      </c>
      <c r="E2180" s="6">
        <f t="shared" si="94"/>
        <v>0</v>
      </c>
      <c r="F2180" s="17">
        <f>D2180/MAX(D$240:D2180)-1</f>
        <v>-1.9493309577509832E-2</v>
      </c>
      <c r="G2180" s="66">
        <f>IF('##zz500##'!K2180="","",IF('##zz500##'!K2180="no",G2179*(1+E2180),IF('##zz500##'!T2180&lt;&gt;0,G2179*(1+'##zz500##'!T2180),G2179*(1+'##zz500##'!P2180))))</f>
        <v>173.06765080796589</v>
      </c>
      <c r="H2180" s="6">
        <f t="shared" si="95"/>
        <v>-5.9629623350803129E-3</v>
      </c>
      <c r="I2180" s="17">
        <f>G2180/MAX(G$240:G2180)-1</f>
        <v>-6.3643095908166192E-2</v>
      </c>
      <c r="N2180" s="20"/>
      <c r="O2180" s="20"/>
      <c r="S2180" s="192"/>
      <c r="T2180" s="34"/>
      <c r="U2180" s="34"/>
      <c r="Y2180" s="39"/>
      <c r="Z2180" s="39"/>
      <c r="AA2180" s="17"/>
      <c r="AC2180" s="142"/>
      <c r="AE2180" s="17"/>
      <c r="AG2180" s="66"/>
      <c r="AI2180" s="17"/>
      <c r="AK2180" s="18"/>
      <c r="AM2180" s="23"/>
      <c r="AN2180" s="23"/>
      <c r="AO2180" s="23"/>
    </row>
    <row r="2181" spans="1:41" x14ac:dyDescent="0.25">
      <c r="A2181" s="72">
        <f>IF('##zz500##'!B2181&lt;&gt;"",'##zz500##'!B2181,"")</f>
        <v>42368</v>
      </c>
      <c r="B2181" s="208">
        <v>111036.04</v>
      </c>
      <c r="C2181" s="146">
        <f t="shared" si="96"/>
        <v>2.2974162071456528E-2</v>
      </c>
      <c r="D2181" s="143">
        <f>IF('##zz500##'!K2181="","",IF('##zz500##'!K2181="yes",D2180,IF('##zz500##'!T2181&lt;&gt;0,D2180*(1+'##zz500##'!T2181),D2180*(1+C2181))))</f>
        <v>28.405126427329218</v>
      </c>
      <c r="E2181" s="6">
        <f t="shared" si="94"/>
        <v>2.2974162071456528E-2</v>
      </c>
      <c r="F2181" s="17">
        <f>D2181/MAX(D$240:D2181)-1</f>
        <v>0</v>
      </c>
      <c r="G2181" s="66">
        <f>IF('##zz500##'!K2181="","",IF('##zz500##'!K2181="no",G2180*(1+E2181),IF('##zz500##'!T2181&lt;&gt;0,G2180*(1+'##zz500##'!T2181),G2180*(1+'##zz500##'!P2181))))</f>
        <v>177.04373506695435</v>
      </c>
      <c r="H2181" s="6">
        <f t="shared" si="95"/>
        <v>2.2974162071456528E-2</v>
      </c>
      <c r="I2181" s="17">
        <f>G2181/MAX(G$240:G2181)-1</f>
        <v>-4.2131080636833129E-2</v>
      </c>
      <c r="N2181" s="40"/>
      <c r="O2181" s="40"/>
      <c r="Q2181" s="41"/>
      <c r="S2181" s="192"/>
      <c r="T2181" s="34"/>
      <c r="U2181" s="34"/>
      <c r="Y2181" s="39"/>
      <c r="Z2181" s="39"/>
      <c r="AA2181" s="17"/>
      <c r="AC2181" s="142"/>
      <c r="AE2181" s="17"/>
      <c r="AG2181" s="66"/>
      <c r="AI2181" s="17"/>
      <c r="AK2181" s="18"/>
      <c r="AL2181" s="14"/>
      <c r="AM2181" s="23"/>
      <c r="AN2181" s="23"/>
      <c r="AO2181" s="23"/>
    </row>
    <row r="2182" spans="1:41" x14ac:dyDescent="0.25">
      <c r="A2182" s="72">
        <f>IF('##zz500##'!B2182&lt;&gt;"",'##zz500##'!B2182,"")</f>
        <v>42369</v>
      </c>
      <c r="B2182" s="208">
        <v>109528.74</v>
      </c>
      <c r="C2182" s="146">
        <f t="shared" si="96"/>
        <v>-1.3574871726333093E-2</v>
      </c>
      <c r="D2182" s="143">
        <f>IF('##zz500##'!K2182="","",IF('##zz500##'!K2182="yes",D2181,IF('##zz500##'!T2182&lt;&gt;0,D2181*(1+'##zz500##'!T2182),D2181*(1+C2182))))</f>
        <v>28.151864664878133</v>
      </c>
      <c r="E2182" s="6">
        <f t="shared" si="94"/>
        <v>-8.9160582720524406E-3</v>
      </c>
      <c r="F2182" s="17">
        <f>D2182/MAX(D$240:D2182)-1</f>
        <v>-8.9160582720524406E-3</v>
      </c>
      <c r="G2182" s="66">
        <f>IF('##zz500##'!K2182="","",IF('##zz500##'!K2182="no",G2181*(1+E2182),IF('##zz500##'!T2182&lt;&gt;0,G2181*(1+'##zz500##'!T2182),G2181*(1+'##zz500##'!P2182))))</f>
        <v>175.46520280839559</v>
      </c>
      <c r="H2182" s="6">
        <f t="shared" si="95"/>
        <v>-8.9160582720523296E-3</v>
      </c>
      <c r="I2182" s="17">
        <f>G2182/MAX(G$240:G2182)-1</f>
        <v>-5.0671495738862871E-2</v>
      </c>
      <c r="N2182" s="20"/>
      <c r="O2182" s="20"/>
      <c r="S2182" s="192"/>
      <c r="T2182" s="34"/>
      <c r="U2182" s="34"/>
      <c r="Y2182" s="39"/>
      <c r="Z2182" s="39"/>
      <c r="AA2182" s="17"/>
      <c r="AC2182" s="142"/>
      <c r="AE2182" s="17"/>
      <c r="AG2182" s="66"/>
      <c r="AI2182" s="17"/>
      <c r="AK2182" s="18"/>
      <c r="AM2182" s="23"/>
      <c r="AN2182" s="23"/>
      <c r="AO2182" s="23"/>
    </row>
    <row r="2183" spans="1:41" s="11" customFormat="1" x14ac:dyDescent="0.25">
      <c r="A2183" s="72">
        <f>IF('##zz500##'!B2183&lt;&gt;"",'##zz500##'!B2183,"")</f>
        <v>42373</v>
      </c>
      <c r="B2183" s="208">
        <v>99004.84</v>
      </c>
      <c r="C2183" s="146">
        <f t="shared" si="96"/>
        <v>-9.6083457182105869E-2</v>
      </c>
      <c r="D2183" s="143">
        <f>IF('##zz500##'!K2183="","",IF('##zz500##'!K2183="yes",D2182,IF('##zz500##'!T2183&lt;&gt;0,D2182*(1+'##zz500##'!T2183),D2182*(1+C2183))))</f>
        <v>28.151864664878133</v>
      </c>
      <c r="E2183" s="14">
        <f t="shared" si="94"/>
        <v>0</v>
      </c>
      <c r="F2183" s="14">
        <f>D2183/MAX(D$240:D2183)-1</f>
        <v>-8.9160582720524406E-3</v>
      </c>
      <c r="G2183" s="66">
        <f>IF('##zz500##'!K2183="","",IF('##zz500##'!K2183="no",G2182*(1+E2183),IF('##zz500##'!T2183&lt;&gt;0,G2182*(1+'##zz500##'!T2183),G2182*(1+'##zz500##'!P2183))))</f>
        <v>186.63442608690528</v>
      </c>
      <c r="H2183" s="14">
        <f t="shared" si="95"/>
        <v>6.3654919036603808E-2</v>
      </c>
      <c r="I2183" s="14">
        <f>G2183/MAX(G$240:G2183)-1</f>
        <v>0</v>
      </c>
      <c r="J2183" s="24"/>
      <c r="K2183" s="24"/>
      <c r="L2183" s="24"/>
      <c r="M2183" s="24"/>
      <c r="N2183" s="40"/>
      <c r="O2183" s="40"/>
      <c r="P2183" s="59"/>
      <c r="Q2183" s="41"/>
      <c r="R2183" s="14"/>
      <c r="S2183" s="192"/>
      <c r="T2183" s="163"/>
      <c r="U2183" s="163"/>
      <c r="V2183" s="14"/>
      <c r="W2183" s="14"/>
      <c r="X2183" s="88"/>
      <c r="Y2183" s="117"/>
      <c r="Z2183" s="117"/>
      <c r="AA2183" s="14"/>
      <c r="AB2183" s="14"/>
      <c r="AC2183" s="142"/>
      <c r="AD2183" s="14"/>
      <c r="AE2183" s="14"/>
      <c r="AF2183" s="14"/>
      <c r="AG2183" s="142"/>
      <c r="AH2183" s="14"/>
      <c r="AI2183" s="14"/>
      <c r="AJ2183" s="14"/>
      <c r="AK2183" s="21"/>
      <c r="AL2183" s="14"/>
      <c r="AM2183" s="24"/>
      <c r="AN2183" s="24"/>
      <c r="AO2183" s="24"/>
    </row>
    <row r="2184" spans="1:41" x14ac:dyDescent="0.25">
      <c r="A2184" s="72">
        <f>IF('##zz500##'!B2184&lt;&gt;"",'##zz500##'!B2184,"")</f>
        <v>42374</v>
      </c>
      <c r="B2184" s="208">
        <v>96421.61</v>
      </c>
      <c r="C2184" s="146">
        <f t="shared" si="96"/>
        <v>-2.6091956716459475E-2</v>
      </c>
      <c r="D2184" s="143">
        <f>IF('##zz500##'!K2184="","",IF('##zz500##'!K2184="yes",D2183,IF('##zz500##'!T2184&lt;&gt;0,D2183*(1+'##zz500##'!T2184),D2183*(1+C2184))))</f>
        <v>28.151864664878133</v>
      </c>
      <c r="E2184" s="6">
        <f t="shared" si="94"/>
        <v>0</v>
      </c>
      <c r="F2184" s="17">
        <f>D2184/MAX(D$240:D2184)-1</f>
        <v>-8.9160582720524406E-3</v>
      </c>
      <c r="G2184" s="66">
        <f>IF('##zz500##'!K2184="","",IF('##zz500##'!K2184="no",G2183*(1+E2184),IF('##zz500##'!T2184&lt;&gt;0,G2183*(1+'##zz500##'!T2184),G2183*(1+'##zz500##'!P2184))))</f>
        <v>191.57612120302372</v>
      </c>
      <c r="H2184" s="6">
        <f t="shared" si="95"/>
        <v>2.647793989420455E-2</v>
      </c>
      <c r="I2184" s="17">
        <f>G2184/MAX(G$240:G2184)-1</f>
        <v>0</v>
      </c>
      <c r="N2184" s="20"/>
      <c r="O2184" s="20"/>
      <c r="S2184" s="192"/>
      <c r="T2184" s="34"/>
      <c r="U2184" s="34"/>
      <c r="Y2184" s="39"/>
      <c r="Z2184" s="39"/>
      <c r="AA2184" s="17"/>
      <c r="AC2184" s="142"/>
      <c r="AE2184" s="17"/>
      <c r="AG2184" s="66"/>
      <c r="AI2184" s="17"/>
      <c r="AK2184" s="18"/>
      <c r="AM2184" s="23"/>
      <c r="AN2184" s="23"/>
      <c r="AO2184" s="23"/>
    </row>
    <row r="2185" spans="1:41" x14ac:dyDescent="0.25">
      <c r="A2185" s="72">
        <f>IF('##zz500##'!B2185&lt;&gt;"",'##zz500##'!B2185,"")</f>
        <v>42375</v>
      </c>
      <c r="B2185" s="208">
        <v>99346.94</v>
      </c>
      <c r="C2185" s="146">
        <f t="shared" si="96"/>
        <v>3.0338945802709683E-2</v>
      </c>
      <c r="D2185" s="143">
        <f>IF('##zz500##'!K2185="","",IF('##zz500##'!K2185="yes",D2184,IF('##zz500##'!T2185&lt;&gt;0,D2184*(1+'##zz500##'!T2185),D2184*(1+C2185))))</f>
        <v>28.151864664878133</v>
      </c>
      <c r="E2185" s="6">
        <f t="shared" si="94"/>
        <v>0</v>
      </c>
      <c r="F2185" s="17">
        <f>D2185/MAX(D$240:D2185)-1</f>
        <v>-8.9160582720524406E-3</v>
      </c>
      <c r="G2185" s="66">
        <f>IF('##zz500##'!K2185="","",IF('##zz500##'!K2185="no",G2184*(1+E2185),IF('##zz500##'!T2185&lt;&gt;0,G2184*(1+'##zz500##'!T2185),G2184*(1+'##zz500##'!P2185))))</f>
        <v>188.27594440248203</v>
      </c>
      <c r="H2185" s="6">
        <f t="shared" si="95"/>
        <v>-1.7226451709210222E-2</v>
      </c>
      <c r="I2185" s="17">
        <f>G2185/MAX(G$240:G2185)-1</f>
        <v>-1.7226451709210222E-2</v>
      </c>
      <c r="N2185" s="20"/>
      <c r="O2185" s="20"/>
      <c r="S2185" s="192"/>
      <c r="T2185" s="34"/>
      <c r="U2185" s="34"/>
      <c r="Y2185" s="39"/>
      <c r="Z2185" s="39"/>
      <c r="AA2185" s="17"/>
      <c r="AC2185" s="142"/>
      <c r="AE2185" s="17"/>
      <c r="AG2185" s="66"/>
      <c r="AI2185" s="17"/>
      <c r="AK2185" s="18"/>
      <c r="AM2185" s="23"/>
      <c r="AN2185" s="23"/>
      <c r="AO2185" s="23"/>
    </row>
    <row r="2186" spans="1:41" x14ac:dyDescent="0.25">
      <c r="A2186" s="72">
        <f>IF('##zz500##'!B2186&lt;&gt;"",'##zz500##'!B2186,"")</f>
        <v>42376</v>
      </c>
      <c r="B2186" s="208">
        <v>90063.52</v>
      </c>
      <c r="C2186" s="146">
        <f t="shared" si="96"/>
        <v>-9.3444448314160433E-2</v>
      </c>
      <c r="D2186" s="143">
        <f>IF('##zz500##'!K2186="","",IF('##zz500##'!K2186="yes",D2185,IF('##zz500##'!T2186&lt;&gt;0,D2185*(1+'##zz500##'!T2186),D2185*(1+C2186))))</f>
        <v>28.151864664878133</v>
      </c>
      <c r="E2186" s="6">
        <f t="shared" si="94"/>
        <v>0</v>
      </c>
      <c r="F2186" s="17">
        <f>D2186/MAX(D$240:D2186)-1</f>
        <v>-8.9160582720524406E-3</v>
      </c>
      <c r="G2186" s="66">
        <f>IF('##zz500##'!K2186="","",IF('##zz500##'!K2186="no",G2185*(1+E2186),IF('##zz500##'!T2186&lt;&gt;0,G2185*(1+'##zz500##'!T2186),G2185*(1+'##zz500##'!P2186))))</f>
        <v>200.83062113652869</v>
      </c>
      <c r="H2186" s="6">
        <f t="shared" si="95"/>
        <v>6.6682319793378575E-2</v>
      </c>
      <c r="I2186" s="17">
        <f>G2186/MAX(G$240:G2186)-1</f>
        <v>0</v>
      </c>
      <c r="N2186" s="20"/>
      <c r="O2186" s="20"/>
      <c r="S2186" s="192"/>
      <c r="T2186" s="34"/>
      <c r="U2186" s="34"/>
      <c r="Y2186" s="39"/>
      <c r="Z2186" s="39"/>
      <c r="AA2186" s="17"/>
      <c r="AC2186" s="142"/>
      <c r="AE2186" s="17"/>
      <c r="AG2186" s="66"/>
      <c r="AI2186" s="17"/>
      <c r="AK2186" s="18"/>
      <c r="AM2186" s="23"/>
      <c r="AN2186" s="23"/>
      <c r="AO2186" s="23"/>
    </row>
    <row r="2187" spans="1:41" x14ac:dyDescent="0.25">
      <c r="A2187" s="72">
        <f>IF('##zz500##'!B2187&lt;&gt;"",'##zz500##'!B2187,"")</f>
        <v>42377</v>
      </c>
      <c r="B2187" s="208">
        <v>90296.79</v>
      </c>
      <c r="C2187" s="146">
        <f t="shared" si="96"/>
        <v>2.5900608814755088E-3</v>
      </c>
      <c r="D2187" s="143">
        <f>IF('##zz500##'!K2187="","",IF('##zz500##'!K2187="yes",D2186,IF('##zz500##'!T2187&lt;&gt;0,D2186*(1+'##zz500##'!T2187),D2186*(1+C2187))))</f>
        <v>28.151864664878133</v>
      </c>
      <c r="E2187" s="6">
        <f t="shared" si="94"/>
        <v>0</v>
      </c>
      <c r="F2187" s="17">
        <f>D2187/MAX(D$240:D2187)-1</f>
        <v>-8.9160582720524406E-3</v>
      </c>
      <c r="G2187" s="66">
        <f>IF('##zz500##'!K2187="","",IF('##zz500##'!K2187="no",G2186*(1+E2187),IF('##zz500##'!T2187&lt;&gt;0,G2186*(1+'##zz500##'!T2187),G2186*(1+'##zz500##'!P2187))))</f>
        <v>199.57385089734095</v>
      </c>
      <c r="H2187" s="6">
        <f t="shared" si="95"/>
        <v>-6.257861635220241E-3</v>
      </c>
      <c r="I2187" s="17">
        <f>G2187/MAX(G$240:G2187)-1</f>
        <v>-6.257861635220241E-3</v>
      </c>
      <c r="N2187" s="20"/>
      <c r="O2187" s="20"/>
      <c r="S2187" s="192"/>
      <c r="T2187" s="34"/>
      <c r="U2187" s="34"/>
      <c r="Y2187" s="39"/>
      <c r="Z2187" s="39"/>
      <c r="AA2187" s="17"/>
      <c r="AC2187" s="142"/>
      <c r="AE2187" s="17"/>
      <c r="AG2187" s="66"/>
      <c r="AI2187" s="17"/>
      <c r="AK2187" s="18"/>
      <c r="AM2187" s="23"/>
      <c r="AN2187" s="23"/>
      <c r="AO2187" s="23"/>
    </row>
    <row r="2188" spans="1:41" x14ac:dyDescent="0.25">
      <c r="A2188" s="72">
        <f>IF('##zz500##'!B2188&lt;&gt;"",'##zz500##'!B2188,"")</f>
        <v>42380</v>
      </c>
      <c r="B2188" s="208">
        <v>82048.649999999994</v>
      </c>
      <c r="C2188" s="146">
        <f t="shared" si="96"/>
        <v>-9.1344775379058274E-2</v>
      </c>
      <c r="D2188" s="143">
        <f>IF('##zz500##'!K2188="","",IF('##zz500##'!K2188="yes",D2187,IF('##zz500##'!T2188&lt;&gt;0,D2187*(1+'##zz500##'!T2188),D2187*(1+C2188))))</f>
        <v>28.151864664878133</v>
      </c>
      <c r="E2188" s="6">
        <f t="shared" si="94"/>
        <v>0</v>
      </c>
      <c r="F2188" s="17">
        <f>D2188/MAX(D$240:D2188)-1</f>
        <v>-8.9160582720524406E-3</v>
      </c>
      <c r="G2188" s="66">
        <f>IF('##zz500##'!K2188="","",IF('##zz500##'!K2188="no",G2187*(1+E2188),IF('##zz500##'!T2188&lt;&gt;0,G2187*(1+'##zz500##'!T2188),G2187*(1+'##zz500##'!P2188))))</f>
        <v>213.89995907294622</v>
      </c>
      <c r="H2188" s="6">
        <f t="shared" si="95"/>
        <v>7.1783493234163664E-2</v>
      </c>
      <c r="I2188" s="17">
        <f>G2188/MAX(G$240:G2188)-1</f>
        <v>0</v>
      </c>
      <c r="N2188" s="20"/>
      <c r="O2188" s="20"/>
      <c r="S2188" s="192"/>
      <c r="T2188" s="34"/>
      <c r="U2188" s="34"/>
      <c r="Y2188" s="39"/>
      <c r="Z2188" s="39"/>
      <c r="AA2188" s="17"/>
      <c r="AC2188" s="142"/>
      <c r="AE2188" s="17"/>
      <c r="AF2188" s="14"/>
      <c r="AG2188" s="66"/>
      <c r="AI2188" s="17"/>
      <c r="AJ2188" s="14"/>
      <c r="AK2188" s="18"/>
      <c r="AM2188" s="23"/>
      <c r="AN2188" s="23"/>
      <c r="AO2188" s="23"/>
    </row>
    <row r="2189" spans="1:41" x14ac:dyDescent="0.25">
      <c r="A2189" s="72">
        <f>IF('##zz500##'!B2189&lt;&gt;"",'##zz500##'!B2189,"")</f>
        <v>42381</v>
      </c>
      <c r="B2189" s="208">
        <v>81893.039999999994</v>
      </c>
      <c r="C2189" s="146">
        <f t="shared" si="96"/>
        <v>-1.8965577130154454E-3</v>
      </c>
      <c r="D2189" s="143">
        <f>IF('##zz500##'!K2189="","",IF('##zz500##'!K2189="yes",D2188,IF('##zz500##'!T2189&lt;&gt;0,D2188*(1+'##zz500##'!T2189),D2188*(1+C2189))))</f>
        <v>28.09847302881219</v>
      </c>
      <c r="E2189" s="6">
        <f t="shared" si="94"/>
        <v>-1.8965577130154454E-3</v>
      </c>
      <c r="F2189" s="17">
        <f>D2189/MAX(D$240:D2189)-1</f>
        <v>-1.0795706165982466E-2</v>
      </c>
      <c r="G2189" s="66">
        <f>IF('##zz500##'!K2189="","",IF('##zz500##'!K2189="no",G2188*(1+E2189),IF('##zz500##'!T2189&lt;&gt;0,G2188*(1+'##zz500##'!T2189),G2188*(1+'##zz500##'!P2189))))</f>
        <v>213.49428545575273</v>
      </c>
      <c r="H2189" s="6">
        <f t="shared" si="95"/>
        <v>-1.8965577130154454E-3</v>
      </c>
      <c r="I2189" s="17">
        <f>G2189/MAX(G$240:G2189)-1</f>
        <v>-1.8965577130154454E-3</v>
      </c>
      <c r="N2189" s="20"/>
      <c r="O2189" s="20"/>
      <c r="S2189" s="192"/>
      <c r="T2189" s="34"/>
      <c r="U2189" s="34"/>
      <c r="Y2189" s="39"/>
      <c r="Z2189" s="39"/>
      <c r="AA2189" s="17"/>
      <c r="AC2189" s="142"/>
      <c r="AE2189" s="17"/>
      <c r="AG2189" s="66"/>
      <c r="AI2189" s="17"/>
      <c r="AK2189" s="18"/>
      <c r="AM2189" s="23"/>
      <c r="AN2189" s="23"/>
      <c r="AO2189" s="23"/>
    </row>
    <row r="2190" spans="1:41" x14ac:dyDescent="0.25">
      <c r="A2190" s="72">
        <f>IF('##zz500##'!B2190&lt;&gt;"",'##zz500##'!B2190,"")</f>
        <v>42382</v>
      </c>
      <c r="B2190" s="208">
        <v>79046.570000000007</v>
      </c>
      <c r="C2190" s="146">
        <f t="shared" si="96"/>
        <v>-3.4758387281751735E-2</v>
      </c>
      <c r="D2190" s="143">
        <f>IF('##zz500##'!K2190="","",IF('##zz500##'!K2190="yes",D2189,IF('##zz500##'!T2190&lt;&gt;0,D2189*(1+'##zz500##'!T2190),D2189*(1+C2190))))</f>
        <v>27.121815421250879</v>
      </c>
      <c r="E2190" s="6">
        <f t="shared" si="94"/>
        <v>-3.4758387281751735E-2</v>
      </c>
      <c r="F2190" s="17">
        <f>D2190/MAX(D$240:D2190)-1</f>
        <v>-4.5178852111837031E-2</v>
      </c>
      <c r="G2190" s="66">
        <f>IF('##zz500##'!K2190="","",IF('##zz500##'!K2190="no",G2189*(1+E2190),IF('##zz500##'!T2190&lt;&gt;0,G2189*(1+'##zz500##'!T2190),G2189*(1+'##zz500##'!P2190))))</f>
        <v>206.07356839944083</v>
      </c>
      <c r="H2190" s="6">
        <f t="shared" si="95"/>
        <v>-3.4758387281751735E-2</v>
      </c>
      <c r="I2190" s="17">
        <f>G2190/MAX(G$240:G2190)-1</f>
        <v>-3.6589023707276014E-2</v>
      </c>
      <c r="N2190" s="20"/>
      <c r="O2190" s="20"/>
      <c r="S2190" s="192"/>
      <c r="T2190" s="34"/>
      <c r="U2190" s="34"/>
      <c r="Y2190" s="39"/>
      <c r="Z2190" s="39"/>
      <c r="AA2190" s="17"/>
      <c r="AC2190" s="142"/>
      <c r="AE2190" s="17"/>
      <c r="AG2190" s="66"/>
      <c r="AI2190" s="17"/>
      <c r="AK2190" s="18"/>
      <c r="AM2190" s="23"/>
      <c r="AN2190" s="23"/>
      <c r="AO2190" s="23"/>
    </row>
    <row r="2191" spans="1:41" x14ac:dyDescent="0.25">
      <c r="A2191" s="72">
        <f>IF('##zz500##'!B2191&lt;&gt;"",'##zz500##'!B2191,"")</f>
        <v>42383</v>
      </c>
      <c r="B2191" s="208">
        <v>82658.91</v>
      </c>
      <c r="C2191" s="146">
        <f t="shared" si="96"/>
        <v>4.569888358217189E-2</v>
      </c>
      <c r="D2191" s="143">
        <f>IF('##zz500##'!K2191="","",IF('##zz500##'!K2191="yes",D2190,IF('##zz500##'!T2191&lt;&gt;0,D2190*(1+'##zz500##'!T2191),D2190*(1+C2191))))</f>
        <v>28.361252106723779</v>
      </c>
      <c r="E2191" s="6">
        <f t="shared" si="94"/>
        <v>4.569888358217189E-2</v>
      </c>
      <c r="F2191" s="17">
        <f>D2191/MAX(D$240:D2191)-1</f>
        <v>-1.5445916327000431E-3</v>
      </c>
      <c r="G2191" s="66">
        <f>IF('##zz500##'!K2191="","",IF('##zz500##'!K2191="no",G2190*(1+E2191),IF('##zz500##'!T2191&lt;&gt;0,G2190*(1+'##zz500##'!T2191),G2190*(1+'##zz500##'!P2191))))</f>
        <v>215.49090041108963</v>
      </c>
      <c r="H2191" s="6">
        <f t="shared" si="95"/>
        <v>4.569888358217189E-2</v>
      </c>
      <c r="I2191" s="17">
        <f>G2191/MAX(G$240:G2191)-1</f>
        <v>0</v>
      </c>
      <c r="N2191" s="20"/>
      <c r="O2191" s="20"/>
      <c r="S2191" s="192"/>
      <c r="T2191" s="34"/>
      <c r="U2191" s="34"/>
      <c r="Y2191" s="39"/>
      <c r="Z2191" s="39"/>
      <c r="AA2191" s="17"/>
      <c r="AC2191" s="142"/>
      <c r="AE2191" s="17"/>
      <c r="AG2191" s="66"/>
      <c r="AI2191" s="17"/>
      <c r="AK2191" s="18"/>
      <c r="AM2191" s="23"/>
      <c r="AN2191" s="23"/>
      <c r="AO2191" s="23"/>
    </row>
    <row r="2192" spans="1:41" s="95" customFormat="1" x14ac:dyDescent="0.25">
      <c r="A2192" s="72">
        <f>IF('##zz500##'!B2192&lt;&gt;"",'##zz500##'!B2192,"")</f>
        <v>42384</v>
      </c>
      <c r="B2192" s="208">
        <v>78787.12</v>
      </c>
      <c r="C2192" s="146">
        <f t="shared" si="96"/>
        <v>-4.6840564435219445E-2</v>
      </c>
      <c r="D2192" s="143">
        <f>IF('##zz500##'!K2192="","",IF('##zz500##'!K2192="yes",D2191,IF('##zz500##'!T2192&lt;&gt;0,D2191*(1+'##zz500##'!T2192),D2191*(1+C2192))))</f>
        <v>28.361252106723779</v>
      </c>
      <c r="E2192" s="48">
        <f t="shared" si="94"/>
        <v>0</v>
      </c>
      <c r="F2192" s="48">
        <f>D2192/MAX(D$240:D2192)-1</f>
        <v>-1.5445916327000431E-3</v>
      </c>
      <c r="G2192" s="66">
        <f>IF('##zz500##'!K2192="","",IF('##zz500##'!K2192="no",G2191*(1+E2192),IF('##zz500##'!T2192&lt;&gt;0,G2191*(1+'##zz500##'!T2192),G2191*(1+'##zz500##'!P2192))))</f>
        <v>220.28431431954294</v>
      </c>
      <c r="H2192" s="48">
        <f t="shared" si="95"/>
        <v>2.2244159262915453E-2</v>
      </c>
      <c r="I2192" s="48">
        <f>G2192/MAX(G$240:G2192)-1</f>
        <v>0</v>
      </c>
      <c r="J2192" s="23"/>
      <c r="K2192" s="23"/>
      <c r="L2192" s="23"/>
      <c r="M2192" s="23"/>
      <c r="N2192" s="20"/>
      <c r="O2192" s="20"/>
      <c r="P2192" s="112"/>
      <c r="Q2192" s="38"/>
      <c r="R2192" s="17"/>
      <c r="S2192" s="192"/>
      <c r="T2192" s="34"/>
      <c r="U2192" s="34"/>
      <c r="V2192" s="146"/>
      <c r="W2192" s="146"/>
      <c r="X2192" s="101"/>
      <c r="Y2192" s="39"/>
      <c r="Z2192" s="39"/>
      <c r="AA2192" s="17"/>
      <c r="AB2192" s="6"/>
      <c r="AC2192" s="142"/>
      <c r="AD2192" s="48"/>
      <c r="AE2192" s="48"/>
      <c r="AF2192" s="48"/>
      <c r="AG2192" s="66"/>
      <c r="AH2192" s="48"/>
      <c r="AI2192" s="48"/>
      <c r="AJ2192" s="48"/>
      <c r="AK2192" s="97"/>
      <c r="AL2192" s="48"/>
      <c r="AM2192" s="23"/>
      <c r="AN2192" s="23"/>
      <c r="AO2192" s="23"/>
    </row>
    <row r="2193" spans="1:41" x14ac:dyDescent="0.25">
      <c r="A2193" s="72">
        <f>IF('##zz500##'!B2193&lt;&gt;"",'##zz500##'!B2193,"")</f>
        <v>42387</v>
      </c>
      <c r="B2193" s="208">
        <v>80844.77</v>
      </c>
      <c r="C2193" s="146">
        <f t="shared" si="96"/>
        <v>2.6116578445817051E-2</v>
      </c>
      <c r="D2193" s="143">
        <f>IF('##zz500##'!K2193="","",IF('##zz500##'!K2193="yes",D2192,IF('##zz500##'!T2193&lt;&gt;0,D2192*(1+'##zz500##'!T2193),D2192*(1+C2193))))</f>
        <v>29.101950972190625</v>
      </c>
      <c r="E2193" s="6">
        <f t="shared" si="94"/>
        <v>2.6116578445817051E-2</v>
      </c>
      <c r="F2193" s="17">
        <f>D2193/MAX(D$240:D2193)-1</f>
        <v>0</v>
      </c>
      <c r="G2193" s="66">
        <f>IF('##zz500##'!K2193="","",IF('##zz500##'!K2193="no",G2192*(1+E2193),IF('##zz500##'!T2193&lt;&gt;0,G2192*(1+'##zz500##'!T2193),G2192*(1+'##zz500##'!P2193))))</f>
        <v>226.03738689485232</v>
      </c>
      <c r="H2193" s="6">
        <f t="shared" si="95"/>
        <v>2.6116578445817051E-2</v>
      </c>
      <c r="I2193" s="17">
        <f>G2193/MAX(G$240:G2193)-1</f>
        <v>0</v>
      </c>
      <c r="N2193" s="20"/>
      <c r="O2193" s="20"/>
      <c r="S2193" s="192"/>
      <c r="T2193" s="34"/>
      <c r="U2193" s="34"/>
      <c r="Y2193" s="39"/>
      <c r="Z2193" s="39"/>
      <c r="AA2193" s="17"/>
      <c r="AC2193" s="142"/>
      <c r="AE2193" s="17"/>
      <c r="AG2193" s="66"/>
      <c r="AI2193" s="17"/>
      <c r="AK2193" s="18"/>
      <c r="AM2193" s="23"/>
      <c r="AN2193" s="23"/>
      <c r="AO2193" s="23"/>
    </row>
    <row r="2194" spans="1:41" x14ac:dyDescent="0.25">
      <c r="A2194" s="72">
        <f>IF('##zz500##'!B2194&lt;&gt;"",'##zz500##'!B2194,"")</f>
        <v>42388</v>
      </c>
      <c r="B2194" s="208">
        <v>84333.36</v>
      </c>
      <c r="C2194" s="146">
        <f t="shared" si="96"/>
        <v>4.3151709133441685E-2</v>
      </c>
      <c r="D2194" s="143">
        <f>IF('##zz500##'!K2194="","",IF('##zz500##'!K2194="yes",D2193,IF('##zz500##'!T2194&lt;&gt;0,D2193*(1+'##zz500##'!T2194),D2193*(1+C2194))))</f>
        <v>29.101950972190625</v>
      </c>
      <c r="E2194" s="6">
        <f t="shared" si="94"/>
        <v>0</v>
      </c>
      <c r="F2194" s="17">
        <f>D2194/MAX(D$240:D2194)-1</f>
        <v>0</v>
      </c>
      <c r="G2194" s="66">
        <f>IF('##zz500##'!K2194="","",IF('##zz500##'!K2194="no",G2193*(1+E2194),IF('##zz500##'!T2194&lt;&gt;0,G2193*(1+'##zz500##'!T2194),G2193*(1+'##zz500##'!P2194))))</f>
        <v>216.76601212686569</v>
      </c>
      <c r="H2194" s="6">
        <f t="shared" si="95"/>
        <v>-4.1016996769209113E-2</v>
      </c>
      <c r="I2194" s="17">
        <f>G2194/MAX(G$240:G2194)-1</f>
        <v>-4.1016996769209113E-2</v>
      </c>
      <c r="N2194" s="20"/>
      <c r="O2194" s="20"/>
      <c r="S2194" s="192"/>
      <c r="T2194" s="34"/>
      <c r="U2194" s="34"/>
      <c r="Y2194" s="39"/>
      <c r="Z2194" s="39"/>
      <c r="AA2194" s="17"/>
      <c r="AC2194" s="142"/>
      <c r="AE2194" s="17"/>
      <c r="AG2194" s="66"/>
      <c r="AI2194" s="17"/>
      <c r="AK2194" s="18"/>
      <c r="AM2194" s="23"/>
      <c r="AN2194" s="23"/>
      <c r="AO2194" s="23"/>
    </row>
    <row r="2195" spans="1:41" x14ac:dyDescent="0.25">
      <c r="A2195" s="72">
        <f>IF('##zz500##'!B2195&lt;&gt;"",'##zz500##'!B2195,"")</f>
        <v>42389</v>
      </c>
      <c r="B2195" s="208">
        <v>84577.59</v>
      </c>
      <c r="C2195" s="146">
        <f t="shared" si="96"/>
        <v>2.8960069894048424E-3</v>
      </c>
      <c r="D2195" s="143">
        <f>IF('##zz500##'!K2195="","",IF('##zz500##'!K2195="yes",D2194,IF('##zz500##'!T2195&lt;&gt;0,D2194*(1+'##zz500##'!T2195),D2194*(1+C2195))))</f>
        <v>29.101950972190625</v>
      </c>
      <c r="E2195" s="6">
        <f t="shared" si="94"/>
        <v>0</v>
      </c>
      <c r="F2195" s="17">
        <f>D2195/MAX(D$240:D2195)-1</f>
        <v>0</v>
      </c>
      <c r="G2195" s="66">
        <f>IF('##zz500##'!K2195="","",IF('##zz500##'!K2195="no",G2194*(1+E2195),IF('##zz500##'!T2195&lt;&gt;0,G2194*(1+'##zz500##'!T2195),G2194*(1+'##zz500##'!P2195))))</f>
        <v>220.19548384753426</v>
      </c>
      <c r="H2195" s="6">
        <f t="shared" si="95"/>
        <v>1.5821076777762677E-2</v>
      </c>
      <c r="I2195" s="17">
        <f>G2195/MAX(G$240:G2195)-1</f>
        <v>-2.5844853046525396E-2</v>
      </c>
      <c r="N2195" s="20"/>
      <c r="O2195" s="20"/>
      <c r="S2195" s="192"/>
      <c r="T2195" s="34"/>
      <c r="U2195" s="34"/>
      <c r="Y2195" s="39"/>
      <c r="Z2195" s="39"/>
      <c r="AA2195" s="17"/>
      <c r="AC2195" s="142"/>
      <c r="AE2195" s="17"/>
      <c r="AG2195" s="66"/>
      <c r="AI2195" s="17"/>
      <c r="AK2195" s="18"/>
      <c r="AM2195" s="23"/>
      <c r="AN2195" s="23"/>
      <c r="AO2195" s="23"/>
    </row>
    <row r="2196" spans="1:41" x14ac:dyDescent="0.25">
      <c r="A2196" s="72">
        <f>IF('##zz500##'!B2196&lt;&gt;"",'##zz500##'!B2196,"")</f>
        <v>42390</v>
      </c>
      <c r="B2196" s="208">
        <v>81155.77</v>
      </c>
      <c r="C2196" s="146">
        <f t="shared" si="96"/>
        <v>-4.045776192014916E-2</v>
      </c>
      <c r="D2196" s="143">
        <f>IF('##zz500##'!K2196="","",IF('##zz500##'!K2196="yes",D2195,IF('##zz500##'!T2196&lt;&gt;0,D2195*(1+'##zz500##'!T2196),D2195*(1+C2196))))</f>
        <v>29.101950972190625</v>
      </c>
      <c r="E2196" s="6">
        <f t="shared" si="94"/>
        <v>0</v>
      </c>
      <c r="F2196" s="17">
        <f>D2196/MAX(D$240:D2196)-1</f>
        <v>0</v>
      </c>
      <c r="G2196" s="66">
        <f>IF('##zz500##'!K2196="","",IF('##zz500##'!K2196="no",G2195*(1+E2196),IF('##zz500##'!T2196&lt;&gt;0,G2195*(1+'##zz500##'!T2196),G2195*(1+'##zz500##'!P2196))))</f>
        <v>226.08245822289251</v>
      </c>
      <c r="H2196" s="6">
        <f t="shared" si="95"/>
        <v>2.6735218508997516E-2</v>
      </c>
      <c r="I2196" s="17">
        <f>G2196/MAX(G$240:G2196)-1</f>
        <v>0</v>
      </c>
      <c r="N2196" s="20"/>
      <c r="O2196" s="20"/>
      <c r="S2196" s="192"/>
      <c r="T2196" s="34"/>
      <c r="U2196" s="34"/>
      <c r="Y2196" s="39"/>
      <c r="Z2196" s="39"/>
      <c r="AA2196" s="17"/>
      <c r="AC2196" s="142"/>
      <c r="AE2196" s="17"/>
      <c r="AG2196" s="66"/>
      <c r="AI2196" s="17"/>
      <c r="AK2196" s="18"/>
      <c r="AM2196" s="23"/>
      <c r="AN2196" s="23"/>
      <c r="AO2196" s="23"/>
    </row>
    <row r="2197" spans="1:41" x14ac:dyDescent="0.25">
      <c r="A2197" s="72">
        <f>IF('##zz500##'!B2197&lt;&gt;"",'##zz500##'!B2197,"")</f>
        <v>42391</v>
      </c>
      <c r="B2197" s="208">
        <v>83255.73</v>
      </c>
      <c r="C2197" s="146">
        <f t="shared" si="96"/>
        <v>2.5875670947364426E-2</v>
      </c>
      <c r="D2197" s="143">
        <f>IF('##zz500##'!K2197="","",IF('##zz500##'!K2197="yes",D2196,IF('##zz500##'!T2197&lt;&gt;0,D2196*(1+'##zz500##'!T2197),D2196*(1+C2197))))</f>
        <v>29.101950972190625</v>
      </c>
      <c r="E2197" s="6">
        <f t="shared" si="94"/>
        <v>0</v>
      </c>
      <c r="F2197" s="17">
        <f>D2197/MAX(D$240:D2197)-1</f>
        <v>0</v>
      </c>
      <c r="G2197" s="66">
        <f>IF('##zz500##'!K2197="","",IF('##zz500##'!K2197="no",G2196*(1+E2197),IF('##zz500##'!T2197&lt;&gt;0,G2196*(1+'##zz500##'!T2197),G2196*(1+'##zz500##'!P2197))))</f>
        <v>222.06958416251786</v>
      </c>
      <c r="H2197" s="6">
        <f t="shared" si="95"/>
        <v>-1.7749603803486669E-2</v>
      </c>
      <c r="I2197" s="17">
        <f>G2197/MAX(G$240:G2197)-1</f>
        <v>-1.7749603803486669E-2</v>
      </c>
      <c r="N2197" s="20"/>
      <c r="O2197" s="20"/>
      <c r="S2197" s="192"/>
      <c r="T2197" s="34"/>
      <c r="U2197" s="34"/>
      <c r="Y2197" s="39"/>
      <c r="Z2197" s="39"/>
      <c r="AA2197" s="17"/>
      <c r="AC2197" s="142"/>
      <c r="AE2197" s="17"/>
      <c r="AG2197" s="66"/>
      <c r="AI2197" s="17"/>
      <c r="AK2197" s="18"/>
      <c r="AM2197" s="23"/>
      <c r="AN2197" s="23"/>
      <c r="AO2197" s="23"/>
    </row>
    <row r="2198" spans="1:41" x14ac:dyDescent="0.25">
      <c r="A2198" s="72">
        <f>IF('##zz500##'!B2198&lt;&gt;"",'##zz500##'!B2198,"")</f>
        <v>42394</v>
      </c>
      <c r="B2198" s="208">
        <v>84596.4</v>
      </c>
      <c r="C2198" s="146">
        <f t="shared" si="96"/>
        <v>1.6103035791050102E-2</v>
      </c>
      <c r="D2198" s="143">
        <f>IF('##zz500##'!K2198="","",IF('##zz500##'!K2198="yes",D2197,IF('##zz500##'!T2198&lt;&gt;0,D2197*(1+'##zz500##'!T2198),D2197*(1+C2198))))</f>
        <v>29.101950972190625</v>
      </c>
      <c r="E2198" s="6">
        <f t="shared" si="94"/>
        <v>0</v>
      </c>
      <c r="F2198" s="17">
        <f>D2198/MAX(D$240:D2198)-1</f>
        <v>0</v>
      </c>
      <c r="G2198" s="66">
        <f>IF('##zz500##'!K2198="","",IF('##zz500##'!K2198="no",G2197*(1+E2198),IF('##zz500##'!T2198&lt;&gt;0,G2197*(1+'##zz500##'!T2198),G2197*(1+'##zz500##'!P2198))))</f>
        <v>221.29346637296064</v>
      </c>
      <c r="H2198" s="6">
        <f t="shared" si="95"/>
        <v>-3.4949306204367092E-3</v>
      </c>
      <c r="I2198" s="17">
        <f>G2198/MAX(G$240:G2198)-1</f>
        <v>-2.1182500790089875E-2</v>
      </c>
      <c r="N2198" s="20"/>
      <c r="O2198" s="20"/>
      <c r="S2198" s="192"/>
      <c r="T2198" s="34"/>
      <c r="U2198" s="34"/>
      <c r="Y2198" s="39"/>
      <c r="Z2198" s="39"/>
      <c r="AA2198" s="17"/>
      <c r="AC2198" s="142"/>
      <c r="AE2198" s="17"/>
      <c r="AG2198" s="66"/>
      <c r="AI2198" s="17"/>
      <c r="AK2198" s="18"/>
      <c r="AM2198" s="23"/>
      <c r="AN2198" s="23"/>
      <c r="AO2198" s="23"/>
    </row>
    <row r="2199" spans="1:41" x14ac:dyDescent="0.25">
      <c r="A2199" s="72">
        <f>IF('##zz500##'!B2199&lt;&gt;"",'##zz500##'!B2199,"")</f>
        <v>42395</v>
      </c>
      <c r="B2199" s="208">
        <v>76186.240000000005</v>
      </c>
      <c r="C2199" s="146">
        <f t="shared" si="96"/>
        <v>-9.9415105134497361E-2</v>
      </c>
      <c r="D2199" s="143">
        <f>IF('##zz500##'!K2199="","",IF('##zz500##'!K2199="yes",D2198,IF('##zz500##'!T2199&lt;&gt;0,D2198*(1+'##zz500##'!T2199),D2198*(1+C2199))))</f>
        <v>29.101950972190625</v>
      </c>
      <c r="E2199" s="6">
        <f t="shared" si="94"/>
        <v>0</v>
      </c>
      <c r="F2199" s="17">
        <f>D2199/MAX(D$240:D2199)-1</f>
        <v>0</v>
      </c>
      <c r="G2199" s="66">
        <f>IF('##zz500##'!K2199="","",IF('##zz500##'!K2199="no",G2198*(1+E2199),IF('##zz500##'!T2199&lt;&gt;0,G2198*(1+'##zz500##'!T2199),G2198*(1+'##zz500##'!P2199))))</f>
        <v>236.50929988839798</v>
      </c>
      <c r="H2199" s="6">
        <f t="shared" si="95"/>
        <v>6.8758620689655103E-2</v>
      </c>
      <c r="I2199" s="17">
        <f>G2199/MAX(G$240:G2199)-1</f>
        <v>0</v>
      </c>
      <c r="N2199" s="20"/>
      <c r="O2199" s="20"/>
      <c r="S2199" s="192"/>
      <c r="T2199" s="34"/>
      <c r="U2199" s="34"/>
      <c r="Y2199" s="39"/>
      <c r="Z2199" s="39"/>
      <c r="AA2199" s="17"/>
      <c r="AC2199" s="142"/>
      <c r="AE2199" s="17"/>
      <c r="AG2199" s="66"/>
      <c r="AI2199" s="17"/>
      <c r="AK2199" s="18"/>
      <c r="AM2199" s="23"/>
      <c r="AN2199" s="23"/>
      <c r="AO2199" s="23"/>
    </row>
    <row r="2200" spans="1:41" x14ac:dyDescent="0.25">
      <c r="A2200" s="72">
        <f>IF('##zz500##'!B2200&lt;&gt;"",'##zz500##'!B2200,"")</f>
        <v>42396</v>
      </c>
      <c r="B2200" s="208">
        <v>74854.09</v>
      </c>
      <c r="C2200" s="146">
        <f t="shared" si="96"/>
        <v>-1.7485440940516406E-2</v>
      </c>
      <c r="D2200" s="143">
        <f>IF('##zz500##'!K2200="","",IF('##zz500##'!K2200="yes",D2199,IF('##zz500##'!T2200&lt;&gt;0,D2199*(1+'##zz500##'!T2200),D2199*(1+C2200))))</f>
        <v>29.101950972190625</v>
      </c>
      <c r="E2200" s="6">
        <f t="shared" si="94"/>
        <v>0</v>
      </c>
      <c r="F2200" s="17">
        <f>D2200/MAX(D$240:D2200)-1</f>
        <v>0</v>
      </c>
      <c r="G2200" s="66">
        <f>IF('##zz500##'!K2200="","",IF('##zz500##'!K2200="no",G2199*(1+E2200),IF('##zz500##'!T2200&lt;&gt;0,G2199*(1+'##zz500##'!T2200),G2199*(1+'##zz500##'!P2200))))</f>
        <v>241.79892505068014</v>
      </c>
      <c r="H2200" s="6">
        <f t="shared" si="95"/>
        <v>2.2365400281418868E-2</v>
      </c>
      <c r="I2200" s="17">
        <f>G2200/MAX(G$240:G2200)-1</f>
        <v>0</v>
      </c>
      <c r="N2200" s="20"/>
      <c r="O2200" s="20"/>
      <c r="S2200" s="192"/>
      <c r="T2200" s="34"/>
      <c r="U2200" s="34"/>
      <c r="Y2200" s="39"/>
      <c r="Z2200" s="39"/>
      <c r="AA2200" s="17"/>
      <c r="AC2200" s="142"/>
      <c r="AE2200" s="17"/>
      <c r="AG2200" s="66"/>
      <c r="AI2200" s="17"/>
      <c r="AK2200" s="18"/>
      <c r="AM2200" s="23"/>
      <c r="AN2200" s="23"/>
      <c r="AO2200" s="23"/>
    </row>
    <row r="2201" spans="1:41" x14ac:dyDescent="0.25">
      <c r="A2201" s="72">
        <f>IF('##zz500##'!B2201&lt;&gt;"",'##zz500##'!B2201,"")</f>
        <v>42397</v>
      </c>
      <c r="B2201" s="208">
        <v>70432.13</v>
      </c>
      <c r="C2201" s="146">
        <f t="shared" si="96"/>
        <v>-5.9074393930912739E-2</v>
      </c>
      <c r="D2201" s="143">
        <f>IF('##zz500##'!K2201="","",IF('##zz500##'!K2201="yes",D2200,IF('##zz500##'!T2201&lt;&gt;0,D2200*(1+'##zz500##'!T2201),D2200*(1+C2201))))</f>
        <v>29.101950972190625</v>
      </c>
      <c r="E2201" s="6">
        <f t="shared" si="94"/>
        <v>0</v>
      </c>
      <c r="F2201" s="17">
        <f>D2201/MAX(D$240:D2201)-1</f>
        <v>0</v>
      </c>
      <c r="G2201" s="66">
        <f>IF('##zz500##'!K2201="","",IF('##zz500##'!K2201="no",G2200*(1+E2201),IF('##zz500##'!T2201&lt;&gt;0,G2200*(1+'##zz500##'!T2201),G2200*(1+'##zz500##'!P2201))))</f>
        <v>247.5412144987059</v>
      </c>
      <c r="H2201" s="6">
        <f t="shared" si="95"/>
        <v>2.374820089387164E-2</v>
      </c>
      <c r="I2201" s="17">
        <f>G2201/MAX(G$240:G2201)-1</f>
        <v>0</v>
      </c>
      <c r="N2201" s="20"/>
      <c r="O2201" s="20"/>
      <c r="S2201" s="192"/>
      <c r="T2201" s="34"/>
      <c r="U2201" s="34"/>
      <c r="Y2201" s="39"/>
      <c r="Z2201" s="39"/>
      <c r="AA2201" s="17"/>
      <c r="AC2201" s="142"/>
      <c r="AE2201" s="17"/>
      <c r="AG2201" s="66"/>
      <c r="AI2201" s="17"/>
      <c r="AK2201" s="18"/>
      <c r="AM2201" s="23"/>
      <c r="AN2201" s="23"/>
      <c r="AO2201" s="23"/>
    </row>
    <row r="2202" spans="1:41" s="49" customFormat="1" x14ac:dyDescent="0.25">
      <c r="A2202" s="72">
        <f>IF('##zz500##'!B2202&lt;&gt;"",'##zz500##'!B2202,"")</f>
        <v>42398</v>
      </c>
      <c r="B2202" s="208">
        <v>74046.899999999994</v>
      </c>
      <c r="C2202" s="146">
        <f t="shared" si="96"/>
        <v>5.1322741481763856E-2</v>
      </c>
      <c r="D2202" s="143">
        <f>IF('##zz500##'!K2202="","",IF('##zz500##'!K2202="yes",D2201,IF('##zz500##'!T2202&lt;&gt;0,D2201*(1+'##zz500##'!T2202),D2201*(1+C2202))))</f>
        <v>30.595542878551331</v>
      </c>
      <c r="E2202" s="52">
        <f t="shared" si="94"/>
        <v>5.1322741481763856E-2</v>
      </c>
      <c r="F2202" s="52">
        <f>D2202/MAX(D$240:D2202)-1</f>
        <v>0</v>
      </c>
      <c r="G2202" s="66">
        <f>IF('##zz500##'!K2202="","",IF('##zz500##'!K2202="no",G2201*(1+E2202),IF('##zz500##'!T2202&lt;&gt;0,G2201*(1+'##zz500##'!T2202),G2201*(1+'##zz500##'!P2202))))</f>
        <v>260.24570825650483</v>
      </c>
      <c r="H2202" s="52">
        <f t="shared" si="95"/>
        <v>5.1322741481763856E-2</v>
      </c>
      <c r="I2202" s="52">
        <f>G2202/MAX(G$240:G2202)-1</f>
        <v>0</v>
      </c>
      <c r="J2202" s="169"/>
      <c r="K2202" s="169"/>
      <c r="L2202" s="169"/>
      <c r="M2202" s="169"/>
      <c r="N2202" s="54"/>
      <c r="O2202" s="54"/>
      <c r="P2202" s="170"/>
      <c r="Q2202" s="55"/>
      <c r="R2202" s="17"/>
      <c r="S2202" s="192"/>
      <c r="T2202" s="171"/>
      <c r="U2202" s="171"/>
      <c r="V2202" s="52"/>
      <c r="W2202" s="52"/>
      <c r="X2202" s="89"/>
      <c r="Y2202" s="115"/>
      <c r="Z2202" s="115"/>
      <c r="AA2202" s="52"/>
      <c r="AB2202" s="52"/>
      <c r="AC2202" s="142"/>
      <c r="AD2202" s="52"/>
      <c r="AE2202" s="52"/>
      <c r="AF2202" s="52"/>
      <c r="AG2202" s="66"/>
      <c r="AH2202" s="52"/>
      <c r="AI2202" s="52"/>
      <c r="AJ2202" s="52"/>
      <c r="AK2202" s="53"/>
      <c r="AL2202" s="52"/>
      <c r="AM2202" s="169"/>
      <c r="AN2202" s="169"/>
      <c r="AO2202" s="169"/>
    </row>
    <row r="2203" spans="1:41" x14ac:dyDescent="0.25">
      <c r="A2203" s="72">
        <f>IF('##zz500##'!B2203&lt;&gt;"",'##zz500##'!B2203,"")</f>
        <v>42401</v>
      </c>
      <c r="B2203" s="208">
        <v>74188.77</v>
      </c>
      <c r="C2203" s="146">
        <f t="shared" si="96"/>
        <v>1.9159478654746653E-3</v>
      </c>
      <c r="D2203" s="143">
        <f>IF('##zz500##'!K2203="","",IF('##zz500##'!K2203="yes",D2202,IF('##zz500##'!T2203&lt;&gt;0,D2202*(1+'##zz500##'!T2203),D2202*(1+C2203))))</f>
        <v>30.595542878551331</v>
      </c>
      <c r="E2203" s="6">
        <f t="shared" si="94"/>
        <v>0</v>
      </c>
      <c r="F2203" s="17">
        <f>D2203/MAX(D$240:D2203)-1</f>
        <v>0</v>
      </c>
      <c r="G2203" s="66">
        <f>IF('##zz500##'!K2203="","",IF('##zz500##'!K2203="no",G2202*(1+E2203),IF('##zz500##'!T2203&lt;&gt;0,G2202*(1+'##zz500##'!T2203),G2202*(1+'##zz500##'!P2203))))</f>
        <v>260.57774150656007</v>
      </c>
      <c r="H2203" s="6">
        <f t="shared" si="95"/>
        <v>1.2758452474765924E-3</v>
      </c>
      <c r="I2203" s="17">
        <f>G2203/MAX(G$240:G2203)-1</f>
        <v>0</v>
      </c>
      <c r="N2203" s="20"/>
      <c r="O2203" s="20"/>
      <c r="S2203" s="192"/>
      <c r="T2203" s="34"/>
      <c r="U2203" s="34"/>
      <c r="Y2203" s="39"/>
      <c r="Z2203" s="39"/>
      <c r="AA2203" s="17"/>
      <c r="AC2203" s="142"/>
      <c r="AE2203" s="17"/>
      <c r="AG2203" s="66"/>
      <c r="AI2203" s="17"/>
      <c r="AK2203" s="18"/>
      <c r="AM2203" s="23"/>
      <c r="AN2203" s="23"/>
      <c r="AO2203" s="23"/>
    </row>
    <row r="2204" spans="1:41" x14ac:dyDescent="0.25">
      <c r="A2204" s="72">
        <f>IF('##zz500##'!B2204&lt;&gt;"",'##zz500##'!B2204,"")</f>
        <v>42402</v>
      </c>
      <c r="B2204" s="208">
        <v>77752.5</v>
      </c>
      <c r="C2204" s="146">
        <f t="shared" si="96"/>
        <v>4.803597633442358E-2</v>
      </c>
      <c r="D2204" s="143">
        <f>IF('##zz500##'!K2204="","",IF('##zz500##'!K2204="yes",D2203,IF('##zz500##'!T2204&lt;&gt;0,D2203*(1+'##zz500##'!T2204),D2203*(1+C2204))))</f>
        <v>30.595542878551331</v>
      </c>
      <c r="E2204" s="6">
        <f t="shared" si="94"/>
        <v>0</v>
      </c>
      <c r="F2204" s="17">
        <f>D2204/MAX(D$240:D2204)-1</f>
        <v>0</v>
      </c>
      <c r="G2204" s="66">
        <f>IF('##zz500##'!K2204="","",IF('##zz500##'!K2204="no",G2203*(1+E2204),IF('##zz500##'!T2204&lt;&gt;0,G2203*(1+'##zz500##'!T2204),G2203*(1+'##zz500##'!P2204))))</f>
        <v>250.75773494142462</v>
      </c>
      <c r="H2204" s="6">
        <f t="shared" si="95"/>
        <v>-3.7685515686642912E-2</v>
      </c>
      <c r="I2204" s="17">
        <f>G2204/MAX(G$240:G2204)-1</f>
        <v>-3.7685515686642912E-2</v>
      </c>
      <c r="N2204" s="20"/>
      <c r="O2204" s="20"/>
      <c r="S2204" s="192"/>
      <c r="T2204" s="34"/>
      <c r="U2204" s="34"/>
      <c r="Y2204" s="39"/>
      <c r="Z2204" s="39"/>
      <c r="AA2204" s="17"/>
      <c r="AC2204" s="142"/>
      <c r="AE2204" s="17"/>
      <c r="AG2204" s="66"/>
      <c r="AI2204" s="17"/>
      <c r="AK2204" s="18"/>
      <c r="AM2204" s="23"/>
      <c r="AN2204" s="23"/>
      <c r="AO2204" s="23"/>
    </row>
    <row r="2205" spans="1:41" x14ac:dyDescent="0.25">
      <c r="A2205" s="72">
        <f>IF('##zz500##'!B2205&lt;&gt;"",'##zz500##'!B2205,"")</f>
        <v>42403</v>
      </c>
      <c r="B2205" s="208">
        <v>78961.16</v>
      </c>
      <c r="C2205" s="146">
        <f t="shared" si="96"/>
        <v>1.5544966399794191E-2</v>
      </c>
      <c r="D2205" s="143">
        <f>IF('##zz500##'!K2205="","",IF('##zz500##'!K2205="yes",D2204,IF('##zz500##'!T2205&lt;&gt;0,D2204*(1+'##zz500##'!T2205),D2204*(1+C2205))))</f>
        <v>30.595542878551331</v>
      </c>
      <c r="E2205" s="6">
        <f t="shared" si="94"/>
        <v>0</v>
      </c>
      <c r="F2205" s="17">
        <f>D2205/MAX(D$240:D2205)-1</f>
        <v>0</v>
      </c>
      <c r="G2205" s="66">
        <f>IF('##zz500##'!K2205="","",IF('##zz500##'!K2205="no",G2204*(1+E2205),IF('##zz500##'!T2205&lt;&gt;0,G2204*(1+'##zz500##'!T2205),G2204*(1+'##zz500##'!P2205))))</f>
        <v>249.25053731667711</v>
      </c>
      <c r="H2205" s="6">
        <f t="shared" si="95"/>
        <v>-6.0105728148309723E-3</v>
      </c>
      <c r="I2205" s="17">
        <f>G2205/MAX(G$240:G2205)-1</f>
        <v>-4.346957696537479E-2</v>
      </c>
      <c r="N2205" s="20"/>
      <c r="O2205" s="20"/>
      <c r="S2205" s="192"/>
      <c r="T2205" s="34"/>
      <c r="U2205" s="34"/>
      <c r="Y2205" s="39"/>
      <c r="Z2205" s="39"/>
      <c r="AA2205" s="17"/>
      <c r="AC2205" s="142"/>
      <c r="AE2205" s="17"/>
      <c r="AG2205" s="66"/>
      <c r="AI2205" s="17"/>
      <c r="AK2205" s="18"/>
      <c r="AM2205" s="23"/>
      <c r="AN2205" s="23"/>
      <c r="AO2205" s="23"/>
    </row>
    <row r="2206" spans="1:41" x14ac:dyDescent="0.25">
      <c r="A2206" s="72">
        <f>IF('##zz500##'!B2206&lt;&gt;"",'##zz500##'!B2206,"")</f>
        <v>42404</v>
      </c>
      <c r="B2206" s="208">
        <v>81547.12</v>
      </c>
      <c r="C2206" s="146">
        <f t="shared" si="96"/>
        <v>3.2749772166467572E-2</v>
      </c>
      <c r="D2206" s="143">
        <f>IF('##zz500##'!K2206="","",IF('##zz500##'!K2206="yes",D2205,IF('##zz500##'!T2206&lt;&gt;0,D2205*(1+'##zz500##'!T2206),D2205*(1+C2206))))</f>
        <v>30.595542878551331</v>
      </c>
      <c r="E2206" s="6">
        <f t="shared" si="94"/>
        <v>0</v>
      </c>
      <c r="F2206" s="17">
        <f>D2206/MAX(D$240:D2206)-1</f>
        <v>0</v>
      </c>
      <c r="G2206" s="66">
        <f>IF('##zz500##'!K2206="","",IF('##zz500##'!K2206="no",G2205*(1+E2206),IF('##zz500##'!T2206&lt;&gt;0,G2205*(1+'##zz500##'!T2206),G2205*(1+'##zz500##'!P2206))))</f>
        <v>243.05156951917411</v>
      </c>
      <c r="H2206" s="6">
        <f t="shared" si="95"/>
        <v>-2.4870429023898577E-2</v>
      </c>
      <c r="I2206" s="17">
        <f>G2206/MAX(G$240:G2206)-1</f>
        <v>-6.7258898960657176E-2</v>
      </c>
      <c r="N2206" s="20"/>
      <c r="O2206" s="20"/>
      <c r="S2206" s="192"/>
      <c r="T2206" s="34"/>
      <c r="U2206" s="34"/>
      <c r="Y2206" s="39"/>
      <c r="Z2206" s="39"/>
      <c r="AA2206" s="17"/>
      <c r="AC2206" s="142"/>
      <c r="AE2206" s="17"/>
      <c r="AG2206" s="66"/>
      <c r="AI2206" s="17"/>
      <c r="AK2206" s="18"/>
      <c r="AM2206" s="23"/>
      <c r="AN2206" s="23"/>
      <c r="AO2206" s="23"/>
    </row>
    <row r="2207" spans="1:41" x14ac:dyDescent="0.25">
      <c r="A2207" s="72">
        <f>IF('##zz500##'!B2207&lt;&gt;"",'##zz500##'!B2207,"")</f>
        <v>42405</v>
      </c>
      <c r="B2207" s="208">
        <v>81115.839999999997</v>
      </c>
      <c r="C2207" s="146">
        <f t="shared" si="96"/>
        <v>-5.2887214165258101E-3</v>
      </c>
      <c r="D2207" s="143">
        <f>IF('##zz500##'!K2207="","",IF('##zz500##'!K2207="yes",D2206,IF('##zz500##'!T2207&lt;&gt;0,D2206*(1+'##zz500##'!T2207),D2206*(1+C2207))))</f>
        <v>30.595542878551331</v>
      </c>
      <c r="E2207" s="6">
        <f t="shared" si="94"/>
        <v>0</v>
      </c>
      <c r="F2207" s="17">
        <f>D2207/MAX(D$240:D2207)-1</f>
        <v>0</v>
      </c>
      <c r="G2207" s="66">
        <f>IF('##zz500##'!K2207="","",IF('##zz500##'!K2207="no",G2206*(1+E2207),IF('##zz500##'!T2207&lt;&gt;0,G2206*(1+'##zz500##'!T2207),G2206*(1+'##zz500##'!P2207))))</f>
        <v>246.38045844322951</v>
      </c>
      <c r="H2207" s="6">
        <f t="shared" si="95"/>
        <v>1.3696224758560138E-2</v>
      </c>
      <c r="I2207" s="17">
        <f>G2207/MAX(G$240:G2207)-1</f>
        <v>-5.4483867199275449E-2</v>
      </c>
      <c r="N2207" s="20"/>
      <c r="O2207" s="20"/>
      <c r="S2207" s="192"/>
      <c r="T2207" s="34"/>
      <c r="U2207" s="34"/>
      <c r="Y2207" s="39"/>
      <c r="Z2207" s="39"/>
      <c r="AA2207" s="17"/>
      <c r="AC2207" s="142"/>
      <c r="AE2207" s="17"/>
      <c r="AG2207" s="66"/>
      <c r="AI2207" s="17"/>
      <c r="AK2207" s="18"/>
      <c r="AM2207" s="23"/>
      <c r="AN2207" s="23"/>
      <c r="AO2207" s="23"/>
    </row>
    <row r="2208" spans="1:41" x14ac:dyDescent="0.25">
      <c r="A2208" s="72">
        <f>IF('##zz500##'!B2208&lt;&gt;"",'##zz500##'!B2208,"")</f>
        <v>42415</v>
      </c>
      <c r="B2208" s="208">
        <v>81944.570000000007</v>
      </c>
      <c r="C2208" s="146">
        <f t="shared" si="96"/>
        <v>1.0216623534934799E-2</v>
      </c>
      <c r="D2208" s="143">
        <f>IF('##zz500##'!K2208="","",IF('##zz500##'!K2208="yes",D2207,IF('##zz500##'!T2208&lt;&gt;0,D2207*(1+'##zz500##'!T2208),D2207*(1+C2208))))</f>
        <v>30.595542878551331</v>
      </c>
      <c r="E2208" s="6">
        <f t="shared" si="94"/>
        <v>0</v>
      </c>
      <c r="F2208" s="17">
        <f>D2208/MAX(D$240:D2208)-1</f>
        <v>0</v>
      </c>
      <c r="G2208" s="66">
        <f>IF('##zz500##'!K2208="","",IF('##zz500##'!K2208="no",G2207*(1+E2208),IF('##zz500##'!T2208&lt;&gt;0,G2207*(1+'##zz500##'!T2208),G2207*(1+'##zz500##'!P2208))))</f>
        <v>244.87155907159928</v>
      </c>
      <c r="H2208" s="6">
        <f t="shared" si="95"/>
        <v>-6.124265622218239E-3</v>
      </c>
      <c r="I2208" s="17">
        <f>G2208/MAX(G$240:G2208)-1</f>
        <v>-6.0274459146639647E-2</v>
      </c>
      <c r="N2208" s="20"/>
      <c r="O2208" s="20"/>
      <c r="S2208" s="192"/>
      <c r="T2208" s="34"/>
      <c r="U2208" s="34"/>
      <c r="Y2208" s="39"/>
      <c r="Z2208" s="39"/>
      <c r="AA2208" s="17"/>
      <c r="AC2208" s="142"/>
      <c r="AE2208" s="17"/>
      <c r="AF2208" s="14"/>
      <c r="AG2208" s="66"/>
      <c r="AI2208" s="17"/>
      <c r="AJ2208" s="14"/>
      <c r="AK2208" s="18"/>
      <c r="AM2208" s="23"/>
      <c r="AN2208" s="23"/>
      <c r="AO2208" s="23"/>
    </row>
    <row r="2209" spans="1:41" x14ac:dyDescent="0.25">
      <c r="A2209" s="72">
        <f>IF('##zz500##'!B2209&lt;&gt;"",'##zz500##'!B2209,"")</f>
        <v>42416</v>
      </c>
      <c r="B2209" s="208">
        <v>85364.47</v>
      </c>
      <c r="C2209" s="146">
        <f t="shared" si="96"/>
        <v>4.1734308935906128E-2</v>
      </c>
      <c r="D2209" s="143">
        <f>IF('##zz500##'!K2209="","",IF('##zz500##'!K2209="yes",D2208,IF('##zz500##'!T2209&lt;&gt;0,D2208*(1+'##zz500##'!T2209),D2208*(1+C2209))))</f>
        <v>30.595542878551331</v>
      </c>
      <c r="E2209" s="6">
        <f t="shared" si="94"/>
        <v>0</v>
      </c>
      <c r="F2209" s="17">
        <f>D2209/MAX(D$240:D2209)-1</f>
        <v>0</v>
      </c>
      <c r="G2209" s="66">
        <f>IF('##zz500##'!K2209="","",IF('##zz500##'!K2209="no",G2208*(1+E2209),IF('##zz500##'!T2209&lt;&gt;0,G2208*(1+'##zz500##'!T2209),G2208*(1+'##zz500##'!P2209))))</f>
        <v>235.67018270728317</v>
      </c>
      <c r="H2209" s="6">
        <f t="shared" si="95"/>
        <v>-3.7576337567343465E-2</v>
      </c>
      <c r="I2209" s="17">
        <f>G2209/MAX(G$240:G2209)-1</f>
        <v>-9.5585903290399954E-2</v>
      </c>
      <c r="N2209" s="20"/>
      <c r="O2209" s="20"/>
      <c r="S2209" s="192"/>
      <c r="T2209" s="34"/>
      <c r="U2209" s="34"/>
      <c r="Y2209" s="39"/>
      <c r="Z2209" s="39"/>
      <c r="AA2209" s="17"/>
      <c r="AC2209" s="142"/>
      <c r="AE2209" s="17"/>
      <c r="AG2209" s="66"/>
      <c r="AI2209" s="17"/>
      <c r="AK2209" s="18"/>
      <c r="AM2209" s="23"/>
      <c r="AN2209" s="23"/>
      <c r="AO2209" s="23"/>
    </row>
    <row r="2210" spans="1:41" x14ac:dyDescent="0.25">
      <c r="A2210" s="72">
        <f>IF('##zz500##'!B2210&lt;&gt;"",'##zz500##'!B2210,"")</f>
        <v>42417</v>
      </c>
      <c r="B2210" s="208">
        <v>85771.93</v>
      </c>
      <c r="C2210" s="146">
        <f t="shared" si="96"/>
        <v>4.7731802235753129E-3</v>
      </c>
      <c r="D2210" s="143">
        <f>IF('##zz500##'!K2210="","",IF('##zz500##'!K2210="yes",D2209,IF('##zz500##'!T2210&lt;&gt;0,D2209*(1+'##zz500##'!T2210),D2209*(1+C2210))))</f>
        <v>30.478068117623739</v>
      </c>
      <c r="E2210" s="6">
        <f t="shared" si="94"/>
        <v>-3.8396037420844742E-3</v>
      </c>
      <c r="F2210" s="17">
        <f>D2210/MAX(D$240:D2210)-1</f>
        <v>-3.8396037420844742E-3</v>
      </c>
      <c r="G2210" s="66">
        <f>IF('##zz500##'!K2210="","",IF('##zz500##'!K2210="no",G2209*(1+E2210),IF('##zz500##'!T2210&lt;&gt;0,G2209*(1+'##zz500##'!T2210),G2209*(1+'##zz500##'!P2210))))</f>
        <v>234.76530259186256</v>
      </c>
      <c r="H2210" s="6">
        <f t="shared" si="95"/>
        <v>-3.8396037420844742E-3</v>
      </c>
      <c r="I2210" s="17">
        <f>G2210/MAX(G$240:G2210)-1</f>
        <v>-9.9058495040520111E-2</v>
      </c>
      <c r="N2210" s="20"/>
      <c r="O2210" s="20"/>
      <c r="S2210" s="192"/>
      <c r="T2210" s="34"/>
      <c r="U2210" s="34"/>
      <c r="Y2210" s="39"/>
      <c r="Z2210" s="39"/>
      <c r="AA2210" s="17"/>
      <c r="AC2210" s="142"/>
      <c r="AE2210" s="17"/>
      <c r="AG2210" s="66"/>
      <c r="AI2210" s="17"/>
      <c r="AK2210" s="18"/>
      <c r="AM2210" s="23"/>
      <c r="AN2210" s="23"/>
      <c r="AO2210" s="23"/>
    </row>
    <row r="2211" spans="1:41" x14ac:dyDescent="0.25">
      <c r="A2211" s="72">
        <f>IF('##zz500##'!B2211&lt;&gt;"",'##zz500##'!B2211,"")</f>
        <v>42418</v>
      </c>
      <c r="B2211" s="208">
        <v>85701.43</v>
      </c>
      <c r="C2211" s="146">
        <f t="shared" si="96"/>
        <v>-8.2194722679085341E-4</v>
      </c>
      <c r="D2211" s="143">
        <f>IF('##zz500##'!K2211="","",IF('##zz500##'!K2211="yes",D2210,IF('##zz500##'!T2211&lt;&gt;0,D2210*(1+'##zz500##'!T2211),D2210*(1+C2211))))</f>
        <v>30.453016754056517</v>
      </c>
      <c r="E2211" s="6">
        <f t="shared" si="94"/>
        <v>-8.2194722679085341E-4</v>
      </c>
      <c r="F2211" s="17">
        <f>D2211/MAX(D$240:D2211)-1</f>
        <v>-4.6583950172275346E-3</v>
      </c>
      <c r="G2211" s="66">
        <f>IF('##zz500##'!K2211="","",IF('##zz500##'!K2211="no",G2210*(1+E2211),IF('##zz500##'!T2211&lt;&gt;0,G2210*(1+'##zz500##'!T2211),G2210*(1+'##zz500##'!P2211))))</f>
        <v>234.57233790245047</v>
      </c>
      <c r="H2211" s="6">
        <f t="shared" si="95"/>
        <v>-8.2194722679085341E-4</v>
      </c>
      <c r="I2211" s="17">
        <f>G2211/MAX(G$240:G2211)-1</f>
        <v>-9.9799021412022348E-2</v>
      </c>
      <c r="N2211" s="20"/>
      <c r="O2211" s="20"/>
      <c r="S2211" s="192"/>
      <c r="T2211" s="34"/>
      <c r="U2211" s="34"/>
      <c r="Y2211" s="39"/>
      <c r="Z2211" s="39"/>
      <c r="AA2211" s="17"/>
      <c r="AC2211" s="142"/>
      <c r="AE2211" s="17"/>
      <c r="AG2211" s="66"/>
      <c r="AI2211" s="17"/>
      <c r="AK2211" s="18"/>
      <c r="AM2211" s="23"/>
      <c r="AN2211" s="23"/>
      <c r="AO2211" s="23"/>
    </row>
    <row r="2212" spans="1:41" x14ac:dyDescent="0.25">
      <c r="A2212" s="72">
        <f>IF('##zz500##'!B2212&lt;&gt;"",'##zz500##'!B2212,"")</f>
        <v>42419</v>
      </c>
      <c r="B2212" s="208">
        <v>86094.88</v>
      </c>
      <c r="C2212" s="146">
        <f t="shared" si="96"/>
        <v>4.5909385642690648E-3</v>
      </c>
      <c r="D2212" s="143">
        <f>IF('##zz500##'!K2212="","",IF('##zz500##'!K2212="yes",D2211,IF('##zz500##'!T2212&lt;&gt;0,D2211*(1+'##zz500##'!T2212),D2211*(1+C2212))))</f>
        <v>30.592824683071047</v>
      </c>
      <c r="E2212" s="6">
        <f t="shared" si="94"/>
        <v>4.5909385642690648E-3</v>
      </c>
      <c r="F2212" s="17">
        <f>D2212/MAX(D$240:D2212)-1</f>
        <v>-8.8842858290583138E-5</v>
      </c>
      <c r="G2212" s="66">
        <f>IF('##zz500##'!K2212="","",IF('##zz500##'!K2212="no",G2211*(1+E2212),IF('##zz500##'!T2212&lt;&gt;0,G2211*(1+'##zz500##'!T2212),G2211*(1+'##zz500##'!P2212))))</f>
        <v>235.64924509463759</v>
      </c>
      <c r="H2212" s="6">
        <f t="shared" si="95"/>
        <v>4.5909385642690648E-3</v>
      </c>
      <c r="I2212" s="17">
        <f>G2212/MAX(G$240:G2212)-1</f>
        <v>-9.566625402383E-2</v>
      </c>
      <c r="N2212" s="20"/>
      <c r="O2212" s="20"/>
      <c r="S2212" s="192"/>
      <c r="T2212" s="34"/>
      <c r="U2212" s="34"/>
      <c r="Y2212" s="39"/>
      <c r="Z2212" s="39"/>
      <c r="AA2212" s="17"/>
      <c r="AC2212" s="142"/>
      <c r="AE2212" s="17"/>
      <c r="AG2212" s="66"/>
      <c r="AI2212" s="17"/>
      <c r="AK2212" s="18"/>
      <c r="AM2212" s="23"/>
      <c r="AN2212" s="23"/>
      <c r="AO2212" s="23"/>
    </row>
    <row r="2213" spans="1:41" x14ac:dyDescent="0.25">
      <c r="A2213" s="72">
        <f>IF('##zz500##'!B2213&lt;&gt;"",'##zz500##'!B2213,"")</f>
        <v>42422</v>
      </c>
      <c r="B2213" s="208">
        <v>87830.44</v>
      </c>
      <c r="C2213" s="146">
        <f t="shared" si="96"/>
        <v>2.0158690040569249E-2</v>
      </c>
      <c r="D2213" s="143">
        <f>IF('##zz500##'!K2213="","",IF('##zz500##'!K2213="yes",D2212,IF('##zz500##'!T2213&lt;&gt;0,D2212*(1+'##zz500##'!T2213),D2212*(1+C2213))))</f>
        <v>31.209535953322554</v>
      </c>
      <c r="E2213" s="6">
        <f t="shared" si="94"/>
        <v>2.0158690040569249E-2</v>
      </c>
      <c r="F2213" s="17">
        <f>D2213/MAX(D$240:D2213)-1</f>
        <v>0</v>
      </c>
      <c r="G2213" s="66">
        <f>IF('##zz500##'!K2213="","",IF('##zz500##'!K2213="no",G2212*(1+E2213),IF('##zz500##'!T2213&lt;&gt;0,G2212*(1+'##zz500##'!T2213),G2212*(1+'##zz500##'!P2213))))</f>
        <v>240.39962518479453</v>
      </c>
      <c r="H2213" s="6">
        <f t="shared" si="95"/>
        <v>2.0158690040569249E-2</v>
      </c>
      <c r="I2213" s="17">
        <f>G2213/MAX(G$240:G2213)-1</f>
        <v>-7.743607034546951E-2</v>
      </c>
      <c r="N2213" s="20"/>
      <c r="O2213" s="20"/>
      <c r="S2213" s="192"/>
      <c r="T2213" s="34"/>
      <c r="U2213" s="34"/>
      <c r="Y2213" s="39"/>
      <c r="Z2213" s="39"/>
      <c r="AA2213" s="17"/>
      <c r="AC2213" s="142"/>
      <c r="AE2213" s="17"/>
      <c r="AG2213" s="66"/>
      <c r="AI2213" s="17"/>
      <c r="AK2213" s="18"/>
      <c r="AM2213" s="23"/>
      <c r="AN2213" s="23"/>
      <c r="AO2213" s="23"/>
    </row>
    <row r="2214" spans="1:41" x14ac:dyDescent="0.25">
      <c r="A2214" s="72">
        <f>IF('##zz500##'!B2214&lt;&gt;"",'##zz500##'!B2214,"")</f>
        <v>42423</v>
      </c>
      <c r="B2214" s="208">
        <v>87061.75</v>
      </c>
      <c r="C2214" s="146">
        <f t="shared" si="96"/>
        <v>-8.7519771049764383E-3</v>
      </c>
      <c r="D2214" s="143">
        <f>IF('##zz500##'!K2214="","",IF('##zz500##'!K2214="yes",D2213,IF('##zz500##'!T2214&lt;&gt;0,D2213*(1+'##zz500##'!T2214),D2213*(1+C2214))))</f>
        <v>30.936390809202138</v>
      </c>
      <c r="E2214" s="6">
        <f t="shared" si="94"/>
        <v>-8.7519771049764383E-3</v>
      </c>
      <c r="F2214" s="17">
        <f>D2214/MAX(D$240:D2214)-1</f>
        <v>-8.7519771049764383E-3</v>
      </c>
      <c r="G2214" s="66">
        <f>IF('##zz500##'!K2214="","",IF('##zz500##'!K2214="no",G2213*(1+E2214),IF('##zz500##'!T2214&lt;&gt;0,G2213*(1+'##zz500##'!T2214),G2213*(1+'##zz500##'!P2214))))</f>
        <v>238.29565316913229</v>
      </c>
      <c r="H2214" s="6">
        <f t="shared" si="95"/>
        <v>-8.7519771049764383E-3</v>
      </c>
      <c r="I2214" s="17">
        <f>G2214/MAX(G$240:G2214)-1</f>
        <v>-8.5510328735682983E-2</v>
      </c>
      <c r="N2214" s="20"/>
      <c r="O2214" s="20"/>
      <c r="S2214" s="192"/>
      <c r="T2214" s="34"/>
      <c r="U2214" s="34"/>
      <c r="Y2214" s="39"/>
      <c r="Z2214" s="39"/>
      <c r="AA2214" s="17"/>
      <c r="AC2214" s="142"/>
      <c r="AE2214" s="17"/>
      <c r="AG2214" s="66"/>
      <c r="AI2214" s="17"/>
      <c r="AK2214" s="18"/>
      <c r="AM2214" s="23"/>
      <c r="AN2214" s="23"/>
      <c r="AO2214" s="23"/>
    </row>
    <row r="2215" spans="1:41" x14ac:dyDescent="0.25">
      <c r="A2215" s="72">
        <f>IF('##zz500##'!B2215&lt;&gt;"",'##zz500##'!B2215,"")</f>
        <v>42424</v>
      </c>
      <c r="B2215" s="208">
        <v>87738.55</v>
      </c>
      <c r="C2215" s="146">
        <f t="shared" si="96"/>
        <v>7.7737927390617578E-3</v>
      </c>
      <c r="D2215" s="143">
        <f>IF('##zz500##'!K2215="","",IF('##zz500##'!K2215="yes",D2214,IF('##zz500##'!T2215&lt;&gt;0,D2214*(1+'##zz500##'!T2215),D2214*(1+C2215))))</f>
        <v>31.176883899447489</v>
      </c>
      <c r="E2215" s="6">
        <f t="shared" si="94"/>
        <v>7.7737927390617578E-3</v>
      </c>
      <c r="F2215" s="17">
        <f>D2215/MAX(D$240:D2215)-1</f>
        <v>-1.0462204219857663E-3</v>
      </c>
      <c r="G2215" s="66">
        <f>IF('##zz500##'!K2215="","",IF('##zz500##'!K2215="no",G2214*(1+E2215),IF('##zz500##'!T2215&lt;&gt;0,G2214*(1+'##zz500##'!T2215),G2214*(1+'##zz500##'!P2215))))</f>
        <v>240.14811418748846</v>
      </c>
      <c r="H2215" s="6">
        <f t="shared" si="95"/>
        <v>7.7737927390617578E-3</v>
      </c>
      <c r="I2215" s="17">
        <f>G2215/MAX(G$240:G2215)-1</f>
        <v>-7.8401275569261575E-2</v>
      </c>
      <c r="N2215" s="20"/>
      <c r="O2215" s="20"/>
      <c r="S2215" s="192"/>
      <c r="T2215" s="34"/>
      <c r="U2215" s="34"/>
      <c r="Y2215" s="39"/>
      <c r="Z2215" s="39"/>
      <c r="AA2215" s="17"/>
      <c r="AC2215" s="142"/>
      <c r="AE2215" s="17"/>
      <c r="AG2215" s="66"/>
      <c r="AI2215" s="17"/>
      <c r="AK2215" s="18"/>
      <c r="AM2215" s="23"/>
      <c r="AN2215" s="23"/>
      <c r="AO2215" s="23"/>
    </row>
    <row r="2216" spans="1:41" x14ac:dyDescent="0.25">
      <c r="A2216" s="72">
        <f>IF('##zz500##'!B2216&lt;&gt;"",'##zz500##'!B2216,"")</f>
        <v>42425</v>
      </c>
      <c r="B2216" s="208">
        <v>79357.100000000006</v>
      </c>
      <c r="C2216" s="146">
        <f t="shared" si="96"/>
        <v>-9.5527564565404788E-2</v>
      </c>
      <c r="D2216" s="143">
        <f>IF('##zz500##'!K2216="","",IF('##zz500##'!K2216="yes",D2215,IF('##zz500##'!T2216&lt;&gt;0,D2215*(1+'##zz500##'!T2216),D2215*(1+C2216))))</f>
        <v>29.990236208046433</v>
      </c>
      <c r="E2216" s="6">
        <f t="shared" si="94"/>
        <v>-3.8061779850361743E-2</v>
      </c>
      <c r="F2216" s="17">
        <f>D2216/MAX(D$240:D2216)-1</f>
        <v>-3.9068179260970837E-2</v>
      </c>
      <c r="G2216" s="66">
        <f>IF('##zz500##'!K2216="","",IF('##zz500##'!K2216="no",G2215*(1+E2216),IF('##zz500##'!T2216&lt;&gt;0,G2215*(1+'##zz500##'!T2216),G2215*(1+'##zz500##'!P2216))))</f>
        <v>231.00764953380474</v>
      </c>
      <c r="H2216" s="6">
        <f t="shared" si="95"/>
        <v>-3.8061779850361743E-2</v>
      </c>
      <c r="I2216" s="17">
        <f>G2216/MAX(G$240:G2216)-1</f>
        <v>-0.11347896332891849</v>
      </c>
      <c r="N2216" s="20"/>
      <c r="O2216" s="20"/>
      <c r="S2216" s="192"/>
      <c r="T2216" s="34"/>
      <c r="U2216" s="34"/>
      <c r="Y2216" s="39"/>
      <c r="Z2216" s="39"/>
      <c r="AA2216" s="17"/>
      <c r="AC2216" s="142"/>
      <c r="AE2216" s="17"/>
      <c r="AG2216" s="66"/>
      <c r="AI2216" s="17"/>
      <c r="AK2216" s="18"/>
      <c r="AM2216" s="23"/>
      <c r="AN2216" s="23"/>
      <c r="AO2216" s="23"/>
    </row>
    <row r="2217" spans="1:41" x14ac:dyDescent="0.25">
      <c r="A2217" s="72">
        <f>IF('##zz500##'!B2217&lt;&gt;"",'##zz500##'!B2217,"")</f>
        <v>42426</v>
      </c>
      <c r="B2217" s="208">
        <v>80026.97</v>
      </c>
      <c r="C2217" s="146">
        <f t="shared" si="96"/>
        <v>8.4412106793216868E-3</v>
      </c>
      <c r="D2217" s="143">
        <f>IF('##zz500##'!K2217="","",IF('##zz500##'!K2217="yes",D2216,IF('##zz500##'!T2217&lt;&gt;0,D2216*(1+'##zz500##'!T2217),D2216*(1+C2217))))</f>
        <v>29.990236208046433</v>
      </c>
      <c r="E2217" s="6">
        <f t="shared" si="94"/>
        <v>0</v>
      </c>
      <c r="F2217" s="17">
        <f>D2217/MAX(D$240:D2217)-1</f>
        <v>-3.9068179260970837E-2</v>
      </c>
      <c r="G2217" s="66">
        <f>IF('##zz500##'!K2217="","",IF('##zz500##'!K2217="no",G2216*(1+E2217),IF('##zz500##'!T2217&lt;&gt;0,G2216*(1+'##zz500##'!T2217),G2216*(1+'##zz500##'!P2217))))</f>
        <v>228.56011465346151</v>
      </c>
      <c r="H2217" s="6">
        <f t="shared" si="95"/>
        <v>-1.0595038239134436E-2</v>
      </c>
      <c r="I2217" s="17">
        <f>G2217/MAX(G$240:G2217)-1</f>
        <v>-0.12287168761224576</v>
      </c>
      <c r="N2217" s="20"/>
      <c r="O2217" s="20"/>
      <c r="S2217" s="192"/>
      <c r="T2217" s="34"/>
      <c r="U2217" s="34"/>
      <c r="Y2217" s="39"/>
      <c r="Z2217" s="39"/>
      <c r="AA2217" s="17"/>
      <c r="AC2217" s="142"/>
      <c r="AE2217" s="17"/>
      <c r="AG2217" s="66"/>
      <c r="AI2217" s="17"/>
      <c r="AK2217" s="18"/>
      <c r="AM2217" s="23"/>
      <c r="AN2217" s="23"/>
      <c r="AO2217" s="23"/>
    </row>
    <row r="2218" spans="1:41" x14ac:dyDescent="0.25">
      <c r="A2218" s="72">
        <f>IF('##zz500##'!B2218&lt;&gt;"",'##zz500##'!B2218,"")</f>
        <v>42429</v>
      </c>
      <c r="B2218" s="208">
        <v>73883.429999999993</v>
      </c>
      <c r="C2218" s="146">
        <f t="shared" si="96"/>
        <v>-7.6768369463444786E-2</v>
      </c>
      <c r="D2218" s="143">
        <f>IF('##zz500##'!K2218="","",IF('##zz500##'!K2218="yes",D2217,IF('##zz500##'!T2218&lt;&gt;0,D2217*(1+'##zz500##'!T2218),D2217*(1+C2218))))</f>
        <v>29.990236208046433</v>
      </c>
      <c r="E2218" s="6">
        <f t="shared" si="94"/>
        <v>0</v>
      </c>
      <c r="F2218" s="17">
        <f>D2218/MAX(D$240:D2218)-1</f>
        <v>-3.9068179260970837E-2</v>
      </c>
      <c r="G2218" s="66">
        <f>IF('##zz500##'!K2218="","",IF('##zz500##'!K2218="no",G2217*(1+E2218),IF('##zz500##'!T2218&lt;&gt;0,G2217*(1+'##zz500##'!T2218),G2217*(1+'##zz500##'!P2218))))</f>
        <v>243.01334202993831</v>
      </c>
      <c r="H2218" s="6">
        <f t="shared" si="95"/>
        <v>6.3235999852338631E-2</v>
      </c>
      <c r="I2218" s="17">
        <f>G2218/MAX(G$240:G2218)-1</f>
        <v>-6.7405601779611635E-2</v>
      </c>
      <c r="N2218" s="20"/>
      <c r="O2218" s="20"/>
      <c r="S2218" s="192"/>
      <c r="T2218" s="34"/>
      <c r="U2218" s="34"/>
      <c r="Y2218" s="39"/>
      <c r="Z2218" s="39"/>
      <c r="AA2218" s="17"/>
      <c r="AC2218" s="142"/>
      <c r="AE2218" s="17"/>
      <c r="AG2218" s="66"/>
      <c r="AI2218" s="17"/>
      <c r="AK2218" s="18"/>
      <c r="AM2218" s="23"/>
      <c r="AN2218" s="23"/>
      <c r="AO2218" s="23"/>
    </row>
    <row r="2219" spans="1:41" x14ac:dyDescent="0.25">
      <c r="A2219" s="72">
        <f>IF('##zz500##'!B2219&lt;&gt;"",'##zz500##'!B2219,"")</f>
        <v>42430</v>
      </c>
      <c r="B2219" s="208">
        <v>76755.25</v>
      </c>
      <c r="C2219" s="146">
        <f t="shared" si="96"/>
        <v>3.8869608517092535E-2</v>
      </c>
      <c r="D2219" s="143">
        <f>IF('##zz500##'!K2219="","",IF('##zz500##'!K2219="yes",D2218,IF('##zz500##'!T2219&lt;&gt;0,D2218*(1+'##zz500##'!T2219),D2218*(1+C2219))))</f>
        <v>29.990236208046433</v>
      </c>
      <c r="E2219" s="6">
        <f t="shared" si="94"/>
        <v>0</v>
      </c>
      <c r="F2219" s="17">
        <f>D2219/MAX(D$240:D2219)-1</f>
        <v>-3.9068179260970837E-2</v>
      </c>
      <c r="G2219" s="66">
        <f>IF('##zz500##'!K2219="","",IF('##zz500##'!K2219="no",G2218*(1+E2219),IF('##zz500##'!T2219&lt;&gt;0,G2218*(1+'##zz500##'!T2219),G2218*(1+'##zz500##'!P2219))))</f>
        <v>235.72562318990117</v>
      </c>
      <c r="H2219" s="6">
        <f t="shared" si="95"/>
        <v>-2.9988965952080671E-2</v>
      </c>
      <c r="I2219" s="17">
        <f>G2219/MAX(G$240:G2219)-1</f>
        <v>-9.5373143434943963E-2</v>
      </c>
      <c r="N2219" s="20"/>
      <c r="O2219" s="20"/>
      <c r="S2219" s="192"/>
      <c r="T2219" s="34"/>
      <c r="U2219" s="34"/>
      <c r="Y2219" s="39"/>
      <c r="Z2219" s="39"/>
      <c r="AA2219" s="17"/>
      <c r="AC2219" s="142"/>
      <c r="AE2219" s="17"/>
      <c r="AG2219" s="66"/>
      <c r="AI2219" s="17"/>
      <c r="AK2219" s="18"/>
      <c r="AM2219" s="23"/>
      <c r="AN2219" s="23"/>
      <c r="AO2219" s="23"/>
    </row>
    <row r="2220" spans="1:41" x14ac:dyDescent="0.25">
      <c r="A2220" s="72">
        <f>IF('##zz500##'!B2220&lt;&gt;"",'##zz500##'!B2220,"")</f>
        <v>42431</v>
      </c>
      <c r="B2220" s="208">
        <v>80723.149999999994</v>
      </c>
      <c r="C2220" s="146">
        <f t="shared" si="96"/>
        <v>5.1695486627950427E-2</v>
      </c>
      <c r="D2220" s="143">
        <f>IF('##zz500##'!K2220="","",IF('##zz500##'!K2220="yes",D2219,IF('##zz500##'!T2220&lt;&gt;0,D2219*(1+'##zz500##'!T2220),D2219*(1+C2220))))</f>
        <v>29.990236208046433</v>
      </c>
      <c r="E2220" s="6">
        <f t="shared" si="94"/>
        <v>0</v>
      </c>
      <c r="F2220" s="17">
        <f>D2220/MAX(D$240:D2220)-1</f>
        <v>-3.9068179260970837E-2</v>
      </c>
      <c r="G2220" s="66">
        <f>IF('##zz500##'!K2220="","",IF('##zz500##'!K2220="no",G2219*(1+E2220),IF('##zz500##'!T2220&lt;&gt;0,G2219*(1+'##zz500##'!T2220),G2219*(1+'##zz500##'!P2220))))</f>
        <v>219.47365957555363</v>
      </c>
      <c r="H2220" s="6">
        <f t="shared" si="95"/>
        <v>-6.8944408310058547E-2</v>
      </c>
      <c r="I2220" s="17">
        <f>G2220/MAX(G$240:G2220)-1</f>
        <v>-0.1577421068022099</v>
      </c>
      <c r="N2220" s="20"/>
      <c r="O2220" s="20"/>
      <c r="S2220" s="192"/>
      <c r="T2220" s="34"/>
      <c r="U2220" s="34"/>
      <c r="Y2220" s="39"/>
      <c r="Z2220" s="39"/>
      <c r="AA2220" s="17"/>
      <c r="AC2220" s="142"/>
      <c r="AE2220" s="17"/>
      <c r="AG2220" s="66"/>
      <c r="AI2220" s="17"/>
      <c r="AK2220" s="18"/>
      <c r="AM2220" s="23"/>
      <c r="AN2220" s="23"/>
      <c r="AO2220" s="23"/>
    </row>
    <row r="2221" spans="1:41" x14ac:dyDescent="0.25">
      <c r="A2221" s="72">
        <f>IF('##zz500##'!B2221&lt;&gt;"",'##zz500##'!B2221,"")</f>
        <v>42432</v>
      </c>
      <c r="B2221" s="208">
        <v>82033.429999999993</v>
      </c>
      <c r="C2221" s="146">
        <f t="shared" si="96"/>
        <v>1.623177489976535E-2</v>
      </c>
      <c r="D2221" s="143">
        <f>IF('##zz500##'!K2221="","",IF('##zz500##'!K2221="yes",D2220,IF('##zz500##'!T2221&lt;&gt;0,D2220*(1+'##zz500##'!T2221),D2220*(1+C2221))))</f>
        <v>29.990236208046433</v>
      </c>
      <c r="E2221" s="6">
        <f t="shared" si="94"/>
        <v>0</v>
      </c>
      <c r="F2221" s="17">
        <f>D2221/MAX(D$240:D2221)-1</f>
        <v>-3.9068179260970837E-2</v>
      </c>
      <c r="G2221" s="66">
        <f>IF('##zz500##'!K2221="","",IF('##zz500##'!K2221="no",G2220*(1+E2221),IF('##zz500##'!T2221&lt;&gt;0,G2220*(1+'##zz500##'!T2221),G2220*(1+'##zz500##'!P2221))))</f>
        <v>215.80764633778816</v>
      </c>
      <c r="H2221" s="6">
        <f t="shared" si="95"/>
        <v>-1.6703659313173524E-2</v>
      </c>
      <c r="I2221" s="17">
        <f>G2221/MAX(G$240:G2221)-1</f>
        <v>-0.17181089570401709</v>
      </c>
      <c r="N2221" s="20"/>
      <c r="O2221" s="20"/>
      <c r="S2221" s="192"/>
      <c r="T2221" s="34"/>
      <c r="U2221" s="34"/>
      <c r="Y2221" s="39"/>
      <c r="Z2221" s="39"/>
      <c r="AA2221" s="17"/>
      <c r="AC2221" s="142"/>
      <c r="AE2221" s="17"/>
      <c r="AG2221" s="66"/>
      <c r="AI2221" s="17"/>
      <c r="AK2221" s="18"/>
      <c r="AM2221" s="23"/>
      <c r="AN2221" s="23"/>
      <c r="AO2221" s="23"/>
    </row>
    <row r="2222" spans="1:41" x14ac:dyDescent="0.25">
      <c r="A2222" s="72">
        <f>IF('##zz500##'!B2222&lt;&gt;"",'##zz500##'!B2222,"")</f>
        <v>42433</v>
      </c>
      <c r="B2222" s="208">
        <v>80186.37</v>
      </c>
      <c r="C2222" s="146">
        <f t="shared" si="96"/>
        <v>-2.2515942585845772E-2</v>
      </c>
      <c r="D2222" s="143">
        <f>IF('##zz500##'!K2222="","",IF('##zz500##'!K2222="yes",D2221,IF('##zz500##'!T2222&lt;&gt;0,D2221*(1+'##zz500##'!T2222),D2221*(1+C2222))))</f>
        <v>29.990236208046433</v>
      </c>
      <c r="E2222" s="6">
        <f t="shared" si="94"/>
        <v>0</v>
      </c>
      <c r="F2222" s="17">
        <f>D2222/MAX(D$240:D2222)-1</f>
        <v>-3.9068179260970837E-2</v>
      </c>
      <c r="G2222" s="66">
        <f>IF('##zz500##'!K2222="","",IF('##zz500##'!K2222="no",G2221*(1+E2222),IF('##zz500##'!T2222&lt;&gt;0,G2221*(1+'##zz500##'!T2222),G2221*(1+'##zz500##'!P2222))))</f>
        <v>221.65360813408284</v>
      </c>
      <c r="H2222" s="6">
        <f t="shared" si="95"/>
        <v>2.7088761197758604E-2</v>
      </c>
      <c r="I2222" s="17">
        <f>G2222/MAX(G$240:G2222)-1</f>
        <v>-0.14937627883115756</v>
      </c>
      <c r="N2222" s="20"/>
      <c r="O2222" s="20"/>
      <c r="S2222" s="192"/>
      <c r="T2222" s="34"/>
      <c r="U2222" s="34"/>
      <c r="Y2222" s="39"/>
      <c r="Z2222" s="39"/>
      <c r="AA2222" s="17"/>
      <c r="AC2222" s="142"/>
      <c r="AE2222" s="17"/>
      <c r="AG2222" s="66"/>
      <c r="AI2222" s="17"/>
      <c r="AK2222" s="18"/>
      <c r="AM2222" s="23"/>
      <c r="AN2222" s="23"/>
      <c r="AO2222" s="23"/>
    </row>
    <row r="2223" spans="1:41" x14ac:dyDescent="0.25">
      <c r="A2223" s="72">
        <f>IF('##zz500##'!B2223&lt;&gt;"",'##zz500##'!B2223,"")</f>
        <v>42436</v>
      </c>
      <c r="B2223" s="208">
        <v>82453.570000000007</v>
      </c>
      <c r="C2223" s="146">
        <f t="shared" si="96"/>
        <v>2.8274131875529518E-2</v>
      </c>
      <c r="D2223" s="143">
        <f>IF('##zz500##'!K2223="","",IF('##zz500##'!K2223="yes",D2222,IF('##zz500##'!T2223&lt;&gt;0,D2222*(1+'##zz500##'!T2223),D2222*(1+C2223))))</f>
        <v>29.990236208046433</v>
      </c>
      <c r="E2223" s="6">
        <f t="shared" si="94"/>
        <v>0</v>
      </c>
      <c r="F2223" s="17">
        <f>D2223/MAX(D$240:D2223)-1</f>
        <v>-3.9068179260970837E-2</v>
      </c>
      <c r="G2223" s="66">
        <f>IF('##zz500##'!K2223="","",IF('##zz500##'!K2223="no",G2222*(1+E2223),IF('##zz500##'!T2223&lt;&gt;0,G2222*(1+'##zz500##'!T2223),G2222*(1+'##zz500##'!P2223))))</f>
        <v>215.83987629931138</v>
      </c>
      <c r="H2223" s="6">
        <f t="shared" si="95"/>
        <v>-2.6228906823184239E-2</v>
      </c>
      <c r="I2223" s="17">
        <f>G2223/MAX(G$240:G2223)-1</f>
        <v>-0.17168720915528546</v>
      </c>
      <c r="N2223" s="20"/>
      <c r="O2223" s="20"/>
      <c r="S2223" s="192"/>
      <c r="T2223" s="34"/>
      <c r="U2223" s="34"/>
      <c r="Y2223" s="39"/>
      <c r="Z2223" s="39"/>
      <c r="AA2223" s="17"/>
      <c r="AC2223" s="142"/>
      <c r="AE2223" s="17"/>
      <c r="AG2223" s="66"/>
      <c r="AI2223" s="17"/>
      <c r="AK2223" s="18"/>
      <c r="AM2223" s="23"/>
      <c r="AN2223" s="23"/>
      <c r="AO2223" s="23"/>
    </row>
    <row r="2224" spans="1:41" x14ac:dyDescent="0.25">
      <c r="A2224" s="72">
        <f>IF('##zz500##'!B2224&lt;&gt;"",'##zz500##'!B2224,"")</f>
        <v>42437</v>
      </c>
      <c r="B2224" s="208">
        <v>83513.179999999993</v>
      </c>
      <c r="C2224" s="146">
        <f t="shared" si="96"/>
        <v>1.2850989957135628E-2</v>
      </c>
      <c r="D2224" s="143">
        <f>IF('##zz500##'!K2224="","",IF('##zz500##'!K2224="yes",D2223,IF('##zz500##'!T2224&lt;&gt;0,D2223*(1+'##zz500##'!T2224),D2223*(1+C2224))))</f>
        <v>29.990236208046433</v>
      </c>
      <c r="E2224" s="6">
        <f t="shared" si="94"/>
        <v>0</v>
      </c>
      <c r="F2224" s="17">
        <f>D2224/MAX(D$240:D2224)-1</f>
        <v>-3.9068179260970837E-2</v>
      </c>
      <c r="G2224" s="66">
        <f>IF('##zz500##'!K2224="","",IF('##zz500##'!K2224="no",G2223*(1+E2224),IF('##zz500##'!T2224&lt;&gt;0,G2223*(1+'##zz500##'!T2224),G2223*(1+'##zz500##'!P2224))))</f>
        <v>213.29377588183962</v>
      </c>
      <c r="H2224" s="6">
        <f t="shared" si="95"/>
        <v>-1.1796246648793529E-2</v>
      </c>
      <c r="I2224" s="17">
        <f>G2224/MAX(G$240:G2224)-1</f>
        <v>-0.18145819113844019</v>
      </c>
      <c r="N2224" s="20"/>
      <c r="O2224" s="20"/>
      <c r="S2224" s="192"/>
      <c r="T2224" s="34"/>
      <c r="U2224" s="34"/>
      <c r="Y2224" s="39"/>
      <c r="Z2224" s="39"/>
      <c r="AA2224" s="17"/>
      <c r="AC2224" s="142"/>
      <c r="AE2224" s="17"/>
      <c r="AG2224" s="66"/>
      <c r="AI2224" s="17"/>
      <c r="AK2224" s="18"/>
      <c r="AM2224" s="23"/>
      <c r="AN2224" s="23"/>
      <c r="AO2224" s="23"/>
    </row>
    <row r="2225" spans="1:41" x14ac:dyDescent="0.25">
      <c r="A2225" s="72">
        <f>IF('##zz500##'!B2225&lt;&gt;"",'##zz500##'!B2225,"")</f>
        <v>42438</v>
      </c>
      <c r="B2225" s="208">
        <v>80821.53</v>
      </c>
      <c r="C2225" s="146">
        <f t="shared" si="96"/>
        <v>-3.2230241980966245E-2</v>
      </c>
      <c r="D2225" s="143">
        <f>IF('##zz500##'!K2225="","",IF('##zz500##'!K2225="yes",D2224,IF('##zz500##'!T2225&lt;&gt;0,D2224*(1+'##zz500##'!T2225),D2224*(1+C2225))))</f>
        <v>29.990236208046433</v>
      </c>
      <c r="E2225" s="6">
        <f t="shared" si="94"/>
        <v>0</v>
      </c>
      <c r="F2225" s="17">
        <f>D2225/MAX(D$240:D2225)-1</f>
        <v>-3.9068179260970837E-2</v>
      </c>
      <c r="G2225" s="66">
        <f>IF('##zz500##'!K2225="","",IF('##zz500##'!K2225="no",G2224*(1+E2225),IF('##zz500##'!T2225&lt;&gt;0,G2224*(1+'##zz500##'!T2225),G2224*(1+'##zz500##'!P2225))))</f>
        <v>219.35989457411591</v>
      </c>
      <c r="H2225" s="6">
        <f t="shared" si="95"/>
        <v>2.8440204910793021E-2</v>
      </c>
      <c r="I2225" s="17">
        <f>G2225/MAX(G$240:G2225)-1</f>
        <v>-0.15817869436636622</v>
      </c>
      <c r="N2225" s="20"/>
      <c r="O2225" s="20"/>
      <c r="S2225" s="192"/>
      <c r="T2225" s="34"/>
      <c r="U2225" s="34"/>
      <c r="Y2225" s="39"/>
      <c r="Z2225" s="39"/>
      <c r="AA2225" s="17"/>
      <c r="AC2225" s="142"/>
      <c r="AE2225" s="17"/>
      <c r="AG2225" s="66"/>
      <c r="AI2225" s="17"/>
      <c r="AK2225" s="18"/>
      <c r="AM2225" s="23"/>
      <c r="AN2225" s="23"/>
      <c r="AO2225" s="23"/>
    </row>
    <row r="2226" spans="1:41" x14ac:dyDescent="0.25">
      <c r="A2226" s="72">
        <f>IF('##zz500##'!B2226&lt;&gt;"",'##zz500##'!B2226,"")</f>
        <v>42439</v>
      </c>
      <c r="B2226" s="208">
        <v>79709.55</v>
      </c>
      <c r="C2226" s="146">
        <f t="shared" si="96"/>
        <v>-1.3758462627470602E-2</v>
      </c>
      <c r="D2226" s="143">
        <f>IF('##zz500##'!K2226="","",IF('##zz500##'!K2226="yes",D2225,IF('##zz500##'!T2226&lt;&gt;0,D2225*(1+'##zz500##'!T2226),D2225*(1+C2226))))</f>
        <v>29.990236208046433</v>
      </c>
      <c r="E2226" s="6">
        <f t="shared" ref="E2226:E2288" si="97">D2226/D2225-1</f>
        <v>0</v>
      </c>
      <c r="F2226" s="17">
        <f>D2226/MAX(D$240:D2226)-1</f>
        <v>-3.9068179260970837E-2</v>
      </c>
      <c r="G2226" s="66">
        <f>IF('##zz500##'!K2226="","",IF('##zz500##'!K2226="no",G2225*(1+E2226),IF('##zz500##'!T2226&lt;&gt;0,G2225*(1+'##zz500##'!T2226),G2225*(1+'##zz500##'!P2226))))</f>
        <v>223.50779076242642</v>
      </c>
      <c r="H2226" s="6">
        <f t="shared" ref="H2226:H2288" si="98">G2226/G2225-1</f>
        <v>1.8909090909090764E-2</v>
      </c>
      <c r="I2226" s="17">
        <f>G2226/MAX(G$240:G2226)-1</f>
        <v>-0.14226061876893048</v>
      </c>
      <c r="N2226" s="20"/>
      <c r="O2226" s="20"/>
      <c r="S2226" s="192"/>
      <c r="T2226" s="34"/>
      <c r="U2226" s="34"/>
      <c r="Y2226" s="39"/>
      <c r="Z2226" s="39"/>
      <c r="AA2226" s="17"/>
      <c r="AC2226" s="142"/>
      <c r="AE2226" s="17"/>
      <c r="AG2226" s="66"/>
      <c r="AI2226" s="17"/>
      <c r="AK2226" s="18"/>
      <c r="AM2226" s="23"/>
      <c r="AN2226" s="23"/>
      <c r="AO2226" s="23"/>
    </row>
    <row r="2227" spans="1:41" x14ac:dyDescent="0.25">
      <c r="A2227" s="72">
        <f>IF('##zz500##'!B2227&lt;&gt;"",'##zz500##'!B2227,"")</f>
        <v>42440</v>
      </c>
      <c r="B2227" s="208">
        <v>80313.53</v>
      </c>
      <c r="C2227" s="146">
        <f t="shared" si="96"/>
        <v>7.5772601902783787E-3</v>
      </c>
      <c r="D2227" s="143">
        <f>IF('##zz500##'!K2227="","",IF('##zz500##'!K2227="yes",D2226,IF('##zz500##'!T2227&lt;&gt;0,D2226*(1+'##zz500##'!T2227),D2226*(1+C2227))))</f>
        <v>29.990236208046433</v>
      </c>
      <c r="E2227" s="6">
        <f t="shared" si="97"/>
        <v>0</v>
      </c>
      <c r="F2227" s="17">
        <f>D2227/MAX(D$240:D2227)-1</f>
        <v>-3.9068179260970837E-2</v>
      </c>
      <c r="G2227" s="66">
        <f>IF('##zz500##'!K2227="","",IF('##zz500##'!K2227="no",G2226*(1+E2227),IF('##zz500##'!T2227&lt;&gt;0,G2226*(1+'##zz500##'!T2227),G2226*(1+'##zz500##'!P2227))))</f>
        <v>222.79534932411772</v>
      </c>
      <c r="H2227" s="6">
        <f t="shared" si="98"/>
        <v>-3.187546330615243E-3</v>
      </c>
      <c r="I2227" s="17">
        <f>G2227/MAX(G$240:G2227)-1</f>
        <v>-0.14499470278619775</v>
      </c>
      <c r="N2227" s="20"/>
      <c r="O2227" s="20"/>
      <c r="S2227" s="192"/>
      <c r="T2227" s="34"/>
      <c r="U2227" s="34"/>
      <c r="Y2227" s="39"/>
      <c r="Z2227" s="39"/>
      <c r="AA2227" s="17"/>
      <c r="AC2227" s="142"/>
      <c r="AE2227" s="17"/>
      <c r="AG2227" s="66"/>
      <c r="AI2227" s="17"/>
      <c r="AK2227" s="18"/>
      <c r="AM2227" s="23"/>
      <c r="AN2227" s="23"/>
      <c r="AO2227" s="23"/>
    </row>
    <row r="2228" spans="1:41" x14ac:dyDescent="0.25">
      <c r="A2228" s="72">
        <f>IF('##zz500##'!B2228&lt;&gt;"",'##zz500##'!B2228,"")</f>
        <v>42443</v>
      </c>
      <c r="B2228" s="208">
        <v>83854.12</v>
      </c>
      <c r="C2228" s="146">
        <f t="shared" si="96"/>
        <v>4.4084601934443635E-2</v>
      </c>
      <c r="D2228" s="143">
        <f>IF('##zz500##'!K2228="","",IF('##zz500##'!K2228="yes",D2227,IF('##zz500##'!T2228&lt;&gt;0,D2227*(1+'##zz500##'!T2228),D2227*(1+C2228))))</f>
        <v>29.990236208046433</v>
      </c>
      <c r="E2228" s="6">
        <f t="shared" si="97"/>
        <v>0</v>
      </c>
      <c r="F2228" s="17">
        <f>D2228/MAX(D$240:D2228)-1</f>
        <v>-3.9068179260970837E-2</v>
      </c>
      <c r="G2228" s="66">
        <f>IF('##zz500##'!K2228="","",IF('##zz500##'!K2228="no",G2227*(1+E2228),IF('##zz500##'!T2228&lt;&gt;0,G2227*(1+'##zz500##'!T2228),G2227*(1+'##zz500##'!P2228))))</f>
        <v>213.88880354828473</v>
      </c>
      <c r="H2228" s="6">
        <f t="shared" si="98"/>
        <v>-3.9976354097391642E-2</v>
      </c>
      <c r="I2228" s="17">
        <f>G2228/MAX(G$240:G2228)-1</f>
        <v>-0.17917469730276236</v>
      </c>
      <c r="N2228" s="20"/>
      <c r="O2228" s="20"/>
      <c r="S2228" s="192"/>
      <c r="T2228" s="34"/>
      <c r="U2228" s="34"/>
      <c r="Y2228" s="39"/>
      <c r="Z2228" s="39"/>
      <c r="AA2228" s="17"/>
      <c r="AC2228" s="142"/>
      <c r="AE2228" s="17"/>
      <c r="AF2228" s="14"/>
      <c r="AG2228" s="66"/>
      <c r="AI2228" s="17"/>
      <c r="AJ2228" s="14"/>
      <c r="AK2228" s="18"/>
      <c r="AM2228" s="23"/>
      <c r="AN2228" s="23"/>
      <c r="AO2228" s="23"/>
    </row>
    <row r="2229" spans="1:41" x14ac:dyDescent="0.25">
      <c r="A2229" s="72">
        <f>IF('##zz500##'!B2229&lt;&gt;"",'##zz500##'!B2229,"")</f>
        <v>42444</v>
      </c>
      <c r="B2229" s="208">
        <v>84002.95</v>
      </c>
      <c r="C2229" s="146">
        <f t="shared" si="96"/>
        <v>1.7748680684981366E-3</v>
      </c>
      <c r="D2229" s="143">
        <f>IF('##zz500##'!K2229="","",IF('##zz500##'!K2229="yes",D2228,IF('##zz500##'!T2229&lt;&gt;0,D2228*(1+'##zz500##'!T2229),D2228*(1+C2229))))</f>
        <v>29.990236208046433</v>
      </c>
      <c r="E2229" s="6">
        <f t="shared" si="97"/>
        <v>0</v>
      </c>
      <c r="F2229" s="17">
        <f>D2229/MAX(D$240:D2229)-1</f>
        <v>-3.9068179260970837E-2</v>
      </c>
      <c r="G2229" s="66">
        <f>IF('##zz500##'!K2229="","",IF('##zz500##'!K2229="no",G2228*(1+E2229),IF('##zz500##'!T2229&lt;&gt;0,G2228*(1+'##zz500##'!T2229),G2228*(1+'##zz500##'!P2229))))</f>
        <v>214.70946543485624</v>
      </c>
      <c r="H2229" s="6">
        <f t="shared" si="98"/>
        <v>3.8368622992752677E-3</v>
      </c>
      <c r="I2229" s="17">
        <f>G2229/MAX(G$240:G2229)-1</f>
        <v>-0.17602530364455204</v>
      </c>
      <c r="N2229" s="20"/>
      <c r="O2229" s="20"/>
      <c r="S2229" s="192"/>
      <c r="T2229" s="34"/>
      <c r="U2229" s="34"/>
      <c r="Y2229" s="39"/>
      <c r="Z2229" s="39"/>
      <c r="AA2229" s="17"/>
      <c r="AC2229" s="142"/>
      <c r="AE2229" s="17"/>
      <c r="AG2229" s="66"/>
      <c r="AI2229" s="17"/>
      <c r="AK2229" s="18"/>
      <c r="AM2229" s="23"/>
      <c r="AN2229" s="23"/>
      <c r="AO2229" s="23"/>
    </row>
    <row r="2230" spans="1:41" x14ac:dyDescent="0.25">
      <c r="A2230" s="72">
        <f>IF('##zz500##'!B2230&lt;&gt;"",'##zz500##'!B2230,"")</f>
        <v>42445</v>
      </c>
      <c r="B2230" s="208">
        <v>84283.8</v>
      </c>
      <c r="C2230" s="146">
        <f t="shared" si="96"/>
        <v>3.343334966212641E-3</v>
      </c>
      <c r="D2230" s="143">
        <f>IF('##zz500##'!K2230="","",IF('##zz500##'!K2230="yes",D2229,IF('##zz500##'!T2230&lt;&gt;0,D2229*(1+'##zz500##'!T2230),D2229*(1+C2230))))</f>
        <v>29.990236208046433</v>
      </c>
      <c r="E2230" s="6">
        <f t="shared" si="97"/>
        <v>0</v>
      </c>
      <c r="F2230" s="17">
        <f>D2230/MAX(D$240:D2230)-1</f>
        <v>-3.9068179260970837E-2</v>
      </c>
      <c r="G2230" s="66">
        <f>IF('##zz500##'!K2230="","",IF('##zz500##'!K2230="no",G2229*(1+E2230),IF('##zz500##'!T2230&lt;&gt;0,G2229*(1+'##zz500##'!T2230),G2229*(1+'##zz500##'!P2230))))</f>
        <v>216.34046101751048</v>
      </c>
      <c r="H2230" s="6">
        <f t="shared" si="98"/>
        <v>7.5962910128388739E-3</v>
      </c>
      <c r="I2230" s="17">
        <f>G2230/MAX(G$240:G2230)-1</f>
        <v>-0.16976615206382051</v>
      </c>
      <c r="N2230" s="20"/>
      <c r="O2230" s="20"/>
      <c r="S2230" s="192"/>
      <c r="T2230" s="34"/>
      <c r="U2230" s="34"/>
      <c r="Y2230" s="39"/>
      <c r="Z2230" s="39"/>
      <c r="AA2230" s="17"/>
      <c r="AC2230" s="142"/>
      <c r="AE2230" s="17"/>
      <c r="AG2230" s="66"/>
      <c r="AI2230" s="17"/>
      <c r="AK2230" s="18"/>
      <c r="AL2230" s="14"/>
      <c r="AM2230" s="23"/>
      <c r="AN2230" s="23"/>
      <c r="AO2230" s="23"/>
    </row>
    <row r="2231" spans="1:41" x14ac:dyDescent="0.25">
      <c r="A2231" s="72">
        <f>IF('##zz500##'!B2231&lt;&gt;"",'##zz500##'!B2231,"")</f>
        <v>42446</v>
      </c>
      <c r="B2231" s="208">
        <v>87617.64</v>
      </c>
      <c r="C2231" s="146">
        <f t="shared" si="96"/>
        <v>3.9554932264563192E-2</v>
      </c>
      <c r="D2231" s="143">
        <f>IF('##zz500##'!K2231="","",IF('##zz500##'!K2231="yes",D2230,IF('##zz500##'!T2231&lt;&gt;0,D2230*(1+'##zz500##'!T2231),D2230*(1+C2231))))</f>
        <v>29.990236208046433</v>
      </c>
      <c r="E2231" s="6">
        <f t="shared" si="97"/>
        <v>0</v>
      </c>
      <c r="F2231" s="17">
        <f>D2231/MAX(D$240:D2231)-1</f>
        <v>-3.9068179260970837E-2</v>
      </c>
      <c r="G2231" s="66">
        <f>IF('##zz500##'!K2231="","",IF('##zz500##'!K2231="no",G2230*(1+E2231),IF('##zz500##'!T2231&lt;&gt;0,G2230*(1+'##zz500##'!T2231),G2230*(1+'##zz500##'!P2231))))</f>
        <v>208.77589176570331</v>
      </c>
      <c r="H2231" s="6">
        <f t="shared" si="98"/>
        <v>-3.4966040176806823E-2</v>
      </c>
      <c r="I2231" s="17">
        <f>G2231/MAX(G$240:G2231)-1</f>
        <v>-0.19879614214690189</v>
      </c>
      <c r="N2231" s="20"/>
      <c r="O2231" s="20"/>
      <c r="S2231" s="192"/>
      <c r="T2231" s="34"/>
      <c r="U2231" s="34"/>
      <c r="Y2231" s="39"/>
      <c r="Z2231" s="39"/>
      <c r="AA2231" s="17"/>
      <c r="AC2231" s="142"/>
      <c r="AE2231" s="17"/>
      <c r="AG2231" s="66"/>
      <c r="AI2231" s="17"/>
      <c r="AK2231" s="18"/>
      <c r="AM2231" s="23"/>
      <c r="AN2231" s="23"/>
      <c r="AO2231" s="23"/>
    </row>
    <row r="2232" spans="1:41" s="140" customFormat="1" x14ac:dyDescent="0.25">
      <c r="A2232" s="72">
        <f>IF('##zz500##'!B2232&lt;&gt;"",'##zz500##'!B2232,"")</f>
        <v>42447</v>
      </c>
      <c r="B2232" s="208">
        <v>91170.06</v>
      </c>
      <c r="C2232" s="146">
        <f t="shared" si="96"/>
        <v>4.0544575270459182E-2</v>
      </c>
      <c r="D2232" s="143">
        <f>IF('##zz500##'!K2232="","",IF('##zz500##'!K2232="yes",D2231,IF('##zz500##'!T2232&lt;&gt;0,D2231*(1+'##zz500##'!T2232),D2231*(1+C2232))))</f>
        <v>29.990236208046433</v>
      </c>
      <c r="E2232" s="137">
        <f t="shared" si="97"/>
        <v>0</v>
      </c>
      <c r="F2232" s="137">
        <f>D2232/MAX(D$240:D2232)-1</f>
        <v>-3.9068179260970837E-2</v>
      </c>
      <c r="G2232" s="66">
        <f>IF('##zz500##'!K2232="","",IF('##zz500##'!K2232="no",G2231*(1+E2232),IF('##zz500##'!T2232&lt;&gt;0,G2231*(1+'##zz500##'!T2232),G2231*(1+'##zz500##'!P2232))))</f>
        <v>206.44054983835093</v>
      </c>
      <c r="H2232" s="137">
        <f t="shared" si="98"/>
        <v>-1.1185879306281121E-2</v>
      </c>
      <c r="I2232" s="137">
        <f>G2232/MAX(G$240:G2232)-1</f>
        <v>-0.20775831180057347</v>
      </c>
      <c r="J2232" s="23"/>
      <c r="K2232" s="23"/>
      <c r="L2232" s="23"/>
      <c r="M2232" s="23"/>
      <c r="N2232" s="20"/>
      <c r="O2232" s="20"/>
      <c r="P2232" s="112"/>
      <c r="Q2232" s="38"/>
      <c r="R2232" s="17"/>
      <c r="S2232" s="192"/>
      <c r="T2232" s="34"/>
      <c r="U2232" s="34"/>
      <c r="V2232" s="146"/>
      <c r="W2232" s="146"/>
      <c r="X2232" s="138"/>
      <c r="Y2232" s="39"/>
      <c r="Z2232" s="39"/>
      <c r="AA2232" s="17"/>
      <c r="AB2232" s="6"/>
      <c r="AC2232" s="142"/>
      <c r="AD2232" s="137"/>
      <c r="AE2232" s="137"/>
      <c r="AF2232" s="137"/>
      <c r="AG2232" s="66"/>
      <c r="AH2232" s="137"/>
      <c r="AI2232" s="137"/>
      <c r="AJ2232" s="137"/>
      <c r="AK2232" s="132"/>
      <c r="AL2232" s="137"/>
      <c r="AM2232" s="23"/>
      <c r="AN2232" s="23"/>
      <c r="AO2232" s="23"/>
    </row>
    <row r="2233" spans="1:41" s="157" customFormat="1" x14ac:dyDescent="0.25">
      <c r="A2233" s="72">
        <f>IF('##zz500##'!B2233&lt;&gt;"",'##zz500##'!B2233,"")</f>
        <v>42450</v>
      </c>
      <c r="B2233" s="208">
        <v>93036.43</v>
      </c>
      <c r="C2233" s="146">
        <f t="shared" si="96"/>
        <v>2.0471303846898881E-2</v>
      </c>
      <c r="D2233" s="143">
        <f>IF('##zz500##'!K2233="","",IF('##zz500##'!K2233="yes",D2232,IF('##zz500##'!T2233&lt;&gt;0,D2232*(1+'##zz500##'!T2233),D2232*(1+C2233))))</f>
        <v>30.604175445901621</v>
      </c>
      <c r="E2233" s="153">
        <f t="shared" si="97"/>
        <v>2.0471303846898881E-2</v>
      </c>
      <c r="F2233" s="153">
        <f>D2233/MAX(D$240:D2233)-1</f>
        <v>-1.9396651982468427E-2</v>
      </c>
      <c r="G2233" s="66">
        <f>IF('##zz500##'!K2233="","",IF('##zz500##'!K2233="no",G2232*(1+E2233),IF('##zz500##'!T2233&lt;&gt;0,G2232*(1+'##zz500##'!T2233),G2232*(1+'##zz500##'!P2233))))</f>
        <v>210.66665706041269</v>
      </c>
      <c r="H2233" s="153">
        <f t="shared" si="98"/>
        <v>2.0471303846898881E-2</v>
      </c>
      <c r="I2233" s="153">
        <f>G2233/MAX(G$240:G2233)-1</f>
        <v>-0.19154009148126283</v>
      </c>
      <c r="J2233" s="23"/>
      <c r="K2233" s="23"/>
      <c r="L2233" s="23"/>
      <c r="M2233" s="23"/>
      <c r="N2233" s="20"/>
      <c r="O2233" s="20"/>
      <c r="P2233" s="112"/>
      <c r="Q2233" s="38"/>
      <c r="R2233" s="17"/>
      <c r="S2233" s="192"/>
      <c r="T2233" s="34"/>
      <c r="U2233" s="34"/>
      <c r="V2233" s="146"/>
      <c r="W2233" s="146"/>
      <c r="X2233" s="155"/>
      <c r="Y2233" s="39"/>
      <c r="Z2233" s="39"/>
      <c r="AA2233" s="17"/>
      <c r="AB2233" s="6"/>
      <c r="AC2233" s="142"/>
      <c r="AD2233" s="153"/>
      <c r="AE2233" s="153"/>
      <c r="AF2233" s="153"/>
      <c r="AG2233" s="66"/>
      <c r="AH2233" s="153"/>
      <c r="AI2233" s="153"/>
      <c r="AJ2233" s="153"/>
      <c r="AK2233" s="147"/>
      <c r="AL2233" s="153"/>
      <c r="AM2233" s="23"/>
      <c r="AN2233" s="23"/>
      <c r="AO2233" s="23"/>
    </row>
    <row r="2234" spans="1:41" x14ac:dyDescent="0.25">
      <c r="A2234" s="72">
        <f>IF('##zz500##'!B2234&lt;&gt;"",'##zz500##'!B2234,"")</f>
        <v>42451</v>
      </c>
      <c r="B2234" s="208">
        <v>93798.23</v>
      </c>
      <c r="C2234" s="146">
        <f t="shared" si="96"/>
        <v>8.1881903680096624E-3</v>
      </c>
      <c r="D2234" s="143">
        <f>IF('##zz500##'!K2234="","",IF('##zz500##'!K2234="yes",D2233,IF('##zz500##'!T2234&lt;&gt;0,D2233*(1+'##zz500##'!T2234),D2233*(1+C2234))))</f>
        <v>30.854768260508632</v>
      </c>
      <c r="E2234" s="6">
        <f t="shared" si="97"/>
        <v>8.1881903680096624E-3</v>
      </c>
      <c r="F2234" s="17">
        <f>D2234/MAX(D$240:D2234)-1</f>
        <v>-1.1367285093393242E-2</v>
      </c>
      <c r="G2234" s="66">
        <f>IF('##zz500##'!K2234="","",IF('##zz500##'!K2234="no",G2233*(1+E2234),IF('##zz500##'!T2234&lt;&gt;0,G2233*(1+'##zz500##'!T2234),G2233*(1+'##zz500##'!P2234))))</f>
        <v>212.39163575261554</v>
      </c>
      <c r="H2234" s="6">
        <f t="shared" si="98"/>
        <v>8.1881903680096624E-3</v>
      </c>
      <c r="I2234" s="17">
        <f>G2234/MAX(G$240:G2234)-1</f>
        <v>-0.18492026784540783</v>
      </c>
      <c r="N2234" s="20"/>
      <c r="O2234" s="20"/>
      <c r="S2234" s="192"/>
      <c r="T2234" s="34"/>
      <c r="U2234" s="34"/>
      <c r="Y2234" s="39"/>
      <c r="Z2234" s="39"/>
      <c r="AA2234" s="17"/>
      <c r="AC2234" s="142"/>
      <c r="AE2234" s="17"/>
      <c r="AG2234" s="66"/>
      <c r="AI2234" s="17"/>
      <c r="AK2234" s="18"/>
      <c r="AM2234" s="23"/>
      <c r="AN2234" s="23"/>
      <c r="AO2234" s="23"/>
    </row>
    <row r="2235" spans="1:41" x14ac:dyDescent="0.25">
      <c r="A2235" s="72">
        <f>IF('##zz500##'!B2235&lt;&gt;"",'##zz500##'!B2235,"")</f>
        <v>42452</v>
      </c>
      <c r="B2235" s="208">
        <v>94401.59</v>
      </c>
      <c r="C2235" s="146">
        <f t="shared" si="96"/>
        <v>6.4325307631072359E-3</v>
      </c>
      <c r="D2235" s="143">
        <f>IF('##zz500##'!K2235="","",IF('##zz500##'!K2235="yes",D2234,IF('##zz500##'!T2235&lt;&gt;0,D2234*(1+'##zz500##'!T2235),D2234*(1+C2235))))</f>
        <v>31.053242506532897</v>
      </c>
      <c r="E2235" s="6">
        <f t="shared" si="97"/>
        <v>6.4325307631072359E-3</v>
      </c>
      <c r="F2235" s="17">
        <f>D2235/MAX(D$240:D2235)-1</f>
        <v>-5.0078747413422331E-3</v>
      </c>
      <c r="G2235" s="66">
        <f>IF('##zz500##'!K2235="","",IF('##zz500##'!K2235="no",G2234*(1+E2235),IF('##zz500##'!T2235&lt;&gt;0,G2234*(1+'##zz500##'!T2235),G2234*(1+'##zz500##'!P2235))))</f>
        <v>213.75785148342092</v>
      </c>
      <c r="H2235" s="6">
        <f t="shared" si="98"/>
        <v>6.4325307631072359E-3</v>
      </c>
      <c r="I2235" s="17">
        <f>G2235/MAX(G$240:G2235)-1</f>
        <v>-0.17967724239393812</v>
      </c>
      <c r="N2235" s="20"/>
      <c r="O2235" s="20"/>
      <c r="S2235" s="192"/>
      <c r="T2235" s="34"/>
      <c r="U2235" s="34"/>
      <c r="Y2235" s="39"/>
      <c r="Z2235" s="39"/>
      <c r="AA2235" s="17"/>
      <c r="AC2235" s="142"/>
      <c r="AE2235" s="17"/>
      <c r="AG2235" s="66"/>
      <c r="AI2235" s="17"/>
      <c r="AK2235" s="18"/>
      <c r="AM2235" s="23"/>
      <c r="AN2235" s="23"/>
      <c r="AO2235" s="23"/>
    </row>
    <row r="2236" spans="1:41" x14ac:dyDescent="0.25">
      <c r="A2236" s="72">
        <f>IF('##zz500##'!B2236&lt;&gt;"",'##zz500##'!B2236,"")</f>
        <v>42453</v>
      </c>
      <c r="B2236" s="208">
        <v>93005.59</v>
      </c>
      <c r="C2236" s="146">
        <f t="shared" si="96"/>
        <v>-1.4787886517589333E-2</v>
      </c>
      <c r="D2236" s="143">
        <f>IF('##zz500##'!K2236="","",IF('##zz500##'!K2236="yes",D2235,IF('##zz500##'!T2236&lt;&gt;0,D2235*(1+'##zz500##'!T2236),D2235*(1+C2236))))</f>
        <v>30.594030680343106</v>
      </c>
      <c r="E2236" s="6">
        <f t="shared" si="97"/>
        <v>-1.4787886517589333E-2</v>
      </c>
      <c r="F2236" s="17">
        <f>D2236/MAX(D$240:D2236)-1</f>
        <v>-1.9721705375562393E-2</v>
      </c>
      <c r="G2236" s="66">
        <f>IF('##zz500##'!K2236="","",IF('##zz500##'!K2236="no",G2235*(1+E2236),IF('##zz500##'!T2236&lt;&gt;0,G2235*(1+'##zz500##'!T2236),G2235*(1+'##zz500##'!P2236))))</f>
        <v>210.59682463344038</v>
      </c>
      <c r="H2236" s="6">
        <f t="shared" si="98"/>
        <v>-1.4787886517589333E-2</v>
      </c>
      <c r="I2236" s="17">
        <f>G2236/MAX(G$240:G2236)-1</f>
        <v>-0.19180808224121249</v>
      </c>
      <c r="N2236" s="20"/>
      <c r="O2236" s="20"/>
      <c r="S2236" s="192"/>
      <c r="T2236" s="34"/>
      <c r="U2236" s="34"/>
      <c r="Y2236" s="39"/>
      <c r="Z2236" s="39"/>
      <c r="AA2236" s="17"/>
      <c r="AC2236" s="142"/>
      <c r="AE2236" s="17"/>
      <c r="AG2236" s="66"/>
      <c r="AI2236" s="17"/>
      <c r="AK2236" s="18"/>
      <c r="AM2236" s="23"/>
      <c r="AN2236" s="23"/>
      <c r="AO2236" s="23"/>
    </row>
    <row r="2237" spans="1:41" x14ac:dyDescent="0.25">
      <c r="A2237" s="72">
        <f>IF('##zz500##'!B2237&lt;&gt;"",'##zz500##'!B2237,"")</f>
        <v>42454</v>
      </c>
      <c r="B2237" s="208">
        <v>93138.559999999998</v>
      </c>
      <c r="C2237" s="146">
        <f t="shared" si="96"/>
        <v>1.4296990105648888E-3</v>
      </c>
      <c r="D2237" s="143">
        <f>IF('##zz500##'!K2237="","",IF('##zz500##'!K2237="yes",D2236,IF('##zz500##'!T2237&lt;&gt;0,D2236*(1+'##zz500##'!T2237),D2236*(1+C2237))))</f>
        <v>30.637770935735986</v>
      </c>
      <c r="E2237" s="6">
        <f t="shared" si="97"/>
        <v>1.4296990105648888E-3</v>
      </c>
      <c r="F2237" s="17">
        <f>D2237/MAX(D$240:D2237)-1</f>
        <v>-1.832020246765953E-2</v>
      </c>
      <c r="G2237" s="66">
        <f>IF('##zz500##'!K2237="","",IF('##zz500##'!K2237="no",G2236*(1+E2237),IF('##zz500##'!T2237&lt;&gt;0,G2236*(1+'##zz500##'!T2237),G2236*(1+'##zz500##'!P2237))))</f>
        <v>210.8979147052469</v>
      </c>
      <c r="H2237" s="6">
        <f t="shared" si="98"/>
        <v>1.4296990105648888E-3</v>
      </c>
      <c r="I2237" s="17">
        <f>G2237/MAX(G$240:G2237)-1</f>
        <v>-0.19065261105604625</v>
      </c>
      <c r="N2237" s="20"/>
      <c r="O2237" s="20"/>
      <c r="S2237" s="192"/>
      <c r="T2237" s="34"/>
      <c r="U2237" s="34"/>
      <c r="Y2237" s="39"/>
      <c r="Z2237" s="39"/>
      <c r="AA2237" s="17"/>
      <c r="AC2237" s="142"/>
      <c r="AE2237" s="17"/>
      <c r="AG2237" s="66"/>
      <c r="AI2237" s="17"/>
      <c r="AK2237" s="18"/>
      <c r="AM2237" s="23"/>
      <c r="AN2237" s="23"/>
      <c r="AO2237" s="23"/>
    </row>
    <row r="2238" spans="1:41" x14ac:dyDescent="0.25">
      <c r="A2238" s="72">
        <f>IF('##zz500##'!B2238&lt;&gt;"",'##zz500##'!B2238,"")</f>
        <v>42457</v>
      </c>
      <c r="B2238" s="208">
        <v>92278.44</v>
      </c>
      <c r="C2238" s="146">
        <f t="shared" si="96"/>
        <v>-9.2348432271230907E-3</v>
      </c>
      <c r="D2238" s="143">
        <f>IF('##zz500##'!K2238="","",IF('##zz500##'!K2238="yes",D2237,IF('##zz500##'!T2238&lt;&gt;0,D2237*(1+'##zz500##'!T2238),D2237*(1+C2238))))</f>
        <v>30.354835924315957</v>
      </c>
      <c r="E2238" s="6">
        <f t="shared" si="97"/>
        <v>-9.2348432271230907E-3</v>
      </c>
      <c r="F2238" s="17">
        <f>D2238/MAX(D$240:D2238)-1</f>
        <v>-2.7385861497104536E-2</v>
      </c>
      <c r="G2238" s="66">
        <f>IF('##zz500##'!K2238="","",IF('##zz500##'!K2238="no",G2237*(1+E2238),IF('##zz500##'!T2238&lt;&gt;0,G2237*(1+'##zz500##'!T2238),G2237*(1+'##zz500##'!P2238))))</f>
        <v>208.95030552601676</v>
      </c>
      <c r="H2238" s="6">
        <f t="shared" si="98"/>
        <v>-9.2348432271230907E-3</v>
      </c>
      <c r="I2238" s="17">
        <f>G2238/MAX(G$240:G2238)-1</f>
        <v>-0.19812680730922516</v>
      </c>
      <c r="N2238" s="20"/>
      <c r="O2238" s="20"/>
      <c r="S2238" s="192"/>
      <c r="T2238" s="34"/>
      <c r="U2238" s="34"/>
      <c r="Y2238" s="39"/>
      <c r="Z2238" s="39"/>
      <c r="AA2238" s="17"/>
      <c r="AC2238" s="142"/>
      <c r="AE2238" s="17"/>
      <c r="AG2238" s="66"/>
      <c r="AI2238" s="17"/>
      <c r="AK2238" s="18"/>
      <c r="AM2238" s="23"/>
      <c r="AN2238" s="23"/>
      <c r="AO2238" s="23"/>
    </row>
    <row r="2239" spans="1:41" x14ac:dyDescent="0.25">
      <c r="A2239" s="72">
        <f>IF('##zz500##'!B2239&lt;&gt;"",'##zz500##'!B2239,"")</f>
        <v>42458</v>
      </c>
      <c r="B2239" s="208">
        <v>90536.19</v>
      </c>
      <c r="C2239" s="146">
        <f t="shared" si="96"/>
        <v>-1.8880358185509039E-2</v>
      </c>
      <c r="D2239" s="143">
        <f>IF('##zz500##'!K2239="","",IF('##zz500##'!K2239="yes",D2238,IF('##zz500##'!T2239&lt;&gt;0,D2238*(1+'##zz500##'!T2239),D2238*(1+C2239))))</f>
        <v>29.748162344042019</v>
      </c>
      <c r="E2239" s="6">
        <f t="shared" si="97"/>
        <v>-1.9986060270151484E-2</v>
      </c>
      <c r="F2239" s="17">
        <f>D2239/MAX(D$240:D2239)-1</f>
        <v>-4.682458628882491E-2</v>
      </c>
      <c r="G2239" s="66">
        <f>IF('##zz500##'!K2239="","",IF('##zz500##'!K2239="no",G2238*(1+E2239),IF('##zz500##'!T2239&lt;&gt;0,G2238*(1+'##zz500##'!T2239),G2238*(1+'##zz500##'!P2239))))</f>
        <v>204.77421212630722</v>
      </c>
      <c r="H2239" s="6">
        <f t="shared" si="98"/>
        <v>-1.9986060270151484E-2</v>
      </c>
      <c r="I2239" s="17">
        <f>G2239/MAX(G$240:G2239)-1</f>
        <v>-0.21415309326736176</v>
      </c>
      <c r="N2239" s="20"/>
      <c r="O2239" s="20"/>
      <c r="S2239" s="192"/>
      <c r="T2239" s="34"/>
      <c r="U2239" s="34"/>
      <c r="Y2239" s="39"/>
      <c r="Z2239" s="39"/>
      <c r="AA2239" s="17"/>
      <c r="AC2239" s="142"/>
      <c r="AE2239" s="17"/>
      <c r="AG2239" s="66"/>
      <c r="AI2239" s="17"/>
      <c r="AK2239" s="18"/>
      <c r="AM2239" s="23"/>
      <c r="AN2239" s="23"/>
      <c r="AO2239" s="23"/>
    </row>
    <row r="2240" spans="1:41" x14ac:dyDescent="0.25">
      <c r="A2240" s="72">
        <f>IF('##zz500##'!B2240&lt;&gt;"",'##zz500##'!B2240,"")</f>
        <v>42459</v>
      </c>
      <c r="B2240" s="208">
        <v>94806.68</v>
      </c>
      <c r="C2240" s="146">
        <f t="shared" si="96"/>
        <v>4.7168872469671941E-2</v>
      </c>
      <c r="D2240" s="143">
        <f>IF('##zz500##'!K2240="","",IF('##zz500##'!K2240="yes",D2239,IF('##zz500##'!T2240&lt;&gt;0,D2239*(1+'##zz500##'!T2240),D2239*(1+C2240))))</f>
        <v>31.151349619855235</v>
      </c>
      <c r="E2240" s="6">
        <f t="shared" si="97"/>
        <v>4.7168872469671941E-2</v>
      </c>
      <c r="F2240" s="17">
        <f>D2240/MAX(D$240:D2240)-1</f>
        <v>-1.8643767582556814E-3</v>
      </c>
      <c r="G2240" s="66">
        <f>IF('##zz500##'!K2240="","",IF('##zz500##'!K2240="no",G2239*(1+E2240),IF('##zz500##'!T2240&lt;&gt;0,G2239*(1+'##zz500##'!T2240),G2239*(1+'##zz500##'!P2240))))</f>
        <v>214.43318082317055</v>
      </c>
      <c r="H2240" s="6">
        <f t="shared" si="98"/>
        <v>4.7168872469671941E-2</v>
      </c>
      <c r="I2240" s="17">
        <f>G2240/MAX(G$240:G2240)-1</f>
        <v>-0.17708558074300385</v>
      </c>
      <c r="N2240" s="20"/>
      <c r="O2240" s="20"/>
      <c r="S2240" s="192"/>
      <c r="T2240" s="34"/>
      <c r="U2240" s="34"/>
      <c r="Y2240" s="39"/>
      <c r="Z2240" s="39"/>
      <c r="AA2240" s="17"/>
      <c r="AC2240" s="142"/>
      <c r="AE2240" s="17"/>
      <c r="AG2240" s="66"/>
      <c r="AI2240" s="17"/>
      <c r="AK2240" s="18"/>
      <c r="AM2240" s="23"/>
      <c r="AN2240" s="23"/>
      <c r="AO2240" s="23"/>
    </row>
    <row r="2241" spans="1:41" s="49" customFormat="1" x14ac:dyDescent="0.25">
      <c r="A2241" s="76">
        <f>IF('##zz500##'!B2241&lt;&gt;"",'##zz500##'!B2241,"")</f>
        <v>42460</v>
      </c>
      <c r="B2241" s="219">
        <v>96943.5</v>
      </c>
      <c r="C2241" s="52">
        <f t="shared" si="96"/>
        <v>2.2538707188143325E-2</v>
      </c>
      <c r="D2241" s="128">
        <f>IF('##zz500##'!K2241="","",IF('##zz500##'!K2241="yes",D2240,IF('##zz500##'!T2241&lt;&gt;0,D2240*(1+'##zz500##'!T2241),D2240*(1+C2241))))</f>
        <v>31.853460767452631</v>
      </c>
      <c r="E2241" s="52">
        <f t="shared" si="97"/>
        <v>2.2538707188143325E-2</v>
      </c>
      <c r="F2241" s="52">
        <f>D2241/MAX(D$240:D2241)-1</f>
        <v>0</v>
      </c>
      <c r="G2241" s="128">
        <f>IF('##zz500##'!K2241="","",IF('##zz500##'!K2241="no",G2240*(1+E2241),IF('##zz500##'!T2241&lt;&gt;0,G2240*(1+'##zz500##'!T2241),G2240*(1+'##zz500##'!P2241))))</f>
        <v>219.26622749716617</v>
      </c>
      <c r="H2241" s="52">
        <f t="shared" si="98"/>
        <v>2.2538707188143325E-2</v>
      </c>
      <c r="I2241" s="52">
        <f>G2241/MAX(G$240:G2241)-1</f>
        <v>-0.15853815360646939</v>
      </c>
      <c r="J2241" s="169"/>
      <c r="K2241" s="169"/>
      <c r="L2241" s="169"/>
      <c r="M2241" s="169"/>
      <c r="N2241" s="54"/>
      <c r="O2241" s="54"/>
      <c r="P2241" s="170"/>
      <c r="Q2241" s="55"/>
      <c r="R2241" s="52"/>
      <c r="S2241" s="205"/>
      <c r="T2241" s="171"/>
      <c r="U2241" s="171"/>
      <c r="V2241" s="52"/>
      <c r="W2241" s="52"/>
      <c r="X2241" s="89"/>
      <c r="Y2241" s="115"/>
      <c r="Z2241" s="115"/>
      <c r="AA2241" s="52"/>
      <c r="AB2241" s="52"/>
      <c r="AC2241" s="128"/>
      <c r="AD2241" s="52"/>
      <c r="AE2241" s="52"/>
      <c r="AF2241" s="52"/>
      <c r="AG2241" s="128"/>
      <c r="AH2241" s="52"/>
      <c r="AI2241" s="52"/>
      <c r="AJ2241" s="52"/>
      <c r="AK2241" s="53"/>
      <c r="AL2241" s="52"/>
      <c r="AM2241" s="169"/>
      <c r="AN2241" s="169"/>
      <c r="AO2241" s="169"/>
    </row>
    <row r="2242" spans="1:41" x14ac:dyDescent="0.25">
      <c r="A2242" s="72">
        <f>IF('##zz500##'!B2242&lt;&gt;"",'##zz500##'!B2242,"")</f>
        <v>42461</v>
      </c>
      <c r="B2242" s="208">
        <v>97654.83</v>
      </c>
      <c r="C2242" s="146">
        <f t="shared" si="96"/>
        <v>7.3375729161830883E-3</v>
      </c>
      <c r="D2242" s="143">
        <f>IF('##zz500##'!K2242="","",IF('##zz500##'!K2242="yes",D2241,IF('##zz500##'!T2242&lt;&gt;0,D2241*(1+'##zz500##'!T2242),D2241*(1+C2242))))</f>
        <v>32.087187858466592</v>
      </c>
      <c r="E2242" s="6">
        <f t="shared" si="97"/>
        <v>7.3375729161830883E-3</v>
      </c>
      <c r="F2242" s="17">
        <f>D2242/MAX(D$240:D2242)-1</f>
        <v>0</v>
      </c>
      <c r="G2242" s="66">
        <f>IF('##zz500##'!K2242="","",IF('##zz500##'!K2242="no",G2241*(1+E2242),IF('##zz500##'!T2242&lt;&gt;0,G2241*(1+'##zz500##'!T2242),G2241*(1+'##zz500##'!P2242))))</f>
        <v>220.87510942948302</v>
      </c>
      <c r="H2242" s="6">
        <f t="shared" si="98"/>
        <v>7.3375729161830883E-3</v>
      </c>
      <c r="I2242" s="17">
        <f>G2242/MAX(G$240:G2242)-1</f>
        <v>-0.15236386595237084</v>
      </c>
      <c r="N2242" s="20"/>
      <c r="O2242" s="20"/>
      <c r="S2242" s="192"/>
      <c r="T2242" s="34"/>
      <c r="U2242" s="34"/>
      <c r="Y2242" s="39"/>
      <c r="Z2242" s="39"/>
      <c r="AA2242" s="17"/>
      <c r="AC2242" s="142"/>
      <c r="AE2242" s="17"/>
      <c r="AG2242" s="66"/>
      <c r="AI2242" s="17"/>
      <c r="AK2242" s="18"/>
      <c r="AM2242" s="23"/>
      <c r="AN2242" s="23"/>
      <c r="AO2242" s="23"/>
    </row>
    <row r="2243" spans="1:41" x14ac:dyDescent="0.25">
      <c r="A2243" s="72">
        <f>IF('##zz500##'!B2243&lt;&gt;"",'##zz500##'!B2243,"")</f>
        <v>42465</v>
      </c>
      <c r="B2243" s="208">
        <v>100255.32</v>
      </c>
      <c r="C2243" s="146">
        <f t="shared" si="96"/>
        <v>2.6629404812849478E-2</v>
      </c>
      <c r="D2243" s="143">
        <f>IF('##zz500##'!K2243="","",IF('##zz500##'!K2243="yes",D2242,IF('##zz500##'!T2243&lt;&gt;0,D2242*(1+'##zz500##'!T2243),D2242*(1+C2243))))</f>
        <v>32.94165057325565</v>
      </c>
      <c r="E2243" s="6">
        <f t="shared" si="97"/>
        <v>2.6629404812849478E-2</v>
      </c>
      <c r="F2243" s="17">
        <f>D2243/MAX(D$240:D2243)-1</f>
        <v>0</v>
      </c>
      <c r="G2243" s="66">
        <f>IF('##zz500##'!K2243="","",IF('##zz500##'!K2243="no",G2242*(1+E2243),IF('##zz500##'!T2243&lt;&gt;0,G2242*(1+'##zz500##'!T2243),G2242*(1+'##zz500##'!P2243))))</f>
        <v>226.75688213156315</v>
      </c>
      <c r="H2243" s="6">
        <f t="shared" si="98"/>
        <v>2.6629404812849478E-2</v>
      </c>
      <c r="I2243" s="17">
        <f>G2243/MAX(G$240:G2243)-1</f>
        <v>-0.12979182020481783</v>
      </c>
      <c r="N2243" s="20"/>
      <c r="O2243" s="20"/>
      <c r="S2243" s="192"/>
      <c r="T2243" s="34"/>
      <c r="U2243" s="34"/>
      <c r="Y2243" s="39"/>
      <c r="Z2243" s="39"/>
      <c r="AA2243" s="17"/>
      <c r="AC2243" s="142"/>
      <c r="AE2243" s="17"/>
      <c r="AG2243" s="66"/>
      <c r="AI2243" s="17"/>
      <c r="AK2243" s="18"/>
      <c r="AM2243" s="23"/>
      <c r="AN2243" s="23"/>
      <c r="AO2243" s="23"/>
    </row>
    <row r="2244" spans="1:41" x14ac:dyDescent="0.25">
      <c r="A2244" s="72">
        <f>IF('##zz500##'!B2244&lt;&gt;"",'##zz500##'!B2244,"")</f>
        <v>42466</v>
      </c>
      <c r="B2244" s="208">
        <v>100613.75</v>
      </c>
      <c r="C2244" s="146">
        <f t="shared" ref="C2244:C2307" si="99">IF(AND(B2243&gt;0,B2244&gt;0),B2244/B2243-1,"")</f>
        <v>3.5751718711785063E-3</v>
      </c>
      <c r="D2244" s="143">
        <f>IF('##zz500##'!K2244="","",IF('##zz500##'!K2244="yes",D2243,IF('##zz500##'!T2244&lt;&gt;0,D2243*(1+'##zz500##'!T2244),D2243*(1+C2244))))</f>
        <v>33.059422635775348</v>
      </c>
      <c r="E2244" s="6">
        <f t="shared" si="97"/>
        <v>3.5751718711785063E-3</v>
      </c>
      <c r="F2244" s="17">
        <f>D2244/MAX(D$240:D2244)-1</f>
        <v>0</v>
      </c>
      <c r="G2244" s="66">
        <f>IF('##zz500##'!K2244="","",IF('##zz500##'!K2244="no",G2243*(1+E2244),IF('##zz500##'!T2244&lt;&gt;0,G2243*(1+'##zz500##'!T2244),G2243*(1+'##zz500##'!P2244))))</f>
        <v>227.56757695815605</v>
      </c>
      <c r="H2244" s="6">
        <f t="shared" si="98"/>
        <v>3.5751718711785063E-3</v>
      </c>
      <c r="I2244" s="17">
        <f>G2244/MAX(G$240:G2244)-1</f>
        <v>-0.12668067639834457</v>
      </c>
      <c r="N2244" s="20"/>
      <c r="O2244" s="20"/>
      <c r="S2244" s="192"/>
      <c r="T2244" s="34"/>
      <c r="U2244" s="34"/>
      <c r="Y2244" s="39"/>
      <c r="Z2244" s="39"/>
      <c r="AA2244" s="17"/>
      <c r="AC2244" s="142"/>
      <c r="AE2244" s="17"/>
      <c r="AG2244" s="66"/>
      <c r="AI2244" s="17"/>
      <c r="AK2244" s="18"/>
      <c r="AM2244" s="23"/>
      <c r="AN2244" s="23"/>
      <c r="AO2244" s="23"/>
    </row>
    <row r="2245" spans="1:41" x14ac:dyDescent="0.25">
      <c r="A2245" s="72">
        <f>IF('##zz500##'!B2245&lt;&gt;"",'##zz500##'!B2245,"")</f>
        <v>42467</v>
      </c>
      <c r="B2245" s="208">
        <v>99384.65</v>
      </c>
      <c r="C2245" s="146">
        <f t="shared" si="99"/>
        <v>-1.221602415176859E-2</v>
      </c>
      <c r="D2245" s="143">
        <f>IF('##zz500##'!K2245="","",IF('##zz500##'!K2245="yes",D2244,IF('##zz500##'!T2245&lt;&gt;0,D2244*(1+'##zz500##'!T2245),D2244*(1+C2245))))</f>
        <v>32.655567930413191</v>
      </c>
      <c r="E2245" s="6">
        <f t="shared" si="97"/>
        <v>-1.221602415176859E-2</v>
      </c>
      <c r="F2245" s="17">
        <f>D2245/MAX(D$240:D2245)-1</f>
        <v>-1.221602415176859E-2</v>
      </c>
      <c r="G2245" s="66">
        <f>IF('##zz500##'!K2245="","",IF('##zz500##'!K2245="no",G2244*(1+E2245),IF('##zz500##'!T2245&lt;&gt;0,G2244*(1+'##zz500##'!T2245),G2244*(1+'##zz500##'!P2245))))</f>
        <v>224.78760594187577</v>
      </c>
      <c r="H2245" s="6">
        <f t="shared" si="98"/>
        <v>-1.221602415176859E-2</v>
      </c>
      <c r="I2245" s="17">
        <f>G2245/MAX(G$240:G2245)-1</f>
        <v>-0.13734916634766858</v>
      </c>
      <c r="N2245" s="20"/>
      <c r="O2245" s="20"/>
      <c r="S2245" s="192"/>
      <c r="T2245" s="34"/>
      <c r="U2245" s="34"/>
      <c r="Y2245" s="39"/>
      <c r="Z2245" s="39"/>
      <c r="AA2245" s="17"/>
      <c r="AC2245" s="142"/>
      <c r="AE2245" s="17"/>
      <c r="AG2245" s="66"/>
      <c r="AI2245" s="17"/>
      <c r="AK2245" s="18"/>
      <c r="AM2245" s="23"/>
      <c r="AN2245" s="23"/>
      <c r="AO2245" s="23"/>
    </row>
    <row r="2246" spans="1:41" x14ac:dyDescent="0.25">
      <c r="A2246" s="72">
        <f>IF('##zz500##'!B2246&lt;&gt;"",'##zz500##'!B2246,"")</f>
        <v>42468</v>
      </c>
      <c r="B2246" s="208">
        <v>99371.89</v>
      </c>
      <c r="C2246" s="146">
        <f t="shared" si="99"/>
        <v>-1.2839004816134203E-4</v>
      </c>
      <c r="D2246" s="143">
        <f>IF('##zz500##'!K2246="","",IF('##zz500##'!K2246="yes",D2245,IF('##zz500##'!T2246&lt;&gt;0,D2245*(1+'##zz500##'!T2246),D2245*(1+C2246))))</f>
        <v>32.651375280473871</v>
      </c>
      <c r="E2246" s="6">
        <f t="shared" si="97"/>
        <v>-1.2839004816123101E-4</v>
      </c>
      <c r="F2246" s="17">
        <f>D2246/MAX(D$240:D2246)-1</f>
        <v>-1.2342845784000689E-2</v>
      </c>
      <c r="G2246" s="66">
        <f>IF('##zz500##'!K2246="","",IF('##zz500##'!K2246="no",G2245*(1+E2246),IF('##zz500##'!T2246&lt;&gt;0,G2245*(1+'##zz500##'!T2246),G2245*(1+'##zz500##'!P2246))))</f>
        <v>224.75874545032283</v>
      </c>
      <c r="H2246" s="6">
        <f t="shared" si="98"/>
        <v>-1.2839004816123101E-4</v>
      </c>
      <c r="I2246" s="17">
        <f>G2246/MAX(G$240:G2246)-1</f>
        <v>-0.13745992212974756</v>
      </c>
      <c r="N2246" s="20"/>
      <c r="O2246" s="20"/>
      <c r="S2246" s="192"/>
      <c r="T2246" s="34"/>
      <c r="U2246" s="34"/>
      <c r="Y2246" s="39"/>
      <c r="Z2246" s="39"/>
      <c r="AA2246" s="17"/>
      <c r="AC2246" s="142"/>
      <c r="AE2246" s="17"/>
      <c r="AG2246" s="66"/>
      <c r="AI2246" s="17"/>
      <c r="AK2246" s="18"/>
      <c r="AM2246" s="23"/>
      <c r="AN2246" s="23"/>
      <c r="AO2246" s="23"/>
    </row>
    <row r="2247" spans="1:41" x14ac:dyDescent="0.25">
      <c r="A2247" s="72">
        <f>IF('##zz500##'!B2247&lt;&gt;"",'##zz500##'!B2247,"")</f>
        <v>42471</v>
      </c>
      <c r="B2247" s="208">
        <v>101193.74</v>
      </c>
      <c r="C2247" s="146">
        <f t="shared" si="99"/>
        <v>1.8333655523710135E-2</v>
      </c>
      <c r="D2247" s="143">
        <f>IF('##zz500##'!K2247="","",IF('##zz500##'!K2247="yes",D2246,IF('##zz500##'!T2247&lt;&gt;0,D2246*(1+'##zz500##'!T2247),D2246*(1+C2247))))</f>
        <v>33.249994347241461</v>
      </c>
      <c r="E2247" s="6">
        <f t="shared" si="97"/>
        <v>1.8333655523710135E-2</v>
      </c>
      <c r="F2247" s="17">
        <f>D2247/MAX(D$240:D2247)-1</f>
        <v>0</v>
      </c>
      <c r="G2247" s="66">
        <f>IF('##zz500##'!K2247="","",IF('##zz500##'!K2247="no",G2246*(1+E2247),IF('##zz500##'!T2247&lt;&gt;0,G2246*(1+'##zz500##'!T2247),G2246*(1+'##zz500##'!P2247))))</f>
        <v>228.87939486535029</v>
      </c>
      <c r="H2247" s="6">
        <f t="shared" si="98"/>
        <v>1.8333655523710135E-2</v>
      </c>
      <c r="I2247" s="17">
        <f>G2247/MAX(G$240:G2247)-1</f>
        <v>-0.12164640946668026</v>
      </c>
      <c r="N2247" s="20"/>
      <c r="O2247" s="20"/>
      <c r="S2247" s="192"/>
      <c r="T2247" s="34"/>
      <c r="U2247" s="34"/>
      <c r="Y2247" s="39"/>
      <c r="Z2247" s="39"/>
      <c r="AA2247" s="17"/>
      <c r="AC2247" s="142"/>
      <c r="AE2247" s="17"/>
      <c r="AG2247" s="66"/>
      <c r="AI2247" s="17"/>
      <c r="AK2247" s="18"/>
      <c r="AM2247" s="23"/>
      <c r="AN2247" s="23"/>
      <c r="AO2247" s="23"/>
    </row>
    <row r="2248" spans="1:41" x14ac:dyDescent="0.25">
      <c r="A2248" s="72">
        <f>IF('##zz500##'!B2248&lt;&gt;"",'##zz500##'!B2248,"")</f>
        <v>42472</v>
      </c>
      <c r="B2248" s="208">
        <v>99705.600000000006</v>
      </c>
      <c r="C2248" s="146">
        <f t="shared" si="99"/>
        <v>-1.4705850381654062E-2</v>
      </c>
      <c r="D2248" s="143">
        <f>IF('##zz500##'!K2248="","",IF('##zz500##'!K2248="yes",D2247,IF('##zz500##'!T2248&lt;&gt;0,D2247*(1+'##zz500##'!T2248),D2247*(1+C2248))))</f>
        <v>32.761024905180086</v>
      </c>
      <c r="E2248" s="6">
        <f t="shared" si="97"/>
        <v>-1.4705850381654062E-2</v>
      </c>
      <c r="F2248" s="17">
        <f>D2248/MAX(D$240:D2248)-1</f>
        <v>-1.4705850381654062E-2</v>
      </c>
      <c r="G2248" s="66">
        <f>IF('##zz500##'!K2248="","",IF('##zz500##'!K2248="no",G2247*(1+E2248),IF('##zz500##'!T2248&lt;&gt;0,G2247*(1+'##zz500##'!T2248),G2247*(1+'##zz500##'!P2248))))</f>
        <v>225.51352872901694</v>
      </c>
      <c r="H2248" s="6">
        <f t="shared" si="98"/>
        <v>-1.4705850381654062E-2</v>
      </c>
      <c r="I2248" s="17">
        <f>G2248/MAX(G$240:G2248)-1</f>
        <v>-0.13456334595125186</v>
      </c>
      <c r="N2248" s="20"/>
      <c r="O2248" s="20"/>
      <c r="S2248" s="192"/>
      <c r="T2248" s="34"/>
      <c r="U2248" s="34"/>
      <c r="Y2248" s="39"/>
      <c r="Z2248" s="39"/>
      <c r="AA2248" s="17"/>
      <c r="AC2248" s="142"/>
      <c r="AE2248" s="17"/>
      <c r="AF2248" s="14"/>
      <c r="AG2248" s="66"/>
      <c r="AI2248" s="17"/>
      <c r="AJ2248" s="14"/>
      <c r="AK2248" s="18"/>
      <c r="AM2248" s="23"/>
      <c r="AN2248" s="23"/>
      <c r="AO2248" s="23"/>
    </row>
    <row r="2249" spans="1:41" x14ac:dyDescent="0.25">
      <c r="A2249" s="72">
        <f>IF('##zz500##'!B2249&lt;&gt;"",'##zz500##'!B2249,"")</f>
        <v>42473</v>
      </c>
      <c r="B2249" s="208">
        <v>101263.84</v>
      </c>
      <c r="C2249" s="146">
        <f t="shared" si="99"/>
        <v>1.5628410039155272E-2</v>
      </c>
      <c r="D2249" s="143">
        <f>IF('##zz500##'!K2249="","",IF('##zz500##'!K2249="yes",D2248,IF('##zz500##'!T2249&lt;&gt;0,D2248*(1+'##zz500##'!T2249),D2248*(1+C2249))))</f>
        <v>33.273027635701219</v>
      </c>
      <c r="E2249" s="6">
        <f t="shared" si="97"/>
        <v>1.5628410039155272E-2</v>
      </c>
      <c r="F2249" s="17">
        <f>D2249/MAX(D$240:D2249)-1</f>
        <v>0</v>
      </c>
      <c r="G2249" s="66">
        <f>IF('##zz500##'!K2249="","",IF('##zz500##'!K2249="no",G2248*(1+E2249),IF('##zz500##'!T2249&lt;&gt;0,G2248*(1+'##zz500##'!T2249),G2248*(1+'##zz500##'!P2249))))</f>
        <v>229.03794662537084</v>
      </c>
      <c r="H2249" s="6">
        <f t="shared" si="98"/>
        <v>1.5628410039155272E-2</v>
      </c>
      <c r="I2249" s="17">
        <f>G2249/MAX(G$240:G2249)-1</f>
        <v>-0.1210379470588635</v>
      </c>
      <c r="N2249" s="20"/>
      <c r="O2249" s="20"/>
      <c r="S2249" s="192"/>
      <c r="T2249" s="34"/>
      <c r="U2249" s="34"/>
      <c r="Y2249" s="39"/>
      <c r="Z2249" s="39"/>
      <c r="AA2249" s="17"/>
      <c r="AC2249" s="142"/>
      <c r="AE2249" s="17"/>
      <c r="AG2249" s="66"/>
      <c r="AI2249" s="17"/>
      <c r="AK2249" s="18"/>
      <c r="AM2249" s="23"/>
      <c r="AN2249" s="23"/>
      <c r="AO2249" s="23"/>
    </row>
    <row r="2250" spans="1:41" x14ac:dyDescent="0.25">
      <c r="A2250" s="72">
        <f>IF('##zz500##'!B2250&lt;&gt;"",'##zz500##'!B2250,"")</f>
        <v>42474</v>
      </c>
      <c r="B2250" s="208">
        <v>102407.77</v>
      </c>
      <c r="C2250" s="146">
        <f t="shared" si="99"/>
        <v>1.1296529936056121E-2</v>
      </c>
      <c r="D2250" s="143">
        <f>IF('##zz500##'!K2250="","",IF('##zz500##'!K2250="yes",D2249,IF('##zz500##'!T2250&lt;&gt;0,D2249*(1+'##zz500##'!T2250),D2249*(1+C2250))))</f>
        <v>33.64889738845114</v>
      </c>
      <c r="E2250" s="6">
        <f t="shared" si="97"/>
        <v>1.1296529936056121E-2</v>
      </c>
      <c r="F2250" s="17">
        <f>D2250/MAX(D$240:D2250)-1</f>
        <v>0</v>
      </c>
      <c r="G2250" s="66">
        <f>IF('##zz500##'!K2250="","",IF('##zz500##'!K2250="no",G2249*(1+E2250),IF('##zz500##'!T2250&lt;&gt;0,G2249*(1+'##zz500##'!T2250),G2249*(1+'##zz500##'!P2250))))</f>
        <v>231.62528064591717</v>
      </c>
      <c r="H2250" s="6">
        <f t="shared" si="98"/>
        <v>1.1296529936056121E-2</v>
      </c>
      <c r="I2250" s="17">
        <f>G2250/MAX(G$240:G2250)-1</f>
        <v>-0.11110872591515653</v>
      </c>
      <c r="N2250" s="20"/>
      <c r="O2250" s="20"/>
      <c r="S2250" s="192"/>
      <c r="T2250" s="34"/>
      <c r="U2250" s="34"/>
      <c r="Y2250" s="39"/>
      <c r="Z2250" s="39"/>
      <c r="AA2250" s="17"/>
      <c r="AC2250" s="142"/>
      <c r="AE2250" s="17"/>
      <c r="AG2250" s="66"/>
      <c r="AI2250" s="17"/>
      <c r="AK2250" s="18"/>
      <c r="AM2250" s="23"/>
      <c r="AN2250" s="23"/>
      <c r="AO2250" s="23"/>
    </row>
    <row r="2251" spans="1:41" s="15" customFormat="1" x14ac:dyDescent="0.25">
      <c r="A2251" s="72">
        <f>IF('##zz500##'!B2251&lt;&gt;"",'##zz500##'!B2251,"")</f>
        <v>42475</v>
      </c>
      <c r="B2251" s="208">
        <v>103257.36</v>
      </c>
      <c r="C2251" s="146">
        <f t="shared" si="99"/>
        <v>8.2961478411256451E-3</v>
      </c>
      <c r="D2251" s="143">
        <f>IF('##zz500##'!K2251="","",IF('##zz500##'!K2251="yes",D2250,IF('##zz500##'!T2251&lt;&gt;0,D2250*(1+'##zz500##'!T2251),D2250*(1+C2251))))</f>
        <v>33.9280536158766</v>
      </c>
      <c r="E2251" s="6">
        <f t="shared" si="97"/>
        <v>8.2961478411256451E-3</v>
      </c>
      <c r="F2251" s="17">
        <f>D2251/MAX(D$240:D2251)-1</f>
        <v>0</v>
      </c>
      <c r="G2251" s="66">
        <f>IF('##zz500##'!K2251="","",IF('##zz500##'!K2251="no",G2250*(1+E2251),IF('##zz500##'!T2251&lt;&gt;0,G2250*(1+'##zz500##'!T2251),G2250*(1+'##zz500##'!P2251))))</f>
        <v>233.54687821789793</v>
      </c>
      <c r="H2251" s="6">
        <f t="shared" si="98"/>
        <v>8.2961478411256451E-3</v>
      </c>
      <c r="I2251" s="17">
        <f>G2251/MAX(G$240:G2251)-1</f>
        <v>-0.1037343524906621</v>
      </c>
      <c r="J2251" s="23"/>
      <c r="K2251" s="23"/>
      <c r="L2251" s="23"/>
      <c r="M2251" s="23"/>
      <c r="N2251" s="20"/>
      <c r="O2251" s="20"/>
      <c r="P2251" s="112"/>
      <c r="Q2251" s="38"/>
      <c r="R2251" s="17"/>
      <c r="S2251" s="192"/>
      <c r="T2251" s="34"/>
      <c r="U2251" s="34"/>
      <c r="V2251" s="146"/>
      <c r="W2251" s="146"/>
      <c r="X2251" s="86"/>
      <c r="Y2251" s="39"/>
      <c r="Z2251" s="39"/>
      <c r="AA2251" s="17"/>
      <c r="AB2251" s="6"/>
      <c r="AC2251" s="142"/>
      <c r="AD2251" s="6"/>
      <c r="AE2251" s="17"/>
      <c r="AF2251" s="6"/>
      <c r="AG2251" s="66"/>
      <c r="AH2251" s="6"/>
      <c r="AI2251" s="17"/>
      <c r="AJ2251" s="6"/>
      <c r="AK2251" s="18"/>
      <c r="AL2251" s="17"/>
      <c r="AM2251" s="23"/>
      <c r="AN2251" s="23"/>
      <c r="AO2251" s="23"/>
    </row>
    <row r="2252" spans="1:41" s="157" customFormat="1" x14ac:dyDescent="0.25">
      <c r="A2252" s="72">
        <f>IF('##zz500##'!B2252&lt;&gt;"",'##zz500##'!B2252,"")</f>
        <v>42478</v>
      </c>
      <c r="B2252" s="208">
        <v>102196.69</v>
      </c>
      <c r="C2252" s="146">
        <f t="shared" si="99"/>
        <v>-1.0272100700618347E-2</v>
      </c>
      <c r="D2252" s="143">
        <f>IF('##zz500##'!K2252="","",IF('##zz500##'!K2252="yes",D2251,IF('##zz500##'!T2252&lt;&gt;0,D2251*(1+'##zz500##'!T2252),D2251*(1+C2252))))</f>
        <v>33.579541232558334</v>
      </c>
      <c r="E2252" s="153">
        <f t="shared" si="97"/>
        <v>-1.0272100700618458E-2</v>
      </c>
      <c r="F2252" s="153">
        <f>D2252/MAX(D$240:D2252)-1</f>
        <v>-1.0272100700618458E-2</v>
      </c>
      <c r="G2252" s="66">
        <f>IF('##zz500##'!K2252="","",IF('##zz500##'!K2252="no",G2251*(1+E2252),IF('##zz500##'!T2252&lt;&gt;0,G2251*(1+'##zz500##'!T2252),G2251*(1+'##zz500##'!P2252))))</f>
        <v>231.1478611665286</v>
      </c>
      <c r="H2252" s="153">
        <f t="shared" si="98"/>
        <v>-1.0272100700618458E-2</v>
      </c>
      <c r="I2252" s="153">
        <f>G2252/MAX(G$240:G2252)-1</f>
        <v>-0.11294088347638309</v>
      </c>
      <c r="J2252" s="23"/>
      <c r="K2252" s="23"/>
      <c r="L2252" s="23"/>
      <c r="M2252" s="23"/>
      <c r="N2252" s="20"/>
      <c r="O2252" s="20"/>
      <c r="P2252" s="112"/>
      <c r="Q2252" s="38"/>
      <c r="R2252" s="17"/>
      <c r="S2252" s="192"/>
      <c r="T2252" s="34"/>
      <c r="U2252" s="34"/>
      <c r="V2252" s="146"/>
      <c r="W2252" s="146"/>
      <c r="X2252" s="155"/>
      <c r="Y2252" s="39"/>
      <c r="Z2252" s="39"/>
      <c r="AA2252" s="17"/>
      <c r="AB2252" s="6"/>
      <c r="AC2252" s="142"/>
      <c r="AD2252" s="153"/>
      <c r="AE2252" s="153"/>
      <c r="AF2252" s="153"/>
      <c r="AG2252" s="66"/>
      <c r="AH2252" s="153"/>
      <c r="AI2252" s="153"/>
      <c r="AJ2252" s="153"/>
      <c r="AK2252" s="147"/>
      <c r="AL2252" s="153"/>
      <c r="AM2252" s="23"/>
      <c r="AN2252" s="23"/>
      <c r="AO2252" s="23"/>
    </row>
    <row r="2253" spans="1:41" x14ac:dyDescent="0.25">
      <c r="A2253" s="72">
        <f>IF('##zz500##'!B2253&lt;&gt;"",'##zz500##'!B2253,"")</f>
        <v>42479</v>
      </c>
      <c r="B2253" s="208">
        <v>102231.64</v>
      </c>
      <c r="C2253" s="146">
        <f t="shared" si="99"/>
        <v>3.4198759274883805E-4</v>
      </c>
      <c r="D2253" s="143">
        <f>IF('##zz500##'!K2253="","",IF('##zz500##'!K2253="yes",D2252,IF('##zz500##'!T2253&lt;&gt;0,D2252*(1+'##zz500##'!T2253),D2252*(1+C2253))))</f>
        <v>33.59102501903007</v>
      </c>
      <c r="E2253" s="6">
        <f t="shared" si="97"/>
        <v>3.4198759274883805E-4</v>
      </c>
      <c r="F2253" s="17">
        <f>D2253/MAX(D$240:D2253)-1</f>
        <v>-9.9336260388606101E-3</v>
      </c>
      <c r="G2253" s="66">
        <f>IF('##zz500##'!K2253="","",IF('##zz500##'!K2253="no",G2252*(1+E2253),IF('##zz500##'!T2253&lt;&gt;0,G2252*(1+'##zz500##'!T2253),G2252*(1+'##zz500##'!P2253))))</f>
        <v>231.22691086713797</v>
      </c>
      <c r="H2253" s="6">
        <f t="shared" si="98"/>
        <v>3.4198759274883805E-4</v>
      </c>
      <c r="I2253" s="17">
        <f>G2253/MAX(G$240:G2253)-1</f>
        <v>-0.11263752026449725</v>
      </c>
      <c r="N2253" s="20"/>
      <c r="O2253" s="20"/>
      <c r="S2253" s="192"/>
      <c r="T2253" s="34"/>
      <c r="U2253" s="34"/>
      <c r="Y2253" s="39"/>
      <c r="Z2253" s="39"/>
      <c r="AA2253" s="17"/>
      <c r="AC2253" s="142"/>
      <c r="AE2253" s="17"/>
      <c r="AG2253" s="66"/>
      <c r="AI2253" s="17"/>
      <c r="AK2253" s="18"/>
      <c r="AM2253" s="23"/>
      <c r="AN2253" s="23"/>
      <c r="AO2253" s="23"/>
    </row>
    <row r="2254" spans="1:41" s="11" customFormat="1" x14ac:dyDescent="0.25">
      <c r="A2254" s="72">
        <f>IF('##zz500##'!B2254&lt;&gt;"",'##zz500##'!B2254,"")</f>
        <v>42480</v>
      </c>
      <c r="B2254" s="208">
        <v>98660.74</v>
      </c>
      <c r="C2254" s="146">
        <f t="shared" si="99"/>
        <v>-3.4929499321345037E-2</v>
      </c>
      <c r="D2254" s="143">
        <f>IF('##zz500##'!K2254="","",IF('##zz500##'!K2254="yes",D2253,IF('##zz500##'!T2254&lt;&gt;0,D2253*(1+'##zz500##'!T2254),D2253*(1+C2254))))</f>
        <v>33.349408485372251</v>
      </c>
      <c r="E2254" s="14">
        <f t="shared" si="97"/>
        <v>-7.1928895745496657E-3</v>
      </c>
      <c r="F2254" s="14">
        <f>D2254/MAX(D$240:D2254)-1</f>
        <v>-1.7055064138237874E-2</v>
      </c>
      <c r="G2254" s="66">
        <f>IF('##zz500##'!K2254="","",IF('##zz500##'!K2254="no",G2253*(1+E2254),IF('##zz500##'!T2254&lt;&gt;0,G2253*(1+'##zz500##'!T2254),G2253*(1+'##zz500##'!P2254))))</f>
        <v>229.5637212306064</v>
      </c>
      <c r="H2254" s="14">
        <f t="shared" si="98"/>
        <v>-7.1928895745496657E-3</v>
      </c>
      <c r="I2254" s="14">
        <f>G2254/MAX(G$240:G2254)-1</f>
        <v>-0.11902022059383333</v>
      </c>
      <c r="J2254" s="24"/>
      <c r="K2254" s="24"/>
      <c r="L2254" s="24"/>
      <c r="M2254" s="24"/>
      <c r="N2254" s="40"/>
      <c r="O2254" s="40"/>
      <c r="P2254" s="59"/>
      <c r="Q2254" s="41"/>
      <c r="R2254" s="17"/>
      <c r="S2254" s="192"/>
      <c r="T2254" s="163"/>
      <c r="U2254" s="163"/>
      <c r="V2254" s="14"/>
      <c r="W2254" s="14"/>
      <c r="X2254" s="88"/>
      <c r="Y2254" s="117"/>
      <c r="Z2254" s="117"/>
      <c r="AA2254" s="14"/>
      <c r="AB2254" s="14"/>
      <c r="AC2254" s="142"/>
      <c r="AD2254" s="14"/>
      <c r="AE2254" s="14"/>
      <c r="AF2254" s="14"/>
      <c r="AG2254" s="66"/>
      <c r="AH2254" s="14"/>
      <c r="AI2254" s="14"/>
      <c r="AJ2254" s="14"/>
      <c r="AK2254" s="21"/>
      <c r="AL2254" s="14"/>
      <c r="AM2254" s="24"/>
      <c r="AN2254" s="24"/>
      <c r="AO2254" s="24"/>
    </row>
    <row r="2255" spans="1:41" x14ac:dyDescent="0.25">
      <c r="A2255" s="72">
        <f>IF('##zz500##'!B2255&lt;&gt;"",'##zz500##'!B2255,"")</f>
        <v>42481</v>
      </c>
      <c r="B2255" s="208">
        <v>96882.77</v>
      </c>
      <c r="C2255" s="146">
        <f t="shared" si="99"/>
        <v>-1.8021048696776454E-2</v>
      </c>
      <c r="D2255" s="143">
        <f>IF('##zz500##'!K2255="","",IF('##zz500##'!K2255="yes",D2254,IF('##zz500##'!T2255&lt;&gt;0,D2254*(1+'##zz500##'!T2255),D2254*(1+C2255))))</f>
        <v>33.349408485372251</v>
      </c>
      <c r="E2255" s="6">
        <f t="shared" si="97"/>
        <v>0</v>
      </c>
      <c r="F2255" s="17">
        <f>D2255/MAX(D$240:D2255)-1</f>
        <v>-1.7055064138237874E-2</v>
      </c>
      <c r="G2255" s="66">
        <f>IF('##zz500##'!K2255="","",IF('##zz500##'!K2255="no",G2254*(1+E2255),IF('##zz500##'!T2255&lt;&gt;0,G2254*(1+'##zz500##'!T2255),G2254*(1+'##zz500##'!P2255))))</f>
        <v>229.67471349808906</v>
      </c>
      <c r="H2255" s="6">
        <f t="shared" si="98"/>
        <v>4.8349219505450236E-4</v>
      </c>
      <c r="I2255" s="17">
        <f>G2255/MAX(G$240:G2255)-1</f>
        <v>-0.11859427374648968</v>
      </c>
      <c r="N2255" s="20"/>
      <c r="O2255" s="20"/>
      <c r="S2255" s="192"/>
      <c r="T2255" s="34"/>
      <c r="U2255" s="34"/>
      <c r="Y2255" s="39"/>
      <c r="Z2255" s="39"/>
      <c r="AA2255" s="17"/>
      <c r="AC2255" s="142"/>
      <c r="AE2255" s="17"/>
      <c r="AG2255" s="66"/>
      <c r="AI2255" s="17"/>
      <c r="AK2255" s="18"/>
      <c r="AM2255" s="23"/>
      <c r="AN2255" s="23"/>
      <c r="AO2255" s="23"/>
    </row>
    <row r="2256" spans="1:41" x14ac:dyDescent="0.25">
      <c r="A2256" s="72">
        <f>IF('##zz500##'!B2256&lt;&gt;"",'##zz500##'!B2256,"")</f>
        <v>42482</v>
      </c>
      <c r="B2256" s="208">
        <v>98022.399999999994</v>
      </c>
      <c r="C2256" s="146">
        <f t="shared" si="99"/>
        <v>1.1762979113829841E-2</v>
      </c>
      <c r="D2256" s="143">
        <f>IF('##zz500##'!K2256="","",IF('##zz500##'!K2256="yes",D2255,IF('##zz500##'!T2256&lt;&gt;0,D2255*(1+'##zz500##'!T2256),D2255*(1+C2256))))</f>
        <v>33.349408485372251</v>
      </c>
      <c r="E2256" s="6">
        <f t="shared" si="97"/>
        <v>0</v>
      </c>
      <c r="F2256" s="17">
        <f>D2256/MAX(D$240:D2256)-1</f>
        <v>-1.7055064138237874E-2</v>
      </c>
      <c r="G2256" s="66">
        <f>IF('##zz500##'!K2256="","",IF('##zz500##'!K2256="no",G2255*(1+E2256),IF('##zz500##'!T2256&lt;&gt;0,G2255*(1+'##zz500##'!T2256),G2255*(1+'##zz500##'!P2256))))</f>
        <v>227.23052125990884</v>
      </c>
      <c r="H2256" s="6">
        <f t="shared" si="98"/>
        <v>-1.0641973602377286E-2</v>
      </c>
      <c r="I2256" s="17">
        <f>G2256/MAX(G$240:G2256)-1</f>
        <v>-0.12797417021826374</v>
      </c>
      <c r="N2256" s="20"/>
      <c r="O2256" s="20"/>
      <c r="S2256" s="192"/>
      <c r="T2256" s="34"/>
      <c r="U2256" s="34"/>
      <c r="Y2256" s="39"/>
      <c r="Z2256" s="39"/>
      <c r="AA2256" s="17"/>
      <c r="AC2256" s="142"/>
      <c r="AE2256" s="17"/>
      <c r="AG2256" s="66"/>
      <c r="AI2256" s="17"/>
      <c r="AK2256" s="18"/>
      <c r="AM2256" s="23"/>
      <c r="AN2256" s="23"/>
      <c r="AO2256" s="23"/>
    </row>
    <row r="2257" spans="1:41" x14ac:dyDescent="0.25">
      <c r="A2257" s="72">
        <f>IF('##zz500##'!B2257&lt;&gt;"",'##zz500##'!B2257,"")</f>
        <v>42485</v>
      </c>
      <c r="B2257" s="208">
        <v>98009.67</v>
      </c>
      <c r="C2257" s="146">
        <f t="shared" si="99"/>
        <v>-1.29868275006495E-4</v>
      </c>
      <c r="D2257" s="143">
        <f>IF('##zz500##'!K2257="","",IF('##zz500##'!K2257="yes",D2256,IF('##zz500##'!T2257&lt;&gt;0,D2256*(1+'##zz500##'!T2257),D2256*(1+C2257))))</f>
        <v>33.349408485372251</v>
      </c>
      <c r="E2257" s="6">
        <f t="shared" si="97"/>
        <v>0</v>
      </c>
      <c r="F2257" s="17">
        <f>D2257/MAX(D$240:D2257)-1</f>
        <v>-1.7055064138237874E-2</v>
      </c>
      <c r="G2257" s="66">
        <f>IF('##zz500##'!K2257="","",IF('##zz500##'!K2257="no",G2256*(1+E2257),IF('##zz500##'!T2257&lt;&gt;0,G2256*(1+'##zz500##'!T2257),G2256*(1+'##zz500##'!P2257))))</f>
        <v>228.57448297539483</v>
      </c>
      <c r="H2257" s="6">
        <f t="shared" si="98"/>
        <v>5.914529914530009E-3</v>
      </c>
      <c r="I2257" s="17">
        <f>G2257/MAX(G$240:G2257)-1</f>
        <v>-0.12281654736177672</v>
      </c>
      <c r="N2257" s="20"/>
      <c r="O2257" s="20"/>
      <c r="S2257" s="192"/>
      <c r="T2257" s="34"/>
      <c r="U2257" s="34"/>
      <c r="Y2257" s="39"/>
      <c r="Z2257" s="39"/>
      <c r="AA2257" s="17"/>
      <c r="AC2257" s="142"/>
      <c r="AE2257" s="17"/>
      <c r="AG2257" s="66"/>
      <c r="AI2257" s="17"/>
      <c r="AK2257" s="18"/>
      <c r="AM2257" s="23"/>
      <c r="AN2257" s="23"/>
      <c r="AO2257" s="23"/>
    </row>
    <row r="2258" spans="1:41" x14ac:dyDescent="0.25">
      <c r="A2258" s="72">
        <f>IF('##zz500##'!B2258&lt;&gt;"",'##zz500##'!B2258,"")</f>
        <v>42486</v>
      </c>
      <c r="B2258" s="208">
        <v>99524.7</v>
      </c>
      <c r="C2258" s="146">
        <f t="shared" si="99"/>
        <v>1.5457964504931088E-2</v>
      </c>
      <c r="D2258" s="143">
        <f>IF('##zz500##'!K2258="","",IF('##zz500##'!K2258="yes",D2257,IF('##zz500##'!T2258&lt;&gt;0,D2257*(1+'##zz500##'!T2258),D2257*(1+C2258))))</f>
        <v>33.349408485372251</v>
      </c>
      <c r="E2258" s="6">
        <f t="shared" si="97"/>
        <v>0</v>
      </c>
      <c r="F2258" s="17">
        <f>D2258/MAX(D$240:D2258)-1</f>
        <v>-1.7055064138237874E-2</v>
      </c>
      <c r="G2258" s="66">
        <f>IF('##zz500##'!K2258="","",IF('##zz500##'!K2258="no",G2257*(1+E2258),IF('##zz500##'!T2258&lt;&gt;0,G2257*(1+'##zz500##'!T2258),G2257*(1+'##zz500##'!P2258))))</f>
        <v>225.83885274959994</v>
      </c>
      <c r="H2258" s="6">
        <f t="shared" si="98"/>
        <v>-1.1968222306290244E-2</v>
      </c>
      <c r="I2258" s="17">
        <f>G2258/MAX(G$240:G2258)-1</f>
        <v>-0.13331487392635022</v>
      </c>
      <c r="N2258" s="20"/>
      <c r="O2258" s="20"/>
      <c r="S2258" s="192"/>
      <c r="T2258" s="34"/>
      <c r="U2258" s="34"/>
      <c r="Y2258" s="39"/>
      <c r="Z2258" s="39"/>
      <c r="AA2258" s="17"/>
      <c r="AC2258" s="142"/>
      <c r="AE2258" s="17"/>
      <c r="AG2258" s="66"/>
      <c r="AI2258" s="17"/>
      <c r="AK2258" s="18"/>
      <c r="AM2258" s="23"/>
      <c r="AN2258" s="23"/>
      <c r="AO2258" s="23"/>
    </row>
    <row r="2259" spans="1:41" x14ac:dyDescent="0.25">
      <c r="A2259" s="72">
        <f>IF('##zz500##'!B2259&lt;&gt;"",'##zz500##'!B2259,"")</f>
        <v>42487</v>
      </c>
      <c r="B2259" s="208">
        <v>100180.76</v>
      </c>
      <c r="C2259" s="146">
        <f t="shared" si="99"/>
        <v>6.5919314501827753E-3</v>
      </c>
      <c r="D2259" s="143">
        <f>IF('##zz500##'!K2259="","",IF('##zz500##'!K2259="yes",D2258,IF('##zz500##'!T2259&lt;&gt;0,D2258*(1+'##zz500##'!T2259),D2258*(1+C2259))))</f>
        <v>33.349408485372251</v>
      </c>
      <c r="E2259" s="6">
        <f t="shared" si="97"/>
        <v>0</v>
      </c>
      <c r="F2259" s="17">
        <f>D2259/MAX(D$240:D2259)-1</f>
        <v>-1.7055064138237874E-2</v>
      </c>
      <c r="G2259" s="66">
        <f>IF('##zz500##'!K2259="","",IF('##zz500##'!K2259="no",G2258*(1+E2259),IF('##zz500##'!T2259&lt;&gt;0,G2258*(1+'##zz500##'!T2259),G2258*(1+'##zz500##'!P2259))))</f>
        <v>226.57565920207102</v>
      </c>
      <c r="H2259" s="6">
        <f t="shared" si="98"/>
        <v>3.2625318606627207E-3</v>
      </c>
      <c r="I2259" s="17">
        <f>G2259/MAX(G$240:G2259)-1</f>
        <v>-0.13048728608937243</v>
      </c>
      <c r="N2259" s="20"/>
      <c r="O2259" s="20"/>
      <c r="S2259" s="192"/>
      <c r="T2259" s="34"/>
      <c r="U2259" s="34"/>
      <c r="Y2259" s="39"/>
      <c r="Z2259" s="39"/>
      <c r="AA2259" s="17"/>
      <c r="AC2259" s="142"/>
      <c r="AE2259" s="17"/>
      <c r="AG2259" s="66"/>
      <c r="AI2259" s="17"/>
      <c r="AK2259" s="18"/>
      <c r="AM2259" s="23"/>
      <c r="AN2259" s="23"/>
      <c r="AO2259" s="23"/>
    </row>
    <row r="2260" spans="1:41" x14ac:dyDescent="0.25">
      <c r="A2260" s="72">
        <f>IF('##zz500##'!B2260&lt;&gt;"",'##zz500##'!B2260,"")</f>
        <v>42488</v>
      </c>
      <c r="B2260" s="208">
        <v>101555.49</v>
      </c>
      <c r="C2260" s="146">
        <f t="shared" si="99"/>
        <v>1.3722495217644681E-2</v>
      </c>
      <c r="D2260" s="143">
        <f>IF('##zz500##'!K2260="","",IF('##zz500##'!K2260="yes",D2259,IF('##zz500##'!T2260&lt;&gt;0,D2259*(1+'##zz500##'!T2260),D2259*(1+C2260))))</f>
        <v>33.349408485372251</v>
      </c>
      <c r="E2260" s="6">
        <f t="shared" si="97"/>
        <v>0</v>
      </c>
      <c r="F2260" s="17">
        <f>D2260/MAX(D$240:D2260)-1</f>
        <v>-1.7055064138237874E-2</v>
      </c>
      <c r="G2260" s="66">
        <f>IF('##zz500##'!K2260="","",IF('##zz500##'!K2260="no",G2259*(1+E2260),IF('##zz500##'!T2260&lt;&gt;0,G2259*(1+'##zz500##'!T2260),G2259*(1+'##zz500##'!P2260))))</f>
        <v>227.84261027810973</v>
      </c>
      <c r="H2260" s="6">
        <f t="shared" si="98"/>
        <v>5.5917351426915118E-3</v>
      </c>
      <c r="I2260" s="17">
        <f>G2260/MAX(G$240:G2260)-1</f>
        <v>-0.12562520128998134</v>
      </c>
      <c r="N2260" s="20"/>
      <c r="O2260" s="20"/>
      <c r="S2260" s="192"/>
      <c r="T2260" s="34"/>
      <c r="U2260" s="34"/>
      <c r="Y2260" s="39"/>
      <c r="Z2260" s="39"/>
      <c r="AA2260" s="17"/>
      <c r="AC2260" s="142"/>
      <c r="AE2260" s="17"/>
      <c r="AG2260" s="66"/>
      <c r="AI2260" s="17"/>
      <c r="AK2260" s="18"/>
      <c r="AM2260" s="23"/>
      <c r="AN2260" s="23"/>
      <c r="AO2260" s="23"/>
    </row>
    <row r="2261" spans="1:41" x14ac:dyDescent="0.25">
      <c r="A2261" s="72">
        <f>IF('##zz500##'!B2261&lt;&gt;"",'##zz500##'!B2261,"")</f>
        <v>42489</v>
      </c>
      <c r="B2261" s="208">
        <v>101530.91</v>
      </c>
      <c r="C2261" s="146">
        <f t="shared" si="99"/>
        <v>-2.42035167178134E-4</v>
      </c>
      <c r="D2261" s="143">
        <f>IF('##zz500##'!K2261="","",IF('##zz500##'!K2261="yes",D2260,IF('##zz500##'!T2261&lt;&gt;0,D2260*(1+'##zz500##'!T2261),D2260*(1+C2261))))</f>
        <v>33.349408485372251</v>
      </c>
      <c r="E2261" s="6">
        <f t="shared" si="97"/>
        <v>0</v>
      </c>
      <c r="F2261" s="17">
        <f>D2261/MAX(D$240:D2261)-1</f>
        <v>-1.7055064138237874E-2</v>
      </c>
      <c r="G2261" s="66">
        <f>IF('##zz500##'!K2261="","",IF('##zz500##'!K2261="no",G2260*(1+E2261),IF('##zz500##'!T2261&lt;&gt;0,G2260*(1+'##zz500##'!T2261),G2260*(1+'##zz500##'!P2261))))</f>
        <v>227.38169088821058</v>
      </c>
      <c r="H2261" s="6">
        <f t="shared" si="98"/>
        <v>-2.022972741299478E-3</v>
      </c>
      <c r="I2261" s="17">
        <f>G2261/MAX(G$240:G2261)-1</f>
        <v>-0.12739403767345103</v>
      </c>
      <c r="N2261" s="20"/>
      <c r="O2261" s="20"/>
      <c r="S2261" s="192"/>
      <c r="T2261" s="34"/>
      <c r="U2261" s="34"/>
      <c r="Y2261" s="39"/>
      <c r="Z2261" s="39"/>
      <c r="AA2261" s="17"/>
      <c r="AC2261" s="142"/>
      <c r="AE2261" s="17"/>
      <c r="AG2261" s="66"/>
      <c r="AI2261" s="17"/>
      <c r="AK2261" s="18"/>
      <c r="AM2261" s="23"/>
      <c r="AN2261" s="23"/>
      <c r="AO2261" s="23"/>
    </row>
    <row r="2262" spans="1:41" x14ac:dyDescent="0.25">
      <c r="A2262" s="72">
        <f>IF('##zz500##'!B2262&lt;&gt;"",'##zz500##'!B2262,"")</f>
        <v>42493</v>
      </c>
      <c r="B2262" s="208">
        <v>104228.89</v>
      </c>
      <c r="C2262" s="146">
        <f t="shared" si="99"/>
        <v>2.6572991417096459E-2</v>
      </c>
      <c r="D2262" s="143">
        <f>IF('##zz500##'!K2262="","",IF('##zz500##'!K2262="yes",D2261,IF('##zz500##'!T2262&lt;&gt;0,D2261*(1+'##zz500##'!T2262),D2261*(1+C2262))))</f>
        <v>33.349408485372251</v>
      </c>
      <c r="E2262" s="6">
        <f t="shared" si="97"/>
        <v>0</v>
      </c>
      <c r="F2262" s="17">
        <f>D2262/MAX(D$240:D2262)-1</f>
        <v>-1.7055064138237874E-2</v>
      </c>
      <c r="G2262" s="66">
        <f>IF('##zz500##'!K2262="","",IF('##zz500##'!K2262="no",G2261*(1+E2262),IF('##zz500##'!T2262&lt;&gt;0,G2261*(1+'##zz500##'!T2262),G2261*(1+'##zz500##'!P2262))))</f>
        <v>218.03713125377516</v>
      </c>
      <c r="H2262" s="6">
        <f t="shared" si="98"/>
        <v>-4.1096359156857387E-2</v>
      </c>
      <c r="I2262" s="17">
        <f>G2262/MAX(G$240:G2262)-1</f>
        <v>-0.16325496570363796</v>
      </c>
      <c r="N2262" s="20"/>
      <c r="O2262" s="20"/>
      <c r="S2262" s="192"/>
      <c r="T2262" s="34"/>
      <c r="U2262" s="34"/>
      <c r="Y2262" s="39"/>
      <c r="Z2262" s="39"/>
      <c r="AA2262" s="17"/>
      <c r="AC2262" s="142"/>
      <c r="AE2262" s="17"/>
      <c r="AG2262" s="66"/>
      <c r="AI2262" s="17"/>
      <c r="AK2262" s="18"/>
      <c r="AM2262" s="23"/>
      <c r="AN2262" s="23"/>
      <c r="AO2262" s="23"/>
    </row>
    <row r="2263" spans="1:41" x14ac:dyDescent="0.25">
      <c r="A2263" s="72">
        <f>IF('##zz500##'!B2263&lt;&gt;"",'##zz500##'!B2263,"")</f>
        <v>42494</v>
      </c>
      <c r="B2263" s="208">
        <v>103717.29</v>
      </c>
      <c r="C2263" s="146">
        <f t="shared" si="99"/>
        <v>-4.9084279799967989E-3</v>
      </c>
      <c r="D2263" s="143">
        <f>IF('##zz500##'!K2263="","",IF('##zz500##'!K2263="yes",D2262,IF('##zz500##'!T2263&lt;&gt;0,D2262*(1+'##zz500##'!T2263),D2262*(1+C2263))))</f>
        <v>33.349408485372251</v>
      </c>
      <c r="E2263" s="6">
        <f t="shared" si="97"/>
        <v>0</v>
      </c>
      <c r="F2263" s="17">
        <f>D2263/MAX(D$240:D2263)-1</f>
        <v>-1.7055064138237874E-2</v>
      </c>
      <c r="G2263" s="66">
        <f>IF('##zz500##'!K2263="","",IF('##zz500##'!K2263="no",G2262*(1+E2263),IF('##zz500##'!T2263&lt;&gt;0,G2262*(1+'##zz500##'!T2263),G2262*(1+'##zz500##'!P2263))))</f>
        <v>218.83259950584318</v>
      </c>
      <c r="H2263" s="6">
        <f t="shared" si="98"/>
        <v>3.6483155299917858E-3</v>
      </c>
      <c r="I2263" s="17">
        <f>G2263/MAX(G$240:G2263)-1</f>
        <v>-0.16020225580037106</v>
      </c>
      <c r="N2263" s="20"/>
      <c r="O2263" s="20"/>
      <c r="S2263" s="192"/>
      <c r="T2263" s="34"/>
      <c r="U2263" s="34"/>
      <c r="Y2263" s="39"/>
      <c r="Z2263" s="39"/>
      <c r="AA2263" s="17"/>
      <c r="AC2263" s="142"/>
      <c r="AE2263" s="17"/>
      <c r="AG2263" s="66"/>
      <c r="AI2263" s="17"/>
      <c r="AK2263" s="18"/>
      <c r="AM2263" s="23"/>
      <c r="AN2263" s="23"/>
      <c r="AO2263" s="23"/>
    </row>
    <row r="2264" spans="1:41" x14ac:dyDescent="0.25">
      <c r="A2264" s="72">
        <f>IF('##zz500##'!B2264&lt;&gt;"",'##zz500##'!B2264,"")</f>
        <v>42495</v>
      </c>
      <c r="B2264" s="208">
        <v>104952.77</v>
      </c>
      <c r="C2264" s="146">
        <f t="shared" si="99"/>
        <v>1.191199654368158E-2</v>
      </c>
      <c r="D2264" s="143">
        <f>IF('##zz500##'!K2264="","",IF('##zz500##'!K2264="yes",D2263,IF('##zz500##'!T2264&lt;&gt;0,D2263*(1+'##zz500##'!T2264),D2263*(1+C2264))))</f>
        <v>33.349408485372251</v>
      </c>
      <c r="E2264" s="6">
        <f t="shared" si="97"/>
        <v>0</v>
      </c>
      <c r="F2264" s="17">
        <f>D2264/MAX(D$240:D2264)-1</f>
        <v>-1.7055064138237874E-2</v>
      </c>
      <c r="G2264" s="66">
        <f>IF('##zz500##'!K2264="","",IF('##zz500##'!K2264="no",G2263*(1+E2264),IF('##zz500##'!T2264&lt;&gt;0,G2263*(1+'##zz500##'!T2264),G2263*(1+'##zz500##'!P2264))))</f>
        <v>216.30599761143645</v>
      </c>
      <c r="H2264" s="6">
        <f t="shared" si="98"/>
        <v>-1.1545820413010555E-2</v>
      </c>
      <c r="I2264" s="17">
        <f>G2264/MAX(G$240:G2264)-1</f>
        <v>-0.16989840973815129</v>
      </c>
      <c r="N2264" s="20"/>
      <c r="O2264" s="20"/>
      <c r="S2264" s="192"/>
      <c r="T2264" s="34"/>
      <c r="U2264" s="34"/>
      <c r="Y2264" s="39"/>
      <c r="Z2264" s="39"/>
      <c r="AA2264" s="17"/>
      <c r="AC2264" s="142"/>
      <c r="AE2264" s="17"/>
      <c r="AG2264" s="66"/>
      <c r="AI2264" s="17"/>
      <c r="AK2264" s="18"/>
      <c r="AM2264" s="23"/>
      <c r="AN2264" s="23"/>
      <c r="AO2264" s="23"/>
    </row>
    <row r="2265" spans="1:41" x14ac:dyDescent="0.25">
      <c r="A2265" s="72">
        <f>IF('##zz500##'!B2265&lt;&gt;"",'##zz500##'!B2265,"")</f>
        <v>42496</v>
      </c>
      <c r="B2265" s="208">
        <v>100663.26</v>
      </c>
      <c r="C2265" s="146">
        <f t="shared" si="99"/>
        <v>-4.0870860292682165E-2</v>
      </c>
      <c r="D2265" s="143">
        <f>IF('##zz500##'!K2265="","",IF('##zz500##'!K2265="yes",D2264,IF('##zz500##'!T2265&lt;&gt;0,D2264*(1+'##zz500##'!T2265),D2264*(1+C2265))))</f>
        <v>33.349408485372251</v>
      </c>
      <c r="E2265" s="6">
        <f t="shared" si="97"/>
        <v>0</v>
      </c>
      <c r="F2265" s="17">
        <f>D2265/MAX(D$240:D2265)-1</f>
        <v>-1.7055064138237874E-2</v>
      </c>
      <c r="G2265" s="66">
        <f>IF('##zz500##'!K2265="","",IF('##zz500##'!K2265="no",G2264*(1+E2265),IF('##zz500##'!T2265&lt;&gt;0,G2264*(1+'##zz500##'!T2265),G2264*(1+'##zz500##'!P2265))))</f>
        <v>215.85654672948957</v>
      </c>
      <c r="H2265" s="6">
        <f t="shared" si="98"/>
        <v>-2.0778475257734463E-3</v>
      </c>
      <c r="I2265" s="17">
        <f>G2265/MAX(G$240:G2265)-1</f>
        <v>-0.17162323427361748</v>
      </c>
      <c r="N2265" s="20"/>
      <c r="O2265" s="20"/>
      <c r="S2265" s="192"/>
      <c r="T2265" s="34"/>
      <c r="U2265" s="34"/>
      <c r="Y2265" s="39"/>
      <c r="Z2265" s="39"/>
      <c r="AA2265" s="17"/>
      <c r="AC2265" s="142"/>
      <c r="AE2265" s="17"/>
      <c r="AG2265" s="66"/>
      <c r="AI2265" s="17"/>
      <c r="AK2265" s="18"/>
      <c r="AM2265" s="23"/>
      <c r="AN2265" s="23"/>
      <c r="AO2265" s="23"/>
    </row>
    <row r="2266" spans="1:41" x14ac:dyDescent="0.25">
      <c r="A2266" s="72">
        <f>IF('##zz500##'!B2266&lt;&gt;"",'##zz500##'!B2266,"")</f>
        <v>42499</v>
      </c>
      <c r="B2266" s="208">
        <v>97016.58</v>
      </c>
      <c r="C2266" s="146">
        <f t="shared" si="99"/>
        <v>-3.6226523957201384E-2</v>
      </c>
      <c r="D2266" s="143">
        <f>IF('##zz500##'!K2266="","",IF('##zz500##'!K2266="yes",D2265,IF('##zz500##'!T2266&lt;&gt;0,D2265*(1+'##zz500##'!T2266),D2265*(1+C2266))))</f>
        <v>33.349408485372251</v>
      </c>
      <c r="E2266" s="6">
        <f t="shared" si="97"/>
        <v>0</v>
      </c>
      <c r="F2266" s="17">
        <f>D2266/MAX(D$240:D2266)-1</f>
        <v>-1.7055064138237874E-2</v>
      </c>
      <c r="G2266" s="66">
        <f>IF('##zz500##'!K2266="","",IF('##zz500##'!K2266="no",G2265*(1+E2266),IF('##zz500##'!T2266&lt;&gt;0,G2265*(1+'##zz500##'!T2266),G2265*(1+'##zz500##'!P2266))))</f>
        <v>224.47203782657675</v>
      </c>
      <c r="H2266" s="6">
        <f t="shared" si="98"/>
        <v>3.9913040524474308E-2</v>
      </c>
      <c r="I2266" s="17">
        <f>G2266/MAX(G$240:G2266)-1</f>
        <v>-0.13856019885364745</v>
      </c>
      <c r="N2266" s="20"/>
      <c r="O2266" s="20"/>
      <c r="S2266" s="192"/>
      <c r="T2266" s="34"/>
      <c r="U2266" s="34"/>
      <c r="Y2266" s="39"/>
      <c r="Z2266" s="39"/>
      <c r="AA2266" s="17"/>
      <c r="AC2266" s="142"/>
      <c r="AE2266" s="17"/>
      <c r="AG2266" s="66"/>
      <c r="AI2266" s="17"/>
      <c r="AM2266" s="23"/>
      <c r="AN2266" s="23"/>
      <c r="AO2266" s="23"/>
    </row>
    <row r="2267" spans="1:41" x14ac:dyDescent="0.25">
      <c r="A2267" s="72">
        <f>IF('##zz500##'!B2267&lt;&gt;"",'##zz500##'!B2267,"")</f>
        <v>42500</v>
      </c>
      <c r="B2267" s="208">
        <v>96821.73</v>
      </c>
      <c r="C2267" s="146">
        <f t="shared" si="99"/>
        <v>-2.0084195917853265E-3</v>
      </c>
      <c r="D2267" s="143">
        <f>IF('##zz500##'!K2267="","",IF('##zz500##'!K2267="yes",D2266,IF('##zz500##'!T2267&lt;&gt;0,D2266*(1+'##zz500##'!T2267),D2266*(1+C2267))))</f>
        <v>33.349408485372251</v>
      </c>
      <c r="E2267" s="6">
        <f t="shared" si="97"/>
        <v>0</v>
      </c>
      <c r="F2267" s="17">
        <f>D2267/MAX(D$240:D2267)-1</f>
        <v>-1.7055064138237874E-2</v>
      </c>
      <c r="G2267" s="66">
        <f>IF('##zz500##'!K2267="","",IF('##zz500##'!K2267="no",G2266*(1+E2267),IF('##zz500##'!T2267&lt;&gt;0,G2266*(1+'##zz500##'!T2267),G2266*(1+'##zz500##'!P2267))))</f>
        <v>224.58322550452655</v>
      </c>
      <c r="H2267" s="6">
        <f t="shared" si="98"/>
        <v>4.9532974808963459E-4</v>
      </c>
      <c r="I2267" s="17">
        <f>G2267/MAX(G$240:G2267)-1</f>
        <v>-0.13813350209395137</v>
      </c>
      <c r="N2267" s="20"/>
      <c r="O2267" s="20"/>
      <c r="S2267" s="192"/>
      <c r="T2267" s="34"/>
      <c r="U2267" s="34"/>
      <c r="Y2267" s="39"/>
      <c r="Z2267" s="39"/>
      <c r="AA2267" s="17"/>
      <c r="AC2267" s="142"/>
      <c r="AE2267" s="17"/>
      <c r="AG2267" s="66"/>
      <c r="AI2267" s="17"/>
      <c r="AM2267" s="23"/>
      <c r="AN2267" s="23"/>
      <c r="AO2267" s="23"/>
    </row>
    <row r="2268" spans="1:41" x14ac:dyDescent="0.25">
      <c r="A2268" s="72">
        <f>IF('##zz500##'!B2268&lt;&gt;"",'##zz500##'!B2268,"")</f>
        <v>42501</v>
      </c>
      <c r="B2268" s="208">
        <v>96759.5</v>
      </c>
      <c r="C2268" s="146">
        <f t="shared" si="99"/>
        <v>-6.42727619099559E-4</v>
      </c>
      <c r="D2268" s="143">
        <f>IF('##zz500##'!K2268="","",IF('##zz500##'!K2268="yes",D2267,IF('##zz500##'!T2268&lt;&gt;0,D2267*(1+'##zz500##'!T2268),D2267*(1+C2268))))</f>
        <v>33.349408485372251</v>
      </c>
      <c r="E2268" s="6">
        <f t="shared" si="97"/>
        <v>0</v>
      </c>
      <c r="F2268" s="17">
        <f>D2268/MAX(D$240:D2268)-1</f>
        <v>-1.7055064138237874E-2</v>
      </c>
      <c r="G2268" s="66">
        <f>IF('##zz500##'!K2268="","",IF('##zz500##'!K2268="no",G2267*(1+E2268),IF('##zz500##'!T2268&lt;&gt;0,G2267*(1+'##zz500##'!T2268),G2267*(1+'##zz500##'!P2268))))</f>
        <v>224.96481824166699</v>
      </c>
      <c r="H2268" s="6">
        <f t="shared" si="98"/>
        <v>1.6991150442478009E-3</v>
      </c>
      <c r="I2268" s="17">
        <f>G2268/MAX(G$240:G2268)-1</f>
        <v>-0.13666909176122599</v>
      </c>
      <c r="N2268" s="20"/>
      <c r="O2268" s="20"/>
      <c r="S2268" s="192"/>
      <c r="T2268" s="34"/>
      <c r="U2268" s="34"/>
      <c r="Y2268" s="39"/>
      <c r="Z2268" s="39"/>
      <c r="AA2268" s="17"/>
      <c r="AC2268" s="142"/>
      <c r="AE2268" s="17"/>
      <c r="AG2268" s="66"/>
      <c r="AI2268" s="17"/>
      <c r="AM2268" s="23"/>
      <c r="AN2268" s="23"/>
      <c r="AO2268" s="23"/>
    </row>
    <row r="2269" spans="1:41" x14ac:dyDescent="0.25">
      <c r="A2269" s="72">
        <f>IF('##zz500##'!B2269&lt;&gt;"",'##zz500##'!B2269,"")</f>
        <v>42502</v>
      </c>
      <c r="B2269" s="208">
        <v>96684.02</v>
      </c>
      <c r="C2269" s="146">
        <f t="shared" si="99"/>
        <v>-7.8007844191008147E-4</v>
      </c>
      <c r="D2269" s="143">
        <f>IF('##zz500##'!K2269="","",IF('##zz500##'!K2269="yes",D2268,IF('##zz500##'!T2269&lt;&gt;0,D2268*(1+'##zz500##'!T2269),D2268*(1+C2269))))</f>
        <v>33.349408485372251</v>
      </c>
      <c r="E2269" s="6">
        <f t="shared" si="97"/>
        <v>0</v>
      </c>
      <c r="F2269" s="17">
        <f>D2269/MAX(D$240:D2269)-1</f>
        <v>-1.7055064138237874E-2</v>
      </c>
      <c r="G2269" s="66">
        <f>IF('##zz500##'!K2269="","",IF('##zz500##'!K2269="no",G2268*(1+E2269),IF('##zz500##'!T2269&lt;&gt;0,G2268*(1+'##zz500##'!T2269),G2268*(1+'##zz500##'!P2269))))</f>
        <v>223.78423554895843</v>
      </c>
      <c r="H2269" s="6">
        <f t="shared" si="98"/>
        <v>-5.2478547620735672E-3</v>
      </c>
      <c r="I2269" s="17">
        <f>G2269/MAX(G$240:G2269)-1</f>
        <v>-0.14119972697927219</v>
      </c>
      <c r="N2269" s="20"/>
      <c r="O2269" s="20"/>
      <c r="S2269" s="192"/>
      <c r="T2269" s="34"/>
      <c r="U2269" s="34"/>
      <c r="Y2269" s="39"/>
      <c r="Z2269" s="39"/>
      <c r="AA2269" s="17"/>
      <c r="AC2269" s="142"/>
      <c r="AE2269" s="17"/>
      <c r="AG2269" s="66"/>
      <c r="AI2269" s="17"/>
      <c r="AM2269" s="23"/>
      <c r="AN2269" s="23"/>
      <c r="AO2269" s="23"/>
    </row>
    <row r="2270" spans="1:41" x14ac:dyDescent="0.25">
      <c r="A2270" s="72">
        <f>IF('##zz500##'!B2270&lt;&gt;"",'##zz500##'!B2270,"")</f>
        <v>42503</v>
      </c>
      <c r="B2270" s="208">
        <v>96386.26</v>
      </c>
      <c r="C2270" s="146">
        <f t="shared" si="99"/>
        <v>-3.0797229986920804E-3</v>
      </c>
      <c r="D2270" s="143">
        <f>IF('##zz500##'!K2270="","",IF('##zz500##'!K2270="yes",D2269,IF('##zz500##'!T2270&lt;&gt;0,D2269*(1+'##zz500##'!T2270),D2269*(1+C2270))))</f>
        <v>33.349408485372251</v>
      </c>
      <c r="E2270" s="6">
        <f t="shared" si="97"/>
        <v>0</v>
      </c>
      <c r="F2270" s="17">
        <f>D2270/MAX(D$240:D2270)-1</f>
        <v>-1.7055064138237874E-2</v>
      </c>
      <c r="G2270" s="66">
        <f>IF('##zz500##'!K2270="","",IF('##zz500##'!K2270="no",G2269*(1+E2270),IF('##zz500##'!T2270&lt;&gt;0,G2269*(1+'##zz500##'!T2270),G2269*(1+'##zz500##'!P2270))))</f>
        <v>224.21049123571839</v>
      </c>
      <c r="H2270" s="6">
        <f t="shared" si="98"/>
        <v>1.9047619047620756E-3</v>
      </c>
      <c r="I2270" s="17">
        <f>G2270/MAX(G$240:G2270)-1</f>
        <v>-0.13956391693542303</v>
      </c>
      <c r="N2270" s="20"/>
      <c r="O2270" s="20"/>
      <c r="S2270" s="192"/>
      <c r="T2270" s="34"/>
      <c r="U2270" s="34"/>
      <c r="Y2270" s="39"/>
      <c r="Z2270" s="39"/>
      <c r="AA2270" s="17"/>
      <c r="AC2270" s="142"/>
      <c r="AE2270" s="17"/>
      <c r="AG2270" s="66"/>
      <c r="AI2270" s="17"/>
      <c r="AM2270" s="23"/>
      <c r="AN2270" s="23"/>
      <c r="AO2270" s="23"/>
    </row>
    <row r="2271" spans="1:41" x14ac:dyDescent="0.25">
      <c r="A2271" s="72">
        <f>IF('##zz500##'!B2271&lt;&gt;"",'##zz500##'!B2271,"")</f>
        <v>42506</v>
      </c>
      <c r="B2271" s="208">
        <v>98782.3</v>
      </c>
      <c r="C2271" s="146">
        <f t="shared" si="99"/>
        <v>2.4858729864609463E-2</v>
      </c>
      <c r="D2271" s="143">
        <f>IF('##zz500##'!K2271="","",IF('##zz500##'!K2271="yes",D2270,IF('##zz500##'!T2271&lt;&gt;0,D2270*(1+'##zz500##'!T2271),D2270*(1+C2271))))</f>
        <v>33.349408485372251</v>
      </c>
      <c r="E2271" s="6">
        <f t="shared" si="97"/>
        <v>0</v>
      </c>
      <c r="F2271" s="17">
        <f>D2271/MAX(D$240:D2271)-1</f>
        <v>-1.7055064138237874E-2</v>
      </c>
      <c r="G2271" s="66">
        <f>IF('##zz500##'!K2271="","",IF('##zz500##'!K2271="no",G2270*(1+E2271),IF('##zz500##'!T2271&lt;&gt;0,G2270*(1+'##zz500##'!T2271),G2270*(1+'##zz500##'!P2271))))</f>
        <v>219.73357126299501</v>
      </c>
      <c r="H2271" s="6">
        <f t="shared" si="98"/>
        <v>-1.9967486570540038E-2</v>
      </c>
      <c r="I2271" s="17">
        <f>G2271/MAX(G$240:G2271)-1</f>
        <v>-0.15674466286882294</v>
      </c>
      <c r="N2271" s="20"/>
      <c r="O2271" s="20"/>
      <c r="S2271" s="192"/>
      <c r="T2271" s="34"/>
      <c r="U2271" s="34"/>
      <c r="Y2271" s="39"/>
      <c r="Z2271" s="39"/>
      <c r="AA2271" s="17"/>
      <c r="AC2271" s="142"/>
      <c r="AE2271" s="17"/>
      <c r="AG2271" s="66"/>
      <c r="AI2271" s="17"/>
      <c r="AM2271" s="23"/>
      <c r="AN2271" s="23"/>
      <c r="AO2271" s="23"/>
    </row>
    <row r="2272" spans="1:41" x14ac:dyDescent="0.25">
      <c r="A2272" s="72">
        <f>IF('##zz500##'!B2272&lt;&gt;"",'##zz500##'!B2272,"")</f>
        <v>42507</v>
      </c>
      <c r="B2272" s="208">
        <v>98899.13</v>
      </c>
      <c r="C2272" s="146">
        <f t="shared" si="99"/>
        <v>1.1827017593233347E-3</v>
      </c>
      <c r="D2272" s="143">
        <f>IF('##zz500##'!K2272="","",IF('##zz500##'!K2272="yes",D2271,IF('##zz500##'!T2272&lt;&gt;0,D2271*(1+'##zz500##'!T2272),D2271*(1+C2272))))</f>
        <v>33.349408485372251</v>
      </c>
      <c r="E2272" s="6">
        <f t="shared" si="97"/>
        <v>0</v>
      </c>
      <c r="F2272" s="17">
        <f>D2272/MAX(D$240:D2272)-1</f>
        <v>-1.7055064138237874E-2</v>
      </c>
      <c r="G2272" s="66">
        <f>IF('##zz500##'!K2272="","",IF('##zz500##'!K2272="no",G2271*(1+E2272),IF('##zz500##'!T2272&lt;&gt;0,G2271*(1+'##zz500##'!T2272),G2271*(1+'##zz500##'!P2272))))</f>
        <v>219.46709834125963</v>
      </c>
      <c r="H2272" s="6">
        <f t="shared" si="98"/>
        <v>-1.2127091923357369E-3</v>
      </c>
      <c r="I2272" s="17">
        <f>G2272/MAX(G$240:G2272)-1</f>
        <v>-0.15776728636764814</v>
      </c>
      <c r="N2272" s="20"/>
      <c r="O2272" s="20"/>
      <c r="S2272" s="192"/>
      <c r="T2272" s="34"/>
      <c r="U2272" s="34"/>
      <c r="Y2272" s="39"/>
      <c r="Z2272" s="39"/>
      <c r="AA2272" s="17"/>
      <c r="AC2272" s="142"/>
      <c r="AE2272" s="17"/>
      <c r="AG2272" s="66"/>
      <c r="AI2272" s="17"/>
      <c r="AM2272" s="23"/>
      <c r="AN2272" s="23"/>
      <c r="AO2272" s="23"/>
    </row>
    <row r="2273" spans="1:41" x14ac:dyDescent="0.25">
      <c r="A2273" s="72">
        <f>IF('##zz500##'!B2273&lt;&gt;"",'##zz500##'!B2273,"")</f>
        <v>42508</v>
      </c>
      <c r="B2273" s="208">
        <v>95568.23</v>
      </c>
      <c r="C2273" s="146">
        <f t="shared" si="99"/>
        <v>-3.367977048938664E-2</v>
      </c>
      <c r="D2273" s="143">
        <f>IF('##zz500##'!K2273="","",IF('##zz500##'!K2273="yes",D2272,IF('##zz500##'!T2273&lt;&gt;0,D2272*(1+'##zz500##'!T2273),D2272*(1+C2273))))</f>
        <v>33.349408485372251</v>
      </c>
      <c r="E2273" s="6">
        <f t="shared" si="97"/>
        <v>0</v>
      </c>
      <c r="F2273" s="17">
        <f>D2273/MAX(D$240:D2273)-1</f>
        <v>-1.7055064138237874E-2</v>
      </c>
      <c r="G2273" s="66">
        <f>IF('##zz500##'!K2273="","",IF('##zz500##'!K2273="no",G2272*(1+E2273),IF('##zz500##'!T2273&lt;&gt;0,G2272*(1+'##zz500##'!T2273),G2272*(1+'##zz500##'!P2273))))</f>
        <v>225.02668845704736</v>
      </c>
      <c r="H2273" s="6">
        <f t="shared" si="98"/>
        <v>2.5332225913621276E-2</v>
      </c>
      <c r="I2273" s="17">
        <f>G2273/MAX(G$240:G2273)-1</f>
        <v>-0.136431656994071</v>
      </c>
      <c r="N2273" s="20"/>
      <c r="O2273" s="20"/>
      <c r="S2273" s="192"/>
      <c r="T2273" s="34"/>
      <c r="U2273" s="34"/>
      <c r="Y2273" s="39"/>
      <c r="Z2273" s="39"/>
      <c r="AA2273" s="17"/>
      <c r="AC2273" s="142"/>
      <c r="AE2273" s="17"/>
      <c r="AG2273" s="66"/>
      <c r="AI2273" s="17"/>
      <c r="AM2273" s="23"/>
      <c r="AN2273" s="23"/>
      <c r="AO2273" s="23"/>
    </row>
    <row r="2274" spans="1:41" x14ac:dyDescent="0.25">
      <c r="A2274" s="72">
        <f>IF('##zz500##'!B2274&lt;&gt;"",'##zz500##'!B2274,"")</f>
        <v>42509</v>
      </c>
      <c r="B2274" s="208">
        <v>95639.74</v>
      </c>
      <c r="C2274" s="146">
        <f t="shared" si="99"/>
        <v>7.4826121609672391E-4</v>
      </c>
      <c r="D2274" s="143">
        <f>IF('##zz500##'!K2274="","",IF('##zz500##'!K2274="yes",D2273,IF('##zz500##'!T2274&lt;&gt;0,D2273*(1+'##zz500##'!T2274),D2273*(1+C2274))))</f>
        <v>33.349408485372251</v>
      </c>
      <c r="E2274" s="6">
        <f t="shared" si="97"/>
        <v>0</v>
      </c>
      <c r="F2274" s="17">
        <f>D2274/MAX(D$240:D2274)-1</f>
        <v>-1.7055064138237874E-2</v>
      </c>
      <c r="G2274" s="66">
        <f>IF('##zz500##'!K2274="","",IF('##zz500##'!K2274="no",G2273*(1+E2274),IF('##zz500##'!T2274&lt;&gt;0,G2273*(1+'##zz500##'!T2274),G2273*(1+'##zz500##'!P2274))))</f>
        <v>224.6911139322925</v>
      </c>
      <c r="H2274" s="6">
        <f t="shared" si="98"/>
        <v>-1.4912654452492458E-3</v>
      </c>
      <c r="I2274" s="17">
        <f>G2274/MAX(G$240:G2274)-1</f>
        <v>-0.1377194666236069</v>
      </c>
      <c r="N2274" s="20"/>
      <c r="O2274" s="20"/>
      <c r="S2274" s="192"/>
      <c r="T2274" s="34"/>
      <c r="U2274" s="34"/>
      <c r="Y2274" s="39"/>
      <c r="Z2274" s="39"/>
      <c r="AA2274" s="17"/>
      <c r="AC2274" s="142"/>
      <c r="AE2274" s="17"/>
      <c r="AG2274" s="66"/>
      <c r="AI2274" s="17"/>
      <c r="AM2274" s="23"/>
      <c r="AN2274" s="23"/>
      <c r="AO2274" s="23"/>
    </row>
    <row r="2275" spans="1:41" x14ac:dyDescent="0.25">
      <c r="A2275" s="72">
        <f>IF('##zz500##'!B2275&lt;&gt;"",'##zz500##'!B2275,"")</f>
        <v>42510</v>
      </c>
      <c r="B2275" s="208">
        <v>97082.78</v>
      </c>
      <c r="C2275" s="146">
        <f t="shared" si="99"/>
        <v>1.5088288613080536E-2</v>
      </c>
      <c r="D2275" s="143">
        <f>IF('##zz500##'!K2275="","",IF('##zz500##'!K2275="yes",D2274,IF('##zz500##'!T2275&lt;&gt;0,D2274*(1+'##zz500##'!T2275),D2274*(1+C2275))))</f>
        <v>33.349408485372251</v>
      </c>
      <c r="E2275" s="6">
        <f t="shared" si="97"/>
        <v>0</v>
      </c>
      <c r="F2275" s="17">
        <f>D2275/MAX(D$240:D2275)-1</f>
        <v>-1.7055064138237874E-2</v>
      </c>
      <c r="G2275" s="66">
        <f>IF('##zz500##'!K2275="","",IF('##zz500##'!K2275="no",G2274*(1+E2275),IF('##zz500##'!T2275&lt;&gt;0,G2274*(1+'##zz500##'!T2275),G2274*(1+'##zz500##'!P2275))))</f>
        <v>222.70756123537905</v>
      </c>
      <c r="H2275" s="6">
        <f t="shared" si="98"/>
        <v>-8.8279089555413082E-3</v>
      </c>
      <c r="I2275" s="17">
        <f>G2275/MAX(G$240:G2275)-1</f>
        <v>-0.14533160066638939</v>
      </c>
      <c r="N2275" s="20"/>
      <c r="O2275" s="20"/>
      <c r="S2275" s="192"/>
      <c r="T2275" s="34"/>
      <c r="U2275" s="34"/>
      <c r="Y2275" s="39"/>
      <c r="Z2275" s="39"/>
      <c r="AA2275" s="17"/>
      <c r="AC2275" s="142"/>
      <c r="AE2275" s="17"/>
      <c r="AG2275" s="66"/>
      <c r="AI2275" s="17"/>
      <c r="AM2275" s="23"/>
      <c r="AN2275" s="23"/>
      <c r="AO2275" s="23"/>
    </row>
    <row r="2276" spans="1:41" x14ac:dyDescent="0.25">
      <c r="A2276" s="72">
        <f>IF('##zz500##'!B2276&lt;&gt;"",'##zz500##'!B2276,"")</f>
        <v>42513</v>
      </c>
      <c r="B2276" s="208">
        <v>98390.8</v>
      </c>
      <c r="C2276" s="146">
        <f t="shared" si="99"/>
        <v>1.3473244173683563E-2</v>
      </c>
      <c r="D2276" s="143">
        <f>IF('##zz500##'!K2276="","",IF('##zz500##'!K2276="yes",D2275,IF('##zz500##'!T2276&lt;&gt;0,D2275*(1+'##zz500##'!T2276),D2275*(1+C2276))))</f>
        <v>33.349408485372251</v>
      </c>
      <c r="E2276" s="6">
        <f t="shared" si="97"/>
        <v>0</v>
      </c>
      <c r="F2276" s="17">
        <f>D2276/MAX(D$240:D2276)-1</f>
        <v>-1.7055064138237874E-2</v>
      </c>
      <c r="G2276" s="66">
        <f>IF('##zz500##'!K2276="","",IF('##zz500##'!K2276="no",G2275*(1+E2276),IF('##zz500##'!T2276&lt;&gt;0,G2275*(1+'##zz500##'!T2276),G2275*(1+'##zz500##'!P2276))))</f>
        <v>224.89119889430265</v>
      </c>
      <c r="H2276" s="6">
        <f t="shared" si="98"/>
        <v>9.8049551924090927E-3</v>
      </c>
      <c r="I2276" s="17">
        <f>G2276/MAX(G$240:G2276)-1</f>
        <v>-0.13695161530655531</v>
      </c>
      <c r="N2276" s="20"/>
      <c r="O2276" s="20"/>
      <c r="S2276" s="192"/>
      <c r="T2276" s="34"/>
      <c r="U2276" s="34"/>
      <c r="Y2276" s="39"/>
      <c r="Z2276" s="39"/>
      <c r="AA2276" s="17"/>
      <c r="AC2276" s="142"/>
      <c r="AE2276" s="17"/>
      <c r="AG2276" s="66"/>
      <c r="AI2276" s="17"/>
      <c r="AM2276" s="23"/>
      <c r="AN2276" s="23"/>
      <c r="AO2276" s="23"/>
    </row>
    <row r="2277" spans="1:41" x14ac:dyDescent="0.25">
      <c r="A2277" s="72">
        <f>IF('##zz500##'!B2277&lt;&gt;"",'##zz500##'!B2277,"")</f>
        <v>42514</v>
      </c>
      <c r="B2277" s="208">
        <v>97820.56</v>
      </c>
      <c r="C2277" s="146">
        <f t="shared" si="99"/>
        <v>-5.7956638222272927E-3</v>
      </c>
      <c r="D2277" s="143">
        <f>IF('##zz500##'!K2277="","",IF('##zz500##'!K2277="yes",D2276,IF('##zz500##'!T2277&lt;&gt;0,D2276*(1+'##zz500##'!T2277),D2276*(1+C2277))))</f>
        <v>33.349408485372251</v>
      </c>
      <c r="E2277" s="6">
        <f t="shared" si="97"/>
        <v>0</v>
      </c>
      <c r="F2277" s="17">
        <f>D2277/MAX(D$240:D2277)-1</f>
        <v>-1.7055064138237874E-2</v>
      </c>
      <c r="G2277" s="66">
        <f>IF('##zz500##'!K2277="","",IF('##zz500##'!K2277="no",G2276*(1+E2277),IF('##zz500##'!T2277&lt;&gt;0,G2276*(1+'##zz500##'!T2277),G2276*(1+'##zz500##'!P2277))))</f>
        <v>226.3518423283478</v>
      </c>
      <c r="H2277" s="6">
        <f t="shared" si="98"/>
        <v>6.4948892674614456E-3</v>
      </c>
      <c r="I2277" s="17">
        <f>G2277/MAX(G$240:G2277)-1</f>
        <v>-0.13134621161550986</v>
      </c>
      <c r="N2277" s="20"/>
      <c r="O2277" s="20"/>
      <c r="S2277" s="192"/>
      <c r="T2277" s="34"/>
      <c r="U2277" s="34"/>
      <c r="Y2277" s="39"/>
      <c r="Z2277" s="39"/>
      <c r="AA2277" s="17"/>
      <c r="AC2277" s="142"/>
      <c r="AE2277" s="17"/>
      <c r="AG2277" s="66"/>
      <c r="AI2277" s="17"/>
      <c r="AM2277" s="23"/>
      <c r="AN2277" s="23"/>
      <c r="AO2277" s="23"/>
    </row>
    <row r="2278" spans="1:41" x14ac:dyDescent="0.25">
      <c r="A2278" s="72">
        <f>IF('##zz500##'!B2278&lt;&gt;"",'##zz500##'!B2278,"")</f>
        <v>42515</v>
      </c>
      <c r="B2278" s="208">
        <v>98655.47</v>
      </c>
      <c r="C2278" s="146">
        <f t="shared" si="99"/>
        <v>8.5351177707426729E-3</v>
      </c>
      <c r="D2278" s="143">
        <f>IF('##zz500##'!K2278="","",IF('##zz500##'!K2278="yes",D2277,IF('##zz500##'!T2278&lt;&gt;0,D2277*(1+'##zz500##'!T2278),D2277*(1+C2278))))</f>
        <v>33.349408485372251</v>
      </c>
      <c r="E2278" s="6">
        <f t="shared" si="97"/>
        <v>0</v>
      </c>
      <c r="F2278" s="17">
        <f>D2278/MAX(D$240:D2278)-1</f>
        <v>-1.7055064138237874E-2</v>
      </c>
      <c r="G2278" s="66">
        <f>IF('##zz500##'!K2278="","",IF('##zz500##'!K2278="no",G2277*(1+E2278),IF('##zz500##'!T2278&lt;&gt;0,G2277*(1+'##zz500##'!T2278),G2277*(1+'##zz500##'!P2278))))</f>
        <v>228.07416370926225</v>
      </c>
      <c r="H2278" s="6">
        <f t="shared" si="98"/>
        <v>7.6090451184225305E-3</v>
      </c>
      <c r="I2278" s="17">
        <f>G2278/MAX(G$240:G2278)-1</f>
        <v>-0.12473658574740365</v>
      </c>
      <c r="N2278" s="20"/>
      <c r="O2278" s="20"/>
      <c r="S2278" s="192"/>
      <c r="T2278" s="34"/>
      <c r="U2278" s="34"/>
      <c r="Y2278" s="39"/>
      <c r="Z2278" s="39"/>
      <c r="AA2278" s="17"/>
      <c r="AC2278" s="142"/>
      <c r="AE2278" s="17"/>
      <c r="AG2278" s="66"/>
      <c r="AI2278" s="17"/>
      <c r="AM2278" s="23"/>
      <c r="AN2278" s="23"/>
      <c r="AO2278" s="23"/>
    </row>
    <row r="2279" spans="1:41" x14ac:dyDescent="0.25">
      <c r="A2279" s="72">
        <f>IF('##zz500##'!B2279&lt;&gt;"",'##zz500##'!B2279,"")</f>
        <v>42516</v>
      </c>
      <c r="B2279" s="208">
        <v>98752.41</v>
      </c>
      <c r="C2279" s="146">
        <f t="shared" si="99"/>
        <v>9.8261150648815132E-4</v>
      </c>
      <c r="D2279" s="143">
        <f>IF('##zz500##'!K2279="","",IF('##zz500##'!K2279="yes",D2278,IF('##zz500##'!T2279&lt;&gt;0,D2278*(1+'##zz500##'!T2279),D2278*(1+C2279))))</f>
        <v>33.349408485372251</v>
      </c>
      <c r="E2279" s="6">
        <f t="shared" si="97"/>
        <v>0</v>
      </c>
      <c r="F2279" s="17">
        <f>D2279/MAX(D$240:D2279)-1</f>
        <v>-1.7055064138237874E-2</v>
      </c>
      <c r="G2279" s="66">
        <f>IF('##zz500##'!K2279="","",IF('##zz500##'!K2279="no",G2278*(1+E2279),IF('##zz500##'!T2279&lt;&gt;0,G2278*(1+'##zz500##'!T2279),G2278*(1+'##zz500##'!P2279))))</f>
        <v>225.12676900905976</v>
      </c>
      <c r="H2279" s="6">
        <f t="shared" si="98"/>
        <v>-1.292296616270705E-2</v>
      </c>
      <c r="I2279" s="17">
        <f>G2279/MAX(G$240:G2279)-1</f>
        <v>-0.13604758523324534</v>
      </c>
      <c r="N2279" s="20"/>
      <c r="O2279" s="20"/>
      <c r="S2279" s="192"/>
      <c r="T2279" s="34"/>
      <c r="U2279" s="34"/>
      <c r="Y2279" s="39"/>
      <c r="Z2279" s="39"/>
      <c r="AA2279" s="17"/>
      <c r="AC2279" s="142"/>
      <c r="AE2279" s="17"/>
      <c r="AG2279" s="66"/>
      <c r="AI2279" s="17"/>
      <c r="AM2279" s="23"/>
      <c r="AN2279" s="23"/>
      <c r="AO2279" s="23"/>
    </row>
    <row r="2280" spans="1:41" x14ac:dyDescent="0.25">
      <c r="A2280" s="72">
        <f>IF('##zz500##'!B2280&lt;&gt;"",'##zz500##'!B2280,"")</f>
        <v>42517</v>
      </c>
      <c r="B2280" s="208">
        <v>99108.15</v>
      </c>
      <c r="C2280" s="146">
        <f t="shared" si="99"/>
        <v>3.6023424643509827E-3</v>
      </c>
      <c r="D2280" s="143">
        <f>IF('##zz500##'!K2280="","",IF('##zz500##'!K2280="yes",D2279,IF('##zz500##'!T2280&lt;&gt;0,D2279*(1+'##zz500##'!T2280),D2279*(1+C2280))))</f>
        <v>33.349408485372251</v>
      </c>
      <c r="E2280" s="6">
        <f t="shared" si="97"/>
        <v>0</v>
      </c>
      <c r="F2280" s="17">
        <f>D2280/MAX(D$240:D2280)-1</f>
        <v>-1.7055064138237874E-2</v>
      </c>
      <c r="G2280" s="66">
        <f>IF('##zz500##'!K2280="","",IF('##zz500##'!K2280="no",G2279*(1+E2280),IF('##zz500##'!T2280&lt;&gt;0,G2279*(1+'##zz500##'!T2280),G2279*(1+'##zz500##'!P2280))))</f>
        <v>225.01476166103291</v>
      </c>
      <c r="H2280" s="6">
        <f t="shared" si="98"/>
        <v>-4.9753011834119398E-4</v>
      </c>
      <c r="I2280" s="17">
        <f>G2280/MAX(G$240:G2280)-1</f>
        <v>-0.13647742758040549</v>
      </c>
      <c r="N2280" s="20"/>
      <c r="O2280" s="20"/>
      <c r="S2280" s="192"/>
      <c r="T2280" s="34"/>
      <c r="U2280" s="34"/>
      <c r="Y2280" s="39"/>
      <c r="Z2280" s="39"/>
      <c r="AA2280" s="17"/>
      <c r="AC2280" s="142"/>
      <c r="AE2280" s="17"/>
      <c r="AG2280" s="66"/>
      <c r="AI2280" s="17"/>
      <c r="AM2280" s="23"/>
      <c r="AN2280" s="23"/>
      <c r="AO2280" s="23"/>
    </row>
    <row r="2281" spans="1:41" x14ac:dyDescent="0.25">
      <c r="A2281" s="72">
        <f>IF('##zz500##'!B2281&lt;&gt;"",'##zz500##'!B2281,"")</f>
        <v>42520</v>
      </c>
      <c r="B2281" s="208">
        <v>98547.12</v>
      </c>
      <c r="C2281" s="146">
        <f t="shared" si="99"/>
        <v>-5.660785717420791E-3</v>
      </c>
      <c r="D2281" s="143">
        <f>IF('##zz500##'!K2281="","",IF('##zz500##'!K2281="yes",D2280,IF('##zz500##'!T2281&lt;&gt;0,D2280*(1+'##zz500##'!T2281),D2280*(1+C2281))))</f>
        <v>33.349408485372251</v>
      </c>
      <c r="E2281" s="6">
        <f t="shared" si="97"/>
        <v>0</v>
      </c>
      <c r="F2281" s="17">
        <f>D2281/MAX(D$240:D2281)-1</f>
        <v>-1.7055064138237874E-2</v>
      </c>
      <c r="G2281" s="66">
        <f>IF('##zz500##'!K2281="","",IF('##zz500##'!K2281="no",G2280*(1+E2281),IF('##zz500##'!T2281&lt;&gt;0,G2280*(1+'##zz500##'!T2281),G2280*(1+'##zz500##'!P2281))))</f>
        <v>225.79803330678223</v>
      </c>
      <c r="H2281" s="6">
        <f t="shared" si="98"/>
        <v>3.4809789365253252E-3</v>
      </c>
      <c r="I2281" s="17">
        <f>G2281/MAX(G$240:G2281)-1</f>
        <v>-0.13347152369459869</v>
      </c>
      <c r="N2281" s="20"/>
      <c r="O2281" s="20"/>
      <c r="S2281" s="192"/>
      <c r="T2281" s="34"/>
      <c r="U2281" s="34"/>
      <c r="Y2281" s="39"/>
      <c r="Z2281" s="39"/>
      <c r="AA2281" s="17"/>
      <c r="AC2281" s="142"/>
      <c r="AE2281" s="17"/>
      <c r="AG2281" s="66"/>
      <c r="AI2281" s="17"/>
      <c r="AM2281" s="23"/>
      <c r="AN2281" s="23"/>
      <c r="AO2281" s="23"/>
    </row>
    <row r="2282" spans="1:41" x14ac:dyDescent="0.25">
      <c r="A2282" s="72">
        <f>IF('##zz500##'!B2282&lt;&gt;"",'##zz500##'!B2282,"")</f>
        <v>42521</v>
      </c>
      <c r="B2282" s="208">
        <v>101412.78</v>
      </c>
      <c r="C2282" s="146">
        <f t="shared" si="99"/>
        <v>2.9079084198503358E-2</v>
      </c>
      <c r="D2282" s="143">
        <f>IF('##zz500##'!K2282="","",IF('##zz500##'!K2282="yes",D2281,IF('##zz500##'!T2282&lt;&gt;0,D2281*(1+'##zz500##'!T2282),D2281*(1+C2282))))</f>
        <v>33.349408485372251</v>
      </c>
      <c r="E2282" s="6">
        <f t="shared" si="97"/>
        <v>0</v>
      </c>
      <c r="F2282" s="17">
        <f>D2282/MAX(D$240:D2282)-1</f>
        <v>-1.7055064138237874E-2</v>
      </c>
      <c r="G2282" s="66">
        <f>IF('##zz500##'!K2282="","",IF('##zz500##'!K2282="no",G2281*(1+E2282),IF('##zz500##'!T2282&lt;&gt;0,G2281*(1+'##zz500##'!T2282),G2281*(1+'##zz500##'!P2282))))</f>
        <v>218.20031378639268</v>
      </c>
      <c r="H2282" s="6">
        <f t="shared" si="98"/>
        <v>-3.3648298034849811E-2</v>
      </c>
      <c r="I2282" s="17">
        <f>G2282/MAX(G$240:G2282)-1</f>
        <v>-0.16262873212100715</v>
      </c>
      <c r="L2282" s="23" t="s">
        <v>581</v>
      </c>
      <c r="N2282" s="20"/>
      <c r="O2282" s="20"/>
      <c r="S2282" s="192"/>
      <c r="T2282" s="34"/>
      <c r="U2282" s="34"/>
      <c r="Y2282" s="39"/>
      <c r="Z2282" s="39"/>
      <c r="AA2282" s="17"/>
      <c r="AC2282" s="142"/>
      <c r="AE2282" s="17"/>
      <c r="AG2282" s="66"/>
      <c r="AI2282" s="17"/>
      <c r="AM2282" s="23"/>
      <c r="AN2282" s="23"/>
      <c r="AO2282" s="23"/>
    </row>
    <row r="2283" spans="1:41" x14ac:dyDescent="0.25">
      <c r="A2283" s="72">
        <f>IF('##zz500##'!B2283&lt;&gt;"",'##zz500##'!B2283,"")</f>
        <v>42522</v>
      </c>
      <c r="B2283" s="208">
        <v>102275.06</v>
      </c>
      <c r="C2283" s="146">
        <f t="shared" si="99"/>
        <v>8.5026758954838133E-3</v>
      </c>
      <c r="D2283" s="143">
        <f>IF('##zz500##'!K2283="","",IF('##zz500##'!K2283="yes",D2282,IF('##zz500##'!T2283&lt;&gt;0,D2282*(1+'##zz500##'!T2283),D2282*(1+C2283))))</f>
        <v>33.632967697029471</v>
      </c>
      <c r="E2283" s="6">
        <f t="shared" si="97"/>
        <v>8.5026758954838133E-3</v>
      </c>
      <c r="F2283" s="17">
        <f>D2283/MAX(D$240:D2283)-1</f>
        <v>-8.6974019254980606E-3</v>
      </c>
      <c r="G2283" s="66">
        <f>IF('##zz500##'!K2283="","",IF('##zz500##'!K2283="no",G2282*(1+E2283),IF('##zz500##'!T2283&lt;&gt;0,G2282*(1+'##zz500##'!T2283),G2282*(1+'##zz500##'!P2283))))</f>
        <v>220.05560033481126</v>
      </c>
      <c r="H2283" s="6">
        <f t="shared" si="98"/>
        <v>8.5026758954838133E-3</v>
      </c>
      <c r="I2283" s="17">
        <f>G2283/MAX(G$240:G2283)-1</f>
        <v>-0.15550883562604167</v>
      </c>
      <c r="K2283" s="210">
        <v>2007</v>
      </c>
      <c r="L2283" s="211">
        <v>240</v>
      </c>
      <c r="N2283" s="20"/>
      <c r="O2283" s="20"/>
      <c r="S2283" s="192"/>
      <c r="T2283" s="34"/>
      <c r="U2283" s="34"/>
      <c r="Y2283" s="39"/>
      <c r="Z2283" s="39"/>
      <c r="AA2283" s="17"/>
      <c r="AC2283" s="142"/>
      <c r="AE2283" s="17"/>
      <c r="AG2283" s="66"/>
      <c r="AI2283" s="17"/>
      <c r="AM2283" s="23"/>
      <c r="AN2283" s="23"/>
      <c r="AO2283" s="23"/>
    </row>
    <row r="2284" spans="1:41" x14ac:dyDescent="0.25">
      <c r="A2284" s="72">
        <f>IF('##zz500##'!B2284&lt;&gt;"",'##zz500##'!B2284,"")</f>
        <v>42523</v>
      </c>
      <c r="B2284" s="208">
        <v>103592.3</v>
      </c>
      <c r="C2284" s="146">
        <f t="shared" si="99"/>
        <v>1.2879386235510548E-2</v>
      </c>
      <c r="D2284" s="143">
        <f>IF('##zz500##'!K2284="","",IF('##zz500##'!K2284="yes",D2283,IF('##zz500##'!T2284&lt;&gt;0,D2283*(1+'##zz500##'!T2284),D2283*(1+C2284))))</f>
        <v>34.06613967824596</v>
      </c>
      <c r="E2284" s="6">
        <f t="shared" si="97"/>
        <v>1.2879386235510548E-2</v>
      </c>
      <c r="F2284" s="17">
        <f>D2284/MAX(D$240:D2284)-1</f>
        <v>0</v>
      </c>
      <c r="G2284" s="66">
        <f>IF('##zz500##'!K2284="","",IF('##zz500##'!K2284="no",G2283*(1+E2284),IF('##zz500##'!T2284&lt;&gt;0,G2283*(1+'##zz500##'!T2284),G2283*(1+'##zz500##'!P2284))))</f>
        <v>222.88978140481044</v>
      </c>
      <c r="H2284" s="6">
        <f t="shared" si="98"/>
        <v>1.2879386235510548E-2</v>
      </c>
      <c r="I2284" s="17">
        <f>G2284/MAX(G$240:G2284)-1</f>
        <v>-0.14463230774759339</v>
      </c>
      <c r="K2284" s="210">
        <v>2008</v>
      </c>
      <c r="L2284" s="211">
        <v>482</v>
      </c>
      <c r="N2284" s="20"/>
      <c r="O2284" s="20"/>
      <c r="S2284" s="192"/>
      <c r="T2284" s="34"/>
      <c r="U2284" s="34"/>
      <c r="Y2284" s="39"/>
      <c r="Z2284" s="39"/>
      <c r="AA2284" s="17"/>
      <c r="AC2284" s="142"/>
      <c r="AE2284" s="17"/>
      <c r="AG2284" s="66"/>
      <c r="AI2284" s="17"/>
      <c r="AM2284" s="23"/>
      <c r="AN2284" s="23"/>
      <c r="AO2284" s="23"/>
    </row>
    <row r="2285" spans="1:41" x14ac:dyDescent="0.25">
      <c r="A2285" s="72">
        <f>IF('##zz500##'!B2285&lt;&gt;"",'##zz500##'!B2285,"")</f>
        <v>42524</v>
      </c>
      <c r="B2285" s="208">
        <v>104380.17</v>
      </c>
      <c r="C2285" s="146">
        <f t="shared" si="99"/>
        <v>7.6054880526834623E-3</v>
      </c>
      <c r="D2285" s="143">
        <f>IF('##zz500##'!K2285="","",IF('##zz500##'!K2285="yes",D2284,IF('##zz500##'!T2285&lt;&gt;0,D2284*(1+'##zz500##'!T2285),D2284*(1+C2285))))</f>
        <v>34.325229296569908</v>
      </c>
      <c r="E2285" s="6">
        <f t="shared" si="97"/>
        <v>7.6054880526834623E-3</v>
      </c>
      <c r="F2285" s="17">
        <f>D2285/MAX(D$240:D2285)-1</f>
        <v>0</v>
      </c>
      <c r="G2285" s="66">
        <f>IF('##zz500##'!K2285="","",IF('##zz500##'!K2285="no",G2284*(1+E2285),IF('##zz500##'!T2285&lt;&gt;0,G2284*(1+'##zz500##'!T2285),G2284*(1+'##zz500##'!P2285))))</f>
        <v>224.58496697434995</v>
      </c>
      <c r="H2285" s="6">
        <f t="shared" si="98"/>
        <v>7.6054880526834623E-3</v>
      </c>
      <c r="I2285" s="17">
        <f>G2285/MAX(G$240:G2285)-1</f>
        <v>-0.13812681898351631</v>
      </c>
      <c r="K2285" s="210">
        <v>2009</v>
      </c>
      <c r="L2285" s="211">
        <v>726</v>
      </c>
      <c r="N2285" s="20"/>
      <c r="O2285" s="20"/>
      <c r="S2285" s="192"/>
      <c r="T2285" s="34"/>
      <c r="U2285" s="34"/>
      <c r="Y2285" s="39"/>
      <c r="Z2285" s="39"/>
      <c r="AA2285" s="17"/>
      <c r="AC2285" s="142"/>
      <c r="AE2285" s="17"/>
      <c r="AG2285" s="66"/>
      <c r="AI2285" s="17"/>
      <c r="AM2285" s="23"/>
      <c r="AN2285" s="23"/>
      <c r="AO2285" s="23"/>
    </row>
    <row r="2286" spans="1:41" s="11" customFormat="1" x14ac:dyDescent="0.25">
      <c r="A2286" s="72">
        <f>IF('##zz500##'!B2286&lt;&gt;"",'##zz500##'!B2286,"")</f>
        <v>42527</v>
      </c>
      <c r="B2286" s="208">
        <v>105986.08</v>
      </c>
      <c r="C2286" s="146">
        <f t="shared" si="99"/>
        <v>1.5385201997659248E-2</v>
      </c>
      <c r="D2286" s="143">
        <f>IF('##zz500##'!K2286="","",IF('##zz500##'!K2286="yes",D2285,IF('##zz500##'!T2286&lt;&gt;0,D2285*(1+'##zz500##'!T2286),D2285*(1+C2286))))</f>
        <v>34.853329882913606</v>
      </c>
      <c r="E2286" s="14">
        <f t="shared" si="97"/>
        <v>1.5385201997659248E-2</v>
      </c>
      <c r="F2286" s="14">
        <f>D2286/MAX(D$240:D2286)-1</f>
        <v>0</v>
      </c>
      <c r="G2286" s="66">
        <f>IF('##zz500##'!K2286="","",IF('##zz500##'!K2286="no",G2285*(1+E2286),IF('##zz500##'!T2286&lt;&gt;0,G2285*(1+'##zz500##'!T2286),G2285*(1+'##zz500##'!P2286))))</f>
        <v>228.04025205688797</v>
      </c>
      <c r="H2286" s="14">
        <f t="shared" si="98"/>
        <v>1.5385201997659248E-2</v>
      </c>
      <c r="I2286" s="14">
        <f>G2286/MAX(G$240:G2286)-1</f>
        <v>-0.12486672599721249</v>
      </c>
      <c r="J2286" s="24"/>
      <c r="K2286" s="210">
        <v>2010</v>
      </c>
      <c r="L2286" s="212">
        <v>968</v>
      </c>
      <c r="M2286" s="24"/>
      <c r="N2286" s="40"/>
      <c r="O2286" s="40"/>
      <c r="P2286" s="59"/>
      <c r="Q2286" s="41"/>
      <c r="R2286" s="14"/>
      <c r="S2286" s="192"/>
      <c r="T2286" s="163"/>
      <c r="U2286" s="163"/>
      <c r="V2286" s="14"/>
      <c r="W2286" s="14"/>
      <c r="X2286" s="88"/>
      <c r="Y2286" s="117"/>
      <c r="Z2286" s="117"/>
      <c r="AA2286" s="14"/>
      <c r="AB2286" s="14"/>
      <c r="AC2286" s="142"/>
      <c r="AD2286" s="14"/>
      <c r="AE2286" s="14"/>
      <c r="AF2286" s="14"/>
      <c r="AG2286" s="66"/>
      <c r="AH2286" s="14"/>
      <c r="AI2286" s="14"/>
      <c r="AJ2286" s="14"/>
      <c r="AL2286" s="14"/>
      <c r="AM2286" s="24"/>
      <c r="AN2286" s="24"/>
      <c r="AO2286" s="24"/>
    </row>
    <row r="2287" spans="1:41" s="11" customFormat="1" x14ac:dyDescent="0.25">
      <c r="A2287" s="72">
        <f>IF('##zz500##'!B2287&lt;&gt;"",'##zz500##'!B2287,"")</f>
        <v>42528</v>
      </c>
      <c r="B2287" s="208">
        <v>105987.08</v>
      </c>
      <c r="C2287" s="146">
        <f t="shared" si="99"/>
        <v>9.4352013018106362E-6</v>
      </c>
      <c r="D2287" s="143">
        <f>IF('##zz500##'!K2287="","",IF('##zz500##'!K2287="yes",D2286,IF('##zz500##'!T2287&lt;&gt;0,D2286*(1+'##zz500##'!T2287),D2286*(1+C2287))))</f>
        <v>34.853658731097092</v>
      </c>
      <c r="E2287" s="14">
        <f t="shared" ref="E2287:E2293" si="100">D2287/D2286-1</f>
        <v>9.4352013018106362E-6</v>
      </c>
      <c r="F2287" s="14">
        <f>D2287/MAX(D$240:D2287)-1</f>
        <v>0</v>
      </c>
      <c r="G2287" s="66">
        <f>IF('##zz500##'!K2287="","",IF('##zz500##'!K2287="no",G2286*(1+E2287),IF('##zz500##'!T2287&lt;&gt;0,G2286*(1+'##zz500##'!T2287),G2286*(1+'##zz500##'!P2287))))</f>
        <v>228.04240366257105</v>
      </c>
      <c r="H2287" s="14">
        <f t="shared" ref="H2287:H2293" si="101">G2287/G2286-1</f>
        <v>9.4352013018106362E-6</v>
      </c>
      <c r="I2287" s="14">
        <f>G2287/MAX(G$240:G2287)-1</f>
        <v>-0.1248584689386063</v>
      </c>
      <c r="J2287" s="24"/>
      <c r="K2287" s="210">
        <v>2011</v>
      </c>
      <c r="L2287" s="212">
        <v>1212</v>
      </c>
      <c r="M2287" s="24"/>
      <c r="N2287" s="40"/>
      <c r="O2287" s="40"/>
      <c r="P2287" s="59"/>
      <c r="Q2287" s="41"/>
      <c r="R2287" s="14"/>
      <c r="S2287" s="206"/>
      <c r="T2287" s="163"/>
      <c r="U2287" s="163"/>
      <c r="V2287" s="14"/>
      <c r="W2287" s="14"/>
      <c r="X2287" s="88"/>
      <c r="Y2287" s="117"/>
      <c r="Z2287" s="117"/>
      <c r="AA2287" s="14"/>
      <c r="AB2287" s="14"/>
      <c r="AC2287" s="142"/>
      <c r="AD2287" s="14"/>
      <c r="AE2287" s="14"/>
      <c r="AF2287" s="14"/>
      <c r="AG2287" s="142"/>
      <c r="AH2287" s="14"/>
      <c r="AI2287" s="14"/>
      <c r="AJ2287" s="14"/>
      <c r="AL2287" s="14"/>
      <c r="AM2287" s="24"/>
      <c r="AN2287" s="24"/>
      <c r="AO2287" s="24"/>
    </row>
    <row r="2288" spans="1:41" x14ac:dyDescent="0.25">
      <c r="A2288" s="72">
        <f>IF('##zz500##'!B2288&lt;&gt;"",'##zz500##'!B2288,"")</f>
        <v>42529</v>
      </c>
      <c r="B2288" s="208">
        <v>105988.08</v>
      </c>
      <c r="C2288" s="146">
        <f t="shared" si="99"/>
        <v>9.4351122796876297E-6</v>
      </c>
      <c r="D2288" s="143">
        <f>IF('##zz500##'!K2288="","",IF('##zz500##'!K2288="yes",D2287,IF('##zz500##'!T2288&lt;&gt;0,D2287*(1+'##zz500##'!T2288),D2287*(1+C2288))))</f>
        <v>34.853987579280577</v>
      </c>
      <c r="E2288" s="14">
        <f t="shared" si="100"/>
        <v>9.4351122796876297E-6</v>
      </c>
      <c r="F2288" s="14">
        <f>D2288/MAX(D$240:D2288)-1</f>
        <v>0</v>
      </c>
      <c r="G2288" s="66">
        <f>IF('##zz500##'!K2288="","",IF('##zz500##'!K2288="no",G2287*(1+E2288),IF('##zz500##'!T2288&lt;&gt;0,G2287*(1+'##zz500##'!T2288),G2287*(1+'##zz500##'!P2288))))</f>
        <v>228.04455526825413</v>
      </c>
      <c r="H2288" s="14">
        <f t="shared" si="101"/>
        <v>9.4351122796876297E-6</v>
      </c>
      <c r="I2288" s="14">
        <f>G2288/MAX(G$240:G2288)-1</f>
        <v>-0.12485021188000023</v>
      </c>
      <c r="K2288" s="210">
        <v>2012</v>
      </c>
      <c r="L2288" s="211">
        <v>1455</v>
      </c>
      <c r="N2288" s="20"/>
      <c r="O2288" s="20"/>
      <c r="T2288" s="34"/>
      <c r="U2288" s="34"/>
      <c r="Y2288" s="39"/>
      <c r="Z2288" s="39"/>
      <c r="AA2288" s="17"/>
      <c r="AC2288" s="142"/>
      <c r="AE2288" s="17"/>
      <c r="AG2288" s="66"/>
      <c r="AI2288" s="17"/>
      <c r="AM2288" s="23"/>
      <c r="AN2288" s="23"/>
      <c r="AO2288" s="23"/>
    </row>
    <row r="2289" spans="1:39" x14ac:dyDescent="0.25">
      <c r="A2289" s="72">
        <f>IF('##zz500##'!B2289&lt;&gt;"",'##zz500##'!B2289,"")</f>
        <v>42534</v>
      </c>
      <c r="B2289" s="208">
        <v>105989.08</v>
      </c>
      <c r="C2289" s="146">
        <f t="shared" si="99"/>
        <v>9.4350232591189354E-6</v>
      </c>
      <c r="D2289" s="143">
        <f>IF('##zz500##'!K2289="","",IF('##zz500##'!K2289="yes",D2288,IF('##zz500##'!T2289&lt;&gt;0,D2288*(1+'##zz500##'!T2289),D2288*(1+C2289))))</f>
        <v>34.854316427464063</v>
      </c>
      <c r="E2289" s="14">
        <f t="shared" si="100"/>
        <v>9.4350232591189354E-6</v>
      </c>
      <c r="F2289" s="14">
        <f>D2289/MAX(D$240:D2289)-1</f>
        <v>0</v>
      </c>
      <c r="G2289" s="66">
        <f>IF('##zz500##'!K2289="","",IF('##zz500##'!K2289="no",G2288*(1+E2289),IF('##zz500##'!T2289&lt;&gt;0,G2288*(1+'##zz500##'!T2289),G2288*(1+'##zz500##'!P2289))))</f>
        <v>228.04670687393721</v>
      </c>
      <c r="H2289" s="14">
        <f t="shared" si="101"/>
        <v>9.4350232591189354E-6</v>
      </c>
      <c r="I2289" s="14">
        <f>G2289/MAX(G$240:G2289)-1</f>
        <v>-0.12484195482139404</v>
      </c>
      <c r="K2289" s="210">
        <v>2013</v>
      </c>
      <c r="L2289" s="211">
        <v>1693</v>
      </c>
    </row>
    <row r="2290" spans="1:39" x14ac:dyDescent="0.25">
      <c r="A2290" s="72" t="str">
        <f>IF('##zz500##'!B2290&lt;&gt;"",'##zz500##'!B2290,"")</f>
        <v/>
      </c>
      <c r="B2290" s="208">
        <v>105990.08</v>
      </c>
      <c r="C2290" s="146">
        <f t="shared" si="99"/>
        <v>9.4349342403265979E-6</v>
      </c>
      <c r="D2290" s="143">
        <f>IF('##zz500##'!K2290="","",IF('##zz500##'!K2290="yes",D2289,IF('##zz500##'!T2290&lt;&gt;0,D2289*(1+'##zz500##'!T2290),D2289*(1+C2290))))</f>
        <v>34.854645275647549</v>
      </c>
      <c r="E2290" s="14">
        <f t="shared" si="100"/>
        <v>9.4349342403265979E-6</v>
      </c>
      <c r="F2290" s="14">
        <f>D2290/MAX(D$240:D2290)-1</f>
        <v>0</v>
      </c>
      <c r="G2290" s="66">
        <f>IF('##zz500##'!K2290="","",IF('##zz500##'!K2290="no",G2289*(1+E2290),IF('##zz500##'!T2290&lt;&gt;0,G2289*(1+'##zz500##'!T2290),G2289*(1+'##zz500##'!P2290))))</f>
        <v>228.04885847962029</v>
      </c>
      <c r="H2290" s="14">
        <f t="shared" si="101"/>
        <v>9.4349342403265979E-6</v>
      </c>
      <c r="I2290" s="14">
        <f>G2290/MAX(G$240:G2290)-1</f>
        <v>-0.12483369776278785</v>
      </c>
      <c r="K2290" s="210">
        <v>2014</v>
      </c>
      <c r="L2290" s="211">
        <v>1938</v>
      </c>
    </row>
    <row r="2291" spans="1:39" x14ac:dyDescent="0.25">
      <c r="A2291" s="72" t="str">
        <f>IF('##zz500##'!B2291&lt;&gt;"",'##zz500##'!B2291,"")</f>
        <v/>
      </c>
      <c r="B2291" s="208">
        <v>105991.08</v>
      </c>
      <c r="C2291" s="146">
        <f t="shared" si="99"/>
        <v>9.4348452233106173E-6</v>
      </c>
      <c r="D2291" s="143">
        <f>IF('##zz500##'!K2291="","",IF('##zz500##'!K2291="yes",D2290,IF('##zz500##'!T2291&lt;&gt;0,D2290*(1+'##zz500##'!T2291),D2290*(1+C2291))))</f>
        <v>34.854645275647549</v>
      </c>
      <c r="E2291" s="14">
        <f t="shared" si="100"/>
        <v>0</v>
      </c>
      <c r="F2291" s="14">
        <f>D2291/MAX(D$240:D2291)-1</f>
        <v>0</v>
      </c>
      <c r="G2291" s="66">
        <f>IF('##zz500##'!K2291="","",IF('##zz500##'!K2291="no",G2290*(1+E2291),IF('##zz500##'!T2291&lt;&gt;0,G2290*(1+'##zz500##'!T2291),G2290*(1+'##zz500##'!P2291))))</f>
        <v>228.04885847962029</v>
      </c>
      <c r="H2291" s="14">
        <f t="shared" si="101"/>
        <v>0</v>
      </c>
      <c r="I2291" s="14">
        <f>G2291/MAX(G$240:G2291)-1</f>
        <v>-0.12483369776278785</v>
      </c>
      <c r="K2291" s="210">
        <v>2015</v>
      </c>
      <c r="L2291" s="211">
        <v>2182</v>
      </c>
    </row>
    <row r="2292" spans="1:39" x14ac:dyDescent="0.25">
      <c r="A2292" s="72" t="str">
        <f>IF('##zz500##'!B2292&lt;&gt;"",'##zz500##'!B2292,"")</f>
        <v/>
      </c>
      <c r="B2292" s="208">
        <v>105992.08</v>
      </c>
      <c r="C2292" s="146">
        <f t="shared" si="99"/>
        <v>9.4347562078489489E-6</v>
      </c>
      <c r="D2292" s="143">
        <f>IF('##zz500##'!K2292="","",IF('##zz500##'!K2292="yes",D2291,IF('##zz500##'!T2292&lt;&gt;0,D2291*(1+'##zz500##'!T2292),D2291*(1+C2292))))</f>
        <v>34.854645275647549</v>
      </c>
      <c r="E2292" s="14">
        <f t="shared" si="100"/>
        <v>0</v>
      </c>
      <c r="F2292" s="14">
        <f>D2292/MAX(D$240:D2292)-1</f>
        <v>0</v>
      </c>
      <c r="G2292" s="66" t="e">
        <f>IF('##zz500##'!K2292="","",IF('##zz500##'!K2292="no",G2291*(1+E2292),IF('##zz500##'!T2292&lt;&gt;0,G2291*(1+'##zz500##'!T2292),G2291*(1+'##zz500##'!P2292))))</f>
        <v>#VALUE!</v>
      </c>
      <c r="H2292" s="14" t="e">
        <f t="shared" si="101"/>
        <v>#VALUE!</v>
      </c>
      <c r="I2292" s="14" t="e">
        <f>G2292/MAX(G$240:G2292)-1</f>
        <v>#VALUE!</v>
      </c>
      <c r="K2292" s="210">
        <v>2016</v>
      </c>
      <c r="L2292" s="211">
        <v>2288</v>
      </c>
    </row>
    <row r="2293" spans="1:39" x14ac:dyDescent="0.25">
      <c r="A2293" s="72" t="str">
        <f>IF('##zz500##'!B2305&lt;&gt;"",'##zz500##'!B2305,"")</f>
        <v/>
      </c>
      <c r="B2293" s="208">
        <v>105993.08</v>
      </c>
      <c r="C2293" s="146">
        <f t="shared" si="99"/>
        <v>9.4346671939415927E-6</v>
      </c>
      <c r="D2293" s="143" t="str">
        <f>IF('##zz500##'!K2305="","",IF('##zz500##'!K2305="yes",D2292,IF('##zz500##'!T2305&lt;&gt;0,D2292*(1+'##zz500##'!T2305),D2292*(1+C2293))))</f>
        <v/>
      </c>
      <c r="E2293" s="14" t="e">
        <f t="shared" si="100"/>
        <v>#VALUE!</v>
      </c>
      <c r="F2293" s="14" t="e">
        <f>D2293/MAX(D$240:D2293)-1</f>
        <v>#VALUE!</v>
      </c>
      <c r="G2293" s="66" t="str">
        <f>IF('##zz500##'!K2305="","",IF('##zz500##'!K2305="no",G2292*(1+E2293),IF('##zz500##'!T2305&lt;&gt;0,G2292*(1+'##zz500##'!T2305),G2292*(1+'##zz500##'!P2305))))</f>
        <v/>
      </c>
      <c r="H2293" s="14" t="e">
        <f t="shared" si="101"/>
        <v>#VALUE!</v>
      </c>
      <c r="I2293" s="14" t="e">
        <f>G2293/MAX(G$240:G2293)-1</f>
        <v>#VALUE!</v>
      </c>
      <c r="AJ2293" s="6" t="s">
        <v>567</v>
      </c>
    </row>
    <row r="2294" spans="1:39" x14ac:dyDescent="0.25">
      <c r="A2294" s="72" t="str">
        <f>IF('##zz500##'!B2306&lt;&gt;"",'##zz500##'!B2306,"")</f>
        <v/>
      </c>
      <c r="C2294" s="146" t="str">
        <f t="shared" si="99"/>
        <v/>
      </c>
      <c r="D2294" s="143" t="str">
        <f>IF('##zz500##'!K2306="","",IF('##zz500##'!K2306="yes",D2293,IF('##zz500##'!T2306&lt;&gt;0,D2293*(1+'##zz500##'!T2306),D2293*(1+C2294))))</f>
        <v/>
      </c>
      <c r="E2294" s="127"/>
      <c r="F2294" s="200"/>
      <c r="G2294" s="66" t="str">
        <f>IF('##zz500##'!K2306="","",IF('##zz500##'!K2306="no",G2293*(1+E2294),IF('##zz500##'!T2306&lt;&gt;0,G2293*(1+'##zz500##'!T2306),G2293*(1+'##zz500##'!P2306))))</f>
        <v/>
      </c>
      <c r="X2294" s="72" t="s">
        <v>548</v>
      </c>
      <c r="Y2294" s="23"/>
      <c r="AA2294" s="6" t="s">
        <v>465</v>
      </c>
      <c r="AB2294" s="6">
        <f>MIN(AE250:AE2287)</f>
        <v>0</v>
      </c>
      <c r="AC2294" s="90">
        <v>-0.1235</v>
      </c>
      <c r="AD2294" s="127"/>
      <c r="AE2294" s="200"/>
      <c r="AF2294" s="200"/>
      <c r="AG2294" s="200"/>
      <c r="AH2294" s="6" t="s">
        <v>465</v>
      </c>
      <c r="AI2294" s="6">
        <f>MIN(AI240:AI2265)</f>
        <v>0</v>
      </c>
      <c r="AJ2294" s="90">
        <v>-0.30509999999999998</v>
      </c>
    </row>
    <row r="2295" spans="1:39" x14ac:dyDescent="0.25">
      <c r="A2295" s="72" t="str">
        <f>IF('##zz500##'!B2307&lt;&gt;"",'##zz500##'!B2307,"")</f>
        <v/>
      </c>
      <c r="C2295" s="146" t="str">
        <f t="shared" si="99"/>
        <v/>
      </c>
      <c r="D2295" s="143" t="str">
        <f>IF('##zz500##'!K2307="","",IF('##zz500##'!K2307="yes",D2294,IF('##zz500##'!T2307&lt;&gt;0,D2294*(1+'##zz500##'!T2307),D2294*(1+C2295))))</f>
        <v/>
      </c>
      <c r="E2295" s="127"/>
      <c r="F2295" s="200"/>
      <c r="G2295" s="66" t="str">
        <f>IF('##zz500##'!K2307="","",IF('##zz500##'!K2307="no",G2294*(1+E2295),IF('##zz500##'!T2307&lt;&gt;0,G2294*(1+'##zz500##'!T2307),G2294*(1+'##zz500##'!P2307))))</f>
        <v/>
      </c>
      <c r="P2295" s="200"/>
      <c r="Q2295" s="200"/>
      <c r="X2295" s="59" t="s">
        <v>469</v>
      </c>
      <c r="Y2295" s="42">
        <v>0.12</v>
      </c>
      <c r="Z2295" s="177">
        <v>0.12</v>
      </c>
      <c r="AA2295" s="6" t="s">
        <v>566</v>
      </c>
      <c r="AB2295" s="6" t="e">
        <f>MEDIAN(AD240:AD2265)</f>
        <v>#NUM!</v>
      </c>
      <c r="AC2295" s="6"/>
      <c r="AD2295" s="127"/>
      <c r="AE2295" s="200"/>
      <c r="AF2295" s="200"/>
      <c r="AG2295" s="200"/>
      <c r="AH2295" s="6" t="s">
        <v>566</v>
      </c>
      <c r="AI2295" s="6" t="e">
        <f>MEDIAN(AH240:AH2265)</f>
        <v>#NUM!</v>
      </c>
      <c r="AJ2295" s="6" t="e">
        <f>MEDIAN(AH2007:AH2265)</f>
        <v>#NUM!</v>
      </c>
    </row>
    <row r="2296" spans="1:39" x14ac:dyDescent="0.25">
      <c r="A2296" s="72" t="str">
        <f>IF('##zz500##'!B2308&lt;&gt;"",'##zz500##'!B2308,"")</f>
        <v/>
      </c>
      <c r="C2296" s="146" t="str">
        <f t="shared" si="99"/>
        <v/>
      </c>
      <c r="D2296" s="174">
        <f>D2288/D2241-1</f>
        <v>9.4197827788113919E-2</v>
      </c>
      <c r="E2296" s="127"/>
      <c r="F2296" s="200"/>
      <c r="G2296" s="174">
        <f>G2288/G2241-1</f>
        <v>4.0035019853668086E-2</v>
      </c>
      <c r="K2296" s="210"/>
      <c r="L2296" s="213" t="s">
        <v>583</v>
      </c>
      <c r="M2296" s="214" t="s">
        <v>584</v>
      </c>
      <c r="N2296" s="216" t="s">
        <v>585</v>
      </c>
      <c r="O2296" s="216" t="s">
        <v>586</v>
      </c>
      <c r="P2296" s="200"/>
      <c r="Q2296" s="200"/>
      <c r="X2296" s="59" t="s">
        <v>470</v>
      </c>
      <c r="Y2296" s="121">
        <v>8.9999999999999993E-3</v>
      </c>
      <c r="Z2296" s="177">
        <v>8.9999999999999993E-3</v>
      </c>
      <c r="AA2296" s="6" t="s">
        <v>565</v>
      </c>
      <c r="AB2296" s="6" t="e">
        <f>AVERAGE(AD240:AD2265)</f>
        <v>#DIV/0!</v>
      </c>
      <c r="AC2296" s="6"/>
      <c r="AD2296" s="127"/>
      <c r="AE2296" s="200"/>
      <c r="AF2296" s="200"/>
      <c r="AG2296" s="200"/>
      <c r="AH2296" s="6" t="s">
        <v>565</v>
      </c>
      <c r="AI2296" s="6" t="e">
        <f>AVERAGE(AH240:AH2265)</f>
        <v>#DIV/0!</v>
      </c>
      <c r="AJ2296" s="6" t="e">
        <f>AVERAGE(AH2007:AH2265)</f>
        <v>#DIV/0!</v>
      </c>
    </row>
    <row r="2297" spans="1:39" x14ac:dyDescent="0.25">
      <c r="A2297" s="72" t="str">
        <f>IF('##zz500##'!B2309&lt;&gt;"",'##zz500##'!B2309,"")</f>
        <v/>
      </c>
      <c r="C2297" s="146" t="str">
        <f t="shared" si="99"/>
        <v/>
      </c>
      <c r="E2297" s="127"/>
      <c r="F2297" s="187"/>
      <c r="G2297" s="66"/>
      <c r="K2297" s="210">
        <v>2008</v>
      </c>
      <c r="L2297" s="215">
        <f ca="1">INDIRECT(ADDRESS(L2284,4)) / INDIRECT(ADDRESS(L2283,4)) - 1</f>
        <v>0.62617078774456325</v>
      </c>
      <c r="M2297" s="215">
        <f ca="1">MIN(INDIRECT(ADDRESS(L2283,6)):INDIRECT(ADDRESS(L2284,6)))</f>
        <v>-0.11106953849190171</v>
      </c>
      <c r="N2297" s="217">
        <f ca="1">INDIRECT(ADDRESS(L2284,7)) / INDIRECT(ADDRESS(L2283,7)) - 1</f>
        <v>3.9301329358155952</v>
      </c>
      <c r="O2297" s="217">
        <f ca="1">MIN(INDIRECT(ADDRESS(L2283,9)):INDIRECT(ADDRESS(L2284,9)))</f>
        <v>-0.19208384042757931</v>
      </c>
      <c r="P2297" s="200"/>
      <c r="Q2297" s="102"/>
      <c r="X2297" s="59" t="s">
        <v>471</v>
      </c>
      <c r="Y2297" s="121">
        <v>8.9999999999999993E-3</v>
      </c>
      <c r="Z2297" s="177">
        <v>8.9999999999999993E-3</v>
      </c>
      <c r="AC2297" s="6"/>
      <c r="AD2297" s="127"/>
      <c r="AE2297" s="187" t="s">
        <v>578</v>
      </c>
      <c r="AF2297" s="187"/>
      <c r="AG2297" s="200"/>
    </row>
    <row r="2298" spans="1:39" x14ac:dyDescent="0.25">
      <c r="A2298" s="72" t="str">
        <f>IF('##zz500##'!B2310&lt;&gt;"",'##zz500##'!B2310,"")</f>
        <v/>
      </c>
      <c r="C2298" s="146" t="str">
        <f t="shared" si="99"/>
        <v/>
      </c>
      <c r="E2298" s="127"/>
      <c r="F2298" s="200"/>
      <c r="G2298" s="66"/>
      <c r="K2298" s="210">
        <v>2009</v>
      </c>
      <c r="L2298" s="215">
        <f t="shared" ref="L2298:N2305" ca="1" si="102">INDIRECT(ADDRESS(L2285,4)) / INDIRECT(ADDRESS(L2284,4)) - 1</f>
        <v>1.2510642237442342</v>
      </c>
      <c r="M2298" s="215">
        <f ca="1">MIN(INDIRECT(ADDRESS(L2284,6)):INDIRECT(ADDRESS(L2285,6)))</f>
        <v>-9.1512733819288372E-2</v>
      </c>
      <c r="N2298" s="217">
        <f t="shared" ref="N2298:N2305" ca="1" si="103">INDIRECT(ADDRESS(L2285,7)) / INDIRECT(ADDRESS(L2284,7)) - 1</f>
        <v>0.87167597886771131</v>
      </c>
      <c r="O2298" s="217">
        <f ca="1">MIN(INDIRECT(ADDRESS(L2284,9)):INDIRECT(ADDRESS(L2285,9)))</f>
        <v>-0.13422460517928303</v>
      </c>
      <c r="P2298" s="200"/>
      <c r="Q2298" s="102"/>
      <c r="X2298" s="59" t="s">
        <v>472</v>
      </c>
      <c r="Y2298" s="63">
        <v>-1</v>
      </c>
      <c r="Z2298" s="177">
        <v>-1</v>
      </c>
      <c r="AC2298" s="28">
        <v>1</v>
      </c>
      <c r="AD2298" s="127"/>
      <c r="AE2298" s="200"/>
      <c r="AF2298" s="200"/>
      <c r="AG2298" s="200"/>
      <c r="AJ2298" s="28">
        <v>1</v>
      </c>
      <c r="AL2298" s="6" t="s">
        <v>542</v>
      </c>
    </row>
    <row r="2299" spans="1:39" x14ac:dyDescent="0.25">
      <c r="A2299" s="72" t="str">
        <f>IF('##zz500##'!B2311&lt;&gt;"",'##zz500##'!B2311,"")</f>
        <v/>
      </c>
      <c r="C2299" s="146" t="str">
        <f t="shared" si="99"/>
        <v/>
      </c>
      <c r="E2299" s="178"/>
      <c r="F2299" s="90"/>
      <c r="G2299" s="66"/>
      <c r="H2299" s="120"/>
      <c r="K2299" s="210">
        <v>2010</v>
      </c>
      <c r="L2299" s="215">
        <f t="shared" ca="1" si="102"/>
        <v>0.3865742328535573</v>
      </c>
      <c r="M2299" s="215">
        <f ca="1">MIN(INDIRECT(ADDRESS(L2285,6)):INDIRECT(ADDRESS(L2286,6)))</f>
        <v>-7.6090298355795949E-2</v>
      </c>
      <c r="N2299" s="217">
        <f t="shared" ca="1" si="103"/>
        <v>0.45409940078293443</v>
      </c>
      <c r="O2299" s="217">
        <f ca="1">MIN(INDIRECT(ADDRESS(L2285,9)):INDIRECT(ADDRESS(L2286,9)))</f>
        <v>-0.13782556456383788</v>
      </c>
      <c r="X2299" s="59"/>
      <c r="Y2299" s="38"/>
      <c r="Z2299" s="177"/>
      <c r="AA2299" s="28">
        <v>2008</v>
      </c>
      <c r="AB2299" s="6" t="e">
        <f>AC482/AC240-1</f>
        <v>#DIV/0!</v>
      </c>
      <c r="AC2299" s="27" t="e">
        <f t="shared" ref="AC2299:AC2307" si="104">AC2298*(1+AB2299)</f>
        <v>#DIV/0!</v>
      </c>
      <c r="AD2299" s="178">
        <f>MIN(AE240:AE482)</f>
        <v>0</v>
      </c>
      <c r="AE2299" s="90">
        <v>-0.10975132900473739</v>
      </c>
      <c r="AF2299" s="90">
        <v>0.25306191798837996</v>
      </c>
      <c r="AG2299" s="200"/>
      <c r="AH2299" s="120" t="s">
        <v>545</v>
      </c>
      <c r="AI2299" s="6" t="e">
        <f>AG482/AG240-1</f>
        <v>#DIV/0!</v>
      </c>
      <c r="AJ2299" s="27" t="e">
        <f>AJ2298*(1+AI2299)</f>
        <v>#DIV/0!</v>
      </c>
      <c r="AK2299" s="178">
        <f>MIN(AI240:AI482)</f>
        <v>0</v>
      </c>
      <c r="AL2299" s="90">
        <v>-0.1917464661671977</v>
      </c>
      <c r="AM2299" s="90">
        <v>2.1988699155091633</v>
      </c>
    </row>
    <row r="2300" spans="1:39" x14ac:dyDescent="0.25">
      <c r="A2300" s="72" t="str">
        <f>IF('##zz500##'!B2312&lt;&gt;"",'##zz500##'!B2312,"")</f>
        <v/>
      </c>
      <c r="C2300" s="146" t="str">
        <f t="shared" si="99"/>
        <v/>
      </c>
      <c r="E2300" s="178"/>
      <c r="F2300" s="90"/>
      <c r="G2300" s="66"/>
      <c r="H2300" s="120"/>
      <c r="K2300" s="210">
        <v>2011</v>
      </c>
      <c r="L2300" s="215">
        <f t="shared" ca="1" si="102"/>
        <v>5.8508713594863204E-2</v>
      </c>
      <c r="M2300" s="215">
        <f ca="1">MIN(INDIRECT(ADDRESS(L2286,6)):INDIRECT(ADDRESS(L2287,6)))</f>
        <v>-8.3889091603694843E-2</v>
      </c>
      <c r="N2300" s="217">
        <f t="shared" ca="1" si="103"/>
        <v>0.67159093446070295</v>
      </c>
      <c r="O2300" s="217">
        <f ca="1">MIN(INDIRECT(ADDRESS(L2286,9)):INDIRECT(ADDRESS(L2287,9)))</f>
        <v>-0.11559407498708407</v>
      </c>
      <c r="X2300" s="59" t="s">
        <v>473</v>
      </c>
      <c r="Y2300" s="38"/>
      <c r="Z2300" s="177"/>
      <c r="AA2300" s="28">
        <v>2009</v>
      </c>
      <c r="AB2300" s="6" t="e">
        <f>AC726/AC482-1</f>
        <v>#DIV/0!</v>
      </c>
      <c r="AC2300" s="27" t="e">
        <f t="shared" si="104"/>
        <v>#DIV/0!</v>
      </c>
      <c r="AD2300" s="178">
        <f>MIN(AE482:AE726)</f>
        <v>0</v>
      </c>
      <c r="AE2300" s="90">
        <v>-9.9326571997785607E-2</v>
      </c>
      <c r="AF2300" s="90">
        <v>0.67615675333342273</v>
      </c>
      <c r="AG2300" s="200"/>
      <c r="AH2300" s="120" t="s">
        <v>546</v>
      </c>
      <c r="AI2300" s="6" t="e">
        <f>AG726/AG482-1</f>
        <v>#DIV/0!</v>
      </c>
      <c r="AJ2300" s="27" t="e">
        <f t="shared" ref="AJ2300:AJ2307" si="105">AJ2299*(1+AI2300)</f>
        <v>#DIV/0!</v>
      </c>
      <c r="AK2300" s="178">
        <f>MIN(AI482:AI726)</f>
        <v>0</v>
      </c>
      <c r="AL2300" s="90">
        <v>-0.13841773813464653</v>
      </c>
      <c r="AM2300" s="90">
        <v>0.39366185066584092</v>
      </c>
    </row>
    <row r="2301" spans="1:39" x14ac:dyDescent="0.25">
      <c r="A2301" s="72" t="str">
        <f>IF('##zz500##'!B2313&lt;&gt;"",'##zz500##'!B2313,"")</f>
        <v/>
      </c>
      <c r="C2301" s="146" t="str">
        <f t="shared" si="99"/>
        <v/>
      </c>
      <c r="E2301" s="178"/>
      <c r="F2301" s="90"/>
      <c r="G2301" s="66"/>
      <c r="H2301" s="120"/>
      <c r="K2301" s="210">
        <v>2012</v>
      </c>
      <c r="L2301" s="215">
        <f t="shared" ca="1" si="102"/>
        <v>9.6485569215043698E-2</v>
      </c>
      <c r="M2301" s="215">
        <f ca="1">MIN(INDIRECT(ADDRESS(L2287,6)):INDIRECT(ADDRESS(L2288,6)))</f>
        <v>-0.11893720086971316</v>
      </c>
      <c r="N2301" s="217">
        <f t="shared" ca="1" si="103"/>
        <v>8.9735059279859586E-2</v>
      </c>
      <c r="O2301" s="217">
        <f ca="1">MIN(INDIRECT(ADDRESS(L2287,9)):INDIRECT(ADDRESS(L2288,9)))</f>
        <v>-0.16208371492566609</v>
      </c>
      <c r="X2301" s="59" t="s">
        <v>469</v>
      </c>
      <c r="Y2301" s="42">
        <v>0.08</v>
      </c>
      <c r="Z2301" s="177">
        <v>0.08</v>
      </c>
      <c r="AA2301" s="28">
        <v>2010</v>
      </c>
      <c r="AB2301" s="6" t="e">
        <f>AC968/AC726-1</f>
        <v>#DIV/0!</v>
      </c>
      <c r="AC2301" s="27" t="e">
        <f t="shared" si="104"/>
        <v>#DIV/0!</v>
      </c>
      <c r="AD2301" s="178">
        <f>MIN(AE726:AE968)</f>
        <v>0</v>
      </c>
      <c r="AE2301" s="90">
        <v>-8.2534977182500024E-2</v>
      </c>
      <c r="AF2301" s="90">
        <v>0.24332544607490969</v>
      </c>
      <c r="AG2301" s="200"/>
      <c r="AH2301" s="120" t="s">
        <v>528</v>
      </c>
      <c r="AI2301" s="6" t="e">
        <f>AG968/AG726-1</f>
        <v>#DIV/0!</v>
      </c>
      <c r="AJ2301" s="27" t="e">
        <f t="shared" si="105"/>
        <v>#DIV/0!</v>
      </c>
      <c r="AK2301" s="178">
        <f>MIN(AI726:AI968)</f>
        <v>0</v>
      </c>
      <c r="AL2301" s="90">
        <v>-0.10517166334468042</v>
      </c>
      <c r="AM2301" s="90">
        <v>0.30387450111129044</v>
      </c>
    </row>
    <row r="2302" spans="1:39" x14ac:dyDescent="0.25">
      <c r="A2302" s="72" t="str">
        <f>IF('##zz500##'!B2314&lt;&gt;"",'##zz500##'!B2314,"")</f>
        <v/>
      </c>
      <c r="C2302" s="146" t="str">
        <f t="shared" si="99"/>
        <v/>
      </c>
      <c r="E2302" s="178"/>
      <c r="F2302" s="90"/>
      <c r="G2302" s="66"/>
      <c r="H2302" s="120"/>
      <c r="K2302" s="210">
        <v>2013</v>
      </c>
      <c r="L2302" s="215">
        <f t="shared" ca="1" si="102"/>
        <v>0.19778255180934545</v>
      </c>
      <c r="M2302" s="215">
        <f ca="1">MIN(INDIRECT(ADDRESS(L2288,6)):INDIRECT(ADDRESS(L2289,6)))</f>
        <v>-5.7568438665072441E-2</v>
      </c>
      <c r="N2302" s="217">
        <f t="shared" ca="1" si="103"/>
        <v>0.15407264781846908</v>
      </c>
      <c r="O2302" s="217">
        <f ca="1">MIN(INDIRECT(ADDRESS(L2288,9)):INDIRECT(ADDRESS(L2289,9)))</f>
        <v>-0.14155259132556575</v>
      </c>
      <c r="X2302" s="59" t="s">
        <v>470</v>
      </c>
      <c r="Y2302" s="121">
        <v>1.7999999999999999E-2</v>
      </c>
      <c r="Z2302" s="177">
        <v>1.7999999999999999E-2</v>
      </c>
      <c r="AA2302" s="28">
        <v>2011</v>
      </c>
      <c r="AB2302" s="6" t="e">
        <f>AC1212/AC968-1</f>
        <v>#DIV/0!</v>
      </c>
      <c r="AC2302" s="27" t="e">
        <f t="shared" si="104"/>
        <v>#DIV/0!</v>
      </c>
      <c r="AD2302" s="178">
        <f>MIN(AE968:AE1212)</f>
        <v>0</v>
      </c>
      <c r="AE2302" s="90">
        <v>-8.2534977182500024E-2</v>
      </c>
      <c r="AF2302" s="90">
        <v>2.2025766791682111E-2</v>
      </c>
      <c r="AG2302" s="200"/>
      <c r="AH2302" s="120" t="s">
        <v>529</v>
      </c>
      <c r="AI2302" s="6" t="e">
        <f>AG1212/AG968-1</f>
        <v>#DIV/0!</v>
      </c>
      <c r="AJ2302" s="27" t="e">
        <f t="shared" si="105"/>
        <v>#DIV/0!</v>
      </c>
      <c r="AK2302" s="178">
        <f>MIN(AI968:AI1212)</f>
        <v>0</v>
      </c>
      <c r="AL2302" s="90">
        <v>-0.1217631974987311</v>
      </c>
      <c r="AM2302" s="90">
        <v>0.61397727256509205</v>
      </c>
    </row>
    <row r="2303" spans="1:39" x14ac:dyDescent="0.25">
      <c r="A2303" s="72" t="str">
        <f>IF('##zz500##'!B2315&lt;&gt;"",'##zz500##'!B2315,"")</f>
        <v/>
      </c>
      <c r="C2303" s="146" t="str">
        <f t="shared" si="99"/>
        <v/>
      </c>
      <c r="E2303" s="178"/>
      <c r="F2303" s="90"/>
      <c r="G2303" s="66"/>
      <c r="H2303" s="120"/>
      <c r="K2303" s="210">
        <v>2014</v>
      </c>
      <c r="L2303" s="215">
        <f t="shared" ca="1" si="102"/>
        <v>0.13430518335967756</v>
      </c>
      <c r="M2303" s="215">
        <f ca="1">MIN(INDIRECT(ADDRESS(L2289,6)):INDIRECT(ADDRESS(L2290,6)))</f>
        <v>-0.1449234831669588</v>
      </c>
      <c r="N2303" s="217">
        <f t="shared" ca="1" si="103"/>
        <v>5.9174133334907841E-2</v>
      </c>
      <c r="O2303" s="217">
        <f ca="1">MIN(INDIRECT(ADDRESS(L2289,9)):INDIRECT(ADDRESS(L2290,9)))</f>
        <v>-0.20693517701227027</v>
      </c>
      <c r="X2303" s="59" t="s">
        <v>471</v>
      </c>
      <c r="Y2303" s="121">
        <v>1.7999999999999999E-2</v>
      </c>
      <c r="Z2303" s="177">
        <v>1.7999999999999999E-2</v>
      </c>
      <c r="AA2303" s="28">
        <v>2012</v>
      </c>
      <c r="AB2303" s="6" t="e">
        <f>AC1455/AC1212-1</f>
        <v>#DIV/0!</v>
      </c>
      <c r="AC2303" s="27" t="e">
        <f t="shared" si="104"/>
        <v>#DIV/0!</v>
      </c>
      <c r="AD2303" s="178">
        <f>MIN(AE1212:AE1455)</f>
        <v>0</v>
      </c>
      <c r="AE2303" s="90">
        <v>-0.12350161023772221</v>
      </c>
      <c r="AF2303" s="90">
        <v>9.6866147786696111E-2</v>
      </c>
      <c r="AG2303" s="200"/>
      <c r="AH2303" s="120" t="s">
        <v>530</v>
      </c>
      <c r="AI2303" s="6" t="e">
        <f>AG1455/AG1212-1</f>
        <v>#DIV/0!</v>
      </c>
      <c r="AJ2303" s="27" t="e">
        <f t="shared" si="105"/>
        <v>#DIV/0!</v>
      </c>
      <c r="AK2303" s="178">
        <f>MIN(AI1212:AI1455)</f>
        <v>0</v>
      </c>
      <c r="AL2303" s="90">
        <v>-0.15168050289333246</v>
      </c>
      <c r="AM2303" s="90">
        <v>9.0113294820739265E-2</v>
      </c>
    </row>
    <row r="2304" spans="1:39" x14ac:dyDescent="0.25">
      <c r="A2304" s="72" t="str">
        <f>IF('##zz500##'!B2316&lt;&gt;"",'##zz500##'!B2316,"")</f>
        <v/>
      </c>
      <c r="C2304" s="146" t="str">
        <f t="shared" si="99"/>
        <v/>
      </c>
      <c r="E2304" s="178"/>
      <c r="F2304" s="90"/>
      <c r="G2304" s="66"/>
      <c r="H2304" s="120"/>
      <c r="K2304" s="210">
        <v>2015</v>
      </c>
      <c r="L2304" s="215">
        <f t="shared" ca="1" si="102"/>
        <v>2.5172621855281485</v>
      </c>
      <c r="M2304" s="215">
        <f ca="1">MIN(INDIRECT(ADDRESS(L2290,6)):INDIRECT(ADDRESS(L2291,6)))</f>
        <v>-0.15319564410613196</v>
      </c>
      <c r="N2304" s="217">
        <f t="shared" ca="1" si="103"/>
        <v>4.8729481428573278</v>
      </c>
      <c r="O2304" s="217">
        <f ca="1">MIN(INDIRECT(ADDRESS(L2290,9)):INDIRECT(ADDRESS(L2291,9)))</f>
        <v>-0.25367995040338187</v>
      </c>
      <c r="X2304" s="59" t="s">
        <v>472</v>
      </c>
      <c r="Y2304" s="42">
        <v>-0.15</v>
      </c>
      <c r="Z2304" s="177">
        <v>-0.1</v>
      </c>
      <c r="AA2304" s="28">
        <v>2013</v>
      </c>
      <c r="AB2304" s="6" t="e">
        <f>AC1693/AC1455-1</f>
        <v>#DIV/0!</v>
      </c>
      <c r="AC2304" s="27" t="e">
        <f t="shared" si="104"/>
        <v>#DIV/0!</v>
      </c>
      <c r="AD2304" s="178">
        <f>MIN(AE1455:AE1693)</f>
        <v>0</v>
      </c>
      <c r="AE2304" s="90">
        <v>-7.3644616590142098E-2</v>
      </c>
      <c r="AF2304" s="90">
        <v>8.3703410201961814E-2</v>
      </c>
      <c r="AG2304" s="200"/>
      <c r="AH2304" s="120" t="s">
        <v>531</v>
      </c>
      <c r="AI2304" s="6" t="e">
        <f>AG1693/AG1455-1</f>
        <v>#DIV/0!</v>
      </c>
      <c r="AJ2304" s="27" t="e">
        <f t="shared" si="105"/>
        <v>#DIV/0!</v>
      </c>
      <c r="AK2304" s="178">
        <f>MIN(AI1455:AI1693)</f>
        <v>0</v>
      </c>
      <c r="AL2304" s="90">
        <v>-0.17081664856357359</v>
      </c>
      <c r="AM2304" s="90">
        <v>4.4156522544468668E-2</v>
      </c>
    </row>
    <row r="2305" spans="1:39" x14ac:dyDescent="0.25">
      <c r="A2305" s="72" t="str">
        <f>IF('##zz500##'!B2317&lt;&gt;"",'##zz500##'!B2317,"")</f>
        <v/>
      </c>
      <c r="C2305" s="146" t="str">
        <f t="shared" si="99"/>
        <v/>
      </c>
      <c r="E2305" s="178"/>
      <c r="F2305" s="90"/>
      <c r="G2305" s="66"/>
      <c r="H2305" s="120"/>
      <c r="K2305" s="210">
        <v>2016</v>
      </c>
      <c r="L2305" s="215">
        <f t="shared" ca="1" si="102"/>
        <v>0.23807030170772014</v>
      </c>
      <c r="M2305" s="215">
        <f ca="1">MIN(INDIRECT(ADDRESS(L2291,6)):INDIRECT(ADDRESS(L2292,6)))</f>
        <v>-4.682458628882491E-2</v>
      </c>
      <c r="N2305" s="217">
        <f t="shared" ca="1" si="103"/>
        <v>0.29965686425743399</v>
      </c>
      <c r="O2305" s="217">
        <f ca="1">MIN(INDIRECT(ADDRESS(L2291,9)):INDIRECT(ADDRESS(L2292,9)))</f>
        <v>-0.21415309326736176</v>
      </c>
      <c r="X2305" s="59"/>
      <c r="Y2305" s="38"/>
      <c r="Z2305" s="177"/>
      <c r="AA2305" s="28">
        <v>2014</v>
      </c>
      <c r="AB2305" s="6" t="e">
        <f>AC1938/AC1693-1</f>
        <v>#DIV/0!</v>
      </c>
      <c r="AC2305" s="27" t="e">
        <f t="shared" si="104"/>
        <v>#DIV/0!</v>
      </c>
      <c r="AD2305" s="178">
        <f>MIN(AE1693:AE1938)</f>
        <v>0</v>
      </c>
      <c r="AE2305" s="90">
        <v>-6.6015785940468752E-2</v>
      </c>
      <c r="AF2305" s="90">
        <v>0.23878741684908689</v>
      </c>
      <c r="AG2305" s="200"/>
      <c r="AH2305" s="120" t="s">
        <v>532</v>
      </c>
      <c r="AI2305" s="6" t="e">
        <f>AG1938/AG1693-1</f>
        <v>#DIV/0!</v>
      </c>
      <c r="AJ2305" s="27" t="e">
        <f t="shared" si="105"/>
        <v>#DIV/0!</v>
      </c>
      <c r="AK2305" s="178">
        <f>MIN(AI1693:AI1938)</f>
        <v>0</v>
      </c>
      <c r="AL2305" s="90">
        <v>-0.14492159844510499</v>
      </c>
      <c r="AM2305" s="90">
        <v>0.15673595419978548</v>
      </c>
    </row>
    <row r="2306" spans="1:39" x14ac:dyDescent="0.25">
      <c r="A2306" s="72" t="str">
        <f>IF('##zz500##'!B2318&lt;&gt;"",'##zz500##'!B2318,"")</f>
        <v/>
      </c>
      <c r="C2306" s="146" t="str">
        <f t="shared" si="99"/>
        <v/>
      </c>
      <c r="E2306" s="178"/>
      <c r="F2306" s="90"/>
      <c r="G2306" s="66"/>
      <c r="H2306" s="120"/>
      <c r="K2306" s="209" t="s">
        <v>582</v>
      </c>
      <c r="L2306" s="215">
        <f ca="1">INDIRECT(ADDRESS(L2292,4)) / INDIRECT(ADDRESS(L2283,4)) - 1</f>
        <v>33.853987579280577</v>
      </c>
      <c r="M2306" s="215">
        <f ca="1">MIN(INDIRECT(ADDRESS(L2283,6)):INDIRECT(ADDRESS(L2292,6)))</f>
        <v>-0.15319564410613196</v>
      </c>
      <c r="N2306" s="217">
        <f ca="1">INDIRECT(ADDRESS(L2292,7)) / INDIRECT(ADDRESS(L2283,7)) - 1</f>
        <v>227.04455526825413</v>
      </c>
      <c r="O2306" s="217">
        <f ca="1">MIN(INDIRECT(ADDRESS(L2283,9)):INDIRECT(ADDRESS(L2292,9)))</f>
        <v>-0.25367995040338187</v>
      </c>
      <c r="X2306" s="160"/>
      <c r="AA2306" s="28">
        <v>2015</v>
      </c>
      <c r="AB2306" s="6" t="e">
        <f>AC2182/AC1938-1</f>
        <v>#DIV/0!</v>
      </c>
      <c r="AC2306" s="27" t="e">
        <f t="shared" si="104"/>
        <v>#DIV/0!</v>
      </c>
      <c r="AD2306" s="178">
        <f>MIN(AE1938:AE2182)</f>
        <v>0</v>
      </c>
      <c r="AE2306" s="90">
        <v>-7.989801474779179E-2</v>
      </c>
      <c r="AF2306" s="90">
        <v>1.6482175980193676</v>
      </c>
      <c r="AG2306" s="200"/>
      <c r="AH2306" s="120" t="s">
        <v>533</v>
      </c>
      <c r="AI2306" s="6" t="e">
        <f>AG2182/AG1938-1</f>
        <v>#DIV/0!</v>
      </c>
      <c r="AJ2306" s="27" t="e">
        <f t="shared" si="105"/>
        <v>#DIV/0!</v>
      </c>
      <c r="AK2306" s="178">
        <f>MIN(AI1938:AI2182)</f>
        <v>0</v>
      </c>
      <c r="AL2306" s="90">
        <v>-0.30506379662038996</v>
      </c>
      <c r="AM2306" s="90">
        <v>1.9049575873399882</v>
      </c>
    </row>
    <row r="2307" spans="1:39" x14ac:dyDescent="0.25">
      <c r="A2307" s="72" t="str">
        <f>IF('##zz500##'!B2319&lt;&gt;"",'##zz500##'!B2319,"")</f>
        <v/>
      </c>
      <c r="C2307" s="146" t="str">
        <f t="shared" si="99"/>
        <v/>
      </c>
      <c r="E2307" s="178"/>
      <c r="F2307" s="90"/>
      <c r="G2307" s="66"/>
      <c r="H2307" s="120"/>
      <c r="X2307" s="160"/>
      <c r="AA2307" s="28">
        <v>2016</v>
      </c>
      <c r="AB2307" s="6" t="e">
        <f>AC2287/AC2182-1</f>
        <v>#DIV/0!</v>
      </c>
      <c r="AC2307" s="27" t="e">
        <f t="shared" si="104"/>
        <v>#DIV/0!</v>
      </c>
      <c r="AD2307" s="178">
        <f>MIN(AE2182:AE2286)</f>
        <v>0</v>
      </c>
      <c r="AE2307" s="90">
        <v>-4.40825286630252E-2</v>
      </c>
      <c r="AF2307" s="90">
        <v>4.2488740609809561E-2</v>
      </c>
      <c r="AG2307" s="200"/>
      <c r="AH2307" s="120" t="s">
        <v>534</v>
      </c>
      <c r="AI2307" s="6" t="e">
        <f>AG2287/AG2182-1</f>
        <v>#DIV/0!</v>
      </c>
      <c r="AJ2307" s="27" t="e">
        <f t="shared" si="105"/>
        <v>#DIV/0!</v>
      </c>
      <c r="AK2307" s="178">
        <f>MIN(AI2182:AI2286)</f>
        <v>0</v>
      </c>
      <c r="AL2307" s="90">
        <v>-0.24105210108179542</v>
      </c>
      <c r="AM2307" s="90">
        <v>3.942574776192953E-2</v>
      </c>
    </row>
    <row r="2308" spans="1:39" x14ac:dyDescent="0.25">
      <c r="A2308" s="72" t="str">
        <f>IF('##zz500##'!B2320&lt;&gt;"",'##zz500##'!B2320,"")</f>
        <v/>
      </c>
      <c r="C2308" s="146" t="str">
        <f t="shared" ref="C2308:C2371" si="106">IF(AND(B2307&gt;0,B2308&gt;0),B2308/B2307-1,"")</f>
        <v/>
      </c>
      <c r="E2308" s="127"/>
      <c r="F2308" s="200"/>
      <c r="G2308" s="66"/>
      <c r="X2308" s="160"/>
      <c r="AC2308" s="6"/>
      <c r="AD2308" s="127"/>
      <c r="AE2308" s="200"/>
      <c r="AF2308" s="200"/>
      <c r="AG2308" s="200"/>
    </row>
    <row r="2309" spans="1:39" x14ac:dyDescent="0.25">
      <c r="A2309" s="72" t="str">
        <f>IF('##zz500##'!B2321&lt;&gt;"",'##zz500##'!B2321,"")</f>
        <v/>
      </c>
      <c r="C2309" s="146" t="str">
        <f t="shared" si="106"/>
        <v/>
      </c>
      <c r="G2309" s="66"/>
    </row>
    <row r="2310" spans="1:39" x14ac:dyDescent="0.25">
      <c r="A2310" s="72" t="str">
        <f>IF('##zz500##'!B2322&lt;&gt;"",'##zz500##'!B2322,"")</f>
        <v/>
      </c>
      <c r="C2310" s="146" t="str">
        <f t="shared" si="106"/>
        <v/>
      </c>
      <c r="G2310" s="66"/>
    </row>
    <row r="2311" spans="1:39" x14ac:dyDescent="0.25">
      <c r="A2311" s="72" t="str">
        <f>IF('##zz500##'!B2323&lt;&gt;"",'##zz500##'!B2323,"")</f>
        <v/>
      </c>
      <c r="C2311" s="146" t="str">
        <f t="shared" si="106"/>
        <v/>
      </c>
      <c r="E2311" s="90"/>
      <c r="F2311" s="90"/>
      <c r="G2311" s="66"/>
      <c r="H2311" s="90"/>
      <c r="I2311" s="90"/>
      <c r="Y2311" s="200" t="s">
        <v>577</v>
      </c>
      <c r="AD2311" s="90"/>
      <c r="AE2311" s="90"/>
      <c r="AF2311" s="158"/>
      <c r="AH2311" s="90"/>
      <c r="AI2311" s="90"/>
      <c r="AJ2311" s="158"/>
    </row>
    <row r="2312" spans="1:39" x14ac:dyDescent="0.25">
      <c r="A2312" s="72" t="str">
        <f>IF('##zz500##'!B2324&lt;&gt;"",'##zz500##'!B2324,"")</f>
        <v/>
      </c>
      <c r="C2312" s="146" t="str">
        <f t="shared" si="106"/>
        <v/>
      </c>
      <c r="E2312" s="161"/>
      <c r="F2312" s="90"/>
      <c r="G2312" s="66"/>
      <c r="H2312" s="90"/>
      <c r="I2312" s="90"/>
      <c r="AD2312" s="161"/>
      <c r="AE2312" s="90"/>
      <c r="AF2312" s="158"/>
      <c r="AG2312" s="57"/>
      <c r="AH2312" s="90"/>
      <c r="AI2312" s="90"/>
      <c r="AJ2312" s="158"/>
      <c r="AK2312" s="57"/>
    </row>
    <row r="2313" spans="1:39" x14ac:dyDescent="0.25">
      <c r="A2313" s="72" t="str">
        <f>IF('##zz500##'!B2325&lt;&gt;"",'##zz500##'!B2325,"")</f>
        <v/>
      </c>
      <c r="C2313" s="146" t="str">
        <f t="shared" si="106"/>
        <v/>
      </c>
      <c r="D2313" s="143" t="str">
        <f>IF('##zz500##'!K2325="","",IF('##zz500##'!K2325="yes",D2312,IF('##zz500##'!T2325&lt;&gt;0,D2312*(1+'##zz500##'!T2325),D2312*(1+C2313))))</f>
        <v/>
      </c>
      <c r="E2313" s="161"/>
      <c r="F2313" s="90"/>
      <c r="G2313" s="66" t="str">
        <f>IF('##zz500##'!K2325="","",IF('##zz500##'!K2325="no",G2312*(1+E2313),IF('##zz500##'!T2325&lt;&gt;0,G2312*(1+'##zz500##'!T2325),G2312*(1+'##zz500##'!P2325))))</f>
        <v/>
      </c>
      <c r="H2313" s="90"/>
      <c r="I2313" s="90"/>
      <c r="AD2313" s="161"/>
      <c r="AE2313" s="90"/>
      <c r="AF2313" s="158"/>
      <c r="AG2313" s="90"/>
      <c r="AH2313" s="90"/>
      <c r="AI2313" s="90"/>
      <c r="AJ2313" s="158"/>
      <c r="AK2313" s="67"/>
    </row>
    <row r="2314" spans="1:39" x14ac:dyDescent="0.25">
      <c r="A2314" s="72" t="str">
        <f>IF('##zz500##'!B2326&lt;&gt;"",'##zz500##'!B2326,"")</f>
        <v/>
      </c>
      <c r="C2314" s="146" t="str">
        <f t="shared" si="106"/>
        <v/>
      </c>
      <c r="D2314" s="143" t="str">
        <f>IF('##zz500##'!K2326="","",IF('##zz500##'!K2326="yes",D2313,IF('##zz500##'!T2326&lt;&gt;0,D2313*(1+'##zz500##'!T2326),D2313*(1+C2314))))</f>
        <v/>
      </c>
      <c r="E2314" s="161"/>
      <c r="F2314" s="90"/>
      <c r="G2314" s="66" t="str">
        <f>IF('##zz500##'!K2326="","",IF('##zz500##'!K2326="no",G2313*(1+E2314),IF('##zz500##'!T2326&lt;&gt;0,G2313*(1+'##zz500##'!T2326),G2313*(1+'##zz500##'!P2326))))</f>
        <v/>
      </c>
      <c r="H2314" s="90"/>
      <c r="I2314" s="90"/>
      <c r="AC2314" s="67"/>
      <c r="AD2314" s="161"/>
      <c r="AE2314" s="90"/>
      <c r="AF2314" s="158"/>
      <c r="AG2314" s="90"/>
      <c r="AH2314" s="90"/>
      <c r="AI2314" s="90"/>
      <c r="AJ2314" s="158"/>
      <c r="AK2314" s="67"/>
    </row>
    <row r="2315" spans="1:39" x14ac:dyDescent="0.25">
      <c r="A2315" s="72" t="str">
        <f>IF('##zz500##'!B2327&lt;&gt;"",'##zz500##'!B2327,"")</f>
        <v/>
      </c>
      <c r="C2315" s="146" t="str">
        <f t="shared" si="106"/>
        <v/>
      </c>
      <c r="D2315" s="143" t="str">
        <f>IF('##zz500##'!K2327="","",IF('##zz500##'!K2327="yes",D2314,IF('##zz500##'!T2327&lt;&gt;0,D2314*(1+'##zz500##'!T2327),D2314*(1+C2315))))</f>
        <v/>
      </c>
      <c r="E2315" s="161"/>
      <c r="F2315" s="90"/>
      <c r="G2315" s="66" t="str">
        <f>IF('##zz500##'!K2327="","",IF('##zz500##'!K2327="no",G2314*(1+E2315),IF('##zz500##'!T2327&lt;&gt;0,G2314*(1+'##zz500##'!T2327),G2314*(1+'##zz500##'!P2327))))</f>
        <v/>
      </c>
      <c r="H2315" s="90"/>
      <c r="I2315" s="90"/>
      <c r="AC2315" s="67"/>
      <c r="AD2315" s="161"/>
      <c r="AE2315" s="90"/>
      <c r="AF2315" s="158"/>
      <c r="AG2315" s="90"/>
      <c r="AH2315" s="90"/>
      <c r="AI2315" s="90"/>
      <c r="AJ2315" s="158"/>
      <c r="AK2315" s="67"/>
    </row>
    <row r="2316" spans="1:39" x14ac:dyDescent="0.25">
      <c r="A2316" s="72" t="str">
        <f>IF('##zz500##'!B2328&lt;&gt;"",'##zz500##'!B2328,"")</f>
        <v/>
      </c>
      <c r="C2316" s="146" t="str">
        <f t="shared" si="106"/>
        <v/>
      </c>
      <c r="D2316" s="143" t="str">
        <f>IF('##zz500##'!K2328="","",IF('##zz500##'!K2328="yes",D2315,IF('##zz500##'!T2328&lt;&gt;0,D2315*(1+'##zz500##'!T2328),D2315*(1+C2316))))</f>
        <v/>
      </c>
      <c r="E2316" s="161"/>
      <c r="F2316" s="90"/>
      <c r="G2316" s="66" t="str">
        <f>IF('##zz500##'!K2328="","",IF('##zz500##'!K2328="no",G2315*(1+E2316),IF('##zz500##'!T2328&lt;&gt;0,G2315*(1+'##zz500##'!T2328),G2315*(1+'##zz500##'!P2328))))</f>
        <v/>
      </c>
      <c r="H2316" s="90"/>
      <c r="I2316" s="90"/>
      <c r="AC2316" s="67"/>
      <c r="AD2316" s="161"/>
      <c r="AE2316" s="90"/>
      <c r="AF2316" s="158"/>
      <c r="AG2316" s="90"/>
      <c r="AH2316" s="90"/>
      <c r="AI2316" s="90"/>
      <c r="AJ2316" s="158"/>
      <c r="AK2316" s="67"/>
    </row>
    <row r="2317" spans="1:39" x14ac:dyDescent="0.25">
      <c r="A2317" s="72" t="str">
        <f>IF('##zz500##'!B2329&lt;&gt;"",'##zz500##'!B2329,"")</f>
        <v/>
      </c>
      <c r="C2317" s="146" t="str">
        <f t="shared" si="106"/>
        <v/>
      </c>
      <c r="D2317" s="143" t="str">
        <f>IF('##zz500##'!K2329="","",IF('##zz500##'!K2329="yes",D2316,IF('##zz500##'!T2329&lt;&gt;0,D2316*(1+'##zz500##'!T2329),D2316*(1+C2317))))</f>
        <v/>
      </c>
      <c r="E2317" s="161"/>
      <c r="F2317" s="90"/>
      <c r="G2317" s="66" t="str">
        <f>IF('##zz500##'!K2329="","",IF('##zz500##'!K2329="no",G2316*(1+E2317),IF('##zz500##'!T2329&lt;&gt;0,G2316*(1+'##zz500##'!T2329),G2316*(1+'##zz500##'!P2329))))</f>
        <v/>
      </c>
      <c r="H2317" s="90"/>
      <c r="I2317" s="90"/>
      <c r="AC2317" s="67"/>
      <c r="AD2317" s="161"/>
      <c r="AE2317" s="90"/>
      <c r="AF2317" s="158"/>
      <c r="AG2317" s="90"/>
      <c r="AH2317" s="90"/>
      <c r="AI2317" s="90"/>
      <c r="AJ2317" s="158"/>
      <c r="AK2317" s="67"/>
    </row>
    <row r="2318" spans="1:39" x14ac:dyDescent="0.25">
      <c r="A2318" s="72" t="str">
        <f>IF('##zz500##'!B2330&lt;&gt;"",'##zz500##'!B2330,"")</f>
        <v/>
      </c>
      <c r="C2318" s="146" t="str">
        <f t="shared" si="106"/>
        <v/>
      </c>
      <c r="D2318" s="143" t="str">
        <f>IF('##zz500##'!K2330="","",IF('##zz500##'!K2330="yes",D2317,IF('##zz500##'!T2330&lt;&gt;0,D2317*(1+'##zz500##'!T2330),D2317*(1+C2318))))</f>
        <v/>
      </c>
      <c r="E2318" s="161"/>
      <c r="F2318" s="90"/>
      <c r="G2318" s="66" t="str">
        <f>IF('##zz500##'!K2330="","",IF('##zz500##'!K2330="no",G2317*(1+E2318),IF('##zz500##'!T2330&lt;&gt;0,G2317*(1+'##zz500##'!T2330),G2317*(1+'##zz500##'!P2330))))</f>
        <v/>
      </c>
      <c r="H2318" s="90"/>
      <c r="I2318" s="90"/>
      <c r="AC2318" s="67"/>
      <c r="AD2318" s="161"/>
      <c r="AE2318" s="90"/>
      <c r="AF2318" s="158"/>
      <c r="AG2318" s="90"/>
      <c r="AH2318" s="90"/>
      <c r="AI2318" s="90"/>
      <c r="AJ2318" s="158"/>
      <c r="AK2318" s="67"/>
    </row>
    <row r="2319" spans="1:39" x14ac:dyDescent="0.25">
      <c r="A2319" s="72" t="str">
        <f>IF('##zz500##'!B2331&lt;&gt;"",'##zz500##'!B2331,"")</f>
        <v/>
      </c>
      <c r="C2319" s="146" t="str">
        <f t="shared" si="106"/>
        <v/>
      </c>
      <c r="D2319" s="143" t="str">
        <f>IF('##zz500##'!K2331="","",IF('##zz500##'!K2331="yes",D2318,IF('##zz500##'!T2331&lt;&gt;0,D2318*(1+'##zz500##'!T2331),D2318*(1+C2319))))</f>
        <v/>
      </c>
      <c r="E2319" s="161"/>
      <c r="F2319" s="90"/>
      <c r="G2319" s="66" t="str">
        <f>IF('##zz500##'!K2331="","",IF('##zz500##'!K2331="no",G2318*(1+E2319),IF('##zz500##'!T2331&lt;&gt;0,G2318*(1+'##zz500##'!T2331),G2318*(1+'##zz500##'!P2331))))</f>
        <v/>
      </c>
      <c r="H2319" s="90"/>
      <c r="I2319" s="90"/>
      <c r="AC2319" s="67"/>
      <c r="AD2319" s="161"/>
      <c r="AE2319" s="90"/>
      <c r="AF2319" s="158"/>
      <c r="AG2319" s="90"/>
      <c r="AH2319" s="90"/>
      <c r="AI2319" s="90"/>
      <c r="AJ2319" s="158"/>
      <c r="AK2319" s="67"/>
    </row>
    <row r="2320" spans="1:39" x14ac:dyDescent="0.25">
      <c r="A2320" s="72" t="str">
        <f>IF('##zz500##'!B2332&lt;&gt;"",'##zz500##'!B2332,"")</f>
        <v/>
      </c>
      <c r="C2320" s="146" t="str">
        <f t="shared" si="106"/>
        <v/>
      </c>
      <c r="D2320" s="143" t="str">
        <f>IF('##zz500##'!K2332="","",IF('##zz500##'!K2332="yes",D2319,IF('##zz500##'!T2332&lt;&gt;0,D2319*(1+'##zz500##'!T2332),D2319*(1+C2320))))</f>
        <v/>
      </c>
      <c r="E2320" s="161"/>
      <c r="F2320" s="90"/>
      <c r="G2320" s="66" t="str">
        <f>IF('##zz500##'!K2332="","",IF('##zz500##'!K2332="no",G2319*(1+E2320),IF('##zz500##'!T2332&lt;&gt;0,G2319*(1+'##zz500##'!T2332),G2319*(1+'##zz500##'!P2332))))</f>
        <v/>
      </c>
      <c r="H2320" s="90"/>
      <c r="I2320" s="90"/>
      <c r="AC2320" s="67"/>
      <c r="AD2320" s="161"/>
      <c r="AE2320" s="90"/>
      <c r="AF2320" s="158"/>
      <c r="AG2320" s="90"/>
      <c r="AH2320" s="90"/>
      <c r="AI2320" s="90"/>
      <c r="AJ2320" s="158"/>
      <c r="AK2320" s="67"/>
    </row>
    <row r="2321" spans="1:37" x14ac:dyDescent="0.25">
      <c r="A2321" s="72" t="str">
        <f>IF('##zz500##'!B2333&lt;&gt;"",'##zz500##'!B2333,"")</f>
        <v/>
      </c>
      <c r="C2321" s="146" t="str">
        <f t="shared" si="106"/>
        <v/>
      </c>
      <c r="D2321" s="143" t="str">
        <f>IF('##zz500##'!K2333="","",IF('##zz500##'!K2333="yes",D2320,IF('##zz500##'!T2333&lt;&gt;0,D2320*(1+'##zz500##'!T2333),D2320*(1+C2321))))</f>
        <v/>
      </c>
      <c r="E2321" s="164"/>
      <c r="F2321" s="67"/>
      <c r="G2321" s="66" t="str">
        <f>IF('##zz500##'!K2333="","",IF('##zz500##'!K2333="no",G2320*(1+E2321),IF('##zz500##'!T2333&lt;&gt;0,G2320*(1+'##zz500##'!T2333),G2320*(1+'##zz500##'!P2333))))</f>
        <v/>
      </c>
      <c r="H2321" s="67"/>
      <c r="I2321" s="67"/>
      <c r="AC2321" s="67"/>
      <c r="AD2321" s="164"/>
      <c r="AE2321" s="67"/>
      <c r="AF2321" s="67"/>
      <c r="AG2321" s="90"/>
      <c r="AH2321" s="67"/>
      <c r="AI2321" s="67"/>
      <c r="AJ2321" s="66"/>
      <c r="AK2321" s="67"/>
    </row>
    <row r="2322" spans="1:37" x14ac:dyDescent="0.25">
      <c r="A2322" s="72" t="str">
        <f>IF('##zz500##'!B2334&lt;&gt;"",'##zz500##'!B2334,"")</f>
        <v/>
      </c>
      <c r="C2322" s="146" t="str">
        <f t="shared" si="106"/>
        <v/>
      </c>
      <c r="D2322" s="143" t="str">
        <f>IF('##zz500##'!K2334="","",IF('##zz500##'!K2334="yes",D2321,IF('##zz500##'!T2334&lt;&gt;0,D2321*(1+'##zz500##'!T2334),D2321*(1+C2322))))</f>
        <v/>
      </c>
      <c r="G2322" s="66" t="str">
        <f>IF('##zz500##'!K2334="","",IF('##zz500##'!K2334="no",G2321*(1+E2322),IF('##zz500##'!T2334&lt;&gt;0,G2321*(1+'##zz500##'!T2334),G2321*(1+'##zz500##'!P2334))))</f>
        <v/>
      </c>
      <c r="H2322" s="90"/>
      <c r="I2322" s="67"/>
      <c r="AC2322" s="67"/>
      <c r="AH2322" s="90"/>
      <c r="AI2322" s="67"/>
      <c r="AJ2322" s="67"/>
    </row>
    <row r="2323" spans="1:37" x14ac:dyDescent="0.25">
      <c r="A2323" s="72" t="str">
        <f>IF('##zz500##'!B2335&lt;&gt;"",'##zz500##'!B2335,"")</f>
        <v/>
      </c>
      <c r="C2323" s="146" t="str">
        <f t="shared" si="106"/>
        <v/>
      </c>
      <c r="D2323" s="143" t="str">
        <f>IF('##zz500##'!K2335="","",IF('##zz500##'!K2335="yes",D2322,IF('##zz500##'!T2335&lt;&gt;0,D2322*(1+'##zz500##'!T2335),D2322*(1+C2323))))</f>
        <v/>
      </c>
      <c r="G2323" s="66" t="str">
        <f>IF('##zz500##'!K2335="","",IF('##zz500##'!K2335="no",G2322*(1+E2323),IF('##zz500##'!T2335&lt;&gt;0,G2322*(1+'##zz500##'!T2335),G2322*(1+'##zz500##'!P2335))))</f>
        <v/>
      </c>
      <c r="H2323" s="67"/>
      <c r="I2323" s="67"/>
      <c r="AC2323" s="67"/>
      <c r="AH2323" s="67"/>
      <c r="AI2323" s="67"/>
      <c r="AJ2323" s="67"/>
    </row>
    <row r="2324" spans="1:37" x14ac:dyDescent="0.25">
      <c r="A2324" s="72" t="str">
        <f>IF('##zz500##'!B2336&lt;&gt;"",'##zz500##'!B2336,"")</f>
        <v/>
      </c>
      <c r="C2324" s="146" t="str">
        <f t="shared" si="106"/>
        <v/>
      </c>
      <c r="D2324" s="143" t="str">
        <f>IF('##zz500##'!K2336="","",IF('##zz500##'!K2336="yes",D2323,IF('##zz500##'!T2336&lt;&gt;0,D2323*(1+'##zz500##'!T2336),D2323*(1+C2324))))</f>
        <v/>
      </c>
      <c r="G2324" s="66" t="str">
        <f>IF('##zz500##'!K2336="","",IF('##zz500##'!K2336="no",G2323*(1+E2324),IF('##zz500##'!T2336&lt;&gt;0,G2323*(1+'##zz500##'!T2336),G2323*(1+'##zz500##'!P2336))))</f>
        <v/>
      </c>
      <c r="H2324" s="67"/>
      <c r="I2324" s="67"/>
      <c r="AH2324" s="67"/>
      <c r="AI2324" s="67"/>
      <c r="AJ2324" s="67"/>
    </row>
    <row r="2325" spans="1:37" x14ac:dyDescent="0.25">
      <c r="A2325" s="72" t="str">
        <f>IF('##zz500##'!B2337&lt;&gt;"",'##zz500##'!B2337,"")</f>
        <v/>
      </c>
      <c r="C2325" s="146" t="str">
        <f t="shared" si="106"/>
        <v/>
      </c>
      <c r="D2325" s="143" t="str">
        <f>IF('##zz500##'!K2337="","",IF('##zz500##'!K2337="yes",D2324,IF('##zz500##'!T2337&lt;&gt;0,D2324*(1+'##zz500##'!T2337),D2324*(1+C2325))))</f>
        <v/>
      </c>
      <c r="G2325" s="66" t="str">
        <f>IF('##zz500##'!K2337="","",IF('##zz500##'!K2337="no",G2324*(1+E2325),IF('##zz500##'!T2337&lt;&gt;0,G2324*(1+'##zz500##'!T2337),G2324*(1+'##zz500##'!P2337))))</f>
        <v/>
      </c>
    </row>
    <row r="2326" spans="1:37" x14ac:dyDescent="0.25">
      <c r="A2326" s="72" t="str">
        <f>IF('##zz500##'!B2338&lt;&gt;"",'##zz500##'!B2338,"")</f>
        <v/>
      </c>
      <c r="C2326" s="146" t="str">
        <f t="shared" si="106"/>
        <v/>
      </c>
      <c r="D2326" s="143" t="str">
        <f>IF('##zz500##'!K2338="","",IF('##zz500##'!K2338="yes",D2325,IF('##zz500##'!T2338&lt;&gt;0,D2325*(1+'##zz500##'!T2338),D2325*(1+C2326))))</f>
        <v/>
      </c>
      <c r="G2326" s="66" t="str">
        <f>IF('##zz500##'!K2338="","",IF('##zz500##'!K2338="no",G2325*(1+E2326),IF('##zz500##'!T2338&lt;&gt;0,G2325*(1+'##zz500##'!T2338),G2325*(1+'##zz500##'!P2338))))</f>
        <v/>
      </c>
    </row>
    <row r="2327" spans="1:37" x14ac:dyDescent="0.25">
      <c r="A2327" s="72" t="str">
        <f>IF('##zz500##'!B2339&lt;&gt;"",'##zz500##'!B2339,"")</f>
        <v/>
      </c>
      <c r="C2327" s="146" t="str">
        <f t="shared" si="106"/>
        <v/>
      </c>
      <c r="D2327" s="143" t="str">
        <f>IF('##zz500##'!K2339="","",IF('##zz500##'!K2339="yes",D2326,IF('##zz500##'!T2339&lt;&gt;0,D2326*(1+'##zz500##'!T2339),D2326*(1+C2327))))</f>
        <v/>
      </c>
      <c r="G2327" s="66" t="str">
        <f>IF('##zz500##'!K2339="","",IF('##zz500##'!K2339="no",G2326*(1+E2327),IF('##zz500##'!T2339&lt;&gt;0,G2326*(1+'##zz500##'!T2339),G2326*(1+'##zz500##'!P2339))))</f>
        <v/>
      </c>
    </row>
    <row r="2328" spans="1:37" x14ac:dyDescent="0.25">
      <c r="A2328" s="72" t="str">
        <f>IF('##zz500##'!B2340&lt;&gt;"",'##zz500##'!B2340,"")</f>
        <v/>
      </c>
      <c r="C2328" s="146" t="str">
        <f t="shared" si="106"/>
        <v/>
      </c>
      <c r="D2328" s="143" t="str">
        <f>IF('##zz500##'!K2340="","",IF('##zz500##'!K2340="yes",D2327,IF('##zz500##'!T2340&lt;&gt;0,D2327*(1+'##zz500##'!T2340),D2327*(1+C2328))))</f>
        <v/>
      </c>
      <c r="G2328" s="66" t="str">
        <f>IF('##zz500##'!K2340="","",IF('##zz500##'!K2340="no",G2327*(1+E2328),IF('##zz500##'!T2340&lt;&gt;0,G2327*(1+'##zz500##'!T2340),G2327*(1+'##zz500##'!P2340))))</f>
        <v/>
      </c>
    </row>
    <row r="2329" spans="1:37" ht="14.5" x14ac:dyDescent="0.25">
      <c r="A2329" s="72" t="str">
        <f>IF('##zz500##'!B2341&lt;&gt;"",'##zz500##'!B2341,"")</f>
        <v/>
      </c>
      <c r="C2329" s="146" t="str">
        <f t="shared" si="106"/>
        <v/>
      </c>
      <c r="D2329" s="143" t="str">
        <f>IF('##zz500##'!K2341="","",IF('##zz500##'!K2341="yes",D2328,IF('##zz500##'!T2341&lt;&gt;0,D2328*(1+'##zz500##'!T2341),D2328*(1+C2329))))</f>
        <v/>
      </c>
      <c r="G2329" s="66" t="str">
        <f>IF('##zz500##'!K2341="","",IF('##zz500##'!K2341="no",G2328*(1+E2329),IF('##zz500##'!T2341&lt;&gt;0,G2328*(1+'##zz500##'!T2341),G2328*(1+'##zz500##'!P2341))))</f>
        <v/>
      </c>
      <c r="J2329" s="195"/>
      <c r="K2329" s="195"/>
      <c r="L2329" s="196"/>
      <c r="M2329" s="197"/>
      <c r="N2329" s="198"/>
      <c r="O2329" s="199"/>
    </row>
    <row r="2330" spans="1:37" x14ac:dyDescent="0.25">
      <c r="A2330" s="72" t="str">
        <f>IF('##zz500##'!B2342&lt;&gt;"",'##zz500##'!B2342,"")</f>
        <v/>
      </c>
      <c r="C2330" s="146" t="str">
        <f t="shared" si="106"/>
        <v/>
      </c>
      <c r="D2330" s="143" t="str">
        <f>IF('##zz500##'!K2342="","",IF('##zz500##'!K2342="yes",D2329,IF('##zz500##'!T2342&lt;&gt;0,D2329*(1+'##zz500##'!T2342),D2329*(1+C2330))))</f>
        <v/>
      </c>
      <c r="G2330" s="66" t="str">
        <f>IF('##zz500##'!K2342="","",IF('##zz500##'!K2342="no",G2329*(1+E2330),IF('##zz500##'!T2342&lt;&gt;0,G2329*(1+'##zz500##'!T2342),G2329*(1+'##zz500##'!P2342))))</f>
        <v/>
      </c>
      <c r="J2330" s="200"/>
      <c r="L2330" s="15"/>
      <c r="M2330" s="65"/>
      <c r="N2330" s="16"/>
      <c r="O2330" s="165"/>
    </row>
    <row r="2331" spans="1:37" x14ac:dyDescent="0.25">
      <c r="A2331" s="72" t="str">
        <f>IF('##zz500##'!B2343&lt;&gt;"",'##zz500##'!B2343,"")</f>
        <v/>
      </c>
      <c r="C2331" s="146" t="str">
        <f t="shared" si="106"/>
        <v/>
      </c>
      <c r="D2331" s="143" t="str">
        <f>IF('##zz500##'!K2343="","",IF('##zz500##'!K2343="yes",D2330,IF('##zz500##'!T2343&lt;&gt;0,D2330*(1+'##zz500##'!T2343),D2330*(1+C2331))))</f>
        <v/>
      </c>
      <c r="G2331" s="66" t="str">
        <f>IF('##zz500##'!K2343="","",IF('##zz500##'!K2343="no",G2330*(1+E2331),IF('##zz500##'!T2343&lt;&gt;0,G2330*(1+'##zz500##'!T2343),G2330*(1+'##zz500##'!P2343))))</f>
        <v/>
      </c>
      <c r="J2331" s="200"/>
      <c r="L2331" s="15"/>
      <c r="M2331" s="65"/>
      <c r="N2331" s="16"/>
      <c r="O2331" s="165"/>
    </row>
    <row r="2332" spans="1:37" x14ac:dyDescent="0.25">
      <c r="A2332" s="72" t="str">
        <f>IF('##zz500##'!B2344&lt;&gt;"",'##zz500##'!B2344,"")</f>
        <v/>
      </c>
      <c r="C2332" s="146" t="str">
        <f t="shared" si="106"/>
        <v/>
      </c>
      <c r="D2332" s="143" t="str">
        <f>IF('##zz500##'!K2344="","",IF('##zz500##'!K2344="yes",D2331,IF('##zz500##'!T2344&lt;&gt;0,D2331*(1+'##zz500##'!T2344),D2331*(1+C2332))))</f>
        <v/>
      </c>
      <c r="G2332" s="66" t="str">
        <f>IF('##zz500##'!K2344="","",IF('##zz500##'!K2344="no",G2331*(1+E2332),IF('##zz500##'!T2344&lt;&gt;0,G2331*(1+'##zz500##'!T2344),G2331*(1+'##zz500##'!P2344))))</f>
        <v/>
      </c>
      <c r="J2332" s="200"/>
      <c r="L2332" s="15"/>
      <c r="M2332" s="65"/>
      <c r="N2332" s="16"/>
      <c r="O2332" s="165"/>
    </row>
    <row r="2333" spans="1:37" x14ac:dyDescent="0.25">
      <c r="A2333" s="72" t="str">
        <f>IF('##zz500##'!B2345&lt;&gt;"",'##zz500##'!B2345,"")</f>
        <v/>
      </c>
      <c r="C2333" s="146" t="str">
        <f t="shared" si="106"/>
        <v/>
      </c>
      <c r="D2333" s="143" t="str">
        <f>IF('##zz500##'!K2345="","",IF('##zz500##'!K2345="yes",D2332,IF('##zz500##'!T2345&lt;&gt;0,D2332*(1+'##zz500##'!T2345),D2332*(1+C2333))))</f>
        <v/>
      </c>
      <c r="G2333" s="66" t="str">
        <f>IF('##zz500##'!K2345="","",IF('##zz500##'!K2345="no",G2332*(1+E2333),IF('##zz500##'!T2345&lt;&gt;0,G2332*(1+'##zz500##'!T2345),G2332*(1+'##zz500##'!P2345))))</f>
        <v/>
      </c>
      <c r="J2333" s="200"/>
      <c r="L2333" s="15"/>
      <c r="M2333" s="65"/>
      <c r="N2333" s="16"/>
      <c r="O2333" s="165"/>
    </row>
    <row r="2334" spans="1:37" x14ac:dyDescent="0.25">
      <c r="A2334" s="72" t="str">
        <f>IF('##zz500##'!B2346&lt;&gt;"",'##zz500##'!B2346,"")</f>
        <v/>
      </c>
      <c r="C2334" s="146" t="str">
        <f t="shared" si="106"/>
        <v/>
      </c>
      <c r="D2334" s="143" t="str">
        <f>IF('##zz500##'!K2346="","",IF('##zz500##'!K2346="yes",D2333,IF('##zz500##'!T2346&lt;&gt;0,D2333*(1+'##zz500##'!T2346),D2333*(1+C2334))))</f>
        <v/>
      </c>
      <c r="G2334" s="66" t="str">
        <f>IF('##zz500##'!K2346="","",IF('##zz500##'!K2346="no",G2333*(1+E2334),IF('##zz500##'!T2346&lt;&gt;0,G2333*(1+'##zz500##'!T2346),G2333*(1+'##zz500##'!P2346))))</f>
        <v/>
      </c>
      <c r="J2334" s="200"/>
      <c r="L2334" s="15"/>
      <c r="M2334" s="65"/>
      <c r="N2334" s="16"/>
      <c r="O2334" s="165"/>
    </row>
    <row r="2335" spans="1:37" x14ac:dyDescent="0.25">
      <c r="A2335" s="72" t="str">
        <f>IF('##zz500##'!B2347&lt;&gt;"",'##zz500##'!B2347,"")</f>
        <v/>
      </c>
      <c r="C2335" s="146" t="str">
        <f t="shared" si="106"/>
        <v/>
      </c>
      <c r="D2335" s="143" t="str">
        <f>IF('##zz500##'!K2347="","",IF('##zz500##'!K2347="yes",D2334,IF('##zz500##'!T2347&lt;&gt;0,D2334*(1+'##zz500##'!T2347),D2334*(1+C2335))))</f>
        <v/>
      </c>
      <c r="G2335" s="66" t="str">
        <f>IF('##zz500##'!K2347="","",IF('##zz500##'!K2347="no",G2334*(1+E2335),IF('##zz500##'!T2347&lt;&gt;0,G2334*(1+'##zz500##'!T2347),G2334*(1+'##zz500##'!P2347))))</f>
        <v/>
      </c>
      <c r="J2335" s="200"/>
      <c r="L2335" s="15"/>
      <c r="M2335" s="65"/>
      <c r="N2335" s="16"/>
      <c r="O2335" s="165"/>
    </row>
    <row r="2336" spans="1:37" x14ac:dyDescent="0.25">
      <c r="A2336" s="72" t="str">
        <f>IF('##zz500##'!B2348&lt;&gt;"",'##zz500##'!B2348,"")</f>
        <v/>
      </c>
      <c r="C2336" s="146" t="str">
        <f t="shared" si="106"/>
        <v/>
      </c>
      <c r="D2336" s="143" t="str">
        <f>IF('##zz500##'!K2348="","",IF('##zz500##'!K2348="yes",D2335,IF('##zz500##'!T2348&lt;&gt;0,D2335*(1+'##zz500##'!T2348),D2335*(1+C2336))))</f>
        <v/>
      </c>
      <c r="G2336" s="66" t="str">
        <f>IF('##zz500##'!K2348="","",IF('##zz500##'!K2348="no",G2335*(1+E2336),IF('##zz500##'!T2348&lt;&gt;0,G2335*(1+'##zz500##'!T2348),G2335*(1+'##zz500##'!P2348))))</f>
        <v/>
      </c>
      <c r="J2336" s="200"/>
      <c r="L2336" s="15"/>
      <c r="M2336" s="65"/>
      <c r="N2336" s="16"/>
      <c r="O2336" s="165"/>
    </row>
    <row r="2337" spans="1:15" x14ac:dyDescent="0.25">
      <c r="A2337" s="72" t="str">
        <f>IF('##zz500##'!B2349&lt;&gt;"",'##zz500##'!B2349,"")</f>
        <v/>
      </c>
      <c r="C2337" s="146" t="str">
        <f t="shared" si="106"/>
        <v/>
      </c>
      <c r="D2337" s="143" t="str">
        <f>IF('##zz500##'!K2349="","",IF('##zz500##'!K2349="yes",D2336,IF('##zz500##'!T2349&lt;&gt;0,D2336*(1+'##zz500##'!T2349),D2336*(1+C2337))))</f>
        <v/>
      </c>
      <c r="G2337" s="66" t="str">
        <f>IF('##zz500##'!K2349="","",IF('##zz500##'!K2349="no",G2336*(1+E2337),IF('##zz500##'!T2349&lt;&gt;0,G2336*(1+'##zz500##'!T2349),G2336*(1+'##zz500##'!P2349))))</f>
        <v/>
      </c>
      <c r="J2337" s="200"/>
      <c r="L2337" s="15"/>
      <c r="M2337" s="65"/>
      <c r="N2337" s="16"/>
      <c r="O2337" s="165"/>
    </row>
    <row r="2338" spans="1:15" x14ac:dyDescent="0.25">
      <c r="A2338" s="72" t="str">
        <f>IF('##zz500##'!B2350&lt;&gt;"",'##zz500##'!B2350,"")</f>
        <v/>
      </c>
      <c r="C2338" s="146" t="str">
        <f t="shared" si="106"/>
        <v/>
      </c>
      <c r="D2338" s="143" t="str">
        <f>IF('##zz500##'!K2350="","",IF('##zz500##'!K2350="yes",D2337,IF('##zz500##'!T2350&lt;&gt;0,D2337*(1+'##zz500##'!T2350),D2337*(1+C2338))))</f>
        <v/>
      </c>
      <c r="G2338" s="66" t="str">
        <f>IF('##zz500##'!K2350="","",IF('##zz500##'!K2350="no",G2337*(1+E2338),IF('##zz500##'!T2350&lt;&gt;0,G2337*(1+'##zz500##'!T2350),G2337*(1+'##zz500##'!P2350))))</f>
        <v/>
      </c>
      <c r="J2338" s="200"/>
      <c r="L2338" s="15"/>
      <c r="M2338" s="65"/>
      <c r="N2338" s="16"/>
      <c r="O2338" s="165"/>
    </row>
    <row r="2339" spans="1:15" x14ac:dyDescent="0.25">
      <c r="A2339" s="72" t="str">
        <f>IF('##zz500##'!B2351&lt;&gt;"",'##zz500##'!B2351,"")</f>
        <v/>
      </c>
      <c r="C2339" s="146" t="str">
        <f t="shared" si="106"/>
        <v/>
      </c>
      <c r="D2339" s="143" t="str">
        <f>IF('##zz500##'!K2351="","",IF('##zz500##'!K2351="yes",D2338,IF('##zz500##'!T2351&lt;&gt;0,D2338*(1+'##zz500##'!T2351),D2338*(1+C2339))))</f>
        <v/>
      </c>
      <c r="G2339" s="66" t="str">
        <f>IF('##zz500##'!K2351="","",IF('##zz500##'!K2351="no",G2338*(1+E2339),IF('##zz500##'!T2351&lt;&gt;0,G2338*(1+'##zz500##'!T2351),G2338*(1+'##zz500##'!P2351))))</f>
        <v/>
      </c>
      <c r="J2339" s="200"/>
      <c r="L2339" s="15"/>
      <c r="M2339" s="65"/>
      <c r="N2339" s="16"/>
      <c r="O2339" s="165"/>
    </row>
    <row r="2340" spans="1:15" x14ac:dyDescent="0.25">
      <c r="A2340" s="72" t="str">
        <f>IF('##zz500##'!B2352&lt;&gt;"",'##zz500##'!B2352,"")</f>
        <v/>
      </c>
      <c r="C2340" s="146" t="str">
        <f t="shared" si="106"/>
        <v/>
      </c>
      <c r="D2340" s="143" t="str">
        <f>IF('##zz500##'!K2352="","",IF('##zz500##'!K2352="yes",D2339,IF('##zz500##'!T2352&lt;&gt;0,D2339*(1+'##zz500##'!T2352),D2339*(1+C2340))))</f>
        <v/>
      </c>
      <c r="G2340" s="66" t="str">
        <f>IF('##zz500##'!K2352="","",IF('##zz500##'!K2352="no",G2339*(1+E2340),IF('##zz500##'!T2352&lt;&gt;0,G2339*(1+'##zz500##'!T2352),G2339*(1+'##zz500##'!P2352))))</f>
        <v/>
      </c>
      <c r="J2340" s="200"/>
      <c r="L2340" s="15"/>
      <c r="M2340" s="65"/>
      <c r="N2340" s="16"/>
      <c r="O2340" s="165"/>
    </row>
    <row r="2341" spans="1:15" x14ac:dyDescent="0.25">
      <c r="A2341" s="72" t="str">
        <f>IF('##zz500##'!B2353&lt;&gt;"",'##zz500##'!B2353,"")</f>
        <v/>
      </c>
      <c r="C2341" s="146" t="str">
        <f t="shared" si="106"/>
        <v/>
      </c>
      <c r="D2341" s="143" t="str">
        <f>IF('##zz500##'!K2353="","",IF('##zz500##'!K2353="yes",D2340,IF('##zz500##'!T2353&lt;&gt;0,D2340*(1+'##zz500##'!T2353),D2340*(1+C2341))))</f>
        <v/>
      </c>
      <c r="G2341" s="66" t="str">
        <f>IF('##zz500##'!K2353="","",IF('##zz500##'!K2353="no",G2340*(1+E2341),IF('##zz500##'!T2353&lt;&gt;0,G2340*(1+'##zz500##'!T2353),G2340*(1+'##zz500##'!P2353))))</f>
        <v/>
      </c>
      <c r="J2341" s="200"/>
      <c r="L2341" s="15"/>
      <c r="M2341" s="65"/>
      <c r="N2341" s="16"/>
      <c r="O2341" s="165"/>
    </row>
    <row r="2342" spans="1:15" x14ac:dyDescent="0.25">
      <c r="A2342" s="72" t="str">
        <f>IF('##zz500##'!B2354&lt;&gt;"",'##zz500##'!B2354,"")</f>
        <v/>
      </c>
      <c r="C2342" s="146" t="str">
        <f t="shared" si="106"/>
        <v/>
      </c>
      <c r="D2342" s="143" t="str">
        <f>IF('##zz500##'!K2354="","",IF('##zz500##'!K2354="yes",D2341,IF('##zz500##'!T2354&lt;&gt;0,D2341*(1+'##zz500##'!T2354),D2341*(1+C2342))))</f>
        <v/>
      </c>
      <c r="G2342" s="66" t="str">
        <f>IF('##zz500##'!K2354="","",IF('##zz500##'!K2354="no",G2341*(1+E2342),IF('##zz500##'!T2354&lt;&gt;0,G2341*(1+'##zz500##'!T2354),G2341*(1+'##zz500##'!P2354))))</f>
        <v/>
      </c>
      <c r="J2342" s="200"/>
      <c r="L2342" s="15"/>
      <c r="M2342" s="65"/>
      <c r="N2342" s="16"/>
      <c r="O2342" s="165"/>
    </row>
    <row r="2343" spans="1:15" x14ac:dyDescent="0.25">
      <c r="A2343" s="72" t="str">
        <f>IF('##zz500##'!B2355&lt;&gt;"",'##zz500##'!B2355,"")</f>
        <v/>
      </c>
      <c r="C2343" s="146" t="str">
        <f t="shared" si="106"/>
        <v/>
      </c>
      <c r="D2343" s="143" t="str">
        <f>IF('##zz500##'!K2355="","",IF('##zz500##'!K2355="yes",D2342,IF('##zz500##'!T2355&lt;&gt;0,D2342*(1+'##zz500##'!T2355),D2342*(1+C2343))))</f>
        <v/>
      </c>
      <c r="G2343" s="66" t="str">
        <f>IF('##zz500##'!K2355="","",IF('##zz500##'!K2355="no",G2342*(1+E2343),IF('##zz500##'!T2355&lt;&gt;0,G2342*(1+'##zz500##'!T2355),G2342*(1+'##zz500##'!P2355))))</f>
        <v/>
      </c>
      <c r="J2343" s="200"/>
      <c r="L2343" s="15"/>
      <c r="M2343" s="65"/>
      <c r="N2343" s="16"/>
      <c r="O2343" s="165"/>
    </row>
    <row r="2344" spans="1:15" x14ac:dyDescent="0.25">
      <c r="A2344" s="72" t="str">
        <f>IF('##zz500##'!B2356&lt;&gt;"",'##zz500##'!B2356,"")</f>
        <v/>
      </c>
      <c r="C2344" s="146" t="str">
        <f t="shared" si="106"/>
        <v/>
      </c>
      <c r="D2344" s="143" t="str">
        <f>IF('##zz500##'!K2356="","",IF('##zz500##'!K2356="yes",D2343,IF('##zz500##'!T2356&lt;&gt;0,D2343*(1+'##zz500##'!T2356),D2343*(1+C2344))))</f>
        <v/>
      </c>
      <c r="G2344" s="66" t="str">
        <f>IF('##zz500##'!K2356="","",IF('##zz500##'!K2356="no",G2343*(1+E2344),IF('##zz500##'!T2356&lt;&gt;0,G2343*(1+'##zz500##'!T2356),G2343*(1+'##zz500##'!P2356))))</f>
        <v/>
      </c>
      <c r="J2344" s="200"/>
      <c r="L2344" s="15"/>
      <c r="M2344" s="65"/>
      <c r="N2344" s="16"/>
      <c r="O2344" s="165"/>
    </row>
    <row r="2345" spans="1:15" x14ac:dyDescent="0.25">
      <c r="A2345" s="72" t="str">
        <f>IF('##zz500##'!B2357&lt;&gt;"",'##zz500##'!B2357,"")</f>
        <v/>
      </c>
      <c r="C2345" s="146" t="str">
        <f t="shared" si="106"/>
        <v/>
      </c>
      <c r="D2345" s="143" t="str">
        <f>IF('##zz500##'!K2357="","",IF('##zz500##'!K2357="yes",D2344,IF('##zz500##'!T2357&lt;&gt;0,D2344*(1+'##zz500##'!T2357),D2344*(1+C2345))))</f>
        <v/>
      </c>
      <c r="G2345" s="66" t="str">
        <f>IF('##zz500##'!K2357="","",IF('##zz500##'!K2357="no",G2344*(1+E2345),IF('##zz500##'!T2357&lt;&gt;0,G2344*(1+'##zz500##'!T2357),G2344*(1+'##zz500##'!P2357))))</f>
        <v/>
      </c>
      <c r="J2345" s="200"/>
      <c r="L2345" s="15"/>
      <c r="M2345" s="65"/>
      <c r="N2345" s="16"/>
      <c r="O2345" s="165"/>
    </row>
    <row r="2346" spans="1:15" x14ac:dyDescent="0.25">
      <c r="A2346" s="72" t="str">
        <f>IF('##zz500##'!B2358&lt;&gt;"",'##zz500##'!B2358,"")</f>
        <v/>
      </c>
      <c r="C2346" s="146" t="str">
        <f t="shared" si="106"/>
        <v/>
      </c>
      <c r="D2346" s="143" t="str">
        <f>IF('##zz500##'!K2358="","",IF('##zz500##'!K2358="yes",D2345,IF('##zz500##'!T2358&lt;&gt;0,D2345*(1+'##zz500##'!T2358),D2345*(1+C2346))))</f>
        <v/>
      </c>
      <c r="G2346" s="66" t="str">
        <f>IF('##zz500##'!K2358="","",IF('##zz500##'!K2358="no",G2345*(1+E2346),IF('##zz500##'!T2358&lt;&gt;0,G2345*(1+'##zz500##'!T2358),G2345*(1+'##zz500##'!P2358))))</f>
        <v/>
      </c>
      <c r="J2346" s="200"/>
      <c r="L2346" s="15"/>
      <c r="M2346" s="65"/>
      <c r="N2346" s="16"/>
      <c r="O2346" s="165"/>
    </row>
    <row r="2347" spans="1:15" x14ac:dyDescent="0.25">
      <c r="A2347" s="72" t="str">
        <f>IF('##zz500##'!B2359&lt;&gt;"",'##zz500##'!B2359,"")</f>
        <v/>
      </c>
      <c r="C2347" s="146" t="str">
        <f t="shared" si="106"/>
        <v/>
      </c>
      <c r="D2347" s="143" t="str">
        <f>IF('##zz500##'!K2359="","",IF('##zz500##'!K2359="yes",D2346,IF('##zz500##'!T2359&lt;&gt;0,D2346*(1+'##zz500##'!T2359),D2346*(1+C2347))))</f>
        <v/>
      </c>
      <c r="G2347" s="66" t="str">
        <f>IF('##zz500##'!K2359="","",IF('##zz500##'!K2359="no",G2346*(1+E2347),IF('##zz500##'!T2359&lt;&gt;0,G2346*(1+'##zz500##'!T2359),G2346*(1+'##zz500##'!P2359))))</f>
        <v/>
      </c>
      <c r="J2347" s="200"/>
      <c r="L2347" s="15"/>
      <c r="M2347" s="65"/>
      <c r="N2347" s="16"/>
      <c r="O2347" s="165"/>
    </row>
    <row r="2348" spans="1:15" x14ac:dyDescent="0.25">
      <c r="A2348" s="72" t="str">
        <f>IF('##zz500##'!B2360&lt;&gt;"",'##zz500##'!B2360,"")</f>
        <v/>
      </c>
      <c r="C2348" s="146" t="str">
        <f t="shared" si="106"/>
        <v/>
      </c>
      <c r="D2348" s="143" t="str">
        <f>IF('##zz500##'!K2360="","",IF('##zz500##'!K2360="yes",D2347,IF('##zz500##'!T2360&lt;&gt;0,D2347*(1+'##zz500##'!T2360),D2347*(1+C2348))))</f>
        <v/>
      </c>
      <c r="G2348" s="66" t="str">
        <f>IF('##zz500##'!K2360="","",IF('##zz500##'!K2360="no",G2347*(1+E2348),IF('##zz500##'!T2360&lt;&gt;0,G2347*(1+'##zz500##'!T2360),G2347*(1+'##zz500##'!P2360))))</f>
        <v/>
      </c>
      <c r="J2348" s="200"/>
      <c r="L2348" s="15"/>
      <c r="M2348" s="65"/>
      <c r="N2348" s="16"/>
      <c r="O2348" s="165"/>
    </row>
    <row r="2349" spans="1:15" x14ac:dyDescent="0.25">
      <c r="A2349" s="72" t="str">
        <f>IF('##zz500##'!B2361&lt;&gt;"",'##zz500##'!B2361,"")</f>
        <v/>
      </c>
      <c r="C2349" s="146" t="str">
        <f t="shared" si="106"/>
        <v/>
      </c>
      <c r="D2349" s="143" t="str">
        <f>IF('##zz500##'!K2361="","",IF('##zz500##'!K2361="yes",D2348,IF('##zz500##'!T2361&lt;&gt;0,D2348*(1+'##zz500##'!T2361),D2348*(1+C2349))))</f>
        <v/>
      </c>
      <c r="G2349" s="66" t="str">
        <f>IF('##zz500##'!K2361="","",IF('##zz500##'!K2361="no",G2348*(1+E2349),IF('##zz500##'!T2361&lt;&gt;0,G2348*(1+'##zz500##'!T2361),G2348*(1+'##zz500##'!P2361))))</f>
        <v/>
      </c>
      <c r="J2349" s="200"/>
    </row>
    <row r="2350" spans="1:15" x14ac:dyDescent="0.25">
      <c r="A2350" s="72" t="str">
        <f>IF('##zz500##'!B2362&lt;&gt;"",'##zz500##'!B2362,"")</f>
        <v/>
      </c>
      <c r="C2350" s="146" t="str">
        <f t="shared" si="106"/>
        <v/>
      </c>
      <c r="D2350" s="143" t="str">
        <f>IF('##zz500##'!K2362="","",IF('##zz500##'!K2362="yes",D2349,IF('##zz500##'!T2362&lt;&gt;0,D2349*(1+'##zz500##'!T2362),D2349*(1+C2350))))</f>
        <v/>
      </c>
      <c r="G2350" s="66" t="str">
        <f>IF('##zz500##'!K2362="","",IF('##zz500##'!K2362="no",G2349*(1+E2350),IF('##zz500##'!T2362&lt;&gt;0,G2349*(1+'##zz500##'!T2362),G2349*(1+'##zz500##'!P2362))))</f>
        <v/>
      </c>
      <c r="J2350" s="200"/>
    </row>
    <row r="2351" spans="1:15" x14ac:dyDescent="0.25">
      <c r="A2351" s="72" t="str">
        <f>IF('##zz500##'!B2363&lt;&gt;"",'##zz500##'!B2363,"")</f>
        <v/>
      </c>
      <c r="C2351" s="146" t="str">
        <f t="shared" si="106"/>
        <v/>
      </c>
      <c r="D2351" s="143" t="str">
        <f>IF('##zz500##'!K2363="","",IF('##zz500##'!K2363="yes",D2350,IF('##zz500##'!T2363&lt;&gt;0,D2350*(1+'##zz500##'!T2363),D2350*(1+C2351))))</f>
        <v/>
      </c>
      <c r="G2351" s="66" t="str">
        <f>IF('##zz500##'!K2363="","",IF('##zz500##'!K2363="no",G2350*(1+E2351),IF('##zz500##'!T2363&lt;&gt;0,G2350*(1+'##zz500##'!T2363),G2350*(1+'##zz500##'!P2363))))</f>
        <v/>
      </c>
      <c r="J2351" s="200"/>
      <c r="M2351" s="194"/>
      <c r="O2351" s="4"/>
    </row>
    <row r="2352" spans="1:15" x14ac:dyDescent="0.25">
      <c r="A2352" s="72" t="str">
        <f>IF('##zz500##'!B2364&lt;&gt;"",'##zz500##'!B2364,"")</f>
        <v/>
      </c>
      <c r="C2352" s="146" t="str">
        <f t="shared" si="106"/>
        <v/>
      </c>
      <c r="D2352" s="143" t="str">
        <f>IF('##zz500##'!K2364="","",IF('##zz500##'!K2364="yes",D2351,IF('##zz500##'!T2364&lt;&gt;0,D2351*(1+'##zz500##'!T2364),D2351*(1+C2352))))</f>
        <v/>
      </c>
      <c r="G2352" s="66" t="str">
        <f>IF('##zz500##'!K2364="","",IF('##zz500##'!K2364="no",G2351*(1+E2352),IF('##zz500##'!T2364&lt;&gt;0,G2351*(1+'##zz500##'!T2364),G2351*(1+'##zz500##'!P2364))))</f>
        <v/>
      </c>
      <c r="J2352" s="200"/>
    </row>
    <row r="2353" spans="1:10" x14ac:dyDescent="0.25">
      <c r="A2353" s="72" t="str">
        <f>IF('##zz500##'!B2365&lt;&gt;"",'##zz500##'!B2365,"")</f>
        <v/>
      </c>
      <c r="C2353" s="146" t="str">
        <f t="shared" si="106"/>
        <v/>
      </c>
      <c r="D2353" s="143" t="str">
        <f>IF('##zz500##'!K2365="","",IF('##zz500##'!K2365="yes",D2352,IF('##zz500##'!T2365&lt;&gt;0,D2352*(1+'##zz500##'!T2365),D2352*(1+C2353))))</f>
        <v/>
      </c>
      <c r="G2353" s="66" t="str">
        <f>IF('##zz500##'!K2365="","",IF('##zz500##'!K2365="no",G2352*(1+E2353),IF('##zz500##'!T2365&lt;&gt;0,G2352*(1+'##zz500##'!T2365),G2352*(1+'##zz500##'!P2365))))</f>
        <v/>
      </c>
      <c r="J2353" s="200"/>
    </row>
    <row r="2354" spans="1:10" x14ac:dyDescent="0.25">
      <c r="A2354" s="72" t="str">
        <f>IF('##zz500##'!B2366&lt;&gt;"",'##zz500##'!B2366,"")</f>
        <v/>
      </c>
      <c r="C2354" s="146" t="str">
        <f t="shared" si="106"/>
        <v/>
      </c>
      <c r="D2354" s="143" t="str">
        <f>IF('##zz500##'!K2366="","",IF('##zz500##'!K2366="yes",D2353,IF('##zz500##'!T2366&lt;&gt;0,D2353*(1+'##zz500##'!T2366),D2353*(1+C2354))))</f>
        <v/>
      </c>
      <c r="G2354" s="66" t="str">
        <f>IF('##zz500##'!K2366="","",IF('##zz500##'!K2366="no",G2353*(1+E2354),IF('##zz500##'!T2366&lt;&gt;0,G2353*(1+'##zz500##'!T2366),G2353*(1+'##zz500##'!P2366))))</f>
        <v/>
      </c>
      <c r="J2354" s="200"/>
    </row>
    <row r="2355" spans="1:10" x14ac:dyDescent="0.25">
      <c r="A2355" s="72" t="str">
        <f>IF('##zz500##'!B2367&lt;&gt;"",'##zz500##'!B2367,"")</f>
        <v/>
      </c>
      <c r="C2355" s="146" t="str">
        <f t="shared" si="106"/>
        <v/>
      </c>
      <c r="D2355" s="143" t="str">
        <f>IF('##zz500##'!K2367="","",IF('##zz500##'!K2367="yes",D2354,IF('##zz500##'!T2367&lt;&gt;0,D2354*(1+'##zz500##'!T2367),D2354*(1+C2355))))</f>
        <v/>
      </c>
      <c r="G2355" s="66" t="str">
        <f>IF('##zz500##'!K2367="","",IF('##zz500##'!K2367="no",G2354*(1+E2355),IF('##zz500##'!T2367&lt;&gt;0,G2354*(1+'##zz500##'!T2367),G2354*(1+'##zz500##'!P2367))))</f>
        <v/>
      </c>
      <c r="J2355" s="200"/>
    </row>
    <row r="2356" spans="1:10" x14ac:dyDescent="0.25">
      <c r="A2356" s="72" t="str">
        <f>IF('##zz500##'!B2368&lt;&gt;"",'##zz500##'!B2368,"")</f>
        <v/>
      </c>
      <c r="C2356" s="146" t="str">
        <f t="shared" si="106"/>
        <v/>
      </c>
      <c r="D2356" s="143" t="str">
        <f>IF('##zz500##'!K2368="","",IF('##zz500##'!K2368="yes",D2355,IF('##zz500##'!T2368&lt;&gt;0,D2355*(1+'##zz500##'!T2368),D2355*(1+C2356))))</f>
        <v/>
      </c>
      <c r="G2356" s="66" t="str">
        <f>IF('##zz500##'!K2368="","",IF('##zz500##'!K2368="no",G2355*(1+E2356),IF('##zz500##'!T2368&lt;&gt;0,G2355*(1+'##zz500##'!T2368),G2355*(1+'##zz500##'!P2368))))</f>
        <v/>
      </c>
      <c r="J2356" s="200"/>
    </row>
    <row r="2357" spans="1:10" x14ac:dyDescent="0.25">
      <c r="A2357" s="72" t="str">
        <f>IF('##zz500##'!B2369&lt;&gt;"",'##zz500##'!B2369,"")</f>
        <v/>
      </c>
      <c r="C2357" s="146" t="str">
        <f t="shared" si="106"/>
        <v/>
      </c>
      <c r="D2357" s="143" t="str">
        <f>IF('##zz500##'!K2369="","",IF('##zz500##'!K2369="yes",D2356,IF('##zz500##'!T2369&lt;&gt;0,D2356*(1+'##zz500##'!T2369),D2356*(1+C2357))))</f>
        <v/>
      </c>
      <c r="G2357" s="66" t="str">
        <f>IF('##zz500##'!K2369="","",IF('##zz500##'!K2369="no",G2356*(1+E2357),IF('##zz500##'!T2369&lt;&gt;0,G2356*(1+'##zz500##'!T2369),G2356*(1+'##zz500##'!P2369))))</f>
        <v/>
      </c>
    </row>
    <row r="2358" spans="1:10" x14ac:dyDescent="0.25">
      <c r="A2358" s="72" t="str">
        <f>IF('##zz500##'!B2370&lt;&gt;"",'##zz500##'!B2370,"")</f>
        <v/>
      </c>
      <c r="C2358" s="146" t="str">
        <f t="shared" si="106"/>
        <v/>
      </c>
      <c r="D2358" s="143" t="str">
        <f>IF('##zz500##'!K2370="","",IF('##zz500##'!K2370="yes",D2357,IF('##zz500##'!T2370&lt;&gt;0,D2357*(1+'##zz500##'!T2370),D2357*(1+C2358))))</f>
        <v/>
      </c>
      <c r="G2358" s="66" t="str">
        <f>IF('##zz500##'!K2370="","",IF('##zz500##'!K2370="no",G2357*(1+E2358),IF('##zz500##'!T2370&lt;&gt;0,G2357*(1+'##zz500##'!T2370),G2357*(1+'##zz500##'!P2370))))</f>
        <v/>
      </c>
    </row>
    <row r="2359" spans="1:10" x14ac:dyDescent="0.25">
      <c r="A2359" s="72" t="str">
        <f>IF('##zz500##'!B2371&lt;&gt;"",'##zz500##'!B2371,"")</f>
        <v/>
      </c>
      <c r="C2359" s="146" t="str">
        <f t="shared" si="106"/>
        <v/>
      </c>
      <c r="D2359" s="143" t="str">
        <f>IF('##zz500##'!K2371="","",IF('##zz500##'!K2371="yes",D2358,IF('##zz500##'!T2371&lt;&gt;0,D2358*(1+'##zz500##'!T2371),D2358*(1+C2359))))</f>
        <v/>
      </c>
      <c r="G2359" s="66" t="str">
        <f>IF('##zz500##'!K2371="","",IF('##zz500##'!K2371="no",G2358*(1+E2359),IF('##zz500##'!T2371&lt;&gt;0,G2358*(1+'##zz500##'!T2371),G2358*(1+'##zz500##'!P2371))))</f>
        <v/>
      </c>
    </row>
    <row r="2360" spans="1:10" x14ac:dyDescent="0.25">
      <c r="A2360" s="72" t="str">
        <f>IF('##zz500##'!B2372&lt;&gt;"",'##zz500##'!B2372,"")</f>
        <v/>
      </c>
      <c r="C2360" s="146" t="str">
        <f t="shared" si="106"/>
        <v/>
      </c>
      <c r="D2360" s="143" t="str">
        <f>IF('##zz500##'!K2372="","",IF('##zz500##'!K2372="yes",D2359,IF('##zz500##'!T2372&lt;&gt;0,D2359*(1+'##zz500##'!T2372),D2359*(1+C2360))))</f>
        <v/>
      </c>
      <c r="G2360" s="66" t="str">
        <f>IF('##zz500##'!K2372="","",IF('##zz500##'!K2372="no",G2359*(1+E2360),IF('##zz500##'!T2372&lt;&gt;0,G2359*(1+'##zz500##'!T2372),G2359*(1+'##zz500##'!P2372))))</f>
        <v/>
      </c>
    </row>
    <row r="2361" spans="1:10" x14ac:dyDescent="0.25">
      <c r="A2361" s="72" t="str">
        <f>IF('##zz500##'!B2373&lt;&gt;"",'##zz500##'!B2373,"")</f>
        <v/>
      </c>
      <c r="C2361" s="146" t="str">
        <f t="shared" si="106"/>
        <v/>
      </c>
      <c r="D2361" s="143" t="str">
        <f>IF('##zz500##'!K2373="","",IF('##zz500##'!K2373="yes",D2360,IF('##zz500##'!T2373&lt;&gt;0,D2360*(1+'##zz500##'!T2373),D2360*(1+C2361))))</f>
        <v/>
      </c>
      <c r="G2361" s="66" t="str">
        <f>IF('##zz500##'!K2373="","",IF('##zz500##'!K2373="no",G2360*(1+E2361),IF('##zz500##'!T2373&lt;&gt;0,G2360*(1+'##zz500##'!T2373),G2360*(1+'##zz500##'!P2373))))</f>
        <v/>
      </c>
    </row>
    <row r="2362" spans="1:10" x14ac:dyDescent="0.25">
      <c r="A2362" s="72" t="str">
        <f>IF('##zz500##'!B2374&lt;&gt;"",'##zz500##'!B2374,"")</f>
        <v/>
      </c>
      <c r="C2362" s="146" t="str">
        <f t="shared" si="106"/>
        <v/>
      </c>
      <c r="D2362" s="143" t="str">
        <f>IF('##zz500##'!K2374="","",IF('##zz500##'!K2374="yes",D2361,IF('##zz500##'!T2374&lt;&gt;0,D2361*(1+'##zz500##'!T2374),D2361*(1+C2362))))</f>
        <v/>
      </c>
      <c r="G2362" s="66" t="str">
        <f>IF('##zz500##'!K2374="","",IF('##zz500##'!K2374="no",G2361*(1+E2362),IF('##zz500##'!T2374&lt;&gt;0,G2361*(1+'##zz500##'!T2374),G2361*(1+'##zz500##'!P2374))))</f>
        <v/>
      </c>
    </row>
    <row r="2363" spans="1:10" x14ac:dyDescent="0.25">
      <c r="A2363" s="72" t="str">
        <f>IF('##zz500##'!B2375&lt;&gt;"",'##zz500##'!B2375,"")</f>
        <v/>
      </c>
      <c r="C2363" s="146" t="str">
        <f t="shared" si="106"/>
        <v/>
      </c>
      <c r="D2363" s="143" t="str">
        <f>IF('##zz500##'!K2375="","",IF('##zz500##'!K2375="yes",D2362,IF('##zz500##'!T2375&lt;&gt;0,D2362*(1+'##zz500##'!T2375),D2362*(1+C2363))))</f>
        <v/>
      </c>
      <c r="G2363" s="66" t="str">
        <f>IF('##zz500##'!K2375="","",IF('##zz500##'!K2375="no",G2362*(1+E2363),IF('##zz500##'!T2375&lt;&gt;0,G2362*(1+'##zz500##'!T2375),G2362*(1+'##zz500##'!P2375))))</f>
        <v/>
      </c>
    </row>
    <row r="2364" spans="1:10" x14ac:dyDescent="0.25">
      <c r="A2364" s="72" t="str">
        <f>IF('##zz500##'!B2376&lt;&gt;"",'##zz500##'!B2376,"")</f>
        <v/>
      </c>
      <c r="C2364" s="146" t="str">
        <f t="shared" si="106"/>
        <v/>
      </c>
      <c r="D2364" s="143" t="str">
        <f>IF('##zz500##'!K2376="","",IF('##zz500##'!K2376="yes",D2363,IF('##zz500##'!T2376&lt;&gt;0,D2363*(1+'##zz500##'!T2376),D2363*(1+C2364))))</f>
        <v/>
      </c>
      <c r="G2364" s="66" t="str">
        <f>IF('##zz500##'!K2376="","",IF('##zz500##'!K2376="no",G2363*(1+E2364),IF('##zz500##'!T2376&lt;&gt;0,G2363*(1+'##zz500##'!T2376),G2363*(1+'##zz500##'!P2376))))</f>
        <v/>
      </c>
    </row>
    <row r="2365" spans="1:10" x14ac:dyDescent="0.25">
      <c r="A2365" s="72" t="str">
        <f>IF('##zz500##'!B2377&lt;&gt;"",'##zz500##'!B2377,"")</f>
        <v/>
      </c>
      <c r="C2365" s="146" t="str">
        <f t="shared" si="106"/>
        <v/>
      </c>
      <c r="D2365" s="143" t="str">
        <f>IF('##zz500##'!K2377="","",IF('##zz500##'!K2377="yes",D2364,IF('##zz500##'!T2377&lt;&gt;0,D2364*(1+'##zz500##'!T2377),D2364*(1+C2365))))</f>
        <v/>
      </c>
      <c r="G2365" s="66" t="str">
        <f>IF('##zz500##'!K2377="","",IF('##zz500##'!K2377="no",G2364*(1+E2365),IF('##zz500##'!T2377&lt;&gt;0,G2364*(1+'##zz500##'!T2377),G2364*(1+'##zz500##'!P2377))))</f>
        <v/>
      </c>
    </row>
    <row r="2366" spans="1:10" x14ac:dyDescent="0.25">
      <c r="A2366" s="72" t="str">
        <f>IF('##zz500##'!B2378&lt;&gt;"",'##zz500##'!B2378,"")</f>
        <v/>
      </c>
      <c r="C2366" s="146" t="str">
        <f t="shared" si="106"/>
        <v/>
      </c>
      <c r="D2366" s="143" t="str">
        <f>IF('##zz500##'!K2378="","",IF('##zz500##'!K2378="yes",D2365,IF('##zz500##'!T2378&lt;&gt;0,D2365*(1+'##zz500##'!T2378),D2365*(1+C2366))))</f>
        <v/>
      </c>
      <c r="G2366" s="66" t="str">
        <f>IF('##zz500##'!K2378="","",IF('##zz500##'!K2378="no",G2365*(1+E2366),IF('##zz500##'!T2378&lt;&gt;0,G2365*(1+'##zz500##'!T2378),G2365*(1+'##zz500##'!P2378))))</f>
        <v/>
      </c>
    </row>
    <row r="2367" spans="1:10" x14ac:dyDescent="0.25">
      <c r="A2367" s="72" t="str">
        <f>IF('##zz500##'!B2379&lt;&gt;"",'##zz500##'!B2379,"")</f>
        <v/>
      </c>
      <c r="C2367" s="146" t="str">
        <f t="shared" si="106"/>
        <v/>
      </c>
      <c r="D2367" s="143" t="str">
        <f>IF('##zz500##'!K2379="","",IF('##zz500##'!K2379="yes",D2366,IF('##zz500##'!T2379&lt;&gt;0,D2366*(1+'##zz500##'!T2379),D2366*(1+C2367))))</f>
        <v/>
      </c>
      <c r="G2367" s="66" t="str">
        <f>IF('##zz500##'!K2379="","",IF('##zz500##'!K2379="no",G2366*(1+E2367),IF('##zz500##'!T2379&lt;&gt;0,G2366*(1+'##zz500##'!T2379),G2366*(1+'##zz500##'!P2379))))</f>
        <v/>
      </c>
    </row>
    <row r="2368" spans="1:10" x14ac:dyDescent="0.25">
      <c r="A2368" s="72" t="str">
        <f>IF('##zz500##'!B2380&lt;&gt;"",'##zz500##'!B2380,"")</f>
        <v/>
      </c>
      <c r="C2368" s="146" t="str">
        <f t="shared" si="106"/>
        <v/>
      </c>
      <c r="D2368" s="143" t="str">
        <f>IF('##zz500##'!K2380="","",IF('##zz500##'!K2380="yes",D2367,IF('##zz500##'!T2380&lt;&gt;0,D2367*(1+'##zz500##'!T2380),D2367*(1+C2368))))</f>
        <v/>
      </c>
      <c r="G2368" s="66" t="str">
        <f>IF('##zz500##'!K2380="","",IF('##zz500##'!K2380="no",G2367*(1+E2368),IF('##zz500##'!T2380&lt;&gt;0,G2367*(1+'##zz500##'!T2380),G2367*(1+'##zz500##'!P2380))))</f>
        <v/>
      </c>
    </row>
    <row r="2369" spans="1:7" x14ac:dyDescent="0.25">
      <c r="A2369" s="72" t="str">
        <f>IF('##zz500##'!B2381&lt;&gt;"",'##zz500##'!B2381,"")</f>
        <v/>
      </c>
      <c r="C2369" s="146" t="str">
        <f t="shared" si="106"/>
        <v/>
      </c>
      <c r="D2369" s="143" t="str">
        <f>IF('##zz500##'!K2381="","",IF('##zz500##'!K2381="yes",D2368,IF('##zz500##'!T2381&lt;&gt;0,D2368*(1+'##zz500##'!T2381),D2368*(1+C2369))))</f>
        <v/>
      </c>
      <c r="G2369" s="66" t="str">
        <f>IF('##zz500##'!K2381="","",IF('##zz500##'!K2381="no",G2368*(1+E2369),IF('##zz500##'!T2381&lt;&gt;0,G2368*(1+'##zz500##'!T2381),G2368*(1+'##zz500##'!P2381))))</f>
        <v/>
      </c>
    </row>
    <row r="2370" spans="1:7" x14ac:dyDescent="0.25">
      <c r="A2370" s="72" t="str">
        <f>IF('##zz500##'!B2382&lt;&gt;"",'##zz500##'!B2382,"")</f>
        <v/>
      </c>
      <c r="C2370" s="146" t="str">
        <f t="shared" si="106"/>
        <v/>
      </c>
      <c r="D2370" s="143" t="str">
        <f>IF('##zz500##'!K2382="","",IF('##zz500##'!K2382="yes",D2369,IF('##zz500##'!T2382&lt;&gt;0,D2369*(1+'##zz500##'!T2382),D2369*(1+C2370))))</f>
        <v/>
      </c>
      <c r="G2370" s="66" t="str">
        <f>IF('##zz500##'!K2382="","",IF('##zz500##'!K2382="no",G2369*(1+E2370),IF('##zz500##'!T2382&lt;&gt;0,G2369*(1+'##zz500##'!T2382),G2369*(1+'##zz500##'!P2382))))</f>
        <v/>
      </c>
    </row>
    <row r="2371" spans="1:7" x14ac:dyDescent="0.25">
      <c r="A2371" s="72" t="str">
        <f>IF('##zz500##'!B2383&lt;&gt;"",'##zz500##'!B2383,"")</f>
        <v/>
      </c>
      <c r="C2371" s="146" t="str">
        <f t="shared" si="106"/>
        <v/>
      </c>
      <c r="D2371" s="143" t="str">
        <f>IF('##zz500##'!K2383="","",IF('##zz500##'!K2383="yes",D2370,IF('##zz500##'!T2383&lt;&gt;0,D2370*(1+'##zz500##'!T2383),D2370*(1+C2371))))</f>
        <v/>
      </c>
      <c r="G2371" s="66" t="str">
        <f>IF('##zz500##'!K2383="","",IF('##zz500##'!K2383="no",G2370*(1+E2371),IF('##zz500##'!T2383&lt;&gt;0,G2370*(1+'##zz500##'!T2383),G2370*(1+'##zz500##'!P2383))))</f>
        <v/>
      </c>
    </row>
    <row r="2372" spans="1:7" x14ac:dyDescent="0.25">
      <c r="A2372" s="72" t="str">
        <f>IF('##zz500##'!B2384&lt;&gt;"",'##zz500##'!B2384,"")</f>
        <v/>
      </c>
      <c r="C2372" s="146" t="str">
        <f t="shared" ref="C2372:C2435" si="107">IF(AND(B2371&gt;0,B2372&gt;0),B2372/B2371-1,"")</f>
        <v/>
      </c>
      <c r="D2372" s="143" t="str">
        <f>IF('##zz500##'!K2384="","",IF('##zz500##'!K2384="yes",D2371,IF('##zz500##'!T2384&lt;&gt;0,D2371*(1+'##zz500##'!T2384),D2371*(1+C2372))))</f>
        <v/>
      </c>
      <c r="G2372" s="66" t="str">
        <f>IF('##zz500##'!K2384="","",IF('##zz500##'!K2384="no",G2371*(1+E2372),IF('##zz500##'!T2384&lt;&gt;0,G2371*(1+'##zz500##'!T2384),G2371*(1+'##zz500##'!P2384))))</f>
        <v/>
      </c>
    </row>
    <row r="2373" spans="1:7" x14ac:dyDescent="0.25">
      <c r="A2373" s="72" t="str">
        <f>IF('##zz500##'!B2385&lt;&gt;"",'##zz500##'!B2385,"")</f>
        <v/>
      </c>
      <c r="C2373" s="146" t="str">
        <f t="shared" si="107"/>
        <v/>
      </c>
      <c r="D2373" s="143" t="str">
        <f>IF('##zz500##'!K2385="","",IF('##zz500##'!K2385="yes",D2372,IF('##zz500##'!T2385&lt;&gt;0,D2372*(1+'##zz500##'!T2385),D2372*(1+C2373))))</f>
        <v/>
      </c>
      <c r="G2373" s="66" t="str">
        <f>IF('##zz500##'!K2385="","",IF('##zz500##'!K2385="no",G2372*(1+E2373),IF('##zz500##'!T2385&lt;&gt;0,G2372*(1+'##zz500##'!T2385),G2372*(1+'##zz500##'!P2385))))</f>
        <v/>
      </c>
    </row>
    <row r="2374" spans="1:7" x14ac:dyDescent="0.25">
      <c r="A2374" s="72" t="str">
        <f>IF('##zz500##'!B2386&lt;&gt;"",'##zz500##'!B2386,"")</f>
        <v/>
      </c>
      <c r="C2374" s="146" t="str">
        <f t="shared" si="107"/>
        <v/>
      </c>
      <c r="D2374" s="143" t="str">
        <f>IF('##zz500##'!K2386="","",IF('##zz500##'!K2386="yes",D2373,IF('##zz500##'!T2386&lt;&gt;0,D2373*(1+'##zz500##'!T2386),D2373*(1+C2374))))</f>
        <v/>
      </c>
      <c r="G2374" s="66" t="str">
        <f>IF('##zz500##'!K2386="","",IF('##zz500##'!K2386="no",G2373*(1+E2374),IF('##zz500##'!T2386&lt;&gt;0,G2373*(1+'##zz500##'!T2386),G2373*(1+'##zz500##'!P2386))))</f>
        <v/>
      </c>
    </row>
    <row r="2375" spans="1:7" x14ac:dyDescent="0.25">
      <c r="A2375" s="72" t="str">
        <f>IF('##zz500##'!B2387&lt;&gt;"",'##zz500##'!B2387,"")</f>
        <v/>
      </c>
      <c r="C2375" s="146" t="str">
        <f t="shared" si="107"/>
        <v/>
      </c>
      <c r="D2375" s="143" t="str">
        <f>IF('##zz500##'!K2387="","",IF('##zz500##'!K2387="yes",D2374,IF('##zz500##'!T2387&lt;&gt;0,D2374*(1+'##zz500##'!T2387),D2374*(1+C2375))))</f>
        <v/>
      </c>
      <c r="G2375" s="66" t="str">
        <f>IF('##zz500##'!K2387="","",IF('##zz500##'!K2387="no",G2374*(1+E2375),IF('##zz500##'!T2387&lt;&gt;0,G2374*(1+'##zz500##'!T2387),G2374*(1+'##zz500##'!P2387))))</f>
        <v/>
      </c>
    </row>
    <row r="2376" spans="1:7" x14ac:dyDescent="0.25">
      <c r="A2376" s="72" t="str">
        <f>IF('##zz500##'!B2388&lt;&gt;"",'##zz500##'!B2388,"")</f>
        <v/>
      </c>
      <c r="C2376" s="146" t="str">
        <f t="shared" si="107"/>
        <v/>
      </c>
      <c r="D2376" s="143" t="str">
        <f>IF('##zz500##'!K2388="","",IF('##zz500##'!K2388="yes",D2375,IF('##zz500##'!T2388&lt;&gt;0,D2375*(1+'##zz500##'!T2388),D2375*(1+C2376))))</f>
        <v/>
      </c>
      <c r="G2376" s="66" t="str">
        <f>IF('##zz500##'!K2388="","",IF('##zz500##'!K2388="no",G2375*(1+E2376),IF('##zz500##'!T2388&lt;&gt;0,G2375*(1+'##zz500##'!T2388),G2375*(1+'##zz500##'!P2388))))</f>
        <v/>
      </c>
    </row>
    <row r="2377" spans="1:7" x14ac:dyDescent="0.25">
      <c r="A2377" s="72" t="str">
        <f>IF('##zz500##'!B2389&lt;&gt;"",'##zz500##'!B2389,"")</f>
        <v/>
      </c>
      <c r="C2377" s="146" t="str">
        <f t="shared" si="107"/>
        <v/>
      </c>
      <c r="D2377" s="143" t="str">
        <f>IF('##zz500##'!K2389="","",IF('##zz500##'!K2389="yes",D2376,IF('##zz500##'!T2389&lt;&gt;0,D2376*(1+'##zz500##'!T2389),D2376*(1+C2377))))</f>
        <v/>
      </c>
      <c r="G2377" s="66" t="str">
        <f>IF('##zz500##'!K2389="","",IF('##zz500##'!K2389="no",G2376*(1+E2377),IF('##zz500##'!T2389&lt;&gt;0,G2376*(1+'##zz500##'!T2389),G2376*(1+'##zz500##'!P2389))))</f>
        <v/>
      </c>
    </row>
    <row r="2378" spans="1:7" x14ac:dyDescent="0.25">
      <c r="A2378" s="72" t="str">
        <f>IF('##zz500##'!B2390&lt;&gt;"",'##zz500##'!B2390,"")</f>
        <v/>
      </c>
      <c r="C2378" s="146" t="str">
        <f t="shared" si="107"/>
        <v/>
      </c>
      <c r="D2378" s="143" t="str">
        <f>IF('##zz500##'!K2390="","",IF('##zz500##'!K2390="yes",D2377,IF('##zz500##'!T2390&lt;&gt;0,D2377*(1+'##zz500##'!T2390),D2377*(1+C2378))))</f>
        <v/>
      </c>
      <c r="G2378" s="66" t="str">
        <f>IF('##zz500##'!K2390="","",IF('##zz500##'!K2390="no",G2377*(1+E2378),IF('##zz500##'!T2390&lt;&gt;0,G2377*(1+'##zz500##'!T2390),G2377*(1+'##zz500##'!P2390))))</f>
        <v/>
      </c>
    </row>
    <row r="2379" spans="1:7" x14ac:dyDescent="0.25">
      <c r="A2379" s="72" t="str">
        <f>IF('##zz500##'!B2391&lt;&gt;"",'##zz500##'!B2391,"")</f>
        <v/>
      </c>
      <c r="C2379" s="146" t="str">
        <f t="shared" si="107"/>
        <v/>
      </c>
      <c r="D2379" s="143" t="str">
        <f>IF('##zz500##'!K2391="","",IF('##zz500##'!K2391="yes",D2378,IF('##zz500##'!T2391&lt;&gt;0,D2378*(1+'##zz500##'!T2391),D2378*(1+C2379))))</f>
        <v/>
      </c>
      <c r="G2379" s="66" t="str">
        <f>IF('##zz500##'!K2391="","",IF('##zz500##'!K2391="no",G2378*(1+E2379),IF('##zz500##'!T2391&lt;&gt;0,G2378*(1+'##zz500##'!T2391),G2378*(1+'##zz500##'!P2391))))</f>
        <v/>
      </c>
    </row>
    <row r="2380" spans="1:7" x14ac:dyDescent="0.25">
      <c r="A2380" s="72" t="str">
        <f>IF('##zz500##'!B2392&lt;&gt;"",'##zz500##'!B2392,"")</f>
        <v/>
      </c>
      <c r="C2380" s="146" t="str">
        <f t="shared" si="107"/>
        <v/>
      </c>
      <c r="D2380" s="143" t="str">
        <f>IF('##zz500##'!K2392="","",IF('##zz500##'!K2392="yes",D2379,IF('##zz500##'!T2392&lt;&gt;0,D2379*(1+'##zz500##'!T2392),D2379*(1+C2380))))</f>
        <v/>
      </c>
      <c r="G2380" s="66" t="str">
        <f>IF('##zz500##'!K2392="","",IF('##zz500##'!K2392="no",G2379*(1+E2380),IF('##zz500##'!T2392&lt;&gt;0,G2379*(1+'##zz500##'!T2392),G2379*(1+'##zz500##'!P2392))))</f>
        <v/>
      </c>
    </row>
    <row r="2381" spans="1:7" x14ac:dyDescent="0.25">
      <c r="A2381" s="72" t="str">
        <f>IF('##zz500##'!B2393&lt;&gt;"",'##zz500##'!B2393,"")</f>
        <v/>
      </c>
      <c r="C2381" s="146" t="str">
        <f t="shared" si="107"/>
        <v/>
      </c>
      <c r="D2381" s="143" t="str">
        <f>IF('##zz500##'!K2393="","",IF('##zz500##'!K2393="yes",D2380,IF('##zz500##'!T2393&lt;&gt;0,D2380*(1+'##zz500##'!T2393),D2380*(1+C2381))))</f>
        <v/>
      </c>
      <c r="G2381" s="66" t="str">
        <f>IF('##zz500##'!K2393="","",IF('##zz500##'!K2393="no",G2380*(1+E2381),IF('##zz500##'!T2393&lt;&gt;0,G2380*(1+'##zz500##'!T2393),G2380*(1+'##zz500##'!P2393))))</f>
        <v/>
      </c>
    </row>
    <row r="2382" spans="1:7" x14ac:dyDescent="0.25">
      <c r="A2382" s="72" t="str">
        <f>IF('##zz500##'!B2394&lt;&gt;"",'##zz500##'!B2394,"")</f>
        <v/>
      </c>
      <c r="C2382" s="146" t="str">
        <f t="shared" si="107"/>
        <v/>
      </c>
      <c r="D2382" s="143" t="str">
        <f>IF('##zz500##'!K2394="","",IF('##zz500##'!K2394="yes",D2381,IF('##zz500##'!T2394&lt;&gt;0,D2381*(1+'##zz500##'!T2394),D2381*(1+C2382))))</f>
        <v/>
      </c>
      <c r="G2382" s="66" t="str">
        <f>IF('##zz500##'!K2394="","",IF('##zz500##'!K2394="no",G2381*(1+E2382),IF('##zz500##'!T2394&lt;&gt;0,G2381*(1+'##zz500##'!T2394),G2381*(1+'##zz500##'!P2394))))</f>
        <v/>
      </c>
    </row>
    <row r="2383" spans="1:7" x14ac:dyDescent="0.25">
      <c r="A2383" s="72" t="str">
        <f>IF('##zz500##'!B2395&lt;&gt;"",'##zz500##'!B2395,"")</f>
        <v/>
      </c>
      <c r="C2383" s="146" t="str">
        <f t="shared" si="107"/>
        <v/>
      </c>
      <c r="D2383" s="143" t="str">
        <f>IF('##zz500##'!K2395="","",IF('##zz500##'!K2395="yes",D2382,IF('##zz500##'!T2395&lt;&gt;0,D2382*(1+'##zz500##'!T2395),D2382*(1+C2383))))</f>
        <v/>
      </c>
      <c r="G2383" s="66" t="str">
        <f>IF('##zz500##'!K2395="","",IF('##zz500##'!K2395="no",G2382*(1+E2383),IF('##zz500##'!T2395&lt;&gt;0,G2382*(1+'##zz500##'!T2395),G2382*(1+'##zz500##'!P2395))))</f>
        <v/>
      </c>
    </row>
    <row r="2384" spans="1:7" x14ac:dyDescent="0.25">
      <c r="A2384" s="72" t="str">
        <f>IF('##zz500##'!B2396&lt;&gt;"",'##zz500##'!B2396,"")</f>
        <v/>
      </c>
      <c r="C2384" s="146" t="str">
        <f t="shared" si="107"/>
        <v/>
      </c>
      <c r="D2384" s="143" t="str">
        <f>IF('##zz500##'!K2396="","",IF('##zz500##'!K2396="yes",D2383,IF('##zz500##'!T2396&lt;&gt;0,D2383*(1+'##zz500##'!T2396),D2383*(1+C2384))))</f>
        <v/>
      </c>
      <c r="G2384" s="66" t="str">
        <f>IF('##zz500##'!K2396="","",IF('##zz500##'!K2396="no",G2383*(1+E2384),IF('##zz500##'!T2396&lt;&gt;0,G2383*(1+'##zz500##'!T2396),G2383*(1+'##zz500##'!P2396))))</f>
        <v/>
      </c>
    </row>
    <row r="2385" spans="1:7" x14ac:dyDescent="0.25">
      <c r="A2385" s="72" t="str">
        <f>IF('##zz500##'!B2397&lt;&gt;"",'##zz500##'!B2397,"")</f>
        <v/>
      </c>
      <c r="C2385" s="146" t="str">
        <f t="shared" si="107"/>
        <v/>
      </c>
      <c r="D2385" s="143" t="str">
        <f>IF('##zz500##'!K2397="","",IF('##zz500##'!K2397="yes",D2384,IF('##zz500##'!T2397&lt;&gt;0,D2384*(1+'##zz500##'!T2397),D2384*(1+C2385))))</f>
        <v/>
      </c>
      <c r="G2385" s="66" t="str">
        <f>IF('##zz500##'!K2397="","",IF('##zz500##'!K2397="no",G2384*(1+E2385),IF('##zz500##'!T2397&lt;&gt;0,G2384*(1+'##zz500##'!T2397),G2384*(1+'##zz500##'!P2397))))</f>
        <v/>
      </c>
    </row>
    <row r="2386" spans="1:7" x14ac:dyDescent="0.25">
      <c r="A2386" s="72" t="str">
        <f>IF('##zz500##'!B2398&lt;&gt;"",'##zz500##'!B2398,"")</f>
        <v/>
      </c>
      <c r="C2386" s="146" t="str">
        <f t="shared" si="107"/>
        <v/>
      </c>
      <c r="D2386" s="143" t="str">
        <f>IF('##zz500##'!K2398="","",IF('##zz500##'!K2398="yes",D2385,IF('##zz500##'!T2398&lt;&gt;0,D2385*(1+'##zz500##'!T2398),D2385*(1+C2386))))</f>
        <v/>
      </c>
      <c r="G2386" s="66" t="str">
        <f>IF('##zz500##'!K2398="","",IF('##zz500##'!K2398="no",G2385*(1+E2386),IF('##zz500##'!T2398&lt;&gt;0,G2385*(1+'##zz500##'!T2398),G2385*(1+'##zz500##'!P2398))))</f>
        <v/>
      </c>
    </row>
    <row r="2387" spans="1:7" x14ac:dyDescent="0.25">
      <c r="A2387" s="72" t="str">
        <f>IF('##zz500##'!B2399&lt;&gt;"",'##zz500##'!B2399,"")</f>
        <v/>
      </c>
      <c r="C2387" s="146" t="str">
        <f t="shared" si="107"/>
        <v/>
      </c>
      <c r="D2387" s="143" t="str">
        <f>IF('##zz500##'!K2399="","",IF('##zz500##'!K2399="yes",D2386,IF('##zz500##'!T2399&lt;&gt;0,D2386*(1+'##zz500##'!T2399),D2386*(1+C2387))))</f>
        <v/>
      </c>
      <c r="G2387" s="66" t="str">
        <f>IF('##zz500##'!K2399="","",IF('##zz500##'!K2399="no",G2386*(1+E2387),IF('##zz500##'!T2399&lt;&gt;0,G2386*(1+'##zz500##'!T2399),G2386*(1+'##zz500##'!P2399))))</f>
        <v/>
      </c>
    </row>
    <row r="2388" spans="1:7" x14ac:dyDescent="0.25">
      <c r="A2388" s="72" t="str">
        <f>IF('##zz500##'!B2400&lt;&gt;"",'##zz500##'!B2400,"")</f>
        <v/>
      </c>
      <c r="C2388" s="146" t="str">
        <f t="shared" si="107"/>
        <v/>
      </c>
      <c r="D2388" s="143" t="str">
        <f>IF('##zz500##'!K2400="","",IF('##zz500##'!K2400="yes",D2387,IF('##zz500##'!T2400&lt;&gt;0,D2387*(1+'##zz500##'!T2400),D2387*(1+C2388))))</f>
        <v/>
      </c>
      <c r="G2388" s="66" t="str">
        <f>IF('##zz500##'!K2400="","",IF('##zz500##'!K2400="no",G2387*(1+E2388),IF('##zz500##'!T2400&lt;&gt;0,G2387*(1+'##zz500##'!T2400),G2387*(1+'##zz500##'!P2400))))</f>
        <v/>
      </c>
    </row>
    <row r="2389" spans="1:7" x14ac:dyDescent="0.25">
      <c r="A2389" s="72" t="str">
        <f>IF('##zz500##'!B2401&lt;&gt;"",'##zz500##'!B2401,"")</f>
        <v/>
      </c>
      <c r="C2389" s="146" t="str">
        <f t="shared" si="107"/>
        <v/>
      </c>
      <c r="D2389" s="143" t="str">
        <f>IF('##zz500##'!K2401="","",IF('##zz500##'!K2401="yes",D2388,IF('##zz500##'!T2401&lt;&gt;0,D2388*(1+'##zz500##'!T2401),D2388*(1+C2389))))</f>
        <v/>
      </c>
      <c r="G2389" s="66" t="str">
        <f>IF('##zz500##'!K2401="","",IF('##zz500##'!K2401="no",G2388*(1+E2389),IF('##zz500##'!T2401&lt;&gt;0,G2388*(1+'##zz500##'!T2401),G2388*(1+'##zz500##'!P2401))))</f>
        <v/>
      </c>
    </row>
    <row r="2390" spans="1:7" x14ac:dyDescent="0.25">
      <c r="A2390" s="72" t="str">
        <f>IF('##zz500##'!B2402&lt;&gt;"",'##zz500##'!B2402,"")</f>
        <v/>
      </c>
      <c r="C2390" s="146" t="str">
        <f t="shared" si="107"/>
        <v/>
      </c>
      <c r="D2390" s="143" t="str">
        <f>IF('##zz500##'!K2402="","",IF('##zz500##'!K2402="yes",D2389,IF('##zz500##'!T2402&lt;&gt;0,D2389*(1+'##zz500##'!T2402),D2389*(1+C2390))))</f>
        <v/>
      </c>
      <c r="G2390" s="66" t="str">
        <f>IF('##zz500##'!K2402="","",IF('##zz500##'!K2402="no",G2389*(1+E2390),IF('##zz500##'!T2402&lt;&gt;0,G2389*(1+'##zz500##'!T2402),G2389*(1+'##zz500##'!P2402))))</f>
        <v/>
      </c>
    </row>
    <row r="2391" spans="1:7" x14ac:dyDescent="0.25">
      <c r="A2391" s="72" t="str">
        <f>IF('##zz500##'!B2403&lt;&gt;"",'##zz500##'!B2403,"")</f>
        <v/>
      </c>
      <c r="C2391" s="146" t="str">
        <f t="shared" si="107"/>
        <v/>
      </c>
      <c r="D2391" s="143" t="str">
        <f>IF('##zz500##'!K2403="","",IF('##zz500##'!K2403="yes",D2390,IF('##zz500##'!T2403&lt;&gt;0,D2390*(1+'##zz500##'!T2403),D2390*(1+C2391))))</f>
        <v/>
      </c>
      <c r="G2391" s="66" t="str">
        <f>IF('##zz500##'!K2403="","",IF('##zz500##'!K2403="no",G2390*(1+E2391),IF('##zz500##'!T2403&lt;&gt;0,G2390*(1+'##zz500##'!T2403),G2390*(1+'##zz500##'!P2403))))</f>
        <v/>
      </c>
    </row>
    <row r="2392" spans="1:7" x14ac:dyDescent="0.25">
      <c r="A2392" s="72" t="str">
        <f>IF('##zz500##'!B2404&lt;&gt;"",'##zz500##'!B2404,"")</f>
        <v/>
      </c>
      <c r="C2392" s="146" t="str">
        <f t="shared" si="107"/>
        <v/>
      </c>
      <c r="D2392" s="143" t="str">
        <f>IF('##zz500##'!K2404="","",IF('##zz500##'!K2404="yes",D2391,IF('##zz500##'!T2404&lt;&gt;0,D2391*(1+'##zz500##'!T2404),D2391*(1+C2392))))</f>
        <v/>
      </c>
      <c r="G2392" s="66" t="str">
        <f>IF('##zz500##'!K2404="","",IF('##zz500##'!K2404="no",G2391*(1+E2392),IF('##zz500##'!T2404&lt;&gt;0,G2391*(1+'##zz500##'!T2404),G2391*(1+'##zz500##'!P2404))))</f>
        <v/>
      </c>
    </row>
    <row r="2393" spans="1:7" x14ac:dyDescent="0.25">
      <c r="A2393" s="72" t="str">
        <f>IF('##zz500##'!B2405&lt;&gt;"",'##zz500##'!B2405,"")</f>
        <v/>
      </c>
      <c r="C2393" s="146" t="str">
        <f t="shared" si="107"/>
        <v/>
      </c>
      <c r="D2393" s="143" t="str">
        <f>IF('##zz500##'!K2405="","",IF('##zz500##'!K2405="yes",D2392,IF('##zz500##'!T2405&lt;&gt;0,D2392*(1+'##zz500##'!T2405),D2392*(1+C2393))))</f>
        <v/>
      </c>
      <c r="G2393" s="66" t="str">
        <f>IF('##zz500##'!K2405="","",IF('##zz500##'!K2405="no",G2392*(1+E2393),IF('##zz500##'!T2405&lt;&gt;0,G2392*(1+'##zz500##'!T2405),G2392*(1+'##zz500##'!P2405))))</f>
        <v/>
      </c>
    </row>
    <row r="2394" spans="1:7" x14ac:dyDescent="0.25">
      <c r="A2394" s="72" t="str">
        <f>IF('##zz500##'!B2406&lt;&gt;"",'##zz500##'!B2406,"")</f>
        <v/>
      </c>
      <c r="C2394" s="146" t="str">
        <f t="shared" si="107"/>
        <v/>
      </c>
      <c r="D2394" s="143" t="str">
        <f>IF('##zz500##'!K2406="","",IF('##zz500##'!K2406="yes",D2393,IF('##zz500##'!T2406&lt;&gt;0,D2393*(1+'##zz500##'!T2406),D2393*(1+C2394))))</f>
        <v/>
      </c>
      <c r="G2394" s="66" t="str">
        <f>IF('##zz500##'!K2406="","",IF('##zz500##'!K2406="no",G2393*(1+E2394),IF('##zz500##'!T2406&lt;&gt;0,G2393*(1+'##zz500##'!T2406),G2393*(1+'##zz500##'!P2406))))</f>
        <v/>
      </c>
    </row>
    <row r="2395" spans="1:7" x14ac:dyDescent="0.25">
      <c r="A2395" s="72" t="str">
        <f>IF('##zz500##'!B2407&lt;&gt;"",'##zz500##'!B2407,"")</f>
        <v/>
      </c>
      <c r="C2395" s="146" t="str">
        <f t="shared" si="107"/>
        <v/>
      </c>
      <c r="D2395" s="143" t="str">
        <f>IF('##zz500##'!K2407="","",IF('##zz500##'!K2407="yes",D2394,IF('##zz500##'!T2407&lt;&gt;0,D2394*(1+'##zz500##'!T2407),D2394*(1+C2395))))</f>
        <v/>
      </c>
      <c r="G2395" s="66" t="str">
        <f>IF('##zz500##'!K2407="","",IF('##zz500##'!K2407="no",G2394*(1+E2395),IF('##zz500##'!T2407&lt;&gt;0,G2394*(1+'##zz500##'!T2407),G2394*(1+'##zz500##'!P2407))))</f>
        <v/>
      </c>
    </row>
    <row r="2396" spans="1:7" x14ac:dyDescent="0.25">
      <c r="A2396" s="72" t="str">
        <f>IF('##zz500##'!B2408&lt;&gt;"",'##zz500##'!B2408,"")</f>
        <v/>
      </c>
      <c r="C2396" s="146" t="str">
        <f t="shared" si="107"/>
        <v/>
      </c>
      <c r="D2396" s="143" t="str">
        <f>IF('##zz500##'!K2408="","",IF('##zz500##'!K2408="yes",D2395,IF('##zz500##'!T2408&lt;&gt;0,D2395*(1+'##zz500##'!T2408),D2395*(1+C2396))))</f>
        <v/>
      </c>
      <c r="G2396" s="66" t="str">
        <f>IF('##zz500##'!K2408="","",IF('##zz500##'!K2408="no",G2395*(1+E2396),IF('##zz500##'!T2408&lt;&gt;0,G2395*(1+'##zz500##'!T2408),G2395*(1+'##zz500##'!P2408))))</f>
        <v/>
      </c>
    </row>
    <row r="2397" spans="1:7" x14ac:dyDescent="0.25">
      <c r="A2397" s="72" t="str">
        <f>IF('##zz500##'!B2409&lt;&gt;"",'##zz500##'!B2409,"")</f>
        <v/>
      </c>
      <c r="C2397" s="146" t="str">
        <f t="shared" si="107"/>
        <v/>
      </c>
      <c r="D2397" s="143" t="str">
        <f>IF('##zz500##'!K2409="","",IF('##zz500##'!K2409="yes",D2396,IF('##zz500##'!T2409&lt;&gt;0,D2396*(1+'##zz500##'!T2409),D2396*(1+C2397))))</f>
        <v/>
      </c>
      <c r="G2397" s="66" t="str">
        <f>IF('##zz500##'!K2409="","",IF('##zz500##'!K2409="no",G2396*(1+E2397),IF('##zz500##'!T2409&lt;&gt;0,G2396*(1+'##zz500##'!T2409),G2396*(1+'##zz500##'!P2409))))</f>
        <v/>
      </c>
    </row>
    <row r="2398" spans="1:7" x14ac:dyDescent="0.25">
      <c r="A2398" s="72" t="str">
        <f>IF('##zz500##'!B2410&lt;&gt;"",'##zz500##'!B2410,"")</f>
        <v/>
      </c>
      <c r="C2398" s="146" t="str">
        <f t="shared" si="107"/>
        <v/>
      </c>
      <c r="D2398" s="143" t="str">
        <f>IF('##zz500##'!K2410="","",IF('##zz500##'!K2410="yes",D2397,IF('##zz500##'!T2410&lt;&gt;0,D2397*(1+'##zz500##'!T2410),D2397*(1+C2398))))</f>
        <v/>
      </c>
      <c r="G2398" s="66" t="str">
        <f>IF('##zz500##'!K2410="","",IF('##zz500##'!K2410="no",G2397*(1+E2398),IF('##zz500##'!T2410&lt;&gt;0,G2397*(1+'##zz500##'!T2410),G2397*(1+'##zz500##'!P2410))))</f>
        <v/>
      </c>
    </row>
    <row r="2399" spans="1:7" x14ac:dyDescent="0.25">
      <c r="A2399" s="72" t="str">
        <f>IF('##zz500##'!B2411&lt;&gt;"",'##zz500##'!B2411,"")</f>
        <v/>
      </c>
      <c r="C2399" s="146" t="str">
        <f t="shared" si="107"/>
        <v/>
      </c>
      <c r="D2399" s="143" t="str">
        <f>IF('##zz500##'!K2411="","",IF('##zz500##'!K2411="yes",D2398,IF('##zz500##'!T2411&lt;&gt;0,D2398*(1+'##zz500##'!T2411),D2398*(1+C2399))))</f>
        <v/>
      </c>
      <c r="G2399" s="66" t="str">
        <f>IF('##zz500##'!K2411="","",IF('##zz500##'!K2411="no",G2398*(1+E2399),IF('##zz500##'!T2411&lt;&gt;0,G2398*(1+'##zz500##'!T2411),G2398*(1+'##zz500##'!P2411))))</f>
        <v/>
      </c>
    </row>
    <row r="2400" spans="1:7" x14ac:dyDescent="0.25">
      <c r="A2400" s="72" t="str">
        <f>IF('##zz500##'!B2412&lt;&gt;"",'##zz500##'!B2412,"")</f>
        <v/>
      </c>
      <c r="C2400" s="146" t="str">
        <f t="shared" si="107"/>
        <v/>
      </c>
      <c r="D2400" s="143" t="str">
        <f>IF('##zz500##'!K2412="","",IF('##zz500##'!K2412="yes",D2399,IF('##zz500##'!T2412&lt;&gt;0,D2399*(1+'##zz500##'!T2412),D2399*(1+C2400))))</f>
        <v/>
      </c>
      <c r="G2400" s="66" t="str">
        <f>IF('##zz500##'!K2412="","",IF('##zz500##'!K2412="no",G2399*(1+E2400),IF('##zz500##'!T2412&lt;&gt;0,G2399*(1+'##zz500##'!T2412),G2399*(1+'##zz500##'!P2412))))</f>
        <v/>
      </c>
    </row>
    <row r="2401" spans="1:7" x14ac:dyDescent="0.25">
      <c r="A2401" s="72" t="str">
        <f>IF('##zz500##'!B2413&lt;&gt;"",'##zz500##'!B2413,"")</f>
        <v/>
      </c>
      <c r="C2401" s="146" t="str">
        <f t="shared" si="107"/>
        <v/>
      </c>
      <c r="D2401" s="143" t="str">
        <f>IF('##zz500##'!K2413="","",IF('##zz500##'!K2413="yes",D2400,IF('##zz500##'!T2413&lt;&gt;0,D2400*(1+'##zz500##'!T2413),D2400*(1+C2401))))</f>
        <v/>
      </c>
      <c r="G2401" s="66" t="str">
        <f>IF('##zz500##'!K2413="","",IF('##zz500##'!K2413="no",G2400*(1+E2401),IF('##zz500##'!T2413&lt;&gt;0,G2400*(1+'##zz500##'!T2413),G2400*(1+'##zz500##'!P2413))))</f>
        <v/>
      </c>
    </row>
    <row r="2402" spans="1:7" x14ac:dyDescent="0.25">
      <c r="A2402" s="72" t="str">
        <f>IF('##zz500##'!B2414&lt;&gt;"",'##zz500##'!B2414,"")</f>
        <v/>
      </c>
      <c r="C2402" s="146" t="str">
        <f t="shared" si="107"/>
        <v/>
      </c>
      <c r="D2402" s="143" t="str">
        <f>IF('##zz500##'!K2414="","",IF('##zz500##'!K2414="yes",D2401,IF('##zz500##'!T2414&lt;&gt;0,D2401*(1+'##zz500##'!T2414),D2401*(1+C2402))))</f>
        <v/>
      </c>
      <c r="G2402" s="66" t="str">
        <f>IF('##zz500##'!K2414="","",IF('##zz500##'!K2414="no",G2401*(1+E2402),IF('##zz500##'!T2414&lt;&gt;0,G2401*(1+'##zz500##'!T2414),G2401*(1+'##zz500##'!P2414))))</f>
        <v/>
      </c>
    </row>
    <row r="2403" spans="1:7" x14ac:dyDescent="0.25">
      <c r="A2403" s="72" t="str">
        <f>IF('##zz500##'!B2415&lt;&gt;"",'##zz500##'!B2415,"")</f>
        <v/>
      </c>
      <c r="C2403" s="146" t="str">
        <f t="shared" si="107"/>
        <v/>
      </c>
      <c r="D2403" s="143" t="str">
        <f>IF('##zz500##'!K2415="","",IF('##zz500##'!K2415="yes",D2402,IF('##zz500##'!T2415&lt;&gt;0,D2402*(1+'##zz500##'!T2415),D2402*(1+C2403))))</f>
        <v/>
      </c>
      <c r="G2403" s="66" t="str">
        <f>IF('##zz500##'!K2415="","",IF('##zz500##'!K2415="no",G2402*(1+E2403),IF('##zz500##'!T2415&lt;&gt;0,G2402*(1+'##zz500##'!T2415),G2402*(1+'##zz500##'!P2415))))</f>
        <v/>
      </c>
    </row>
    <row r="2404" spans="1:7" x14ac:dyDescent="0.25">
      <c r="A2404" s="72" t="str">
        <f>IF('##zz500##'!B2416&lt;&gt;"",'##zz500##'!B2416,"")</f>
        <v/>
      </c>
      <c r="C2404" s="146" t="str">
        <f t="shared" si="107"/>
        <v/>
      </c>
      <c r="D2404" s="143" t="str">
        <f>IF('##zz500##'!K2416="","",IF('##zz500##'!K2416="yes",D2403,IF('##zz500##'!T2416&lt;&gt;0,D2403*(1+'##zz500##'!T2416),D2403*(1+C2404))))</f>
        <v/>
      </c>
      <c r="G2404" s="66" t="str">
        <f>IF('##zz500##'!K2416="","",IF('##zz500##'!K2416="no",G2403*(1+E2404),IF('##zz500##'!T2416&lt;&gt;0,G2403*(1+'##zz500##'!T2416),G2403*(1+'##zz500##'!P2416))))</f>
        <v/>
      </c>
    </row>
    <row r="2405" spans="1:7" x14ac:dyDescent="0.25">
      <c r="A2405" s="72" t="str">
        <f>IF('##zz500##'!B2417&lt;&gt;"",'##zz500##'!B2417,"")</f>
        <v/>
      </c>
      <c r="C2405" s="146" t="str">
        <f t="shared" si="107"/>
        <v/>
      </c>
      <c r="D2405" s="143" t="str">
        <f>IF('##zz500##'!K2417="","",IF('##zz500##'!K2417="yes",D2404,IF('##zz500##'!T2417&lt;&gt;0,D2404*(1+'##zz500##'!T2417),D2404*(1+C2405))))</f>
        <v/>
      </c>
      <c r="G2405" s="66" t="str">
        <f>IF('##zz500##'!K2417="","",IF('##zz500##'!K2417="no",G2404*(1+E2405),IF('##zz500##'!T2417&lt;&gt;0,G2404*(1+'##zz500##'!T2417),G2404*(1+'##zz500##'!P2417))))</f>
        <v/>
      </c>
    </row>
    <row r="2406" spans="1:7" x14ac:dyDescent="0.25">
      <c r="A2406" s="72" t="str">
        <f>IF('##zz500##'!B2418&lt;&gt;"",'##zz500##'!B2418,"")</f>
        <v/>
      </c>
      <c r="C2406" s="146" t="str">
        <f t="shared" si="107"/>
        <v/>
      </c>
      <c r="D2406" s="143" t="str">
        <f>IF('##zz500##'!K2418="","",IF('##zz500##'!K2418="yes",D2405,IF('##zz500##'!T2418&lt;&gt;0,D2405*(1+'##zz500##'!T2418),D2405*(1+C2406))))</f>
        <v/>
      </c>
      <c r="G2406" s="66" t="str">
        <f>IF('##zz500##'!K2418="","",IF('##zz500##'!K2418="no",G2405*(1+E2406),IF('##zz500##'!T2418&lt;&gt;0,G2405*(1+'##zz500##'!T2418),G2405*(1+'##zz500##'!P2418))))</f>
        <v/>
      </c>
    </row>
    <row r="2407" spans="1:7" x14ac:dyDescent="0.25">
      <c r="A2407" s="72" t="str">
        <f>IF('##zz500##'!B2419&lt;&gt;"",'##zz500##'!B2419,"")</f>
        <v/>
      </c>
      <c r="C2407" s="146" t="str">
        <f t="shared" si="107"/>
        <v/>
      </c>
      <c r="D2407" s="143" t="str">
        <f>IF('##zz500##'!K2419="","",IF('##zz500##'!K2419="yes",D2406,IF('##zz500##'!T2419&lt;&gt;0,D2406*(1+'##zz500##'!T2419),D2406*(1+C2407))))</f>
        <v/>
      </c>
      <c r="G2407" s="66" t="str">
        <f>IF('##zz500##'!K2419="","",IF('##zz500##'!K2419="no",G2406*(1+E2407),IF('##zz500##'!T2419&lt;&gt;0,G2406*(1+'##zz500##'!T2419),G2406*(1+'##zz500##'!P2419))))</f>
        <v/>
      </c>
    </row>
    <row r="2408" spans="1:7" x14ac:dyDescent="0.25">
      <c r="A2408" s="72" t="str">
        <f>IF('##zz500##'!B2420&lt;&gt;"",'##zz500##'!B2420,"")</f>
        <v/>
      </c>
      <c r="C2408" s="146" t="str">
        <f t="shared" si="107"/>
        <v/>
      </c>
      <c r="D2408" s="143" t="str">
        <f>IF('##zz500##'!K2420="","",IF('##zz500##'!K2420="yes",D2407,IF('##zz500##'!T2420&lt;&gt;0,D2407*(1+'##zz500##'!T2420),D2407*(1+C2408))))</f>
        <v/>
      </c>
      <c r="G2408" s="66" t="str">
        <f>IF('##zz500##'!K2420="","",IF('##zz500##'!K2420="no",G2407*(1+E2408),IF('##zz500##'!T2420&lt;&gt;0,G2407*(1+'##zz500##'!T2420),G2407*(1+'##zz500##'!P2420))))</f>
        <v/>
      </c>
    </row>
    <row r="2409" spans="1:7" x14ac:dyDescent="0.25">
      <c r="A2409" s="72" t="str">
        <f>IF('##zz500##'!B2421&lt;&gt;"",'##zz500##'!B2421,"")</f>
        <v/>
      </c>
      <c r="C2409" s="146" t="str">
        <f t="shared" si="107"/>
        <v/>
      </c>
      <c r="D2409" s="143" t="str">
        <f>IF('##zz500##'!K2421="","",IF('##zz500##'!K2421="yes",D2408,IF('##zz500##'!T2421&lt;&gt;0,D2408*(1+'##zz500##'!T2421),D2408*(1+C2409))))</f>
        <v/>
      </c>
      <c r="G2409" s="66" t="str">
        <f>IF('##zz500##'!K2421="","",IF('##zz500##'!K2421="no",G2408*(1+E2409),IF('##zz500##'!T2421&lt;&gt;0,G2408*(1+'##zz500##'!T2421),G2408*(1+'##zz500##'!P2421))))</f>
        <v/>
      </c>
    </row>
    <row r="2410" spans="1:7" x14ac:dyDescent="0.25">
      <c r="A2410" s="72" t="str">
        <f>IF('##zz500##'!B2422&lt;&gt;"",'##zz500##'!B2422,"")</f>
        <v/>
      </c>
      <c r="C2410" s="146" t="str">
        <f t="shared" si="107"/>
        <v/>
      </c>
      <c r="D2410" s="143" t="str">
        <f>IF('##zz500##'!K2422="","",IF('##zz500##'!K2422="yes",D2409,IF('##zz500##'!T2422&lt;&gt;0,D2409*(1+'##zz500##'!T2422),D2409*(1+C2410))))</f>
        <v/>
      </c>
      <c r="G2410" s="66" t="str">
        <f>IF('##zz500##'!K2422="","",IF('##zz500##'!K2422="no",G2409*(1+E2410),IF('##zz500##'!T2422&lt;&gt;0,G2409*(1+'##zz500##'!T2422),G2409*(1+'##zz500##'!P2422))))</f>
        <v/>
      </c>
    </row>
    <row r="2411" spans="1:7" x14ac:dyDescent="0.25">
      <c r="A2411" s="72" t="str">
        <f>IF('##zz500##'!B2423&lt;&gt;"",'##zz500##'!B2423,"")</f>
        <v/>
      </c>
      <c r="C2411" s="146" t="str">
        <f t="shared" si="107"/>
        <v/>
      </c>
      <c r="D2411" s="143" t="str">
        <f>IF('##zz500##'!K2423="","",IF('##zz500##'!K2423="yes",D2410,IF('##zz500##'!T2423&lt;&gt;0,D2410*(1+'##zz500##'!T2423),D2410*(1+C2411))))</f>
        <v/>
      </c>
      <c r="G2411" s="66" t="str">
        <f>IF('##zz500##'!K2423="","",IF('##zz500##'!K2423="no",G2410*(1+E2411),IF('##zz500##'!T2423&lt;&gt;0,G2410*(1+'##zz500##'!T2423),G2410*(1+'##zz500##'!P2423))))</f>
        <v/>
      </c>
    </row>
    <row r="2412" spans="1:7" x14ac:dyDescent="0.25">
      <c r="A2412" s="72" t="str">
        <f>IF('##zz500##'!B2424&lt;&gt;"",'##zz500##'!B2424,"")</f>
        <v/>
      </c>
      <c r="C2412" s="146" t="str">
        <f t="shared" si="107"/>
        <v/>
      </c>
      <c r="D2412" s="143" t="str">
        <f>IF('##zz500##'!K2424="","",IF('##zz500##'!K2424="yes",D2411,IF('##zz500##'!T2424&lt;&gt;0,D2411*(1+'##zz500##'!T2424),D2411*(1+C2412))))</f>
        <v/>
      </c>
      <c r="G2412" s="66" t="str">
        <f>IF('##zz500##'!K2424="","",IF('##zz500##'!K2424="no",G2411*(1+E2412),IF('##zz500##'!T2424&lt;&gt;0,G2411*(1+'##zz500##'!T2424),G2411*(1+'##zz500##'!P2424))))</f>
        <v/>
      </c>
    </row>
    <row r="2413" spans="1:7" x14ac:dyDescent="0.25">
      <c r="A2413" s="72" t="str">
        <f>IF('##zz500##'!B2425&lt;&gt;"",'##zz500##'!B2425,"")</f>
        <v/>
      </c>
      <c r="C2413" s="146" t="str">
        <f t="shared" si="107"/>
        <v/>
      </c>
      <c r="D2413" s="143" t="str">
        <f>IF('##zz500##'!K2425="","",IF('##zz500##'!K2425="yes",D2412,IF('##zz500##'!T2425&lt;&gt;0,D2412*(1+'##zz500##'!T2425),D2412*(1+C2413))))</f>
        <v/>
      </c>
      <c r="G2413" s="66" t="str">
        <f>IF('##zz500##'!K2425="","",IF('##zz500##'!K2425="no",G2412*(1+E2413),IF('##zz500##'!T2425&lt;&gt;0,G2412*(1+'##zz500##'!T2425),G2412*(1+'##zz500##'!P2425))))</f>
        <v/>
      </c>
    </row>
    <row r="2414" spans="1:7" x14ac:dyDescent="0.25">
      <c r="A2414" s="72" t="str">
        <f>IF('##zz500##'!B2426&lt;&gt;"",'##zz500##'!B2426,"")</f>
        <v/>
      </c>
      <c r="C2414" s="146" t="str">
        <f t="shared" si="107"/>
        <v/>
      </c>
      <c r="D2414" s="143" t="str">
        <f>IF('##zz500##'!K2426="","",IF('##zz500##'!K2426="yes",D2413,IF('##zz500##'!T2426&lt;&gt;0,D2413*(1+'##zz500##'!T2426),D2413*(1+C2414))))</f>
        <v/>
      </c>
      <c r="G2414" s="66" t="str">
        <f>IF('##zz500##'!K2426="","",IF('##zz500##'!K2426="no",G2413*(1+E2414),IF('##zz500##'!T2426&lt;&gt;0,G2413*(1+'##zz500##'!T2426),G2413*(1+'##zz500##'!P2426))))</f>
        <v/>
      </c>
    </row>
    <row r="2415" spans="1:7" x14ac:dyDescent="0.25">
      <c r="A2415" s="72" t="str">
        <f>IF('##zz500##'!B2427&lt;&gt;"",'##zz500##'!B2427,"")</f>
        <v/>
      </c>
      <c r="C2415" s="146" t="str">
        <f t="shared" si="107"/>
        <v/>
      </c>
      <c r="D2415" s="143" t="str">
        <f>IF('##zz500##'!K2427="","",IF('##zz500##'!K2427="yes",D2414,IF('##zz500##'!T2427&lt;&gt;0,D2414*(1+'##zz500##'!T2427),D2414*(1+C2415))))</f>
        <v/>
      </c>
      <c r="G2415" s="66" t="str">
        <f>IF('##zz500##'!K2427="","",IF('##zz500##'!K2427="no",G2414*(1+E2415),IF('##zz500##'!T2427&lt;&gt;0,G2414*(1+'##zz500##'!T2427),G2414*(1+'##zz500##'!P2427))))</f>
        <v/>
      </c>
    </row>
    <row r="2416" spans="1:7" x14ac:dyDescent="0.25">
      <c r="A2416" s="72" t="str">
        <f>IF('##zz500##'!B2428&lt;&gt;"",'##zz500##'!B2428,"")</f>
        <v/>
      </c>
      <c r="C2416" s="146" t="str">
        <f t="shared" si="107"/>
        <v/>
      </c>
      <c r="D2416" s="143" t="str">
        <f>IF('##zz500##'!K2428="","",IF('##zz500##'!K2428="yes",D2415,IF('##zz500##'!T2428&lt;&gt;0,D2415*(1+'##zz500##'!T2428),D2415*(1+C2416))))</f>
        <v/>
      </c>
      <c r="G2416" s="66" t="str">
        <f>IF('##zz500##'!K2428="","",IF('##zz500##'!K2428="no",G2415*(1+E2416),IF('##zz500##'!T2428&lt;&gt;0,G2415*(1+'##zz500##'!T2428),G2415*(1+'##zz500##'!P2428))))</f>
        <v/>
      </c>
    </row>
    <row r="2417" spans="1:7" x14ac:dyDescent="0.25">
      <c r="A2417" s="72" t="str">
        <f>IF('##zz500##'!B2429&lt;&gt;"",'##zz500##'!B2429,"")</f>
        <v/>
      </c>
      <c r="C2417" s="146" t="str">
        <f t="shared" si="107"/>
        <v/>
      </c>
      <c r="D2417" s="143" t="str">
        <f>IF('##zz500##'!K2429="","",IF('##zz500##'!K2429="yes",D2416,IF('##zz500##'!T2429&lt;&gt;0,D2416*(1+'##zz500##'!T2429),D2416*(1+C2417))))</f>
        <v/>
      </c>
      <c r="G2417" s="66" t="str">
        <f>IF('##zz500##'!K2429="","",IF('##zz500##'!K2429="no",G2416*(1+E2417),IF('##zz500##'!T2429&lt;&gt;0,G2416*(1+'##zz500##'!T2429),G2416*(1+'##zz500##'!P2429))))</f>
        <v/>
      </c>
    </row>
    <row r="2418" spans="1:7" x14ac:dyDescent="0.25">
      <c r="A2418" s="72" t="str">
        <f>IF('##zz500##'!B2430&lt;&gt;"",'##zz500##'!B2430,"")</f>
        <v/>
      </c>
      <c r="C2418" s="146" t="str">
        <f t="shared" si="107"/>
        <v/>
      </c>
      <c r="D2418" s="143" t="str">
        <f>IF('##zz500##'!K2430="","",IF('##zz500##'!K2430="yes",D2417,IF('##zz500##'!T2430&lt;&gt;0,D2417*(1+'##zz500##'!T2430),D2417*(1+C2418))))</f>
        <v/>
      </c>
      <c r="G2418" s="66" t="str">
        <f>IF('##zz500##'!K2430="","",IF('##zz500##'!K2430="no",G2417*(1+E2418),IF('##zz500##'!T2430&lt;&gt;0,G2417*(1+'##zz500##'!T2430),G2417*(1+'##zz500##'!P2430))))</f>
        <v/>
      </c>
    </row>
    <row r="2419" spans="1:7" x14ac:dyDescent="0.25">
      <c r="A2419" s="72" t="str">
        <f>IF('##zz500##'!B2431&lt;&gt;"",'##zz500##'!B2431,"")</f>
        <v/>
      </c>
      <c r="C2419" s="146" t="str">
        <f t="shared" si="107"/>
        <v/>
      </c>
      <c r="D2419" s="143" t="str">
        <f>IF('##zz500##'!K2431="","",IF('##zz500##'!K2431="yes",D2418,IF('##zz500##'!T2431&lt;&gt;0,D2418*(1+'##zz500##'!T2431),D2418*(1+C2419))))</f>
        <v/>
      </c>
      <c r="G2419" s="66" t="str">
        <f>IF('##zz500##'!K2431="","",IF('##zz500##'!K2431="no",G2418*(1+E2419),IF('##zz500##'!T2431&lt;&gt;0,G2418*(1+'##zz500##'!T2431),G2418*(1+'##zz500##'!P2431))))</f>
        <v/>
      </c>
    </row>
    <row r="2420" spans="1:7" x14ac:dyDescent="0.25">
      <c r="A2420" s="72" t="str">
        <f>IF('##zz500##'!B2432&lt;&gt;"",'##zz500##'!B2432,"")</f>
        <v/>
      </c>
      <c r="C2420" s="146" t="str">
        <f t="shared" si="107"/>
        <v/>
      </c>
      <c r="D2420" s="143" t="str">
        <f>IF('##zz500##'!K2432="","",IF('##zz500##'!K2432="yes",D2419,IF('##zz500##'!T2432&lt;&gt;0,D2419*(1+'##zz500##'!T2432),D2419*(1+C2420))))</f>
        <v/>
      </c>
      <c r="G2420" s="66" t="str">
        <f>IF('##zz500##'!K2432="","",IF('##zz500##'!K2432="no",G2419*(1+E2420),IF('##zz500##'!T2432&lt;&gt;0,G2419*(1+'##zz500##'!T2432),G2419*(1+'##zz500##'!P2432))))</f>
        <v/>
      </c>
    </row>
    <row r="2421" spans="1:7" x14ac:dyDescent="0.25">
      <c r="A2421" s="72" t="str">
        <f>IF('##zz500##'!B2433&lt;&gt;"",'##zz500##'!B2433,"")</f>
        <v/>
      </c>
      <c r="C2421" s="146" t="str">
        <f t="shared" si="107"/>
        <v/>
      </c>
      <c r="D2421" s="143" t="str">
        <f>IF('##zz500##'!K2433="","",IF('##zz500##'!K2433="yes",D2420,IF('##zz500##'!T2433&lt;&gt;0,D2420*(1+'##zz500##'!T2433),D2420*(1+C2421))))</f>
        <v/>
      </c>
      <c r="G2421" s="66" t="str">
        <f>IF('##zz500##'!K2433="","",IF('##zz500##'!K2433="no",G2420*(1+E2421),IF('##zz500##'!T2433&lt;&gt;0,G2420*(1+'##zz500##'!T2433),G2420*(1+'##zz500##'!P2433))))</f>
        <v/>
      </c>
    </row>
    <row r="2422" spans="1:7" x14ac:dyDescent="0.25">
      <c r="A2422" s="72" t="str">
        <f>IF('##zz500##'!B2434&lt;&gt;"",'##zz500##'!B2434,"")</f>
        <v/>
      </c>
      <c r="C2422" s="146" t="str">
        <f t="shared" si="107"/>
        <v/>
      </c>
      <c r="D2422" s="143" t="str">
        <f>IF('##zz500##'!K2434="","",IF('##zz500##'!K2434="yes",D2421,IF('##zz500##'!T2434&lt;&gt;0,D2421*(1+'##zz500##'!T2434),D2421*(1+C2422))))</f>
        <v/>
      </c>
      <c r="G2422" s="66" t="str">
        <f>IF('##zz500##'!K2434="","",IF('##zz500##'!K2434="no",G2421*(1+E2422),IF('##zz500##'!T2434&lt;&gt;0,G2421*(1+'##zz500##'!T2434),G2421*(1+'##zz500##'!P2434))))</f>
        <v/>
      </c>
    </row>
    <row r="2423" spans="1:7" x14ac:dyDescent="0.25">
      <c r="A2423" s="72" t="str">
        <f>IF('##zz500##'!B2435&lt;&gt;"",'##zz500##'!B2435,"")</f>
        <v/>
      </c>
      <c r="C2423" s="146" t="str">
        <f t="shared" si="107"/>
        <v/>
      </c>
      <c r="D2423" s="143" t="str">
        <f>IF('##zz500##'!K2435="","",IF('##zz500##'!K2435="yes",D2422,IF('##zz500##'!T2435&lt;&gt;0,D2422*(1+'##zz500##'!T2435),D2422*(1+C2423))))</f>
        <v/>
      </c>
      <c r="G2423" s="66" t="str">
        <f>IF('##zz500##'!K2435="","",IF('##zz500##'!K2435="no",G2422*(1+E2423),IF('##zz500##'!T2435&lt;&gt;0,G2422*(1+'##zz500##'!T2435),G2422*(1+'##zz500##'!P2435))))</f>
        <v/>
      </c>
    </row>
    <row r="2424" spans="1:7" x14ac:dyDescent="0.25">
      <c r="A2424" s="72" t="str">
        <f>IF('##zz500##'!B2436&lt;&gt;"",'##zz500##'!B2436,"")</f>
        <v/>
      </c>
      <c r="C2424" s="146" t="str">
        <f t="shared" si="107"/>
        <v/>
      </c>
      <c r="D2424" s="143" t="str">
        <f>IF('##zz500##'!K2436="","",IF('##zz500##'!K2436="yes",D2423,IF('##zz500##'!T2436&lt;&gt;0,D2423*(1+'##zz500##'!T2436),D2423*(1+C2424))))</f>
        <v/>
      </c>
    </row>
    <row r="2425" spans="1:7" x14ac:dyDescent="0.25">
      <c r="A2425" s="72" t="str">
        <f>IF('##zz500##'!B2437&lt;&gt;"",'##zz500##'!B2437,"")</f>
        <v/>
      </c>
      <c r="C2425" s="146" t="str">
        <f t="shared" si="107"/>
        <v/>
      </c>
      <c r="D2425" s="143" t="str">
        <f>IF('##zz500##'!K2437="","",IF('##zz500##'!K2437="yes",D2424,IF('##zz500##'!T2437&lt;&gt;0,D2424*(1+'##zz500##'!T2437),D2424*(1+C2425))))</f>
        <v/>
      </c>
    </row>
    <row r="2426" spans="1:7" x14ac:dyDescent="0.25">
      <c r="A2426" s="72" t="str">
        <f>IF('##zz500##'!B2438&lt;&gt;"",'##zz500##'!B2438,"")</f>
        <v/>
      </c>
      <c r="C2426" s="146" t="str">
        <f t="shared" si="107"/>
        <v/>
      </c>
      <c r="D2426" s="143" t="str">
        <f>IF('##zz500##'!K2438="","",IF('##zz500##'!K2438="yes",D2425,IF('##zz500##'!T2438&lt;&gt;0,D2425*(1+'##zz500##'!T2438),D2425*(1+C2426))))</f>
        <v/>
      </c>
    </row>
    <row r="2427" spans="1:7" x14ac:dyDescent="0.25">
      <c r="A2427" s="72" t="str">
        <f>IF('##zz500##'!B2439&lt;&gt;"",'##zz500##'!B2439,"")</f>
        <v/>
      </c>
      <c r="C2427" s="146" t="str">
        <f t="shared" si="107"/>
        <v/>
      </c>
      <c r="D2427" s="143" t="str">
        <f>IF('##zz500##'!K2439="","",IF('##zz500##'!K2439="yes",D2426,IF('##zz500##'!T2439&lt;&gt;0,D2426*(1+'##zz500##'!T2439),D2426*(1+C2427))))</f>
        <v/>
      </c>
    </row>
    <row r="2428" spans="1:7" x14ac:dyDescent="0.25">
      <c r="A2428" s="72" t="str">
        <f>IF('##zz500##'!B2440&lt;&gt;"",'##zz500##'!B2440,"")</f>
        <v/>
      </c>
      <c r="C2428" s="146" t="str">
        <f t="shared" si="107"/>
        <v/>
      </c>
      <c r="D2428" s="143" t="str">
        <f>IF('##zz500##'!K2440="","",IF('##zz500##'!K2440="yes",D2427,IF('##zz500##'!T2440&lt;&gt;0,D2427*(1+'##zz500##'!T2440),D2427*(1+C2428))))</f>
        <v/>
      </c>
    </row>
    <row r="2429" spans="1:7" x14ac:dyDescent="0.25">
      <c r="A2429" s="72" t="str">
        <f>IF('##zz500##'!B2441&lt;&gt;"",'##zz500##'!B2441,"")</f>
        <v/>
      </c>
      <c r="C2429" s="146" t="str">
        <f t="shared" si="107"/>
        <v/>
      </c>
      <c r="D2429" s="143" t="str">
        <f>IF('##zz500##'!K2441="","",IF('##zz500##'!K2441="yes",D2428,IF('##zz500##'!T2441&lt;&gt;0,D2428*(1+'##zz500##'!T2441),D2428*(1+C2429))))</f>
        <v/>
      </c>
    </row>
    <row r="2430" spans="1:7" x14ac:dyDescent="0.25">
      <c r="A2430" s="72" t="str">
        <f>IF('##zz500##'!B2442&lt;&gt;"",'##zz500##'!B2442,"")</f>
        <v/>
      </c>
      <c r="C2430" s="146" t="str">
        <f t="shared" si="107"/>
        <v/>
      </c>
      <c r="D2430" s="143" t="str">
        <f>IF('##zz500##'!K2442="","",IF('##zz500##'!K2442="yes",D2429,IF('##zz500##'!T2442&lt;&gt;0,D2429*(1+'##zz500##'!T2442),D2429*(1+C2430))))</f>
        <v/>
      </c>
    </row>
    <row r="2431" spans="1:7" x14ac:dyDescent="0.25">
      <c r="A2431" s="72" t="str">
        <f>IF('##zz500##'!B2443&lt;&gt;"",'##zz500##'!B2443,"")</f>
        <v/>
      </c>
      <c r="C2431" s="146" t="str">
        <f t="shared" si="107"/>
        <v/>
      </c>
      <c r="D2431" s="143" t="str">
        <f>IF('##zz500##'!K2443="","",IF('##zz500##'!K2443="yes",D2430,IF('##zz500##'!T2443&lt;&gt;0,D2430*(1+'##zz500##'!T2443),D2430*(1+C2431))))</f>
        <v/>
      </c>
    </row>
    <row r="2432" spans="1:7" x14ac:dyDescent="0.25">
      <c r="A2432" s="72" t="str">
        <f>IF('##zz500##'!B2444&lt;&gt;"",'##zz500##'!B2444,"")</f>
        <v/>
      </c>
      <c r="C2432" s="146" t="str">
        <f t="shared" si="107"/>
        <v/>
      </c>
      <c r="D2432" s="143" t="str">
        <f>IF('##zz500##'!K2444="","",IF('##zz500##'!K2444="yes",D2431,IF('##zz500##'!T2444&lt;&gt;0,D2431*(1+'##zz500##'!T2444),D2431*(1+C2432))))</f>
        <v/>
      </c>
    </row>
    <row r="2433" spans="1:4" x14ac:dyDescent="0.25">
      <c r="A2433" s="72" t="str">
        <f>IF('##zz500##'!B2445&lt;&gt;"",'##zz500##'!B2445,"")</f>
        <v/>
      </c>
      <c r="C2433" s="146" t="str">
        <f t="shared" si="107"/>
        <v/>
      </c>
      <c r="D2433" s="143" t="str">
        <f>IF('##zz500##'!K2445="","",IF('##zz500##'!K2445="yes",D2432,IF('##zz500##'!T2445&lt;&gt;0,D2432*(1+'##zz500##'!T2445),D2432*(1+C2433))))</f>
        <v/>
      </c>
    </row>
    <row r="2434" spans="1:4" x14ac:dyDescent="0.25">
      <c r="A2434" s="72" t="str">
        <f>IF('##zz500##'!B2446&lt;&gt;"",'##zz500##'!B2446,"")</f>
        <v/>
      </c>
      <c r="C2434" s="146" t="str">
        <f t="shared" si="107"/>
        <v/>
      </c>
      <c r="D2434" s="143" t="str">
        <f>IF('##zz500##'!K2446="","",IF('##zz500##'!K2446="yes",D2433,IF('##zz500##'!T2446&lt;&gt;0,D2433*(1+'##zz500##'!T2446),D2433*(1+C2434))))</f>
        <v/>
      </c>
    </row>
    <row r="2435" spans="1:4" x14ac:dyDescent="0.25">
      <c r="A2435" s="72" t="str">
        <f>IF('##zz500##'!B2447&lt;&gt;"",'##zz500##'!B2447,"")</f>
        <v/>
      </c>
      <c r="C2435" s="146" t="str">
        <f t="shared" si="107"/>
        <v/>
      </c>
      <c r="D2435" s="143" t="str">
        <f>IF('##zz500##'!K2447="","",IF('##zz500##'!K2447="yes",D2434,IF('##zz500##'!T2447&lt;&gt;0,D2434*(1+'##zz500##'!T2447),D2434*(1+C2435))))</f>
        <v/>
      </c>
    </row>
    <row r="2436" spans="1:4" x14ac:dyDescent="0.25">
      <c r="A2436" s="72" t="str">
        <f>IF('##zz500##'!B2448&lt;&gt;"",'##zz500##'!B2448,"")</f>
        <v/>
      </c>
      <c r="C2436" s="146" t="str">
        <f t="shared" ref="C2436:C2499" si="108">IF(AND(B2435&gt;0,B2436&gt;0),B2436/B2435-1,"")</f>
        <v/>
      </c>
      <c r="D2436" s="143" t="str">
        <f>IF('##zz500##'!K2448="","",IF('##zz500##'!K2448="yes",D2435,IF('##zz500##'!T2448&lt;&gt;0,D2435*(1+'##zz500##'!T2448),D2435*(1+C2436))))</f>
        <v/>
      </c>
    </row>
    <row r="2437" spans="1:4" x14ac:dyDescent="0.25">
      <c r="A2437" s="72" t="str">
        <f>IF('##zz500##'!B2449&lt;&gt;"",'##zz500##'!B2449,"")</f>
        <v/>
      </c>
      <c r="C2437" s="146" t="str">
        <f t="shared" si="108"/>
        <v/>
      </c>
      <c r="D2437" s="143" t="str">
        <f>IF('##zz500##'!K2449="","",IF('##zz500##'!K2449="yes",D2436,IF('##zz500##'!T2449&lt;&gt;0,D2436*(1+'##zz500##'!T2449),D2436*(1+C2437))))</f>
        <v/>
      </c>
    </row>
    <row r="2438" spans="1:4" x14ac:dyDescent="0.25">
      <c r="A2438" s="72" t="str">
        <f>IF('##zz500##'!B2450&lt;&gt;"",'##zz500##'!B2450,"")</f>
        <v/>
      </c>
      <c r="C2438" s="146" t="str">
        <f t="shared" si="108"/>
        <v/>
      </c>
      <c r="D2438" s="143" t="str">
        <f>IF('##zz500##'!K2450="","",IF('##zz500##'!K2450="yes",D2437,IF('##zz500##'!T2450&lt;&gt;0,D2437*(1+'##zz500##'!T2450),D2437*(1+C2438))))</f>
        <v/>
      </c>
    </row>
    <row r="2439" spans="1:4" x14ac:dyDescent="0.25">
      <c r="A2439" s="72" t="str">
        <f>IF('##zz500##'!B2451&lt;&gt;"",'##zz500##'!B2451,"")</f>
        <v/>
      </c>
      <c r="C2439" s="146" t="str">
        <f t="shared" si="108"/>
        <v/>
      </c>
      <c r="D2439" s="143" t="str">
        <f>IF('##zz500##'!K2451="","",IF('##zz500##'!K2451="yes",D2438,IF('##zz500##'!T2451&lt;&gt;0,D2438*(1+'##zz500##'!T2451),D2438*(1+C2439))))</f>
        <v/>
      </c>
    </row>
    <row r="2440" spans="1:4" x14ac:dyDescent="0.25">
      <c r="A2440" s="72" t="str">
        <f>IF('##zz500##'!B2452&lt;&gt;"",'##zz500##'!B2452,"")</f>
        <v/>
      </c>
      <c r="C2440" s="146" t="str">
        <f t="shared" si="108"/>
        <v/>
      </c>
      <c r="D2440" s="143" t="str">
        <f>IF('##zz500##'!K2452="","",IF('##zz500##'!K2452="yes",D2439,IF('##zz500##'!T2452&lt;&gt;0,D2439*(1+'##zz500##'!T2452),D2439*(1+C2440))))</f>
        <v/>
      </c>
    </row>
    <row r="2441" spans="1:4" x14ac:dyDescent="0.25">
      <c r="A2441" s="72" t="str">
        <f>IF('##zz500##'!B2453&lt;&gt;"",'##zz500##'!B2453,"")</f>
        <v/>
      </c>
      <c r="C2441" s="146" t="str">
        <f t="shared" si="108"/>
        <v/>
      </c>
      <c r="D2441" s="143" t="str">
        <f>IF('##zz500##'!K2453="","",IF('##zz500##'!K2453="yes",D2440,IF('##zz500##'!T2453&lt;&gt;0,D2440*(1+'##zz500##'!T2453),D2440*(1+C2441))))</f>
        <v/>
      </c>
    </row>
    <row r="2442" spans="1:4" x14ac:dyDescent="0.25">
      <c r="A2442" s="72" t="str">
        <f>IF('##zz500##'!B2454&lt;&gt;"",'##zz500##'!B2454,"")</f>
        <v/>
      </c>
      <c r="C2442" s="146" t="str">
        <f t="shared" si="108"/>
        <v/>
      </c>
      <c r="D2442" s="143" t="str">
        <f>IF('##zz500##'!K2454="","",IF('##zz500##'!K2454="yes",D2441,IF('##zz500##'!T2454&lt;&gt;0,D2441*(1+'##zz500##'!T2454),D2441*(1+C2442))))</f>
        <v/>
      </c>
    </row>
    <row r="2443" spans="1:4" x14ac:dyDescent="0.25">
      <c r="A2443" s="72" t="str">
        <f>IF('##zz500##'!B2455&lt;&gt;"",'##zz500##'!B2455,"")</f>
        <v/>
      </c>
      <c r="C2443" s="146" t="str">
        <f t="shared" si="108"/>
        <v/>
      </c>
      <c r="D2443" s="143" t="str">
        <f>IF('##zz500##'!K2455="","",IF('##zz500##'!K2455="yes",D2442,IF('##zz500##'!T2455&lt;&gt;0,D2442*(1+'##zz500##'!T2455),D2442*(1+C2443))))</f>
        <v/>
      </c>
    </row>
    <row r="2444" spans="1:4" x14ac:dyDescent="0.25">
      <c r="A2444" s="72" t="str">
        <f>IF('##zz500##'!B2456&lt;&gt;"",'##zz500##'!B2456,"")</f>
        <v/>
      </c>
      <c r="C2444" s="146" t="str">
        <f t="shared" si="108"/>
        <v/>
      </c>
      <c r="D2444" s="143" t="str">
        <f>IF('##zz500##'!K2456="","",IF('##zz500##'!K2456="yes",D2443,IF('##zz500##'!T2456&lt;&gt;0,D2443*(1+'##zz500##'!T2456),D2443*(1+C2444))))</f>
        <v/>
      </c>
    </row>
    <row r="2445" spans="1:4" x14ac:dyDescent="0.25">
      <c r="A2445" s="72" t="str">
        <f>IF('##zz500##'!B2457&lt;&gt;"",'##zz500##'!B2457,"")</f>
        <v/>
      </c>
      <c r="C2445" s="146" t="str">
        <f t="shared" si="108"/>
        <v/>
      </c>
      <c r="D2445" s="143" t="str">
        <f>IF('##zz500##'!K2457="","",IF('##zz500##'!K2457="yes",D2444,IF('##zz500##'!T2457&lt;&gt;0,D2444*(1+'##zz500##'!T2457),D2444*(1+C2445))))</f>
        <v/>
      </c>
    </row>
    <row r="2446" spans="1:4" x14ac:dyDescent="0.25">
      <c r="A2446" s="72" t="str">
        <f>IF('##zz500##'!B2458&lt;&gt;"",'##zz500##'!B2458,"")</f>
        <v/>
      </c>
      <c r="C2446" s="146" t="str">
        <f t="shared" si="108"/>
        <v/>
      </c>
      <c r="D2446" s="143" t="str">
        <f>IF('##zz500##'!K2458="","",IF('##zz500##'!K2458="yes",D2445,IF('##zz500##'!T2458&lt;&gt;0,D2445*(1+'##zz500##'!T2458),D2445*(1+C2446))))</f>
        <v/>
      </c>
    </row>
    <row r="2447" spans="1:4" x14ac:dyDescent="0.25">
      <c r="A2447" s="72" t="str">
        <f>IF('##zz500##'!B2459&lt;&gt;"",'##zz500##'!B2459,"")</f>
        <v/>
      </c>
      <c r="C2447" s="146" t="str">
        <f t="shared" si="108"/>
        <v/>
      </c>
      <c r="D2447" s="143" t="str">
        <f>IF('##zz500##'!K2459="","",IF('##zz500##'!K2459="yes",D2446,IF('##zz500##'!T2459&lt;&gt;0,D2446*(1+'##zz500##'!T2459),D2446*(1+C2447))))</f>
        <v/>
      </c>
    </row>
    <row r="2448" spans="1:4" x14ac:dyDescent="0.25">
      <c r="A2448" s="72" t="str">
        <f>IF('##zz500##'!B2460&lt;&gt;"",'##zz500##'!B2460,"")</f>
        <v/>
      </c>
      <c r="C2448" s="146" t="str">
        <f t="shared" si="108"/>
        <v/>
      </c>
      <c r="D2448" s="143" t="str">
        <f>IF('##zz500##'!K2460="","",IF('##zz500##'!K2460="yes",D2447,IF('##zz500##'!T2460&lt;&gt;0,D2447*(1+'##zz500##'!T2460),D2447*(1+C2448))))</f>
        <v/>
      </c>
    </row>
    <row r="2449" spans="1:4" x14ac:dyDescent="0.25">
      <c r="A2449" s="72" t="str">
        <f>IF('##zz500##'!B2461&lt;&gt;"",'##zz500##'!B2461,"")</f>
        <v/>
      </c>
      <c r="C2449" s="146" t="str">
        <f t="shared" si="108"/>
        <v/>
      </c>
      <c r="D2449" s="143" t="str">
        <f>IF('##zz500##'!K2461="","",IF('##zz500##'!K2461="yes",D2448,IF('##zz500##'!T2461&lt;&gt;0,D2448*(1+'##zz500##'!T2461),D2448*(1+C2449))))</f>
        <v/>
      </c>
    </row>
    <row r="2450" spans="1:4" x14ac:dyDescent="0.25">
      <c r="A2450" s="72" t="str">
        <f>IF('##zz500##'!B2462&lt;&gt;"",'##zz500##'!B2462,"")</f>
        <v/>
      </c>
      <c r="C2450" s="146" t="str">
        <f t="shared" si="108"/>
        <v/>
      </c>
      <c r="D2450" s="143" t="str">
        <f>IF('##zz500##'!K2462="","",IF('##zz500##'!K2462="yes",D2449,IF('##zz500##'!T2462&lt;&gt;0,D2449*(1+'##zz500##'!T2462),D2449*(1+C2450))))</f>
        <v/>
      </c>
    </row>
    <row r="2451" spans="1:4" x14ac:dyDescent="0.25">
      <c r="A2451" s="72" t="str">
        <f>IF('##zz500##'!B2463&lt;&gt;"",'##zz500##'!B2463,"")</f>
        <v/>
      </c>
      <c r="C2451" s="146" t="str">
        <f t="shared" si="108"/>
        <v/>
      </c>
      <c r="D2451" s="143" t="str">
        <f>IF('##zz500##'!K2463="","",IF('##zz500##'!K2463="yes",D2450,IF('##zz500##'!T2463&lt;&gt;0,D2450*(1+'##zz500##'!T2463),D2450*(1+C2451))))</f>
        <v/>
      </c>
    </row>
    <row r="2452" spans="1:4" x14ac:dyDescent="0.25">
      <c r="A2452" s="72" t="str">
        <f>IF('##zz500##'!B2464&lt;&gt;"",'##zz500##'!B2464,"")</f>
        <v/>
      </c>
      <c r="C2452" s="146" t="str">
        <f t="shared" si="108"/>
        <v/>
      </c>
      <c r="D2452" s="143" t="str">
        <f>IF('##zz500##'!K2464="","",IF('##zz500##'!K2464="yes",D2451,IF('##zz500##'!T2464&lt;&gt;0,D2451*(1+'##zz500##'!T2464),D2451*(1+C2452))))</f>
        <v/>
      </c>
    </row>
    <row r="2453" spans="1:4" x14ac:dyDescent="0.25">
      <c r="A2453" s="72" t="str">
        <f>IF('##zz500##'!B2465&lt;&gt;"",'##zz500##'!B2465,"")</f>
        <v/>
      </c>
      <c r="C2453" s="146" t="str">
        <f t="shared" si="108"/>
        <v/>
      </c>
      <c r="D2453" s="143" t="str">
        <f>IF('##zz500##'!K2465="","",IF('##zz500##'!K2465="yes",D2452,IF('##zz500##'!T2465&lt;&gt;0,D2452*(1+'##zz500##'!T2465),D2452*(1+C2453))))</f>
        <v/>
      </c>
    </row>
    <row r="2454" spans="1:4" x14ac:dyDescent="0.25">
      <c r="A2454" s="72" t="str">
        <f>IF('##zz500##'!B2466&lt;&gt;"",'##zz500##'!B2466,"")</f>
        <v/>
      </c>
      <c r="C2454" s="146" t="str">
        <f t="shared" si="108"/>
        <v/>
      </c>
      <c r="D2454" s="143" t="str">
        <f>IF('##zz500##'!K2466="","",IF('##zz500##'!K2466="yes",D2453,IF('##zz500##'!T2466&lt;&gt;0,D2453*(1+'##zz500##'!T2466),D2453*(1+C2454))))</f>
        <v/>
      </c>
    </row>
    <row r="2455" spans="1:4" x14ac:dyDescent="0.25">
      <c r="A2455" s="72" t="str">
        <f>IF('##zz500##'!B2467&lt;&gt;"",'##zz500##'!B2467,"")</f>
        <v/>
      </c>
      <c r="C2455" s="146" t="str">
        <f t="shared" si="108"/>
        <v/>
      </c>
      <c r="D2455" s="143" t="str">
        <f>IF('##zz500##'!K2467="","",IF('##zz500##'!K2467="yes",D2454,IF('##zz500##'!T2467&lt;&gt;0,D2454*(1+'##zz500##'!T2467),D2454*(1+C2455))))</f>
        <v/>
      </c>
    </row>
    <row r="2456" spans="1:4" x14ac:dyDescent="0.25">
      <c r="A2456" s="72" t="str">
        <f>IF('##zz500##'!B2468&lt;&gt;"",'##zz500##'!B2468,"")</f>
        <v/>
      </c>
      <c r="C2456" s="146" t="str">
        <f t="shared" si="108"/>
        <v/>
      </c>
      <c r="D2456" s="143" t="str">
        <f>IF('##zz500##'!K2468="","",IF('##zz500##'!K2468="yes",D2455,IF('##zz500##'!T2468&lt;&gt;0,D2455*(1+'##zz500##'!T2468),D2455*(1+C2456))))</f>
        <v/>
      </c>
    </row>
    <row r="2457" spans="1:4" x14ac:dyDescent="0.25">
      <c r="A2457" s="72" t="str">
        <f>IF('##zz500##'!B2469&lt;&gt;"",'##zz500##'!B2469,"")</f>
        <v/>
      </c>
      <c r="C2457" s="146" t="str">
        <f t="shared" si="108"/>
        <v/>
      </c>
      <c r="D2457" s="143" t="str">
        <f>IF('##zz500##'!K2469="","",IF('##zz500##'!K2469="yes",D2456,IF('##zz500##'!T2469&lt;&gt;0,D2456*(1+'##zz500##'!T2469),D2456*(1+C2457))))</f>
        <v/>
      </c>
    </row>
    <row r="2458" spans="1:4" x14ac:dyDescent="0.25">
      <c r="A2458" s="72" t="str">
        <f>IF('##zz500##'!B2470&lt;&gt;"",'##zz500##'!B2470,"")</f>
        <v/>
      </c>
      <c r="C2458" s="146" t="str">
        <f t="shared" si="108"/>
        <v/>
      </c>
      <c r="D2458" s="143" t="str">
        <f>IF('##zz500##'!K2470="","",IF('##zz500##'!K2470="yes",D2457,IF('##zz500##'!T2470&lt;&gt;0,D2457*(1+'##zz500##'!T2470),D2457*(1+C2458))))</f>
        <v/>
      </c>
    </row>
    <row r="2459" spans="1:4" x14ac:dyDescent="0.25">
      <c r="A2459" s="72" t="str">
        <f>IF('##zz500##'!B2471&lt;&gt;"",'##zz500##'!B2471,"")</f>
        <v/>
      </c>
      <c r="C2459" s="146" t="str">
        <f t="shared" si="108"/>
        <v/>
      </c>
      <c r="D2459" s="143" t="str">
        <f>IF('##zz500##'!K2471="","",IF('##zz500##'!K2471="yes",D2458,IF('##zz500##'!T2471&lt;&gt;0,D2458*(1+'##zz500##'!T2471),D2458*(1+C2459))))</f>
        <v/>
      </c>
    </row>
    <row r="2460" spans="1:4" x14ac:dyDescent="0.25">
      <c r="A2460" s="72" t="str">
        <f>IF('##zz500##'!B2472&lt;&gt;"",'##zz500##'!B2472,"")</f>
        <v/>
      </c>
      <c r="C2460" s="146" t="str">
        <f t="shared" si="108"/>
        <v/>
      </c>
      <c r="D2460" s="143" t="str">
        <f>IF('##zz500##'!K2472="","",IF('##zz500##'!K2472="yes",D2459,IF('##zz500##'!T2472&lt;&gt;0,D2459*(1+'##zz500##'!T2472),D2459*(1+C2460))))</f>
        <v/>
      </c>
    </row>
    <row r="2461" spans="1:4" x14ac:dyDescent="0.25">
      <c r="A2461" s="72" t="str">
        <f>IF('##zz500##'!B2473&lt;&gt;"",'##zz500##'!B2473,"")</f>
        <v/>
      </c>
      <c r="C2461" s="146" t="str">
        <f t="shared" si="108"/>
        <v/>
      </c>
      <c r="D2461" s="143" t="str">
        <f>IF('##zz500##'!K2473="","",IF('##zz500##'!K2473="yes",D2460,IF('##zz500##'!T2473&lt;&gt;0,D2460*(1+'##zz500##'!T2473),D2460*(1+C2461))))</f>
        <v/>
      </c>
    </row>
    <row r="2462" spans="1:4" x14ac:dyDescent="0.25">
      <c r="A2462" s="72" t="str">
        <f>IF('##zz500##'!B2474&lt;&gt;"",'##zz500##'!B2474,"")</f>
        <v/>
      </c>
      <c r="C2462" s="146" t="str">
        <f t="shared" si="108"/>
        <v/>
      </c>
      <c r="D2462" s="143" t="str">
        <f>IF('##zz500##'!K2474="","",IF('##zz500##'!K2474="yes",D2461,IF('##zz500##'!T2474&lt;&gt;0,D2461*(1+'##zz500##'!T2474),D2461*(1+C2462))))</f>
        <v/>
      </c>
    </row>
    <row r="2463" spans="1:4" x14ac:dyDescent="0.25">
      <c r="A2463" s="72" t="str">
        <f>IF('##zz500##'!B2475&lt;&gt;"",'##zz500##'!B2475,"")</f>
        <v/>
      </c>
      <c r="C2463" s="146" t="str">
        <f t="shared" si="108"/>
        <v/>
      </c>
      <c r="D2463" s="143" t="str">
        <f>IF('##zz500##'!K2475="","",IF('##zz500##'!K2475="yes",D2462,IF('##zz500##'!T2475&lt;&gt;0,D2462*(1+'##zz500##'!T2475),D2462*(1+C2463))))</f>
        <v/>
      </c>
    </row>
    <row r="2464" spans="1:4" x14ac:dyDescent="0.25">
      <c r="A2464" s="72" t="str">
        <f>IF('##zz500##'!B2476&lt;&gt;"",'##zz500##'!B2476,"")</f>
        <v/>
      </c>
      <c r="C2464" s="146" t="str">
        <f t="shared" si="108"/>
        <v/>
      </c>
      <c r="D2464" s="143" t="str">
        <f>IF('##zz500##'!K2476="","",IF('##zz500##'!K2476="yes",D2463,IF('##zz500##'!T2476&lt;&gt;0,D2463*(1+'##zz500##'!T2476),D2463*(1+C2464))))</f>
        <v/>
      </c>
    </row>
    <row r="2465" spans="1:4" x14ac:dyDescent="0.25">
      <c r="A2465" s="72" t="str">
        <f>IF('##zz500##'!B2477&lt;&gt;"",'##zz500##'!B2477,"")</f>
        <v/>
      </c>
      <c r="C2465" s="146" t="str">
        <f t="shared" si="108"/>
        <v/>
      </c>
      <c r="D2465" s="143" t="str">
        <f>IF('##zz500##'!K2477="","",IF('##zz500##'!K2477="yes",D2464,IF('##zz500##'!T2477&lt;&gt;0,D2464*(1+'##zz500##'!T2477),D2464*(1+C2465))))</f>
        <v/>
      </c>
    </row>
    <row r="2466" spans="1:4" x14ac:dyDescent="0.25">
      <c r="A2466" s="72" t="str">
        <f>IF('##zz500##'!B2478&lt;&gt;"",'##zz500##'!B2478,"")</f>
        <v/>
      </c>
      <c r="C2466" s="146" t="str">
        <f t="shared" si="108"/>
        <v/>
      </c>
      <c r="D2466" s="143" t="str">
        <f>IF('##zz500##'!K2478="","",IF('##zz500##'!K2478="yes",D2465,IF('##zz500##'!T2478&lt;&gt;0,D2465*(1+'##zz500##'!T2478),D2465*(1+C2466))))</f>
        <v/>
      </c>
    </row>
    <row r="2467" spans="1:4" x14ac:dyDescent="0.25">
      <c r="A2467" s="72" t="str">
        <f>IF('##zz500##'!B2479&lt;&gt;"",'##zz500##'!B2479,"")</f>
        <v/>
      </c>
      <c r="C2467" s="146" t="str">
        <f t="shared" si="108"/>
        <v/>
      </c>
      <c r="D2467" s="143" t="str">
        <f>IF('##zz500##'!K2479="","",IF('##zz500##'!K2479="yes",D2466,IF('##zz500##'!T2479&lt;&gt;0,D2466*(1+'##zz500##'!T2479),D2466*(1+C2467))))</f>
        <v/>
      </c>
    </row>
    <row r="2468" spans="1:4" x14ac:dyDescent="0.25">
      <c r="A2468" s="72" t="str">
        <f>IF('##zz500##'!B2480&lt;&gt;"",'##zz500##'!B2480,"")</f>
        <v/>
      </c>
      <c r="C2468" s="146" t="str">
        <f t="shared" si="108"/>
        <v/>
      </c>
      <c r="D2468" s="143" t="str">
        <f>IF('##zz500##'!K2480="","",IF('##zz500##'!K2480="yes",D2467,IF('##zz500##'!T2480&lt;&gt;0,D2467*(1+'##zz500##'!T2480),D2467*(1+C2468))))</f>
        <v/>
      </c>
    </row>
    <row r="2469" spans="1:4" x14ac:dyDescent="0.25">
      <c r="A2469" s="72" t="str">
        <f>IF('##zz500##'!B2481&lt;&gt;"",'##zz500##'!B2481,"")</f>
        <v/>
      </c>
      <c r="C2469" s="146" t="str">
        <f t="shared" si="108"/>
        <v/>
      </c>
      <c r="D2469" s="143" t="str">
        <f>IF('##zz500##'!K2481="","",IF('##zz500##'!K2481="yes",D2468,IF('##zz500##'!T2481&lt;&gt;0,D2468*(1+'##zz500##'!T2481),D2468*(1+C2469))))</f>
        <v/>
      </c>
    </row>
    <row r="2470" spans="1:4" x14ac:dyDescent="0.25">
      <c r="A2470" s="72" t="str">
        <f>IF('##zz500##'!B2482&lt;&gt;"",'##zz500##'!B2482,"")</f>
        <v/>
      </c>
      <c r="C2470" s="146" t="str">
        <f t="shared" si="108"/>
        <v/>
      </c>
      <c r="D2470" s="143" t="str">
        <f>IF('##zz500##'!K2482="","",IF('##zz500##'!K2482="yes",D2469,IF('##zz500##'!T2482&lt;&gt;0,D2469*(1+'##zz500##'!T2482),D2469*(1+C2470))))</f>
        <v/>
      </c>
    </row>
    <row r="2471" spans="1:4" x14ac:dyDescent="0.25">
      <c r="A2471" s="72" t="str">
        <f>IF('##zz500##'!B2483&lt;&gt;"",'##zz500##'!B2483,"")</f>
        <v/>
      </c>
      <c r="C2471" s="146" t="str">
        <f t="shared" si="108"/>
        <v/>
      </c>
      <c r="D2471" s="143" t="str">
        <f>IF('##zz500##'!K2483="","",IF('##zz500##'!K2483="yes",D2470,IF('##zz500##'!T2483&lt;&gt;0,D2470*(1+'##zz500##'!T2483),D2470*(1+C2471))))</f>
        <v/>
      </c>
    </row>
    <row r="2472" spans="1:4" x14ac:dyDescent="0.25">
      <c r="A2472" s="72" t="str">
        <f>IF('##zz500##'!B2484&lt;&gt;"",'##zz500##'!B2484,"")</f>
        <v/>
      </c>
      <c r="C2472" s="146" t="str">
        <f t="shared" si="108"/>
        <v/>
      </c>
      <c r="D2472" s="143" t="str">
        <f>IF('##zz500##'!K2484="","",IF('##zz500##'!K2484="yes",D2471,IF('##zz500##'!T2484&lt;&gt;0,D2471*(1+'##zz500##'!T2484),D2471*(1+C2472))))</f>
        <v/>
      </c>
    </row>
    <row r="2473" spans="1:4" x14ac:dyDescent="0.25">
      <c r="A2473" s="72" t="str">
        <f>IF('##zz500##'!B2485&lt;&gt;"",'##zz500##'!B2485,"")</f>
        <v/>
      </c>
      <c r="C2473" s="146" t="str">
        <f t="shared" si="108"/>
        <v/>
      </c>
      <c r="D2473" s="143" t="str">
        <f>IF('##zz500##'!K2485="","",IF('##zz500##'!K2485="yes",D2472,IF('##zz500##'!T2485&lt;&gt;0,D2472*(1+'##zz500##'!T2485),D2472*(1+C2473))))</f>
        <v/>
      </c>
    </row>
    <row r="2474" spans="1:4" x14ac:dyDescent="0.25">
      <c r="A2474" s="72" t="str">
        <f>IF('##zz500##'!B2486&lt;&gt;"",'##zz500##'!B2486,"")</f>
        <v/>
      </c>
      <c r="C2474" s="146" t="str">
        <f t="shared" si="108"/>
        <v/>
      </c>
      <c r="D2474" s="143" t="str">
        <f>IF('##zz500##'!K2486="","",IF('##zz500##'!K2486="yes",D2473,IF('##zz500##'!T2486&lt;&gt;0,D2473*(1+'##zz500##'!T2486),D2473*(1+C2474))))</f>
        <v/>
      </c>
    </row>
    <row r="2475" spans="1:4" x14ac:dyDescent="0.25">
      <c r="A2475" s="72" t="str">
        <f>IF('##zz500##'!B2487&lt;&gt;"",'##zz500##'!B2487,"")</f>
        <v/>
      </c>
      <c r="C2475" s="146" t="str">
        <f t="shared" si="108"/>
        <v/>
      </c>
      <c r="D2475" s="143" t="str">
        <f>IF('##zz500##'!K2487="","",IF('##zz500##'!K2487="yes",D2474,IF('##zz500##'!T2487&lt;&gt;0,D2474*(1+'##zz500##'!T2487),D2474*(1+C2475))))</f>
        <v/>
      </c>
    </row>
    <row r="2476" spans="1:4" x14ac:dyDescent="0.25">
      <c r="A2476" s="72" t="str">
        <f>IF('##zz500##'!B2488&lt;&gt;"",'##zz500##'!B2488,"")</f>
        <v/>
      </c>
      <c r="C2476" s="146" t="str">
        <f t="shared" si="108"/>
        <v/>
      </c>
      <c r="D2476" s="143" t="str">
        <f>IF('##zz500##'!K2488="","",IF('##zz500##'!K2488="yes",D2475,IF('##zz500##'!T2488&lt;&gt;0,D2475*(1+'##zz500##'!T2488),D2475*(1+C2476))))</f>
        <v/>
      </c>
    </row>
    <row r="2477" spans="1:4" x14ac:dyDescent="0.25">
      <c r="A2477" s="72" t="str">
        <f>IF('##zz500##'!B2489&lt;&gt;"",'##zz500##'!B2489,"")</f>
        <v/>
      </c>
      <c r="C2477" s="146" t="str">
        <f t="shared" si="108"/>
        <v/>
      </c>
      <c r="D2477" s="143" t="str">
        <f>IF('##zz500##'!K2489="","",IF('##zz500##'!K2489="yes",D2476,IF('##zz500##'!T2489&lt;&gt;0,D2476*(1+'##zz500##'!T2489),D2476*(1+C2477))))</f>
        <v/>
      </c>
    </row>
    <row r="2478" spans="1:4" x14ac:dyDescent="0.25">
      <c r="A2478" s="72" t="str">
        <f>IF('##zz500##'!B2490&lt;&gt;"",'##zz500##'!B2490,"")</f>
        <v/>
      </c>
      <c r="C2478" s="146" t="str">
        <f t="shared" si="108"/>
        <v/>
      </c>
      <c r="D2478" s="143" t="str">
        <f>IF('##zz500##'!K2490="","",IF('##zz500##'!K2490="yes",D2477,IF('##zz500##'!T2490&lt;&gt;0,D2477*(1+'##zz500##'!T2490),D2477*(1+C2478))))</f>
        <v/>
      </c>
    </row>
    <row r="2479" spans="1:4" x14ac:dyDescent="0.25">
      <c r="A2479" s="72" t="str">
        <f>IF('##zz500##'!B2491&lt;&gt;"",'##zz500##'!B2491,"")</f>
        <v/>
      </c>
      <c r="C2479" s="146" t="str">
        <f t="shared" si="108"/>
        <v/>
      </c>
      <c r="D2479" s="143" t="str">
        <f>IF('##zz500##'!K2491="","",IF('##zz500##'!K2491="yes",D2478,IF('##zz500##'!T2491&lt;&gt;0,D2478*(1+'##zz500##'!T2491),D2478*(1+C2479))))</f>
        <v/>
      </c>
    </row>
    <row r="2480" spans="1:4" x14ac:dyDescent="0.25">
      <c r="A2480" s="72" t="str">
        <f>IF('##zz500##'!B2492&lt;&gt;"",'##zz500##'!B2492,"")</f>
        <v/>
      </c>
      <c r="C2480" s="146" t="str">
        <f t="shared" si="108"/>
        <v/>
      </c>
      <c r="D2480" s="143" t="str">
        <f>IF('##zz500##'!K2492="","",IF('##zz500##'!K2492="yes",D2479,IF('##zz500##'!T2492&lt;&gt;0,D2479*(1+'##zz500##'!T2492),D2479*(1+C2480))))</f>
        <v/>
      </c>
    </row>
    <row r="2481" spans="1:4" x14ac:dyDescent="0.25">
      <c r="A2481" s="72" t="str">
        <f>IF('##zz500##'!B2493&lt;&gt;"",'##zz500##'!B2493,"")</f>
        <v/>
      </c>
      <c r="C2481" s="146" t="str">
        <f t="shared" si="108"/>
        <v/>
      </c>
      <c r="D2481" s="143" t="str">
        <f>IF('##zz500##'!K2493="","",IF('##zz500##'!K2493="yes",D2480,IF('##zz500##'!T2493&lt;&gt;0,D2480*(1+'##zz500##'!T2493),D2480*(1+C2481))))</f>
        <v/>
      </c>
    </row>
    <row r="2482" spans="1:4" x14ac:dyDescent="0.25">
      <c r="A2482" s="72" t="str">
        <f>IF('##zz500##'!B2494&lt;&gt;"",'##zz500##'!B2494,"")</f>
        <v/>
      </c>
      <c r="C2482" s="146" t="str">
        <f t="shared" si="108"/>
        <v/>
      </c>
      <c r="D2482" s="143" t="str">
        <f>IF('##zz500##'!K2494="","",IF('##zz500##'!K2494="yes",D2481,IF('##zz500##'!T2494&lt;&gt;0,D2481*(1+'##zz500##'!T2494),D2481*(1+C2482))))</f>
        <v/>
      </c>
    </row>
    <row r="2483" spans="1:4" x14ac:dyDescent="0.25">
      <c r="A2483" s="72" t="str">
        <f>IF('##zz500##'!B2495&lt;&gt;"",'##zz500##'!B2495,"")</f>
        <v/>
      </c>
      <c r="C2483" s="146" t="str">
        <f t="shared" si="108"/>
        <v/>
      </c>
      <c r="D2483" s="143" t="str">
        <f>IF('##zz500##'!K2495="","",IF('##zz500##'!K2495="yes",D2482,IF('##zz500##'!T2495&lt;&gt;0,D2482*(1+'##zz500##'!T2495),D2482*(1+C2483))))</f>
        <v/>
      </c>
    </row>
    <row r="2484" spans="1:4" x14ac:dyDescent="0.25">
      <c r="A2484" s="72" t="str">
        <f>IF('##zz500##'!B2496&lt;&gt;"",'##zz500##'!B2496,"")</f>
        <v/>
      </c>
      <c r="C2484" s="146" t="str">
        <f t="shared" si="108"/>
        <v/>
      </c>
      <c r="D2484" s="143" t="str">
        <f>IF('##zz500##'!K2496="","",IF('##zz500##'!K2496="yes",D2483,IF('##zz500##'!T2496&lt;&gt;0,D2483*(1+'##zz500##'!T2496),D2483*(1+C2484))))</f>
        <v/>
      </c>
    </row>
    <row r="2485" spans="1:4" x14ac:dyDescent="0.25">
      <c r="A2485" s="72" t="str">
        <f>IF('##zz500##'!B2497&lt;&gt;"",'##zz500##'!B2497,"")</f>
        <v/>
      </c>
      <c r="C2485" s="146" t="str">
        <f t="shared" si="108"/>
        <v/>
      </c>
      <c r="D2485" s="143" t="str">
        <f>IF('##zz500##'!K2497="","",IF('##zz500##'!K2497="yes",D2484,IF('##zz500##'!T2497&lt;&gt;0,D2484*(1+'##zz500##'!T2497),D2484*(1+C2485))))</f>
        <v/>
      </c>
    </row>
    <row r="2486" spans="1:4" x14ac:dyDescent="0.25">
      <c r="A2486" s="72" t="str">
        <f>IF('##zz500##'!B2498&lt;&gt;"",'##zz500##'!B2498,"")</f>
        <v/>
      </c>
      <c r="C2486" s="146" t="str">
        <f t="shared" si="108"/>
        <v/>
      </c>
      <c r="D2486" s="143" t="str">
        <f>IF('##zz500##'!K2498="","",IF('##zz500##'!K2498="yes",D2485,IF('##zz500##'!T2498&lt;&gt;0,D2485*(1+'##zz500##'!T2498),D2485*(1+C2486))))</f>
        <v/>
      </c>
    </row>
    <row r="2487" spans="1:4" x14ac:dyDescent="0.25">
      <c r="A2487" s="72" t="str">
        <f>IF('##zz500##'!B2499&lt;&gt;"",'##zz500##'!B2499,"")</f>
        <v/>
      </c>
      <c r="C2487" s="146" t="str">
        <f t="shared" si="108"/>
        <v/>
      </c>
      <c r="D2487" s="143" t="str">
        <f>IF('##zz500##'!K2499="","",IF('##zz500##'!K2499="yes",D2486,IF('##zz500##'!T2499&lt;&gt;0,D2486*(1+'##zz500##'!T2499),D2486*(1+C2487))))</f>
        <v/>
      </c>
    </row>
    <row r="2488" spans="1:4" x14ac:dyDescent="0.25">
      <c r="A2488" s="72" t="str">
        <f>IF('##zz500##'!B2500&lt;&gt;"",'##zz500##'!B2500,"")</f>
        <v/>
      </c>
      <c r="C2488" s="146" t="str">
        <f t="shared" si="108"/>
        <v/>
      </c>
      <c r="D2488" s="143" t="str">
        <f>IF('##zz500##'!K2500="","",IF('##zz500##'!K2500="yes",D2487,IF('##zz500##'!T2500&lt;&gt;0,D2487*(1+'##zz500##'!T2500),D2487*(1+C2488))))</f>
        <v/>
      </c>
    </row>
    <row r="2489" spans="1:4" x14ac:dyDescent="0.25">
      <c r="A2489" s="72" t="str">
        <f>IF('##zz500##'!B2501&lt;&gt;"",'##zz500##'!B2501,"")</f>
        <v/>
      </c>
      <c r="C2489" s="146" t="str">
        <f t="shared" si="108"/>
        <v/>
      </c>
      <c r="D2489" s="143" t="str">
        <f>IF('##zz500##'!K2501="","",IF('##zz500##'!K2501="yes",D2488,IF('##zz500##'!T2501&lt;&gt;0,D2488*(1+'##zz500##'!T2501),D2488*(1+C2489))))</f>
        <v/>
      </c>
    </row>
    <row r="2490" spans="1:4" x14ac:dyDescent="0.25">
      <c r="A2490" s="72" t="str">
        <f>IF('##zz500##'!B2502&lt;&gt;"",'##zz500##'!B2502,"")</f>
        <v/>
      </c>
      <c r="C2490" s="146" t="str">
        <f t="shared" si="108"/>
        <v/>
      </c>
      <c r="D2490" s="143" t="str">
        <f>IF('##zz500##'!K2502="","",IF('##zz500##'!K2502="yes",D2489,IF('##zz500##'!T2502&lt;&gt;0,D2489*(1+'##zz500##'!T2502),D2489*(1+C2490))))</f>
        <v/>
      </c>
    </row>
    <row r="2491" spans="1:4" x14ac:dyDescent="0.25">
      <c r="A2491" s="72" t="str">
        <f>IF('##zz500##'!B2503&lt;&gt;"",'##zz500##'!B2503,"")</f>
        <v/>
      </c>
      <c r="C2491" s="146" t="str">
        <f t="shared" si="108"/>
        <v/>
      </c>
      <c r="D2491" s="143" t="str">
        <f>IF('##zz500##'!K2503="","",IF('##zz500##'!K2503="yes",D2490,IF('##zz500##'!T2503&lt;&gt;0,D2490*(1+'##zz500##'!T2503),D2490*(1+C2491))))</f>
        <v/>
      </c>
    </row>
    <row r="2492" spans="1:4" x14ac:dyDescent="0.25">
      <c r="A2492" s="72" t="str">
        <f>IF('##zz500##'!B2504&lt;&gt;"",'##zz500##'!B2504,"")</f>
        <v/>
      </c>
      <c r="C2492" s="146" t="str">
        <f t="shared" si="108"/>
        <v/>
      </c>
      <c r="D2492" s="143" t="str">
        <f>IF('##zz500##'!K2504="","",IF('##zz500##'!K2504="yes",D2491,IF('##zz500##'!T2504&lt;&gt;0,D2491*(1+'##zz500##'!T2504),D2491*(1+C2492))))</f>
        <v/>
      </c>
    </row>
    <row r="2493" spans="1:4" x14ac:dyDescent="0.25">
      <c r="A2493" s="72" t="str">
        <f>IF('##zz500##'!B2505&lt;&gt;"",'##zz500##'!B2505,"")</f>
        <v/>
      </c>
      <c r="C2493" s="146" t="str">
        <f t="shared" si="108"/>
        <v/>
      </c>
      <c r="D2493" s="143" t="str">
        <f>IF('##zz500##'!K2505="","",IF('##zz500##'!K2505="yes",D2492,IF('##zz500##'!T2505&lt;&gt;0,D2492*(1+'##zz500##'!T2505),D2492*(1+C2493))))</f>
        <v/>
      </c>
    </row>
    <row r="2494" spans="1:4" x14ac:dyDescent="0.25">
      <c r="A2494" s="72" t="str">
        <f>IF('##zz500##'!B2506&lt;&gt;"",'##zz500##'!B2506,"")</f>
        <v/>
      </c>
      <c r="C2494" s="146" t="str">
        <f t="shared" si="108"/>
        <v/>
      </c>
      <c r="D2494" s="143" t="str">
        <f>IF('##zz500##'!K2506="","",IF('##zz500##'!K2506="yes",D2493,IF('##zz500##'!T2506&lt;&gt;0,D2493*(1+'##zz500##'!T2506),D2493*(1+C2494))))</f>
        <v/>
      </c>
    </row>
    <row r="2495" spans="1:4" x14ac:dyDescent="0.25">
      <c r="A2495" s="72" t="str">
        <f>IF('##zz500##'!B2507&lt;&gt;"",'##zz500##'!B2507,"")</f>
        <v/>
      </c>
      <c r="C2495" s="146" t="str">
        <f t="shared" si="108"/>
        <v/>
      </c>
      <c r="D2495" s="143" t="str">
        <f>IF('##zz500##'!K2507="","",IF('##zz500##'!K2507="yes",D2494,IF('##zz500##'!T2507&lt;&gt;0,D2494*(1+'##zz500##'!T2507),D2494*(1+C2495))))</f>
        <v/>
      </c>
    </row>
    <row r="2496" spans="1:4" x14ac:dyDescent="0.25">
      <c r="A2496" s="72" t="str">
        <f>IF('##zz500##'!B2508&lt;&gt;"",'##zz500##'!B2508,"")</f>
        <v/>
      </c>
      <c r="C2496" s="146" t="str">
        <f t="shared" si="108"/>
        <v/>
      </c>
      <c r="D2496" s="143" t="str">
        <f>IF('##zz500##'!K2508="","",IF('##zz500##'!K2508="yes",D2495,IF('##zz500##'!T2508&lt;&gt;0,D2495*(1+'##zz500##'!T2508),D2495*(1+C2496))))</f>
        <v/>
      </c>
    </row>
    <row r="2497" spans="1:4" x14ac:dyDescent="0.25">
      <c r="A2497" s="72" t="str">
        <f>IF('##zz500##'!B2509&lt;&gt;"",'##zz500##'!B2509,"")</f>
        <v/>
      </c>
      <c r="C2497" s="146" t="str">
        <f t="shared" si="108"/>
        <v/>
      </c>
      <c r="D2497" s="143" t="str">
        <f>IF('##zz500##'!K2509="","",IF('##zz500##'!K2509="yes",D2496,IF('##zz500##'!T2509&lt;&gt;0,D2496*(1+'##zz500##'!T2509),D2496*(1+C2497))))</f>
        <v/>
      </c>
    </row>
    <row r="2498" spans="1:4" x14ac:dyDescent="0.25">
      <c r="A2498" s="72" t="str">
        <f>IF('##zz500##'!B2510&lt;&gt;"",'##zz500##'!B2510,"")</f>
        <v/>
      </c>
      <c r="C2498" s="146" t="str">
        <f t="shared" si="108"/>
        <v/>
      </c>
      <c r="D2498" s="143" t="str">
        <f>IF('##zz500##'!K2510="","",IF('##zz500##'!K2510="yes",D2497,IF('##zz500##'!T2510&lt;&gt;0,D2497*(1+'##zz500##'!T2510),D2497*(1+C2498))))</f>
        <v/>
      </c>
    </row>
    <row r="2499" spans="1:4" x14ac:dyDescent="0.25">
      <c r="A2499" s="72" t="str">
        <f>IF('##zz500##'!B2511&lt;&gt;"",'##zz500##'!B2511,"")</f>
        <v/>
      </c>
      <c r="C2499" s="146" t="str">
        <f t="shared" si="108"/>
        <v/>
      </c>
      <c r="D2499" s="143" t="str">
        <f>IF('##zz500##'!K2511="","",IF('##zz500##'!K2511="yes",D2498,IF('##zz500##'!T2511&lt;&gt;0,D2498*(1+'##zz500##'!T2511),D2498*(1+C2499))))</f>
        <v/>
      </c>
    </row>
    <row r="2500" spans="1:4" x14ac:dyDescent="0.25">
      <c r="A2500" s="72" t="str">
        <f>IF('##zz500##'!B2512&lt;&gt;"",'##zz500##'!B2512,"")</f>
        <v/>
      </c>
      <c r="C2500" s="146" t="str">
        <f t="shared" ref="C2500:C2563" si="109">IF(AND(B2499&gt;0,B2500&gt;0),B2500/B2499-1,"")</f>
        <v/>
      </c>
      <c r="D2500" s="143" t="str">
        <f>IF('##zz500##'!K2512="","",IF('##zz500##'!K2512="yes",D2499,IF('##zz500##'!T2512&lt;&gt;0,D2499*(1+'##zz500##'!T2512),D2499*(1+C2500))))</f>
        <v/>
      </c>
    </row>
    <row r="2501" spans="1:4" x14ac:dyDescent="0.25">
      <c r="A2501" s="72" t="str">
        <f>IF('##zz500##'!B2513&lt;&gt;"",'##zz500##'!B2513,"")</f>
        <v/>
      </c>
      <c r="C2501" s="146" t="str">
        <f t="shared" si="109"/>
        <v/>
      </c>
      <c r="D2501" s="143" t="str">
        <f>IF('##zz500##'!K2513="","",IF('##zz500##'!K2513="yes",D2500,IF('##zz500##'!T2513&lt;&gt;0,D2500*(1+'##zz500##'!T2513),D2500*(1+C2501))))</f>
        <v/>
      </c>
    </row>
    <row r="2502" spans="1:4" x14ac:dyDescent="0.25">
      <c r="A2502" s="72" t="str">
        <f>IF('##zz500##'!B2514&lt;&gt;"",'##zz500##'!B2514,"")</f>
        <v/>
      </c>
      <c r="C2502" s="146" t="str">
        <f t="shared" si="109"/>
        <v/>
      </c>
      <c r="D2502" s="143" t="str">
        <f>IF('##zz500##'!K2514="","",IF('##zz500##'!K2514="yes",D2501,IF('##zz500##'!T2514&lt;&gt;0,D2501*(1+'##zz500##'!T2514),D2501*(1+C2502))))</f>
        <v/>
      </c>
    </row>
    <row r="2503" spans="1:4" x14ac:dyDescent="0.25">
      <c r="A2503" s="72" t="str">
        <f>IF('##zz500##'!B2515&lt;&gt;"",'##zz500##'!B2515,"")</f>
        <v/>
      </c>
      <c r="C2503" s="146" t="str">
        <f t="shared" si="109"/>
        <v/>
      </c>
      <c r="D2503" s="143" t="str">
        <f>IF('##zz500##'!K2515="","",IF('##zz500##'!K2515="yes",D2502,IF('##zz500##'!T2515&lt;&gt;0,D2502*(1+'##zz500##'!T2515),D2502*(1+C2503))))</f>
        <v/>
      </c>
    </row>
    <row r="2504" spans="1:4" x14ac:dyDescent="0.25">
      <c r="A2504" s="72" t="str">
        <f>IF('##zz500##'!B2516&lt;&gt;"",'##zz500##'!B2516,"")</f>
        <v/>
      </c>
      <c r="C2504" s="146" t="str">
        <f t="shared" si="109"/>
        <v/>
      </c>
      <c r="D2504" s="143" t="str">
        <f>IF('##zz500##'!K2516="","",IF('##zz500##'!K2516="yes",D2503,IF('##zz500##'!T2516&lt;&gt;0,D2503*(1+'##zz500##'!T2516),D2503*(1+C2504))))</f>
        <v/>
      </c>
    </row>
    <row r="2505" spans="1:4" x14ac:dyDescent="0.25">
      <c r="A2505" s="72" t="str">
        <f>IF('##zz500##'!B2517&lt;&gt;"",'##zz500##'!B2517,"")</f>
        <v/>
      </c>
      <c r="C2505" s="146" t="str">
        <f t="shared" si="109"/>
        <v/>
      </c>
      <c r="D2505" s="143" t="str">
        <f>IF('##zz500##'!K2517="","",IF('##zz500##'!K2517="yes",D2504,IF('##zz500##'!T2517&lt;&gt;0,D2504*(1+'##zz500##'!T2517),D2504*(1+C2505))))</f>
        <v/>
      </c>
    </row>
    <row r="2506" spans="1:4" x14ac:dyDescent="0.25">
      <c r="A2506" s="72" t="str">
        <f>IF('##zz500##'!B2518&lt;&gt;"",'##zz500##'!B2518,"")</f>
        <v/>
      </c>
      <c r="C2506" s="146" t="str">
        <f t="shared" si="109"/>
        <v/>
      </c>
      <c r="D2506" s="143" t="str">
        <f>IF('##zz500##'!K2518="","",IF('##zz500##'!K2518="yes",D2505,IF('##zz500##'!T2518&lt;&gt;0,D2505*(1+'##zz500##'!T2518),D2505*(1+C2506))))</f>
        <v/>
      </c>
    </row>
    <row r="2507" spans="1:4" x14ac:dyDescent="0.25">
      <c r="A2507" s="72" t="str">
        <f>IF('##zz500##'!B2519&lt;&gt;"",'##zz500##'!B2519,"")</f>
        <v/>
      </c>
      <c r="C2507" s="146" t="str">
        <f t="shared" si="109"/>
        <v/>
      </c>
      <c r="D2507" s="143" t="str">
        <f>IF('##zz500##'!K2519="","",IF('##zz500##'!K2519="yes",D2506,IF('##zz500##'!T2519&lt;&gt;0,D2506*(1+'##zz500##'!T2519),D2506*(1+C2507))))</f>
        <v/>
      </c>
    </row>
    <row r="2508" spans="1:4" x14ac:dyDescent="0.25">
      <c r="A2508" s="72" t="str">
        <f>IF('##zz500##'!B2520&lt;&gt;"",'##zz500##'!B2520,"")</f>
        <v/>
      </c>
      <c r="C2508" s="146" t="str">
        <f t="shared" si="109"/>
        <v/>
      </c>
      <c r="D2508" s="143" t="str">
        <f>IF('##zz500##'!K2520="","",IF('##zz500##'!K2520="yes",D2507,IF('##zz500##'!T2520&lt;&gt;0,D2507*(1+'##zz500##'!T2520),D2507*(1+C2508))))</f>
        <v/>
      </c>
    </row>
    <row r="2509" spans="1:4" x14ac:dyDescent="0.25">
      <c r="A2509" s="72" t="str">
        <f>IF('##zz500##'!B2521&lt;&gt;"",'##zz500##'!B2521,"")</f>
        <v/>
      </c>
      <c r="C2509" s="146" t="str">
        <f t="shared" si="109"/>
        <v/>
      </c>
      <c r="D2509" s="143" t="str">
        <f>IF('##zz500##'!K2521="","",IF('##zz500##'!K2521="yes",D2508,IF('##zz500##'!T2521&lt;&gt;0,D2508*(1+'##zz500##'!T2521),D2508*(1+C2509))))</f>
        <v/>
      </c>
    </row>
    <row r="2510" spans="1:4" x14ac:dyDescent="0.25">
      <c r="A2510" s="72" t="str">
        <f>IF('##zz500##'!B2522&lt;&gt;"",'##zz500##'!B2522,"")</f>
        <v/>
      </c>
      <c r="C2510" s="146" t="str">
        <f t="shared" si="109"/>
        <v/>
      </c>
      <c r="D2510" s="143" t="str">
        <f>IF('##zz500##'!K2522="","",IF('##zz500##'!K2522="yes",D2509,IF('##zz500##'!T2522&lt;&gt;0,D2509*(1+'##zz500##'!T2522),D2509*(1+C2510))))</f>
        <v/>
      </c>
    </row>
    <row r="2511" spans="1:4" x14ac:dyDescent="0.25">
      <c r="A2511" s="72" t="str">
        <f>IF('##zz500##'!B2523&lt;&gt;"",'##zz500##'!B2523,"")</f>
        <v/>
      </c>
      <c r="C2511" s="146" t="str">
        <f t="shared" si="109"/>
        <v/>
      </c>
      <c r="D2511" s="143" t="str">
        <f>IF('##zz500##'!K2523="","",IF('##zz500##'!K2523="yes",D2510,IF('##zz500##'!T2523&lt;&gt;0,D2510*(1+'##zz500##'!T2523),D2510*(1+C2511))))</f>
        <v/>
      </c>
    </row>
    <row r="2512" spans="1:4" x14ac:dyDescent="0.25">
      <c r="A2512" s="72" t="str">
        <f>IF('##zz500##'!B2524&lt;&gt;"",'##zz500##'!B2524,"")</f>
        <v/>
      </c>
      <c r="C2512" s="146" t="str">
        <f t="shared" si="109"/>
        <v/>
      </c>
      <c r="D2512" s="143" t="str">
        <f>IF('##zz500##'!K2524="","",IF('##zz500##'!K2524="yes",D2511,IF('##zz500##'!T2524&lt;&gt;0,D2511*(1+'##zz500##'!T2524),D2511*(1+C2512))))</f>
        <v/>
      </c>
    </row>
    <row r="2513" spans="1:4" x14ac:dyDescent="0.25">
      <c r="A2513" s="72" t="str">
        <f>IF('##zz500##'!B2525&lt;&gt;"",'##zz500##'!B2525,"")</f>
        <v/>
      </c>
      <c r="C2513" s="146" t="str">
        <f t="shared" si="109"/>
        <v/>
      </c>
      <c r="D2513" s="143" t="str">
        <f>IF('##zz500##'!K2525="","",IF('##zz500##'!K2525="yes",D2512,IF('##zz500##'!T2525&lt;&gt;0,D2512*(1+'##zz500##'!T2525),D2512*(1+C2513))))</f>
        <v/>
      </c>
    </row>
    <row r="2514" spans="1:4" x14ac:dyDescent="0.25">
      <c r="A2514" s="72" t="str">
        <f>IF('##zz500##'!B2526&lt;&gt;"",'##zz500##'!B2526,"")</f>
        <v/>
      </c>
      <c r="C2514" s="146" t="str">
        <f t="shared" si="109"/>
        <v/>
      </c>
      <c r="D2514" s="143" t="str">
        <f>IF('##zz500##'!K2526="","",IF('##zz500##'!K2526="yes",D2513,IF('##zz500##'!T2526&lt;&gt;0,D2513*(1+'##zz500##'!T2526),D2513*(1+C2514))))</f>
        <v/>
      </c>
    </row>
    <row r="2515" spans="1:4" x14ac:dyDescent="0.25">
      <c r="A2515" s="72" t="str">
        <f>IF('##zz500##'!B2527&lt;&gt;"",'##zz500##'!B2527,"")</f>
        <v/>
      </c>
      <c r="C2515" s="146" t="str">
        <f t="shared" si="109"/>
        <v/>
      </c>
      <c r="D2515" s="143" t="str">
        <f>IF('##zz500##'!K2527="","",IF('##zz500##'!K2527="yes",D2514,IF('##zz500##'!T2527&lt;&gt;0,D2514*(1+'##zz500##'!T2527),D2514*(1+C2515))))</f>
        <v/>
      </c>
    </row>
    <row r="2516" spans="1:4" x14ac:dyDescent="0.25">
      <c r="A2516" s="72" t="str">
        <f>IF('##zz500##'!B2528&lt;&gt;"",'##zz500##'!B2528,"")</f>
        <v/>
      </c>
      <c r="C2516" s="146" t="str">
        <f t="shared" si="109"/>
        <v/>
      </c>
      <c r="D2516" s="143" t="str">
        <f>IF('##zz500##'!K2528="","",IF('##zz500##'!K2528="yes",D2515,IF('##zz500##'!T2528&lt;&gt;0,D2515*(1+'##zz500##'!T2528),D2515*(1+C2516))))</f>
        <v/>
      </c>
    </row>
    <row r="2517" spans="1:4" x14ac:dyDescent="0.25">
      <c r="A2517" s="72" t="str">
        <f>IF('##zz500##'!B2529&lt;&gt;"",'##zz500##'!B2529,"")</f>
        <v/>
      </c>
      <c r="C2517" s="146" t="str">
        <f t="shared" si="109"/>
        <v/>
      </c>
      <c r="D2517" s="143" t="str">
        <f>IF('##zz500##'!K2529="","",IF('##zz500##'!K2529="yes",D2516,IF('##zz500##'!T2529&lt;&gt;0,D2516*(1+'##zz500##'!T2529),D2516*(1+C2517))))</f>
        <v/>
      </c>
    </row>
    <row r="2518" spans="1:4" x14ac:dyDescent="0.25">
      <c r="A2518" s="72" t="str">
        <f>IF('##zz500##'!B2530&lt;&gt;"",'##zz500##'!B2530,"")</f>
        <v/>
      </c>
      <c r="C2518" s="146" t="str">
        <f t="shared" si="109"/>
        <v/>
      </c>
      <c r="D2518" s="143" t="str">
        <f>IF('##zz500##'!K2530="","",IF('##zz500##'!K2530="yes",D2517,IF('##zz500##'!T2530&lt;&gt;0,D2517*(1+'##zz500##'!T2530),D2517*(1+C2518))))</f>
        <v/>
      </c>
    </row>
    <row r="2519" spans="1:4" x14ac:dyDescent="0.25">
      <c r="A2519" s="72" t="str">
        <f>IF('##zz500##'!B2531&lt;&gt;"",'##zz500##'!B2531,"")</f>
        <v/>
      </c>
      <c r="C2519" s="146" t="str">
        <f t="shared" si="109"/>
        <v/>
      </c>
      <c r="D2519" s="143" t="str">
        <f>IF('##zz500##'!K2531="","",IF('##zz500##'!K2531="yes",D2518,IF('##zz500##'!T2531&lt;&gt;0,D2518*(1+'##zz500##'!T2531),D2518*(1+C2519))))</f>
        <v/>
      </c>
    </row>
    <row r="2520" spans="1:4" x14ac:dyDescent="0.25">
      <c r="A2520" s="72" t="str">
        <f>IF('##zz500##'!B2532&lt;&gt;"",'##zz500##'!B2532,"")</f>
        <v/>
      </c>
      <c r="C2520" s="146" t="str">
        <f t="shared" si="109"/>
        <v/>
      </c>
      <c r="D2520" s="143" t="str">
        <f>IF('##zz500##'!K2532="","",IF('##zz500##'!K2532="yes",D2519,IF('##zz500##'!T2532&lt;&gt;0,D2519*(1+'##zz500##'!T2532),D2519*(1+C2520))))</f>
        <v/>
      </c>
    </row>
    <row r="2521" spans="1:4" x14ac:dyDescent="0.25">
      <c r="A2521" s="72" t="str">
        <f>IF('##zz500##'!B2533&lt;&gt;"",'##zz500##'!B2533,"")</f>
        <v/>
      </c>
      <c r="C2521" s="146" t="str">
        <f t="shared" si="109"/>
        <v/>
      </c>
      <c r="D2521" s="143" t="str">
        <f>IF('##zz500##'!K2533="","",IF('##zz500##'!K2533="yes",D2520,IF('##zz500##'!T2533&lt;&gt;0,D2520*(1+'##zz500##'!T2533),D2520*(1+C2521))))</f>
        <v/>
      </c>
    </row>
    <row r="2522" spans="1:4" x14ac:dyDescent="0.25">
      <c r="A2522" s="72" t="str">
        <f>IF('##zz500##'!B2534&lt;&gt;"",'##zz500##'!B2534,"")</f>
        <v/>
      </c>
      <c r="C2522" s="146" t="str">
        <f t="shared" si="109"/>
        <v/>
      </c>
      <c r="D2522" s="143" t="str">
        <f>IF('##zz500##'!K2534="","",IF('##zz500##'!K2534="yes",D2521,IF('##zz500##'!T2534&lt;&gt;0,D2521*(1+'##zz500##'!T2534),D2521*(1+C2522))))</f>
        <v/>
      </c>
    </row>
    <row r="2523" spans="1:4" x14ac:dyDescent="0.25">
      <c r="A2523" s="72" t="str">
        <f>IF('##zz500##'!B2535&lt;&gt;"",'##zz500##'!B2535,"")</f>
        <v/>
      </c>
      <c r="C2523" s="146" t="str">
        <f t="shared" si="109"/>
        <v/>
      </c>
      <c r="D2523" s="143" t="str">
        <f>IF('##zz500##'!K2535="","",IF('##zz500##'!K2535="yes",D2522,IF('##zz500##'!T2535&lt;&gt;0,D2522*(1+'##zz500##'!T2535),D2522*(1+C2523))))</f>
        <v/>
      </c>
    </row>
    <row r="2524" spans="1:4" x14ac:dyDescent="0.25">
      <c r="A2524" s="72" t="str">
        <f>IF('##zz500##'!B2536&lt;&gt;"",'##zz500##'!B2536,"")</f>
        <v/>
      </c>
      <c r="C2524" s="146" t="str">
        <f t="shared" si="109"/>
        <v/>
      </c>
      <c r="D2524" s="143" t="str">
        <f>IF('##zz500##'!K2536="","",IF('##zz500##'!K2536="yes",D2523,IF('##zz500##'!T2536&lt;&gt;0,D2523*(1+'##zz500##'!T2536),D2523*(1+C2524))))</f>
        <v/>
      </c>
    </row>
    <row r="2525" spans="1:4" x14ac:dyDescent="0.25">
      <c r="A2525" s="72" t="str">
        <f>IF('##zz500##'!B2537&lt;&gt;"",'##zz500##'!B2537,"")</f>
        <v/>
      </c>
      <c r="C2525" s="146" t="str">
        <f t="shared" si="109"/>
        <v/>
      </c>
      <c r="D2525" s="143" t="str">
        <f>IF('##zz500##'!K2537="","",IF('##zz500##'!K2537="yes",D2524,IF('##zz500##'!T2537&lt;&gt;0,D2524*(1+'##zz500##'!T2537),D2524*(1+C2525))))</f>
        <v/>
      </c>
    </row>
    <row r="2526" spans="1:4" x14ac:dyDescent="0.25">
      <c r="A2526" s="72" t="str">
        <f>IF('##zz500##'!B2538&lt;&gt;"",'##zz500##'!B2538,"")</f>
        <v/>
      </c>
      <c r="C2526" s="146" t="str">
        <f t="shared" si="109"/>
        <v/>
      </c>
      <c r="D2526" s="143" t="str">
        <f>IF('##zz500##'!K2538="","",IF('##zz500##'!K2538="yes",D2525,IF('##zz500##'!T2538&lt;&gt;0,D2525*(1+'##zz500##'!T2538),D2525*(1+C2526))))</f>
        <v/>
      </c>
    </row>
    <row r="2527" spans="1:4" x14ac:dyDescent="0.25">
      <c r="A2527" s="72" t="str">
        <f>IF('##zz500##'!B2539&lt;&gt;"",'##zz500##'!B2539,"")</f>
        <v/>
      </c>
      <c r="C2527" s="146" t="str">
        <f t="shared" si="109"/>
        <v/>
      </c>
      <c r="D2527" s="143" t="str">
        <f>IF('##zz500##'!K2539="","",IF('##zz500##'!K2539="yes",D2526,IF('##zz500##'!T2539&lt;&gt;0,D2526*(1+'##zz500##'!T2539),D2526*(1+C2527))))</f>
        <v/>
      </c>
    </row>
    <row r="2528" spans="1:4" x14ac:dyDescent="0.25">
      <c r="A2528" s="72" t="str">
        <f>IF('##zz500##'!B2540&lt;&gt;"",'##zz500##'!B2540,"")</f>
        <v/>
      </c>
      <c r="C2528" s="146" t="str">
        <f t="shared" si="109"/>
        <v/>
      </c>
      <c r="D2528" s="143" t="str">
        <f>IF('##zz500##'!K2540="","",IF('##zz500##'!K2540="yes",D2527,IF('##zz500##'!T2540&lt;&gt;0,D2527*(1+'##zz500##'!T2540),D2527*(1+C2528))))</f>
        <v/>
      </c>
    </row>
    <row r="2529" spans="1:4" x14ac:dyDescent="0.25">
      <c r="A2529" s="72" t="str">
        <f>IF('##zz500##'!B2541&lt;&gt;"",'##zz500##'!B2541,"")</f>
        <v/>
      </c>
      <c r="C2529" s="146" t="str">
        <f t="shared" si="109"/>
        <v/>
      </c>
      <c r="D2529" s="143" t="str">
        <f>IF('##zz500##'!K2541="","",IF('##zz500##'!K2541="yes",D2528,IF('##zz500##'!T2541&lt;&gt;0,D2528*(1+'##zz500##'!T2541),D2528*(1+C2529))))</f>
        <v/>
      </c>
    </row>
    <row r="2530" spans="1:4" x14ac:dyDescent="0.25">
      <c r="A2530" s="72" t="str">
        <f>IF('##zz500##'!B2542&lt;&gt;"",'##zz500##'!B2542,"")</f>
        <v/>
      </c>
      <c r="C2530" s="146" t="str">
        <f t="shared" si="109"/>
        <v/>
      </c>
      <c r="D2530" s="143" t="str">
        <f>IF('##zz500##'!K2542="","",IF('##zz500##'!K2542="yes",D2529,IF('##zz500##'!T2542&lt;&gt;0,D2529*(1+'##zz500##'!T2542),D2529*(1+C2530))))</f>
        <v/>
      </c>
    </row>
    <row r="2531" spans="1:4" x14ac:dyDescent="0.25">
      <c r="A2531" s="72" t="str">
        <f>IF('##zz500##'!B2543&lt;&gt;"",'##zz500##'!B2543,"")</f>
        <v/>
      </c>
      <c r="C2531" s="146" t="str">
        <f t="shared" si="109"/>
        <v/>
      </c>
      <c r="D2531" s="143" t="str">
        <f>IF('##zz500##'!K2543="","",IF('##zz500##'!K2543="yes",D2530,IF('##zz500##'!T2543&lt;&gt;0,D2530*(1+'##zz500##'!T2543),D2530*(1+C2531))))</f>
        <v/>
      </c>
    </row>
    <row r="2532" spans="1:4" x14ac:dyDescent="0.25">
      <c r="A2532" s="72" t="str">
        <f>IF('##zz500##'!B2544&lt;&gt;"",'##zz500##'!B2544,"")</f>
        <v/>
      </c>
      <c r="C2532" s="146" t="str">
        <f t="shared" si="109"/>
        <v/>
      </c>
      <c r="D2532" s="143" t="str">
        <f>IF('##zz500##'!K2544="","",IF('##zz500##'!K2544="yes",D2531,IF('##zz500##'!T2544&lt;&gt;0,D2531*(1+'##zz500##'!T2544),D2531*(1+C2532))))</f>
        <v/>
      </c>
    </row>
    <row r="2533" spans="1:4" x14ac:dyDescent="0.25">
      <c r="A2533" s="72" t="str">
        <f>IF('##zz500##'!B2545&lt;&gt;"",'##zz500##'!B2545,"")</f>
        <v/>
      </c>
      <c r="C2533" s="146" t="str">
        <f t="shared" si="109"/>
        <v/>
      </c>
      <c r="D2533" s="143" t="str">
        <f>IF('##zz500##'!K2545="","",IF('##zz500##'!K2545="yes",D2532,IF('##zz500##'!T2545&lt;&gt;0,D2532*(1+'##zz500##'!T2545),D2532*(1+C2533))))</f>
        <v/>
      </c>
    </row>
    <row r="2534" spans="1:4" x14ac:dyDescent="0.25">
      <c r="A2534" s="72" t="str">
        <f>IF('##zz500##'!B2546&lt;&gt;"",'##zz500##'!B2546,"")</f>
        <v/>
      </c>
      <c r="C2534" s="146" t="str">
        <f t="shared" si="109"/>
        <v/>
      </c>
      <c r="D2534" s="143" t="str">
        <f>IF('##zz500##'!K2546="","",IF('##zz500##'!K2546="yes",D2533,IF('##zz500##'!T2546&lt;&gt;0,D2533*(1+'##zz500##'!T2546),D2533*(1+C2534))))</f>
        <v/>
      </c>
    </row>
    <row r="2535" spans="1:4" x14ac:dyDescent="0.25">
      <c r="A2535" s="72" t="str">
        <f>IF('##zz500##'!B2547&lt;&gt;"",'##zz500##'!B2547,"")</f>
        <v/>
      </c>
      <c r="C2535" s="146" t="str">
        <f t="shared" si="109"/>
        <v/>
      </c>
      <c r="D2535" s="143" t="str">
        <f>IF('##zz500##'!K2547="","",IF('##zz500##'!K2547="yes",D2534,IF('##zz500##'!T2547&lt;&gt;0,D2534*(1+'##zz500##'!T2547),D2534*(1+C2535))))</f>
        <v/>
      </c>
    </row>
    <row r="2536" spans="1:4" x14ac:dyDescent="0.25">
      <c r="A2536" s="72" t="str">
        <f>IF('##zz500##'!B2548&lt;&gt;"",'##zz500##'!B2548,"")</f>
        <v/>
      </c>
      <c r="C2536" s="146" t="str">
        <f t="shared" si="109"/>
        <v/>
      </c>
      <c r="D2536" s="143" t="str">
        <f>IF('##zz500##'!K2548="","",IF('##zz500##'!K2548="yes",D2535,IF('##zz500##'!T2548&lt;&gt;0,D2535*(1+'##zz500##'!T2548),D2535*(1+C2536))))</f>
        <v/>
      </c>
    </row>
    <row r="2537" spans="1:4" x14ac:dyDescent="0.25">
      <c r="A2537" s="72" t="str">
        <f>IF('##zz500##'!B2549&lt;&gt;"",'##zz500##'!B2549,"")</f>
        <v/>
      </c>
      <c r="C2537" s="146" t="str">
        <f t="shared" si="109"/>
        <v/>
      </c>
      <c r="D2537" s="143" t="str">
        <f>IF('##zz500##'!K2549="","",IF('##zz500##'!K2549="yes",D2536,IF('##zz500##'!T2549&lt;&gt;0,D2536*(1+'##zz500##'!T2549),D2536*(1+C2537))))</f>
        <v/>
      </c>
    </row>
    <row r="2538" spans="1:4" x14ac:dyDescent="0.25">
      <c r="A2538" s="72" t="str">
        <f>IF('##zz500##'!B2550&lt;&gt;"",'##zz500##'!B2550,"")</f>
        <v/>
      </c>
      <c r="C2538" s="146" t="str">
        <f t="shared" si="109"/>
        <v/>
      </c>
      <c r="D2538" s="143" t="str">
        <f>IF('##zz500##'!K2550="","",IF('##zz500##'!K2550="yes",D2537,IF('##zz500##'!T2550&lt;&gt;0,D2537*(1+'##zz500##'!T2550),D2537*(1+C2538))))</f>
        <v/>
      </c>
    </row>
    <row r="2539" spans="1:4" x14ac:dyDescent="0.25">
      <c r="A2539" s="72" t="str">
        <f>IF('##zz500##'!B2551&lt;&gt;"",'##zz500##'!B2551,"")</f>
        <v/>
      </c>
      <c r="C2539" s="146" t="str">
        <f t="shared" si="109"/>
        <v/>
      </c>
      <c r="D2539" s="143" t="str">
        <f>IF('##zz500##'!K2551="","",IF('##zz500##'!K2551="yes",D2538,IF('##zz500##'!T2551&lt;&gt;0,D2538*(1+'##zz500##'!T2551),D2538*(1+C2539))))</f>
        <v/>
      </c>
    </row>
    <row r="2540" spans="1:4" x14ac:dyDescent="0.25">
      <c r="A2540" s="72" t="str">
        <f>IF('##zz500##'!B2552&lt;&gt;"",'##zz500##'!B2552,"")</f>
        <v/>
      </c>
      <c r="C2540" s="146" t="str">
        <f t="shared" si="109"/>
        <v/>
      </c>
      <c r="D2540" s="143" t="str">
        <f>IF('##zz500##'!K2552="","",IF('##zz500##'!K2552="yes",D2539,IF('##zz500##'!T2552&lt;&gt;0,D2539*(1+'##zz500##'!T2552),D2539*(1+C2540))))</f>
        <v/>
      </c>
    </row>
    <row r="2541" spans="1:4" x14ac:dyDescent="0.25">
      <c r="A2541" s="72" t="str">
        <f>IF('##zz500##'!B2553&lt;&gt;"",'##zz500##'!B2553,"")</f>
        <v/>
      </c>
      <c r="C2541" s="146" t="str">
        <f t="shared" si="109"/>
        <v/>
      </c>
      <c r="D2541" s="143" t="str">
        <f>IF('##zz500##'!K2553="","",IF('##zz500##'!K2553="yes",D2540,IF('##zz500##'!T2553&lt;&gt;0,D2540*(1+'##zz500##'!T2553),D2540*(1+C2541))))</f>
        <v/>
      </c>
    </row>
    <row r="2542" spans="1:4" x14ac:dyDescent="0.25">
      <c r="A2542" s="72" t="str">
        <f>IF('##zz500##'!B2554&lt;&gt;"",'##zz500##'!B2554,"")</f>
        <v/>
      </c>
      <c r="C2542" s="146" t="str">
        <f t="shared" si="109"/>
        <v/>
      </c>
      <c r="D2542" s="143" t="str">
        <f>IF('##zz500##'!K2554="","",IF('##zz500##'!K2554="yes",D2541,IF('##zz500##'!T2554&lt;&gt;0,D2541*(1+'##zz500##'!T2554),D2541*(1+C2542))))</f>
        <v/>
      </c>
    </row>
    <row r="2543" spans="1:4" x14ac:dyDescent="0.25">
      <c r="A2543" s="72" t="str">
        <f>IF('##zz500##'!B2555&lt;&gt;"",'##zz500##'!B2555,"")</f>
        <v/>
      </c>
      <c r="C2543" s="146" t="str">
        <f t="shared" si="109"/>
        <v/>
      </c>
      <c r="D2543" s="143" t="str">
        <f>IF('##zz500##'!K2555="","",IF('##zz500##'!K2555="yes",D2542,IF('##zz500##'!T2555&lt;&gt;0,D2542*(1+'##zz500##'!T2555),D2542*(1+C2543))))</f>
        <v/>
      </c>
    </row>
    <row r="2544" spans="1:4" x14ac:dyDescent="0.25">
      <c r="A2544" s="72" t="str">
        <f>IF('##zz500##'!B2556&lt;&gt;"",'##zz500##'!B2556,"")</f>
        <v/>
      </c>
      <c r="C2544" s="146" t="str">
        <f t="shared" si="109"/>
        <v/>
      </c>
      <c r="D2544" s="143" t="str">
        <f>IF('##zz500##'!K2556="","",IF('##zz500##'!K2556="yes",D2543,IF('##zz500##'!T2556&lt;&gt;0,D2543*(1+'##zz500##'!T2556),D2543*(1+C2544))))</f>
        <v/>
      </c>
    </row>
    <row r="2545" spans="1:4" x14ac:dyDescent="0.25">
      <c r="A2545" s="72" t="str">
        <f>IF('##zz500##'!B2557&lt;&gt;"",'##zz500##'!B2557,"")</f>
        <v/>
      </c>
      <c r="C2545" s="146" t="str">
        <f t="shared" si="109"/>
        <v/>
      </c>
      <c r="D2545" s="143" t="str">
        <f>IF('##zz500##'!K2557="","",IF('##zz500##'!K2557="yes",D2544,IF('##zz500##'!T2557&lt;&gt;0,D2544*(1+'##zz500##'!T2557),D2544*(1+C2545))))</f>
        <v/>
      </c>
    </row>
    <row r="2546" spans="1:4" x14ac:dyDescent="0.25">
      <c r="A2546" s="72" t="str">
        <f>IF('##zz500##'!B2558&lt;&gt;"",'##zz500##'!B2558,"")</f>
        <v/>
      </c>
      <c r="C2546" s="146" t="str">
        <f t="shared" si="109"/>
        <v/>
      </c>
      <c r="D2546" s="143" t="str">
        <f>IF('##zz500##'!K2558="","",IF('##zz500##'!K2558="yes",D2545,IF('##zz500##'!T2558&lt;&gt;0,D2545*(1+'##zz500##'!T2558),D2545*(1+C2546))))</f>
        <v/>
      </c>
    </row>
    <row r="2547" spans="1:4" x14ac:dyDescent="0.25">
      <c r="A2547" s="72" t="str">
        <f>IF('##zz500##'!B2559&lt;&gt;"",'##zz500##'!B2559,"")</f>
        <v/>
      </c>
      <c r="C2547" s="146" t="str">
        <f t="shared" si="109"/>
        <v/>
      </c>
      <c r="D2547" s="143" t="str">
        <f>IF('##zz500##'!K2559="","",IF('##zz500##'!K2559="yes",D2546,IF('##zz500##'!T2559&lt;&gt;0,D2546*(1+'##zz500##'!T2559),D2546*(1+C2547))))</f>
        <v/>
      </c>
    </row>
    <row r="2548" spans="1:4" x14ac:dyDescent="0.25">
      <c r="A2548" s="72" t="str">
        <f>IF('##zz500##'!B2560&lt;&gt;"",'##zz500##'!B2560,"")</f>
        <v/>
      </c>
      <c r="C2548" s="146" t="str">
        <f t="shared" si="109"/>
        <v/>
      </c>
      <c r="D2548" s="143" t="str">
        <f>IF('##zz500##'!K2560="","",IF('##zz500##'!K2560="yes",D2547,IF('##zz500##'!T2560&lt;&gt;0,D2547*(1+'##zz500##'!T2560),D2547*(1+C2548))))</f>
        <v/>
      </c>
    </row>
    <row r="2549" spans="1:4" x14ac:dyDescent="0.25">
      <c r="A2549" s="72" t="str">
        <f>IF('##zz500##'!B2561&lt;&gt;"",'##zz500##'!B2561,"")</f>
        <v/>
      </c>
      <c r="C2549" s="146" t="str">
        <f t="shared" si="109"/>
        <v/>
      </c>
      <c r="D2549" s="143" t="str">
        <f>IF('##zz500##'!K2561="","",IF('##zz500##'!K2561="yes",D2548,IF('##zz500##'!T2561&lt;&gt;0,D2548*(1+'##zz500##'!T2561),D2548*(1+C2549))))</f>
        <v/>
      </c>
    </row>
    <row r="2550" spans="1:4" x14ac:dyDescent="0.25">
      <c r="A2550" s="72" t="str">
        <f>IF('##zz500##'!B2562&lt;&gt;"",'##zz500##'!B2562,"")</f>
        <v/>
      </c>
      <c r="C2550" s="146" t="str">
        <f t="shared" si="109"/>
        <v/>
      </c>
      <c r="D2550" s="143" t="str">
        <f>IF('##zz500##'!K2562="","",IF('##zz500##'!K2562="yes",D2549,IF('##zz500##'!T2562&lt;&gt;0,D2549*(1+'##zz500##'!T2562),D2549*(1+C2550))))</f>
        <v/>
      </c>
    </row>
    <row r="2551" spans="1:4" x14ac:dyDescent="0.25">
      <c r="A2551" s="72" t="str">
        <f>IF('##zz500##'!B2563&lt;&gt;"",'##zz500##'!B2563,"")</f>
        <v/>
      </c>
      <c r="C2551" s="146" t="str">
        <f t="shared" si="109"/>
        <v/>
      </c>
      <c r="D2551" s="143" t="str">
        <f>IF('##zz500##'!K2563="","",IF('##zz500##'!K2563="yes",D2550,IF('##zz500##'!T2563&lt;&gt;0,D2550*(1+'##zz500##'!T2563),D2550*(1+C2551))))</f>
        <v/>
      </c>
    </row>
    <row r="2552" spans="1:4" x14ac:dyDescent="0.25">
      <c r="A2552" s="72" t="str">
        <f>IF('##zz500##'!B2564&lt;&gt;"",'##zz500##'!B2564,"")</f>
        <v/>
      </c>
      <c r="C2552" s="146" t="str">
        <f t="shared" si="109"/>
        <v/>
      </c>
      <c r="D2552" s="143" t="str">
        <f>IF('##zz500##'!K2564="","",IF('##zz500##'!K2564="yes",D2551,IF('##zz500##'!T2564&lt;&gt;0,D2551*(1+'##zz500##'!T2564),D2551*(1+C2552))))</f>
        <v/>
      </c>
    </row>
    <row r="2553" spans="1:4" x14ac:dyDescent="0.25">
      <c r="A2553" s="72" t="str">
        <f>IF('##zz500##'!B2565&lt;&gt;"",'##zz500##'!B2565,"")</f>
        <v/>
      </c>
      <c r="C2553" s="146" t="str">
        <f t="shared" si="109"/>
        <v/>
      </c>
      <c r="D2553" s="143" t="str">
        <f>IF('##zz500##'!K2565="","",IF('##zz500##'!K2565="yes",D2552,IF('##zz500##'!T2565&lt;&gt;0,D2552*(1+'##zz500##'!T2565),D2552*(1+C2553))))</f>
        <v/>
      </c>
    </row>
    <row r="2554" spans="1:4" x14ac:dyDescent="0.25">
      <c r="A2554" s="72" t="str">
        <f>IF('##zz500##'!B2566&lt;&gt;"",'##zz500##'!B2566,"")</f>
        <v/>
      </c>
      <c r="C2554" s="146" t="str">
        <f t="shared" si="109"/>
        <v/>
      </c>
      <c r="D2554" s="143" t="str">
        <f>IF('##zz500##'!K2566="","",IF('##zz500##'!K2566="yes",D2553,IF('##zz500##'!T2566&lt;&gt;0,D2553*(1+'##zz500##'!T2566),D2553*(1+C2554))))</f>
        <v/>
      </c>
    </row>
    <row r="2555" spans="1:4" x14ac:dyDescent="0.25">
      <c r="A2555" s="72" t="str">
        <f>IF('##zz500##'!B2567&lt;&gt;"",'##zz500##'!B2567,"")</f>
        <v/>
      </c>
      <c r="C2555" s="146" t="str">
        <f t="shared" si="109"/>
        <v/>
      </c>
      <c r="D2555" s="143" t="str">
        <f>IF('##zz500##'!K2567="","",IF('##zz500##'!K2567="yes",D2554,IF('##zz500##'!T2567&lt;&gt;0,D2554*(1+'##zz500##'!T2567),D2554*(1+C2555))))</f>
        <v/>
      </c>
    </row>
    <row r="2556" spans="1:4" x14ac:dyDescent="0.25">
      <c r="A2556" s="72" t="str">
        <f>IF('##zz500##'!B2568&lt;&gt;"",'##zz500##'!B2568,"")</f>
        <v/>
      </c>
      <c r="C2556" s="146" t="str">
        <f t="shared" si="109"/>
        <v/>
      </c>
      <c r="D2556" s="143" t="str">
        <f>IF('##zz500##'!K2568="","",IF('##zz500##'!K2568="yes",D2555,IF('##zz500##'!T2568&lt;&gt;0,D2555*(1+'##zz500##'!T2568),D2555*(1+C2556))))</f>
        <v/>
      </c>
    </row>
    <row r="2557" spans="1:4" x14ac:dyDescent="0.25">
      <c r="A2557" s="72" t="str">
        <f>IF('##zz500##'!B2569&lt;&gt;"",'##zz500##'!B2569,"")</f>
        <v/>
      </c>
      <c r="C2557" s="146" t="str">
        <f t="shared" si="109"/>
        <v/>
      </c>
      <c r="D2557" s="143" t="str">
        <f>IF('##zz500##'!K2569="","",IF('##zz500##'!K2569="yes",D2556,IF('##zz500##'!T2569&lt;&gt;0,D2556*(1+'##zz500##'!T2569),D2556*(1+C2557))))</f>
        <v/>
      </c>
    </row>
    <row r="2558" spans="1:4" x14ac:dyDescent="0.25">
      <c r="A2558" s="72" t="str">
        <f>IF('##zz500##'!B2570&lt;&gt;"",'##zz500##'!B2570,"")</f>
        <v/>
      </c>
      <c r="C2558" s="146" t="str">
        <f t="shared" si="109"/>
        <v/>
      </c>
      <c r="D2558" s="143" t="str">
        <f>IF('##zz500##'!K2570="","",IF('##zz500##'!K2570="yes",D2557,IF('##zz500##'!T2570&lt;&gt;0,D2557*(1+'##zz500##'!T2570),D2557*(1+C2558))))</f>
        <v/>
      </c>
    </row>
    <row r="2559" spans="1:4" x14ac:dyDescent="0.25">
      <c r="A2559" s="72" t="str">
        <f>IF('##zz500##'!B2571&lt;&gt;"",'##zz500##'!B2571,"")</f>
        <v/>
      </c>
      <c r="C2559" s="146" t="str">
        <f t="shared" si="109"/>
        <v/>
      </c>
      <c r="D2559" s="143" t="str">
        <f>IF('##zz500##'!K2571="","",IF('##zz500##'!K2571="yes",D2558,IF('##zz500##'!T2571&lt;&gt;0,D2558*(1+'##zz500##'!T2571),D2558*(1+C2559))))</f>
        <v/>
      </c>
    </row>
    <row r="2560" spans="1:4" x14ac:dyDescent="0.25">
      <c r="A2560" s="72" t="str">
        <f>IF('##zz500##'!B2572&lt;&gt;"",'##zz500##'!B2572,"")</f>
        <v/>
      </c>
      <c r="C2560" s="146" t="str">
        <f t="shared" si="109"/>
        <v/>
      </c>
      <c r="D2560" s="143" t="str">
        <f>IF('##zz500##'!K2572="","",IF('##zz500##'!K2572="yes",D2559,IF('##zz500##'!T2572&lt;&gt;0,D2559*(1+'##zz500##'!T2572),D2559*(1+C2560))))</f>
        <v/>
      </c>
    </row>
    <row r="2561" spans="1:4" x14ac:dyDescent="0.25">
      <c r="A2561" s="72" t="str">
        <f>IF('##zz500##'!B2573&lt;&gt;"",'##zz500##'!B2573,"")</f>
        <v/>
      </c>
      <c r="C2561" s="146" t="str">
        <f t="shared" si="109"/>
        <v/>
      </c>
      <c r="D2561" s="143" t="str">
        <f>IF('##zz500##'!K2573="","",IF('##zz500##'!K2573="yes",D2560,IF('##zz500##'!T2573&lt;&gt;0,D2560*(1+'##zz500##'!T2573),D2560*(1+C2561))))</f>
        <v/>
      </c>
    </row>
    <row r="2562" spans="1:4" x14ac:dyDescent="0.25">
      <c r="A2562" s="72" t="str">
        <f>IF('##zz500##'!B2574&lt;&gt;"",'##zz500##'!B2574,"")</f>
        <v/>
      </c>
      <c r="C2562" s="146" t="str">
        <f t="shared" si="109"/>
        <v/>
      </c>
      <c r="D2562" s="143" t="str">
        <f>IF('##zz500##'!K2574="","",IF('##zz500##'!K2574="yes",D2561,IF('##zz500##'!T2574&lt;&gt;0,D2561*(1+'##zz500##'!T2574),D2561*(1+C2562))))</f>
        <v/>
      </c>
    </row>
    <row r="2563" spans="1:4" x14ac:dyDescent="0.25">
      <c r="A2563" s="72" t="str">
        <f>IF('##zz500##'!B2575&lt;&gt;"",'##zz500##'!B2575,"")</f>
        <v/>
      </c>
      <c r="C2563" s="146" t="str">
        <f t="shared" si="109"/>
        <v/>
      </c>
      <c r="D2563" s="143" t="str">
        <f>IF('##zz500##'!K2575="","",IF('##zz500##'!K2575="yes",D2562,IF('##zz500##'!T2575&lt;&gt;0,D2562*(1+'##zz500##'!T2575),D2562*(1+C2563))))</f>
        <v/>
      </c>
    </row>
    <row r="2564" spans="1:4" x14ac:dyDescent="0.25">
      <c r="A2564" s="72" t="str">
        <f>IF('##zz500##'!B2576&lt;&gt;"",'##zz500##'!B2576,"")</f>
        <v/>
      </c>
      <c r="C2564" s="146" t="str">
        <f t="shared" ref="C2564:C2627" si="110">IF(AND(B2563&gt;0,B2564&gt;0),B2564/B2563-1,"")</f>
        <v/>
      </c>
      <c r="D2564" s="143" t="str">
        <f>IF('##zz500##'!K2576="","",IF('##zz500##'!K2576="yes",D2563,IF('##zz500##'!T2576&lt;&gt;0,D2563*(1+'##zz500##'!T2576),D2563*(1+C2564))))</f>
        <v/>
      </c>
    </row>
    <row r="2565" spans="1:4" x14ac:dyDescent="0.25">
      <c r="A2565" s="72" t="str">
        <f>IF('##zz500##'!B2577&lt;&gt;"",'##zz500##'!B2577,"")</f>
        <v/>
      </c>
      <c r="C2565" s="146" t="str">
        <f t="shared" si="110"/>
        <v/>
      </c>
      <c r="D2565" s="143" t="str">
        <f>IF('##zz500##'!K2577="","",IF('##zz500##'!K2577="yes",D2564,IF('##zz500##'!T2577&lt;&gt;0,D2564*(1+'##zz500##'!T2577),D2564*(1+C2565))))</f>
        <v/>
      </c>
    </row>
    <row r="2566" spans="1:4" x14ac:dyDescent="0.25">
      <c r="A2566" s="72" t="str">
        <f>IF('##zz500##'!B2578&lt;&gt;"",'##zz500##'!B2578,"")</f>
        <v/>
      </c>
      <c r="C2566" s="146" t="str">
        <f t="shared" si="110"/>
        <v/>
      </c>
      <c r="D2566" s="143" t="str">
        <f>IF('##zz500##'!K2578="","",IF('##zz500##'!K2578="yes",D2565,IF('##zz500##'!T2578&lt;&gt;0,D2565*(1+'##zz500##'!T2578),D2565*(1+C2566))))</f>
        <v/>
      </c>
    </row>
    <row r="2567" spans="1:4" x14ac:dyDescent="0.25">
      <c r="A2567" s="72" t="str">
        <f>IF('##zz500##'!B2579&lt;&gt;"",'##zz500##'!B2579,"")</f>
        <v/>
      </c>
      <c r="C2567" s="146" t="str">
        <f t="shared" si="110"/>
        <v/>
      </c>
      <c r="D2567" s="143" t="str">
        <f>IF('##zz500##'!K2579="","",IF('##zz500##'!K2579="yes",D2566,IF('##zz500##'!T2579&lt;&gt;0,D2566*(1+'##zz500##'!T2579),D2566*(1+C2567))))</f>
        <v/>
      </c>
    </row>
    <row r="2568" spans="1:4" x14ac:dyDescent="0.25">
      <c r="A2568" s="72" t="str">
        <f>IF('##zz500##'!B2580&lt;&gt;"",'##zz500##'!B2580,"")</f>
        <v/>
      </c>
      <c r="C2568" s="146" t="str">
        <f t="shared" si="110"/>
        <v/>
      </c>
      <c r="D2568" s="143" t="str">
        <f>IF('##zz500##'!K2580="","",IF('##zz500##'!K2580="yes",D2567,IF('##zz500##'!T2580&lt;&gt;0,D2567*(1+'##zz500##'!T2580),D2567*(1+C2568))))</f>
        <v/>
      </c>
    </row>
    <row r="2569" spans="1:4" x14ac:dyDescent="0.25">
      <c r="A2569" s="72" t="str">
        <f>IF('##zz500##'!B2581&lt;&gt;"",'##zz500##'!B2581,"")</f>
        <v/>
      </c>
      <c r="C2569" s="146" t="str">
        <f t="shared" si="110"/>
        <v/>
      </c>
      <c r="D2569" s="143" t="str">
        <f>IF('##zz500##'!K2581="","",IF('##zz500##'!K2581="yes",D2568,IF('##zz500##'!T2581&lt;&gt;0,D2568*(1+'##zz500##'!T2581),D2568*(1+C2569))))</f>
        <v/>
      </c>
    </row>
    <row r="2570" spans="1:4" x14ac:dyDescent="0.25">
      <c r="A2570" s="72" t="str">
        <f>IF('##zz500##'!B2582&lt;&gt;"",'##zz500##'!B2582,"")</f>
        <v/>
      </c>
      <c r="C2570" s="146" t="str">
        <f t="shared" si="110"/>
        <v/>
      </c>
      <c r="D2570" s="143" t="str">
        <f>IF('##zz500##'!K2582="","",IF('##zz500##'!K2582="yes",D2569,IF('##zz500##'!T2582&lt;&gt;0,D2569*(1+'##zz500##'!T2582),D2569*(1+C2570))))</f>
        <v/>
      </c>
    </row>
    <row r="2571" spans="1:4" x14ac:dyDescent="0.25">
      <c r="A2571" s="72" t="str">
        <f>IF('##zz500##'!B2583&lt;&gt;"",'##zz500##'!B2583,"")</f>
        <v/>
      </c>
      <c r="C2571" s="146" t="str">
        <f t="shared" si="110"/>
        <v/>
      </c>
      <c r="D2571" s="143" t="str">
        <f>IF('##zz500##'!K2583="","",IF('##zz500##'!K2583="yes",D2570,IF('##zz500##'!T2583&lt;&gt;0,D2570*(1+'##zz500##'!T2583),D2570*(1+C2571))))</f>
        <v/>
      </c>
    </row>
    <row r="2572" spans="1:4" x14ac:dyDescent="0.25">
      <c r="A2572" s="72" t="str">
        <f>IF('##zz500##'!B2584&lt;&gt;"",'##zz500##'!B2584,"")</f>
        <v/>
      </c>
      <c r="C2572" s="146" t="str">
        <f t="shared" si="110"/>
        <v/>
      </c>
      <c r="D2572" s="143" t="str">
        <f>IF('##zz500##'!K2584="","",IF('##zz500##'!K2584="yes",D2571,IF('##zz500##'!T2584&lt;&gt;0,D2571*(1+'##zz500##'!T2584),D2571*(1+C2572))))</f>
        <v/>
      </c>
    </row>
    <row r="2573" spans="1:4" x14ac:dyDescent="0.25">
      <c r="A2573" s="72" t="str">
        <f>IF('##zz500##'!B2585&lt;&gt;"",'##zz500##'!B2585,"")</f>
        <v/>
      </c>
      <c r="C2573" s="146" t="str">
        <f t="shared" si="110"/>
        <v/>
      </c>
      <c r="D2573" s="143" t="str">
        <f>IF('##zz500##'!K2585="","",IF('##zz500##'!K2585="yes",D2572,IF('##zz500##'!T2585&lt;&gt;0,D2572*(1+'##zz500##'!T2585),D2572*(1+C2573))))</f>
        <v/>
      </c>
    </row>
    <row r="2574" spans="1:4" x14ac:dyDescent="0.25">
      <c r="A2574" s="72" t="str">
        <f>IF('##zz500##'!B2586&lt;&gt;"",'##zz500##'!B2586,"")</f>
        <v/>
      </c>
      <c r="C2574" s="146" t="str">
        <f t="shared" si="110"/>
        <v/>
      </c>
      <c r="D2574" s="143" t="str">
        <f>IF('##zz500##'!K2586="","",IF('##zz500##'!K2586="yes",D2573,IF('##zz500##'!T2586&lt;&gt;0,D2573*(1+'##zz500##'!T2586),D2573*(1+C2574))))</f>
        <v/>
      </c>
    </row>
    <row r="2575" spans="1:4" x14ac:dyDescent="0.25">
      <c r="A2575" s="72" t="str">
        <f>IF('##zz500##'!B2587&lt;&gt;"",'##zz500##'!B2587,"")</f>
        <v/>
      </c>
      <c r="C2575" s="146" t="str">
        <f t="shared" si="110"/>
        <v/>
      </c>
      <c r="D2575" s="143" t="str">
        <f>IF('##zz500##'!K2587="","",IF('##zz500##'!K2587="yes",D2574,IF('##zz500##'!T2587&lt;&gt;0,D2574*(1+'##zz500##'!T2587),D2574*(1+C2575))))</f>
        <v/>
      </c>
    </row>
    <row r="2576" spans="1:4" x14ac:dyDescent="0.25">
      <c r="A2576" s="72" t="str">
        <f>IF('##zz500##'!B2588&lt;&gt;"",'##zz500##'!B2588,"")</f>
        <v/>
      </c>
      <c r="C2576" s="146" t="str">
        <f t="shared" si="110"/>
        <v/>
      </c>
      <c r="D2576" s="143" t="str">
        <f>IF('##zz500##'!K2588="","",IF('##zz500##'!K2588="yes",D2575,IF('##zz500##'!T2588&lt;&gt;0,D2575*(1+'##zz500##'!T2588),D2575*(1+C2576))))</f>
        <v/>
      </c>
    </row>
    <row r="2577" spans="1:4" x14ac:dyDescent="0.25">
      <c r="A2577" s="72" t="str">
        <f>IF('##zz500##'!B2589&lt;&gt;"",'##zz500##'!B2589,"")</f>
        <v/>
      </c>
      <c r="C2577" s="146" t="str">
        <f t="shared" si="110"/>
        <v/>
      </c>
      <c r="D2577" s="143" t="str">
        <f>IF('##zz500##'!K2589="","",IF('##zz500##'!K2589="yes",D2576,IF('##zz500##'!T2589&lt;&gt;0,D2576*(1+'##zz500##'!T2589),D2576*(1+C2577))))</f>
        <v/>
      </c>
    </row>
    <row r="2578" spans="1:4" x14ac:dyDescent="0.25">
      <c r="A2578" s="72" t="str">
        <f>IF('##zz500##'!B2590&lt;&gt;"",'##zz500##'!B2590,"")</f>
        <v/>
      </c>
      <c r="C2578" s="146" t="str">
        <f t="shared" si="110"/>
        <v/>
      </c>
      <c r="D2578" s="143" t="str">
        <f>IF('##zz500##'!K2590="","",IF('##zz500##'!K2590="yes",D2577,IF('##zz500##'!T2590&lt;&gt;0,D2577*(1+'##zz500##'!T2590),D2577*(1+C2578))))</f>
        <v/>
      </c>
    </row>
    <row r="2579" spans="1:4" x14ac:dyDescent="0.25">
      <c r="A2579" s="72" t="str">
        <f>IF('##zz500##'!B2591&lt;&gt;"",'##zz500##'!B2591,"")</f>
        <v/>
      </c>
      <c r="C2579" s="146" t="str">
        <f t="shared" si="110"/>
        <v/>
      </c>
      <c r="D2579" s="143" t="str">
        <f>IF('##zz500##'!K2591="","",IF('##zz500##'!K2591="yes",D2578,IF('##zz500##'!T2591&lt;&gt;0,D2578*(1+'##zz500##'!T2591),D2578*(1+C2579))))</f>
        <v/>
      </c>
    </row>
    <row r="2580" spans="1:4" x14ac:dyDescent="0.25">
      <c r="A2580" s="72" t="str">
        <f>IF('##zz500##'!B2592&lt;&gt;"",'##zz500##'!B2592,"")</f>
        <v/>
      </c>
      <c r="C2580" s="146" t="str">
        <f t="shared" si="110"/>
        <v/>
      </c>
      <c r="D2580" s="143" t="str">
        <f>IF('##zz500##'!K2592="","",IF('##zz500##'!K2592="yes",D2579,IF('##zz500##'!T2592&lt;&gt;0,D2579*(1+'##zz500##'!T2592),D2579*(1+C2580))))</f>
        <v/>
      </c>
    </row>
    <row r="2581" spans="1:4" x14ac:dyDescent="0.25">
      <c r="A2581" s="72" t="str">
        <f>IF('##zz500##'!B2593&lt;&gt;"",'##zz500##'!B2593,"")</f>
        <v/>
      </c>
      <c r="C2581" s="146" t="str">
        <f t="shared" si="110"/>
        <v/>
      </c>
      <c r="D2581" s="143" t="str">
        <f>IF('##zz500##'!K2593="","",IF('##zz500##'!K2593="yes",D2580,IF('##zz500##'!T2593&lt;&gt;0,D2580*(1+'##zz500##'!T2593),D2580*(1+C2581))))</f>
        <v/>
      </c>
    </row>
    <row r="2582" spans="1:4" x14ac:dyDescent="0.25">
      <c r="A2582" s="72" t="str">
        <f>IF('##zz500##'!B2594&lt;&gt;"",'##zz500##'!B2594,"")</f>
        <v/>
      </c>
      <c r="C2582" s="146" t="str">
        <f t="shared" si="110"/>
        <v/>
      </c>
      <c r="D2582" s="143" t="str">
        <f>IF('##zz500##'!K2594="","",IF('##zz500##'!K2594="yes",D2581,IF('##zz500##'!T2594&lt;&gt;0,D2581*(1+'##zz500##'!T2594),D2581*(1+C2582))))</f>
        <v/>
      </c>
    </row>
    <row r="2583" spans="1:4" x14ac:dyDescent="0.25">
      <c r="A2583" s="72" t="str">
        <f>IF('##zz500##'!B2595&lt;&gt;"",'##zz500##'!B2595,"")</f>
        <v/>
      </c>
      <c r="C2583" s="146" t="str">
        <f t="shared" si="110"/>
        <v/>
      </c>
      <c r="D2583" s="143" t="str">
        <f>IF('##zz500##'!K2595="","",IF('##zz500##'!K2595="yes",D2582,IF('##zz500##'!T2595&lt;&gt;0,D2582*(1+'##zz500##'!T2595),D2582*(1+C2583))))</f>
        <v/>
      </c>
    </row>
    <row r="2584" spans="1:4" x14ac:dyDescent="0.25">
      <c r="A2584" s="72" t="str">
        <f>IF('##zz500##'!B2596&lt;&gt;"",'##zz500##'!B2596,"")</f>
        <v/>
      </c>
      <c r="C2584" s="146" t="str">
        <f t="shared" si="110"/>
        <v/>
      </c>
      <c r="D2584" s="143" t="str">
        <f>IF('##zz500##'!K2596="","",IF('##zz500##'!K2596="yes",D2583,IF('##zz500##'!T2596&lt;&gt;0,D2583*(1+'##zz500##'!T2596),D2583*(1+C2584))))</f>
        <v/>
      </c>
    </row>
    <row r="2585" spans="1:4" x14ac:dyDescent="0.25">
      <c r="A2585" s="72" t="str">
        <f>IF('##zz500##'!B2597&lt;&gt;"",'##zz500##'!B2597,"")</f>
        <v/>
      </c>
      <c r="C2585" s="146" t="str">
        <f t="shared" si="110"/>
        <v/>
      </c>
      <c r="D2585" s="143" t="str">
        <f>IF('##zz500##'!K2597="","",IF('##zz500##'!K2597="yes",D2584,IF('##zz500##'!T2597&lt;&gt;0,D2584*(1+'##zz500##'!T2597),D2584*(1+C2585))))</f>
        <v/>
      </c>
    </row>
    <row r="2586" spans="1:4" x14ac:dyDescent="0.25">
      <c r="A2586" s="72" t="str">
        <f>IF('##zz500##'!B2598&lt;&gt;"",'##zz500##'!B2598,"")</f>
        <v/>
      </c>
      <c r="C2586" s="146" t="str">
        <f t="shared" si="110"/>
        <v/>
      </c>
      <c r="D2586" s="143" t="str">
        <f>IF('##zz500##'!K2598="","",IF('##zz500##'!K2598="yes",D2585,IF('##zz500##'!T2598&lt;&gt;0,D2585*(1+'##zz500##'!T2598),D2585*(1+C2586))))</f>
        <v/>
      </c>
    </row>
    <row r="2587" spans="1:4" x14ac:dyDescent="0.25">
      <c r="A2587" s="72" t="str">
        <f>IF('##zz500##'!B2599&lt;&gt;"",'##zz500##'!B2599,"")</f>
        <v/>
      </c>
      <c r="C2587" s="146" t="str">
        <f t="shared" si="110"/>
        <v/>
      </c>
      <c r="D2587" s="143" t="str">
        <f>IF('##zz500##'!K2599="","",IF('##zz500##'!K2599="yes",D2586,IF('##zz500##'!T2599&lt;&gt;0,D2586*(1+'##zz500##'!T2599),D2586*(1+C2587))))</f>
        <v/>
      </c>
    </row>
    <row r="2588" spans="1:4" x14ac:dyDescent="0.25">
      <c r="A2588" s="72" t="str">
        <f>IF('##zz500##'!B2600&lt;&gt;"",'##zz500##'!B2600,"")</f>
        <v/>
      </c>
      <c r="C2588" s="146" t="str">
        <f t="shared" si="110"/>
        <v/>
      </c>
      <c r="D2588" s="143" t="str">
        <f>IF('##zz500##'!K2600="","",IF('##zz500##'!K2600="yes",D2587,IF('##zz500##'!T2600&lt;&gt;0,D2587*(1+'##zz500##'!T2600),D2587*(1+C2588))))</f>
        <v/>
      </c>
    </row>
    <row r="2589" spans="1:4" x14ac:dyDescent="0.25">
      <c r="A2589" s="72" t="str">
        <f>IF('##zz500##'!B2601&lt;&gt;"",'##zz500##'!B2601,"")</f>
        <v/>
      </c>
      <c r="C2589" s="146" t="str">
        <f t="shared" si="110"/>
        <v/>
      </c>
      <c r="D2589" s="143" t="str">
        <f>IF('##zz500##'!K2601="","",IF('##zz500##'!K2601="yes",D2588,IF('##zz500##'!T2601&lt;&gt;0,D2588*(1+'##zz500##'!T2601),D2588*(1+C2589))))</f>
        <v/>
      </c>
    </row>
    <row r="2590" spans="1:4" x14ac:dyDescent="0.25">
      <c r="A2590" s="72" t="str">
        <f>IF('##zz500##'!B2602&lt;&gt;"",'##zz500##'!B2602,"")</f>
        <v/>
      </c>
      <c r="C2590" s="146" t="str">
        <f t="shared" si="110"/>
        <v/>
      </c>
      <c r="D2590" s="143" t="str">
        <f>IF('##zz500##'!K2602="","",IF('##zz500##'!K2602="yes",D2589,IF('##zz500##'!T2602&lt;&gt;0,D2589*(1+'##zz500##'!T2602),D2589*(1+C2590))))</f>
        <v/>
      </c>
    </row>
    <row r="2591" spans="1:4" x14ac:dyDescent="0.25">
      <c r="A2591" s="72" t="str">
        <f>IF('##zz500##'!B2603&lt;&gt;"",'##zz500##'!B2603,"")</f>
        <v/>
      </c>
      <c r="C2591" s="146" t="str">
        <f t="shared" si="110"/>
        <v/>
      </c>
      <c r="D2591" s="143" t="str">
        <f>IF('##zz500##'!K2603="","",IF('##zz500##'!K2603="yes",D2590,IF('##zz500##'!T2603&lt;&gt;0,D2590*(1+'##zz500##'!T2603),D2590*(1+C2591))))</f>
        <v/>
      </c>
    </row>
    <row r="2592" spans="1:4" x14ac:dyDescent="0.25">
      <c r="A2592" s="72" t="str">
        <f>IF('##zz500##'!B2604&lt;&gt;"",'##zz500##'!B2604,"")</f>
        <v/>
      </c>
      <c r="C2592" s="146" t="str">
        <f t="shared" si="110"/>
        <v/>
      </c>
      <c r="D2592" s="143" t="str">
        <f>IF('##zz500##'!K2604="","",IF('##zz500##'!K2604="yes",D2591,IF('##zz500##'!T2604&lt;&gt;0,D2591*(1+'##zz500##'!T2604),D2591*(1+C2592))))</f>
        <v/>
      </c>
    </row>
    <row r="2593" spans="1:4" x14ac:dyDescent="0.25">
      <c r="A2593" s="72" t="str">
        <f>IF('##zz500##'!B2605&lt;&gt;"",'##zz500##'!B2605,"")</f>
        <v/>
      </c>
      <c r="C2593" s="146" t="str">
        <f t="shared" si="110"/>
        <v/>
      </c>
      <c r="D2593" s="143" t="str">
        <f>IF('##zz500##'!K2605="","",IF('##zz500##'!K2605="yes",D2592,IF('##zz500##'!T2605&lt;&gt;0,D2592*(1+'##zz500##'!T2605),D2592*(1+C2593))))</f>
        <v/>
      </c>
    </row>
    <row r="2594" spans="1:4" x14ac:dyDescent="0.25">
      <c r="A2594" s="72" t="str">
        <f>IF('##zz500##'!B2606&lt;&gt;"",'##zz500##'!B2606,"")</f>
        <v/>
      </c>
      <c r="C2594" s="146" t="str">
        <f t="shared" si="110"/>
        <v/>
      </c>
      <c r="D2594" s="143" t="str">
        <f>IF('##zz500##'!K2606="","",IF('##zz500##'!K2606="yes",D2593,IF('##zz500##'!T2606&lt;&gt;0,D2593*(1+'##zz500##'!T2606),D2593*(1+C2594))))</f>
        <v/>
      </c>
    </row>
    <row r="2595" spans="1:4" x14ac:dyDescent="0.25">
      <c r="A2595" s="72" t="str">
        <f>IF('##zz500##'!B2607&lt;&gt;"",'##zz500##'!B2607,"")</f>
        <v/>
      </c>
      <c r="C2595" s="146" t="str">
        <f t="shared" si="110"/>
        <v/>
      </c>
      <c r="D2595" s="143" t="str">
        <f>IF('##zz500##'!K2607="","",IF('##zz500##'!K2607="yes",D2594,IF('##zz500##'!T2607&lt;&gt;0,D2594*(1+'##zz500##'!T2607),D2594*(1+C2595))))</f>
        <v/>
      </c>
    </row>
    <row r="2596" spans="1:4" x14ac:dyDescent="0.25">
      <c r="A2596" s="72" t="str">
        <f>IF('##zz500##'!B2608&lt;&gt;"",'##zz500##'!B2608,"")</f>
        <v/>
      </c>
      <c r="C2596" s="146" t="str">
        <f t="shared" si="110"/>
        <v/>
      </c>
      <c r="D2596" s="143" t="str">
        <f>IF('##zz500##'!K2608="","",IF('##zz500##'!K2608="yes",D2595,IF('##zz500##'!T2608&lt;&gt;0,D2595*(1+'##zz500##'!T2608),D2595*(1+C2596))))</f>
        <v/>
      </c>
    </row>
    <row r="2597" spans="1:4" x14ac:dyDescent="0.25">
      <c r="A2597" s="72" t="str">
        <f>IF('##zz500##'!B2609&lt;&gt;"",'##zz500##'!B2609,"")</f>
        <v/>
      </c>
      <c r="C2597" s="146" t="str">
        <f t="shared" si="110"/>
        <v/>
      </c>
      <c r="D2597" s="143" t="str">
        <f>IF('##zz500##'!K2609="","",IF('##zz500##'!K2609="yes",D2596,IF('##zz500##'!T2609&lt;&gt;0,D2596*(1+'##zz500##'!T2609),D2596*(1+C2597))))</f>
        <v/>
      </c>
    </row>
    <row r="2598" spans="1:4" x14ac:dyDescent="0.25">
      <c r="A2598" s="72" t="str">
        <f>IF('##zz500##'!B2610&lt;&gt;"",'##zz500##'!B2610,"")</f>
        <v/>
      </c>
      <c r="C2598" s="146" t="str">
        <f t="shared" si="110"/>
        <v/>
      </c>
      <c r="D2598" s="143" t="str">
        <f>IF('##zz500##'!K2610="","",IF('##zz500##'!K2610="yes",D2597,IF('##zz500##'!T2610&lt;&gt;0,D2597*(1+'##zz500##'!T2610),D2597*(1+C2598))))</f>
        <v/>
      </c>
    </row>
    <row r="2599" spans="1:4" x14ac:dyDescent="0.25">
      <c r="A2599" s="72" t="str">
        <f>IF('##zz500##'!B2611&lt;&gt;"",'##zz500##'!B2611,"")</f>
        <v/>
      </c>
      <c r="C2599" s="146" t="str">
        <f t="shared" si="110"/>
        <v/>
      </c>
      <c r="D2599" s="143" t="str">
        <f>IF('##zz500##'!K2611="","",IF('##zz500##'!K2611="yes",D2598,IF('##zz500##'!T2611&lt;&gt;0,D2598*(1+'##zz500##'!T2611),D2598*(1+C2599))))</f>
        <v/>
      </c>
    </row>
    <row r="2600" spans="1:4" x14ac:dyDescent="0.25">
      <c r="A2600" s="72" t="str">
        <f>IF('##zz500##'!B2612&lt;&gt;"",'##zz500##'!B2612,"")</f>
        <v/>
      </c>
      <c r="C2600" s="146" t="str">
        <f t="shared" si="110"/>
        <v/>
      </c>
      <c r="D2600" s="143" t="str">
        <f>IF('##zz500##'!K2612="","",IF('##zz500##'!K2612="yes",D2599,IF('##zz500##'!T2612&lt;&gt;0,D2599*(1+'##zz500##'!T2612),D2599*(1+C2600))))</f>
        <v/>
      </c>
    </row>
    <row r="2601" spans="1:4" x14ac:dyDescent="0.25">
      <c r="A2601" s="72" t="str">
        <f>IF('##zz500##'!B2613&lt;&gt;"",'##zz500##'!B2613,"")</f>
        <v/>
      </c>
      <c r="C2601" s="146" t="str">
        <f t="shared" si="110"/>
        <v/>
      </c>
      <c r="D2601" s="143" t="str">
        <f>IF('##zz500##'!K2613="","",IF('##zz500##'!K2613="yes",D2600,IF('##zz500##'!T2613&lt;&gt;0,D2600*(1+'##zz500##'!T2613),D2600*(1+C2601))))</f>
        <v/>
      </c>
    </row>
    <row r="2602" spans="1:4" x14ac:dyDescent="0.25">
      <c r="A2602" s="72" t="str">
        <f>IF('##zz500##'!B2614&lt;&gt;"",'##zz500##'!B2614,"")</f>
        <v/>
      </c>
      <c r="C2602" s="146" t="str">
        <f t="shared" si="110"/>
        <v/>
      </c>
      <c r="D2602" s="143" t="str">
        <f>IF('##zz500##'!K2614="","",IF('##zz500##'!K2614="yes",D2601,IF('##zz500##'!T2614&lt;&gt;0,D2601*(1+'##zz500##'!T2614),D2601*(1+C2602))))</f>
        <v/>
      </c>
    </row>
    <row r="2603" spans="1:4" x14ac:dyDescent="0.25">
      <c r="A2603" s="72" t="str">
        <f>IF('##zz500##'!B2615&lt;&gt;"",'##zz500##'!B2615,"")</f>
        <v/>
      </c>
      <c r="C2603" s="146" t="str">
        <f t="shared" si="110"/>
        <v/>
      </c>
      <c r="D2603" s="143" t="str">
        <f>IF('##zz500##'!K2615="","",IF('##zz500##'!K2615="yes",D2602,IF('##zz500##'!T2615&lt;&gt;0,D2602*(1+'##zz500##'!T2615),D2602*(1+C2603))))</f>
        <v/>
      </c>
    </row>
    <row r="2604" spans="1:4" x14ac:dyDescent="0.25">
      <c r="A2604" s="72" t="str">
        <f>IF('##zz500##'!B2616&lt;&gt;"",'##zz500##'!B2616,"")</f>
        <v/>
      </c>
      <c r="C2604" s="146" t="str">
        <f t="shared" si="110"/>
        <v/>
      </c>
      <c r="D2604" s="143" t="str">
        <f>IF('##zz500##'!K2616="","",IF('##zz500##'!K2616="yes",D2603,IF('##zz500##'!T2616&lt;&gt;0,D2603*(1+'##zz500##'!T2616),D2603*(1+C2604))))</f>
        <v/>
      </c>
    </row>
    <row r="2605" spans="1:4" x14ac:dyDescent="0.25">
      <c r="A2605" s="72" t="str">
        <f>IF('##zz500##'!B2617&lt;&gt;"",'##zz500##'!B2617,"")</f>
        <v/>
      </c>
      <c r="C2605" s="146" t="str">
        <f t="shared" si="110"/>
        <v/>
      </c>
      <c r="D2605" s="143" t="str">
        <f>IF('##zz500##'!K2617="","",IF('##zz500##'!K2617="yes",D2604,IF('##zz500##'!T2617&lt;&gt;0,D2604*(1+'##zz500##'!T2617),D2604*(1+C2605))))</f>
        <v/>
      </c>
    </row>
    <row r="2606" spans="1:4" x14ac:dyDescent="0.25">
      <c r="A2606" s="72" t="str">
        <f>IF('##zz500##'!B2618&lt;&gt;"",'##zz500##'!B2618,"")</f>
        <v/>
      </c>
      <c r="C2606" s="146" t="str">
        <f t="shared" si="110"/>
        <v/>
      </c>
      <c r="D2606" s="143" t="str">
        <f>IF('##zz500##'!K2618="","",IF('##zz500##'!K2618="yes",D2605,IF('##zz500##'!T2618&lt;&gt;0,D2605*(1+'##zz500##'!T2618),D2605*(1+C2606))))</f>
        <v/>
      </c>
    </row>
    <row r="2607" spans="1:4" x14ac:dyDescent="0.25">
      <c r="A2607" s="72" t="str">
        <f>IF('##zz500##'!B2619&lt;&gt;"",'##zz500##'!B2619,"")</f>
        <v/>
      </c>
      <c r="C2607" s="146" t="str">
        <f t="shared" si="110"/>
        <v/>
      </c>
      <c r="D2607" s="143" t="str">
        <f>IF('##zz500##'!K2619="","",IF('##zz500##'!K2619="yes",D2606,IF('##zz500##'!T2619&lt;&gt;0,D2606*(1+'##zz500##'!T2619),D2606*(1+C2607))))</f>
        <v/>
      </c>
    </row>
    <row r="2608" spans="1:4" x14ac:dyDescent="0.25">
      <c r="A2608" s="72" t="str">
        <f>IF('##zz500##'!B2620&lt;&gt;"",'##zz500##'!B2620,"")</f>
        <v/>
      </c>
      <c r="C2608" s="146" t="str">
        <f t="shared" si="110"/>
        <v/>
      </c>
      <c r="D2608" s="143" t="str">
        <f>IF('##zz500##'!K2620="","",IF('##zz500##'!K2620="yes",D2607,IF('##zz500##'!T2620&lt;&gt;0,D2607*(1+'##zz500##'!T2620),D2607*(1+C2608))))</f>
        <v/>
      </c>
    </row>
    <row r="2609" spans="1:4" x14ac:dyDescent="0.25">
      <c r="A2609" s="72" t="str">
        <f>IF('##zz500##'!B2621&lt;&gt;"",'##zz500##'!B2621,"")</f>
        <v/>
      </c>
      <c r="C2609" s="146" t="str">
        <f t="shared" si="110"/>
        <v/>
      </c>
      <c r="D2609" s="143" t="str">
        <f>IF('##zz500##'!K2621="","",IF('##zz500##'!K2621="yes",D2608,IF('##zz500##'!T2621&lt;&gt;0,D2608*(1+'##zz500##'!T2621),D2608*(1+C2609))))</f>
        <v/>
      </c>
    </row>
    <row r="2610" spans="1:4" x14ac:dyDescent="0.25">
      <c r="A2610" s="72" t="str">
        <f>IF('##zz500##'!B2622&lt;&gt;"",'##zz500##'!B2622,"")</f>
        <v/>
      </c>
      <c r="C2610" s="146" t="str">
        <f t="shared" si="110"/>
        <v/>
      </c>
      <c r="D2610" s="143" t="str">
        <f>IF('##zz500##'!K2622="","",IF('##zz500##'!K2622="yes",D2609,IF('##zz500##'!T2622&lt;&gt;0,D2609*(1+'##zz500##'!T2622),D2609*(1+C2610))))</f>
        <v/>
      </c>
    </row>
    <row r="2611" spans="1:4" x14ac:dyDescent="0.25">
      <c r="A2611" s="72" t="str">
        <f>IF('##zz500##'!B2623&lt;&gt;"",'##zz500##'!B2623,"")</f>
        <v/>
      </c>
      <c r="C2611" s="146" t="str">
        <f t="shared" si="110"/>
        <v/>
      </c>
      <c r="D2611" s="143" t="str">
        <f>IF('##zz500##'!K2623="","",IF('##zz500##'!K2623="yes",D2610,IF('##zz500##'!T2623&lt;&gt;0,D2610*(1+'##zz500##'!T2623),D2610*(1+C2611))))</f>
        <v/>
      </c>
    </row>
    <row r="2612" spans="1:4" x14ac:dyDescent="0.25">
      <c r="A2612" s="72" t="str">
        <f>IF('##zz500##'!B2624&lt;&gt;"",'##zz500##'!B2624,"")</f>
        <v/>
      </c>
      <c r="C2612" s="146" t="str">
        <f t="shared" si="110"/>
        <v/>
      </c>
      <c r="D2612" s="143" t="str">
        <f>IF('##zz500##'!K2624="","",IF('##zz500##'!K2624="yes",D2611,IF('##zz500##'!T2624&lt;&gt;0,D2611*(1+'##zz500##'!T2624),D2611*(1+C2612))))</f>
        <v/>
      </c>
    </row>
    <row r="2613" spans="1:4" x14ac:dyDescent="0.25">
      <c r="A2613" s="72" t="str">
        <f>IF('##zz500##'!B2625&lt;&gt;"",'##zz500##'!B2625,"")</f>
        <v/>
      </c>
      <c r="C2613" s="146" t="str">
        <f t="shared" si="110"/>
        <v/>
      </c>
      <c r="D2613" s="143" t="str">
        <f>IF('##zz500##'!K2625="","",IF('##zz500##'!K2625="yes",D2612,IF('##zz500##'!T2625&lt;&gt;0,D2612*(1+'##zz500##'!T2625),D2612*(1+C2613))))</f>
        <v/>
      </c>
    </row>
    <row r="2614" spans="1:4" x14ac:dyDescent="0.25">
      <c r="A2614" s="72" t="str">
        <f>IF('##zz500##'!B2626&lt;&gt;"",'##zz500##'!B2626,"")</f>
        <v/>
      </c>
      <c r="C2614" s="146" t="str">
        <f t="shared" si="110"/>
        <v/>
      </c>
      <c r="D2614" s="143" t="str">
        <f>IF('##zz500##'!K2626="","",IF('##zz500##'!K2626="yes",D2613,IF('##zz500##'!T2626&lt;&gt;0,D2613*(1+'##zz500##'!T2626),D2613*(1+C2614))))</f>
        <v/>
      </c>
    </row>
    <row r="2615" spans="1:4" x14ac:dyDescent="0.25">
      <c r="A2615" s="72" t="str">
        <f>IF('##zz500##'!B2627&lt;&gt;"",'##zz500##'!B2627,"")</f>
        <v/>
      </c>
      <c r="C2615" s="146" t="str">
        <f t="shared" si="110"/>
        <v/>
      </c>
      <c r="D2615" s="143" t="str">
        <f>IF('##zz500##'!K2627="","",IF('##zz500##'!K2627="yes",D2614,IF('##zz500##'!T2627&lt;&gt;0,D2614*(1+'##zz500##'!T2627),D2614*(1+C2615))))</f>
        <v/>
      </c>
    </row>
    <row r="2616" spans="1:4" x14ac:dyDescent="0.25">
      <c r="A2616" s="72" t="str">
        <f>IF('##zz500##'!B2628&lt;&gt;"",'##zz500##'!B2628,"")</f>
        <v/>
      </c>
      <c r="C2616" s="146" t="str">
        <f t="shared" si="110"/>
        <v/>
      </c>
      <c r="D2616" s="143" t="str">
        <f>IF('##zz500##'!K2628="","",IF('##zz500##'!K2628="yes",D2615,IF('##zz500##'!T2628&lt;&gt;0,D2615*(1+'##zz500##'!T2628),D2615*(1+C2616))))</f>
        <v/>
      </c>
    </row>
    <row r="2617" spans="1:4" x14ac:dyDescent="0.25">
      <c r="A2617" s="72" t="str">
        <f>IF('##zz500##'!B2629&lt;&gt;"",'##zz500##'!B2629,"")</f>
        <v/>
      </c>
      <c r="C2617" s="146" t="str">
        <f t="shared" si="110"/>
        <v/>
      </c>
      <c r="D2617" s="143" t="str">
        <f>IF('##zz500##'!K2629="","",IF('##zz500##'!K2629="yes",D2616,IF('##zz500##'!T2629&lt;&gt;0,D2616*(1+'##zz500##'!T2629),D2616*(1+C2617))))</f>
        <v/>
      </c>
    </row>
    <row r="2618" spans="1:4" x14ac:dyDescent="0.25">
      <c r="A2618" s="72" t="str">
        <f>IF('##zz500##'!B2630&lt;&gt;"",'##zz500##'!B2630,"")</f>
        <v/>
      </c>
      <c r="C2618" s="146" t="str">
        <f t="shared" si="110"/>
        <v/>
      </c>
      <c r="D2618" s="143" t="str">
        <f>IF('##zz500##'!K2630="","",IF('##zz500##'!K2630="yes",D2617,IF('##zz500##'!T2630&lt;&gt;0,D2617*(1+'##zz500##'!T2630),D2617*(1+C2618))))</f>
        <v/>
      </c>
    </row>
    <row r="2619" spans="1:4" x14ac:dyDescent="0.25">
      <c r="A2619" s="72" t="str">
        <f>IF('##zz500##'!B2631&lt;&gt;"",'##zz500##'!B2631,"")</f>
        <v/>
      </c>
      <c r="C2619" s="146" t="str">
        <f t="shared" si="110"/>
        <v/>
      </c>
      <c r="D2619" s="143" t="str">
        <f>IF('##zz500##'!K2631="","",IF('##zz500##'!K2631="yes",D2618,IF('##zz500##'!T2631&lt;&gt;0,D2618*(1+'##zz500##'!T2631),D2618*(1+C2619))))</f>
        <v/>
      </c>
    </row>
    <row r="2620" spans="1:4" x14ac:dyDescent="0.25">
      <c r="A2620" s="72" t="str">
        <f>IF('##zz500##'!B2632&lt;&gt;"",'##zz500##'!B2632,"")</f>
        <v/>
      </c>
      <c r="C2620" s="146" t="str">
        <f t="shared" si="110"/>
        <v/>
      </c>
      <c r="D2620" s="143" t="str">
        <f>IF('##zz500##'!K2632="","",IF('##zz500##'!K2632="yes",D2619,IF('##zz500##'!T2632&lt;&gt;0,D2619*(1+'##zz500##'!T2632),D2619*(1+C2620))))</f>
        <v/>
      </c>
    </row>
    <row r="2621" spans="1:4" x14ac:dyDescent="0.25">
      <c r="A2621" s="72" t="str">
        <f>IF('##zz500##'!B2633&lt;&gt;"",'##zz500##'!B2633,"")</f>
        <v/>
      </c>
      <c r="C2621" s="146" t="str">
        <f t="shared" si="110"/>
        <v/>
      </c>
      <c r="D2621" s="143" t="str">
        <f>IF('##zz500##'!K2633="","",IF('##zz500##'!K2633="yes",D2620,IF('##zz500##'!T2633&lt;&gt;0,D2620*(1+'##zz500##'!T2633),D2620*(1+C2621))))</f>
        <v/>
      </c>
    </row>
    <row r="2622" spans="1:4" x14ac:dyDescent="0.25">
      <c r="A2622" s="72" t="str">
        <f>IF('##zz500##'!B2634&lt;&gt;"",'##zz500##'!B2634,"")</f>
        <v/>
      </c>
      <c r="C2622" s="146" t="str">
        <f t="shared" si="110"/>
        <v/>
      </c>
      <c r="D2622" s="143" t="str">
        <f>IF('##zz500##'!K2634="","",IF('##zz500##'!K2634="yes",D2621,IF('##zz500##'!T2634&lt;&gt;0,D2621*(1+'##zz500##'!T2634),D2621*(1+C2622))))</f>
        <v/>
      </c>
    </row>
    <row r="2623" spans="1:4" x14ac:dyDescent="0.25">
      <c r="A2623" s="72" t="str">
        <f>IF('##zz500##'!B2635&lt;&gt;"",'##zz500##'!B2635,"")</f>
        <v/>
      </c>
      <c r="C2623" s="146" t="str">
        <f t="shared" si="110"/>
        <v/>
      </c>
      <c r="D2623" s="143" t="str">
        <f>IF('##zz500##'!K2635="","",IF('##zz500##'!K2635="yes",D2622,IF('##zz500##'!T2635&lt;&gt;0,D2622*(1+'##zz500##'!T2635),D2622*(1+C2623))))</f>
        <v/>
      </c>
    </row>
    <row r="2624" spans="1:4" x14ac:dyDescent="0.25">
      <c r="A2624" s="72" t="str">
        <f>IF('##zz500##'!B2636&lt;&gt;"",'##zz500##'!B2636,"")</f>
        <v/>
      </c>
      <c r="C2624" s="146" t="str">
        <f t="shared" si="110"/>
        <v/>
      </c>
      <c r="D2624" s="143" t="str">
        <f>IF('##zz500##'!K2636="","",IF('##zz500##'!K2636="yes",D2623,IF('##zz500##'!T2636&lt;&gt;0,D2623*(1+'##zz500##'!T2636),D2623*(1+C2624))))</f>
        <v/>
      </c>
    </row>
    <row r="2625" spans="1:4" x14ac:dyDescent="0.25">
      <c r="A2625" s="72" t="str">
        <f>IF('##zz500##'!B2637&lt;&gt;"",'##zz500##'!B2637,"")</f>
        <v/>
      </c>
      <c r="C2625" s="146" t="str">
        <f t="shared" si="110"/>
        <v/>
      </c>
      <c r="D2625" s="143" t="str">
        <f>IF('##zz500##'!K2637="","",IF('##zz500##'!K2637="yes",D2624,IF('##zz500##'!T2637&lt;&gt;0,D2624*(1+'##zz500##'!T2637),D2624*(1+C2625))))</f>
        <v/>
      </c>
    </row>
    <row r="2626" spans="1:4" x14ac:dyDescent="0.25">
      <c r="A2626" s="72" t="str">
        <f>IF('##zz500##'!B2638&lt;&gt;"",'##zz500##'!B2638,"")</f>
        <v/>
      </c>
      <c r="C2626" s="146" t="str">
        <f t="shared" si="110"/>
        <v/>
      </c>
      <c r="D2626" s="143" t="str">
        <f>IF('##zz500##'!K2638="","",IF('##zz500##'!K2638="yes",D2625,IF('##zz500##'!T2638&lt;&gt;0,D2625*(1+'##zz500##'!T2638),D2625*(1+C2626))))</f>
        <v/>
      </c>
    </row>
    <row r="2627" spans="1:4" x14ac:dyDescent="0.25">
      <c r="A2627" s="72" t="str">
        <f>IF('##zz500##'!B2639&lt;&gt;"",'##zz500##'!B2639,"")</f>
        <v/>
      </c>
      <c r="C2627" s="146" t="str">
        <f t="shared" si="110"/>
        <v/>
      </c>
      <c r="D2627" s="143" t="str">
        <f>IF('##zz500##'!K2639="","",IF('##zz500##'!K2639="yes",D2626,IF('##zz500##'!T2639&lt;&gt;0,D2626*(1+'##zz500##'!T2639),D2626*(1+C2627))))</f>
        <v/>
      </c>
    </row>
    <row r="2628" spans="1:4" x14ac:dyDescent="0.25">
      <c r="A2628" s="72" t="str">
        <f>IF('##zz500##'!B2640&lt;&gt;"",'##zz500##'!B2640,"")</f>
        <v/>
      </c>
      <c r="C2628" s="146" t="str">
        <f t="shared" ref="C2628:C2691" si="111">IF(AND(B2627&gt;0,B2628&gt;0),B2628/B2627-1,"")</f>
        <v/>
      </c>
      <c r="D2628" s="143" t="str">
        <f>IF('##zz500##'!K2640="","",IF('##zz500##'!K2640="yes",D2627,IF('##zz500##'!T2640&lt;&gt;0,D2627*(1+'##zz500##'!T2640),D2627*(1+C2628))))</f>
        <v/>
      </c>
    </row>
    <row r="2629" spans="1:4" x14ac:dyDescent="0.25">
      <c r="A2629" s="72" t="str">
        <f>IF('##zz500##'!B2641&lt;&gt;"",'##zz500##'!B2641,"")</f>
        <v/>
      </c>
      <c r="C2629" s="146" t="str">
        <f t="shared" si="111"/>
        <v/>
      </c>
      <c r="D2629" s="143" t="str">
        <f>IF('##zz500##'!K2641="","",IF('##zz500##'!K2641="yes",D2628,IF('##zz500##'!T2641&lt;&gt;0,D2628*(1+'##zz500##'!T2641),D2628*(1+C2629))))</f>
        <v/>
      </c>
    </row>
    <row r="2630" spans="1:4" x14ac:dyDescent="0.25">
      <c r="A2630" s="72" t="str">
        <f>IF('##zz500##'!B2642&lt;&gt;"",'##zz500##'!B2642,"")</f>
        <v/>
      </c>
      <c r="C2630" s="146" t="str">
        <f t="shared" si="111"/>
        <v/>
      </c>
      <c r="D2630" s="143" t="str">
        <f>IF('##zz500##'!K2642="","",IF('##zz500##'!K2642="yes",D2629,IF('##zz500##'!T2642&lt;&gt;0,D2629*(1+'##zz500##'!T2642),D2629*(1+C2630))))</f>
        <v/>
      </c>
    </row>
    <row r="2631" spans="1:4" x14ac:dyDescent="0.25">
      <c r="A2631" s="72" t="str">
        <f>IF('##zz500##'!B2643&lt;&gt;"",'##zz500##'!B2643,"")</f>
        <v/>
      </c>
      <c r="C2631" s="146" t="str">
        <f t="shared" si="111"/>
        <v/>
      </c>
      <c r="D2631" s="143" t="str">
        <f>IF('##zz500##'!K2643="","",IF('##zz500##'!K2643="yes",D2630,IF('##zz500##'!T2643&lt;&gt;0,D2630*(1+'##zz500##'!T2643),D2630*(1+C2631))))</f>
        <v/>
      </c>
    </row>
    <row r="2632" spans="1:4" x14ac:dyDescent="0.25">
      <c r="A2632" s="72" t="str">
        <f>IF('##zz500##'!B2644&lt;&gt;"",'##zz500##'!B2644,"")</f>
        <v/>
      </c>
      <c r="C2632" s="146" t="str">
        <f t="shared" si="111"/>
        <v/>
      </c>
      <c r="D2632" s="143" t="str">
        <f>IF('##zz500##'!K2644="","",IF('##zz500##'!K2644="yes",D2631,IF('##zz500##'!T2644&lt;&gt;0,D2631*(1+'##zz500##'!T2644),D2631*(1+C2632))))</f>
        <v/>
      </c>
    </row>
    <row r="2633" spans="1:4" x14ac:dyDescent="0.25">
      <c r="A2633" s="72" t="str">
        <f>IF('##zz500##'!B2645&lt;&gt;"",'##zz500##'!B2645,"")</f>
        <v/>
      </c>
      <c r="C2633" s="146" t="str">
        <f t="shared" si="111"/>
        <v/>
      </c>
      <c r="D2633" s="143" t="str">
        <f>IF('##zz500##'!K2645="","",IF('##zz500##'!K2645="yes",D2632,IF('##zz500##'!T2645&lt;&gt;0,D2632*(1+'##zz500##'!T2645),D2632*(1+C2633))))</f>
        <v/>
      </c>
    </row>
    <row r="2634" spans="1:4" x14ac:dyDescent="0.25">
      <c r="A2634" s="72" t="str">
        <f>IF('##zz500##'!B2646&lt;&gt;"",'##zz500##'!B2646,"")</f>
        <v/>
      </c>
      <c r="C2634" s="146" t="str">
        <f t="shared" si="111"/>
        <v/>
      </c>
      <c r="D2634" s="143" t="str">
        <f>IF('##zz500##'!K2646="","",IF('##zz500##'!K2646="yes",D2633,IF('##zz500##'!T2646&lt;&gt;0,D2633*(1+'##zz500##'!T2646),D2633*(1+C2634))))</f>
        <v/>
      </c>
    </row>
    <row r="2635" spans="1:4" x14ac:dyDescent="0.25">
      <c r="A2635" s="72" t="str">
        <f>IF('##zz500##'!B2647&lt;&gt;"",'##zz500##'!B2647,"")</f>
        <v/>
      </c>
      <c r="C2635" s="146" t="str">
        <f t="shared" si="111"/>
        <v/>
      </c>
      <c r="D2635" s="143" t="str">
        <f>IF('##zz500##'!K2647="","",IF('##zz500##'!K2647="yes",D2634,IF('##zz500##'!T2647&lt;&gt;0,D2634*(1+'##zz500##'!T2647),D2634*(1+C2635))))</f>
        <v/>
      </c>
    </row>
    <row r="2636" spans="1:4" x14ac:dyDescent="0.25">
      <c r="A2636" s="72" t="str">
        <f>IF('##zz500##'!B2648&lt;&gt;"",'##zz500##'!B2648,"")</f>
        <v/>
      </c>
      <c r="C2636" s="146" t="str">
        <f t="shared" si="111"/>
        <v/>
      </c>
      <c r="D2636" s="143" t="str">
        <f>IF('##zz500##'!K2648="","",IF('##zz500##'!K2648="yes",D2635,IF('##zz500##'!T2648&lt;&gt;0,D2635*(1+'##zz500##'!T2648),D2635*(1+C2636))))</f>
        <v/>
      </c>
    </row>
    <row r="2637" spans="1:4" x14ac:dyDescent="0.25">
      <c r="A2637" s="72" t="str">
        <f>IF('##zz500##'!B2649&lt;&gt;"",'##zz500##'!B2649,"")</f>
        <v/>
      </c>
      <c r="C2637" s="146" t="str">
        <f t="shared" si="111"/>
        <v/>
      </c>
      <c r="D2637" s="143" t="str">
        <f>IF('##zz500##'!K2649="","",IF('##zz500##'!K2649="yes",D2636,IF('##zz500##'!T2649&lt;&gt;0,D2636*(1+'##zz500##'!T2649),D2636*(1+C2637))))</f>
        <v/>
      </c>
    </row>
    <row r="2638" spans="1:4" x14ac:dyDescent="0.25">
      <c r="A2638" s="72" t="str">
        <f>IF('##zz500##'!B2650&lt;&gt;"",'##zz500##'!B2650,"")</f>
        <v/>
      </c>
      <c r="C2638" s="146" t="str">
        <f t="shared" si="111"/>
        <v/>
      </c>
      <c r="D2638" s="143" t="str">
        <f>IF('##zz500##'!K2650="","",IF('##zz500##'!K2650="yes",D2637,IF('##zz500##'!T2650&lt;&gt;0,D2637*(1+'##zz500##'!T2650),D2637*(1+C2638))))</f>
        <v/>
      </c>
    </row>
    <row r="2639" spans="1:4" x14ac:dyDescent="0.25">
      <c r="A2639" s="72" t="str">
        <f>IF('##zz500##'!B2651&lt;&gt;"",'##zz500##'!B2651,"")</f>
        <v/>
      </c>
      <c r="C2639" s="146" t="str">
        <f t="shared" si="111"/>
        <v/>
      </c>
      <c r="D2639" s="143" t="str">
        <f>IF('##zz500##'!K2651="","",IF('##zz500##'!K2651="yes",D2638,IF('##zz500##'!T2651&lt;&gt;0,D2638*(1+'##zz500##'!T2651),D2638*(1+C2639))))</f>
        <v/>
      </c>
    </row>
    <row r="2640" spans="1:4" x14ac:dyDescent="0.25">
      <c r="A2640" s="72" t="str">
        <f>IF('##zz500##'!B2652&lt;&gt;"",'##zz500##'!B2652,"")</f>
        <v/>
      </c>
      <c r="C2640" s="146" t="str">
        <f t="shared" si="111"/>
        <v/>
      </c>
      <c r="D2640" s="143" t="str">
        <f>IF('##zz500##'!K2652="","",IF('##zz500##'!K2652="yes",D2639,IF('##zz500##'!T2652&lt;&gt;0,D2639*(1+'##zz500##'!T2652),D2639*(1+C2640))))</f>
        <v/>
      </c>
    </row>
    <row r="2641" spans="1:4" x14ac:dyDescent="0.25">
      <c r="A2641" s="72" t="str">
        <f>IF('##zz500##'!B2653&lt;&gt;"",'##zz500##'!B2653,"")</f>
        <v/>
      </c>
      <c r="C2641" s="146" t="str">
        <f t="shared" si="111"/>
        <v/>
      </c>
      <c r="D2641" s="143" t="str">
        <f>IF('##zz500##'!K2653="","",IF('##zz500##'!K2653="yes",D2640,IF('##zz500##'!T2653&lt;&gt;0,D2640*(1+'##zz500##'!T2653),D2640*(1+C2641))))</f>
        <v/>
      </c>
    </row>
    <row r="2642" spans="1:4" x14ac:dyDescent="0.25">
      <c r="A2642" s="72" t="str">
        <f>IF('##zz500##'!B2654&lt;&gt;"",'##zz500##'!B2654,"")</f>
        <v/>
      </c>
      <c r="C2642" s="146" t="str">
        <f t="shared" si="111"/>
        <v/>
      </c>
      <c r="D2642" s="143" t="str">
        <f>IF('##zz500##'!K2654="","",IF('##zz500##'!K2654="yes",D2641,IF('##zz500##'!T2654&lt;&gt;0,D2641*(1+'##zz500##'!T2654),D2641*(1+C2642))))</f>
        <v/>
      </c>
    </row>
    <row r="2643" spans="1:4" x14ac:dyDescent="0.25">
      <c r="A2643" s="72" t="str">
        <f>IF('##zz500##'!B2655&lt;&gt;"",'##zz500##'!B2655,"")</f>
        <v/>
      </c>
      <c r="C2643" s="146" t="str">
        <f t="shared" si="111"/>
        <v/>
      </c>
      <c r="D2643" s="143" t="str">
        <f>IF('##zz500##'!K2655="","",IF('##zz500##'!K2655="yes",D2642,IF('##zz500##'!T2655&lt;&gt;0,D2642*(1+'##zz500##'!T2655),D2642*(1+C2643))))</f>
        <v/>
      </c>
    </row>
    <row r="2644" spans="1:4" x14ac:dyDescent="0.25">
      <c r="A2644" s="72" t="str">
        <f>IF('##zz500##'!B2656&lt;&gt;"",'##zz500##'!B2656,"")</f>
        <v/>
      </c>
      <c r="C2644" s="146" t="str">
        <f t="shared" si="111"/>
        <v/>
      </c>
      <c r="D2644" s="143" t="str">
        <f>IF('##zz500##'!K2656="","",IF('##zz500##'!K2656="yes",D2643,IF('##zz500##'!T2656&lt;&gt;0,D2643*(1+'##zz500##'!T2656),D2643*(1+C2644))))</f>
        <v/>
      </c>
    </row>
    <row r="2645" spans="1:4" x14ac:dyDescent="0.25">
      <c r="A2645" s="72" t="str">
        <f>IF('##zz500##'!B2657&lt;&gt;"",'##zz500##'!B2657,"")</f>
        <v/>
      </c>
      <c r="C2645" s="146" t="str">
        <f t="shared" si="111"/>
        <v/>
      </c>
      <c r="D2645" s="143" t="str">
        <f>IF('##zz500##'!K2657="","",IF('##zz500##'!K2657="yes",D2644,IF('##zz500##'!T2657&lt;&gt;0,D2644*(1+'##zz500##'!T2657),D2644*(1+C2645))))</f>
        <v/>
      </c>
    </row>
    <row r="2646" spans="1:4" x14ac:dyDescent="0.25">
      <c r="A2646" s="72" t="str">
        <f>IF('##zz500##'!B2658&lt;&gt;"",'##zz500##'!B2658,"")</f>
        <v/>
      </c>
      <c r="C2646" s="146" t="str">
        <f t="shared" si="111"/>
        <v/>
      </c>
      <c r="D2646" s="143" t="str">
        <f>IF('##zz500##'!K2658="","",IF('##zz500##'!K2658="yes",D2645,IF('##zz500##'!T2658&lt;&gt;0,D2645*(1+'##zz500##'!T2658),D2645*(1+C2646))))</f>
        <v/>
      </c>
    </row>
    <row r="2647" spans="1:4" x14ac:dyDescent="0.25">
      <c r="A2647" s="72" t="str">
        <f>IF('##zz500##'!B2659&lt;&gt;"",'##zz500##'!B2659,"")</f>
        <v/>
      </c>
      <c r="C2647" s="146" t="str">
        <f t="shared" si="111"/>
        <v/>
      </c>
      <c r="D2647" s="143" t="str">
        <f>IF('##zz500##'!K2659="","",IF('##zz500##'!K2659="yes",D2646,IF('##zz500##'!T2659&lt;&gt;0,D2646*(1+'##zz500##'!T2659),D2646*(1+C2647))))</f>
        <v/>
      </c>
    </row>
    <row r="2648" spans="1:4" x14ac:dyDescent="0.25">
      <c r="A2648" s="72" t="str">
        <f>IF('##zz500##'!B2660&lt;&gt;"",'##zz500##'!B2660,"")</f>
        <v/>
      </c>
      <c r="C2648" s="146" t="str">
        <f t="shared" si="111"/>
        <v/>
      </c>
      <c r="D2648" s="143" t="str">
        <f>IF('##zz500##'!K2660="","",IF('##zz500##'!K2660="yes",D2647,IF('##zz500##'!T2660&lt;&gt;0,D2647*(1+'##zz500##'!T2660),D2647*(1+C2648))))</f>
        <v/>
      </c>
    </row>
    <row r="2649" spans="1:4" x14ac:dyDescent="0.25">
      <c r="A2649" s="72" t="str">
        <f>IF('##zz500##'!B2661&lt;&gt;"",'##zz500##'!B2661,"")</f>
        <v/>
      </c>
      <c r="C2649" s="146" t="str">
        <f t="shared" si="111"/>
        <v/>
      </c>
      <c r="D2649" s="143" t="str">
        <f>IF('##zz500##'!K2661="","",IF('##zz500##'!K2661="yes",D2648,IF('##zz500##'!T2661&lt;&gt;0,D2648*(1+'##zz500##'!T2661),D2648*(1+C2649))))</f>
        <v/>
      </c>
    </row>
    <row r="2650" spans="1:4" x14ac:dyDescent="0.25">
      <c r="A2650" s="72" t="str">
        <f>IF('##zz500##'!B2662&lt;&gt;"",'##zz500##'!B2662,"")</f>
        <v/>
      </c>
      <c r="C2650" s="146" t="str">
        <f t="shared" si="111"/>
        <v/>
      </c>
      <c r="D2650" s="143" t="str">
        <f>IF('##zz500##'!K2662="","",IF('##zz500##'!K2662="yes",D2649,IF('##zz500##'!T2662&lt;&gt;0,D2649*(1+'##zz500##'!T2662),D2649*(1+C2650))))</f>
        <v/>
      </c>
    </row>
    <row r="2651" spans="1:4" x14ac:dyDescent="0.25">
      <c r="A2651" s="72" t="str">
        <f>IF('##zz500##'!B2663&lt;&gt;"",'##zz500##'!B2663,"")</f>
        <v/>
      </c>
      <c r="C2651" s="146" t="str">
        <f t="shared" si="111"/>
        <v/>
      </c>
      <c r="D2651" s="143" t="str">
        <f>IF('##zz500##'!K2663="","",IF('##zz500##'!K2663="yes",D2650,IF('##zz500##'!T2663&lt;&gt;0,D2650*(1+'##zz500##'!T2663),D2650*(1+C2651))))</f>
        <v/>
      </c>
    </row>
    <row r="2652" spans="1:4" x14ac:dyDescent="0.25">
      <c r="A2652" s="72" t="str">
        <f>IF('##zz500##'!B2664&lt;&gt;"",'##zz500##'!B2664,"")</f>
        <v/>
      </c>
      <c r="C2652" s="146" t="str">
        <f t="shared" si="111"/>
        <v/>
      </c>
      <c r="D2652" s="143" t="str">
        <f>IF('##zz500##'!K2664="","",IF('##zz500##'!K2664="yes",D2651,IF('##zz500##'!T2664&lt;&gt;0,D2651*(1+'##zz500##'!T2664),D2651*(1+C2652))))</f>
        <v/>
      </c>
    </row>
    <row r="2653" spans="1:4" x14ac:dyDescent="0.25">
      <c r="A2653" s="72" t="str">
        <f>IF('##zz500##'!B2665&lt;&gt;"",'##zz500##'!B2665,"")</f>
        <v/>
      </c>
      <c r="C2653" s="146" t="str">
        <f t="shared" si="111"/>
        <v/>
      </c>
      <c r="D2653" s="143" t="str">
        <f>IF('##zz500##'!K2665="","",IF('##zz500##'!K2665="yes",D2652,IF('##zz500##'!T2665&lt;&gt;0,D2652*(1+'##zz500##'!T2665),D2652*(1+C2653))))</f>
        <v/>
      </c>
    </row>
    <row r="2654" spans="1:4" x14ac:dyDescent="0.25">
      <c r="A2654" s="72" t="str">
        <f>IF('##zz500##'!B2666&lt;&gt;"",'##zz500##'!B2666,"")</f>
        <v/>
      </c>
      <c r="C2654" s="146" t="str">
        <f t="shared" si="111"/>
        <v/>
      </c>
      <c r="D2654" s="143" t="str">
        <f>IF('##zz500##'!K2666="","",IF('##zz500##'!K2666="yes",D2653,IF('##zz500##'!T2666&lt;&gt;0,D2653*(1+'##zz500##'!T2666),D2653*(1+C2654))))</f>
        <v/>
      </c>
    </row>
    <row r="2655" spans="1:4" x14ac:dyDescent="0.25">
      <c r="A2655" s="72" t="str">
        <f>IF('##zz500##'!B2667&lt;&gt;"",'##zz500##'!B2667,"")</f>
        <v/>
      </c>
      <c r="C2655" s="146" t="str">
        <f t="shared" si="111"/>
        <v/>
      </c>
      <c r="D2655" s="143" t="str">
        <f>IF('##zz500##'!K2667="","",IF('##zz500##'!K2667="yes",D2654,IF('##zz500##'!T2667&lt;&gt;0,D2654*(1+'##zz500##'!T2667),D2654*(1+C2655))))</f>
        <v/>
      </c>
    </row>
    <row r="2656" spans="1:4" x14ac:dyDescent="0.25">
      <c r="A2656" s="72" t="str">
        <f>IF('##zz500##'!B2668&lt;&gt;"",'##zz500##'!B2668,"")</f>
        <v/>
      </c>
      <c r="C2656" s="146" t="str">
        <f t="shared" si="111"/>
        <v/>
      </c>
      <c r="D2656" s="143" t="str">
        <f>IF('##zz500##'!K2668="","",IF('##zz500##'!K2668="yes",D2655,IF('##zz500##'!T2668&lt;&gt;0,D2655*(1+'##zz500##'!T2668),D2655*(1+C2656))))</f>
        <v/>
      </c>
    </row>
    <row r="2657" spans="1:4" x14ac:dyDescent="0.25">
      <c r="A2657" s="72" t="str">
        <f>IF('##zz500##'!B2669&lt;&gt;"",'##zz500##'!B2669,"")</f>
        <v/>
      </c>
      <c r="C2657" s="146" t="str">
        <f t="shared" si="111"/>
        <v/>
      </c>
      <c r="D2657" s="143" t="str">
        <f>IF('##zz500##'!K2669="","",IF('##zz500##'!K2669="yes",D2656,IF('##zz500##'!T2669&lt;&gt;0,D2656*(1+'##zz500##'!T2669),D2656*(1+C2657))))</f>
        <v/>
      </c>
    </row>
    <row r="2658" spans="1:4" x14ac:dyDescent="0.25">
      <c r="A2658" s="72" t="str">
        <f>IF('##zz500##'!B2670&lt;&gt;"",'##zz500##'!B2670,"")</f>
        <v/>
      </c>
      <c r="C2658" s="146" t="str">
        <f t="shared" si="111"/>
        <v/>
      </c>
      <c r="D2658" s="143" t="str">
        <f>IF('##zz500##'!K2670="","",IF('##zz500##'!K2670="yes",D2657,IF('##zz500##'!T2670&lt;&gt;0,D2657*(1+'##zz500##'!T2670),D2657*(1+C2658))))</f>
        <v/>
      </c>
    </row>
    <row r="2659" spans="1:4" x14ac:dyDescent="0.25">
      <c r="A2659" s="72" t="str">
        <f>IF('##zz500##'!B2671&lt;&gt;"",'##zz500##'!B2671,"")</f>
        <v/>
      </c>
      <c r="C2659" s="146" t="str">
        <f t="shared" si="111"/>
        <v/>
      </c>
      <c r="D2659" s="143" t="str">
        <f>IF('##zz500##'!K2671="","",IF('##zz500##'!K2671="yes",D2658,IF('##zz500##'!T2671&lt;&gt;0,D2658*(1+'##zz500##'!T2671),D2658*(1+C2659))))</f>
        <v/>
      </c>
    </row>
    <row r="2660" spans="1:4" x14ac:dyDescent="0.25">
      <c r="A2660" s="72" t="str">
        <f>IF('##zz500##'!B2672&lt;&gt;"",'##zz500##'!B2672,"")</f>
        <v/>
      </c>
      <c r="C2660" s="146" t="str">
        <f t="shared" si="111"/>
        <v/>
      </c>
      <c r="D2660" s="143" t="str">
        <f>IF('##zz500##'!K2672="","",IF('##zz500##'!K2672="yes",D2659,IF('##zz500##'!T2672&lt;&gt;0,D2659*(1+'##zz500##'!T2672),D2659*(1+C2660))))</f>
        <v/>
      </c>
    </row>
    <row r="2661" spans="1:4" x14ac:dyDescent="0.25">
      <c r="A2661" s="72" t="str">
        <f>IF('##zz500##'!B2673&lt;&gt;"",'##zz500##'!B2673,"")</f>
        <v/>
      </c>
      <c r="C2661" s="146" t="str">
        <f t="shared" si="111"/>
        <v/>
      </c>
      <c r="D2661" s="143" t="str">
        <f>IF('##zz500##'!K2673="","",IF('##zz500##'!K2673="yes",D2660,IF('##zz500##'!T2673&lt;&gt;0,D2660*(1+'##zz500##'!T2673),D2660*(1+C2661))))</f>
        <v/>
      </c>
    </row>
    <row r="2662" spans="1:4" x14ac:dyDescent="0.25">
      <c r="A2662" s="72" t="str">
        <f>IF('##zz500##'!B2674&lt;&gt;"",'##zz500##'!B2674,"")</f>
        <v/>
      </c>
      <c r="C2662" s="146" t="str">
        <f t="shared" si="111"/>
        <v/>
      </c>
      <c r="D2662" s="143" t="str">
        <f>IF('##zz500##'!K2674="","",IF('##zz500##'!K2674="yes",D2661,IF('##zz500##'!T2674&lt;&gt;0,D2661*(1+'##zz500##'!T2674),D2661*(1+C2662))))</f>
        <v/>
      </c>
    </row>
    <row r="2663" spans="1:4" x14ac:dyDescent="0.25">
      <c r="A2663" s="72" t="str">
        <f>IF('##zz500##'!B2675&lt;&gt;"",'##zz500##'!B2675,"")</f>
        <v/>
      </c>
      <c r="C2663" s="146" t="str">
        <f t="shared" si="111"/>
        <v/>
      </c>
      <c r="D2663" s="143" t="str">
        <f>IF('##zz500##'!K2675="","",IF('##zz500##'!K2675="yes",D2662,IF('##zz500##'!T2675&lt;&gt;0,D2662*(1+'##zz500##'!T2675),D2662*(1+C2663))))</f>
        <v/>
      </c>
    </row>
    <row r="2664" spans="1:4" x14ac:dyDescent="0.25">
      <c r="A2664" s="72" t="str">
        <f>IF('##zz500##'!B2676&lt;&gt;"",'##zz500##'!B2676,"")</f>
        <v/>
      </c>
      <c r="C2664" s="146" t="str">
        <f t="shared" si="111"/>
        <v/>
      </c>
      <c r="D2664" s="143" t="str">
        <f>IF('##zz500##'!K2676="","",IF('##zz500##'!K2676="yes",D2663,IF('##zz500##'!T2676&lt;&gt;0,D2663*(1+'##zz500##'!T2676),D2663*(1+C2664))))</f>
        <v/>
      </c>
    </row>
    <row r="2665" spans="1:4" x14ac:dyDescent="0.25">
      <c r="A2665" s="72" t="str">
        <f>IF('##zz500##'!B2677&lt;&gt;"",'##zz500##'!B2677,"")</f>
        <v/>
      </c>
      <c r="C2665" s="146" t="str">
        <f t="shared" si="111"/>
        <v/>
      </c>
      <c r="D2665" s="143" t="str">
        <f>IF('##zz500##'!K2677="","",IF('##zz500##'!K2677="yes",D2664,IF('##zz500##'!T2677&lt;&gt;0,D2664*(1+'##zz500##'!T2677),D2664*(1+C2665))))</f>
        <v/>
      </c>
    </row>
    <row r="2666" spans="1:4" x14ac:dyDescent="0.25">
      <c r="A2666" s="72" t="str">
        <f>IF('##zz500##'!B2678&lt;&gt;"",'##zz500##'!B2678,"")</f>
        <v/>
      </c>
      <c r="C2666" s="146" t="str">
        <f t="shared" si="111"/>
        <v/>
      </c>
      <c r="D2666" s="143" t="str">
        <f>IF('##zz500##'!K2678="","",IF('##zz500##'!K2678="yes",D2665,IF('##zz500##'!T2678&lt;&gt;0,D2665*(1+'##zz500##'!T2678),D2665*(1+C2666))))</f>
        <v/>
      </c>
    </row>
    <row r="2667" spans="1:4" x14ac:dyDescent="0.25">
      <c r="A2667" s="72" t="str">
        <f>IF('##zz500##'!B2679&lt;&gt;"",'##zz500##'!B2679,"")</f>
        <v/>
      </c>
      <c r="C2667" s="146" t="str">
        <f t="shared" si="111"/>
        <v/>
      </c>
      <c r="D2667" s="143" t="str">
        <f>IF('##zz500##'!K2679="","",IF('##zz500##'!K2679="yes",D2666,IF('##zz500##'!T2679&lt;&gt;0,D2666*(1+'##zz500##'!T2679),D2666*(1+C2667))))</f>
        <v/>
      </c>
    </row>
    <row r="2668" spans="1:4" x14ac:dyDescent="0.25">
      <c r="A2668" s="72" t="str">
        <f>IF('##zz500##'!B2680&lt;&gt;"",'##zz500##'!B2680,"")</f>
        <v/>
      </c>
      <c r="C2668" s="146" t="str">
        <f t="shared" si="111"/>
        <v/>
      </c>
      <c r="D2668" s="143" t="str">
        <f>IF('##zz500##'!K2680="","",IF('##zz500##'!K2680="yes",D2667,IF('##zz500##'!T2680&lt;&gt;0,D2667*(1+'##zz500##'!T2680),D2667*(1+C2668))))</f>
        <v/>
      </c>
    </row>
    <row r="2669" spans="1:4" x14ac:dyDescent="0.25">
      <c r="A2669" s="72" t="str">
        <f>IF('##zz500##'!B2681&lt;&gt;"",'##zz500##'!B2681,"")</f>
        <v/>
      </c>
      <c r="C2669" s="146" t="str">
        <f t="shared" si="111"/>
        <v/>
      </c>
      <c r="D2669" s="143" t="str">
        <f>IF('##zz500##'!K2681="","",IF('##zz500##'!K2681="yes",D2668,IF('##zz500##'!T2681&lt;&gt;0,D2668*(1+'##zz500##'!T2681),D2668*(1+C2669))))</f>
        <v/>
      </c>
    </row>
    <row r="2670" spans="1:4" x14ac:dyDescent="0.25">
      <c r="A2670" s="72" t="str">
        <f>IF('##zz500##'!B2682&lt;&gt;"",'##zz500##'!B2682,"")</f>
        <v/>
      </c>
      <c r="C2670" s="146" t="str">
        <f t="shared" si="111"/>
        <v/>
      </c>
      <c r="D2670" s="143" t="str">
        <f>IF('##zz500##'!K2682="","",IF('##zz500##'!K2682="yes",D2669,IF('##zz500##'!T2682&lt;&gt;0,D2669*(1+'##zz500##'!T2682),D2669*(1+C2670))))</f>
        <v/>
      </c>
    </row>
    <row r="2671" spans="1:4" x14ac:dyDescent="0.25">
      <c r="A2671" s="72" t="str">
        <f>IF('##zz500##'!B2683&lt;&gt;"",'##zz500##'!B2683,"")</f>
        <v/>
      </c>
      <c r="C2671" s="146" t="str">
        <f t="shared" si="111"/>
        <v/>
      </c>
      <c r="D2671" s="143" t="str">
        <f>IF('##zz500##'!K2683="","",IF('##zz500##'!K2683="yes",D2670,IF('##zz500##'!T2683&lt;&gt;0,D2670*(1+'##zz500##'!T2683),D2670*(1+C2671))))</f>
        <v/>
      </c>
    </row>
    <row r="2672" spans="1:4" x14ac:dyDescent="0.25">
      <c r="A2672" s="72" t="str">
        <f>IF('##zz500##'!B2684&lt;&gt;"",'##zz500##'!B2684,"")</f>
        <v/>
      </c>
      <c r="C2672" s="146" t="str">
        <f t="shared" si="111"/>
        <v/>
      </c>
      <c r="D2672" s="143" t="str">
        <f>IF('##zz500##'!K2684="","",IF('##zz500##'!K2684="yes",D2671,IF('##zz500##'!T2684&lt;&gt;0,D2671*(1+'##zz500##'!T2684),D2671*(1+C2672))))</f>
        <v/>
      </c>
    </row>
    <row r="2673" spans="1:4" x14ac:dyDescent="0.25">
      <c r="A2673" s="72" t="str">
        <f>IF('##zz500##'!B2685&lt;&gt;"",'##zz500##'!B2685,"")</f>
        <v/>
      </c>
      <c r="C2673" s="146" t="str">
        <f t="shared" si="111"/>
        <v/>
      </c>
      <c r="D2673" s="143" t="str">
        <f>IF('##zz500##'!K2685="","",IF('##zz500##'!K2685="yes",D2672,IF('##zz500##'!T2685&lt;&gt;0,D2672*(1+'##zz500##'!T2685),D2672*(1+C2673))))</f>
        <v/>
      </c>
    </row>
    <row r="2674" spans="1:4" x14ac:dyDescent="0.25">
      <c r="A2674" s="72" t="str">
        <f>IF('##zz500##'!B2686&lt;&gt;"",'##zz500##'!B2686,"")</f>
        <v/>
      </c>
      <c r="C2674" s="146" t="str">
        <f t="shared" si="111"/>
        <v/>
      </c>
      <c r="D2674" s="143" t="str">
        <f>IF('##zz500##'!K2686="","",IF('##zz500##'!K2686="yes",D2673,IF('##zz500##'!T2686&lt;&gt;0,D2673*(1+'##zz500##'!T2686),D2673*(1+C2674))))</f>
        <v/>
      </c>
    </row>
    <row r="2675" spans="1:4" x14ac:dyDescent="0.25">
      <c r="A2675" s="72" t="str">
        <f>IF('##zz500##'!B2687&lt;&gt;"",'##zz500##'!B2687,"")</f>
        <v/>
      </c>
      <c r="C2675" s="146" t="str">
        <f t="shared" si="111"/>
        <v/>
      </c>
      <c r="D2675" s="143" t="str">
        <f>IF('##zz500##'!K2687="","",IF('##zz500##'!K2687="yes",D2674,IF('##zz500##'!T2687&lt;&gt;0,D2674*(1+'##zz500##'!T2687),D2674*(1+C2675))))</f>
        <v/>
      </c>
    </row>
    <row r="2676" spans="1:4" x14ac:dyDescent="0.25">
      <c r="A2676" s="72" t="str">
        <f>IF('##zz500##'!B2688&lt;&gt;"",'##zz500##'!B2688,"")</f>
        <v/>
      </c>
      <c r="C2676" s="146" t="str">
        <f t="shared" si="111"/>
        <v/>
      </c>
      <c r="D2676" s="143" t="str">
        <f>IF('##zz500##'!K2688="","",IF('##zz500##'!K2688="yes",D2675,IF('##zz500##'!T2688&lt;&gt;0,D2675*(1+'##zz500##'!T2688),D2675*(1+C2676))))</f>
        <v/>
      </c>
    </row>
    <row r="2677" spans="1:4" x14ac:dyDescent="0.25">
      <c r="A2677" s="72" t="str">
        <f>IF('##zz500##'!B2689&lt;&gt;"",'##zz500##'!B2689,"")</f>
        <v/>
      </c>
      <c r="C2677" s="146" t="str">
        <f t="shared" si="111"/>
        <v/>
      </c>
      <c r="D2677" s="143" t="str">
        <f>IF('##zz500##'!K2689="","",IF('##zz500##'!K2689="yes",D2676,IF('##zz500##'!T2689&lt;&gt;0,D2676*(1+'##zz500##'!T2689),D2676*(1+C2677))))</f>
        <v/>
      </c>
    </row>
    <row r="2678" spans="1:4" x14ac:dyDescent="0.25">
      <c r="A2678" s="72" t="str">
        <f>IF('##zz500##'!B2690&lt;&gt;"",'##zz500##'!B2690,"")</f>
        <v/>
      </c>
      <c r="C2678" s="146" t="str">
        <f t="shared" si="111"/>
        <v/>
      </c>
      <c r="D2678" s="143" t="str">
        <f>IF('##zz500##'!K2690="","",IF('##zz500##'!K2690="yes",D2677,IF('##zz500##'!T2690&lt;&gt;0,D2677*(1+'##zz500##'!T2690),D2677*(1+C2678))))</f>
        <v/>
      </c>
    </row>
    <row r="2679" spans="1:4" x14ac:dyDescent="0.25">
      <c r="A2679" s="72" t="str">
        <f>IF('##zz500##'!B2691&lt;&gt;"",'##zz500##'!B2691,"")</f>
        <v/>
      </c>
      <c r="C2679" s="146" t="str">
        <f t="shared" si="111"/>
        <v/>
      </c>
      <c r="D2679" s="143" t="str">
        <f>IF('##zz500##'!K2691="","",IF('##zz500##'!K2691="yes",D2678,IF('##zz500##'!T2691&lt;&gt;0,D2678*(1+'##zz500##'!T2691),D2678*(1+C2679))))</f>
        <v/>
      </c>
    </row>
    <row r="2680" spans="1:4" x14ac:dyDescent="0.25">
      <c r="A2680" s="72" t="str">
        <f>IF('##zz500##'!B2692&lt;&gt;"",'##zz500##'!B2692,"")</f>
        <v/>
      </c>
      <c r="C2680" s="146" t="str">
        <f t="shared" si="111"/>
        <v/>
      </c>
      <c r="D2680" s="143" t="str">
        <f>IF('##zz500##'!K2692="","",IF('##zz500##'!K2692="yes",D2679,IF('##zz500##'!T2692&lt;&gt;0,D2679*(1+'##zz500##'!T2692),D2679*(1+C2680))))</f>
        <v/>
      </c>
    </row>
    <row r="2681" spans="1:4" x14ac:dyDescent="0.25">
      <c r="A2681" s="72" t="str">
        <f>IF('##zz500##'!B2693&lt;&gt;"",'##zz500##'!B2693,"")</f>
        <v/>
      </c>
      <c r="C2681" s="146" t="str">
        <f t="shared" si="111"/>
        <v/>
      </c>
      <c r="D2681" s="143" t="str">
        <f>IF('##zz500##'!K2693="","",IF('##zz500##'!K2693="yes",D2680,IF('##zz500##'!T2693&lt;&gt;0,D2680*(1+'##zz500##'!T2693),D2680*(1+C2681))))</f>
        <v/>
      </c>
    </row>
    <row r="2682" spans="1:4" x14ac:dyDescent="0.25">
      <c r="A2682" s="72" t="str">
        <f>IF('##zz500##'!B2694&lt;&gt;"",'##zz500##'!B2694,"")</f>
        <v/>
      </c>
      <c r="C2682" s="146" t="str">
        <f t="shared" si="111"/>
        <v/>
      </c>
      <c r="D2682" s="143" t="str">
        <f>IF('##zz500##'!K2694="","",IF('##zz500##'!K2694="yes",D2681,IF('##zz500##'!T2694&lt;&gt;0,D2681*(1+'##zz500##'!T2694),D2681*(1+C2682))))</f>
        <v/>
      </c>
    </row>
    <row r="2683" spans="1:4" x14ac:dyDescent="0.25">
      <c r="A2683" s="72" t="str">
        <f>IF('##zz500##'!B2695&lt;&gt;"",'##zz500##'!B2695,"")</f>
        <v/>
      </c>
      <c r="C2683" s="146" t="str">
        <f t="shared" si="111"/>
        <v/>
      </c>
      <c r="D2683" s="143" t="str">
        <f>IF('##zz500##'!K2695="","",IF('##zz500##'!K2695="yes",D2682,IF('##zz500##'!T2695&lt;&gt;0,D2682*(1+'##zz500##'!T2695),D2682*(1+C2683))))</f>
        <v/>
      </c>
    </row>
    <row r="2684" spans="1:4" x14ac:dyDescent="0.25">
      <c r="A2684" s="72" t="str">
        <f>IF('##zz500##'!B2696&lt;&gt;"",'##zz500##'!B2696,"")</f>
        <v/>
      </c>
      <c r="C2684" s="146" t="str">
        <f t="shared" si="111"/>
        <v/>
      </c>
      <c r="D2684" s="143" t="str">
        <f>IF('##zz500##'!K2696="","",IF('##zz500##'!K2696="yes",D2683,IF('##zz500##'!T2696&lt;&gt;0,D2683*(1+'##zz500##'!T2696),D2683*(1+C2684))))</f>
        <v/>
      </c>
    </row>
    <row r="2685" spans="1:4" x14ac:dyDescent="0.25">
      <c r="A2685" s="72" t="str">
        <f>IF('##zz500##'!B2697&lt;&gt;"",'##zz500##'!B2697,"")</f>
        <v/>
      </c>
      <c r="C2685" s="146" t="str">
        <f t="shared" si="111"/>
        <v/>
      </c>
      <c r="D2685" s="143" t="str">
        <f>IF('##zz500##'!K2697="","",IF('##zz500##'!K2697="yes",D2684,IF('##zz500##'!T2697&lt;&gt;0,D2684*(1+'##zz500##'!T2697),D2684*(1+C2685))))</f>
        <v/>
      </c>
    </row>
    <row r="2686" spans="1:4" x14ac:dyDescent="0.25">
      <c r="A2686" s="72" t="str">
        <f>IF('##zz500##'!B2698&lt;&gt;"",'##zz500##'!B2698,"")</f>
        <v/>
      </c>
      <c r="C2686" s="146" t="str">
        <f t="shared" si="111"/>
        <v/>
      </c>
      <c r="D2686" s="143" t="str">
        <f>IF('##zz500##'!K2698="","",IF('##zz500##'!K2698="yes",D2685,IF('##zz500##'!T2698&lt;&gt;0,D2685*(1+'##zz500##'!T2698),D2685*(1+C2686))))</f>
        <v/>
      </c>
    </row>
    <row r="2687" spans="1:4" x14ac:dyDescent="0.25">
      <c r="A2687" s="72" t="str">
        <f>IF('##zz500##'!B2699&lt;&gt;"",'##zz500##'!B2699,"")</f>
        <v/>
      </c>
      <c r="C2687" s="146" t="str">
        <f t="shared" si="111"/>
        <v/>
      </c>
      <c r="D2687" s="143" t="str">
        <f>IF('##zz500##'!K2699="","",IF('##zz500##'!K2699="yes",D2686,IF('##zz500##'!T2699&lt;&gt;0,D2686*(1+'##zz500##'!T2699),D2686*(1+C2687))))</f>
        <v/>
      </c>
    </row>
    <row r="2688" spans="1:4" x14ac:dyDescent="0.25">
      <c r="A2688" s="72" t="str">
        <f>IF('##zz500##'!B2700&lt;&gt;"",'##zz500##'!B2700,"")</f>
        <v/>
      </c>
      <c r="C2688" s="146" t="str">
        <f t="shared" si="111"/>
        <v/>
      </c>
      <c r="D2688" s="143" t="str">
        <f>IF('##zz500##'!K2700="","",IF('##zz500##'!K2700="yes",D2687,IF('##zz500##'!T2700&lt;&gt;0,D2687*(1+'##zz500##'!T2700),D2687*(1+C2688))))</f>
        <v/>
      </c>
    </row>
    <row r="2689" spans="1:4" x14ac:dyDescent="0.25">
      <c r="A2689" s="72" t="str">
        <f>IF('##zz500##'!B2701&lt;&gt;"",'##zz500##'!B2701,"")</f>
        <v/>
      </c>
      <c r="C2689" s="146" t="str">
        <f t="shared" si="111"/>
        <v/>
      </c>
      <c r="D2689" s="143" t="str">
        <f>IF('##zz500##'!K2701="","",IF('##zz500##'!K2701="yes",D2688,IF('##zz500##'!T2701&lt;&gt;0,D2688*(1+'##zz500##'!T2701),D2688*(1+C2689))))</f>
        <v/>
      </c>
    </row>
    <row r="2690" spans="1:4" x14ac:dyDescent="0.25">
      <c r="A2690" s="72" t="str">
        <f>IF('##zz500##'!B2702&lt;&gt;"",'##zz500##'!B2702,"")</f>
        <v/>
      </c>
      <c r="C2690" s="146" t="str">
        <f t="shared" si="111"/>
        <v/>
      </c>
      <c r="D2690" s="143" t="str">
        <f>IF('##zz500##'!K2702="","",IF('##zz500##'!K2702="yes",D2689,IF('##zz500##'!T2702&lt;&gt;0,D2689*(1+'##zz500##'!T2702),D2689*(1+C2690))))</f>
        <v/>
      </c>
    </row>
    <row r="2691" spans="1:4" x14ac:dyDescent="0.25">
      <c r="A2691" s="72" t="str">
        <f>IF('##zz500##'!B2703&lt;&gt;"",'##zz500##'!B2703,"")</f>
        <v/>
      </c>
      <c r="C2691" s="146" t="str">
        <f t="shared" si="111"/>
        <v/>
      </c>
      <c r="D2691" s="143" t="str">
        <f>IF('##zz500##'!K2703="","",IF('##zz500##'!K2703="yes",D2690,IF('##zz500##'!T2703&lt;&gt;0,D2690*(1+'##zz500##'!T2703),D2690*(1+C2691))))</f>
        <v/>
      </c>
    </row>
    <row r="2692" spans="1:4" x14ac:dyDescent="0.25">
      <c r="A2692" s="72" t="str">
        <f>IF('##zz500##'!B2704&lt;&gt;"",'##zz500##'!B2704,"")</f>
        <v/>
      </c>
      <c r="C2692" s="146" t="str">
        <f t="shared" ref="C2692:C2755" si="112">IF(AND(B2691&gt;0,B2692&gt;0),B2692/B2691-1,"")</f>
        <v/>
      </c>
      <c r="D2692" s="143" t="str">
        <f>IF('##zz500##'!K2704="","",IF('##zz500##'!K2704="yes",D2691,IF('##zz500##'!T2704&lt;&gt;0,D2691*(1+'##zz500##'!T2704),D2691*(1+C2692))))</f>
        <v/>
      </c>
    </row>
    <row r="2693" spans="1:4" x14ac:dyDescent="0.25">
      <c r="A2693" s="72" t="str">
        <f>IF('##zz500##'!B2705&lt;&gt;"",'##zz500##'!B2705,"")</f>
        <v/>
      </c>
      <c r="C2693" s="146" t="str">
        <f t="shared" si="112"/>
        <v/>
      </c>
      <c r="D2693" s="143" t="str">
        <f>IF('##zz500##'!K2705="","",IF('##zz500##'!K2705="yes",D2692,IF('##zz500##'!T2705&lt;&gt;0,D2692*(1+'##zz500##'!T2705),D2692*(1+C2693))))</f>
        <v/>
      </c>
    </row>
    <row r="2694" spans="1:4" x14ac:dyDescent="0.25">
      <c r="A2694" s="72" t="str">
        <f>IF('##zz500##'!B2706&lt;&gt;"",'##zz500##'!B2706,"")</f>
        <v/>
      </c>
      <c r="C2694" s="146" t="str">
        <f t="shared" si="112"/>
        <v/>
      </c>
      <c r="D2694" s="143" t="str">
        <f>IF('##zz500##'!K2706="","",IF('##zz500##'!K2706="yes",D2693,IF('##zz500##'!T2706&lt;&gt;0,D2693*(1+'##zz500##'!T2706),D2693*(1+C2694))))</f>
        <v/>
      </c>
    </row>
    <row r="2695" spans="1:4" x14ac:dyDescent="0.25">
      <c r="A2695" s="72" t="str">
        <f>IF('##zz500##'!B2707&lt;&gt;"",'##zz500##'!B2707,"")</f>
        <v/>
      </c>
      <c r="C2695" s="146" t="str">
        <f t="shared" si="112"/>
        <v/>
      </c>
      <c r="D2695" s="143" t="str">
        <f>IF('##zz500##'!K2707="","",IF('##zz500##'!K2707="yes",D2694,IF('##zz500##'!T2707&lt;&gt;0,D2694*(1+'##zz500##'!T2707),D2694*(1+C2695))))</f>
        <v/>
      </c>
    </row>
    <row r="2696" spans="1:4" x14ac:dyDescent="0.25">
      <c r="A2696" s="72" t="str">
        <f>IF('##zz500##'!B2708&lt;&gt;"",'##zz500##'!B2708,"")</f>
        <v/>
      </c>
      <c r="C2696" s="146" t="str">
        <f t="shared" si="112"/>
        <v/>
      </c>
      <c r="D2696" s="143" t="str">
        <f>IF('##zz500##'!K2708="","",IF('##zz500##'!K2708="yes",D2695,IF('##zz500##'!T2708&lt;&gt;0,D2695*(1+'##zz500##'!T2708),D2695*(1+C2696))))</f>
        <v/>
      </c>
    </row>
    <row r="2697" spans="1:4" x14ac:dyDescent="0.25">
      <c r="A2697" s="72" t="str">
        <f>IF('##zz500##'!B2709&lt;&gt;"",'##zz500##'!B2709,"")</f>
        <v/>
      </c>
      <c r="C2697" s="146" t="str">
        <f t="shared" si="112"/>
        <v/>
      </c>
      <c r="D2697" s="143" t="str">
        <f>IF('##zz500##'!K2709="","",IF('##zz500##'!K2709="yes",D2696,IF('##zz500##'!T2709&lt;&gt;0,D2696*(1+'##zz500##'!T2709),D2696*(1+C2697))))</f>
        <v/>
      </c>
    </row>
    <row r="2698" spans="1:4" x14ac:dyDescent="0.25">
      <c r="A2698" s="72" t="str">
        <f>IF('##zz500##'!B2710&lt;&gt;"",'##zz500##'!B2710,"")</f>
        <v/>
      </c>
      <c r="C2698" s="146" t="str">
        <f t="shared" si="112"/>
        <v/>
      </c>
      <c r="D2698" s="143" t="str">
        <f>IF('##zz500##'!K2710="","",IF('##zz500##'!K2710="yes",D2697,IF('##zz500##'!T2710&lt;&gt;0,D2697*(1+'##zz500##'!T2710),D2697*(1+C2698))))</f>
        <v/>
      </c>
    </row>
    <row r="2699" spans="1:4" x14ac:dyDescent="0.25">
      <c r="A2699" s="72" t="str">
        <f>IF('##zz500##'!B2711&lt;&gt;"",'##zz500##'!B2711,"")</f>
        <v/>
      </c>
      <c r="C2699" s="146" t="str">
        <f t="shared" si="112"/>
        <v/>
      </c>
      <c r="D2699" s="143" t="str">
        <f>IF('##zz500##'!K2711="","",IF('##zz500##'!K2711="yes",D2698,IF('##zz500##'!T2711&lt;&gt;0,D2698*(1+'##zz500##'!T2711),D2698*(1+C2699))))</f>
        <v/>
      </c>
    </row>
    <row r="2700" spans="1:4" x14ac:dyDescent="0.25">
      <c r="A2700" s="72" t="str">
        <f>IF('##zz500##'!B2712&lt;&gt;"",'##zz500##'!B2712,"")</f>
        <v/>
      </c>
      <c r="C2700" s="146" t="str">
        <f t="shared" si="112"/>
        <v/>
      </c>
      <c r="D2700" s="143" t="str">
        <f>IF('##zz500##'!K2712="","",IF('##zz500##'!K2712="yes",D2699,IF('##zz500##'!T2712&lt;&gt;0,D2699*(1+'##zz500##'!T2712),D2699*(1+C2700))))</f>
        <v/>
      </c>
    </row>
    <row r="2701" spans="1:4" x14ac:dyDescent="0.25">
      <c r="A2701" s="72" t="str">
        <f>IF('##zz500##'!B2713&lt;&gt;"",'##zz500##'!B2713,"")</f>
        <v/>
      </c>
      <c r="C2701" s="146" t="str">
        <f t="shared" si="112"/>
        <v/>
      </c>
      <c r="D2701" s="143" t="str">
        <f>IF('##zz500##'!K2713="","",IF('##zz500##'!K2713="yes",D2700,IF('##zz500##'!T2713&lt;&gt;0,D2700*(1+'##zz500##'!T2713),D2700*(1+C2701))))</f>
        <v/>
      </c>
    </row>
    <row r="2702" spans="1:4" x14ac:dyDescent="0.25">
      <c r="A2702" s="72" t="str">
        <f>IF('##zz500##'!B2714&lt;&gt;"",'##zz500##'!B2714,"")</f>
        <v/>
      </c>
      <c r="C2702" s="146" t="str">
        <f t="shared" si="112"/>
        <v/>
      </c>
      <c r="D2702" s="143" t="str">
        <f>IF('##zz500##'!K2714="","",IF('##zz500##'!K2714="yes",D2701,IF('##zz500##'!T2714&lt;&gt;0,D2701*(1+'##zz500##'!T2714),D2701*(1+C2702))))</f>
        <v/>
      </c>
    </row>
    <row r="2703" spans="1:4" x14ac:dyDescent="0.25">
      <c r="A2703" s="72" t="str">
        <f>IF('##zz500##'!B2715&lt;&gt;"",'##zz500##'!B2715,"")</f>
        <v/>
      </c>
      <c r="C2703" s="146" t="str">
        <f t="shared" si="112"/>
        <v/>
      </c>
      <c r="D2703" s="143" t="str">
        <f>IF('##zz500##'!K2715="","",IF('##zz500##'!K2715="yes",D2702,IF('##zz500##'!T2715&lt;&gt;0,D2702*(1+'##zz500##'!T2715),D2702*(1+C2703))))</f>
        <v/>
      </c>
    </row>
    <row r="2704" spans="1:4" x14ac:dyDescent="0.25">
      <c r="A2704" s="72" t="str">
        <f>IF('##zz500##'!B2716&lt;&gt;"",'##zz500##'!B2716,"")</f>
        <v/>
      </c>
      <c r="C2704" s="146" t="str">
        <f t="shared" si="112"/>
        <v/>
      </c>
      <c r="D2704" s="143" t="str">
        <f>IF('##zz500##'!K2716="","",IF('##zz500##'!K2716="yes",D2703,IF('##zz500##'!T2716&lt;&gt;0,D2703*(1+'##zz500##'!T2716),D2703*(1+C2704))))</f>
        <v/>
      </c>
    </row>
    <row r="2705" spans="1:4" x14ac:dyDescent="0.25">
      <c r="A2705" s="72" t="str">
        <f>IF('##zz500##'!B2717&lt;&gt;"",'##zz500##'!B2717,"")</f>
        <v/>
      </c>
      <c r="C2705" s="146" t="str">
        <f t="shared" si="112"/>
        <v/>
      </c>
      <c r="D2705" s="143" t="str">
        <f>IF('##zz500##'!K2717="","",IF('##zz500##'!K2717="yes",D2704,IF('##zz500##'!T2717&lt;&gt;0,D2704*(1+'##zz500##'!T2717),D2704*(1+C2705))))</f>
        <v/>
      </c>
    </row>
    <row r="2706" spans="1:4" x14ac:dyDescent="0.25">
      <c r="A2706" s="72" t="str">
        <f>IF('##zz500##'!B2718&lt;&gt;"",'##zz500##'!B2718,"")</f>
        <v/>
      </c>
      <c r="C2706" s="146" t="str">
        <f t="shared" si="112"/>
        <v/>
      </c>
      <c r="D2706" s="143" t="str">
        <f>IF('##zz500##'!K2718="","",IF('##zz500##'!K2718="yes",D2705,IF('##zz500##'!T2718&lt;&gt;0,D2705*(1+'##zz500##'!T2718),D2705*(1+C2706))))</f>
        <v/>
      </c>
    </row>
    <row r="2707" spans="1:4" x14ac:dyDescent="0.25">
      <c r="A2707" s="72" t="str">
        <f>IF('##zz500##'!B2719&lt;&gt;"",'##zz500##'!B2719,"")</f>
        <v/>
      </c>
      <c r="C2707" s="146" t="str">
        <f t="shared" si="112"/>
        <v/>
      </c>
      <c r="D2707" s="143" t="str">
        <f>IF('##zz500##'!K2719="","",IF('##zz500##'!K2719="yes",D2706,IF('##zz500##'!T2719&lt;&gt;0,D2706*(1+'##zz500##'!T2719),D2706*(1+C2707))))</f>
        <v/>
      </c>
    </row>
    <row r="2708" spans="1:4" x14ac:dyDescent="0.25">
      <c r="A2708" s="72" t="str">
        <f>IF('##zz500##'!B2720&lt;&gt;"",'##zz500##'!B2720,"")</f>
        <v/>
      </c>
      <c r="C2708" s="146" t="str">
        <f t="shared" si="112"/>
        <v/>
      </c>
      <c r="D2708" s="143" t="str">
        <f>IF('##zz500##'!K2720="","",IF('##zz500##'!K2720="yes",D2707,IF('##zz500##'!T2720&lt;&gt;0,D2707*(1+'##zz500##'!T2720),D2707*(1+C2708))))</f>
        <v/>
      </c>
    </row>
    <row r="2709" spans="1:4" x14ac:dyDescent="0.25">
      <c r="A2709" s="72" t="str">
        <f>IF('##zz500##'!B2721&lt;&gt;"",'##zz500##'!B2721,"")</f>
        <v/>
      </c>
      <c r="C2709" s="146" t="str">
        <f t="shared" si="112"/>
        <v/>
      </c>
      <c r="D2709" s="143" t="str">
        <f>IF('##zz500##'!K2721="","",IF('##zz500##'!K2721="yes",D2708,IF('##zz500##'!T2721&lt;&gt;0,D2708*(1+'##zz500##'!T2721),D2708*(1+C2709))))</f>
        <v/>
      </c>
    </row>
    <row r="2710" spans="1:4" x14ac:dyDescent="0.25">
      <c r="A2710" s="72" t="str">
        <f>IF('##zz500##'!B2722&lt;&gt;"",'##zz500##'!B2722,"")</f>
        <v/>
      </c>
      <c r="C2710" s="146" t="str">
        <f t="shared" si="112"/>
        <v/>
      </c>
      <c r="D2710" s="143" t="str">
        <f>IF('##zz500##'!K2722="","",IF('##zz500##'!K2722="yes",D2709,IF('##zz500##'!T2722&lt;&gt;0,D2709*(1+'##zz500##'!T2722),D2709*(1+C2710))))</f>
        <v/>
      </c>
    </row>
    <row r="2711" spans="1:4" x14ac:dyDescent="0.25">
      <c r="A2711" s="72" t="str">
        <f>IF('##zz500##'!B2723&lt;&gt;"",'##zz500##'!B2723,"")</f>
        <v/>
      </c>
      <c r="C2711" s="146" t="str">
        <f t="shared" si="112"/>
        <v/>
      </c>
      <c r="D2711" s="143" t="str">
        <f>IF('##zz500##'!K2723="","",IF('##zz500##'!K2723="yes",D2710,IF('##zz500##'!T2723&lt;&gt;0,D2710*(1+'##zz500##'!T2723),D2710*(1+C2711))))</f>
        <v/>
      </c>
    </row>
    <row r="2712" spans="1:4" x14ac:dyDescent="0.25">
      <c r="A2712" s="72" t="str">
        <f>IF('##zz500##'!B2724&lt;&gt;"",'##zz500##'!B2724,"")</f>
        <v/>
      </c>
      <c r="C2712" s="146" t="str">
        <f t="shared" si="112"/>
        <v/>
      </c>
      <c r="D2712" s="143" t="str">
        <f>IF('##zz500##'!K2724="","",IF('##zz500##'!K2724="yes",D2711,IF('##zz500##'!T2724&lt;&gt;0,D2711*(1+'##zz500##'!T2724),D2711*(1+C2712))))</f>
        <v/>
      </c>
    </row>
    <row r="2713" spans="1:4" x14ac:dyDescent="0.25">
      <c r="A2713" s="72" t="str">
        <f>IF('##zz500##'!B2725&lt;&gt;"",'##zz500##'!B2725,"")</f>
        <v/>
      </c>
      <c r="C2713" s="146" t="str">
        <f t="shared" si="112"/>
        <v/>
      </c>
      <c r="D2713" s="143" t="str">
        <f>IF('##zz500##'!K2725="","",IF('##zz500##'!K2725="yes",D2712,IF('##zz500##'!T2725&lt;&gt;0,D2712*(1+'##zz500##'!T2725),D2712*(1+C2713))))</f>
        <v/>
      </c>
    </row>
    <row r="2714" spans="1:4" x14ac:dyDescent="0.25">
      <c r="A2714" s="72" t="str">
        <f>IF('##zz500##'!B2726&lt;&gt;"",'##zz500##'!B2726,"")</f>
        <v/>
      </c>
      <c r="C2714" s="146" t="str">
        <f t="shared" si="112"/>
        <v/>
      </c>
      <c r="D2714" s="143" t="str">
        <f>IF('##zz500##'!K2726="","",IF('##zz500##'!K2726="yes",D2713,IF('##zz500##'!T2726&lt;&gt;0,D2713*(1+'##zz500##'!T2726),D2713*(1+C2714))))</f>
        <v/>
      </c>
    </row>
    <row r="2715" spans="1:4" x14ac:dyDescent="0.25">
      <c r="A2715" s="72" t="str">
        <f>IF('##zz500##'!B2727&lt;&gt;"",'##zz500##'!B2727,"")</f>
        <v/>
      </c>
      <c r="C2715" s="146" t="str">
        <f t="shared" si="112"/>
        <v/>
      </c>
      <c r="D2715" s="143" t="str">
        <f>IF('##zz500##'!K2727="","",IF('##zz500##'!K2727="yes",D2714,IF('##zz500##'!T2727&lt;&gt;0,D2714*(1+'##zz500##'!T2727),D2714*(1+C2715))))</f>
        <v/>
      </c>
    </row>
    <row r="2716" spans="1:4" x14ac:dyDescent="0.25">
      <c r="A2716" s="72" t="str">
        <f>IF('##zz500##'!B2728&lt;&gt;"",'##zz500##'!B2728,"")</f>
        <v/>
      </c>
      <c r="C2716" s="146" t="str">
        <f t="shared" si="112"/>
        <v/>
      </c>
      <c r="D2716" s="143" t="str">
        <f>IF('##zz500##'!K2728="","",IF('##zz500##'!K2728="yes",D2715,IF('##zz500##'!T2728&lt;&gt;0,D2715*(1+'##zz500##'!T2728),D2715*(1+C2716))))</f>
        <v/>
      </c>
    </row>
    <row r="2717" spans="1:4" x14ac:dyDescent="0.25">
      <c r="A2717" s="72" t="str">
        <f>IF('##zz500##'!B2729&lt;&gt;"",'##zz500##'!B2729,"")</f>
        <v/>
      </c>
      <c r="C2717" s="146" t="str">
        <f t="shared" si="112"/>
        <v/>
      </c>
      <c r="D2717" s="143" t="str">
        <f>IF('##zz500##'!K2729="","",IF('##zz500##'!K2729="yes",D2716,IF('##zz500##'!T2729&lt;&gt;0,D2716*(1+'##zz500##'!T2729),D2716*(1+C2717))))</f>
        <v/>
      </c>
    </row>
    <row r="2718" spans="1:4" x14ac:dyDescent="0.25">
      <c r="A2718" s="72" t="str">
        <f>IF('##zz500##'!B2730&lt;&gt;"",'##zz500##'!B2730,"")</f>
        <v/>
      </c>
      <c r="C2718" s="146" t="str">
        <f t="shared" si="112"/>
        <v/>
      </c>
      <c r="D2718" s="143" t="str">
        <f>IF('##zz500##'!K2730="","",IF('##zz500##'!K2730="yes",D2717,IF('##zz500##'!T2730&lt;&gt;0,D2717*(1+'##zz500##'!T2730),D2717*(1+C2718))))</f>
        <v/>
      </c>
    </row>
    <row r="2719" spans="1:4" x14ac:dyDescent="0.25">
      <c r="A2719" s="72" t="str">
        <f>IF('##zz500##'!B2731&lt;&gt;"",'##zz500##'!B2731,"")</f>
        <v/>
      </c>
      <c r="C2719" s="146" t="str">
        <f t="shared" si="112"/>
        <v/>
      </c>
      <c r="D2719" s="143" t="str">
        <f>IF('##zz500##'!K2731="","",IF('##zz500##'!K2731="yes",D2718,IF('##zz500##'!T2731&lt;&gt;0,D2718*(1+'##zz500##'!T2731),D2718*(1+C2719))))</f>
        <v/>
      </c>
    </row>
    <row r="2720" spans="1:4" x14ac:dyDescent="0.25">
      <c r="A2720" s="72" t="str">
        <f>IF('##zz500##'!B2732&lt;&gt;"",'##zz500##'!B2732,"")</f>
        <v/>
      </c>
      <c r="C2720" s="146" t="str">
        <f t="shared" si="112"/>
        <v/>
      </c>
      <c r="D2720" s="143" t="str">
        <f>IF('##zz500##'!K2732="","",IF('##zz500##'!K2732="yes",D2719,IF('##zz500##'!T2732&lt;&gt;0,D2719*(1+'##zz500##'!T2732),D2719*(1+C2720))))</f>
        <v/>
      </c>
    </row>
    <row r="2721" spans="1:4" x14ac:dyDescent="0.25">
      <c r="A2721" s="72" t="str">
        <f>IF('##zz500##'!B2733&lt;&gt;"",'##zz500##'!B2733,"")</f>
        <v/>
      </c>
      <c r="C2721" s="146" t="str">
        <f t="shared" si="112"/>
        <v/>
      </c>
      <c r="D2721" s="143" t="str">
        <f>IF('##zz500##'!K2733="","",IF('##zz500##'!K2733="yes",D2720,IF('##zz500##'!T2733&lt;&gt;0,D2720*(1+'##zz500##'!T2733),D2720*(1+C2721))))</f>
        <v/>
      </c>
    </row>
    <row r="2722" spans="1:4" x14ac:dyDescent="0.25">
      <c r="A2722" s="72" t="str">
        <f>IF('##zz500##'!B2734&lt;&gt;"",'##zz500##'!B2734,"")</f>
        <v/>
      </c>
      <c r="C2722" s="146" t="str">
        <f t="shared" si="112"/>
        <v/>
      </c>
      <c r="D2722" s="143" t="str">
        <f>IF('##zz500##'!K2734="","",IF('##zz500##'!K2734="yes",D2721,IF('##zz500##'!T2734&lt;&gt;0,D2721*(1+'##zz500##'!T2734),D2721*(1+C2722))))</f>
        <v/>
      </c>
    </row>
    <row r="2723" spans="1:4" x14ac:dyDescent="0.25">
      <c r="A2723" s="72" t="str">
        <f>IF('##zz500##'!B2735&lt;&gt;"",'##zz500##'!B2735,"")</f>
        <v/>
      </c>
      <c r="C2723" s="146" t="str">
        <f t="shared" si="112"/>
        <v/>
      </c>
      <c r="D2723" s="143" t="str">
        <f>IF('##zz500##'!K2735="","",IF('##zz500##'!K2735="yes",D2722,IF('##zz500##'!T2735&lt;&gt;0,D2722*(1+'##zz500##'!T2735),D2722*(1+C2723))))</f>
        <v/>
      </c>
    </row>
    <row r="2724" spans="1:4" x14ac:dyDescent="0.25">
      <c r="A2724" s="72" t="str">
        <f>IF('##zz500##'!B2736&lt;&gt;"",'##zz500##'!B2736,"")</f>
        <v/>
      </c>
      <c r="C2724" s="146" t="str">
        <f t="shared" si="112"/>
        <v/>
      </c>
      <c r="D2724" s="143" t="str">
        <f>IF('##zz500##'!K2736="","",IF('##zz500##'!K2736="yes",D2723,IF('##zz500##'!T2736&lt;&gt;0,D2723*(1+'##zz500##'!T2736),D2723*(1+C2724))))</f>
        <v/>
      </c>
    </row>
    <row r="2725" spans="1:4" x14ac:dyDescent="0.25">
      <c r="A2725" s="72" t="str">
        <f>IF('##zz500##'!B2737&lt;&gt;"",'##zz500##'!B2737,"")</f>
        <v/>
      </c>
      <c r="C2725" s="146" t="str">
        <f t="shared" si="112"/>
        <v/>
      </c>
      <c r="D2725" s="143" t="str">
        <f>IF('##zz500##'!K2737="","",IF('##zz500##'!K2737="yes",D2724,IF('##zz500##'!T2737&lt;&gt;0,D2724*(1+'##zz500##'!T2737),D2724*(1+C2725))))</f>
        <v/>
      </c>
    </row>
    <row r="2726" spans="1:4" x14ac:dyDescent="0.25">
      <c r="A2726" s="72" t="str">
        <f>IF('##zz500##'!B2738&lt;&gt;"",'##zz500##'!B2738,"")</f>
        <v/>
      </c>
      <c r="C2726" s="146" t="str">
        <f t="shared" si="112"/>
        <v/>
      </c>
      <c r="D2726" s="143" t="str">
        <f>IF('##zz500##'!K2738="","",IF('##zz500##'!K2738="yes",D2725,IF('##zz500##'!T2738&lt;&gt;0,D2725*(1+'##zz500##'!T2738),D2725*(1+C2726))))</f>
        <v/>
      </c>
    </row>
    <row r="2727" spans="1:4" x14ac:dyDescent="0.25">
      <c r="A2727" s="72" t="str">
        <f>IF('##zz500##'!B2739&lt;&gt;"",'##zz500##'!B2739,"")</f>
        <v/>
      </c>
      <c r="C2727" s="146" t="str">
        <f t="shared" si="112"/>
        <v/>
      </c>
      <c r="D2727" s="143" t="str">
        <f>IF('##zz500##'!K2739="","",IF('##zz500##'!K2739="yes",D2726,IF('##zz500##'!T2739&lt;&gt;0,D2726*(1+'##zz500##'!T2739),D2726*(1+C2727))))</f>
        <v/>
      </c>
    </row>
    <row r="2728" spans="1:4" x14ac:dyDescent="0.25">
      <c r="A2728" s="72" t="str">
        <f>IF('##zz500##'!B2740&lt;&gt;"",'##zz500##'!B2740,"")</f>
        <v/>
      </c>
      <c r="C2728" s="146" t="str">
        <f t="shared" si="112"/>
        <v/>
      </c>
      <c r="D2728" s="143" t="str">
        <f>IF('##zz500##'!K2740="","",IF('##zz500##'!K2740="yes",D2727,IF('##zz500##'!T2740&lt;&gt;0,D2727*(1+'##zz500##'!T2740),D2727*(1+C2728))))</f>
        <v/>
      </c>
    </row>
    <row r="2729" spans="1:4" x14ac:dyDescent="0.25">
      <c r="A2729" s="72" t="str">
        <f>IF('##zz500##'!B2741&lt;&gt;"",'##zz500##'!B2741,"")</f>
        <v/>
      </c>
      <c r="C2729" s="146" t="str">
        <f t="shared" si="112"/>
        <v/>
      </c>
      <c r="D2729" s="143" t="str">
        <f>IF('##zz500##'!K2741="","",IF('##zz500##'!K2741="yes",D2728,IF('##zz500##'!T2741&lt;&gt;0,D2728*(1+'##zz500##'!T2741),D2728*(1+C2729))))</f>
        <v/>
      </c>
    </row>
    <row r="2730" spans="1:4" x14ac:dyDescent="0.25">
      <c r="A2730" s="72" t="str">
        <f>IF('##zz500##'!B2742&lt;&gt;"",'##zz500##'!B2742,"")</f>
        <v/>
      </c>
      <c r="C2730" s="146" t="str">
        <f t="shared" si="112"/>
        <v/>
      </c>
      <c r="D2730" s="143" t="str">
        <f>IF('##zz500##'!K2742="","",IF('##zz500##'!K2742="yes",D2729,IF('##zz500##'!T2742&lt;&gt;0,D2729*(1+'##zz500##'!T2742),D2729*(1+C2730))))</f>
        <v/>
      </c>
    </row>
    <row r="2731" spans="1:4" x14ac:dyDescent="0.25">
      <c r="A2731" s="72" t="str">
        <f>IF('##zz500##'!B2743&lt;&gt;"",'##zz500##'!B2743,"")</f>
        <v/>
      </c>
      <c r="C2731" s="146" t="str">
        <f t="shared" si="112"/>
        <v/>
      </c>
      <c r="D2731" s="143" t="str">
        <f>IF('##zz500##'!K2743="","",IF('##zz500##'!K2743="yes",D2730,IF('##zz500##'!T2743&lt;&gt;0,D2730*(1+'##zz500##'!T2743),D2730*(1+C2731))))</f>
        <v/>
      </c>
    </row>
    <row r="2732" spans="1:4" x14ac:dyDescent="0.25">
      <c r="A2732" s="72" t="str">
        <f>IF('##zz500##'!B2744&lt;&gt;"",'##zz500##'!B2744,"")</f>
        <v/>
      </c>
      <c r="C2732" s="146" t="str">
        <f t="shared" si="112"/>
        <v/>
      </c>
      <c r="D2732" s="143" t="str">
        <f>IF('##zz500##'!K2744="","",IF('##zz500##'!K2744="yes",D2731,IF('##zz500##'!T2744&lt;&gt;0,D2731*(1+'##zz500##'!T2744),D2731*(1+C2732))))</f>
        <v/>
      </c>
    </row>
    <row r="2733" spans="1:4" x14ac:dyDescent="0.25">
      <c r="A2733" s="72" t="str">
        <f>IF('##zz500##'!B2745&lt;&gt;"",'##zz500##'!B2745,"")</f>
        <v/>
      </c>
      <c r="C2733" s="146" t="str">
        <f t="shared" si="112"/>
        <v/>
      </c>
      <c r="D2733" s="143" t="str">
        <f>IF('##zz500##'!K2745="","",IF('##zz500##'!K2745="yes",D2732,IF('##zz500##'!T2745&lt;&gt;0,D2732*(1+'##zz500##'!T2745),D2732*(1+C2733))))</f>
        <v/>
      </c>
    </row>
    <row r="2734" spans="1:4" x14ac:dyDescent="0.25">
      <c r="A2734" s="72" t="str">
        <f>IF('##zz500##'!B2746&lt;&gt;"",'##zz500##'!B2746,"")</f>
        <v/>
      </c>
      <c r="C2734" s="146" t="str">
        <f t="shared" si="112"/>
        <v/>
      </c>
      <c r="D2734" s="143" t="str">
        <f>IF('##zz500##'!K2746="","",IF('##zz500##'!K2746="yes",D2733,IF('##zz500##'!T2746&lt;&gt;0,D2733*(1+'##zz500##'!T2746),D2733*(1+C2734))))</f>
        <v/>
      </c>
    </row>
    <row r="2735" spans="1:4" x14ac:dyDescent="0.25">
      <c r="A2735" s="72" t="str">
        <f>IF('##zz500##'!B2747&lt;&gt;"",'##zz500##'!B2747,"")</f>
        <v/>
      </c>
      <c r="C2735" s="146" t="str">
        <f t="shared" si="112"/>
        <v/>
      </c>
      <c r="D2735" s="143" t="str">
        <f>IF('##zz500##'!K2747="","",IF('##zz500##'!K2747="yes",D2734,IF('##zz500##'!T2747&lt;&gt;0,D2734*(1+'##zz500##'!T2747),D2734*(1+C2735))))</f>
        <v/>
      </c>
    </row>
    <row r="2736" spans="1:4" x14ac:dyDescent="0.25">
      <c r="A2736" s="72" t="str">
        <f>IF('##zz500##'!B2748&lt;&gt;"",'##zz500##'!B2748,"")</f>
        <v/>
      </c>
      <c r="C2736" s="146" t="str">
        <f t="shared" si="112"/>
        <v/>
      </c>
      <c r="D2736" s="143" t="str">
        <f>IF('##zz500##'!K2748="","",IF('##zz500##'!K2748="yes",D2735,IF('##zz500##'!T2748&lt;&gt;0,D2735*(1+'##zz500##'!T2748),D2735*(1+C2736))))</f>
        <v/>
      </c>
    </row>
    <row r="2737" spans="1:4" x14ac:dyDescent="0.25">
      <c r="A2737" s="72" t="str">
        <f>IF('##zz500##'!B2749&lt;&gt;"",'##zz500##'!B2749,"")</f>
        <v/>
      </c>
      <c r="C2737" s="146" t="str">
        <f t="shared" si="112"/>
        <v/>
      </c>
      <c r="D2737" s="143" t="str">
        <f>IF('##zz500##'!K2749="","",IF('##zz500##'!K2749="yes",D2736,IF('##zz500##'!T2749&lt;&gt;0,D2736*(1+'##zz500##'!T2749),D2736*(1+C2737))))</f>
        <v/>
      </c>
    </row>
    <row r="2738" spans="1:4" x14ac:dyDescent="0.25">
      <c r="A2738" s="72" t="str">
        <f>IF('##zz500##'!B2750&lt;&gt;"",'##zz500##'!B2750,"")</f>
        <v/>
      </c>
      <c r="C2738" s="146" t="str">
        <f t="shared" si="112"/>
        <v/>
      </c>
      <c r="D2738" s="143" t="str">
        <f>IF('##zz500##'!K2750="","",IF('##zz500##'!K2750="yes",D2737,IF('##zz500##'!T2750&lt;&gt;0,D2737*(1+'##zz500##'!T2750),D2737*(1+C2738))))</f>
        <v/>
      </c>
    </row>
    <row r="2739" spans="1:4" x14ac:dyDescent="0.25">
      <c r="A2739" s="72" t="str">
        <f>IF('##zz500##'!B2751&lt;&gt;"",'##zz500##'!B2751,"")</f>
        <v/>
      </c>
      <c r="C2739" s="146" t="str">
        <f t="shared" si="112"/>
        <v/>
      </c>
      <c r="D2739" s="143" t="str">
        <f>IF('##zz500##'!K2751="","",IF('##zz500##'!K2751="yes",D2738,IF('##zz500##'!T2751&lt;&gt;0,D2738*(1+'##zz500##'!T2751),D2738*(1+C2739))))</f>
        <v/>
      </c>
    </row>
    <row r="2740" spans="1:4" x14ac:dyDescent="0.25">
      <c r="A2740" s="72" t="str">
        <f>IF('##zz500##'!B2752&lt;&gt;"",'##zz500##'!B2752,"")</f>
        <v/>
      </c>
      <c r="C2740" s="146" t="str">
        <f t="shared" si="112"/>
        <v/>
      </c>
      <c r="D2740" s="143" t="str">
        <f>IF('##zz500##'!K2752="","",IF('##zz500##'!K2752="yes",D2739,IF('##zz500##'!T2752&lt;&gt;0,D2739*(1+'##zz500##'!T2752),D2739*(1+C2740))))</f>
        <v/>
      </c>
    </row>
    <row r="2741" spans="1:4" x14ac:dyDescent="0.25">
      <c r="A2741" s="72" t="str">
        <f>IF('##zz500##'!B2753&lt;&gt;"",'##zz500##'!B2753,"")</f>
        <v/>
      </c>
      <c r="C2741" s="146" t="str">
        <f t="shared" si="112"/>
        <v/>
      </c>
      <c r="D2741" s="143" t="str">
        <f>IF('##zz500##'!K2753="","",IF('##zz500##'!K2753="yes",D2740,IF('##zz500##'!T2753&lt;&gt;0,D2740*(1+'##zz500##'!T2753),D2740*(1+C2741))))</f>
        <v/>
      </c>
    </row>
    <row r="2742" spans="1:4" x14ac:dyDescent="0.25">
      <c r="A2742" s="72" t="str">
        <f>IF('##zz500##'!B2754&lt;&gt;"",'##zz500##'!B2754,"")</f>
        <v/>
      </c>
      <c r="C2742" s="146" t="str">
        <f t="shared" si="112"/>
        <v/>
      </c>
      <c r="D2742" s="143" t="str">
        <f>IF('##zz500##'!K2754="","",IF('##zz500##'!K2754="yes",D2741,IF('##zz500##'!T2754&lt;&gt;0,D2741*(1+'##zz500##'!T2754),D2741*(1+C2742))))</f>
        <v/>
      </c>
    </row>
    <row r="2743" spans="1:4" x14ac:dyDescent="0.25">
      <c r="A2743" s="72" t="str">
        <f>IF('##zz500##'!B2755&lt;&gt;"",'##zz500##'!B2755,"")</f>
        <v/>
      </c>
      <c r="C2743" s="146" t="str">
        <f t="shared" si="112"/>
        <v/>
      </c>
      <c r="D2743" s="143" t="str">
        <f>IF('##zz500##'!K2755="","",IF('##zz500##'!K2755="yes",D2742,IF('##zz500##'!T2755&lt;&gt;0,D2742*(1+'##zz500##'!T2755),D2742*(1+C2743))))</f>
        <v/>
      </c>
    </row>
    <row r="2744" spans="1:4" x14ac:dyDescent="0.25">
      <c r="A2744" s="72" t="str">
        <f>IF('##zz500##'!B2756&lt;&gt;"",'##zz500##'!B2756,"")</f>
        <v/>
      </c>
      <c r="C2744" s="146" t="str">
        <f t="shared" si="112"/>
        <v/>
      </c>
      <c r="D2744" s="143" t="str">
        <f>IF('##zz500##'!K2756="","",IF('##zz500##'!K2756="yes",D2743,IF('##zz500##'!T2756&lt;&gt;0,D2743*(1+'##zz500##'!T2756),D2743*(1+C2744))))</f>
        <v/>
      </c>
    </row>
    <row r="2745" spans="1:4" x14ac:dyDescent="0.25">
      <c r="A2745" s="72" t="str">
        <f>IF('##zz500##'!B2757&lt;&gt;"",'##zz500##'!B2757,"")</f>
        <v/>
      </c>
      <c r="C2745" s="146" t="str">
        <f t="shared" si="112"/>
        <v/>
      </c>
      <c r="D2745" s="143" t="str">
        <f>IF('##zz500##'!K2757="","",IF('##zz500##'!K2757="yes",D2744,IF('##zz500##'!T2757&lt;&gt;0,D2744*(1+'##zz500##'!T2757),D2744*(1+C2745))))</f>
        <v/>
      </c>
    </row>
    <row r="2746" spans="1:4" x14ac:dyDescent="0.25">
      <c r="A2746" s="72" t="str">
        <f>IF('##zz500##'!B2758&lt;&gt;"",'##zz500##'!B2758,"")</f>
        <v/>
      </c>
      <c r="C2746" s="146" t="str">
        <f t="shared" si="112"/>
        <v/>
      </c>
      <c r="D2746" s="143" t="str">
        <f>IF('##zz500##'!K2758="","",IF('##zz500##'!K2758="yes",D2745,IF('##zz500##'!T2758&lt;&gt;0,D2745*(1+'##zz500##'!T2758),D2745*(1+C2746))))</f>
        <v/>
      </c>
    </row>
    <row r="2747" spans="1:4" x14ac:dyDescent="0.25">
      <c r="A2747" s="72" t="str">
        <f>IF('##zz500##'!B2759&lt;&gt;"",'##zz500##'!B2759,"")</f>
        <v/>
      </c>
      <c r="C2747" s="146" t="str">
        <f t="shared" si="112"/>
        <v/>
      </c>
      <c r="D2747" s="143" t="str">
        <f>IF('##zz500##'!K2759="","",IF('##zz500##'!K2759="yes",D2746,IF('##zz500##'!T2759&lt;&gt;0,D2746*(1+'##zz500##'!T2759),D2746*(1+C2747))))</f>
        <v/>
      </c>
    </row>
    <row r="2748" spans="1:4" x14ac:dyDescent="0.25">
      <c r="A2748" s="72" t="str">
        <f>IF('##zz500##'!B2760&lt;&gt;"",'##zz500##'!B2760,"")</f>
        <v/>
      </c>
      <c r="C2748" s="146" t="str">
        <f t="shared" si="112"/>
        <v/>
      </c>
      <c r="D2748" s="143" t="str">
        <f>IF('##zz500##'!K2760="","",IF('##zz500##'!K2760="yes",D2747,IF('##zz500##'!T2760&lt;&gt;0,D2747*(1+'##zz500##'!T2760),D2747*(1+C2748))))</f>
        <v/>
      </c>
    </row>
    <row r="2749" spans="1:4" x14ac:dyDescent="0.25">
      <c r="A2749" s="72" t="str">
        <f>IF('##zz500##'!B2761&lt;&gt;"",'##zz500##'!B2761,"")</f>
        <v/>
      </c>
      <c r="C2749" s="146" t="str">
        <f t="shared" si="112"/>
        <v/>
      </c>
      <c r="D2749" s="143" t="str">
        <f>IF('##zz500##'!K2761="","",IF('##zz500##'!K2761="yes",D2748,IF('##zz500##'!T2761&lt;&gt;0,D2748*(1+'##zz500##'!T2761),D2748*(1+C2749))))</f>
        <v/>
      </c>
    </row>
    <row r="2750" spans="1:4" x14ac:dyDescent="0.25">
      <c r="A2750" s="72" t="str">
        <f>IF('##zz500##'!B2762&lt;&gt;"",'##zz500##'!B2762,"")</f>
        <v/>
      </c>
      <c r="C2750" s="146" t="str">
        <f t="shared" si="112"/>
        <v/>
      </c>
      <c r="D2750" s="143" t="str">
        <f>IF('##zz500##'!K2762="","",IF('##zz500##'!K2762="yes",D2749,IF('##zz500##'!T2762&lt;&gt;0,D2749*(1+'##zz500##'!T2762),D2749*(1+C2750))))</f>
        <v/>
      </c>
    </row>
    <row r="2751" spans="1:4" x14ac:dyDescent="0.25">
      <c r="A2751" s="72" t="str">
        <f>IF('##zz500##'!B2763&lt;&gt;"",'##zz500##'!B2763,"")</f>
        <v/>
      </c>
      <c r="C2751" s="146" t="str">
        <f t="shared" si="112"/>
        <v/>
      </c>
      <c r="D2751" s="143" t="str">
        <f>IF('##zz500##'!K2763="","",IF('##zz500##'!K2763="yes",D2750,IF('##zz500##'!T2763&lt;&gt;0,D2750*(1+'##zz500##'!T2763),D2750*(1+C2751))))</f>
        <v/>
      </c>
    </row>
    <row r="2752" spans="1:4" x14ac:dyDescent="0.25">
      <c r="A2752" s="72" t="str">
        <f>IF('##zz500##'!B2764&lt;&gt;"",'##zz500##'!B2764,"")</f>
        <v/>
      </c>
      <c r="C2752" s="146" t="str">
        <f t="shared" si="112"/>
        <v/>
      </c>
      <c r="D2752" s="143" t="str">
        <f>IF('##zz500##'!K2764="","",IF('##zz500##'!K2764="yes",D2751,IF('##zz500##'!T2764&lt;&gt;0,D2751*(1+'##zz500##'!T2764),D2751*(1+C2752))))</f>
        <v/>
      </c>
    </row>
    <row r="2753" spans="1:4" x14ac:dyDescent="0.25">
      <c r="A2753" s="72" t="str">
        <f>IF('##zz500##'!B2765&lt;&gt;"",'##zz500##'!B2765,"")</f>
        <v/>
      </c>
      <c r="C2753" s="146" t="str">
        <f t="shared" si="112"/>
        <v/>
      </c>
      <c r="D2753" s="143" t="str">
        <f>IF('##zz500##'!K2765="","",IF('##zz500##'!K2765="yes",D2752,IF('##zz500##'!T2765&lt;&gt;0,D2752*(1+'##zz500##'!T2765),D2752*(1+C2753))))</f>
        <v/>
      </c>
    </row>
    <row r="2754" spans="1:4" x14ac:dyDescent="0.25">
      <c r="A2754" s="72" t="str">
        <f>IF('##zz500##'!B2766&lt;&gt;"",'##zz500##'!B2766,"")</f>
        <v/>
      </c>
      <c r="C2754" s="146" t="str">
        <f t="shared" si="112"/>
        <v/>
      </c>
      <c r="D2754" s="143" t="str">
        <f>IF('##zz500##'!K2766="","",IF('##zz500##'!K2766="yes",D2753,IF('##zz500##'!T2766&lt;&gt;0,D2753*(1+'##zz500##'!T2766),D2753*(1+C2754))))</f>
        <v/>
      </c>
    </row>
    <row r="2755" spans="1:4" x14ac:dyDescent="0.25">
      <c r="A2755" s="72" t="str">
        <f>IF('##zz500##'!B2767&lt;&gt;"",'##zz500##'!B2767,"")</f>
        <v/>
      </c>
      <c r="C2755" s="146" t="str">
        <f t="shared" si="112"/>
        <v/>
      </c>
      <c r="D2755" s="143" t="str">
        <f>IF('##zz500##'!K2767="","",IF('##zz500##'!K2767="yes",D2754,IF('##zz500##'!T2767&lt;&gt;0,D2754*(1+'##zz500##'!T2767),D2754*(1+C2755))))</f>
        <v/>
      </c>
    </row>
    <row r="2756" spans="1:4" x14ac:dyDescent="0.25">
      <c r="A2756" s="72" t="str">
        <f>IF('##zz500##'!B2768&lt;&gt;"",'##zz500##'!B2768,"")</f>
        <v/>
      </c>
      <c r="C2756" s="146" t="str">
        <f t="shared" ref="C2756:C2819" si="113">IF(AND(B2755&gt;0,B2756&gt;0),B2756/B2755-1,"")</f>
        <v/>
      </c>
      <c r="D2756" s="143" t="str">
        <f>IF('##zz500##'!K2768="","",IF('##zz500##'!K2768="yes",D2755,IF('##zz500##'!T2768&lt;&gt;0,D2755*(1+'##zz500##'!T2768),D2755*(1+C2756))))</f>
        <v/>
      </c>
    </row>
    <row r="2757" spans="1:4" x14ac:dyDescent="0.25">
      <c r="A2757" s="72" t="str">
        <f>IF('##zz500##'!B2769&lt;&gt;"",'##zz500##'!B2769,"")</f>
        <v/>
      </c>
      <c r="C2757" s="146" t="str">
        <f t="shared" si="113"/>
        <v/>
      </c>
      <c r="D2757" s="143" t="str">
        <f>IF('##zz500##'!K2769="","",IF('##zz500##'!K2769="yes",D2756,IF('##zz500##'!T2769&lt;&gt;0,D2756*(1+'##zz500##'!T2769),D2756*(1+C2757))))</f>
        <v/>
      </c>
    </row>
    <row r="2758" spans="1:4" x14ac:dyDescent="0.25">
      <c r="A2758" s="72" t="str">
        <f>IF('##zz500##'!B2770&lt;&gt;"",'##zz500##'!B2770,"")</f>
        <v/>
      </c>
      <c r="C2758" s="146" t="str">
        <f t="shared" si="113"/>
        <v/>
      </c>
      <c r="D2758" s="143" t="str">
        <f>IF('##zz500##'!K2770="","",IF('##zz500##'!K2770="yes",D2757,IF('##zz500##'!T2770&lt;&gt;0,D2757*(1+'##zz500##'!T2770),D2757*(1+C2758))))</f>
        <v/>
      </c>
    </row>
    <row r="2759" spans="1:4" x14ac:dyDescent="0.25">
      <c r="A2759" s="72" t="str">
        <f>IF('##zz500##'!B2771&lt;&gt;"",'##zz500##'!B2771,"")</f>
        <v/>
      </c>
      <c r="C2759" s="146" t="str">
        <f t="shared" si="113"/>
        <v/>
      </c>
      <c r="D2759" s="143" t="str">
        <f>IF('##zz500##'!K2771="","",IF('##zz500##'!K2771="yes",D2758,IF('##zz500##'!T2771&lt;&gt;0,D2758*(1+'##zz500##'!T2771),D2758*(1+C2759))))</f>
        <v/>
      </c>
    </row>
    <row r="2760" spans="1:4" x14ac:dyDescent="0.25">
      <c r="A2760" s="72" t="str">
        <f>IF('##zz500##'!B2772&lt;&gt;"",'##zz500##'!B2772,"")</f>
        <v/>
      </c>
      <c r="C2760" s="146" t="str">
        <f t="shared" si="113"/>
        <v/>
      </c>
      <c r="D2760" s="143" t="str">
        <f>IF('##zz500##'!K2772="","",IF('##zz500##'!K2772="yes",D2759,IF('##zz500##'!T2772&lt;&gt;0,D2759*(1+'##zz500##'!T2772),D2759*(1+C2760))))</f>
        <v/>
      </c>
    </row>
    <row r="2761" spans="1:4" x14ac:dyDescent="0.25">
      <c r="A2761" s="72" t="str">
        <f>IF('##zz500##'!B2773&lt;&gt;"",'##zz500##'!B2773,"")</f>
        <v/>
      </c>
      <c r="C2761" s="146" t="str">
        <f t="shared" si="113"/>
        <v/>
      </c>
      <c r="D2761" s="143" t="str">
        <f>IF('##zz500##'!K2773="","",IF('##zz500##'!K2773="yes",D2760,IF('##zz500##'!T2773&lt;&gt;0,D2760*(1+'##zz500##'!T2773),D2760*(1+C2761))))</f>
        <v/>
      </c>
    </row>
    <row r="2762" spans="1:4" x14ac:dyDescent="0.25">
      <c r="A2762" s="72" t="str">
        <f>IF('##zz500##'!B2774&lt;&gt;"",'##zz500##'!B2774,"")</f>
        <v/>
      </c>
      <c r="C2762" s="146" t="str">
        <f t="shared" si="113"/>
        <v/>
      </c>
      <c r="D2762" s="143" t="str">
        <f>IF('##zz500##'!K2774="","",IF('##zz500##'!K2774="yes",D2761,IF('##zz500##'!T2774&lt;&gt;0,D2761*(1+'##zz500##'!T2774),D2761*(1+C2762))))</f>
        <v/>
      </c>
    </row>
    <row r="2763" spans="1:4" x14ac:dyDescent="0.25">
      <c r="A2763" s="72" t="str">
        <f>IF('##zz500##'!B2775&lt;&gt;"",'##zz500##'!B2775,"")</f>
        <v/>
      </c>
      <c r="C2763" s="146" t="str">
        <f t="shared" si="113"/>
        <v/>
      </c>
      <c r="D2763" s="143" t="str">
        <f>IF('##zz500##'!K2775="","",IF('##zz500##'!K2775="yes",D2762,IF('##zz500##'!T2775&lt;&gt;0,D2762*(1+'##zz500##'!T2775),D2762*(1+C2763))))</f>
        <v/>
      </c>
    </row>
    <row r="2764" spans="1:4" x14ac:dyDescent="0.25">
      <c r="A2764" s="72" t="str">
        <f>IF('##zz500##'!B2776&lt;&gt;"",'##zz500##'!B2776,"")</f>
        <v/>
      </c>
      <c r="C2764" s="146" t="str">
        <f t="shared" si="113"/>
        <v/>
      </c>
      <c r="D2764" s="143" t="str">
        <f>IF('##zz500##'!K2776="","",IF('##zz500##'!K2776="yes",D2763,IF('##zz500##'!T2776&lt;&gt;0,D2763*(1+'##zz500##'!T2776),D2763*(1+C2764))))</f>
        <v/>
      </c>
    </row>
    <row r="2765" spans="1:4" x14ac:dyDescent="0.25">
      <c r="A2765" s="72" t="str">
        <f>IF('##zz500##'!B2777&lt;&gt;"",'##zz500##'!B2777,"")</f>
        <v/>
      </c>
      <c r="C2765" s="146" t="str">
        <f t="shared" si="113"/>
        <v/>
      </c>
      <c r="D2765" s="143" t="str">
        <f>IF('##zz500##'!K2777="","",IF('##zz500##'!K2777="yes",D2764,IF('##zz500##'!T2777&lt;&gt;0,D2764*(1+'##zz500##'!T2777),D2764*(1+C2765))))</f>
        <v/>
      </c>
    </row>
    <row r="2766" spans="1:4" x14ac:dyDescent="0.25">
      <c r="A2766" s="72" t="str">
        <f>IF('##zz500##'!B2778&lt;&gt;"",'##zz500##'!B2778,"")</f>
        <v/>
      </c>
      <c r="C2766" s="146" t="str">
        <f t="shared" si="113"/>
        <v/>
      </c>
      <c r="D2766" s="143" t="str">
        <f>IF('##zz500##'!K2778="","",IF('##zz500##'!K2778="yes",D2765,IF('##zz500##'!T2778&lt;&gt;0,D2765*(1+'##zz500##'!T2778),D2765*(1+C2766))))</f>
        <v/>
      </c>
    </row>
    <row r="2767" spans="1:4" x14ac:dyDescent="0.25">
      <c r="A2767" s="72" t="str">
        <f>IF('##zz500##'!B2779&lt;&gt;"",'##zz500##'!B2779,"")</f>
        <v/>
      </c>
      <c r="C2767" s="146" t="str">
        <f t="shared" si="113"/>
        <v/>
      </c>
      <c r="D2767" s="143" t="str">
        <f>IF('##zz500##'!K2779="","",IF('##zz500##'!K2779="yes",D2766,IF('##zz500##'!T2779&lt;&gt;0,D2766*(1+'##zz500##'!T2779),D2766*(1+C2767))))</f>
        <v/>
      </c>
    </row>
    <row r="2768" spans="1:4" x14ac:dyDescent="0.25">
      <c r="A2768" s="72" t="str">
        <f>IF('##zz500##'!B2780&lt;&gt;"",'##zz500##'!B2780,"")</f>
        <v/>
      </c>
      <c r="C2768" s="146" t="str">
        <f t="shared" si="113"/>
        <v/>
      </c>
      <c r="D2768" s="143" t="str">
        <f>IF('##zz500##'!K2780="","",IF('##zz500##'!K2780="yes",D2767,IF('##zz500##'!T2780&lt;&gt;0,D2767*(1+'##zz500##'!T2780),D2767*(1+C2768))))</f>
        <v/>
      </c>
    </row>
    <row r="2769" spans="1:4" x14ac:dyDescent="0.25">
      <c r="A2769" s="72" t="str">
        <f>IF('##zz500##'!B2781&lt;&gt;"",'##zz500##'!B2781,"")</f>
        <v/>
      </c>
      <c r="C2769" s="146" t="str">
        <f t="shared" si="113"/>
        <v/>
      </c>
      <c r="D2769" s="143" t="str">
        <f>IF('##zz500##'!K2781="","",IF('##zz500##'!K2781="yes",D2768,IF('##zz500##'!T2781&lt;&gt;0,D2768*(1+'##zz500##'!T2781),D2768*(1+C2769))))</f>
        <v/>
      </c>
    </row>
    <row r="2770" spans="1:4" x14ac:dyDescent="0.25">
      <c r="A2770" s="72" t="str">
        <f>IF('##zz500##'!B2782&lt;&gt;"",'##zz500##'!B2782,"")</f>
        <v/>
      </c>
      <c r="C2770" s="146" t="str">
        <f t="shared" si="113"/>
        <v/>
      </c>
      <c r="D2770" s="143" t="str">
        <f>IF('##zz500##'!K2782="","",IF('##zz500##'!K2782="yes",D2769,IF('##zz500##'!T2782&lt;&gt;0,D2769*(1+'##zz500##'!T2782),D2769*(1+C2770))))</f>
        <v/>
      </c>
    </row>
    <row r="2771" spans="1:4" x14ac:dyDescent="0.25">
      <c r="A2771" s="72" t="str">
        <f>IF('##zz500##'!B2783&lt;&gt;"",'##zz500##'!B2783,"")</f>
        <v/>
      </c>
      <c r="C2771" s="146" t="str">
        <f t="shared" si="113"/>
        <v/>
      </c>
      <c r="D2771" s="143" t="str">
        <f>IF('##zz500##'!K2783="","",IF('##zz500##'!K2783="yes",D2770,IF('##zz500##'!T2783&lt;&gt;0,D2770*(1+'##zz500##'!T2783),D2770*(1+C2771))))</f>
        <v/>
      </c>
    </row>
    <row r="2772" spans="1:4" x14ac:dyDescent="0.25">
      <c r="A2772" s="72" t="str">
        <f>IF('##zz500##'!B2784&lt;&gt;"",'##zz500##'!B2784,"")</f>
        <v/>
      </c>
      <c r="C2772" s="146" t="str">
        <f t="shared" si="113"/>
        <v/>
      </c>
      <c r="D2772" s="143" t="str">
        <f>IF('##zz500##'!K2784="","",IF('##zz500##'!K2784="yes",D2771,IF('##zz500##'!T2784&lt;&gt;0,D2771*(1+'##zz500##'!T2784),D2771*(1+C2772))))</f>
        <v/>
      </c>
    </row>
    <row r="2773" spans="1:4" x14ac:dyDescent="0.25">
      <c r="A2773" s="72" t="str">
        <f>IF('##zz500##'!B2785&lt;&gt;"",'##zz500##'!B2785,"")</f>
        <v/>
      </c>
      <c r="C2773" s="146" t="str">
        <f t="shared" si="113"/>
        <v/>
      </c>
      <c r="D2773" s="143" t="str">
        <f>IF('##zz500##'!K2785="","",IF('##zz500##'!K2785="yes",D2772,IF('##zz500##'!T2785&lt;&gt;0,D2772*(1+'##zz500##'!T2785),D2772*(1+C2773))))</f>
        <v/>
      </c>
    </row>
    <row r="2774" spans="1:4" x14ac:dyDescent="0.25">
      <c r="A2774" s="72" t="str">
        <f>IF('##zz500##'!B2786&lt;&gt;"",'##zz500##'!B2786,"")</f>
        <v/>
      </c>
      <c r="C2774" s="146" t="str">
        <f t="shared" si="113"/>
        <v/>
      </c>
      <c r="D2774" s="143" t="str">
        <f>IF('##zz500##'!K2786="","",IF('##zz500##'!K2786="yes",D2773,IF('##zz500##'!T2786&lt;&gt;0,D2773*(1+'##zz500##'!T2786),D2773*(1+C2774))))</f>
        <v/>
      </c>
    </row>
    <row r="2775" spans="1:4" x14ac:dyDescent="0.25">
      <c r="A2775" s="72" t="str">
        <f>IF('##zz500##'!B2787&lt;&gt;"",'##zz500##'!B2787,"")</f>
        <v/>
      </c>
      <c r="C2775" s="146" t="str">
        <f t="shared" si="113"/>
        <v/>
      </c>
      <c r="D2775" s="143" t="str">
        <f>IF('##zz500##'!K2787="","",IF('##zz500##'!K2787="yes",D2774,IF('##zz500##'!T2787&lt;&gt;0,D2774*(1+'##zz500##'!T2787),D2774*(1+C2775))))</f>
        <v/>
      </c>
    </row>
    <row r="2776" spans="1:4" x14ac:dyDescent="0.25">
      <c r="A2776" s="72" t="str">
        <f>IF('##zz500##'!B2788&lt;&gt;"",'##zz500##'!B2788,"")</f>
        <v/>
      </c>
      <c r="C2776" s="146" t="str">
        <f t="shared" si="113"/>
        <v/>
      </c>
      <c r="D2776" s="143" t="str">
        <f>IF('##zz500##'!K2788="","",IF('##zz500##'!K2788="yes",D2775,IF('##zz500##'!T2788&lt;&gt;0,D2775*(1+'##zz500##'!T2788),D2775*(1+C2776))))</f>
        <v/>
      </c>
    </row>
    <row r="2777" spans="1:4" x14ac:dyDescent="0.25">
      <c r="A2777" s="72" t="str">
        <f>IF('##zz500##'!B2789&lt;&gt;"",'##zz500##'!B2789,"")</f>
        <v/>
      </c>
      <c r="C2777" s="146" t="str">
        <f t="shared" si="113"/>
        <v/>
      </c>
      <c r="D2777" s="143" t="str">
        <f>IF('##zz500##'!K2789="","",IF('##zz500##'!K2789="yes",D2776,IF('##zz500##'!T2789&lt;&gt;0,D2776*(1+'##zz500##'!T2789),D2776*(1+C2777))))</f>
        <v/>
      </c>
    </row>
    <row r="2778" spans="1:4" x14ac:dyDescent="0.25">
      <c r="A2778" s="72" t="str">
        <f>IF('##zz500##'!B2790&lt;&gt;"",'##zz500##'!B2790,"")</f>
        <v/>
      </c>
      <c r="C2778" s="146" t="str">
        <f t="shared" si="113"/>
        <v/>
      </c>
      <c r="D2778" s="143" t="str">
        <f>IF('##zz500##'!K2790="","",IF('##zz500##'!K2790="yes",D2777,IF('##zz500##'!T2790&lt;&gt;0,D2777*(1+'##zz500##'!T2790),D2777*(1+C2778))))</f>
        <v/>
      </c>
    </row>
    <row r="2779" spans="1:4" x14ac:dyDescent="0.25">
      <c r="A2779" s="72" t="str">
        <f>IF('##zz500##'!B2791&lt;&gt;"",'##zz500##'!B2791,"")</f>
        <v/>
      </c>
      <c r="C2779" s="146" t="str">
        <f t="shared" si="113"/>
        <v/>
      </c>
      <c r="D2779" s="143" t="str">
        <f>IF('##zz500##'!K2791="","",IF('##zz500##'!K2791="yes",D2778,IF('##zz500##'!T2791&lt;&gt;0,D2778*(1+'##zz500##'!T2791),D2778*(1+C2779))))</f>
        <v/>
      </c>
    </row>
    <row r="2780" spans="1:4" x14ac:dyDescent="0.25">
      <c r="A2780" s="72" t="str">
        <f>IF('##zz500##'!B2792&lt;&gt;"",'##zz500##'!B2792,"")</f>
        <v/>
      </c>
      <c r="C2780" s="146" t="str">
        <f t="shared" si="113"/>
        <v/>
      </c>
      <c r="D2780" s="143" t="str">
        <f>IF('##zz500##'!K2792="","",IF('##zz500##'!K2792="yes",D2779,IF('##zz500##'!T2792&lt;&gt;0,D2779*(1+'##zz500##'!T2792),D2779*(1+C2780))))</f>
        <v/>
      </c>
    </row>
    <row r="2781" spans="1:4" x14ac:dyDescent="0.25">
      <c r="A2781" s="72" t="str">
        <f>IF('##zz500##'!B2793&lt;&gt;"",'##zz500##'!B2793,"")</f>
        <v/>
      </c>
      <c r="C2781" s="146" t="str">
        <f t="shared" si="113"/>
        <v/>
      </c>
      <c r="D2781" s="143" t="str">
        <f>IF('##zz500##'!K2793="","",IF('##zz500##'!K2793="yes",D2780,IF('##zz500##'!T2793&lt;&gt;0,D2780*(1+'##zz500##'!T2793),D2780*(1+C2781))))</f>
        <v/>
      </c>
    </row>
    <row r="2782" spans="1:4" x14ac:dyDescent="0.25">
      <c r="A2782" s="72" t="str">
        <f>IF('##zz500##'!B2794&lt;&gt;"",'##zz500##'!B2794,"")</f>
        <v/>
      </c>
      <c r="C2782" s="146" t="str">
        <f t="shared" si="113"/>
        <v/>
      </c>
      <c r="D2782" s="143" t="str">
        <f>IF('##zz500##'!K2794="","",IF('##zz500##'!K2794="yes",D2781,IF('##zz500##'!T2794&lt;&gt;0,D2781*(1+'##zz500##'!T2794),D2781*(1+C2782))))</f>
        <v/>
      </c>
    </row>
    <row r="2783" spans="1:4" x14ac:dyDescent="0.25">
      <c r="A2783" s="72" t="str">
        <f>IF('##zz500##'!B2795&lt;&gt;"",'##zz500##'!B2795,"")</f>
        <v/>
      </c>
      <c r="C2783" s="146" t="str">
        <f t="shared" si="113"/>
        <v/>
      </c>
      <c r="D2783" s="143" t="str">
        <f>IF('##zz500##'!K2795="","",IF('##zz500##'!K2795="yes",D2782,IF('##zz500##'!T2795&lt;&gt;0,D2782*(1+'##zz500##'!T2795),D2782*(1+C2783))))</f>
        <v/>
      </c>
    </row>
    <row r="2784" spans="1:4" x14ac:dyDescent="0.25">
      <c r="A2784" s="72" t="str">
        <f>IF('##zz500##'!B2796&lt;&gt;"",'##zz500##'!B2796,"")</f>
        <v/>
      </c>
      <c r="C2784" s="146" t="str">
        <f t="shared" si="113"/>
        <v/>
      </c>
      <c r="D2784" s="143" t="str">
        <f>IF('##zz500##'!K2796="","",IF('##zz500##'!K2796="yes",D2783,IF('##zz500##'!T2796&lt;&gt;0,D2783*(1+'##zz500##'!T2796),D2783*(1+C2784))))</f>
        <v/>
      </c>
    </row>
    <row r="2785" spans="1:4" x14ac:dyDescent="0.25">
      <c r="A2785" s="72" t="str">
        <f>IF('##zz500##'!B2797&lt;&gt;"",'##zz500##'!B2797,"")</f>
        <v/>
      </c>
      <c r="C2785" s="146" t="str">
        <f t="shared" si="113"/>
        <v/>
      </c>
      <c r="D2785" s="143" t="str">
        <f>IF('##zz500##'!K2797="","",IF('##zz500##'!K2797="yes",D2784,IF('##zz500##'!T2797&lt;&gt;0,D2784*(1+'##zz500##'!T2797),D2784*(1+C2785))))</f>
        <v/>
      </c>
    </row>
    <row r="2786" spans="1:4" x14ac:dyDescent="0.25">
      <c r="A2786" s="72" t="str">
        <f>IF('##zz500##'!B2798&lt;&gt;"",'##zz500##'!B2798,"")</f>
        <v/>
      </c>
      <c r="C2786" s="146" t="str">
        <f t="shared" si="113"/>
        <v/>
      </c>
      <c r="D2786" s="143" t="str">
        <f>IF('##zz500##'!K2798="","",IF('##zz500##'!K2798="yes",D2785,IF('##zz500##'!T2798&lt;&gt;0,D2785*(1+'##zz500##'!T2798),D2785*(1+C2786))))</f>
        <v/>
      </c>
    </row>
    <row r="2787" spans="1:4" x14ac:dyDescent="0.25">
      <c r="A2787" s="72" t="str">
        <f>IF('##zz500##'!B2799&lt;&gt;"",'##zz500##'!B2799,"")</f>
        <v/>
      </c>
      <c r="C2787" s="146" t="str">
        <f t="shared" si="113"/>
        <v/>
      </c>
      <c r="D2787" s="143" t="str">
        <f>IF('##zz500##'!K2799="","",IF('##zz500##'!K2799="yes",D2786,IF('##zz500##'!T2799&lt;&gt;0,D2786*(1+'##zz500##'!T2799),D2786*(1+C2787))))</f>
        <v/>
      </c>
    </row>
    <row r="2788" spans="1:4" x14ac:dyDescent="0.25">
      <c r="A2788" s="72" t="str">
        <f>IF('##zz500##'!B2800&lt;&gt;"",'##zz500##'!B2800,"")</f>
        <v/>
      </c>
      <c r="C2788" s="146" t="str">
        <f t="shared" si="113"/>
        <v/>
      </c>
      <c r="D2788" s="143" t="str">
        <f>IF('##zz500##'!K2800="","",IF('##zz500##'!K2800="yes",D2787,IF('##zz500##'!T2800&lt;&gt;0,D2787*(1+'##zz500##'!T2800),D2787*(1+C2788))))</f>
        <v/>
      </c>
    </row>
    <row r="2789" spans="1:4" x14ac:dyDescent="0.25">
      <c r="A2789" s="72" t="str">
        <f>IF('##zz500##'!B2801&lt;&gt;"",'##zz500##'!B2801,"")</f>
        <v/>
      </c>
      <c r="C2789" s="146" t="str">
        <f t="shared" si="113"/>
        <v/>
      </c>
      <c r="D2789" s="143" t="str">
        <f>IF('##zz500##'!K2801="","",IF('##zz500##'!K2801="yes",D2788,IF('##zz500##'!T2801&lt;&gt;0,D2788*(1+'##zz500##'!T2801),D2788*(1+C2789))))</f>
        <v/>
      </c>
    </row>
    <row r="2790" spans="1:4" x14ac:dyDescent="0.25">
      <c r="A2790" s="72" t="str">
        <f>IF('##zz500##'!B2802&lt;&gt;"",'##zz500##'!B2802,"")</f>
        <v/>
      </c>
      <c r="C2790" s="146" t="str">
        <f t="shared" si="113"/>
        <v/>
      </c>
      <c r="D2790" s="143" t="str">
        <f>IF('##zz500##'!K2802="","",IF('##zz500##'!K2802="yes",D2789,IF('##zz500##'!T2802&lt;&gt;0,D2789*(1+'##zz500##'!T2802),D2789*(1+C2790))))</f>
        <v/>
      </c>
    </row>
    <row r="2791" spans="1:4" x14ac:dyDescent="0.25">
      <c r="A2791" s="72" t="str">
        <f>IF('##zz500##'!B2803&lt;&gt;"",'##zz500##'!B2803,"")</f>
        <v/>
      </c>
      <c r="C2791" s="146" t="str">
        <f t="shared" si="113"/>
        <v/>
      </c>
      <c r="D2791" s="143" t="str">
        <f>IF('##zz500##'!K2803="","",IF('##zz500##'!K2803="yes",D2790,IF('##zz500##'!T2803&lt;&gt;0,D2790*(1+'##zz500##'!T2803),D2790*(1+C2791))))</f>
        <v/>
      </c>
    </row>
    <row r="2792" spans="1:4" x14ac:dyDescent="0.25">
      <c r="A2792" s="72" t="str">
        <f>IF('##zz500##'!B2804&lt;&gt;"",'##zz500##'!B2804,"")</f>
        <v/>
      </c>
      <c r="C2792" s="146" t="str">
        <f t="shared" si="113"/>
        <v/>
      </c>
      <c r="D2792" s="143" t="str">
        <f>IF('##zz500##'!K2804="","",IF('##zz500##'!K2804="yes",D2791,IF('##zz500##'!T2804&lt;&gt;0,D2791*(1+'##zz500##'!T2804),D2791*(1+C2792))))</f>
        <v/>
      </c>
    </row>
    <row r="2793" spans="1:4" x14ac:dyDescent="0.25">
      <c r="A2793" s="72" t="str">
        <f>IF('##zz500##'!B2805&lt;&gt;"",'##zz500##'!B2805,"")</f>
        <v/>
      </c>
      <c r="C2793" s="146" t="str">
        <f t="shared" si="113"/>
        <v/>
      </c>
      <c r="D2793" s="143" t="str">
        <f>IF('##zz500##'!K2805="","",IF('##zz500##'!K2805="yes",D2792,IF('##zz500##'!T2805&lt;&gt;0,D2792*(1+'##zz500##'!T2805),D2792*(1+C2793))))</f>
        <v/>
      </c>
    </row>
    <row r="2794" spans="1:4" x14ac:dyDescent="0.25">
      <c r="A2794" s="72" t="str">
        <f>IF('##zz500##'!B2806&lt;&gt;"",'##zz500##'!B2806,"")</f>
        <v/>
      </c>
      <c r="C2794" s="146" t="str">
        <f t="shared" si="113"/>
        <v/>
      </c>
      <c r="D2794" s="143" t="str">
        <f>IF('##zz500##'!K2806="","",IF('##zz500##'!K2806="yes",D2793,IF('##zz500##'!T2806&lt;&gt;0,D2793*(1+'##zz500##'!T2806),D2793*(1+C2794))))</f>
        <v/>
      </c>
    </row>
    <row r="2795" spans="1:4" x14ac:dyDescent="0.25">
      <c r="A2795" s="72" t="str">
        <f>IF('##zz500##'!B2807&lt;&gt;"",'##zz500##'!B2807,"")</f>
        <v/>
      </c>
      <c r="C2795" s="146" t="str">
        <f t="shared" si="113"/>
        <v/>
      </c>
      <c r="D2795" s="143" t="str">
        <f>IF('##zz500##'!K2807="","",IF('##zz500##'!K2807="yes",D2794,IF('##zz500##'!T2807&lt;&gt;0,D2794*(1+'##zz500##'!T2807),D2794*(1+C2795))))</f>
        <v/>
      </c>
    </row>
    <row r="2796" spans="1:4" x14ac:dyDescent="0.25">
      <c r="A2796" s="72" t="str">
        <f>IF('##zz500##'!B2808&lt;&gt;"",'##zz500##'!B2808,"")</f>
        <v/>
      </c>
      <c r="C2796" s="146" t="str">
        <f t="shared" si="113"/>
        <v/>
      </c>
      <c r="D2796" s="143" t="str">
        <f>IF('##zz500##'!K2808="","",IF('##zz500##'!K2808="yes",D2795,IF('##zz500##'!T2808&lt;&gt;0,D2795*(1+'##zz500##'!T2808),D2795*(1+C2796))))</f>
        <v/>
      </c>
    </row>
    <row r="2797" spans="1:4" x14ac:dyDescent="0.25">
      <c r="A2797" s="72" t="str">
        <f>IF('##zz500##'!B2809&lt;&gt;"",'##zz500##'!B2809,"")</f>
        <v/>
      </c>
      <c r="C2797" s="146" t="str">
        <f t="shared" si="113"/>
        <v/>
      </c>
      <c r="D2797" s="143" t="str">
        <f>IF('##zz500##'!K2809="","",IF('##zz500##'!K2809="yes",D2796,IF('##zz500##'!T2809&lt;&gt;0,D2796*(1+'##zz500##'!T2809),D2796*(1+C2797))))</f>
        <v/>
      </c>
    </row>
    <row r="2798" spans="1:4" x14ac:dyDescent="0.25">
      <c r="A2798" s="72" t="str">
        <f>IF('##zz500##'!B2810&lt;&gt;"",'##zz500##'!B2810,"")</f>
        <v/>
      </c>
      <c r="C2798" s="146" t="str">
        <f t="shared" si="113"/>
        <v/>
      </c>
      <c r="D2798" s="143" t="str">
        <f>IF('##zz500##'!K2810="","",IF('##zz500##'!K2810="yes",D2797,IF('##zz500##'!T2810&lt;&gt;0,D2797*(1+'##zz500##'!T2810),D2797*(1+C2798))))</f>
        <v/>
      </c>
    </row>
    <row r="2799" spans="1:4" x14ac:dyDescent="0.25">
      <c r="A2799" s="72" t="str">
        <f>IF('##zz500##'!B2811&lt;&gt;"",'##zz500##'!B2811,"")</f>
        <v/>
      </c>
      <c r="C2799" s="146" t="str">
        <f t="shared" si="113"/>
        <v/>
      </c>
      <c r="D2799" s="143" t="str">
        <f>IF('##zz500##'!K2811="","",IF('##zz500##'!K2811="yes",D2798,IF('##zz500##'!T2811&lt;&gt;0,D2798*(1+'##zz500##'!T2811),D2798*(1+C2799))))</f>
        <v/>
      </c>
    </row>
    <row r="2800" spans="1:4" x14ac:dyDescent="0.25">
      <c r="A2800" s="72" t="str">
        <f>IF('##zz500##'!B2812&lt;&gt;"",'##zz500##'!B2812,"")</f>
        <v/>
      </c>
      <c r="C2800" s="146" t="str">
        <f t="shared" si="113"/>
        <v/>
      </c>
      <c r="D2800" s="143" t="str">
        <f>IF('##zz500##'!K2812="","",IF('##zz500##'!K2812="yes",D2799,IF('##zz500##'!T2812&lt;&gt;0,D2799*(1+'##zz500##'!T2812),D2799*(1+C2800))))</f>
        <v/>
      </c>
    </row>
    <row r="2801" spans="1:4" x14ac:dyDescent="0.25">
      <c r="A2801" s="72" t="str">
        <f>IF('##zz500##'!B2813&lt;&gt;"",'##zz500##'!B2813,"")</f>
        <v/>
      </c>
      <c r="C2801" s="146" t="str">
        <f t="shared" si="113"/>
        <v/>
      </c>
      <c r="D2801" s="143" t="str">
        <f>IF('##zz500##'!K2813="","",IF('##zz500##'!K2813="yes",D2800,IF('##zz500##'!T2813&lt;&gt;0,D2800*(1+'##zz500##'!T2813),D2800*(1+C2801))))</f>
        <v/>
      </c>
    </row>
    <row r="2802" spans="1:4" x14ac:dyDescent="0.25">
      <c r="A2802" s="72" t="str">
        <f>IF('##zz500##'!B2814&lt;&gt;"",'##zz500##'!B2814,"")</f>
        <v/>
      </c>
      <c r="C2802" s="146" t="str">
        <f t="shared" si="113"/>
        <v/>
      </c>
      <c r="D2802" s="143" t="str">
        <f>IF('##zz500##'!K2814="","",IF('##zz500##'!K2814="yes",D2801,IF('##zz500##'!T2814&lt;&gt;0,D2801*(1+'##zz500##'!T2814),D2801*(1+C2802))))</f>
        <v/>
      </c>
    </row>
    <row r="2803" spans="1:4" x14ac:dyDescent="0.25">
      <c r="A2803" s="72" t="str">
        <f>IF('##zz500##'!B2815&lt;&gt;"",'##zz500##'!B2815,"")</f>
        <v/>
      </c>
      <c r="C2803" s="146" t="str">
        <f t="shared" si="113"/>
        <v/>
      </c>
      <c r="D2803" s="143" t="str">
        <f>IF('##zz500##'!K2815="","",IF('##zz500##'!K2815="yes",D2802,IF('##zz500##'!T2815&lt;&gt;0,D2802*(1+'##zz500##'!T2815),D2802*(1+C2803))))</f>
        <v/>
      </c>
    </row>
    <row r="2804" spans="1:4" x14ac:dyDescent="0.25">
      <c r="A2804" s="72" t="str">
        <f>IF('##zz500##'!B2816&lt;&gt;"",'##zz500##'!B2816,"")</f>
        <v/>
      </c>
      <c r="C2804" s="146" t="str">
        <f t="shared" si="113"/>
        <v/>
      </c>
      <c r="D2804" s="143" t="str">
        <f>IF('##zz500##'!K2816="","",IF('##zz500##'!K2816="yes",D2803,IF('##zz500##'!T2816&lt;&gt;0,D2803*(1+'##zz500##'!T2816),D2803*(1+C2804))))</f>
        <v/>
      </c>
    </row>
    <row r="2805" spans="1:4" x14ac:dyDescent="0.25">
      <c r="A2805" s="72" t="str">
        <f>IF('##zz500##'!B2817&lt;&gt;"",'##zz500##'!B2817,"")</f>
        <v/>
      </c>
      <c r="C2805" s="146" t="str">
        <f t="shared" si="113"/>
        <v/>
      </c>
      <c r="D2805" s="143" t="str">
        <f>IF('##zz500##'!K2817="","",IF('##zz500##'!K2817="yes",D2804,IF('##zz500##'!T2817&lt;&gt;0,D2804*(1+'##zz500##'!T2817),D2804*(1+C2805))))</f>
        <v/>
      </c>
    </row>
    <row r="2806" spans="1:4" x14ac:dyDescent="0.25">
      <c r="A2806" s="72" t="str">
        <f>IF('##zz500##'!B2818&lt;&gt;"",'##zz500##'!B2818,"")</f>
        <v/>
      </c>
      <c r="C2806" s="146" t="str">
        <f t="shared" si="113"/>
        <v/>
      </c>
      <c r="D2806" s="143" t="str">
        <f>IF('##zz500##'!K2818="","",IF('##zz500##'!K2818="yes",D2805,IF('##zz500##'!T2818&lt;&gt;0,D2805*(1+'##zz500##'!T2818),D2805*(1+C2806))))</f>
        <v/>
      </c>
    </row>
    <row r="2807" spans="1:4" x14ac:dyDescent="0.25">
      <c r="A2807" s="72" t="str">
        <f>IF('##zz500##'!B2819&lt;&gt;"",'##zz500##'!B2819,"")</f>
        <v/>
      </c>
      <c r="C2807" s="146" t="str">
        <f t="shared" si="113"/>
        <v/>
      </c>
      <c r="D2807" s="143" t="str">
        <f>IF('##zz500##'!K2819="","",IF('##zz500##'!K2819="yes",D2806,IF('##zz500##'!T2819&lt;&gt;0,D2806*(1+'##zz500##'!T2819),D2806*(1+C2807))))</f>
        <v/>
      </c>
    </row>
    <row r="2808" spans="1:4" x14ac:dyDescent="0.25">
      <c r="A2808" s="72" t="str">
        <f>IF('##zz500##'!B2820&lt;&gt;"",'##zz500##'!B2820,"")</f>
        <v/>
      </c>
      <c r="C2808" s="146" t="str">
        <f t="shared" si="113"/>
        <v/>
      </c>
      <c r="D2808" s="143" t="str">
        <f>IF('##zz500##'!K2820="","",IF('##zz500##'!K2820="yes",D2807,IF('##zz500##'!T2820&lt;&gt;0,D2807*(1+'##zz500##'!T2820),D2807*(1+C2808))))</f>
        <v/>
      </c>
    </row>
    <row r="2809" spans="1:4" x14ac:dyDescent="0.25">
      <c r="A2809" s="72" t="str">
        <f>IF('##zz500##'!B2821&lt;&gt;"",'##zz500##'!B2821,"")</f>
        <v/>
      </c>
      <c r="C2809" s="146" t="str">
        <f t="shared" si="113"/>
        <v/>
      </c>
      <c r="D2809" s="143" t="str">
        <f>IF('##zz500##'!K2821="","",IF('##zz500##'!K2821="yes",D2808,IF('##zz500##'!T2821&lt;&gt;0,D2808*(1+'##zz500##'!T2821),D2808*(1+C2809))))</f>
        <v/>
      </c>
    </row>
    <row r="2810" spans="1:4" x14ac:dyDescent="0.25">
      <c r="A2810" s="72" t="str">
        <f>IF('##zz500##'!B2822&lt;&gt;"",'##zz500##'!B2822,"")</f>
        <v/>
      </c>
      <c r="C2810" s="146" t="str">
        <f t="shared" si="113"/>
        <v/>
      </c>
      <c r="D2810" s="143" t="str">
        <f>IF('##zz500##'!K2822="","",IF('##zz500##'!K2822="yes",D2809,IF('##zz500##'!T2822&lt;&gt;0,D2809*(1+'##zz500##'!T2822),D2809*(1+C2810))))</f>
        <v/>
      </c>
    </row>
    <row r="2811" spans="1:4" x14ac:dyDescent="0.25">
      <c r="A2811" s="72" t="str">
        <f>IF('##zz500##'!B2823&lt;&gt;"",'##zz500##'!B2823,"")</f>
        <v/>
      </c>
      <c r="C2811" s="146" t="str">
        <f t="shared" si="113"/>
        <v/>
      </c>
      <c r="D2811" s="143" t="str">
        <f>IF('##zz500##'!K2823="","",IF('##zz500##'!K2823="yes",D2810,IF('##zz500##'!T2823&lt;&gt;0,D2810*(1+'##zz500##'!T2823),D2810*(1+C2811))))</f>
        <v/>
      </c>
    </row>
    <row r="2812" spans="1:4" x14ac:dyDescent="0.25">
      <c r="A2812" s="72" t="str">
        <f>IF('##zz500##'!B2824&lt;&gt;"",'##zz500##'!B2824,"")</f>
        <v/>
      </c>
      <c r="C2812" s="146" t="str">
        <f t="shared" si="113"/>
        <v/>
      </c>
      <c r="D2812" s="143" t="str">
        <f>IF('##zz500##'!K2824="","",IF('##zz500##'!K2824="yes",D2811,IF('##zz500##'!T2824&lt;&gt;0,D2811*(1+'##zz500##'!T2824),D2811*(1+C2812))))</f>
        <v/>
      </c>
    </row>
    <row r="2813" spans="1:4" x14ac:dyDescent="0.25">
      <c r="A2813" s="72" t="str">
        <f>IF('##zz500##'!B2825&lt;&gt;"",'##zz500##'!B2825,"")</f>
        <v/>
      </c>
      <c r="C2813" s="146" t="str">
        <f t="shared" si="113"/>
        <v/>
      </c>
      <c r="D2813" s="143" t="str">
        <f>IF('##zz500##'!K2825="","",IF('##zz500##'!K2825="yes",D2812,IF('##zz500##'!T2825&lt;&gt;0,D2812*(1+'##zz500##'!T2825),D2812*(1+C2813))))</f>
        <v/>
      </c>
    </row>
    <row r="2814" spans="1:4" x14ac:dyDescent="0.25">
      <c r="A2814" s="72" t="str">
        <f>IF('##zz500##'!B2826&lt;&gt;"",'##zz500##'!B2826,"")</f>
        <v/>
      </c>
      <c r="C2814" s="146" t="str">
        <f t="shared" si="113"/>
        <v/>
      </c>
      <c r="D2814" s="143" t="str">
        <f>IF('##zz500##'!K2826="","",IF('##zz500##'!K2826="yes",D2813,IF('##zz500##'!T2826&lt;&gt;0,D2813*(1+'##zz500##'!T2826),D2813*(1+C2814))))</f>
        <v/>
      </c>
    </row>
    <row r="2815" spans="1:4" x14ac:dyDescent="0.25">
      <c r="A2815" s="72" t="str">
        <f>IF('##zz500##'!B2827&lt;&gt;"",'##zz500##'!B2827,"")</f>
        <v/>
      </c>
      <c r="C2815" s="146" t="str">
        <f t="shared" si="113"/>
        <v/>
      </c>
      <c r="D2815" s="143" t="str">
        <f>IF('##zz500##'!K2827="","",IF('##zz500##'!K2827="yes",D2814,IF('##zz500##'!T2827&lt;&gt;0,D2814*(1+'##zz500##'!T2827),D2814*(1+C2815))))</f>
        <v/>
      </c>
    </row>
    <row r="2816" spans="1:4" x14ac:dyDescent="0.25">
      <c r="A2816" s="72" t="str">
        <f>IF('##zz500##'!B2828&lt;&gt;"",'##zz500##'!B2828,"")</f>
        <v/>
      </c>
      <c r="C2816" s="146" t="str">
        <f t="shared" si="113"/>
        <v/>
      </c>
      <c r="D2816" s="143" t="str">
        <f>IF('##zz500##'!K2828="","",IF('##zz500##'!K2828="yes",D2815,IF('##zz500##'!T2828&lt;&gt;0,D2815*(1+'##zz500##'!T2828),D2815*(1+C2816))))</f>
        <v/>
      </c>
    </row>
    <row r="2817" spans="1:4" x14ac:dyDescent="0.25">
      <c r="A2817" s="72" t="str">
        <f>IF('##zz500##'!B2829&lt;&gt;"",'##zz500##'!B2829,"")</f>
        <v/>
      </c>
      <c r="C2817" s="146" t="str">
        <f t="shared" si="113"/>
        <v/>
      </c>
      <c r="D2817" s="143" t="str">
        <f>IF('##zz500##'!K2829="","",IF('##zz500##'!K2829="yes",D2816,IF('##zz500##'!T2829&lt;&gt;0,D2816*(1+'##zz500##'!T2829),D2816*(1+C2817))))</f>
        <v/>
      </c>
    </row>
    <row r="2818" spans="1:4" x14ac:dyDescent="0.25">
      <c r="A2818" s="72" t="str">
        <f>IF('##zz500##'!B2830&lt;&gt;"",'##zz500##'!B2830,"")</f>
        <v/>
      </c>
      <c r="C2818" s="146" t="str">
        <f t="shared" si="113"/>
        <v/>
      </c>
      <c r="D2818" s="143" t="str">
        <f>IF('##zz500##'!K2830="","",IF('##zz500##'!K2830="yes",D2817,IF('##zz500##'!T2830&lt;&gt;0,D2817*(1+'##zz500##'!T2830),D2817*(1+C2818))))</f>
        <v/>
      </c>
    </row>
    <row r="2819" spans="1:4" x14ac:dyDescent="0.25">
      <c r="A2819" s="72" t="str">
        <f>IF('##zz500##'!B2831&lt;&gt;"",'##zz500##'!B2831,"")</f>
        <v/>
      </c>
      <c r="C2819" s="146" t="str">
        <f t="shared" si="113"/>
        <v/>
      </c>
      <c r="D2819" s="143" t="str">
        <f>IF('##zz500##'!K2831="","",IF('##zz500##'!K2831="yes",D2818,IF('##zz500##'!T2831&lt;&gt;0,D2818*(1+'##zz500##'!T2831),D2818*(1+C2819))))</f>
        <v/>
      </c>
    </row>
    <row r="2820" spans="1:4" x14ac:dyDescent="0.25">
      <c r="A2820" s="72" t="str">
        <f>IF('##zz500##'!B2832&lt;&gt;"",'##zz500##'!B2832,"")</f>
        <v/>
      </c>
      <c r="C2820" s="146" t="str">
        <f t="shared" ref="C2820:C2883" si="114">IF(AND(B2819&gt;0,B2820&gt;0),B2820/B2819-1,"")</f>
        <v/>
      </c>
      <c r="D2820" s="143" t="str">
        <f>IF('##zz500##'!K2832="","",IF('##zz500##'!K2832="yes",D2819,IF('##zz500##'!T2832&lt;&gt;0,D2819*(1+'##zz500##'!T2832),D2819*(1+C2820))))</f>
        <v/>
      </c>
    </row>
    <row r="2821" spans="1:4" x14ac:dyDescent="0.25">
      <c r="A2821" s="72" t="str">
        <f>IF('##zz500##'!B2833&lt;&gt;"",'##zz500##'!B2833,"")</f>
        <v/>
      </c>
      <c r="C2821" s="146" t="str">
        <f t="shared" si="114"/>
        <v/>
      </c>
      <c r="D2821" s="143" t="str">
        <f>IF('##zz500##'!K2833="","",IF('##zz500##'!K2833="yes",D2820,IF('##zz500##'!T2833&lt;&gt;0,D2820*(1+'##zz500##'!T2833),D2820*(1+C2821))))</f>
        <v/>
      </c>
    </row>
    <row r="2822" spans="1:4" x14ac:dyDescent="0.25">
      <c r="A2822" s="72" t="str">
        <f>IF('##zz500##'!B2834&lt;&gt;"",'##zz500##'!B2834,"")</f>
        <v/>
      </c>
      <c r="C2822" s="146" t="str">
        <f t="shared" si="114"/>
        <v/>
      </c>
      <c r="D2822" s="143" t="str">
        <f>IF('##zz500##'!K2834="","",IF('##zz500##'!K2834="yes",D2821,IF('##zz500##'!T2834&lt;&gt;0,D2821*(1+'##zz500##'!T2834),D2821*(1+C2822))))</f>
        <v/>
      </c>
    </row>
    <row r="2823" spans="1:4" x14ac:dyDescent="0.25">
      <c r="A2823" s="72" t="str">
        <f>IF('##zz500##'!B2835&lt;&gt;"",'##zz500##'!B2835,"")</f>
        <v/>
      </c>
      <c r="C2823" s="146" t="str">
        <f t="shared" si="114"/>
        <v/>
      </c>
      <c r="D2823" s="143" t="str">
        <f>IF('##zz500##'!K2835="","",IF('##zz500##'!K2835="yes",D2822,IF('##zz500##'!T2835&lt;&gt;0,D2822*(1+'##zz500##'!T2835),D2822*(1+C2823))))</f>
        <v/>
      </c>
    </row>
    <row r="2824" spans="1:4" x14ac:dyDescent="0.25">
      <c r="A2824" s="72" t="str">
        <f>IF('##zz500##'!B2836&lt;&gt;"",'##zz500##'!B2836,"")</f>
        <v/>
      </c>
      <c r="C2824" s="146" t="str">
        <f t="shared" si="114"/>
        <v/>
      </c>
      <c r="D2824" s="143" t="str">
        <f>IF('##zz500##'!K2836="","",IF('##zz500##'!K2836="yes",D2823,IF('##zz500##'!T2836&lt;&gt;0,D2823*(1+'##zz500##'!T2836),D2823*(1+C2824))))</f>
        <v/>
      </c>
    </row>
    <row r="2825" spans="1:4" x14ac:dyDescent="0.25">
      <c r="A2825" s="72" t="str">
        <f>IF('##zz500##'!B2837&lt;&gt;"",'##zz500##'!B2837,"")</f>
        <v/>
      </c>
      <c r="C2825" s="146" t="str">
        <f t="shared" si="114"/>
        <v/>
      </c>
      <c r="D2825" s="143" t="str">
        <f>IF('##zz500##'!K2837="","",IF('##zz500##'!K2837="yes",D2824,IF('##zz500##'!T2837&lt;&gt;0,D2824*(1+'##zz500##'!T2837),D2824*(1+C2825))))</f>
        <v/>
      </c>
    </row>
    <row r="2826" spans="1:4" x14ac:dyDescent="0.25">
      <c r="A2826" s="72" t="str">
        <f>IF('##zz500##'!B2838&lt;&gt;"",'##zz500##'!B2838,"")</f>
        <v/>
      </c>
      <c r="C2826" s="146" t="str">
        <f t="shared" si="114"/>
        <v/>
      </c>
      <c r="D2826" s="143" t="str">
        <f>IF('##zz500##'!K2838="","",IF('##zz500##'!K2838="yes",D2825,IF('##zz500##'!T2838&lt;&gt;0,D2825*(1+'##zz500##'!T2838),D2825*(1+C2826))))</f>
        <v/>
      </c>
    </row>
    <row r="2827" spans="1:4" x14ac:dyDescent="0.25">
      <c r="A2827" s="72" t="str">
        <f>IF('##zz500##'!B2839&lt;&gt;"",'##zz500##'!B2839,"")</f>
        <v/>
      </c>
      <c r="C2827" s="146" t="str">
        <f t="shared" si="114"/>
        <v/>
      </c>
      <c r="D2827" s="143" t="str">
        <f>IF('##zz500##'!K2839="","",IF('##zz500##'!K2839="yes",D2826,IF('##zz500##'!T2839&lt;&gt;0,D2826*(1+'##zz500##'!T2839),D2826*(1+C2827))))</f>
        <v/>
      </c>
    </row>
    <row r="2828" spans="1:4" x14ac:dyDescent="0.25">
      <c r="A2828" s="72" t="str">
        <f>IF('##zz500##'!B2840&lt;&gt;"",'##zz500##'!B2840,"")</f>
        <v/>
      </c>
      <c r="C2828" s="146" t="str">
        <f t="shared" si="114"/>
        <v/>
      </c>
      <c r="D2828" s="143" t="str">
        <f>IF('##zz500##'!K2840="","",IF('##zz500##'!K2840="yes",D2827,IF('##zz500##'!T2840&lt;&gt;0,D2827*(1+'##zz500##'!T2840),D2827*(1+C2828))))</f>
        <v/>
      </c>
    </row>
    <row r="2829" spans="1:4" x14ac:dyDescent="0.25">
      <c r="A2829" s="72" t="str">
        <f>IF('##zz500##'!B2841&lt;&gt;"",'##zz500##'!B2841,"")</f>
        <v/>
      </c>
      <c r="C2829" s="146" t="str">
        <f t="shared" si="114"/>
        <v/>
      </c>
      <c r="D2829" s="143" t="str">
        <f>IF('##zz500##'!K2841="","",IF('##zz500##'!K2841="yes",D2828,IF('##zz500##'!T2841&lt;&gt;0,D2828*(1+'##zz500##'!T2841),D2828*(1+C2829))))</f>
        <v/>
      </c>
    </row>
    <row r="2830" spans="1:4" x14ac:dyDescent="0.25">
      <c r="A2830" s="72" t="str">
        <f>IF('##zz500##'!B2842&lt;&gt;"",'##zz500##'!B2842,"")</f>
        <v/>
      </c>
      <c r="C2830" s="146" t="str">
        <f t="shared" si="114"/>
        <v/>
      </c>
      <c r="D2830" s="143" t="str">
        <f>IF('##zz500##'!K2842="","",IF('##zz500##'!K2842="yes",D2829,IF('##zz500##'!T2842&lt;&gt;0,D2829*(1+'##zz500##'!T2842),D2829*(1+C2830))))</f>
        <v/>
      </c>
    </row>
    <row r="2831" spans="1:4" x14ac:dyDescent="0.25">
      <c r="A2831" s="72" t="str">
        <f>IF('##zz500##'!B2843&lt;&gt;"",'##zz500##'!B2843,"")</f>
        <v/>
      </c>
      <c r="C2831" s="146" t="str">
        <f t="shared" si="114"/>
        <v/>
      </c>
      <c r="D2831" s="143" t="str">
        <f>IF('##zz500##'!K2843="","",IF('##zz500##'!K2843="yes",D2830,IF('##zz500##'!T2843&lt;&gt;0,D2830*(1+'##zz500##'!T2843),D2830*(1+C2831))))</f>
        <v/>
      </c>
    </row>
    <row r="2832" spans="1:4" x14ac:dyDescent="0.25">
      <c r="A2832" s="72" t="str">
        <f>IF('##zz500##'!B2844&lt;&gt;"",'##zz500##'!B2844,"")</f>
        <v/>
      </c>
      <c r="C2832" s="146" t="str">
        <f t="shared" si="114"/>
        <v/>
      </c>
      <c r="D2832" s="143" t="str">
        <f>IF('##zz500##'!K2844="","",IF('##zz500##'!K2844="yes",D2831,IF('##zz500##'!T2844&lt;&gt;0,D2831*(1+'##zz500##'!T2844),D2831*(1+C2832))))</f>
        <v/>
      </c>
    </row>
    <row r="2833" spans="1:4" x14ac:dyDescent="0.25">
      <c r="A2833" s="72" t="str">
        <f>IF('##zz500##'!B2845&lt;&gt;"",'##zz500##'!B2845,"")</f>
        <v/>
      </c>
      <c r="C2833" s="146" t="str">
        <f t="shared" si="114"/>
        <v/>
      </c>
      <c r="D2833" s="143" t="str">
        <f>IF('##zz500##'!K2845="","",IF('##zz500##'!K2845="yes",D2832,IF('##zz500##'!T2845&lt;&gt;0,D2832*(1+'##zz500##'!T2845),D2832*(1+C2833))))</f>
        <v/>
      </c>
    </row>
    <row r="2834" spans="1:4" x14ac:dyDescent="0.25">
      <c r="A2834" s="72" t="str">
        <f>IF('##zz500##'!B2846&lt;&gt;"",'##zz500##'!B2846,"")</f>
        <v/>
      </c>
      <c r="C2834" s="146" t="str">
        <f t="shared" si="114"/>
        <v/>
      </c>
      <c r="D2834" s="143" t="str">
        <f>IF('##zz500##'!K2846="","",IF('##zz500##'!K2846="yes",D2833,IF('##zz500##'!T2846&lt;&gt;0,D2833*(1+'##zz500##'!T2846),D2833*(1+C2834))))</f>
        <v/>
      </c>
    </row>
    <row r="2835" spans="1:4" x14ac:dyDescent="0.25">
      <c r="A2835" s="72" t="str">
        <f>IF('##zz500##'!B2847&lt;&gt;"",'##zz500##'!B2847,"")</f>
        <v/>
      </c>
      <c r="C2835" s="146" t="str">
        <f t="shared" si="114"/>
        <v/>
      </c>
      <c r="D2835" s="143" t="str">
        <f>IF('##zz500##'!K2847="","",IF('##zz500##'!K2847="yes",D2834,IF('##zz500##'!T2847&lt;&gt;0,D2834*(1+'##zz500##'!T2847),D2834*(1+C2835))))</f>
        <v/>
      </c>
    </row>
    <row r="2836" spans="1:4" x14ac:dyDescent="0.25">
      <c r="A2836" s="72" t="str">
        <f>IF('##zz500##'!B2848&lt;&gt;"",'##zz500##'!B2848,"")</f>
        <v/>
      </c>
      <c r="C2836" s="146" t="str">
        <f t="shared" si="114"/>
        <v/>
      </c>
      <c r="D2836" s="143" t="str">
        <f>IF('##zz500##'!K2848="","",IF('##zz500##'!K2848="yes",D2835,IF('##zz500##'!T2848&lt;&gt;0,D2835*(1+'##zz500##'!T2848),D2835*(1+C2836))))</f>
        <v/>
      </c>
    </row>
    <row r="2837" spans="1:4" x14ac:dyDescent="0.25">
      <c r="A2837" s="72" t="str">
        <f>IF('##zz500##'!B2849&lt;&gt;"",'##zz500##'!B2849,"")</f>
        <v/>
      </c>
      <c r="C2837" s="146" t="str">
        <f t="shared" si="114"/>
        <v/>
      </c>
      <c r="D2837" s="143" t="str">
        <f>IF('##zz500##'!K2849="","",IF('##zz500##'!K2849="yes",D2836,IF('##zz500##'!T2849&lt;&gt;0,D2836*(1+'##zz500##'!T2849),D2836*(1+C2837))))</f>
        <v/>
      </c>
    </row>
    <row r="2838" spans="1:4" x14ac:dyDescent="0.25">
      <c r="A2838" s="72" t="str">
        <f>IF('##zz500##'!B2850&lt;&gt;"",'##zz500##'!B2850,"")</f>
        <v/>
      </c>
      <c r="C2838" s="146" t="str">
        <f t="shared" si="114"/>
        <v/>
      </c>
      <c r="D2838" s="143" t="str">
        <f>IF('##zz500##'!K2850="","",IF('##zz500##'!K2850="yes",D2837,IF('##zz500##'!T2850&lt;&gt;0,D2837*(1+'##zz500##'!T2850),D2837*(1+C2838))))</f>
        <v/>
      </c>
    </row>
    <row r="2839" spans="1:4" x14ac:dyDescent="0.25">
      <c r="A2839" s="72" t="str">
        <f>IF('##zz500##'!B2851&lt;&gt;"",'##zz500##'!B2851,"")</f>
        <v/>
      </c>
      <c r="C2839" s="146" t="str">
        <f t="shared" si="114"/>
        <v/>
      </c>
      <c r="D2839" s="143" t="str">
        <f>IF('##zz500##'!K2851="","",IF('##zz500##'!K2851="yes",D2838,IF('##zz500##'!T2851&lt;&gt;0,D2838*(1+'##zz500##'!T2851),D2838*(1+C2839))))</f>
        <v/>
      </c>
    </row>
    <row r="2840" spans="1:4" x14ac:dyDescent="0.25">
      <c r="A2840" s="72" t="str">
        <f>IF('##zz500##'!B2852&lt;&gt;"",'##zz500##'!B2852,"")</f>
        <v/>
      </c>
      <c r="C2840" s="146" t="str">
        <f t="shared" si="114"/>
        <v/>
      </c>
      <c r="D2840" s="143" t="str">
        <f>IF('##zz500##'!K2852="","",IF('##zz500##'!K2852="yes",D2839,IF('##zz500##'!T2852&lt;&gt;0,D2839*(1+'##zz500##'!T2852),D2839*(1+C2840))))</f>
        <v/>
      </c>
    </row>
    <row r="2841" spans="1:4" x14ac:dyDescent="0.25">
      <c r="A2841" s="72" t="str">
        <f>IF('##zz500##'!B2853&lt;&gt;"",'##zz500##'!B2853,"")</f>
        <v/>
      </c>
      <c r="C2841" s="146" t="str">
        <f t="shared" si="114"/>
        <v/>
      </c>
      <c r="D2841" s="143" t="str">
        <f>IF('##zz500##'!K2853="","",IF('##zz500##'!K2853="yes",D2840,IF('##zz500##'!T2853&lt;&gt;0,D2840*(1+'##zz500##'!T2853),D2840*(1+C2841))))</f>
        <v/>
      </c>
    </row>
    <row r="2842" spans="1:4" x14ac:dyDescent="0.25">
      <c r="A2842" s="72" t="str">
        <f>IF('##zz500##'!B2854&lt;&gt;"",'##zz500##'!B2854,"")</f>
        <v/>
      </c>
      <c r="C2842" s="146" t="str">
        <f t="shared" si="114"/>
        <v/>
      </c>
      <c r="D2842" s="143" t="str">
        <f>IF('##zz500##'!K2854="","",IF('##zz500##'!K2854="yes",D2841,IF('##zz500##'!T2854&lt;&gt;0,D2841*(1+'##zz500##'!T2854),D2841*(1+C2842))))</f>
        <v/>
      </c>
    </row>
    <row r="2843" spans="1:4" x14ac:dyDescent="0.25">
      <c r="A2843" s="72" t="str">
        <f>IF('##zz500##'!B2855&lt;&gt;"",'##zz500##'!B2855,"")</f>
        <v/>
      </c>
      <c r="C2843" s="146" t="str">
        <f t="shared" si="114"/>
        <v/>
      </c>
      <c r="D2843" s="143" t="str">
        <f>IF('##zz500##'!K2855="","",IF('##zz500##'!K2855="yes",D2842,IF('##zz500##'!T2855&lt;&gt;0,D2842*(1+'##zz500##'!T2855),D2842*(1+C2843))))</f>
        <v/>
      </c>
    </row>
    <row r="2844" spans="1:4" x14ac:dyDescent="0.25">
      <c r="A2844" s="72" t="str">
        <f>IF('##zz500##'!B2856&lt;&gt;"",'##zz500##'!B2856,"")</f>
        <v/>
      </c>
      <c r="C2844" s="146" t="str">
        <f t="shared" si="114"/>
        <v/>
      </c>
      <c r="D2844" s="143" t="str">
        <f>IF('##zz500##'!K2856="","",IF('##zz500##'!K2856="yes",D2843,IF('##zz500##'!T2856&lt;&gt;0,D2843*(1+'##zz500##'!T2856),D2843*(1+C2844))))</f>
        <v/>
      </c>
    </row>
    <row r="2845" spans="1:4" x14ac:dyDescent="0.25">
      <c r="A2845" s="72" t="str">
        <f>IF('##zz500##'!B2857&lt;&gt;"",'##zz500##'!B2857,"")</f>
        <v/>
      </c>
      <c r="C2845" s="146" t="str">
        <f t="shared" si="114"/>
        <v/>
      </c>
      <c r="D2845" s="143" t="str">
        <f>IF('##zz500##'!K2857="","",IF('##zz500##'!K2857="yes",D2844,IF('##zz500##'!T2857&lt;&gt;0,D2844*(1+'##zz500##'!T2857),D2844*(1+C2845))))</f>
        <v/>
      </c>
    </row>
    <row r="2846" spans="1:4" x14ac:dyDescent="0.25">
      <c r="A2846" s="72" t="str">
        <f>IF('##zz500##'!B2858&lt;&gt;"",'##zz500##'!B2858,"")</f>
        <v/>
      </c>
      <c r="C2846" s="146" t="str">
        <f t="shared" si="114"/>
        <v/>
      </c>
      <c r="D2846" s="143" t="str">
        <f>IF('##zz500##'!K2858="","",IF('##zz500##'!K2858="yes",D2845,IF('##zz500##'!T2858&lt;&gt;0,D2845*(1+'##zz500##'!T2858),D2845*(1+C2846))))</f>
        <v/>
      </c>
    </row>
    <row r="2847" spans="1:4" x14ac:dyDescent="0.25">
      <c r="A2847" s="72" t="str">
        <f>IF('##zz500##'!B2859&lt;&gt;"",'##zz500##'!B2859,"")</f>
        <v/>
      </c>
      <c r="C2847" s="146" t="str">
        <f t="shared" si="114"/>
        <v/>
      </c>
      <c r="D2847" s="143" t="str">
        <f>IF('##zz500##'!K2859="","",IF('##zz500##'!K2859="yes",D2846,IF('##zz500##'!T2859&lt;&gt;0,D2846*(1+'##zz500##'!T2859),D2846*(1+C2847))))</f>
        <v/>
      </c>
    </row>
    <row r="2848" spans="1:4" x14ac:dyDescent="0.25">
      <c r="A2848" s="72" t="str">
        <f>IF('##zz500##'!B2860&lt;&gt;"",'##zz500##'!B2860,"")</f>
        <v/>
      </c>
      <c r="C2848" s="146" t="str">
        <f t="shared" si="114"/>
        <v/>
      </c>
      <c r="D2848" s="143" t="str">
        <f>IF('##zz500##'!K2860="","",IF('##zz500##'!K2860="yes",D2847,IF('##zz500##'!T2860&lt;&gt;0,D2847*(1+'##zz500##'!T2860),D2847*(1+C2848))))</f>
        <v/>
      </c>
    </row>
    <row r="2849" spans="1:4" x14ac:dyDescent="0.25">
      <c r="A2849" s="72" t="str">
        <f>IF('##zz500##'!B2861&lt;&gt;"",'##zz500##'!B2861,"")</f>
        <v/>
      </c>
      <c r="C2849" s="146" t="str">
        <f t="shared" si="114"/>
        <v/>
      </c>
      <c r="D2849" s="143" t="str">
        <f>IF('##zz500##'!K2861="","",IF('##zz500##'!K2861="yes",D2848,IF('##zz500##'!T2861&lt;&gt;0,D2848*(1+'##zz500##'!T2861),D2848*(1+C2849))))</f>
        <v/>
      </c>
    </row>
    <row r="2850" spans="1:4" x14ac:dyDescent="0.25">
      <c r="A2850" s="72" t="str">
        <f>IF('##zz500##'!B2862&lt;&gt;"",'##zz500##'!B2862,"")</f>
        <v/>
      </c>
      <c r="C2850" s="146" t="str">
        <f t="shared" si="114"/>
        <v/>
      </c>
      <c r="D2850" s="143" t="str">
        <f>IF('##zz500##'!K2862="","",IF('##zz500##'!K2862="yes",D2849,IF('##zz500##'!T2862&lt;&gt;0,D2849*(1+'##zz500##'!T2862),D2849*(1+C2850))))</f>
        <v/>
      </c>
    </row>
    <row r="2851" spans="1:4" x14ac:dyDescent="0.25">
      <c r="A2851" s="72" t="str">
        <f>IF('##zz500##'!B2863&lt;&gt;"",'##zz500##'!B2863,"")</f>
        <v/>
      </c>
      <c r="C2851" s="146" t="str">
        <f t="shared" si="114"/>
        <v/>
      </c>
      <c r="D2851" s="143" t="str">
        <f>IF('##zz500##'!K2863="","",IF('##zz500##'!K2863="yes",D2850,IF('##zz500##'!T2863&lt;&gt;0,D2850*(1+'##zz500##'!T2863),D2850*(1+C2851))))</f>
        <v/>
      </c>
    </row>
    <row r="2852" spans="1:4" x14ac:dyDescent="0.25">
      <c r="A2852" s="72" t="str">
        <f>IF('##zz500##'!B2864&lt;&gt;"",'##zz500##'!B2864,"")</f>
        <v/>
      </c>
      <c r="C2852" s="146" t="str">
        <f t="shared" si="114"/>
        <v/>
      </c>
      <c r="D2852" s="143" t="str">
        <f>IF('##zz500##'!K2864="","",IF('##zz500##'!K2864="yes",D2851,IF('##zz500##'!T2864&lt;&gt;0,D2851*(1+'##zz500##'!T2864),D2851*(1+C2852))))</f>
        <v/>
      </c>
    </row>
    <row r="2853" spans="1:4" x14ac:dyDescent="0.25">
      <c r="A2853" s="72" t="str">
        <f>IF('##zz500##'!B2865&lt;&gt;"",'##zz500##'!B2865,"")</f>
        <v/>
      </c>
      <c r="C2853" s="146" t="str">
        <f t="shared" si="114"/>
        <v/>
      </c>
      <c r="D2853" s="143" t="str">
        <f>IF('##zz500##'!K2865="","",IF('##zz500##'!K2865="yes",D2852,IF('##zz500##'!T2865&lt;&gt;0,D2852*(1+'##zz500##'!T2865),D2852*(1+C2853))))</f>
        <v/>
      </c>
    </row>
    <row r="2854" spans="1:4" x14ac:dyDescent="0.25">
      <c r="A2854" s="72" t="str">
        <f>IF('##zz500##'!B2866&lt;&gt;"",'##zz500##'!B2866,"")</f>
        <v/>
      </c>
      <c r="C2854" s="146" t="str">
        <f t="shared" si="114"/>
        <v/>
      </c>
      <c r="D2854" s="143" t="str">
        <f>IF('##zz500##'!K2866="","",IF('##zz500##'!K2866="yes",D2853,IF('##zz500##'!T2866&lt;&gt;0,D2853*(1+'##zz500##'!T2866),D2853*(1+C2854))))</f>
        <v/>
      </c>
    </row>
    <row r="2855" spans="1:4" x14ac:dyDescent="0.25">
      <c r="A2855" s="72" t="str">
        <f>IF('##zz500##'!B2867&lt;&gt;"",'##zz500##'!B2867,"")</f>
        <v/>
      </c>
      <c r="C2855" s="146" t="str">
        <f t="shared" si="114"/>
        <v/>
      </c>
      <c r="D2855" s="143" t="str">
        <f>IF('##zz500##'!K2867="","",IF('##zz500##'!K2867="yes",D2854,IF('##zz500##'!T2867&lt;&gt;0,D2854*(1+'##zz500##'!T2867),D2854*(1+C2855))))</f>
        <v/>
      </c>
    </row>
    <row r="2856" spans="1:4" x14ac:dyDescent="0.25">
      <c r="A2856" s="72" t="str">
        <f>IF('##zz500##'!B2868&lt;&gt;"",'##zz500##'!B2868,"")</f>
        <v/>
      </c>
      <c r="C2856" s="146" t="str">
        <f t="shared" si="114"/>
        <v/>
      </c>
      <c r="D2856" s="143" t="str">
        <f>IF('##zz500##'!K2868="","",IF('##zz500##'!K2868="yes",D2855,IF('##zz500##'!T2868&lt;&gt;0,D2855*(1+'##zz500##'!T2868),D2855*(1+C2856))))</f>
        <v/>
      </c>
    </row>
    <row r="2857" spans="1:4" x14ac:dyDescent="0.25">
      <c r="A2857" s="72" t="str">
        <f>IF('##zz500##'!B2869&lt;&gt;"",'##zz500##'!B2869,"")</f>
        <v/>
      </c>
      <c r="C2857" s="146" t="str">
        <f t="shared" si="114"/>
        <v/>
      </c>
      <c r="D2857" s="143" t="str">
        <f>IF('##zz500##'!K2869="","",IF('##zz500##'!K2869="yes",D2856,IF('##zz500##'!T2869&lt;&gt;0,D2856*(1+'##zz500##'!T2869),D2856*(1+C2857))))</f>
        <v/>
      </c>
    </row>
    <row r="2858" spans="1:4" x14ac:dyDescent="0.25">
      <c r="A2858" s="72" t="str">
        <f>IF('##zz500##'!B2870&lt;&gt;"",'##zz500##'!B2870,"")</f>
        <v/>
      </c>
      <c r="C2858" s="146" t="str">
        <f t="shared" si="114"/>
        <v/>
      </c>
      <c r="D2858" s="143" t="str">
        <f>IF('##zz500##'!K2870="","",IF('##zz500##'!K2870="yes",D2857,IF('##zz500##'!T2870&lt;&gt;0,D2857*(1+'##zz500##'!T2870),D2857*(1+C2858))))</f>
        <v/>
      </c>
    </row>
    <row r="2859" spans="1:4" x14ac:dyDescent="0.25">
      <c r="A2859" s="72" t="str">
        <f>IF('##zz500##'!B2871&lt;&gt;"",'##zz500##'!B2871,"")</f>
        <v/>
      </c>
      <c r="C2859" s="146" t="str">
        <f t="shared" si="114"/>
        <v/>
      </c>
      <c r="D2859" s="143" t="str">
        <f>IF('##zz500##'!K2871="","",IF('##zz500##'!K2871="yes",D2858,IF('##zz500##'!T2871&lt;&gt;0,D2858*(1+'##zz500##'!T2871),D2858*(1+C2859))))</f>
        <v/>
      </c>
    </row>
    <row r="2860" spans="1:4" x14ac:dyDescent="0.25">
      <c r="A2860" s="72" t="str">
        <f>IF('##zz500##'!B2872&lt;&gt;"",'##zz500##'!B2872,"")</f>
        <v/>
      </c>
      <c r="C2860" s="146" t="str">
        <f t="shared" si="114"/>
        <v/>
      </c>
      <c r="D2860" s="143" t="str">
        <f>IF('##zz500##'!K2872="","",IF('##zz500##'!K2872="yes",D2859,IF('##zz500##'!T2872&lt;&gt;0,D2859*(1+'##zz500##'!T2872),D2859*(1+C2860))))</f>
        <v/>
      </c>
    </row>
    <row r="2861" spans="1:4" x14ac:dyDescent="0.25">
      <c r="A2861" s="72" t="str">
        <f>IF('##zz500##'!B2873&lt;&gt;"",'##zz500##'!B2873,"")</f>
        <v/>
      </c>
      <c r="C2861" s="146" t="str">
        <f t="shared" si="114"/>
        <v/>
      </c>
      <c r="D2861" s="143" t="str">
        <f>IF('##zz500##'!K2873="","",IF('##zz500##'!K2873="yes",D2860,IF('##zz500##'!T2873&lt;&gt;0,D2860*(1+'##zz500##'!T2873),D2860*(1+C2861))))</f>
        <v/>
      </c>
    </row>
    <row r="2862" spans="1:4" x14ac:dyDescent="0.25">
      <c r="A2862" s="72" t="str">
        <f>IF('##zz500##'!B2874&lt;&gt;"",'##zz500##'!B2874,"")</f>
        <v/>
      </c>
      <c r="C2862" s="146" t="str">
        <f t="shared" si="114"/>
        <v/>
      </c>
      <c r="D2862" s="143" t="str">
        <f>IF('##zz500##'!K2874="","",IF('##zz500##'!K2874="yes",D2861,IF('##zz500##'!T2874&lt;&gt;0,D2861*(1+'##zz500##'!T2874),D2861*(1+C2862))))</f>
        <v/>
      </c>
    </row>
    <row r="2863" spans="1:4" x14ac:dyDescent="0.25">
      <c r="A2863" s="72" t="str">
        <f>IF('##zz500##'!B2875&lt;&gt;"",'##zz500##'!B2875,"")</f>
        <v/>
      </c>
      <c r="C2863" s="146" t="str">
        <f t="shared" si="114"/>
        <v/>
      </c>
      <c r="D2863" s="143" t="str">
        <f>IF('##zz500##'!K2875="","",IF('##zz500##'!K2875="yes",D2862,IF('##zz500##'!T2875&lt;&gt;0,D2862*(1+'##zz500##'!T2875),D2862*(1+C2863))))</f>
        <v/>
      </c>
    </row>
    <row r="2864" spans="1:4" x14ac:dyDescent="0.25">
      <c r="A2864" s="72" t="str">
        <f>IF('##zz500##'!B2876&lt;&gt;"",'##zz500##'!B2876,"")</f>
        <v/>
      </c>
      <c r="C2864" s="146" t="str">
        <f t="shared" si="114"/>
        <v/>
      </c>
      <c r="D2864" s="143" t="str">
        <f>IF('##zz500##'!K2876="","",IF('##zz500##'!K2876="yes",D2863,IF('##zz500##'!T2876&lt;&gt;0,D2863*(1+'##zz500##'!T2876),D2863*(1+C2864))))</f>
        <v/>
      </c>
    </row>
    <row r="2865" spans="1:4" x14ac:dyDescent="0.25">
      <c r="A2865" s="72" t="str">
        <f>IF('##zz500##'!B2877&lt;&gt;"",'##zz500##'!B2877,"")</f>
        <v/>
      </c>
      <c r="C2865" s="146" t="str">
        <f t="shared" si="114"/>
        <v/>
      </c>
      <c r="D2865" s="143" t="str">
        <f>IF('##zz500##'!K2877="","",IF('##zz500##'!K2877="yes",D2864,IF('##zz500##'!T2877&lt;&gt;0,D2864*(1+'##zz500##'!T2877),D2864*(1+C2865))))</f>
        <v/>
      </c>
    </row>
    <row r="2866" spans="1:4" x14ac:dyDescent="0.25">
      <c r="A2866" s="72" t="str">
        <f>IF('##zz500##'!B2878&lt;&gt;"",'##zz500##'!B2878,"")</f>
        <v/>
      </c>
      <c r="C2866" s="146" t="str">
        <f t="shared" si="114"/>
        <v/>
      </c>
      <c r="D2866" s="143" t="str">
        <f>IF('##zz500##'!K2878="","",IF('##zz500##'!K2878="yes",D2865,IF('##zz500##'!T2878&lt;&gt;0,D2865*(1+'##zz500##'!T2878),D2865*(1+C2866))))</f>
        <v/>
      </c>
    </row>
    <row r="2867" spans="1:4" x14ac:dyDescent="0.25">
      <c r="A2867" s="72" t="str">
        <f>IF('##zz500##'!B2879&lt;&gt;"",'##zz500##'!B2879,"")</f>
        <v/>
      </c>
      <c r="C2867" s="146" t="str">
        <f t="shared" si="114"/>
        <v/>
      </c>
      <c r="D2867" s="143" t="str">
        <f>IF('##zz500##'!K2879="","",IF('##zz500##'!K2879="yes",D2866,IF('##zz500##'!T2879&lt;&gt;0,D2866*(1+'##zz500##'!T2879),D2866*(1+C2867))))</f>
        <v/>
      </c>
    </row>
    <row r="2868" spans="1:4" x14ac:dyDescent="0.25">
      <c r="A2868" s="72" t="str">
        <f>IF('##zz500##'!B2880&lt;&gt;"",'##zz500##'!B2880,"")</f>
        <v/>
      </c>
      <c r="C2868" s="146" t="str">
        <f t="shared" si="114"/>
        <v/>
      </c>
      <c r="D2868" s="143" t="str">
        <f>IF('##zz500##'!K2880="","",IF('##zz500##'!K2880="yes",D2867,IF('##zz500##'!T2880&lt;&gt;0,D2867*(1+'##zz500##'!T2880),D2867*(1+C2868))))</f>
        <v/>
      </c>
    </row>
    <row r="2869" spans="1:4" x14ac:dyDescent="0.25">
      <c r="A2869" s="72" t="str">
        <f>IF('##zz500##'!B2881&lt;&gt;"",'##zz500##'!B2881,"")</f>
        <v/>
      </c>
      <c r="C2869" s="146" t="str">
        <f t="shared" si="114"/>
        <v/>
      </c>
      <c r="D2869" s="143" t="str">
        <f>IF('##zz500##'!K2881="","",IF('##zz500##'!K2881="yes",D2868,IF('##zz500##'!T2881&lt;&gt;0,D2868*(1+'##zz500##'!T2881),D2868*(1+C2869))))</f>
        <v/>
      </c>
    </row>
    <row r="2870" spans="1:4" x14ac:dyDescent="0.25">
      <c r="A2870" s="72" t="str">
        <f>IF('##zz500##'!B2882&lt;&gt;"",'##zz500##'!B2882,"")</f>
        <v/>
      </c>
      <c r="C2870" s="146" t="str">
        <f t="shared" si="114"/>
        <v/>
      </c>
      <c r="D2870" s="143" t="str">
        <f>IF('##zz500##'!K2882="","",IF('##zz500##'!K2882="yes",D2869,IF('##zz500##'!T2882&lt;&gt;0,D2869*(1+'##zz500##'!T2882),D2869*(1+C2870))))</f>
        <v/>
      </c>
    </row>
    <row r="2871" spans="1:4" x14ac:dyDescent="0.25">
      <c r="A2871" s="72" t="str">
        <f>IF('##zz500##'!B2883&lt;&gt;"",'##zz500##'!B2883,"")</f>
        <v/>
      </c>
      <c r="C2871" s="146" t="str">
        <f t="shared" si="114"/>
        <v/>
      </c>
      <c r="D2871" s="143" t="str">
        <f>IF('##zz500##'!K2883="","",IF('##zz500##'!K2883="yes",D2870,IF('##zz500##'!T2883&lt;&gt;0,D2870*(1+'##zz500##'!T2883),D2870*(1+C2871))))</f>
        <v/>
      </c>
    </row>
    <row r="2872" spans="1:4" x14ac:dyDescent="0.25">
      <c r="C2872" s="146" t="str">
        <f t="shared" si="114"/>
        <v/>
      </c>
      <c r="D2872" s="143" t="str">
        <f>IF('##zz500##'!K2884="","",IF('##zz500##'!K2884="yes",D2871,IF('##zz500##'!T2884&lt;&gt;0,D2871*(1+'##zz500##'!T2884),D2871*(1+C2872))))</f>
        <v/>
      </c>
    </row>
    <row r="2873" spans="1:4" x14ac:dyDescent="0.25">
      <c r="C2873" s="146" t="str">
        <f t="shared" si="114"/>
        <v/>
      </c>
      <c r="D2873" s="143" t="str">
        <f>IF('##zz500##'!K2885="","",IF('##zz500##'!K2885="yes",D2872,IF('##zz500##'!T2885&lt;&gt;0,D2872*(1+'##zz500##'!T2885),D2872*(1+C2873))))</f>
        <v/>
      </c>
    </row>
    <row r="2874" spans="1:4" x14ac:dyDescent="0.25">
      <c r="C2874" s="146" t="str">
        <f t="shared" si="114"/>
        <v/>
      </c>
      <c r="D2874" s="143" t="str">
        <f>IF('##zz500##'!K2886="","",IF('##zz500##'!K2886="yes",D2873,IF('##zz500##'!T2886&lt;&gt;0,D2873*(1+'##zz500##'!T2886),D2873*(1+C2874))))</f>
        <v/>
      </c>
    </row>
    <row r="2875" spans="1:4" x14ac:dyDescent="0.25">
      <c r="C2875" s="146" t="str">
        <f t="shared" si="114"/>
        <v/>
      </c>
      <c r="D2875" s="143" t="str">
        <f>IF('##zz500##'!K2887="","",IF('##zz500##'!K2887="yes",D2874,IF('##zz500##'!T2887&lt;&gt;0,D2874*(1+'##zz500##'!T2887),D2874*(1+C2875))))</f>
        <v/>
      </c>
    </row>
    <row r="2876" spans="1:4" x14ac:dyDescent="0.25">
      <c r="C2876" s="146" t="str">
        <f t="shared" si="114"/>
        <v/>
      </c>
      <c r="D2876" s="143" t="str">
        <f>IF('##zz500##'!K2888="","",IF('##zz500##'!K2888="yes",D2875,IF('##zz500##'!T2888&lt;&gt;0,D2875*(1+'##zz500##'!T2888),D2875*(1+C2876))))</f>
        <v/>
      </c>
    </row>
    <row r="2877" spans="1:4" x14ac:dyDescent="0.25">
      <c r="C2877" s="146" t="str">
        <f t="shared" si="114"/>
        <v/>
      </c>
      <c r="D2877" s="143" t="str">
        <f>IF('##zz500##'!K2889="","",IF('##zz500##'!K2889="yes",D2876,IF('##zz500##'!T2889&lt;&gt;0,D2876*(1+'##zz500##'!T2889),D2876*(1+C2877))))</f>
        <v/>
      </c>
    </row>
    <row r="2878" spans="1:4" x14ac:dyDescent="0.25">
      <c r="C2878" s="146" t="str">
        <f t="shared" si="114"/>
        <v/>
      </c>
      <c r="D2878" s="143" t="str">
        <f>IF('##zz500##'!K2890="","",IF('##zz500##'!K2890="yes",D2877,IF('##zz500##'!T2890&lt;&gt;0,D2877*(1+'##zz500##'!T2890),D2877*(1+C2878))))</f>
        <v/>
      </c>
    </row>
    <row r="2879" spans="1:4" x14ac:dyDescent="0.25">
      <c r="C2879" s="146" t="str">
        <f t="shared" si="114"/>
        <v/>
      </c>
      <c r="D2879" s="143" t="str">
        <f>IF('##zz500##'!K2891="","",IF('##zz500##'!K2891="yes",D2878,IF('##zz500##'!T2891&lt;&gt;0,D2878*(1+'##zz500##'!T2891),D2878*(1+C2879))))</f>
        <v/>
      </c>
    </row>
    <row r="2880" spans="1:4" x14ac:dyDescent="0.25">
      <c r="C2880" s="146" t="str">
        <f t="shared" si="114"/>
        <v/>
      </c>
      <c r="D2880" s="143" t="str">
        <f>IF('##zz500##'!K2892="","",IF('##zz500##'!K2892="yes",D2879,IF('##zz500##'!T2892&lt;&gt;0,D2879*(1+'##zz500##'!T2892),D2879*(1+C2880))))</f>
        <v/>
      </c>
    </row>
    <row r="2881" spans="3:4" x14ac:dyDescent="0.25">
      <c r="C2881" s="146" t="str">
        <f t="shared" si="114"/>
        <v/>
      </c>
      <c r="D2881" s="143" t="str">
        <f>IF('##zz500##'!K2893="","",IF('##zz500##'!K2893="yes",D2880,IF('##zz500##'!T2893&lt;&gt;0,D2880*(1+'##zz500##'!T2893),D2880*(1+C2881))))</f>
        <v/>
      </c>
    </row>
    <row r="2882" spans="3:4" x14ac:dyDescent="0.25">
      <c r="C2882" s="146" t="str">
        <f t="shared" si="114"/>
        <v/>
      </c>
      <c r="D2882" s="143" t="str">
        <f>IF('##zz500##'!K2894="","",IF('##zz500##'!K2894="yes",D2881,IF('##zz500##'!T2894&lt;&gt;0,D2881*(1+'##zz500##'!T2894),D2881*(1+C2882))))</f>
        <v/>
      </c>
    </row>
    <row r="2883" spans="3:4" x14ac:dyDescent="0.25">
      <c r="C2883" s="146" t="str">
        <f t="shared" si="114"/>
        <v/>
      </c>
      <c r="D2883" s="143" t="str">
        <f>IF('##zz500##'!K2895="","",IF('##zz500##'!K2895="yes",D2882,IF('##zz500##'!T2895&lt;&gt;0,D2882*(1+'##zz500##'!T2895),D2882*(1+C2883))))</f>
        <v/>
      </c>
    </row>
    <row r="2884" spans="3:4" x14ac:dyDescent="0.25">
      <c r="C2884" s="146" t="str">
        <f t="shared" ref="C2884:C2943" si="115">IF(AND(B2883&gt;0,B2884&gt;0),B2884/B2883-1,"")</f>
        <v/>
      </c>
      <c r="D2884" s="143" t="str">
        <f>IF('##zz500##'!K2896="","",IF('##zz500##'!K2896="yes",D2883,IF('##zz500##'!T2896&lt;&gt;0,D2883*(1+'##zz500##'!T2896),D2883*(1+C2884))))</f>
        <v/>
      </c>
    </row>
    <row r="2885" spans="3:4" x14ac:dyDescent="0.25">
      <c r="C2885" s="146" t="str">
        <f t="shared" si="115"/>
        <v/>
      </c>
      <c r="D2885" s="143" t="str">
        <f>IF('##zz500##'!K2897="","",IF('##zz500##'!K2897="yes",D2884,IF('##zz500##'!T2897&lt;&gt;0,D2884*(1+'##zz500##'!T2897),D2884*(1+C2885))))</f>
        <v/>
      </c>
    </row>
    <row r="2886" spans="3:4" x14ac:dyDescent="0.25">
      <c r="C2886" s="146" t="str">
        <f t="shared" si="115"/>
        <v/>
      </c>
      <c r="D2886" s="143" t="str">
        <f>IF('##zz500##'!K2898="","",IF('##zz500##'!K2898="yes",D2885,IF('##zz500##'!T2898&lt;&gt;0,D2885*(1+'##zz500##'!T2898),D2885*(1+C2886))))</f>
        <v/>
      </c>
    </row>
    <row r="2887" spans="3:4" x14ac:dyDescent="0.25">
      <c r="C2887" s="146" t="str">
        <f t="shared" si="115"/>
        <v/>
      </c>
      <c r="D2887" s="143" t="str">
        <f>IF('##zz500##'!K2899="","",IF('##zz500##'!K2899="yes",D2886,IF('##zz500##'!T2899&lt;&gt;0,D2886*(1+'##zz500##'!T2899),D2886*(1+C2887))))</f>
        <v/>
      </c>
    </row>
    <row r="2888" spans="3:4" x14ac:dyDescent="0.25">
      <c r="C2888" s="146" t="str">
        <f t="shared" si="115"/>
        <v/>
      </c>
      <c r="D2888" s="143" t="str">
        <f>IF('##zz500##'!K2900="","",IF('##zz500##'!K2900="yes",D2887,IF('##zz500##'!T2900&lt;&gt;0,D2887*(1+'##zz500##'!T2900),D2887*(1+C2888))))</f>
        <v/>
      </c>
    </row>
    <row r="2889" spans="3:4" x14ac:dyDescent="0.25">
      <c r="C2889" s="146" t="str">
        <f t="shared" si="115"/>
        <v/>
      </c>
      <c r="D2889" s="143" t="str">
        <f>IF('##zz500##'!K2901="","",IF('##zz500##'!K2901="yes",D2888,IF('##zz500##'!T2901&lt;&gt;0,D2888*(1+'##zz500##'!T2901),D2888*(1+C2889))))</f>
        <v/>
      </c>
    </row>
    <row r="2890" spans="3:4" x14ac:dyDescent="0.25">
      <c r="C2890" s="146" t="str">
        <f t="shared" si="115"/>
        <v/>
      </c>
      <c r="D2890" s="143" t="str">
        <f>IF('##zz500##'!K2902="","",IF('##zz500##'!K2902="yes",D2889,IF('##zz500##'!T2902&lt;&gt;0,D2889*(1+'##zz500##'!T2902),D2889*(1+C2890))))</f>
        <v/>
      </c>
    </row>
    <row r="2891" spans="3:4" x14ac:dyDescent="0.25">
      <c r="C2891" s="146" t="str">
        <f t="shared" si="115"/>
        <v/>
      </c>
      <c r="D2891" s="143" t="str">
        <f>IF('##zz500##'!K2903="","",IF('##zz500##'!K2903="yes",D2890,IF('##zz500##'!T2903&lt;&gt;0,D2890*(1+'##zz500##'!T2903),D2890*(1+C2891))))</f>
        <v/>
      </c>
    </row>
    <row r="2892" spans="3:4" x14ac:dyDescent="0.25">
      <c r="C2892" s="146" t="str">
        <f t="shared" si="115"/>
        <v/>
      </c>
      <c r="D2892" s="143" t="str">
        <f>IF('##zz500##'!K2904="","",IF('##zz500##'!K2904="yes",D2891,IF('##zz500##'!T2904&lt;&gt;0,D2891*(1+'##zz500##'!T2904),D2891*(1+C2892))))</f>
        <v/>
      </c>
    </row>
    <row r="2893" spans="3:4" x14ac:dyDescent="0.25">
      <c r="C2893" s="146" t="str">
        <f t="shared" si="115"/>
        <v/>
      </c>
      <c r="D2893" s="143" t="str">
        <f>IF('##zz500##'!K2905="","",IF('##zz500##'!K2905="yes",D2892,IF('##zz500##'!T2905&lt;&gt;0,D2892*(1+'##zz500##'!T2905),D2892*(1+C2893))))</f>
        <v/>
      </c>
    </row>
    <row r="2894" spans="3:4" x14ac:dyDescent="0.25">
      <c r="C2894" s="146" t="str">
        <f t="shared" si="115"/>
        <v/>
      </c>
      <c r="D2894" s="143" t="str">
        <f>IF('##zz500##'!K2906="","",IF('##zz500##'!K2906="yes",D2893,IF('##zz500##'!T2906&lt;&gt;0,D2893*(1+'##zz500##'!T2906),D2893*(1+C2894))))</f>
        <v/>
      </c>
    </row>
    <row r="2895" spans="3:4" x14ac:dyDescent="0.25">
      <c r="C2895" s="146" t="str">
        <f t="shared" si="115"/>
        <v/>
      </c>
      <c r="D2895" s="143" t="str">
        <f>IF('##zz500##'!K2907="","",IF('##zz500##'!K2907="yes",D2894,IF('##zz500##'!T2907&lt;&gt;0,D2894*(1+'##zz500##'!T2907),D2894*(1+C2895))))</f>
        <v/>
      </c>
    </row>
    <row r="2896" spans="3:4" x14ac:dyDescent="0.25">
      <c r="C2896" s="146" t="str">
        <f t="shared" si="115"/>
        <v/>
      </c>
      <c r="D2896" s="143" t="str">
        <f>IF('##zz500##'!K2908="","",IF('##zz500##'!K2908="yes",D2895,IF('##zz500##'!T2908&lt;&gt;0,D2895*(1+'##zz500##'!T2908),D2895*(1+C2896))))</f>
        <v/>
      </c>
    </row>
    <row r="2897" spans="3:4" x14ac:dyDescent="0.25">
      <c r="C2897" s="146" t="str">
        <f t="shared" si="115"/>
        <v/>
      </c>
      <c r="D2897" s="143" t="str">
        <f>IF('##zz500##'!K2909="","",IF('##zz500##'!K2909="yes",D2896,IF('##zz500##'!T2909&lt;&gt;0,D2896*(1+'##zz500##'!T2909),D2896*(1+C2897))))</f>
        <v/>
      </c>
    </row>
    <row r="2898" spans="3:4" x14ac:dyDescent="0.25">
      <c r="C2898" s="146" t="str">
        <f t="shared" si="115"/>
        <v/>
      </c>
      <c r="D2898" s="143" t="str">
        <f>IF('##zz500##'!K2910="","",IF('##zz500##'!K2910="yes",D2897,IF('##zz500##'!T2910&lt;&gt;0,D2897*(1+'##zz500##'!T2910),D2897*(1+C2898))))</f>
        <v/>
      </c>
    </row>
    <row r="2899" spans="3:4" x14ac:dyDescent="0.25">
      <c r="C2899" s="146" t="str">
        <f t="shared" si="115"/>
        <v/>
      </c>
      <c r="D2899" s="143" t="str">
        <f>IF('##zz500##'!K2911="","",IF('##zz500##'!K2911="yes",D2898,IF('##zz500##'!T2911&lt;&gt;0,D2898*(1+'##zz500##'!T2911),D2898*(1+C2899))))</f>
        <v/>
      </c>
    </row>
    <row r="2900" spans="3:4" x14ac:dyDescent="0.25">
      <c r="C2900" s="146" t="str">
        <f t="shared" si="115"/>
        <v/>
      </c>
      <c r="D2900" s="143" t="str">
        <f>IF('##zz500##'!K2912="","",IF('##zz500##'!K2912="yes",D2899,IF('##zz500##'!T2912&lt;&gt;0,D2899*(1+'##zz500##'!T2912),D2899*(1+C2900))))</f>
        <v/>
      </c>
    </row>
    <row r="2901" spans="3:4" x14ac:dyDescent="0.25">
      <c r="C2901" s="146" t="str">
        <f t="shared" si="115"/>
        <v/>
      </c>
      <c r="D2901" s="143" t="str">
        <f>IF('##zz500##'!K2913="","",IF('##zz500##'!K2913="yes",D2900,IF('##zz500##'!T2913&lt;&gt;0,D2900*(1+'##zz500##'!T2913),D2900*(1+C2901))))</f>
        <v/>
      </c>
    </row>
    <row r="2902" spans="3:4" x14ac:dyDescent="0.25">
      <c r="C2902" s="146" t="str">
        <f t="shared" si="115"/>
        <v/>
      </c>
      <c r="D2902" s="143" t="str">
        <f>IF('##zz500##'!K2914="","",IF('##zz500##'!K2914="yes",D2901,IF('##zz500##'!T2914&lt;&gt;0,D2901*(1+'##zz500##'!T2914),D2901*(1+C2902))))</f>
        <v/>
      </c>
    </row>
    <row r="2903" spans="3:4" x14ac:dyDescent="0.25">
      <c r="C2903" s="146" t="str">
        <f t="shared" si="115"/>
        <v/>
      </c>
      <c r="D2903" s="143" t="str">
        <f>IF('##zz500##'!K2915="","",IF('##zz500##'!K2915="yes",D2902,IF('##zz500##'!T2915&lt;&gt;0,D2902*(1+'##zz500##'!T2915),D2902*(1+C2903))))</f>
        <v/>
      </c>
    </row>
    <row r="2904" spans="3:4" x14ac:dyDescent="0.25">
      <c r="C2904" s="146" t="str">
        <f t="shared" si="115"/>
        <v/>
      </c>
      <c r="D2904" s="143" t="str">
        <f>IF('##zz500##'!K2916="","",IF('##zz500##'!K2916="yes",D2903,IF('##zz500##'!T2916&lt;&gt;0,D2903*(1+'##zz500##'!T2916),D2903*(1+C2904))))</f>
        <v/>
      </c>
    </row>
    <row r="2905" spans="3:4" x14ac:dyDescent="0.25">
      <c r="C2905" s="146" t="str">
        <f t="shared" si="115"/>
        <v/>
      </c>
      <c r="D2905" s="143" t="str">
        <f>IF('##zz500##'!K2917="","",IF('##zz500##'!K2917="yes",D2904,IF('##zz500##'!T2917&lt;&gt;0,D2904*(1+'##zz500##'!T2917),D2904*(1+C2905))))</f>
        <v/>
      </c>
    </row>
    <row r="2906" spans="3:4" x14ac:dyDescent="0.25">
      <c r="C2906" s="146" t="str">
        <f t="shared" si="115"/>
        <v/>
      </c>
      <c r="D2906" s="143" t="str">
        <f>IF('##zz500##'!K2918="","",IF('##zz500##'!K2918="yes",D2905,IF('##zz500##'!T2918&lt;&gt;0,D2905*(1+'##zz500##'!T2918),D2905*(1+C2906))))</f>
        <v/>
      </c>
    </row>
    <row r="2907" spans="3:4" x14ac:dyDescent="0.25">
      <c r="C2907" s="146" t="str">
        <f t="shared" si="115"/>
        <v/>
      </c>
      <c r="D2907" s="143" t="str">
        <f>IF('##zz500##'!K2919="","",IF('##zz500##'!K2919="yes",D2906,IF('##zz500##'!T2919&lt;&gt;0,D2906*(1+'##zz500##'!T2919),D2906*(1+C2907))))</f>
        <v/>
      </c>
    </row>
    <row r="2908" spans="3:4" x14ac:dyDescent="0.25">
      <c r="C2908" s="146" t="str">
        <f t="shared" si="115"/>
        <v/>
      </c>
      <c r="D2908" s="143" t="str">
        <f>IF('##zz500##'!K2920="","",IF('##zz500##'!K2920="yes",D2907,IF('##zz500##'!T2920&lt;&gt;0,D2907*(1+'##zz500##'!T2920),D2907*(1+C2908))))</f>
        <v/>
      </c>
    </row>
    <row r="2909" spans="3:4" x14ac:dyDescent="0.25">
      <c r="C2909" s="146" t="str">
        <f t="shared" si="115"/>
        <v/>
      </c>
      <c r="D2909" s="143" t="str">
        <f>IF('##zz500##'!K2921="","",IF('##zz500##'!K2921="yes",D2908,IF('##zz500##'!T2921&lt;&gt;0,D2908*(1+'##zz500##'!T2921),D2908*(1+C2909))))</f>
        <v/>
      </c>
    </row>
    <row r="2910" spans="3:4" x14ac:dyDescent="0.25">
      <c r="C2910" s="146" t="str">
        <f t="shared" si="115"/>
        <v/>
      </c>
      <c r="D2910" s="143" t="str">
        <f>IF('##zz500##'!K2922="","",IF('##zz500##'!K2922="yes",D2909,IF('##zz500##'!T2922&lt;&gt;0,D2909*(1+'##zz500##'!T2922),D2909*(1+C2910))))</f>
        <v/>
      </c>
    </row>
    <row r="2911" spans="3:4" x14ac:dyDescent="0.25">
      <c r="C2911" s="146" t="str">
        <f t="shared" si="115"/>
        <v/>
      </c>
      <c r="D2911" s="143" t="str">
        <f>IF('##zz500##'!K2923="","",IF('##zz500##'!K2923="yes",D2910,IF('##zz500##'!T2923&lt;&gt;0,D2910*(1+'##zz500##'!T2923),D2910*(1+C2911))))</f>
        <v/>
      </c>
    </row>
    <row r="2912" spans="3:4" x14ac:dyDescent="0.25">
      <c r="C2912" s="146" t="str">
        <f t="shared" si="115"/>
        <v/>
      </c>
      <c r="D2912" s="143" t="str">
        <f>IF('##zz500##'!K2924="","",IF('##zz500##'!K2924="yes",D2911,IF('##zz500##'!T2924&lt;&gt;0,D2911*(1+'##zz500##'!T2924),D2911*(1+C2912))))</f>
        <v/>
      </c>
    </row>
    <row r="2913" spans="3:4" x14ac:dyDescent="0.25">
      <c r="C2913" s="146" t="str">
        <f t="shared" si="115"/>
        <v/>
      </c>
      <c r="D2913" s="143" t="str">
        <f>IF('##zz500##'!K2925="","",IF('##zz500##'!K2925="yes",D2912,IF('##zz500##'!T2925&lt;&gt;0,D2912*(1+'##zz500##'!T2925),D2912*(1+C2913))))</f>
        <v/>
      </c>
    </row>
    <row r="2914" spans="3:4" x14ac:dyDescent="0.25">
      <c r="C2914" s="146" t="str">
        <f t="shared" si="115"/>
        <v/>
      </c>
      <c r="D2914" s="143" t="str">
        <f>IF('##zz500##'!K2926="","",IF('##zz500##'!K2926="yes",D2913,IF('##zz500##'!T2926&lt;&gt;0,D2913*(1+'##zz500##'!T2926),D2913*(1+C2914))))</f>
        <v/>
      </c>
    </row>
    <row r="2915" spans="3:4" x14ac:dyDescent="0.25">
      <c r="C2915" s="146" t="str">
        <f t="shared" si="115"/>
        <v/>
      </c>
      <c r="D2915" s="143" t="str">
        <f>IF('##zz500##'!K2927="","",IF('##zz500##'!K2927="yes",D2914,IF('##zz500##'!T2927&lt;&gt;0,D2914*(1+'##zz500##'!T2927),D2914*(1+C2915))))</f>
        <v/>
      </c>
    </row>
    <row r="2916" spans="3:4" x14ac:dyDescent="0.25">
      <c r="C2916" s="146" t="str">
        <f t="shared" si="115"/>
        <v/>
      </c>
      <c r="D2916" s="143" t="str">
        <f>IF('##zz500##'!K2928="","",IF('##zz500##'!K2928="yes",D2915,IF('##zz500##'!T2928&lt;&gt;0,D2915*(1+'##zz500##'!T2928),D2915*(1+C2916))))</f>
        <v/>
      </c>
    </row>
    <row r="2917" spans="3:4" x14ac:dyDescent="0.25">
      <c r="C2917" s="146" t="str">
        <f t="shared" si="115"/>
        <v/>
      </c>
      <c r="D2917" s="143" t="str">
        <f>IF('##zz500##'!K2929="","",IF('##zz500##'!K2929="yes",D2916,IF('##zz500##'!T2929&lt;&gt;0,D2916*(1+'##zz500##'!T2929),D2916*(1+C2917))))</f>
        <v/>
      </c>
    </row>
    <row r="2918" spans="3:4" x14ac:dyDescent="0.25">
      <c r="C2918" s="146" t="str">
        <f t="shared" si="115"/>
        <v/>
      </c>
      <c r="D2918" s="143" t="str">
        <f>IF('##zz500##'!K2930="","",IF('##zz500##'!K2930="yes",D2917,IF('##zz500##'!T2930&lt;&gt;0,D2917*(1+'##zz500##'!T2930),D2917*(1+C2918))))</f>
        <v/>
      </c>
    </row>
    <row r="2919" spans="3:4" x14ac:dyDescent="0.25">
      <c r="C2919" s="146" t="str">
        <f t="shared" si="115"/>
        <v/>
      </c>
      <c r="D2919" s="143" t="str">
        <f>IF('##zz500##'!K2931="","",IF('##zz500##'!K2931="yes",D2918,IF('##zz500##'!T2931&lt;&gt;0,D2918*(1+'##zz500##'!T2931),D2918*(1+C2919))))</f>
        <v/>
      </c>
    </row>
    <row r="2920" spans="3:4" x14ac:dyDescent="0.25">
      <c r="C2920" s="146" t="str">
        <f t="shared" si="115"/>
        <v/>
      </c>
      <c r="D2920" s="143" t="str">
        <f>IF('##zz500##'!K2932="","",IF('##zz500##'!K2932="yes",D2919,IF('##zz500##'!T2932&lt;&gt;0,D2919*(1+'##zz500##'!T2932),D2919*(1+C2920))))</f>
        <v/>
      </c>
    </row>
    <row r="2921" spans="3:4" x14ac:dyDescent="0.25">
      <c r="C2921" s="146" t="str">
        <f t="shared" si="115"/>
        <v/>
      </c>
      <c r="D2921" s="143" t="str">
        <f>IF('##zz500##'!K2933="","",IF('##zz500##'!K2933="yes",D2920,IF('##zz500##'!T2933&lt;&gt;0,D2920*(1+'##zz500##'!T2933),D2920*(1+C2921))))</f>
        <v/>
      </c>
    </row>
    <row r="2922" spans="3:4" x14ac:dyDescent="0.25">
      <c r="C2922" s="146" t="str">
        <f t="shared" si="115"/>
        <v/>
      </c>
      <c r="D2922" s="143" t="str">
        <f>IF('##zz500##'!K2934="","",IF('##zz500##'!K2934="yes",D2921,IF('##zz500##'!T2934&lt;&gt;0,D2921*(1+'##zz500##'!T2934),D2921*(1+C2922))))</f>
        <v/>
      </c>
    </row>
    <row r="2923" spans="3:4" x14ac:dyDescent="0.25">
      <c r="C2923" s="146" t="str">
        <f t="shared" si="115"/>
        <v/>
      </c>
      <c r="D2923" s="143" t="str">
        <f>IF('##zz500##'!K2935="","",IF('##zz500##'!K2935="yes",D2922,IF('##zz500##'!T2935&lt;&gt;0,D2922*(1+'##zz500##'!T2935),D2922*(1+C2923))))</f>
        <v/>
      </c>
    </row>
    <row r="2924" spans="3:4" x14ac:dyDescent="0.25">
      <c r="C2924" s="146" t="str">
        <f t="shared" si="115"/>
        <v/>
      </c>
      <c r="D2924" s="143" t="str">
        <f>IF('##zz500##'!K2936="","",IF('##zz500##'!K2936="yes",D2923,IF('##zz500##'!T2936&lt;&gt;0,D2923*(1+'##zz500##'!T2936),D2923*(1+C2924))))</f>
        <v/>
      </c>
    </row>
    <row r="2925" spans="3:4" x14ac:dyDescent="0.25">
      <c r="C2925" s="146" t="str">
        <f t="shared" si="115"/>
        <v/>
      </c>
      <c r="D2925" s="143" t="str">
        <f>IF('##zz500##'!K2937="","",IF('##zz500##'!K2937="yes",D2924,IF('##zz500##'!T2937&lt;&gt;0,D2924*(1+'##zz500##'!T2937),D2924*(1+C2925))))</f>
        <v/>
      </c>
    </row>
    <row r="2926" spans="3:4" x14ac:dyDescent="0.25">
      <c r="C2926" s="146" t="str">
        <f t="shared" si="115"/>
        <v/>
      </c>
      <c r="D2926" s="143" t="str">
        <f>IF('##zz500##'!K2938="","",IF('##zz500##'!K2938="yes",D2925,IF('##zz500##'!T2938&lt;&gt;0,D2925*(1+'##zz500##'!T2938),D2925*(1+C2926))))</f>
        <v/>
      </c>
    </row>
    <row r="2927" spans="3:4" x14ac:dyDescent="0.25">
      <c r="C2927" s="146" t="str">
        <f t="shared" si="115"/>
        <v/>
      </c>
      <c r="D2927" s="143" t="str">
        <f>IF('##zz500##'!K2939="","",IF('##zz500##'!K2939="yes",D2926,IF('##zz500##'!T2939&lt;&gt;0,D2926*(1+'##zz500##'!T2939),D2926*(1+C2927))))</f>
        <v/>
      </c>
    </row>
    <row r="2928" spans="3:4" x14ac:dyDescent="0.25">
      <c r="C2928" s="146" t="str">
        <f t="shared" si="115"/>
        <v/>
      </c>
    </row>
    <row r="2929" spans="3:3" x14ac:dyDescent="0.25">
      <c r="C2929" s="146" t="str">
        <f t="shared" si="115"/>
        <v/>
      </c>
    </row>
    <row r="2930" spans="3:3" x14ac:dyDescent="0.25">
      <c r="C2930" s="146" t="str">
        <f t="shared" si="115"/>
        <v/>
      </c>
    </row>
    <row r="2931" spans="3:3" x14ac:dyDescent="0.25">
      <c r="C2931" s="146" t="str">
        <f t="shared" si="115"/>
        <v/>
      </c>
    </row>
    <row r="2932" spans="3:3" x14ac:dyDescent="0.25">
      <c r="C2932" s="146" t="str">
        <f t="shared" si="115"/>
        <v/>
      </c>
    </row>
    <row r="2933" spans="3:3" x14ac:dyDescent="0.25">
      <c r="C2933" s="146" t="str">
        <f t="shared" si="115"/>
        <v/>
      </c>
    </row>
    <row r="2934" spans="3:3" x14ac:dyDescent="0.25">
      <c r="C2934" s="146" t="str">
        <f t="shared" si="115"/>
        <v/>
      </c>
    </row>
    <row r="2935" spans="3:3" x14ac:dyDescent="0.25">
      <c r="C2935" s="146" t="str">
        <f t="shared" si="115"/>
        <v/>
      </c>
    </row>
    <row r="2936" spans="3:3" x14ac:dyDescent="0.25">
      <c r="C2936" s="146" t="str">
        <f t="shared" si="115"/>
        <v/>
      </c>
    </row>
    <row r="2937" spans="3:3" x14ac:dyDescent="0.25">
      <c r="C2937" s="146" t="str">
        <f t="shared" si="115"/>
        <v/>
      </c>
    </row>
    <row r="2938" spans="3:3" x14ac:dyDescent="0.25">
      <c r="C2938" s="146" t="str">
        <f t="shared" si="115"/>
        <v/>
      </c>
    </row>
    <row r="2939" spans="3:3" x14ac:dyDescent="0.25">
      <c r="C2939" s="146" t="str">
        <f t="shared" si="115"/>
        <v/>
      </c>
    </row>
    <row r="2940" spans="3:3" x14ac:dyDescent="0.25">
      <c r="C2940" s="146" t="str">
        <f t="shared" si="115"/>
        <v/>
      </c>
    </row>
    <row r="2941" spans="3:3" x14ac:dyDescent="0.25">
      <c r="C2941" s="146" t="str">
        <f t="shared" si="115"/>
        <v/>
      </c>
    </row>
    <row r="2942" spans="3:3" x14ac:dyDescent="0.25">
      <c r="C2942" s="146" t="str">
        <f t="shared" si="115"/>
        <v/>
      </c>
    </row>
    <row r="2943" spans="3:3" x14ac:dyDescent="0.25">
      <c r="C2943" s="146" t="str">
        <f t="shared" si="115"/>
        <v/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943"/>
  <sheetViews>
    <sheetView tabSelected="1" topLeftCell="C2294" workbookViewId="0">
      <selection activeCell="G2296" sqref="G2296"/>
    </sheetView>
  </sheetViews>
  <sheetFormatPr defaultRowHeight="14" x14ac:dyDescent="0.25"/>
  <cols>
    <col min="1" max="1" width="14.453125" style="180" customWidth="1"/>
    <col min="2" max="2" width="14.36328125" style="23" customWidth="1"/>
    <col min="3" max="3" width="14.08984375" style="146" bestFit="1" customWidth="1"/>
    <col min="4" max="4" width="12.453125" style="143" customWidth="1"/>
    <col min="5" max="5" width="13.36328125" style="6" customWidth="1"/>
    <col min="6" max="6" width="9.7265625" style="6" customWidth="1"/>
    <col min="7" max="7" width="11" style="127" customWidth="1"/>
    <col min="8" max="8" width="12.453125" style="6" customWidth="1"/>
    <col min="9" max="9" width="9.81640625" style="6" bestFit="1" customWidth="1"/>
    <col min="10" max="10" width="12.453125" style="23" bestFit="1" customWidth="1"/>
    <col min="11" max="11" width="13.6328125" style="23" bestFit="1" customWidth="1"/>
    <col min="12" max="12" width="12.453125" style="23" bestFit="1" customWidth="1"/>
    <col min="13" max="13" width="15.1796875" style="23" customWidth="1"/>
    <col min="14" max="14" width="12.26953125" style="200" customWidth="1"/>
    <col min="15" max="15" width="12.81640625" style="200" customWidth="1"/>
    <col min="16" max="16" width="15.7265625" style="112" bestFit="1" customWidth="1"/>
    <col min="17" max="17" width="9.6328125" style="38" bestFit="1" customWidth="1"/>
    <col min="18" max="18" width="9.6328125" style="17" bestFit="1" customWidth="1"/>
    <col min="19" max="21" width="11.36328125" style="18" customWidth="1"/>
    <col min="22" max="22" width="9.6328125" style="146" bestFit="1" customWidth="1"/>
    <col min="23" max="23" width="9.6328125" style="146" customWidth="1"/>
    <col min="24" max="24" width="11" style="86" customWidth="1"/>
    <col min="25" max="26" width="14.90625" style="200" customWidth="1"/>
    <col min="27" max="28" width="13.36328125" style="6" customWidth="1"/>
    <col min="29" max="29" width="12.453125" style="66" customWidth="1"/>
    <col min="30" max="30" width="13.36328125" style="6" customWidth="1"/>
    <col min="31" max="31" width="9.7265625" style="6" customWidth="1"/>
    <col min="32" max="32" width="9.26953125" style="6" customWidth="1"/>
    <col min="33" max="33" width="11" style="127" customWidth="1"/>
    <col min="34" max="34" width="12.453125" style="6" customWidth="1"/>
    <col min="35" max="35" width="9.81640625" style="6" bestFit="1" customWidth="1"/>
    <col min="36" max="36" width="10.26953125" style="6" bestFit="1" customWidth="1"/>
    <col min="37" max="37" width="9.54296875" style="200" customWidth="1"/>
    <col min="38" max="38" width="11.453125" style="6" customWidth="1"/>
    <col min="39" max="39" width="13.54296875" style="2" bestFit="1" customWidth="1"/>
    <col min="40" max="40" width="12.453125" style="2" bestFit="1" customWidth="1"/>
    <col min="41" max="41" width="13.54296875" style="2" bestFit="1" customWidth="1"/>
    <col min="42" max="16384" width="8.7265625" style="200"/>
  </cols>
  <sheetData>
    <row r="1" spans="1:41" s="187" customFormat="1" x14ac:dyDescent="0.25">
      <c r="A1" s="180" t="s">
        <v>246</v>
      </c>
      <c r="B1" s="181" t="s">
        <v>587</v>
      </c>
      <c r="C1" s="185" t="s">
        <v>588</v>
      </c>
      <c r="D1" s="204" t="s">
        <v>556</v>
      </c>
      <c r="E1" s="188" t="s">
        <v>555</v>
      </c>
      <c r="F1" s="188" t="s">
        <v>542</v>
      </c>
      <c r="G1" s="190" t="s">
        <v>549</v>
      </c>
      <c r="H1" s="188" t="s">
        <v>579</v>
      </c>
      <c r="I1" s="188" t="s">
        <v>542</v>
      </c>
      <c r="J1" s="181"/>
      <c r="K1" s="181"/>
      <c r="L1" s="181"/>
      <c r="M1" s="181"/>
      <c r="N1" s="179"/>
      <c r="O1" s="179"/>
      <c r="P1" s="182"/>
      <c r="Q1" s="183"/>
      <c r="R1" s="184"/>
      <c r="S1" s="179"/>
      <c r="T1" s="179"/>
      <c r="U1" s="179"/>
      <c r="V1" s="185"/>
      <c r="W1" s="185"/>
      <c r="X1" s="186"/>
      <c r="AA1" s="188"/>
      <c r="AB1" s="188"/>
      <c r="AC1" s="189"/>
      <c r="AD1" s="188"/>
      <c r="AE1" s="188"/>
      <c r="AF1" s="188"/>
      <c r="AG1" s="190"/>
      <c r="AH1" s="188"/>
      <c r="AI1" s="188"/>
      <c r="AJ1" s="188"/>
      <c r="AL1" s="188"/>
      <c r="AM1" s="191"/>
      <c r="AN1" s="191"/>
      <c r="AO1" s="191"/>
    </row>
    <row r="2" spans="1:41" x14ac:dyDescent="0.25">
      <c r="A2" s="180">
        <f>IF('##zz500##'!B2&lt;&gt;"",'##zz500##'!B2,"")</f>
        <v>39097</v>
      </c>
      <c r="B2" s="192">
        <v>1000</v>
      </c>
      <c r="S2" s="200"/>
    </row>
    <row r="3" spans="1:41" x14ac:dyDescent="0.25">
      <c r="A3" s="180">
        <f>IF('##zz500##'!B3&lt;&gt;"",'##zz500##'!B3,"")</f>
        <v>39098</v>
      </c>
      <c r="B3" s="192">
        <v>1011.95</v>
      </c>
      <c r="C3" s="146">
        <f>IF(AND(B2&gt;0,B3&gt;0),B3/B2-1,"")</f>
        <v>1.1950000000000127E-2</v>
      </c>
      <c r="E3" s="17"/>
      <c r="F3" s="167"/>
      <c r="G3" s="172"/>
      <c r="H3" s="17"/>
      <c r="I3" s="167"/>
      <c r="O3" s="4"/>
      <c r="Q3" s="42"/>
      <c r="S3" s="192"/>
      <c r="X3" s="104"/>
      <c r="Y3" s="61"/>
      <c r="Z3" s="61"/>
      <c r="AA3" s="52"/>
      <c r="AB3" s="52"/>
      <c r="AD3" s="17"/>
      <c r="AE3" s="167"/>
      <c r="AF3" s="167"/>
      <c r="AG3" s="172"/>
      <c r="AH3" s="17"/>
      <c r="AI3" s="167"/>
      <c r="AJ3" s="167"/>
    </row>
    <row r="4" spans="1:41" x14ac:dyDescent="0.25">
      <c r="A4" s="180">
        <f>IF('##zz500##'!B4&lt;&gt;"",'##zz500##'!B4,"")</f>
        <v>39099</v>
      </c>
      <c r="B4" s="192">
        <v>1003.35</v>
      </c>
      <c r="C4" s="146">
        <f t="shared" ref="C4:C67" si="0">IF(AND(B3&gt;0,B4&gt;0),B4/B3-1,"")</f>
        <v>-8.4984435989921003E-3</v>
      </c>
      <c r="E4" s="17"/>
      <c r="F4" s="167"/>
      <c r="G4" s="172"/>
      <c r="H4" s="17"/>
      <c r="I4" s="167"/>
      <c r="O4" s="4"/>
      <c r="S4" s="192"/>
      <c r="X4" s="105"/>
      <c r="Y4" s="61"/>
      <c r="Z4" s="61"/>
      <c r="AA4" s="52"/>
      <c r="AB4" s="52"/>
      <c r="AD4" s="17"/>
      <c r="AE4" s="167"/>
      <c r="AF4" s="167"/>
      <c r="AG4" s="172"/>
      <c r="AH4" s="17"/>
      <c r="AI4" s="167"/>
      <c r="AJ4" s="167"/>
    </row>
    <row r="5" spans="1:41" x14ac:dyDescent="0.25">
      <c r="A5" s="180">
        <f>IF('##zz500##'!B5&lt;&gt;"",'##zz500##'!B5,"")</f>
        <v>39100</v>
      </c>
      <c r="B5" s="192">
        <v>1027.55</v>
      </c>
      <c r="C5" s="146">
        <f t="shared" si="0"/>
        <v>2.4119200677729546E-2</v>
      </c>
      <c r="E5" s="17"/>
      <c r="F5" s="167"/>
      <c r="G5" s="172"/>
      <c r="H5" s="17"/>
      <c r="I5" s="167"/>
      <c r="O5" s="4"/>
      <c r="S5" s="192"/>
      <c r="X5" s="106"/>
      <c r="Y5" s="61"/>
      <c r="Z5" s="61"/>
      <c r="AA5" s="52"/>
      <c r="AB5" s="52"/>
      <c r="AD5" s="17"/>
      <c r="AE5" s="167"/>
      <c r="AF5" s="167"/>
      <c r="AG5" s="172"/>
      <c r="AH5" s="17"/>
      <c r="AI5" s="167"/>
      <c r="AJ5" s="167"/>
    </row>
    <row r="6" spans="1:41" x14ac:dyDescent="0.25">
      <c r="A6" s="180">
        <f>IF('##zz500##'!B6&lt;&gt;"",'##zz500##'!B6,"")</f>
        <v>39101</v>
      </c>
      <c r="B6" s="192">
        <v>1069.82</v>
      </c>
      <c r="C6" s="146">
        <f t="shared" si="0"/>
        <v>4.113668434626061E-2</v>
      </c>
      <c r="E6" s="17"/>
      <c r="F6" s="167"/>
      <c r="G6" s="172"/>
      <c r="H6" s="17"/>
      <c r="I6" s="167"/>
      <c r="O6" s="4"/>
      <c r="Q6" s="63"/>
      <c r="S6" s="192"/>
      <c r="X6" s="104"/>
      <c r="Y6" s="61"/>
      <c r="Z6" s="61"/>
      <c r="AA6" s="52"/>
      <c r="AB6" s="52"/>
      <c r="AD6" s="17"/>
      <c r="AE6" s="167"/>
      <c r="AF6" s="167"/>
      <c r="AG6" s="172"/>
      <c r="AH6" s="17"/>
      <c r="AI6" s="167"/>
      <c r="AJ6" s="167"/>
    </row>
    <row r="7" spans="1:41" x14ac:dyDescent="0.25">
      <c r="A7" s="180">
        <f>IF('##zz500##'!B7&lt;&gt;"",'##zz500##'!B7,"")</f>
        <v>39104</v>
      </c>
      <c r="B7" s="192">
        <v>1118.8</v>
      </c>
      <c r="C7" s="146">
        <f t="shared" si="0"/>
        <v>4.5783402815426921E-2</v>
      </c>
      <c r="E7" s="17"/>
      <c r="F7" s="167"/>
      <c r="G7" s="172"/>
      <c r="H7" s="17"/>
      <c r="I7" s="167"/>
      <c r="O7" s="4"/>
      <c r="S7" s="192"/>
      <c r="X7" s="105"/>
      <c r="Y7" s="61"/>
      <c r="Z7" s="61"/>
      <c r="AA7" s="52"/>
      <c r="AB7" s="52"/>
      <c r="AD7" s="17"/>
      <c r="AE7" s="167"/>
      <c r="AF7" s="167"/>
      <c r="AG7" s="172"/>
      <c r="AH7" s="17"/>
      <c r="AI7" s="167"/>
      <c r="AJ7" s="167"/>
    </row>
    <row r="8" spans="1:41" x14ac:dyDescent="0.25">
      <c r="A8" s="180">
        <f>IF('##zz500##'!B8&lt;&gt;"",'##zz500##'!B8,"")</f>
        <v>39105</v>
      </c>
      <c r="B8" s="192">
        <v>1140.4100000000001</v>
      </c>
      <c r="C8" s="146">
        <f t="shared" si="0"/>
        <v>1.9315337861995019E-2</v>
      </c>
      <c r="E8" s="17"/>
      <c r="F8" s="167"/>
      <c r="G8" s="172"/>
      <c r="H8" s="17"/>
      <c r="I8" s="167"/>
      <c r="O8" s="4"/>
      <c r="S8" s="192"/>
      <c r="X8" s="105"/>
      <c r="Y8" s="61"/>
      <c r="Z8" s="61"/>
      <c r="AA8" s="52"/>
      <c r="AB8" s="52"/>
      <c r="AD8" s="17"/>
      <c r="AE8" s="167"/>
      <c r="AF8" s="167"/>
      <c r="AG8" s="172"/>
      <c r="AH8" s="17"/>
      <c r="AI8" s="167"/>
      <c r="AJ8" s="167"/>
    </row>
    <row r="9" spans="1:41" x14ac:dyDescent="0.25">
      <c r="A9" s="180">
        <f>IF('##zz500##'!B9&lt;&gt;"",'##zz500##'!B9,"")</f>
        <v>39106</v>
      </c>
      <c r="B9" s="192">
        <v>1173.57</v>
      </c>
      <c r="C9" s="146">
        <f t="shared" si="0"/>
        <v>2.9077261686586198E-2</v>
      </c>
      <c r="E9" s="17"/>
      <c r="F9" s="167"/>
      <c r="G9" s="172"/>
      <c r="H9" s="17"/>
      <c r="I9" s="167"/>
      <c r="O9" s="4"/>
      <c r="Q9" s="42"/>
      <c r="S9" s="192"/>
      <c r="X9" s="106"/>
      <c r="Y9" s="61"/>
      <c r="Z9" s="61"/>
      <c r="AA9" s="52"/>
      <c r="AB9" s="52"/>
      <c r="AD9" s="17"/>
      <c r="AE9" s="167"/>
      <c r="AF9" s="167"/>
      <c r="AG9" s="172"/>
      <c r="AH9" s="17"/>
      <c r="AI9" s="167"/>
      <c r="AJ9" s="167"/>
    </row>
    <row r="10" spans="1:41" x14ac:dyDescent="0.25">
      <c r="A10" s="180">
        <f>IF('##zz500##'!B10&lt;&gt;"",'##zz500##'!B10,"")</f>
        <v>39107</v>
      </c>
      <c r="B10" s="192">
        <v>1119.19</v>
      </c>
      <c r="C10" s="146">
        <f t="shared" si="0"/>
        <v>-4.633724447625609E-2</v>
      </c>
      <c r="E10" s="17"/>
      <c r="F10" s="166"/>
      <c r="G10" s="173"/>
      <c r="H10" s="17"/>
      <c r="I10" s="166"/>
      <c r="O10" s="4"/>
      <c r="S10" s="192"/>
      <c r="X10" s="107"/>
      <c r="Y10" s="51"/>
      <c r="Z10" s="51"/>
      <c r="AA10" s="52"/>
      <c r="AB10" s="52"/>
      <c r="AD10" s="17"/>
      <c r="AE10" s="166"/>
      <c r="AF10" s="166"/>
      <c r="AG10" s="173"/>
      <c r="AH10" s="17"/>
      <c r="AI10" s="166"/>
      <c r="AJ10" s="166"/>
    </row>
    <row r="11" spans="1:41" x14ac:dyDescent="0.25">
      <c r="A11" s="180">
        <f>IF('##zz500##'!B11&lt;&gt;"",'##zz500##'!B11,"")</f>
        <v>39108</v>
      </c>
      <c r="B11" s="192">
        <v>1118.32</v>
      </c>
      <c r="C11" s="146">
        <f t="shared" si="0"/>
        <v>-7.7734790339456517E-4</v>
      </c>
      <c r="E11" s="17"/>
      <c r="F11" s="166"/>
      <c r="G11" s="173"/>
      <c r="H11" s="17"/>
      <c r="I11" s="166"/>
      <c r="O11" s="4"/>
      <c r="S11" s="192"/>
      <c r="X11" s="106"/>
      <c r="Y11" s="51"/>
      <c r="Z11" s="51"/>
      <c r="AA11" s="52"/>
      <c r="AB11" s="52"/>
      <c r="AD11" s="17"/>
      <c r="AE11" s="166"/>
      <c r="AF11" s="166"/>
      <c r="AG11" s="173"/>
      <c r="AH11" s="17"/>
      <c r="AI11" s="166"/>
      <c r="AJ11" s="166"/>
    </row>
    <row r="12" spans="1:41" x14ac:dyDescent="0.25">
      <c r="A12" s="180">
        <f>IF('##zz500##'!B12&lt;&gt;"",'##zz500##'!B12,"")</f>
        <v>39111</v>
      </c>
      <c r="B12" s="192">
        <v>1154.75</v>
      </c>
      <c r="C12" s="146">
        <f t="shared" si="0"/>
        <v>3.2575649188067768E-2</v>
      </c>
      <c r="E12" s="17"/>
      <c r="F12" s="167"/>
      <c r="G12" s="172"/>
      <c r="H12" s="17"/>
      <c r="I12" s="167"/>
      <c r="O12" s="4"/>
      <c r="Q12" s="42"/>
      <c r="S12" s="192"/>
      <c r="X12" s="104"/>
      <c r="Y12" s="61"/>
      <c r="Z12" s="61"/>
      <c r="AA12" s="52"/>
      <c r="AB12" s="52"/>
      <c r="AD12" s="17"/>
      <c r="AE12" s="167"/>
      <c r="AF12" s="167"/>
      <c r="AG12" s="172"/>
      <c r="AH12" s="17"/>
      <c r="AI12" s="167"/>
      <c r="AJ12" s="167"/>
    </row>
    <row r="13" spans="1:41" x14ac:dyDescent="0.25">
      <c r="A13" s="180">
        <f>IF('##zz500##'!B13&lt;&gt;"",'##zz500##'!B13,"")</f>
        <v>39112</v>
      </c>
      <c r="B13" s="192">
        <v>1146.74</v>
      </c>
      <c r="C13" s="146">
        <f t="shared" si="0"/>
        <v>-6.9365663563542013E-3</v>
      </c>
      <c r="E13" s="17"/>
      <c r="F13" s="17"/>
      <c r="G13" s="130"/>
      <c r="H13" s="17"/>
      <c r="I13" s="17"/>
      <c r="S13" s="192"/>
      <c r="X13" s="105"/>
      <c r="Y13" s="49"/>
      <c r="Z13" s="49"/>
      <c r="AA13" s="52"/>
      <c r="AB13" s="52"/>
      <c r="AD13" s="17"/>
      <c r="AE13" s="17"/>
      <c r="AF13" s="17"/>
      <c r="AG13" s="130"/>
      <c r="AH13" s="17"/>
      <c r="AI13" s="17"/>
      <c r="AJ13" s="17"/>
    </row>
    <row r="14" spans="1:41" x14ac:dyDescent="0.25">
      <c r="A14" s="180">
        <f>IF('##zz500##'!B14&lt;&gt;"",'##zz500##'!B14,"")</f>
        <v>39113</v>
      </c>
      <c r="B14" s="192">
        <v>1110.81</v>
      </c>
      <c r="C14" s="146">
        <f t="shared" si="0"/>
        <v>-3.1332298515792667E-2</v>
      </c>
      <c r="E14" s="17"/>
      <c r="F14" s="16"/>
      <c r="G14" s="143"/>
      <c r="H14" s="17"/>
      <c r="I14" s="16"/>
      <c r="O14" s="39"/>
      <c r="Q14" s="64"/>
      <c r="S14" s="192"/>
      <c r="X14" s="107"/>
      <c r="Y14" s="50"/>
      <c r="Z14" s="50"/>
      <c r="AA14" s="52"/>
      <c r="AB14" s="52"/>
      <c r="AD14" s="17"/>
      <c r="AE14" s="16"/>
      <c r="AF14" s="16"/>
      <c r="AG14" s="143"/>
      <c r="AH14" s="17"/>
      <c r="AI14" s="16"/>
      <c r="AJ14" s="16"/>
    </row>
    <row r="15" spans="1:41" x14ac:dyDescent="0.25">
      <c r="A15" s="180">
        <f>IF('##zz500##'!B15&lt;&gt;"",'##zz500##'!B15,"")</f>
        <v>39114</v>
      </c>
      <c r="B15" s="192">
        <v>1127.8499999999999</v>
      </c>
      <c r="C15" s="146">
        <f t="shared" si="0"/>
        <v>1.5340157182596403E-2</v>
      </c>
      <c r="E15" s="17"/>
      <c r="F15" s="17"/>
      <c r="G15" s="130"/>
      <c r="H15" s="17"/>
      <c r="I15" s="17"/>
      <c r="S15" s="192"/>
      <c r="X15" s="105"/>
      <c r="Y15" s="49"/>
      <c r="Z15" s="49"/>
      <c r="AA15" s="52"/>
      <c r="AB15" s="52"/>
      <c r="AD15" s="17"/>
      <c r="AE15" s="17"/>
      <c r="AF15" s="17"/>
      <c r="AG15" s="130"/>
      <c r="AH15" s="17"/>
      <c r="AI15" s="17"/>
      <c r="AJ15" s="17"/>
    </row>
    <row r="16" spans="1:41" x14ac:dyDescent="0.25">
      <c r="A16" s="180">
        <f>IF('##zz500##'!B16&lt;&gt;"",'##zz500##'!B16,"")</f>
        <v>39115</v>
      </c>
      <c r="B16" s="192">
        <v>1132.45</v>
      </c>
      <c r="C16" s="146">
        <f t="shared" si="0"/>
        <v>4.0785565456400441E-3</v>
      </c>
      <c r="E16" s="17"/>
      <c r="F16" s="17"/>
      <c r="G16" s="130"/>
      <c r="H16" s="17"/>
      <c r="I16" s="17"/>
      <c r="S16" s="192"/>
      <c r="X16" s="105"/>
      <c r="Y16" s="49"/>
      <c r="Z16" s="49"/>
      <c r="AA16" s="52"/>
      <c r="AB16" s="52"/>
      <c r="AD16" s="17"/>
      <c r="AE16" s="17"/>
      <c r="AF16" s="17"/>
      <c r="AG16" s="130"/>
      <c r="AH16" s="17"/>
      <c r="AI16" s="17"/>
      <c r="AJ16" s="17"/>
    </row>
    <row r="17" spans="1:38" x14ac:dyDescent="0.25">
      <c r="A17" s="180">
        <f>IF('##zz500##'!B17&lt;&gt;"",'##zz500##'!B17,"")</f>
        <v>39118</v>
      </c>
      <c r="B17" s="192">
        <v>1165.8699999999999</v>
      </c>
      <c r="C17" s="146">
        <f t="shared" si="0"/>
        <v>2.9511236699191867E-2</v>
      </c>
      <c r="E17" s="17"/>
      <c r="F17" s="17"/>
      <c r="G17" s="174"/>
      <c r="H17" s="17"/>
      <c r="I17" s="17"/>
      <c r="O17" s="6"/>
      <c r="P17" s="123"/>
      <c r="Q17" s="65"/>
      <c r="S17" s="192"/>
      <c r="X17" s="106"/>
      <c r="Y17" s="52"/>
      <c r="Z17" s="52"/>
      <c r="AA17" s="52"/>
      <c r="AB17" s="52"/>
      <c r="AD17" s="17"/>
      <c r="AE17" s="17"/>
      <c r="AF17" s="17"/>
      <c r="AG17" s="174"/>
      <c r="AH17" s="17"/>
      <c r="AI17" s="17"/>
      <c r="AJ17" s="17"/>
    </row>
    <row r="18" spans="1:38" x14ac:dyDescent="0.25">
      <c r="A18" s="180">
        <f>IF('##zz500##'!B18&lt;&gt;"",'##zz500##'!B18,"")</f>
        <v>39119</v>
      </c>
      <c r="B18" s="192">
        <v>1191.83</v>
      </c>
      <c r="C18" s="146">
        <f t="shared" si="0"/>
        <v>2.2266633501162314E-2</v>
      </c>
      <c r="E18" s="17"/>
      <c r="F18" s="168"/>
      <c r="G18" s="175"/>
      <c r="H18" s="17"/>
      <c r="I18" s="168"/>
      <c r="O18" s="28"/>
      <c r="P18" s="123"/>
      <c r="S18" s="192"/>
      <c r="X18" s="108"/>
      <c r="Y18" s="62"/>
      <c r="Z18" s="62"/>
      <c r="AA18" s="52"/>
      <c r="AB18" s="52"/>
      <c r="AD18" s="17"/>
      <c r="AE18" s="168"/>
      <c r="AF18" s="168"/>
      <c r="AG18" s="175"/>
      <c r="AH18" s="17"/>
      <c r="AI18" s="168"/>
      <c r="AJ18" s="168"/>
      <c r="AL18" s="28"/>
    </row>
    <row r="19" spans="1:38" x14ac:dyDescent="0.25">
      <c r="A19" s="180">
        <f>IF('##zz500##'!B19&lt;&gt;"",'##zz500##'!B19,"")</f>
        <v>39120</v>
      </c>
      <c r="B19" s="192">
        <v>1199.3699999999999</v>
      </c>
      <c r="C19" s="146">
        <f t="shared" si="0"/>
        <v>6.3264056115386325E-3</v>
      </c>
      <c r="E19" s="17"/>
      <c r="F19" s="17"/>
      <c r="G19" s="174"/>
      <c r="H19" s="17"/>
      <c r="I19" s="17"/>
      <c r="O19" s="6"/>
      <c r="P19" s="123"/>
      <c r="Q19" s="65"/>
      <c r="S19" s="192"/>
      <c r="X19" s="106"/>
      <c r="Y19" s="52"/>
      <c r="Z19" s="52"/>
      <c r="AA19" s="52"/>
      <c r="AB19" s="52"/>
      <c r="AD19" s="17"/>
      <c r="AE19" s="17"/>
      <c r="AF19" s="17"/>
      <c r="AG19" s="174"/>
      <c r="AH19" s="17"/>
      <c r="AI19" s="17"/>
      <c r="AJ19" s="17"/>
    </row>
    <row r="20" spans="1:38" x14ac:dyDescent="0.25">
      <c r="A20" s="180">
        <f>IF('##zz500##'!B20&lt;&gt;"",'##zz500##'!B20,"")</f>
        <v>39121</v>
      </c>
      <c r="B20" s="192">
        <v>1220.94</v>
      </c>
      <c r="C20" s="146">
        <f t="shared" si="0"/>
        <v>1.7984441831961906E-2</v>
      </c>
      <c r="E20" s="17"/>
      <c r="F20" s="17"/>
      <c r="G20" s="174"/>
      <c r="H20" s="17"/>
      <c r="I20" s="17"/>
      <c r="O20" s="6"/>
      <c r="P20" s="123"/>
      <c r="Q20" s="65"/>
      <c r="S20" s="192"/>
      <c r="X20" s="106"/>
      <c r="Y20" s="52"/>
      <c r="Z20" s="52"/>
      <c r="AA20" s="52"/>
      <c r="AB20" s="52"/>
      <c r="AD20" s="17"/>
      <c r="AE20" s="17"/>
      <c r="AF20" s="17"/>
      <c r="AG20" s="174"/>
      <c r="AH20" s="17"/>
      <c r="AI20" s="17"/>
      <c r="AJ20" s="17"/>
    </row>
    <row r="21" spans="1:38" x14ac:dyDescent="0.25">
      <c r="A21" s="180">
        <f>IF('##zz500##'!B21&lt;&gt;"",'##zz500##'!B21,"")</f>
        <v>39122</v>
      </c>
      <c r="B21" s="192">
        <v>1222.57</v>
      </c>
      <c r="C21" s="146">
        <f t="shared" si="0"/>
        <v>1.3350369387519212E-3</v>
      </c>
      <c r="E21" s="17"/>
      <c r="F21" s="17"/>
      <c r="G21" s="174"/>
      <c r="H21" s="17"/>
      <c r="I21" s="17"/>
      <c r="N21" s="20"/>
      <c r="O21" s="6"/>
      <c r="P21" s="123"/>
      <c r="Q21" s="65"/>
      <c r="S21" s="192"/>
      <c r="X21" s="106"/>
      <c r="Y21" s="52"/>
      <c r="Z21" s="52"/>
      <c r="AA21" s="52"/>
      <c r="AB21" s="52"/>
      <c r="AD21" s="17"/>
      <c r="AE21" s="17"/>
      <c r="AF21" s="17"/>
      <c r="AG21" s="174"/>
      <c r="AH21" s="17"/>
      <c r="AI21" s="17"/>
      <c r="AJ21" s="17"/>
    </row>
    <row r="22" spans="1:38" x14ac:dyDescent="0.25">
      <c r="A22" s="180">
        <f>IF('##zz500##'!B22&lt;&gt;"",'##zz500##'!B22,"")</f>
        <v>39125</v>
      </c>
      <c r="B22" s="192">
        <v>1254.1300000000001</v>
      </c>
      <c r="C22" s="146">
        <f t="shared" si="0"/>
        <v>2.5814472790924192E-2</v>
      </c>
      <c r="E22" s="17"/>
      <c r="F22" s="16"/>
      <c r="G22" s="130"/>
      <c r="H22" s="17"/>
      <c r="I22" s="16"/>
      <c r="N22" s="20"/>
      <c r="O22" s="2"/>
      <c r="P22" s="123"/>
      <c r="S22" s="192"/>
      <c r="X22" s="105"/>
      <c r="Y22" s="49"/>
      <c r="Z22" s="49"/>
      <c r="AA22" s="52"/>
      <c r="AB22" s="52"/>
      <c r="AD22" s="17"/>
      <c r="AE22" s="16"/>
      <c r="AF22" s="176"/>
      <c r="AG22" s="130"/>
      <c r="AH22" s="17"/>
      <c r="AI22" s="16"/>
      <c r="AJ22" s="176"/>
    </row>
    <row r="23" spans="1:38" x14ac:dyDescent="0.25">
      <c r="A23" s="180">
        <f>IF('##zz500##'!B23&lt;&gt;"",'##zz500##'!B23,"")</f>
        <v>39126</v>
      </c>
      <c r="B23" s="192">
        <v>1275.22</v>
      </c>
      <c r="C23" s="146">
        <f t="shared" si="0"/>
        <v>1.6816438487238017E-2</v>
      </c>
      <c r="E23" s="17"/>
      <c r="F23" s="16"/>
      <c r="G23" s="130"/>
      <c r="H23" s="17"/>
      <c r="I23" s="16"/>
      <c r="N23" s="20"/>
      <c r="O23" s="2"/>
      <c r="P23" s="123"/>
      <c r="S23" s="192"/>
      <c r="X23" s="108"/>
      <c r="Y23" s="49"/>
      <c r="Z23" s="49"/>
      <c r="AA23" s="52"/>
      <c r="AB23" s="52"/>
      <c r="AD23" s="17"/>
      <c r="AE23" s="16"/>
      <c r="AF23" s="176"/>
      <c r="AG23" s="130"/>
      <c r="AH23" s="17"/>
      <c r="AI23" s="16"/>
      <c r="AJ23" s="176"/>
    </row>
    <row r="24" spans="1:38" x14ac:dyDescent="0.25">
      <c r="A24" s="180">
        <f>IF('##zz500##'!B24&lt;&gt;"",'##zz500##'!B24,"")</f>
        <v>39127</v>
      </c>
      <c r="B24" s="192">
        <v>1302.1300000000001</v>
      </c>
      <c r="C24" s="146">
        <f t="shared" si="0"/>
        <v>2.1102241181913728E-2</v>
      </c>
      <c r="E24" s="17"/>
      <c r="F24" s="16"/>
      <c r="G24" s="143"/>
      <c r="H24" s="17"/>
      <c r="I24" s="16"/>
      <c r="N24" s="20"/>
      <c r="O24" s="39"/>
      <c r="Q24" s="64"/>
      <c r="S24" s="192"/>
      <c r="X24" s="107"/>
      <c r="Y24" s="50"/>
      <c r="Z24" s="50"/>
      <c r="AA24" s="52"/>
      <c r="AB24" s="52"/>
      <c r="AD24" s="17"/>
      <c r="AE24" s="16"/>
      <c r="AF24" s="176"/>
      <c r="AG24" s="143"/>
      <c r="AH24" s="17"/>
      <c r="AI24" s="16"/>
      <c r="AJ24" s="176"/>
    </row>
    <row r="25" spans="1:38" x14ac:dyDescent="0.25">
      <c r="A25" s="180">
        <f>IF('##zz500##'!B25&lt;&gt;"",'##zz500##'!B25,"")</f>
        <v>39128</v>
      </c>
      <c r="B25" s="192">
        <v>1340.65</v>
      </c>
      <c r="C25" s="146">
        <f t="shared" si="0"/>
        <v>2.9582299770376297E-2</v>
      </c>
      <c r="E25" s="17"/>
      <c r="F25" s="17"/>
      <c r="G25" s="130"/>
      <c r="H25" s="17"/>
      <c r="I25" s="17"/>
      <c r="N25" s="20"/>
      <c r="S25" s="192"/>
      <c r="X25" s="105"/>
      <c r="Y25" s="49"/>
      <c r="Z25" s="49"/>
      <c r="AA25" s="52"/>
      <c r="AB25" s="52"/>
      <c r="AD25" s="17"/>
      <c r="AE25" s="17"/>
      <c r="AF25" s="176"/>
      <c r="AG25" s="130"/>
      <c r="AH25" s="17"/>
      <c r="AI25" s="17"/>
      <c r="AJ25" s="176"/>
    </row>
    <row r="26" spans="1:38" x14ac:dyDescent="0.25">
      <c r="A26" s="180">
        <f>IF('##zz500##'!B26&lt;&gt;"",'##zz500##'!B26,"")</f>
        <v>39129</v>
      </c>
      <c r="B26" s="192">
        <v>1349.33</v>
      </c>
      <c r="C26" s="146">
        <f t="shared" si="0"/>
        <v>6.4744713385296304E-3</v>
      </c>
      <c r="E26" s="17"/>
      <c r="F26" s="16"/>
      <c r="G26" s="143"/>
      <c r="H26" s="17"/>
      <c r="I26" s="16"/>
      <c r="N26" s="20"/>
      <c r="O26" s="39"/>
      <c r="S26" s="192"/>
      <c r="X26" s="107"/>
      <c r="Y26" s="50"/>
      <c r="Z26" s="50"/>
      <c r="AA26" s="52"/>
      <c r="AB26" s="52"/>
      <c r="AD26" s="17"/>
      <c r="AE26" s="16"/>
      <c r="AF26" s="176"/>
      <c r="AG26" s="143"/>
      <c r="AH26" s="17"/>
      <c r="AI26" s="16"/>
      <c r="AJ26" s="176"/>
    </row>
    <row r="27" spans="1:38" x14ac:dyDescent="0.25">
      <c r="A27" s="180">
        <f>IF('##zz500##'!B27&lt;&gt;"",'##zz500##'!B27,"")</f>
        <v>39139</v>
      </c>
      <c r="B27" s="192">
        <v>1429.21</v>
      </c>
      <c r="C27" s="146">
        <f t="shared" si="0"/>
        <v>5.9199750987527278E-2</v>
      </c>
      <c r="E27" s="17"/>
      <c r="F27" s="17"/>
      <c r="G27" s="130"/>
      <c r="H27" s="17"/>
      <c r="I27" s="17"/>
      <c r="N27" s="20"/>
      <c r="S27" s="192"/>
      <c r="AD27" s="17"/>
      <c r="AE27" s="17"/>
      <c r="AF27" s="17"/>
      <c r="AG27" s="130"/>
      <c r="AH27" s="17"/>
      <c r="AI27" s="17"/>
      <c r="AJ27" s="17"/>
    </row>
    <row r="28" spans="1:38" x14ac:dyDescent="0.25">
      <c r="A28" s="180">
        <f>IF('##zz500##'!B28&lt;&gt;"",'##zz500##'!B28,"")</f>
        <v>39140</v>
      </c>
      <c r="B28" s="192">
        <v>1308.1099999999999</v>
      </c>
      <c r="C28" s="146">
        <f t="shared" si="0"/>
        <v>-8.4732124740241166E-2</v>
      </c>
      <c r="E28" s="17"/>
      <c r="F28" s="17"/>
      <c r="G28" s="130"/>
      <c r="H28" s="17"/>
      <c r="I28" s="17"/>
      <c r="N28" s="20"/>
      <c r="S28" s="192"/>
      <c r="AD28" s="17"/>
      <c r="AE28" s="17"/>
      <c r="AF28" s="17"/>
      <c r="AG28" s="130"/>
      <c r="AH28" s="17"/>
      <c r="AI28" s="17"/>
      <c r="AJ28" s="17"/>
    </row>
    <row r="29" spans="1:38" x14ac:dyDescent="0.25">
      <c r="A29" s="180">
        <f>IF('##zz500##'!B29&lt;&gt;"",'##zz500##'!B29,"")</f>
        <v>39141</v>
      </c>
      <c r="B29" s="192">
        <v>1386.05</v>
      </c>
      <c r="C29" s="146">
        <f t="shared" si="0"/>
        <v>5.9582145232434547E-2</v>
      </c>
      <c r="E29" s="17"/>
      <c r="F29" s="17"/>
      <c r="G29" s="130"/>
      <c r="H29" s="17"/>
      <c r="I29" s="17"/>
      <c r="N29" s="20"/>
      <c r="S29" s="192"/>
      <c r="AD29" s="17"/>
      <c r="AE29" s="17"/>
      <c r="AF29" s="17"/>
      <c r="AG29" s="130"/>
      <c r="AH29" s="17"/>
      <c r="AI29" s="17"/>
      <c r="AJ29" s="17"/>
    </row>
    <row r="30" spans="1:38" x14ac:dyDescent="0.25">
      <c r="A30" s="180">
        <f>IF('##zz500##'!B30&lt;&gt;"",'##zz500##'!B30,"")</f>
        <v>39142</v>
      </c>
      <c r="B30" s="192">
        <v>1395.38</v>
      </c>
      <c r="C30" s="146">
        <f t="shared" si="0"/>
        <v>6.7313588975868033E-3</v>
      </c>
      <c r="E30" s="17"/>
      <c r="F30" s="17"/>
      <c r="G30" s="130"/>
      <c r="H30" s="17"/>
      <c r="I30" s="17"/>
      <c r="N30" s="20"/>
      <c r="S30" s="192"/>
      <c r="AD30" s="17"/>
      <c r="AE30" s="17"/>
      <c r="AF30" s="17"/>
      <c r="AG30" s="130"/>
      <c r="AH30" s="17"/>
      <c r="AI30" s="17"/>
      <c r="AJ30" s="17"/>
    </row>
    <row r="31" spans="1:38" x14ac:dyDescent="0.25">
      <c r="A31" s="180">
        <f>IF('##zz500##'!B31&lt;&gt;"",'##zz500##'!B31,"")</f>
        <v>39143</v>
      </c>
      <c r="B31" s="192">
        <v>1446.74</v>
      </c>
      <c r="C31" s="146">
        <f t="shared" si="0"/>
        <v>3.680717797302524E-2</v>
      </c>
      <c r="N31" s="20"/>
      <c r="S31" s="192"/>
    </row>
    <row r="32" spans="1:38" x14ac:dyDescent="0.25">
      <c r="A32" s="180">
        <f>IF('##zz500##'!B32&lt;&gt;"",'##zz500##'!B32,"")</f>
        <v>39146</v>
      </c>
      <c r="B32" s="192">
        <v>1445.09</v>
      </c>
      <c r="C32" s="146">
        <f t="shared" si="0"/>
        <v>-1.1404951822718834E-3</v>
      </c>
      <c r="N32" s="20"/>
      <c r="S32" s="192"/>
    </row>
    <row r="33" spans="1:19" x14ac:dyDescent="0.25">
      <c r="A33" s="180">
        <f>IF('##zz500##'!B33&lt;&gt;"",'##zz500##'!B33,"")</f>
        <v>39147</v>
      </c>
      <c r="B33" s="192">
        <v>1464.8</v>
      </c>
      <c r="C33" s="146">
        <f t="shared" si="0"/>
        <v>1.3639288902421276E-2</v>
      </c>
      <c r="N33" s="20"/>
      <c r="S33" s="192"/>
    </row>
    <row r="34" spans="1:19" x14ac:dyDescent="0.25">
      <c r="A34" s="180">
        <f>IF('##zz500##'!B34&lt;&gt;"",'##zz500##'!B34,"")</f>
        <v>39148</v>
      </c>
      <c r="B34" s="192">
        <v>1481.08</v>
      </c>
      <c r="C34" s="146">
        <f t="shared" si="0"/>
        <v>1.1114145275805454E-2</v>
      </c>
      <c r="N34" s="20"/>
      <c r="S34" s="192"/>
    </row>
    <row r="35" spans="1:19" x14ac:dyDescent="0.25">
      <c r="A35" s="180">
        <f>IF('##zz500##'!B35&lt;&gt;"",'##zz500##'!B35,"")</f>
        <v>39149</v>
      </c>
      <c r="B35" s="192">
        <v>1513.05</v>
      </c>
      <c r="C35" s="146">
        <f t="shared" si="0"/>
        <v>2.1585599697518054E-2</v>
      </c>
      <c r="N35" s="20"/>
      <c r="S35" s="192"/>
    </row>
    <row r="36" spans="1:19" x14ac:dyDescent="0.25">
      <c r="A36" s="180">
        <f>IF('##zz500##'!B36&lt;&gt;"",'##zz500##'!B36,"")</f>
        <v>39150</v>
      </c>
      <c r="B36" s="192">
        <v>1538.92</v>
      </c>
      <c r="C36" s="146">
        <f t="shared" si="0"/>
        <v>1.709791480783851E-2</v>
      </c>
      <c r="N36" s="20"/>
      <c r="S36" s="192"/>
    </row>
    <row r="37" spans="1:19" x14ac:dyDescent="0.25">
      <c r="A37" s="180">
        <f>IF('##zz500##'!B37&lt;&gt;"",'##zz500##'!B37,"")</f>
        <v>39153</v>
      </c>
      <c r="B37" s="192">
        <v>1608.09</v>
      </c>
      <c r="C37" s="146">
        <f t="shared" si="0"/>
        <v>4.494710576248262E-2</v>
      </c>
      <c r="N37" s="20"/>
      <c r="S37" s="192"/>
    </row>
    <row r="38" spans="1:19" x14ac:dyDescent="0.25">
      <c r="A38" s="180">
        <f>IF('##zz500##'!B38&lt;&gt;"",'##zz500##'!B38,"")</f>
        <v>39154</v>
      </c>
      <c r="B38" s="192">
        <v>1624.42</v>
      </c>
      <c r="C38" s="146">
        <f t="shared" si="0"/>
        <v>1.0154904265308629E-2</v>
      </c>
      <c r="N38" s="20"/>
      <c r="S38" s="192"/>
    </row>
    <row r="39" spans="1:19" x14ac:dyDescent="0.25">
      <c r="A39" s="180">
        <f>IF('##zz500##'!B39&lt;&gt;"",'##zz500##'!B39,"")</f>
        <v>39155</v>
      </c>
      <c r="B39" s="192">
        <v>1637.91</v>
      </c>
      <c r="C39" s="146">
        <f t="shared" si="0"/>
        <v>8.3045025301338171E-3</v>
      </c>
      <c r="N39" s="20"/>
      <c r="S39" s="192"/>
    </row>
    <row r="40" spans="1:19" x14ac:dyDescent="0.25">
      <c r="A40" s="180">
        <f>IF('##zz500##'!B40&lt;&gt;"",'##zz500##'!B40,"")</f>
        <v>39156</v>
      </c>
      <c r="B40" s="192">
        <v>1690.49</v>
      </c>
      <c r="C40" s="146">
        <f t="shared" si="0"/>
        <v>3.2101885940008845E-2</v>
      </c>
      <c r="N40" s="20"/>
      <c r="S40" s="192"/>
    </row>
    <row r="41" spans="1:19" x14ac:dyDescent="0.25">
      <c r="A41" s="180">
        <f>IF('##zz500##'!B41&lt;&gt;"",'##zz500##'!B41,"")</f>
        <v>39157</v>
      </c>
      <c r="B41" s="192">
        <v>1680.83</v>
      </c>
      <c r="C41" s="146">
        <f t="shared" si="0"/>
        <v>-5.7143195168265493E-3</v>
      </c>
      <c r="N41" s="20"/>
      <c r="S41" s="192"/>
    </row>
    <row r="42" spans="1:19" x14ac:dyDescent="0.25">
      <c r="A42" s="180">
        <f>IF('##zz500##'!B42&lt;&gt;"",'##zz500##'!B42,"")</f>
        <v>39160</v>
      </c>
      <c r="B42" s="192">
        <v>1692.85</v>
      </c>
      <c r="C42" s="146">
        <f t="shared" si="0"/>
        <v>7.1512288571717875E-3</v>
      </c>
      <c r="N42" s="20"/>
      <c r="S42" s="192"/>
    </row>
    <row r="43" spans="1:19" x14ac:dyDescent="0.25">
      <c r="A43" s="180">
        <f>IF('##zz500##'!B43&lt;&gt;"",'##zz500##'!B43,"")</f>
        <v>39161</v>
      </c>
      <c r="B43" s="192">
        <v>1754.07</v>
      </c>
      <c r="C43" s="146">
        <f t="shared" si="0"/>
        <v>3.6163865670319373E-2</v>
      </c>
      <c r="N43" s="20"/>
      <c r="S43" s="192"/>
    </row>
    <row r="44" spans="1:19" x14ac:dyDescent="0.25">
      <c r="A44" s="180">
        <f>IF('##zz500##'!B44&lt;&gt;"",'##zz500##'!B44,"")</f>
        <v>39162</v>
      </c>
      <c r="B44" s="192">
        <v>1803.03</v>
      </c>
      <c r="C44" s="146">
        <f t="shared" si="0"/>
        <v>2.791222699208129E-2</v>
      </c>
      <c r="N44" s="20"/>
      <c r="S44" s="192"/>
    </row>
    <row r="45" spans="1:19" x14ac:dyDescent="0.25">
      <c r="A45" s="180">
        <f>IF('##zz500##'!B45&lt;&gt;"",'##zz500##'!B45,"")</f>
        <v>39163</v>
      </c>
      <c r="B45" s="192">
        <v>1829.95</v>
      </c>
      <c r="C45" s="146">
        <f t="shared" si="0"/>
        <v>1.4930422677382094E-2</v>
      </c>
      <c r="N45" s="20"/>
      <c r="S45" s="192"/>
    </row>
    <row r="46" spans="1:19" x14ac:dyDescent="0.25">
      <c r="A46" s="180">
        <f>IF('##zz500##'!B46&lt;&gt;"",'##zz500##'!B46,"")</f>
        <v>39164</v>
      </c>
      <c r="B46" s="192">
        <v>1876.22</v>
      </c>
      <c r="C46" s="146">
        <f t="shared" si="0"/>
        <v>2.5284843848192518E-2</v>
      </c>
      <c r="N46" s="20"/>
      <c r="S46" s="192"/>
    </row>
    <row r="47" spans="1:19" x14ac:dyDescent="0.25">
      <c r="A47" s="180">
        <f>IF('##zz500##'!B47&lt;&gt;"",'##zz500##'!B47,"")</f>
        <v>39167</v>
      </c>
      <c r="B47" s="192">
        <v>1946.98</v>
      </c>
      <c r="C47" s="146">
        <f t="shared" si="0"/>
        <v>3.7714127341143433E-2</v>
      </c>
      <c r="N47" s="20"/>
      <c r="S47" s="192"/>
    </row>
    <row r="48" spans="1:19" x14ac:dyDescent="0.25">
      <c r="A48" s="180">
        <f>IF('##zz500##'!B48&lt;&gt;"",'##zz500##'!B48,"")</f>
        <v>39168</v>
      </c>
      <c r="B48" s="192">
        <v>1992.95</v>
      </c>
      <c r="C48" s="146">
        <f t="shared" si="0"/>
        <v>2.361092563868139E-2</v>
      </c>
      <c r="N48" s="20"/>
      <c r="S48" s="192"/>
    </row>
    <row r="49" spans="1:41" x14ac:dyDescent="0.25">
      <c r="A49" s="180">
        <f>IF('##zz500##'!B49&lt;&gt;"",'##zz500##'!B49,"")</f>
        <v>39169</v>
      </c>
      <c r="B49" s="192">
        <v>1957.59</v>
      </c>
      <c r="C49" s="146">
        <f t="shared" si="0"/>
        <v>-1.7742542462179212E-2</v>
      </c>
      <c r="N49" s="20"/>
      <c r="S49" s="192"/>
    </row>
    <row r="50" spans="1:41" x14ac:dyDescent="0.25">
      <c r="A50" s="180">
        <f>IF('##zz500##'!B50&lt;&gt;"",'##zz500##'!B50,"")</f>
        <v>39170</v>
      </c>
      <c r="B50" s="192">
        <v>1855.28</v>
      </c>
      <c r="C50" s="146">
        <f t="shared" si="0"/>
        <v>-5.2263242047619785E-2</v>
      </c>
      <c r="N50" s="20"/>
      <c r="S50" s="192"/>
    </row>
    <row r="51" spans="1:41" x14ac:dyDescent="0.25">
      <c r="A51" s="180">
        <f>IF('##zz500##'!B51&lt;&gt;"",'##zz500##'!B51,"")</f>
        <v>39171</v>
      </c>
      <c r="B51" s="192">
        <v>1862.89</v>
      </c>
      <c r="C51" s="146">
        <f t="shared" si="0"/>
        <v>4.1018067353715271E-3</v>
      </c>
      <c r="N51" s="20"/>
      <c r="S51" s="192"/>
    </row>
    <row r="52" spans="1:41" x14ac:dyDescent="0.25">
      <c r="A52" s="180">
        <f>IF('##zz500##'!B52&lt;&gt;"",'##zz500##'!B52,"")</f>
        <v>39174</v>
      </c>
      <c r="B52" s="192">
        <v>1899.6</v>
      </c>
      <c r="C52" s="146">
        <f t="shared" si="0"/>
        <v>1.9705940769449537E-2</v>
      </c>
      <c r="N52" s="20"/>
      <c r="S52" s="192"/>
    </row>
    <row r="53" spans="1:41" x14ac:dyDescent="0.25">
      <c r="A53" s="180">
        <f>IF('##zz500##'!B53&lt;&gt;"",'##zz500##'!B53,"")</f>
        <v>39175</v>
      </c>
      <c r="B53" s="192">
        <v>1940.41</v>
      </c>
      <c r="C53" s="146">
        <f t="shared" si="0"/>
        <v>2.1483470204253674E-2</v>
      </c>
      <c r="N53" s="20"/>
      <c r="S53" s="192"/>
    </row>
    <row r="54" spans="1:41" x14ac:dyDescent="0.25">
      <c r="A54" s="180">
        <f>IF('##zz500##'!B54&lt;&gt;"",'##zz500##'!B54,"")</f>
        <v>39176</v>
      </c>
      <c r="B54" s="192">
        <v>2005.05</v>
      </c>
      <c r="C54" s="146">
        <f t="shared" si="0"/>
        <v>3.331254734824074E-2</v>
      </c>
      <c r="N54" s="20"/>
      <c r="S54" s="192"/>
    </row>
    <row r="55" spans="1:41" x14ac:dyDescent="0.25">
      <c r="A55" s="180">
        <f>IF('##zz500##'!B55&lt;&gt;"",'##zz500##'!B55,"")</f>
        <v>39177</v>
      </c>
      <c r="B55" s="192">
        <v>2042.58</v>
      </c>
      <c r="C55" s="146">
        <f t="shared" si="0"/>
        <v>1.8717737712276472E-2</v>
      </c>
      <c r="N55" s="20"/>
      <c r="S55" s="192"/>
    </row>
    <row r="56" spans="1:41" x14ac:dyDescent="0.25">
      <c r="A56" s="180">
        <f>IF('##zz500##'!B56&lt;&gt;"",'##zz500##'!B56,"")</f>
        <v>39178</v>
      </c>
      <c r="B56" s="192">
        <v>2051.9499999999998</v>
      </c>
      <c r="C56" s="146">
        <f t="shared" si="0"/>
        <v>4.5873356245531571E-3</v>
      </c>
      <c r="N56" s="20"/>
      <c r="S56" s="192"/>
    </row>
    <row r="57" spans="1:41" x14ac:dyDescent="0.25">
      <c r="A57" s="180">
        <f>IF('##zz500##'!B57&lt;&gt;"",'##zz500##'!B57,"")</f>
        <v>39181</v>
      </c>
      <c r="B57" s="192">
        <v>2065.14</v>
      </c>
      <c r="C57" s="146">
        <f t="shared" si="0"/>
        <v>6.4280318721217089E-3</v>
      </c>
      <c r="N57" s="20"/>
      <c r="S57" s="192"/>
    </row>
    <row r="58" spans="1:41" x14ac:dyDescent="0.25">
      <c r="A58" s="180">
        <f>IF('##zz500##'!B58&lt;&gt;"",'##zz500##'!B58,"")</f>
        <v>39182</v>
      </c>
      <c r="B58" s="192">
        <v>2090.1999999999998</v>
      </c>
      <c r="C58" s="146">
        <f t="shared" si="0"/>
        <v>1.2134770524032223E-2</v>
      </c>
      <c r="N58" s="20"/>
      <c r="S58" s="192"/>
    </row>
    <row r="59" spans="1:41" x14ac:dyDescent="0.25">
      <c r="A59" s="180">
        <f>IF('##zz500##'!B59&lt;&gt;"",'##zz500##'!B59,"")</f>
        <v>39183</v>
      </c>
      <c r="B59" s="192">
        <v>2097.5100000000002</v>
      </c>
      <c r="C59" s="146">
        <f t="shared" si="0"/>
        <v>3.4972729882309928E-3</v>
      </c>
      <c r="N59" s="20"/>
      <c r="S59" s="192"/>
    </row>
    <row r="60" spans="1:41" x14ac:dyDescent="0.25">
      <c r="A60" s="180">
        <f>IF('##zz500##'!B60&lt;&gt;"",'##zz500##'!B60,"")</f>
        <v>39184</v>
      </c>
      <c r="B60" s="192">
        <v>2131.5500000000002</v>
      </c>
      <c r="C60" s="146">
        <f t="shared" si="0"/>
        <v>1.6228766489790214E-2</v>
      </c>
      <c r="N60" s="20"/>
      <c r="S60" s="192"/>
    </row>
    <row r="61" spans="1:41" s="11" customFormat="1" x14ac:dyDescent="0.25">
      <c r="A61" s="180">
        <f>IF('##zz500##'!B61&lt;&gt;"",'##zz500##'!B61,"")</f>
        <v>39185</v>
      </c>
      <c r="B61" s="192">
        <v>2130.35</v>
      </c>
      <c r="C61" s="146">
        <f t="shared" si="0"/>
        <v>-5.6297060824295198E-4</v>
      </c>
      <c r="D61" s="143"/>
      <c r="E61" s="14"/>
      <c r="F61" s="14"/>
      <c r="G61" s="129"/>
      <c r="H61" s="14"/>
      <c r="I61" s="14"/>
      <c r="J61" s="23"/>
      <c r="K61" s="23"/>
      <c r="L61" s="23"/>
      <c r="M61" s="23"/>
      <c r="N61" s="40"/>
      <c r="O61" s="40"/>
      <c r="P61" s="112"/>
      <c r="Q61" s="41"/>
      <c r="R61" s="17"/>
      <c r="S61" s="192"/>
      <c r="T61" s="21"/>
      <c r="U61" s="21"/>
      <c r="V61" s="146"/>
      <c r="W61" s="146"/>
      <c r="X61" s="88"/>
      <c r="AA61" s="14"/>
      <c r="AB61" s="14"/>
      <c r="AC61" s="142"/>
      <c r="AD61" s="14"/>
      <c r="AE61" s="14"/>
      <c r="AF61" s="14"/>
      <c r="AG61" s="129"/>
      <c r="AH61" s="14"/>
      <c r="AI61" s="14"/>
      <c r="AJ61" s="14"/>
      <c r="AL61" s="14"/>
      <c r="AM61" s="13"/>
      <c r="AN61" s="13"/>
      <c r="AO61" s="13"/>
    </row>
    <row r="62" spans="1:41" x14ac:dyDescent="0.25">
      <c r="A62" s="180">
        <f>IF('##zz500##'!B62&lt;&gt;"",'##zz500##'!B62,"")</f>
        <v>39188</v>
      </c>
      <c r="B62" s="192">
        <v>2181.7800000000002</v>
      </c>
      <c r="C62" s="146">
        <f t="shared" si="0"/>
        <v>2.4141572980965753E-2</v>
      </c>
      <c r="N62" s="20"/>
      <c r="O62" s="20"/>
      <c r="S62" s="192"/>
    </row>
    <row r="63" spans="1:41" x14ac:dyDescent="0.25">
      <c r="A63" s="180">
        <f>IF('##zz500##'!B63&lt;&gt;"",'##zz500##'!B63,"")</f>
        <v>39189</v>
      </c>
      <c r="B63" s="192">
        <v>2260.33</v>
      </c>
      <c r="C63" s="146">
        <f t="shared" si="0"/>
        <v>3.6002713380817397E-2</v>
      </c>
      <c r="N63" s="20"/>
      <c r="O63" s="20"/>
      <c r="S63" s="192"/>
    </row>
    <row r="64" spans="1:41" x14ac:dyDescent="0.25">
      <c r="A64" s="180">
        <f>IF('##zz500##'!B64&lt;&gt;"",'##zz500##'!B64,"")</f>
        <v>39190</v>
      </c>
      <c r="B64" s="192">
        <v>2312.16</v>
      </c>
      <c r="C64" s="146">
        <f t="shared" si="0"/>
        <v>2.2930280091844946E-2</v>
      </c>
      <c r="N64" s="20"/>
      <c r="O64" s="20"/>
      <c r="S64" s="192"/>
    </row>
    <row r="65" spans="1:41" x14ac:dyDescent="0.25">
      <c r="A65" s="180">
        <f>IF('##zz500##'!B65&lt;&gt;"",'##zz500##'!B65,"")</f>
        <v>39191</v>
      </c>
      <c r="B65" s="192">
        <v>2186.15</v>
      </c>
      <c r="C65" s="146">
        <f t="shared" si="0"/>
        <v>-5.44988236108227E-2</v>
      </c>
      <c r="N65" s="20"/>
      <c r="O65" s="20"/>
      <c r="S65" s="192"/>
    </row>
    <row r="66" spans="1:41" x14ac:dyDescent="0.25">
      <c r="A66" s="180">
        <f>IF('##zz500##'!B66&lt;&gt;"",'##zz500##'!B66,"")</f>
        <v>39192</v>
      </c>
      <c r="B66" s="192">
        <v>2312.38</v>
      </c>
      <c r="C66" s="146">
        <f t="shared" si="0"/>
        <v>5.7740777165336432E-2</v>
      </c>
      <c r="N66" s="20"/>
      <c r="O66" s="20"/>
      <c r="S66" s="192"/>
    </row>
    <row r="67" spans="1:41" x14ac:dyDescent="0.25">
      <c r="A67" s="180">
        <f>IF('##zz500##'!B67&lt;&gt;"",'##zz500##'!B67,"")</f>
        <v>39195</v>
      </c>
      <c r="B67" s="192">
        <v>2410.46</v>
      </c>
      <c r="C67" s="146">
        <f t="shared" si="0"/>
        <v>4.2415173976595444E-2</v>
      </c>
      <c r="N67" s="20"/>
      <c r="O67" s="20"/>
      <c r="S67" s="192"/>
    </row>
    <row r="68" spans="1:41" x14ac:dyDescent="0.25">
      <c r="A68" s="180">
        <f>IF('##zz500##'!B68&lt;&gt;"",'##zz500##'!B68,"")</f>
        <v>39196</v>
      </c>
      <c r="B68" s="192">
        <v>2442.4499999999998</v>
      </c>
      <c r="C68" s="146">
        <f t="shared" ref="C68:C131" si="1">IF(AND(B67&gt;0,B68&gt;0),B68/B67-1,"")</f>
        <v>1.3271325805032985E-2</v>
      </c>
      <c r="N68" s="20"/>
      <c r="O68" s="20"/>
      <c r="S68" s="192"/>
    </row>
    <row r="69" spans="1:41" x14ac:dyDescent="0.25">
      <c r="A69" s="180">
        <f>IF('##zz500##'!B69&lt;&gt;"",'##zz500##'!B69,"")</f>
        <v>39197</v>
      </c>
      <c r="B69" s="192">
        <v>2428.87</v>
      </c>
      <c r="C69" s="146">
        <f t="shared" si="1"/>
        <v>-5.5599909926508095E-3</v>
      </c>
      <c r="N69" s="20"/>
      <c r="O69" s="20"/>
      <c r="S69" s="192"/>
    </row>
    <row r="70" spans="1:41" x14ac:dyDescent="0.25">
      <c r="A70" s="180">
        <f>IF('##zz500##'!B70&lt;&gt;"",'##zz500##'!B70,"")</f>
        <v>39198</v>
      </c>
      <c r="B70" s="192">
        <v>2447.8200000000002</v>
      </c>
      <c r="C70" s="146">
        <f t="shared" si="1"/>
        <v>7.8019819916257394E-3</v>
      </c>
      <c r="N70" s="20"/>
      <c r="O70" s="20"/>
      <c r="S70" s="192"/>
    </row>
    <row r="71" spans="1:41" x14ac:dyDescent="0.25">
      <c r="A71" s="180">
        <f>IF('##zz500##'!B71&lt;&gt;"",'##zz500##'!B71,"")</f>
        <v>39199</v>
      </c>
      <c r="B71" s="192">
        <v>2440.46</v>
      </c>
      <c r="C71" s="146">
        <f t="shared" si="1"/>
        <v>-3.0067570327884097E-3</v>
      </c>
      <c r="N71" s="20"/>
      <c r="O71" s="20"/>
      <c r="S71" s="192"/>
    </row>
    <row r="72" spans="1:41" x14ac:dyDescent="0.25">
      <c r="A72" s="180">
        <f>IF('##zz500##'!B72&lt;&gt;"",'##zz500##'!B72,"")</f>
        <v>39202</v>
      </c>
      <c r="B72" s="192">
        <v>2473.02</v>
      </c>
      <c r="C72" s="146">
        <f t="shared" si="1"/>
        <v>1.3341747047687758E-2</v>
      </c>
      <c r="N72" s="20"/>
      <c r="O72" s="20"/>
      <c r="S72" s="192"/>
    </row>
    <row r="73" spans="1:41" s="15" customFormat="1" x14ac:dyDescent="0.25">
      <c r="A73" s="180">
        <f>IF('##zz500##'!B73&lt;&gt;"",'##zz500##'!B73,"")</f>
        <v>39210</v>
      </c>
      <c r="B73" s="192">
        <v>2581.96</v>
      </c>
      <c r="C73" s="146">
        <f t="shared" si="1"/>
        <v>4.4051402738352285E-2</v>
      </c>
      <c r="D73" s="143"/>
      <c r="E73" s="17"/>
      <c r="F73" s="17"/>
      <c r="G73" s="130"/>
      <c r="H73" s="17"/>
      <c r="I73" s="17"/>
      <c r="J73" s="23"/>
      <c r="K73" s="23"/>
      <c r="L73" s="23"/>
      <c r="M73" s="23"/>
      <c r="N73" s="60"/>
      <c r="O73" s="60"/>
      <c r="P73" s="112"/>
      <c r="Q73" s="113"/>
      <c r="R73" s="17"/>
      <c r="S73" s="192"/>
      <c r="T73" s="110"/>
      <c r="U73" s="110"/>
      <c r="V73" s="146"/>
      <c r="W73" s="146"/>
      <c r="X73" s="114"/>
      <c r="AA73" s="17"/>
      <c r="AB73" s="17"/>
      <c r="AC73" s="143"/>
      <c r="AD73" s="17"/>
      <c r="AE73" s="17"/>
      <c r="AF73" s="17"/>
      <c r="AG73" s="130"/>
      <c r="AH73" s="17"/>
      <c r="AI73" s="17"/>
      <c r="AJ73" s="17"/>
      <c r="AL73" s="17"/>
      <c r="AM73" s="16"/>
      <c r="AN73" s="16"/>
      <c r="AO73" s="16"/>
    </row>
    <row r="74" spans="1:41" x14ac:dyDescent="0.25">
      <c r="A74" s="180">
        <f>IF('##zz500##'!B74&lt;&gt;"",'##zz500##'!B74,"")</f>
        <v>39211</v>
      </c>
      <c r="B74" s="192">
        <v>2626.91</v>
      </c>
      <c r="C74" s="146">
        <f t="shared" si="1"/>
        <v>1.7409254984585232E-2</v>
      </c>
      <c r="N74" s="20"/>
      <c r="O74" s="20"/>
      <c r="S74" s="192"/>
    </row>
    <row r="75" spans="1:41" x14ac:dyDescent="0.25">
      <c r="A75" s="180">
        <f>IF('##zz500##'!B75&lt;&gt;"",'##zz500##'!B75,"")</f>
        <v>39212</v>
      </c>
      <c r="B75" s="192">
        <v>2672.85</v>
      </c>
      <c r="C75" s="146">
        <f t="shared" si="1"/>
        <v>1.7488227613431828E-2</v>
      </c>
      <c r="N75" s="20"/>
      <c r="O75" s="20"/>
      <c r="S75" s="192"/>
    </row>
    <row r="76" spans="1:41" x14ac:dyDescent="0.25">
      <c r="A76" s="180">
        <f>IF('##zz500##'!B76&lt;&gt;"",'##zz500##'!B76,"")</f>
        <v>39213</v>
      </c>
      <c r="B76" s="192">
        <v>2670.38</v>
      </c>
      <c r="C76" s="146">
        <f t="shared" si="1"/>
        <v>-9.2410722636881992E-4</v>
      </c>
      <c r="N76" s="20"/>
      <c r="O76" s="20"/>
      <c r="S76" s="192"/>
    </row>
    <row r="77" spans="1:41" x14ac:dyDescent="0.25">
      <c r="A77" s="180">
        <f>IF('##zz500##'!B77&lt;&gt;"",'##zz500##'!B77,"")</f>
        <v>39216</v>
      </c>
      <c r="B77" s="192">
        <v>2707.79</v>
      </c>
      <c r="C77" s="146">
        <f t="shared" si="1"/>
        <v>1.4009242130333499E-2</v>
      </c>
      <c r="N77" s="20"/>
      <c r="O77" s="20"/>
      <c r="S77" s="192"/>
    </row>
    <row r="78" spans="1:41" x14ac:dyDescent="0.25">
      <c r="A78" s="180">
        <f>IF('##zz500##'!B78&lt;&gt;"",'##zz500##'!B78,"")</f>
        <v>39217</v>
      </c>
      <c r="B78" s="192">
        <v>2652.35</v>
      </c>
      <c r="C78" s="146">
        <f t="shared" si="1"/>
        <v>-2.0474261297958818E-2</v>
      </c>
      <c r="N78" s="20"/>
      <c r="O78" s="20"/>
      <c r="S78" s="192"/>
    </row>
    <row r="79" spans="1:41" x14ac:dyDescent="0.25">
      <c r="A79" s="180">
        <f>IF('##zz500##'!B79&lt;&gt;"",'##zz500##'!B79,"")</f>
        <v>39218</v>
      </c>
      <c r="B79" s="192">
        <v>2723.14</v>
      </c>
      <c r="C79" s="146">
        <f t="shared" si="1"/>
        <v>2.6689539465002632E-2</v>
      </c>
      <c r="N79" s="20"/>
      <c r="O79" s="20"/>
      <c r="S79" s="192"/>
    </row>
    <row r="80" spans="1:41" x14ac:dyDescent="0.25">
      <c r="A80" s="180">
        <f>IF('##zz500##'!B80&lt;&gt;"",'##zz500##'!B80,"")</f>
        <v>39219</v>
      </c>
      <c r="B80" s="192">
        <v>2817.89</v>
      </c>
      <c r="C80" s="146">
        <f t="shared" si="1"/>
        <v>3.4794391768326216E-2</v>
      </c>
      <c r="N80" s="20"/>
      <c r="O80" s="20"/>
      <c r="S80" s="192"/>
    </row>
    <row r="81" spans="1:19" x14ac:dyDescent="0.25">
      <c r="A81" s="180">
        <f>IF('##zz500##'!B81&lt;&gt;"",'##zz500##'!B81,"")</f>
        <v>39220</v>
      </c>
      <c r="B81" s="192">
        <v>2826.23</v>
      </c>
      <c r="C81" s="146">
        <f t="shared" si="1"/>
        <v>2.9596613068643141E-3</v>
      </c>
      <c r="N81" s="20"/>
      <c r="O81" s="20"/>
      <c r="S81" s="192"/>
    </row>
    <row r="82" spans="1:19" x14ac:dyDescent="0.25">
      <c r="A82" s="180">
        <f>IF('##zz500##'!B82&lt;&gt;"",'##zz500##'!B82,"")</f>
        <v>39223</v>
      </c>
      <c r="B82" s="192">
        <v>2905.73</v>
      </c>
      <c r="C82" s="146">
        <f t="shared" si="1"/>
        <v>2.8129345453130172E-2</v>
      </c>
      <c r="N82" s="20"/>
      <c r="O82" s="20"/>
      <c r="S82" s="192"/>
    </row>
    <row r="83" spans="1:19" x14ac:dyDescent="0.25">
      <c r="A83" s="180">
        <f>IF('##zz500##'!B83&lt;&gt;"",'##zz500##'!B83,"")</f>
        <v>39224</v>
      </c>
      <c r="B83" s="192">
        <v>2947.62</v>
      </c>
      <c r="C83" s="146">
        <f t="shared" si="1"/>
        <v>1.4416342881134803E-2</v>
      </c>
      <c r="N83" s="20"/>
      <c r="O83" s="20"/>
      <c r="S83" s="192"/>
    </row>
    <row r="84" spans="1:19" x14ac:dyDescent="0.25">
      <c r="A84" s="180">
        <f>IF('##zz500##'!B84&lt;&gt;"",'##zz500##'!B84,"")</f>
        <v>39225</v>
      </c>
      <c r="B84" s="192">
        <v>3030.97</v>
      </c>
      <c r="C84" s="146">
        <f t="shared" si="1"/>
        <v>2.8277050637463441E-2</v>
      </c>
      <c r="N84" s="20"/>
      <c r="O84" s="20"/>
      <c r="S84" s="192"/>
    </row>
    <row r="85" spans="1:19" x14ac:dyDescent="0.25">
      <c r="A85" s="180">
        <f>IF('##zz500##'!B85&lt;&gt;"",'##zz500##'!B85,"")</f>
        <v>39226</v>
      </c>
      <c r="B85" s="192">
        <v>2978.52</v>
      </c>
      <c r="C85" s="146">
        <f t="shared" si="1"/>
        <v>-1.7304691237458592E-2</v>
      </c>
      <c r="N85" s="20"/>
      <c r="O85" s="20"/>
      <c r="S85" s="192"/>
    </row>
    <row r="86" spans="1:19" x14ac:dyDescent="0.25">
      <c r="A86" s="180">
        <f>IF('##zz500##'!B86&lt;&gt;"",'##zz500##'!B86,"")</f>
        <v>39227</v>
      </c>
      <c r="B86" s="192">
        <v>3018.13</v>
      </c>
      <c r="C86" s="146">
        <f t="shared" si="1"/>
        <v>1.3298550958193989E-2</v>
      </c>
      <c r="N86" s="20"/>
      <c r="O86" s="20"/>
      <c r="S86" s="192"/>
    </row>
    <row r="87" spans="1:19" x14ac:dyDescent="0.25">
      <c r="A87" s="180">
        <f>IF('##zz500##'!B87&lt;&gt;"",'##zz500##'!B87,"")</f>
        <v>39230</v>
      </c>
      <c r="B87" s="192">
        <v>3097.03</v>
      </c>
      <c r="C87" s="146">
        <f t="shared" si="1"/>
        <v>2.6142015088813197E-2</v>
      </c>
      <c r="N87" s="20"/>
      <c r="O87" s="20"/>
      <c r="S87" s="192"/>
    </row>
    <row r="88" spans="1:19" x14ac:dyDescent="0.25">
      <c r="A88" s="180">
        <f>IF('##zz500##'!B88&lt;&gt;"",'##zz500##'!B88,"")</f>
        <v>39231</v>
      </c>
      <c r="B88" s="192">
        <v>3173.92</v>
      </c>
      <c r="C88" s="146">
        <f t="shared" si="1"/>
        <v>2.4827011685388811E-2</v>
      </c>
      <c r="N88" s="20"/>
      <c r="O88" s="20"/>
      <c r="S88" s="192"/>
    </row>
    <row r="89" spans="1:19" x14ac:dyDescent="0.25">
      <c r="A89" s="180">
        <f>IF('##zz500##'!B89&lt;&gt;"",'##zz500##'!B89,"")</f>
        <v>39232</v>
      </c>
      <c r="B89" s="192">
        <v>2932.85</v>
      </c>
      <c r="C89" s="146">
        <f t="shared" si="1"/>
        <v>-7.5953395170640814E-2</v>
      </c>
      <c r="N89" s="20"/>
      <c r="O89" s="20"/>
      <c r="S89" s="192"/>
    </row>
    <row r="90" spans="1:19" x14ac:dyDescent="0.25">
      <c r="A90" s="180">
        <f>IF('##zz500##'!B90&lt;&gt;"",'##zz500##'!B90,"")</f>
        <v>39233</v>
      </c>
      <c r="B90" s="192">
        <v>2708.99</v>
      </c>
      <c r="C90" s="146">
        <f t="shared" si="1"/>
        <v>-7.632848594370667E-2</v>
      </c>
      <c r="N90" s="20"/>
      <c r="O90" s="20"/>
      <c r="S90" s="192"/>
    </row>
    <row r="91" spans="1:19" x14ac:dyDescent="0.25">
      <c r="A91" s="180">
        <f>IF('##zz500##'!B91&lt;&gt;"",'##zz500##'!B91,"")</f>
        <v>39234</v>
      </c>
      <c r="B91" s="192">
        <v>2456.0700000000002</v>
      </c>
      <c r="C91" s="146">
        <f t="shared" si="1"/>
        <v>-9.3363209166515748E-2</v>
      </c>
      <c r="N91" s="20"/>
      <c r="O91" s="20"/>
      <c r="S91" s="192"/>
    </row>
    <row r="92" spans="1:19" x14ac:dyDescent="0.25">
      <c r="A92" s="180">
        <f>IF('##zz500##'!B92&lt;&gt;"",'##zz500##'!B92,"")</f>
        <v>39237</v>
      </c>
      <c r="B92" s="192">
        <v>2212.87</v>
      </c>
      <c r="C92" s="146">
        <f t="shared" si="1"/>
        <v>-9.9019979072257791E-2</v>
      </c>
      <c r="N92" s="20"/>
      <c r="O92" s="20"/>
      <c r="S92" s="192"/>
    </row>
    <row r="93" spans="1:19" x14ac:dyDescent="0.25">
      <c r="A93" s="180">
        <f>IF('##zz500##'!B93&lt;&gt;"",'##zz500##'!B93,"")</f>
        <v>39238</v>
      </c>
      <c r="B93" s="192">
        <v>2204.34</v>
      </c>
      <c r="C93" s="146">
        <f t="shared" si="1"/>
        <v>-3.8547226000622548E-3</v>
      </c>
      <c r="N93" s="20"/>
      <c r="O93" s="20"/>
      <c r="S93" s="192"/>
    </row>
    <row r="94" spans="1:19" x14ac:dyDescent="0.25">
      <c r="A94" s="180">
        <f>IF('##zz500##'!B94&lt;&gt;"",'##zz500##'!B94,"")</f>
        <v>39239</v>
      </c>
      <c r="B94" s="192">
        <v>2229.23</v>
      </c>
      <c r="C94" s="146">
        <f t="shared" si="1"/>
        <v>1.1291361586688087E-2</v>
      </c>
      <c r="N94" s="20"/>
      <c r="O94" s="20"/>
      <c r="S94" s="192"/>
    </row>
    <row r="95" spans="1:19" x14ac:dyDescent="0.25">
      <c r="A95" s="180">
        <f>IF('##zz500##'!B95&lt;&gt;"",'##zz500##'!B95,"")</f>
        <v>39240</v>
      </c>
      <c r="B95" s="192">
        <v>2335.3200000000002</v>
      </c>
      <c r="C95" s="146">
        <f t="shared" si="1"/>
        <v>4.7590423599179976E-2</v>
      </c>
      <c r="N95" s="20"/>
      <c r="O95" s="20"/>
      <c r="S95" s="192"/>
    </row>
    <row r="96" spans="1:19" x14ac:dyDescent="0.25">
      <c r="A96" s="180">
        <f>IF('##zz500##'!B96&lt;&gt;"",'##zz500##'!B96,"")</f>
        <v>39241</v>
      </c>
      <c r="B96" s="192">
        <v>2350.4699999999998</v>
      </c>
      <c r="C96" s="146">
        <f t="shared" si="1"/>
        <v>6.4873336416420013E-3</v>
      </c>
      <c r="N96" s="20"/>
      <c r="O96" s="20"/>
      <c r="S96" s="192"/>
    </row>
    <row r="97" spans="1:19" x14ac:dyDescent="0.25">
      <c r="A97" s="180">
        <f>IF('##zz500##'!B97&lt;&gt;"",'##zz500##'!B97,"")</f>
        <v>39244</v>
      </c>
      <c r="B97" s="192">
        <v>2387.7600000000002</v>
      </c>
      <c r="C97" s="146">
        <f t="shared" si="1"/>
        <v>1.5864912123958463E-2</v>
      </c>
      <c r="N97" s="20"/>
      <c r="O97" s="20"/>
      <c r="S97" s="192"/>
    </row>
    <row r="98" spans="1:19" x14ac:dyDescent="0.25">
      <c r="A98" s="180">
        <f>IF('##zz500##'!B98&lt;&gt;"",'##zz500##'!B98,"")</f>
        <v>39245</v>
      </c>
      <c r="B98" s="192">
        <v>2391.12</v>
      </c>
      <c r="C98" s="146">
        <f t="shared" si="1"/>
        <v>1.4071766006631403E-3</v>
      </c>
      <c r="N98" s="20"/>
      <c r="O98" s="20"/>
      <c r="S98" s="192"/>
    </row>
    <row r="99" spans="1:19" x14ac:dyDescent="0.25">
      <c r="A99" s="180">
        <f>IF('##zz500##'!B99&lt;&gt;"",'##zz500##'!B99,"")</f>
        <v>39246</v>
      </c>
      <c r="B99" s="192">
        <v>2534.67</v>
      </c>
      <c r="C99" s="146">
        <f t="shared" si="1"/>
        <v>6.0034628124059131E-2</v>
      </c>
      <c r="N99" s="20"/>
      <c r="O99" s="20"/>
      <c r="S99" s="192"/>
    </row>
    <row r="100" spans="1:19" x14ac:dyDescent="0.25">
      <c r="A100" s="180">
        <f>IF('##zz500##'!B100&lt;&gt;"",'##zz500##'!B100,"")</f>
        <v>39247</v>
      </c>
      <c r="B100" s="192">
        <v>2527.4699999999998</v>
      </c>
      <c r="C100" s="146">
        <f t="shared" si="1"/>
        <v>-2.840606469481366E-3</v>
      </c>
      <c r="N100" s="20"/>
      <c r="O100" s="20"/>
      <c r="S100" s="192"/>
    </row>
    <row r="101" spans="1:19" x14ac:dyDescent="0.25">
      <c r="A101" s="180">
        <f>IF('##zz500##'!B101&lt;&gt;"",'##zz500##'!B101,"")</f>
        <v>39248</v>
      </c>
      <c r="B101" s="192">
        <v>2525.86</v>
      </c>
      <c r="C101" s="146">
        <f t="shared" si="1"/>
        <v>-6.3700063700056209E-4</v>
      </c>
      <c r="N101" s="20"/>
      <c r="O101" s="20"/>
      <c r="S101" s="192"/>
    </row>
    <row r="102" spans="1:19" x14ac:dyDescent="0.25">
      <c r="A102" s="180">
        <f>IF('##zz500##'!B102&lt;&gt;"",'##zz500##'!B102,"")</f>
        <v>39251</v>
      </c>
      <c r="B102" s="192">
        <v>2617.92</v>
      </c>
      <c r="C102" s="146">
        <f t="shared" si="1"/>
        <v>3.6446992311529591E-2</v>
      </c>
      <c r="N102" s="20"/>
      <c r="O102" s="20"/>
      <c r="S102" s="192"/>
    </row>
    <row r="103" spans="1:19" x14ac:dyDescent="0.25">
      <c r="A103" s="180">
        <f>IF('##zz500##'!B103&lt;&gt;"",'##zz500##'!B103,"")</f>
        <v>39252</v>
      </c>
      <c r="B103" s="192">
        <v>2654.52</v>
      </c>
      <c r="C103" s="146">
        <f t="shared" si="1"/>
        <v>1.3980564723139022E-2</v>
      </c>
      <c r="N103" s="20"/>
      <c r="O103" s="20"/>
      <c r="S103" s="192"/>
    </row>
    <row r="104" spans="1:19" x14ac:dyDescent="0.25">
      <c r="A104" s="180">
        <f>IF('##zz500##'!B104&lt;&gt;"",'##zz500##'!B104,"")</f>
        <v>39253</v>
      </c>
      <c r="B104" s="192">
        <v>2589.5</v>
      </c>
      <c r="C104" s="146">
        <f t="shared" si="1"/>
        <v>-2.4494070491086872E-2</v>
      </c>
      <c r="N104" s="20"/>
      <c r="O104" s="20"/>
      <c r="S104" s="192"/>
    </row>
    <row r="105" spans="1:19" x14ac:dyDescent="0.25">
      <c r="A105" s="180">
        <f>IF('##zz500##'!B105&lt;&gt;"",'##zz500##'!B105,"")</f>
        <v>39254</v>
      </c>
      <c r="B105" s="192">
        <v>2559.71</v>
      </c>
      <c r="C105" s="146">
        <f t="shared" si="1"/>
        <v>-1.1504151380575367E-2</v>
      </c>
      <c r="N105" s="20"/>
      <c r="O105" s="20"/>
      <c r="S105" s="192"/>
    </row>
    <row r="106" spans="1:19" x14ac:dyDescent="0.25">
      <c r="A106" s="180">
        <f>IF('##zz500##'!B106&lt;&gt;"",'##zz500##'!B106,"")</f>
        <v>39255</v>
      </c>
      <c r="B106" s="192">
        <v>2404.7399999999998</v>
      </c>
      <c r="C106" s="146">
        <f t="shared" si="1"/>
        <v>-6.054201452508301E-2</v>
      </c>
      <c r="N106" s="20"/>
      <c r="O106" s="20"/>
      <c r="S106" s="192"/>
    </row>
    <row r="107" spans="1:19" x14ac:dyDescent="0.25">
      <c r="A107" s="180">
        <f>IF('##zz500##'!B107&lt;&gt;"",'##zz500##'!B107,"")</f>
        <v>39258</v>
      </c>
      <c r="B107" s="192">
        <v>2282.2600000000002</v>
      </c>
      <c r="C107" s="146">
        <f t="shared" si="1"/>
        <v>-5.0932741169523399E-2</v>
      </c>
      <c r="N107" s="20"/>
      <c r="O107" s="20"/>
      <c r="S107" s="192"/>
    </row>
    <row r="108" spans="1:19" x14ac:dyDescent="0.25">
      <c r="A108" s="180">
        <f>IF('##zz500##'!B108&lt;&gt;"",'##zz500##'!B108,"")</f>
        <v>39259</v>
      </c>
      <c r="B108" s="192">
        <v>2337.41</v>
      </c>
      <c r="C108" s="146">
        <f t="shared" si="1"/>
        <v>2.4164643817969678E-2</v>
      </c>
      <c r="N108" s="20"/>
      <c r="O108" s="20"/>
      <c r="S108" s="192"/>
    </row>
    <row r="109" spans="1:19" x14ac:dyDescent="0.25">
      <c r="A109" s="180">
        <f>IF('##zz500##'!B109&lt;&gt;"",'##zz500##'!B109,"")</f>
        <v>39260</v>
      </c>
      <c r="B109" s="192">
        <v>2376.4499999999998</v>
      </c>
      <c r="C109" s="146">
        <f t="shared" si="1"/>
        <v>1.6702247359256628E-2</v>
      </c>
      <c r="N109" s="20"/>
      <c r="O109" s="20"/>
      <c r="S109" s="192"/>
    </row>
    <row r="110" spans="1:19" x14ac:dyDescent="0.25">
      <c r="A110" s="180">
        <f>IF('##zz500##'!B110&lt;&gt;"",'##zz500##'!B110,"")</f>
        <v>39261</v>
      </c>
      <c r="B110" s="192">
        <v>2207.48</v>
      </c>
      <c r="C110" s="146">
        <f t="shared" si="1"/>
        <v>-7.1101853605167298E-2</v>
      </c>
      <c r="N110" s="20"/>
      <c r="O110" s="20"/>
      <c r="S110" s="192"/>
    </row>
    <row r="111" spans="1:19" x14ac:dyDescent="0.25">
      <c r="A111" s="180">
        <f>IF('##zz500##'!B111&lt;&gt;"",'##zz500##'!B111,"")</f>
        <v>39262</v>
      </c>
      <c r="B111" s="192">
        <v>2117.79</v>
      </c>
      <c r="C111" s="146">
        <f t="shared" si="1"/>
        <v>-4.0630039683258734E-2</v>
      </c>
      <c r="N111" s="20"/>
      <c r="O111" s="20"/>
      <c r="S111" s="192"/>
    </row>
    <row r="112" spans="1:19" x14ac:dyDescent="0.25">
      <c r="A112" s="180">
        <f>IF('##zz500##'!B112&lt;&gt;"",'##zz500##'!B112,"")</f>
        <v>39265</v>
      </c>
      <c r="B112" s="192">
        <v>2204.27</v>
      </c>
      <c r="C112" s="146">
        <f t="shared" si="1"/>
        <v>4.083502141383244E-2</v>
      </c>
      <c r="N112" s="20"/>
      <c r="O112" s="20"/>
      <c r="S112" s="192"/>
    </row>
    <row r="113" spans="1:19" x14ac:dyDescent="0.25">
      <c r="A113" s="180">
        <f>IF('##zz500##'!B113&lt;&gt;"",'##zz500##'!B113,"")</f>
        <v>39266</v>
      </c>
      <c r="B113" s="192">
        <v>2225.9</v>
      </c>
      <c r="C113" s="146">
        <f t="shared" si="1"/>
        <v>9.8127724824998985E-3</v>
      </c>
      <c r="N113" s="20"/>
      <c r="O113" s="20"/>
      <c r="S113" s="192"/>
    </row>
    <row r="114" spans="1:19" x14ac:dyDescent="0.25">
      <c r="A114" s="180">
        <f>IF('##zz500##'!B114&lt;&gt;"",'##zz500##'!B114,"")</f>
        <v>39267</v>
      </c>
      <c r="B114" s="192">
        <v>2162.6</v>
      </c>
      <c r="C114" s="146">
        <f t="shared" si="1"/>
        <v>-2.8437935217215604E-2</v>
      </c>
      <c r="N114" s="20"/>
      <c r="O114" s="20"/>
      <c r="S114" s="192"/>
    </row>
    <row r="115" spans="1:19" x14ac:dyDescent="0.25">
      <c r="A115" s="180">
        <f>IF('##zz500##'!B115&lt;&gt;"",'##zz500##'!B115,"")</f>
        <v>39268</v>
      </c>
      <c r="B115" s="192">
        <v>2046.6</v>
      </c>
      <c r="C115" s="146">
        <f t="shared" si="1"/>
        <v>-5.3639138074539905E-2</v>
      </c>
      <c r="N115" s="20"/>
      <c r="O115" s="20"/>
      <c r="S115" s="192"/>
    </row>
    <row r="116" spans="1:19" x14ac:dyDescent="0.25">
      <c r="A116" s="180">
        <f>IF('##zz500##'!B116&lt;&gt;"",'##zz500##'!B116,"")</f>
        <v>39269</v>
      </c>
      <c r="B116" s="192">
        <v>2169.36</v>
      </c>
      <c r="C116" s="146">
        <f t="shared" si="1"/>
        <v>5.9982409850483753E-2</v>
      </c>
      <c r="N116" s="20"/>
      <c r="O116" s="20"/>
      <c r="S116" s="192"/>
    </row>
    <row r="117" spans="1:19" x14ac:dyDescent="0.25">
      <c r="A117" s="180">
        <f>IF('##zz500##'!B117&lt;&gt;"",'##zz500##'!B117,"")</f>
        <v>39272</v>
      </c>
      <c r="B117" s="192">
        <v>2226.59</v>
      </c>
      <c r="C117" s="146">
        <f t="shared" si="1"/>
        <v>2.6381052476306399E-2</v>
      </c>
      <c r="N117" s="20"/>
      <c r="O117" s="20"/>
      <c r="S117" s="192"/>
    </row>
    <row r="118" spans="1:19" x14ac:dyDescent="0.25">
      <c r="A118" s="180">
        <f>IF('##zz500##'!B118&lt;&gt;"",'##zz500##'!B118,"")</f>
        <v>39273</v>
      </c>
      <c r="B118" s="192">
        <v>2172.37</v>
      </c>
      <c r="C118" s="146">
        <f t="shared" si="1"/>
        <v>-2.4351137838578341E-2</v>
      </c>
      <c r="N118" s="20"/>
      <c r="O118" s="20"/>
      <c r="S118" s="192"/>
    </row>
    <row r="119" spans="1:19" x14ac:dyDescent="0.25">
      <c r="A119" s="180">
        <f>IF('##zz500##'!B119&lt;&gt;"",'##zz500##'!B119,"")</f>
        <v>39274</v>
      </c>
      <c r="B119" s="192">
        <v>2217.63</v>
      </c>
      <c r="C119" s="146">
        <f t="shared" si="1"/>
        <v>2.0834388248779145E-2</v>
      </c>
      <c r="N119" s="20"/>
      <c r="O119" s="20"/>
      <c r="S119" s="192"/>
    </row>
    <row r="120" spans="1:19" x14ac:dyDescent="0.25">
      <c r="A120" s="180">
        <f>IF('##zz500##'!B120&lt;&gt;"",'##zz500##'!B120,"")</f>
        <v>39275</v>
      </c>
      <c r="B120" s="192">
        <v>2252.2800000000002</v>
      </c>
      <c r="C120" s="146">
        <f t="shared" si="1"/>
        <v>1.5624788625695052E-2</v>
      </c>
      <c r="N120" s="20"/>
      <c r="O120" s="20"/>
      <c r="S120" s="192"/>
    </row>
    <row r="121" spans="1:19" x14ac:dyDescent="0.25">
      <c r="A121" s="180">
        <f>IF('##zz500##'!B121&lt;&gt;"",'##zz500##'!B121,"")</f>
        <v>39276</v>
      </c>
      <c r="B121" s="192">
        <v>2234.11</v>
      </c>
      <c r="C121" s="146">
        <f t="shared" si="1"/>
        <v>-8.0673806098708889E-3</v>
      </c>
      <c r="N121" s="20"/>
      <c r="O121" s="20"/>
      <c r="S121" s="192"/>
    </row>
    <row r="122" spans="1:19" x14ac:dyDescent="0.25">
      <c r="A122" s="180">
        <f>IF('##zz500##'!B122&lt;&gt;"",'##zz500##'!B122,"")</f>
        <v>39279</v>
      </c>
      <c r="B122" s="192">
        <v>2142.5500000000002</v>
      </c>
      <c r="C122" s="146">
        <f t="shared" si="1"/>
        <v>-4.0982762710878085E-2</v>
      </c>
      <c r="N122" s="20"/>
      <c r="O122" s="20"/>
      <c r="S122" s="192"/>
    </row>
    <row r="123" spans="1:19" x14ac:dyDescent="0.25">
      <c r="A123" s="180">
        <f>IF('##zz500##'!B123&lt;&gt;"",'##zz500##'!B123,"")</f>
        <v>39280</v>
      </c>
      <c r="B123" s="192">
        <v>2205.85</v>
      </c>
      <c r="C123" s="146">
        <f t="shared" si="1"/>
        <v>2.9544234673636316E-2</v>
      </c>
      <c r="N123" s="20"/>
      <c r="O123" s="20"/>
      <c r="S123" s="192"/>
    </row>
    <row r="124" spans="1:19" x14ac:dyDescent="0.25">
      <c r="A124" s="180">
        <f>IF('##zz500##'!B124&lt;&gt;"",'##zz500##'!B124,"")</f>
        <v>39281</v>
      </c>
      <c r="B124" s="192">
        <v>2215.13</v>
      </c>
      <c r="C124" s="146">
        <f t="shared" si="1"/>
        <v>4.2069950359273633E-3</v>
      </c>
      <c r="N124" s="20"/>
      <c r="O124" s="20"/>
      <c r="S124" s="192"/>
    </row>
    <row r="125" spans="1:19" x14ac:dyDescent="0.25">
      <c r="A125" s="180">
        <f>IF('##zz500##'!B125&lt;&gt;"",'##zz500##'!B125,"")</f>
        <v>39282</v>
      </c>
      <c r="B125" s="192">
        <v>2245.34</v>
      </c>
      <c r="C125" s="146">
        <f t="shared" si="1"/>
        <v>1.3638025759210581E-2</v>
      </c>
      <c r="N125" s="20"/>
      <c r="O125" s="20"/>
      <c r="S125" s="192"/>
    </row>
    <row r="126" spans="1:19" x14ac:dyDescent="0.25">
      <c r="A126" s="180">
        <f>IF('##zz500##'!B126&lt;&gt;"",'##zz500##'!B126,"")</f>
        <v>39283</v>
      </c>
      <c r="B126" s="192">
        <v>2324.31</v>
      </c>
      <c r="C126" s="146">
        <f t="shared" si="1"/>
        <v>3.5170620039726597E-2</v>
      </c>
      <c r="N126" s="20"/>
      <c r="O126" s="20"/>
      <c r="S126" s="192"/>
    </row>
    <row r="127" spans="1:19" x14ac:dyDescent="0.25">
      <c r="A127" s="180">
        <f>IF('##zz500##'!B127&lt;&gt;"",'##zz500##'!B127,"")</f>
        <v>39286</v>
      </c>
      <c r="B127" s="192">
        <v>2428.62</v>
      </c>
      <c r="C127" s="146">
        <f t="shared" si="1"/>
        <v>4.4877834712237163E-2</v>
      </c>
      <c r="N127" s="20"/>
      <c r="O127" s="20"/>
      <c r="S127" s="192"/>
    </row>
    <row r="128" spans="1:19" x14ac:dyDescent="0.25">
      <c r="A128" s="180">
        <f>IF('##zz500##'!B128&lt;&gt;"",'##zz500##'!B128,"")</f>
        <v>39287</v>
      </c>
      <c r="B128" s="192">
        <v>2434.9699999999998</v>
      </c>
      <c r="C128" s="146">
        <f t="shared" si="1"/>
        <v>2.6146535892810352E-3</v>
      </c>
      <c r="N128" s="20"/>
      <c r="O128" s="20"/>
      <c r="S128" s="192"/>
    </row>
    <row r="129" spans="1:19" x14ac:dyDescent="0.25">
      <c r="A129" s="180">
        <f>IF('##zz500##'!B129&lt;&gt;"",'##zz500##'!B129,"")</f>
        <v>39288</v>
      </c>
      <c r="B129" s="192">
        <v>2498.77</v>
      </c>
      <c r="C129" s="146">
        <f t="shared" si="1"/>
        <v>2.6201554844618391E-2</v>
      </c>
      <c r="N129" s="20"/>
      <c r="O129" s="20"/>
      <c r="S129" s="192"/>
    </row>
    <row r="130" spans="1:19" x14ac:dyDescent="0.25">
      <c r="A130" s="180">
        <f>IF('##zz500##'!B130&lt;&gt;"",'##zz500##'!B130,"")</f>
        <v>39289</v>
      </c>
      <c r="B130" s="192">
        <v>2551.4499999999998</v>
      </c>
      <c r="C130" s="146">
        <f t="shared" si="1"/>
        <v>2.1082372527283288E-2</v>
      </c>
      <c r="N130" s="20"/>
      <c r="O130" s="20"/>
      <c r="S130" s="192"/>
    </row>
    <row r="131" spans="1:19" x14ac:dyDescent="0.25">
      <c r="A131" s="180">
        <f>IF('##zz500##'!B131&lt;&gt;"",'##zz500##'!B131,"")</f>
        <v>39290</v>
      </c>
      <c r="B131" s="192">
        <v>2629.01</v>
      </c>
      <c r="C131" s="146">
        <f t="shared" si="1"/>
        <v>3.0398400909287027E-2</v>
      </c>
      <c r="N131" s="20"/>
      <c r="O131" s="20"/>
      <c r="S131" s="192"/>
    </row>
    <row r="132" spans="1:19" x14ac:dyDescent="0.25">
      <c r="A132" s="180">
        <f>IF('##zz500##'!B132&lt;&gt;"",'##zz500##'!B132,"")</f>
        <v>39293</v>
      </c>
      <c r="B132" s="192">
        <v>2683.7</v>
      </c>
      <c r="C132" s="146">
        <f t="shared" ref="C132:C195" si="2">IF(AND(B131&gt;0,B132&gt;0),B132/B131-1,"")</f>
        <v>2.0802507407731374E-2</v>
      </c>
      <c r="N132" s="20"/>
      <c r="O132" s="20"/>
      <c r="S132" s="192"/>
    </row>
    <row r="133" spans="1:19" x14ac:dyDescent="0.25">
      <c r="A133" s="180">
        <f>IF('##zz500##'!B133&lt;&gt;"",'##zz500##'!B133,"")</f>
        <v>39294</v>
      </c>
      <c r="B133" s="192">
        <v>2712.44</v>
      </c>
      <c r="C133" s="146">
        <f t="shared" si="2"/>
        <v>1.0709095651525891E-2</v>
      </c>
      <c r="N133" s="20"/>
      <c r="O133" s="20"/>
      <c r="S133" s="192"/>
    </row>
    <row r="134" spans="1:19" x14ac:dyDescent="0.25">
      <c r="A134" s="180">
        <f>IF('##zz500##'!B134&lt;&gt;"",'##zz500##'!B134,"")</f>
        <v>39295</v>
      </c>
      <c r="B134" s="192">
        <v>2561.0500000000002</v>
      </c>
      <c r="C134" s="146">
        <f t="shared" si="2"/>
        <v>-5.5813216144873223E-2</v>
      </c>
      <c r="N134" s="20"/>
      <c r="O134" s="20"/>
      <c r="S134" s="192"/>
    </row>
    <row r="135" spans="1:19" x14ac:dyDescent="0.25">
      <c r="A135" s="180">
        <f>IF('##zz500##'!B135&lt;&gt;"",'##zz500##'!B135,"")</f>
        <v>39296</v>
      </c>
      <c r="B135" s="192">
        <v>2677.64</v>
      </c>
      <c r="C135" s="146">
        <f t="shared" si="2"/>
        <v>4.5524296675191644E-2</v>
      </c>
      <c r="N135" s="20"/>
      <c r="O135" s="20"/>
      <c r="S135" s="192"/>
    </row>
    <row r="136" spans="1:19" x14ac:dyDescent="0.25">
      <c r="A136" s="180">
        <f>IF('##zz500##'!B136&lt;&gt;"",'##zz500##'!B136,"")</f>
        <v>39297</v>
      </c>
      <c r="B136" s="192">
        <v>2742.45</v>
      </c>
      <c r="C136" s="146">
        <f t="shared" si="2"/>
        <v>2.420414992306652E-2</v>
      </c>
      <c r="N136" s="20"/>
      <c r="O136" s="20"/>
      <c r="S136" s="192"/>
    </row>
    <row r="137" spans="1:19" x14ac:dyDescent="0.25">
      <c r="A137" s="180">
        <f>IF('##zz500##'!B137&lt;&gt;"",'##zz500##'!B137,"")</f>
        <v>39300</v>
      </c>
      <c r="B137" s="192">
        <v>2768.85</v>
      </c>
      <c r="C137" s="146">
        <f t="shared" si="2"/>
        <v>9.6264289230432176E-3</v>
      </c>
      <c r="N137" s="20"/>
      <c r="O137" s="20"/>
      <c r="S137" s="192"/>
    </row>
    <row r="138" spans="1:19" x14ac:dyDescent="0.25">
      <c r="A138" s="180">
        <f>IF('##zz500##'!B138&lt;&gt;"",'##zz500##'!B138,"")</f>
        <v>39301</v>
      </c>
      <c r="B138" s="192">
        <v>2752.71</v>
      </c>
      <c r="C138" s="146">
        <f t="shared" si="2"/>
        <v>-5.8291348393737508E-3</v>
      </c>
      <c r="N138" s="20"/>
      <c r="O138" s="20"/>
      <c r="S138" s="192"/>
    </row>
    <row r="139" spans="1:19" x14ac:dyDescent="0.25">
      <c r="A139" s="180">
        <f>IF('##zz500##'!B139&lt;&gt;"",'##zz500##'!B139,"")</f>
        <v>39302</v>
      </c>
      <c r="B139" s="192">
        <v>2736.99</v>
      </c>
      <c r="C139" s="146">
        <f t="shared" si="2"/>
        <v>-5.7107359656485279E-3</v>
      </c>
      <c r="N139" s="20"/>
      <c r="O139" s="20"/>
      <c r="S139" s="192"/>
    </row>
    <row r="140" spans="1:19" x14ac:dyDescent="0.25">
      <c r="A140" s="180">
        <f>IF('##zz500##'!B140&lt;&gt;"",'##zz500##'!B140,"")</f>
        <v>39303</v>
      </c>
      <c r="B140" s="192">
        <v>2766.1</v>
      </c>
      <c r="C140" s="146">
        <f t="shared" si="2"/>
        <v>1.0635771413121775E-2</v>
      </c>
      <c r="N140" s="20"/>
      <c r="O140" s="20"/>
      <c r="S140" s="192"/>
    </row>
    <row r="141" spans="1:19" x14ac:dyDescent="0.25">
      <c r="A141" s="180">
        <f>IF('##zz500##'!B141&lt;&gt;"",'##zz500##'!B141,"")</f>
        <v>39304</v>
      </c>
      <c r="B141" s="192">
        <v>2672.04</v>
      </c>
      <c r="C141" s="146">
        <f t="shared" si="2"/>
        <v>-3.4004555149849902E-2</v>
      </c>
      <c r="N141" s="20"/>
      <c r="O141" s="20"/>
      <c r="S141" s="192"/>
    </row>
    <row r="142" spans="1:19" x14ac:dyDescent="0.25">
      <c r="A142" s="180">
        <f>IF('##zz500##'!B142&lt;&gt;"",'##zz500##'!B142,"")</f>
        <v>39307</v>
      </c>
      <c r="B142" s="192">
        <v>2663.76</v>
      </c>
      <c r="C142" s="146">
        <f t="shared" si="2"/>
        <v>-3.0987560066465525E-3</v>
      </c>
      <c r="N142" s="20"/>
      <c r="O142" s="20"/>
      <c r="S142" s="192"/>
    </row>
    <row r="143" spans="1:19" x14ac:dyDescent="0.25">
      <c r="A143" s="180">
        <f>IF('##zz500##'!B143&lt;&gt;"",'##zz500##'!B143,"")</f>
        <v>39308</v>
      </c>
      <c r="B143" s="192">
        <v>2751.34</v>
      </c>
      <c r="C143" s="146">
        <f t="shared" si="2"/>
        <v>3.2878337387752588E-2</v>
      </c>
      <c r="N143" s="20"/>
      <c r="O143" s="20"/>
      <c r="S143" s="192"/>
    </row>
    <row r="144" spans="1:19" x14ac:dyDescent="0.25">
      <c r="A144" s="180">
        <f>IF('##zz500##'!B144&lt;&gt;"",'##zz500##'!B144,"")</f>
        <v>39309</v>
      </c>
      <c r="B144" s="192">
        <v>2744.6</v>
      </c>
      <c r="C144" s="146">
        <f t="shared" si="2"/>
        <v>-2.4497154113996E-3</v>
      </c>
      <c r="N144" s="20"/>
      <c r="O144" s="20"/>
      <c r="S144" s="192"/>
    </row>
    <row r="145" spans="1:19" x14ac:dyDescent="0.25">
      <c r="A145" s="180">
        <f>IF('##zz500##'!B145&lt;&gt;"",'##zz500##'!B145,"")</f>
        <v>39310</v>
      </c>
      <c r="B145" s="192">
        <v>2772.21</v>
      </c>
      <c r="C145" s="146">
        <f t="shared" si="2"/>
        <v>1.0059753698171026E-2</v>
      </c>
      <c r="N145" s="20"/>
      <c r="O145" s="20"/>
      <c r="S145" s="192"/>
    </row>
    <row r="146" spans="1:19" x14ac:dyDescent="0.25">
      <c r="A146" s="180">
        <f>IF('##zz500##'!B146&lt;&gt;"",'##zz500##'!B146,"")</f>
        <v>39311</v>
      </c>
      <c r="B146" s="192">
        <v>2820.52</v>
      </c>
      <c r="C146" s="146">
        <f t="shared" si="2"/>
        <v>1.7426529736203289E-2</v>
      </c>
      <c r="N146" s="20"/>
      <c r="O146" s="20"/>
      <c r="S146" s="192"/>
    </row>
    <row r="147" spans="1:19" x14ac:dyDescent="0.25">
      <c r="A147" s="180">
        <f>IF('##zz500##'!B147&lt;&gt;"",'##zz500##'!B147,"")</f>
        <v>39314</v>
      </c>
      <c r="B147" s="192">
        <v>2917.59</v>
      </c>
      <c r="C147" s="146">
        <f t="shared" si="2"/>
        <v>3.4415639669280962E-2</v>
      </c>
      <c r="N147" s="20"/>
      <c r="O147" s="20"/>
      <c r="S147" s="192"/>
    </row>
    <row r="148" spans="1:19" x14ac:dyDescent="0.25">
      <c r="A148" s="180">
        <f>IF('##zz500##'!B148&lt;&gt;"",'##zz500##'!B148,"")</f>
        <v>39315</v>
      </c>
      <c r="B148" s="192">
        <v>2942.79</v>
      </c>
      <c r="C148" s="146">
        <f t="shared" si="2"/>
        <v>8.6372656884619037E-3</v>
      </c>
      <c r="N148" s="20"/>
      <c r="O148" s="20"/>
      <c r="S148" s="192"/>
    </row>
    <row r="149" spans="1:19" x14ac:dyDescent="0.25">
      <c r="A149" s="180">
        <f>IF('##zz500##'!B149&lt;&gt;"",'##zz500##'!B149,"")</f>
        <v>39316</v>
      </c>
      <c r="B149" s="192">
        <v>2988.26</v>
      </c>
      <c r="C149" s="146">
        <f t="shared" si="2"/>
        <v>1.5451323403980588E-2</v>
      </c>
      <c r="N149" s="20"/>
      <c r="O149" s="20"/>
      <c r="S149" s="192"/>
    </row>
    <row r="150" spans="1:19" x14ac:dyDescent="0.25">
      <c r="A150" s="180">
        <f>IF('##zz500##'!B150&lt;&gt;"",'##zz500##'!B150,"")</f>
        <v>39317</v>
      </c>
      <c r="B150" s="192">
        <v>3019.29</v>
      </c>
      <c r="C150" s="146">
        <f t="shared" si="2"/>
        <v>1.0383969266395843E-2</v>
      </c>
      <c r="N150" s="20"/>
      <c r="O150" s="20"/>
      <c r="S150" s="192"/>
    </row>
    <row r="151" spans="1:19" x14ac:dyDescent="0.25">
      <c r="A151" s="180">
        <f>IF('##zz500##'!B151&lt;&gt;"",'##zz500##'!B151,"")</f>
        <v>39318</v>
      </c>
      <c r="B151" s="192">
        <v>2984.21</v>
      </c>
      <c r="C151" s="146">
        <f t="shared" si="2"/>
        <v>-1.1618625570912311E-2</v>
      </c>
      <c r="N151" s="20"/>
      <c r="O151" s="20"/>
      <c r="S151" s="192"/>
    </row>
    <row r="152" spans="1:19" x14ac:dyDescent="0.25">
      <c r="A152" s="180">
        <f>IF('##zz500##'!B152&lt;&gt;"",'##zz500##'!B152,"")</f>
        <v>39321</v>
      </c>
      <c r="B152" s="192">
        <v>3010.64</v>
      </c>
      <c r="C152" s="146">
        <f t="shared" si="2"/>
        <v>8.8566153186269148E-3</v>
      </c>
      <c r="N152" s="20"/>
      <c r="O152" s="20"/>
      <c r="S152" s="192"/>
    </row>
    <row r="153" spans="1:19" x14ac:dyDescent="0.25">
      <c r="A153" s="180">
        <f>IF('##zz500##'!B153&lt;&gt;"",'##zz500##'!B153,"")</f>
        <v>39322</v>
      </c>
      <c r="B153" s="192">
        <v>3051.9</v>
      </c>
      <c r="C153" s="146">
        <f t="shared" si="2"/>
        <v>1.3704727234076453E-2</v>
      </c>
      <c r="N153" s="20"/>
      <c r="O153" s="20"/>
      <c r="S153" s="192"/>
    </row>
    <row r="154" spans="1:19" x14ac:dyDescent="0.25">
      <c r="A154" s="180">
        <f>IF('##zz500##'!B154&lt;&gt;"",'##zz500##'!B154,"")</f>
        <v>39323</v>
      </c>
      <c r="B154" s="192">
        <v>3046.31</v>
      </c>
      <c r="C154" s="146">
        <f t="shared" si="2"/>
        <v>-1.8316458599560992E-3</v>
      </c>
      <c r="N154" s="20"/>
      <c r="O154" s="20"/>
      <c r="S154" s="192"/>
    </row>
    <row r="155" spans="1:19" x14ac:dyDescent="0.25">
      <c r="A155" s="180">
        <f>IF('##zz500##'!B155&lt;&gt;"",'##zz500##'!B155,"")</f>
        <v>39324</v>
      </c>
      <c r="B155" s="192">
        <v>3191.04</v>
      </c>
      <c r="C155" s="146">
        <f t="shared" si="2"/>
        <v>4.7509938253165407E-2</v>
      </c>
      <c r="N155" s="20"/>
      <c r="O155" s="20"/>
      <c r="S155" s="192"/>
    </row>
    <row r="156" spans="1:19" x14ac:dyDescent="0.25">
      <c r="A156" s="180">
        <f>IF('##zz500##'!B156&lt;&gt;"",'##zz500##'!B156,"")</f>
        <v>39325</v>
      </c>
      <c r="B156" s="192">
        <v>3193.12</v>
      </c>
      <c r="C156" s="146">
        <f t="shared" si="2"/>
        <v>6.5182511030892343E-4</v>
      </c>
      <c r="N156" s="20"/>
      <c r="O156" s="20"/>
      <c r="S156" s="192"/>
    </row>
    <row r="157" spans="1:19" x14ac:dyDescent="0.25">
      <c r="A157" s="180">
        <f>IF('##zz500##'!B157&lt;&gt;"",'##zz500##'!B157,"")</f>
        <v>39328</v>
      </c>
      <c r="B157" s="192">
        <v>3285.91</v>
      </c>
      <c r="C157" s="146">
        <f t="shared" si="2"/>
        <v>2.9059352608107325E-2</v>
      </c>
      <c r="N157" s="20"/>
      <c r="O157" s="20"/>
      <c r="S157" s="192"/>
    </row>
    <row r="158" spans="1:19" x14ac:dyDescent="0.25">
      <c r="A158" s="180">
        <f>IF('##zz500##'!B158&lt;&gt;"",'##zz500##'!B158,"")</f>
        <v>39329</v>
      </c>
      <c r="B158" s="192">
        <v>3282.94</v>
      </c>
      <c r="C158" s="146">
        <f t="shared" si="2"/>
        <v>-9.0385920490820837E-4</v>
      </c>
      <c r="N158" s="20"/>
      <c r="O158" s="20"/>
      <c r="S158" s="192"/>
    </row>
    <row r="159" spans="1:19" x14ac:dyDescent="0.25">
      <c r="A159" s="180">
        <f>IF('##zz500##'!B159&lt;&gt;"",'##zz500##'!B159,"")</f>
        <v>39330</v>
      </c>
      <c r="B159" s="192">
        <v>3371.26</v>
      </c>
      <c r="C159" s="146">
        <f t="shared" si="2"/>
        <v>2.6902715249136566E-2</v>
      </c>
      <c r="N159" s="20"/>
      <c r="O159" s="20"/>
      <c r="S159" s="192"/>
    </row>
    <row r="160" spans="1:19" x14ac:dyDescent="0.25">
      <c r="A160" s="180">
        <f>IF('##zz500##'!B160&lt;&gt;"",'##zz500##'!B160,"")</f>
        <v>39331</v>
      </c>
      <c r="B160" s="192">
        <v>3378.82</v>
      </c>
      <c r="C160" s="146">
        <f t="shared" si="2"/>
        <v>2.2424850056061985E-3</v>
      </c>
      <c r="N160" s="20"/>
      <c r="O160" s="20"/>
      <c r="S160" s="192"/>
    </row>
    <row r="161" spans="1:40" x14ac:dyDescent="0.25">
      <c r="A161" s="180">
        <f>IF('##zz500##'!B161&lt;&gt;"",'##zz500##'!B161,"")</f>
        <v>39332</v>
      </c>
      <c r="B161" s="192">
        <v>3288.16</v>
      </c>
      <c r="C161" s="146">
        <f t="shared" si="2"/>
        <v>-2.6831852540236012E-2</v>
      </c>
      <c r="N161" s="20"/>
      <c r="O161" s="20"/>
      <c r="S161" s="192"/>
    </row>
    <row r="162" spans="1:40" x14ac:dyDescent="0.25">
      <c r="A162" s="180">
        <f>IF('##zz500##'!B162&lt;&gt;"",'##zz500##'!B162,"")</f>
        <v>39335</v>
      </c>
      <c r="B162" s="192">
        <v>3415.66</v>
      </c>
      <c r="C162" s="146">
        <f t="shared" si="2"/>
        <v>3.8775485377840591E-2</v>
      </c>
      <c r="N162" s="20"/>
      <c r="O162" s="20"/>
      <c r="S162" s="192"/>
    </row>
    <row r="163" spans="1:40" x14ac:dyDescent="0.25">
      <c r="A163" s="180">
        <f>IF('##zz500##'!B163&lt;&gt;"",'##zz500##'!B163,"")</f>
        <v>39336</v>
      </c>
      <c r="B163" s="192">
        <v>3262.63</v>
      </c>
      <c r="C163" s="146">
        <f t="shared" si="2"/>
        <v>-4.4802468629781544E-2</v>
      </c>
      <c r="N163" s="20"/>
      <c r="O163" s="20"/>
      <c r="S163" s="192"/>
    </row>
    <row r="164" spans="1:40" x14ac:dyDescent="0.25">
      <c r="A164" s="180">
        <f>IF('##zz500##'!B164&lt;&gt;"",'##zz500##'!B164,"")</f>
        <v>39337</v>
      </c>
      <c r="B164" s="192">
        <v>3296.54</v>
      </c>
      <c r="C164" s="146">
        <f t="shared" si="2"/>
        <v>1.0393455586444E-2</v>
      </c>
      <c r="N164" s="20"/>
      <c r="O164" s="20"/>
      <c r="S164" s="192"/>
    </row>
    <row r="165" spans="1:40" x14ac:dyDescent="0.25">
      <c r="A165" s="180">
        <f>IF('##zz500##'!B165&lt;&gt;"",'##zz500##'!B165,"")</f>
        <v>39338</v>
      </c>
      <c r="B165" s="192">
        <v>3364.21</v>
      </c>
      <c r="C165" s="146">
        <f t="shared" si="2"/>
        <v>2.0527583466301014E-2</v>
      </c>
      <c r="N165" s="20"/>
      <c r="O165" s="20"/>
      <c r="S165" s="192"/>
    </row>
    <row r="166" spans="1:40" x14ac:dyDescent="0.25">
      <c r="A166" s="180">
        <f>IF('##zz500##'!B166&lt;&gt;"",'##zz500##'!B166,"")</f>
        <v>39339</v>
      </c>
      <c r="B166" s="192">
        <v>3426.09</v>
      </c>
      <c r="C166" s="146">
        <f t="shared" si="2"/>
        <v>1.8393619898876779E-2</v>
      </c>
      <c r="N166" s="20"/>
      <c r="O166" s="20"/>
      <c r="S166" s="192"/>
    </row>
    <row r="167" spans="1:40" x14ac:dyDescent="0.25">
      <c r="A167" s="180">
        <f>IF('##zz500##'!B167&lt;&gt;"",'##zz500##'!B167,"")</f>
        <v>39342</v>
      </c>
      <c r="B167" s="192">
        <v>3489.9</v>
      </c>
      <c r="C167" s="146">
        <f t="shared" si="2"/>
        <v>1.8624729648082816E-2</v>
      </c>
      <c r="N167" s="20"/>
      <c r="O167" s="20"/>
      <c r="S167" s="192"/>
    </row>
    <row r="168" spans="1:40" x14ac:dyDescent="0.25">
      <c r="A168" s="180">
        <f>IF('##zz500##'!B168&lt;&gt;"",'##zz500##'!B168,"")</f>
        <v>39343</v>
      </c>
      <c r="B168" s="192">
        <v>3510.83</v>
      </c>
      <c r="C168" s="146">
        <f t="shared" si="2"/>
        <v>5.9973065130805026E-3</v>
      </c>
      <c r="E168" s="67"/>
      <c r="F168" s="67"/>
      <c r="H168" s="67"/>
      <c r="I168" s="67"/>
      <c r="N168" s="69"/>
      <c r="O168" s="69"/>
      <c r="P168" s="124"/>
      <c r="Q168" s="70"/>
      <c r="S168" s="192"/>
      <c r="X168" s="87"/>
      <c r="Y168" s="57"/>
      <c r="Z168" s="57"/>
      <c r="AA168" s="90"/>
      <c r="AB168" s="90"/>
      <c r="AD168" s="67"/>
      <c r="AE168" s="67"/>
      <c r="AF168" s="67"/>
      <c r="AH168" s="67"/>
      <c r="AI168" s="67"/>
      <c r="AJ168" s="67"/>
      <c r="AK168" s="57"/>
      <c r="AL168" s="67"/>
      <c r="AM168" s="158"/>
      <c r="AN168" s="158"/>
    </row>
    <row r="169" spans="1:40" x14ac:dyDescent="0.25">
      <c r="A169" s="180">
        <f>IF('##zz500##'!B169&lt;&gt;"",'##zz500##'!B169,"")</f>
        <v>39344</v>
      </c>
      <c r="B169" s="192">
        <v>3466.29</v>
      </c>
      <c r="C169" s="146">
        <f t="shared" si="2"/>
        <v>-1.2686458757615759E-2</v>
      </c>
      <c r="E169" s="67"/>
      <c r="F169" s="67"/>
      <c r="H169" s="67"/>
      <c r="I169" s="67"/>
      <c r="N169" s="69"/>
      <c r="O169" s="69"/>
      <c r="P169" s="124"/>
      <c r="Q169" s="70"/>
      <c r="S169" s="192"/>
      <c r="X169" s="87"/>
      <c r="Y169" s="57"/>
      <c r="Z169" s="57"/>
      <c r="AA169" s="90"/>
      <c r="AB169" s="90"/>
      <c r="AD169" s="67"/>
      <c r="AE169" s="67"/>
      <c r="AF169" s="67"/>
      <c r="AH169" s="67"/>
      <c r="AI169" s="67"/>
      <c r="AJ169" s="67"/>
      <c r="AK169" s="57"/>
      <c r="AL169" s="67"/>
      <c r="AM169" s="158"/>
      <c r="AN169" s="158"/>
    </row>
    <row r="170" spans="1:40" x14ac:dyDescent="0.25">
      <c r="A170" s="180">
        <f>IF('##zz500##'!B170&lt;&gt;"",'##zz500##'!B170,"")</f>
        <v>39345</v>
      </c>
      <c r="B170" s="192">
        <v>3494.19</v>
      </c>
      <c r="C170" s="146">
        <f t="shared" si="2"/>
        <v>8.0489514726118649E-3</v>
      </c>
      <c r="E170" s="67"/>
      <c r="F170" s="67"/>
      <c r="H170" s="67"/>
      <c r="I170" s="67"/>
      <c r="N170" s="69"/>
      <c r="O170" s="69"/>
      <c r="P170" s="124"/>
      <c r="Q170" s="70"/>
      <c r="S170" s="192"/>
      <c r="X170" s="87"/>
      <c r="Y170" s="57"/>
      <c r="Z170" s="57"/>
      <c r="AA170" s="90"/>
      <c r="AB170" s="90"/>
      <c r="AD170" s="67"/>
      <c r="AE170" s="67"/>
      <c r="AF170" s="67"/>
      <c r="AH170" s="67"/>
      <c r="AI170" s="67"/>
      <c r="AJ170" s="67"/>
      <c r="AK170" s="57"/>
      <c r="AL170" s="67"/>
      <c r="AM170" s="158"/>
      <c r="AN170" s="158"/>
    </row>
    <row r="171" spans="1:40" x14ac:dyDescent="0.25">
      <c r="A171" s="180">
        <f>IF('##zz500##'!B171&lt;&gt;"",'##zz500##'!B171,"")</f>
        <v>39346</v>
      </c>
      <c r="B171" s="192">
        <v>3470.47</v>
      </c>
      <c r="C171" s="146">
        <f t="shared" si="2"/>
        <v>-6.7884116204328659E-3</v>
      </c>
      <c r="E171" s="67"/>
      <c r="F171" s="67"/>
      <c r="H171" s="67"/>
      <c r="I171" s="67"/>
      <c r="N171" s="69"/>
      <c r="O171" s="69"/>
      <c r="P171" s="124"/>
      <c r="Q171" s="70"/>
      <c r="S171" s="192"/>
      <c r="X171" s="87"/>
      <c r="Y171" s="57"/>
      <c r="Z171" s="57"/>
      <c r="AA171" s="90"/>
      <c r="AB171" s="90"/>
      <c r="AD171" s="67"/>
      <c r="AE171" s="67"/>
      <c r="AF171" s="67"/>
      <c r="AH171" s="67"/>
      <c r="AI171" s="67"/>
      <c r="AJ171" s="67"/>
      <c r="AK171" s="57"/>
      <c r="AL171" s="67"/>
      <c r="AM171" s="158"/>
      <c r="AN171" s="158"/>
    </row>
    <row r="172" spans="1:40" x14ac:dyDescent="0.25">
      <c r="A172" s="180">
        <f>IF('##zz500##'!B172&lt;&gt;"",'##zz500##'!B172,"")</f>
        <v>39349</v>
      </c>
      <c r="B172" s="192">
        <v>3518.15</v>
      </c>
      <c r="C172" s="146">
        <f t="shared" si="2"/>
        <v>1.3738773134474691E-2</v>
      </c>
      <c r="E172" s="67"/>
      <c r="F172" s="67"/>
      <c r="H172" s="67"/>
      <c r="I172" s="67"/>
      <c r="N172" s="69"/>
      <c r="O172" s="69"/>
      <c r="P172" s="124"/>
      <c r="Q172" s="70"/>
      <c r="S172" s="192"/>
      <c r="X172" s="87"/>
      <c r="Y172" s="57"/>
      <c r="Z172" s="57"/>
      <c r="AA172" s="90"/>
      <c r="AB172" s="90"/>
      <c r="AD172" s="67"/>
      <c r="AE172" s="67"/>
      <c r="AF172" s="67"/>
      <c r="AH172" s="67"/>
      <c r="AI172" s="67"/>
      <c r="AJ172" s="67"/>
      <c r="AK172" s="57"/>
      <c r="AL172" s="67"/>
      <c r="AM172" s="158"/>
      <c r="AN172" s="158"/>
    </row>
    <row r="173" spans="1:40" x14ac:dyDescent="0.25">
      <c r="A173" s="180">
        <f>IF('##zz500##'!B173&lt;&gt;"",'##zz500##'!B173,"")</f>
        <v>39350</v>
      </c>
      <c r="B173" s="192">
        <v>3467.05</v>
      </c>
      <c r="C173" s="146">
        <f t="shared" si="2"/>
        <v>-1.4524679163764986E-2</v>
      </c>
      <c r="N173" s="20"/>
      <c r="O173" s="20"/>
      <c r="S173" s="192"/>
    </row>
    <row r="174" spans="1:40" x14ac:dyDescent="0.25">
      <c r="A174" s="180">
        <f>IF('##zz500##'!B174&lt;&gt;"",'##zz500##'!B174,"")</f>
        <v>39351</v>
      </c>
      <c r="B174" s="192">
        <v>3397.34</v>
      </c>
      <c r="C174" s="146">
        <f t="shared" si="2"/>
        <v>-2.0106430538930797E-2</v>
      </c>
      <c r="N174" s="20"/>
      <c r="O174" s="20"/>
      <c r="S174" s="192"/>
    </row>
    <row r="175" spans="1:40" x14ac:dyDescent="0.25">
      <c r="A175" s="180">
        <f>IF('##zz500##'!B175&lt;&gt;"",'##zz500##'!B175,"")</f>
        <v>39352</v>
      </c>
      <c r="B175" s="192">
        <v>3426.12</v>
      </c>
      <c r="C175" s="146">
        <f t="shared" si="2"/>
        <v>8.4713334549970654E-3</v>
      </c>
      <c r="N175" s="20"/>
      <c r="O175" s="20"/>
      <c r="S175" s="192"/>
    </row>
    <row r="176" spans="1:40" x14ac:dyDescent="0.25">
      <c r="A176" s="180">
        <f>IF('##zz500##'!B176&lt;&gt;"",'##zz500##'!B176,"")</f>
        <v>39353</v>
      </c>
      <c r="B176" s="192">
        <v>3449.68</v>
      </c>
      <c r="C176" s="146">
        <f t="shared" si="2"/>
        <v>6.8765834238146972E-3</v>
      </c>
      <c r="N176" s="20"/>
      <c r="O176" s="20"/>
      <c r="S176" s="192"/>
    </row>
    <row r="177" spans="1:41" x14ac:dyDescent="0.25">
      <c r="A177" s="180">
        <f>IF('##zz500##'!B177&lt;&gt;"",'##zz500##'!B177,"")</f>
        <v>39363</v>
      </c>
      <c r="B177" s="192">
        <v>3469.43</v>
      </c>
      <c r="C177" s="146">
        <f t="shared" si="2"/>
        <v>5.7251687113006877E-3</v>
      </c>
      <c r="N177" s="20"/>
      <c r="O177" s="20"/>
      <c r="S177" s="192"/>
    </row>
    <row r="178" spans="1:41" x14ac:dyDescent="0.25">
      <c r="A178" s="180">
        <f>IF('##zz500##'!B178&lt;&gt;"",'##zz500##'!B178,"")</f>
        <v>39364</v>
      </c>
      <c r="B178" s="192">
        <v>3534.64</v>
      </c>
      <c r="C178" s="146">
        <f t="shared" si="2"/>
        <v>1.8795594665406146E-2</v>
      </c>
      <c r="N178" s="20"/>
      <c r="O178" s="20"/>
      <c r="S178" s="192"/>
    </row>
    <row r="179" spans="1:41" s="95" customFormat="1" x14ac:dyDescent="0.25">
      <c r="A179" s="180">
        <f>IF('##zz500##'!B179&lt;&gt;"",'##zz500##'!B179,"")</f>
        <v>39365</v>
      </c>
      <c r="B179" s="192">
        <v>3521.86</v>
      </c>
      <c r="C179" s="146">
        <f t="shared" si="2"/>
        <v>-3.6156440259828004E-3</v>
      </c>
      <c r="D179" s="143"/>
      <c r="E179" s="48"/>
      <c r="F179" s="48"/>
      <c r="G179" s="131"/>
      <c r="H179" s="48"/>
      <c r="I179" s="48"/>
      <c r="J179" s="23"/>
      <c r="K179" s="23"/>
      <c r="L179" s="23"/>
      <c r="M179" s="23"/>
      <c r="N179" s="99"/>
      <c r="O179" s="99"/>
      <c r="P179" s="112"/>
      <c r="Q179" s="100"/>
      <c r="R179" s="17"/>
      <c r="S179" s="192"/>
      <c r="T179" s="97"/>
      <c r="U179" s="97"/>
      <c r="V179" s="146"/>
      <c r="W179" s="146"/>
      <c r="X179" s="101"/>
      <c r="AA179" s="48"/>
      <c r="AB179" s="48"/>
      <c r="AC179" s="144"/>
      <c r="AD179" s="48"/>
      <c r="AE179" s="48"/>
      <c r="AF179" s="48"/>
      <c r="AG179" s="131"/>
      <c r="AH179" s="48"/>
      <c r="AI179" s="48"/>
      <c r="AJ179" s="48"/>
      <c r="AL179" s="48"/>
      <c r="AM179" s="96"/>
      <c r="AN179" s="96"/>
      <c r="AO179" s="96"/>
    </row>
    <row r="180" spans="1:41" s="15" customFormat="1" x14ac:dyDescent="0.25">
      <c r="A180" s="180">
        <f>IF('##zz500##'!B180&lt;&gt;"",'##zz500##'!B180,"")</f>
        <v>39366</v>
      </c>
      <c r="B180" s="192">
        <v>3481.29</v>
      </c>
      <c r="C180" s="146">
        <f t="shared" si="2"/>
        <v>-1.1519481183238423E-2</v>
      </c>
      <c r="D180" s="143"/>
      <c r="E180" s="17"/>
      <c r="F180" s="17"/>
      <c r="G180" s="130"/>
      <c r="H180" s="17"/>
      <c r="I180" s="17"/>
      <c r="J180" s="23"/>
      <c r="K180" s="23"/>
      <c r="L180" s="23"/>
      <c r="M180" s="23"/>
      <c r="N180" s="60"/>
      <c r="O180" s="60"/>
      <c r="P180" s="112"/>
      <c r="Q180" s="113"/>
      <c r="R180" s="17"/>
      <c r="S180" s="192"/>
      <c r="T180" s="110"/>
      <c r="U180" s="110"/>
      <c r="V180" s="146"/>
      <c r="W180" s="146"/>
      <c r="X180" s="114"/>
      <c r="AA180" s="17"/>
      <c r="AB180" s="17"/>
      <c r="AC180" s="143"/>
      <c r="AD180" s="17"/>
      <c r="AE180" s="17"/>
      <c r="AF180" s="17"/>
      <c r="AG180" s="130"/>
      <c r="AH180" s="17"/>
      <c r="AI180" s="17"/>
      <c r="AJ180" s="17"/>
      <c r="AL180" s="17"/>
      <c r="AM180" s="16"/>
      <c r="AN180" s="16"/>
      <c r="AO180" s="16"/>
    </row>
    <row r="181" spans="1:41" s="15" customFormat="1" x14ac:dyDescent="0.25">
      <c r="A181" s="180">
        <f>IF('##zz500##'!B181&lt;&gt;"",'##zz500##'!B181,"")</f>
        <v>39367</v>
      </c>
      <c r="B181" s="192">
        <v>3353.16</v>
      </c>
      <c r="C181" s="146">
        <f t="shared" si="2"/>
        <v>-3.6805322165059495E-2</v>
      </c>
      <c r="D181" s="143"/>
      <c r="E181" s="17"/>
      <c r="F181" s="17"/>
      <c r="G181" s="130"/>
      <c r="H181" s="17"/>
      <c r="I181" s="17"/>
      <c r="J181" s="23"/>
      <c r="K181" s="23"/>
      <c r="L181" s="23"/>
      <c r="M181" s="23"/>
      <c r="N181" s="60"/>
      <c r="O181" s="60"/>
      <c r="P181" s="112"/>
      <c r="Q181" s="113"/>
      <c r="R181" s="17"/>
      <c r="S181" s="192"/>
      <c r="T181" s="110"/>
      <c r="U181" s="110"/>
      <c r="V181" s="146"/>
      <c r="W181" s="146"/>
      <c r="X181" s="114"/>
      <c r="AA181" s="17"/>
      <c r="AB181" s="17"/>
      <c r="AC181" s="143"/>
      <c r="AD181" s="17"/>
      <c r="AE181" s="17"/>
      <c r="AF181" s="17"/>
      <c r="AG181" s="130"/>
      <c r="AH181" s="17"/>
      <c r="AI181" s="17"/>
      <c r="AJ181" s="17"/>
      <c r="AL181" s="17"/>
      <c r="AM181" s="16"/>
      <c r="AN181" s="16"/>
      <c r="AO181" s="16"/>
    </row>
    <row r="182" spans="1:41" s="15" customFormat="1" x14ac:dyDescent="0.25">
      <c r="A182" s="180">
        <f>IF('##zz500##'!B182&lt;&gt;"",'##zz500##'!B182,"")</f>
        <v>39370</v>
      </c>
      <c r="B182" s="192">
        <v>3332.02</v>
      </c>
      <c r="C182" s="146">
        <f t="shared" si="2"/>
        <v>-6.3045008290686377E-3</v>
      </c>
      <c r="D182" s="143"/>
      <c r="E182" s="17"/>
      <c r="F182" s="17"/>
      <c r="G182" s="130"/>
      <c r="H182" s="17"/>
      <c r="I182" s="17"/>
      <c r="J182" s="23"/>
      <c r="K182" s="23"/>
      <c r="L182" s="23"/>
      <c r="M182" s="23"/>
      <c r="N182" s="60"/>
      <c r="O182" s="60"/>
      <c r="P182" s="112"/>
      <c r="Q182" s="113"/>
      <c r="R182" s="17"/>
      <c r="S182" s="192"/>
      <c r="T182" s="110"/>
      <c r="U182" s="110"/>
      <c r="V182" s="146"/>
      <c r="W182" s="146"/>
      <c r="X182" s="114"/>
      <c r="AA182" s="17"/>
      <c r="AB182" s="17"/>
      <c r="AC182" s="143"/>
      <c r="AD182" s="17"/>
      <c r="AE182" s="17"/>
      <c r="AF182" s="17"/>
      <c r="AG182" s="130"/>
      <c r="AH182" s="17"/>
      <c r="AI182" s="17"/>
      <c r="AJ182" s="17"/>
      <c r="AL182" s="17"/>
      <c r="AM182" s="16"/>
      <c r="AN182" s="16"/>
      <c r="AO182" s="16"/>
    </row>
    <row r="183" spans="1:41" s="15" customFormat="1" x14ac:dyDescent="0.25">
      <c r="A183" s="180">
        <f>IF('##zz500##'!B183&lt;&gt;"",'##zz500##'!B183,"")</f>
        <v>39371</v>
      </c>
      <c r="B183" s="192">
        <v>3377.21</v>
      </c>
      <c r="C183" s="146">
        <f t="shared" si="2"/>
        <v>1.3562343563364054E-2</v>
      </c>
      <c r="D183" s="143"/>
      <c r="E183" s="17"/>
      <c r="F183" s="17"/>
      <c r="G183" s="130"/>
      <c r="H183" s="17"/>
      <c r="I183" s="17"/>
      <c r="J183" s="23"/>
      <c r="K183" s="23"/>
      <c r="L183" s="23"/>
      <c r="M183" s="23"/>
      <c r="N183" s="60"/>
      <c r="O183" s="60"/>
      <c r="P183" s="112"/>
      <c r="Q183" s="113"/>
      <c r="R183" s="17"/>
      <c r="S183" s="192"/>
      <c r="T183" s="110"/>
      <c r="U183" s="110"/>
      <c r="V183" s="146"/>
      <c r="W183" s="146"/>
      <c r="X183" s="114"/>
      <c r="AA183" s="17"/>
      <c r="AB183" s="17"/>
      <c r="AC183" s="143"/>
      <c r="AD183" s="17"/>
      <c r="AE183" s="17"/>
      <c r="AF183" s="17"/>
      <c r="AG183" s="130"/>
      <c r="AH183" s="17"/>
      <c r="AI183" s="17"/>
      <c r="AJ183" s="17"/>
      <c r="AL183" s="17"/>
      <c r="AM183" s="16"/>
      <c r="AN183" s="16"/>
      <c r="AO183" s="16"/>
    </row>
    <row r="184" spans="1:41" s="15" customFormat="1" x14ac:dyDescent="0.25">
      <c r="A184" s="180">
        <f>IF('##zz500##'!B184&lt;&gt;"",'##zz500##'!B184,"")</f>
        <v>39372</v>
      </c>
      <c r="B184" s="192">
        <v>3367.2</v>
      </c>
      <c r="C184" s="146">
        <f t="shared" si="2"/>
        <v>-2.9639850645948318E-3</v>
      </c>
      <c r="D184" s="143"/>
      <c r="E184" s="17"/>
      <c r="F184" s="17"/>
      <c r="G184" s="130"/>
      <c r="H184" s="17"/>
      <c r="I184" s="17"/>
      <c r="J184" s="23"/>
      <c r="K184" s="23"/>
      <c r="L184" s="23"/>
      <c r="M184" s="23"/>
      <c r="N184" s="60"/>
      <c r="O184" s="60"/>
      <c r="P184" s="112"/>
      <c r="Q184" s="113"/>
      <c r="R184" s="17"/>
      <c r="S184" s="192"/>
      <c r="T184" s="110"/>
      <c r="U184" s="110"/>
      <c r="V184" s="146"/>
      <c r="W184" s="146"/>
      <c r="X184" s="114"/>
      <c r="AA184" s="17"/>
      <c r="AB184" s="17"/>
      <c r="AC184" s="143"/>
      <c r="AD184" s="17"/>
      <c r="AE184" s="17"/>
      <c r="AF184" s="17"/>
      <c r="AG184" s="130"/>
      <c r="AH184" s="17"/>
      <c r="AI184" s="17"/>
      <c r="AJ184" s="17"/>
      <c r="AL184" s="17"/>
      <c r="AM184" s="16"/>
      <c r="AN184" s="16"/>
      <c r="AO184" s="16"/>
    </row>
    <row r="185" spans="1:41" s="15" customFormat="1" x14ac:dyDescent="0.25">
      <c r="A185" s="180">
        <f>IF('##zz500##'!B185&lt;&gt;"",'##zz500##'!B185,"")</f>
        <v>39373</v>
      </c>
      <c r="B185" s="192">
        <v>3343.75</v>
      </c>
      <c r="C185" s="146">
        <f t="shared" si="2"/>
        <v>-6.9642432881918959E-3</v>
      </c>
      <c r="D185" s="143"/>
      <c r="E185" s="17"/>
      <c r="F185" s="17"/>
      <c r="G185" s="130"/>
      <c r="H185" s="17"/>
      <c r="I185" s="17"/>
      <c r="J185" s="23"/>
      <c r="K185" s="23"/>
      <c r="L185" s="23"/>
      <c r="M185" s="23"/>
      <c r="N185" s="60"/>
      <c r="O185" s="60"/>
      <c r="P185" s="112"/>
      <c r="Q185" s="113"/>
      <c r="R185" s="17"/>
      <c r="S185" s="192"/>
      <c r="T185" s="110"/>
      <c r="U185" s="110"/>
      <c r="V185" s="146"/>
      <c r="W185" s="146"/>
      <c r="X185" s="114"/>
      <c r="AA185" s="17"/>
      <c r="AB185" s="17"/>
      <c r="AC185" s="143"/>
      <c r="AD185" s="17"/>
      <c r="AE185" s="17"/>
      <c r="AF185" s="17"/>
      <c r="AG185" s="130"/>
      <c r="AH185" s="17"/>
      <c r="AI185" s="17"/>
      <c r="AJ185" s="17"/>
      <c r="AL185" s="17"/>
      <c r="AM185" s="16"/>
      <c r="AN185" s="16"/>
      <c r="AO185" s="16"/>
    </row>
    <row r="186" spans="1:41" s="15" customFormat="1" x14ac:dyDescent="0.25">
      <c r="A186" s="180">
        <f>IF('##zz500##'!B186&lt;&gt;"",'##zz500##'!B186,"")</f>
        <v>39374</v>
      </c>
      <c r="B186" s="192">
        <v>3327.41</v>
      </c>
      <c r="C186" s="146">
        <f t="shared" si="2"/>
        <v>-4.8867289719626283E-3</v>
      </c>
      <c r="D186" s="143"/>
      <c r="E186" s="17"/>
      <c r="F186" s="17"/>
      <c r="G186" s="130"/>
      <c r="H186" s="17"/>
      <c r="I186" s="17"/>
      <c r="J186" s="23"/>
      <c r="K186" s="23"/>
      <c r="L186" s="23"/>
      <c r="M186" s="23"/>
      <c r="N186" s="60"/>
      <c r="O186" s="60"/>
      <c r="P186" s="112"/>
      <c r="Q186" s="113"/>
      <c r="R186" s="17"/>
      <c r="S186" s="192"/>
      <c r="T186" s="110"/>
      <c r="U186" s="110"/>
      <c r="V186" s="146"/>
      <c r="W186" s="146"/>
      <c r="X186" s="114"/>
      <c r="AA186" s="17"/>
      <c r="AB186" s="17"/>
      <c r="AC186" s="143"/>
      <c r="AD186" s="17"/>
      <c r="AE186" s="17"/>
      <c r="AF186" s="17"/>
      <c r="AG186" s="130"/>
      <c r="AH186" s="17"/>
      <c r="AI186" s="17"/>
      <c r="AJ186" s="17"/>
      <c r="AL186" s="17"/>
      <c r="AM186" s="16"/>
      <c r="AN186" s="16"/>
      <c r="AO186" s="16"/>
    </row>
    <row r="187" spans="1:41" s="15" customFormat="1" x14ac:dyDescent="0.25">
      <c r="A187" s="180">
        <f>IF('##zz500##'!B187&lt;&gt;"",'##zz500##'!B187,"")</f>
        <v>39377</v>
      </c>
      <c r="B187" s="192">
        <v>3185.34</v>
      </c>
      <c r="C187" s="146">
        <f t="shared" si="2"/>
        <v>-4.2696872342151915E-2</v>
      </c>
      <c r="D187" s="143"/>
      <c r="E187" s="17"/>
      <c r="F187" s="17"/>
      <c r="G187" s="130"/>
      <c r="H187" s="17"/>
      <c r="I187" s="17"/>
      <c r="J187" s="23"/>
      <c r="K187" s="23"/>
      <c r="L187" s="23"/>
      <c r="M187" s="23"/>
      <c r="N187" s="60"/>
      <c r="O187" s="60"/>
      <c r="P187" s="112"/>
      <c r="Q187" s="113"/>
      <c r="R187" s="17"/>
      <c r="S187" s="192"/>
      <c r="T187" s="110"/>
      <c r="U187" s="110"/>
      <c r="V187" s="146"/>
      <c r="W187" s="146"/>
      <c r="X187" s="114"/>
      <c r="AA187" s="17"/>
      <c r="AB187" s="17"/>
      <c r="AC187" s="143"/>
      <c r="AD187" s="17"/>
      <c r="AE187" s="17"/>
      <c r="AF187" s="17"/>
      <c r="AG187" s="130"/>
      <c r="AH187" s="17"/>
      <c r="AI187" s="17"/>
      <c r="AJ187" s="17"/>
      <c r="AL187" s="17"/>
      <c r="AM187" s="16"/>
      <c r="AN187" s="16"/>
      <c r="AO187" s="16"/>
    </row>
    <row r="188" spans="1:41" s="15" customFormat="1" x14ac:dyDescent="0.25">
      <c r="A188" s="180">
        <f>IF('##zz500##'!B188&lt;&gt;"",'##zz500##'!B188,"")</f>
        <v>39378</v>
      </c>
      <c r="B188" s="192">
        <v>3196.37</v>
      </c>
      <c r="C188" s="146">
        <f t="shared" si="2"/>
        <v>3.4627386715389008E-3</v>
      </c>
      <c r="D188" s="143"/>
      <c r="E188" s="17"/>
      <c r="F188" s="17"/>
      <c r="G188" s="130"/>
      <c r="H188" s="17"/>
      <c r="I188" s="17"/>
      <c r="J188" s="23"/>
      <c r="K188" s="23"/>
      <c r="L188" s="23"/>
      <c r="M188" s="23"/>
      <c r="N188" s="60"/>
      <c r="O188" s="60"/>
      <c r="P188" s="112"/>
      <c r="Q188" s="113"/>
      <c r="R188" s="17"/>
      <c r="S188" s="192"/>
      <c r="T188" s="110"/>
      <c r="U188" s="110"/>
      <c r="V188" s="146"/>
      <c r="W188" s="146"/>
      <c r="X188" s="114"/>
      <c r="AA188" s="17"/>
      <c r="AB188" s="17"/>
      <c r="AC188" s="143"/>
      <c r="AD188" s="17"/>
      <c r="AE188" s="17"/>
      <c r="AF188" s="17"/>
      <c r="AG188" s="130"/>
      <c r="AH188" s="17"/>
      <c r="AI188" s="17"/>
      <c r="AJ188" s="17"/>
      <c r="AL188" s="17"/>
      <c r="AM188" s="16"/>
      <c r="AN188" s="16"/>
      <c r="AO188" s="16"/>
    </row>
    <row r="189" spans="1:41" s="15" customFormat="1" x14ac:dyDescent="0.25">
      <c r="A189" s="180">
        <f>IF('##zz500##'!B189&lt;&gt;"",'##zz500##'!B189,"")</f>
        <v>39379</v>
      </c>
      <c r="B189" s="192">
        <v>3116.52</v>
      </c>
      <c r="C189" s="146">
        <f t="shared" si="2"/>
        <v>-2.4981463347484745E-2</v>
      </c>
      <c r="D189" s="143"/>
      <c r="E189" s="17"/>
      <c r="F189" s="17"/>
      <c r="G189" s="130"/>
      <c r="H189" s="17"/>
      <c r="I189" s="17"/>
      <c r="J189" s="23"/>
      <c r="K189" s="23"/>
      <c r="L189" s="23"/>
      <c r="M189" s="23"/>
      <c r="N189" s="60"/>
      <c r="O189" s="60"/>
      <c r="P189" s="112"/>
      <c r="Q189" s="113"/>
      <c r="R189" s="17"/>
      <c r="S189" s="192"/>
      <c r="T189" s="110"/>
      <c r="U189" s="110"/>
      <c r="V189" s="146"/>
      <c r="W189" s="146"/>
      <c r="X189" s="114"/>
      <c r="AA189" s="17"/>
      <c r="AB189" s="17"/>
      <c r="AC189" s="143"/>
      <c r="AD189" s="17"/>
      <c r="AE189" s="17"/>
      <c r="AF189" s="17"/>
      <c r="AG189" s="130"/>
      <c r="AH189" s="17"/>
      <c r="AI189" s="17"/>
      <c r="AJ189" s="17"/>
      <c r="AL189" s="17"/>
      <c r="AM189" s="16"/>
      <c r="AN189" s="16"/>
      <c r="AO189" s="16"/>
    </row>
    <row r="190" spans="1:41" s="15" customFormat="1" x14ac:dyDescent="0.25">
      <c r="A190" s="180">
        <f>IF('##zz500##'!B190&lt;&gt;"",'##zz500##'!B190,"")</f>
        <v>39380</v>
      </c>
      <c r="B190" s="192">
        <v>2880.89</v>
      </c>
      <c r="C190" s="146">
        <f t="shared" si="2"/>
        <v>-7.5606766521633118E-2</v>
      </c>
      <c r="D190" s="143"/>
      <c r="E190" s="17"/>
      <c r="F190" s="17"/>
      <c r="G190" s="130"/>
      <c r="H190" s="17"/>
      <c r="I190" s="17"/>
      <c r="J190" s="23"/>
      <c r="K190" s="23"/>
      <c r="L190" s="23"/>
      <c r="M190" s="23"/>
      <c r="N190" s="60"/>
      <c r="O190" s="60"/>
      <c r="P190" s="112"/>
      <c r="Q190" s="113"/>
      <c r="R190" s="17"/>
      <c r="S190" s="192"/>
      <c r="T190" s="110"/>
      <c r="U190" s="110"/>
      <c r="V190" s="146"/>
      <c r="W190" s="146"/>
      <c r="X190" s="114"/>
      <c r="AA190" s="17"/>
      <c r="AB190" s="17"/>
      <c r="AC190" s="143"/>
      <c r="AD190" s="17"/>
      <c r="AE190" s="17"/>
      <c r="AF190" s="17"/>
      <c r="AG190" s="130"/>
      <c r="AH190" s="17"/>
      <c r="AI190" s="17"/>
      <c r="AJ190" s="17"/>
      <c r="AL190" s="17"/>
      <c r="AM190" s="16"/>
      <c r="AN190" s="16"/>
      <c r="AO190" s="16"/>
    </row>
    <row r="191" spans="1:41" s="15" customFormat="1" x14ac:dyDescent="0.25">
      <c r="A191" s="180">
        <f>IF('##zz500##'!B191&lt;&gt;"",'##zz500##'!B191,"")</f>
        <v>39381</v>
      </c>
      <c r="B191" s="192">
        <v>2895.81</v>
      </c>
      <c r="C191" s="146">
        <f t="shared" si="2"/>
        <v>5.1789551145653423E-3</v>
      </c>
      <c r="D191" s="143"/>
      <c r="E191" s="17"/>
      <c r="F191" s="17"/>
      <c r="G191" s="130"/>
      <c r="H191" s="17"/>
      <c r="I191" s="17"/>
      <c r="J191" s="23"/>
      <c r="K191" s="23"/>
      <c r="L191" s="23"/>
      <c r="M191" s="23"/>
      <c r="N191" s="60"/>
      <c r="O191" s="60"/>
      <c r="P191" s="112"/>
      <c r="Q191" s="113"/>
      <c r="R191" s="17"/>
      <c r="S191" s="192"/>
      <c r="T191" s="110"/>
      <c r="U191" s="110"/>
      <c r="V191" s="146"/>
      <c r="W191" s="146"/>
      <c r="X191" s="114"/>
      <c r="AA191" s="17"/>
      <c r="AB191" s="17"/>
      <c r="AC191" s="143"/>
      <c r="AD191" s="17"/>
      <c r="AE191" s="17"/>
      <c r="AF191" s="17"/>
      <c r="AG191" s="130"/>
      <c r="AH191" s="17"/>
      <c r="AI191" s="17"/>
      <c r="AJ191" s="17"/>
      <c r="AL191" s="17"/>
      <c r="AM191" s="16"/>
      <c r="AN191" s="16"/>
      <c r="AO191" s="16"/>
    </row>
    <row r="192" spans="1:41" x14ac:dyDescent="0.25">
      <c r="A192" s="180">
        <f>IF('##zz500##'!B192&lt;&gt;"",'##zz500##'!B192,"")</f>
        <v>39384</v>
      </c>
      <c r="B192" s="192">
        <v>2921.18</v>
      </c>
      <c r="C192" s="146">
        <f t="shared" si="2"/>
        <v>8.7609339010501497E-3</v>
      </c>
      <c r="N192" s="20"/>
      <c r="O192" s="20"/>
      <c r="S192" s="192"/>
    </row>
    <row r="193" spans="1:40" x14ac:dyDescent="0.25">
      <c r="A193" s="180">
        <f>IF('##zz500##'!B193&lt;&gt;"",'##zz500##'!B193,"")</f>
        <v>39385</v>
      </c>
      <c r="B193" s="192">
        <v>3006.67</v>
      </c>
      <c r="C193" s="146">
        <f t="shared" si="2"/>
        <v>2.9265570762500248E-2</v>
      </c>
      <c r="N193" s="20"/>
      <c r="O193" s="20"/>
      <c r="S193" s="192"/>
    </row>
    <row r="194" spans="1:40" x14ac:dyDescent="0.25">
      <c r="A194" s="180">
        <f>IF('##zz500##'!B194&lt;&gt;"",'##zz500##'!B194,"")</f>
        <v>39386</v>
      </c>
      <c r="B194" s="192">
        <v>3115.6</v>
      </c>
      <c r="C194" s="146">
        <f t="shared" si="2"/>
        <v>3.6229449856485685E-2</v>
      </c>
      <c r="N194" s="20"/>
      <c r="O194" s="20"/>
      <c r="S194" s="192"/>
    </row>
    <row r="195" spans="1:40" x14ac:dyDescent="0.25">
      <c r="A195" s="180">
        <f>IF('##zz500##'!B195&lt;&gt;"",'##zz500##'!B195,"")</f>
        <v>39387</v>
      </c>
      <c r="B195" s="192">
        <v>2991.54</v>
      </c>
      <c r="C195" s="146">
        <f t="shared" si="2"/>
        <v>-3.9818975478238539E-2</v>
      </c>
      <c r="E195" s="14"/>
      <c r="F195" s="14"/>
      <c r="G195" s="129"/>
      <c r="H195" s="14"/>
      <c r="I195" s="14"/>
      <c r="N195" s="40"/>
      <c r="O195" s="40"/>
      <c r="Q195" s="41"/>
      <c r="S195" s="192"/>
      <c r="X195" s="88"/>
      <c r="Y195" s="11"/>
      <c r="Z195" s="11"/>
      <c r="AA195" s="14"/>
      <c r="AB195" s="14"/>
      <c r="AC195" s="142"/>
      <c r="AD195" s="14"/>
      <c r="AE195" s="14"/>
      <c r="AF195" s="14"/>
      <c r="AG195" s="129"/>
      <c r="AH195" s="14"/>
      <c r="AI195" s="14"/>
      <c r="AJ195" s="14"/>
      <c r="AK195" s="11"/>
      <c r="AL195" s="14"/>
      <c r="AM195" s="13"/>
      <c r="AN195" s="13"/>
    </row>
    <row r="196" spans="1:40" x14ac:dyDescent="0.25">
      <c r="A196" s="180">
        <f>IF('##zz500##'!B196&lt;&gt;"",'##zz500##'!B196,"")</f>
        <v>39388</v>
      </c>
      <c r="B196" s="192">
        <v>2917.2</v>
      </c>
      <c r="C196" s="146">
        <f t="shared" ref="C196:C259" si="3">IF(AND(B195&gt;0,B196&gt;0),B196/B195-1,"")</f>
        <v>-2.4850077217754118E-2</v>
      </c>
      <c r="N196" s="20"/>
      <c r="O196" s="20"/>
      <c r="S196" s="192"/>
    </row>
    <row r="197" spans="1:40" x14ac:dyDescent="0.25">
      <c r="A197" s="180">
        <f>IF('##zz500##'!B197&lt;&gt;"",'##zz500##'!B197,"")</f>
        <v>39391</v>
      </c>
      <c r="B197" s="192">
        <v>2978.88</v>
      </c>
      <c r="C197" s="146">
        <f t="shared" si="3"/>
        <v>2.1143562320033116E-2</v>
      </c>
      <c r="N197" s="20"/>
      <c r="O197" s="20"/>
      <c r="S197" s="192"/>
    </row>
    <row r="198" spans="1:40" x14ac:dyDescent="0.25">
      <c r="A198" s="180">
        <f>IF('##zz500##'!B198&lt;&gt;"",'##zz500##'!B198,"")</f>
        <v>39392</v>
      </c>
      <c r="B198" s="192">
        <v>3019.41</v>
      </c>
      <c r="C198" s="146">
        <f t="shared" si="3"/>
        <v>1.3605784724460168E-2</v>
      </c>
      <c r="N198" s="20"/>
      <c r="O198" s="20"/>
      <c r="S198" s="192"/>
    </row>
    <row r="199" spans="1:40" x14ac:dyDescent="0.25">
      <c r="A199" s="180">
        <f>IF('##zz500##'!B199&lt;&gt;"",'##zz500##'!B199,"")</f>
        <v>39393</v>
      </c>
      <c r="B199" s="192">
        <v>3051.86</v>
      </c>
      <c r="C199" s="146">
        <f t="shared" si="3"/>
        <v>1.0747132717981334E-2</v>
      </c>
      <c r="N199" s="20"/>
      <c r="O199" s="20"/>
      <c r="S199" s="192"/>
    </row>
    <row r="200" spans="1:40" x14ac:dyDescent="0.25">
      <c r="A200" s="180">
        <f>IF('##zz500##'!B200&lt;&gt;"",'##zz500##'!B200,"")</f>
        <v>39394</v>
      </c>
      <c r="B200" s="192">
        <v>3010.66</v>
      </c>
      <c r="C200" s="146">
        <f t="shared" si="3"/>
        <v>-1.3499963956406957E-2</v>
      </c>
      <c r="N200" s="20"/>
      <c r="O200" s="20"/>
      <c r="S200" s="192"/>
    </row>
    <row r="201" spans="1:40" x14ac:dyDescent="0.25">
      <c r="A201" s="180">
        <f>IF('##zz500##'!B201&lt;&gt;"",'##zz500##'!B201,"")</f>
        <v>39395</v>
      </c>
      <c r="B201" s="192">
        <v>2998.34</v>
      </c>
      <c r="C201" s="146">
        <f t="shared" si="3"/>
        <v>-4.0921259790210884E-3</v>
      </c>
      <c r="N201" s="20"/>
      <c r="O201" s="20"/>
      <c r="S201" s="192"/>
    </row>
    <row r="202" spans="1:40" x14ac:dyDescent="0.25">
      <c r="A202" s="180">
        <f>IF('##zz500##'!B202&lt;&gt;"",'##zz500##'!B202,"")</f>
        <v>39398</v>
      </c>
      <c r="B202" s="192">
        <v>3011.04</v>
      </c>
      <c r="C202" s="146">
        <f t="shared" si="3"/>
        <v>4.2356770746478922E-3</v>
      </c>
      <c r="N202" s="20"/>
      <c r="O202" s="20"/>
      <c r="S202" s="192"/>
    </row>
    <row r="203" spans="1:40" x14ac:dyDescent="0.25">
      <c r="A203" s="180">
        <f>IF('##zz500##'!B203&lt;&gt;"",'##zz500##'!B203,"")</f>
        <v>39399</v>
      </c>
      <c r="B203" s="192">
        <v>3078.33</v>
      </c>
      <c r="C203" s="146">
        <f t="shared" si="3"/>
        <v>2.2347760242308334E-2</v>
      </c>
      <c r="N203" s="20"/>
      <c r="O203" s="20"/>
      <c r="S203" s="192"/>
    </row>
    <row r="204" spans="1:40" x14ac:dyDescent="0.25">
      <c r="A204" s="180">
        <f>IF('##zz500##'!B204&lt;&gt;"",'##zz500##'!B204,"")</f>
        <v>39400</v>
      </c>
      <c r="B204" s="192">
        <v>3153.11</v>
      </c>
      <c r="C204" s="146">
        <f t="shared" si="3"/>
        <v>2.4292392303619126E-2</v>
      </c>
      <c r="N204" s="20"/>
      <c r="O204" s="20"/>
      <c r="S204" s="192"/>
    </row>
    <row r="205" spans="1:40" x14ac:dyDescent="0.25">
      <c r="A205" s="180">
        <f>IF('##zz500##'!B205&lt;&gt;"",'##zz500##'!B205,"")</f>
        <v>39401</v>
      </c>
      <c r="B205" s="192">
        <v>3151.81</v>
      </c>
      <c r="C205" s="146">
        <f t="shared" si="3"/>
        <v>-4.12291356787442E-4</v>
      </c>
      <c r="N205" s="20"/>
      <c r="O205" s="20"/>
      <c r="S205" s="192"/>
    </row>
    <row r="206" spans="1:40" x14ac:dyDescent="0.25">
      <c r="A206" s="180">
        <f>IF('##zz500##'!B206&lt;&gt;"",'##zz500##'!B206,"")</f>
        <v>39402</v>
      </c>
      <c r="B206" s="192">
        <v>3162.24</v>
      </c>
      <c r="C206" s="146">
        <f t="shared" si="3"/>
        <v>3.3092096287530293E-3</v>
      </c>
      <c r="N206" s="20"/>
      <c r="O206" s="20"/>
      <c r="S206" s="192"/>
    </row>
    <row r="207" spans="1:40" x14ac:dyDescent="0.25">
      <c r="A207" s="180">
        <f>IF('##zz500##'!B207&lt;&gt;"",'##zz500##'!B207,"")</f>
        <v>39405</v>
      </c>
      <c r="B207" s="192">
        <v>3253.42</v>
      </c>
      <c r="C207" s="146">
        <f t="shared" si="3"/>
        <v>2.8833991094920242E-2</v>
      </c>
      <c r="N207" s="20"/>
      <c r="O207" s="20"/>
      <c r="S207" s="192"/>
    </row>
    <row r="208" spans="1:40" x14ac:dyDescent="0.25">
      <c r="A208" s="180">
        <f>IF('##zz500##'!B208&lt;&gt;"",'##zz500##'!B208,"")</f>
        <v>39406</v>
      </c>
      <c r="B208" s="192">
        <v>3294.06</v>
      </c>
      <c r="C208" s="146">
        <f t="shared" si="3"/>
        <v>1.2491470514105041E-2</v>
      </c>
      <c r="N208" s="20"/>
      <c r="O208" s="20"/>
      <c r="S208" s="192"/>
    </row>
    <row r="209" spans="1:19" x14ac:dyDescent="0.25">
      <c r="A209" s="180">
        <f>IF('##zz500##'!B209&lt;&gt;"",'##zz500##'!B209,"")</f>
        <v>39407</v>
      </c>
      <c r="B209" s="192">
        <v>3244.77</v>
      </c>
      <c r="C209" s="146">
        <f t="shared" si="3"/>
        <v>-1.4963297571993217E-2</v>
      </c>
      <c r="N209" s="20"/>
      <c r="O209" s="20"/>
      <c r="S209" s="192"/>
    </row>
    <row r="210" spans="1:19" x14ac:dyDescent="0.25">
      <c r="A210" s="180">
        <f>IF('##zz500##'!B210&lt;&gt;"",'##zz500##'!B210,"")</f>
        <v>39408</v>
      </c>
      <c r="B210" s="192">
        <v>3103.64</v>
      </c>
      <c r="C210" s="146">
        <f t="shared" si="3"/>
        <v>-4.349460824650131E-2</v>
      </c>
      <c r="N210" s="20"/>
      <c r="O210" s="20"/>
      <c r="S210" s="192"/>
    </row>
    <row r="211" spans="1:19" x14ac:dyDescent="0.25">
      <c r="A211" s="180">
        <f>IF('##zz500##'!B211&lt;&gt;"",'##zz500##'!B211,"")</f>
        <v>39409</v>
      </c>
      <c r="B211" s="192">
        <v>3167.91</v>
      </c>
      <c r="C211" s="146">
        <f t="shared" si="3"/>
        <v>2.0707942931525558E-2</v>
      </c>
      <c r="N211" s="20"/>
      <c r="O211" s="20"/>
      <c r="S211" s="192"/>
    </row>
    <row r="212" spans="1:19" x14ac:dyDescent="0.25">
      <c r="A212" s="180">
        <f>IF('##zz500##'!B212&lt;&gt;"",'##zz500##'!B212,"")</f>
        <v>39412</v>
      </c>
      <c r="B212" s="192">
        <v>3177.04</v>
      </c>
      <c r="C212" s="146">
        <f t="shared" si="3"/>
        <v>2.8820263201922991E-3</v>
      </c>
      <c r="N212" s="20"/>
      <c r="O212" s="20"/>
      <c r="S212" s="192"/>
    </row>
    <row r="213" spans="1:19" x14ac:dyDescent="0.25">
      <c r="A213" s="180">
        <f>IF('##zz500##'!B213&lt;&gt;"",'##zz500##'!B213,"")</f>
        <v>39413</v>
      </c>
      <c r="B213" s="192">
        <v>3181.61</v>
      </c>
      <c r="C213" s="146">
        <f t="shared" si="3"/>
        <v>1.4384458489664631E-3</v>
      </c>
      <c r="N213" s="20"/>
      <c r="O213" s="20"/>
      <c r="S213" s="192"/>
    </row>
    <row r="214" spans="1:19" x14ac:dyDescent="0.25">
      <c r="A214" s="180">
        <f>IF('##zz500##'!B214&lt;&gt;"",'##zz500##'!B214,"")</f>
        <v>39414</v>
      </c>
      <c r="B214" s="192">
        <v>3188.12</v>
      </c>
      <c r="C214" s="146">
        <f t="shared" si="3"/>
        <v>2.0461338756163627E-3</v>
      </c>
      <c r="N214" s="20"/>
      <c r="O214" s="20"/>
      <c r="S214" s="192"/>
    </row>
    <row r="215" spans="1:19" x14ac:dyDescent="0.25">
      <c r="A215" s="180">
        <f>IF('##zz500##'!B215&lt;&gt;"",'##zz500##'!B215,"")</f>
        <v>39415</v>
      </c>
      <c r="B215" s="192">
        <v>3270.92</v>
      </c>
      <c r="C215" s="146">
        <f t="shared" si="3"/>
        <v>2.5971418892638987E-2</v>
      </c>
      <c r="N215" s="20"/>
      <c r="O215" s="20"/>
      <c r="S215" s="192"/>
    </row>
    <row r="216" spans="1:19" x14ac:dyDescent="0.25">
      <c r="A216" s="180">
        <f>IF('##zz500##'!B216&lt;&gt;"",'##zz500##'!B216,"")</f>
        <v>39416</v>
      </c>
      <c r="B216" s="192">
        <v>3234.3</v>
      </c>
      <c r="C216" s="146">
        <f t="shared" si="3"/>
        <v>-1.1195626918420465E-2</v>
      </c>
      <c r="N216" s="20"/>
      <c r="O216" s="20"/>
      <c r="S216" s="192"/>
    </row>
    <row r="217" spans="1:19" x14ac:dyDescent="0.25">
      <c r="A217" s="180">
        <f>IF('##zz500##'!B217&lt;&gt;"",'##zz500##'!B217,"")</f>
        <v>39419</v>
      </c>
      <c r="B217" s="192">
        <v>3294.98</v>
      </c>
      <c r="C217" s="146">
        <f t="shared" si="3"/>
        <v>1.8761401230559915E-2</v>
      </c>
      <c r="N217" s="20"/>
      <c r="O217" s="20"/>
      <c r="S217" s="192"/>
    </row>
    <row r="218" spans="1:19" x14ac:dyDescent="0.25">
      <c r="A218" s="180">
        <f>IF('##zz500##'!B218&lt;&gt;"",'##zz500##'!B218,"")</f>
        <v>39420</v>
      </c>
      <c r="B218" s="192">
        <v>3317.7</v>
      </c>
      <c r="C218" s="146">
        <f t="shared" si="3"/>
        <v>6.8953377562230855E-3</v>
      </c>
      <c r="N218" s="20"/>
      <c r="O218" s="20"/>
      <c r="S218" s="192"/>
    </row>
    <row r="219" spans="1:19" x14ac:dyDescent="0.25">
      <c r="A219" s="180">
        <f>IF('##zz500##'!B219&lt;&gt;"",'##zz500##'!B219,"")</f>
        <v>39421</v>
      </c>
      <c r="B219" s="192">
        <v>3338.44</v>
      </c>
      <c r="C219" s="146">
        <f t="shared" si="3"/>
        <v>6.2513186846309132E-3</v>
      </c>
      <c r="N219" s="20"/>
      <c r="O219" s="20"/>
      <c r="S219" s="192"/>
    </row>
    <row r="220" spans="1:19" x14ac:dyDescent="0.25">
      <c r="A220" s="180">
        <f>IF('##zz500##'!B220&lt;&gt;"",'##zz500##'!B220,"")</f>
        <v>39422</v>
      </c>
      <c r="B220" s="192">
        <v>3362.78</v>
      </c>
      <c r="C220" s="146">
        <f t="shared" si="3"/>
        <v>7.2908304477541375E-3</v>
      </c>
      <c r="N220" s="20"/>
      <c r="O220" s="20"/>
      <c r="S220" s="192"/>
    </row>
    <row r="221" spans="1:19" x14ac:dyDescent="0.25">
      <c r="A221" s="180">
        <f>IF('##zz500##'!B221&lt;&gt;"",'##zz500##'!B221,"")</f>
        <v>39423</v>
      </c>
      <c r="B221" s="192">
        <v>3421.85</v>
      </c>
      <c r="C221" s="146">
        <f t="shared" si="3"/>
        <v>1.7565823515067747E-2</v>
      </c>
      <c r="N221" s="20"/>
      <c r="O221" s="20"/>
      <c r="S221" s="192"/>
    </row>
    <row r="222" spans="1:19" x14ac:dyDescent="0.25">
      <c r="A222" s="180">
        <f>IF('##zz500##'!B222&lt;&gt;"",'##zz500##'!B222,"")</f>
        <v>39426</v>
      </c>
      <c r="B222" s="192">
        <v>3485.25</v>
      </c>
      <c r="C222" s="146">
        <f t="shared" si="3"/>
        <v>1.8527989245583631E-2</v>
      </c>
      <c r="N222" s="20"/>
      <c r="O222" s="20"/>
      <c r="S222" s="192"/>
    </row>
    <row r="223" spans="1:19" x14ac:dyDescent="0.25">
      <c r="A223" s="180">
        <f>IF('##zz500##'!B223&lt;&gt;"",'##zz500##'!B223,"")</f>
        <v>39427</v>
      </c>
      <c r="B223" s="192">
        <v>3509.26</v>
      </c>
      <c r="C223" s="146">
        <f t="shared" si="3"/>
        <v>6.8890323506205497E-3</v>
      </c>
      <c r="N223" s="20"/>
      <c r="O223" s="20"/>
      <c r="S223" s="192"/>
    </row>
    <row r="224" spans="1:19" x14ac:dyDescent="0.25">
      <c r="A224" s="180">
        <f>IF('##zz500##'!B224&lt;&gt;"",'##zz500##'!B224,"")</f>
        <v>39428</v>
      </c>
      <c r="B224" s="192">
        <v>3530.12</v>
      </c>
      <c r="C224" s="146">
        <f t="shared" si="3"/>
        <v>5.9442731516046177E-3</v>
      </c>
      <c r="N224" s="20"/>
      <c r="O224" s="20"/>
      <c r="S224" s="192"/>
    </row>
    <row r="225" spans="1:40" x14ac:dyDescent="0.25">
      <c r="A225" s="180">
        <f>IF('##zz500##'!B225&lt;&gt;"",'##zz500##'!B225,"")</f>
        <v>39429</v>
      </c>
      <c r="B225" s="192">
        <v>3460.3</v>
      </c>
      <c r="C225" s="146">
        <f t="shared" si="3"/>
        <v>-1.977836447486192E-2</v>
      </c>
      <c r="N225" s="20"/>
      <c r="O225" s="20"/>
      <c r="S225" s="192"/>
    </row>
    <row r="226" spans="1:40" x14ac:dyDescent="0.25">
      <c r="A226" s="180">
        <f>IF('##zz500##'!B226&lt;&gt;"",'##zz500##'!B226,"")</f>
        <v>39430</v>
      </c>
      <c r="B226" s="192">
        <v>3520.55</v>
      </c>
      <c r="C226" s="146">
        <f t="shared" si="3"/>
        <v>1.7411785105337696E-2</v>
      </c>
      <c r="N226" s="20"/>
      <c r="O226" s="20"/>
      <c r="S226" s="192"/>
    </row>
    <row r="227" spans="1:40" x14ac:dyDescent="0.25">
      <c r="A227" s="180">
        <f>IF('##zz500##'!B227&lt;&gt;"",'##zz500##'!B227,"")</f>
        <v>39433</v>
      </c>
      <c r="B227" s="192">
        <v>3551.19</v>
      </c>
      <c r="C227" s="146">
        <f t="shared" si="3"/>
        <v>8.7031855817982784E-3</v>
      </c>
      <c r="N227" s="20"/>
      <c r="O227" s="20"/>
      <c r="S227" s="192"/>
    </row>
    <row r="228" spans="1:40" x14ac:dyDescent="0.25">
      <c r="A228" s="180">
        <f>IF('##zz500##'!B228&lt;&gt;"",'##zz500##'!B228,"")</f>
        <v>39434</v>
      </c>
      <c r="B228" s="192">
        <v>3507.4</v>
      </c>
      <c r="C228" s="146">
        <f t="shared" si="3"/>
        <v>-1.2331077751401631E-2</v>
      </c>
      <c r="N228" s="20"/>
      <c r="O228" s="20"/>
      <c r="S228" s="192"/>
    </row>
    <row r="229" spans="1:40" x14ac:dyDescent="0.25">
      <c r="A229" s="180">
        <f>IF('##zz500##'!B229&lt;&gt;"",'##zz500##'!B229,"")</f>
        <v>39435</v>
      </c>
      <c r="B229" s="192">
        <v>3588.02</v>
      </c>
      <c r="C229" s="146">
        <f t="shared" si="3"/>
        <v>2.2985687403774824E-2</v>
      </c>
      <c r="N229" s="20"/>
      <c r="O229" s="20"/>
      <c r="S229" s="192"/>
    </row>
    <row r="230" spans="1:40" x14ac:dyDescent="0.25">
      <c r="A230" s="180">
        <f>IF('##zz500##'!B230&lt;&gt;"",'##zz500##'!B230,"")</f>
        <v>39436</v>
      </c>
      <c r="B230" s="192">
        <v>3617.16</v>
      </c>
      <c r="C230" s="146">
        <f t="shared" si="3"/>
        <v>8.1214708948109671E-3</v>
      </c>
      <c r="N230" s="20"/>
      <c r="O230" s="20"/>
      <c r="S230" s="192"/>
    </row>
    <row r="231" spans="1:40" x14ac:dyDescent="0.25">
      <c r="A231" s="180">
        <f>IF('##zz500##'!B231&lt;&gt;"",'##zz500##'!B231,"")</f>
        <v>39437</v>
      </c>
      <c r="B231" s="192">
        <v>3650.74</v>
      </c>
      <c r="C231" s="146">
        <f t="shared" si="3"/>
        <v>9.2835263024029224E-3</v>
      </c>
      <c r="N231" s="20"/>
      <c r="O231" s="20"/>
      <c r="S231" s="192"/>
    </row>
    <row r="232" spans="1:40" x14ac:dyDescent="0.25">
      <c r="A232" s="180">
        <f>IF('##zz500##'!B232&lt;&gt;"",'##zz500##'!B232,"")</f>
        <v>39440</v>
      </c>
      <c r="B232" s="192">
        <v>3681.81</v>
      </c>
      <c r="C232" s="146">
        <f t="shared" si="3"/>
        <v>8.5106033297359662E-3</v>
      </c>
      <c r="N232" s="20"/>
      <c r="O232" s="20"/>
      <c r="S232" s="192"/>
    </row>
    <row r="233" spans="1:40" x14ac:dyDescent="0.25">
      <c r="A233" s="180">
        <f>IF('##zz500##'!B233&lt;&gt;"",'##zz500##'!B233,"")</f>
        <v>39441</v>
      </c>
      <c r="B233" s="192">
        <v>3733</v>
      </c>
      <c r="C233" s="146">
        <f t="shared" si="3"/>
        <v>1.390348768676275E-2</v>
      </c>
      <c r="N233" s="20"/>
      <c r="O233" s="20"/>
      <c r="S233" s="192"/>
    </row>
    <row r="234" spans="1:40" x14ac:dyDescent="0.25">
      <c r="A234" s="180">
        <f>IF('##zz500##'!B234&lt;&gt;"",'##zz500##'!B234,"")</f>
        <v>39442</v>
      </c>
      <c r="B234" s="192">
        <v>3793.28</v>
      </c>
      <c r="C234" s="146">
        <f t="shared" si="3"/>
        <v>1.6147870345566639E-2</v>
      </c>
      <c r="N234" s="20"/>
      <c r="O234" s="20"/>
      <c r="S234" s="192"/>
    </row>
    <row r="235" spans="1:40" x14ac:dyDescent="0.25">
      <c r="A235" s="180">
        <f>IF('##zz500##'!B235&lt;&gt;"",'##zz500##'!B235,"")</f>
        <v>39443</v>
      </c>
      <c r="B235" s="192">
        <v>3805.61</v>
      </c>
      <c r="C235" s="146">
        <f t="shared" si="3"/>
        <v>3.2504850683312547E-3</v>
      </c>
      <c r="N235" s="20"/>
      <c r="O235" s="20"/>
      <c r="S235" s="192"/>
    </row>
    <row r="236" spans="1:40" x14ac:dyDescent="0.25">
      <c r="A236" s="180">
        <f>IF('##zz500##'!B236&lt;&gt;"",'##zz500##'!B236,"")</f>
        <v>39444</v>
      </c>
      <c r="B236" s="192">
        <v>3810.3</v>
      </c>
      <c r="C236" s="146">
        <f t="shared" si="3"/>
        <v>1.2323911278349087E-3</v>
      </c>
      <c r="N236" s="20"/>
      <c r="O236" s="20"/>
      <c r="S236" s="192"/>
      <c r="Z236" s="39"/>
    </row>
    <row r="237" spans="1:40" x14ac:dyDescent="0.25">
      <c r="A237" s="180">
        <f>IF('##zz500##'!B237&lt;&gt;"",'##zz500##'!B237,"")</f>
        <v>39449</v>
      </c>
      <c r="B237" s="192">
        <v>3911.56</v>
      </c>
      <c r="C237" s="146">
        <f t="shared" si="3"/>
        <v>2.657533527543765E-2</v>
      </c>
      <c r="N237" s="20"/>
      <c r="O237" s="20"/>
      <c r="S237" s="192"/>
    </row>
    <row r="238" spans="1:40" x14ac:dyDescent="0.25">
      <c r="A238" s="180">
        <f>IF('##zz500##'!B238&lt;&gt;"",'##zz500##'!B238,"")</f>
        <v>39450</v>
      </c>
      <c r="B238" s="192">
        <v>3983.94</v>
      </c>
      <c r="C238" s="146">
        <f t="shared" si="3"/>
        <v>1.8504126230966644E-2</v>
      </c>
      <c r="N238" s="20"/>
      <c r="O238" s="20"/>
      <c r="S238" s="192"/>
    </row>
    <row r="239" spans="1:40" x14ac:dyDescent="0.25">
      <c r="A239" s="180">
        <f>IF('##zz500##'!B239&lt;&gt;"",'##zz500##'!B239,"")</f>
        <v>39451</v>
      </c>
      <c r="B239" s="192">
        <v>3980.81</v>
      </c>
      <c r="C239" s="146">
        <f t="shared" si="3"/>
        <v>-7.8565440242572837E-4</v>
      </c>
      <c r="N239" s="20"/>
      <c r="O239" s="20"/>
      <c r="S239" s="192"/>
    </row>
    <row r="240" spans="1:40" x14ac:dyDescent="0.25">
      <c r="A240" s="180">
        <f>IF('##zz500##'!B240&lt;&gt;"",'##zz500##'!B240,"")</f>
        <v>39454</v>
      </c>
      <c r="B240" s="192">
        <v>4039.12</v>
      </c>
      <c r="C240" s="146">
        <f t="shared" si="3"/>
        <v>1.4647772689477812E-2</v>
      </c>
      <c r="D240" s="143">
        <v>1</v>
      </c>
      <c r="E240" s="14"/>
      <c r="F240" s="14">
        <f>D240/MAX(D$240:D240)-1</f>
        <v>0</v>
      </c>
      <c r="G240" s="129">
        <v>1</v>
      </c>
      <c r="H240" s="14"/>
      <c r="I240" s="14">
        <f>G240/MAX(G$240:G240)-1</f>
        <v>0</v>
      </c>
      <c r="N240" s="40"/>
      <c r="O240" s="40"/>
      <c r="Q240" s="41"/>
      <c r="S240" s="192"/>
      <c r="X240" s="88"/>
      <c r="Y240" s="11"/>
      <c r="Z240" s="11"/>
      <c r="AA240" s="14"/>
      <c r="AB240" s="14"/>
      <c r="AC240" s="142"/>
      <c r="AD240" s="14"/>
      <c r="AE240" s="14"/>
      <c r="AF240" s="14"/>
      <c r="AG240" s="129"/>
      <c r="AH240" s="14"/>
      <c r="AI240" s="14"/>
      <c r="AJ240" s="14"/>
      <c r="AK240" s="11"/>
      <c r="AL240" s="14"/>
      <c r="AM240" s="13"/>
      <c r="AN240" s="13"/>
    </row>
    <row r="241" spans="1:41" x14ac:dyDescent="0.25">
      <c r="A241" s="180">
        <f>IF('##zz500##'!B241&lt;&gt;"",'##zz500##'!B241,"")</f>
        <v>39455</v>
      </c>
      <c r="B241" s="192">
        <v>3910.45</v>
      </c>
      <c r="C241" s="146">
        <f t="shared" si="3"/>
        <v>-3.1855948820535218E-2</v>
      </c>
      <c r="D241" s="143">
        <f>IF('##zz500##'!K241="","",IF('##zz500##'!K241="yes",D240,IF('##zz500##'!T241&lt;&gt;0,D240*(1+'##zz500##'!T241),D240*(1+C241))))</f>
        <v>1</v>
      </c>
      <c r="E241" s="6">
        <f>D241/D240-1</f>
        <v>0</v>
      </c>
      <c r="F241" s="17">
        <f>D241/MAX(D$240:D241)-1</f>
        <v>0</v>
      </c>
      <c r="G241" s="66">
        <f>IF('##zz500##'!K241="","",IF('##zz500##'!K241="no",G240*(1+E241),IF('##zz500##'!T241&lt;&gt;0,G240*(1+'##zz500##'!T241),G240*(1+'##zz500##'!P241))))</f>
        <v>1.0275365055976184</v>
      </c>
      <c r="H241" s="6">
        <f>G241/G240-1</f>
        <v>2.7536505597618444E-2</v>
      </c>
      <c r="I241" s="17">
        <f>G241/MAX(G$240:G241)-1</f>
        <v>0</v>
      </c>
      <c r="N241" s="20"/>
      <c r="O241" s="20"/>
      <c r="S241" s="192"/>
      <c r="Y241" s="39"/>
      <c r="Z241" s="39"/>
      <c r="AA241" s="17"/>
      <c r="AC241" s="142"/>
      <c r="AE241" s="17"/>
      <c r="AG241" s="66"/>
      <c r="AI241" s="17"/>
    </row>
    <row r="242" spans="1:41" x14ac:dyDescent="0.25">
      <c r="A242" s="180">
        <f>IF('##zz500##'!B242&lt;&gt;"",'##zz500##'!B242,"")</f>
        <v>39456</v>
      </c>
      <c r="B242" s="192">
        <v>4005.65</v>
      </c>
      <c r="C242" s="146">
        <f t="shared" si="3"/>
        <v>2.4345024229948109E-2</v>
      </c>
      <c r="D242" s="143">
        <f>IF('##zz500##'!K242="","",IF('##zz500##'!K242="yes",D241,IF('##zz500##'!T242&lt;&gt;0,D241*(1+'##zz500##'!T242),D241*(1+C242))))</f>
        <v>1.0243450242299481</v>
      </c>
      <c r="E242" s="6">
        <f t="shared" ref="E242:E305" si="4">D242/D241-1</f>
        <v>2.4345024229948109E-2</v>
      </c>
      <c r="F242" s="17">
        <f>D242/MAX(D$240:D242)-1</f>
        <v>0</v>
      </c>
      <c r="G242" s="66">
        <f>IF('##zz500##'!K242="","",IF('##zz500##'!K242="no",G241*(1+E242),IF('##zz500##'!T242&lt;&gt;0,G241*(1+'##zz500##'!T242),G241*(1+'##zz500##'!P242))))</f>
        <v>1.0525519067235487</v>
      </c>
      <c r="H242" s="6">
        <f t="shared" ref="H242:H305" si="5">G242/G241-1</f>
        <v>2.4345024229948109E-2</v>
      </c>
      <c r="I242" s="17">
        <f>G242/MAX(G$240:G242)-1</f>
        <v>0</v>
      </c>
      <c r="N242" s="20"/>
      <c r="O242" s="20"/>
      <c r="S242" s="192"/>
      <c r="Y242" s="39"/>
      <c r="Z242" s="39"/>
      <c r="AA242" s="17"/>
      <c r="AC242" s="142"/>
      <c r="AE242" s="17"/>
      <c r="AG242" s="66"/>
      <c r="AI242" s="17"/>
    </row>
    <row r="243" spans="1:41" x14ac:dyDescent="0.25">
      <c r="A243" s="180">
        <f>IF('##zz500##'!B243&lt;&gt;"",'##zz500##'!B243,"")</f>
        <v>39457</v>
      </c>
      <c r="B243" s="192">
        <v>4031.15</v>
      </c>
      <c r="C243" s="146">
        <f t="shared" si="3"/>
        <v>6.3660080136807018E-3</v>
      </c>
      <c r="D243" s="143">
        <f>IF('##zz500##'!K243="","",IF('##zz500##'!K243="yes",D242,IF('##zz500##'!T243&lt;&gt;0,D242*(1+'##zz500##'!T243),D242*(1+C243))))</f>
        <v>1.0308660128629699</v>
      </c>
      <c r="E243" s="6">
        <f t="shared" si="4"/>
        <v>6.3660080136807018E-3</v>
      </c>
      <c r="F243" s="17">
        <f>D243/MAX(D$240:D243)-1</f>
        <v>0</v>
      </c>
      <c r="G243" s="66">
        <f>IF('##zz500##'!K243="","",IF('##zz500##'!K243="no",G242*(1+E243),IF('##zz500##'!T243&lt;&gt;0,G242*(1+'##zz500##'!T243),G242*(1+'##zz500##'!P243))))</f>
        <v>1.0592524605965656</v>
      </c>
      <c r="H243" s="6">
        <f t="shared" si="5"/>
        <v>6.3660080136807018E-3</v>
      </c>
      <c r="I243" s="17">
        <f>G243/MAX(G$240:G243)-1</f>
        <v>0</v>
      </c>
      <c r="N243" s="20"/>
      <c r="O243" s="20"/>
      <c r="S243" s="192"/>
      <c r="Y243" s="39"/>
      <c r="Z243" s="39"/>
      <c r="AA243" s="17"/>
      <c r="AC243" s="142"/>
      <c r="AE243" s="17"/>
      <c r="AG243" s="66"/>
      <c r="AI243" s="17"/>
    </row>
    <row r="244" spans="1:41" x14ac:dyDescent="0.25">
      <c r="A244" s="180">
        <f>IF('##zz500##'!B244&lt;&gt;"",'##zz500##'!B244,"")</f>
        <v>39458</v>
      </c>
      <c r="B244" s="192">
        <v>4050.29</v>
      </c>
      <c r="C244" s="146">
        <f t="shared" si="3"/>
        <v>4.7480247572031509E-3</v>
      </c>
      <c r="D244" s="143">
        <f>IF('##zz500##'!K244="","",IF('##zz500##'!K244="yes",D243,IF('##zz500##'!T244&lt;&gt;0,D243*(1+'##zz500##'!T244),D243*(1+C244))))</f>
        <v>1.0357605902134026</v>
      </c>
      <c r="E244" s="6">
        <f t="shared" si="4"/>
        <v>4.7480247572031509E-3</v>
      </c>
      <c r="F244" s="17">
        <f>D244/MAX(D$240:D244)-1</f>
        <v>0</v>
      </c>
      <c r="G244" s="66">
        <f>IF('##zz500##'!K244="","",IF('##zz500##'!K244="no",G243*(1+E244),IF('##zz500##'!T244&lt;&gt;0,G243*(1+'##zz500##'!T244),G243*(1+'##zz500##'!P244))))</f>
        <v>1.0642818175036064</v>
      </c>
      <c r="H244" s="6">
        <f t="shared" si="5"/>
        <v>4.7480247572031509E-3</v>
      </c>
      <c r="I244" s="17">
        <f>G244/MAX(G$240:G244)-1</f>
        <v>0</v>
      </c>
      <c r="N244" s="20"/>
      <c r="O244" s="20"/>
      <c r="S244" s="192"/>
      <c r="Y244" s="39"/>
      <c r="Z244" s="39"/>
      <c r="AA244" s="17"/>
      <c r="AC244" s="142"/>
      <c r="AE244" s="17"/>
      <c r="AG244" s="66"/>
      <c r="AI244" s="17"/>
    </row>
    <row r="245" spans="1:41" x14ac:dyDescent="0.25">
      <c r="A245" s="180">
        <f>IF('##zz500##'!B245&lt;&gt;"",'##zz500##'!B245,"")</f>
        <v>39461</v>
      </c>
      <c r="B245" s="192">
        <v>4180.24</v>
      </c>
      <c r="C245" s="146">
        <f t="shared" si="3"/>
        <v>3.2084122371484503E-2</v>
      </c>
      <c r="D245" s="143">
        <f>IF('##zz500##'!K245="","",IF('##zz500##'!K245="yes",D244,IF('##zz500##'!T245&lt;&gt;0,D244*(1+'##zz500##'!T245),D244*(1+C245))))</f>
        <v>1.0689920597373703</v>
      </c>
      <c r="E245" s="6">
        <f t="shared" si="4"/>
        <v>3.2084122371484503E-2</v>
      </c>
      <c r="F245" s="17">
        <f>D245/MAX(D$240:D245)-1</f>
        <v>0</v>
      </c>
      <c r="G245" s="66">
        <f>IF('##zz500##'!K245="","",IF('##zz500##'!K245="no",G244*(1+E245),IF('##zz500##'!T245&lt;&gt;0,G244*(1+'##zz500##'!T245),G244*(1+'##zz500##'!P245))))</f>
        <v>1.098428365574138</v>
      </c>
      <c r="H245" s="6">
        <f t="shared" si="5"/>
        <v>3.2084122371484503E-2</v>
      </c>
      <c r="I245" s="17">
        <f>G245/MAX(G$240:G245)-1</f>
        <v>0</v>
      </c>
      <c r="N245" s="20"/>
      <c r="O245" s="20"/>
      <c r="S245" s="192"/>
      <c r="Y245" s="39"/>
      <c r="Z245" s="39"/>
      <c r="AA245" s="17"/>
      <c r="AC245" s="142"/>
      <c r="AE245" s="17"/>
      <c r="AG245" s="66"/>
      <c r="AI245" s="17"/>
    </row>
    <row r="246" spans="1:41" s="140" customFormat="1" x14ac:dyDescent="0.25">
      <c r="A246" s="180">
        <f>IF('##zz500##'!B246&lt;&gt;"",'##zz500##'!B246,"")</f>
        <v>39462</v>
      </c>
      <c r="B246" s="192">
        <v>4185.22</v>
      </c>
      <c r="C246" s="146">
        <f t="shared" si="3"/>
        <v>1.1913191587087368E-3</v>
      </c>
      <c r="D246" s="143">
        <f>IF('##zz500##'!K246="","",IF('##zz500##'!K246="yes",D245,IF('##zz500##'!T246&lt;&gt;0,D245*(1+'##zz500##'!T246),D245*(1+C246))))</f>
        <v>1.070265570458643</v>
      </c>
      <c r="E246" s="137">
        <f t="shared" si="4"/>
        <v>1.1913191587087368E-3</v>
      </c>
      <c r="F246" s="137">
        <f>D246/MAX(D$240:D246)-1</f>
        <v>0</v>
      </c>
      <c r="G246" s="66">
        <f>IF('##zz500##'!K246="","",IF('##zz500##'!K246="no",G245*(1+E246),IF('##zz500##'!T246&lt;&gt;0,G245*(1+'##zz500##'!T246),G245*(1+'##zz500##'!P246))))</f>
        <v>1.0997369443305156</v>
      </c>
      <c r="H246" s="137">
        <f t="shared" si="5"/>
        <v>1.1913191587087368E-3</v>
      </c>
      <c r="I246" s="137">
        <f>G246/MAX(G$240:G246)-1</f>
        <v>0</v>
      </c>
      <c r="J246" s="23"/>
      <c r="K246" s="23"/>
      <c r="L246" s="23"/>
      <c r="M246" s="23"/>
      <c r="N246" s="134"/>
      <c r="O246" s="134"/>
      <c r="P246" s="135"/>
      <c r="Q246" s="136"/>
      <c r="R246" s="17"/>
      <c r="S246" s="192"/>
      <c r="T246" s="132"/>
      <c r="U246" s="132"/>
      <c r="V246" s="146"/>
      <c r="W246" s="146"/>
      <c r="X246" s="138"/>
      <c r="Y246" s="92"/>
      <c r="Z246" s="92"/>
      <c r="AA246" s="17"/>
      <c r="AB246" s="6"/>
      <c r="AC246" s="142"/>
      <c r="AD246" s="137"/>
      <c r="AE246" s="137"/>
      <c r="AF246" s="137"/>
      <c r="AG246" s="66"/>
      <c r="AH246" s="137"/>
      <c r="AI246" s="137"/>
      <c r="AJ246" s="137"/>
      <c r="AL246" s="137"/>
      <c r="AM246" s="139"/>
      <c r="AN246" s="139"/>
      <c r="AO246" s="139"/>
    </row>
    <row r="247" spans="1:41" x14ac:dyDescent="0.25">
      <c r="A247" s="180">
        <f>IF('##zz500##'!B247&lt;&gt;"",'##zz500##'!B247,"")</f>
        <v>39463</v>
      </c>
      <c r="B247" s="192">
        <v>4168.1499999999996</v>
      </c>
      <c r="C247" s="146">
        <f t="shared" si="3"/>
        <v>-4.0786386378733885E-3</v>
      </c>
      <c r="D247" s="143">
        <f>IF('##zz500##'!K247="","",IF('##zz500##'!K247="yes",D246,IF('##zz500##'!T247&lt;&gt;0,D246*(1+'##zz500##'!T247),D246*(1+C247))))</f>
        <v>1.0659003439501848</v>
      </c>
      <c r="E247" s="6">
        <f t="shared" si="4"/>
        <v>-4.0786386378732775E-3</v>
      </c>
      <c r="F247" s="17">
        <f>D247/MAX(D$240:D247)-1</f>
        <v>-4.0786386378732775E-3</v>
      </c>
      <c r="G247" s="66">
        <f>IF('##zz500##'!K247="","",IF('##zz500##'!K247="no",G246*(1+E247),IF('##zz500##'!T247&lt;&gt;0,G246*(1+'##zz500##'!T247),G246*(1+'##zz500##'!P247))))</f>
        <v>1.0952515147378725</v>
      </c>
      <c r="H247" s="6">
        <f t="shared" si="5"/>
        <v>-4.0786386378732775E-3</v>
      </c>
      <c r="I247" s="17">
        <f>G247/MAX(G$240:G247)-1</f>
        <v>-4.0786386378732775E-3</v>
      </c>
      <c r="N247" s="20"/>
      <c r="O247" s="20"/>
      <c r="S247" s="192"/>
      <c r="Y247" s="39"/>
      <c r="Z247" s="39"/>
      <c r="AA247" s="17"/>
      <c r="AC247" s="142"/>
      <c r="AE247" s="17"/>
      <c r="AG247" s="66"/>
      <c r="AI247" s="17"/>
    </row>
    <row r="248" spans="1:41" s="11" customFormat="1" x14ac:dyDescent="0.25">
      <c r="A248" s="180">
        <f>IF('##zz500##'!B248&lt;&gt;"",'##zz500##'!B248,"")</f>
        <v>39464</v>
      </c>
      <c r="B248" s="192">
        <v>4065.82</v>
      </c>
      <c r="C248" s="146">
        <f t="shared" si="3"/>
        <v>-2.4550460036226962E-2</v>
      </c>
      <c r="D248" s="143">
        <f>IF('##zz500##'!K248="","",IF('##zz500##'!K248="yes",D247,IF('##zz500##'!T248&lt;&gt;0,D247*(1+'##zz500##'!T248),D247*(1+C248))))</f>
        <v>1.0137706852041002</v>
      </c>
      <c r="E248" s="6">
        <f t="shared" si="4"/>
        <v>-4.8906690988478552E-2</v>
      </c>
      <c r="F248" s="17">
        <f>D248/MAX(D$240:D248)-1</f>
        <v>-5.2785856906835682E-2</v>
      </c>
      <c r="G248" s="66">
        <f>IF('##zz500##'!K248="","",IF('##zz500##'!K248="no",G247*(1+E248),IF('##zz500##'!T248&lt;&gt;0,G247*(1+'##zz500##'!T248),G247*(1+'##zz500##'!P248))))</f>
        <v>1.0416863873519244</v>
      </c>
      <c r="H248" s="6">
        <f t="shared" si="5"/>
        <v>-4.8906690988478441E-2</v>
      </c>
      <c r="I248" s="17">
        <f>G248/MAX(G$240:G248)-1</f>
        <v>-5.2785856906835571E-2</v>
      </c>
      <c r="J248" s="23"/>
      <c r="K248" s="23"/>
      <c r="L248" s="23"/>
      <c r="M248" s="23"/>
      <c r="N248" s="40"/>
      <c r="O248" s="40"/>
      <c r="P248" s="112"/>
      <c r="Q248" s="41"/>
      <c r="R248" s="17"/>
      <c r="S248" s="192"/>
      <c r="T248" s="21"/>
      <c r="U248" s="21"/>
      <c r="V248" s="146"/>
      <c r="W248" s="146"/>
      <c r="X248" s="88"/>
      <c r="Y248" s="117"/>
      <c r="Z248" s="117"/>
      <c r="AA248" s="17"/>
      <c r="AB248" s="6"/>
      <c r="AC248" s="142"/>
      <c r="AD248" s="6"/>
      <c r="AE248" s="17"/>
      <c r="AF248" s="14"/>
      <c r="AG248" s="66"/>
      <c r="AH248" s="6"/>
      <c r="AI248" s="17"/>
      <c r="AJ248" s="14"/>
      <c r="AL248" s="14"/>
      <c r="AM248" s="13"/>
      <c r="AN248" s="13"/>
      <c r="AO248" s="13"/>
    </row>
    <row r="249" spans="1:41" x14ac:dyDescent="0.25">
      <c r="A249" s="180">
        <f>IF('##zz500##'!B249&lt;&gt;"",'##zz500##'!B249,"")</f>
        <v>39465</v>
      </c>
      <c r="B249" s="192">
        <v>4097.72</v>
      </c>
      <c r="C249" s="146">
        <f t="shared" si="3"/>
        <v>7.8458957848601685E-3</v>
      </c>
      <c r="D249" s="143">
        <f>IF('##zz500##'!K249="","",IF('##zz500##'!K249="yes",D248,IF('##zz500##'!T249&lt;&gt;0,D248*(1+'##zz500##'!T249),D248*(1+C249))))</f>
        <v>1.0217246243499578</v>
      </c>
      <c r="E249" s="6">
        <f t="shared" si="4"/>
        <v>7.8458957848601685E-3</v>
      </c>
      <c r="F249" s="17">
        <f>D249/MAX(D$240:D249)-1</f>
        <v>-4.5354113454181166E-2</v>
      </c>
      <c r="G249" s="66">
        <f>IF('##zz500##'!K249="","",IF('##zz500##'!K249="no",G248*(1+E249),IF('##zz500##'!T249&lt;&gt;0,G248*(1+'##zz500##'!T249),G248*(1+'##zz500##'!P249))))</f>
        <v>1.049859350187595</v>
      </c>
      <c r="H249" s="6">
        <f t="shared" si="5"/>
        <v>7.8458957848601685E-3</v>
      </c>
      <c r="I249" s="17">
        <f>G249/MAX(G$240:G249)-1</f>
        <v>-4.5354113454181055E-2</v>
      </c>
      <c r="N249" s="20"/>
      <c r="O249" s="20"/>
      <c r="S249" s="192"/>
      <c r="Y249" s="39"/>
      <c r="Z249" s="39"/>
      <c r="AA249" s="17"/>
      <c r="AC249" s="142"/>
      <c r="AE249" s="17"/>
      <c r="AG249" s="66"/>
      <c r="AI249" s="17"/>
    </row>
    <row r="250" spans="1:41" x14ac:dyDescent="0.25">
      <c r="A250" s="180">
        <f>IF('##zz500##'!B250&lt;&gt;"",'##zz500##'!B250,"")</f>
        <v>39468</v>
      </c>
      <c r="B250" s="192">
        <v>3962.25</v>
      </c>
      <c r="C250" s="146">
        <f t="shared" si="3"/>
        <v>-3.3059847915426155E-2</v>
      </c>
      <c r="D250" s="143">
        <f>IF('##zz500##'!K250="","",IF('##zz500##'!K250="yes",D249,IF('##zz500##'!T250&lt;&gt;0,D249*(1+'##zz500##'!T250),D249*(1+C250))))</f>
        <v>1.0035071977602747</v>
      </c>
      <c r="E250" s="6">
        <f t="shared" si="4"/>
        <v>-1.783007491012889E-2</v>
      </c>
      <c r="F250" s="17">
        <f>D250/MAX(D$240:D250)-1</f>
        <v>-6.2375521123939515E-2</v>
      </c>
      <c r="G250" s="66">
        <f>IF('##zz500##'!K250="","",IF('##zz500##'!K250="no",G249*(1+E250),IF('##zz500##'!T250&lt;&gt;0,G249*(1+'##zz500##'!T250),G249*(1+'##zz500##'!P250))))</f>
        <v>1.031140279328651</v>
      </c>
      <c r="H250" s="6">
        <f t="shared" si="5"/>
        <v>-1.7830074910128779E-2</v>
      </c>
      <c r="I250" s="17">
        <f>G250/MAX(G$240:G250)-1</f>
        <v>-6.2375521123939293E-2</v>
      </c>
      <c r="N250" s="40"/>
      <c r="O250" s="40"/>
      <c r="Q250" s="41"/>
      <c r="S250" s="192"/>
      <c r="Y250" s="39"/>
      <c r="Z250" s="39"/>
      <c r="AA250" s="17"/>
      <c r="AC250" s="142"/>
      <c r="AE250" s="17"/>
      <c r="AG250" s="66"/>
      <c r="AI250" s="17"/>
      <c r="AK250" s="11"/>
      <c r="AL250" s="14"/>
      <c r="AM250" s="13"/>
      <c r="AN250" s="13"/>
    </row>
    <row r="251" spans="1:41" s="11" customFormat="1" x14ac:dyDescent="0.25">
      <c r="A251" s="180">
        <f>IF('##zz500##'!B251&lt;&gt;"",'##zz500##'!B251,"")</f>
        <v>39469</v>
      </c>
      <c r="B251" s="192">
        <v>3642.61</v>
      </c>
      <c r="C251" s="146">
        <f t="shared" si="3"/>
        <v>-8.0671335730960858E-2</v>
      </c>
      <c r="D251" s="143">
        <f>IF('##zz500##'!K251="","",IF('##zz500##'!K251="yes",D250,IF('##zz500##'!T251&lt;&gt;0,D250*(1+'##zz500##'!T251),D250*(1+C251))))</f>
        <v>1.0035071977602747</v>
      </c>
      <c r="E251" s="14">
        <f t="shared" si="4"/>
        <v>0</v>
      </c>
      <c r="F251" s="14">
        <f>D251/MAX(D$240:D251)-1</f>
        <v>-6.2375521123939515E-2</v>
      </c>
      <c r="G251" s="66">
        <f>IF('##zz500##'!K251="","",IF('##zz500##'!K251="no",G250*(1+E251),IF('##zz500##'!T251&lt;&gt;0,G250*(1+'##zz500##'!T251),G250*(1+'##zz500##'!P251))))</f>
        <v>1.1192191923107402</v>
      </c>
      <c r="H251" s="14">
        <f t="shared" si="5"/>
        <v>8.5418943229950361E-2</v>
      </c>
      <c r="I251" s="14">
        <f>G251/MAX(G$240:G251)-1</f>
        <v>0</v>
      </c>
      <c r="J251" s="23"/>
      <c r="K251" s="23"/>
      <c r="L251" s="23"/>
      <c r="M251" s="23"/>
      <c r="N251" s="40"/>
      <c r="O251" s="40"/>
      <c r="P251" s="59"/>
      <c r="Q251" s="41"/>
      <c r="R251" s="17"/>
      <c r="S251" s="192"/>
      <c r="T251" s="21"/>
      <c r="U251" s="21"/>
      <c r="V251" s="14"/>
      <c r="W251" s="14"/>
      <c r="X251" s="88"/>
      <c r="Y251" s="117"/>
      <c r="Z251" s="117"/>
      <c r="AA251" s="14"/>
      <c r="AB251" s="14"/>
      <c r="AC251" s="142"/>
      <c r="AD251" s="14"/>
      <c r="AE251" s="14"/>
      <c r="AF251" s="14"/>
      <c r="AG251" s="66"/>
      <c r="AH251" s="14"/>
      <c r="AI251" s="14"/>
      <c r="AJ251" s="14"/>
      <c r="AL251" s="14"/>
      <c r="AM251" s="13"/>
      <c r="AN251" s="13"/>
      <c r="AO251" s="13"/>
    </row>
    <row r="252" spans="1:41" s="11" customFormat="1" ht="15.5" customHeight="1" x14ac:dyDescent="0.25">
      <c r="A252" s="180">
        <f>IF('##zz500##'!B252&lt;&gt;"",'##zz500##'!B252,"")</f>
        <v>39470</v>
      </c>
      <c r="B252" s="192">
        <v>3756.14</v>
      </c>
      <c r="C252" s="146">
        <f t="shared" si="3"/>
        <v>3.1167212520692544E-2</v>
      </c>
      <c r="D252" s="143">
        <f>IF('##zz500##'!K252="","",IF('##zz500##'!K252="yes",D251,IF('##zz500##'!T252&lt;&gt;0,D251*(1+'##zz500##'!T252),D251*(1+C252))))</f>
        <v>1.0035071977602747</v>
      </c>
      <c r="E252" s="14">
        <f t="shared" si="4"/>
        <v>0</v>
      </c>
      <c r="F252" s="14">
        <f>D252/MAX(D$240:D252)-1</f>
        <v>-6.2375521123939515E-2</v>
      </c>
      <c r="G252" s="66">
        <f>IF('##zz500##'!K252="","",IF('##zz500##'!K252="no",G251*(1+E252),IF('##zz500##'!T252&lt;&gt;0,G251*(1+'##zz500##'!T252),G251*(1+'##zz500##'!P252))))</f>
        <v>1.0591435957119975</v>
      </c>
      <c r="H252" s="14">
        <f t="shared" si="5"/>
        <v>-5.3676345984302376E-2</v>
      </c>
      <c r="I252" s="14">
        <f>G252/MAX(G$240:G252)-1</f>
        <v>-5.3676345984302376E-2</v>
      </c>
      <c r="J252" s="23"/>
      <c r="K252" s="23"/>
      <c r="L252" s="23"/>
      <c r="M252" s="23"/>
      <c r="N252" s="40"/>
      <c r="O252" s="40"/>
      <c r="P252" s="59"/>
      <c r="Q252" s="41"/>
      <c r="R252" s="17"/>
      <c r="S252" s="192"/>
      <c r="T252" s="21"/>
      <c r="U252" s="21"/>
      <c r="V252" s="14"/>
      <c r="W252" s="14"/>
      <c r="X252" s="88"/>
      <c r="Y252" s="117"/>
      <c r="Z252" s="117"/>
      <c r="AA252" s="14"/>
      <c r="AB252" s="14"/>
      <c r="AC252" s="142"/>
      <c r="AD252" s="14"/>
      <c r="AE252" s="14"/>
      <c r="AF252" s="14"/>
      <c r="AG252" s="66"/>
      <c r="AH252" s="14"/>
      <c r="AI252" s="14"/>
      <c r="AJ252" s="14"/>
      <c r="AL252" s="14"/>
      <c r="AM252" s="13"/>
      <c r="AN252" s="13"/>
      <c r="AO252" s="13"/>
    </row>
    <row r="253" spans="1:41" s="11" customFormat="1" x14ac:dyDescent="0.25">
      <c r="A253" s="180">
        <f>IF('##zz500##'!B253&lt;&gt;"",'##zz500##'!B253,"")</f>
        <v>39471</v>
      </c>
      <c r="B253" s="192">
        <v>3863.35</v>
      </c>
      <c r="C253" s="146">
        <f t="shared" si="3"/>
        <v>2.8542599583615047E-2</v>
      </c>
      <c r="D253" s="143">
        <f>IF('##zz500##'!K253="","",IF('##zz500##'!K253="yes",D252,IF('##zz500##'!T253&lt;&gt;0,D252*(1+'##zz500##'!T253),D252*(1+C253))))</f>
        <v>1.0035071977602747</v>
      </c>
      <c r="E253" s="14">
        <f t="shared" si="4"/>
        <v>0</v>
      </c>
      <c r="F253" s="14">
        <f>D253/MAX(D$240:D253)-1</f>
        <v>-6.2375521123939515E-2</v>
      </c>
      <c r="G253" s="66">
        <f>IF('##zz500##'!K253="","",IF('##zz500##'!K253="no",G252*(1+E253),IF('##zz500##'!T253&lt;&gt;0,G252*(1+'##zz500##'!T253),G252*(1+'##zz500##'!P253))))</f>
        <v>1.0227316669065911</v>
      </c>
      <c r="H253" s="14">
        <f t="shared" si="5"/>
        <v>-3.4378651726566734E-2</v>
      </c>
      <c r="I253" s="14">
        <f>G253/MAX(G$240:G253)-1</f>
        <v>-8.6209677306320009E-2</v>
      </c>
      <c r="J253" s="23"/>
      <c r="K253" s="23"/>
      <c r="L253" s="23"/>
      <c r="M253" s="23"/>
      <c r="N253" s="40"/>
      <c r="O253" s="40"/>
      <c r="P253" s="59"/>
      <c r="Q253" s="41"/>
      <c r="R253" s="17"/>
      <c r="S253" s="192"/>
      <c r="T253" s="21"/>
      <c r="U253" s="21"/>
      <c r="V253" s="14"/>
      <c r="W253" s="14"/>
      <c r="X253" s="88"/>
      <c r="Y253" s="117"/>
      <c r="Z253" s="117"/>
      <c r="AA253" s="14"/>
      <c r="AB253" s="14"/>
      <c r="AC253" s="142"/>
      <c r="AD253" s="14"/>
      <c r="AE253" s="14"/>
      <c r="AF253" s="14"/>
      <c r="AG253" s="66"/>
      <c r="AH253" s="14"/>
      <c r="AI253" s="14"/>
      <c r="AJ253" s="14"/>
      <c r="AL253" s="14"/>
      <c r="AM253" s="13"/>
      <c r="AN253" s="13"/>
      <c r="AO253" s="13"/>
    </row>
    <row r="254" spans="1:41" s="11" customFormat="1" x14ac:dyDescent="0.25">
      <c r="A254" s="180">
        <f>IF('##zz500##'!B254&lt;&gt;"",'##zz500##'!B254,"")</f>
        <v>39472</v>
      </c>
      <c r="B254" s="192">
        <v>3888.78</v>
      </c>
      <c r="C254" s="146">
        <f t="shared" si="3"/>
        <v>6.582370222734335E-3</v>
      </c>
      <c r="D254" s="143">
        <f>IF('##zz500##'!K254="","",IF('##zz500##'!K254="yes",D253,IF('##zz500##'!T254&lt;&gt;0,D253*(1+'##zz500##'!T254),D253*(1+C254))))</f>
        <v>1.0035071977602747</v>
      </c>
      <c r="E254" s="14">
        <f t="shared" si="4"/>
        <v>0</v>
      </c>
      <c r="F254" s="14">
        <f>D254/MAX(D$240:D254)-1</f>
        <v>-6.2375521123939515E-2</v>
      </c>
      <c r="G254" s="66">
        <f>IF('##zz500##'!K254="","",IF('##zz500##'!K254="no",G253*(1+E254),IF('##zz500##'!T254&lt;&gt;0,G253*(1+'##zz500##'!T254),G253*(1+'##zz500##'!P254))))</f>
        <v>1.0195593635939206</v>
      </c>
      <c r="H254" s="14">
        <f t="shared" si="5"/>
        <v>-3.1017943565447847E-3</v>
      </c>
      <c r="I254" s="14">
        <f>G254/MAX(G$240:G254)-1</f>
        <v>-8.9044066972316482E-2</v>
      </c>
      <c r="J254" s="23"/>
      <c r="K254" s="23"/>
      <c r="L254" s="23"/>
      <c r="M254" s="23"/>
      <c r="N254" s="40"/>
      <c r="O254" s="40"/>
      <c r="P254" s="59"/>
      <c r="Q254" s="41"/>
      <c r="R254" s="17"/>
      <c r="S254" s="192"/>
      <c r="T254" s="21"/>
      <c r="U254" s="21"/>
      <c r="V254" s="14"/>
      <c r="W254" s="14"/>
      <c r="X254" s="88"/>
      <c r="Y254" s="117"/>
      <c r="Z254" s="117"/>
      <c r="AA254" s="14"/>
      <c r="AB254" s="14"/>
      <c r="AC254" s="142"/>
      <c r="AD254" s="14"/>
      <c r="AE254" s="14"/>
      <c r="AF254" s="14"/>
      <c r="AG254" s="66"/>
      <c r="AH254" s="14"/>
      <c r="AI254" s="14"/>
      <c r="AJ254" s="14"/>
      <c r="AL254" s="14"/>
      <c r="AM254" s="13"/>
      <c r="AN254" s="13"/>
      <c r="AO254" s="13"/>
    </row>
    <row r="255" spans="1:41" s="11" customFormat="1" x14ac:dyDescent="0.25">
      <c r="A255" s="180">
        <f>IF('##zz500##'!B255&lt;&gt;"",'##zz500##'!B255,"")</f>
        <v>39475</v>
      </c>
      <c r="B255" s="192">
        <v>3665.49</v>
      </c>
      <c r="C255" s="146">
        <f t="shared" si="3"/>
        <v>-5.7419036304445226E-2</v>
      </c>
      <c r="D255" s="143">
        <f>IF('##zz500##'!K255="","",IF('##zz500##'!K255="yes",D254,IF('##zz500##'!T255&lt;&gt;0,D254*(1+'##zz500##'!T255),D254*(1+C255))))</f>
        <v>1.0035071977602747</v>
      </c>
      <c r="E255" s="14">
        <f t="shared" si="4"/>
        <v>0</v>
      </c>
      <c r="F255" s="14">
        <f>D255/MAX(D$240:D255)-1</f>
        <v>-6.2375521123939515E-2</v>
      </c>
      <c r="G255" s="66">
        <f>IF('##zz500##'!K255="","",IF('##zz500##'!K255="no",G254*(1+E255),IF('##zz500##'!T255&lt;&gt;0,G254*(1+'##zz500##'!T255),G254*(1+'##zz500##'!P255))))</f>
        <v>1.0908128339282979</v>
      </c>
      <c r="H255" s="14">
        <f t="shared" si="5"/>
        <v>6.9886534201609063E-2</v>
      </c>
      <c r="I255" s="14">
        <f>G255/MAX(G$240:G255)-1</f>
        <v>-2.5380514002618648E-2</v>
      </c>
      <c r="J255" s="23"/>
      <c r="K255" s="23"/>
      <c r="L255" s="23"/>
      <c r="M255" s="23"/>
      <c r="N255" s="40"/>
      <c r="O255" s="40"/>
      <c r="P255" s="59"/>
      <c r="Q255" s="41"/>
      <c r="R255" s="17"/>
      <c r="S255" s="192"/>
      <c r="T255" s="21"/>
      <c r="U255" s="21"/>
      <c r="V255" s="14"/>
      <c r="W255" s="14"/>
      <c r="X255" s="88"/>
      <c r="Y255" s="117"/>
      <c r="Z255" s="117"/>
      <c r="AA255" s="14"/>
      <c r="AB255" s="14"/>
      <c r="AC255" s="142"/>
      <c r="AD255" s="14"/>
      <c r="AE255" s="14"/>
      <c r="AF255" s="14"/>
      <c r="AG255" s="66"/>
      <c r="AH255" s="14"/>
      <c r="AI255" s="14"/>
      <c r="AJ255" s="14"/>
      <c r="AL255" s="14"/>
      <c r="AM255" s="13"/>
      <c r="AN255" s="13"/>
      <c r="AO255" s="13"/>
    </row>
    <row r="256" spans="1:41" s="11" customFormat="1" x14ac:dyDescent="0.25">
      <c r="A256" s="180">
        <f>IF('##zz500##'!B256&lt;&gt;"",'##zz500##'!B256,"")</f>
        <v>39476</v>
      </c>
      <c r="B256" s="192">
        <v>3745.64</v>
      </c>
      <c r="C256" s="146">
        <f t="shared" si="3"/>
        <v>2.1866107941912238E-2</v>
      </c>
      <c r="D256" s="143">
        <f>IF('##zz500##'!K256="","",IF('##zz500##'!K256="yes",D255,IF('##zz500##'!T256&lt;&gt;0,D255*(1+'##zz500##'!T256),D255*(1+C256))))</f>
        <v>1.0035071977602747</v>
      </c>
      <c r="E256" s="14">
        <f t="shared" si="4"/>
        <v>0</v>
      </c>
      <c r="F256" s="14">
        <f>D256/MAX(D$240:D256)-1</f>
        <v>-6.2375521123939515E-2</v>
      </c>
      <c r="G256" s="66">
        <f>IF('##zz500##'!K256="","",IF('##zz500##'!K256="no",G255*(1+E256),IF('##zz500##'!T256&lt;&gt;0,G255*(1+'##zz500##'!T256),G255*(1+'##zz500##'!P256))))</f>
        <v>1.0677701175081777</v>
      </c>
      <c r="H256" s="14">
        <f t="shared" si="5"/>
        <v>-2.1124353971100018E-2</v>
      </c>
      <c r="I256" s="14">
        <f>G256/MAX(G$240:G256)-1</f>
        <v>-4.5968721011958924E-2</v>
      </c>
      <c r="J256" s="23"/>
      <c r="K256" s="23"/>
      <c r="L256" s="23"/>
      <c r="M256" s="23"/>
      <c r="N256" s="40"/>
      <c r="O256" s="40"/>
      <c r="P256" s="59"/>
      <c r="Q256" s="41"/>
      <c r="R256" s="17"/>
      <c r="S256" s="192"/>
      <c r="T256" s="21"/>
      <c r="U256" s="21"/>
      <c r="V256" s="14"/>
      <c r="W256" s="14"/>
      <c r="X256" s="88"/>
      <c r="Y256" s="117"/>
      <c r="Z256" s="117"/>
      <c r="AA256" s="14"/>
      <c r="AB256" s="14"/>
      <c r="AC256" s="142"/>
      <c r="AD256" s="14"/>
      <c r="AE256" s="14"/>
      <c r="AF256" s="14"/>
      <c r="AG256" s="66"/>
      <c r="AH256" s="14"/>
      <c r="AI256" s="14"/>
      <c r="AJ256" s="14"/>
      <c r="AL256" s="14"/>
      <c r="AM256" s="13"/>
      <c r="AN256" s="13"/>
      <c r="AO256" s="13"/>
    </row>
    <row r="257" spans="1:41" s="11" customFormat="1" x14ac:dyDescent="0.25">
      <c r="A257" s="180">
        <f>IF('##zz500##'!B257&lt;&gt;"",'##zz500##'!B257,"")</f>
        <v>39477</v>
      </c>
      <c r="B257" s="192">
        <v>3777.18</v>
      </c>
      <c r="C257" s="146">
        <f t="shared" si="3"/>
        <v>8.4204568511656586E-3</v>
      </c>
      <c r="D257" s="143">
        <f>IF('##zz500##'!K257="","",IF('##zz500##'!K257="yes",D256,IF('##zz500##'!T257&lt;&gt;0,D256*(1+'##zz500##'!T257),D256*(1+C257))))</f>
        <v>1.0035071977602747</v>
      </c>
      <c r="E257" s="14">
        <f t="shared" si="4"/>
        <v>0</v>
      </c>
      <c r="F257" s="14">
        <f>D257/MAX(D$240:D257)-1</f>
        <v>-6.2375521123939515E-2</v>
      </c>
      <c r="G257" s="66">
        <f>IF('##zz500##'!K257="","",IF('##zz500##'!K257="no",G256*(1+E257),IF('##zz500##'!T257&lt;&gt;0,G256*(1+'##zz500##'!T257),G256*(1+'##zz500##'!P257))))</f>
        <v>1.0653900108346979</v>
      </c>
      <c r="H257" s="14">
        <f t="shared" si="5"/>
        <v>-2.2290440933431244E-3</v>
      </c>
      <c r="I257" s="14">
        <f>G257/MAX(G$240:G257)-1</f>
        <v>-4.8095298799251784E-2</v>
      </c>
      <c r="J257" s="23"/>
      <c r="K257" s="23"/>
      <c r="L257" s="23"/>
      <c r="M257" s="23"/>
      <c r="N257" s="40"/>
      <c r="O257" s="40"/>
      <c r="P257" s="59"/>
      <c r="Q257" s="41"/>
      <c r="R257" s="17"/>
      <c r="S257" s="192"/>
      <c r="T257" s="21"/>
      <c r="U257" s="21"/>
      <c r="V257" s="14"/>
      <c r="W257" s="14"/>
      <c r="X257" s="88"/>
      <c r="Y257" s="117"/>
      <c r="Z257" s="117"/>
      <c r="AA257" s="14"/>
      <c r="AB257" s="14"/>
      <c r="AC257" s="142"/>
      <c r="AD257" s="14"/>
      <c r="AE257" s="14"/>
      <c r="AF257" s="14"/>
      <c r="AG257" s="66"/>
      <c r="AH257" s="14"/>
      <c r="AI257" s="14"/>
      <c r="AJ257" s="14"/>
      <c r="AL257" s="14"/>
      <c r="AM257" s="13"/>
      <c r="AN257" s="13"/>
      <c r="AO257" s="13"/>
    </row>
    <row r="258" spans="1:41" s="11" customFormat="1" x14ac:dyDescent="0.25">
      <c r="A258" s="180">
        <f>IF('##zz500##'!B258&lt;&gt;"",'##zz500##'!B258,"")</f>
        <v>39478</v>
      </c>
      <c r="B258" s="192">
        <v>3698.4</v>
      </c>
      <c r="C258" s="146">
        <f t="shared" si="3"/>
        <v>-2.0856829698346346E-2</v>
      </c>
      <c r="D258" s="143">
        <f>IF('##zz500##'!K258="","",IF('##zz500##'!K258="yes",D257,IF('##zz500##'!T258&lt;&gt;0,D257*(1+'##zz500##'!T258),D257*(1+C258))))</f>
        <v>1.0035071977602747</v>
      </c>
      <c r="E258" s="14">
        <f t="shared" si="4"/>
        <v>0</v>
      </c>
      <c r="F258" s="14">
        <f>D258/MAX(D$240:D258)-1</f>
        <v>-6.2375521123939515E-2</v>
      </c>
      <c r="G258" s="66">
        <f>IF('##zz500##'!K258="","",IF('##zz500##'!K258="no",G257*(1+E258),IF('##zz500##'!T258&lt;&gt;0,G257*(1+'##zz500##'!T258),G257*(1+'##zz500##'!P258))))</f>
        <v>1.1066776262258367</v>
      </c>
      <c r="H258" s="14">
        <f t="shared" si="5"/>
        <v>3.8753522157384701E-2</v>
      </c>
      <c r="I258" s="14">
        <f>G258/MAX(G$240:G258)-1</f>
        <v>-1.120563886954995E-2</v>
      </c>
      <c r="J258" s="23"/>
      <c r="K258" s="23"/>
      <c r="L258" s="23"/>
      <c r="M258" s="23"/>
      <c r="N258" s="40"/>
      <c r="O258" s="40"/>
      <c r="P258" s="59"/>
      <c r="Q258" s="41"/>
      <c r="R258" s="17"/>
      <c r="S258" s="192"/>
      <c r="T258" s="21"/>
      <c r="U258" s="21"/>
      <c r="V258" s="14"/>
      <c r="W258" s="14"/>
      <c r="X258" s="88"/>
      <c r="Y258" s="117"/>
      <c r="Z258" s="117"/>
      <c r="AA258" s="14"/>
      <c r="AB258" s="14"/>
      <c r="AC258" s="142"/>
      <c r="AD258" s="14"/>
      <c r="AE258" s="14"/>
      <c r="AF258" s="14"/>
      <c r="AG258" s="66"/>
      <c r="AH258" s="14"/>
      <c r="AI258" s="14"/>
      <c r="AJ258" s="14"/>
      <c r="AL258" s="14"/>
      <c r="AM258" s="13"/>
      <c r="AN258" s="13"/>
      <c r="AO258" s="13"/>
    </row>
    <row r="259" spans="1:41" s="11" customFormat="1" x14ac:dyDescent="0.25">
      <c r="A259" s="180">
        <f>IF('##zz500##'!B259&lt;&gt;"",'##zz500##'!B259,"")</f>
        <v>39479</v>
      </c>
      <c r="B259" s="192">
        <v>3598.21</v>
      </c>
      <c r="C259" s="146">
        <f t="shared" si="3"/>
        <v>-2.7090093013194871E-2</v>
      </c>
      <c r="D259" s="143">
        <f>IF('##zz500##'!K259="","",IF('##zz500##'!K259="yes",D258,IF('##zz500##'!T259&lt;&gt;0,D258*(1+'##zz500##'!T259),D258*(1+C259))))</f>
        <v>1.0035071977602747</v>
      </c>
      <c r="E259" s="14">
        <f t="shared" si="4"/>
        <v>0</v>
      </c>
      <c r="F259" s="14">
        <f>D259/MAX(D$240:D259)-1</f>
        <v>-6.2375521123939515E-2</v>
      </c>
      <c r="G259" s="66">
        <f>IF('##zz500##'!K259="","",IF('##zz500##'!K259="no",G258*(1+E259),IF('##zz500##'!T259&lt;&gt;0,G258*(1+'##zz500##'!T259),G258*(1+'##zz500##'!P259))))</f>
        <v>1.1556798312683532</v>
      </c>
      <c r="H259" s="14">
        <f t="shared" si="5"/>
        <v>4.4278662440869532E-2</v>
      </c>
      <c r="I259" s="14">
        <f>G259/MAX(G$240:G259)-1</f>
        <v>0</v>
      </c>
      <c r="J259" s="23"/>
      <c r="K259" s="23"/>
      <c r="L259" s="23"/>
      <c r="M259" s="23"/>
      <c r="N259" s="40"/>
      <c r="O259" s="40"/>
      <c r="P259" s="59"/>
      <c r="Q259" s="41"/>
      <c r="R259" s="17"/>
      <c r="S259" s="192"/>
      <c r="T259" s="21"/>
      <c r="U259" s="21"/>
      <c r="V259" s="14"/>
      <c r="W259" s="14"/>
      <c r="X259" s="88"/>
      <c r="Y259" s="117"/>
      <c r="Z259" s="117"/>
      <c r="AA259" s="14"/>
      <c r="AB259" s="14"/>
      <c r="AC259" s="142"/>
      <c r="AD259" s="14"/>
      <c r="AE259" s="14"/>
      <c r="AF259" s="14"/>
      <c r="AG259" s="66"/>
      <c r="AH259" s="14"/>
      <c r="AI259" s="14"/>
      <c r="AJ259" s="14"/>
      <c r="AL259" s="14"/>
      <c r="AM259" s="13"/>
      <c r="AN259" s="13"/>
      <c r="AO259" s="13"/>
    </row>
    <row r="260" spans="1:41" s="11" customFormat="1" x14ac:dyDescent="0.25">
      <c r="A260" s="180">
        <f>IF('##zz500##'!B260&lt;&gt;"",'##zz500##'!B260,"")</f>
        <v>39482</v>
      </c>
      <c r="B260" s="192">
        <v>3787.56</v>
      </c>
      <c r="C260" s="146">
        <f t="shared" ref="C260:C323" si="6">IF(AND(B259&gt;0,B260&gt;0),B260/B259-1,"")</f>
        <v>5.2623387740015071E-2</v>
      </c>
      <c r="D260" s="143">
        <f>IF('##zz500##'!K260="","",IF('##zz500##'!K260="yes",D259,IF('##zz500##'!T260&lt;&gt;0,D259*(1+'##zz500##'!T260),D259*(1+C260))))</f>
        <v>1.0035071977602747</v>
      </c>
      <c r="E260" s="14">
        <f t="shared" si="4"/>
        <v>0</v>
      </c>
      <c r="F260" s="14">
        <f>D260/MAX(D$240:D260)-1</f>
        <v>-6.2375521123939515E-2</v>
      </c>
      <c r="G260" s="66">
        <f>IF('##zz500##'!K260="","",IF('##zz500##'!K260="no",G259*(1+E260),IF('##zz500##'!T260&lt;&gt;0,G259*(1+'##zz500##'!T260),G259*(1+'##zz500##'!P260))))</f>
        <v>1.0614348259681137</v>
      </c>
      <c r="H260" s="14">
        <f t="shared" si="5"/>
        <v>-8.1549407327465517E-2</v>
      </c>
      <c r="I260" s="14">
        <f>G260/MAX(G$240:G260)-1</f>
        <v>-8.1549407327465517E-2</v>
      </c>
      <c r="J260" s="23"/>
      <c r="K260" s="23"/>
      <c r="L260" s="23"/>
      <c r="M260" s="23"/>
      <c r="N260" s="40"/>
      <c r="O260" s="40"/>
      <c r="P260" s="59"/>
      <c r="Q260" s="41"/>
      <c r="R260" s="17"/>
      <c r="S260" s="192"/>
      <c r="T260" s="21"/>
      <c r="U260" s="21"/>
      <c r="V260" s="14"/>
      <c r="W260" s="14"/>
      <c r="X260" s="88"/>
      <c r="Y260" s="117"/>
      <c r="Z260" s="117"/>
      <c r="AA260" s="14"/>
      <c r="AB260" s="14"/>
      <c r="AC260" s="142"/>
      <c r="AD260" s="14"/>
      <c r="AE260" s="14"/>
      <c r="AF260" s="14"/>
      <c r="AG260" s="66"/>
      <c r="AH260" s="14"/>
      <c r="AI260" s="14"/>
      <c r="AJ260" s="14"/>
      <c r="AL260" s="14"/>
      <c r="AM260" s="13"/>
      <c r="AN260" s="13"/>
      <c r="AO260" s="13"/>
    </row>
    <row r="261" spans="1:41" s="11" customFormat="1" x14ac:dyDescent="0.25">
      <c r="A261" s="180">
        <f>IF('##zz500##'!B261&lt;&gt;"",'##zz500##'!B261,"")</f>
        <v>39483</v>
      </c>
      <c r="B261" s="192">
        <v>3839.85</v>
      </c>
      <c r="C261" s="146">
        <f t="shared" si="6"/>
        <v>1.3805721889554201E-2</v>
      </c>
      <c r="D261" s="143">
        <f>IF('##zz500##'!K261="","",IF('##zz500##'!K261="yes",D260,IF('##zz500##'!T261&lt;&gt;0,D260*(1+'##zz500##'!T261),D260*(1+C261))))</f>
        <v>1.0035071977602747</v>
      </c>
      <c r="E261" s="14">
        <f t="shared" si="4"/>
        <v>0</v>
      </c>
      <c r="F261" s="14">
        <f>D261/MAX(D$240:D261)-1</f>
        <v>-6.2375521123939515E-2</v>
      </c>
      <c r="G261" s="66">
        <f>IF('##zz500##'!K261="","",IF('##zz500##'!K261="no",G260*(1+E261),IF('##zz500##'!T261&lt;&gt;0,G260*(1+'##zz500##'!T261),G260*(1+'##zz500##'!P261))))</f>
        <v>1.0573369620792445</v>
      </c>
      <c r="H261" s="14">
        <f t="shared" si="5"/>
        <v>-3.8606834716691241E-3</v>
      </c>
      <c r="I261" s="14">
        <f>G261/MAX(G$240:G261)-1</f>
        <v>-8.5095254350141092E-2</v>
      </c>
      <c r="J261" s="23"/>
      <c r="K261" s="23"/>
      <c r="L261" s="23"/>
      <c r="M261" s="23"/>
      <c r="N261" s="40"/>
      <c r="O261" s="40"/>
      <c r="P261" s="59"/>
      <c r="Q261" s="41"/>
      <c r="R261" s="17"/>
      <c r="S261" s="192"/>
      <c r="T261" s="21"/>
      <c r="U261" s="21"/>
      <c r="V261" s="14"/>
      <c r="W261" s="14"/>
      <c r="X261" s="88"/>
      <c r="Y261" s="117"/>
      <c r="Z261" s="117"/>
      <c r="AA261" s="14"/>
      <c r="AB261" s="14"/>
      <c r="AC261" s="142"/>
      <c r="AD261" s="14"/>
      <c r="AE261" s="14"/>
      <c r="AF261" s="14"/>
      <c r="AG261" s="66"/>
      <c r="AH261" s="14"/>
      <c r="AI261" s="14"/>
      <c r="AJ261" s="14"/>
      <c r="AL261" s="14"/>
      <c r="AM261" s="13"/>
      <c r="AN261" s="13"/>
      <c r="AO261" s="13"/>
    </row>
    <row r="262" spans="1:41" s="11" customFormat="1" x14ac:dyDescent="0.25">
      <c r="A262" s="180">
        <f>IF('##zz500##'!B262&lt;&gt;"",'##zz500##'!B262,"")</f>
        <v>39491</v>
      </c>
      <c r="B262" s="192">
        <v>3883.05</v>
      </c>
      <c r="C262" s="146">
        <f t="shared" si="6"/>
        <v>1.1250439470291917E-2</v>
      </c>
      <c r="D262" s="143">
        <f>IF('##zz500##'!K262="","",IF('##zz500##'!K262="yes",D261,IF('##zz500##'!T262&lt;&gt;0,D261*(1+'##zz500##'!T262),D261*(1+C262))))</f>
        <v>1.0035071977602747</v>
      </c>
      <c r="E262" s="14">
        <f t="shared" si="4"/>
        <v>0</v>
      </c>
      <c r="F262" s="14">
        <f>D262/MAX(D$240:D262)-1</f>
        <v>-6.2375521123939515E-2</v>
      </c>
      <c r="G262" s="66">
        <f>IF('##zz500##'!K262="","",IF('##zz500##'!K262="no",G261*(1+E262),IF('##zz500##'!T262&lt;&gt;0,G261*(1+'##zz500##'!T262),G261*(1+'##zz500##'!P262))))</f>
        <v>1.0628913133038889</v>
      </c>
      <c r="H262" s="14">
        <f t="shared" si="5"/>
        <v>5.2531514775779886E-3</v>
      </c>
      <c r="I262" s="14">
        <f>G262/MAX(G$240:G262)-1</f>
        <v>-8.0289121133687469E-2</v>
      </c>
      <c r="J262" s="23"/>
      <c r="K262" s="23"/>
      <c r="L262" s="23"/>
      <c r="M262" s="23"/>
      <c r="N262" s="40"/>
      <c r="O262" s="40"/>
      <c r="P262" s="59"/>
      <c r="Q262" s="41"/>
      <c r="R262" s="17"/>
      <c r="S262" s="192"/>
      <c r="T262" s="21"/>
      <c r="U262" s="21"/>
      <c r="V262" s="14"/>
      <c r="W262" s="14"/>
      <c r="X262" s="88"/>
      <c r="Y262" s="117"/>
      <c r="Z262" s="117"/>
      <c r="AA262" s="14"/>
      <c r="AB262" s="14"/>
      <c r="AC262" s="142"/>
      <c r="AD262" s="14"/>
      <c r="AE262" s="14"/>
      <c r="AF262" s="14"/>
      <c r="AG262" s="66"/>
      <c r="AH262" s="14"/>
      <c r="AI262" s="14"/>
      <c r="AJ262" s="14"/>
      <c r="AL262" s="14"/>
      <c r="AM262" s="13"/>
      <c r="AN262" s="13"/>
      <c r="AO262" s="13"/>
    </row>
    <row r="263" spans="1:41" s="11" customFormat="1" x14ac:dyDescent="0.25">
      <c r="A263" s="180">
        <f>IF('##zz500##'!B263&lt;&gt;"",'##zz500##'!B263,"")</f>
        <v>39492</v>
      </c>
      <c r="B263" s="192">
        <v>3934.02</v>
      </c>
      <c r="C263" s="146">
        <f t="shared" si="6"/>
        <v>1.3126279599799062E-2</v>
      </c>
      <c r="D263" s="143">
        <f>IF('##zz500##'!K263="","",IF('##zz500##'!K263="yes",D262,IF('##zz500##'!T263&lt;&gt;0,D262*(1+'##zz500##'!T263),D262*(1+C263))))</f>
        <v>1.0035071977602747</v>
      </c>
      <c r="E263" s="14">
        <f t="shared" si="4"/>
        <v>0</v>
      </c>
      <c r="F263" s="14">
        <f>D263/MAX(D$240:D263)-1</f>
        <v>-6.2375521123939515E-2</v>
      </c>
      <c r="G263" s="66">
        <f>IF('##zz500##'!K263="","",IF('##zz500##'!K263="no",G262*(1+E263),IF('##zz500##'!T263&lt;&gt;0,G262*(1+'##zz500##'!T263),G262*(1+'##zz500##'!P263))))</f>
        <v>1.041521226735981</v>
      </c>
      <c r="H263" s="14">
        <f t="shared" si="5"/>
        <v>-2.0105617856148505E-2</v>
      </c>
      <c r="I263" s="14">
        <f>G263/MAX(G$240:G263)-1</f>
        <v>-9.8780476602316036E-2</v>
      </c>
      <c r="J263" s="23"/>
      <c r="K263" s="23"/>
      <c r="L263" s="23"/>
      <c r="M263" s="23"/>
      <c r="N263" s="40"/>
      <c r="O263" s="40"/>
      <c r="P263" s="59"/>
      <c r="Q263" s="41"/>
      <c r="R263" s="17"/>
      <c r="S263" s="192"/>
      <c r="T263" s="21"/>
      <c r="U263" s="21"/>
      <c r="V263" s="14"/>
      <c r="W263" s="14"/>
      <c r="X263" s="88"/>
      <c r="Y263" s="117"/>
      <c r="Z263" s="117"/>
      <c r="AA263" s="14"/>
      <c r="AB263" s="14"/>
      <c r="AC263" s="142"/>
      <c r="AD263" s="14"/>
      <c r="AE263" s="14"/>
      <c r="AF263" s="14"/>
      <c r="AG263" s="66"/>
      <c r="AH263" s="14"/>
      <c r="AI263" s="14"/>
      <c r="AJ263" s="14"/>
      <c r="AL263" s="14"/>
      <c r="AM263" s="13"/>
      <c r="AN263" s="13"/>
      <c r="AO263" s="13"/>
    </row>
    <row r="264" spans="1:41" s="11" customFormat="1" x14ac:dyDescent="0.25">
      <c r="A264" s="180">
        <f>IF('##zz500##'!B264&lt;&gt;"",'##zz500##'!B264,"")</f>
        <v>39493</v>
      </c>
      <c r="B264" s="192">
        <v>3937.97</v>
      </c>
      <c r="C264" s="146">
        <f t="shared" si="6"/>
        <v>1.0040620027351732E-3</v>
      </c>
      <c r="D264" s="143">
        <f>IF('##zz500##'!K264="","",IF('##zz500##'!K264="yes",D263,IF('##zz500##'!T264&lt;&gt;0,D263*(1+'##zz500##'!T264),D263*(1+C264))))</f>
        <v>1.0035071977602747</v>
      </c>
      <c r="E264" s="14">
        <f t="shared" si="4"/>
        <v>0</v>
      </c>
      <c r="F264" s="14">
        <f>D264/MAX(D$240:D264)-1</f>
        <v>-6.2375521123939515E-2</v>
      </c>
      <c r="G264" s="66">
        <f>IF('##zz500##'!K264="","",IF('##zz500##'!K264="no",G263*(1+E264),IF('##zz500##'!T264&lt;&gt;0,G263*(1+'##zz500##'!T264),G263*(1+'##zz500##'!P264))))</f>
        <v>1.0466839086287045</v>
      </c>
      <c r="H264" s="14">
        <f t="shared" si="5"/>
        <v>4.9568667063106808E-3</v>
      </c>
      <c r="I264" s="14">
        <f>G264/MAX(G$240:G264)-1</f>
        <v>-9.4313251551708888E-2</v>
      </c>
      <c r="J264" s="23"/>
      <c r="K264" s="23"/>
      <c r="L264" s="23"/>
      <c r="M264" s="23"/>
      <c r="N264" s="40"/>
      <c r="O264" s="40"/>
      <c r="P264" s="59"/>
      <c r="Q264" s="41"/>
      <c r="R264" s="17"/>
      <c r="S264" s="192"/>
      <c r="T264" s="21"/>
      <c r="U264" s="21"/>
      <c r="V264" s="14"/>
      <c r="W264" s="14"/>
      <c r="X264" s="88"/>
      <c r="Y264" s="117"/>
      <c r="Z264" s="117"/>
      <c r="AA264" s="14"/>
      <c r="AB264" s="14"/>
      <c r="AC264" s="142"/>
      <c r="AD264" s="14"/>
      <c r="AE264" s="14"/>
      <c r="AF264" s="14"/>
      <c r="AG264" s="66"/>
      <c r="AH264" s="14"/>
      <c r="AI264" s="14"/>
      <c r="AJ264" s="14"/>
      <c r="AL264" s="14"/>
      <c r="AM264" s="13"/>
      <c r="AN264" s="13"/>
      <c r="AO264" s="13"/>
    </row>
    <row r="265" spans="1:41" s="11" customFormat="1" x14ac:dyDescent="0.25">
      <c r="A265" s="180">
        <f>IF('##zz500##'!B265&lt;&gt;"",'##zz500##'!B265,"")</f>
        <v>39496</v>
      </c>
      <c r="B265" s="192">
        <v>4043.25</v>
      </c>
      <c r="C265" s="146">
        <f t="shared" si="6"/>
        <v>2.673458660172634E-2</v>
      </c>
      <c r="D265" s="143">
        <f>IF('##zz500##'!K265="","",IF('##zz500##'!K265="yes",D264,IF('##zz500##'!T265&lt;&gt;0,D264*(1+'##zz500##'!T265),D264*(1+C265))))</f>
        <v>1.0035071977602747</v>
      </c>
      <c r="E265" s="14">
        <f t="shared" si="4"/>
        <v>0</v>
      </c>
      <c r="F265" s="14">
        <f>D265/MAX(D$240:D265)-1</f>
        <v>-6.2375521123939515E-2</v>
      </c>
      <c r="G265" s="66">
        <f>IF('##zz500##'!K265="","",IF('##zz500##'!K265="no",G264*(1+E265),IF('##zz500##'!T265&lt;&gt;0,G264*(1+'##zz500##'!T265),G264*(1+'##zz500##'!P265))))</f>
        <v>1.0216821701383143</v>
      </c>
      <c r="H265" s="14">
        <f t="shared" si="5"/>
        <v>-2.3886617807228783E-2</v>
      </c>
      <c r="I265" s="14">
        <f>G265/MAX(G$240:G265)-1</f>
        <v>-0.11594704476496498</v>
      </c>
      <c r="J265" s="23"/>
      <c r="K265" s="23"/>
      <c r="L265" s="23"/>
      <c r="M265" s="23"/>
      <c r="N265" s="40"/>
      <c r="O265" s="40"/>
      <c r="P265" s="59"/>
      <c r="Q265" s="41"/>
      <c r="R265" s="17"/>
      <c r="S265" s="192"/>
      <c r="T265" s="21"/>
      <c r="U265" s="21"/>
      <c r="V265" s="14"/>
      <c r="W265" s="14"/>
      <c r="X265" s="88"/>
      <c r="Y265" s="117"/>
      <c r="Z265" s="117"/>
      <c r="AA265" s="14"/>
      <c r="AB265" s="14"/>
      <c r="AC265" s="142"/>
      <c r="AD265" s="14"/>
      <c r="AE265" s="14"/>
      <c r="AF265" s="14"/>
      <c r="AG265" s="66"/>
      <c r="AH265" s="14"/>
      <c r="AI265" s="14"/>
      <c r="AJ265" s="14"/>
      <c r="AL265" s="14"/>
      <c r="AM265" s="13"/>
      <c r="AN265" s="13"/>
      <c r="AO265" s="13"/>
    </row>
    <row r="266" spans="1:41" x14ac:dyDescent="0.25">
      <c r="A266" s="180">
        <f>IF('##zz500##'!B266&lt;&gt;"",'##zz500##'!B266,"")</f>
        <v>39497</v>
      </c>
      <c r="B266" s="192">
        <v>4100.6400000000003</v>
      </c>
      <c r="C266" s="146">
        <f t="shared" si="6"/>
        <v>1.4194027082174099E-2</v>
      </c>
      <c r="D266" s="143">
        <f>IF('##zz500##'!K266="","",IF('##zz500##'!K266="yes",D265,IF('##zz500##'!T266&lt;&gt;0,D265*(1+'##zz500##'!T266),D265*(1+C266))))</f>
        <v>1.0177510061024406</v>
      </c>
      <c r="E266" s="6">
        <f t="shared" si="4"/>
        <v>1.4194027082174099E-2</v>
      </c>
      <c r="F266" s="17">
        <f>D266/MAX(D$240:D266)-1</f>
        <v>-4.906685387786347E-2</v>
      </c>
      <c r="G266" s="66">
        <f>IF('##zz500##'!K266="","",IF('##zz500##'!K266="no",G265*(1+E266),IF('##zz500##'!T266&lt;&gt;0,G265*(1+'##zz500##'!T266),G265*(1+'##zz500##'!P266))))</f>
        <v>1.0361839545306319</v>
      </c>
      <c r="H266" s="6">
        <f t="shared" si="5"/>
        <v>1.4194027082174099E-2</v>
      </c>
      <c r="I266" s="17">
        <f>G266/MAX(G$240:G266)-1</f>
        <v>-0.10339877317628277</v>
      </c>
      <c r="N266" s="20"/>
      <c r="O266" s="20"/>
      <c r="S266" s="192"/>
      <c r="Y266" s="39"/>
      <c r="Z266" s="39"/>
      <c r="AA266" s="17"/>
      <c r="AC266" s="142"/>
      <c r="AE266" s="17"/>
      <c r="AG266" s="66"/>
      <c r="AI266" s="17"/>
    </row>
    <row r="267" spans="1:41" x14ac:dyDescent="0.25">
      <c r="A267" s="180">
        <f>IF('##zz500##'!B267&lt;&gt;"",'##zz500##'!B267,"")</f>
        <v>39498</v>
      </c>
      <c r="B267" s="192">
        <v>4078.01</v>
      </c>
      <c r="C267" s="146">
        <f t="shared" si="6"/>
        <v>-5.518650747200482E-3</v>
      </c>
      <c r="D267" s="143">
        <f>IF('##zz500##'!K267="","",IF('##zz500##'!K267="yes",D266,IF('##zz500##'!T267&lt;&gt;0,D266*(1+'##zz500##'!T267),D266*(1+C267))))</f>
        <v>1.0121343937521494</v>
      </c>
      <c r="E267" s="6">
        <f t="shared" si="4"/>
        <v>-5.518650747200371E-3</v>
      </c>
      <c r="F267" s="17">
        <f>D267/MAX(D$240:D267)-1</f>
        <v>-5.4314721795247989E-2</v>
      </c>
      <c r="G267" s="66">
        <f>IF('##zz500##'!K267="","",IF('##zz500##'!K267="no",G266*(1+E267),IF('##zz500##'!T267&lt;&gt;0,G266*(1+'##zz500##'!T267),G266*(1+'##zz500##'!P267))))</f>
        <v>1.0304656171757245</v>
      </c>
      <c r="H267" s="6">
        <f t="shared" si="5"/>
        <v>-5.518650747200371E-3</v>
      </c>
      <c r="I267" s="17">
        <f>G267/MAX(G$240:G267)-1</f>
        <v>-0.10834680220663417</v>
      </c>
      <c r="N267" s="20"/>
      <c r="O267" s="20"/>
      <c r="S267" s="192"/>
      <c r="Y267" s="39"/>
      <c r="Z267" s="39"/>
      <c r="AA267" s="17"/>
      <c r="AC267" s="142"/>
      <c r="AE267" s="17"/>
      <c r="AG267" s="66"/>
      <c r="AI267" s="17"/>
    </row>
    <row r="268" spans="1:41" x14ac:dyDescent="0.25">
      <c r="A268" s="180">
        <f>IF('##zz500##'!B268&lt;&gt;"",'##zz500##'!B268,"")</f>
        <v>39499</v>
      </c>
      <c r="B268" s="192">
        <v>4139.05</v>
      </c>
      <c r="C268" s="146">
        <f t="shared" si="6"/>
        <v>1.4968084923774105E-2</v>
      </c>
      <c r="D268" s="143">
        <f>IF('##zz500##'!K268="","",IF('##zz500##'!K268="yes",D267,IF('##zz500##'!T268&lt;&gt;0,D267*(1+'##zz500##'!T268),D267*(1+C268))))</f>
        <v>1.0272841073121042</v>
      </c>
      <c r="E268" s="6">
        <f t="shared" si="4"/>
        <v>1.4968084923774105E-2</v>
      </c>
      <c r="F268" s="17">
        <f>D268/MAX(D$240:D268)-1</f>
        <v>-4.0159624239916369E-2</v>
      </c>
      <c r="G268" s="66">
        <f>IF('##zz500##'!K268="","",IF('##zz500##'!K268="no",G267*(1+E268),IF('##zz500##'!T268&lt;&gt;0,G267*(1+'##zz500##'!T268),G267*(1+'##zz500##'!P268))))</f>
        <v>1.0458897140446399</v>
      </c>
      <c r="H268" s="6">
        <f t="shared" si="5"/>
        <v>1.4968084923774105E-2</v>
      </c>
      <c r="I268" s="17">
        <f>G268/MAX(G$240:G268)-1</f>
        <v>-9.5000461419508464E-2</v>
      </c>
      <c r="N268" s="20"/>
      <c r="O268" s="20"/>
      <c r="S268" s="192"/>
      <c r="Y268" s="39"/>
      <c r="Z268" s="39"/>
      <c r="AA268" s="17"/>
      <c r="AC268" s="142"/>
      <c r="AE268" s="17"/>
      <c r="AF268" s="14"/>
      <c r="AG268" s="66"/>
      <c r="AI268" s="17"/>
      <c r="AJ268" s="14"/>
    </row>
    <row r="269" spans="1:41" x14ac:dyDescent="0.25">
      <c r="A269" s="180">
        <f>IF('##zz500##'!B269&lt;&gt;"",'##zz500##'!B269,"")</f>
        <v>39500</v>
      </c>
      <c r="B269" s="192">
        <v>4090.81</v>
      </c>
      <c r="C269" s="146">
        <f t="shared" si="6"/>
        <v>-1.1654848334762824E-2</v>
      </c>
      <c r="D269" s="143">
        <f>IF('##zz500##'!K269="","",IF('##zz500##'!K269="yes",D268,IF('##zz500##'!T269&lt;&gt;0,D268*(1+'##zz500##'!T269),D268*(1+C269))))</f>
        <v>0.98589074696817414</v>
      </c>
      <c r="E269" s="6">
        <f t="shared" si="4"/>
        <v>-4.0293975200527576E-2</v>
      </c>
      <c r="F269" s="17">
        <f>D269/MAX(D$240:D269)-1</f>
        <v>-7.8835408537258234E-2</v>
      </c>
      <c r="G269" s="66">
        <f>IF('##zz500##'!K269="","",IF('##zz500##'!K269="no",G268*(1+E269),IF('##zz500##'!T269&lt;&gt;0,G268*(1+'##zz500##'!T269),G268*(1+'##zz500##'!P269))))</f>
        <v>1.0037466598444382</v>
      </c>
      <c r="H269" s="6">
        <f t="shared" si="5"/>
        <v>-4.0293975200527687E-2</v>
      </c>
      <c r="I269" s="17">
        <f>G269/MAX(G$240:G269)-1</f>
        <v>-0.13146649038355973</v>
      </c>
      <c r="N269" s="20"/>
      <c r="O269" s="20"/>
      <c r="S269" s="192"/>
      <c r="Y269" s="39"/>
      <c r="Z269" s="39"/>
      <c r="AA269" s="17"/>
      <c r="AC269" s="142"/>
      <c r="AE269" s="17"/>
      <c r="AG269" s="66"/>
      <c r="AI269" s="17"/>
    </row>
    <row r="270" spans="1:41" x14ac:dyDescent="0.25">
      <c r="A270" s="180">
        <f>IF('##zz500##'!B270&lt;&gt;"",'##zz500##'!B270,"")</f>
        <v>39503</v>
      </c>
      <c r="B270" s="192">
        <v>3993.17</v>
      </c>
      <c r="C270" s="146">
        <f t="shared" si="6"/>
        <v>-2.3868133694793903E-2</v>
      </c>
      <c r="D270" s="143">
        <f>IF('##zz500##'!K270="","",IF('##zz500##'!K270="yes",D269,IF('##zz500##'!T270&lt;&gt;0,D269*(1+'##zz500##'!T270),D269*(1+C270))))</f>
        <v>0.96886064801506433</v>
      </c>
      <c r="E270" s="6">
        <f t="shared" si="4"/>
        <v>-1.7273819645311606E-2</v>
      </c>
      <c r="F270" s="17">
        <f>D270/MAX(D$240:D270)-1</f>
        <v>-9.4747439553832802E-2</v>
      </c>
      <c r="G270" s="66">
        <f>IF('##zz500##'!K270="","",IF('##zz500##'!K270="no",G269*(1+E270),IF('##zz500##'!T270&lt;&gt;0,G269*(1+'##zz500##'!T270),G269*(1+'##zz500##'!P270))))</f>
        <v>0.98640812107270148</v>
      </c>
      <c r="H270" s="6">
        <f t="shared" si="5"/>
        <v>-1.7273819645311606E-2</v>
      </c>
      <c r="I270" s="17">
        <f>G270/MAX(G$240:G270)-1</f>
        <v>-0.14646938158458367</v>
      </c>
      <c r="N270" s="20"/>
      <c r="O270" s="20"/>
      <c r="S270" s="192"/>
      <c r="Y270" s="39"/>
      <c r="Z270" s="39"/>
      <c r="AA270" s="17"/>
      <c r="AC270" s="142"/>
      <c r="AE270" s="17"/>
      <c r="AG270" s="66"/>
      <c r="AI270" s="17"/>
    </row>
    <row r="271" spans="1:41" x14ac:dyDescent="0.25">
      <c r="A271" s="180">
        <f>IF('##zz500##'!B271&lt;&gt;"",'##zz500##'!B271,"")</f>
        <v>39504</v>
      </c>
      <c r="B271" s="192">
        <v>4021.57</v>
      </c>
      <c r="C271" s="146">
        <f t="shared" si="6"/>
        <v>7.1121439858559121E-3</v>
      </c>
      <c r="D271" s="143">
        <f>IF('##zz500##'!K271="","",IF('##zz500##'!K271="yes",D270,IF('##zz500##'!T271&lt;&gt;0,D270*(1+'##zz500##'!T271),D270*(1+C271))))</f>
        <v>0.96886064801506433</v>
      </c>
      <c r="E271" s="6">
        <f t="shared" si="4"/>
        <v>0</v>
      </c>
      <c r="F271" s="17">
        <f>D271/MAX(D$240:D271)-1</f>
        <v>-9.4747439553832802E-2</v>
      </c>
      <c r="G271" s="66">
        <f>IF('##zz500##'!K271="","",IF('##zz500##'!K271="no",G270*(1+E271),IF('##zz500##'!T271&lt;&gt;0,G270*(1+'##zz500##'!T271),G270*(1+'##zz500##'!P271))))</f>
        <v>0.96944998520199821</v>
      </c>
      <c r="H271" s="6">
        <f t="shared" si="5"/>
        <v>-1.7191804800087862E-2</v>
      </c>
      <c r="I271" s="17">
        <f>G271/MAX(G$240:G271)-1</f>
        <v>-0.16114311336727971</v>
      </c>
      <c r="N271" s="20"/>
      <c r="O271" s="20"/>
      <c r="S271" s="192"/>
      <c r="Y271" s="39"/>
      <c r="Z271" s="39"/>
      <c r="AA271" s="17"/>
      <c r="AC271" s="142"/>
      <c r="AE271" s="17"/>
      <c r="AG271" s="66"/>
      <c r="AI271" s="17"/>
    </row>
    <row r="272" spans="1:41" x14ac:dyDescent="0.25">
      <c r="A272" s="180">
        <f>IF('##zz500##'!B272&lt;&gt;"",'##zz500##'!B272,"")</f>
        <v>39505</v>
      </c>
      <c r="B272" s="192">
        <v>4106.38</v>
      </c>
      <c r="C272" s="146">
        <f t="shared" si="6"/>
        <v>2.1088778760533833E-2</v>
      </c>
      <c r="D272" s="143">
        <f>IF('##zz500##'!K272="","",IF('##zz500##'!K272="yes",D271,IF('##zz500##'!T272&lt;&gt;0,D271*(1+'##zz500##'!T272),D271*(1+C272))))</f>
        <v>0.96886064801506433</v>
      </c>
      <c r="E272" s="6">
        <f t="shared" si="4"/>
        <v>0</v>
      </c>
      <c r="F272" s="17">
        <f>D272/MAX(D$240:D272)-1</f>
        <v>-9.4747439553832802E-2</v>
      </c>
      <c r="G272" s="66">
        <f>IF('##zz500##'!K272="","",IF('##zz500##'!K272="no",G271*(1+E272),IF('##zz500##'!T272&lt;&gt;0,G271*(1+'##zz500##'!T272),G271*(1+'##zz500##'!P272))))</f>
        <v>0.95307080191339821</v>
      </c>
      <c r="H272" s="6">
        <f t="shared" si="5"/>
        <v>-1.6895336055100518E-2</v>
      </c>
      <c r="I272" s="17">
        <f>G272/MAX(G$240:G272)-1</f>
        <v>-0.17531588236907492</v>
      </c>
      <c r="N272" s="20"/>
      <c r="O272" s="20"/>
      <c r="S272" s="192"/>
      <c r="Y272" s="39"/>
      <c r="Z272" s="39"/>
      <c r="AA272" s="17"/>
      <c r="AC272" s="142"/>
      <c r="AE272" s="17"/>
      <c r="AG272" s="66"/>
      <c r="AI272" s="17"/>
    </row>
    <row r="273" spans="1:40" x14ac:dyDescent="0.25">
      <c r="A273" s="180">
        <f>IF('##zz500##'!B273&lt;&gt;"",'##zz500##'!B273,"")</f>
        <v>39506</v>
      </c>
      <c r="B273" s="192">
        <v>4096.7299999999996</v>
      </c>
      <c r="C273" s="146">
        <f t="shared" si="6"/>
        <v>-2.3500017046645949E-3</v>
      </c>
      <c r="D273" s="143">
        <f>IF('##zz500##'!K273="","",IF('##zz500##'!K273="yes",D272,IF('##zz500##'!T273&lt;&gt;0,D272*(1+'##zz500##'!T273),D272*(1+C273))))</f>
        <v>0.96267578003172138</v>
      </c>
      <c r="E273" s="6">
        <f t="shared" si="4"/>
        <v>-6.3836507303852708E-3</v>
      </c>
      <c r="F273" s="17">
        <f>D273/MAX(D$240:D273)-1</f>
        <v>-0.10052625572250817</v>
      </c>
      <c r="G273" s="66">
        <f>IF('##zz500##'!K273="","",IF('##zz500##'!K273="no",G272*(1+E273),IF('##zz500##'!T273&lt;&gt;0,G272*(1+'##zz500##'!T273),G272*(1+'##zz500##'!P273))))</f>
        <v>0.94698673079265483</v>
      </c>
      <c r="H273" s="6">
        <f t="shared" si="5"/>
        <v>-6.3836507303852708E-3</v>
      </c>
      <c r="I273" s="17">
        <f>G273/MAX(G$240:G273)-1</f>
        <v>-0.18058037773892677</v>
      </c>
      <c r="N273" s="20"/>
      <c r="O273" s="20"/>
      <c r="S273" s="192"/>
      <c r="Y273" s="39"/>
      <c r="Z273" s="39"/>
      <c r="AA273" s="17"/>
      <c r="AC273" s="142"/>
      <c r="AE273" s="17"/>
      <c r="AG273" s="66"/>
      <c r="AI273" s="17"/>
    </row>
    <row r="274" spans="1:40" x14ac:dyDescent="0.25">
      <c r="A274" s="180">
        <f>IF('##zz500##'!B274&lt;&gt;"",'##zz500##'!B274,"")</f>
        <v>39507</v>
      </c>
      <c r="B274" s="192">
        <v>4117.3599999999997</v>
      </c>
      <c r="C274" s="146">
        <f t="shared" si="6"/>
        <v>5.035723613711518E-3</v>
      </c>
      <c r="D274" s="143">
        <f>IF('##zz500##'!K274="","",IF('##zz500##'!K274="yes",D273,IF('##zz500##'!T274&lt;&gt;0,D273*(1+'##zz500##'!T274),D273*(1+C274))))</f>
        <v>0.96752354918957528</v>
      </c>
      <c r="E274" s="6">
        <f t="shared" si="4"/>
        <v>5.035723613711518E-3</v>
      </c>
      <c r="F274" s="17">
        <f>D274/MAX(D$240:D274)-1</f>
        <v>-9.5996754548536511E-2</v>
      </c>
      <c r="G274" s="66">
        <f>IF('##zz500##'!K274="","",IF('##zz500##'!K274="no",G273*(1+E274),IF('##zz500##'!T274&lt;&gt;0,G273*(1+'##zz500##'!T274),G273*(1+'##zz500##'!P274))))</f>
        <v>0.9517554942347789</v>
      </c>
      <c r="H274" s="6">
        <f t="shared" si="5"/>
        <v>5.035723613711518E-3</v>
      </c>
      <c r="I274" s="17">
        <f>G274/MAX(G$240:G274)-1</f>
        <v>-0.17645400699756808</v>
      </c>
      <c r="N274" s="20"/>
      <c r="O274" s="20"/>
      <c r="S274" s="192"/>
      <c r="Y274" s="39"/>
      <c r="Z274" s="39"/>
      <c r="AA274" s="17"/>
      <c r="AC274" s="142"/>
      <c r="AE274" s="17"/>
      <c r="AG274" s="66"/>
      <c r="AI274" s="17"/>
    </row>
    <row r="275" spans="1:40" x14ac:dyDescent="0.25">
      <c r="A275" s="180">
        <f>IF('##zz500##'!B275&lt;&gt;"",'##zz500##'!B275,"")</f>
        <v>39510</v>
      </c>
      <c r="B275" s="192">
        <v>4213.3</v>
      </c>
      <c r="C275" s="146">
        <f t="shared" si="6"/>
        <v>2.3301338721899656E-2</v>
      </c>
      <c r="D275" s="143">
        <f>IF('##zz500##'!K275="","",IF('##zz500##'!K275="yes",D274,IF('##zz500##'!T275&lt;&gt;0,D274*(1+'##zz500##'!T275),D274*(1+C275))))</f>
        <v>0.99006814313065616</v>
      </c>
      <c r="E275" s="6">
        <f t="shared" si="4"/>
        <v>2.3301338721899656E-2</v>
      </c>
      <c r="F275" s="17">
        <f>D275/MAX(D$240:D275)-1</f>
        <v>-7.4932268720575346E-2</v>
      </c>
      <c r="G275" s="66">
        <f>IF('##zz500##'!K275="","",IF('##zz500##'!K275="no",G274*(1+E275),IF('##zz500##'!T275&lt;&gt;0,G274*(1+'##zz500##'!T275),G274*(1+'##zz500##'!P275))))</f>
        <v>0.97393267138637252</v>
      </c>
      <c r="H275" s="6">
        <f t="shared" si="5"/>
        <v>2.3301338721899656E-2</v>
      </c>
      <c r="I275" s="17">
        <f>G275/MAX(G$240:G275)-1</f>
        <v>-0.15726428286155514</v>
      </c>
      <c r="N275" s="20"/>
      <c r="O275" s="20"/>
      <c r="S275" s="192"/>
      <c r="Y275" s="39"/>
      <c r="Z275" s="39"/>
      <c r="AA275" s="17"/>
      <c r="AC275" s="142"/>
      <c r="AE275" s="17"/>
      <c r="AG275" s="66"/>
      <c r="AI275" s="17"/>
    </row>
    <row r="276" spans="1:40" x14ac:dyDescent="0.25">
      <c r="A276" s="180">
        <f>IF('##zz500##'!B276&lt;&gt;"",'##zz500##'!B276,"")</f>
        <v>39511</v>
      </c>
      <c r="B276" s="192">
        <v>4208.96</v>
      </c>
      <c r="C276" s="146">
        <f t="shared" si="6"/>
        <v>-1.0300714404386513E-3</v>
      </c>
      <c r="D276" s="143">
        <f>IF('##zz500##'!K276="","",IF('##zz500##'!K276="yes",D275,IF('##zz500##'!T276&lt;&gt;0,D275*(1+'##zz500##'!T276),D275*(1+C276))))</f>
        <v>0.9890483022123292</v>
      </c>
      <c r="E276" s="6">
        <f t="shared" si="4"/>
        <v>-1.0300714404386513E-3</v>
      </c>
      <c r="F276" s="17">
        <f>D276/MAX(D$240:D276)-1</f>
        <v>-7.5885154571037505E-2</v>
      </c>
      <c r="G276" s="66">
        <f>IF('##zz500##'!K276="","",IF('##zz500##'!K276="no",G275*(1+E276),IF('##zz500##'!T276&lt;&gt;0,G275*(1+'##zz500##'!T276),G275*(1+'##zz500##'!P276))))</f>
        <v>0.97292945115666729</v>
      </c>
      <c r="H276" s="6">
        <f t="shared" si="5"/>
        <v>-1.0300714404386513E-3</v>
      </c>
      <c r="I276" s="17">
        <f>G276/MAX(G$240:G276)-1</f>
        <v>-0.1581323608556171</v>
      </c>
      <c r="N276" s="20"/>
      <c r="O276" s="20"/>
      <c r="S276" s="192"/>
      <c r="Y276" s="39"/>
      <c r="Z276" s="39"/>
      <c r="AA276" s="17"/>
      <c r="AC276" s="142"/>
      <c r="AE276" s="17"/>
      <c r="AG276" s="66"/>
      <c r="AI276" s="17"/>
    </row>
    <row r="277" spans="1:40" x14ac:dyDescent="0.25">
      <c r="A277" s="180">
        <f>IF('##zz500##'!B277&lt;&gt;"",'##zz500##'!B277,"")</f>
        <v>39512</v>
      </c>
      <c r="B277" s="192">
        <v>4233.99</v>
      </c>
      <c r="C277" s="146">
        <f t="shared" si="6"/>
        <v>5.9468372234470213E-3</v>
      </c>
      <c r="D277" s="143">
        <f>IF('##zz500##'!K277="","",IF('##zz500##'!K277="yes",D276,IF('##zz500##'!T277&lt;&gt;0,D276*(1+'##zz500##'!T277),D276*(1+C277))))</f>
        <v>0.99493001147171256</v>
      </c>
      <c r="E277" s="6">
        <f t="shared" si="4"/>
        <v>5.9468372234470213E-3</v>
      </c>
      <c r="F277" s="17">
        <f>D277/MAX(D$240:D277)-1</f>
        <v>-7.0389594009500622E-2</v>
      </c>
      <c r="G277" s="66">
        <f>IF('##zz500##'!K277="","",IF('##zz500##'!K277="no",G276*(1+E277),IF('##zz500##'!T277&lt;&gt;0,G276*(1+'##zz500##'!T277),G276*(1+'##zz500##'!P277))))</f>
        <v>0.97871530423259367</v>
      </c>
      <c r="H277" s="6">
        <f t="shared" si="5"/>
        <v>5.9468372234470213E-3</v>
      </c>
      <c r="I277" s="17">
        <f>G277/MAX(G$240:G277)-1</f>
        <v>-0.15312591104193773</v>
      </c>
      <c r="N277" s="20"/>
      <c r="O277" s="20"/>
      <c r="S277" s="192"/>
      <c r="Y277" s="39"/>
      <c r="Z277" s="39"/>
      <c r="AA277" s="17"/>
      <c r="AC277" s="142"/>
      <c r="AE277" s="17"/>
      <c r="AG277" s="66"/>
      <c r="AI277" s="17"/>
    </row>
    <row r="278" spans="1:40" x14ac:dyDescent="0.25">
      <c r="A278" s="180">
        <f>IF('##zz500##'!B278&lt;&gt;"",'##zz500##'!B278,"")</f>
        <v>39513</v>
      </c>
      <c r="B278" s="192">
        <v>4249.47</v>
      </c>
      <c r="C278" s="146">
        <f t="shared" si="6"/>
        <v>3.6561257820637572E-3</v>
      </c>
      <c r="D278" s="143">
        <f>IF('##zz500##'!K278="","",IF('##zz500##'!K278="yes",D277,IF('##zz500##'!T278&lt;&gt;0,D277*(1+'##zz500##'!T278),D277*(1+C278))))</f>
        <v>0.99856760073800332</v>
      </c>
      <c r="E278" s="6">
        <f t="shared" si="4"/>
        <v>3.6561257820637572E-3</v>
      </c>
      <c r="F278" s="17">
        <f>D278/MAX(D$240:D278)-1</f>
        <v>-6.6990821436883952E-2</v>
      </c>
      <c r="G278" s="66">
        <f>IF('##zz500##'!K278="","",IF('##zz500##'!K278="no",G277*(1+E278),IF('##zz500##'!T278&lt;&gt;0,G277*(1+'##zz500##'!T278),G277*(1+'##zz500##'!P278))))</f>
        <v>0.98229361048969888</v>
      </c>
      <c r="H278" s="6">
        <f t="shared" si="5"/>
        <v>3.6561257820637572E-3</v>
      </c>
      <c r="I278" s="17">
        <f>G278/MAX(G$240:G278)-1</f>
        <v>-0.15002963285113635</v>
      </c>
      <c r="N278" s="20"/>
      <c r="O278" s="20"/>
      <c r="S278" s="192"/>
      <c r="Y278" s="39"/>
      <c r="Z278" s="39"/>
      <c r="AA278" s="17"/>
      <c r="AC278" s="142"/>
      <c r="AE278" s="17"/>
      <c r="AG278" s="66"/>
      <c r="AI278" s="17"/>
    </row>
    <row r="279" spans="1:40" x14ac:dyDescent="0.25">
      <c r="A279" s="180">
        <f>IF('##zz500##'!B279&lt;&gt;"",'##zz500##'!B279,"")</f>
        <v>39514</v>
      </c>
      <c r="B279" s="192">
        <v>4159.78</v>
      </c>
      <c r="C279" s="146">
        <f t="shared" si="6"/>
        <v>-2.1106161474254592E-2</v>
      </c>
      <c r="D279" s="143">
        <f>IF('##zz500##'!K279="","",IF('##zz500##'!K279="yes",D278,IF('##zz500##'!T279&lt;&gt;0,D278*(1+'##zz500##'!T279),D278*(1+C279))))</f>
        <v>0.97749167171386808</v>
      </c>
      <c r="E279" s="6">
        <f t="shared" si="4"/>
        <v>-2.1106161474254592E-2</v>
      </c>
      <c r="F279" s="17">
        <f>D279/MAX(D$240:D279)-1</f>
        <v>-8.6683063816598627E-2</v>
      </c>
      <c r="G279" s="66">
        <f>IF('##zz500##'!K279="","",IF('##zz500##'!K279="no",G278*(1+E279),IF('##zz500##'!T279&lt;&gt;0,G278*(1+'##zz500##'!T279),G278*(1+'##zz500##'!P279))))</f>
        <v>0.96156116293157479</v>
      </c>
      <c r="H279" s="6">
        <f t="shared" si="5"/>
        <v>-2.1106161474254592E-2</v>
      </c>
      <c r="I279" s="17">
        <f>G279/MAX(G$240:G279)-1</f>
        <v>-0.16796924466851171</v>
      </c>
      <c r="N279" s="20"/>
      <c r="O279" s="20"/>
      <c r="S279" s="192"/>
      <c r="Y279" s="39"/>
      <c r="Z279" s="39"/>
      <c r="AA279" s="17"/>
      <c r="AC279" s="142"/>
      <c r="AE279" s="17"/>
      <c r="AG279" s="66"/>
      <c r="AI279" s="17"/>
    </row>
    <row r="280" spans="1:40" x14ac:dyDescent="0.25">
      <c r="A280" s="180">
        <f>IF('##zz500##'!B280&lt;&gt;"",'##zz500##'!B280,"")</f>
        <v>39517</v>
      </c>
      <c r="B280" s="192">
        <v>4027.71</v>
      </c>
      <c r="C280" s="146">
        <f t="shared" si="6"/>
        <v>-3.1749275202053839E-2</v>
      </c>
      <c r="D280" s="143">
        <f>IF('##zz500##'!K280="","",IF('##zz500##'!K280="yes",D279,IF('##zz500##'!T280&lt;&gt;0,D279*(1+'##zz500##'!T280),D279*(1+C280))))</f>
        <v>0.97084241954307571</v>
      </c>
      <c r="E280" s="6">
        <f t="shared" si="4"/>
        <v>-6.8023619670682933E-3</v>
      </c>
      <c r="F280" s="17">
        <f>D280/MAX(D$240:D280)-1</f>
        <v>-9.2895776207171932E-2</v>
      </c>
      <c r="G280" s="66">
        <f>IF('##zz500##'!K280="","",IF('##zz500##'!K280="no",G279*(1+E280),IF('##zz500##'!T280&lt;&gt;0,G279*(1+'##zz500##'!T280),G279*(1+'##zz500##'!P280))))</f>
        <v>0.95502027584783911</v>
      </c>
      <c r="H280" s="6">
        <f t="shared" si="5"/>
        <v>-6.8023619670682933E-3</v>
      </c>
      <c r="I280" s="17">
        <f>G280/MAX(G$240:G280)-1</f>
        <v>-0.17362901903400974</v>
      </c>
      <c r="N280" s="46"/>
      <c r="O280" s="46"/>
      <c r="Q280" s="47"/>
      <c r="S280" s="192"/>
      <c r="Y280" s="39"/>
      <c r="Z280" s="39"/>
      <c r="AA280" s="17"/>
      <c r="AC280" s="142"/>
      <c r="AE280" s="17"/>
      <c r="AG280" s="66"/>
      <c r="AI280" s="17"/>
      <c r="AK280" s="43"/>
      <c r="AL280" s="44"/>
      <c r="AM280" s="159"/>
      <c r="AN280" s="159"/>
    </row>
    <row r="281" spans="1:40" x14ac:dyDescent="0.25">
      <c r="A281" s="180">
        <f>IF('##zz500##'!B281&lt;&gt;"",'##zz500##'!B281,"")</f>
        <v>39518</v>
      </c>
      <c r="B281" s="192">
        <v>4123.26</v>
      </c>
      <c r="C281" s="146">
        <f t="shared" si="6"/>
        <v>2.3723157824173002E-2</v>
      </c>
      <c r="D281" s="143">
        <f>IF('##zz500##'!K281="","",IF('##zz500##'!K281="yes",D280,IF('##zz500##'!T281&lt;&gt;0,D280*(1+'##zz500##'!T281),D280*(1+C281))))</f>
        <v>0.97084241954307571</v>
      </c>
      <c r="E281" s="6">
        <f t="shared" si="4"/>
        <v>0</v>
      </c>
      <c r="F281" s="17">
        <f>D281/MAX(D$240:D281)-1</f>
        <v>-9.2895776207171932E-2</v>
      </c>
      <c r="G281" s="66">
        <f>IF('##zz500##'!K281="","",IF('##zz500##'!K281="no",G280*(1+E281),IF('##zz500##'!T281&lt;&gt;0,G280*(1+'##zz500##'!T281),G280*(1+'##zz500##'!P281))))</f>
        <v>0.94197748981981022</v>
      </c>
      <c r="H281" s="6">
        <f t="shared" si="5"/>
        <v>-1.3657077611729074E-2</v>
      </c>
      <c r="I281" s="17">
        <f>G281/MAX(G$240:G281)-1</f>
        <v>-0.18491483165714295</v>
      </c>
      <c r="N281" s="46"/>
      <c r="O281" s="46"/>
      <c r="Q281" s="47"/>
      <c r="S281" s="192"/>
      <c r="Y281" s="39"/>
      <c r="Z281" s="39"/>
      <c r="AA281" s="17"/>
      <c r="AC281" s="142"/>
      <c r="AE281" s="17"/>
      <c r="AG281" s="66"/>
      <c r="AI281" s="17"/>
      <c r="AK281" s="43"/>
      <c r="AL281" s="44"/>
      <c r="AM281" s="159"/>
      <c r="AN281" s="159"/>
    </row>
    <row r="282" spans="1:40" x14ac:dyDescent="0.25">
      <c r="A282" s="180">
        <f>IF('##zz500##'!B282&lt;&gt;"",'##zz500##'!B282,"")</f>
        <v>39519</v>
      </c>
      <c r="B282" s="192">
        <v>4065.7</v>
      </c>
      <c r="C282" s="146">
        <f t="shared" si="6"/>
        <v>-1.3959827903164079E-2</v>
      </c>
      <c r="D282" s="143">
        <f>IF('##zz500##'!K282="","",IF('##zz500##'!K282="yes",D281,IF('##zz500##'!T282&lt;&gt;0,D281*(1+'##zz500##'!T282),D281*(1+C282))))</f>
        <v>0.97084241954307571</v>
      </c>
      <c r="E282" s="6">
        <f t="shared" si="4"/>
        <v>0</v>
      </c>
      <c r="F282" s="17">
        <f>D282/MAX(D$240:D282)-1</f>
        <v>-9.2895776207171932E-2</v>
      </c>
      <c r="G282" s="66">
        <f>IF('##zz500##'!K282="","",IF('##zz500##'!K282="no",G281*(1+E282),IF('##zz500##'!T282&lt;&gt;0,G281*(1+'##zz500##'!T282),G281*(1+'##zz500##'!P282))))</f>
        <v>0.92662499264646536</v>
      </c>
      <c r="H282" s="6">
        <f t="shared" si="5"/>
        <v>-1.6298157163268989E-2</v>
      </c>
      <c r="I282" s="17">
        <f>G282/MAX(G$240:G282)-1</f>
        <v>-0.19819921783224437</v>
      </c>
      <c r="N282" s="46"/>
      <c r="O282" s="46"/>
      <c r="Q282" s="47"/>
      <c r="S282" s="192"/>
      <c r="Y282" s="39"/>
      <c r="Z282" s="39"/>
      <c r="AA282" s="17"/>
      <c r="AC282" s="142"/>
      <c r="AE282" s="17"/>
      <c r="AG282" s="66"/>
      <c r="AI282" s="17"/>
      <c r="AK282" s="43"/>
      <c r="AL282" s="44"/>
      <c r="AM282" s="159"/>
      <c r="AN282" s="159"/>
    </row>
    <row r="283" spans="1:40" x14ac:dyDescent="0.25">
      <c r="A283" s="180">
        <f>IF('##zz500##'!B283&lt;&gt;"",'##zz500##'!B283,"")</f>
        <v>39520</v>
      </c>
      <c r="B283" s="192">
        <v>3984.27</v>
      </c>
      <c r="C283" s="146">
        <f t="shared" si="6"/>
        <v>-2.0028531372211389E-2</v>
      </c>
      <c r="D283" s="143">
        <f>IF('##zz500##'!K283="","",IF('##zz500##'!K283="yes",D282,IF('##zz500##'!T283&lt;&gt;0,D282*(1+'##zz500##'!T283),D282*(1+C283))))</f>
        <v>0.97084241954307571</v>
      </c>
      <c r="E283" s="6">
        <f t="shared" si="4"/>
        <v>0</v>
      </c>
      <c r="F283" s="17">
        <f>D283/MAX(D$240:D283)-1</f>
        <v>-9.2895776207171932E-2</v>
      </c>
      <c r="G283" s="66">
        <f>IF('##zz500##'!K283="","",IF('##zz500##'!K283="no",G282*(1+E283),IF('##zz500##'!T283&lt;&gt;0,G282*(1+'##zz500##'!T283),G282*(1+'##zz500##'!P283))))</f>
        <v>0.96314112086848958</v>
      </c>
      <c r="H283" s="6">
        <f t="shared" si="5"/>
        <v>3.940766600492096E-2</v>
      </c>
      <c r="I283" s="17">
        <f>G283/MAX(G$240:G283)-1</f>
        <v>-0.16660212040609312</v>
      </c>
      <c r="N283" s="46"/>
      <c r="O283" s="46"/>
      <c r="Q283" s="47"/>
      <c r="S283" s="192"/>
      <c r="Y283" s="39"/>
      <c r="Z283" s="39"/>
      <c r="AA283" s="17"/>
      <c r="AC283" s="142"/>
      <c r="AE283" s="17"/>
      <c r="AG283" s="66"/>
      <c r="AI283" s="17"/>
      <c r="AK283" s="43"/>
      <c r="AL283" s="44"/>
      <c r="AM283" s="159"/>
      <c r="AN283" s="159"/>
    </row>
    <row r="284" spans="1:40" x14ac:dyDescent="0.25">
      <c r="A284" s="180">
        <f>IF('##zz500##'!B284&lt;&gt;"",'##zz500##'!B284,"")</f>
        <v>39521</v>
      </c>
      <c r="B284" s="192">
        <v>3984.61</v>
      </c>
      <c r="C284" s="146">
        <f t="shared" si="6"/>
        <v>8.5335582177048508E-5</v>
      </c>
      <c r="D284" s="143">
        <f>IF('##zz500##'!K284="","",IF('##zz500##'!K284="yes",D283,IF('##zz500##'!T284&lt;&gt;0,D283*(1+'##zz500##'!T284),D283*(1+C284))))</f>
        <v>0.97084241954307571</v>
      </c>
      <c r="E284" s="6">
        <f t="shared" si="4"/>
        <v>0</v>
      </c>
      <c r="F284" s="17">
        <f>D284/MAX(D$240:D284)-1</f>
        <v>-9.2895776207171932E-2</v>
      </c>
      <c r="G284" s="66">
        <f>IF('##zz500##'!K284="","",IF('##zz500##'!K284="no",G283*(1+E284),IF('##zz500##'!T284&lt;&gt;0,G283*(1+'##zz500##'!T284),G283*(1+'##zz500##'!P284))))</f>
        <v>0.96855594976406223</v>
      </c>
      <c r="H284" s="6">
        <f t="shared" si="5"/>
        <v>5.6220514089253548E-3</v>
      </c>
      <c r="I284" s="17">
        <f>G284/MAX(G$240:G284)-1</f>
        <v>-0.16191671468292679</v>
      </c>
      <c r="N284" s="46"/>
      <c r="O284" s="46"/>
      <c r="Q284" s="47"/>
      <c r="S284" s="192"/>
      <c r="Y284" s="39"/>
      <c r="Z284" s="39"/>
      <c r="AA284" s="17"/>
      <c r="AC284" s="142"/>
      <c r="AE284" s="17"/>
      <c r="AG284" s="66"/>
      <c r="AI284" s="17"/>
      <c r="AK284" s="43"/>
      <c r="AL284" s="44"/>
      <c r="AM284" s="159"/>
      <c r="AN284" s="159"/>
    </row>
    <row r="285" spans="1:40" x14ac:dyDescent="0.25">
      <c r="A285" s="180">
        <f>IF('##zz500##'!B285&lt;&gt;"",'##zz500##'!B285,"")</f>
        <v>39524</v>
      </c>
      <c r="B285" s="192">
        <v>3732.38</v>
      </c>
      <c r="C285" s="146">
        <f t="shared" si="6"/>
        <v>-6.3301050792925806E-2</v>
      </c>
      <c r="D285" s="143">
        <f>IF('##zz500##'!K285="","",IF('##zz500##'!K285="yes",D284,IF('##zz500##'!T285&lt;&gt;0,D284*(1+'##zz500##'!T285),D284*(1+C285))))</f>
        <v>0.97084241954307571</v>
      </c>
      <c r="E285" s="6">
        <f t="shared" si="4"/>
        <v>0</v>
      </c>
      <c r="F285" s="17">
        <f>D285/MAX(D$240:D285)-1</f>
        <v>-9.2895776207171932E-2</v>
      </c>
      <c r="G285" s="66">
        <f>IF('##zz500##'!K285="","",IF('##zz500##'!K285="no",G284*(1+E285),IF('##zz500##'!T285&lt;&gt;0,G284*(1+'##zz500##'!T285),G284*(1+'##zz500##'!P285))))</f>
        <v>1.0432825366756493</v>
      </c>
      <c r="H285" s="6">
        <f t="shared" si="5"/>
        <v>7.7152576399732276E-2</v>
      </c>
      <c r="I285" s="17">
        <f>G285/MAX(G$240:G285)-1</f>
        <v>-9.725642998316264E-2</v>
      </c>
      <c r="N285" s="46"/>
      <c r="O285" s="46"/>
      <c r="Q285" s="47"/>
      <c r="S285" s="192"/>
      <c r="Y285" s="39"/>
      <c r="Z285" s="39"/>
      <c r="AA285" s="17"/>
      <c r="AC285" s="142"/>
      <c r="AE285" s="17"/>
      <c r="AG285" s="66"/>
      <c r="AI285" s="17"/>
      <c r="AK285" s="43"/>
      <c r="AL285" s="44"/>
      <c r="AM285" s="159"/>
      <c r="AN285" s="159"/>
    </row>
    <row r="286" spans="1:40" x14ac:dyDescent="0.25">
      <c r="A286" s="180">
        <f>IF('##zz500##'!B286&lt;&gt;"",'##zz500##'!B286,"")</f>
        <v>39525</v>
      </c>
      <c r="B286" s="192">
        <v>3529.91</v>
      </c>
      <c r="C286" s="146">
        <f t="shared" si="6"/>
        <v>-5.4246888044625741E-2</v>
      </c>
      <c r="D286" s="143">
        <f>IF('##zz500##'!K286="","",IF('##zz500##'!K286="yes",D285,IF('##zz500##'!T286&lt;&gt;0,D285*(1+'##zz500##'!T286),D285*(1+C286))))</f>
        <v>0.97084241954307571</v>
      </c>
      <c r="E286" s="6">
        <f t="shared" si="4"/>
        <v>0</v>
      </c>
      <c r="F286" s="17">
        <f>D286/MAX(D$240:D286)-1</f>
        <v>-9.2895776207171932E-2</v>
      </c>
      <c r="G286" s="66">
        <f>IF('##zz500##'!K286="","",IF('##zz500##'!K286="no",G285*(1+E286),IF('##zz500##'!T286&lt;&gt;0,G285*(1+'##zz500##'!T286),G285*(1+'##zz500##'!P286))))</f>
        <v>1.1199754820100256</v>
      </c>
      <c r="H286" s="6">
        <f t="shared" si="5"/>
        <v>7.3511194368069521E-2</v>
      </c>
      <c r="I286" s="17">
        <f>G286/MAX(G$240:G286)-1</f>
        <v>-3.0894671943130003E-2</v>
      </c>
      <c r="N286" s="46"/>
      <c r="O286" s="46"/>
      <c r="Q286" s="47"/>
      <c r="S286" s="192"/>
      <c r="Y286" s="39"/>
      <c r="Z286" s="39"/>
      <c r="AA286" s="17"/>
      <c r="AC286" s="142"/>
      <c r="AE286" s="17"/>
      <c r="AG286" s="66"/>
      <c r="AI286" s="17"/>
      <c r="AK286" s="43"/>
      <c r="AL286" s="44"/>
      <c r="AM286" s="159"/>
      <c r="AN286" s="159"/>
    </row>
    <row r="287" spans="1:40" x14ac:dyDescent="0.25">
      <c r="A287" s="180">
        <f>IF('##zz500##'!B287&lt;&gt;"",'##zz500##'!B287,"")</f>
        <v>39526</v>
      </c>
      <c r="B287" s="192">
        <v>3641.52</v>
      </c>
      <c r="C287" s="146">
        <f t="shared" si="6"/>
        <v>3.1618369873452901E-2</v>
      </c>
      <c r="D287" s="143">
        <f>IF('##zz500##'!K287="","",IF('##zz500##'!K287="yes",D286,IF('##zz500##'!T287&lt;&gt;0,D286*(1+'##zz500##'!T287),D286*(1+C287))))</f>
        <v>1.0015388742530267</v>
      </c>
      <c r="E287" s="6">
        <f t="shared" si="4"/>
        <v>3.1618369873452901E-2</v>
      </c>
      <c r="F287" s="17">
        <f>D287/MAX(D$240:D287)-1</f>
        <v>-6.4214619345518864E-2</v>
      </c>
      <c r="G287" s="66">
        <f>IF('##zz500##'!K287="","",IF('##zz500##'!K287="no",G286*(1+E287),IF('##zz500##'!T287&lt;&gt;0,G286*(1+'##zz500##'!T287),G286*(1+'##zz500##'!P287))))</f>
        <v>1.1553872810494172</v>
      </c>
      <c r="H287" s="6">
        <f t="shared" si="5"/>
        <v>3.1618369873452901E-2</v>
      </c>
      <c r="I287" s="17">
        <f>G287/MAX(G$240:G287)-1</f>
        <v>-2.5314123429398538E-4</v>
      </c>
      <c r="N287" s="46"/>
      <c r="O287" s="46"/>
      <c r="Q287" s="47"/>
      <c r="S287" s="192"/>
      <c r="Y287" s="39"/>
      <c r="Z287" s="39"/>
      <c r="AA287" s="17"/>
      <c r="AC287" s="142"/>
      <c r="AE287" s="17"/>
      <c r="AG287" s="66"/>
      <c r="AI287" s="17"/>
      <c r="AK287" s="43"/>
      <c r="AL287" s="44"/>
      <c r="AM287" s="159"/>
      <c r="AN287" s="159"/>
    </row>
    <row r="288" spans="1:40" x14ac:dyDescent="0.25">
      <c r="A288" s="180">
        <f>IF('##zz500##'!B288&lt;&gt;"",'##zz500##'!B288,"")</f>
        <v>39527</v>
      </c>
      <c r="B288" s="192">
        <v>3736.13</v>
      </c>
      <c r="C288" s="146">
        <f t="shared" si="6"/>
        <v>2.598090907093753E-2</v>
      </c>
      <c r="D288" s="143">
        <f>IF('##zz500##'!K288="","",IF('##zz500##'!K288="yes",D287,IF('##zz500##'!T288&lt;&gt;0,D287*(1+'##zz500##'!T288),D287*(1+C288))))</f>
        <v>1.0015388742530267</v>
      </c>
      <c r="E288" s="6">
        <f t="shared" si="4"/>
        <v>0</v>
      </c>
      <c r="F288" s="17">
        <f>D288/MAX(D$240:D288)-1</f>
        <v>-6.4214619345518864E-2</v>
      </c>
      <c r="G288" s="66">
        <f>IF('##zz500##'!K288="","",IF('##zz500##'!K288="no",G287*(1+E288),IF('##zz500##'!T288&lt;&gt;0,G287*(1+'##zz500##'!T288),G287*(1+'##zz500##'!P288))))</f>
        <v>1.1080125544537083</v>
      </c>
      <c r="H288" s="6">
        <f t="shared" si="5"/>
        <v>-4.1003330547900285E-2</v>
      </c>
      <c r="I288" s="17">
        <f>G288/MAX(G$240:G288)-1</f>
        <v>-4.1246092148489177E-2</v>
      </c>
      <c r="N288" s="46"/>
      <c r="O288" s="46"/>
      <c r="Q288" s="47"/>
      <c r="S288" s="192"/>
      <c r="Y288" s="39"/>
      <c r="Z288" s="39"/>
      <c r="AA288" s="17"/>
      <c r="AC288" s="142"/>
      <c r="AE288" s="17"/>
      <c r="AF288" s="14"/>
      <c r="AG288" s="66"/>
      <c r="AI288" s="17"/>
      <c r="AJ288" s="14"/>
      <c r="AK288" s="43"/>
      <c r="AL288" s="44"/>
      <c r="AM288" s="159"/>
      <c r="AN288" s="159"/>
    </row>
    <row r="289" spans="1:40" x14ac:dyDescent="0.25">
      <c r="A289" s="180">
        <f>IF('##zz500##'!B289&lt;&gt;"",'##zz500##'!B289,"")</f>
        <v>39528</v>
      </c>
      <c r="B289" s="192">
        <v>3771.27</v>
      </c>
      <c r="C289" s="146">
        <f t="shared" si="6"/>
        <v>9.4054543069967966E-3</v>
      </c>
      <c r="D289" s="143">
        <f>IF('##zz500##'!K289="","",IF('##zz500##'!K289="yes",D288,IF('##zz500##'!T289&lt;&gt;0,D288*(1+'##zz500##'!T289),D288*(1+C289))))</f>
        <v>1.0015388742530267</v>
      </c>
      <c r="E289" s="6">
        <f t="shared" si="4"/>
        <v>0</v>
      </c>
      <c r="F289" s="17">
        <f>D289/MAX(D$240:D289)-1</f>
        <v>-6.4214619345518864E-2</v>
      </c>
      <c r="G289" s="66">
        <f>IF('##zz500##'!K289="","",IF('##zz500##'!K289="no",G288*(1+E289),IF('##zz500##'!T289&lt;&gt;0,G288*(1+'##zz500##'!T289),G288*(1+'##zz500##'!P289))))</f>
        <v>1.0932007925579073</v>
      </c>
      <c r="H289" s="6">
        <f t="shared" si="5"/>
        <v>-1.3367864683720865E-2</v>
      </c>
      <c r="I289" s="17">
        <f>G289/MAX(G$240:G289)-1</f>
        <v>-5.4062584653636669E-2</v>
      </c>
      <c r="N289" s="46"/>
      <c r="O289" s="46"/>
      <c r="Q289" s="47"/>
      <c r="S289" s="192"/>
      <c r="Y289" s="39"/>
      <c r="Z289" s="39"/>
      <c r="AA289" s="17"/>
      <c r="AC289" s="142"/>
      <c r="AE289" s="17"/>
      <c r="AG289" s="66"/>
      <c r="AI289" s="17"/>
      <c r="AK289" s="43"/>
      <c r="AL289" s="44"/>
      <c r="AM289" s="159"/>
      <c r="AN289" s="159"/>
    </row>
    <row r="290" spans="1:40" x14ac:dyDescent="0.25">
      <c r="A290" s="180">
        <f>IF('##zz500##'!B290&lt;&gt;"",'##zz500##'!B290,"")</f>
        <v>39531</v>
      </c>
      <c r="B290" s="192">
        <v>3729.14</v>
      </c>
      <c r="C290" s="146">
        <f t="shared" si="6"/>
        <v>-1.1171303035847346E-2</v>
      </c>
      <c r="D290" s="143">
        <f>IF('##zz500##'!K290="","",IF('##zz500##'!K290="yes",D289,IF('##zz500##'!T290&lt;&gt;0,D289*(1+'##zz500##'!T290),D289*(1+C290))))</f>
        <v>1.0015388742530267</v>
      </c>
      <c r="E290" s="6">
        <f t="shared" si="4"/>
        <v>0</v>
      </c>
      <c r="F290" s="17">
        <f>D290/MAX(D$240:D290)-1</f>
        <v>-6.4214619345518864E-2</v>
      </c>
      <c r="G290" s="66">
        <f>IF('##zz500##'!K290="","",IF('##zz500##'!K290="no",G289*(1+E290),IF('##zz500##'!T290&lt;&gt;0,G289*(1+'##zz500##'!T290),G289*(1+'##zz500##'!P290))))</f>
        <v>1.115849575847591</v>
      </c>
      <c r="H290" s="6">
        <f t="shared" si="5"/>
        <v>2.0717862119994823E-2</v>
      </c>
      <c r="I290" s="17">
        <f>G290/MAX(G$240:G290)-1</f>
        <v>-3.4464783708346491E-2</v>
      </c>
      <c r="N290" s="46"/>
      <c r="O290" s="46"/>
      <c r="Q290" s="47"/>
      <c r="S290" s="192"/>
      <c r="Y290" s="39"/>
      <c r="Z290" s="39"/>
      <c r="AA290" s="17"/>
      <c r="AC290" s="142"/>
      <c r="AE290" s="17"/>
      <c r="AG290" s="66"/>
      <c r="AI290" s="17"/>
      <c r="AK290" s="43"/>
      <c r="AL290" s="44"/>
      <c r="AM290" s="159"/>
      <c r="AN290" s="159"/>
    </row>
    <row r="291" spans="1:40" x14ac:dyDescent="0.25">
      <c r="A291" s="180">
        <f>IF('##zz500##'!B291&lt;&gt;"",'##zz500##'!B291,"")</f>
        <v>39532</v>
      </c>
      <c r="B291" s="192">
        <v>3766.66</v>
      </c>
      <c r="C291" s="146">
        <f t="shared" si="6"/>
        <v>1.0061300997012745E-2</v>
      </c>
      <c r="D291" s="143">
        <f>IF('##zz500##'!K291="","",IF('##zz500##'!K291="yes",D290,IF('##zz500##'!T291&lt;&gt;0,D290*(1+'##zz500##'!T291),D290*(1+C291))))</f>
        <v>1.0015388742530267</v>
      </c>
      <c r="E291" s="6">
        <f t="shared" si="4"/>
        <v>0</v>
      </c>
      <c r="F291" s="17">
        <f>D291/MAX(D$240:D291)-1</f>
        <v>-6.4214619345518864E-2</v>
      </c>
      <c r="G291" s="66">
        <f>IF('##zz500##'!K291="","",IF('##zz500##'!K291="no",G290*(1+E291),IF('##zz500##'!T291&lt;&gt;0,G290*(1+'##zz500##'!T291),G290*(1+'##zz500##'!P291))))</f>
        <v>1.1022046269483425</v>
      </c>
      <c r="H291" s="6">
        <f t="shared" si="5"/>
        <v>-1.2228304956681924E-2</v>
      </c>
      <c r="I291" s="17">
        <f>G291/MAX(G$240:G291)-1</f>
        <v>-4.6271642779576627E-2</v>
      </c>
      <c r="N291" s="20"/>
      <c r="O291" s="20"/>
      <c r="S291" s="192"/>
      <c r="Y291" s="39"/>
      <c r="Z291" s="39"/>
      <c r="AA291" s="17"/>
      <c r="AC291" s="142"/>
      <c r="AE291" s="17"/>
      <c r="AG291" s="66"/>
      <c r="AI291" s="17"/>
    </row>
    <row r="292" spans="1:40" x14ac:dyDescent="0.25">
      <c r="A292" s="180">
        <f>IF('##zz500##'!B292&lt;&gt;"",'##zz500##'!B292,"")</f>
        <v>39533</v>
      </c>
      <c r="B292" s="192">
        <v>3745.16</v>
      </c>
      <c r="C292" s="146">
        <f t="shared" si="6"/>
        <v>-5.7079747043800033E-3</v>
      </c>
      <c r="D292" s="143">
        <f>IF('##zz500##'!K292="","",IF('##zz500##'!K292="yes",D291,IF('##zz500##'!T292&lt;&gt;0,D291*(1+'##zz500##'!T292),D291*(1+C292))))</f>
        <v>1.0015388742530267</v>
      </c>
      <c r="E292" s="6">
        <f t="shared" si="4"/>
        <v>0</v>
      </c>
      <c r="F292" s="17">
        <f>D292/MAX(D$240:D292)-1</f>
        <v>-6.4214619345518864E-2</v>
      </c>
      <c r="G292" s="66">
        <f>IF('##zz500##'!K292="","",IF('##zz500##'!K292="no",G291*(1+E292),IF('##zz500##'!T292&lt;&gt;0,G291*(1+'##zz500##'!T292),G291*(1+'##zz500##'!P292))))</f>
        <v>1.106063430876143</v>
      </c>
      <c r="H292" s="6">
        <f t="shared" si="5"/>
        <v>3.5009868707267522E-3</v>
      </c>
      <c r="I292" s="17">
        <f>G292/MAX(G$240:G292)-1</f>
        <v>-4.2932652322708043E-2</v>
      </c>
      <c r="N292" s="20"/>
      <c r="O292" s="20"/>
      <c r="S292" s="192"/>
      <c r="Y292" s="39"/>
      <c r="Z292" s="39"/>
      <c r="AA292" s="17"/>
      <c r="AC292" s="142"/>
      <c r="AE292" s="17"/>
      <c r="AG292" s="66"/>
      <c r="AI292" s="17"/>
    </row>
    <row r="293" spans="1:40" x14ac:dyDescent="0.25">
      <c r="A293" s="180">
        <f>IF('##zz500##'!B293&lt;&gt;"",'##zz500##'!B293,"")</f>
        <v>39534</v>
      </c>
      <c r="B293" s="192">
        <v>3625.04</v>
      </c>
      <c r="C293" s="146">
        <f t="shared" si="6"/>
        <v>-3.2073396063185489E-2</v>
      </c>
      <c r="D293" s="143">
        <f>IF('##zz500##'!K293="","",IF('##zz500##'!K293="yes",D292,IF('##zz500##'!T293&lt;&gt;0,D292*(1+'##zz500##'!T293),D292*(1+C293))))</f>
        <v>1.0015388742530267</v>
      </c>
      <c r="E293" s="6">
        <f t="shared" si="4"/>
        <v>0</v>
      </c>
      <c r="F293" s="17">
        <f>D293/MAX(D$240:D293)-1</f>
        <v>-6.4214619345518864E-2</v>
      </c>
      <c r="G293" s="66">
        <f>IF('##zz500##'!K293="","",IF('##zz500##'!K293="no",G292*(1+E293),IF('##zz500##'!T293&lt;&gt;0,G292*(1+'##zz500##'!T293),G292*(1+'##zz500##'!P293))))</f>
        <v>1.1650917721073542</v>
      </c>
      <c r="H293" s="6">
        <f t="shared" si="5"/>
        <v>5.3367953033627735E-2</v>
      </c>
      <c r="I293" s="17">
        <f>G293/MAX(G$240:G293)-1</f>
        <v>0</v>
      </c>
      <c r="N293" s="20"/>
      <c r="O293" s="20"/>
      <c r="S293" s="192"/>
      <c r="Y293" s="39"/>
      <c r="Z293" s="39"/>
      <c r="AA293" s="17"/>
      <c r="AC293" s="142"/>
      <c r="AE293" s="17"/>
      <c r="AG293" s="66"/>
      <c r="AI293" s="17"/>
    </row>
    <row r="294" spans="1:40" x14ac:dyDescent="0.25">
      <c r="A294" s="180">
        <f>IF('##zz500##'!B294&lt;&gt;"",'##zz500##'!B294,"")</f>
        <v>39535</v>
      </c>
      <c r="B294" s="192">
        <v>3695.66</v>
      </c>
      <c r="C294" s="146">
        <f t="shared" si="6"/>
        <v>1.9481164345772628E-2</v>
      </c>
      <c r="D294" s="143">
        <f>IF('##zz500##'!K294="","",IF('##zz500##'!K294="yes",D293,IF('##zz500##'!T294&lt;&gt;0,D293*(1+'##zz500##'!T294),D293*(1+C294))))</f>
        <v>1.0015388742530267</v>
      </c>
      <c r="E294" s="6">
        <f t="shared" si="4"/>
        <v>0</v>
      </c>
      <c r="F294" s="17">
        <f>D294/MAX(D$240:D294)-1</f>
        <v>-6.4214619345518864E-2</v>
      </c>
      <c r="G294" s="66">
        <f>IF('##zz500##'!K294="","",IF('##zz500##'!K294="no",G293*(1+E294),IF('##zz500##'!T294&lt;&gt;0,G293*(1+'##zz500##'!T294),G293*(1+'##zz500##'!P294))))</f>
        <v>1.1306858764198118</v>
      </c>
      <c r="H294" s="6">
        <f t="shared" si="5"/>
        <v>-2.9530631415678799E-2</v>
      </c>
      <c r="I294" s="17">
        <f>G294/MAX(G$240:G294)-1</f>
        <v>-2.9530631415678799E-2</v>
      </c>
      <c r="N294" s="20"/>
      <c r="O294" s="20"/>
      <c r="S294" s="192"/>
      <c r="Y294" s="39"/>
      <c r="Z294" s="39"/>
      <c r="AA294" s="17"/>
      <c r="AC294" s="142"/>
      <c r="AE294" s="17"/>
      <c r="AG294" s="66"/>
      <c r="AI294" s="17"/>
    </row>
    <row r="295" spans="1:40" x14ac:dyDescent="0.25">
      <c r="A295" s="180">
        <f>IF('##zz500##'!B295&lt;&gt;"",'##zz500##'!B295,"")</f>
        <v>39538</v>
      </c>
      <c r="B295" s="192">
        <v>3575.2</v>
      </c>
      <c r="C295" s="146">
        <f t="shared" si="6"/>
        <v>-3.259498979884512E-2</v>
      </c>
      <c r="D295" s="143">
        <f>IF('##zz500##'!K295="","",IF('##zz500##'!K295="yes",D294,IF('##zz500##'!T295&lt;&gt;0,D294*(1+'##zz500##'!T295),D294*(1+C295))))</f>
        <v>1.0015388742530267</v>
      </c>
      <c r="E295" s="6">
        <f t="shared" si="4"/>
        <v>0</v>
      </c>
      <c r="F295" s="17">
        <f>D295/MAX(D$240:D295)-1</f>
        <v>-6.4214619345518864E-2</v>
      </c>
      <c r="G295" s="66">
        <f>IF('##zz500##'!K295="","",IF('##zz500##'!K295="no",G294*(1+E295),IF('##zz500##'!T295&lt;&gt;0,G294*(1+'##zz500##'!T295),G294*(1+'##zz500##'!P295))))</f>
        <v>1.1832954457207465</v>
      </c>
      <c r="H295" s="6">
        <f t="shared" si="5"/>
        <v>4.6528899315092742E-2</v>
      </c>
      <c r="I295" s="17">
        <f>G295/MAX(G$240:G295)-1</f>
        <v>0</v>
      </c>
      <c r="N295" s="20"/>
      <c r="O295" s="20"/>
      <c r="S295" s="192"/>
      <c r="Y295" s="39"/>
      <c r="Z295" s="39"/>
      <c r="AA295" s="17"/>
      <c r="AC295" s="142"/>
      <c r="AE295" s="17"/>
      <c r="AG295" s="66"/>
      <c r="AI295" s="17"/>
    </row>
    <row r="296" spans="1:40" x14ac:dyDescent="0.25">
      <c r="A296" s="180">
        <f>IF('##zz500##'!B296&lt;&gt;"",'##zz500##'!B296,"")</f>
        <v>39539</v>
      </c>
      <c r="B296" s="192">
        <v>3344.72</v>
      </c>
      <c r="C296" s="146">
        <f t="shared" si="6"/>
        <v>-6.4466323562318184E-2</v>
      </c>
      <c r="D296" s="143">
        <f>IF('##zz500##'!K296="","",IF('##zz500##'!K296="yes",D295,IF('##zz500##'!T296&lt;&gt;0,D295*(1+'##zz500##'!T296),D295*(1+C296))))</f>
        <v>1.0015388742530267</v>
      </c>
      <c r="E296" s="6">
        <f t="shared" si="4"/>
        <v>0</v>
      </c>
      <c r="F296" s="17">
        <f>D296/MAX(D$240:D296)-1</f>
        <v>-6.4214619345518864E-2</v>
      </c>
      <c r="G296" s="66">
        <f>IF('##zz500##'!K296="","",IF('##zz500##'!K296="no",G295*(1+E296),IF('##zz500##'!T296&lt;&gt;0,G295*(1+'##zz500##'!T296),G295*(1+'##zz500##'!P296))))</f>
        <v>1.2827290134661735</v>
      </c>
      <c r="H296" s="6">
        <f t="shared" si="5"/>
        <v>8.4031057590069569E-2</v>
      </c>
      <c r="I296" s="17">
        <f>G296/MAX(G$240:G296)-1</f>
        <v>0</v>
      </c>
      <c r="N296" s="20"/>
      <c r="O296" s="20"/>
      <c r="S296" s="192"/>
      <c r="Y296" s="39"/>
      <c r="Z296" s="39"/>
      <c r="AA296" s="17"/>
      <c r="AC296" s="142"/>
      <c r="AE296" s="17"/>
      <c r="AG296" s="66"/>
      <c r="AI296" s="17"/>
    </row>
    <row r="297" spans="1:40" x14ac:dyDescent="0.25">
      <c r="A297" s="180">
        <f>IF('##zz500##'!B297&lt;&gt;"",'##zz500##'!B297,"")</f>
        <v>39540</v>
      </c>
      <c r="B297" s="192">
        <v>3193.77</v>
      </c>
      <c r="C297" s="146">
        <f t="shared" si="6"/>
        <v>-4.5130833074218391E-2</v>
      </c>
      <c r="D297" s="143">
        <f>IF('##zz500##'!K297="","",IF('##zz500##'!K297="yes",D296,IF('##zz500##'!T297&lt;&gt;0,D296*(1+'##zz500##'!T297),D296*(1+C297))))</f>
        <v>0.95633859050177272</v>
      </c>
      <c r="E297" s="6">
        <f t="shared" si="4"/>
        <v>-4.5130833074218391E-2</v>
      </c>
      <c r="F297" s="17">
        <f>D297/MAX(D$240:D297)-1</f>
        <v>-0.10644739315313012</v>
      </c>
      <c r="G297" s="66">
        <f>IF('##zz500##'!K297="","",IF('##zz500##'!K297="no",G296*(1+E297),IF('##zz500##'!T297&lt;&gt;0,G296*(1+'##zz500##'!T297),G296*(1+'##zz500##'!P297))))</f>
        <v>1.2248383844799748</v>
      </c>
      <c r="H297" s="6">
        <f t="shared" si="5"/>
        <v>-4.5130833074218391E-2</v>
      </c>
      <c r="I297" s="17">
        <f>G297/MAX(G$240:G297)-1</f>
        <v>-4.5130833074218391E-2</v>
      </c>
      <c r="N297" s="20"/>
      <c r="O297" s="20"/>
      <c r="S297" s="192"/>
      <c r="Y297" s="39"/>
      <c r="Z297" s="39"/>
      <c r="AA297" s="17"/>
      <c r="AC297" s="142"/>
      <c r="AE297" s="17"/>
      <c r="AG297" s="66"/>
      <c r="AI297" s="17"/>
    </row>
    <row r="298" spans="1:40" x14ac:dyDescent="0.25">
      <c r="A298" s="180">
        <f>IF('##zz500##'!B298&lt;&gt;"",'##zz500##'!B298,"")</f>
        <v>39541</v>
      </c>
      <c r="B298" s="192">
        <v>3270.78</v>
      </c>
      <c r="C298" s="146">
        <f t="shared" si="6"/>
        <v>2.4112569158079689E-2</v>
      </c>
      <c r="D298" s="143">
        <f>IF('##zz500##'!K298="","",IF('##zz500##'!K298="yes",D297,IF('##zz500##'!T298&lt;&gt;0,D297*(1+'##zz500##'!T298),D297*(1+C298))))</f>
        <v>0.97939837090378712</v>
      </c>
      <c r="E298" s="6">
        <f t="shared" si="4"/>
        <v>2.4112569158079689E-2</v>
      </c>
      <c r="F298" s="17">
        <f>D298/MAX(D$240:D298)-1</f>
        <v>-8.4901544124152628E-2</v>
      </c>
      <c r="G298" s="66">
        <f>IF('##zz500##'!K298="","",IF('##zz500##'!K298="no",G297*(1+E298),IF('##zz500##'!T298&lt;&gt;0,G297*(1+'##zz500##'!T298),G297*(1+'##zz500##'!P298))))</f>
        <v>1.2543723847332189</v>
      </c>
      <c r="H298" s="6">
        <f t="shared" si="5"/>
        <v>2.4112569158079689E-2</v>
      </c>
      <c r="I298" s="17">
        <f>G298/MAX(G$240:G298)-1</f>
        <v>-2.2106484249802438E-2</v>
      </c>
      <c r="N298" s="20"/>
      <c r="O298" s="20"/>
      <c r="S298" s="192"/>
      <c r="Y298" s="39"/>
      <c r="Z298" s="39"/>
      <c r="AA298" s="17"/>
      <c r="AC298" s="142"/>
      <c r="AE298" s="17"/>
      <c r="AG298" s="66"/>
      <c r="AI298" s="17"/>
    </row>
    <row r="299" spans="1:40" x14ac:dyDescent="0.25">
      <c r="A299" s="180">
        <f>IF('##zz500##'!B299&lt;&gt;"",'##zz500##'!B299,"")</f>
        <v>39545</v>
      </c>
      <c r="B299" s="192">
        <v>3383.31</v>
      </c>
      <c r="C299" s="146">
        <f t="shared" si="6"/>
        <v>3.4404637425935025E-2</v>
      </c>
      <c r="D299" s="143">
        <f>IF('##zz500##'!K299="","",IF('##zz500##'!K299="yes",D298,IF('##zz500##'!T299&lt;&gt;0,D298*(1+'##zz500##'!T299),D298*(1+C299))))</f>
        <v>1.0130942167502834</v>
      </c>
      <c r="E299" s="6">
        <f t="shared" si="4"/>
        <v>3.4404637425935025E-2</v>
      </c>
      <c r="F299" s="17">
        <f>D299/MAX(D$240:D299)-1</f>
        <v>-5.3417913540711015E-2</v>
      </c>
      <c r="G299" s="66">
        <f>IF('##zz500##'!K299="","",IF('##zz500##'!K299="no",G298*(1+E299),IF('##zz500##'!T299&lt;&gt;0,G298*(1+'##zz500##'!T299),G298*(1+'##zz500##'!P299))))</f>
        <v>1.2975286118270708</v>
      </c>
      <c r="H299" s="6">
        <f t="shared" si="5"/>
        <v>3.4404637425935025E-2</v>
      </c>
      <c r="I299" s="17">
        <f>G299/MAX(G$240:G299)-1</f>
        <v>0</v>
      </c>
      <c r="N299" s="20"/>
      <c r="O299" s="20"/>
      <c r="S299" s="192"/>
      <c r="Y299" s="39"/>
      <c r="Z299" s="39"/>
      <c r="AA299" s="17"/>
      <c r="AC299" s="142"/>
      <c r="AE299" s="17"/>
      <c r="AG299" s="66"/>
      <c r="AI299" s="17"/>
    </row>
    <row r="300" spans="1:40" x14ac:dyDescent="0.25">
      <c r="A300" s="180">
        <f>IF('##zz500##'!B300&lt;&gt;"",'##zz500##'!B300,"")</f>
        <v>39546</v>
      </c>
      <c r="B300" s="192">
        <v>3419.21</v>
      </c>
      <c r="C300" s="146">
        <f t="shared" si="6"/>
        <v>1.0610910617117497E-2</v>
      </c>
      <c r="D300" s="143">
        <f>IF('##zz500##'!K300="","",IF('##zz500##'!K300="yes",D299,IF('##zz500##'!T300&lt;&gt;0,D299*(1+'##zz500##'!T300),D299*(1+C300))))</f>
        <v>1.0130942167502834</v>
      </c>
      <c r="E300" s="6">
        <f t="shared" si="4"/>
        <v>0</v>
      </c>
      <c r="F300" s="17">
        <f>D300/MAX(D$240:D300)-1</f>
        <v>-5.3417913540711015E-2</v>
      </c>
      <c r="G300" s="66">
        <f>IF('##zz500##'!K300="","",IF('##zz500##'!K300="no",G299*(1+E300),IF('##zz500##'!T300&lt;&gt;0,G299*(1+'##zz500##'!T300),G299*(1+'##zz500##'!P300))))</f>
        <v>1.2681893804286939</v>
      </c>
      <c r="H300" s="6">
        <f t="shared" si="5"/>
        <v>-2.2611625771445487E-2</v>
      </c>
      <c r="I300" s="17">
        <f>G300/MAX(G$240:G300)-1</f>
        <v>-2.2611625771445487E-2</v>
      </c>
      <c r="N300" s="20"/>
      <c r="O300" s="20"/>
      <c r="S300" s="192"/>
      <c r="Y300" s="39"/>
      <c r="Z300" s="39"/>
      <c r="AA300" s="17"/>
      <c r="AC300" s="142"/>
      <c r="AE300" s="17"/>
      <c r="AG300" s="66"/>
      <c r="AI300" s="17"/>
    </row>
    <row r="301" spans="1:40" x14ac:dyDescent="0.25">
      <c r="A301" s="180">
        <f>IF('##zz500##'!B301&lt;&gt;"",'##zz500##'!B301,"")</f>
        <v>39547</v>
      </c>
      <c r="B301" s="192">
        <v>3281.41</v>
      </c>
      <c r="C301" s="146">
        <f t="shared" si="6"/>
        <v>-4.030170711948089E-2</v>
      </c>
      <c r="D301" s="143">
        <f>IF('##zz500##'!K301="","",IF('##zz500##'!K301="yes",D300,IF('##zz500##'!T301&lt;&gt;0,D300*(1+'##zz500##'!T301),D300*(1+C301))))</f>
        <v>1.0130942167502834</v>
      </c>
      <c r="E301" s="6">
        <f t="shared" si="4"/>
        <v>0</v>
      </c>
      <c r="F301" s="17">
        <f>D301/MAX(D$240:D301)-1</f>
        <v>-5.3417913540711015E-2</v>
      </c>
      <c r="G301" s="66">
        <f>IF('##zz500##'!K301="","",IF('##zz500##'!K301="no",G300*(1+E301),IF('##zz500##'!T301&lt;&gt;0,G300*(1+'##zz500##'!T301),G300*(1+'##zz500##'!P301))))</f>
        <v>1.3374550759945256</v>
      </c>
      <c r="H301" s="6">
        <f t="shared" si="5"/>
        <v>5.4617785509619488E-2</v>
      </c>
      <c r="I301" s="17">
        <f>G301/MAX(G$240:G301)-1</f>
        <v>0</v>
      </c>
      <c r="N301" s="20"/>
      <c r="O301" s="20"/>
      <c r="S301" s="192"/>
      <c r="Y301" s="39"/>
      <c r="Z301" s="39"/>
      <c r="AA301" s="17"/>
      <c r="AC301" s="142"/>
      <c r="AE301" s="17"/>
      <c r="AG301" s="66"/>
      <c r="AI301" s="17"/>
    </row>
    <row r="302" spans="1:40" x14ac:dyDescent="0.25">
      <c r="A302" s="180">
        <f>IF('##zz500##'!B302&lt;&gt;"",'##zz500##'!B302,"")</f>
        <v>39548</v>
      </c>
      <c r="B302" s="192">
        <v>3350.04</v>
      </c>
      <c r="C302" s="146">
        <f t="shared" si="6"/>
        <v>2.0914789678827095E-2</v>
      </c>
      <c r="D302" s="143">
        <f>IF('##zz500##'!K302="","",IF('##zz500##'!K302="yes",D301,IF('##zz500##'!T302&lt;&gt;0,D301*(1+'##zz500##'!T302),D301*(1+C302))))</f>
        <v>1.0130942167502834</v>
      </c>
      <c r="E302" s="6">
        <f t="shared" si="4"/>
        <v>0</v>
      </c>
      <c r="F302" s="17">
        <f>D302/MAX(D$240:D302)-1</f>
        <v>-5.3417913540711015E-2</v>
      </c>
      <c r="G302" s="66">
        <f>IF('##zz500##'!K302="","",IF('##zz500##'!K302="no",G301*(1+E302),IF('##zz500##'!T302&lt;&gt;0,G301*(1+'##zz500##'!T302),G301*(1+'##zz500##'!P302))))</f>
        <v>1.2983120091154794</v>
      </c>
      <c r="H302" s="6">
        <f t="shared" si="5"/>
        <v>-2.9266827410961538E-2</v>
      </c>
      <c r="I302" s="17">
        <f>G302/MAX(G$240:G302)-1</f>
        <v>-2.9266827410961538E-2</v>
      </c>
      <c r="N302" s="20"/>
      <c r="O302" s="20"/>
      <c r="S302" s="192"/>
      <c r="Y302" s="39"/>
      <c r="Z302" s="39"/>
      <c r="AA302" s="17"/>
      <c r="AC302" s="142"/>
      <c r="AE302" s="17"/>
      <c r="AG302" s="66"/>
      <c r="AI302" s="17"/>
    </row>
    <row r="303" spans="1:40" x14ac:dyDescent="0.25">
      <c r="A303" s="180">
        <f>IF('##zz500##'!B303&lt;&gt;"",'##zz500##'!B303,"")</f>
        <v>39549</v>
      </c>
      <c r="B303" s="192">
        <v>3401.98</v>
      </c>
      <c r="C303" s="146">
        <f t="shared" si="6"/>
        <v>1.5504292486059779E-2</v>
      </c>
      <c r="D303" s="143">
        <f>IF('##zz500##'!K303="","",IF('##zz500##'!K303="yes",D302,IF('##zz500##'!T303&lt;&gt;0,D302*(1+'##zz500##'!T303),D302*(1+C303))))</f>
        <v>1.0130942167502834</v>
      </c>
      <c r="E303" s="6">
        <f t="shared" si="4"/>
        <v>0</v>
      </c>
      <c r="F303" s="17">
        <f>D303/MAX(D$240:D303)-1</f>
        <v>-5.3417913540711015E-2</v>
      </c>
      <c r="G303" s="66">
        <f>IF('##zz500##'!K303="","",IF('##zz500##'!K303="no",G302*(1+E303),IF('##zz500##'!T303&lt;&gt;0,G302*(1+'##zz500##'!T303),G302*(1+'##zz500##'!P303))))</f>
        <v>1.2782064795879171</v>
      </c>
      <c r="H303" s="6">
        <f t="shared" si="5"/>
        <v>-1.5485899680817039E-2</v>
      </c>
      <c r="I303" s="17">
        <f>G303/MAX(G$240:G303)-1</f>
        <v>-4.429950393851656E-2</v>
      </c>
      <c r="N303" s="20"/>
      <c r="O303" s="20"/>
      <c r="S303" s="192"/>
      <c r="Y303" s="39"/>
      <c r="Z303" s="39"/>
      <c r="AA303" s="17"/>
      <c r="AC303" s="142"/>
      <c r="AE303" s="17"/>
      <c r="AG303" s="66"/>
      <c r="AI303" s="17"/>
    </row>
    <row r="304" spans="1:40" x14ac:dyDescent="0.25">
      <c r="A304" s="180">
        <f>IF('##zz500##'!B304&lt;&gt;"",'##zz500##'!B304,"")</f>
        <v>39552</v>
      </c>
      <c r="B304" s="192">
        <v>3271.2</v>
      </c>
      <c r="C304" s="146">
        <f t="shared" si="6"/>
        <v>-3.8442318884884696E-2</v>
      </c>
      <c r="D304" s="143">
        <f>IF('##zz500##'!K304="","",IF('##zz500##'!K304="yes",D303,IF('##zz500##'!T304&lt;&gt;0,D303*(1+'##zz500##'!T304),D303*(1+C304))))</f>
        <v>1.0130942167502834</v>
      </c>
      <c r="E304" s="6">
        <f t="shared" si="4"/>
        <v>0</v>
      </c>
      <c r="F304" s="17">
        <f>D304/MAX(D$240:D304)-1</f>
        <v>-5.3417913540711015E-2</v>
      </c>
      <c r="G304" s="66">
        <f>IF('##zz500##'!K304="","",IF('##zz500##'!K304="no",G303*(1+E304),IF('##zz500##'!T304&lt;&gt;0,G303*(1+'##zz500##'!T304),G303*(1+'##zz500##'!P304))))</f>
        <v>1.3626423170556987</v>
      </c>
      <c r="H304" s="6">
        <f t="shared" si="5"/>
        <v>6.6058057767789613E-2</v>
      </c>
      <c r="I304" s="17">
        <f>G304/MAX(G$240:G304)-1</f>
        <v>0</v>
      </c>
      <c r="N304" s="20"/>
      <c r="O304" s="20"/>
      <c r="S304" s="192"/>
      <c r="Y304" s="39"/>
      <c r="Z304" s="39"/>
      <c r="AA304" s="17"/>
      <c r="AC304" s="142"/>
      <c r="AE304" s="17"/>
      <c r="AG304" s="66"/>
      <c r="AI304" s="17"/>
    </row>
    <row r="305" spans="1:36" x14ac:dyDescent="0.25">
      <c r="A305" s="180">
        <f>IF('##zz500##'!B305&lt;&gt;"",'##zz500##'!B305,"")</f>
        <v>39553</v>
      </c>
      <c r="B305" s="192">
        <v>3342.7</v>
      </c>
      <c r="C305" s="146">
        <f t="shared" si="6"/>
        <v>2.1857422352653533E-2</v>
      </c>
      <c r="D305" s="143">
        <f>IF('##zz500##'!K305="","",IF('##zz500##'!K305="yes",D304,IF('##zz500##'!T305&lt;&gt;0,D304*(1+'##zz500##'!T305),D304*(1+C305))))</f>
        <v>1.0130942167502834</v>
      </c>
      <c r="E305" s="6">
        <f t="shared" si="4"/>
        <v>0</v>
      </c>
      <c r="F305" s="17">
        <f>D305/MAX(D$240:D305)-1</f>
        <v>-5.3417913540711015E-2</v>
      </c>
      <c r="G305" s="66">
        <f>IF('##zz500##'!K305="","",IF('##zz500##'!K305="no",G304*(1+E305),IF('##zz500##'!T305&lt;&gt;0,G304*(1+'##zz500##'!T305),G304*(1+'##zz500##'!P305))))</f>
        <v>1.3188039482025891</v>
      </c>
      <c r="H305" s="6">
        <f t="shared" si="5"/>
        <v>-3.2171589201656747E-2</v>
      </c>
      <c r="I305" s="17">
        <f>G305/MAX(G$240:G305)-1</f>
        <v>-3.2171589201656747E-2</v>
      </c>
      <c r="N305" s="20"/>
      <c r="O305" s="20"/>
      <c r="S305" s="192"/>
      <c r="Y305" s="39"/>
      <c r="Z305" s="39"/>
      <c r="AA305" s="17"/>
      <c r="AC305" s="142"/>
      <c r="AE305" s="17"/>
      <c r="AG305" s="66"/>
      <c r="AI305" s="17"/>
    </row>
    <row r="306" spans="1:36" x14ac:dyDescent="0.25">
      <c r="A306" s="180">
        <f>IF('##zz500##'!B306&lt;&gt;"",'##zz500##'!B306,"")</f>
        <v>39554</v>
      </c>
      <c r="B306" s="192">
        <v>3301.4</v>
      </c>
      <c r="C306" s="146">
        <f t="shared" si="6"/>
        <v>-1.2355281658539385E-2</v>
      </c>
      <c r="D306" s="143">
        <f>IF('##zz500##'!K306="","",IF('##zz500##'!K306="yes",D305,IF('##zz500##'!T306&lt;&gt;0,D305*(1+'##zz500##'!T306),D305*(1+C306))))</f>
        <v>1.0130942167502834</v>
      </c>
      <c r="E306" s="6">
        <f t="shared" ref="E306:E369" si="7">D306/D305-1</f>
        <v>0</v>
      </c>
      <c r="F306" s="17">
        <f>D306/MAX(D$240:D306)-1</f>
        <v>-5.3417913540711015E-2</v>
      </c>
      <c r="G306" s="66">
        <f>IF('##zz500##'!K306="","",IF('##zz500##'!K306="no",G305*(1+E306),IF('##zz500##'!T306&lt;&gt;0,G305*(1+'##zz500##'!T306),G305*(1+'##zz500##'!P306))))</f>
        <v>1.3505372486936813</v>
      </c>
      <c r="H306" s="6">
        <f t="shared" ref="H306:H369" si="8">G306/G305-1</f>
        <v>2.4062181899244361E-2</v>
      </c>
      <c r="I306" s="17">
        <f>G306/MAX(G$240:G306)-1</f>
        <v>-8.8835259337705086E-3</v>
      </c>
      <c r="N306" s="20"/>
      <c r="O306" s="20"/>
      <c r="S306" s="192"/>
      <c r="Y306" s="39"/>
      <c r="Z306" s="39"/>
      <c r="AA306" s="17"/>
      <c r="AC306" s="142"/>
      <c r="AE306" s="17"/>
      <c r="AG306" s="66"/>
      <c r="AI306" s="17"/>
    </row>
    <row r="307" spans="1:36" x14ac:dyDescent="0.25">
      <c r="A307" s="180">
        <f>IF('##zz500##'!B307&lt;&gt;"",'##zz500##'!B307,"")</f>
        <v>39555</v>
      </c>
      <c r="B307" s="192">
        <v>3189.79</v>
      </c>
      <c r="C307" s="146">
        <f t="shared" si="6"/>
        <v>-3.3806869812806672E-2</v>
      </c>
      <c r="D307" s="143">
        <f>IF('##zz500##'!K307="","",IF('##zz500##'!K307="yes",D306,IF('##zz500##'!T307&lt;&gt;0,D306*(1+'##zz500##'!T307),D306*(1+C307))))</f>
        <v>1.0130942167502834</v>
      </c>
      <c r="E307" s="6">
        <f t="shared" si="7"/>
        <v>0</v>
      </c>
      <c r="F307" s="17">
        <f>D307/MAX(D$240:D307)-1</f>
        <v>-5.3417913540711015E-2</v>
      </c>
      <c r="G307" s="66">
        <f>IF('##zz500##'!K307="","",IF('##zz500##'!K307="no",G306*(1+E307),IF('##zz500##'!T307&lt;&gt;0,G306*(1+'##zz500##'!T307),G306*(1+'##zz500##'!P307))))</f>
        <v>1.3957957526823179</v>
      </c>
      <c r="H307" s="6">
        <f t="shared" si="8"/>
        <v>3.3511481473327276E-2</v>
      </c>
      <c r="I307" s="17">
        <f>G307/MAX(G$240:G307)-1</f>
        <v>0</v>
      </c>
      <c r="N307" s="20"/>
      <c r="O307" s="20"/>
      <c r="S307" s="192"/>
      <c r="Y307" s="39"/>
      <c r="Z307" s="39"/>
      <c r="AA307" s="17"/>
      <c r="AC307" s="142"/>
      <c r="AE307" s="17"/>
      <c r="AG307" s="66"/>
      <c r="AI307" s="17"/>
    </row>
    <row r="308" spans="1:36" x14ac:dyDescent="0.25">
      <c r="A308" s="180">
        <f>IF('##zz500##'!B308&lt;&gt;"",'##zz500##'!B308,"")</f>
        <v>39556</v>
      </c>
      <c r="B308" s="192">
        <v>3069.22</v>
      </c>
      <c r="C308" s="146">
        <f t="shared" si="6"/>
        <v>-3.7798726561936724E-2</v>
      </c>
      <c r="D308" s="143">
        <f>IF('##zz500##'!K308="","",IF('##zz500##'!K308="yes",D307,IF('##zz500##'!T308&lt;&gt;0,D307*(1+'##zz500##'!T308),D307*(1+C308))))</f>
        <v>1.0130942167502834</v>
      </c>
      <c r="E308" s="6">
        <f t="shared" si="7"/>
        <v>0</v>
      </c>
      <c r="F308" s="17">
        <f>D308/MAX(D$240:D308)-1</f>
        <v>-5.3417913540711015E-2</v>
      </c>
      <c r="G308" s="66">
        <f>IF('##zz500##'!K308="","",IF('##zz500##'!K308="no",G307*(1+E308),IF('##zz500##'!T308&lt;&gt;0,G307*(1+'##zz500##'!T308),G307*(1+'##zz500##'!P308))))</f>
        <v>1.464808334011497</v>
      </c>
      <c r="H308" s="6">
        <f t="shared" si="8"/>
        <v>4.9443180491527405E-2</v>
      </c>
      <c r="I308" s="17">
        <f>G308/MAX(G$240:G308)-1</f>
        <v>0</v>
      </c>
      <c r="N308" s="20"/>
      <c r="O308" s="20"/>
      <c r="S308" s="192"/>
      <c r="Y308" s="39"/>
      <c r="Z308" s="39"/>
      <c r="AA308" s="17"/>
      <c r="AC308" s="142"/>
      <c r="AE308" s="17"/>
      <c r="AF308" s="14"/>
      <c r="AG308" s="66"/>
      <c r="AI308" s="17"/>
      <c r="AJ308" s="14"/>
    </row>
    <row r="309" spans="1:36" x14ac:dyDescent="0.25">
      <c r="A309" s="180">
        <f>IF('##zz500##'!B309&lt;&gt;"",'##zz500##'!B309,"")</f>
        <v>39559</v>
      </c>
      <c r="B309" s="192">
        <v>3107.27</v>
      </c>
      <c r="C309" s="146">
        <f t="shared" si="6"/>
        <v>1.2397286607020774E-2</v>
      </c>
      <c r="D309" s="143">
        <f>IF('##zz500##'!K309="","",IF('##zz500##'!K309="yes",D308,IF('##zz500##'!T309&lt;&gt;0,D308*(1+'##zz500##'!T309),D308*(1+C309))))</f>
        <v>1.0130942167502834</v>
      </c>
      <c r="E309" s="6">
        <f t="shared" si="7"/>
        <v>0</v>
      </c>
      <c r="F309" s="17">
        <f>D309/MAX(D$240:D309)-1</f>
        <v>-5.3417913540711015E-2</v>
      </c>
      <c r="G309" s="66">
        <f>IF('##zz500##'!K309="","",IF('##zz500##'!K309="no",G308*(1+E309),IF('##zz500##'!T309&lt;&gt;0,G308*(1+'##zz500##'!T309),G308*(1+'##zz500##'!P309))))</f>
        <v>1.4752340473348986</v>
      </c>
      <c r="H309" s="6">
        <f t="shared" si="8"/>
        <v>7.1174590431568596E-3</v>
      </c>
      <c r="I309" s="17">
        <f>G309/MAX(G$240:G309)-1</f>
        <v>0</v>
      </c>
      <c r="N309" s="20"/>
      <c r="O309" s="20"/>
      <c r="S309" s="192"/>
      <c r="Y309" s="39"/>
      <c r="Z309" s="39"/>
      <c r="AA309" s="17"/>
      <c r="AC309" s="142"/>
      <c r="AE309" s="17"/>
      <c r="AG309" s="66"/>
      <c r="AI309" s="17"/>
    </row>
    <row r="310" spans="1:36" x14ac:dyDescent="0.25">
      <c r="A310" s="180">
        <f>IF('##zz500##'!B310&lt;&gt;"",'##zz500##'!B310,"")</f>
        <v>39560</v>
      </c>
      <c r="B310" s="192">
        <v>3071.08</v>
      </c>
      <c r="C310" s="146">
        <f t="shared" si="6"/>
        <v>-1.1646879736875171E-2</v>
      </c>
      <c r="D310" s="143">
        <f>IF('##zz500##'!K310="","",IF('##zz500##'!K310="yes",D309,IF('##zz500##'!T310&lt;&gt;0,D309*(1+'##zz500##'!T310),D309*(1+C310))))</f>
        <v>1.0130942167502834</v>
      </c>
      <c r="E310" s="6">
        <f t="shared" si="7"/>
        <v>0</v>
      </c>
      <c r="F310" s="17">
        <f>D310/MAX(D$240:D310)-1</f>
        <v>-5.3417913540711015E-2</v>
      </c>
      <c r="G310" s="66">
        <f>IF('##zz500##'!K310="","",IF('##zz500##'!K310="no",G309*(1+E310),IF('##zz500##'!T310&lt;&gt;0,G309*(1+'##zz500##'!T310),G309*(1+'##zz500##'!P310))))</f>
        <v>1.4966559210653232</v>
      </c>
      <c r="H310" s="6">
        <f t="shared" si="8"/>
        <v>1.452100008749424E-2</v>
      </c>
      <c r="I310" s="17">
        <f>G310/MAX(G$240:G310)-1</f>
        <v>0</v>
      </c>
      <c r="N310" s="20"/>
      <c r="O310" s="20"/>
      <c r="S310" s="192"/>
      <c r="Y310" s="39"/>
      <c r="Z310" s="39"/>
      <c r="AA310" s="17"/>
      <c r="AC310" s="142"/>
      <c r="AE310" s="17"/>
      <c r="AG310" s="66"/>
      <c r="AI310" s="17"/>
    </row>
    <row r="311" spans="1:36" x14ac:dyDescent="0.25">
      <c r="A311" s="180">
        <f>IF('##zz500##'!B311&lt;&gt;"",'##zz500##'!B311,"")</f>
        <v>39561</v>
      </c>
      <c r="B311" s="192">
        <v>3163.31</v>
      </c>
      <c r="C311" s="146">
        <f t="shared" si="6"/>
        <v>3.0031780350886272E-2</v>
      </c>
      <c r="D311" s="143">
        <f>IF('##zz500##'!K311="","",IF('##zz500##'!K311="yes",D310,IF('##zz500##'!T311&lt;&gt;0,D310*(1+'##zz500##'!T311),D310*(1+C311))))</f>
        <v>1.0130942167502834</v>
      </c>
      <c r="E311" s="6">
        <f t="shared" si="7"/>
        <v>0</v>
      </c>
      <c r="F311" s="17">
        <f>D311/MAX(D$240:D311)-1</f>
        <v>-5.3417913540711015E-2</v>
      </c>
      <c r="G311" s="66">
        <f>IF('##zz500##'!K311="","",IF('##zz500##'!K311="no",G310*(1+E311),IF('##zz500##'!T311&lt;&gt;0,G310*(1+'##zz500##'!T311),G310*(1+'##zz500##'!P311))))</f>
        <v>1.4309545965037116</v>
      </c>
      <c r="H311" s="6">
        <f t="shared" si="8"/>
        <v>-4.3898750298495659E-2</v>
      </c>
      <c r="I311" s="17">
        <f>G311/MAX(G$240:G311)-1</f>
        <v>-4.3898750298495659E-2</v>
      </c>
      <c r="N311" s="20"/>
      <c r="O311" s="20"/>
      <c r="S311" s="192"/>
      <c r="Y311" s="39"/>
      <c r="Z311" s="39"/>
      <c r="AA311" s="17"/>
      <c r="AC311" s="142"/>
      <c r="AE311" s="17"/>
      <c r="AG311" s="66"/>
      <c r="AI311" s="17"/>
    </row>
    <row r="312" spans="1:36" x14ac:dyDescent="0.25">
      <c r="A312" s="180">
        <f>IF('##zz500##'!B312&lt;&gt;"",'##zz500##'!B312,"")</f>
        <v>39562</v>
      </c>
      <c r="B312" s="192">
        <v>3370.9</v>
      </c>
      <c r="C312" s="146">
        <f t="shared" si="6"/>
        <v>6.5624298598619957E-2</v>
      </c>
      <c r="D312" s="143">
        <f>IF('##zz500##'!K312="","",IF('##zz500##'!K312="yes",D311,IF('##zz500##'!T312&lt;&gt;0,D311*(1+'##zz500##'!T312),D311*(1+C312))))</f>
        <v>1.0130942167502834</v>
      </c>
      <c r="E312" s="6">
        <f t="shared" si="7"/>
        <v>0</v>
      </c>
      <c r="F312" s="17">
        <f>D312/MAX(D$240:D312)-1</f>
        <v>-5.3417913540711015E-2</v>
      </c>
      <c r="G312" s="66">
        <f>IF('##zz500##'!K312="","",IF('##zz500##'!K312="no",G311*(1+E312),IF('##zz500##'!T312&lt;&gt;0,G311*(1+'##zz500##'!T312),G311*(1+'##zz500##'!P312))))</f>
        <v>1.2994741520500936</v>
      </c>
      <c r="H312" s="6">
        <f t="shared" si="8"/>
        <v>-9.1883030233710805E-2</v>
      </c>
      <c r="I312" s="17">
        <f>G312/MAX(G$240:G312)-1</f>
        <v>-0.13174823033130756</v>
      </c>
      <c r="N312" s="20"/>
      <c r="O312" s="20"/>
      <c r="S312" s="192"/>
      <c r="Y312" s="39"/>
      <c r="Z312" s="39"/>
      <c r="AA312" s="17"/>
      <c r="AC312" s="142"/>
      <c r="AE312" s="17"/>
      <c r="AG312" s="66"/>
      <c r="AI312" s="17"/>
    </row>
    <row r="313" spans="1:36" x14ac:dyDescent="0.25">
      <c r="A313" s="180">
        <f>IF('##zz500##'!B313&lt;&gt;"",'##zz500##'!B313,"")</f>
        <v>39563</v>
      </c>
      <c r="B313" s="192">
        <v>3330.72</v>
      </c>
      <c r="C313" s="146">
        <f t="shared" si="6"/>
        <v>-1.1919665371265875E-2</v>
      </c>
      <c r="D313" s="143">
        <f>IF('##zz500##'!K313="","",IF('##zz500##'!K313="yes",D312,IF('##zz500##'!T313&lt;&gt;0,D312*(1+'##zz500##'!T313),D312*(1+C313))))</f>
        <v>1.0130942167502834</v>
      </c>
      <c r="E313" s="6">
        <f t="shared" si="7"/>
        <v>0</v>
      </c>
      <c r="F313" s="17">
        <f>D313/MAX(D$240:D313)-1</f>
        <v>-5.3417913540711015E-2</v>
      </c>
      <c r="G313" s="66">
        <f>IF('##zz500##'!K313="","",IF('##zz500##'!K313="no",G312*(1+E313),IF('##zz500##'!T313&lt;&gt;0,G312*(1+'##zz500##'!T313),G312*(1+'##zz500##'!P313))))</f>
        <v>1.2942749565244205</v>
      </c>
      <c r="H313" s="6">
        <f t="shared" si="8"/>
        <v>-4.0009995716119295E-3</v>
      </c>
      <c r="I313" s="17">
        <f>G313/MAX(G$240:G313)-1</f>
        <v>-0.13522210528980327</v>
      </c>
      <c r="N313" s="20"/>
      <c r="O313" s="20"/>
      <c r="S313" s="192"/>
      <c r="Y313" s="39"/>
      <c r="Z313" s="39"/>
      <c r="AA313" s="17"/>
      <c r="AC313" s="142"/>
      <c r="AE313" s="17"/>
      <c r="AG313" s="66"/>
      <c r="AI313" s="17"/>
    </row>
    <row r="314" spans="1:36" x14ac:dyDescent="0.25">
      <c r="A314" s="180">
        <f>IF('##zz500##'!B314&lt;&gt;"",'##zz500##'!B314,"")</f>
        <v>39566</v>
      </c>
      <c r="B314" s="192">
        <v>3331.38</v>
      </c>
      <c r="C314" s="146">
        <f t="shared" si="6"/>
        <v>1.9815535379752447E-4</v>
      </c>
      <c r="D314" s="143">
        <f>IF('##zz500##'!K314="","",IF('##zz500##'!K314="yes",D313,IF('##zz500##'!T314&lt;&gt;0,D313*(1+'##zz500##'!T314),D313*(1+C314))))</f>
        <v>1.0011245554861512</v>
      </c>
      <c r="E314" s="6">
        <f t="shared" si="7"/>
        <v>-1.1814953699496478E-2</v>
      </c>
      <c r="F314" s="17">
        <f>D314/MAX(D$240:D314)-1</f>
        <v>-6.4601737065000275E-2</v>
      </c>
      <c r="G314" s="66">
        <f>IF('##zz500##'!K314="","",IF('##zz500##'!K314="no",G313*(1+E314),IF('##zz500##'!T314&lt;&gt;0,G313*(1+'##zz500##'!T314),G313*(1+'##zz500##'!P314))))</f>
        <v>1.2789831578386666</v>
      </c>
      <c r="H314" s="6">
        <f t="shared" si="8"/>
        <v>-1.1814953699496589E-2</v>
      </c>
      <c r="I314" s="17">
        <f>G314/MAX(G$240:G314)-1</f>
        <v>-0.14543941607615241</v>
      </c>
      <c r="N314" s="20"/>
      <c r="O314" s="20"/>
      <c r="S314" s="192"/>
      <c r="Y314" s="39"/>
      <c r="Z314" s="39"/>
      <c r="AA314" s="17"/>
      <c r="AC314" s="142"/>
      <c r="AE314" s="17"/>
      <c r="AG314" s="66"/>
      <c r="AI314" s="17"/>
    </row>
    <row r="315" spans="1:36" x14ac:dyDescent="0.25">
      <c r="A315" s="180">
        <f>IF('##zz500##'!B315&lt;&gt;"",'##zz500##'!B315,"")</f>
        <v>39567</v>
      </c>
      <c r="B315" s="192">
        <v>3329.51</v>
      </c>
      <c r="C315" s="146">
        <f t="shared" si="6"/>
        <v>-5.6132893875804335E-4</v>
      </c>
      <c r="D315" s="143">
        <f>IF('##zz500##'!K315="","",IF('##zz500##'!K315="yes",D314,IF('##zz500##'!T315&lt;&gt;0,D314*(1+'##zz500##'!T315),D314*(1+C315))))</f>
        <v>1.0005625953018555</v>
      </c>
      <c r="E315" s="6">
        <f t="shared" si="7"/>
        <v>-5.6132893875804335E-4</v>
      </c>
      <c r="F315" s="17">
        <f>D315/MAX(D$240:D315)-1</f>
        <v>-6.5126803179249682E-2</v>
      </c>
      <c r="G315" s="66">
        <f>IF('##zz500##'!K315="","",IF('##zz500##'!K315="no",G314*(1+E315),IF('##zz500##'!T315&lt;&gt;0,G314*(1+'##zz500##'!T315),G314*(1+'##zz500##'!P315))))</f>
        <v>1.2782652275799875</v>
      </c>
      <c r="H315" s="6">
        <f t="shared" si="8"/>
        <v>-5.6132893875804335E-4</v>
      </c>
      <c r="I315" s="17">
        <f>G315/MAX(G$240:G315)-1</f>
        <v>-0.14591910566183086</v>
      </c>
      <c r="N315" s="20"/>
      <c r="O315" s="20"/>
      <c r="S315" s="192"/>
      <c r="Y315" s="39"/>
      <c r="Z315" s="39"/>
      <c r="AA315" s="17"/>
      <c r="AC315" s="142"/>
      <c r="AE315" s="17"/>
      <c r="AG315" s="66"/>
      <c r="AI315" s="17"/>
    </row>
    <row r="316" spans="1:36" x14ac:dyDescent="0.25">
      <c r="A316" s="180">
        <f>IF('##zz500##'!B316&lt;&gt;"",'##zz500##'!B316,"")</f>
        <v>39568</v>
      </c>
      <c r="B316" s="192">
        <v>3415.82</v>
      </c>
      <c r="C316" s="146">
        <f t="shared" si="6"/>
        <v>2.5922733375181251E-2</v>
      </c>
      <c r="D316" s="143">
        <f>IF('##zz500##'!K316="","",IF('##zz500##'!K316="yes",D315,IF('##zz500##'!T316&lt;&gt;0,D315*(1+'##zz500##'!T316),D315*(1+C316))))</f>
        <v>1.0264999126850449</v>
      </c>
      <c r="E316" s="6">
        <f t="shared" si="7"/>
        <v>2.5922733375181251E-2</v>
      </c>
      <c r="F316" s="17">
        <f>D316/MAX(D$240:D316)-1</f>
        <v>-4.0892334558462085E-2</v>
      </c>
      <c r="G316" s="66">
        <f>IF('##zz500##'!K316="","",IF('##zz500##'!K316="no",G315*(1+E316),IF('##zz500##'!T316&lt;&gt;0,G315*(1+'##zz500##'!T316),G315*(1+'##zz500##'!P316))))</f>
        <v>1.3114013562573088</v>
      </c>
      <c r="H316" s="6">
        <f t="shared" si="8"/>
        <v>2.5922733375181251E-2</v>
      </c>
      <c r="I316" s="17">
        <f>G316/MAX(G$240:G316)-1</f>
        <v>-0.12377899435706619</v>
      </c>
      <c r="N316" s="20"/>
      <c r="O316" s="20"/>
      <c r="S316" s="192"/>
      <c r="Y316" s="39"/>
      <c r="Z316" s="39"/>
      <c r="AA316" s="17"/>
      <c r="AC316" s="142"/>
      <c r="AE316" s="17"/>
      <c r="AG316" s="66"/>
      <c r="AI316" s="17"/>
    </row>
    <row r="317" spans="1:36" x14ac:dyDescent="0.25">
      <c r="A317" s="180">
        <f>IF('##zz500##'!B317&lt;&gt;"",'##zz500##'!B317,"")</f>
        <v>39573</v>
      </c>
      <c r="B317" s="192">
        <v>3482.86</v>
      </c>
      <c r="C317" s="146">
        <f t="shared" si="6"/>
        <v>1.9626326914181647E-2</v>
      </c>
      <c r="D317" s="143">
        <f>IF('##zz500##'!K317="","",IF('##zz500##'!K317="yes",D316,IF('##zz500##'!T317&lt;&gt;0,D316*(1+'##zz500##'!T317),D316*(1+C317))))</f>
        <v>1.0466463355487805</v>
      </c>
      <c r="E317" s="6">
        <f t="shared" si="7"/>
        <v>1.9626326914181647E-2</v>
      </c>
      <c r="F317" s="17">
        <f>D317/MAX(D$240:D317)-1</f>
        <v>-2.2068573970608907E-2</v>
      </c>
      <c r="G317" s="66">
        <f>IF('##zz500##'!K317="","",IF('##zz500##'!K317="no",G316*(1+E317),IF('##zz500##'!T317&lt;&gt;0,G316*(1+'##zz500##'!T317),G316*(1+'##zz500##'!P317))))</f>
        <v>1.3371393479909159</v>
      </c>
      <c r="H317" s="6">
        <f t="shared" si="8"/>
        <v>1.9626326914181647E-2</v>
      </c>
      <c r="I317" s="17">
        <f>G317/MAX(G$240:G317)-1</f>
        <v>-0.10658199445124505</v>
      </c>
      <c r="N317" s="20"/>
      <c r="O317" s="20"/>
      <c r="S317" s="192"/>
      <c r="Y317" s="39"/>
      <c r="Z317" s="39"/>
      <c r="AA317" s="17"/>
      <c r="AC317" s="142"/>
      <c r="AE317" s="17"/>
      <c r="AG317" s="66"/>
      <c r="AI317" s="17"/>
    </row>
    <row r="318" spans="1:36" x14ac:dyDescent="0.25">
      <c r="A318" s="180">
        <f>IF('##zz500##'!B318&lt;&gt;"",'##zz500##'!B318,"")</f>
        <v>39574</v>
      </c>
      <c r="B318" s="192">
        <v>3487.25</v>
      </c>
      <c r="C318" s="146">
        <f t="shared" si="6"/>
        <v>1.2604583589348461E-3</v>
      </c>
      <c r="D318" s="143">
        <f>IF('##zz500##'!K318="","",IF('##zz500##'!K318="yes",D317,IF('##zz500##'!T318&lt;&gt;0,D317*(1+'##zz500##'!T318),D317*(1+C318))))</f>
        <v>1.0466463355487805</v>
      </c>
      <c r="E318" s="6">
        <f t="shared" si="7"/>
        <v>0</v>
      </c>
      <c r="F318" s="17">
        <f>D318/MAX(D$240:D318)-1</f>
        <v>-2.2068573970608907E-2</v>
      </c>
      <c r="G318" s="66">
        <f>IF('##zz500##'!K318="","",IF('##zz500##'!K318="no",G317*(1+E318),IF('##zz500##'!T318&lt;&gt;0,G317*(1+'##zz500##'!T318),G317*(1+'##zz500##'!P318))))</f>
        <v>1.3421600412082693</v>
      </c>
      <c r="H318" s="6">
        <f t="shared" si="8"/>
        <v>3.7548017900281838E-3</v>
      </c>
      <c r="I318" s="17">
        <f>G318/MAX(G$240:G318)-1</f>
        <v>-0.10322738692476718</v>
      </c>
      <c r="N318" s="20"/>
      <c r="O318" s="20"/>
      <c r="S318" s="192"/>
      <c r="Y318" s="39"/>
      <c r="Z318" s="39"/>
      <c r="AA318" s="17"/>
      <c r="AC318" s="142"/>
      <c r="AE318" s="17"/>
      <c r="AG318" s="66"/>
      <c r="AI318" s="17"/>
    </row>
    <row r="319" spans="1:36" x14ac:dyDescent="0.25">
      <c r="A319" s="180">
        <f>IF('##zz500##'!B319&lt;&gt;"",'##zz500##'!B319,"")</f>
        <v>39575</v>
      </c>
      <c r="B319" s="192">
        <v>3439.4</v>
      </c>
      <c r="C319" s="146">
        <f t="shared" si="6"/>
        <v>-1.3721413721413667E-2</v>
      </c>
      <c r="D319" s="143">
        <f>IF('##zz500##'!K319="","",IF('##zz500##'!K319="yes",D318,IF('##zz500##'!T319&lt;&gt;0,D318*(1+'##zz500##'!T319),D318*(1+C319))))</f>
        <v>1.0466463355487805</v>
      </c>
      <c r="E319" s="6">
        <f t="shared" si="7"/>
        <v>0</v>
      </c>
      <c r="F319" s="17">
        <f>D319/MAX(D$240:D319)-1</f>
        <v>-2.2068573970608907E-2</v>
      </c>
      <c r="G319" s="66">
        <f>IF('##zz500##'!K319="","",IF('##zz500##'!K319="no",G318*(1+E319),IF('##zz500##'!T319&lt;&gt;0,G318*(1+'##zz500##'!T319),G318*(1+'##zz500##'!P319))))</f>
        <v>1.4004349409723822</v>
      </c>
      <c r="H319" s="6">
        <f t="shared" si="8"/>
        <v>4.3418741413022044E-2</v>
      </c>
      <c r="I319" s="17">
        <f>G319/MAX(G$240:G319)-1</f>
        <v>-6.4290648731373579E-2</v>
      </c>
      <c r="N319" s="20"/>
      <c r="O319" s="20"/>
      <c r="S319" s="192"/>
      <c r="Y319" s="39"/>
      <c r="Z319" s="39"/>
      <c r="AA319" s="17"/>
      <c r="AC319" s="142"/>
      <c r="AE319" s="17"/>
      <c r="AG319" s="66"/>
      <c r="AI319" s="17"/>
    </row>
    <row r="320" spans="1:36" x14ac:dyDescent="0.25">
      <c r="A320" s="180">
        <f>IF('##zz500##'!B320&lt;&gt;"",'##zz500##'!B320,"")</f>
        <v>39576</v>
      </c>
      <c r="B320" s="192">
        <v>3500.28</v>
      </c>
      <c r="C320" s="146">
        <f t="shared" si="6"/>
        <v>1.7700761760772288E-2</v>
      </c>
      <c r="D320" s="143">
        <f>IF('##zz500##'!K320="","",IF('##zz500##'!K320="yes",D319,IF('##zz500##'!T320&lt;&gt;0,D319*(1+'##zz500##'!T320),D319*(1+C320))))</f>
        <v>1.0651727729821148</v>
      </c>
      <c r="E320" s="6">
        <f t="shared" si="7"/>
        <v>1.7700761760772288E-2</v>
      </c>
      <c r="F320" s="17">
        <f>D320/MAX(D$240:D320)-1</f>
        <v>-4.7584427800904106E-3</v>
      </c>
      <c r="G320" s="66">
        <f>IF('##zz500##'!K320="","",IF('##zz500##'!K320="no",G319*(1+E320),IF('##zz500##'!T320&lt;&gt;0,G319*(1+'##zz500##'!T320),G319*(1+'##zz500##'!P320))))</f>
        <v>1.4252237062239956</v>
      </c>
      <c r="H320" s="6">
        <f t="shared" si="8"/>
        <v>1.7700761760772288E-2</v>
      </c>
      <c r="I320" s="17">
        <f>G320/MAX(G$240:G320)-1</f>
        <v>-4.7727880427240743E-2</v>
      </c>
      <c r="N320" s="20"/>
      <c r="O320" s="20"/>
      <c r="S320" s="192"/>
      <c r="Y320" s="39"/>
      <c r="Z320" s="39"/>
      <c r="AA320" s="17"/>
      <c r="AC320" s="142"/>
      <c r="AE320" s="17"/>
      <c r="AG320" s="66"/>
      <c r="AI320" s="17"/>
    </row>
    <row r="321" spans="1:36" x14ac:dyDescent="0.25">
      <c r="A321" s="180">
        <f>IF('##zz500##'!B321&lt;&gt;"",'##zz500##'!B321,"")</f>
        <v>39577</v>
      </c>
      <c r="B321" s="192">
        <v>3523.21</v>
      </c>
      <c r="C321" s="146">
        <f t="shared" si="6"/>
        <v>6.5509044990685883E-3</v>
      </c>
      <c r="D321" s="143">
        <f>IF('##zz500##'!K321="","",IF('##zz500##'!K321="yes",D320,IF('##zz500##'!T321&lt;&gt;0,D320*(1+'##zz500##'!T321),D320*(1+C321))))</f>
        <v>1.0721506180929288</v>
      </c>
      <c r="E321" s="6">
        <f t="shared" si="7"/>
        <v>6.5509044990685883E-3</v>
      </c>
      <c r="F321" s="17">
        <f>D321/MAX(D$240:D321)-1</f>
        <v>0</v>
      </c>
      <c r="G321" s="66">
        <f>IF('##zz500##'!K321="","",IF('##zz500##'!K321="no",G320*(1+E321),IF('##zz500##'!T321&lt;&gt;0,G320*(1+'##zz500##'!T321),G320*(1+'##zz500##'!P321))))</f>
        <v>1.4345602106132775</v>
      </c>
      <c r="H321" s="6">
        <f t="shared" si="8"/>
        <v>6.5509044990685883E-3</v>
      </c>
      <c r="I321" s="17">
        <f>G321/MAX(G$240:G321)-1</f>
        <v>-4.1489636714793998E-2</v>
      </c>
      <c r="N321" s="20"/>
      <c r="O321" s="20"/>
      <c r="S321" s="192"/>
      <c r="Y321" s="39"/>
      <c r="Z321" s="39"/>
      <c r="AA321" s="17"/>
      <c r="AC321" s="142"/>
      <c r="AE321" s="17"/>
      <c r="AG321" s="66"/>
      <c r="AI321" s="17"/>
    </row>
    <row r="322" spans="1:36" x14ac:dyDescent="0.25">
      <c r="A322" s="180">
        <f>IF('##zz500##'!B322&lt;&gt;"",'##zz500##'!B322,"")</f>
        <v>39580</v>
      </c>
      <c r="B322" s="192">
        <v>3539.54</v>
      </c>
      <c r="C322" s="146">
        <f t="shared" si="6"/>
        <v>4.6349777617569199E-3</v>
      </c>
      <c r="D322" s="143">
        <f>IF('##zz500##'!K322="","",IF('##zz500##'!K322="yes",D321,IF('##zz500##'!T322&lt;&gt;0,D321*(1+'##zz500##'!T322),D321*(1+C322))))</f>
        <v>1.0771200123650435</v>
      </c>
      <c r="E322" s="6">
        <f t="shared" si="7"/>
        <v>4.6349777617569199E-3</v>
      </c>
      <c r="F322" s="17">
        <f>D322/MAX(D$240:D322)-1</f>
        <v>0</v>
      </c>
      <c r="G322" s="66">
        <f>IF('##zz500##'!K322="","",IF('##zz500##'!K322="no",G321*(1+E322),IF('##zz500##'!T322&lt;&gt;0,G321*(1+'##zz500##'!T322),G321*(1+'##zz500##'!P322))))</f>
        <v>1.4412093652873714</v>
      </c>
      <c r="H322" s="6">
        <f t="shared" si="8"/>
        <v>4.6349777617569199E-3</v>
      </c>
      <c r="I322" s="17">
        <f>G322/MAX(G$240:G322)-1</f>
        <v>-3.7046962496553482E-2</v>
      </c>
      <c r="N322" s="20"/>
      <c r="O322" s="20"/>
      <c r="S322" s="192"/>
      <c r="Y322" s="39"/>
      <c r="Z322" s="39"/>
      <c r="AA322" s="17"/>
      <c r="AC322" s="142"/>
      <c r="AE322" s="17"/>
      <c r="AG322" s="66"/>
      <c r="AI322" s="17"/>
    </row>
    <row r="323" spans="1:36" x14ac:dyDescent="0.25">
      <c r="A323" s="180">
        <f>IF('##zz500##'!B323&lt;&gt;"",'##zz500##'!B323,"")</f>
        <v>39581</v>
      </c>
      <c r="B323" s="192">
        <v>3551.79</v>
      </c>
      <c r="C323" s="146">
        <f t="shared" si="6"/>
        <v>3.460901699090746E-3</v>
      </c>
      <c r="D323" s="143">
        <f>IF('##zz500##'!K323="","",IF('##zz500##'!K323="yes",D322,IF('##zz500##'!T323&lt;&gt;0,D322*(1+'##zz500##'!T323),D322*(1+C323))))</f>
        <v>1.0771200123650435</v>
      </c>
      <c r="E323" s="6">
        <f t="shared" si="7"/>
        <v>0</v>
      </c>
      <c r="F323" s="17">
        <f>D323/MAX(D$240:D323)-1</f>
        <v>0</v>
      </c>
      <c r="G323" s="66">
        <f>IF('##zz500##'!K323="","",IF('##zz500##'!K323="no",G322*(1+E323),IF('##zz500##'!T323&lt;&gt;0,G322*(1+'##zz500##'!T323),G322*(1+'##zz500##'!P323))))</f>
        <v>1.4377631991042015</v>
      </c>
      <c r="H323" s="6">
        <f t="shared" si="8"/>
        <v>-2.3911627735522245E-3</v>
      </c>
      <c r="I323" s="17">
        <f>G323/MAX(G$240:G323)-1</f>
        <v>-3.9349539952510781E-2</v>
      </c>
      <c r="N323" s="20"/>
      <c r="O323" s="20"/>
      <c r="S323" s="192"/>
      <c r="Y323" s="39"/>
      <c r="Z323" s="39"/>
      <c r="AA323" s="17"/>
      <c r="AC323" s="142"/>
      <c r="AE323" s="17"/>
      <c r="AG323" s="66"/>
      <c r="AI323" s="17"/>
    </row>
    <row r="324" spans="1:36" x14ac:dyDescent="0.25">
      <c r="A324" s="180">
        <f>IF('##zz500##'!B324&lt;&gt;"",'##zz500##'!B324,"")</f>
        <v>39582</v>
      </c>
      <c r="B324" s="192">
        <v>3573.95</v>
      </c>
      <c r="C324" s="146">
        <f t="shared" ref="C324:C387" si="9">IF(AND(B323&gt;0,B324&gt;0),B324/B323-1,"")</f>
        <v>6.2391076048977645E-3</v>
      </c>
      <c r="D324" s="143">
        <f>IF('##zz500##'!K324="","",IF('##zz500##'!K324="yes",D323,IF('##zz500##'!T324&lt;&gt;0,D323*(1+'##zz500##'!T324),D323*(1+C324))))</f>
        <v>1.0771200123650435</v>
      </c>
      <c r="E324" s="6">
        <f t="shared" si="7"/>
        <v>0</v>
      </c>
      <c r="F324" s="17">
        <f>D324/MAX(D$240:D324)-1</f>
        <v>0</v>
      </c>
      <c r="G324" s="66">
        <f>IF('##zz500##'!K324="","",IF('##zz500##'!K324="no",G323*(1+E324),IF('##zz500##'!T324&lt;&gt;0,G323*(1+'##zz500##'!T324),G323*(1+'##zz500##'!P324))))</f>
        <v>1.4061765968330568</v>
      </c>
      <c r="H324" s="6">
        <f t="shared" si="8"/>
        <v>-2.1969266073039506E-2</v>
      </c>
      <c r="I324" s="17">
        <f>G324/MAX(G$240:G324)-1</f>
        <v>-6.0454325512481866E-2</v>
      </c>
      <c r="N324" s="20"/>
      <c r="O324" s="20"/>
      <c r="S324" s="192"/>
      <c r="Y324" s="39"/>
      <c r="Z324" s="39"/>
      <c r="AA324" s="17"/>
      <c r="AC324" s="142"/>
      <c r="AE324" s="17"/>
      <c r="AG324" s="66"/>
      <c r="AI324" s="17"/>
    </row>
    <row r="325" spans="1:36" x14ac:dyDescent="0.25">
      <c r="A325" s="180">
        <f>IF('##zz500##'!B325&lt;&gt;"",'##zz500##'!B325,"")</f>
        <v>39583</v>
      </c>
      <c r="B325" s="192">
        <v>3556.4</v>
      </c>
      <c r="C325" s="146">
        <f t="shared" si="9"/>
        <v>-4.9105331635864724E-3</v>
      </c>
      <c r="D325" s="143">
        <f>IF('##zz500##'!K325="","",IF('##zz500##'!K325="yes",D324,IF('##zz500##'!T325&lt;&gt;0,D324*(1+'##zz500##'!T325),D324*(1+C325))))</f>
        <v>1.0771200123650435</v>
      </c>
      <c r="E325" s="6">
        <f t="shared" si="7"/>
        <v>0</v>
      </c>
      <c r="F325" s="17">
        <f>D325/MAX(D$240:D325)-1</f>
        <v>0</v>
      </c>
      <c r="G325" s="66">
        <f>IF('##zz500##'!K325="","",IF('##zz500##'!K325="no",G324*(1+E325),IF('##zz500##'!T325&lt;&gt;0,G324*(1+'##zz500##'!T325),G324*(1+'##zz500##'!P325))))</f>
        <v>1.4187389435020095</v>
      </c>
      <c r="H325" s="6">
        <f t="shared" si="8"/>
        <v>8.9336906169859009E-3</v>
      </c>
      <c r="I325" s="17">
        <f>G325/MAX(G$240:G325)-1</f>
        <v>-5.2060715136083013E-2</v>
      </c>
      <c r="N325" s="20"/>
      <c r="O325" s="20"/>
      <c r="S325" s="192"/>
      <c r="Y325" s="39"/>
      <c r="Z325" s="39"/>
      <c r="AA325" s="17"/>
      <c r="AC325" s="142"/>
      <c r="AE325" s="17"/>
      <c r="AG325" s="66"/>
      <c r="AI325" s="17"/>
    </row>
    <row r="326" spans="1:36" x14ac:dyDescent="0.25">
      <c r="A326" s="180">
        <f>IF('##zz500##'!B326&lt;&gt;"",'##zz500##'!B326,"")</f>
        <v>39584</v>
      </c>
      <c r="B326" s="192">
        <v>3576.94</v>
      </c>
      <c r="C326" s="146">
        <f t="shared" si="9"/>
        <v>5.7755033179620607E-3</v>
      </c>
      <c r="D326" s="143">
        <f>IF('##zz500##'!K326="","",IF('##zz500##'!K326="yes",D325,IF('##zz500##'!T326&lt;&gt;0,D325*(1+'##zz500##'!T326),D325*(1+C326))))</f>
        <v>1.0771200123650435</v>
      </c>
      <c r="E326" s="6">
        <f t="shared" si="7"/>
        <v>0</v>
      </c>
      <c r="F326" s="17">
        <f>D326/MAX(D$240:D326)-1</f>
        <v>0</v>
      </c>
      <c r="G326" s="66">
        <f>IF('##zz500##'!K326="","",IF('##zz500##'!K326="no",G325*(1+E326),IF('##zz500##'!T326&lt;&gt;0,G325*(1+'##zz500##'!T326),G325*(1+'##zz500##'!P326))))</f>
        <v>1.4391172718305807</v>
      </c>
      <c r="H326" s="6">
        <f t="shared" si="8"/>
        <v>1.4363691376702015E-2</v>
      </c>
      <c r="I326" s="17">
        <f>G326/MAX(G$240:G326)-1</f>
        <v>-3.8444807804446035E-2</v>
      </c>
      <c r="N326" s="20"/>
      <c r="O326" s="20"/>
      <c r="S326" s="192"/>
      <c r="Y326" s="39"/>
      <c r="Z326" s="39"/>
      <c r="AA326" s="17"/>
      <c r="AC326" s="142"/>
      <c r="AE326" s="17"/>
      <c r="AG326" s="66"/>
      <c r="AI326" s="17"/>
    </row>
    <row r="327" spans="1:36" x14ac:dyDescent="0.25">
      <c r="A327" s="180">
        <f>IF('##zz500##'!B327&lt;&gt;"",'##zz500##'!B327,"")</f>
        <v>39587</v>
      </c>
      <c r="B327" s="192">
        <v>3579.45</v>
      </c>
      <c r="C327" s="146">
        <f t="shared" si="9"/>
        <v>7.0171711015554195E-4</v>
      </c>
      <c r="D327" s="143">
        <f>IF('##zz500##'!K327="","",IF('##zz500##'!K327="yes",D326,IF('##zz500##'!T327&lt;&gt;0,D326*(1+'##zz500##'!T327),D326*(1+C327))))</f>
        <v>1.0778758459074109</v>
      </c>
      <c r="E327" s="6">
        <f t="shared" si="7"/>
        <v>7.0171711015554195E-4</v>
      </c>
      <c r="F327" s="17">
        <f>D327/MAX(D$240:D327)-1</f>
        <v>0</v>
      </c>
      <c r="G327" s="66">
        <f>IF('##zz500##'!K327="","",IF('##zz500##'!K327="no",G326*(1+E327),IF('##zz500##'!T327&lt;&gt;0,G326*(1+'##zz500##'!T327),G326*(1+'##zz500##'!P327))))</f>
        <v>1.4401271250437446</v>
      </c>
      <c r="H327" s="6">
        <f t="shared" si="8"/>
        <v>7.0171711015554195E-4</v>
      </c>
      <c r="I327" s="17">
        <f>G327/MAX(G$240:G327)-1</f>
        <v>-3.7770068073723517E-2</v>
      </c>
      <c r="N327" s="20"/>
      <c r="O327" s="20"/>
      <c r="S327" s="192"/>
      <c r="Y327" s="39"/>
      <c r="Z327" s="39"/>
      <c r="AA327" s="17"/>
      <c r="AC327" s="142"/>
      <c r="AE327" s="17"/>
      <c r="AG327" s="66"/>
      <c r="AI327" s="17"/>
    </row>
    <row r="328" spans="1:36" x14ac:dyDescent="0.25">
      <c r="A328" s="180">
        <f>IF('##zz500##'!B328&lt;&gt;"",'##zz500##'!B328,"")</f>
        <v>39588</v>
      </c>
      <c r="B328" s="192">
        <v>3390.77</v>
      </c>
      <c r="C328" s="146">
        <f t="shared" si="9"/>
        <v>-5.2712008828171841E-2</v>
      </c>
      <c r="D328" s="143">
        <f>IF('##zz500##'!K328="","",IF('##zz500##'!K328="yes",D327,IF('##zz500##'!T328&lt;&gt;0,D327*(1+'##zz500##'!T328),D327*(1+C328))))</f>
        <v>1.0416195845340195</v>
      </c>
      <c r="E328" s="6">
        <f t="shared" si="7"/>
        <v>-3.3636769495348551E-2</v>
      </c>
      <c r="F328" s="17">
        <f>D328/MAX(D$240:D328)-1</f>
        <v>-3.3636769495348551E-2</v>
      </c>
      <c r="G328" s="66">
        <f>IF('##zz500##'!K328="","",IF('##zz500##'!K328="no",G327*(1+E328),IF('##zz500##'!T328&lt;&gt;0,G327*(1+'##zz500##'!T328),G327*(1+'##zz500##'!P328))))</f>
        <v>1.3916859008946492</v>
      </c>
      <c r="H328" s="6">
        <f t="shared" si="8"/>
        <v>-3.3636769495348551E-2</v>
      </c>
      <c r="I328" s="17">
        <f>G328/MAX(G$240:G328)-1</f>
        <v>-7.0136374495452625E-2</v>
      </c>
      <c r="N328" s="20"/>
      <c r="O328" s="20"/>
      <c r="S328" s="192"/>
      <c r="Y328" s="39"/>
      <c r="Z328" s="39"/>
      <c r="AA328" s="17"/>
      <c r="AC328" s="142"/>
      <c r="AE328" s="17"/>
      <c r="AF328" s="14"/>
      <c r="AG328" s="66"/>
      <c r="AI328" s="17"/>
      <c r="AJ328" s="14"/>
    </row>
    <row r="329" spans="1:36" x14ac:dyDescent="0.25">
      <c r="A329" s="180">
        <f>IF('##zz500##'!B329&lt;&gt;"",'##zz500##'!B329,"")</f>
        <v>39589</v>
      </c>
      <c r="B329" s="192">
        <v>3426.08</v>
      </c>
      <c r="C329" s="146">
        <f t="shared" si="9"/>
        <v>1.0413563880770527E-2</v>
      </c>
      <c r="D329" s="143">
        <f>IF('##zz500##'!K329="","",IF('##zz500##'!K329="yes",D328,IF('##zz500##'!T329&lt;&gt;0,D328*(1+'##zz500##'!T329),D328*(1+C329))))</f>
        <v>1.0416195845340195</v>
      </c>
      <c r="E329" s="6">
        <f t="shared" si="7"/>
        <v>0</v>
      </c>
      <c r="F329" s="17">
        <f>D329/MAX(D$240:D329)-1</f>
        <v>-3.3636769495348551E-2</v>
      </c>
      <c r="G329" s="66">
        <f>IF('##zz500##'!K329="","",IF('##zz500##'!K329="no",G328*(1+E329),IF('##zz500##'!T329&lt;&gt;0,G328*(1+'##zz500##'!T329),G328*(1+'##zz500##'!P329))))</f>
        <v>1.3570829511938569</v>
      </c>
      <c r="H329" s="6">
        <f t="shared" si="8"/>
        <v>-2.4864051348474248E-2</v>
      </c>
      <c r="I329" s="17">
        <f>G329/MAX(G$240:G329)-1</f>
        <v>-9.3256551427076118E-2</v>
      </c>
      <c r="N329" s="20"/>
      <c r="O329" s="20"/>
      <c r="S329" s="192"/>
      <c r="Y329" s="39"/>
      <c r="Z329" s="39"/>
      <c r="AA329" s="17"/>
      <c r="AC329" s="142"/>
      <c r="AE329" s="17"/>
      <c r="AG329" s="66"/>
      <c r="AI329" s="17"/>
    </row>
    <row r="330" spans="1:36" x14ac:dyDescent="0.25">
      <c r="A330" s="180">
        <f>IF('##zz500##'!B330&lt;&gt;"",'##zz500##'!B330,"")</f>
        <v>39590</v>
      </c>
      <c r="B330" s="192">
        <v>3452.68</v>
      </c>
      <c r="C330" s="146">
        <f t="shared" si="9"/>
        <v>7.763975155279379E-3</v>
      </c>
      <c r="D330" s="143">
        <f>IF('##zz500##'!K330="","",IF('##zz500##'!K330="yes",D329,IF('##zz500##'!T330&lt;&gt;0,D329*(1+'##zz500##'!T330),D329*(1+C330))))</f>
        <v>1.0416195845340195</v>
      </c>
      <c r="E330" s="6">
        <f t="shared" si="7"/>
        <v>0</v>
      </c>
      <c r="F330" s="17">
        <f>D330/MAX(D$240:D330)-1</f>
        <v>-3.3636769495348551E-2</v>
      </c>
      <c r="G330" s="66">
        <f>IF('##zz500##'!K330="","",IF('##zz500##'!K330="no",G329*(1+E330),IF('##zz500##'!T330&lt;&gt;0,G329*(1+'##zz500##'!T330),G329*(1+'##zz500##'!P330))))</f>
        <v>1.3700053353309216</v>
      </c>
      <c r="H330" s="6">
        <f t="shared" si="8"/>
        <v>9.5221770531392913E-3</v>
      </c>
      <c r="I330" s="17">
        <f>G330/MAX(G$240:G330)-1</f>
        <v>-8.4622379767990585E-2</v>
      </c>
      <c r="N330" s="20"/>
      <c r="O330" s="20"/>
      <c r="S330" s="192"/>
      <c r="Y330" s="39"/>
      <c r="Z330" s="39"/>
      <c r="AA330" s="17"/>
      <c r="AC330" s="142"/>
      <c r="AE330" s="17"/>
      <c r="AG330" s="66"/>
      <c r="AI330" s="17"/>
    </row>
    <row r="331" spans="1:36" x14ac:dyDescent="0.25">
      <c r="A331" s="180">
        <f>IF('##zz500##'!B331&lt;&gt;"",'##zz500##'!B331,"")</f>
        <v>39591</v>
      </c>
      <c r="B331" s="192">
        <v>3479.5</v>
      </c>
      <c r="C331" s="146">
        <f t="shared" si="9"/>
        <v>7.7678788651134312E-3</v>
      </c>
      <c r="D331" s="143">
        <f>IF('##zz500##'!K331="","",IF('##zz500##'!K331="yes",D330,IF('##zz500##'!T331&lt;&gt;0,D330*(1+'##zz500##'!T331),D330*(1+C331))))</f>
        <v>1.0416195845340195</v>
      </c>
      <c r="E331" s="6">
        <f t="shared" si="7"/>
        <v>0</v>
      </c>
      <c r="F331" s="17">
        <f>D331/MAX(D$240:D331)-1</f>
        <v>-3.3636769495348551E-2</v>
      </c>
      <c r="G331" s="66">
        <f>IF('##zz500##'!K331="","",IF('##zz500##'!K331="no",G330*(1+E331),IF('##zz500##'!T331&lt;&gt;0,G330*(1+'##zz500##'!T331),G330*(1+'##zz500##'!P331))))</f>
        <v>1.3848322711964964</v>
      </c>
      <c r="H331" s="6">
        <f t="shared" si="8"/>
        <v>1.0822538776459112E-2</v>
      </c>
      <c r="I331" s="17">
        <f>G331/MAX(G$240:G331)-1</f>
        <v>-7.471566997792678E-2</v>
      </c>
      <c r="N331" s="20"/>
      <c r="O331" s="20"/>
      <c r="S331" s="192"/>
      <c r="Y331" s="39"/>
      <c r="Z331" s="39"/>
      <c r="AA331" s="17"/>
      <c r="AC331" s="142"/>
      <c r="AE331" s="17"/>
      <c r="AG331" s="66"/>
      <c r="AI331" s="17"/>
    </row>
    <row r="332" spans="1:36" x14ac:dyDescent="0.25">
      <c r="A332" s="180">
        <f>IF('##zz500##'!B332&lt;&gt;"",'##zz500##'!B332,"")</f>
        <v>39594</v>
      </c>
      <c r="B332" s="192">
        <v>3404.7</v>
      </c>
      <c r="C332" s="146">
        <f t="shared" si="9"/>
        <v>-2.1497341572064954E-2</v>
      </c>
      <c r="D332" s="143">
        <f>IF('##zz500##'!K332="","",IF('##zz500##'!K332="yes",D331,IF('##zz500##'!T332&lt;&gt;0,D331*(1+'##zz500##'!T332),D331*(1+C332))))</f>
        <v>1.0416195845340195</v>
      </c>
      <c r="E332" s="6">
        <f t="shared" si="7"/>
        <v>0</v>
      </c>
      <c r="F332" s="17">
        <f>D332/MAX(D$240:D332)-1</f>
        <v>-3.3636769495348551E-2</v>
      </c>
      <c r="G332" s="66">
        <f>IF('##zz500##'!K332="","",IF('##zz500##'!K332="no",G331*(1+E332),IF('##zz500##'!T332&lt;&gt;0,G331*(1+'##zz500##'!T332),G331*(1+'##zz500##'!P332))))</f>
        <v>1.421318523507733</v>
      </c>
      <c r="H332" s="6">
        <f t="shared" si="8"/>
        <v>2.634705521392311E-2</v>
      </c>
      <c r="I332" s="17">
        <f>G332/MAX(G$240:G332)-1</f>
        <v>-5.0337152646257377E-2</v>
      </c>
      <c r="N332" s="20"/>
      <c r="O332" s="20"/>
      <c r="S332" s="192"/>
      <c r="Y332" s="39"/>
      <c r="Z332" s="39"/>
      <c r="AA332" s="17"/>
      <c r="AC332" s="142"/>
      <c r="AE332" s="17"/>
      <c r="AG332" s="66"/>
      <c r="AI332" s="17"/>
    </row>
    <row r="333" spans="1:36" x14ac:dyDescent="0.25">
      <c r="A333" s="180">
        <f>IF('##zz500##'!B333&lt;&gt;"",'##zz500##'!B333,"")</f>
        <v>39595</v>
      </c>
      <c r="B333" s="192">
        <v>3456.07</v>
      </c>
      <c r="C333" s="146">
        <f t="shared" si="9"/>
        <v>1.5087966634358407E-2</v>
      </c>
      <c r="D333" s="143">
        <f>IF('##zz500##'!K333="","",IF('##zz500##'!K333="yes",D332,IF('##zz500##'!T333&lt;&gt;0,D332*(1+'##zz500##'!T333),D332*(1+C333))))</f>
        <v>1.0416195845340195</v>
      </c>
      <c r="E333" s="6">
        <f t="shared" si="7"/>
        <v>0</v>
      </c>
      <c r="F333" s="17">
        <f>D333/MAX(D$240:D333)-1</f>
        <v>-3.3636769495348551E-2</v>
      </c>
      <c r="G333" s="66">
        <f>IF('##zz500##'!K333="","",IF('##zz500##'!K333="no",G332*(1+E333),IF('##zz500##'!T333&lt;&gt;0,G332*(1+'##zz500##'!T333),G332*(1+'##zz500##'!P333))))</f>
        <v>1.4156808966991028</v>
      </c>
      <c r="H333" s="6">
        <f t="shared" si="8"/>
        <v>-3.9664767013075641E-3</v>
      </c>
      <c r="I333" s="17">
        <f>G333/MAX(G$240:G333)-1</f>
        <v>-5.4103968204383346E-2</v>
      </c>
      <c r="N333" s="20"/>
      <c r="O333" s="20"/>
      <c r="S333" s="192"/>
      <c r="Y333" s="39"/>
      <c r="Z333" s="39"/>
      <c r="AA333" s="17"/>
      <c r="AC333" s="142"/>
      <c r="AE333" s="17"/>
      <c r="AG333" s="66"/>
      <c r="AI333" s="17"/>
    </row>
    <row r="334" spans="1:36" x14ac:dyDescent="0.25">
      <c r="A334" s="180">
        <f>IF('##zz500##'!B334&lt;&gt;"",'##zz500##'!B334,"")</f>
        <v>39596</v>
      </c>
      <c r="B334" s="192">
        <v>3534.04</v>
      </c>
      <c r="C334" s="146">
        <f t="shared" si="9"/>
        <v>2.2560306938227415E-2</v>
      </c>
      <c r="D334" s="143">
        <f>IF('##zz500##'!K334="","",IF('##zz500##'!K334="yes",D333,IF('##zz500##'!T334&lt;&gt;0,D333*(1+'##zz500##'!T334),D333*(1+C334))))</f>
        <v>1.0416195845340195</v>
      </c>
      <c r="E334" s="6">
        <f t="shared" si="7"/>
        <v>0</v>
      </c>
      <c r="F334" s="17">
        <f>D334/MAX(D$240:D334)-1</f>
        <v>-3.3636769495348551E-2</v>
      </c>
      <c r="G334" s="66">
        <f>IF('##zz500##'!K334="","",IF('##zz500##'!K334="no",G333*(1+E334),IF('##zz500##'!T334&lt;&gt;0,G333*(1+'##zz500##'!T334),G333*(1+'##zz500##'!P334))))</f>
        <v>1.3764574818015376</v>
      </c>
      <c r="H334" s="6">
        <f t="shared" si="8"/>
        <v>-2.7706395550735508E-2</v>
      </c>
      <c r="I334" s="17">
        <f>G334/MAX(G$240:G334)-1</f>
        <v>-8.0311337811183825E-2</v>
      </c>
      <c r="N334" s="20"/>
      <c r="O334" s="20"/>
      <c r="S334" s="192"/>
      <c r="Y334" s="39"/>
      <c r="Z334" s="39"/>
      <c r="AA334" s="17"/>
      <c r="AC334" s="142"/>
      <c r="AE334" s="17"/>
      <c r="AG334" s="66"/>
      <c r="AI334" s="17"/>
    </row>
    <row r="335" spans="1:36" x14ac:dyDescent="0.25">
      <c r="A335" s="180">
        <f>IF('##zz500##'!B335&lt;&gt;"",'##zz500##'!B335,"")</f>
        <v>39597</v>
      </c>
      <c r="B335" s="192">
        <v>3440.33</v>
      </c>
      <c r="C335" s="146">
        <f t="shared" si="9"/>
        <v>-2.6516394834240731E-2</v>
      </c>
      <c r="D335" s="143">
        <f>IF('##zz500##'!K335="","",IF('##zz500##'!K335="yes",D334,IF('##zz500##'!T335&lt;&gt;0,D334*(1+'##zz500##'!T335),D334*(1+C335))))</f>
        <v>1.0416195845340195</v>
      </c>
      <c r="E335" s="6">
        <f t="shared" si="7"/>
        <v>0</v>
      </c>
      <c r="F335" s="17">
        <f>D335/MAX(D$240:D335)-1</f>
        <v>-3.3636769495348551E-2</v>
      </c>
      <c r="G335" s="66">
        <f>IF('##zz500##'!K335="","",IF('##zz500##'!K335="no",G334*(1+E335),IF('##zz500##'!T335&lt;&gt;0,G334*(1+'##zz500##'!T335),G334*(1+'##zz500##'!P335))))</f>
        <v>1.4115338456334134</v>
      </c>
      <c r="H335" s="6">
        <f t="shared" si="8"/>
        <v>2.5483071068760577E-2</v>
      </c>
      <c r="I335" s="17">
        <f>G335/MAX(G$240:G335)-1</f>
        <v>-5.6874846271492863E-2</v>
      </c>
      <c r="N335" s="20"/>
      <c r="O335" s="20"/>
      <c r="S335" s="192"/>
      <c r="Y335" s="39"/>
      <c r="Z335" s="39"/>
      <c r="AA335" s="17"/>
      <c r="AC335" s="142"/>
      <c r="AE335" s="17"/>
      <c r="AG335" s="66"/>
      <c r="AI335" s="17"/>
    </row>
    <row r="336" spans="1:36" x14ac:dyDescent="0.25">
      <c r="A336" s="180">
        <f>IF('##zz500##'!B336&lt;&gt;"",'##zz500##'!B336,"")</f>
        <v>39598</v>
      </c>
      <c r="B336" s="192">
        <v>3457.95</v>
      </c>
      <c r="C336" s="146">
        <f t="shared" si="9"/>
        <v>5.1216017068129727E-3</v>
      </c>
      <c r="D336" s="143">
        <f>IF('##zz500##'!K336="","",IF('##zz500##'!K336="yes",D335,IF('##zz500##'!T336&lt;&gt;0,D335*(1+'##zz500##'!T336),D335*(1+C336))))</f>
        <v>1.0416195845340195</v>
      </c>
      <c r="E336" s="6">
        <f t="shared" si="7"/>
        <v>0</v>
      </c>
      <c r="F336" s="17">
        <f>D336/MAX(D$240:D336)-1</f>
        <v>-3.3636769495348551E-2</v>
      </c>
      <c r="G336" s="66">
        <f>IF('##zz500##'!K336="","",IF('##zz500##'!K336="no",G335*(1+E336),IF('##zz500##'!T336&lt;&gt;0,G335*(1+'##zz500##'!T336),G335*(1+'##zz500##'!P336))))</f>
        <v>1.40912056181691</v>
      </c>
      <c r="H336" s="6">
        <f t="shared" si="8"/>
        <v>-1.7096889486347688E-3</v>
      </c>
      <c r="I336" s="17">
        <f>G336/MAX(G$240:G336)-1</f>
        <v>-5.8487296924001897E-2</v>
      </c>
      <c r="N336" s="20"/>
      <c r="O336" s="20"/>
      <c r="S336" s="192"/>
      <c r="Y336" s="39"/>
      <c r="Z336" s="39"/>
      <c r="AA336" s="17"/>
      <c r="AC336" s="142"/>
      <c r="AE336" s="17"/>
      <c r="AG336" s="66"/>
      <c r="AI336" s="17"/>
    </row>
    <row r="337" spans="1:36" x14ac:dyDescent="0.25">
      <c r="A337" s="180">
        <f>IF('##zz500##'!B337&lt;&gt;"",'##zz500##'!B337,"")</f>
        <v>39601</v>
      </c>
      <c r="B337" s="192">
        <v>3488.09</v>
      </c>
      <c r="C337" s="146">
        <f t="shared" si="9"/>
        <v>8.7161468500123185E-3</v>
      </c>
      <c r="D337" s="143">
        <f>IF('##zz500##'!K337="","",IF('##zz500##'!K337="yes",D336,IF('##zz500##'!T337&lt;&gt;0,D336*(1+'##zz500##'!T337),D336*(1+C337))))</f>
        <v>1.0416195845340195</v>
      </c>
      <c r="E337" s="6">
        <f t="shared" si="7"/>
        <v>0</v>
      </c>
      <c r="F337" s="17">
        <f>D337/MAX(D$240:D337)-1</f>
        <v>-3.3636769495348551E-2</v>
      </c>
      <c r="G337" s="66">
        <f>IF('##zz500##'!K337="","",IF('##zz500##'!K337="no",G336*(1+E337),IF('##zz500##'!T337&lt;&gt;0,G336*(1+'##zz500##'!T337),G336*(1+'##zz500##'!P337))))</f>
        <v>1.3969189869359218</v>
      </c>
      <c r="H337" s="6">
        <f t="shared" si="8"/>
        <v>-8.6589999547346252E-3</v>
      </c>
      <c r="I337" s="17">
        <f>G337/MAX(G$240:G337)-1</f>
        <v>-6.663985537731909E-2</v>
      </c>
      <c r="N337" s="20"/>
      <c r="O337" s="20"/>
      <c r="S337" s="192"/>
      <c r="Y337" s="39"/>
      <c r="Z337" s="39"/>
      <c r="AA337" s="17"/>
      <c r="AC337" s="142"/>
      <c r="AE337" s="17"/>
      <c r="AG337" s="66"/>
      <c r="AI337" s="17"/>
    </row>
    <row r="338" spans="1:36" x14ac:dyDescent="0.25">
      <c r="A338" s="180">
        <f>IF('##zz500##'!B338&lt;&gt;"",'##zz500##'!B338,"")</f>
        <v>39602</v>
      </c>
      <c r="B338" s="192">
        <v>3492.41</v>
      </c>
      <c r="C338" s="146">
        <f t="shared" si="9"/>
        <v>1.2385001533790074E-3</v>
      </c>
      <c r="D338" s="143">
        <f>IF('##zz500##'!K338="","",IF('##zz500##'!K338="yes",D337,IF('##zz500##'!T338&lt;&gt;0,D337*(1+'##zz500##'!T338),D337*(1+C338))))</f>
        <v>1.0416195845340195</v>
      </c>
      <c r="E338" s="6">
        <f t="shared" si="7"/>
        <v>0</v>
      </c>
      <c r="F338" s="17">
        <f>D338/MAX(D$240:D338)-1</f>
        <v>-3.3636769495348551E-2</v>
      </c>
      <c r="G338" s="66">
        <f>IF('##zz500##'!K338="","",IF('##zz500##'!K338="no",G337*(1+E338),IF('##zz500##'!T338&lt;&gt;0,G337*(1+'##zz500##'!T338),G337*(1+'##zz500##'!P338))))</f>
        <v>1.4032063485048294</v>
      </c>
      <c r="H338" s="6">
        <f t="shared" si="8"/>
        <v>4.5008777371540187E-3</v>
      </c>
      <c r="I338" s="17">
        <f>G338/MAX(G$240:G338)-1</f>
        <v>-6.2438915481640045E-2</v>
      </c>
      <c r="N338" s="20"/>
      <c r="O338" s="20"/>
      <c r="S338" s="192"/>
      <c r="Y338" s="39"/>
      <c r="Z338" s="39"/>
      <c r="AA338" s="17"/>
      <c r="AC338" s="142"/>
      <c r="AE338" s="17"/>
      <c r="AG338" s="66"/>
      <c r="AI338" s="17"/>
    </row>
    <row r="339" spans="1:36" x14ac:dyDescent="0.25">
      <c r="A339" s="180">
        <f>IF('##zz500##'!B339&lt;&gt;"",'##zz500##'!B339,"")</f>
        <v>39603</v>
      </c>
      <c r="B339" s="192">
        <v>3432.74</v>
      </c>
      <c r="C339" s="146">
        <f t="shared" si="9"/>
        <v>-1.7085622822062718E-2</v>
      </c>
      <c r="D339" s="143">
        <f>IF('##zz500##'!K339="","",IF('##zz500##'!K339="yes",D338,IF('##zz500##'!T339&lt;&gt;0,D338*(1+'##zz500##'!T339),D338*(1+C339))))</f>
        <v>1.0416195845340195</v>
      </c>
      <c r="E339" s="6">
        <f t="shared" si="7"/>
        <v>0</v>
      </c>
      <c r="F339" s="17">
        <f>D339/MAX(D$240:D339)-1</f>
        <v>-3.3636769495348551E-2</v>
      </c>
      <c r="G339" s="66">
        <f>IF('##zz500##'!K339="","",IF('##zz500##'!K339="no",G338*(1+E339),IF('##zz500##'!T339&lt;&gt;0,G338*(1+'##zz500##'!T339),G338*(1+'##zz500##'!P339))))</f>
        <v>1.4281441357490801</v>
      </c>
      <c r="H339" s="6">
        <f t="shared" si="8"/>
        <v>1.7772002863885916E-2</v>
      </c>
      <c r="I339" s="17">
        <f>G339/MAX(G$240:G339)-1</f>
        <v>-4.5776577202511826E-2</v>
      </c>
      <c r="N339" s="20"/>
      <c r="O339" s="20"/>
      <c r="S339" s="192"/>
      <c r="Y339" s="39"/>
      <c r="Z339" s="39"/>
      <c r="AA339" s="17"/>
      <c r="AC339" s="142"/>
      <c r="AE339" s="17"/>
      <c r="AG339" s="66"/>
      <c r="AI339" s="17"/>
    </row>
    <row r="340" spans="1:36" x14ac:dyDescent="0.25">
      <c r="A340" s="180">
        <f>IF('##zz500##'!B340&lt;&gt;"",'##zz500##'!B340,"")</f>
        <v>39604</v>
      </c>
      <c r="B340" s="192">
        <v>3435.88</v>
      </c>
      <c r="C340" s="146">
        <f t="shared" si="9"/>
        <v>9.147211848261616E-4</v>
      </c>
      <c r="D340" s="143">
        <f>IF('##zz500##'!K340="","",IF('##zz500##'!K340="yes",D339,IF('##zz500##'!T340&lt;&gt;0,D339*(1+'##zz500##'!T340),D339*(1+C340))))</f>
        <v>1.0416195845340195</v>
      </c>
      <c r="E340" s="6">
        <f t="shared" si="7"/>
        <v>0</v>
      </c>
      <c r="F340" s="17">
        <f>D340/MAX(D$240:D340)-1</f>
        <v>-3.3636769495348551E-2</v>
      </c>
      <c r="G340" s="66">
        <f>IF('##zz500##'!K340="","",IF('##zz500##'!K340="no",G339*(1+E340),IF('##zz500##'!T340&lt;&gt;0,G339*(1+'##zz500##'!T340),G339*(1+'##zz500##'!P340))))</f>
        <v>1.4461073642118967</v>
      </c>
      <c r="H340" s="6">
        <f t="shared" si="8"/>
        <v>1.257802207295744E-2</v>
      </c>
      <c r="I340" s="17">
        <f>G340/MAX(G$240:G340)-1</f>
        <v>-3.3774333928031974E-2</v>
      </c>
      <c r="N340" s="20"/>
      <c r="O340" s="20"/>
      <c r="S340" s="192"/>
      <c r="Y340" s="39"/>
      <c r="Z340" s="39"/>
      <c r="AA340" s="17"/>
      <c r="AC340" s="142"/>
      <c r="AE340" s="17"/>
      <c r="AG340" s="66"/>
      <c r="AI340" s="17"/>
    </row>
    <row r="341" spans="1:36" x14ac:dyDescent="0.25">
      <c r="A341" s="180">
        <f>IF('##zz500##'!B341&lt;&gt;"",'##zz500##'!B341,"")</f>
        <v>39605</v>
      </c>
      <c r="B341" s="192">
        <v>3475.01</v>
      </c>
      <c r="C341" s="146">
        <f t="shared" si="9"/>
        <v>1.1388639882650153E-2</v>
      </c>
      <c r="D341" s="143">
        <f>IF('##zz500##'!K341="","",IF('##zz500##'!K341="yes",D340,IF('##zz500##'!T341&lt;&gt;0,D340*(1+'##zz500##'!T341),D340*(1+C341))))</f>
        <v>1.0416195845340195</v>
      </c>
      <c r="E341" s="6">
        <f t="shared" si="7"/>
        <v>0</v>
      </c>
      <c r="F341" s="17">
        <f>D341/MAX(D$240:D341)-1</f>
        <v>-3.3636769495348551E-2</v>
      </c>
      <c r="G341" s="66">
        <f>IF('##zz500##'!K341="","",IF('##zz500##'!K341="no",G340*(1+E341),IF('##zz500##'!T341&lt;&gt;0,G340*(1+'##zz500##'!T341),G340*(1+'##zz500##'!P341))))</f>
        <v>1.457008058412379</v>
      </c>
      <c r="H341" s="6">
        <f t="shared" si="8"/>
        <v>7.5379563580488806E-3</v>
      </c>
      <c r="I341" s="17">
        <f>G341/MAX(G$240:G341)-1</f>
        <v>-2.6490967025154855E-2</v>
      </c>
      <c r="N341" s="20"/>
      <c r="O341" s="20"/>
      <c r="S341" s="192"/>
      <c r="Y341" s="39"/>
      <c r="Z341" s="39"/>
      <c r="AA341" s="17"/>
      <c r="AC341" s="142"/>
      <c r="AE341" s="17"/>
      <c r="AG341" s="66"/>
      <c r="AI341" s="17"/>
    </row>
    <row r="342" spans="1:36" x14ac:dyDescent="0.25">
      <c r="A342" s="180">
        <f>IF('##zz500##'!B342&lt;&gt;"",'##zz500##'!B342,"")</f>
        <v>39609</v>
      </c>
      <c r="B342" s="192">
        <v>3185.86</v>
      </c>
      <c r="C342" s="146">
        <f t="shared" si="9"/>
        <v>-8.3208393644910394E-2</v>
      </c>
      <c r="D342" s="143">
        <f>IF('##zz500##'!K342="","",IF('##zz500##'!K342="yes",D341,IF('##zz500##'!T342&lt;&gt;0,D341*(1+'##zz500##'!T342),D341*(1+C342))))</f>
        <v>1.0416195845340195</v>
      </c>
      <c r="E342" s="6">
        <f t="shared" si="7"/>
        <v>0</v>
      </c>
      <c r="F342" s="17">
        <f>D342/MAX(D$240:D342)-1</f>
        <v>-3.3636769495348551E-2</v>
      </c>
      <c r="G342" s="66">
        <f>IF('##zz500##'!K342="","",IF('##zz500##'!K342="no",G341*(1+E342),IF('##zz500##'!T342&lt;&gt;0,G341*(1+'##zz500##'!T342),G341*(1+'##zz500##'!P342))))</f>
        <v>1.584300385946958</v>
      </c>
      <c r="H342" s="6">
        <f t="shared" si="8"/>
        <v>8.7365561775466283E-2</v>
      </c>
      <c r="I342" s="17">
        <f>G342/MAX(G$240:G342)-1</f>
        <v>0</v>
      </c>
      <c r="N342" s="20"/>
      <c r="O342" s="20"/>
      <c r="S342" s="192"/>
      <c r="Y342" s="39"/>
      <c r="Z342" s="39"/>
      <c r="AA342" s="17"/>
      <c r="AC342" s="142"/>
      <c r="AE342" s="17"/>
      <c r="AG342" s="66"/>
      <c r="AI342" s="17"/>
    </row>
    <row r="343" spans="1:36" x14ac:dyDescent="0.25">
      <c r="A343" s="180">
        <f>IF('##zz500##'!B343&lt;&gt;"",'##zz500##'!B343,"")</f>
        <v>39610</v>
      </c>
      <c r="B343" s="192">
        <v>3062.98</v>
      </c>
      <c r="C343" s="146">
        <f t="shared" si="9"/>
        <v>-3.8570433101266288E-2</v>
      </c>
      <c r="D343" s="143">
        <f>IF('##zz500##'!K343="","",IF('##zz500##'!K343="yes",D342,IF('##zz500##'!T343&lt;&gt;0,D342*(1+'##zz500##'!T343),D342*(1+C343))))</f>
        <v>1.0416195845340195</v>
      </c>
      <c r="E343" s="6">
        <f t="shared" si="7"/>
        <v>0</v>
      </c>
      <c r="F343" s="17">
        <f>D343/MAX(D$240:D343)-1</f>
        <v>-3.3636769495348551E-2</v>
      </c>
      <c r="G343" s="66">
        <f>IF('##zz500##'!K343="","",IF('##zz500##'!K343="no",G342*(1+E343),IF('##zz500##'!T343&lt;&gt;0,G342*(1+'##zz500##'!T343),G342*(1+'##zz500##'!P343))))</f>
        <v>1.6253666395100468</v>
      </c>
      <c r="H343" s="6">
        <f t="shared" si="8"/>
        <v>2.5920749579659397E-2</v>
      </c>
      <c r="I343" s="17">
        <f>G343/MAX(G$240:G343)-1</f>
        <v>0</v>
      </c>
      <c r="N343" s="20"/>
      <c r="O343" s="20"/>
      <c r="S343" s="192"/>
      <c r="Y343" s="39"/>
      <c r="Z343" s="39"/>
      <c r="AA343" s="17"/>
      <c r="AC343" s="142"/>
      <c r="AE343" s="17"/>
      <c r="AG343" s="66"/>
      <c r="AI343" s="17"/>
    </row>
    <row r="344" spans="1:36" x14ac:dyDescent="0.25">
      <c r="A344" s="180">
        <f>IF('##zz500##'!B344&lt;&gt;"",'##zz500##'!B344,"")</f>
        <v>39611</v>
      </c>
      <c r="B344" s="192">
        <v>3048.52</v>
      </c>
      <c r="C344" s="146">
        <f t="shared" si="9"/>
        <v>-4.7208927253851174E-3</v>
      </c>
      <c r="D344" s="143">
        <f>IF('##zz500##'!K344="","",IF('##zz500##'!K344="yes",D343,IF('##zz500##'!T344&lt;&gt;0,D343*(1+'##zz500##'!T344),D343*(1+C344))))</f>
        <v>1.0416195845340195</v>
      </c>
      <c r="E344" s="6">
        <f t="shared" si="7"/>
        <v>0</v>
      </c>
      <c r="F344" s="17">
        <f>D344/MAX(D$240:D344)-1</f>
        <v>-3.3636769495348551E-2</v>
      </c>
      <c r="G344" s="66">
        <f>IF('##zz500##'!K344="","",IF('##zz500##'!K344="no",G343*(1+E344),IF('##zz500##'!T344&lt;&gt;0,G343*(1+'##zz500##'!T344),G343*(1+'##zz500##'!P344))))</f>
        <v>1.6401650453796701</v>
      </c>
      <c r="H344" s="6">
        <f t="shared" si="8"/>
        <v>9.1046570723785081E-3</v>
      </c>
      <c r="I344" s="17">
        <f>G344/MAX(G$240:G344)-1</f>
        <v>0</v>
      </c>
      <c r="N344" s="20"/>
      <c r="O344" s="20"/>
      <c r="S344" s="192"/>
      <c r="Y344" s="39"/>
      <c r="Z344" s="39"/>
      <c r="AA344" s="17"/>
      <c r="AC344" s="142"/>
      <c r="AE344" s="17"/>
      <c r="AG344" s="66"/>
      <c r="AI344" s="17"/>
    </row>
    <row r="345" spans="1:36" x14ac:dyDescent="0.25">
      <c r="A345" s="180">
        <f>IF('##zz500##'!B345&lt;&gt;"",'##zz500##'!B345,"")</f>
        <v>39612</v>
      </c>
      <c r="B345" s="192">
        <v>2933.94</v>
      </c>
      <c r="C345" s="146">
        <f t="shared" si="9"/>
        <v>-3.7585451300959138E-2</v>
      </c>
      <c r="D345" s="143">
        <f>IF('##zz500##'!K345="","",IF('##zz500##'!K345="yes",D344,IF('##zz500##'!T345&lt;&gt;0,D344*(1+'##zz500##'!T345),D344*(1+C345))))</f>
        <v>1.0416195845340195</v>
      </c>
      <c r="E345" s="6">
        <f t="shared" si="7"/>
        <v>0</v>
      </c>
      <c r="F345" s="17">
        <f>D345/MAX(D$240:D345)-1</f>
        <v>-3.3636769495348551E-2</v>
      </c>
      <c r="G345" s="66">
        <f>IF('##zz500##'!K345="","",IF('##zz500##'!K345="no",G344*(1+E345),IF('##zz500##'!T345&lt;&gt;0,G344*(1+'##zz500##'!T345),G344*(1+'##zz500##'!P345))))</f>
        <v>1.7183533895027219</v>
      </c>
      <c r="H345" s="6">
        <f t="shared" si="8"/>
        <v>4.7671022098237925E-2</v>
      </c>
      <c r="I345" s="17">
        <f>G345/MAX(G$240:G345)-1</f>
        <v>0</v>
      </c>
      <c r="N345" s="20"/>
      <c r="O345" s="20"/>
      <c r="S345" s="192"/>
      <c r="Y345" s="39"/>
      <c r="Z345" s="39"/>
      <c r="AA345" s="17"/>
      <c r="AC345" s="142"/>
      <c r="AE345" s="17"/>
      <c r="AG345" s="66"/>
      <c r="AI345" s="17"/>
    </row>
    <row r="346" spans="1:36" x14ac:dyDescent="0.25">
      <c r="A346" s="180">
        <f>IF('##zz500##'!B346&lt;&gt;"",'##zz500##'!B346,"")</f>
        <v>39615</v>
      </c>
      <c r="B346" s="192">
        <v>2857.49</v>
      </c>
      <c r="C346" s="146">
        <f t="shared" si="9"/>
        <v>-2.6057110915697068E-2</v>
      </c>
      <c r="D346" s="143">
        <f>IF('##zz500##'!K346="","",IF('##zz500##'!K346="yes",D345,IF('##zz500##'!T346&lt;&gt;0,D345*(1+'##zz500##'!T346),D345*(1+C346))))</f>
        <v>1.0144779874878542</v>
      </c>
      <c r="E346" s="6">
        <f t="shared" si="7"/>
        <v>-2.6057110915697068E-2</v>
      </c>
      <c r="F346" s="17">
        <f>D346/MAX(D$240:D346)-1</f>
        <v>-5.8817403377459665E-2</v>
      </c>
      <c r="G346" s="66">
        <f>IF('##zz500##'!K346="","",IF('##zz500##'!K346="no",G345*(1+E346),IF('##zz500##'!T346&lt;&gt;0,G345*(1+'##zz500##'!T346),G345*(1+'##zz500##'!P346))))</f>
        <v>1.6735780646400855</v>
      </c>
      <c r="H346" s="6">
        <f t="shared" si="8"/>
        <v>-2.6057110915697068E-2</v>
      </c>
      <c r="I346" s="17">
        <f>G346/MAX(G$240:G346)-1</f>
        <v>-2.6057110915697068E-2</v>
      </c>
      <c r="N346" s="20"/>
      <c r="O346" s="20"/>
      <c r="S346" s="192"/>
      <c r="Y346" s="39"/>
      <c r="Z346" s="39"/>
      <c r="AA346" s="17"/>
      <c r="AC346" s="142"/>
      <c r="AE346" s="17"/>
      <c r="AG346" s="66"/>
      <c r="AI346" s="17"/>
    </row>
    <row r="347" spans="1:36" x14ac:dyDescent="0.25">
      <c r="A347" s="180">
        <f>IF('##zz500##'!B347&lt;&gt;"",'##zz500##'!B347,"")</f>
        <v>39616</v>
      </c>
      <c r="B347" s="192">
        <v>2737.39</v>
      </c>
      <c r="C347" s="146">
        <f t="shared" si="9"/>
        <v>-4.2029893367955817E-2</v>
      </c>
      <c r="D347" s="143">
        <f>IF('##zz500##'!K347="","",IF('##zz500##'!K347="yes",D346,IF('##zz500##'!T347&lt;&gt;0,D346*(1+'##zz500##'!T347),D346*(1+C347))))</f>
        <v>0.97183958584960128</v>
      </c>
      <c r="E347" s="6">
        <f t="shared" si="7"/>
        <v>-4.2029893367955817E-2</v>
      </c>
      <c r="F347" s="17">
        <f>D347/MAX(D$240:D347)-1</f>
        <v>-9.8375207553280775E-2</v>
      </c>
      <c r="G347" s="66">
        <f>IF('##zz500##'!K347="","",IF('##zz500##'!K347="no",G346*(1+E347),IF('##zz500##'!T347&lt;&gt;0,G346*(1+'##zz500##'!T347),G346*(1+'##zz500##'!P347))))</f>
        <v>1.6032377570403129</v>
      </c>
      <c r="H347" s="6">
        <f t="shared" si="8"/>
        <v>-4.2029893367955817E-2</v>
      </c>
      <c r="I347" s="17">
        <f>G347/MAX(G$240:G347)-1</f>
        <v>-6.6991826690389056E-2</v>
      </c>
      <c r="N347" s="20"/>
      <c r="O347" s="20"/>
      <c r="S347" s="192"/>
      <c r="Y347" s="39"/>
      <c r="Z347" s="39"/>
      <c r="AA347" s="17"/>
      <c r="AC347" s="142"/>
      <c r="AE347" s="17"/>
      <c r="AG347" s="66"/>
      <c r="AI347" s="17"/>
    </row>
    <row r="348" spans="1:36" x14ac:dyDescent="0.25">
      <c r="A348" s="180">
        <f>IF('##zz500##'!B348&lt;&gt;"",'##zz500##'!B348,"")</f>
        <v>39617</v>
      </c>
      <c r="B348" s="192">
        <v>2868.21</v>
      </c>
      <c r="C348" s="146">
        <f t="shared" si="9"/>
        <v>4.7790048184584544E-2</v>
      </c>
      <c r="D348" s="143">
        <f>IF('##zz500##'!K348="","",IF('##zz500##'!K348="yes",D347,IF('##zz500##'!T348&lt;&gt;0,D347*(1+'##zz500##'!T348),D347*(1+C348))))</f>
        <v>1.0182838464850403</v>
      </c>
      <c r="E348" s="6">
        <f t="shared" si="7"/>
        <v>4.7790048184584544E-2</v>
      </c>
      <c r="F348" s="17">
        <f>D348/MAX(D$240:D348)-1</f>
        <v>-5.5286515277836124E-2</v>
      </c>
      <c r="G348" s="66">
        <f>IF('##zz500##'!K348="","",IF('##zz500##'!K348="no",G347*(1+E348),IF('##zz500##'!T348&lt;&gt;0,G347*(1+'##zz500##'!T348),G347*(1+'##zz500##'!P348))))</f>
        <v>1.6798565667006147</v>
      </c>
      <c r="H348" s="6">
        <f t="shared" si="8"/>
        <v>4.7790048184584544E-2</v>
      </c>
      <c r="I348" s="17">
        <f>G348/MAX(G$240:G348)-1</f>
        <v>-2.2403321131311604E-2</v>
      </c>
      <c r="N348" s="20"/>
      <c r="O348" s="20"/>
      <c r="S348" s="192"/>
      <c r="Y348" s="39"/>
      <c r="Z348" s="39"/>
      <c r="AA348" s="17"/>
      <c r="AC348" s="142"/>
      <c r="AE348" s="17"/>
      <c r="AF348" s="14"/>
      <c r="AG348" s="66"/>
      <c r="AI348" s="17"/>
      <c r="AJ348" s="14"/>
    </row>
    <row r="349" spans="1:36" x14ac:dyDescent="0.25">
      <c r="A349" s="180">
        <f>IF('##zz500##'!B349&lt;&gt;"",'##zz500##'!B349,"")</f>
        <v>39618</v>
      </c>
      <c r="B349" s="192">
        <v>2603.7199999999998</v>
      </c>
      <c r="C349" s="146">
        <f t="shared" si="9"/>
        <v>-9.2214307878432988E-2</v>
      </c>
      <c r="D349" s="143">
        <f>IF('##zz500##'!K349="","",IF('##zz500##'!K349="yes",D348,IF('##zz500##'!T349&lt;&gt;0,D348*(1+'##zz500##'!T349),D348*(1+C349))))</f>
        <v>0.92438350635763378</v>
      </c>
      <c r="E349" s="6">
        <f t="shared" si="7"/>
        <v>-9.2214307878432988E-2</v>
      </c>
      <c r="F349" s="17">
        <f>D349/MAX(D$240:D349)-1</f>
        <v>-0.14240261541491306</v>
      </c>
      <c r="G349" s="66">
        <f>IF('##zz500##'!K349="","",IF('##zz500##'!K349="no",G348*(1+E349),IF('##zz500##'!T349&lt;&gt;0,G348*(1+'##zz500##'!T349),G348*(1+'##zz500##'!P349))))</f>
        <v>1.5249497560672769</v>
      </c>
      <c r="H349" s="6">
        <f t="shared" si="8"/>
        <v>-9.2214307878432877E-2</v>
      </c>
      <c r="I349" s="17">
        <f>G349/MAX(G$240:G349)-1</f>
        <v>-0.11255172225744237</v>
      </c>
      <c r="N349" s="20"/>
      <c r="O349" s="20"/>
      <c r="S349" s="192"/>
      <c r="Y349" s="39"/>
      <c r="Z349" s="39"/>
      <c r="AA349" s="17"/>
      <c r="AC349" s="142"/>
      <c r="AE349" s="17"/>
      <c r="AG349" s="66"/>
      <c r="AI349" s="17"/>
    </row>
    <row r="350" spans="1:36" x14ac:dyDescent="0.25">
      <c r="A350" s="180">
        <f>IF('##zz500##'!B350&lt;&gt;"",'##zz500##'!B350,"")</f>
        <v>39619</v>
      </c>
      <c r="B350" s="192">
        <v>2638.32</v>
      </c>
      <c r="C350" s="146">
        <f t="shared" si="9"/>
        <v>1.3288679274269244E-2</v>
      </c>
      <c r="D350" s="143">
        <f>IF('##zz500##'!K350="","",IF('##zz500##'!K350="yes",D349,IF('##zz500##'!T350&lt;&gt;0,D349*(1+'##zz500##'!T350),D349*(1+C350))))</f>
        <v>0.93666734230004478</v>
      </c>
      <c r="E350" s="6">
        <f t="shared" si="7"/>
        <v>1.3288679274269244E-2</v>
      </c>
      <c r="F350" s="17">
        <f>D350/MAX(D$240:D350)-1</f>
        <v>-0.13100627882470972</v>
      </c>
      <c r="G350" s="66">
        <f>IF('##zz500##'!K350="","",IF('##zz500##'!K350="no",G349*(1+E350),IF('##zz500##'!T350&lt;&gt;0,G349*(1+'##zz500##'!T350),G349*(1+'##zz500##'!P350))))</f>
        <v>1.54521432428503</v>
      </c>
      <c r="H350" s="6">
        <f t="shared" si="8"/>
        <v>1.3288679274269244E-2</v>
      </c>
      <c r="I350" s="17">
        <f>G350/MAX(G$240:G350)-1</f>
        <v>-0.10075870672201892</v>
      </c>
      <c r="N350" s="20"/>
      <c r="O350" s="20"/>
      <c r="S350" s="192"/>
      <c r="Y350" s="39"/>
      <c r="Z350" s="39"/>
      <c r="AA350" s="17"/>
      <c r="AC350" s="142"/>
      <c r="AE350" s="17"/>
      <c r="AG350" s="66"/>
      <c r="AI350" s="17"/>
    </row>
    <row r="351" spans="1:36" x14ac:dyDescent="0.25">
      <c r="A351" s="180">
        <f>IF('##zz500##'!B351&lt;&gt;"",'##zz500##'!B351,"")</f>
        <v>39622</v>
      </c>
      <c r="B351" s="192">
        <v>2614.25</v>
      </c>
      <c r="C351" s="146">
        <f t="shared" si="9"/>
        <v>-9.1232299342005607E-3</v>
      </c>
      <c r="D351" s="143">
        <f>IF('##zz500##'!K351="","",IF('##zz500##'!K351="yes",D350,IF('##zz500##'!T351&lt;&gt;0,D350*(1+'##zz500##'!T351),D350*(1+C351))))</f>
        <v>0.92812191076438488</v>
      </c>
      <c r="E351" s="6">
        <f t="shared" si="7"/>
        <v>-9.1232299342005607E-3</v>
      </c>
      <c r="F351" s="17">
        <f>D351/MAX(D$240:D351)-1</f>
        <v>-0.13893430835436849</v>
      </c>
      <c r="G351" s="66">
        <f>IF('##zz500##'!K351="","",IF('##zz500##'!K351="no",G350*(1+E351),IF('##zz500##'!T351&lt;&gt;0,G350*(1+'##zz500##'!T351),G350*(1+'##zz500##'!P351))))</f>
        <v>1.5311169787069574</v>
      </c>
      <c r="H351" s="6">
        <f t="shared" si="8"/>
        <v>-9.1232299342005607E-3</v>
      </c>
      <c r="I351" s="17">
        <f>G351/MAX(G$240:G351)-1</f>
        <v>-0.10896269180692175</v>
      </c>
      <c r="N351" s="20"/>
      <c r="O351" s="20"/>
      <c r="S351" s="192"/>
      <c r="Y351" s="39"/>
      <c r="Z351" s="39"/>
      <c r="AA351" s="17"/>
      <c r="AC351" s="142"/>
      <c r="AE351" s="17"/>
      <c r="AG351" s="66"/>
      <c r="AI351" s="17"/>
    </row>
    <row r="352" spans="1:36" x14ac:dyDescent="0.25">
      <c r="A352" s="180">
        <f>IF('##zz500##'!B352&lt;&gt;"",'##zz500##'!B352,"")</f>
        <v>39623</v>
      </c>
      <c r="B352" s="192">
        <v>2694.01</v>
      </c>
      <c r="C352" s="146">
        <f t="shared" si="9"/>
        <v>3.0509706416754323E-2</v>
      </c>
      <c r="D352" s="143">
        <f>IF('##zz500##'!K352="","",IF('##zz500##'!K352="yes",D351,IF('##zz500##'!T352&lt;&gt;0,D351*(1+'##zz500##'!T352),D351*(1+C352))))</f>
        <v>0.95643863778076332</v>
      </c>
      <c r="E352" s="6">
        <f t="shared" si="7"/>
        <v>3.0509706416754323E-2</v>
      </c>
      <c r="F352" s="17">
        <f>D352/MAX(D$240:D352)-1</f>
        <v>-0.11266344689672081</v>
      </c>
      <c r="G352" s="66">
        <f>IF('##zz500##'!K352="","",IF('##zz500##'!K352="no",G351*(1+E352),IF('##zz500##'!T352&lt;&gt;0,G351*(1+'##zz500##'!T352),G351*(1+'##zz500##'!P352))))</f>
        <v>1.5778309082170145</v>
      </c>
      <c r="H352" s="6">
        <f t="shared" si="8"/>
        <v>3.0509706416754323E-2</v>
      </c>
      <c r="I352" s="17">
        <f>G352/MAX(G$240:G352)-1</f>
        <v>-8.177740512757592E-2</v>
      </c>
      <c r="N352" s="20"/>
      <c r="O352" s="20"/>
      <c r="S352" s="192"/>
      <c r="Y352" s="39"/>
      <c r="Z352" s="39"/>
      <c r="AA352" s="17"/>
      <c r="AC352" s="142"/>
      <c r="AE352" s="17"/>
      <c r="AG352" s="66"/>
      <c r="AI352" s="17"/>
    </row>
    <row r="353" spans="1:36" x14ac:dyDescent="0.25">
      <c r="A353" s="180">
        <f>IF('##zz500##'!B353&lt;&gt;"",'##zz500##'!B353,"")</f>
        <v>39624</v>
      </c>
      <c r="B353" s="192">
        <v>2836.04</v>
      </c>
      <c r="C353" s="146">
        <f t="shared" si="9"/>
        <v>5.2720665476371664E-2</v>
      </c>
      <c r="D353" s="143">
        <f>IF('##zz500##'!K353="","",IF('##zz500##'!K353="yes",D352,IF('##zz500##'!T353&lt;&gt;0,D352*(1+'##zz500##'!T353),D352*(1+C353))))</f>
        <v>1.0068627192518795</v>
      </c>
      <c r="E353" s="6">
        <f t="shared" si="7"/>
        <v>5.2720665476371664E-2</v>
      </c>
      <c r="F353" s="17">
        <f>D353/MAX(D$240:D353)-1</f>
        <v>-6.5882473315606149E-2</v>
      </c>
      <c r="G353" s="66">
        <f>IF('##zz500##'!K353="","",IF('##zz500##'!K353="no",G352*(1+E353),IF('##zz500##'!T353&lt;&gt;0,G352*(1+'##zz500##'!T353),G352*(1+'##zz500##'!P353))))</f>
        <v>1.6610152037074035</v>
      </c>
      <c r="H353" s="6">
        <f t="shared" si="8"/>
        <v>5.2720665476371664E-2</v>
      </c>
      <c r="I353" s="17">
        <f>G353/MAX(G$240:G353)-1</f>
        <v>-3.3368098870460883E-2</v>
      </c>
      <c r="N353" s="20"/>
      <c r="O353" s="20"/>
      <c r="S353" s="192"/>
      <c r="Y353" s="39"/>
      <c r="Z353" s="39"/>
      <c r="AA353" s="17"/>
      <c r="AC353" s="142"/>
      <c r="AE353" s="17"/>
      <c r="AG353" s="66"/>
      <c r="AI353" s="17"/>
    </row>
    <row r="354" spans="1:36" x14ac:dyDescent="0.25">
      <c r="A354" s="180">
        <f>IF('##zz500##'!B354&lt;&gt;"",'##zz500##'!B354,"")</f>
        <v>39625</v>
      </c>
      <c r="B354" s="192">
        <v>2886.27</v>
      </c>
      <c r="C354" s="146">
        <f t="shared" si="9"/>
        <v>1.7711315778338843E-2</v>
      </c>
      <c r="D354" s="143">
        <f>IF('##zz500##'!K354="","",IF('##zz500##'!K354="yes",D353,IF('##zz500##'!T354&lt;&gt;0,D353*(1+'##zz500##'!T354),D353*(1+C354))))</f>
        <v>1.0068627192518795</v>
      </c>
      <c r="E354" s="6">
        <f t="shared" si="7"/>
        <v>0</v>
      </c>
      <c r="F354" s="17">
        <f>D354/MAX(D$240:D354)-1</f>
        <v>-6.5882473315606149E-2</v>
      </c>
      <c r="G354" s="66">
        <f>IF('##zz500##'!K354="","",IF('##zz500##'!K354="no",G353*(1+E354),IF('##zz500##'!T354&lt;&gt;0,G353*(1+'##zz500##'!T354),G353*(1+'##zz500##'!P354))))</f>
        <v>1.6406367098535661</v>
      </c>
      <c r="H354" s="6">
        <f t="shared" si="8"/>
        <v>-1.2268697967575681E-2</v>
      </c>
      <c r="I354" s="17">
        <f>G354/MAX(G$240:G354)-1</f>
        <v>-4.5227413711242725E-2</v>
      </c>
      <c r="N354" s="20"/>
      <c r="O354" s="20"/>
      <c r="S354" s="192"/>
      <c r="Y354" s="39"/>
      <c r="Z354" s="39"/>
      <c r="AA354" s="17"/>
      <c r="AC354" s="142"/>
      <c r="AE354" s="17"/>
      <c r="AG354" s="66"/>
      <c r="AI354" s="17"/>
    </row>
    <row r="355" spans="1:36" x14ac:dyDescent="0.25">
      <c r="A355" s="180">
        <f>IF('##zz500##'!B355&lt;&gt;"",'##zz500##'!B355,"")</f>
        <v>39626</v>
      </c>
      <c r="B355" s="192">
        <v>2684.43</v>
      </c>
      <c r="C355" s="146">
        <f t="shared" si="9"/>
        <v>-6.993108752819388E-2</v>
      </c>
      <c r="D355" s="143">
        <f>IF('##zz500##'!K355="","",IF('##zz500##'!K355="yes",D354,IF('##zz500##'!T355&lt;&gt;0,D354*(1+'##zz500##'!T355),D354*(1+C355))))</f>
        <v>1.0068627192518795</v>
      </c>
      <c r="E355" s="6">
        <f t="shared" si="7"/>
        <v>0</v>
      </c>
      <c r="F355" s="17">
        <f>D355/MAX(D$240:D355)-1</f>
        <v>-6.5882473315606149E-2</v>
      </c>
      <c r="G355" s="66">
        <f>IF('##zz500##'!K355="","",IF('##zz500##'!K355="no",G354*(1+E355),IF('##zz500##'!T355&lt;&gt;0,G354*(1+'##zz500##'!T355),G354*(1+'##zz500##'!P355))))</f>
        <v>1.7556773933444136</v>
      </c>
      <c r="H355" s="6">
        <f t="shared" si="8"/>
        <v>7.0119535177970871E-2</v>
      </c>
      <c r="I355" s="17">
        <f>G355/MAX(G$240:G355)-1</f>
        <v>0</v>
      </c>
      <c r="N355" s="20"/>
      <c r="O355" s="20"/>
      <c r="S355" s="192"/>
      <c r="Y355" s="39"/>
      <c r="Z355" s="39"/>
      <c r="AA355" s="17"/>
      <c r="AC355" s="142"/>
      <c r="AE355" s="17"/>
      <c r="AG355" s="66"/>
      <c r="AI355" s="17"/>
    </row>
    <row r="356" spans="1:36" x14ac:dyDescent="0.25">
      <c r="A356" s="180">
        <f>IF('##zz500##'!B356&lt;&gt;"",'##zz500##'!B356,"")</f>
        <v>39629</v>
      </c>
      <c r="B356" s="192">
        <v>2688.36</v>
      </c>
      <c r="C356" s="146">
        <f t="shared" si="9"/>
        <v>1.4639979436976702E-3</v>
      </c>
      <c r="D356" s="143">
        <f>IF('##zz500##'!K356="","",IF('##zz500##'!K356="yes",D355,IF('##zz500##'!T356&lt;&gt;0,D355*(1+'##zz500##'!T356),D355*(1+C356))))</f>
        <v>1.0068627192518795</v>
      </c>
      <c r="E356" s="6">
        <f t="shared" si="7"/>
        <v>0</v>
      </c>
      <c r="F356" s="17">
        <f>D356/MAX(D$240:D356)-1</f>
        <v>-6.5882473315606149E-2</v>
      </c>
      <c r="G356" s="66">
        <f>IF('##zz500##'!K356="","",IF('##zz500##'!K356="no",G355*(1+E356),IF('##zz500##'!T356&lt;&gt;0,G355*(1+'##zz500##'!T356),G355*(1+'##zz500##'!P356))))</f>
        <v>1.7424691540234081</v>
      </c>
      <c r="H356" s="6">
        <f t="shared" si="8"/>
        <v>-7.5231585091182218E-3</v>
      </c>
      <c r="I356" s="17">
        <f>G356/MAX(G$240:G356)-1</f>
        <v>-7.5231585091182218E-3</v>
      </c>
      <c r="N356" s="20"/>
      <c r="O356" s="20"/>
      <c r="S356" s="192"/>
      <c r="Y356" s="39"/>
      <c r="Z356" s="39"/>
      <c r="AA356" s="17"/>
      <c r="AC356" s="142"/>
      <c r="AE356" s="17"/>
      <c r="AG356" s="66"/>
      <c r="AI356" s="17"/>
    </row>
    <row r="357" spans="1:36" x14ac:dyDescent="0.25">
      <c r="A357" s="180">
        <f>IF('##zz500##'!B357&lt;&gt;"",'##zz500##'!B357,"")</f>
        <v>39630</v>
      </c>
      <c r="B357" s="192">
        <v>2648.66</v>
      </c>
      <c r="C357" s="146">
        <f t="shared" si="9"/>
        <v>-1.476736746566687E-2</v>
      </c>
      <c r="D357" s="143">
        <f>IF('##zz500##'!K357="","",IF('##zz500##'!K357="yes",D356,IF('##zz500##'!T357&lt;&gt;0,D356*(1+'##zz500##'!T357),D356*(1+C357))))</f>
        <v>1.0068627192518795</v>
      </c>
      <c r="E357" s="6">
        <f t="shared" si="7"/>
        <v>0</v>
      </c>
      <c r="F357" s="17">
        <f>D357/MAX(D$240:D357)-1</f>
        <v>-6.5882473315606149E-2</v>
      </c>
      <c r="G357" s="66">
        <f>IF('##zz500##'!K357="","",IF('##zz500##'!K357="no",G356*(1+E357),IF('##zz500##'!T357&lt;&gt;0,G356*(1+'##zz500##'!T357),G356*(1+'##zz500##'!P357))))</f>
        <v>1.7726031222344523</v>
      </c>
      <c r="H357" s="6">
        <f t="shared" si="8"/>
        <v>1.7293831653469427E-2</v>
      </c>
      <c r="I357" s="17">
        <f>G357/MAX(G$240:G357)-1</f>
        <v>0</v>
      </c>
      <c r="N357" s="20"/>
      <c r="O357" s="20"/>
      <c r="S357" s="192"/>
      <c r="Y357" s="39"/>
      <c r="Z357" s="39"/>
      <c r="AA357" s="17"/>
      <c r="AC357" s="142"/>
      <c r="AE357" s="17"/>
      <c r="AG357" s="66"/>
      <c r="AI357" s="17"/>
    </row>
    <row r="358" spans="1:36" x14ac:dyDescent="0.25">
      <c r="A358" s="180">
        <f>IF('##zz500##'!B358&lt;&gt;"",'##zz500##'!B358,"")</f>
        <v>39631</v>
      </c>
      <c r="B358" s="192">
        <v>2682.3</v>
      </c>
      <c r="C358" s="146">
        <f t="shared" si="9"/>
        <v>1.2700761894693935E-2</v>
      </c>
      <c r="D358" s="143">
        <f>IF('##zz500##'!K358="","",IF('##zz500##'!K358="yes",D357,IF('##zz500##'!T358&lt;&gt;0,D357*(1+'##zz500##'!T358),D357*(1+C358))))</f>
        <v>1.0068627192518795</v>
      </c>
      <c r="E358" s="6">
        <f t="shared" si="7"/>
        <v>0</v>
      </c>
      <c r="F358" s="17">
        <f>D358/MAX(D$240:D358)-1</f>
        <v>-6.5882473315606149E-2</v>
      </c>
      <c r="G358" s="66">
        <f>IF('##zz500##'!K358="","",IF('##zz500##'!K358="no",G357*(1+E358),IF('##zz500##'!T358&lt;&gt;0,G357*(1+'##zz500##'!T358),G357*(1+'##zz500##'!P358))))</f>
        <v>1.7430048183446398</v>
      </c>
      <c r="H358" s="6">
        <f t="shared" si="8"/>
        <v>-1.6697648513956276E-2</v>
      </c>
      <c r="I358" s="17">
        <f>G358/MAX(G$240:G358)-1</f>
        <v>-1.6697648513956276E-2</v>
      </c>
      <c r="N358" s="20"/>
      <c r="O358" s="20"/>
      <c r="S358" s="192"/>
      <c r="Y358" s="39"/>
      <c r="Z358" s="39"/>
      <c r="AA358" s="17"/>
      <c r="AC358" s="142"/>
      <c r="AE358" s="17"/>
      <c r="AG358" s="66"/>
      <c r="AI358" s="17"/>
    </row>
    <row r="359" spans="1:36" x14ac:dyDescent="0.25">
      <c r="A359" s="180">
        <f>IF('##zz500##'!B359&lt;&gt;"",'##zz500##'!B359,"")</f>
        <v>39632</v>
      </c>
      <c r="B359" s="192">
        <v>2771.34</v>
      </c>
      <c r="C359" s="146">
        <f t="shared" si="9"/>
        <v>3.3195392014315983E-2</v>
      </c>
      <c r="D359" s="143">
        <f>IF('##zz500##'!K359="","",IF('##zz500##'!K359="yes",D358,IF('##zz500##'!T359&lt;&gt;0,D358*(1+'##zz500##'!T359),D358*(1+C359))))</f>
        <v>1.0068627192518795</v>
      </c>
      <c r="E359" s="6">
        <f t="shared" si="7"/>
        <v>0</v>
      </c>
      <c r="F359" s="17">
        <f>D359/MAX(D$240:D359)-1</f>
        <v>-6.5882473315606149E-2</v>
      </c>
      <c r="G359" s="66">
        <f>IF('##zz500##'!K359="","",IF('##zz500##'!K359="no",G358*(1+E359),IF('##zz500##'!T359&lt;&gt;0,G358*(1+'##zz500##'!T359),G358*(1+'##zz500##'!P359))))</f>
        <v>1.6622230616822098</v>
      </c>
      <c r="H359" s="6">
        <f t="shared" si="8"/>
        <v>-4.6346261245077791E-2</v>
      </c>
      <c r="I359" s="17">
        <f>G359/MAX(G$240:G359)-1</f>
        <v>-6.2270036178827759E-2</v>
      </c>
      <c r="N359" s="20"/>
      <c r="O359" s="20"/>
      <c r="S359" s="192"/>
      <c r="Y359" s="39"/>
      <c r="Z359" s="39"/>
      <c r="AA359" s="17"/>
      <c r="AC359" s="142"/>
      <c r="AE359" s="17"/>
      <c r="AG359" s="66"/>
      <c r="AI359" s="17"/>
    </row>
    <row r="360" spans="1:36" x14ac:dyDescent="0.25">
      <c r="A360" s="180">
        <f>IF('##zz500##'!B360&lt;&gt;"",'##zz500##'!B360,"")</f>
        <v>39633</v>
      </c>
      <c r="B360" s="192">
        <v>2777.35</v>
      </c>
      <c r="C360" s="146">
        <f t="shared" si="9"/>
        <v>2.1686260076352326E-3</v>
      </c>
      <c r="D360" s="143">
        <f>IF('##zz500##'!K360="","",IF('##zz500##'!K360="yes",D359,IF('##zz500##'!T360&lt;&gt;0,D359*(1+'##zz500##'!T360),D359*(1+C360))))</f>
        <v>1.0068627192518795</v>
      </c>
      <c r="E360" s="6">
        <f t="shared" si="7"/>
        <v>0</v>
      </c>
      <c r="F360" s="17">
        <f>D360/MAX(D$240:D360)-1</f>
        <v>-6.5882473315606149E-2</v>
      </c>
      <c r="G360" s="66">
        <f>IF('##zz500##'!K360="","",IF('##zz500##'!K360="no",G359*(1+E360),IF('##zz500##'!T360&lt;&gt;0,G359*(1+'##zz500##'!T360),G359*(1+'##zz500##'!P360))))</f>
        <v>1.6624660503127557</v>
      </c>
      <c r="H360" s="6">
        <f t="shared" si="8"/>
        <v>1.4618292583423731E-4</v>
      </c>
      <c r="I360" s="17">
        <f>G360/MAX(G$240:G360)-1</f>
        <v>-6.2132956069073986E-2</v>
      </c>
      <c r="N360" s="20"/>
      <c r="O360" s="20"/>
      <c r="S360" s="192"/>
      <c r="Y360" s="39"/>
      <c r="Z360" s="39"/>
      <c r="AA360" s="17"/>
      <c r="AC360" s="142"/>
      <c r="AE360" s="17"/>
      <c r="AG360" s="66"/>
      <c r="AI360" s="17"/>
    </row>
    <row r="361" spans="1:36" x14ac:dyDescent="0.25">
      <c r="A361" s="180">
        <f>IF('##zz500##'!B361&lt;&gt;"",'##zz500##'!B361,"")</f>
        <v>39636</v>
      </c>
      <c r="B361" s="192">
        <v>2900.38</v>
      </c>
      <c r="C361" s="146">
        <f t="shared" si="9"/>
        <v>4.4297621833762513E-2</v>
      </c>
      <c r="D361" s="143">
        <f>IF('##zz500##'!K361="","",IF('##zz500##'!K361="yes",D360,IF('##zz500##'!T361&lt;&gt;0,D360*(1+'##zz500##'!T361),D360*(1+C361))))</f>
        <v>1.0068627192518795</v>
      </c>
      <c r="E361" s="6">
        <f t="shared" si="7"/>
        <v>0</v>
      </c>
      <c r="F361" s="17">
        <f>D361/MAX(D$240:D361)-1</f>
        <v>-6.5882473315606149E-2</v>
      </c>
      <c r="G361" s="66">
        <f>IF('##zz500##'!K361="","",IF('##zz500##'!K361="no",G360*(1+E361),IF('##zz500##'!T361&lt;&gt;0,G360*(1+'##zz500##'!T361),G360*(1+'##zz500##'!P361))))</f>
        <v>1.6415484113289296</v>
      </c>
      <c r="H361" s="6">
        <f t="shared" si="8"/>
        <v>-1.2582295427862045E-2</v>
      </c>
      <c r="I361" s="17">
        <f>G361/MAX(G$240:G361)-1</f>
        <v>-7.3933476287868616E-2</v>
      </c>
      <c r="N361" s="20"/>
      <c r="O361" s="20"/>
      <c r="S361" s="192"/>
      <c r="Y361" s="39"/>
      <c r="Z361" s="39"/>
      <c r="AA361" s="17"/>
      <c r="AC361" s="142"/>
      <c r="AE361" s="17"/>
      <c r="AG361" s="66"/>
      <c r="AI361" s="17"/>
    </row>
    <row r="362" spans="1:36" x14ac:dyDescent="0.25">
      <c r="A362" s="180">
        <f>IF('##zz500##'!B362&lt;&gt;"",'##zz500##'!B362,"")</f>
        <v>39637</v>
      </c>
      <c r="B362" s="192">
        <v>2973.37</v>
      </c>
      <c r="C362" s="146">
        <f t="shared" si="9"/>
        <v>2.5165667946958514E-2</v>
      </c>
      <c r="D362" s="143">
        <f>IF('##zz500##'!K362="","",IF('##zz500##'!K362="yes",D361,IF('##zz500##'!T362&lt;&gt;0,D361*(1+'##zz500##'!T362),D361*(1+C362))))</f>
        <v>1.032201092112744</v>
      </c>
      <c r="E362" s="6">
        <f t="shared" si="7"/>
        <v>2.5165667946958514E-2</v>
      </c>
      <c r="F362" s="17">
        <f>D362/MAX(D$240:D362)-1</f>
        <v>-4.2374781815632589E-2</v>
      </c>
      <c r="G362" s="66">
        <f>IF('##zz500##'!K362="","",IF('##zz500##'!K362="no",G361*(1+E362),IF('##zz500##'!T362&lt;&gt;0,G361*(1+'##zz500##'!T362),G361*(1+'##zz500##'!P362))))</f>
        <v>1.6828590735672908</v>
      </c>
      <c r="H362" s="6">
        <f t="shared" si="8"/>
        <v>2.5165667946958514E-2</v>
      </c>
      <c r="I362" s="17">
        <f>G362/MAX(G$240:G362)-1</f>
        <v>-5.062839365533478E-2</v>
      </c>
      <c r="N362" s="20"/>
      <c r="O362" s="20"/>
      <c r="S362" s="192"/>
      <c r="Y362" s="39"/>
      <c r="Z362" s="39"/>
      <c r="AA362" s="17"/>
      <c r="AC362" s="142"/>
      <c r="AE362" s="17"/>
      <c r="AG362" s="66"/>
      <c r="AI362" s="17"/>
    </row>
    <row r="363" spans="1:36" x14ac:dyDescent="0.25">
      <c r="A363" s="180">
        <f>IF('##zz500##'!B363&lt;&gt;"",'##zz500##'!B363,"")</f>
        <v>39638</v>
      </c>
      <c r="B363" s="192">
        <v>3074.89</v>
      </c>
      <c r="C363" s="146">
        <f t="shared" si="9"/>
        <v>3.4143076710937414E-2</v>
      </c>
      <c r="D363" s="143">
        <f>IF('##zz500##'!K363="","",IF('##zz500##'!K363="yes",D362,IF('##zz500##'!T363&lt;&gt;0,D362*(1+'##zz500##'!T363),D362*(1+C363))))</f>
        <v>1.0674436131818628</v>
      </c>
      <c r="E363" s="6">
        <f t="shared" si="7"/>
        <v>3.4143076710937414E-2</v>
      </c>
      <c r="F363" s="17">
        <f>D363/MAX(D$240:D363)-1</f>
        <v>-9.6785105308355712E-3</v>
      </c>
      <c r="G363" s="66">
        <f>IF('##zz500##'!K363="","",IF('##zz500##'!K363="no",G362*(1+E363),IF('##zz500##'!T363&lt;&gt;0,G362*(1+'##zz500##'!T363),G362*(1+'##zz500##'!P363))))</f>
        <v>1.7403170600097959</v>
      </c>
      <c r="H363" s="6">
        <f t="shared" si="8"/>
        <v>3.4143076710937414E-2</v>
      </c>
      <c r="I363" s="17">
        <f>G363/MAX(G$240:G363)-1</f>
        <v>-1.8213926072722986E-2</v>
      </c>
      <c r="N363" s="20"/>
      <c r="O363" s="20"/>
      <c r="S363" s="192"/>
      <c r="Y363" s="39"/>
      <c r="Z363" s="39"/>
      <c r="AA363" s="17"/>
      <c r="AC363" s="142"/>
      <c r="AE363" s="17"/>
      <c r="AG363" s="66"/>
      <c r="AI363" s="17"/>
    </row>
    <row r="364" spans="1:36" x14ac:dyDescent="0.25">
      <c r="A364" s="180">
        <f>IF('##zz500##'!B364&lt;&gt;"",'##zz500##'!B364,"")</f>
        <v>39639</v>
      </c>
      <c r="B364" s="192">
        <v>3013.02</v>
      </c>
      <c r="C364" s="146">
        <f t="shared" si="9"/>
        <v>-2.0121044980470848E-2</v>
      </c>
      <c r="D364" s="143">
        <f>IF('##zz500##'!K364="","",IF('##zz500##'!K364="yes",D363,IF('##zz500##'!T364&lt;&gt;0,D363*(1+'##zz500##'!T364),D363*(1+C364))))</f>
        <v>1.0674436131818628</v>
      </c>
      <c r="E364" s="6">
        <f t="shared" si="7"/>
        <v>0</v>
      </c>
      <c r="F364" s="17">
        <f>D364/MAX(D$240:D364)-1</f>
        <v>-9.6785105308355712E-3</v>
      </c>
      <c r="G364" s="66">
        <f>IF('##zz500##'!K364="","",IF('##zz500##'!K364="no",G363*(1+E364),IF('##zz500##'!T364&lt;&gt;0,G363*(1+'##zz500##'!T364),G363*(1+'##zz500##'!P364))))</f>
        <v>1.7800522721482028</v>
      </c>
      <c r="H364" s="6">
        <f t="shared" si="8"/>
        <v>2.2832168374068207E-2</v>
      </c>
      <c r="I364" s="17">
        <f>G364/MAX(G$240:G364)-1</f>
        <v>0</v>
      </c>
      <c r="N364" s="20"/>
      <c r="O364" s="20"/>
      <c r="S364" s="192"/>
      <c r="Y364" s="39"/>
      <c r="Z364" s="39"/>
      <c r="AA364" s="17"/>
      <c r="AC364" s="142"/>
      <c r="AE364" s="17"/>
      <c r="AG364" s="66"/>
      <c r="AI364" s="17"/>
    </row>
    <row r="365" spans="1:36" x14ac:dyDescent="0.25">
      <c r="A365" s="180">
        <f>IF('##zz500##'!B365&lt;&gt;"",'##zz500##'!B365,"")</f>
        <v>39640</v>
      </c>
      <c r="B365" s="192">
        <v>2987.36</v>
      </c>
      <c r="C365" s="146">
        <f t="shared" si="9"/>
        <v>-8.516372277648343E-3</v>
      </c>
      <c r="D365" s="143">
        <f>IF('##zz500##'!K365="","",IF('##zz500##'!K365="yes",D364,IF('##zz500##'!T365&lt;&gt;0,D364*(1+'##zz500##'!T365),D364*(1+C365))))</f>
        <v>1.0583528659866079</v>
      </c>
      <c r="E365" s="6">
        <f t="shared" si="7"/>
        <v>-8.516372277648343E-3</v>
      </c>
      <c r="F365" s="17">
        <f>D365/MAX(D$240:D365)-1</f>
        <v>-1.8112457009710203E-2</v>
      </c>
      <c r="G365" s="66">
        <f>IF('##zz500##'!K365="","",IF('##zz500##'!K365="no",G364*(1+E365),IF('##zz500##'!T365&lt;&gt;0,G364*(1+'##zz500##'!T365),G364*(1+'##zz500##'!P365))))</f>
        <v>1.7648926843249149</v>
      </c>
      <c r="H365" s="6">
        <f t="shared" si="8"/>
        <v>-8.516372277648343E-3</v>
      </c>
      <c r="I365" s="17">
        <f>G365/MAX(G$240:G365)-1</f>
        <v>-8.516372277648343E-3</v>
      </c>
      <c r="N365" s="20"/>
      <c r="O365" s="20"/>
      <c r="S365" s="192"/>
      <c r="Y365" s="39"/>
      <c r="Z365" s="39"/>
      <c r="AA365" s="17"/>
      <c r="AC365" s="142"/>
      <c r="AE365" s="17"/>
      <c r="AG365" s="66"/>
      <c r="AI365" s="17"/>
    </row>
    <row r="366" spans="1:36" x14ac:dyDescent="0.25">
      <c r="A366" s="180">
        <f>IF('##zz500##'!B366&lt;&gt;"",'##zz500##'!B366,"")</f>
        <v>39643</v>
      </c>
      <c r="B366" s="192">
        <v>3037.59</v>
      </c>
      <c r="C366" s="146">
        <f t="shared" si="9"/>
        <v>1.6814177066038161E-2</v>
      </c>
      <c r="D366" s="143">
        <f>IF('##zz500##'!K366="","",IF('##zz500##'!K366="yes",D365,IF('##zz500##'!T366&lt;&gt;0,D365*(1+'##zz500##'!T366),D365*(1+C366))))</f>
        <v>1.0761481984736556</v>
      </c>
      <c r="E366" s="6">
        <f t="shared" si="7"/>
        <v>1.6814177066038161E-2</v>
      </c>
      <c r="F366" s="17">
        <f>D366/MAX(D$240:D366)-1</f>
        <v>-1.6028260029343766E-3</v>
      </c>
      <c r="G366" s="66">
        <f>IF('##zz500##'!K366="","",IF('##zz500##'!K366="no",G365*(1+E366),IF('##zz500##'!T366&lt;&gt;0,G365*(1+'##zz500##'!T366),G365*(1+'##zz500##'!P366))))</f>
        <v>1.7945679024217094</v>
      </c>
      <c r="H366" s="6">
        <f t="shared" si="8"/>
        <v>1.6814177066038161E-2</v>
      </c>
      <c r="I366" s="17">
        <f>G366/MAX(G$240:G366)-1</f>
        <v>0</v>
      </c>
      <c r="N366" s="20"/>
      <c r="O366" s="20"/>
      <c r="S366" s="192"/>
      <c r="Y366" s="39"/>
      <c r="Z366" s="39"/>
      <c r="AA366" s="17"/>
      <c r="AC366" s="142"/>
      <c r="AE366" s="17"/>
      <c r="AG366" s="66"/>
      <c r="AI366" s="17"/>
    </row>
    <row r="367" spans="1:36" x14ac:dyDescent="0.25">
      <c r="A367" s="180">
        <f>IF('##zz500##'!B367&lt;&gt;"",'##zz500##'!B367,"")</f>
        <v>39644</v>
      </c>
      <c r="B367" s="192">
        <v>3028.35</v>
      </c>
      <c r="C367" s="146">
        <f t="shared" si="9"/>
        <v>-3.0418851787108458E-3</v>
      </c>
      <c r="D367" s="143">
        <f>IF('##zz500##'!K367="","",IF('##zz500##'!K367="yes",D366,IF('##zz500##'!T367&lt;&gt;0,D366*(1+'##zz500##'!T367),D366*(1+C367))))</f>
        <v>1.0761481984736556</v>
      </c>
      <c r="E367" s="6">
        <f t="shared" si="7"/>
        <v>0</v>
      </c>
      <c r="F367" s="17">
        <f>D367/MAX(D$240:D367)-1</f>
        <v>-1.6028260029343766E-3</v>
      </c>
      <c r="G367" s="66">
        <f>IF('##zz500##'!K367="","",IF('##zz500##'!K367="no",G366*(1+E367),IF('##zz500##'!T367&lt;&gt;0,G366*(1+'##zz500##'!T367),G366*(1+'##zz500##'!P367))))</f>
        <v>1.8461995682434129</v>
      </c>
      <c r="H367" s="6">
        <f t="shared" si="8"/>
        <v>2.8771085090749882E-2</v>
      </c>
      <c r="I367" s="17">
        <f>G367/MAX(G$240:G367)-1</f>
        <v>0</v>
      </c>
      <c r="N367" s="20"/>
      <c r="O367" s="20"/>
      <c r="S367" s="192"/>
      <c r="Y367" s="39"/>
      <c r="Z367" s="39"/>
      <c r="AA367" s="17"/>
      <c r="AC367" s="142"/>
      <c r="AE367" s="17"/>
      <c r="AG367" s="66"/>
      <c r="AI367" s="17"/>
    </row>
    <row r="368" spans="1:36" x14ac:dyDescent="0.25">
      <c r="A368" s="180">
        <f>IF('##zz500##'!B368&lt;&gt;"",'##zz500##'!B368,"")</f>
        <v>39645</v>
      </c>
      <c r="B368" s="192">
        <v>2875.98</v>
      </c>
      <c r="C368" s="146">
        <f t="shared" si="9"/>
        <v>-5.0314527713111068E-2</v>
      </c>
      <c r="D368" s="143">
        <f>IF('##zz500##'!K368="","",IF('##zz500##'!K368="yes",D367,IF('##zz500##'!T368&lt;&gt;0,D367*(1+'##zz500##'!T368),D367*(1+C368))))</f>
        <v>1.0419400220551396</v>
      </c>
      <c r="E368" s="6">
        <f t="shared" si="7"/>
        <v>-3.1787607382547156E-2</v>
      </c>
      <c r="F368" s="17">
        <f>D368/MAX(D$240:D368)-1</f>
        <v>-3.3339483381797819E-2</v>
      </c>
      <c r="G368" s="66">
        <f>IF('##zz500##'!K368="","",IF('##zz500##'!K368="no",G367*(1+E368),IF('##zz500##'!T368&lt;&gt;0,G367*(1+'##zz500##'!T368),G367*(1+'##zz500##'!P368))))</f>
        <v>1.7875133012182631</v>
      </c>
      <c r="H368" s="6">
        <f t="shared" si="8"/>
        <v>-3.1787607382547156E-2</v>
      </c>
      <c r="I368" s="17">
        <f>G368/MAX(G$240:G368)-1</f>
        <v>-3.1787607382547156E-2</v>
      </c>
      <c r="N368" s="20"/>
      <c r="O368" s="20"/>
      <c r="S368" s="192"/>
      <c r="Y368" s="39"/>
      <c r="Z368" s="39"/>
      <c r="AA368" s="17"/>
      <c r="AC368" s="142"/>
      <c r="AE368" s="17"/>
      <c r="AF368" s="14"/>
      <c r="AG368" s="66"/>
      <c r="AI368" s="17"/>
      <c r="AJ368" s="14"/>
    </row>
    <row r="369" spans="1:35" x14ac:dyDescent="0.25">
      <c r="A369" s="180">
        <f>IF('##zz500##'!B369&lt;&gt;"",'##zz500##'!B369,"")</f>
        <v>39646</v>
      </c>
      <c r="B369" s="192">
        <v>2864.95</v>
      </c>
      <c r="C369" s="146">
        <f t="shared" si="9"/>
        <v>-3.8352144312547853E-3</v>
      </c>
      <c r="D369" s="143">
        <f>IF('##zz500##'!K369="","",IF('##zz500##'!K369="yes",D368,IF('##zz500##'!T369&lt;&gt;0,D368*(1+'##zz500##'!T369),D368*(1+C369))))</f>
        <v>1.0419400220551396</v>
      </c>
      <c r="E369" s="6">
        <f t="shared" si="7"/>
        <v>0</v>
      </c>
      <c r="F369" s="17">
        <f>D369/MAX(D$240:D369)-1</f>
        <v>-3.3339483381797819E-2</v>
      </c>
      <c r="G369" s="66">
        <f>IF('##zz500##'!K369="","",IF('##zz500##'!K369="no",G368*(1+E369),IF('##zz500##'!T369&lt;&gt;0,G368*(1+'##zz500##'!T369),G368*(1+'##zz500##'!P369))))</f>
        <v>1.7437212525199193</v>
      </c>
      <c r="H369" s="6">
        <f t="shared" si="8"/>
        <v>-2.4498865920884461E-2</v>
      </c>
      <c r="I369" s="17">
        <f>G369/MAX(G$240:G369)-1</f>
        <v>-5.5507712972221013E-2</v>
      </c>
      <c r="N369" s="20"/>
      <c r="O369" s="20"/>
      <c r="S369" s="192"/>
      <c r="Y369" s="39"/>
      <c r="Z369" s="39"/>
      <c r="AA369" s="17"/>
      <c r="AC369" s="142"/>
      <c r="AE369" s="17"/>
      <c r="AG369" s="66"/>
      <c r="AI369" s="17"/>
    </row>
    <row r="370" spans="1:35" x14ac:dyDescent="0.25">
      <c r="A370" s="180">
        <f>IF('##zz500##'!B370&lt;&gt;"",'##zz500##'!B370,"")</f>
        <v>39647</v>
      </c>
      <c r="B370" s="192">
        <v>2940.99</v>
      </c>
      <c r="C370" s="146">
        <f t="shared" si="9"/>
        <v>2.6541475418419225E-2</v>
      </c>
      <c r="D370" s="143">
        <f>IF('##zz500##'!K370="","",IF('##zz500##'!K370="yes",D369,IF('##zz500##'!T370&lt;&gt;0,D369*(1+'##zz500##'!T370),D369*(1+C370))))</f>
        <v>1.0419400220551396</v>
      </c>
      <c r="E370" s="6">
        <f t="shared" ref="E370:E433" si="10">D370/D369-1</f>
        <v>0</v>
      </c>
      <c r="F370" s="17">
        <f>D370/MAX(D$240:D370)-1</f>
        <v>-3.3339483381797819E-2</v>
      </c>
      <c r="G370" s="66">
        <f>IF('##zz500##'!K370="","",IF('##zz500##'!K370="no",G369*(1+E370),IF('##zz500##'!T370&lt;&gt;0,G369*(1+'##zz500##'!T370),G369*(1+'##zz500##'!P370))))</f>
        <v>1.6855069885187761</v>
      </c>
      <c r="H370" s="6">
        <f t="shared" ref="H370:H433" si="11">G370/G369-1</f>
        <v>-3.3385074545037252E-2</v>
      </c>
      <c r="I370" s="17">
        <f>G370/MAX(G$240:G370)-1</f>
        <v>-8.7039658381856011E-2</v>
      </c>
      <c r="N370" s="20"/>
      <c r="O370" s="20"/>
      <c r="S370" s="192"/>
      <c r="Y370" s="39"/>
      <c r="Z370" s="39"/>
      <c r="AA370" s="17"/>
      <c r="AC370" s="142"/>
      <c r="AE370" s="17"/>
      <c r="AG370" s="66"/>
      <c r="AI370" s="17"/>
    </row>
    <row r="371" spans="1:35" x14ac:dyDescent="0.25">
      <c r="A371" s="180">
        <f>IF('##zz500##'!B371&lt;&gt;"",'##zz500##'!B371,"")</f>
        <v>39650</v>
      </c>
      <c r="B371" s="192">
        <v>3029.36</v>
      </c>
      <c r="C371" s="146">
        <f t="shared" si="9"/>
        <v>3.0047705024498716E-2</v>
      </c>
      <c r="D371" s="143">
        <f>IF('##zz500##'!K371="","",IF('##zz500##'!K371="yes",D370,IF('##zz500##'!T371&lt;&gt;0,D370*(1+'##zz500##'!T371),D370*(1+C371))))</f>
        <v>1.0419400220551396</v>
      </c>
      <c r="E371" s="6">
        <f t="shared" si="10"/>
        <v>0</v>
      </c>
      <c r="F371" s="17">
        <f>D371/MAX(D$240:D371)-1</f>
        <v>-3.3339483381797819E-2</v>
      </c>
      <c r="G371" s="66">
        <f>IF('##zz500##'!K371="","",IF('##zz500##'!K371="no",G370*(1+E371),IF('##zz500##'!T371&lt;&gt;0,G370*(1+'##zz500##'!T371),G370*(1+'##zz500##'!P371))))</f>
        <v>1.6691862196602492</v>
      </c>
      <c r="H371" s="6">
        <f t="shared" si="11"/>
        <v>-9.6830027817740305E-3</v>
      </c>
      <c r="I371" s="17">
        <f>G371/MAX(G$240:G371)-1</f>
        <v>-9.5879855909393963E-2</v>
      </c>
      <c r="N371" s="20"/>
      <c r="O371" s="20"/>
      <c r="S371" s="192"/>
      <c r="Y371" s="39"/>
      <c r="Z371" s="39"/>
      <c r="AA371" s="17"/>
      <c r="AC371" s="142"/>
      <c r="AE371" s="17"/>
      <c r="AG371" s="66"/>
      <c r="AI371" s="17"/>
    </row>
    <row r="372" spans="1:35" x14ac:dyDescent="0.25">
      <c r="A372" s="180">
        <f>IF('##zz500##'!B372&lt;&gt;"",'##zz500##'!B372,"")</f>
        <v>39651</v>
      </c>
      <c r="B372" s="192">
        <v>3059.18</v>
      </c>
      <c r="C372" s="146">
        <f t="shared" si="9"/>
        <v>9.843663348033882E-3</v>
      </c>
      <c r="D372" s="143">
        <f>IF('##zz500##'!K372="","",IF('##zz500##'!K372="yes",D371,IF('##zz500##'!T372&lt;&gt;0,D371*(1+'##zz500##'!T372),D371*(1+C372))))</f>
        <v>1.0521965288610933</v>
      </c>
      <c r="E372" s="6">
        <f t="shared" si="10"/>
        <v>9.843663348033882E-3</v>
      </c>
      <c r="F372" s="17">
        <f>D372/MAX(D$240:D372)-1</f>
        <v>-2.3824002684371792E-2</v>
      </c>
      <c r="G372" s="66">
        <f>IF('##zz500##'!K372="","",IF('##zz500##'!K372="no",G371*(1+E372),IF('##zz500##'!T372&lt;&gt;0,G371*(1+'##zz500##'!T372),G371*(1+'##zz500##'!P372))))</f>
        <v>1.6856171268717619</v>
      </c>
      <c r="H372" s="6">
        <f t="shared" si="11"/>
        <v>9.843663348033882E-3</v>
      </c>
      <c r="I372" s="17">
        <f>G372/MAX(G$240:G372)-1</f>
        <v>-8.6980001584790134E-2</v>
      </c>
      <c r="N372" s="20"/>
      <c r="O372" s="20"/>
      <c r="S372" s="192"/>
      <c r="Y372" s="39"/>
      <c r="Z372" s="39"/>
      <c r="AA372" s="17"/>
      <c r="AC372" s="142"/>
      <c r="AE372" s="17"/>
      <c r="AG372" s="66"/>
      <c r="AI372" s="17"/>
    </row>
    <row r="373" spans="1:35" x14ac:dyDescent="0.25">
      <c r="A373" s="180">
        <f>IF('##zz500##'!B373&lt;&gt;"",'##zz500##'!B373,"")</f>
        <v>39652</v>
      </c>
      <c r="B373" s="192">
        <v>3055.3</v>
      </c>
      <c r="C373" s="146">
        <f t="shared" si="9"/>
        <v>-1.2683137311304549E-3</v>
      </c>
      <c r="D373" s="143">
        <f>IF('##zz500##'!K373="","",IF('##zz500##'!K373="yes",D372,IF('##zz500##'!T373&lt;&gt;0,D372*(1+'##zz500##'!T373),D372*(1+C373))))</f>
        <v>1.050862013555691</v>
      </c>
      <c r="E373" s="6">
        <f t="shared" si="10"/>
        <v>-1.2683137311304549E-3</v>
      </c>
      <c r="F373" s="17">
        <f>D373/MAX(D$240:D373)-1</f>
        <v>-2.5062100105767149E-2</v>
      </c>
      <c r="G373" s="66">
        <f>IF('##zz500##'!K373="","",IF('##zz500##'!K373="no",G372*(1+E373),IF('##zz500##'!T373&lt;&gt;0,G372*(1+'##zz500##'!T373),G372*(1+'##zz500##'!P373))))</f>
        <v>1.6834792355243218</v>
      </c>
      <c r="H373" s="6">
        <f t="shared" si="11"/>
        <v>-1.2683137311304549E-3</v>
      </c>
      <c r="I373" s="17">
        <f>G373/MAX(G$240:G373)-1</f>
        <v>-8.8137997385576927E-2</v>
      </c>
      <c r="N373" s="20"/>
      <c r="O373" s="20"/>
      <c r="S373" s="192"/>
      <c r="Y373" s="39"/>
      <c r="Z373" s="39"/>
      <c r="AA373" s="17"/>
      <c r="AC373" s="142"/>
      <c r="AE373" s="17"/>
      <c r="AG373" s="66"/>
      <c r="AI373" s="17"/>
    </row>
    <row r="374" spans="1:35" x14ac:dyDescent="0.25">
      <c r="A374" s="180">
        <f>IF('##zz500##'!B374&lt;&gt;"",'##zz500##'!B374,"")</f>
        <v>39653</v>
      </c>
      <c r="B374" s="192">
        <v>3120.62</v>
      </c>
      <c r="C374" s="146">
        <f t="shared" si="9"/>
        <v>2.1379242627565187E-2</v>
      </c>
      <c r="D374" s="143">
        <f>IF('##zz500##'!K374="","",IF('##zz500##'!K374="yes",D373,IF('##zz500##'!T374&lt;&gt;0,D373*(1+'##zz500##'!T374),D373*(1+C374))))</f>
        <v>1.0733286475115897</v>
      </c>
      <c r="E374" s="6">
        <f t="shared" si="10"/>
        <v>2.1379242627565187E-2</v>
      </c>
      <c r="F374" s="17">
        <f>D374/MAX(D$240:D374)-1</f>
        <v>-4.218666197119525E-3</v>
      </c>
      <c r="G374" s="66">
        <f>IF('##zz500##'!K374="","",IF('##zz500##'!K374="no",G373*(1+E374),IF('##zz500##'!T374&lt;&gt;0,G373*(1+'##zz500##'!T374),G373*(1+'##zz500##'!P374))))</f>
        <v>1.7194707465590642</v>
      </c>
      <c r="H374" s="6">
        <f t="shared" si="11"/>
        <v>2.1379242627565187E-2</v>
      </c>
      <c r="I374" s="17">
        <f>G374/MAX(G$240:G374)-1</f>
        <v>-6.8643078388825662E-2</v>
      </c>
      <c r="N374" s="20"/>
      <c r="O374" s="20"/>
      <c r="S374" s="192"/>
      <c r="Y374" s="39"/>
      <c r="Z374" s="39"/>
      <c r="AA374" s="17"/>
      <c r="AC374" s="142"/>
      <c r="AE374" s="17"/>
      <c r="AG374" s="66"/>
      <c r="AI374" s="17"/>
    </row>
    <row r="375" spans="1:35" x14ac:dyDescent="0.25">
      <c r="A375" s="180">
        <f>IF('##zz500##'!B375&lt;&gt;"",'##zz500##'!B375,"")</f>
        <v>39654</v>
      </c>
      <c r="B375" s="192">
        <v>3114.68</v>
      </c>
      <c r="C375" s="146">
        <f t="shared" si="9"/>
        <v>-1.9034679006094679E-3</v>
      </c>
      <c r="D375" s="143">
        <f>IF('##zz500##'!K375="","",IF('##zz500##'!K375="yes",D374,IF('##zz500##'!T375&lt;&gt;0,D374*(1+'##zz500##'!T375),D374*(1+C375))))</f>
        <v>1.0712856008842468</v>
      </c>
      <c r="E375" s="6">
        <f t="shared" si="10"/>
        <v>-1.9034679006094679E-3</v>
      </c>
      <c r="F375" s="17">
        <f>D375/MAX(D$240:D375)-1</f>
        <v>-6.1141040020393778E-3</v>
      </c>
      <c r="G375" s="66">
        <f>IF('##zz500##'!K375="","",IF('##zz500##'!K375="no",G374*(1+E375),IF('##zz500##'!T375&lt;&gt;0,G374*(1+'##zz500##'!T375),G374*(1+'##zz500##'!P375))))</f>
        <v>1.716197789186952</v>
      </c>
      <c r="H375" s="6">
        <f t="shared" si="11"/>
        <v>-1.9034679006094679E-3</v>
      </c>
      <c r="I375" s="17">
        <f>G375/MAX(G$240:G375)-1</f>
        <v>-7.0415886393123017E-2</v>
      </c>
      <c r="N375" s="20"/>
      <c r="O375" s="20"/>
      <c r="S375" s="192"/>
      <c r="Y375" s="39"/>
      <c r="Z375" s="39"/>
      <c r="AA375" s="17"/>
      <c r="AC375" s="142"/>
      <c r="AE375" s="17"/>
      <c r="AG375" s="66"/>
      <c r="AI375" s="17"/>
    </row>
    <row r="376" spans="1:35" x14ac:dyDescent="0.25">
      <c r="A376" s="180">
        <f>IF('##zz500##'!B376&lt;&gt;"",'##zz500##'!B376,"")</f>
        <v>39657</v>
      </c>
      <c r="B376" s="192">
        <v>3207.2</v>
      </c>
      <c r="C376" s="146">
        <f t="shared" si="9"/>
        <v>2.9704496128013069E-2</v>
      </c>
      <c r="D376" s="143">
        <f>IF('##zz500##'!K376="","",IF('##zz500##'!K376="yes",D375,IF('##zz500##'!T376&lt;&gt;0,D375*(1+'##zz500##'!T376),D375*(1+C376))))</f>
        <v>1.1031075998677091</v>
      </c>
      <c r="E376" s="6">
        <f t="shared" si="10"/>
        <v>2.9704496128013069E-2</v>
      </c>
      <c r="F376" s="17">
        <f>D376/MAX(D$240:D376)-1</f>
        <v>0</v>
      </c>
      <c r="G376" s="66">
        <f>IF('##zz500##'!K376="","",IF('##zz500##'!K376="no",G375*(1+E376),IF('##zz500##'!T376&lt;&gt;0,G375*(1+'##zz500##'!T376),G375*(1+'##zz500##'!P376))))</f>
        <v>1.7671765797707604</v>
      </c>
      <c r="H376" s="6">
        <f t="shared" si="11"/>
        <v>2.9704496128013069E-2</v>
      </c>
      <c r="I376" s="17">
        <f>G376/MAX(G$240:G376)-1</f>
        <v>-4.2803058689825035E-2</v>
      </c>
      <c r="N376" s="20"/>
      <c r="O376" s="20"/>
      <c r="S376" s="192"/>
      <c r="Y376" s="39"/>
      <c r="Z376" s="39"/>
      <c r="AA376" s="17"/>
      <c r="AC376" s="142"/>
      <c r="AE376" s="17"/>
      <c r="AG376" s="66"/>
      <c r="AI376" s="17"/>
    </row>
    <row r="377" spans="1:35" x14ac:dyDescent="0.25">
      <c r="A377" s="180">
        <f>IF('##zz500##'!B377&lt;&gt;"",'##zz500##'!B377,"")</f>
        <v>39658</v>
      </c>
      <c r="B377" s="192">
        <v>3154</v>
      </c>
      <c r="C377" s="146">
        <f t="shared" si="9"/>
        <v>-1.6587677725118377E-2</v>
      </c>
      <c r="D377" s="143">
        <f>IF('##zz500##'!K377="","",IF('##zz500##'!K377="yes",D376,IF('##zz500##'!T377&lt;&gt;0,D376*(1+'##zz500##'!T377),D376*(1+C377))))</f>
        <v>1.0785820883212025</v>
      </c>
      <c r="E377" s="6">
        <f t="shared" si="10"/>
        <v>-2.2233109036188137E-2</v>
      </c>
      <c r="F377" s="17">
        <f>D377/MAX(D$240:D377)-1</f>
        <v>-2.2233109036188137E-2</v>
      </c>
      <c r="G377" s="66">
        <f>IF('##zz500##'!K377="","",IF('##zz500##'!K377="no",G376*(1+E377),IF('##zz500##'!T377&lt;&gt;0,G376*(1+'##zz500##'!T377),G376*(1+'##zz500##'!P377))))</f>
        <v>1.7278867501865189</v>
      </c>
      <c r="H377" s="6">
        <f t="shared" si="11"/>
        <v>-2.2233109036188137E-2</v>
      </c>
      <c r="I377" s="17">
        <f>G377/MAX(G$240:G377)-1</f>
        <v>-6.4084522655080023E-2</v>
      </c>
      <c r="N377" s="20"/>
      <c r="O377" s="20"/>
      <c r="S377" s="192"/>
      <c r="Y377" s="39"/>
      <c r="Z377" s="39"/>
      <c r="AA377" s="17"/>
      <c r="AC377" s="142"/>
      <c r="AE377" s="17"/>
      <c r="AG377" s="66"/>
      <c r="AI377" s="17"/>
    </row>
    <row r="378" spans="1:35" x14ac:dyDescent="0.25">
      <c r="A378" s="180">
        <f>IF('##zz500##'!B378&lt;&gt;"",'##zz500##'!B378,"")</f>
        <v>39659</v>
      </c>
      <c r="B378" s="192">
        <v>3183.01</v>
      </c>
      <c r="C378" s="146">
        <f t="shared" si="9"/>
        <v>9.1978440076094792E-3</v>
      </c>
      <c r="D378" s="143">
        <f>IF('##zz500##'!K378="","",IF('##zz500##'!K378="yes",D377,IF('##zz500##'!T378&lt;&gt;0,D377*(1+'##zz500##'!T378),D377*(1+C378))))</f>
        <v>1.0828689584533346</v>
      </c>
      <c r="E378" s="6">
        <f t="shared" si="10"/>
        <v>3.974542298217365E-3</v>
      </c>
      <c r="F378" s="17">
        <f>D378/MAX(D$240:D378)-1</f>
        <v>-1.8346933170256152E-2</v>
      </c>
      <c r="G378" s="66">
        <f>IF('##zz500##'!K378="","",IF('##zz500##'!K378="no",G377*(1+E378),IF('##zz500##'!T378&lt;&gt;0,G377*(1+'##zz500##'!T378),G377*(1+'##zz500##'!P378))))</f>
        <v>1.7347543091616646</v>
      </c>
      <c r="H378" s="6">
        <f t="shared" si="11"/>
        <v>3.974542298217365E-3</v>
      </c>
      <c r="I378" s="17">
        <f>G378/MAX(G$240:G378)-1</f>
        <v>-6.0364687002816386E-2</v>
      </c>
      <c r="N378" s="20"/>
      <c r="O378" s="20"/>
      <c r="S378" s="192"/>
      <c r="Y378" s="39"/>
      <c r="Z378" s="39"/>
      <c r="AA378" s="17"/>
      <c r="AC378" s="142"/>
      <c r="AE378" s="17"/>
      <c r="AG378" s="66"/>
      <c r="AI378" s="17"/>
    </row>
    <row r="379" spans="1:35" x14ac:dyDescent="0.25">
      <c r="A379" s="180">
        <f>IF('##zz500##'!B379&lt;&gt;"",'##zz500##'!B379,"")</f>
        <v>39660</v>
      </c>
      <c r="B379" s="192">
        <v>3047.37</v>
      </c>
      <c r="C379" s="146">
        <f t="shared" si="9"/>
        <v>-4.2613752391604254E-2</v>
      </c>
      <c r="D379" s="143">
        <f>IF('##zz500##'!K379="","",IF('##zz500##'!K379="yes",D378,IF('##zz500##'!T379&lt;&gt;0,D378*(1+'##zz500##'!T379),D378*(1+C379))))</f>
        <v>1.0828689584533346</v>
      </c>
      <c r="E379" s="6">
        <f t="shared" si="10"/>
        <v>0</v>
      </c>
      <c r="F379" s="17">
        <f>D379/MAX(D$240:D379)-1</f>
        <v>-1.8346933170256152E-2</v>
      </c>
      <c r="G379" s="66">
        <f>IF('##zz500##'!K379="","",IF('##zz500##'!K379="no",G378*(1+E379),IF('##zz500##'!T379&lt;&gt;0,G378*(1+'##zz500##'!T379),G378*(1+'##zz500##'!P379))))</f>
        <v>1.7987394917392654</v>
      </c>
      <c r="H379" s="6">
        <f t="shared" si="11"/>
        <v>3.6884290899108496E-2</v>
      </c>
      <c r="I379" s="17">
        <f>G379/MAX(G$240:G379)-1</f>
        <v>-2.5706904779153383E-2</v>
      </c>
      <c r="N379" s="20"/>
      <c r="O379" s="20"/>
      <c r="S379" s="192"/>
      <c r="Y379" s="39"/>
      <c r="Z379" s="39"/>
      <c r="AA379" s="17"/>
      <c r="AC379" s="142"/>
      <c r="AE379" s="17"/>
      <c r="AG379" s="66"/>
      <c r="AI379" s="17"/>
    </row>
    <row r="380" spans="1:35" x14ac:dyDescent="0.25">
      <c r="A380" s="180">
        <f>IF('##zz500##'!B380&lt;&gt;"",'##zz500##'!B380,"")</f>
        <v>39661</v>
      </c>
      <c r="B380" s="192">
        <v>3097.61</v>
      </c>
      <c r="C380" s="146">
        <f t="shared" si="9"/>
        <v>1.6486347243688915E-2</v>
      </c>
      <c r="D380" s="143">
        <f>IF('##zz500##'!K380="","",IF('##zz500##'!K380="yes",D379,IF('##zz500##'!T380&lt;&gt;0,D379*(1+'##zz500##'!T380),D379*(1+C380))))</f>
        <v>1.0828689584533346</v>
      </c>
      <c r="E380" s="6">
        <f t="shared" si="10"/>
        <v>0</v>
      </c>
      <c r="F380" s="17">
        <f>D380/MAX(D$240:D380)-1</f>
        <v>-1.8346933170256152E-2</v>
      </c>
      <c r="G380" s="66">
        <f>IF('##zz500##'!K380="","",IF('##zz500##'!K380="no",G379*(1+E380),IF('##zz500##'!T380&lt;&gt;0,G379*(1+'##zz500##'!T380),G379*(1+'##zz500##'!P380))))</f>
        <v>1.7709644959086226</v>
      </c>
      <c r="H380" s="6">
        <f t="shared" si="11"/>
        <v>-1.5441366555968727E-2</v>
      </c>
      <c r="I380" s="17">
        <f>G380/MAX(G$240:G380)-1</f>
        <v>-4.075132159540773E-2</v>
      </c>
      <c r="N380" s="20"/>
      <c r="O380" s="20"/>
      <c r="S380" s="192"/>
      <c r="Y380" s="39"/>
      <c r="Z380" s="39"/>
      <c r="AA380" s="17"/>
      <c r="AC380" s="142"/>
      <c r="AE380" s="17"/>
      <c r="AG380" s="66"/>
      <c r="AI380" s="17"/>
    </row>
    <row r="381" spans="1:35" x14ac:dyDescent="0.25">
      <c r="A381" s="180">
        <f>IF('##zz500##'!B381&lt;&gt;"",'##zz500##'!B381,"")</f>
        <v>39664</v>
      </c>
      <c r="B381" s="192">
        <v>3052.03</v>
      </c>
      <c r="C381" s="146">
        <f t="shared" si="9"/>
        <v>-1.4714570265462745E-2</v>
      </c>
      <c r="D381" s="143">
        <f>IF('##zz500##'!K381="","",IF('##zz500##'!K381="yes",D380,IF('##zz500##'!T381&lt;&gt;0,D380*(1+'##zz500##'!T381),D380*(1+C381))))</f>
        <v>1.0828689584533346</v>
      </c>
      <c r="E381" s="6">
        <f t="shared" si="10"/>
        <v>0</v>
      </c>
      <c r="F381" s="17">
        <f>D381/MAX(D$240:D381)-1</f>
        <v>-1.8346933170256152E-2</v>
      </c>
      <c r="G381" s="66">
        <f>IF('##zz500##'!K381="","",IF('##zz500##'!K381="no",G380*(1+E381),IF('##zz500##'!T381&lt;&gt;0,G380*(1+'##zz500##'!T381),G380*(1+'##zz500##'!P381))))</f>
        <v>1.8135303944071297</v>
      </c>
      <c r="H381" s="6">
        <f t="shared" si="11"/>
        <v>2.4035433006615925E-2</v>
      </c>
      <c r="I381" s="17">
        <f>G381/MAX(G$240:G381)-1</f>
        <v>-1.7695364248929257E-2</v>
      </c>
      <c r="N381" s="20"/>
      <c r="O381" s="20"/>
      <c r="S381" s="192"/>
      <c r="Y381" s="39"/>
      <c r="Z381" s="39"/>
      <c r="AA381" s="17"/>
      <c r="AC381" s="142"/>
      <c r="AE381" s="17"/>
      <c r="AG381" s="66"/>
      <c r="AI381" s="17"/>
    </row>
    <row r="382" spans="1:35" x14ac:dyDescent="0.25">
      <c r="A382" s="180">
        <f>IF('##zz500##'!B382&lt;&gt;"",'##zz500##'!B382,"")</f>
        <v>39665</v>
      </c>
      <c r="B382" s="192">
        <v>3006.78</v>
      </c>
      <c r="C382" s="146">
        <f t="shared" si="9"/>
        <v>-1.4826197645501527E-2</v>
      </c>
      <c r="D382" s="143">
        <f>IF('##zz500##'!K382="","",IF('##zz500##'!K382="yes",D381,IF('##zz500##'!T382&lt;&gt;0,D381*(1+'##zz500##'!T382),D381*(1+C382))))</f>
        <v>1.0828689584533346</v>
      </c>
      <c r="E382" s="6">
        <f t="shared" si="10"/>
        <v>0</v>
      </c>
      <c r="F382" s="17">
        <f>D382/MAX(D$240:D382)-1</f>
        <v>-1.8346933170256152E-2</v>
      </c>
      <c r="G382" s="66">
        <f>IF('##zz500##'!K382="","",IF('##zz500##'!K382="no",G381*(1+E382),IF('##zz500##'!T382&lt;&gt;0,G381*(1+'##zz500##'!T382),G381*(1+'##zz500##'!P382))))</f>
        <v>1.8695950160370021</v>
      </c>
      <c r="H382" s="6">
        <f t="shared" si="11"/>
        <v>3.0914630271857479E-2</v>
      </c>
      <c r="I382" s="17">
        <f>G382/MAX(G$240:G382)-1</f>
        <v>0</v>
      </c>
      <c r="N382" s="20"/>
      <c r="O382" s="20"/>
      <c r="S382" s="192"/>
      <c r="Y382" s="39"/>
      <c r="Z382" s="39"/>
      <c r="AA382" s="17"/>
      <c r="AC382" s="142"/>
      <c r="AE382" s="17"/>
      <c r="AG382" s="66"/>
      <c r="AI382" s="17"/>
    </row>
    <row r="383" spans="1:35" x14ac:dyDescent="0.25">
      <c r="A383" s="180">
        <f>IF('##zz500##'!B383&lt;&gt;"",'##zz500##'!B383,"")</f>
        <v>39666</v>
      </c>
      <c r="B383" s="192">
        <v>3017.14</v>
      </c>
      <c r="C383" s="146">
        <f t="shared" si="9"/>
        <v>3.4455463984726098E-3</v>
      </c>
      <c r="D383" s="143">
        <f>IF('##zz500##'!K383="","",IF('##zz500##'!K383="yes",D382,IF('##zz500##'!T383&lt;&gt;0,D382*(1+'##zz500##'!T383),D382*(1+C383))))</f>
        <v>1.0828689584533346</v>
      </c>
      <c r="E383" s="6">
        <f t="shared" si="10"/>
        <v>0</v>
      </c>
      <c r="F383" s="17">
        <f>D383/MAX(D$240:D383)-1</f>
        <v>-1.8346933170256152E-2</v>
      </c>
      <c r="G383" s="66">
        <f>IF('##zz500##'!K383="","",IF('##zz500##'!K383="no",G382*(1+E383),IF('##zz500##'!T383&lt;&gt;0,G382*(1+'##zz500##'!T383),G382*(1+'##zz500##'!P383))))</f>
        <v>1.8654270694706903</v>
      </c>
      <c r="H383" s="6">
        <f t="shared" si="11"/>
        <v>-2.2293312351391315E-3</v>
      </c>
      <c r="I383" s="17">
        <f>G383/MAX(G$240:G383)-1</f>
        <v>-2.2293312351391315E-3</v>
      </c>
      <c r="N383" s="20"/>
      <c r="O383" s="20"/>
      <c r="S383" s="192"/>
      <c r="Y383" s="39"/>
      <c r="Z383" s="39"/>
      <c r="AA383" s="17"/>
      <c r="AC383" s="142"/>
      <c r="AE383" s="17"/>
      <c r="AG383" s="66"/>
      <c r="AI383" s="17"/>
    </row>
    <row r="384" spans="1:35" x14ac:dyDescent="0.25">
      <c r="A384" s="180">
        <f>IF('##zz500##'!B384&lt;&gt;"",'##zz500##'!B384,"")</f>
        <v>39667</v>
      </c>
      <c r="B384" s="192">
        <v>3069.31</v>
      </c>
      <c r="C384" s="146">
        <f t="shared" si="9"/>
        <v>1.7291209556069775E-2</v>
      </c>
      <c r="D384" s="143">
        <f>IF('##zz500##'!K384="","",IF('##zz500##'!K384="yes",D383,IF('##zz500##'!T384&lt;&gt;0,D383*(1+'##zz500##'!T384),D383*(1+C384))))</f>
        <v>1.0828689584533346</v>
      </c>
      <c r="E384" s="6">
        <f t="shared" si="10"/>
        <v>0</v>
      </c>
      <c r="F384" s="17">
        <f>D384/MAX(D$240:D384)-1</f>
        <v>-1.8346933170256152E-2</v>
      </c>
      <c r="G384" s="66">
        <f>IF('##zz500##'!K384="","",IF('##zz500##'!K384="no",G383*(1+E384),IF('##zz500##'!T384&lt;&gt;0,G383*(1+'##zz500##'!T384),G383*(1+'##zz500##'!P384))))</f>
        <v>1.8528632380826453</v>
      </c>
      <c r="H384" s="6">
        <f t="shared" si="11"/>
        <v>-6.7350965329402435E-3</v>
      </c>
      <c r="I384" s="17">
        <f>G384/MAX(G$240:G384)-1</f>
        <v>-8.9494130070069122E-3</v>
      </c>
      <c r="N384" s="20"/>
      <c r="O384" s="20"/>
      <c r="S384" s="192"/>
      <c r="Y384" s="39"/>
      <c r="Z384" s="39"/>
      <c r="AA384" s="17"/>
      <c r="AC384" s="142"/>
      <c r="AE384" s="17"/>
      <c r="AG384" s="66"/>
      <c r="AI384" s="17"/>
    </row>
    <row r="385" spans="1:36" x14ac:dyDescent="0.25">
      <c r="A385" s="180">
        <f>IF('##zz500##'!B385&lt;&gt;"",'##zz500##'!B385,"")</f>
        <v>39668</v>
      </c>
      <c r="B385" s="192">
        <v>2863.21</v>
      </c>
      <c r="C385" s="146">
        <f t="shared" si="9"/>
        <v>-6.7148642528776836E-2</v>
      </c>
      <c r="D385" s="143">
        <f>IF('##zz500##'!K385="","",IF('##zz500##'!K385="yes",D384,IF('##zz500##'!T385&lt;&gt;0,D384*(1+'##zz500##'!T385),D384*(1+C385))))</f>
        <v>1.0828689584533346</v>
      </c>
      <c r="E385" s="6">
        <f t="shared" si="10"/>
        <v>0</v>
      </c>
      <c r="F385" s="17">
        <f>D385/MAX(D$240:D385)-1</f>
        <v>-1.8346933170256152E-2</v>
      </c>
      <c r="G385" s="66">
        <f>IF('##zz500##'!K385="","",IF('##zz500##'!K385="no",G384*(1+E385),IF('##zz500##'!T385&lt;&gt;0,G384*(1+'##zz500##'!T385),G384*(1+'##zz500##'!P385))))</f>
        <v>1.9870805635015503</v>
      </c>
      <c r="H385" s="6">
        <f t="shared" si="11"/>
        <v>7.2437793929029493E-2</v>
      </c>
      <c r="I385" s="17">
        <f>G385/MAX(G$240:G385)-1</f>
        <v>0</v>
      </c>
      <c r="N385" s="20"/>
      <c r="O385" s="20"/>
      <c r="S385" s="192"/>
      <c r="Y385" s="39"/>
      <c r="Z385" s="39"/>
      <c r="AA385" s="17"/>
      <c r="AC385" s="142"/>
      <c r="AE385" s="17"/>
      <c r="AG385" s="66"/>
      <c r="AI385" s="17"/>
    </row>
    <row r="386" spans="1:36" x14ac:dyDescent="0.25">
      <c r="A386" s="180">
        <f>IF('##zz500##'!B386&lt;&gt;"",'##zz500##'!B386,"")</f>
        <v>39671</v>
      </c>
      <c r="B386" s="192">
        <v>2596.1</v>
      </c>
      <c r="C386" s="146">
        <f t="shared" si="9"/>
        <v>-9.3290397840186445E-2</v>
      </c>
      <c r="D386" s="143">
        <f>IF('##zz500##'!K386="","",IF('##zz500##'!K386="yes",D385,IF('##zz500##'!T386&lt;&gt;0,D385*(1+'##zz500##'!T386),D385*(1+C386))))</f>
        <v>1.0828689584533346</v>
      </c>
      <c r="E386" s="6">
        <f t="shared" si="10"/>
        <v>0</v>
      </c>
      <c r="F386" s="17">
        <f>D386/MAX(D$240:D386)-1</f>
        <v>-1.8346933170256152E-2</v>
      </c>
      <c r="G386" s="66">
        <f>IF('##zz500##'!K386="","",IF('##zz500##'!K386="no",G385*(1+E386),IF('##zz500##'!T386&lt;&gt;0,G385*(1+'##zz500##'!T386),G385*(1+'##zz500##'!P386))))</f>
        <v>2.1360918225906631</v>
      </c>
      <c r="H386" s="6">
        <f t="shared" si="11"/>
        <v>7.4990044100945452E-2</v>
      </c>
      <c r="I386" s="17">
        <f>G386/MAX(G$240:G386)-1</f>
        <v>0</v>
      </c>
      <c r="N386" s="20"/>
      <c r="O386" s="20"/>
      <c r="S386" s="192"/>
      <c r="Y386" s="39"/>
      <c r="Z386" s="39"/>
      <c r="AA386" s="17"/>
      <c r="AC386" s="142"/>
      <c r="AE386" s="17"/>
      <c r="AG386" s="66"/>
      <c r="AI386" s="17"/>
    </row>
    <row r="387" spans="1:36" x14ac:dyDescent="0.25">
      <c r="A387" s="180">
        <f>IF('##zz500##'!B387&lt;&gt;"",'##zz500##'!B387,"")</f>
        <v>39672</v>
      </c>
      <c r="B387" s="192">
        <v>2568.0300000000002</v>
      </c>
      <c r="C387" s="146">
        <f t="shared" si="9"/>
        <v>-1.081237240476085E-2</v>
      </c>
      <c r="D387" s="143">
        <f>IF('##zz500##'!K387="","",IF('##zz500##'!K387="yes",D386,IF('##zz500##'!T387&lt;&gt;0,D386*(1+'##zz500##'!T387),D386*(1+C387))))</f>
        <v>1.0711605760089817</v>
      </c>
      <c r="E387" s="6">
        <f t="shared" si="10"/>
        <v>-1.081237240476085E-2</v>
      </c>
      <c r="F387" s="17">
        <f>D387/MAX(D$240:D387)-1</f>
        <v>-2.8960931701094816E-2</v>
      </c>
      <c r="G387" s="66">
        <f>IF('##zz500##'!K387="","",IF('##zz500##'!K387="no",G386*(1+E387),IF('##zz500##'!T387&lt;&gt;0,G386*(1+'##zz500##'!T387),G386*(1+'##zz500##'!P387))))</f>
        <v>2.1129956023140486</v>
      </c>
      <c r="H387" s="6">
        <f t="shared" si="11"/>
        <v>-1.081237240476085E-2</v>
      </c>
      <c r="I387" s="17">
        <f>G387/MAX(G$240:G387)-1</f>
        <v>-1.081237240476085E-2</v>
      </c>
      <c r="N387" s="20"/>
      <c r="O387" s="20"/>
      <c r="S387" s="192"/>
      <c r="Y387" s="39"/>
      <c r="Z387" s="39"/>
      <c r="AA387" s="17"/>
      <c r="AC387" s="142"/>
      <c r="AE387" s="17"/>
      <c r="AG387" s="66"/>
      <c r="AI387" s="17"/>
    </row>
    <row r="388" spans="1:36" x14ac:dyDescent="0.25">
      <c r="A388" s="180">
        <f>IF('##zz500##'!B388&lt;&gt;"",'##zz500##'!B388,"")</f>
        <v>39673</v>
      </c>
      <c r="B388" s="192">
        <v>2541.7399999999998</v>
      </c>
      <c r="C388" s="146">
        <f t="shared" ref="C388:C451" si="12">IF(AND(B387&gt;0,B388&gt;0),B388/B387-1,"")</f>
        <v>-1.0237419344789722E-2</v>
      </c>
      <c r="D388" s="143">
        <f>IF('##zz500##'!K388="","",IF('##zz500##'!K388="yes",D387,IF('##zz500##'!T388&lt;&gt;0,D387*(1+'##zz500##'!T388),D387*(1+C388))))</f>
        <v>1.0601946560067712</v>
      </c>
      <c r="E388" s="6">
        <f t="shared" si="10"/>
        <v>-1.0237419344789833E-2</v>
      </c>
      <c r="F388" s="17">
        <f>D388/MAX(D$240:D388)-1</f>
        <v>-3.8901865843444683E-2</v>
      </c>
      <c r="G388" s="66">
        <f>IF('##zz500##'!K388="","",IF('##zz500##'!K388="no",G387*(1+E388),IF('##zz500##'!T388&lt;&gt;0,G387*(1+'##zz500##'!T388),G387*(1+'##zz500##'!P388))))</f>
        <v>2.0913639802594628</v>
      </c>
      <c r="H388" s="6">
        <f t="shared" si="11"/>
        <v>-1.0237419344789833E-2</v>
      </c>
      <c r="I388" s="17">
        <f>G388/MAX(G$240:G388)-1</f>
        <v>-2.0939100959131096E-2</v>
      </c>
      <c r="N388" s="20"/>
      <c r="O388" s="20"/>
      <c r="S388" s="192"/>
      <c r="Y388" s="39"/>
      <c r="Z388" s="39"/>
      <c r="AA388" s="17"/>
      <c r="AC388" s="142"/>
      <c r="AE388" s="17"/>
      <c r="AF388" s="14"/>
      <c r="AG388" s="66"/>
      <c r="AI388" s="17"/>
      <c r="AJ388" s="14"/>
    </row>
    <row r="389" spans="1:36" x14ac:dyDescent="0.25">
      <c r="A389" s="180">
        <f>IF('##zz500##'!B389&lt;&gt;"",'##zz500##'!B389,"")</f>
        <v>39674</v>
      </c>
      <c r="B389" s="192">
        <v>2547.6</v>
      </c>
      <c r="C389" s="146">
        <f t="shared" si="12"/>
        <v>2.3055072509383656E-3</v>
      </c>
      <c r="D389" s="143">
        <f>IF('##zz500##'!K389="","",IF('##zz500##'!K389="yes",D388,IF('##zz500##'!T389&lt;&gt;0,D388*(1+'##zz500##'!T389),D388*(1+C389))))</f>
        <v>1.0626389424736009</v>
      </c>
      <c r="E389" s="6">
        <f t="shared" si="10"/>
        <v>2.3055072509383656E-3</v>
      </c>
      <c r="F389" s="17">
        <f>D389/MAX(D$240:D389)-1</f>
        <v>-3.6686047126283428E-2</v>
      </c>
      <c r="G389" s="66">
        <f>IF('##zz500##'!K389="","",IF('##zz500##'!K389="no",G388*(1+E389),IF('##zz500##'!T389&lt;&gt;0,G388*(1+'##zz500##'!T389),G388*(1+'##zz500##'!P389))))</f>
        <v>2.0961856350803023</v>
      </c>
      <c r="H389" s="6">
        <f t="shared" si="11"/>
        <v>2.3055072509383656E-3</v>
      </c>
      <c r="I389" s="17">
        <f>G389/MAX(G$240:G389)-1</f>
        <v>-1.8681868957282188E-2</v>
      </c>
      <c r="N389" s="20"/>
      <c r="O389" s="20"/>
      <c r="S389" s="192"/>
      <c r="Y389" s="39"/>
      <c r="Z389" s="39"/>
      <c r="AA389" s="17"/>
      <c r="AC389" s="142"/>
      <c r="AE389" s="17"/>
      <c r="AG389" s="66"/>
      <c r="AI389" s="17"/>
    </row>
    <row r="390" spans="1:36" x14ac:dyDescent="0.25">
      <c r="A390" s="180">
        <f>IF('##zz500##'!B390&lt;&gt;"",'##zz500##'!B390,"")</f>
        <v>39675</v>
      </c>
      <c r="B390" s="192">
        <v>2560.9699999999998</v>
      </c>
      <c r="C390" s="146">
        <f t="shared" si="12"/>
        <v>5.2480766211335794E-3</v>
      </c>
      <c r="D390" s="143">
        <f>IF('##zz500##'!K390="","",IF('##zz500##'!K390="yes",D389,IF('##zz500##'!T390&lt;&gt;0,D389*(1+'##zz500##'!T390),D389*(1+C390))))</f>
        <v>1.0682157530643028</v>
      </c>
      <c r="E390" s="6">
        <f t="shared" si="10"/>
        <v>5.2480766211335794E-3</v>
      </c>
      <c r="F390" s="17">
        <f>D390/MAX(D$240:D390)-1</f>
        <v>-3.163050169139503E-2</v>
      </c>
      <c r="G390" s="66">
        <f>IF('##zz500##'!K390="","",IF('##zz500##'!K390="no",G389*(1+E390),IF('##zz500##'!T390&lt;&gt;0,G389*(1+'##zz500##'!T390),G389*(1+'##zz500##'!P390))))</f>
        <v>2.1071865779053232</v>
      </c>
      <c r="H390" s="6">
        <f t="shared" si="11"/>
        <v>5.2480766211335794E-3</v>
      </c>
      <c r="I390" s="17">
        <f>G390/MAX(G$240:G390)-1</f>
        <v>-1.3531836215862403E-2</v>
      </c>
      <c r="N390" s="20"/>
      <c r="O390" s="20"/>
      <c r="S390" s="192"/>
      <c r="Y390" s="39"/>
      <c r="Z390" s="39"/>
      <c r="AA390" s="17"/>
      <c r="AC390" s="142"/>
      <c r="AE390" s="17"/>
      <c r="AG390" s="66"/>
      <c r="AI390" s="17"/>
    </row>
    <row r="391" spans="1:36" x14ac:dyDescent="0.25">
      <c r="A391" s="180">
        <f>IF('##zz500##'!B391&lt;&gt;"",'##zz500##'!B391,"")</f>
        <v>39678</v>
      </c>
      <c r="B391" s="192">
        <v>2324.15</v>
      </c>
      <c r="C391" s="146">
        <f t="shared" si="12"/>
        <v>-9.2472773987981038E-2</v>
      </c>
      <c r="D391" s="143">
        <f>IF('##zz500##'!K391="","",IF('##zz500##'!K391="yes",D390,IF('##zz500##'!T391&lt;&gt;0,D390*(1+'##zz500##'!T391),D390*(1+C391))))</f>
        <v>1.0682157530643028</v>
      </c>
      <c r="E391" s="6">
        <f t="shared" si="10"/>
        <v>0</v>
      </c>
      <c r="F391" s="17">
        <f>D391/MAX(D$240:D391)-1</f>
        <v>-3.163050169139503E-2</v>
      </c>
      <c r="G391" s="66">
        <f>IF('##zz500##'!K391="","",IF('##zz500##'!K391="no",G390*(1+E391),IF('##zz500##'!T391&lt;&gt;0,G390*(1+'##zz500##'!T391),G390*(1+'##zz500##'!P391))))</f>
        <v>2.2642808928226534</v>
      </c>
      <c r="H391" s="6">
        <f t="shared" si="11"/>
        <v>7.4551687337289341E-2</v>
      </c>
      <c r="I391" s="17">
        <f>G391/MAX(G$240:G391)-1</f>
        <v>0</v>
      </c>
      <c r="N391" s="20"/>
      <c r="O391" s="20"/>
      <c r="S391" s="192"/>
      <c r="Y391" s="39"/>
      <c r="Z391" s="39"/>
      <c r="AA391" s="17"/>
      <c r="AC391" s="142"/>
      <c r="AE391" s="17"/>
      <c r="AG391" s="66"/>
      <c r="AI391" s="17"/>
    </row>
    <row r="392" spans="1:36" x14ac:dyDescent="0.25">
      <c r="A392" s="180">
        <f>IF('##zz500##'!B392&lt;&gt;"",'##zz500##'!B392,"")</f>
        <v>39679</v>
      </c>
      <c r="B392" s="192">
        <v>2359.61</v>
      </c>
      <c r="C392" s="146">
        <f t="shared" si="12"/>
        <v>1.5257190800938014E-2</v>
      </c>
      <c r="D392" s="143">
        <f>IF('##zz500##'!K392="","",IF('##zz500##'!K392="yes",D391,IF('##zz500##'!T392&lt;&gt;0,D391*(1+'##zz500##'!T392),D391*(1+C392))))</f>
        <v>1.0845137246253727</v>
      </c>
      <c r="E392" s="6">
        <f t="shared" si="10"/>
        <v>1.5257190800938014E-2</v>
      </c>
      <c r="F392" s="17">
        <f>D392/MAX(D$240:D392)-1</f>
        <v>-1.6855903489891966E-2</v>
      </c>
      <c r="G392" s="66">
        <f>IF('##zz500##'!K392="","",IF('##zz500##'!K392="no",G391*(1+E392),IF('##zz500##'!T392&lt;&gt;0,G391*(1+'##zz500##'!T392),G391*(1+'##zz500##'!P392))))</f>
        <v>2.2988274584313668</v>
      </c>
      <c r="H392" s="6">
        <f t="shared" si="11"/>
        <v>1.5257190800938014E-2</v>
      </c>
      <c r="I392" s="17">
        <f>G392/MAX(G$240:G392)-1</f>
        <v>0</v>
      </c>
      <c r="N392" s="20"/>
      <c r="O392" s="20"/>
      <c r="S392" s="192"/>
      <c r="Y392" s="39"/>
      <c r="Z392" s="39"/>
      <c r="AA392" s="17"/>
      <c r="AC392" s="142"/>
      <c r="AE392" s="17"/>
      <c r="AG392" s="66"/>
      <c r="AI392" s="17"/>
    </row>
    <row r="393" spans="1:36" x14ac:dyDescent="0.25">
      <c r="A393" s="180">
        <f>IF('##zz500##'!B393&lt;&gt;"",'##zz500##'!B393,"")</f>
        <v>39680</v>
      </c>
      <c r="B393" s="192">
        <v>2549.81</v>
      </c>
      <c r="C393" s="146">
        <f t="shared" si="12"/>
        <v>8.0606540911421831E-2</v>
      </c>
      <c r="D393" s="143">
        <f>IF('##zz500##'!K393="","",IF('##zz500##'!K393="yes",D392,IF('##zz500##'!T393&lt;&gt;0,D392*(1+'##zz500##'!T393),D392*(1+C393))))</f>
        <v>1.1719326245383863</v>
      </c>
      <c r="E393" s="6">
        <f t="shared" si="10"/>
        <v>8.0606540911421831E-2</v>
      </c>
      <c r="F393" s="17">
        <f>D393/MAX(D$240:D393)-1</f>
        <v>0</v>
      </c>
      <c r="G393" s="66">
        <f>IF('##zz500##'!K393="","",IF('##zz500##'!K393="no",G392*(1+E393),IF('##zz500##'!T393&lt;&gt;0,G392*(1+'##zz500##'!T393),G392*(1+'##zz500##'!P393))))</f>
        <v>2.4841279880077147</v>
      </c>
      <c r="H393" s="6">
        <f t="shared" si="11"/>
        <v>8.0606540911421831E-2</v>
      </c>
      <c r="I393" s="17">
        <f>G393/MAX(G$240:G393)-1</f>
        <v>0</v>
      </c>
      <c r="N393" s="20"/>
      <c r="O393" s="20"/>
      <c r="S393" s="192"/>
      <c r="Y393" s="39"/>
      <c r="Z393" s="39"/>
      <c r="AA393" s="17"/>
      <c r="AC393" s="142"/>
      <c r="AE393" s="17"/>
      <c r="AG393" s="66"/>
      <c r="AI393" s="17"/>
    </row>
    <row r="394" spans="1:36" x14ac:dyDescent="0.25">
      <c r="A394" s="180">
        <f>IF('##zz500##'!B394&lt;&gt;"",'##zz500##'!B394,"")</f>
        <v>39681</v>
      </c>
      <c r="B394" s="192">
        <v>2423.2399999999998</v>
      </c>
      <c r="C394" s="146">
        <f t="shared" si="12"/>
        <v>-4.9638992709260754E-2</v>
      </c>
      <c r="D394" s="143">
        <f>IF('##zz500##'!K394="","",IF('##zz500##'!K394="yes",D393,IF('##zz500##'!T394&lt;&gt;0,D393*(1+'##zz500##'!T394),D393*(1+C394))))</f>
        <v>1.1719326245383863</v>
      </c>
      <c r="E394" s="6">
        <f t="shared" si="10"/>
        <v>0</v>
      </c>
      <c r="F394" s="17">
        <f>D394/MAX(D$240:D394)-1</f>
        <v>0</v>
      </c>
      <c r="G394" s="66">
        <f>IF('##zz500##'!K394="","",IF('##zz500##'!K394="no",G393*(1+E394),IF('##zz500##'!T394&lt;&gt;0,G393*(1+'##zz500##'!T394),G393*(1+'##zz500##'!P394))))</f>
        <v>2.5724660287596413</v>
      </c>
      <c r="H394" s="6">
        <f t="shared" si="11"/>
        <v>3.556098605964908E-2</v>
      </c>
      <c r="I394" s="17">
        <f>G394/MAX(G$240:G394)-1</f>
        <v>0</v>
      </c>
      <c r="N394" s="20"/>
      <c r="O394" s="20"/>
      <c r="S394" s="192"/>
      <c r="Y394" s="39"/>
      <c r="Z394" s="39"/>
      <c r="AA394" s="17"/>
      <c r="AC394" s="142"/>
      <c r="AE394" s="17"/>
      <c r="AG394" s="66"/>
      <c r="AI394" s="17"/>
    </row>
    <row r="395" spans="1:36" x14ac:dyDescent="0.25">
      <c r="A395" s="180">
        <f>IF('##zz500##'!B395&lt;&gt;"",'##zz500##'!B395,"")</f>
        <v>39682</v>
      </c>
      <c r="B395" s="192">
        <v>2418.06</v>
      </c>
      <c r="C395" s="146">
        <f t="shared" si="12"/>
        <v>-2.1376339116223608E-3</v>
      </c>
      <c r="D395" s="143">
        <f>IF('##zz500##'!K395="","",IF('##zz500##'!K395="yes",D394,IF('##zz500##'!T395&lt;&gt;0,D394*(1+'##zz500##'!T395),D394*(1+C395))))</f>
        <v>1.1719326245383863</v>
      </c>
      <c r="E395" s="6">
        <f t="shared" si="10"/>
        <v>0</v>
      </c>
      <c r="F395" s="17">
        <f>D395/MAX(D$240:D395)-1</f>
        <v>0</v>
      </c>
      <c r="G395" s="66">
        <f>IF('##zz500##'!K395="","",IF('##zz500##'!K395="no",G394*(1+E395),IF('##zz500##'!T395&lt;&gt;0,G394*(1+'##zz500##'!T395),G394*(1+'##zz500##'!P395))))</f>
        <v>2.6238709070769226</v>
      </c>
      <c r="H395" s="6">
        <f t="shared" si="11"/>
        <v>1.9982723869853114E-2</v>
      </c>
      <c r="I395" s="17">
        <f>G395/MAX(G$240:G395)-1</f>
        <v>0</v>
      </c>
      <c r="N395" s="20"/>
      <c r="O395" s="20"/>
      <c r="S395" s="192"/>
      <c r="Y395" s="39"/>
      <c r="Z395" s="39"/>
      <c r="AA395" s="17"/>
      <c r="AC395" s="142"/>
      <c r="AE395" s="17"/>
      <c r="AG395" s="66"/>
      <c r="AI395" s="17"/>
    </row>
    <row r="396" spans="1:36" x14ac:dyDescent="0.25">
      <c r="A396" s="180">
        <f>IF('##zz500##'!B396&lt;&gt;"",'##zz500##'!B396,"")</f>
        <v>39685</v>
      </c>
      <c r="B396" s="192">
        <v>2457.27</v>
      </c>
      <c r="C396" s="146">
        <f t="shared" si="12"/>
        <v>1.6215478524106208E-2</v>
      </c>
      <c r="D396" s="143">
        <f>IF('##zz500##'!K396="","",IF('##zz500##'!K396="yes",D395,IF('##zz500##'!T396&lt;&gt;0,D395*(1+'##zz500##'!T396),D395*(1+C396))))</f>
        <v>1.1719326245383863</v>
      </c>
      <c r="E396" s="6">
        <f t="shared" si="10"/>
        <v>0</v>
      </c>
      <c r="F396" s="17">
        <f>D396/MAX(D$240:D396)-1</f>
        <v>0</v>
      </c>
      <c r="G396" s="66">
        <f>IF('##zz500##'!K396="","",IF('##zz500##'!K396="no",G395*(1+E396),IF('##zz500##'!T396&lt;&gt;0,G395*(1+'##zz500##'!T396),G395*(1+'##zz500##'!P396))))</f>
        <v>2.633187910868652</v>
      </c>
      <c r="H396" s="6">
        <f t="shared" si="11"/>
        <v>3.5508621123852002E-3</v>
      </c>
      <c r="I396" s="17">
        <f>G396/MAX(G$240:G396)-1</f>
        <v>0</v>
      </c>
      <c r="N396" s="20"/>
      <c r="O396" s="20"/>
      <c r="S396" s="192"/>
      <c r="Y396" s="39"/>
      <c r="Z396" s="39"/>
      <c r="AA396" s="17"/>
      <c r="AC396" s="142"/>
      <c r="AE396" s="17"/>
      <c r="AG396" s="66"/>
      <c r="AI396" s="17"/>
    </row>
    <row r="397" spans="1:36" x14ac:dyDescent="0.25">
      <c r="A397" s="180">
        <f>IF('##zz500##'!B397&lt;&gt;"",'##zz500##'!B397,"")</f>
        <v>39686</v>
      </c>
      <c r="B397" s="192">
        <v>2326.94</v>
      </c>
      <c r="C397" s="146">
        <f t="shared" si="12"/>
        <v>-5.3038534633963685E-2</v>
      </c>
      <c r="D397" s="143">
        <f>IF('##zz500##'!K397="","",IF('##zz500##'!K397="yes",D396,IF('##zz500##'!T397&lt;&gt;0,D396*(1+'##zz500##'!T397),D396*(1+C397))))</f>
        <v>1.1719326245383863</v>
      </c>
      <c r="E397" s="6">
        <f t="shared" si="10"/>
        <v>0</v>
      </c>
      <c r="F397" s="17">
        <f>D397/MAX(D$240:D397)-1</f>
        <v>0</v>
      </c>
      <c r="G397" s="66">
        <f>IF('##zz500##'!K397="","",IF('##zz500##'!K397="no",G396*(1+E397),IF('##zz500##'!T397&lt;&gt;0,G396*(1+'##zz500##'!T397),G396*(1+'##zz500##'!P397))))</f>
        <v>2.776345861238827</v>
      </c>
      <c r="H397" s="6">
        <f t="shared" si="11"/>
        <v>5.4366780957515903E-2</v>
      </c>
      <c r="I397" s="17">
        <f>G397/MAX(G$240:G397)-1</f>
        <v>0</v>
      </c>
      <c r="N397" s="20"/>
      <c r="O397" s="20"/>
      <c r="S397" s="192"/>
      <c r="Y397" s="39"/>
      <c r="Z397" s="39"/>
      <c r="AA397" s="17"/>
      <c r="AC397" s="142"/>
      <c r="AE397" s="17"/>
      <c r="AG397" s="66"/>
      <c r="AI397" s="17"/>
    </row>
    <row r="398" spans="1:36" x14ac:dyDescent="0.25">
      <c r="A398" s="180">
        <f>IF('##zz500##'!B398&lt;&gt;"",'##zz500##'!B398,"")</f>
        <v>39687</v>
      </c>
      <c r="B398" s="192">
        <v>2343.56</v>
      </c>
      <c r="C398" s="146">
        <f t="shared" si="12"/>
        <v>7.1424273939164618E-3</v>
      </c>
      <c r="D398" s="143">
        <f>IF('##zz500##'!K398="","",IF('##zz500##'!K398="yes",D397,IF('##zz500##'!T398&lt;&gt;0,D397*(1+'##zz500##'!T398),D397*(1+C398))))</f>
        <v>1.1719326245383863</v>
      </c>
      <c r="E398" s="6">
        <f t="shared" si="10"/>
        <v>0</v>
      </c>
      <c r="F398" s="17">
        <f>D398/MAX(D$240:D398)-1</f>
        <v>0</v>
      </c>
      <c r="G398" s="66">
        <f>IF('##zz500##'!K398="","",IF('##zz500##'!K398="no",G397*(1+E398),IF('##zz500##'!T398&lt;&gt;0,G397*(1+'##zz500##'!T398),G397*(1+'##zz500##'!P398))))</f>
        <v>2.7851510597172258</v>
      </c>
      <c r="H398" s="6">
        <f t="shared" si="11"/>
        <v>3.1715063318766834E-3</v>
      </c>
      <c r="I398" s="17">
        <f>G398/MAX(G$240:G398)-1</f>
        <v>0</v>
      </c>
      <c r="N398" s="20"/>
      <c r="O398" s="20"/>
      <c r="S398" s="192"/>
      <c r="Y398" s="39"/>
      <c r="Z398" s="39"/>
      <c r="AA398" s="17"/>
      <c r="AC398" s="142"/>
      <c r="AE398" s="17"/>
      <c r="AG398" s="66"/>
      <c r="AI398" s="17"/>
    </row>
    <row r="399" spans="1:36" x14ac:dyDescent="0.25">
      <c r="A399" s="180">
        <f>IF('##zz500##'!B399&lt;&gt;"",'##zz500##'!B399,"")</f>
        <v>39688</v>
      </c>
      <c r="B399" s="192">
        <v>2364.04</v>
      </c>
      <c r="C399" s="146">
        <f t="shared" si="12"/>
        <v>8.738841762105487E-3</v>
      </c>
      <c r="D399" s="143">
        <f>IF('##zz500##'!K399="","",IF('##zz500##'!K399="yes",D398,IF('##zz500##'!T399&lt;&gt;0,D398*(1+'##zz500##'!T399),D398*(1+C399))))</f>
        <v>1.1719326245383863</v>
      </c>
      <c r="E399" s="6">
        <f t="shared" si="10"/>
        <v>0</v>
      </c>
      <c r="F399" s="17">
        <f>D399/MAX(D$240:D399)-1</f>
        <v>0</v>
      </c>
      <c r="G399" s="66">
        <f>IF('##zz500##'!K399="","",IF('##zz500##'!K399="no",G398*(1+E399),IF('##zz500##'!T399&lt;&gt;0,G398*(1+'##zz500##'!T399),G398*(1+'##zz500##'!P399))))</f>
        <v>2.7864578418862984</v>
      </c>
      <c r="H399" s="6">
        <f t="shared" si="11"/>
        <v>4.6919615527252212E-4</v>
      </c>
      <c r="I399" s="17">
        <f>G399/MAX(G$240:G399)-1</f>
        <v>0</v>
      </c>
      <c r="N399" s="20"/>
      <c r="O399" s="20"/>
      <c r="S399" s="192"/>
      <c r="Y399" s="39"/>
      <c r="Z399" s="39"/>
      <c r="AA399" s="17"/>
      <c r="AC399" s="142"/>
      <c r="AE399" s="17"/>
      <c r="AG399" s="66"/>
      <c r="AI399" s="17"/>
    </row>
    <row r="400" spans="1:36" x14ac:dyDescent="0.25">
      <c r="A400" s="180">
        <f>IF('##zz500##'!B400&lt;&gt;"",'##zz500##'!B400,"")</f>
        <v>39689</v>
      </c>
      <c r="B400" s="192">
        <v>2433.6999999999998</v>
      </c>
      <c r="C400" s="146">
        <f t="shared" si="12"/>
        <v>2.946650648889193E-2</v>
      </c>
      <c r="D400" s="143">
        <f>IF('##zz500##'!K400="","",IF('##zz500##'!K400="yes",D399,IF('##zz500##'!T400&lt;&gt;0,D399*(1+'##zz500##'!T400),D399*(1+C400))))</f>
        <v>1.1719326245383863</v>
      </c>
      <c r="E400" s="6">
        <f t="shared" si="10"/>
        <v>0</v>
      </c>
      <c r="F400" s="17">
        <f>D400/MAX(D$240:D400)-1</f>
        <v>0</v>
      </c>
      <c r="G400" s="66">
        <f>IF('##zz500##'!K400="","",IF('##zz500##'!K400="no",G399*(1+E400),IF('##zz500##'!T400&lt;&gt;0,G399*(1+'##zz500##'!T400),G399*(1+'##zz500##'!P400))))</f>
        <v>2.698833694839025</v>
      </c>
      <c r="H400" s="6">
        <f t="shared" si="11"/>
        <v>-3.144642841176315E-2</v>
      </c>
      <c r="I400" s="17">
        <f>G400/MAX(G$240:G400)-1</f>
        <v>-3.144642841176315E-2</v>
      </c>
      <c r="N400" s="20"/>
      <c r="O400" s="20"/>
      <c r="S400" s="192"/>
      <c r="Y400" s="39"/>
      <c r="Z400" s="39"/>
      <c r="AA400" s="17"/>
      <c r="AC400" s="142"/>
      <c r="AE400" s="17"/>
      <c r="AG400" s="66"/>
      <c r="AI400" s="17"/>
    </row>
    <row r="401" spans="1:36" x14ac:dyDescent="0.25">
      <c r="A401" s="180">
        <f>IF('##zz500##'!B401&lt;&gt;"",'##zz500##'!B401,"")</f>
        <v>39692</v>
      </c>
      <c r="B401" s="192">
        <v>2388.71</v>
      </c>
      <c r="C401" s="146">
        <f t="shared" si="12"/>
        <v>-1.8486255495747117E-2</v>
      </c>
      <c r="D401" s="143">
        <f>IF('##zz500##'!K401="","",IF('##zz500##'!K401="yes",D400,IF('##zz500##'!T401&lt;&gt;0,D400*(1+'##zz500##'!T401),D400*(1+C401))))</f>
        <v>1.1719326245383863</v>
      </c>
      <c r="E401" s="6">
        <f t="shared" si="10"/>
        <v>0</v>
      </c>
      <c r="F401" s="17">
        <f>D401/MAX(D$240:D401)-1</f>
        <v>0</v>
      </c>
      <c r="G401" s="66">
        <f>IF('##zz500##'!K401="","",IF('##zz500##'!K401="no",G400*(1+E401),IF('##zz500##'!T401&lt;&gt;0,G400*(1+'##zz500##'!T401),G400*(1+'##zz500##'!P401))))</f>
        <v>2.7796761143722706</v>
      </c>
      <c r="H401" s="6">
        <f t="shared" si="11"/>
        <v>2.9954576188907289E-2</v>
      </c>
      <c r="I401" s="17">
        <f>G401/MAX(G$240:G401)-1</f>
        <v>-2.4338166585851084E-3</v>
      </c>
      <c r="N401" s="20"/>
      <c r="O401" s="20"/>
      <c r="S401" s="192"/>
      <c r="Y401" s="39"/>
      <c r="Z401" s="39"/>
      <c r="AA401" s="17"/>
      <c r="AC401" s="142"/>
      <c r="AE401" s="17"/>
      <c r="AG401" s="66"/>
      <c r="AI401" s="17"/>
    </row>
    <row r="402" spans="1:36" x14ac:dyDescent="0.25">
      <c r="A402" s="180">
        <f>IF('##zz500##'!B402&lt;&gt;"",'##zz500##'!B402,"")</f>
        <v>39693</v>
      </c>
      <c r="B402" s="192">
        <v>2453.36</v>
      </c>
      <c r="C402" s="146">
        <f t="shared" si="12"/>
        <v>2.7064817411908582E-2</v>
      </c>
      <c r="D402" s="143">
        <f>IF('##zz500##'!K402="","",IF('##zz500##'!K402="yes",D401,IF('##zz500##'!T402&lt;&gt;0,D401*(1+'##zz500##'!T402),D401*(1+C402))))</f>
        <v>1.1719326245383863</v>
      </c>
      <c r="E402" s="6">
        <f t="shared" si="10"/>
        <v>0</v>
      </c>
      <c r="F402" s="17">
        <f>D402/MAX(D$240:D402)-1</f>
        <v>0</v>
      </c>
      <c r="G402" s="66">
        <f>IF('##zz500##'!K402="","",IF('##zz500##'!K402="no",G401*(1+E402),IF('##zz500##'!T402&lt;&gt;0,G401*(1+'##zz500##'!T402),G401*(1+'##zz500##'!P402))))</f>
        <v>2.7601517478398283</v>
      </c>
      <c r="H402" s="6">
        <f t="shared" si="11"/>
        <v>-7.0239717611313424E-3</v>
      </c>
      <c r="I402" s="17">
        <f>G402/MAX(G$240:G402)-1</f>
        <v>-9.4406933602347864E-3</v>
      </c>
      <c r="N402" s="20"/>
      <c r="O402" s="20"/>
      <c r="S402" s="192"/>
      <c r="Y402" s="39"/>
      <c r="Z402" s="39"/>
      <c r="AA402" s="17"/>
      <c r="AC402" s="142"/>
      <c r="AE402" s="17"/>
      <c r="AG402" s="66"/>
      <c r="AI402" s="17"/>
    </row>
    <row r="403" spans="1:36" x14ac:dyDescent="0.25">
      <c r="A403" s="180">
        <f>IF('##zz500##'!B403&lt;&gt;"",'##zz500##'!B403,"")</f>
        <v>39694</v>
      </c>
      <c r="B403" s="192">
        <v>2465.59</v>
      </c>
      <c r="C403" s="146">
        <f t="shared" si="12"/>
        <v>4.9850001630418195E-3</v>
      </c>
      <c r="D403" s="143">
        <f>IF('##zz500##'!K403="","",IF('##zz500##'!K403="yes",D402,IF('##zz500##'!T403&lt;&gt;0,D402*(1+'##zz500##'!T403),D402*(1+C403))))</f>
        <v>1.1719326245383863</v>
      </c>
      <c r="E403" s="6">
        <f t="shared" si="10"/>
        <v>0</v>
      </c>
      <c r="F403" s="17">
        <f>D403/MAX(D$240:D403)-1</f>
        <v>0</v>
      </c>
      <c r="G403" s="66">
        <f>IF('##zz500##'!K403="","",IF('##zz500##'!K403="no",G402*(1+E403),IF('##zz500##'!T403&lt;&gt;0,G402*(1+'##zz500##'!T403),G402*(1+'##zz500##'!P403))))</f>
        <v>2.780346755459008</v>
      </c>
      <c r="H403" s="6">
        <f t="shared" si="11"/>
        <v>7.3166294697328826E-3</v>
      </c>
      <c r="I403" s="17">
        <f>G403/MAX(G$240:G403)-1</f>
        <v>-2.1931379457560407E-3</v>
      </c>
      <c r="N403" s="20"/>
      <c r="O403" s="20"/>
      <c r="S403" s="192"/>
      <c r="Y403" s="39"/>
      <c r="Z403" s="39"/>
      <c r="AA403" s="17"/>
      <c r="AC403" s="142"/>
      <c r="AE403" s="17"/>
      <c r="AG403" s="66"/>
      <c r="AI403" s="17"/>
    </row>
    <row r="404" spans="1:36" x14ac:dyDescent="0.25">
      <c r="A404" s="180">
        <f>IF('##zz500##'!B404&lt;&gt;"",'##zz500##'!B404,"")</f>
        <v>39695</v>
      </c>
      <c r="B404" s="192">
        <v>2489.2600000000002</v>
      </c>
      <c r="C404" s="146">
        <f t="shared" si="12"/>
        <v>9.6001362756987785E-3</v>
      </c>
      <c r="D404" s="143">
        <f>IF('##zz500##'!K404="","",IF('##zz500##'!K404="yes",D403,IF('##zz500##'!T404&lt;&gt;0,D403*(1+'##zz500##'!T404),D403*(1+C404))))</f>
        <v>1.1719326245383863</v>
      </c>
      <c r="E404" s="6">
        <f t="shared" si="10"/>
        <v>0</v>
      </c>
      <c r="F404" s="17">
        <f>D404/MAX(D$240:D404)-1</f>
        <v>0</v>
      </c>
      <c r="G404" s="66">
        <f>IF('##zz500##'!K404="","",IF('##zz500##'!K404="no",G403*(1+E404),IF('##zz500##'!T404&lt;&gt;0,G403*(1+'##zz500##'!T404),G403*(1+'##zz500##'!P404))))</f>
        <v>2.7587107344815083</v>
      </c>
      <c r="H404" s="6">
        <f t="shared" si="11"/>
        <v>-7.7817707215903642E-3</v>
      </c>
      <c r="I404" s="17">
        <f>G404/MAX(G$240:G404)-1</f>
        <v>-9.9578421706917331E-3</v>
      </c>
      <c r="N404" s="20"/>
      <c r="O404" s="20"/>
      <c r="S404" s="192"/>
      <c r="Y404" s="39"/>
      <c r="Z404" s="39"/>
      <c r="AA404" s="17"/>
      <c r="AC404" s="142"/>
      <c r="AE404" s="17"/>
      <c r="AG404" s="66"/>
      <c r="AI404" s="17"/>
    </row>
    <row r="405" spans="1:36" x14ac:dyDescent="0.25">
      <c r="A405" s="180">
        <f>IF('##zz500##'!B405&lt;&gt;"",'##zz500##'!B405,"")</f>
        <v>39696</v>
      </c>
      <c r="B405" s="192">
        <v>2336.88</v>
      </c>
      <c r="C405" s="146">
        <f t="shared" si="12"/>
        <v>-6.1214979552156046E-2</v>
      </c>
      <c r="D405" s="143">
        <f>IF('##zz500##'!K405="","",IF('##zz500##'!K405="yes",D404,IF('##zz500##'!T405&lt;&gt;0,D404*(1+'##zz500##'!T405),D404*(1+C405))))</f>
        <v>1.1719326245383863</v>
      </c>
      <c r="E405" s="6">
        <f t="shared" si="10"/>
        <v>0</v>
      </c>
      <c r="F405" s="17">
        <f>D405/MAX(D$240:D405)-1</f>
        <v>0</v>
      </c>
      <c r="G405" s="66">
        <f>IF('##zz500##'!K405="","",IF('##zz500##'!K405="no",G404*(1+E405),IF('##zz500##'!T405&lt;&gt;0,G404*(1+'##zz500##'!T405),G404*(1+'##zz500##'!P405))))</f>
        <v>2.8883451420135042</v>
      </c>
      <c r="H405" s="6">
        <f t="shared" si="11"/>
        <v>4.6990938887385925E-2</v>
      </c>
      <c r="I405" s="17">
        <f>G405/MAX(G$240:G405)-1</f>
        <v>0</v>
      </c>
      <c r="N405" s="20"/>
      <c r="O405" s="20"/>
      <c r="S405" s="192"/>
      <c r="Y405" s="39"/>
      <c r="Z405" s="39"/>
      <c r="AA405" s="17"/>
      <c r="AC405" s="142"/>
      <c r="AE405" s="17"/>
      <c r="AG405" s="66"/>
      <c r="AI405" s="17"/>
    </row>
    <row r="406" spans="1:36" x14ac:dyDescent="0.25">
      <c r="A406" s="180">
        <f>IF('##zz500##'!B406&lt;&gt;"",'##zz500##'!B406,"")</f>
        <v>39699</v>
      </c>
      <c r="B406" s="192">
        <v>2226.71</v>
      </c>
      <c r="C406" s="146">
        <f t="shared" si="12"/>
        <v>-4.7144055321625467E-2</v>
      </c>
      <c r="D406" s="143">
        <f>IF('##zz500##'!K406="","",IF('##zz500##'!K406="yes",D405,IF('##zz500##'!T406&lt;&gt;0,D405*(1+'##zz500##'!T406),D405*(1+C406))))</f>
        <v>1.1719326245383863</v>
      </c>
      <c r="E406" s="6">
        <f t="shared" si="10"/>
        <v>0</v>
      </c>
      <c r="F406" s="17">
        <f>D406/MAX(D$240:D406)-1</f>
        <v>0</v>
      </c>
      <c r="G406" s="66">
        <f>IF('##zz500##'!K406="","",IF('##zz500##'!K406="no",G405*(1+E406),IF('##zz500##'!T406&lt;&gt;0,G405*(1+'##zz500##'!T406),G405*(1+'##zz500##'!P406))))</f>
        <v>3.0346617595233791</v>
      </c>
      <c r="H406" s="6">
        <f t="shared" si="11"/>
        <v>5.065759468339559E-2</v>
      </c>
      <c r="I406" s="17">
        <f>G406/MAX(G$240:G406)-1</f>
        <v>0</v>
      </c>
      <c r="N406" s="20"/>
      <c r="O406" s="20"/>
      <c r="S406" s="192"/>
      <c r="Y406" s="39"/>
      <c r="Z406" s="39"/>
      <c r="AA406" s="17"/>
      <c r="AC406" s="142"/>
      <c r="AE406" s="17"/>
      <c r="AG406" s="66"/>
      <c r="AI406" s="17"/>
    </row>
    <row r="407" spans="1:36" x14ac:dyDescent="0.25">
      <c r="A407" s="180">
        <f>IF('##zz500##'!B407&lt;&gt;"",'##zz500##'!B407,"")</f>
        <v>39700</v>
      </c>
      <c r="B407" s="192">
        <v>2284.84</v>
      </c>
      <c r="C407" s="146">
        <f t="shared" si="12"/>
        <v>2.610577937854508E-2</v>
      </c>
      <c r="D407" s="143">
        <f>IF('##zz500##'!K407="","",IF('##zz500##'!K407="yes",D406,IF('##zz500##'!T407&lt;&gt;0,D406*(1+'##zz500##'!T407),D406*(1+C407))))</f>
        <v>1.1719326245383863</v>
      </c>
      <c r="E407" s="6">
        <f t="shared" si="10"/>
        <v>0</v>
      </c>
      <c r="F407" s="17">
        <f>D407/MAX(D$240:D407)-1</f>
        <v>0</v>
      </c>
      <c r="G407" s="66">
        <f>IF('##zz500##'!K407="","",IF('##zz500##'!K407="no",G406*(1+E407),IF('##zz500##'!T407&lt;&gt;0,G406*(1+'##zz500##'!T407),G406*(1+'##zz500##'!P407))))</f>
        <v>3.0083748159672181</v>
      </c>
      <c r="H407" s="6">
        <f t="shared" si="11"/>
        <v>-8.662231787007979E-3</v>
      </c>
      <c r="I407" s="17">
        <f>G407/MAX(G$240:G407)-1</f>
        <v>-8.662231787007979E-3</v>
      </c>
      <c r="N407" s="20"/>
      <c r="O407" s="20"/>
      <c r="S407" s="192"/>
      <c r="Y407" s="39"/>
      <c r="Z407" s="39"/>
      <c r="AA407" s="17"/>
      <c r="AC407" s="142"/>
      <c r="AE407" s="17"/>
      <c r="AG407" s="66"/>
      <c r="AI407" s="17"/>
    </row>
    <row r="408" spans="1:36" x14ac:dyDescent="0.25">
      <c r="A408" s="180">
        <f>IF('##zz500##'!B408&lt;&gt;"",'##zz500##'!B408,"")</f>
        <v>39701</v>
      </c>
      <c r="B408" s="192">
        <v>2346.7600000000002</v>
      </c>
      <c r="C408" s="146">
        <f t="shared" si="12"/>
        <v>2.7100365889952904E-2</v>
      </c>
      <c r="D408" s="143">
        <f>IF('##zz500##'!K408="","",IF('##zz500##'!K408="yes",D407,IF('##zz500##'!T408&lt;&gt;0,D407*(1+'##zz500##'!T408),D407*(1+C408))))</f>
        <v>1.1719326245383863</v>
      </c>
      <c r="E408" s="6">
        <f t="shared" si="10"/>
        <v>0</v>
      </c>
      <c r="F408" s="17">
        <f>D408/MAX(D$240:D408)-1</f>
        <v>0</v>
      </c>
      <c r="G408" s="66">
        <f>IF('##zz500##'!K408="","",IF('##zz500##'!K408="no",G407*(1+E408),IF('##zz500##'!T408&lt;&gt;0,G407*(1+'##zz500##'!T408),G407*(1+'##zz500##'!P408))))</f>
        <v>2.9860776698604217</v>
      </c>
      <c r="H408" s="6">
        <f t="shared" si="11"/>
        <v>-7.4116915181088316E-3</v>
      </c>
      <c r="I408" s="17">
        <f>G408/MAX(G$240:G408)-1</f>
        <v>-1.600972151525315E-2</v>
      </c>
      <c r="N408" s="20"/>
      <c r="O408" s="20"/>
      <c r="S408" s="192"/>
      <c r="Y408" s="39"/>
      <c r="Z408" s="39"/>
      <c r="AA408" s="17"/>
      <c r="AC408" s="142"/>
      <c r="AE408" s="17"/>
      <c r="AF408" s="14"/>
      <c r="AG408" s="66"/>
      <c r="AI408" s="17"/>
      <c r="AJ408" s="14"/>
    </row>
    <row r="409" spans="1:36" x14ac:dyDescent="0.25">
      <c r="A409" s="180">
        <f>IF('##zz500##'!B409&lt;&gt;"",'##zz500##'!B409,"")</f>
        <v>39702</v>
      </c>
      <c r="B409" s="192">
        <v>2305.48</v>
      </c>
      <c r="C409" s="146">
        <f t="shared" si="12"/>
        <v>-1.7590209480304875E-2</v>
      </c>
      <c r="D409" s="143">
        <f>IF('##zz500##'!K409="","",IF('##zz500##'!K409="yes",D408,IF('##zz500##'!T409&lt;&gt;0,D408*(1+'##zz500##'!T409),D408*(1+C409))))</f>
        <v>1.1719326245383863</v>
      </c>
      <c r="E409" s="6">
        <f t="shared" si="10"/>
        <v>0</v>
      </c>
      <c r="F409" s="17">
        <f>D409/MAX(D$240:D409)-1</f>
        <v>0</v>
      </c>
      <c r="G409" s="66">
        <f>IF('##zz500##'!K409="","",IF('##zz500##'!K409="no",G408*(1+E409),IF('##zz500##'!T409&lt;&gt;0,G408*(1+'##zz500##'!T409),G408*(1+'##zz500##'!P409))))</f>
        <v>3.0416269748858786</v>
      </c>
      <c r="H409" s="6">
        <f t="shared" si="11"/>
        <v>1.8602766293099648E-2</v>
      </c>
      <c r="I409" s="17">
        <f>G409/MAX(G$240:G409)-1</f>
        <v>0</v>
      </c>
      <c r="N409" s="20"/>
      <c r="O409" s="20"/>
      <c r="S409" s="192"/>
      <c r="Y409" s="39"/>
      <c r="Z409" s="39"/>
      <c r="AA409" s="17"/>
      <c r="AC409" s="142"/>
      <c r="AE409" s="17"/>
      <c r="AG409" s="66"/>
      <c r="AI409" s="17"/>
    </row>
    <row r="410" spans="1:36" x14ac:dyDescent="0.25">
      <c r="A410" s="180">
        <f>IF('##zz500##'!B410&lt;&gt;"",'##zz500##'!B410,"")</f>
        <v>39703</v>
      </c>
      <c r="B410" s="192">
        <v>2280.94</v>
      </c>
      <c r="C410" s="146">
        <f t="shared" si="12"/>
        <v>-1.0644204243801747E-2</v>
      </c>
      <c r="D410" s="143">
        <f>IF('##zz500##'!K410="","",IF('##zz500##'!K410="yes",D409,IF('##zz500##'!T410&lt;&gt;0,D409*(1+'##zz500##'!T410),D409*(1+C410))))</f>
        <v>1.1719326245383863</v>
      </c>
      <c r="E410" s="6">
        <f t="shared" si="10"/>
        <v>0</v>
      </c>
      <c r="F410" s="17">
        <f>D410/MAX(D$240:D410)-1</f>
        <v>0</v>
      </c>
      <c r="G410" s="66">
        <f>IF('##zz500##'!K410="","",IF('##zz500##'!K410="no",G409*(1+E410),IF('##zz500##'!T410&lt;&gt;0,G409*(1+'##zz500##'!T410),G409*(1+'##zz500##'!P410))))</f>
        <v>3.0350331073871701</v>
      </c>
      <c r="H410" s="6">
        <f t="shared" si="11"/>
        <v>-2.1678751382575578E-3</v>
      </c>
      <c r="I410" s="17">
        <f>G410/MAX(G$240:G410)-1</f>
        <v>-2.1678751382575578E-3</v>
      </c>
      <c r="N410" s="20"/>
      <c r="O410" s="20"/>
      <c r="S410" s="192"/>
      <c r="Y410" s="39"/>
      <c r="Z410" s="39"/>
      <c r="AA410" s="17"/>
      <c r="AC410" s="142"/>
      <c r="AE410" s="17"/>
      <c r="AG410" s="66"/>
      <c r="AI410" s="17"/>
    </row>
    <row r="411" spans="1:36" x14ac:dyDescent="0.25">
      <c r="A411" s="180">
        <f>IF('##zz500##'!B411&lt;&gt;"",'##zz500##'!B411,"")</f>
        <v>39707</v>
      </c>
      <c r="B411" s="192">
        <v>2208.9899999999998</v>
      </c>
      <c r="C411" s="146">
        <f t="shared" si="12"/>
        <v>-3.1544012556226964E-2</v>
      </c>
      <c r="D411" s="143">
        <f>IF('##zz500##'!K411="","",IF('##zz500##'!K411="yes",D410,IF('##zz500##'!T411&lt;&gt;0,D410*(1+'##zz500##'!T411),D410*(1+C411))))</f>
        <v>1.1719326245383863</v>
      </c>
      <c r="E411" s="6">
        <f t="shared" si="10"/>
        <v>0</v>
      </c>
      <c r="F411" s="17">
        <f>D411/MAX(D$240:D411)-1</f>
        <v>0</v>
      </c>
      <c r="G411" s="66">
        <f>IF('##zz500##'!K411="","",IF('##zz500##'!K411="no",G410*(1+E411),IF('##zz500##'!T411&lt;&gt;0,G410*(1+'##zz500##'!T411),G410*(1+'##zz500##'!P411))))</f>
        <v>3.102324120333861</v>
      </c>
      <c r="H411" s="6">
        <f t="shared" si="11"/>
        <v>2.2171426329059329E-2</v>
      </c>
      <c r="I411" s="17">
        <f>G411/MAX(G$240:G411)-1</f>
        <v>0</v>
      </c>
      <c r="N411" s="20"/>
      <c r="O411" s="20"/>
      <c r="S411" s="192"/>
      <c r="Y411" s="39"/>
      <c r="Z411" s="39"/>
      <c r="AA411" s="17"/>
      <c r="AC411" s="142"/>
      <c r="AE411" s="17"/>
      <c r="AG411" s="66"/>
      <c r="AI411" s="17"/>
    </row>
    <row r="412" spans="1:36" x14ac:dyDescent="0.25">
      <c r="A412" s="180">
        <f>IF('##zz500##'!B412&lt;&gt;"",'##zz500##'!B412,"")</f>
        <v>39708</v>
      </c>
      <c r="B412" s="192">
        <v>2164.15</v>
      </c>
      <c r="C412" s="146">
        <f t="shared" si="12"/>
        <v>-2.0298869619147064E-2</v>
      </c>
      <c r="D412" s="143">
        <f>IF('##zz500##'!K412="","",IF('##zz500##'!K412="yes",D411,IF('##zz500##'!T412&lt;&gt;0,D411*(1+'##zz500##'!T412),D411*(1+C412))))</f>
        <v>1.1719326245383863</v>
      </c>
      <c r="E412" s="6">
        <f t="shared" si="10"/>
        <v>0</v>
      </c>
      <c r="F412" s="17">
        <f>D412/MAX(D$240:D412)-1</f>
        <v>0</v>
      </c>
      <c r="G412" s="66">
        <f>IF('##zz500##'!K412="","",IF('##zz500##'!K412="no",G411*(1+E412),IF('##zz500##'!T412&lt;&gt;0,G411*(1+'##zz500##'!T412),G411*(1+'##zz500##'!P412))))</f>
        <v>3.160559032789036</v>
      </c>
      <c r="H412" s="6">
        <f t="shared" si="11"/>
        <v>1.8771382420515126E-2</v>
      </c>
      <c r="I412" s="17">
        <f>G412/MAX(G$240:G412)-1</f>
        <v>0</v>
      </c>
      <c r="N412" s="20"/>
      <c r="O412" s="20"/>
      <c r="S412" s="192"/>
      <c r="Y412" s="39"/>
      <c r="Z412" s="39"/>
      <c r="AA412" s="17"/>
      <c r="AC412" s="142"/>
      <c r="AE412" s="17"/>
      <c r="AG412" s="66"/>
      <c r="AI412" s="17"/>
    </row>
    <row r="413" spans="1:36" x14ac:dyDescent="0.25">
      <c r="A413" s="180">
        <f>IF('##zz500##'!B413&lt;&gt;"",'##zz500##'!B413,"")</f>
        <v>39709</v>
      </c>
      <c r="B413" s="192">
        <v>2043.03</v>
      </c>
      <c r="C413" s="146">
        <f t="shared" si="12"/>
        <v>-5.5966545756994668E-2</v>
      </c>
      <c r="D413" s="143">
        <f>IF('##zz500##'!K413="","",IF('##zz500##'!K413="yes",D412,IF('##zz500##'!T413&lt;&gt;0,D412*(1+'##zz500##'!T413),D412*(1+C413))))</f>
        <v>1.1719326245383863</v>
      </c>
      <c r="E413" s="6">
        <f t="shared" si="10"/>
        <v>0</v>
      </c>
      <c r="F413" s="17">
        <f>D413/MAX(D$240:D413)-1</f>
        <v>0</v>
      </c>
      <c r="G413" s="66">
        <f>IF('##zz500##'!K413="","",IF('##zz500##'!K413="no",G412*(1+E413),IF('##zz500##'!T413&lt;&gt;0,G412*(1+'##zz500##'!T413),G412*(1+'##zz500##'!P413))))</f>
        <v>3.2522069072393509</v>
      </c>
      <c r="H413" s="6">
        <f t="shared" si="11"/>
        <v>2.8997362017136652E-2</v>
      </c>
      <c r="I413" s="17">
        <f>G413/MAX(G$240:G413)-1</f>
        <v>0</v>
      </c>
      <c r="N413" s="20"/>
      <c r="O413" s="20"/>
      <c r="S413" s="192"/>
      <c r="Y413" s="39"/>
      <c r="Z413" s="39"/>
      <c r="AA413" s="17"/>
      <c r="AC413" s="142"/>
      <c r="AE413" s="17"/>
      <c r="AG413" s="66"/>
      <c r="AI413" s="17"/>
    </row>
    <row r="414" spans="1:36" x14ac:dyDescent="0.25">
      <c r="A414" s="180">
        <f>IF('##zz500##'!B414&lt;&gt;"",'##zz500##'!B414,"")</f>
        <v>39710</v>
      </c>
      <c r="B414" s="192">
        <v>2246.8200000000002</v>
      </c>
      <c r="C414" s="146">
        <f t="shared" si="12"/>
        <v>9.9748902365604186E-2</v>
      </c>
      <c r="D414" s="143">
        <f>IF('##zz500##'!K414="","",IF('##zz500##'!K414="yes",D413,IF('##zz500##'!T414&lt;&gt;0,D413*(1+'##zz500##'!T414),D413*(1+C414))))</f>
        <v>1.1719326245383863</v>
      </c>
      <c r="E414" s="6">
        <f t="shared" si="10"/>
        <v>0</v>
      </c>
      <c r="F414" s="17">
        <f>D414/MAX(D$240:D414)-1</f>
        <v>0</v>
      </c>
      <c r="G414" s="66">
        <f>IF('##zz500##'!K414="","",IF('##zz500##'!K414="no",G413*(1+E414),IF('##zz500##'!T414&lt;&gt;0,G413*(1+'##zz500##'!T414),G413*(1+'##zz500##'!P414))))</f>
        <v>2.9311334087364918</v>
      </c>
      <c r="H414" s="6">
        <f t="shared" si="11"/>
        <v>-9.8724806772950258E-2</v>
      </c>
      <c r="I414" s="17">
        <f>G414/MAX(G$240:G414)-1</f>
        <v>-9.8724806772950258E-2</v>
      </c>
      <c r="N414" s="20"/>
      <c r="O414" s="20"/>
      <c r="S414" s="192"/>
      <c r="Y414" s="39"/>
      <c r="Z414" s="39"/>
      <c r="AA414" s="17"/>
      <c r="AC414" s="142"/>
      <c r="AE414" s="17"/>
      <c r="AG414" s="66"/>
      <c r="AI414" s="17"/>
    </row>
    <row r="415" spans="1:36" x14ac:dyDescent="0.25">
      <c r="A415" s="180">
        <f>IF('##zz500##'!B415&lt;&gt;"",'##zz500##'!B415,"")</f>
        <v>39713</v>
      </c>
      <c r="B415" s="192">
        <v>2345.0100000000002</v>
      </c>
      <c r="C415" s="146">
        <f t="shared" si="12"/>
        <v>4.3701765161428208E-2</v>
      </c>
      <c r="D415" s="143">
        <f>IF('##zz500##'!K415="","",IF('##zz500##'!K415="yes",D414,IF('##zz500##'!T415&lt;&gt;0,D414*(1+'##zz500##'!T415),D414*(1+C415))))</f>
        <v>1.1719326245383863</v>
      </c>
      <c r="E415" s="6">
        <f t="shared" si="10"/>
        <v>0</v>
      </c>
      <c r="F415" s="17">
        <f>D415/MAX(D$240:D415)-1</f>
        <v>0</v>
      </c>
      <c r="G415" s="66">
        <f>IF('##zz500##'!K415="","",IF('##zz500##'!K415="no",G414*(1+E415),IF('##zz500##'!T415&lt;&gt;0,G414*(1+'##zz500##'!T415),G414*(1+'##zz500##'!P415))))</f>
        <v>2.7955093761119452</v>
      </c>
      <c r="H415" s="6">
        <f t="shared" si="11"/>
        <v>-4.6270167103383164E-2</v>
      </c>
      <c r="I415" s="17">
        <f>G415/MAX(G$240:G415)-1</f>
        <v>-0.14042696056969983</v>
      </c>
      <c r="N415" s="20"/>
      <c r="O415" s="20"/>
      <c r="S415" s="192"/>
      <c r="Y415" s="39"/>
      <c r="Z415" s="39"/>
      <c r="AA415" s="17"/>
      <c r="AC415" s="142"/>
      <c r="AE415" s="17"/>
      <c r="AG415" s="66"/>
      <c r="AI415" s="17"/>
    </row>
    <row r="416" spans="1:36" x14ac:dyDescent="0.25">
      <c r="A416" s="180">
        <f>IF('##zz500##'!B416&lt;&gt;"",'##zz500##'!B416,"")</f>
        <v>39714</v>
      </c>
      <c r="B416" s="192">
        <v>2157.7800000000002</v>
      </c>
      <c r="C416" s="146">
        <f t="shared" si="12"/>
        <v>-7.9841877006921025E-2</v>
      </c>
      <c r="D416" s="143">
        <f>IF('##zz500##'!K416="","",IF('##zz500##'!K416="yes",D415,IF('##zz500##'!T416&lt;&gt;0,D415*(1+'##zz500##'!T416),D415*(1+C416))))</f>
        <v>1.1719326245383863</v>
      </c>
      <c r="E416" s="6">
        <f t="shared" si="10"/>
        <v>0</v>
      </c>
      <c r="F416" s="17">
        <f>D416/MAX(D$240:D416)-1</f>
        <v>0</v>
      </c>
      <c r="G416" s="66">
        <f>IF('##zz500##'!K416="","",IF('##zz500##'!K416="no",G415*(1+E416),IF('##zz500##'!T416&lt;&gt;0,G415*(1+'##zz500##'!T416),G415*(1+'##zz500##'!P416))))</f>
        <v>2.9755636475661751</v>
      </c>
      <c r="H416" s="6">
        <f t="shared" si="11"/>
        <v>6.4408394760833598E-2</v>
      </c>
      <c r="I416" s="17">
        <f>G416/MAX(G$240:G416)-1</f>
        <v>-8.5063240920303484E-2</v>
      </c>
      <c r="N416" s="20"/>
      <c r="O416" s="20"/>
      <c r="S416" s="192"/>
      <c r="Y416" s="39"/>
      <c r="Z416" s="39"/>
      <c r="AA416" s="17"/>
      <c r="AC416" s="142"/>
      <c r="AE416" s="17"/>
      <c r="AG416" s="66"/>
      <c r="AI416" s="17"/>
    </row>
    <row r="417" spans="1:36" x14ac:dyDescent="0.25">
      <c r="A417" s="180">
        <f>IF('##zz500##'!B417&lt;&gt;"",'##zz500##'!B417,"")</f>
        <v>39715</v>
      </c>
      <c r="B417" s="192">
        <v>2222.46</v>
      </c>
      <c r="C417" s="146">
        <f t="shared" si="12"/>
        <v>2.9975252342685499E-2</v>
      </c>
      <c r="D417" s="143">
        <f>IF('##zz500##'!K417="","",IF('##zz500##'!K417="yes",D416,IF('##zz500##'!T417&lt;&gt;0,D416*(1+'##zz500##'!T417),D416*(1+C417))))</f>
        <v>1.1719326245383863</v>
      </c>
      <c r="E417" s="6">
        <f t="shared" si="10"/>
        <v>0</v>
      </c>
      <c r="F417" s="17">
        <f>D417/MAX(D$240:D417)-1</f>
        <v>0</v>
      </c>
      <c r="G417" s="66">
        <f>IF('##zz500##'!K417="","",IF('##zz500##'!K417="no",G416*(1+E417),IF('##zz500##'!T417&lt;&gt;0,G416*(1+'##zz500##'!T417),G416*(1+'##zz500##'!P417))))</f>
        <v>2.9080299216506464</v>
      </c>
      <c r="H417" s="6">
        <f t="shared" si="11"/>
        <v>-2.2696112036039606E-2</v>
      </c>
      <c r="I417" s="17">
        <f>G417/MAX(G$240:G417)-1</f>
        <v>-0.10582874811026721</v>
      </c>
      <c r="N417" s="20"/>
      <c r="O417" s="20"/>
      <c r="S417" s="192"/>
      <c r="Y417" s="39"/>
      <c r="Z417" s="39"/>
      <c r="AA417" s="17"/>
      <c r="AC417" s="142"/>
      <c r="AE417" s="17"/>
      <c r="AG417" s="66"/>
      <c r="AI417" s="17"/>
    </row>
    <row r="418" spans="1:36" x14ac:dyDescent="0.25">
      <c r="A418" s="180">
        <f>IF('##zz500##'!B418&lt;&gt;"",'##zz500##'!B418,"")</f>
        <v>39716</v>
      </c>
      <c r="B418" s="192">
        <v>2251.54</v>
      </c>
      <c r="C418" s="146">
        <f t="shared" si="12"/>
        <v>1.3084599947805531E-2</v>
      </c>
      <c r="D418" s="143">
        <f>IF('##zz500##'!K418="","",IF('##zz500##'!K418="yes",D417,IF('##zz500##'!T418&lt;&gt;0,D417*(1+'##zz500##'!T418),D417*(1+C418))))</f>
        <v>1.1719326245383863</v>
      </c>
      <c r="E418" s="6">
        <f t="shared" si="10"/>
        <v>0</v>
      </c>
      <c r="F418" s="17">
        <f>D418/MAX(D$240:D418)-1</f>
        <v>0</v>
      </c>
      <c r="G418" s="66">
        <f>IF('##zz500##'!K418="","",IF('##zz500##'!K418="no",G417*(1+E418),IF('##zz500##'!T418&lt;&gt;0,G417*(1+'##zz500##'!T418),G417*(1+'##zz500##'!P418))))</f>
        <v>2.8165560351713115</v>
      </c>
      <c r="H418" s="6">
        <f t="shared" si="11"/>
        <v>-3.1455620796161821E-2</v>
      </c>
      <c r="I418" s="17">
        <f>G418/MAX(G$240:G418)-1</f>
        <v>-0.13395545993654001</v>
      </c>
      <c r="N418" s="20"/>
      <c r="O418" s="20"/>
      <c r="S418" s="192"/>
      <c r="Y418" s="39"/>
      <c r="Z418" s="39"/>
      <c r="AA418" s="17"/>
      <c r="AC418" s="142"/>
      <c r="AE418" s="17"/>
      <c r="AG418" s="66"/>
      <c r="AI418" s="17"/>
    </row>
    <row r="419" spans="1:36" x14ac:dyDescent="0.25">
      <c r="A419" s="180">
        <f>IF('##zz500##'!B419&lt;&gt;"",'##zz500##'!B419,"")</f>
        <v>39717</v>
      </c>
      <c r="B419" s="192">
        <v>2254.92</v>
      </c>
      <c r="C419" s="146">
        <f t="shared" si="12"/>
        <v>1.5011947378238411E-3</v>
      </c>
      <c r="D419" s="143">
        <f>IF('##zz500##'!K419="","",IF('##zz500##'!K419="yes",D418,IF('##zz500##'!T419&lt;&gt;0,D418*(1+'##zz500##'!T419),D418*(1+C419))))</f>
        <v>1.1719326245383863</v>
      </c>
      <c r="E419" s="6">
        <f t="shared" si="10"/>
        <v>0</v>
      </c>
      <c r="F419" s="17">
        <f>D419/MAX(D$240:D419)-1</f>
        <v>0</v>
      </c>
      <c r="G419" s="66">
        <f>IF('##zz500##'!K419="","",IF('##zz500##'!K419="no",G418*(1+E419),IF('##zz500##'!T419&lt;&gt;0,G418*(1+'##zz500##'!T419),G418*(1+'##zz500##'!P419))))</f>
        <v>2.8022099680663044</v>
      </c>
      <c r="H419" s="6">
        <f t="shared" si="11"/>
        <v>-5.0934783209930501E-3</v>
      </c>
      <c r="I419" s="17">
        <f>G419/MAX(G$240:G419)-1</f>
        <v>-0.13836663902636759</v>
      </c>
      <c r="N419" s="20"/>
      <c r="O419" s="20"/>
      <c r="S419" s="192"/>
      <c r="Y419" s="39"/>
      <c r="Z419" s="39"/>
      <c r="AA419" s="17"/>
      <c r="AC419" s="142"/>
      <c r="AE419" s="17"/>
      <c r="AG419" s="66"/>
      <c r="AI419" s="17"/>
    </row>
    <row r="420" spans="1:36" x14ac:dyDescent="0.25">
      <c r="A420" s="180">
        <f>IF('##zz500##'!B420&lt;&gt;"",'##zz500##'!B420,"")</f>
        <v>39727</v>
      </c>
      <c r="B420" s="192">
        <v>2174.14</v>
      </c>
      <c r="C420" s="146">
        <f t="shared" si="12"/>
        <v>-3.5823887321944969E-2</v>
      </c>
      <c r="D420" s="143">
        <f>IF('##zz500##'!K420="","",IF('##zz500##'!K420="yes",D419,IF('##zz500##'!T420&lt;&gt;0,D419*(1+'##zz500##'!T420),D419*(1+C420))))</f>
        <v>1.1719326245383863</v>
      </c>
      <c r="E420" s="6">
        <f t="shared" si="10"/>
        <v>0</v>
      </c>
      <c r="F420" s="17">
        <f>D420/MAX(D$240:D420)-1</f>
        <v>0</v>
      </c>
      <c r="G420" s="66">
        <f>IF('##zz500##'!K420="","",IF('##zz500##'!K420="no",G419*(1+E420),IF('##zz500##'!T420&lt;&gt;0,G419*(1+'##zz500##'!T420),G419*(1+'##zz500##'!P420))))</f>
        <v>2.9097329685263764</v>
      </c>
      <c r="H420" s="6">
        <f t="shared" si="11"/>
        <v>3.8370786516853883E-2</v>
      </c>
      <c r="I420" s="17">
        <f>G420/MAX(G$240:G420)-1</f>
        <v>-0.10530508927664906</v>
      </c>
      <c r="N420" s="20"/>
      <c r="O420" s="20"/>
      <c r="S420" s="192"/>
      <c r="Y420" s="39"/>
      <c r="Z420" s="39"/>
      <c r="AA420" s="17"/>
      <c r="AC420" s="142"/>
      <c r="AE420" s="17"/>
      <c r="AG420" s="66"/>
      <c r="AI420" s="17"/>
    </row>
    <row r="421" spans="1:36" x14ac:dyDescent="0.25">
      <c r="A421" s="180">
        <f>IF('##zz500##'!B421&lt;&gt;"",'##zz500##'!B421,"")</f>
        <v>39728</v>
      </c>
      <c r="B421" s="192">
        <v>2210.5</v>
      </c>
      <c r="C421" s="146">
        <f t="shared" si="12"/>
        <v>1.6723854029639273E-2</v>
      </c>
      <c r="D421" s="143">
        <f>IF('##zz500##'!K421="","",IF('##zz500##'!K421="yes",D420,IF('##zz500##'!T421&lt;&gt;0,D420*(1+'##zz500##'!T421),D420*(1+C421))))</f>
        <v>1.1719326245383863</v>
      </c>
      <c r="E421" s="6">
        <f t="shared" si="10"/>
        <v>0</v>
      </c>
      <c r="F421" s="17">
        <f>D421/MAX(D$240:D421)-1</f>
        <v>0</v>
      </c>
      <c r="G421" s="66">
        <f>IF('##zz500##'!K421="","",IF('##zz500##'!K421="no",G420*(1+E421),IF('##zz500##'!T421&lt;&gt;0,G420*(1+'##zz500##'!T421),G420*(1+'##zz500##'!P421))))</f>
        <v>2.9208532017267679</v>
      </c>
      <c r="H421" s="6">
        <f t="shared" si="11"/>
        <v>3.821736675040377E-3</v>
      </c>
      <c r="I421" s="17">
        <f>G421/MAX(G$240:G421)-1</f>
        <v>-0.10188580092336563</v>
      </c>
      <c r="N421" s="20"/>
      <c r="O421" s="20"/>
      <c r="S421" s="192"/>
      <c r="Y421" s="39"/>
      <c r="Z421" s="39"/>
      <c r="AA421" s="17"/>
      <c r="AC421" s="142"/>
      <c r="AE421" s="17"/>
      <c r="AG421" s="66"/>
      <c r="AI421" s="17"/>
    </row>
    <row r="422" spans="1:36" x14ac:dyDescent="0.25">
      <c r="A422" s="180">
        <f>IF('##zz500##'!B422&lt;&gt;"",'##zz500##'!B422,"")</f>
        <v>39729</v>
      </c>
      <c r="B422" s="192">
        <v>2178.17</v>
      </c>
      <c r="C422" s="146">
        <f t="shared" si="12"/>
        <v>-1.4625650305360782E-2</v>
      </c>
      <c r="D422" s="143">
        <f>IF('##zz500##'!K422="","",IF('##zz500##'!K422="yes",D421,IF('##zz500##'!T422&lt;&gt;0,D421*(1+'##zz500##'!T422),D421*(1+C422))))</f>
        <v>1.1719326245383863</v>
      </c>
      <c r="E422" s="6">
        <f t="shared" si="10"/>
        <v>0</v>
      </c>
      <c r="F422" s="17">
        <f>D422/MAX(D$240:D422)-1</f>
        <v>0</v>
      </c>
      <c r="G422" s="66">
        <f>IF('##zz500##'!K422="","",IF('##zz500##'!K422="no",G421*(1+E422),IF('##zz500##'!T422&lt;&gt;0,G421*(1+'##zz500##'!T422),G421*(1+'##zz500##'!P422))))</f>
        <v>2.9930540994651698</v>
      </c>
      <c r="H422" s="6">
        <f t="shared" si="11"/>
        <v>2.4719112105914043E-2</v>
      </c>
      <c r="I422" s="17">
        <f>G422/MAX(G$240:G422)-1</f>
        <v>-7.9685215352477079E-2</v>
      </c>
      <c r="N422" s="20"/>
      <c r="O422" s="20"/>
      <c r="S422" s="192"/>
      <c r="Y422" s="39"/>
      <c r="Z422" s="39"/>
      <c r="AA422" s="17"/>
      <c r="AC422" s="142"/>
      <c r="AE422" s="17"/>
      <c r="AG422" s="66"/>
      <c r="AI422" s="17"/>
    </row>
    <row r="423" spans="1:36" x14ac:dyDescent="0.25">
      <c r="A423" s="180">
        <f>IF('##zz500##'!B423&lt;&gt;"",'##zz500##'!B423,"")</f>
        <v>39730</v>
      </c>
      <c r="B423" s="192">
        <v>2139.9299999999998</v>
      </c>
      <c r="C423" s="146">
        <f t="shared" si="12"/>
        <v>-1.7556021798114996E-2</v>
      </c>
      <c r="D423" s="143">
        <f>IF('##zz500##'!K423="","",IF('##zz500##'!K423="yes",D422,IF('##zz500##'!T423&lt;&gt;0,D422*(1+'##zz500##'!T423),D422*(1+C423))))</f>
        <v>1.1719326245383863</v>
      </c>
      <c r="E423" s="6">
        <f t="shared" si="10"/>
        <v>0</v>
      </c>
      <c r="F423" s="17">
        <f>D423/MAX(D$240:D423)-1</f>
        <v>0</v>
      </c>
      <c r="G423" s="66">
        <f>IF('##zz500##'!K423="","",IF('##zz500##'!K423="no",G422*(1+E423),IF('##zz500##'!T423&lt;&gt;0,G422*(1+'##zz500##'!T423),G422*(1+'##zz500##'!P423))))</f>
        <v>3.0317344354151836</v>
      </c>
      <c r="H423" s="6">
        <f t="shared" si="11"/>
        <v>1.2923366790104307E-2</v>
      </c>
      <c r="I423" s="17">
        <f>G423/MAX(G$240:G423)-1</f>
        <v>-6.7791649828121248E-2</v>
      </c>
      <c r="N423" s="20"/>
      <c r="O423" s="20"/>
      <c r="S423" s="192"/>
      <c r="Y423" s="39"/>
      <c r="Z423" s="39"/>
      <c r="AA423" s="17"/>
      <c r="AC423" s="142"/>
      <c r="AE423" s="17"/>
      <c r="AG423" s="66"/>
      <c r="AI423" s="17"/>
    </row>
    <row r="424" spans="1:36" x14ac:dyDescent="0.25">
      <c r="A424" s="180">
        <f>IF('##zz500##'!B424&lt;&gt;"",'##zz500##'!B424,"")</f>
        <v>39731</v>
      </c>
      <c r="B424" s="192">
        <v>1969.02</v>
      </c>
      <c r="C424" s="146">
        <f t="shared" si="12"/>
        <v>-7.9867098456491536E-2</v>
      </c>
      <c r="D424" s="143">
        <f>IF('##zz500##'!K424="","",IF('##zz500##'!K424="yes",D423,IF('##zz500##'!T424&lt;&gt;0,D423*(1+'##zz500##'!T424),D423*(1+C424))))</f>
        <v>1.1719326245383863</v>
      </c>
      <c r="E424" s="6">
        <f t="shared" si="10"/>
        <v>0</v>
      </c>
      <c r="F424" s="17">
        <f>D424/MAX(D$240:D424)-1</f>
        <v>0</v>
      </c>
      <c r="G424" s="66">
        <f>IF('##zz500##'!K424="","",IF('##zz500##'!K424="no",G423*(1+E424),IF('##zz500##'!T424&lt;&gt;0,G423*(1+'##zz500##'!T424),G423*(1+'##zz500##'!P424))))</f>
        <v>3.2355410136495797</v>
      </c>
      <c r="H424" s="6">
        <f t="shared" si="11"/>
        <v>6.722441644414201E-2</v>
      </c>
      <c r="I424" s="17">
        <f>G424/MAX(G$240:G424)-1</f>
        <v>-5.1244874834602827E-3</v>
      </c>
      <c r="N424" s="20"/>
      <c r="O424" s="20"/>
      <c r="S424" s="192"/>
      <c r="Y424" s="39"/>
      <c r="Z424" s="39"/>
      <c r="AA424" s="17"/>
      <c r="AC424" s="142"/>
      <c r="AE424" s="17"/>
      <c r="AG424" s="66"/>
      <c r="AI424" s="17"/>
    </row>
    <row r="425" spans="1:36" x14ac:dyDescent="0.25">
      <c r="A425" s="180">
        <f>IF('##zz500##'!B425&lt;&gt;"",'##zz500##'!B425,"")</f>
        <v>39734</v>
      </c>
      <c r="B425" s="192">
        <v>2012.91</v>
      </c>
      <c r="C425" s="146">
        <f t="shared" si="12"/>
        <v>2.2290276381143892E-2</v>
      </c>
      <c r="D425" s="143">
        <f>IF('##zz500##'!K425="","",IF('##zz500##'!K425="yes",D424,IF('##zz500##'!T425&lt;&gt;0,D424*(1+'##zz500##'!T425),D424*(1+C425))))</f>
        <v>1.1719326245383863</v>
      </c>
      <c r="E425" s="6">
        <f t="shared" si="10"/>
        <v>0</v>
      </c>
      <c r="F425" s="17">
        <f>D425/MAX(D$240:D425)-1</f>
        <v>0</v>
      </c>
      <c r="G425" s="66">
        <f>IF('##zz500##'!K425="","",IF('##zz500##'!K425="no",G424*(1+E425),IF('##zz500##'!T425&lt;&gt;0,G424*(1+'##zz500##'!T425),G424*(1+'##zz500##'!P425))))</f>
        <v>3.172939792883692</v>
      </c>
      <c r="H425" s="6">
        <f t="shared" si="11"/>
        <v>-1.9347991727440839E-2</v>
      </c>
      <c r="I425" s="17">
        <f>G425/MAX(G$240:G425)-1</f>
        <v>-2.4373330669463789E-2</v>
      </c>
      <c r="N425" s="20"/>
      <c r="O425" s="20"/>
      <c r="S425" s="192"/>
      <c r="Y425" s="39"/>
      <c r="Z425" s="39"/>
      <c r="AA425" s="17"/>
      <c r="AC425" s="142"/>
      <c r="AE425" s="17"/>
      <c r="AG425" s="66"/>
      <c r="AI425" s="17"/>
    </row>
    <row r="426" spans="1:36" x14ac:dyDescent="0.25">
      <c r="A426" s="180">
        <f>IF('##zz500##'!B426&lt;&gt;"",'##zz500##'!B426,"")</f>
        <v>39735</v>
      </c>
      <c r="B426" s="192">
        <v>1950.27</v>
      </c>
      <c r="C426" s="146">
        <f t="shared" si="12"/>
        <v>-3.1119126041402767E-2</v>
      </c>
      <c r="D426" s="143">
        <f>IF('##zz500##'!K426="","",IF('##zz500##'!K426="yes",D425,IF('##zz500##'!T426&lt;&gt;0,D425*(1+'##zz500##'!T426),D425*(1+C426))))</f>
        <v>1.1719326245383863</v>
      </c>
      <c r="E426" s="6">
        <f t="shared" si="10"/>
        <v>0</v>
      </c>
      <c r="F426" s="17">
        <f>D426/MAX(D$240:D426)-1</f>
        <v>0</v>
      </c>
      <c r="G426" s="66">
        <f>IF('##zz500##'!K426="","",IF('##zz500##'!K426="no",G425*(1+E426),IF('##zz500##'!T426&lt;&gt;0,G425*(1+'##zz500##'!T426),G425*(1+'##zz500##'!P426))))</f>
        <v>3.268875925973739</v>
      </c>
      <c r="H426" s="6">
        <f t="shared" si="11"/>
        <v>3.023572439200195E-2</v>
      </c>
      <c r="I426" s="17">
        <f>G426/MAX(G$240:G426)-1</f>
        <v>0</v>
      </c>
      <c r="N426" s="20"/>
      <c r="O426" s="20"/>
      <c r="S426" s="192"/>
      <c r="Y426" s="39"/>
      <c r="Z426" s="39"/>
      <c r="AA426" s="17"/>
      <c r="AC426" s="142"/>
      <c r="AE426" s="17"/>
      <c r="AG426" s="66"/>
      <c r="AI426" s="17"/>
    </row>
    <row r="427" spans="1:36" x14ac:dyDescent="0.25">
      <c r="A427" s="180">
        <f>IF('##zz500##'!B427&lt;&gt;"",'##zz500##'!B427,"")</f>
        <v>39736</v>
      </c>
      <c r="B427" s="192">
        <v>1943.79</v>
      </c>
      <c r="C427" s="146">
        <f t="shared" si="12"/>
        <v>-3.3226168684336033E-3</v>
      </c>
      <c r="D427" s="143">
        <f>IF('##zz500##'!K427="","",IF('##zz500##'!K427="yes",D426,IF('##zz500##'!T427&lt;&gt;0,D426*(1+'##zz500##'!T427),D426*(1+C427))))</f>
        <v>1.1719326245383863</v>
      </c>
      <c r="E427" s="6">
        <f t="shared" si="10"/>
        <v>0</v>
      </c>
      <c r="F427" s="17">
        <f>D427/MAX(D$240:D427)-1</f>
        <v>0</v>
      </c>
      <c r="G427" s="66">
        <f>IF('##zz500##'!K427="","",IF('##zz500##'!K427="no",G426*(1+E427),IF('##zz500##'!T427&lt;&gt;0,G426*(1+'##zz500##'!T427),G426*(1+'##zz500##'!P427))))</f>
        <v>3.2860273021489337</v>
      </c>
      <c r="H427" s="6">
        <f t="shared" si="11"/>
        <v>5.2468727977448282E-3</v>
      </c>
      <c r="I427" s="17">
        <f>G427/MAX(G$240:G427)-1</f>
        <v>0</v>
      </c>
      <c r="N427" s="20"/>
      <c r="O427" s="20"/>
      <c r="S427" s="192"/>
      <c r="Y427" s="39"/>
      <c r="Z427" s="39"/>
      <c r="AA427" s="17"/>
      <c r="AC427" s="142"/>
      <c r="AE427" s="17"/>
      <c r="AG427" s="66"/>
      <c r="AI427" s="17"/>
    </row>
    <row r="428" spans="1:36" x14ac:dyDescent="0.25">
      <c r="A428" s="180">
        <f>IF('##zz500##'!B428&lt;&gt;"",'##zz500##'!B428,"")</f>
        <v>39737</v>
      </c>
      <c r="B428" s="192">
        <v>1813.45</v>
      </c>
      <c r="C428" s="146">
        <f t="shared" si="12"/>
        <v>-6.7054568651963353E-2</v>
      </c>
      <c r="D428" s="143">
        <f>IF('##zz500##'!K428="","",IF('##zz500##'!K428="yes",D427,IF('##zz500##'!T428&lt;&gt;0,D427*(1+'##zz500##'!T428),D427*(1+C428))))</f>
        <v>1.1719326245383863</v>
      </c>
      <c r="E428" s="6">
        <f t="shared" si="10"/>
        <v>0</v>
      </c>
      <c r="F428" s="17">
        <f>D428/MAX(D$240:D428)-1</f>
        <v>0</v>
      </c>
      <c r="G428" s="66">
        <f>IF('##zz500##'!K428="","",IF('##zz500##'!K428="no",G427*(1+E428),IF('##zz500##'!T428&lt;&gt;0,G427*(1+'##zz500##'!T428),G427*(1+'##zz500##'!P428))))</f>
        <v>3.4719358531292159</v>
      </c>
      <c r="H428" s="6">
        <f t="shared" si="11"/>
        <v>5.6575473630029016E-2</v>
      </c>
      <c r="I428" s="17">
        <f>G428/MAX(G$240:G428)-1</f>
        <v>0</v>
      </c>
      <c r="N428" s="20"/>
      <c r="O428" s="20"/>
      <c r="S428" s="192"/>
      <c r="Y428" s="39"/>
      <c r="Z428" s="39"/>
      <c r="AA428" s="17"/>
      <c r="AC428" s="142"/>
      <c r="AE428" s="17"/>
      <c r="AF428" s="14"/>
      <c r="AG428" s="66"/>
      <c r="AI428" s="17"/>
      <c r="AJ428" s="14"/>
    </row>
    <row r="429" spans="1:36" x14ac:dyDescent="0.25">
      <c r="A429" s="180">
        <f>IF('##zz500##'!B429&lt;&gt;"",'##zz500##'!B429,"")</f>
        <v>39738</v>
      </c>
      <c r="B429" s="192">
        <v>1872.58</v>
      </c>
      <c r="C429" s="146">
        <f t="shared" si="12"/>
        <v>3.2606358046816775E-2</v>
      </c>
      <c r="D429" s="143">
        <f>IF('##zz500##'!K429="","",IF('##zz500##'!K429="yes",D428,IF('##zz500##'!T429&lt;&gt;0,D428*(1+'##zz500##'!T429),D428*(1+C429))))</f>
        <v>1.1719326245383863</v>
      </c>
      <c r="E429" s="6">
        <f t="shared" si="10"/>
        <v>0</v>
      </c>
      <c r="F429" s="17">
        <f>D429/MAX(D$240:D429)-1</f>
        <v>0</v>
      </c>
      <c r="G429" s="66">
        <f>IF('##zz500##'!K429="","",IF('##zz500##'!K429="no",G428*(1+E429),IF('##zz500##'!T429&lt;&gt;0,G428*(1+'##zz500##'!T429),G428*(1+'##zz500##'!P429))))</f>
        <v>3.4274716424052145</v>
      </c>
      <c r="H429" s="6">
        <f t="shared" si="11"/>
        <v>-1.2806748916148969E-2</v>
      </c>
      <c r="I429" s="17">
        <f>G429/MAX(G$240:G429)-1</f>
        <v>-1.2806748916148969E-2</v>
      </c>
      <c r="N429" s="20"/>
      <c r="O429" s="20"/>
      <c r="S429" s="192"/>
      <c r="Y429" s="39"/>
      <c r="Z429" s="39"/>
      <c r="AA429" s="17"/>
      <c r="AC429" s="142"/>
      <c r="AE429" s="17"/>
      <c r="AG429" s="66"/>
      <c r="AI429" s="17"/>
    </row>
    <row r="430" spans="1:36" x14ac:dyDescent="0.25">
      <c r="A430" s="180">
        <f>IF('##zz500##'!B430&lt;&gt;"",'##zz500##'!B430,"")</f>
        <v>39741</v>
      </c>
      <c r="B430" s="192">
        <v>1920.07</v>
      </c>
      <c r="C430" s="146">
        <f t="shared" si="12"/>
        <v>2.5360732251759721E-2</v>
      </c>
      <c r="D430" s="143">
        <f>IF('##zz500##'!K430="","",IF('##zz500##'!K430="yes",D429,IF('##zz500##'!T430&lt;&gt;0,D429*(1+'##zz500##'!T430),D429*(1+C430))))</f>
        <v>1.1719326245383863</v>
      </c>
      <c r="E430" s="6">
        <f t="shared" si="10"/>
        <v>0</v>
      </c>
      <c r="F430" s="17">
        <f>D430/MAX(D$240:D430)-1</f>
        <v>0</v>
      </c>
      <c r="G430" s="66">
        <f>IF('##zz500##'!K430="","",IF('##zz500##'!K430="no",G429*(1+E430),IF('##zz500##'!T430&lt;&gt;0,G429*(1+'##zz500##'!T430),G429*(1+'##zz500##'!P430))))</f>
        <v>3.3080342617245515</v>
      </c>
      <c r="H430" s="6">
        <f t="shared" si="11"/>
        <v>-3.4847080630213023E-2</v>
      </c>
      <c r="I430" s="17">
        <f>G430/MAX(G$240:G430)-1</f>
        <v>-4.7207551734270048E-2</v>
      </c>
      <c r="N430" s="20"/>
      <c r="O430" s="20"/>
      <c r="S430" s="192"/>
      <c r="Y430" s="39"/>
      <c r="Z430" s="39"/>
      <c r="AA430" s="17"/>
      <c r="AC430" s="142"/>
      <c r="AE430" s="17"/>
      <c r="AG430" s="66"/>
      <c r="AI430" s="17"/>
    </row>
    <row r="431" spans="1:36" x14ac:dyDescent="0.25">
      <c r="A431" s="180">
        <f>IF('##zz500##'!B431&lt;&gt;"",'##zz500##'!B431,"")</f>
        <v>39742</v>
      </c>
      <c r="B431" s="192">
        <v>1919.45</v>
      </c>
      <c r="C431" s="146">
        <f t="shared" si="12"/>
        <v>-3.2290489409236844E-4</v>
      </c>
      <c r="D431" s="143">
        <f>IF('##zz500##'!K431="","",IF('##zz500##'!K431="yes",D430,IF('##zz500##'!T431&lt;&gt;0,D430*(1+'##zz500##'!T431),D430*(1+C431))))</f>
        <v>1.1719326245383863</v>
      </c>
      <c r="E431" s="6">
        <f t="shared" si="10"/>
        <v>0</v>
      </c>
      <c r="F431" s="17">
        <f>D431/MAX(D$240:D431)-1</f>
        <v>0</v>
      </c>
      <c r="G431" s="66">
        <f>IF('##zz500##'!K431="","",IF('##zz500##'!K431="no",G430*(1+E431),IF('##zz500##'!T431&lt;&gt;0,G430*(1+'##zz500##'!T431),G430*(1+'##zz500##'!P431))))</f>
        <v>3.3152555885317816</v>
      </c>
      <c r="H431" s="6">
        <f t="shared" si="11"/>
        <v>2.1829661472325679E-3</v>
      </c>
      <c r="I431" s="17">
        <f>G431/MAX(G$240:G431)-1</f>
        <v>-4.5127638074367149E-2</v>
      </c>
      <c r="N431" s="20"/>
      <c r="O431" s="20"/>
      <c r="S431" s="192"/>
      <c r="Y431" s="39"/>
      <c r="Z431" s="39"/>
      <c r="AA431" s="17"/>
      <c r="AC431" s="142"/>
      <c r="AE431" s="17"/>
      <c r="AG431" s="66"/>
      <c r="AI431" s="17"/>
    </row>
    <row r="432" spans="1:36" x14ac:dyDescent="0.25">
      <c r="A432" s="180">
        <f>IF('##zz500##'!B432&lt;&gt;"",'##zz500##'!B432,"")</f>
        <v>39743</v>
      </c>
      <c r="B432" s="192">
        <v>1912.69</v>
      </c>
      <c r="C432" s="146">
        <f t="shared" si="12"/>
        <v>-3.521842194378566E-3</v>
      </c>
      <c r="D432" s="143">
        <f>IF('##zz500##'!K432="","",IF('##zz500##'!K432="yes",D431,IF('##zz500##'!T432&lt;&gt;0,D431*(1+'##zz500##'!T432),D431*(1+C432))))</f>
        <v>1.1719326245383863</v>
      </c>
      <c r="E432" s="6">
        <f t="shared" si="10"/>
        <v>0</v>
      </c>
      <c r="F432" s="17">
        <f>D432/MAX(D$240:D432)-1</f>
        <v>0</v>
      </c>
      <c r="G432" s="66">
        <f>IF('##zz500##'!K432="","",IF('##zz500##'!K432="no",G431*(1+E432),IF('##zz500##'!T432&lt;&gt;0,G431*(1+'##zz500##'!T432),G431*(1+'##zz500##'!P432))))</f>
        <v>3.378151454262849</v>
      </c>
      <c r="H432" s="6">
        <f t="shared" si="11"/>
        <v>1.8971649108635358E-2</v>
      </c>
      <c r="I432" s="17">
        <f>G432/MAX(G$240:G432)-1</f>
        <v>-2.7012134680380107E-2</v>
      </c>
      <c r="N432" s="20"/>
      <c r="O432" s="20"/>
      <c r="S432" s="192"/>
      <c r="Y432" s="39"/>
      <c r="Z432" s="39"/>
      <c r="AA432" s="17"/>
      <c r="AC432" s="142"/>
      <c r="AE432" s="17"/>
      <c r="AG432" s="66"/>
      <c r="AI432" s="17"/>
    </row>
    <row r="433" spans="1:41" x14ac:dyDescent="0.25">
      <c r="A433" s="180">
        <f>IF('##zz500##'!B433&lt;&gt;"",'##zz500##'!B433,"")</f>
        <v>39744</v>
      </c>
      <c r="B433" s="192">
        <v>1913.47</v>
      </c>
      <c r="C433" s="146">
        <f t="shared" si="12"/>
        <v>4.0780262353012908E-4</v>
      </c>
      <c r="D433" s="143">
        <f>IF('##zz500##'!K433="","",IF('##zz500##'!K433="yes",D432,IF('##zz500##'!T433&lt;&gt;0,D432*(1+'##zz500##'!T433),D432*(1+C433))))</f>
        <v>1.1719326245383863</v>
      </c>
      <c r="E433" s="6">
        <f t="shared" si="10"/>
        <v>0</v>
      </c>
      <c r="F433" s="17">
        <f>D433/MAX(D$240:D433)-1</f>
        <v>0</v>
      </c>
      <c r="G433" s="66">
        <f>IF('##zz500##'!K433="","",IF('##zz500##'!K433="no",G432*(1+E433),IF('##zz500##'!T433&lt;&gt;0,G432*(1+'##zz500##'!T433),G432*(1+'##zz500##'!P433))))</f>
        <v>3.3438646193819186</v>
      </c>
      <c r="H433" s="6">
        <f t="shared" si="11"/>
        <v>-1.0149584867683803E-2</v>
      </c>
      <c r="I433" s="17">
        <f>G433/MAX(G$240:G433)-1</f>
        <v>-3.6887557594668219E-2</v>
      </c>
      <c r="N433" s="20"/>
      <c r="O433" s="20"/>
      <c r="S433" s="192"/>
      <c r="Y433" s="39"/>
      <c r="Z433" s="39"/>
      <c r="AA433" s="17"/>
      <c r="AC433" s="142"/>
      <c r="AE433" s="17"/>
      <c r="AG433" s="66"/>
      <c r="AI433" s="17"/>
    </row>
    <row r="434" spans="1:41" x14ac:dyDescent="0.25">
      <c r="A434" s="180">
        <f>IF('##zz500##'!B434&lt;&gt;"",'##zz500##'!B434,"")</f>
        <v>39745</v>
      </c>
      <c r="B434" s="192">
        <v>1904.81</v>
      </c>
      <c r="C434" s="146">
        <f t="shared" si="12"/>
        <v>-4.5258091321003224E-3</v>
      </c>
      <c r="D434" s="143">
        <f>IF('##zz500##'!K434="","",IF('##zz500##'!K434="yes",D433,IF('##zz500##'!T434&lt;&gt;0,D433*(1+'##zz500##'!T434),D433*(1+C434))))</f>
        <v>1.1719326245383863</v>
      </c>
      <c r="E434" s="6">
        <f t="shared" ref="E434:E497" si="13">D434/D433-1</f>
        <v>0</v>
      </c>
      <c r="F434" s="17">
        <f>D434/MAX(D$240:D434)-1</f>
        <v>0</v>
      </c>
      <c r="G434" s="66">
        <f>IF('##zz500##'!K434="","",IF('##zz500##'!K434="no",G433*(1+E434),IF('##zz500##'!T434&lt;&gt;0,G433*(1+'##zz500##'!T434),G433*(1+'##zz500##'!P434))))</f>
        <v>3.3919615745206291</v>
      </c>
      <c r="H434" s="6">
        <f t="shared" ref="H434:H497" si="14">G434/G433-1</f>
        <v>1.4383643063755613E-2</v>
      </c>
      <c r="I434" s="17">
        <f>G434/MAX(G$240:G434)-1</f>
        <v>-2.3034491992848016E-2</v>
      </c>
      <c r="N434" s="20"/>
      <c r="O434" s="20"/>
      <c r="S434" s="192"/>
      <c r="Y434" s="39"/>
      <c r="Z434" s="39"/>
      <c r="AA434" s="17"/>
      <c r="AC434" s="142"/>
      <c r="AE434" s="17"/>
      <c r="AG434" s="66"/>
      <c r="AI434" s="17"/>
    </row>
    <row r="435" spans="1:41" x14ac:dyDescent="0.25">
      <c r="A435" s="180">
        <f>IF('##zz500##'!B435&lt;&gt;"",'##zz500##'!B435,"")</f>
        <v>39748</v>
      </c>
      <c r="B435" s="192">
        <v>1737.9</v>
      </c>
      <c r="C435" s="146">
        <f t="shared" si="12"/>
        <v>-8.7625537455179203E-2</v>
      </c>
      <c r="D435" s="143">
        <f>IF('##zz500##'!K435="","",IF('##zz500##'!K435="yes",D434,IF('##zz500##'!T435&lt;&gt;0,D434*(1+'##zz500##'!T435),D434*(1+C435))))</f>
        <v>1.1719326245383863</v>
      </c>
      <c r="E435" s="6">
        <f t="shared" si="13"/>
        <v>0</v>
      </c>
      <c r="F435" s="17">
        <f>D435/MAX(D$240:D435)-1</f>
        <v>0</v>
      </c>
      <c r="G435" s="66">
        <f>IF('##zz500##'!K435="","",IF('##zz500##'!K435="no",G434*(1+E435),IF('##zz500##'!T435&lt;&gt;0,G434*(1+'##zz500##'!T435),G434*(1+'##zz500##'!P435))))</f>
        <v>3.6577189333210427</v>
      </c>
      <c r="H435" s="6">
        <f t="shared" si="14"/>
        <v>7.8349165508448282E-2</v>
      </c>
      <c r="I435" s="17">
        <f>G435/MAX(G$240:G435)-1</f>
        <v>0</v>
      </c>
      <c r="N435" s="20"/>
      <c r="O435" s="20"/>
      <c r="S435" s="192"/>
      <c r="Y435" s="39"/>
      <c r="Z435" s="39"/>
      <c r="AA435" s="17"/>
      <c r="AC435" s="142"/>
      <c r="AE435" s="17"/>
      <c r="AG435" s="66"/>
      <c r="AI435" s="17"/>
    </row>
    <row r="436" spans="1:41" x14ac:dyDescent="0.25">
      <c r="A436" s="180">
        <f>IF('##zz500##'!B436&lt;&gt;"",'##zz500##'!B436,"")</f>
        <v>39749</v>
      </c>
      <c r="B436" s="192">
        <v>1763.51</v>
      </c>
      <c r="C436" s="146">
        <f t="shared" si="12"/>
        <v>1.4736175844409782E-2</v>
      </c>
      <c r="D436" s="143">
        <f>IF('##zz500##'!K436="","",IF('##zz500##'!K436="yes",D435,IF('##zz500##'!T436&lt;&gt;0,D435*(1+'##zz500##'!T436),D435*(1+C436))))</f>
        <v>1.1719326245383863</v>
      </c>
      <c r="E436" s="6">
        <f t="shared" si="13"/>
        <v>0</v>
      </c>
      <c r="F436" s="17">
        <f>D436/MAX(D$240:D436)-1</f>
        <v>0</v>
      </c>
      <c r="G436" s="66">
        <f>IF('##zz500##'!K436="","",IF('##zz500##'!K436="no",G435*(1+E436),IF('##zz500##'!T436&lt;&gt;0,G435*(1+'##zz500##'!T436),G435*(1+'##zz500##'!P436))))</f>
        <v>3.5727012881822837</v>
      </c>
      <c r="H436" s="6">
        <f t="shared" si="14"/>
        <v>-2.3243351030683757E-2</v>
      </c>
      <c r="I436" s="17">
        <f>G436/MAX(G$240:G436)-1</f>
        <v>-2.3243351030683757E-2</v>
      </c>
      <c r="N436" s="20"/>
      <c r="O436" s="20"/>
      <c r="S436" s="192"/>
      <c r="Y436" s="39"/>
      <c r="Z436" s="39"/>
      <c r="AA436" s="17"/>
      <c r="AC436" s="142"/>
      <c r="AE436" s="17"/>
      <c r="AG436" s="66"/>
      <c r="AI436" s="17"/>
    </row>
    <row r="437" spans="1:41" x14ac:dyDescent="0.25">
      <c r="A437" s="180">
        <f>IF('##zz500##'!B437&lt;&gt;"",'##zz500##'!B437,"")</f>
        <v>39750</v>
      </c>
      <c r="B437" s="192">
        <v>1712.56</v>
      </c>
      <c r="C437" s="146">
        <f t="shared" si="12"/>
        <v>-2.8891245300565416E-2</v>
      </c>
      <c r="D437" s="143">
        <f>IF('##zz500##'!K437="","",IF('##zz500##'!K437="yes",D436,IF('##zz500##'!T437&lt;&gt;0,D436*(1+'##zz500##'!T437),D436*(1+C437))))</f>
        <v>1.1719326245383863</v>
      </c>
      <c r="E437" s="6">
        <f t="shared" si="13"/>
        <v>0</v>
      </c>
      <c r="F437" s="17">
        <f>D437/MAX(D$240:D437)-1</f>
        <v>0</v>
      </c>
      <c r="G437" s="66">
        <f>IF('##zz500##'!K437="","",IF('##zz500##'!K437="no",G436*(1+E437),IF('##zz500##'!T437&lt;&gt;0,G436*(1+'##zz500##'!T437),G436*(1+'##zz500##'!P437))))</f>
        <v>3.7144074590282403</v>
      </c>
      <c r="H437" s="6">
        <f t="shared" si="14"/>
        <v>3.9663593291353383E-2</v>
      </c>
      <c r="I437" s="17">
        <f>G437/MAX(G$240:G437)-1</f>
        <v>0</v>
      </c>
      <c r="N437" s="20"/>
      <c r="O437" s="20"/>
      <c r="S437" s="192"/>
      <c r="Y437" s="39"/>
      <c r="Z437" s="39"/>
      <c r="AA437" s="17"/>
      <c r="AC437" s="142"/>
      <c r="AE437" s="17"/>
      <c r="AG437" s="66"/>
      <c r="AI437" s="17"/>
    </row>
    <row r="438" spans="1:41" x14ac:dyDescent="0.25">
      <c r="A438" s="180">
        <f>IF('##zz500##'!B438&lt;&gt;"",'##zz500##'!B438,"")</f>
        <v>39751</v>
      </c>
      <c r="B438" s="192">
        <v>1736.7</v>
      </c>
      <c r="C438" s="146">
        <f t="shared" si="12"/>
        <v>1.4095856495538905E-2</v>
      </c>
      <c r="D438" s="143">
        <f>IF('##zz500##'!K438="","",IF('##zz500##'!K438="yes",D437,IF('##zz500##'!T438&lt;&gt;0,D437*(1+'##zz500##'!T438),D437*(1+C438))))</f>
        <v>1.1719326245383863</v>
      </c>
      <c r="E438" s="6">
        <f t="shared" si="13"/>
        <v>0</v>
      </c>
      <c r="F438" s="17">
        <f>D438/MAX(D$240:D438)-1</f>
        <v>0</v>
      </c>
      <c r="G438" s="66">
        <f>IF('##zz500##'!K438="","",IF('##zz500##'!K438="no",G437*(1+E438),IF('##zz500##'!T438&lt;&gt;0,G437*(1+'##zz500##'!T438),G437*(1+'##zz500##'!P438))))</f>
        <v>3.6830797404832984</v>
      </c>
      <c r="H438" s="6">
        <f t="shared" si="14"/>
        <v>-8.4341093136663936E-3</v>
      </c>
      <c r="I438" s="17">
        <f>G438/MAX(G$240:G438)-1</f>
        <v>-8.4341093136663936E-3</v>
      </c>
      <c r="N438" s="20"/>
      <c r="O438" s="20"/>
      <c r="S438" s="192"/>
      <c r="Y438" s="39"/>
      <c r="Z438" s="39"/>
      <c r="AA438" s="17"/>
      <c r="AC438" s="142"/>
      <c r="AE438" s="17"/>
      <c r="AG438" s="66"/>
      <c r="AI438" s="17"/>
    </row>
    <row r="439" spans="1:41" x14ac:dyDescent="0.25">
      <c r="A439" s="180">
        <f>IF('##zz500##'!B439&lt;&gt;"",'##zz500##'!B439,"")</f>
        <v>39752</v>
      </c>
      <c r="B439" s="192">
        <v>1737.95</v>
      </c>
      <c r="C439" s="146">
        <f t="shared" si="12"/>
        <v>7.1975585881278725E-4</v>
      </c>
      <c r="D439" s="143">
        <f>IF('##zz500##'!K439="","",IF('##zz500##'!K439="yes",D438,IF('##zz500##'!T439&lt;&gt;0,D438*(1+'##zz500##'!T439),D438*(1+C439))))</f>
        <v>1.1719326245383863</v>
      </c>
      <c r="E439" s="6">
        <f t="shared" si="13"/>
        <v>0</v>
      </c>
      <c r="F439" s="17">
        <f>D439/MAX(D$240:D439)-1</f>
        <v>0</v>
      </c>
      <c r="G439" s="66">
        <f>IF('##zz500##'!K439="","",IF('##zz500##'!K439="no",G438*(1+E439),IF('##zz500##'!T439&lt;&gt;0,G438*(1+'##zz500##'!T439),G438*(1+'##zz500##'!P439))))</f>
        <v>3.7484159996904785</v>
      </c>
      <c r="H439" s="6">
        <f t="shared" si="14"/>
        <v>1.773957226313172E-2</v>
      </c>
      <c r="I439" s="17">
        <f>G439/MAX(G$240:G439)-1</f>
        <v>0</v>
      </c>
      <c r="N439" s="20"/>
      <c r="O439" s="20"/>
      <c r="S439" s="192"/>
      <c r="Y439" s="39"/>
      <c r="Z439" s="39"/>
      <c r="AA439" s="17"/>
      <c r="AC439" s="142"/>
      <c r="AE439" s="17"/>
      <c r="AG439" s="66"/>
      <c r="AI439" s="17"/>
    </row>
    <row r="440" spans="1:41" x14ac:dyDescent="0.25">
      <c r="A440" s="180">
        <f>IF('##zz500##'!B440&lt;&gt;"",'##zz500##'!B440,"")</f>
        <v>39755</v>
      </c>
      <c r="B440" s="192">
        <v>1750.58</v>
      </c>
      <c r="C440" s="146">
        <f t="shared" si="12"/>
        <v>7.2671826001897699E-3</v>
      </c>
      <c r="D440" s="143">
        <f>IF('##zz500##'!K440="","",IF('##zz500##'!K440="yes",D439,IF('##zz500##'!T440&lt;&gt;0,D439*(1+'##zz500##'!T440),D439*(1+C440))))</f>
        <v>1.1719326245383863</v>
      </c>
      <c r="E440" s="6">
        <f t="shared" si="13"/>
        <v>0</v>
      </c>
      <c r="F440" s="17">
        <f>D440/MAX(D$240:D440)-1</f>
        <v>0</v>
      </c>
      <c r="G440" s="66">
        <f>IF('##zz500##'!K440="","",IF('##zz500##'!K440="no",G439*(1+E440),IF('##zz500##'!T440&lt;&gt;0,G439*(1+'##zz500##'!T440),G439*(1+'##zz500##'!P440))))</f>
        <v>3.8017378544126479</v>
      </c>
      <c r="H440" s="6">
        <f t="shared" si="14"/>
        <v>1.4225169972215568E-2</v>
      </c>
      <c r="I440" s="17">
        <f>G440/MAX(G$240:G440)-1</f>
        <v>0</v>
      </c>
      <c r="N440" s="20"/>
      <c r="O440" s="20"/>
      <c r="S440" s="192"/>
      <c r="Y440" s="39"/>
      <c r="Z440" s="39"/>
      <c r="AA440" s="17"/>
      <c r="AC440" s="142"/>
      <c r="AE440" s="17"/>
      <c r="AG440" s="66"/>
      <c r="AI440" s="17"/>
    </row>
    <row r="441" spans="1:41" s="49" customFormat="1" x14ac:dyDescent="0.25">
      <c r="A441" s="180">
        <f>IF('##zz500##'!B441&lt;&gt;"",'##zz500##'!B441,"")</f>
        <v>39756</v>
      </c>
      <c r="B441" s="192">
        <v>1739.63</v>
      </c>
      <c r="C441" s="146">
        <f t="shared" si="12"/>
        <v>-6.2550697483119144E-3</v>
      </c>
      <c r="D441" s="143">
        <f>IF('##zz500##'!K441="","",IF('##zz500##'!K441="yes",D440,IF('##zz500##'!T441&lt;&gt;0,D440*(1+'##zz500##'!T441),D440*(1+C441))))</f>
        <v>1.1719326245383863</v>
      </c>
      <c r="E441" s="6">
        <f t="shared" si="13"/>
        <v>0</v>
      </c>
      <c r="F441" s="52">
        <f>D441/MAX(D$240:D441)-1</f>
        <v>0</v>
      </c>
      <c r="G441" s="66">
        <f>IF('##zz500##'!K441="","",IF('##zz500##'!K441="no",G440*(1+E441),IF('##zz500##'!T441&lt;&gt;0,G440*(1+'##zz500##'!T441),G440*(1+'##zz500##'!P441))))</f>
        <v>3.8666720702660395</v>
      </c>
      <c r="H441" s="6">
        <f t="shared" si="14"/>
        <v>1.7080140277958122E-2</v>
      </c>
      <c r="I441" s="52">
        <f>G441/MAX(G$240:G441)-1</f>
        <v>0</v>
      </c>
      <c r="J441" s="23"/>
      <c r="K441" s="23"/>
      <c r="L441" s="23"/>
      <c r="M441" s="23"/>
      <c r="N441" s="54"/>
      <c r="O441" s="54"/>
      <c r="P441" s="112"/>
      <c r="Q441" s="55"/>
      <c r="R441" s="17"/>
      <c r="S441" s="192"/>
      <c r="T441" s="53"/>
      <c r="U441" s="53"/>
      <c r="V441" s="146"/>
      <c r="W441" s="146"/>
      <c r="X441" s="89"/>
      <c r="Y441" s="115"/>
      <c r="Z441" s="115"/>
      <c r="AA441" s="17"/>
      <c r="AB441" s="6"/>
      <c r="AC441" s="142"/>
      <c r="AD441" s="6"/>
      <c r="AE441" s="52"/>
      <c r="AF441" s="52"/>
      <c r="AG441" s="66"/>
      <c r="AH441" s="6"/>
      <c r="AI441" s="52"/>
      <c r="AJ441" s="52"/>
      <c r="AL441" s="52"/>
      <c r="AM441" s="50"/>
      <c r="AN441" s="50"/>
      <c r="AO441" s="50"/>
    </row>
    <row r="442" spans="1:41" x14ac:dyDescent="0.25">
      <c r="A442" s="180">
        <f>IF('##zz500##'!B442&lt;&gt;"",'##zz500##'!B442,"")</f>
        <v>39757</v>
      </c>
      <c r="B442" s="192">
        <v>1806.16</v>
      </c>
      <c r="C442" s="146">
        <f t="shared" si="12"/>
        <v>3.8243764478653519E-2</v>
      </c>
      <c r="D442" s="143">
        <f>IF('##zz500##'!K442="","",IF('##zz500##'!K442="yes",D441,IF('##zz500##'!T442&lt;&gt;0,D441*(1+'##zz500##'!T442),D441*(1+C442))))</f>
        <v>1.1719326245383863</v>
      </c>
      <c r="E442" s="6">
        <f t="shared" si="13"/>
        <v>0</v>
      </c>
      <c r="F442" s="17">
        <f>D442/MAX(D$240:D442)-1</f>
        <v>0</v>
      </c>
      <c r="G442" s="66">
        <f>IF('##zz500##'!K442="","",IF('##zz500##'!K442="no",G441*(1+E442),IF('##zz500##'!T442&lt;&gt;0,G441*(1+'##zz500##'!T442),G441*(1+'##zz500##'!P442))))</f>
        <v>3.7392647784628239</v>
      </c>
      <c r="H442" s="6">
        <f t="shared" si="14"/>
        <v>-3.2950115626032339E-2</v>
      </c>
      <c r="I442" s="17">
        <f>G442/MAX(G$240:G442)-1</f>
        <v>-3.2950115626032339E-2</v>
      </c>
      <c r="N442" s="20"/>
      <c r="O442" s="20"/>
      <c r="S442" s="192"/>
      <c r="Y442" s="39"/>
      <c r="Z442" s="39"/>
      <c r="AA442" s="17"/>
      <c r="AC442" s="142"/>
      <c r="AE442" s="17"/>
      <c r="AG442" s="66"/>
      <c r="AI442" s="17"/>
    </row>
    <row r="443" spans="1:41" x14ac:dyDescent="0.25">
      <c r="A443" s="180">
        <f>IF('##zz500##'!B443&lt;&gt;"",'##zz500##'!B443,"")</f>
        <v>39758</v>
      </c>
      <c r="B443" s="192">
        <v>1795.94</v>
      </c>
      <c r="C443" s="146">
        <f t="shared" si="12"/>
        <v>-5.6584134295964983E-3</v>
      </c>
      <c r="D443" s="143">
        <f>IF('##zz500##'!K443="","",IF('##zz500##'!K443="yes",D442,IF('##zz500##'!T443&lt;&gt;0,D442*(1+'##zz500##'!T443),D442*(1+C443))))</f>
        <v>1.1719326245383863</v>
      </c>
      <c r="E443" s="6">
        <f t="shared" si="13"/>
        <v>0</v>
      </c>
      <c r="F443" s="17">
        <f>D443/MAX(D$240:D443)-1</f>
        <v>0</v>
      </c>
      <c r="G443" s="66">
        <f>IF('##zz500##'!K443="","",IF('##zz500##'!K443="no",G442*(1+E443),IF('##zz500##'!T443&lt;&gt;0,G442*(1+'##zz500##'!T443),G442*(1+'##zz500##'!P443))))</f>
        <v>3.8032932030324713</v>
      </c>
      <c r="H443" s="6">
        <f t="shared" si="14"/>
        <v>1.7123265765621731E-2</v>
      </c>
      <c r="I443" s="17">
        <f>G443/MAX(G$240:G443)-1</f>
        <v>-1.6391063447283138E-2</v>
      </c>
      <c r="N443" s="20"/>
      <c r="O443" s="20"/>
      <c r="S443" s="192"/>
      <c r="Y443" s="39"/>
      <c r="Z443" s="39"/>
      <c r="AA443" s="17"/>
      <c r="AC443" s="142"/>
      <c r="AE443" s="17"/>
      <c r="AG443" s="66"/>
      <c r="AI443" s="17"/>
    </row>
    <row r="444" spans="1:41" x14ac:dyDescent="0.25">
      <c r="A444" s="180">
        <f>IF('##zz500##'!B444&lt;&gt;"",'##zz500##'!B444,"")</f>
        <v>39759</v>
      </c>
      <c r="B444" s="192">
        <v>1863.82</v>
      </c>
      <c r="C444" s="146">
        <f t="shared" si="12"/>
        <v>3.7796362907446701E-2</v>
      </c>
      <c r="D444" s="143">
        <f>IF('##zz500##'!K444="","",IF('##zz500##'!K444="yes",D443,IF('##zz500##'!T444&lt;&gt;0,D443*(1+'##zz500##'!T444),D443*(1+C444))))</f>
        <v>1.1719326245383863</v>
      </c>
      <c r="E444" s="6">
        <f t="shared" si="13"/>
        <v>0</v>
      </c>
      <c r="F444" s="17">
        <f>D444/MAX(D$240:D444)-1</f>
        <v>0</v>
      </c>
      <c r="G444" s="66">
        <f>IF('##zz500##'!K444="","",IF('##zz500##'!K444="no",G443*(1+E444),IF('##zz500##'!T444&lt;&gt;0,G443*(1+'##zz500##'!T444),G443*(1+'##zz500##'!P444))))</f>
        <v>3.7423553671228915</v>
      </c>
      <c r="H444" s="6">
        <f t="shared" si="14"/>
        <v>-1.602238708837711E-2</v>
      </c>
      <c r="I444" s="17">
        <f>G444/MAX(G$240:G444)-1</f>
        <v>-3.2150826572317714E-2</v>
      </c>
      <c r="N444" s="20"/>
      <c r="O444" s="20"/>
      <c r="S444" s="192"/>
      <c r="Y444" s="39"/>
      <c r="Z444" s="39"/>
      <c r="AA444" s="17"/>
      <c r="AC444" s="142"/>
      <c r="AE444" s="17"/>
      <c r="AG444" s="66"/>
      <c r="AI444" s="17"/>
    </row>
    <row r="445" spans="1:41" x14ac:dyDescent="0.25">
      <c r="A445" s="180">
        <f>IF('##zz500##'!B445&lt;&gt;"",'##zz500##'!B445,"")</f>
        <v>39762</v>
      </c>
      <c r="B445" s="192">
        <v>1994.93</v>
      </c>
      <c r="C445" s="146">
        <f t="shared" si="12"/>
        <v>7.0344775783069302E-2</v>
      </c>
      <c r="D445" s="143">
        <f>IF('##zz500##'!K445="","",IF('##zz500##'!K445="yes",D444,IF('##zz500##'!T445&lt;&gt;0,D444*(1+'##zz500##'!T445),D444*(1+C445))))</f>
        <v>1.1719326245383863</v>
      </c>
      <c r="E445" s="6">
        <f t="shared" si="13"/>
        <v>0</v>
      </c>
      <c r="F445" s="17">
        <f>D445/MAX(D$240:D445)-1</f>
        <v>0</v>
      </c>
      <c r="G445" s="66">
        <f>IF('##zz500##'!K445="","",IF('##zz500##'!K445="no",G444*(1+E445),IF('##zz500##'!T445&lt;&gt;0,G444*(1+'##zz500##'!T445),G444*(1+'##zz500##'!P445))))</f>
        <v>3.4665483645600497</v>
      </c>
      <c r="H445" s="6">
        <f t="shared" si="14"/>
        <v>-7.3698774035690029E-2</v>
      </c>
      <c r="I445" s="17">
        <f>G445/MAX(G$240:G445)-1</f>
        <v>-0.10348012410539387</v>
      </c>
      <c r="N445" s="20"/>
      <c r="O445" s="20"/>
      <c r="S445" s="192"/>
      <c r="Y445" s="39"/>
      <c r="Z445" s="39"/>
      <c r="AA445" s="17"/>
      <c r="AC445" s="142"/>
      <c r="AE445" s="17"/>
      <c r="AG445" s="66"/>
      <c r="AI445" s="17"/>
    </row>
    <row r="446" spans="1:41" x14ac:dyDescent="0.25">
      <c r="A446" s="180">
        <f>IF('##zz500##'!B446&lt;&gt;"",'##zz500##'!B446,"")</f>
        <v>39763</v>
      </c>
      <c r="B446" s="192">
        <v>1961.74</v>
      </c>
      <c r="C446" s="146">
        <f t="shared" si="12"/>
        <v>-1.6637175239231472E-2</v>
      </c>
      <c r="D446" s="143">
        <f>IF('##zz500##'!K446="","",IF('##zz500##'!K446="yes",D445,IF('##zz500##'!T446&lt;&gt;0,D445*(1+'##zz500##'!T446),D445*(1+C446))))</f>
        <v>1.1719326245383863</v>
      </c>
      <c r="E446" s="6">
        <f t="shared" si="13"/>
        <v>0</v>
      </c>
      <c r="F446" s="17">
        <f>D446/MAX(D$240:D446)-1</f>
        <v>0</v>
      </c>
      <c r="G446" s="66">
        <f>IF('##zz500##'!K446="","",IF('##zz500##'!K446="no",G445*(1+E446),IF('##zz500##'!T446&lt;&gt;0,G445*(1+'##zz500##'!T446),G445*(1+'##zz500##'!P446))))</f>
        <v>3.4472694462590501</v>
      </c>
      <c r="H446" s="6">
        <f t="shared" si="14"/>
        <v>-5.5614162196887529E-3</v>
      </c>
      <c r="I446" s="17">
        <f>G446/MAX(G$240:G446)-1</f>
        <v>-0.10846604428446738</v>
      </c>
      <c r="N446" s="20"/>
      <c r="O446" s="20"/>
      <c r="S446" s="192"/>
      <c r="Y446" s="39"/>
      <c r="Z446" s="39"/>
      <c r="AA446" s="17"/>
      <c r="AC446" s="142"/>
      <c r="AE446" s="17"/>
      <c r="AG446" s="66"/>
      <c r="AI446" s="17"/>
    </row>
    <row r="447" spans="1:41" x14ac:dyDescent="0.25">
      <c r="A447" s="180">
        <f>IF('##zz500##'!B447&lt;&gt;"",'##zz500##'!B447,"")</f>
        <v>39764</v>
      </c>
      <c r="B447" s="192">
        <v>2041.45</v>
      </c>
      <c r="C447" s="146">
        <f t="shared" si="12"/>
        <v>4.0632295819017727E-2</v>
      </c>
      <c r="D447" s="143">
        <f>IF('##zz500##'!K447="","",IF('##zz500##'!K447="yes",D446,IF('##zz500##'!T447&lt;&gt;0,D446*(1+'##zz500##'!T447),D446*(1+C447))))</f>
        <v>1.1719326245383863</v>
      </c>
      <c r="E447" s="6">
        <f t="shared" si="13"/>
        <v>0</v>
      </c>
      <c r="F447" s="17">
        <f>D447/MAX(D$240:D447)-1</f>
        <v>0</v>
      </c>
      <c r="G447" s="66">
        <f>IF('##zz500##'!K447="","",IF('##zz500##'!K447="no",G446*(1+E447),IF('##zz500##'!T447&lt;&gt;0,G446*(1+'##zz500##'!T447),G446*(1+'##zz500##'!P447))))</f>
        <v>3.4161043477623019</v>
      </c>
      <c r="H447" s="6">
        <f t="shared" si="14"/>
        <v>-9.0405171346754631E-3</v>
      </c>
      <c r="I447" s="17">
        <f>G447/MAX(G$240:G447)-1</f>
        <v>-0.11652597228725869</v>
      </c>
      <c r="N447" s="20"/>
      <c r="O447" s="20"/>
      <c r="S447" s="192"/>
      <c r="Y447" s="39"/>
      <c r="Z447" s="39"/>
      <c r="AA447" s="17"/>
      <c r="AC447" s="142"/>
      <c r="AE447" s="17"/>
      <c r="AG447" s="66"/>
      <c r="AI447" s="17"/>
    </row>
    <row r="448" spans="1:41" x14ac:dyDescent="0.25">
      <c r="A448" s="180">
        <f>IF('##zz500##'!B448&lt;&gt;"",'##zz500##'!B448,"")</f>
        <v>39765</v>
      </c>
      <c r="B448" s="192">
        <v>2113.0700000000002</v>
      </c>
      <c r="C448" s="146">
        <f t="shared" si="12"/>
        <v>3.5082906757451848E-2</v>
      </c>
      <c r="D448" s="143">
        <f>IF('##zz500##'!K448="","",IF('##zz500##'!K448="yes",D447,IF('##zz500##'!T448&lt;&gt;0,D447*(1+'##zz500##'!T448),D447*(1+C448))))</f>
        <v>1.2130474275310823</v>
      </c>
      <c r="E448" s="6">
        <f t="shared" si="13"/>
        <v>3.5082906757451848E-2</v>
      </c>
      <c r="F448" s="17">
        <f>D448/MAX(D$240:D448)-1</f>
        <v>0</v>
      </c>
      <c r="G448" s="66">
        <f>IF('##zz500##'!K448="","",IF('##zz500##'!K448="no",G447*(1+E448),IF('##zz500##'!T448&lt;&gt;0,G447*(1+'##zz500##'!T448),G447*(1+'##zz500##'!P448))))</f>
        <v>3.5359512180685724</v>
      </c>
      <c r="H448" s="6">
        <f t="shared" si="14"/>
        <v>3.5082906757451848E-2</v>
      </c>
      <c r="I448" s="17">
        <f>G448/MAX(G$240:G448)-1</f>
        <v>-8.5531135350382148E-2</v>
      </c>
      <c r="N448" s="20"/>
      <c r="O448" s="20"/>
      <c r="S448" s="192"/>
      <c r="Y448" s="39"/>
      <c r="Z448" s="39"/>
      <c r="AA448" s="17"/>
      <c r="AC448" s="142"/>
      <c r="AE448" s="17"/>
      <c r="AF448" s="14"/>
      <c r="AG448" s="66"/>
      <c r="AI448" s="17"/>
      <c r="AJ448" s="14"/>
    </row>
    <row r="449" spans="1:35" x14ac:dyDescent="0.25">
      <c r="A449" s="180">
        <f>IF('##zz500##'!B449&lt;&gt;"",'##zz500##'!B449,"")</f>
        <v>39766</v>
      </c>
      <c r="B449" s="192">
        <v>2198.4299999999998</v>
      </c>
      <c r="C449" s="146">
        <f t="shared" si="12"/>
        <v>4.0396200788426206E-2</v>
      </c>
      <c r="D449" s="143">
        <f>IF('##zz500##'!K449="","",IF('##zz500##'!K449="yes",D448,IF('##zz500##'!T449&lt;&gt;0,D448*(1+'##zz500##'!T449),D448*(1+C449))))</f>
        <v>1.2620499349795118</v>
      </c>
      <c r="E449" s="6">
        <f t="shared" si="13"/>
        <v>4.0396200788426206E-2</v>
      </c>
      <c r="F449" s="17">
        <f>D449/MAX(D$240:D449)-1</f>
        <v>0</v>
      </c>
      <c r="G449" s="66">
        <f>IF('##zz500##'!K449="","",IF('##zz500##'!K449="no",G448*(1+E449),IF('##zz500##'!T449&lt;&gt;0,G448*(1+'##zz500##'!T449),G448*(1+'##zz500##'!P449))))</f>
        <v>3.6787902134517507</v>
      </c>
      <c r="H449" s="6">
        <f t="shared" si="14"/>
        <v>4.0396200788426206E-2</v>
      </c>
      <c r="I449" s="17">
        <f>G449/MAX(G$240:G449)-1</f>
        <v>-4.8590067479232113E-2</v>
      </c>
      <c r="N449" s="20"/>
      <c r="O449" s="20"/>
      <c r="S449" s="192"/>
      <c r="Y449" s="39"/>
      <c r="Z449" s="39"/>
      <c r="AA449" s="17"/>
      <c r="AC449" s="142"/>
      <c r="AE449" s="17"/>
      <c r="AG449" s="66"/>
      <c r="AI449" s="17"/>
    </row>
    <row r="450" spans="1:35" x14ac:dyDescent="0.25">
      <c r="A450" s="180">
        <f>IF('##zz500##'!B450&lt;&gt;"",'##zz500##'!B450,"")</f>
        <v>39769</v>
      </c>
      <c r="B450" s="192">
        <v>2286.88</v>
      </c>
      <c r="C450" s="146">
        <f t="shared" si="12"/>
        <v>4.023325737003236E-2</v>
      </c>
      <c r="D450" s="143">
        <f>IF('##zz500##'!K450="","",IF('##zz500##'!K450="yes",D449,IF('##zz500##'!T450&lt;&gt;0,D449*(1+'##zz500##'!T450),D449*(1+C450))))</f>
        <v>1.2620499349795118</v>
      </c>
      <c r="E450" s="6">
        <f t="shared" si="13"/>
        <v>0</v>
      </c>
      <c r="F450" s="17">
        <f>D450/MAX(D$240:D450)-1</f>
        <v>0</v>
      </c>
      <c r="G450" s="66">
        <f>IF('##zz500##'!K450="","",IF('##zz500##'!K450="no",G449*(1+E450),IF('##zz500##'!T450&lt;&gt;0,G449*(1+'##zz500##'!T450),G449*(1+'##zz500##'!P450))))</f>
        <v>3.4983857091449475</v>
      </c>
      <c r="H450" s="6">
        <f t="shared" si="14"/>
        <v>-4.9039084546637524E-2</v>
      </c>
      <c r="I450" s="17">
        <f>G450/MAX(G$240:G450)-1</f>
        <v>-9.5246339598628715E-2</v>
      </c>
      <c r="N450" s="20"/>
      <c r="O450" s="20"/>
      <c r="S450" s="192"/>
      <c r="Y450" s="39"/>
      <c r="Z450" s="39"/>
      <c r="AA450" s="17"/>
      <c r="AC450" s="142"/>
      <c r="AE450" s="17"/>
      <c r="AG450" s="66"/>
      <c r="AI450" s="17"/>
    </row>
    <row r="451" spans="1:35" x14ac:dyDescent="0.25">
      <c r="A451" s="180">
        <f>IF('##zz500##'!B451&lt;&gt;"",'##zz500##'!B451,"")</f>
        <v>39770</v>
      </c>
      <c r="B451" s="192">
        <v>2074.92</v>
      </c>
      <c r="C451" s="146">
        <f t="shared" si="12"/>
        <v>-9.2685230532428498E-2</v>
      </c>
      <c r="D451" s="143">
        <f>IF('##zz500##'!K451="","",IF('##zz500##'!K451="yes",D450,IF('##zz500##'!T451&lt;&gt;0,D450*(1+'##zz500##'!T451),D450*(1+C451))))</f>
        <v>1.2620499349795118</v>
      </c>
      <c r="E451" s="6">
        <f t="shared" si="13"/>
        <v>0</v>
      </c>
      <c r="F451" s="17">
        <f>D451/MAX(D$240:D451)-1</f>
        <v>0</v>
      </c>
      <c r="G451" s="66">
        <f>IF('##zz500##'!K451="","",IF('##zz500##'!K451="no",G450*(1+E451),IF('##zz500##'!T451&lt;&gt;0,G450*(1+'##zz500##'!T451),G450*(1+'##zz500##'!P451))))</f>
        <v>3.7533533782694382</v>
      </c>
      <c r="H451" s="6">
        <f t="shared" si="14"/>
        <v>7.2881520313209824E-2</v>
      </c>
      <c r="I451" s="17">
        <f>G451/MAX(G$240:G451)-1</f>
        <v>-2.9306517319635184E-2</v>
      </c>
      <c r="N451" s="20"/>
      <c r="O451" s="20"/>
      <c r="S451" s="192"/>
      <c r="Y451" s="39"/>
      <c r="Z451" s="39"/>
      <c r="AA451" s="17"/>
      <c r="AC451" s="142"/>
      <c r="AE451" s="17"/>
      <c r="AG451" s="66"/>
      <c r="AI451" s="17"/>
    </row>
    <row r="452" spans="1:35" x14ac:dyDescent="0.25">
      <c r="A452" s="180">
        <f>IF('##zz500##'!B452&lt;&gt;"",'##zz500##'!B452,"")</f>
        <v>39771</v>
      </c>
      <c r="B452" s="192">
        <v>2214.83</v>
      </c>
      <c r="C452" s="146">
        <f t="shared" ref="C452:C515" si="15">IF(AND(B451&gt;0,B452&gt;0),B452/B451-1,"")</f>
        <v>6.7429105700460568E-2</v>
      </c>
      <c r="D452" s="143">
        <f>IF('##zz500##'!K452="","",IF('##zz500##'!K452="yes",D451,IF('##zz500##'!T452&lt;&gt;0,D451*(1+'##zz500##'!T452),D451*(1+C452))))</f>
        <v>1.2620499349795118</v>
      </c>
      <c r="E452" s="6">
        <f t="shared" si="13"/>
        <v>0</v>
      </c>
      <c r="F452" s="17">
        <f>D452/MAX(D$240:D452)-1</f>
        <v>0</v>
      </c>
      <c r="G452" s="66">
        <f>IF('##zz500##'!K452="","",IF('##zz500##'!K452="no",G451*(1+E452),IF('##zz500##'!T452&lt;&gt;0,G451*(1+'##zz500##'!T452),G451*(1+'##zz500##'!P452))))</f>
        <v>3.4887594166478806</v>
      </c>
      <c r="H452" s="6">
        <f t="shared" si="14"/>
        <v>-7.0495350412103752E-2</v>
      </c>
      <c r="I452" s="17">
        <f>G452/MAX(G$240:G452)-1</f>
        <v>-9.7735894523932942E-2</v>
      </c>
      <c r="N452" s="20"/>
      <c r="O452" s="20"/>
      <c r="S452" s="192"/>
      <c r="Y452" s="39"/>
      <c r="Z452" s="39"/>
      <c r="AA452" s="17"/>
      <c r="AC452" s="142"/>
      <c r="AE452" s="17"/>
      <c r="AG452" s="66"/>
      <c r="AI452" s="17"/>
    </row>
    <row r="453" spans="1:35" x14ac:dyDescent="0.25">
      <c r="A453" s="180">
        <f>IF('##zz500##'!B453&lt;&gt;"",'##zz500##'!B453,"")</f>
        <v>39772</v>
      </c>
      <c r="B453" s="192">
        <v>2251.38</v>
      </c>
      <c r="C453" s="146">
        <f t="shared" si="15"/>
        <v>1.6502395217691701E-2</v>
      </c>
      <c r="D453" s="143">
        <f>IF('##zz500##'!K453="","",IF('##zz500##'!K453="yes",D452,IF('##zz500##'!T453&lt;&gt;0,D452*(1+'##zz500##'!T453),D452*(1+C453))))</f>
        <v>1.2620499349795118</v>
      </c>
      <c r="E453" s="6">
        <f t="shared" si="13"/>
        <v>0</v>
      </c>
      <c r="F453" s="17">
        <f>D453/MAX(D$240:D453)-1</f>
        <v>0</v>
      </c>
      <c r="G453" s="66">
        <f>IF('##zz500##'!K453="","",IF('##zz500##'!K453="no",G452*(1+E453),IF('##zz500##'!T453&lt;&gt;0,G452*(1+'##zz500##'!T453),G452*(1+'##zz500##'!P453))))</f>
        <v>3.4809541040402379</v>
      </c>
      <c r="H453" s="6">
        <f t="shared" si="14"/>
        <v>-2.2372745367298386E-3</v>
      </c>
      <c r="I453" s="17">
        <f>G453/MAX(G$240:G453)-1</f>
        <v>-9.9754507032519868E-2</v>
      </c>
      <c r="N453" s="20"/>
      <c r="O453" s="20"/>
      <c r="S453" s="192"/>
      <c r="Y453" s="39"/>
      <c r="Z453" s="39"/>
      <c r="AA453" s="17"/>
      <c r="AC453" s="142"/>
      <c r="AE453" s="17"/>
      <c r="AG453" s="66"/>
      <c r="AI453" s="17"/>
    </row>
    <row r="454" spans="1:35" x14ac:dyDescent="0.25">
      <c r="A454" s="180">
        <f>IF('##zz500##'!B454&lt;&gt;"",'##zz500##'!B454,"")</f>
        <v>39773</v>
      </c>
      <c r="B454" s="192">
        <v>2217.25</v>
      </c>
      <c r="C454" s="146">
        <f t="shared" si="15"/>
        <v>-1.515959100640496E-2</v>
      </c>
      <c r="D454" s="143">
        <f>IF('##zz500##'!K454="","",IF('##zz500##'!K454="yes",D453,IF('##zz500##'!T454&lt;&gt;0,D453*(1+'##zz500##'!T454),D453*(1+C454))))</f>
        <v>1.2620499349795118</v>
      </c>
      <c r="E454" s="6">
        <f t="shared" si="13"/>
        <v>0</v>
      </c>
      <c r="F454" s="17">
        <f>D454/MAX(D$240:D454)-1</f>
        <v>0</v>
      </c>
      <c r="G454" s="66">
        <f>IF('##zz500##'!K454="","",IF('##zz500##'!K454="no",G453*(1+E454),IF('##zz500##'!T454&lt;&gt;0,G453*(1+'##zz500##'!T454),G453*(1+'##zz500##'!P454))))</f>
        <v>3.5303278192914189</v>
      </c>
      <c r="H454" s="6">
        <f t="shared" si="14"/>
        <v>1.4183960424492437E-2</v>
      </c>
      <c r="I454" s="17">
        <f>G454/MAX(G$240:G454)-1</f>
        <v>-8.6985460587941432E-2</v>
      </c>
      <c r="N454" s="20"/>
      <c r="O454" s="20"/>
      <c r="S454" s="192"/>
      <c r="Y454" s="39"/>
      <c r="Z454" s="39"/>
      <c r="AA454" s="17"/>
      <c r="AC454" s="142"/>
      <c r="AE454" s="17"/>
      <c r="AG454" s="66"/>
      <c r="AI454" s="17"/>
    </row>
    <row r="455" spans="1:35" x14ac:dyDescent="0.25">
      <c r="A455" s="180">
        <f>IF('##zz500##'!B455&lt;&gt;"",'##zz500##'!B455,"")</f>
        <v>39776</v>
      </c>
      <c r="B455" s="192">
        <v>2123.69</v>
      </c>
      <c r="C455" s="146">
        <f t="shared" si="15"/>
        <v>-4.2196414477393196E-2</v>
      </c>
      <c r="D455" s="143">
        <f>IF('##zz500##'!K455="","",IF('##zz500##'!K455="yes",D454,IF('##zz500##'!T455&lt;&gt;0,D454*(1+'##zz500##'!T455),D454*(1+C455))))</f>
        <v>1.2620499349795118</v>
      </c>
      <c r="E455" s="6">
        <f t="shared" si="13"/>
        <v>0</v>
      </c>
      <c r="F455" s="17">
        <f>D455/MAX(D$240:D455)-1</f>
        <v>0</v>
      </c>
      <c r="G455" s="66">
        <f>IF('##zz500##'!K455="","",IF('##zz500##'!K455="no",G454*(1+E455),IF('##zz500##'!T455&lt;&gt;0,G454*(1+'##zz500##'!T455),G454*(1+'##zz500##'!P455))))</f>
        <v>3.674956145291</v>
      </c>
      <c r="H455" s="6">
        <f t="shared" si="14"/>
        <v>4.0967392662307978E-2</v>
      </c>
      <c r="I455" s="17">
        <f>G455/MAX(G$240:G455)-1</f>
        <v>-4.9581635445451355E-2</v>
      </c>
      <c r="N455" s="20"/>
      <c r="O455" s="20"/>
      <c r="S455" s="192"/>
      <c r="Y455" s="39"/>
      <c r="Z455" s="39"/>
      <c r="AA455" s="17"/>
      <c r="AC455" s="142"/>
      <c r="AE455" s="17"/>
      <c r="AG455" s="66"/>
      <c r="AI455" s="17"/>
    </row>
    <row r="456" spans="1:35" x14ac:dyDescent="0.25">
      <c r="A456" s="180">
        <f>IF('##zz500##'!B456&lt;&gt;"",'##zz500##'!B456,"")</f>
        <v>39777</v>
      </c>
      <c r="B456" s="192">
        <v>2142.08</v>
      </c>
      <c r="C456" s="146">
        <f t="shared" si="15"/>
        <v>8.6594559469601595E-3</v>
      </c>
      <c r="D456" s="143">
        <f>IF('##zz500##'!K456="","",IF('##zz500##'!K456="yes",D455,IF('##zz500##'!T456&lt;&gt;0,D455*(1+'##zz500##'!T456),D455*(1+C456))))</f>
        <v>1.2729786007943309</v>
      </c>
      <c r="E456" s="6">
        <f t="shared" si="13"/>
        <v>8.6594559469601595E-3</v>
      </c>
      <c r="F456" s="17">
        <f>D456/MAX(D$240:D456)-1</f>
        <v>0</v>
      </c>
      <c r="G456" s="66">
        <f>IF('##zz500##'!K456="","",IF('##zz500##'!K456="no",G455*(1+E456),IF('##zz500##'!T456&lt;&gt;0,G455*(1+'##zz500##'!T456),G455*(1+'##zz500##'!P456))))</f>
        <v>3.7067792661381578</v>
      </c>
      <c r="H456" s="6">
        <f t="shared" si="14"/>
        <v>8.6594559469601595E-3</v>
      </c>
      <c r="I456" s="17">
        <f>G456/MAX(G$240:G456)-1</f>
        <v>-4.1351529486409411E-2</v>
      </c>
      <c r="N456" s="20"/>
      <c r="O456" s="20"/>
      <c r="S456" s="192"/>
      <c r="Y456" s="39"/>
      <c r="Z456" s="39"/>
      <c r="AA456" s="17"/>
      <c r="AC456" s="142"/>
      <c r="AE456" s="17"/>
      <c r="AG456" s="66"/>
      <c r="AI456" s="17"/>
    </row>
    <row r="457" spans="1:35" x14ac:dyDescent="0.25">
      <c r="A457" s="180">
        <f>IF('##zz500##'!B457&lt;&gt;"",'##zz500##'!B457,"")</f>
        <v>39778</v>
      </c>
      <c r="B457" s="192">
        <v>2188.64</v>
      </c>
      <c r="C457" s="146">
        <f t="shared" si="15"/>
        <v>2.1735882880191237E-2</v>
      </c>
      <c r="D457" s="143">
        <f>IF('##zz500##'!K457="","",IF('##zz500##'!K457="yes",D456,IF('##zz500##'!T457&lt;&gt;0,D456*(1+'##zz500##'!T457),D456*(1+C457))))</f>
        <v>1.3006479145701861</v>
      </c>
      <c r="E457" s="6">
        <f t="shared" si="13"/>
        <v>2.1735882880191237E-2</v>
      </c>
      <c r="F457" s="17">
        <f>D457/MAX(D$240:D457)-1</f>
        <v>0</v>
      </c>
      <c r="G457" s="66">
        <f>IF('##zz500##'!K457="","",IF('##zz500##'!K457="no",G456*(1+E457),IF('##zz500##'!T457&lt;&gt;0,G456*(1+'##zz500##'!T457),G456*(1+'##zz500##'!P457))))</f>
        <v>3.7873493861296579</v>
      </c>
      <c r="H457" s="6">
        <f t="shared" si="14"/>
        <v>2.1735882880191237E-2</v>
      </c>
      <c r="I457" s="17">
        <f>G457/MAX(G$240:G457)-1</f>
        <v>-2.0514458608051567E-2</v>
      </c>
      <c r="N457" s="20"/>
      <c r="O457" s="20"/>
      <c r="S457" s="192"/>
      <c r="Y457" s="39"/>
      <c r="Z457" s="39"/>
      <c r="AA457" s="17"/>
      <c r="AC457" s="142"/>
      <c r="AE457" s="17"/>
      <c r="AG457" s="66"/>
      <c r="AI457" s="17"/>
    </row>
    <row r="458" spans="1:35" x14ac:dyDescent="0.25">
      <c r="A458" s="180">
        <f>IF('##zz500##'!B458&lt;&gt;"",'##zz500##'!B458,"")</f>
        <v>39779</v>
      </c>
      <c r="B458" s="192">
        <v>2237.5300000000002</v>
      </c>
      <c r="C458" s="146">
        <f t="shared" si="15"/>
        <v>2.2338072958549837E-2</v>
      </c>
      <c r="D458" s="143">
        <f>IF('##zz500##'!K458="","",IF('##zz500##'!K458="yes",D457,IF('##zz500##'!T458&lt;&gt;0,D457*(1+'##zz500##'!T458),D457*(1+C458))))</f>
        <v>1.3297018825792406</v>
      </c>
      <c r="E458" s="6">
        <f t="shared" si="13"/>
        <v>2.2338072958549837E-2</v>
      </c>
      <c r="F458" s="17">
        <f>D458/MAX(D$240:D458)-1</f>
        <v>0</v>
      </c>
      <c r="G458" s="66">
        <f>IF('##zz500##'!K458="","",IF('##zz500##'!K458="no",G457*(1+E458),IF('##zz500##'!T458&lt;&gt;0,G457*(1+'##zz500##'!T458),G457*(1+'##zz500##'!P458))))</f>
        <v>3.8719514730365412</v>
      </c>
      <c r="H458" s="6">
        <f t="shared" si="14"/>
        <v>2.2338072958549837E-2</v>
      </c>
      <c r="I458" s="17">
        <f>G458/MAX(G$240:G458)-1</f>
        <v>0</v>
      </c>
      <c r="N458" s="20"/>
      <c r="O458" s="20"/>
      <c r="S458" s="192"/>
      <c r="Y458" s="39"/>
      <c r="Z458" s="39"/>
      <c r="AA458" s="17"/>
      <c r="AC458" s="142"/>
      <c r="AE458" s="17"/>
      <c r="AG458" s="66"/>
      <c r="AI458" s="17"/>
    </row>
    <row r="459" spans="1:35" x14ac:dyDescent="0.25">
      <c r="A459" s="180">
        <f>IF('##zz500##'!B459&lt;&gt;"",'##zz500##'!B459,"")</f>
        <v>39780</v>
      </c>
      <c r="B459" s="192">
        <v>2229.54</v>
      </c>
      <c r="C459" s="146">
        <f t="shared" si="15"/>
        <v>-3.5709018426569594E-3</v>
      </c>
      <c r="D459" s="143">
        <f>IF('##zz500##'!K459="","",IF('##zz500##'!K459="yes",D458,IF('##zz500##'!T459&lt;&gt;0,D458*(1+'##zz500##'!T459),D458*(1+C459))))</f>
        <v>1.324953647676554</v>
      </c>
      <c r="E459" s="6">
        <f t="shared" si="13"/>
        <v>-3.5709018426569594E-3</v>
      </c>
      <c r="F459" s="17">
        <f>D459/MAX(D$240:D459)-1</f>
        <v>-3.5709018426569594E-3</v>
      </c>
      <c r="G459" s="66">
        <f>IF('##zz500##'!K459="","",IF('##zz500##'!K459="no",G458*(1+E459),IF('##zz500##'!T459&lt;&gt;0,G458*(1+'##zz500##'!T459),G458*(1+'##zz500##'!P459))))</f>
        <v>3.8581251143867967</v>
      </c>
      <c r="H459" s="6">
        <f t="shared" si="14"/>
        <v>-3.5709018426569594E-3</v>
      </c>
      <c r="I459" s="17">
        <f>G459/MAX(G$240:G459)-1</f>
        <v>-3.5709018426569594E-3</v>
      </c>
      <c r="N459" s="20"/>
      <c r="O459" s="20"/>
      <c r="S459" s="192"/>
      <c r="Y459" s="39"/>
      <c r="Z459" s="39"/>
      <c r="AA459" s="17"/>
      <c r="AC459" s="142"/>
      <c r="AE459" s="17"/>
      <c r="AG459" s="66"/>
      <c r="AI459" s="17"/>
    </row>
    <row r="460" spans="1:35" x14ac:dyDescent="0.25">
      <c r="A460" s="180">
        <f>IF('##zz500##'!B460&lt;&gt;"",'##zz500##'!B460,"")</f>
        <v>39783</v>
      </c>
      <c r="B460" s="192">
        <v>2345.3200000000002</v>
      </c>
      <c r="C460" s="146">
        <f t="shared" si="15"/>
        <v>5.1929994528019385E-2</v>
      </c>
      <c r="D460" s="143">
        <f>IF('##zz500##'!K460="","",IF('##zz500##'!K460="yes",D459,IF('##zz500##'!T460&lt;&gt;0,D459*(1+'##zz500##'!T460),D459*(1+C460))))</f>
        <v>1.3937584833502767</v>
      </c>
      <c r="E460" s="6">
        <f t="shared" si="13"/>
        <v>5.1929994528019385E-2</v>
      </c>
      <c r="F460" s="17">
        <f>D460/MAX(D$240:D460)-1</f>
        <v>0</v>
      </c>
      <c r="G460" s="66">
        <f>IF('##zz500##'!K460="","",IF('##zz500##'!K460="no",G459*(1+E460),IF('##zz500##'!T460&lt;&gt;0,G459*(1+'##zz500##'!T460),G459*(1+'##zz500##'!P460))))</f>
        <v>4.0584775304653169</v>
      </c>
      <c r="H460" s="6">
        <f t="shared" si="14"/>
        <v>5.1929994528019385E-2</v>
      </c>
      <c r="I460" s="17">
        <f>G460/MAX(G$240:G460)-1</f>
        <v>0</v>
      </c>
      <c r="N460" s="20"/>
      <c r="O460" s="20"/>
      <c r="S460" s="192"/>
      <c r="Y460" s="39"/>
      <c r="Z460" s="39"/>
      <c r="AA460" s="17"/>
      <c r="AC460" s="142"/>
      <c r="AE460" s="17"/>
      <c r="AG460" s="66"/>
      <c r="AI460" s="17"/>
    </row>
    <row r="461" spans="1:35" x14ac:dyDescent="0.25">
      <c r="A461" s="180">
        <f>IF('##zz500##'!B461&lt;&gt;"",'##zz500##'!B461,"")</f>
        <v>39784</v>
      </c>
      <c r="B461" s="192">
        <v>2385.7199999999998</v>
      </c>
      <c r="C461" s="146">
        <f t="shared" si="15"/>
        <v>1.722579434789262E-2</v>
      </c>
      <c r="D461" s="143">
        <f>IF('##zz500##'!K461="","",IF('##zz500##'!K461="yes",D460,IF('##zz500##'!T461&lt;&gt;0,D460*(1+'##zz500##'!T461),D460*(1+C461))))</f>
        <v>1.4177670803550992</v>
      </c>
      <c r="E461" s="6">
        <f t="shared" si="13"/>
        <v>1.722579434789262E-2</v>
      </c>
      <c r="F461" s="17">
        <f>D461/MAX(D$240:D461)-1</f>
        <v>0</v>
      </c>
      <c r="G461" s="66">
        <f>IF('##zz500##'!K461="","",IF('##zz500##'!K461="no",G460*(1+E461),IF('##zz500##'!T461&lt;&gt;0,G460*(1+'##zz500##'!T461),G460*(1+'##zz500##'!P461))))</f>
        <v>4.1283880297706554</v>
      </c>
      <c r="H461" s="6">
        <f t="shared" si="14"/>
        <v>1.722579434789262E-2</v>
      </c>
      <c r="I461" s="17">
        <f>G461/MAX(G$240:G461)-1</f>
        <v>0</v>
      </c>
      <c r="N461" s="20"/>
      <c r="O461" s="20"/>
      <c r="S461" s="192"/>
      <c r="Y461" s="39"/>
      <c r="Z461" s="39"/>
      <c r="AA461" s="17"/>
      <c r="AC461" s="142"/>
      <c r="AE461" s="17"/>
      <c r="AG461" s="66"/>
      <c r="AI461" s="17"/>
    </row>
    <row r="462" spans="1:35" x14ac:dyDescent="0.25">
      <c r="A462" s="180">
        <f>IF('##zz500##'!B462&lt;&gt;"",'##zz500##'!B462,"")</f>
        <v>39785</v>
      </c>
      <c r="B462" s="192">
        <v>2491.19</v>
      </c>
      <c r="C462" s="146">
        <f t="shared" si="15"/>
        <v>4.4208876146404563E-2</v>
      </c>
      <c r="D462" s="143">
        <f>IF('##zz500##'!K462="","",IF('##zz500##'!K462="yes",D461,IF('##zz500##'!T462&lt;&gt;0,D461*(1+'##zz500##'!T462),D461*(1+C462))))</f>
        <v>1.4177670803550992</v>
      </c>
      <c r="E462" s="6">
        <f t="shared" si="13"/>
        <v>0</v>
      </c>
      <c r="F462" s="17">
        <f>D462/MAX(D$240:D462)-1</f>
        <v>0</v>
      </c>
      <c r="G462" s="66">
        <f>IF('##zz500##'!K462="","",IF('##zz500##'!K462="no",G461*(1+E462),IF('##zz500##'!T462&lt;&gt;0,G461*(1+'##zz500##'!T462),G461*(1+'##zz500##'!P462))))</f>
        <v>3.9541466511818943</v>
      </c>
      <c r="H462" s="6">
        <f t="shared" si="14"/>
        <v>-4.2205668975946686E-2</v>
      </c>
      <c r="I462" s="17">
        <f>G462/MAX(G$240:G462)-1</f>
        <v>-4.2205668975946686E-2</v>
      </c>
      <c r="N462" s="20"/>
      <c r="O462" s="20"/>
      <c r="S462" s="192"/>
      <c r="Y462" s="39"/>
      <c r="Z462" s="39"/>
      <c r="AA462" s="17"/>
      <c r="AC462" s="142"/>
      <c r="AE462" s="17"/>
      <c r="AG462" s="66"/>
      <c r="AI462" s="17"/>
    </row>
    <row r="463" spans="1:35" x14ac:dyDescent="0.25">
      <c r="A463" s="180">
        <f>IF('##zz500##'!B463&lt;&gt;"",'##zz500##'!B463,"")</f>
        <v>39786</v>
      </c>
      <c r="B463" s="192">
        <v>2513.11</v>
      </c>
      <c r="C463" s="146">
        <f t="shared" si="15"/>
        <v>8.7990077031459002E-3</v>
      </c>
      <c r="D463" s="143">
        <f>IF('##zz500##'!K463="","",IF('##zz500##'!K463="yes",D462,IF('##zz500##'!T463&lt;&gt;0,D462*(1+'##zz500##'!T463),D462*(1+C463))))</f>
        <v>1.4177670803550992</v>
      </c>
      <c r="E463" s="6">
        <f t="shared" si="13"/>
        <v>0</v>
      </c>
      <c r="F463" s="17">
        <f>D463/MAX(D$240:D463)-1</f>
        <v>0</v>
      </c>
      <c r="G463" s="66">
        <f>IF('##zz500##'!K463="","",IF('##zz500##'!K463="no",G462*(1+E463),IF('##zz500##'!T463&lt;&gt;0,G462*(1+'##zz500##'!T463),G462*(1+'##zz500##'!P463))))</f>
        <v>3.9584304570473465</v>
      </c>
      <c r="H463" s="6">
        <f t="shared" si="14"/>
        <v>1.0833705078114875E-3</v>
      </c>
      <c r="I463" s="17">
        <f>G463/MAX(G$240:G463)-1</f>
        <v>-4.1168022845166186E-2</v>
      </c>
      <c r="N463" s="20"/>
      <c r="O463" s="20"/>
      <c r="S463" s="192"/>
      <c r="Y463" s="39"/>
      <c r="Z463" s="39"/>
      <c r="AA463" s="17"/>
      <c r="AC463" s="142"/>
      <c r="AE463" s="17"/>
      <c r="AG463" s="66"/>
      <c r="AI463" s="17"/>
    </row>
    <row r="464" spans="1:35" x14ac:dyDescent="0.25">
      <c r="A464" s="180">
        <f>IF('##zz500##'!B464&lt;&gt;"",'##zz500##'!B464,"")</f>
        <v>39787</v>
      </c>
      <c r="B464" s="192">
        <v>2627.95</v>
      </c>
      <c r="C464" s="146">
        <f t="shared" si="15"/>
        <v>4.5696368244923402E-2</v>
      </c>
      <c r="D464" s="143">
        <f>IF('##zz500##'!K464="","",IF('##zz500##'!K464="yes",D463,IF('##zz500##'!T464&lt;&gt;0,D463*(1+'##zz500##'!T464),D463*(1+C464))))</f>
        <v>1.4177670803550992</v>
      </c>
      <c r="E464" s="6">
        <f t="shared" si="13"/>
        <v>0</v>
      </c>
      <c r="F464" s="17">
        <f>D464/MAX(D$240:D464)-1</f>
        <v>0</v>
      </c>
      <c r="G464" s="66">
        <f>IF('##zz500##'!K464="","",IF('##zz500##'!K464="no",G463*(1+E464),IF('##zz500##'!T464&lt;&gt;0,G463*(1+'##zz500##'!T464),G463*(1+'##zz500##'!P464))))</f>
        <v>3.8400497413197368</v>
      </c>
      <c r="H464" s="6">
        <f t="shared" si="14"/>
        <v>-2.9905973342755576E-2</v>
      </c>
      <c r="I464" s="17">
        <f>G464/MAX(G$240:G464)-1</f>
        <v>-6.98428263941403E-2</v>
      </c>
      <c r="N464" s="20"/>
      <c r="O464" s="20"/>
      <c r="S464" s="192"/>
      <c r="Y464" s="39"/>
      <c r="Z464" s="39"/>
      <c r="AA464" s="17"/>
      <c r="AC464" s="142"/>
      <c r="AE464" s="17"/>
      <c r="AG464" s="66"/>
      <c r="AI464" s="17"/>
    </row>
    <row r="465" spans="1:36" x14ac:dyDescent="0.25">
      <c r="A465" s="180">
        <f>IF('##zz500##'!B465&lt;&gt;"",'##zz500##'!B465,"")</f>
        <v>39790</v>
      </c>
      <c r="B465" s="192">
        <v>2762.82</v>
      </c>
      <c r="C465" s="146">
        <f t="shared" si="15"/>
        <v>5.1321372172225654E-2</v>
      </c>
      <c r="D465" s="143">
        <f>IF('##zz500##'!K465="","",IF('##zz500##'!K465="yes",D464,IF('##zz500##'!T465&lt;&gt;0,D464*(1+'##zz500##'!T465),D464*(1+C465))))</f>
        <v>1.4905288323395331</v>
      </c>
      <c r="E465" s="6">
        <f t="shared" si="13"/>
        <v>5.1321372172225654E-2</v>
      </c>
      <c r="F465" s="17">
        <f>D465/MAX(D$240:D465)-1</f>
        <v>0</v>
      </c>
      <c r="G465" s="66">
        <f>IF('##zz500##'!K465="","",IF('##zz500##'!K465="no",G464*(1+E465),IF('##zz500##'!T465&lt;&gt;0,G464*(1+'##zz500##'!T465),G464*(1+'##zz500##'!P465))))</f>
        <v>4.0371263632538659</v>
      </c>
      <c r="H465" s="6">
        <f t="shared" si="14"/>
        <v>5.1321372172225654E-2</v>
      </c>
      <c r="I465" s="17">
        <f>G465/MAX(G$240:G465)-1</f>
        <v>-2.2105883908848378E-2</v>
      </c>
      <c r="N465" s="20"/>
      <c r="O465" s="20"/>
      <c r="S465" s="192"/>
      <c r="Y465" s="39"/>
      <c r="Z465" s="39"/>
      <c r="AA465" s="17"/>
      <c r="AC465" s="142"/>
      <c r="AE465" s="17"/>
      <c r="AG465" s="66"/>
      <c r="AI465" s="17"/>
    </row>
    <row r="466" spans="1:36" x14ac:dyDescent="0.25">
      <c r="A466" s="180">
        <f>IF('##zz500##'!B466&lt;&gt;"",'##zz500##'!B466,"")</f>
        <v>39791</v>
      </c>
      <c r="B466" s="192">
        <v>2699.39</v>
      </c>
      <c r="C466" s="146">
        <f t="shared" si="15"/>
        <v>-2.2958426535206855E-2</v>
      </c>
      <c r="D466" s="143">
        <f>IF('##zz500##'!K466="","",IF('##zz500##'!K466="yes",D465,IF('##zz500##'!T466&lt;&gt;0,D465*(1+'##zz500##'!T466),D465*(1+C466))))</f>
        <v>1.4905288323395331</v>
      </c>
      <c r="E466" s="6">
        <f t="shared" si="13"/>
        <v>0</v>
      </c>
      <c r="F466" s="17">
        <f>D466/MAX(D$240:D466)-1</f>
        <v>0</v>
      </c>
      <c r="G466" s="66">
        <f>IF('##zz500##'!K466="","",IF('##zz500##'!K466="no",G465*(1+E466),IF('##zz500##'!T466&lt;&gt;0,G465*(1+'##zz500##'!T466),G465*(1+'##zz500##'!P466))))</f>
        <v>4.1402416915187406</v>
      </c>
      <c r="H466" s="6">
        <f t="shared" si="14"/>
        <v>2.5541763865366107E-2</v>
      </c>
      <c r="I466" s="17">
        <f>G466/MAX(G$240:G466)-1</f>
        <v>0</v>
      </c>
      <c r="N466" s="20"/>
      <c r="O466" s="20"/>
      <c r="S466" s="192"/>
      <c r="Y466" s="39"/>
      <c r="Z466" s="39"/>
      <c r="AA466" s="17"/>
      <c r="AC466" s="142"/>
      <c r="AE466" s="17"/>
      <c r="AG466" s="66"/>
      <c r="AI466" s="17"/>
    </row>
    <row r="467" spans="1:36" x14ac:dyDescent="0.25">
      <c r="A467" s="180">
        <f>IF('##zz500##'!B467&lt;&gt;"",'##zz500##'!B467,"")</f>
        <v>39792</v>
      </c>
      <c r="B467" s="192">
        <v>2790.39</v>
      </c>
      <c r="C467" s="146">
        <f t="shared" si="15"/>
        <v>3.3711319964880859E-2</v>
      </c>
      <c r="D467" s="143">
        <f>IF('##zz500##'!K467="","",IF('##zz500##'!K467="yes",D466,IF('##zz500##'!T467&lt;&gt;0,D466*(1+'##zz500##'!T467),D466*(1+C467))))</f>
        <v>1.5407765267234115</v>
      </c>
      <c r="E467" s="6">
        <f t="shared" si="13"/>
        <v>3.3711319964880859E-2</v>
      </c>
      <c r="F467" s="17">
        <f>D467/MAX(D$240:D467)-1</f>
        <v>0</v>
      </c>
      <c r="G467" s="66">
        <f>IF('##zz500##'!K467="","",IF('##zz500##'!K467="no",G466*(1+E467),IF('##zz500##'!T467&lt;&gt;0,G466*(1+'##zz500##'!T467),G466*(1+'##zz500##'!P467))))</f>
        <v>4.279814703913468</v>
      </c>
      <c r="H467" s="6">
        <f t="shared" si="14"/>
        <v>3.3711319964880859E-2</v>
      </c>
      <c r="I467" s="17">
        <f>G467/MAX(G$240:G467)-1</f>
        <v>0</v>
      </c>
      <c r="N467" s="20"/>
      <c r="O467" s="20"/>
      <c r="S467" s="192"/>
      <c r="Y467" s="39"/>
      <c r="Z467" s="39"/>
      <c r="AA467" s="17"/>
      <c r="AC467" s="142"/>
      <c r="AE467" s="17"/>
      <c r="AG467" s="66"/>
      <c r="AI467" s="17"/>
    </row>
    <row r="468" spans="1:36" x14ac:dyDescent="0.25">
      <c r="A468" s="180">
        <f>IF('##zz500##'!B468&lt;&gt;"",'##zz500##'!B468,"")</f>
        <v>39793</v>
      </c>
      <c r="B468" s="192">
        <v>2704.72</v>
      </c>
      <c r="C468" s="146">
        <f t="shared" si="15"/>
        <v>-3.0701801540286455E-2</v>
      </c>
      <c r="D468" s="143">
        <f>IF('##zz500##'!K468="","",IF('##zz500##'!K468="yes",D467,IF('##zz500##'!T468&lt;&gt;0,D467*(1+'##zz500##'!T468),D467*(1+C468))))</f>
        <v>1.5407765267234115</v>
      </c>
      <c r="E468" s="6">
        <f t="shared" si="13"/>
        <v>0</v>
      </c>
      <c r="F468" s="17">
        <f>D468/MAX(D$240:D468)-1</f>
        <v>0</v>
      </c>
      <c r="G468" s="66">
        <f>IF('##zz500##'!K468="","",IF('##zz500##'!K468="no",G467*(1+E468),IF('##zz500##'!T468&lt;&gt;0,G467*(1+'##zz500##'!T468),G467*(1+'##zz500##'!P468))))</f>
        <v>4.4134480558131948</v>
      </c>
      <c r="H468" s="6">
        <f t="shared" si="14"/>
        <v>3.1224097570750509E-2</v>
      </c>
      <c r="I468" s="17">
        <f>G468/MAX(G$240:G468)-1</f>
        <v>0</v>
      </c>
      <c r="N468" s="20"/>
      <c r="O468" s="20"/>
      <c r="S468" s="192"/>
      <c r="Y468" s="39"/>
      <c r="Z468" s="39"/>
      <c r="AA468" s="17"/>
      <c r="AC468" s="142"/>
      <c r="AE468" s="17"/>
      <c r="AF468" s="14"/>
      <c r="AG468" s="66"/>
      <c r="AI468" s="17"/>
      <c r="AJ468" s="14"/>
    </row>
    <row r="469" spans="1:36" x14ac:dyDescent="0.25">
      <c r="A469" s="180">
        <f>IF('##zz500##'!B469&lt;&gt;"",'##zz500##'!B469,"")</f>
        <v>39794</v>
      </c>
      <c r="B469" s="192">
        <v>2572.87</v>
      </c>
      <c r="C469" s="146">
        <f t="shared" si="15"/>
        <v>-4.8748114407406229E-2</v>
      </c>
      <c r="D469" s="143">
        <f>IF('##zz500##'!K469="","",IF('##zz500##'!K469="yes",D468,IF('##zz500##'!T469&lt;&gt;0,D468*(1+'##zz500##'!T469),D468*(1+C469))))</f>
        <v>1.4656665763224526</v>
      </c>
      <c r="E469" s="6">
        <f t="shared" si="13"/>
        <v>-4.8748114407406229E-2</v>
      </c>
      <c r="F469" s="17">
        <f>D469/MAX(D$240:D469)-1</f>
        <v>-4.8748114407406229E-2</v>
      </c>
      <c r="G469" s="66">
        <f>IF('##zz500##'!K469="","",IF('##zz500##'!K469="no",G468*(1+E469),IF('##zz500##'!T469&lt;&gt;0,G468*(1+'##zz500##'!T469),G468*(1+'##zz500##'!P469))))</f>
        <v>4.1983007850572687</v>
      </c>
      <c r="H469" s="6">
        <f t="shared" si="14"/>
        <v>-4.8748114407406229E-2</v>
      </c>
      <c r="I469" s="17">
        <f>G469/MAX(G$240:G469)-1</f>
        <v>-4.8748114407406229E-2</v>
      </c>
      <c r="N469" s="20"/>
      <c r="O469" s="20"/>
      <c r="S469" s="192"/>
      <c r="Y469" s="39"/>
      <c r="Z469" s="39"/>
      <c r="AA469" s="17"/>
      <c r="AC469" s="142"/>
      <c r="AE469" s="17"/>
      <c r="AG469" s="66"/>
      <c r="AI469" s="17"/>
    </row>
    <row r="470" spans="1:36" x14ac:dyDescent="0.25">
      <c r="A470" s="180">
        <f>IF('##zz500##'!B470&lt;&gt;"",'##zz500##'!B470,"")</f>
        <v>39797</v>
      </c>
      <c r="B470" s="192">
        <v>2621.3000000000002</v>
      </c>
      <c r="C470" s="146">
        <f t="shared" si="15"/>
        <v>1.8823337362556369E-2</v>
      </c>
      <c r="D470" s="143">
        <f>IF('##zz500##'!K470="","",IF('##zz500##'!K470="yes",D469,IF('##zz500##'!T470&lt;&gt;0,D469*(1+'##zz500##'!T470),D469*(1+C470))))</f>
        <v>1.4932553127495931</v>
      </c>
      <c r="E470" s="6">
        <f t="shared" si="13"/>
        <v>1.8823337362556369E-2</v>
      </c>
      <c r="F470" s="17">
        <f>D470/MAX(D$240:D470)-1</f>
        <v>-3.0842379248128937E-2</v>
      </c>
      <c r="G470" s="66">
        <f>IF('##zz500##'!K470="","",IF('##zz500##'!K470="no",G469*(1+E470),IF('##zz500##'!T470&lt;&gt;0,G469*(1+'##zz500##'!T470),G469*(1+'##zz500##'!P470))))</f>
        <v>4.2773268170838872</v>
      </c>
      <c r="H470" s="6">
        <f t="shared" si="14"/>
        <v>1.8823337362556369E-2</v>
      </c>
      <c r="I470" s="17">
        <f>G470/MAX(G$240:G470)-1</f>
        <v>-3.0842379248128826E-2</v>
      </c>
      <c r="N470" s="20"/>
      <c r="O470" s="20"/>
      <c r="S470" s="192"/>
      <c r="Y470" s="39"/>
      <c r="Z470" s="39"/>
      <c r="AA470" s="17"/>
      <c r="AC470" s="142"/>
      <c r="AE470" s="17"/>
      <c r="AG470" s="66"/>
      <c r="AI470" s="17"/>
    </row>
    <row r="471" spans="1:36" x14ac:dyDescent="0.25">
      <c r="A471" s="180">
        <f>IF('##zz500##'!B471&lt;&gt;"",'##zz500##'!B471,"")</f>
        <v>39798</v>
      </c>
      <c r="B471" s="192">
        <v>2659.04</v>
      </c>
      <c r="C471" s="146">
        <f t="shared" si="15"/>
        <v>1.4397436386525575E-2</v>
      </c>
      <c r="D471" s="143">
        <f>IF('##zz500##'!K471="","",IF('##zz500##'!K471="yes",D470,IF('##zz500##'!T471&lt;&gt;0,D470*(1+'##zz500##'!T471),D470*(1+C471))))</f>
        <v>1.447719388409056</v>
      </c>
      <c r="E471" s="6">
        <f t="shared" si="13"/>
        <v>-3.0494399686206264E-2</v>
      </c>
      <c r="F471" s="17">
        <f>D471/MAX(D$240:D471)-1</f>
        <v>-6.0396259094269267E-2</v>
      </c>
      <c r="G471" s="66">
        <f>IF('##zz500##'!K471="","",IF('##zz500##'!K471="no",G470*(1+E471),IF('##zz500##'!T471&lt;&gt;0,G470*(1+'##zz500##'!T471),G470*(1+'##zz500##'!P471))))</f>
        <v>4.1468923035352026</v>
      </c>
      <c r="H471" s="6">
        <f t="shared" si="14"/>
        <v>-3.0494399686206264E-2</v>
      </c>
      <c r="I471" s="17">
        <f>G471/MAX(G$240:G471)-1</f>
        <v>-6.0396259094269156E-2</v>
      </c>
      <c r="N471" s="20"/>
      <c r="O471" s="20"/>
      <c r="S471" s="192"/>
      <c r="Y471" s="39"/>
      <c r="Z471" s="39"/>
      <c r="AA471" s="17"/>
      <c r="AC471" s="142"/>
      <c r="AE471" s="17"/>
      <c r="AG471" s="66"/>
      <c r="AI471" s="17"/>
    </row>
    <row r="472" spans="1:36" x14ac:dyDescent="0.25">
      <c r="A472" s="180">
        <f>IF('##zz500##'!B472&lt;&gt;"",'##zz500##'!B472,"")</f>
        <v>39799</v>
      </c>
      <c r="B472" s="192">
        <v>2707.14</v>
      </c>
      <c r="C472" s="146">
        <f t="shared" si="15"/>
        <v>1.8089235212708221E-2</v>
      </c>
      <c r="D472" s="143">
        <f>IF('##zz500##'!K472="","",IF('##zz500##'!K472="yes",D471,IF('##zz500##'!T472&lt;&gt;0,D471*(1+'##zz500##'!T472),D471*(1+C472))))</f>
        <v>1.4739075249479856</v>
      </c>
      <c r="E472" s="6">
        <f t="shared" si="13"/>
        <v>1.8089235212708221E-2</v>
      </c>
      <c r="F472" s="17">
        <f>D472/MAX(D$240:D472)-1</f>
        <v>-4.3399546018284885E-2</v>
      </c>
      <c r="G472" s="66">
        <f>IF('##zz500##'!K472="","",IF('##zz500##'!K472="no",G471*(1+E472),IF('##zz500##'!T472&lt;&gt;0,G471*(1+'##zz500##'!T472),G471*(1+'##zz500##'!P472))))</f>
        <v>4.2219064138156206</v>
      </c>
      <c r="H472" s="6">
        <f t="shared" si="14"/>
        <v>1.8089235212708221E-2</v>
      </c>
      <c r="I472" s="17">
        <f>G472/MAX(G$240:G472)-1</f>
        <v>-4.3399546018284774E-2</v>
      </c>
      <c r="N472" s="20"/>
      <c r="O472" s="20"/>
      <c r="S472" s="192"/>
      <c r="Y472" s="39"/>
      <c r="Z472" s="39"/>
      <c r="AA472" s="17"/>
      <c r="AC472" s="142"/>
      <c r="AE472" s="17"/>
      <c r="AG472" s="66"/>
      <c r="AI472" s="17"/>
    </row>
    <row r="473" spans="1:36" x14ac:dyDescent="0.25">
      <c r="A473" s="180">
        <f>IF('##zz500##'!B473&lt;&gt;"",'##zz500##'!B473,"")</f>
        <v>39800</v>
      </c>
      <c r="B473" s="192">
        <v>2769.19</v>
      </c>
      <c r="C473" s="146">
        <f t="shared" si="15"/>
        <v>2.2920868518067072E-2</v>
      </c>
      <c r="D473" s="143">
        <f>IF('##zz500##'!K473="","",IF('##zz500##'!K473="yes",D472,IF('##zz500##'!T473&lt;&gt;0,D472*(1+'##zz500##'!T473),D472*(1+C473))))</f>
        <v>1.5076907655351079</v>
      </c>
      <c r="E473" s="6">
        <f t="shared" si="13"/>
        <v>2.2920868518067072E-2</v>
      </c>
      <c r="F473" s="17">
        <f>D473/MAX(D$240:D473)-1</f>
        <v>-2.147343278824676E-2</v>
      </c>
      <c r="G473" s="66">
        <f>IF('##zz500##'!K473="","",IF('##zz500##'!K473="no",G472*(1+E473),IF('##zz500##'!T473&lt;&gt;0,G472*(1+'##zz500##'!T473),G472*(1+'##zz500##'!P473))))</f>
        <v>4.3186761756222722</v>
      </c>
      <c r="H473" s="6">
        <f t="shared" si="14"/>
        <v>2.2920868518067072E-2</v>
      </c>
      <c r="I473" s="17">
        <f>G473/MAX(G$240:G473)-1</f>
        <v>-2.1473432788246649E-2</v>
      </c>
      <c r="N473" s="20"/>
      <c r="O473" s="20"/>
      <c r="S473" s="192"/>
      <c r="Y473" s="39"/>
      <c r="Z473" s="39"/>
      <c r="AA473" s="17"/>
      <c r="AC473" s="142"/>
      <c r="AE473" s="17"/>
      <c r="AG473" s="66"/>
      <c r="AI473" s="17"/>
    </row>
    <row r="474" spans="1:36" x14ac:dyDescent="0.25">
      <c r="A474" s="180">
        <f>IF('##zz500##'!B474&lt;&gt;"",'##zz500##'!B474,"")</f>
        <v>39801</v>
      </c>
      <c r="B474" s="192">
        <v>2777.37</v>
      </c>
      <c r="C474" s="146">
        <f t="shared" si="15"/>
        <v>2.9539323773377646E-3</v>
      </c>
      <c r="D474" s="143">
        <f>IF('##zz500##'!K474="","",IF('##zz500##'!K474="yes",D473,IF('##zz500##'!T474&lt;&gt;0,D473*(1+'##zz500##'!T474),D473*(1+C474))))</f>
        <v>1.5121443821024352</v>
      </c>
      <c r="E474" s="6">
        <f t="shared" si="13"/>
        <v>2.9539323773377646E-3</v>
      </c>
      <c r="F474" s="17">
        <f>D474/MAX(D$240:D474)-1</f>
        <v>-1.8582931479274922E-2</v>
      </c>
      <c r="G474" s="66">
        <f>IF('##zz500##'!K474="","",IF('##zz500##'!K474="no",G473*(1+E474),IF('##zz500##'!T474&lt;&gt;0,G473*(1+'##zz500##'!T474),G473*(1+'##zz500##'!P474))))</f>
        <v>4.33143325300468</v>
      </c>
      <c r="H474" s="6">
        <f t="shared" si="14"/>
        <v>2.9539323773377646E-3</v>
      </c>
      <c r="I474" s="17">
        <f>G474/MAX(G$240:G474)-1</f>
        <v>-1.85829314792747E-2</v>
      </c>
      <c r="N474" s="20"/>
      <c r="O474" s="20"/>
      <c r="S474" s="192"/>
      <c r="Y474" s="39"/>
      <c r="Z474" s="39"/>
      <c r="AA474" s="17"/>
      <c r="AC474" s="142"/>
      <c r="AE474" s="17"/>
      <c r="AG474" s="66"/>
      <c r="AI474" s="17"/>
    </row>
    <row r="475" spans="1:36" x14ac:dyDescent="0.25">
      <c r="A475" s="180">
        <f>IF('##zz500##'!B475&lt;&gt;"",'##zz500##'!B475,"")</f>
        <v>39804</v>
      </c>
      <c r="B475" s="192">
        <v>2812.58</v>
      </c>
      <c r="C475" s="146">
        <f t="shared" si="15"/>
        <v>1.2677461051282313E-2</v>
      </c>
      <c r="D475" s="143">
        <f>IF('##zz500##'!K475="","",IF('##zz500##'!K475="yes",D474,IF('##zz500##'!T475&lt;&gt;0,D474*(1+'##zz500##'!T475),D474*(1+C475))))</f>
        <v>1.5313145336104541</v>
      </c>
      <c r="E475" s="6">
        <f t="shared" si="13"/>
        <v>1.2677461051282313E-2</v>
      </c>
      <c r="F475" s="17">
        <f>D475/MAX(D$240:D475)-1</f>
        <v>-6.1410548180397262E-3</v>
      </c>
      <c r="G475" s="66">
        <f>IF('##zz500##'!K475="","",IF('##zz500##'!K475="no",G474*(1+E475),IF('##zz500##'!T475&lt;&gt;0,G474*(1+'##zz500##'!T475),G474*(1+'##zz500##'!P475))))</f>
        <v>4.3863448293658758</v>
      </c>
      <c r="H475" s="6">
        <f t="shared" si="14"/>
        <v>1.2677461051282313E-2</v>
      </c>
      <c r="I475" s="17">
        <f>G475/MAX(G$240:G475)-1</f>
        <v>-6.1410548180396152E-3</v>
      </c>
      <c r="N475" s="20"/>
      <c r="O475" s="20"/>
      <c r="S475" s="192"/>
      <c r="Y475" s="39"/>
      <c r="Z475" s="39"/>
      <c r="AA475" s="17"/>
      <c r="AC475" s="142"/>
      <c r="AE475" s="17"/>
      <c r="AG475" s="66"/>
      <c r="AI475" s="17"/>
    </row>
    <row r="476" spans="1:36" x14ac:dyDescent="0.25">
      <c r="A476" s="180">
        <f>IF('##zz500##'!B476&lt;&gt;"",'##zz500##'!B476,"")</f>
        <v>39805</v>
      </c>
      <c r="B476" s="192">
        <v>2633.87</v>
      </c>
      <c r="C476" s="146">
        <f t="shared" si="15"/>
        <v>-6.3539525986816336E-2</v>
      </c>
      <c r="D476" s="143">
        <f>IF('##zz500##'!K476="","",IF('##zz500##'!K476="yes",D475,IF('##zz500##'!T476&lt;&gt;0,D475*(1+'##zz500##'!T476),D475*(1+C476))))</f>
        <v>1.4522898436260956</v>
      </c>
      <c r="E476" s="6">
        <f t="shared" si="13"/>
        <v>-5.1605785911296831E-2</v>
      </c>
      <c r="F476" s="17">
        <f>D476/MAX(D$240:D476)-1</f>
        <v>-5.7429926769127282E-2</v>
      </c>
      <c r="G476" s="66">
        <f>IF('##zz500##'!K476="","",IF('##zz500##'!K476="no",G475*(1+E476),IF('##zz500##'!T476&lt;&gt;0,G475*(1+'##zz500##'!T476),G475*(1+'##zz500##'!P476))))</f>
        <v>4.1599840571684963</v>
      </c>
      <c r="H476" s="6">
        <f t="shared" si="14"/>
        <v>-5.1605785911296942E-2</v>
      </c>
      <c r="I476" s="17">
        <f>G476/MAX(G$240:G476)-1</f>
        <v>-5.7429926769127171E-2</v>
      </c>
      <c r="N476" s="20"/>
      <c r="O476" s="20"/>
      <c r="S476" s="192"/>
      <c r="Y476" s="39"/>
      <c r="Z476" s="39"/>
      <c r="AA476" s="17"/>
      <c r="AC476" s="142"/>
      <c r="AE476" s="17"/>
      <c r="AG476" s="66"/>
      <c r="AI476" s="17"/>
    </row>
    <row r="477" spans="1:36" x14ac:dyDescent="0.25">
      <c r="A477" s="180">
        <f>IF('##zz500##'!B477&lt;&gt;"",'##zz500##'!B477,"")</f>
        <v>39806</v>
      </c>
      <c r="B477" s="192">
        <v>2620.7600000000002</v>
      </c>
      <c r="C477" s="146">
        <f t="shared" si="15"/>
        <v>-4.9774666175625981E-3</v>
      </c>
      <c r="D477" s="143">
        <f>IF('##zz500##'!K477="","",IF('##zz500##'!K477="yes",D476,IF('##zz500##'!T477&lt;&gt;0,D476*(1+'##zz500##'!T477),D476*(1+C477))))</f>
        <v>1.4522898436260956</v>
      </c>
      <c r="E477" s="6">
        <f t="shared" si="13"/>
        <v>0</v>
      </c>
      <c r="F477" s="17">
        <f>D477/MAX(D$240:D477)-1</f>
        <v>-5.7429926769127282E-2</v>
      </c>
      <c r="G477" s="66">
        <f>IF('##zz500##'!K477="","",IF('##zz500##'!K477="no",G476*(1+E477),IF('##zz500##'!T477&lt;&gt;0,G476*(1+'##zz500##'!T477),G476*(1+'##zz500##'!P477))))</f>
        <v>4.2499453094549056</v>
      </c>
      <c r="H477" s="6">
        <f t="shared" si="14"/>
        <v>2.1625383907755147E-2</v>
      </c>
      <c r="I477" s="17">
        <f>G477/MAX(G$240:G477)-1</f>
        <v>-3.7046487075548695E-2</v>
      </c>
      <c r="N477" s="20"/>
      <c r="O477" s="20"/>
      <c r="S477" s="192"/>
      <c r="Y477" s="39"/>
      <c r="Z477" s="39"/>
      <c r="AA477" s="17"/>
      <c r="AC477" s="142"/>
      <c r="AE477" s="17"/>
      <c r="AG477" s="66"/>
      <c r="AI477" s="17"/>
    </row>
    <row r="478" spans="1:36" x14ac:dyDescent="0.25">
      <c r="A478" s="180">
        <f>IF('##zz500##'!B478&lt;&gt;"",'##zz500##'!B478,"")</f>
        <v>39807</v>
      </c>
      <c r="B478" s="192">
        <v>2679.18</v>
      </c>
      <c r="C478" s="146">
        <f t="shared" si="15"/>
        <v>2.2291243761351609E-2</v>
      </c>
      <c r="D478" s="143">
        <f>IF('##zz500##'!K478="","",IF('##zz500##'!K478="yes",D477,IF('##zz500##'!T478&lt;&gt;0,D477*(1+'##zz500##'!T478),D477*(1+C478))))</f>
        <v>1.4522898436260956</v>
      </c>
      <c r="E478" s="6">
        <f t="shared" si="13"/>
        <v>0</v>
      </c>
      <c r="F478" s="17">
        <f>D478/MAX(D$240:D478)-1</f>
        <v>-5.7429926769127282E-2</v>
      </c>
      <c r="G478" s="66">
        <f>IF('##zz500##'!K478="","",IF('##zz500##'!K478="no",G477*(1+E478),IF('##zz500##'!T478&lt;&gt;0,G477*(1+'##zz500##'!T478),G477*(1+'##zz500##'!P478))))</f>
        <v>4.2639208024629633</v>
      </c>
      <c r="H478" s="6">
        <f t="shared" si="14"/>
        <v>3.2883936122580781E-3</v>
      </c>
      <c r="I478" s="17">
        <f>G478/MAX(G$240:G478)-1</f>
        <v>-3.3879916894746454E-2</v>
      </c>
      <c r="N478" s="20"/>
      <c r="O478" s="20"/>
      <c r="S478" s="192"/>
      <c r="Y478" s="39"/>
      <c r="Z478" s="39"/>
      <c r="AA478" s="17"/>
      <c r="AC478" s="142"/>
      <c r="AE478" s="17"/>
      <c r="AG478" s="66"/>
      <c r="AI478" s="17"/>
    </row>
    <row r="479" spans="1:36" x14ac:dyDescent="0.25">
      <c r="A479" s="180">
        <f>IF('##zz500##'!B479&lt;&gt;"",'##zz500##'!B479,"")</f>
        <v>39808</v>
      </c>
      <c r="B479" s="192">
        <v>2687.5</v>
      </c>
      <c r="C479" s="146">
        <f t="shared" si="15"/>
        <v>3.1054277801416674E-3</v>
      </c>
      <c r="D479" s="143">
        <f>IF('##zz500##'!K479="","",IF('##zz500##'!K479="yes",D478,IF('##zz500##'!T479&lt;&gt;0,D478*(1+'##zz500##'!T479),D478*(1+C479))))</f>
        <v>1.4522898436260956</v>
      </c>
      <c r="E479" s="6">
        <f t="shared" si="13"/>
        <v>0</v>
      </c>
      <c r="F479" s="17">
        <f>D479/MAX(D$240:D479)-1</f>
        <v>-5.7429926769127282E-2</v>
      </c>
      <c r="G479" s="66">
        <f>IF('##zz500##'!K479="","",IF('##zz500##'!K479="no",G478*(1+E479),IF('##zz500##'!T479&lt;&gt;0,G478*(1+'##zz500##'!T479),G478*(1+'##zz500##'!P479))))</f>
        <v>4.3059111080959305</v>
      </c>
      <c r="H479" s="6">
        <f t="shared" si="14"/>
        <v>9.8478155618444418E-3</v>
      </c>
      <c r="I479" s="17">
        <f>G479/MAX(G$240:G479)-1</f>
        <v>-2.4365744505732034E-2</v>
      </c>
      <c r="N479" s="20"/>
      <c r="O479" s="20"/>
      <c r="S479" s="192"/>
      <c r="Y479" s="39"/>
      <c r="Z479" s="39"/>
      <c r="AA479" s="17"/>
      <c r="AC479" s="142"/>
      <c r="AE479" s="17"/>
      <c r="AG479" s="66"/>
      <c r="AI479" s="17"/>
    </row>
    <row r="480" spans="1:36" x14ac:dyDescent="0.25">
      <c r="A480" s="180">
        <f>IF('##zz500##'!B480&lt;&gt;"",'##zz500##'!B480,"")</f>
        <v>39811</v>
      </c>
      <c r="B480" s="192">
        <v>2681.97</v>
      </c>
      <c r="C480" s="146">
        <f t="shared" si="15"/>
        <v>-2.0576744186047158E-3</v>
      </c>
      <c r="D480" s="143">
        <f>IF('##zz500##'!K480="","",IF('##zz500##'!K480="yes",D479,IF('##zz500##'!T480&lt;&gt;0,D479*(1+'##zz500##'!T480),D479*(1+C480))))</f>
        <v>1.4522898436260956</v>
      </c>
      <c r="E480" s="6">
        <f t="shared" si="13"/>
        <v>0</v>
      </c>
      <c r="F480" s="17">
        <f>D480/MAX(D$240:D480)-1</f>
        <v>-5.7429926769127282E-2</v>
      </c>
      <c r="G480" s="66">
        <f>IF('##zz500##'!K480="","",IF('##zz500##'!K480="no",G479*(1+E480),IF('##zz500##'!T480&lt;&gt;0,G479*(1+'##zz500##'!T480),G479*(1+'##zz500##'!P480))))</f>
        <v>4.3037405274268492</v>
      </c>
      <c r="H480" s="6">
        <f t="shared" si="14"/>
        <v>-5.0409323708522358E-4</v>
      </c>
      <c r="I480" s="17">
        <f>G480/MAX(G$240:G480)-1</f>
        <v>-2.4857555135795462E-2</v>
      </c>
      <c r="N480" s="20"/>
      <c r="O480" s="20"/>
      <c r="S480" s="192"/>
      <c r="Y480" s="39"/>
      <c r="Z480" s="39"/>
      <c r="AA480" s="17"/>
      <c r="AC480" s="142"/>
      <c r="AE480" s="17"/>
      <c r="AG480" s="66"/>
      <c r="AI480" s="17"/>
    </row>
    <row r="481" spans="1:41" x14ac:dyDescent="0.25">
      <c r="A481" s="180">
        <f>IF('##zz500##'!B481&lt;&gt;"",'##zz500##'!B481,"")</f>
        <v>39812</v>
      </c>
      <c r="B481" s="192">
        <v>2673.91</v>
      </c>
      <c r="C481" s="146">
        <f t="shared" si="15"/>
        <v>-3.0052536008978725E-3</v>
      </c>
      <c r="D481" s="143">
        <f>IF('##zz500##'!K481="","",IF('##zz500##'!K481="yes",D480,IF('##zz500##'!T481&lt;&gt;0,D480*(1+'##zz500##'!T481),D480*(1+C481))))</f>
        <v>1.4522898436260956</v>
      </c>
      <c r="E481" s="6">
        <f t="shared" si="13"/>
        <v>0</v>
      </c>
      <c r="F481" s="17">
        <f>D481/MAX(D$240:D481)-1</f>
        <v>-5.7429926769127282E-2</v>
      </c>
      <c r="G481" s="66">
        <f>IF('##zz500##'!K481="","",IF('##zz500##'!K481="no",G480*(1+E481),IF('##zz500##'!T481&lt;&gt;0,G480*(1+'##zz500##'!T481),G480*(1+'##zz500##'!P481))))</f>
        <v>4.3325584759997264</v>
      </c>
      <c r="H481" s="6">
        <f t="shared" si="14"/>
        <v>6.6960237005986301E-3</v>
      </c>
      <c r="I481" s="17">
        <f>G481/MAX(G$240:G481)-1</f>
        <v>-1.8327978213524942E-2</v>
      </c>
      <c r="N481" s="20"/>
      <c r="O481" s="20"/>
      <c r="S481" s="192"/>
      <c r="Y481" s="39"/>
      <c r="Z481" s="39"/>
      <c r="AA481" s="17"/>
      <c r="AC481" s="142"/>
      <c r="AE481" s="17"/>
      <c r="AG481" s="66"/>
      <c r="AI481" s="17"/>
    </row>
    <row r="482" spans="1:41" s="11" customFormat="1" x14ac:dyDescent="0.25">
      <c r="A482" s="180">
        <f>IF('##zz500##'!B482&lt;&gt;"",'##zz500##'!B482,"")</f>
        <v>39813</v>
      </c>
      <c r="B482" s="192">
        <v>2572.02</v>
      </c>
      <c r="C482" s="146">
        <f t="shared" si="15"/>
        <v>-3.8105246623857947E-2</v>
      </c>
      <c r="D482" s="143">
        <f>IF('##zz500##'!K482="","",IF('##zz500##'!K482="yes",D481,IF('##zz500##'!T482&lt;&gt;0,D481*(1+'##zz500##'!T482),D481*(1+C482))))</f>
        <v>1.4522898436260956</v>
      </c>
      <c r="E482" s="14">
        <f t="shared" si="13"/>
        <v>0</v>
      </c>
      <c r="F482" s="14">
        <f>D482/MAX(D$240:D482)-1</f>
        <v>-5.7429926769127282E-2</v>
      </c>
      <c r="G482" s="66">
        <f>IF('##zz500##'!K482="","",IF('##zz500##'!K482="no",G481*(1+E482),IF('##zz500##'!T482&lt;&gt;0,G481*(1+'##zz500##'!T482),G481*(1+'##zz500##'!P482))))</f>
        <v>4.402970490167343</v>
      </c>
      <c r="H482" s="14">
        <f t="shared" si="14"/>
        <v>1.6251832389029497E-2</v>
      </c>
      <c r="I482" s="14">
        <f>G482/MAX(G$240:G482)-1</f>
        <v>-2.3740090544515091E-3</v>
      </c>
      <c r="J482" s="24"/>
      <c r="K482" s="24"/>
      <c r="L482" s="24"/>
      <c r="M482" s="24"/>
      <c r="N482" s="40"/>
      <c r="O482" s="40"/>
      <c r="P482" s="59"/>
      <c r="Q482" s="41"/>
      <c r="R482" s="14"/>
      <c r="S482" s="192"/>
      <c r="T482" s="21"/>
      <c r="U482" s="21"/>
      <c r="V482" s="14"/>
      <c r="W482" s="14"/>
      <c r="X482" s="88"/>
      <c r="Y482" s="117"/>
      <c r="Z482" s="117"/>
      <c r="AA482" s="14"/>
      <c r="AB482" s="14"/>
      <c r="AC482" s="142"/>
      <c r="AD482" s="14"/>
      <c r="AE482" s="14"/>
      <c r="AF482" s="14"/>
      <c r="AG482" s="66"/>
      <c r="AH482" s="14"/>
      <c r="AI482" s="14"/>
      <c r="AJ482" s="14"/>
      <c r="AL482" s="14"/>
      <c r="AM482" s="13"/>
      <c r="AN482" s="13"/>
      <c r="AO482" s="13"/>
    </row>
    <row r="483" spans="1:41" x14ac:dyDescent="0.25">
      <c r="A483" s="180">
        <f>IF('##zz500##'!B483&lt;&gt;"",'##zz500##'!B483,"")</f>
        <v>39818</v>
      </c>
      <c r="B483" s="192">
        <v>2691.93</v>
      </c>
      <c r="C483" s="146">
        <f t="shared" si="15"/>
        <v>4.6620943849581264E-2</v>
      </c>
      <c r="D483" s="143">
        <f>IF('##zz500##'!K483="","",IF('##zz500##'!K483="yes",D482,IF('##zz500##'!T483&lt;&gt;0,D482*(1+'##zz500##'!T483),D482*(1+C483))))</f>
        <v>1.4522898436260956</v>
      </c>
      <c r="E483" s="6">
        <f t="shared" si="13"/>
        <v>0</v>
      </c>
      <c r="F483" s="17">
        <f>D483/MAX(D$240:D483)-1</f>
        <v>-5.7429926769127282E-2</v>
      </c>
      <c r="G483" s="66">
        <f>IF('##zz500##'!K483="","",IF('##zz500##'!K483="no",G482*(1+E483),IF('##zz500##'!T483&lt;&gt;0,G482*(1+'##zz500##'!T483),G482*(1+'##zz500##'!P483))))</f>
        <v>4.219512440477267</v>
      </c>
      <c r="H483" s="6">
        <f t="shared" si="14"/>
        <v>-4.166688150642206E-2</v>
      </c>
      <c r="I483" s="17">
        <f>G483/MAX(G$240:G483)-1</f>
        <v>-4.3941973006906609E-2</v>
      </c>
      <c r="N483" s="20"/>
      <c r="O483" s="20"/>
      <c r="S483" s="192"/>
      <c r="Y483" s="39"/>
      <c r="Z483" s="39"/>
      <c r="AA483" s="17"/>
      <c r="AC483" s="142"/>
      <c r="AE483" s="17"/>
      <c r="AG483" s="66"/>
      <c r="AI483" s="17"/>
    </row>
    <row r="484" spans="1:41" x14ac:dyDescent="0.25">
      <c r="A484" s="180">
        <f>IF('##zz500##'!B484&lt;&gt;"",'##zz500##'!B484,"")</f>
        <v>39819</v>
      </c>
      <c r="B484" s="192">
        <v>2803.54</v>
      </c>
      <c r="C484" s="146">
        <f t="shared" si="15"/>
        <v>4.1460959237424433E-2</v>
      </c>
      <c r="D484" s="143">
        <f>IF('##zz500##'!K484="","",IF('##zz500##'!K484="yes",D483,IF('##zz500##'!T484&lt;&gt;0,D483*(1+'##zz500##'!T484),D483*(1+C484))))</f>
        <v>1.4522898436260956</v>
      </c>
      <c r="E484" s="6">
        <f t="shared" si="13"/>
        <v>0</v>
      </c>
      <c r="F484" s="17">
        <f>D484/MAX(D$240:D484)-1</f>
        <v>-5.7429926769127282E-2</v>
      </c>
      <c r="G484" s="66">
        <f>IF('##zz500##'!K484="","",IF('##zz500##'!K484="no",G483*(1+E484),IF('##zz500##'!T484&lt;&gt;0,G483*(1+'##zz500##'!T484),G483*(1+'##zz500##'!P484))))</f>
        <v>4.0698628610410639</v>
      </c>
      <c r="H484" s="6">
        <f t="shared" si="14"/>
        <v>-3.5466083237635004E-2</v>
      </c>
      <c r="I484" s="17">
        <f>G484/MAX(G$240:G484)-1</f>
        <v>-7.7849606572252705E-2</v>
      </c>
      <c r="N484" s="20"/>
      <c r="O484" s="20"/>
      <c r="S484" s="192"/>
      <c r="Y484" s="39"/>
      <c r="Z484" s="39"/>
      <c r="AA484" s="17"/>
      <c r="AC484" s="142"/>
      <c r="AE484" s="17"/>
      <c r="AG484" s="66"/>
      <c r="AI484" s="17"/>
    </row>
    <row r="485" spans="1:41" x14ac:dyDescent="0.25">
      <c r="A485" s="180">
        <f>IF('##zz500##'!B485&lt;&gt;"",'##zz500##'!B485,"")</f>
        <v>39820</v>
      </c>
      <c r="B485" s="192">
        <v>2859.14</v>
      </c>
      <c r="C485" s="146">
        <f t="shared" si="15"/>
        <v>1.9832069455046009E-2</v>
      </c>
      <c r="D485" s="143">
        <f>IF('##zz500##'!K485="","",IF('##zz500##'!K485="yes",D484,IF('##zz500##'!T485&lt;&gt;0,D484*(1+'##zz500##'!T485),D484*(1+C485))))</f>
        <v>1.4522898436260956</v>
      </c>
      <c r="E485" s="6">
        <f t="shared" si="13"/>
        <v>0</v>
      </c>
      <c r="F485" s="17">
        <f>D485/MAX(D$240:D485)-1</f>
        <v>-5.7429926769127282E-2</v>
      </c>
      <c r="G485" s="66">
        <f>IF('##zz500##'!K485="","",IF('##zz500##'!K485="no",G484*(1+E485),IF('##zz500##'!T485&lt;&gt;0,G484*(1+'##zz500##'!T485),G484*(1+'##zz500##'!P485))))</f>
        <v>4.0636771843984496</v>
      </c>
      <c r="H485" s="6">
        <f t="shared" si="14"/>
        <v>-1.5198734831649574E-3</v>
      </c>
      <c r="I485" s="17">
        <f>G485/MAX(G$240:G485)-1</f>
        <v>-7.9251158502713692E-2</v>
      </c>
      <c r="N485" s="20"/>
      <c r="O485" s="20"/>
      <c r="S485" s="192"/>
      <c r="Y485" s="39"/>
      <c r="Z485" s="39"/>
      <c r="AA485" s="17"/>
      <c r="AC485" s="142"/>
      <c r="AE485" s="17"/>
      <c r="AG485" s="66"/>
      <c r="AI485" s="17"/>
    </row>
    <row r="486" spans="1:41" x14ac:dyDescent="0.25">
      <c r="A486" s="180">
        <f>IF('##zz500##'!B486&lt;&gt;"",'##zz500##'!B486,"")</f>
        <v>39821</v>
      </c>
      <c r="B486" s="192">
        <v>2810.16</v>
      </c>
      <c r="C486" s="146">
        <f t="shared" si="15"/>
        <v>-1.7131025413236189E-2</v>
      </c>
      <c r="D486" s="143">
        <f>IF('##zz500##'!K486="","",IF('##zz500##'!K486="yes",D485,IF('##zz500##'!T486&lt;&gt;0,D485*(1+'##zz500##'!T486),D485*(1+C486))))</f>
        <v>1.4274106294075521</v>
      </c>
      <c r="E486" s="6">
        <f t="shared" si="13"/>
        <v>-1.7131025413236189E-2</v>
      </c>
      <c r="F486" s="17">
        <f>D486/MAX(D$240:D486)-1</f>
        <v>-7.3577118647401352E-2</v>
      </c>
      <c r="G486" s="66">
        <f>IF('##zz500##'!K486="","",IF('##zz500##'!K486="no",G485*(1+E486),IF('##zz500##'!T486&lt;&gt;0,G485*(1+'##zz500##'!T486),G485*(1+'##zz500##'!P486))))</f>
        <v>3.9940622272813315</v>
      </c>
      <c r="H486" s="6">
        <f t="shared" si="14"/>
        <v>-1.7131025413236189E-2</v>
      </c>
      <c r="I486" s="17">
        <f>G486/MAX(G$240:G486)-1</f>
        <v>-9.5024530305611532E-2</v>
      </c>
      <c r="N486" s="20"/>
      <c r="O486" s="20"/>
      <c r="S486" s="192"/>
      <c r="Y486" s="39"/>
      <c r="Z486" s="39"/>
      <c r="AA486" s="17"/>
      <c r="AC486" s="142"/>
      <c r="AE486" s="17"/>
      <c r="AG486" s="66"/>
      <c r="AI486" s="17"/>
    </row>
    <row r="487" spans="1:41" x14ac:dyDescent="0.25">
      <c r="A487" s="180">
        <f>IF('##zz500##'!B487&lt;&gt;"",'##zz500##'!B487,"")</f>
        <v>39822</v>
      </c>
      <c r="B487" s="192">
        <v>2883.06</v>
      </c>
      <c r="C487" s="146">
        <f t="shared" si="15"/>
        <v>2.5941583397386614E-2</v>
      </c>
      <c r="D487" s="143">
        <f>IF('##zz500##'!K487="","",IF('##zz500##'!K487="yes",D486,IF('##zz500##'!T487&lt;&gt;0,D486*(1+'##zz500##'!T487),D486*(1+C487))))</f>
        <v>1.4274106294075521</v>
      </c>
      <c r="E487" s="6">
        <f t="shared" si="13"/>
        <v>0</v>
      </c>
      <c r="F487" s="17">
        <f>D487/MAX(D$240:D487)-1</f>
        <v>-7.3577118647401352E-2</v>
      </c>
      <c r="G487" s="66">
        <f>IF('##zz500##'!K487="","",IF('##zz500##'!K487="no",G486*(1+E487),IF('##zz500##'!T487&lt;&gt;0,G486*(1+'##zz500##'!T487),G486*(1+'##zz500##'!P487))))</f>
        <v>3.9287253970747487</v>
      </c>
      <c r="H487" s="6">
        <f t="shared" si="14"/>
        <v>-1.6358490801746006E-2</v>
      </c>
      <c r="I487" s="17">
        <f>G487/MAX(G$240:G487)-1</f>
        <v>-0.10982856320241297</v>
      </c>
      <c r="N487" s="20"/>
      <c r="O487" s="20"/>
      <c r="S487" s="192"/>
      <c r="Y487" s="39"/>
      <c r="Z487" s="39"/>
      <c r="AA487" s="17"/>
      <c r="AC487" s="142"/>
      <c r="AE487" s="17"/>
      <c r="AG487" s="66"/>
      <c r="AI487" s="17"/>
    </row>
    <row r="488" spans="1:41" x14ac:dyDescent="0.25">
      <c r="A488" s="180">
        <f>IF('##zz500##'!B488&lt;&gt;"",'##zz500##'!B488,"")</f>
        <v>39825</v>
      </c>
      <c r="B488" s="192">
        <v>2947.69</v>
      </c>
      <c r="C488" s="146">
        <f t="shared" si="15"/>
        <v>2.2417153996101336E-2</v>
      </c>
      <c r="D488" s="143">
        <f>IF('##zz500##'!K488="","",IF('##zz500##'!K488="yes",D487,IF('##zz500##'!T488&lt;&gt;0,D487*(1+'##zz500##'!T488),D487*(1+C488))))</f>
        <v>1.4594091133026532</v>
      </c>
      <c r="E488" s="6">
        <f t="shared" si="13"/>
        <v>2.2417153996101336E-2</v>
      </c>
      <c r="F488" s="17">
        <f>D488/MAX(D$240:D488)-1</f>
        <v>-5.2809354250608176E-2</v>
      </c>
      <c r="G488" s="66">
        <f>IF('##zz500##'!K488="","",IF('##zz500##'!K488="no",G487*(1+E488),IF('##zz500##'!T488&lt;&gt;0,G487*(1+'##zz500##'!T488),G487*(1+'##zz500##'!P488))))</f>
        <v>4.0167962393093672</v>
      </c>
      <c r="H488" s="6">
        <f t="shared" si="14"/>
        <v>2.2417153996101336E-2</v>
      </c>
      <c r="I488" s="17">
        <f>G488/MAX(G$240:G488)-1</f>
        <v>-8.987345302079075E-2</v>
      </c>
      <c r="N488" s="20"/>
      <c r="O488" s="20"/>
      <c r="S488" s="192"/>
      <c r="Y488" s="39"/>
      <c r="Z488" s="39"/>
      <c r="AA488" s="17"/>
      <c r="AC488" s="142"/>
      <c r="AE488" s="17"/>
      <c r="AF488" s="14"/>
      <c r="AG488" s="66"/>
      <c r="AI488" s="17"/>
      <c r="AJ488" s="14"/>
    </row>
    <row r="489" spans="1:41" x14ac:dyDescent="0.25">
      <c r="A489" s="180">
        <f>IF('##zz500##'!B489&lt;&gt;"",'##zz500##'!B489,"")</f>
        <v>39826</v>
      </c>
      <c r="B489" s="192">
        <v>2857.33</v>
      </c>
      <c r="C489" s="146">
        <f t="shared" si="15"/>
        <v>-3.0654512516580801E-2</v>
      </c>
      <c r="D489" s="143">
        <f>IF('##zz500##'!K489="","",IF('##zz500##'!K489="yes",D488,IF('##zz500##'!T489&lt;&gt;0,D488*(1+'##zz500##'!T489),D488*(1+C489))))</f>
        <v>1.4270683748797031</v>
      </c>
      <c r="E489" s="6">
        <f t="shared" si="13"/>
        <v>-2.2160159291977344E-2</v>
      </c>
      <c r="F489" s="17">
        <f>D489/MAX(D$240:D489)-1</f>
        <v>-7.3799249840285519E-2</v>
      </c>
      <c r="G489" s="66">
        <f>IF('##zz500##'!K489="","",IF('##zz500##'!K489="no",G488*(1+E489),IF('##zz500##'!T489&lt;&gt;0,G488*(1+'##zz500##'!T489),G488*(1+'##zz500##'!P489))))</f>
        <v>3.927783394802856</v>
      </c>
      <c r="H489" s="6">
        <f t="shared" si="14"/>
        <v>-2.2160159291977344E-2</v>
      </c>
      <c r="I489" s="17">
        <f>G489/MAX(G$240:G489)-1</f>
        <v>-0.11004200227770733</v>
      </c>
      <c r="N489" s="20"/>
      <c r="O489" s="20"/>
      <c r="S489" s="192"/>
      <c r="Y489" s="39"/>
      <c r="Z489" s="39"/>
      <c r="AA489" s="17"/>
      <c r="AC489" s="142"/>
      <c r="AE489" s="17"/>
      <c r="AG489" s="66"/>
      <c r="AI489" s="17"/>
    </row>
    <row r="490" spans="1:41" x14ac:dyDescent="0.25">
      <c r="A490" s="180">
        <f>IF('##zz500##'!B490&lt;&gt;"",'##zz500##'!B490,"")</f>
        <v>39827</v>
      </c>
      <c r="B490" s="192">
        <v>2959.13</v>
      </c>
      <c r="C490" s="146">
        <f t="shared" si="15"/>
        <v>3.5627666387851642E-2</v>
      </c>
      <c r="D490" s="143">
        <f>IF('##zz500##'!K490="","",IF('##zz500##'!K490="yes",D489,IF('##zz500##'!T490&lt;&gt;0,D489*(1+'##zz500##'!T490),D489*(1+C490))))</f>
        <v>1.4270683748797031</v>
      </c>
      <c r="E490" s="6">
        <f t="shared" si="13"/>
        <v>0</v>
      </c>
      <c r="F490" s="17">
        <f>D490/MAX(D$240:D490)-1</f>
        <v>-7.3799249840285519E-2</v>
      </c>
      <c r="G490" s="66">
        <f>IF('##zz500##'!K490="","",IF('##zz500##'!K490="no",G489*(1+E490),IF('##zz500##'!T490&lt;&gt;0,G489*(1+'##zz500##'!T490),G489*(1+'##zz500##'!P490))))</f>
        <v>3.9103222299588771</v>
      </c>
      <c r="H490" s="6">
        <f t="shared" si="14"/>
        <v>-4.4455518771944202E-3</v>
      </c>
      <c r="I490" s="17">
        <f>G490/MAX(G$240:G490)-1</f>
        <v>-0.11399835672510594</v>
      </c>
      <c r="N490" s="20"/>
      <c r="O490" s="20"/>
      <c r="S490" s="192"/>
      <c r="Y490" s="39"/>
      <c r="Z490" s="39"/>
      <c r="AA490" s="17"/>
      <c r="AC490" s="142"/>
      <c r="AE490" s="17"/>
      <c r="AG490" s="66"/>
      <c r="AI490" s="17"/>
    </row>
    <row r="491" spans="1:41" x14ac:dyDescent="0.25">
      <c r="A491" s="180">
        <f>IF('##zz500##'!B491&lt;&gt;"",'##zz500##'!B491,"")</f>
        <v>39828</v>
      </c>
      <c r="B491" s="192">
        <v>2974.07</v>
      </c>
      <c r="C491" s="146">
        <f t="shared" si="15"/>
        <v>5.048781229618271E-3</v>
      </c>
      <c r="D491" s="143">
        <f>IF('##zz500##'!K491="","",IF('##zz500##'!K491="yes",D490,IF('##zz500##'!T491&lt;&gt;0,D490*(1+'##zz500##'!T491),D490*(1+C491))))</f>
        <v>1.4342733309041775</v>
      </c>
      <c r="E491" s="6">
        <f t="shared" si="13"/>
        <v>5.048781229618271E-3</v>
      </c>
      <c r="F491" s="17">
        <f>D491/MAX(D$240:D491)-1</f>
        <v>-6.9123064878020779E-2</v>
      </c>
      <c r="G491" s="66">
        <f>IF('##zz500##'!K491="","",IF('##zz500##'!K491="no",G490*(1+E491),IF('##zz500##'!T491&lt;&gt;0,G490*(1+'##zz500##'!T491),G490*(1+'##zz500##'!P491))))</f>
        <v>3.9300645914352526</v>
      </c>
      <c r="H491" s="6">
        <f t="shared" si="14"/>
        <v>5.048781229618271E-3</v>
      </c>
      <c r="I491" s="17">
        <f>G491/MAX(G$240:G491)-1</f>
        <v>-0.10952512825912863</v>
      </c>
      <c r="N491" s="20"/>
      <c r="O491" s="20"/>
      <c r="S491" s="192"/>
      <c r="Y491" s="39"/>
      <c r="Z491" s="39"/>
      <c r="AA491" s="17"/>
      <c r="AC491" s="142"/>
      <c r="AE491" s="17"/>
      <c r="AG491" s="66"/>
      <c r="AI491" s="17"/>
    </row>
    <row r="492" spans="1:41" x14ac:dyDescent="0.25">
      <c r="A492" s="180">
        <f>IF('##zz500##'!B492&lt;&gt;"",'##zz500##'!B492,"")</f>
        <v>39829</v>
      </c>
      <c r="B492" s="192">
        <v>2955.65</v>
      </c>
      <c r="C492" s="146">
        <f t="shared" si="15"/>
        <v>-6.1935327682267616E-3</v>
      </c>
      <c r="D492" s="143">
        <f>IF('##zz500##'!K492="","",IF('##zz500##'!K492="yes",D491,IF('##zz500##'!T492&lt;&gt;0,D491*(1+'##zz500##'!T492),D491*(1+C492))))</f>
        <v>1.4253901120306287</v>
      </c>
      <c r="E492" s="6">
        <f t="shared" si="13"/>
        <v>-6.1935327682267616E-3</v>
      </c>
      <c r="F492" s="17">
        <f>D492/MAX(D$240:D492)-1</f>
        <v>-7.4888481678885288E-2</v>
      </c>
      <c r="G492" s="66">
        <f>IF('##zz500##'!K492="","",IF('##zz500##'!K492="no",G491*(1+E492),IF('##zz500##'!T492&lt;&gt;0,G491*(1+'##zz500##'!T492),G491*(1+'##zz500##'!P492))))</f>
        <v>3.9057236076069506</v>
      </c>
      <c r="H492" s="6">
        <f t="shared" si="14"/>
        <v>-6.1935327682267616E-3</v>
      </c>
      <c r="I492" s="17">
        <f>G492/MAX(G$240:G492)-1</f>
        <v>-0.11504031355653832</v>
      </c>
      <c r="N492" s="20"/>
      <c r="O492" s="20"/>
      <c r="S492" s="192"/>
      <c r="Y492" s="39"/>
      <c r="Z492" s="39"/>
      <c r="AA492" s="17"/>
      <c r="AC492" s="142"/>
      <c r="AE492" s="17"/>
      <c r="AG492" s="66"/>
      <c r="AI492" s="17"/>
    </row>
    <row r="493" spans="1:41" x14ac:dyDescent="0.25">
      <c r="A493" s="180">
        <f>IF('##zz500##'!B493&lt;&gt;"",'##zz500##'!B493,"")</f>
        <v>39832</v>
      </c>
      <c r="B493" s="192">
        <v>2979.18</v>
      </c>
      <c r="C493" s="146">
        <f t="shared" si="15"/>
        <v>7.9610238018708035E-3</v>
      </c>
      <c r="D493" s="143">
        <f>IF('##zz500##'!K493="","",IF('##zz500##'!K493="yes",D492,IF('##zz500##'!T493&lt;&gt;0,D492*(1+'##zz500##'!T493),D492*(1+C493))))</f>
        <v>1.4367376766394557</v>
      </c>
      <c r="E493" s="6">
        <f t="shared" si="13"/>
        <v>7.9610238018708035E-3</v>
      </c>
      <c r="F493" s="17">
        <f>D493/MAX(D$240:D493)-1</f>
        <v>-6.7523646862146181E-2</v>
      </c>
      <c r="G493" s="66">
        <f>IF('##zz500##'!K493="","",IF('##zz500##'!K493="no",G492*(1+E493),IF('##zz500##'!T493&lt;&gt;0,G492*(1+'##zz500##'!T493),G492*(1+'##zz500##'!P493))))</f>
        <v>3.9368171662106382</v>
      </c>
      <c r="H493" s="6">
        <f t="shared" si="14"/>
        <v>7.9610238018708035E-3</v>
      </c>
      <c r="I493" s="17">
        <f>G493/MAX(G$240:G493)-1</f>
        <v>-0.10799512842906578</v>
      </c>
      <c r="N493" s="20"/>
      <c r="O493" s="20"/>
      <c r="S493" s="192"/>
      <c r="Y493" s="39"/>
      <c r="Z493" s="39"/>
      <c r="AA493" s="17"/>
      <c r="AC493" s="142"/>
      <c r="AE493" s="17"/>
      <c r="AG493" s="66"/>
      <c r="AI493" s="17"/>
    </row>
    <row r="494" spans="1:41" x14ac:dyDescent="0.25">
      <c r="A494" s="180">
        <f>IF('##zz500##'!B494&lt;&gt;"",'##zz500##'!B494,"")</f>
        <v>39833</v>
      </c>
      <c r="B494" s="192">
        <v>2992.97</v>
      </c>
      <c r="C494" s="146">
        <f t="shared" si="15"/>
        <v>4.6287904725461626E-3</v>
      </c>
      <c r="D494" s="143">
        <f>IF('##zz500##'!K494="","",IF('##zz500##'!K494="yes",D493,IF('##zz500##'!T494&lt;&gt;0,D493*(1+'##zz500##'!T494),D493*(1+C494))))</f>
        <v>1.4433880343086325</v>
      </c>
      <c r="E494" s="6">
        <f t="shared" si="13"/>
        <v>4.6287904725461626E-3</v>
      </c>
      <c r="F494" s="17">
        <f>D494/MAX(D$240:D494)-1</f>
        <v>-6.320740920286716E-2</v>
      </c>
      <c r="G494" s="66">
        <f>IF('##zz500##'!K494="","",IF('##zz500##'!K494="no",G493*(1+E494),IF('##zz500##'!T494&lt;&gt;0,G493*(1+'##zz500##'!T494),G493*(1+'##zz500##'!P494))))</f>
        <v>3.9550398680017502</v>
      </c>
      <c r="H494" s="6">
        <f t="shared" si="14"/>
        <v>4.6287904725461626E-3</v>
      </c>
      <c r="I494" s="17">
        <f>G494/MAX(G$240:G494)-1</f>
        <v>-0.1038662247780735</v>
      </c>
      <c r="N494" s="20"/>
      <c r="O494" s="20"/>
      <c r="S494" s="192"/>
      <c r="Y494" s="39"/>
      <c r="Z494" s="39"/>
      <c r="AA494" s="17"/>
      <c r="AC494" s="142"/>
      <c r="AE494" s="17"/>
      <c r="AG494" s="66"/>
      <c r="AI494" s="17"/>
    </row>
    <row r="495" spans="1:41" x14ac:dyDescent="0.25">
      <c r="A495" s="180">
        <f>IF('##zz500##'!B495&lt;&gt;"",'##zz500##'!B495,"")</f>
        <v>39834</v>
      </c>
      <c r="B495" s="192">
        <v>2967.14</v>
      </c>
      <c r="C495" s="146">
        <f t="shared" si="15"/>
        <v>-8.6302234903791186E-3</v>
      </c>
      <c r="D495" s="143">
        <f>IF('##zz500##'!K495="","",IF('##zz500##'!K495="yes",D494,IF('##zz500##'!T495&lt;&gt;0,D494*(1+'##zz500##'!T495),D494*(1+C495))))</f>
        <v>1.4309312729892101</v>
      </c>
      <c r="E495" s="6">
        <f t="shared" si="13"/>
        <v>-8.6302234903790076E-3</v>
      </c>
      <c r="F495" s="17">
        <f>D495/MAX(D$240:D495)-1</f>
        <v>-7.1292138625577595E-2</v>
      </c>
      <c r="G495" s="66">
        <f>IF('##zz500##'!K495="","",IF('##zz500##'!K495="no",G494*(1+E495),IF('##zz500##'!T495&lt;&gt;0,G494*(1+'##zz500##'!T495),G494*(1+'##zz500##'!P495))))</f>
        <v>3.920906990027536</v>
      </c>
      <c r="H495" s="6">
        <f t="shared" si="14"/>
        <v>-8.6302234903790076E-3</v>
      </c>
      <c r="I495" s="17">
        <f>G495/MAX(G$240:G495)-1</f>
        <v>-0.11160005953551577</v>
      </c>
      <c r="N495" s="20"/>
      <c r="O495" s="20"/>
      <c r="S495" s="192"/>
      <c r="Y495" s="39"/>
      <c r="Z495" s="39"/>
      <c r="AA495" s="17"/>
      <c r="AC495" s="142"/>
      <c r="AE495" s="17"/>
      <c r="AG495" s="66"/>
      <c r="AI495" s="17"/>
    </row>
    <row r="496" spans="1:41" x14ac:dyDescent="0.25">
      <c r="A496" s="180">
        <f>IF('##zz500##'!B496&lt;&gt;"",'##zz500##'!B496,"")</f>
        <v>39835</v>
      </c>
      <c r="B496" s="192">
        <v>3027.06</v>
      </c>
      <c r="C496" s="146">
        <f t="shared" si="15"/>
        <v>2.0194530760260676E-2</v>
      </c>
      <c r="D496" s="143">
        <f>IF('##zz500##'!K496="","",IF('##zz500##'!K496="yes",D495,IF('##zz500##'!T496&lt;&gt;0,D495*(1+'##zz500##'!T496),D495*(1+C496))))</f>
        <v>1.4598282585974096</v>
      </c>
      <c r="E496" s="6">
        <f t="shared" si="13"/>
        <v>2.0194530760260676E-2</v>
      </c>
      <c r="F496" s="17">
        <f>D496/MAX(D$240:D496)-1</f>
        <v>-5.2537319151755968E-2</v>
      </c>
      <c r="G496" s="66">
        <f>IF('##zz500##'!K496="","",IF('##zz500##'!K496="no",G495*(1+E496),IF('##zz500##'!T496&lt;&gt;0,G495*(1+'##zz500##'!T496),G495*(1+'##zz500##'!P496))))</f>
        <v>4.0000878668457682</v>
      </c>
      <c r="H496" s="6">
        <f t="shared" si="14"/>
        <v>2.0194530760260676E-2</v>
      </c>
      <c r="I496" s="17">
        <f>G496/MAX(G$240:G496)-1</f>
        <v>-9.3659239610391909E-2</v>
      </c>
      <c r="N496" s="20"/>
      <c r="O496" s="20"/>
      <c r="S496" s="192"/>
      <c r="Y496" s="39"/>
      <c r="Z496" s="39"/>
      <c r="AA496" s="17"/>
      <c r="AC496" s="142"/>
      <c r="AE496" s="17"/>
      <c r="AG496" s="66"/>
      <c r="AI496" s="17"/>
    </row>
    <row r="497" spans="1:36" x14ac:dyDescent="0.25">
      <c r="A497" s="180">
        <f>IF('##zz500##'!B497&lt;&gt;"",'##zz500##'!B497,"")</f>
        <v>39836</v>
      </c>
      <c r="B497" s="192">
        <v>2999.06</v>
      </c>
      <c r="C497" s="146">
        <f t="shared" si="15"/>
        <v>-9.2498992421690129E-3</v>
      </c>
      <c r="D497" s="143">
        <f>IF('##zz500##'!K497="","",IF('##zz500##'!K497="yes",D496,IF('##zz500##'!T497&lt;&gt;0,D496*(1+'##zz500##'!T497),D496*(1+C497))))</f>
        <v>1.4463249942945124</v>
      </c>
      <c r="E497" s="6">
        <f t="shared" si="13"/>
        <v>-9.2498992421690129E-3</v>
      </c>
      <c r="F497" s="17">
        <f>D497/MAX(D$240:D497)-1</f>
        <v>-6.1301253485317564E-2</v>
      </c>
      <c r="G497" s="66">
        <f>IF('##zz500##'!K497="","",IF('##zz500##'!K497="no",G496*(1+E497),IF('##zz500##'!T497&lt;&gt;0,G496*(1+'##zz500##'!T497),G496*(1+'##zz500##'!P497))))</f>
        <v>3.9630874571176222</v>
      </c>
      <c r="H497" s="6">
        <f t="shared" si="14"/>
        <v>-9.2498992421690129E-3</v>
      </c>
      <c r="I497" s="17">
        <f>G497/MAX(G$240:G497)-1</f>
        <v>-0.10204280032306667</v>
      </c>
      <c r="N497" s="20"/>
      <c r="O497" s="20"/>
      <c r="S497" s="192"/>
      <c r="Y497" s="39"/>
      <c r="Z497" s="39"/>
      <c r="AA497" s="17"/>
      <c r="AC497" s="142"/>
      <c r="AE497" s="17"/>
      <c r="AG497" s="66"/>
      <c r="AI497" s="17"/>
    </row>
    <row r="498" spans="1:36" x14ac:dyDescent="0.25">
      <c r="A498" s="180">
        <f>IF('##zz500##'!B498&lt;&gt;"",'##zz500##'!B498,"")</f>
        <v>39846</v>
      </c>
      <c r="B498" s="192">
        <v>3091.68</v>
      </c>
      <c r="C498" s="146">
        <f t="shared" si="15"/>
        <v>3.088301000980298E-2</v>
      </c>
      <c r="D498" s="143">
        <f>IF('##zz500##'!K498="","",IF('##zz500##'!K498="yes",D497,IF('##zz500##'!T498&lt;&gt;0,D497*(1+'##zz500##'!T498),D497*(1+C498))))</f>
        <v>1.4909918635707382</v>
      </c>
      <c r="E498" s="6">
        <f t="shared" ref="E498:E561" si="16">D498/D497-1</f>
        <v>3.088301000980298E-2</v>
      </c>
      <c r="F498" s="17">
        <f>D498/MAX(D$240:D498)-1</f>
        <v>-3.231141070051502E-2</v>
      </c>
      <c r="G498" s="66">
        <f>IF('##zz500##'!K498="","",IF('##zz500##'!K498="no",G497*(1+E498),IF('##zz500##'!T498&lt;&gt;0,G497*(1+'##zz500##'!T498),G497*(1+'##zz500##'!P498))))</f>
        <v>4.0854795267255106</v>
      </c>
      <c r="H498" s="6">
        <f t="shared" ref="H498:H561" si="17">G498/G497-1</f>
        <v>3.088301000980298E-2</v>
      </c>
      <c r="I498" s="17">
        <f>G498/MAX(G$240:G498)-1</f>
        <v>-7.4311179137069194E-2</v>
      </c>
      <c r="N498" s="20"/>
      <c r="O498" s="20"/>
      <c r="S498" s="192"/>
      <c r="Y498" s="39"/>
      <c r="Z498" s="39"/>
      <c r="AA498" s="17"/>
      <c r="AC498" s="142"/>
      <c r="AE498" s="17"/>
      <c r="AG498" s="66"/>
      <c r="AI498" s="17"/>
    </row>
    <row r="499" spans="1:36" x14ac:dyDescent="0.25">
      <c r="A499" s="180">
        <f>IF('##zz500##'!B499&lt;&gt;"",'##zz500##'!B499,"")</f>
        <v>39847</v>
      </c>
      <c r="B499" s="192">
        <v>3166.98</v>
      </c>
      <c r="C499" s="146">
        <f t="shared" si="15"/>
        <v>2.4355690110231309E-2</v>
      </c>
      <c r="D499" s="143">
        <f>IF('##zz500##'!K499="","",IF('##zz500##'!K499="yes",D498,IF('##zz500##'!T499&lt;&gt;0,D498*(1+'##zz500##'!T499),D498*(1+C499))))</f>
        <v>1.5273059993567435</v>
      </c>
      <c r="E499" s="6">
        <f t="shared" si="16"/>
        <v>2.4355690110231309E-2</v>
      </c>
      <c r="F499" s="17">
        <f>D499/MAX(D$240:D499)-1</f>
        <v>-8.7426872963298763E-3</v>
      </c>
      <c r="G499" s="66">
        <f>IF('##zz500##'!K499="","",IF('##zz500##'!K499="no",G498*(1+E499),IF('##zz500##'!T499&lt;&gt;0,G498*(1+'##zz500##'!T499),G498*(1+'##zz500##'!P499))))</f>
        <v>4.1849842000301321</v>
      </c>
      <c r="H499" s="6">
        <f t="shared" si="17"/>
        <v>2.4355690110231309E-2</v>
      </c>
      <c r="I499" s="17">
        <f>G499/MAX(G$240:G499)-1</f>
        <v>-5.1765389077626178E-2</v>
      </c>
      <c r="N499" s="20"/>
      <c r="O499" s="20"/>
      <c r="S499" s="192"/>
      <c r="Y499" s="39"/>
      <c r="Z499" s="39"/>
      <c r="AA499" s="17"/>
      <c r="AC499" s="142"/>
      <c r="AE499" s="17"/>
      <c r="AG499" s="66"/>
      <c r="AI499" s="17"/>
    </row>
    <row r="500" spans="1:36" x14ac:dyDescent="0.25">
      <c r="A500" s="180">
        <f>IF('##zz500##'!B500&lt;&gt;"",'##zz500##'!B500,"")</f>
        <v>39848</v>
      </c>
      <c r="B500" s="192">
        <v>3261.75</v>
      </c>
      <c r="C500" s="146">
        <f t="shared" si="15"/>
        <v>2.9924407479680948E-2</v>
      </c>
      <c r="D500" s="143">
        <f>IF('##zz500##'!K500="","",IF('##zz500##'!K500="yes",D499,IF('##zz500##'!T500&lt;&gt;0,D499*(1+'##zz500##'!T500),D499*(1+C500))))</f>
        <v>1.5730097264276559</v>
      </c>
      <c r="E500" s="6">
        <f t="shared" si="16"/>
        <v>2.9924407479680948E-2</v>
      </c>
      <c r="F500" s="17">
        <f>D500/MAX(D$240:D500)-1</f>
        <v>0</v>
      </c>
      <c r="G500" s="66">
        <f>IF('##zz500##'!K500="","",IF('##zz500##'!K500="no",G499*(1+E500),IF('##zz500##'!T500&lt;&gt;0,G499*(1+'##zz500##'!T500),G499*(1+'##zz500##'!P500))))</f>
        <v>4.3102173725278607</v>
      </c>
      <c r="H500" s="6">
        <f t="shared" si="17"/>
        <v>2.9924407479680948E-2</v>
      </c>
      <c r="I500" s="17">
        <f>G500/MAX(G$240:G500)-1</f>
        <v>-2.3390030194048173E-2</v>
      </c>
      <c r="N500" s="20"/>
      <c r="O500" s="20"/>
      <c r="S500" s="192"/>
      <c r="Y500" s="39"/>
      <c r="Z500" s="39"/>
      <c r="AA500" s="17"/>
      <c r="AC500" s="142"/>
      <c r="AE500" s="17"/>
      <c r="AG500" s="66"/>
      <c r="AI500" s="17"/>
    </row>
    <row r="501" spans="1:36" x14ac:dyDescent="0.25">
      <c r="A501" s="180">
        <f>IF('##zz500##'!B501&lt;&gt;"",'##zz500##'!B501,"")</f>
        <v>39849</v>
      </c>
      <c r="B501" s="192">
        <v>3186.63</v>
      </c>
      <c r="C501" s="146">
        <f t="shared" si="15"/>
        <v>-2.3030581742929379E-2</v>
      </c>
      <c r="D501" s="143">
        <f>IF('##zz500##'!K501="","",IF('##zz500##'!K501="yes",D500,IF('##zz500##'!T501&lt;&gt;0,D500*(1+'##zz500##'!T501),D500*(1+C501))))</f>
        <v>1.5730097264276559</v>
      </c>
      <c r="E501" s="6">
        <f t="shared" si="16"/>
        <v>0</v>
      </c>
      <c r="F501" s="17">
        <f>D501/MAX(D$240:D501)-1</f>
        <v>0</v>
      </c>
      <c r="G501" s="66">
        <f>IF('##zz500##'!K501="","",IF('##zz500##'!K501="no",G500*(1+E501),IF('##zz500##'!T501&lt;&gt;0,G500*(1+'##zz500##'!T501),G500*(1+'##zz500##'!P501))))</f>
        <v>4.3797992453797701</v>
      </c>
      <c r="H501" s="6">
        <f t="shared" si="17"/>
        <v>1.6143471857221092E-2</v>
      </c>
      <c r="I501" s="17">
        <f>G501/MAX(G$240:G501)-1</f>
        <v>-7.6241546310041874E-3</v>
      </c>
      <c r="N501" s="20"/>
      <c r="O501" s="20"/>
      <c r="S501" s="192"/>
      <c r="Y501" s="39"/>
      <c r="Z501" s="39"/>
      <c r="AA501" s="17"/>
      <c r="AC501" s="142"/>
      <c r="AE501" s="17"/>
      <c r="AG501" s="66"/>
      <c r="AI501" s="17"/>
    </row>
    <row r="502" spans="1:36" x14ac:dyDescent="0.25">
      <c r="A502" s="180">
        <f>IF('##zz500##'!B502&lt;&gt;"",'##zz500##'!B502,"")</f>
        <v>39850</v>
      </c>
      <c r="B502" s="192">
        <v>3335.23</v>
      </c>
      <c r="C502" s="146">
        <f t="shared" si="15"/>
        <v>4.6632335727712304E-2</v>
      </c>
      <c r="D502" s="143">
        <f>IF('##zz500##'!K502="","",IF('##zz500##'!K502="yes",D501,IF('##zz500##'!T502&lt;&gt;0,D501*(1+'##zz500##'!T502),D501*(1+C502))))</f>
        <v>1.6463628440933873</v>
      </c>
      <c r="E502" s="6">
        <f t="shared" si="16"/>
        <v>4.6632335727712304E-2</v>
      </c>
      <c r="F502" s="17">
        <f>D502/MAX(D$240:D502)-1</f>
        <v>0</v>
      </c>
      <c r="G502" s="66">
        <f>IF('##zz500##'!K502="","",IF('##zz500##'!K502="no",G501*(1+E502),IF('##zz500##'!T502&lt;&gt;0,G501*(1+'##zz500##'!T502),G501*(1+'##zz500##'!P502))))</f>
        <v>4.5840395142103008</v>
      </c>
      <c r="H502" s="6">
        <f t="shared" si="17"/>
        <v>4.6632335727712304E-2</v>
      </c>
      <c r="I502" s="17">
        <f>G502/MAX(G$240:G502)-1</f>
        <v>0</v>
      </c>
      <c r="N502" s="20"/>
      <c r="O502" s="20"/>
      <c r="S502" s="192"/>
      <c r="Y502" s="39"/>
      <c r="Z502" s="39"/>
      <c r="AA502" s="17"/>
      <c r="AC502" s="142"/>
      <c r="AE502" s="17"/>
      <c r="AG502" s="66"/>
      <c r="AI502" s="17"/>
    </row>
    <row r="503" spans="1:36" x14ac:dyDescent="0.25">
      <c r="A503" s="180">
        <f>IF('##zz500##'!B503&lt;&gt;"",'##zz500##'!B503,"")</f>
        <v>39853</v>
      </c>
      <c r="B503" s="192">
        <v>3442.22</v>
      </c>
      <c r="C503" s="146">
        <f t="shared" si="15"/>
        <v>3.2078747192847201E-2</v>
      </c>
      <c r="D503" s="143">
        <f>IF('##zz500##'!K503="","",IF('##zz500##'!K503="yes",D502,IF('##zz500##'!T503&lt;&gt;0,D502*(1+'##zz500##'!T503),D502*(1+C503))))</f>
        <v>1.6463628440933873</v>
      </c>
      <c r="E503" s="6">
        <f t="shared" si="16"/>
        <v>0</v>
      </c>
      <c r="F503" s="17">
        <f>D503/MAX(D$240:D503)-1</f>
        <v>0</v>
      </c>
      <c r="G503" s="66">
        <f>IF('##zz500##'!K503="","",IF('##zz500##'!K503="no",G502*(1+E503),IF('##zz500##'!T503&lt;&gt;0,G502*(1+'##zz500##'!T503),G502*(1+'##zz500##'!P503))))</f>
        <v>4.4268901970923009</v>
      </c>
      <c r="H503" s="6">
        <f t="shared" si="17"/>
        <v>-3.428184173169635E-2</v>
      </c>
      <c r="I503" s="17">
        <f>G503/MAX(G$240:G503)-1</f>
        <v>-3.428184173169635E-2</v>
      </c>
      <c r="N503" s="20"/>
      <c r="O503" s="20"/>
      <c r="S503" s="192"/>
      <c r="Y503" s="39"/>
      <c r="Z503" s="39"/>
      <c r="AA503" s="17"/>
      <c r="AC503" s="142"/>
      <c r="AE503" s="17"/>
      <c r="AG503" s="66"/>
      <c r="AI503" s="17"/>
    </row>
    <row r="504" spans="1:36" x14ac:dyDescent="0.25">
      <c r="A504" s="180">
        <f>IF('##zz500##'!B504&lt;&gt;"",'##zz500##'!B504,"")</f>
        <v>39854</v>
      </c>
      <c r="B504" s="192">
        <v>3540.94</v>
      </c>
      <c r="C504" s="146">
        <f t="shared" si="15"/>
        <v>2.8679166351947449E-2</v>
      </c>
      <c r="D504" s="143">
        <f>IF('##zz500##'!K504="","",IF('##zz500##'!K504="yes",D503,IF('##zz500##'!T504&lt;&gt;0,D503*(1+'##zz500##'!T504),D503*(1+C504))))</f>
        <v>1.6463628440933873</v>
      </c>
      <c r="E504" s="6">
        <f t="shared" si="16"/>
        <v>0</v>
      </c>
      <c r="F504" s="17">
        <f>D504/MAX(D$240:D504)-1</f>
        <v>0</v>
      </c>
      <c r="G504" s="66">
        <f>IF('##zz500##'!K504="","",IF('##zz500##'!K504="no",G503*(1+E504),IF('##zz500##'!T504&lt;&gt;0,G503*(1+'##zz500##'!T504),G503*(1+'##zz500##'!P504))))</f>
        <v>4.2999137984070774</v>
      </c>
      <c r="H504" s="6">
        <f t="shared" si="17"/>
        <v>-2.8682979028624822E-2</v>
      </c>
      <c r="I504" s="17">
        <f>G504/MAX(G$240:G504)-1</f>
        <v>-6.1981515412868338E-2</v>
      </c>
      <c r="N504" s="20"/>
      <c r="O504" s="20"/>
      <c r="S504" s="192"/>
      <c r="Y504" s="39"/>
      <c r="Z504" s="39"/>
      <c r="AA504" s="17"/>
      <c r="AC504" s="142"/>
      <c r="AE504" s="17"/>
      <c r="AG504" s="66"/>
      <c r="AI504" s="17"/>
    </row>
    <row r="505" spans="1:36" x14ac:dyDescent="0.25">
      <c r="A505" s="180">
        <f>IF('##zz500##'!B505&lt;&gt;"",'##zz500##'!B505,"")</f>
        <v>39855</v>
      </c>
      <c r="B505" s="192">
        <v>3533.53</v>
      </c>
      <c r="C505" s="146">
        <f t="shared" si="15"/>
        <v>-2.092664659666621E-3</v>
      </c>
      <c r="D505" s="143">
        <f>IF('##zz500##'!K505="","",IF('##zz500##'!K505="yes",D504,IF('##zz500##'!T505&lt;&gt;0,D504*(1+'##zz500##'!T505),D504*(1+C505))))</f>
        <v>1.6463628440933873</v>
      </c>
      <c r="E505" s="6">
        <f t="shared" si="16"/>
        <v>0</v>
      </c>
      <c r="F505" s="17">
        <f>D505/MAX(D$240:D505)-1</f>
        <v>0</v>
      </c>
      <c r="G505" s="66">
        <f>IF('##zz500##'!K505="","",IF('##zz500##'!K505="no",G504*(1+E505),IF('##zz500##'!T505&lt;&gt;0,G504*(1+'##zz500##'!T505),G504*(1+'##zz500##'!P505))))</f>
        <v>4.2920698724516155</v>
      </c>
      <c r="H505" s="6">
        <f t="shared" si="17"/>
        <v>-1.8242053964820926E-3</v>
      </c>
      <c r="I505" s="17">
        <f>G505/MAX(G$240:G505)-1</f>
        <v>-6.3692653794452103E-2</v>
      </c>
      <c r="N505" s="20"/>
      <c r="O505" s="20"/>
      <c r="S505" s="192"/>
      <c r="Y505" s="39"/>
      <c r="Z505" s="39"/>
      <c r="AA505" s="17"/>
      <c r="AC505" s="142"/>
      <c r="AE505" s="17"/>
      <c r="AG505" s="66"/>
      <c r="AI505" s="17"/>
    </row>
    <row r="506" spans="1:36" x14ac:dyDescent="0.25">
      <c r="A506" s="180">
        <f>IF('##zz500##'!B506&lt;&gt;"",'##zz500##'!B506,"")</f>
        <v>39856</v>
      </c>
      <c r="B506" s="192">
        <v>3596.61</v>
      </c>
      <c r="C506" s="146">
        <f t="shared" si="15"/>
        <v>1.7851836548720357E-2</v>
      </c>
      <c r="D506" s="143">
        <f>IF('##zz500##'!K506="","",IF('##zz500##'!K506="yes",D505,IF('##zz500##'!T506&lt;&gt;0,D505*(1+'##zz500##'!T506),D505*(1+C506))))</f>
        <v>1.6463628440933873</v>
      </c>
      <c r="E506" s="6">
        <f t="shared" si="16"/>
        <v>0</v>
      </c>
      <c r="F506" s="17">
        <f>D506/MAX(D$240:D506)-1</f>
        <v>0</v>
      </c>
      <c r="G506" s="66">
        <f>IF('##zz500##'!K506="","",IF('##zz500##'!K506="no",G505*(1+E506),IF('##zz500##'!T506&lt;&gt;0,G505*(1+'##zz500##'!T506),G505*(1+'##zz500##'!P506))))</f>
        <v>4.2115425969905962</v>
      </c>
      <c r="H506" s="6">
        <f t="shared" si="17"/>
        <v>-1.8761874306352455E-2</v>
      </c>
      <c r="I506" s="17">
        <f>G506/MAX(G$240:G506)-1</f>
        <v>-8.125953453607504E-2</v>
      </c>
      <c r="N506" s="20"/>
      <c r="O506" s="20"/>
      <c r="S506" s="192"/>
      <c r="Y506" s="39"/>
      <c r="Z506" s="39"/>
      <c r="AA506" s="17"/>
      <c r="AC506" s="142"/>
      <c r="AE506" s="17"/>
      <c r="AG506" s="66"/>
      <c r="AI506" s="17"/>
    </row>
    <row r="507" spans="1:36" x14ac:dyDescent="0.25">
      <c r="A507" s="180">
        <f>IF('##zz500##'!B507&lt;&gt;"",'##zz500##'!B507,"")</f>
        <v>39857</v>
      </c>
      <c r="B507" s="192">
        <v>3730.3</v>
      </c>
      <c r="C507" s="146">
        <f t="shared" si="15"/>
        <v>3.7171113910043019E-2</v>
      </c>
      <c r="D507" s="143">
        <f>IF('##zz500##'!K507="","",IF('##zz500##'!K507="yes",D506,IF('##zz500##'!T507&lt;&gt;0,D506*(1+'##zz500##'!T507),D506*(1+C507))))</f>
        <v>1.6463628440933873</v>
      </c>
      <c r="E507" s="6">
        <f t="shared" si="16"/>
        <v>0</v>
      </c>
      <c r="F507" s="17">
        <f>D507/MAX(D$240:D507)-1</f>
        <v>0</v>
      </c>
      <c r="G507" s="66">
        <f>IF('##zz500##'!K507="","",IF('##zz500##'!K507="no",G506*(1+E507),IF('##zz500##'!T507&lt;&gt;0,G506*(1+'##zz500##'!T507),G506*(1+'##zz500##'!P507))))</f>
        <v>4.0605415811770502</v>
      </c>
      <c r="H507" s="6">
        <f t="shared" si="17"/>
        <v>-3.585408726993411E-2</v>
      </c>
      <c r="I507" s="17">
        <f>G507/MAX(G$240:G507)-1</f>
        <v>-0.11420013536323848</v>
      </c>
      <c r="N507" s="20"/>
      <c r="O507" s="20"/>
      <c r="S507" s="192"/>
      <c r="Y507" s="39"/>
      <c r="Z507" s="39"/>
      <c r="AA507" s="17"/>
      <c r="AC507" s="142"/>
      <c r="AE507" s="17"/>
      <c r="AG507" s="66"/>
      <c r="AI507" s="17"/>
    </row>
    <row r="508" spans="1:36" x14ac:dyDescent="0.25">
      <c r="A508" s="180">
        <f>IF('##zz500##'!B508&lt;&gt;"",'##zz500##'!B508,"")</f>
        <v>39860</v>
      </c>
      <c r="B508" s="192">
        <v>3846.24</v>
      </c>
      <c r="C508" s="146">
        <f t="shared" si="15"/>
        <v>3.1080610138594533E-2</v>
      </c>
      <c r="D508" s="143">
        <f>IF('##zz500##'!K508="","",IF('##zz500##'!K508="yes",D507,IF('##zz500##'!T508&lt;&gt;0,D507*(1+'##zz500##'!T508),D507*(1+C508))))</f>
        <v>1.6463628440933873</v>
      </c>
      <c r="E508" s="6">
        <f t="shared" si="16"/>
        <v>0</v>
      </c>
      <c r="F508" s="17">
        <f>D508/MAX(D$240:D508)-1</f>
        <v>0</v>
      </c>
      <c r="G508" s="66">
        <f>IF('##zz500##'!K508="","",IF('##zz500##'!K508="no",G507*(1+E508),IF('##zz500##'!T508&lt;&gt;0,G507*(1+'##zz500##'!T508),G507*(1+'##zz500##'!P508))))</f>
        <v>3.9889865527252515</v>
      </c>
      <c r="H508" s="6">
        <f t="shared" si="17"/>
        <v>-1.76220405631351E-2</v>
      </c>
      <c r="I508" s="17">
        <f>G508/MAX(G$240:G508)-1</f>
        <v>-0.1298097365086871</v>
      </c>
      <c r="N508" s="20"/>
      <c r="O508" s="20"/>
      <c r="S508" s="192"/>
      <c r="Y508" s="39"/>
      <c r="Z508" s="39"/>
      <c r="AA508" s="17"/>
      <c r="AC508" s="142"/>
      <c r="AE508" s="17"/>
      <c r="AF508" s="14"/>
      <c r="AG508" s="66"/>
      <c r="AI508" s="17"/>
      <c r="AJ508" s="14"/>
    </row>
    <row r="509" spans="1:36" x14ac:dyDescent="0.25">
      <c r="A509" s="180">
        <f>IF('##zz500##'!B509&lt;&gt;"",'##zz500##'!B509,"")</f>
        <v>39861</v>
      </c>
      <c r="B509" s="192">
        <v>3747.42</v>
      </c>
      <c r="C509" s="146">
        <f t="shared" si="15"/>
        <v>-2.5692624485211479E-2</v>
      </c>
      <c r="D509" s="143">
        <f>IF('##zz500##'!K509="","",IF('##zz500##'!K509="yes",D508,IF('##zz500##'!T509&lt;&gt;0,D508*(1+'##zz500##'!T509),D508*(1+C509))))</f>
        <v>1.6463628440933873</v>
      </c>
      <c r="E509" s="6">
        <f t="shared" si="16"/>
        <v>0</v>
      </c>
      <c r="F509" s="17">
        <f>D509/MAX(D$240:D509)-1</f>
        <v>0</v>
      </c>
      <c r="G509" s="66">
        <f>IF('##zz500##'!K509="","",IF('##zz500##'!K509="no",G508*(1+E509),IF('##zz500##'!T509&lt;&gt;0,G508*(1+'##zz500##'!T509),G508*(1+'##zz500##'!P509))))</f>
        <v>4.1508971138156054</v>
      </c>
      <c r="H509" s="6">
        <f t="shared" si="17"/>
        <v>4.0589397570101493E-2</v>
      </c>
      <c r="I509" s="17">
        <f>G509/MAX(G$240:G509)-1</f>
        <v>-9.4489237942206872E-2</v>
      </c>
      <c r="N509" s="20"/>
      <c r="O509" s="20"/>
      <c r="S509" s="192"/>
      <c r="Y509" s="39"/>
      <c r="Z509" s="39"/>
      <c r="AA509" s="17"/>
      <c r="AC509" s="142"/>
      <c r="AE509" s="17"/>
      <c r="AG509" s="66"/>
      <c r="AI509" s="17"/>
    </row>
    <row r="510" spans="1:36" x14ac:dyDescent="0.25">
      <c r="A510" s="180">
        <f>IF('##zz500##'!B510&lt;&gt;"",'##zz500##'!B510,"")</f>
        <v>39862</v>
      </c>
      <c r="B510" s="192">
        <v>3579.97</v>
      </c>
      <c r="C510" s="146">
        <f t="shared" si="15"/>
        <v>-4.4684075977606041E-2</v>
      </c>
      <c r="D510" s="143">
        <f>IF('##zz500##'!K510="","",IF('##zz500##'!K510="yes",D509,IF('##zz500##'!T510&lt;&gt;0,D509*(1+'##zz500##'!T510),D509*(1+C510))))</f>
        <v>1.6463628440933873</v>
      </c>
      <c r="E510" s="6">
        <f t="shared" si="16"/>
        <v>0</v>
      </c>
      <c r="F510" s="17">
        <f>D510/MAX(D$240:D510)-1</f>
        <v>0</v>
      </c>
      <c r="G510" s="66">
        <f>IF('##zz500##'!K510="","",IF('##zz500##'!K510="no",G509*(1+E510),IF('##zz500##'!T510&lt;&gt;0,G509*(1+'##zz500##'!T510),G509*(1+'##zz500##'!P510))))</f>
        <v>4.311062344707854</v>
      </c>
      <c r="H510" s="6">
        <f t="shared" si="17"/>
        <v>3.8585690394291827E-2</v>
      </c>
      <c r="I510" s="17">
        <f>G510/MAX(G$240:G510)-1</f>
        <v>-5.9549480028745605E-2</v>
      </c>
      <c r="N510" s="20"/>
      <c r="O510" s="20"/>
      <c r="S510" s="192"/>
      <c r="Y510" s="39"/>
      <c r="Z510" s="39"/>
      <c r="AA510" s="17"/>
      <c r="AC510" s="142"/>
      <c r="AE510" s="17"/>
      <c r="AG510" s="66"/>
      <c r="AI510" s="17"/>
    </row>
    <row r="511" spans="1:36" x14ac:dyDescent="0.25">
      <c r="A511" s="180">
        <f>IF('##zz500##'!B511&lt;&gt;"",'##zz500##'!B511,"")</f>
        <v>39863</v>
      </c>
      <c r="B511" s="192">
        <v>3645.7</v>
      </c>
      <c r="C511" s="146">
        <f t="shared" si="15"/>
        <v>1.8360489054377593E-2</v>
      </c>
      <c r="D511" s="143">
        <f>IF('##zz500##'!K511="","",IF('##zz500##'!K511="yes",D510,IF('##zz500##'!T511&lt;&gt;0,D510*(1+'##zz500##'!T511),D510*(1+C511))))</f>
        <v>1.676590871071898</v>
      </c>
      <c r="E511" s="6">
        <f t="shared" si="16"/>
        <v>1.8360489054377593E-2</v>
      </c>
      <c r="F511" s="17">
        <f>D511/MAX(D$240:D511)-1</f>
        <v>0</v>
      </c>
      <c r="G511" s="66">
        <f>IF('##zz500##'!K511="","",IF('##zz500##'!K511="no",G510*(1+E511),IF('##zz500##'!T511&lt;&gt;0,G510*(1+'##zz500##'!T511),G510*(1+'##zz500##'!P511))))</f>
        <v>4.3902155577006017</v>
      </c>
      <c r="H511" s="6">
        <f t="shared" si="17"/>
        <v>1.8360489054377593E-2</v>
      </c>
      <c r="I511" s="17">
        <f>G511/MAX(G$240:G511)-1</f>
        <v>-4.2282348550629623E-2</v>
      </c>
      <c r="N511" s="20"/>
      <c r="O511" s="20"/>
      <c r="S511" s="192"/>
      <c r="Y511" s="39"/>
      <c r="Z511" s="39"/>
      <c r="AA511" s="17"/>
      <c r="AC511" s="142"/>
      <c r="AE511" s="17"/>
      <c r="AG511" s="66"/>
      <c r="AI511" s="17"/>
    </row>
    <row r="512" spans="1:36" x14ac:dyDescent="0.25">
      <c r="A512" s="180">
        <f>IF('##zz500##'!B512&lt;&gt;"",'##zz500##'!B512,"")</f>
        <v>39864</v>
      </c>
      <c r="B512" s="192">
        <v>3793.62</v>
      </c>
      <c r="C512" s="146">
        <f t="shared" si="15"/>
        <v>4.0573826699947801E-2</v>
      </c>
      <c r="D512" s="143">
        <f>IF('##zz500##'!K512="","",IF('##zz500##'!K512="yes",D511,IF('##zz500##'!T512&lt;&gt;0,D511*(1+'##zz500##'!T512),D511*(1+C512))))</f>
        <v>1.7446165785214838</v>
      </c>
      <c r="E512" s="6">
        <f t="shared" si="16"/>
        <v>4.0573826699947801E-2</v>
      </c>
      <c r="F512" s="17">
        <f>D512/MAX(D$240:D512)-1</f>
        <v>0</v>
      </c>
      <c r="G512" s="66">
        <f>IF('##zz500##'!K512="","",IF('##zz500##'!K512="no",G511*(1+E512),IF('##zz500##'!T512&lt;&gt;0,G511*(1+'##zz500##'!T512),G511*(1+'##zz500##'!P512))))</f>
        <v>4.5683434029141603</v>
      </c>
      <c r="H512" s="6">
        <f t="shared" si="17"/>
        <v>4.0573826699947801E-2</v>
      </c>
      <c r="I512" s="17">
        <f>G512/MAX(G$240:G512)-1</f>
        <v>-3.4240785332420032E-3</v>
      </c>
      <c r="N512" s="20"/>
      <c r="O512" s="20"/>
      <c r="S512" s="192"/>
      <c r="Y512" s="39"/>
      <c r="Z512" s="39"/>
      <c r="AA512" s="17"/>
      <c r="AC512" s="142"/>
      <c r="AE512" s="17"/>
      <c r="AG512" s="66"/>
      <c r="AI512" s="17"/>
    </row>
    <row r="513" spans="1:36" x14ac:dyDescent="0.25">
      <c r="A513" s="180">
        <f>IF('##zz500##'!B513&lt;&gt;"",'##zz500##'!B513,"")</f>
        <v>39867</v>
      </c>
      <c r="B513" s="192">
        <v>3934.72</v>
      </c>
      <c r="C513" s="146">
        <f t="shared" si="15"/>
        <v>3.7194025759037519E-2</v>
      </c>
      <c r="D513" s="143">
        <f>IF('##zz500##'!K513="","",IF('##zz500##'!K513="yes",D512,IF('##zz500##'!T513&lt;&gt;0,D512*(1+'##zz500##'!T513),D512*(1+C513))))</f>
        <v>1.8095058924826557</v>
      </c>
      <c r="E513" s="6">
        <f t="shared" si="16"/>
        <v>3.7194025759037519E-2</v>
      </c>
      <c r="F513" s="17">
        <f>D513/MAX(D$240:D513)-1</f>
        <v>0</v>
      </c>
      <c r="G513" s="66">
        <f>IF('##zz500##'!K513="","",IF('##zz500##'!K513="no",G512*(1+E513),IF('##zz500##'!T513&lt;&gt;0,G512*(1+'##zz500##'!T513),G512*(1+'##zz500##'!P513))))</f>
        <v>4.738258485118279</v>
      </c>
      <c r="H513" s="6">
        <f t="shared" si="17"/>
        <v>3.7194025759037519E-2</v>
      </c>
      <c r="I513" s="17">
        <f>G513/MAX(G$240:G513)-1</f>
        <v>0</v>
      </c>
      <c r="N513" s="20"/>
      <c r="O513" s="20"/>
      <c r="S513" s="192"/>
      <c r="Y513" s="39"/>
      <c r="Z513" s="39"/>
      <c r="AA513" s="17"/>
      <c r="AC513" s="142"/>
      <c r="AE513" s="17"/>
      <c r="AG513" s="66"/>
      <c r="AI513" s="17"/>
    </row>
    <row r="514" spans="1:36" x14ac:dyDescent="0.25">
      <c r="A514" s="180">
        <f>IF('##zz500##'!B514&lt;&gt;"",'##zz500##'!B514,"")</f>
        <v>39868</v>
      </c>
      <c r="B514" s="192">
        <v>3806.72</v>
      </c>
      <c r="C514" s="146">
        <f t="shared" si="15"/>
        <v>-3.2530904359141188E-2</v>
      </c>
      <c r="D514" s="143">
        <f>IF('##zz500##'!K514="","",IF('##zz500##'!K514="yes",D513,IF('##zz500##'!T514&lt;&gt;0,D513*(1+'##zz500##'!T514),D513*(1+C514))))</f>
        <v>1.8095058924826557</v>
      </c>
      <c r="E514" s="6">
        <f t="shared" si="16"/>
        <v>0</v>
      </c>
      <c r="F514" s="17">
        <f>D514/MAX(D$240:D514)-1</f>
        <v>0</v>
      </c>
      <c r="G514" s="66">
        <f>IF('##zz500##'!K514="","",IF('##zz500##'!K514="no",G513*(1+E514),IF('##zz500##'!T514&lt;&gt;0,G513*(1+'##zz500##'!T514),G513*(1+'##zz500##'!P514))))</f>
        <v>4.9322080026406798</v>
      </c>
      <c r="H514" s="6">
        <f t="shared" si="17"/>
        <v>4.0932658725046256E-2</v>
      </c>
      <c r="I514" s="17">
        <f>G514/MAX(G$240:G514)-1</f>
        <v>0</v>
      </c>
      <c r="N514" s="20"/>
      <c r="O514" s="20"/>
      <c r="S514" s="192"/>
      <c r="Y514" s="39"/>
      <c r="Z514" s="39"/>
      <c r="AA514" s="17"/>
      <c r="AC514" s="142"/>
      <c r="AE514" s="17"/>
      <c r="AG514" s="66"/>
      <c r="AI514" s="17"/>
    </row>
    <row r="515" spans="1:36" x14ac:dyDescent="0.25">
      <c r="A515" s="180">
        <f>IF('##zz500##'!B515&lt;&gt;"",'##zz500##'!B515,"")</f>
        <v>39869</v>
      </c>
      <c r="B515" s="192">
        <v>3957.58</v>
      </c>
      <c r="C515" s="146">
        <f t="shared" si="15"/>
        <v>3.962991761936796E-2</v>
      </c>
      <c r="D515" s="143">
        <f>IF('##zz500##'!K515="","",IF('##zz500##'!K515="yes",D514,IF('##zz500##'!T515&lt;&gt;0,D514*(1+'##zz500##'!T515),D514*(1+C515))))</f>
        <v>1.8812164619335043</v>
      </c>
      <c r="E515" s="6">
        <f t="shared" si="16"/>
        <v>3.962991761936796E-2</v>
      </c>
      <c r="F515" s="17">
        <f>D515/MAX(D$240:D515)-1</f>
        <v>0</v>
      </c>
      <c r="G515" s="66">
        <f>IF('##zz500##'!K515="","",IF('##zz500##'!K515="no",G514*(1+E515),IF('##zz500##'!T515&lt;&gt;0,G514*(1+'##zz500##'!T515),G514*(1+'##zz500##'!P515))))</f>
        <v>5.1276709994669174</v>
      </c>
      <c r="H515" s="6">
        <f t="shared" si="17"/>
        <v>3.962991761936796E-2</v>
      </c>
      <c r="I515" s="17">
        <f>G515/MAX(G$240:G515)-1</f>
        <v>0</v>
      </c>
      <c r="N515" s="20"/>
      <c r="O515" s="20"/>
      <c r="S515" s="192"/>
      <c r="Y515" s="39"/>
      <c r="Z515" s="39"/>
      <c r="AA515" s="17"/>
      <c r="AC515" s="142"/>
      <c r="AE515" s="17"/>
      <c r="AG515" s="66"/>
      <c r="AI515" s="17"/>
    </row>
    <row r="516" spans="1:36" x14ac:dyDescent="0.25">
      <c r="A516" s="180">
        <f>IF('##zz500##'!B516&lt;&gt;"",'##zz500##'!B516,"")</f>
        <v>39870</v>
      </c>
      <c r="B516" s="192">
        <v>3742.35</v>
      </c>
      <c r="C516" s="146">
        <f t="shared" ref="C516:C579" si="18">IF(AND(B515&gt;0,B516&gt;0),B516/B515-1,"")</f>
        <v>-5.4384244917348501E-2</v>
      </c>
      <c r="D516" s="143">
        <f>IF('##zz500##'!K516="","",IF('##zz500##'!K516="yes",D515,IF('##zz500##'!T516&lt;&gt;0,D515*(1+'##zz500##'!T516),D515*(1+C516))))</f>
        <v>1.7928940320513964</v>
      </c>
      <c r="E516" s="6">
        <f t="shared" si="16"/>
        <v>-4.6949636934034977E-2</v>
      </c>
      <c r="F516" s="17">
        <f>D516/MAX(D$240:D516)-1</f>
        <v>-4.6949636934034977E-2</v>
      </c>
      <c r="G516" s="66">
        <f>IF('##zz500##'!K516="","",IF('##zz500##'!K516="no",G515*(1+E516),IF('##zz500##'!T516&lt;&gt;0,G515*(1+'##zz500##'!T516),G515*(1+'##zz500##'!P516))))</f>
        <v>4.8869287077247652</v>
      </c>
      <c r="H516" s="6">
        <f t="shared" si="17"/>
        <v>-4.6949636934034977E-2</v>
      </c>
      <c r="I516" s="17">
        <f>G516/MAX(G$240:G516)-1</f>
        <v>-4.6949636934034977E-2</v>
      </c>
      <c r="N516" s="20"/>
      <c r="O516" s="20"/>
      <c r="S516" s="192"/>
      <c r="Y516" s="39"/>
      <c r="Z516" s="39"/>
      <c r="AA516" s="17"/>
      <c r="AC516" s="142"/>
      <c r="AE516" s="17"/>
      <c r="AG516" s="66"/>
      <c r="AI516" s="17"/>
    </row>
    <row r="517" spans="1:36" x14ac:dyDescent="0.25">
      <c r="A517" s="180">
        <f>IF('##zz500##'!B517&lt;&gt;"",'##zz500##'!B517,"")</f>
        <v>39871</v>
      </c>
      <c r="B517" s="192">
        <v>3489.81</v>
      </c>
      <c r="C517" s="146">
        <f t="shared" si="18"/>
        <v>-6.7481662591687086E-2</v>
      </c>
      <c r="D517" s="143">
        <f>IF('##zz500##'!K517="","",IF('##zz500##'!K517="yes",D516,IF('##zz500##'!T517&lt;&gt;0,D516*(1+'##zz500##'!T517),D516*(1+C517))))</f>
        <v>1.7928940320513964</v>
      </c>
      <c r="E517" s="6">
        <f t="shared" si="16"/>
        <v>0</v>
      </c>
      <c r="F517" s="17">
        <f>D517/MAX(D$240:D517)-1</f>
        <v>-4.6949636934034977E-2</v>
      </c>
      <c r="G517" s="66">
        <f>IF('##zz500##'!K517="","",IF('##zz500##'!K517="no",G516*(1+E517),IF('##zz500##'!T517&lt;&gt;0,G516*(1+'##zz500##'!T517),G516*(1+'##zz500##'!P517))))</f>
        <v>5.1802455411552604</v>
      </c>
      <c r="H517" s="6">
        <f t="shared" si="17"/>
        <v>6.0020690084316097E-2</v>
      </c>
      <c r="I517" s="17">
        <f>G517/MAX(G$240:G517)-1</f>
        <v>0</v>
      </c>
      <c r="N517" s="20"/>
      <c r="O517" s="20"/>
      <c r="S517" s="192"/>
      <c r="Y517" s="39"/>
      <c r="Z517" s="39"/>
      <c r="AA517" s="17"/>
      <c r="AC517" s="142"/>
      <c r="AE517" s="17"/>
      <c r="AG517" s="66"/>
      <c r="AI517" s="17"/>
    </row>
    <row r="518" spans="1:36" x14ac:dyDescent="0.25">
      <c r="A518" s="180">
        <f>IF('##zz500##'!B518&lt;&gt;"",'##zz500##'!B518,"")</f>
        <v>39874</v>
      </c>
      <c r="B518" s="192">
        <v>3564.87</v>
      </c>
      <c r="C518" s="146">
        <f t="shared" si="18"/>
        <v>2.1508334264616069E-2</v>
      </c>
      <c r="D518" s="143">
        <f>IF('##zz500##'!K518="","",IF('##zz500##'!K518="yes",D517,IF('##zz500##'!T518&lt;&gt;0,D517*(1+'##zz500##'!T518),D517*(1+C518))))</f>
        <v>1.7928940320513964</v>
      </c>
      <c r="E518" s="6">
        <f t="shared" si="16"/>
        <v>0</v>
      </c>
      <c r="F518" s="17">
        <f>D518/MAX(D$240:D518)-1</f>
        <v>-4.6949636934034977E-2</v>
      </c>
      <c r="G518" s="66">
        <f>IF('##zz500##'!K518="","",IF('##zz500##'!K518="no",G517*(1+E518),IF('##zz500##'!T518&lt;&gt;0,G517*(1+'##zz500##'!T518),G517*(1+'##zz500##'!P518))))</f>
        <v>5.0476610900181393</v>
      </c>
      <c r="H518" s="6">
        <f t="shared" si="17"/>
        <v>-2.5594240675231195E-2</v>
      </c>
      <c r="I518" s="17">
        <f>G518/MAX(G$240:G518)-1</f>
        <v>-2.5594240675231195E-2</v>
      </c>
      <c r="N518" s="20"/>
      <c r="O518" s="20"/>
      <c r="S518" s="192"/>
      <c r="Y518" s="39"/>
      <c r="Z518" s="39"/>
      <c r="AA518" s="17"/>
      <c r="AC518" s="142"/>
      <c r="AE518" s="17"/>
      <c r="AG518" s="66"/>
      <c r="AI518" s="17"/>
    </row>
    <row r="519" spans="1:36" x14ac:dyDescent="0.25">
      <c r="A519" s="180">
        <f>IF('##zz500##'!B519&lt;&gt;"",'##zz500##'!B519,"")</f>
        <v>39875</v>
      </c>
      <c r="B519" s="192">
        <v>3601.33</v>
      </c>
      <c r="C519" s="146">
        <f t="shared" si="18"/>
        <v>1.0227581931459007E-2</v>
      </c>
      <c r="D519" s="143">
        <f>IF('##zz500##'!K519="","",IF('##zz500##'!K519="yes",D518,IF('##zz500##'!T519&lt;&gt;0,D518*(1+'##zz500##'!T519),D518*(1+C519))))</f>
        <v>1.7928940320513964</v>
      </c>
      <c r="E519" s="6">
        <f t="shared" si="16"/>
        <v>0</v>
      </c>
      <c r="F519" s="17">
        <f>D519/MAX(D$240:D519)-1</f>
        <v>-4.6949636934034977E-2</v>
      </c>
      <c r="G519" s="66">
        <f>IF('##zz500##'!K519="","",IF('##zz500##'!K519="no",G518*(1+E519),IF('##zz500##'!T519&lt;&gt;0,G518*(1+'##zz500##'!T519),G518*(1+'##zz500##'!P519))))</f>
        <v>5.0048575527917354</v>
      </c>
      <c r="H519" s="6">
        <f t="shared" si="17"/>
        <v>-8.4798754240946739E-3</v>
      </c>
      <c r="I519" s="17">
        <f>G519/MAX(G$240:G519)-1</f>
        <v>-3.3857080126825645E-2</v>
      </c>
      <c r="N519" s="20"/>
      <c r="O519" s="20"/>
      <c r="S519" s="192"/>
      <c r="Y519" s="39"/>
      <c r="Z519" s="39"/>
      <c r="AA519" s="17"/>
      <c r="AC519" s="142"/>
      <c r="AE519" s="17"/>
      <c r="AG519" s="66"/>
      <c r="AI519" s="17"/>
    </row>
    <row r="520" spans="1:36" x14ac:dyDescent="0.25">
      <c r="A520" s="180">
        <f>IF('##zz500##'!B520&lt;&gt;"",'##zz500##'!B520,"")</f>
        <v>39876</v>
      </c>
      <c r="B520" s="192">
        <v>3817.02</v>
      </c>
      <c r="C520" s="146">
        <f t="shared" si="18"/>
        <v>5.9891762210072308E-2</v>
      </c>
      <c r="D520" s="143">
        <f>IF('##zz500##'!K520="","",IF('##zz500##'!K520="yes",D519,IF('##zz500##'!T520&lt;&gt;0,D519*(1+'##zz500##'!T520),D519*(1+C520))))</f>
        <v>1.7928940320513964</v>
      </c>
      <c r="E520" s="6">
        <f t="shared" si="16"/>
        <v>0</v>
      </c>
      <c r="F520" s="17">
        <f>D520/MAX(D$240:D520)-1</f>
        <v>-4.6949636934034977E-2</v>
      </c>
      <c r="G520" s="66">
        <f>IF('##zz500##'!K520="","",IF('##zz500##'!K520="no",G519*(1+E520),IF('##zz500##'!T520&lt;&gt;0,G519*(1+'##zz500##'!T520),G519*(1+'##zz500##'!P520))))</f>
        <v>4.7013823933400243</v>
      </c>
      <c r="H520" s="6">
        <f t="shared" si="17"/>
        <v>-6.0636123256381458E-2</v>
      </c>
      <c r="I520" s="17">
        <f>G520/MAX(G$240:G520)-1</f>
        <v>-9.2440241299535653E-2</v>
      </c>
      <c r="N520" s="20"/>
      <c r="O520" s="20"/>
      <c r="S520" s="192"/>
      <c r="Y520" s="39"/>
      <c r="Z520" s="39"/>
      <c r="AA520" s="17"/>
      <c r="AC520" s="142"/>
      <c r="AE520" s="17"/>
      <c r="AG520" s="66"/>
      <c r="AI520" s="17"/>
    </row>
    <row r="521" spans="1:36" x14ac:dyDescent="0.25">
      <c r="A521" s="180">
        <f>IF('##zz500##'!B521&lt;&gt;"",'##zz500##'!B521,"")</f>
        <v>39877</v>
      </c>
      <c r="B521" s="192">
        <v>3887.48</v>
      </c>
      <c r="C521" s="146">
        <f t="shared" si="18"/>
        <v>1.8459426463576234E-2</v>
      </c>
      <c r="D521" s="143">
        <f>IF('##zz500##'!K521="","",IF('##zz500##'!K521="yes",D520,IF('##zz500##'!T521&lt;&gt;0,D520*(1+'##zz500##'!T521),D520*(1+C521))))</f>
        <v>1.7928940320513964</v>
      </c>
      <c r="E521" s="6">
        <f t="shared" si="16"/>
        <v>0</v>
      </c>
      <c r="F521" s="17">
        <f>D521/MAX(D$240:D521)-1</f>
        <v>-4.6949636934034977E-2</v>
      </c>
      <c r="G521" s="66">
        <f>IF('##zz500##'!K521="","",IF('##zz500##'!K521="no",G520*(1+E521),IF('##zz500##'!T521&lt;&gt;0,G520*(1+'##zz500##'!T521),G520*(1+'##zz500##'!P521))))</f>
        <v>4.6355155845264591</v>
      </c>
      <c r="H521" s="6">
        <f t="shared" si="17"/>
        <v>-1.4010093904905929E-2</v>
      </c>
      <c r="I521" s="17">
        <f>G521/MAX(G$240:G521)-1</f>
        <v>-0.10515523874324295</v>
      </c>
      <c r="N521" s="20"/>
      <c r="O521" s="20"/>
      <c r="S521" s="192"/>
      <c r="Y521" s="39"/>
      <c r="Z521" s="39"/>
      <c r="AA521" s="17"/>
      <c r="AC521" s="142"/>
      <c r="AE521" s="17"/>
      <c r="AG521" s="66"/>
      <c r="AI521" s="17"/>
    </row>
    <row r="522" spans="1:36" x14ac:dyDescent="0.25">
      <c r="A522" s="180">
        <f>IF('##zz500##'!B522&lt;&gt;"",'##zz500##'!B522,"")</f>
        <v>39878</v>
      </c>
      <c r="B522" s="192">
        <v>3898.91</v>
      </c>
      <c r="C522" s="146">
        <f t="shared" si="18"/>
        <v>2.940208052517379E-3</v>
      </c>
      <c r="D522" s="143">
        <f>IF('##zz500##'!K522="","",IF('##zz500##'!K522="yes",D521,IF('##zz500##'!T522&lt;&gt;0,D521*(1+'##zz500##'!T522),D521*(1+C522))))</f>
        <v>1.7928940320513964</v>
      </c>
      <c r="E522" s="6">
        <f t="shared" si="16"/>
        <v>0</v>
      </c>
      <c r="F522" s="17">
        <f>D522/MAX(D$240:D522)-1</f>
        <v>-4.6949636934034977E-2</v>
      </c>
      <c r="G522" s="66">
        <f>IF('##zz500##'!K522="","",IF('##zz500##'!K522="no",G521*(1+E522),IF('##zz500##'!T522&lt;&gt;0,G521*(1+'##zz500##'!T522),G521*(1+'##zz500##'!P522))))</f>
        <v>4.6669213991148579</v>
      </c>
      <c r="H522" s="6">
        <f t="shared" si="17"/>
        <v>6.7750423908039537E-3</v>
      </c>
      <c r="I522" s="17">
        <f>G522/MAX(G$240:G522)-1</f>
        <v>-9.9092627552539669E-2</v>
      </c>
      <c r="N522" s="20"/>
      <c r="O522" s="20"/>
      <c r="S522" s="192"/>
      <c r="Y522" s="39"/>
      <c r="Z522" s="39"/>
      <c r="AA522" s="17"/>
      <c r="AC522" s="142"/>
      <c r="AE522" s="17"/>
      <c r="AG522" s="66"/>
      <c r="AI522" s="17"/>
    </row>
    <row r="523" spans="1:36" x14ac:dyDescent="0.25">
      <c r="A523" s="180">
        <f>IF('##zz500##'!B523&lt;&gt;"",'##zz500##'!B523,"")</f>
        <v>39881</v>
      </c>
      <c r="B523" s="192">
        <v>3729.11</v>
      </c>
      <c r="C523" s="146">
        <f t="shared" si="18"/>
        <v>-4.3550633382150372E-2</v>
      </c>
      <c r="D523" s="143">
        <f>IF('##zz500##'!K523="","",IF('##zz500##'!K523="yes",D522,IF('##zz500##'!T523&lt;&gt;0,D522*(1+'##zz500##'!T523),D522*(1+C523))))</f>
        <v>1.7928940320513964</v>
      </c>
      <c r="E523" s="6">
        <f t="shared" si="16"/>
        <v>0</v>
      </c>
      <c r="F523" s="17">
        <f>D523/MAX(D$240:D523)-1</f>
        <v>-4.6949636934034977E-2</v>
      </c>
      <c r="G523" s="66">
        <f>IF('##zz500##'!K523="","",IF('##zz500##'!K523="no",G522*(1+E523),IF('##zz500##'!T523&lt;&gt;0,G522*(1+'##zz500##'!T523),G522*(1+'##zz500##'!P523))))</f>
        <v>4.8735099746555761</v>
      </c>
      <c r="H523" s="6">
        <f t="shared" si="17"/>
        <v>4.426656415938357E-2</v>
      </c>
      <c r="I523" s="17">
        <f>G523/MAX(G$240:G523)-1</f>
        <v>-5.9212553548432467E-2</v>
      </c>
      <c r="N523" s="20"/>
      <c r="O523" s="20"/>
      <c r="S523" s="192"/>
      <c r="Y523" s="39"/>
      <c r="Z523" s="39"/>
      <c r="AA523" s="17"/>
      <c r="AC523" s="142"/>
      <c r="AE523" s="17"/>
      <c r="AG523" s="66"/>
      <c r="AI523" s="17"/>
    </row>
    <row r="524" spans="1:36" x14ac:dyDescent="0.25">
      <c r="A524" s="180">
        <f>IF('##zz500##'!B524&lt;&gt;"",'##zz500##'!B524,"")</f>
        <v>39882</v>
      </c>
      <c r="B524" s="192">
        <v>3813.02</v>
      </c>
      <c r="C524" s="146">
        <f t="shared" si="18"/>
        <v>2.250134750650945E-2</v>
      </c>
      <c r="D524" s="143">
        <f>IF('##zz500##'!K524="","",IF('##zz500##'!K524="yes",D523,IF('##zz500##'!T524&lt;&gt;0,D523*(1+'##zz500##'!T524),D523*(1+C524))))</f>
        <v>1.7928940320513964</v>
      </c>
      <c r="E524" s="6">
        <f t="shared" si="16"/>
        <v>0</v>
      </c>
      <c r="F524" s="17">
        <f>D524/MAX(D$240:D524)-1</f>
        <v>-4.6949636934034977E-2</v>
      </c>
      <c r="G524" s="66">
        <f>IF('##zz500##'!K524="","",IF('##zz500##'!K524="no",G523*(1+E524),IF('##zz500##'!T524&lt;&gt;0,G523*(1+'##zz500##'!T524),G523*(1+'##zz500##'!P524))))</f>
        <v>4.7478100415156357</v>
      </c>
      <c r="H524" s="6">
        <f t="shared" si="17"/>
        <v>-2.5792485045405877E-2</v>
      </c>
      <c r="I524" s="17">
        <f>G524/MAX(G$240:G524)-1</f>
        <v>-8.3477799691940135E-2</v>
      </c>
      <c r="N524" s="20"/>
      <c r="O524" s="20"/>
      <c r="S524" s="192"/>
      <c r="Y524" s="39"/>
      <c r="Z524" s="39"/>
      <c r="AA524" s="17"/>
      <c r="AC524" s="142"/>
      <c r="AE524" s="17"/>
      <c r="AG524" s="66"/>
      <c r="AI524" s="17"/>
    </row>
    <row r="525" spans="1:36" x14ac:dyDescent="0.25">
      <c r="A525" s="180">
        <f>IF('##zz500##'!B525&lt;&gt;"",'##zz500##'!B525,"")</f>
        <v>39883</v>
      </c>
      <c r="B525" s="192">
        <v>3831.95</v>
      </c>
      <c r="C525" s="146">
        <f t="shared" si="18"/>
        <v>4.9645687670141214E-3</v>
      </c>
      <c r="D525" s="143">
        <f>IF('##zz500##'!K525="","",IF('##zz500##'!K525="yes",D524,IF('##zz500##'!T525&lt;&gt;0,D524*(1+'##zz500##'!T525),D524*(1+C525))))</f>
        <v>1.7928940320513964</v>
      </c>
      <c r="E525" s="6">
        <f t="shared" si="16"/>
        <v>0</v>
      </c>
      <c r="F525" s="17">
        <f>D525/MAX(D$240:D525)-1</f>
        <v>-4.6949636934034977E-2</v>
      </c>
      <c r="G525" s="66">
        <f>IF('##zz500##'!K525="","",IF('##zz500##'!K525="no",G524*(1+E525),IF('##zz500##'!T525&lt;&gt;0,G524*(1+'##zz500##'!T525),G524*(1+'##zz500##'!P525))))</f>
        <v>4.7734524718357285</v>
      </c>
      <c r="H525" s="6">
        <f t="shared" si="17"/>
        <v>5.4008964334864018E-3</v>
      </c>
      <c r="I525" s="17">
        <f>G525/MAX(G$240:G525)-1</f>
        <v>-7.8527758209085197E-2</v>
      </c>
      <c r="N525" s="20"/>
      <c r="O525" s="20"/>
      <c r="S525" s="192"/>
      <c r="Y525" s="39"/>
      <c r="Z525" s="39"/>
      <c r="AA525" s="17"/>
      <c r="AC525" s="142"/>
      <c r="AE525" s="17"/>
      <c r="AG525" s="66"/>
      <c r="AI525" s="17"/>
    </row>
    <row r="526" spans="1:36" x14ac:dyDescent="0.25">
      <c r="A526" s="180">
        <f>IF('##zz500##'!B526&lt;&gt;"",'##zz500##'!B526,"")</f>
        <v>39884</v>
      </c>
      <c r="B526" s="192">
        <v>3838.24</v>
      </c>
      <c r="C526" s="146">
        <f t="shared" si="18"/>
        <v>1.6414619188662716E-3</v>
      </c>
      <c r="D526" s="143">
        <f>IF('##zz500##'!K526="","",IF('##zz500##'!K526="yes",D525,IF('##zz500##'!T526&lt;&gt;0,D525*(1+'##zz500##'!T526),D525*(1+C526))))</f>
        <v>1.7928940320513964</v>
      </c>
      <c r="E526" s="6">
        <f t="shared" si="16"/>
        <v>0</v>
      </c>
      <c r="F526" s="17">
        <f>D526/MAX(D$240:D526)-1</f>
        <v>-4.6949636934034977E-2</v>
      </c>
      <c r="G526" s="66">
        <f>IF('##zz500##'!K526="","",IF('##zz500##'!K526="no",G525*(1+E526),IF('##zz500##'!T526&lt;&gt;0,G525*(1+'##zz500##'!T526),G525*(1+'##zz500##'!P526))))</f>
        <v>4.7552617061654532</v>
      </c>
      <c r="H526" s="6">
        <f t="shared" si="17"/>
        <v>-3.8108194807855433E-3</v>
      </c>
      <c r="I526" s="17">
        <f>G526/MAX(G$240:G526)-1</f>
        <v>-8.2039322579105067E-2</v>
      </c>
      <c r="N526" s="20"/>
      <c r="O526" s="20"/>
      <c r="S526" s="192"/>
      <c r="Y526" s="39"/>
      <c r="Z526" s="39"/>
      <c r="AA526" s="17"/>
      <c r="AC526" s="142"/>
      <c r="AE526" s="17"/>
      <c r="AG526" s="66"/>
      <c r="AI526" s="17"/>
    </row>
    <row r="527" spans="1:36" x14ac:dyDescent="0.25">
      <c r="A527" s="180">
        <f>IF('##zz500##'!B527&lt;&gt;"",'##zz500##'!B527,"")</f>
        <v>39885</v>
      </c>
      <c r="B527" s="192">
        <v>3807.55</v>
      </c>
      <c r="C527" s="146">
        <f t="shared" si="18"/>
        <v>-7.9958522656216058E-3</v>
      </c>
      <c r="D527" s="143">
        <f>IF('##zz500##'!K527="","",IF('##zz500##'!K527="yes",D526,IF('##zz500##'!T527&lt;&gt;0,D526*(1+'##zz500##'!T527),D526*(1+C527))))</f>
        <v>1.7928940320513964</v>
      </c>
      <c r="E527" s="6">
        <f t="shared" si="16"/>
        <v>0</v>
      </c>
      <c r="F527" s="17">
        <f>D527/MAX(D$240:D527)-1</f>
        <v>-4.6949636934034977E-2</v>
      </c>
      <c r="G527" s="66">
        <f>IF('##zz500##'!K527="","",IF('##zz500##'!K527="no",G526*(1+E527),IF('##zz500##'!T527&lt;&gt;0,G526*(1+'##zz500##'!T527),G526*(1+'##zz500##'!P527))))</f>
        <v>4.8057944749576533</v>
      </c>
      <c r="H527" s="6">
        <f t="shared" si="17"/>
        <v>1.0626706144623244E-2</v>
      </c>
      <c r="I527" s="17">
        <f>G527/MAX(G$240:G527)-1</f>
        <v>-7.2284424207833875E-2</v>
      </c>
      <c r="N527" s="20"/>
      <c r="O527" s="20"/>
      <c r="S527" s="192"/>
      <c r="Y527" s="39"/>
      <c r="Z527" s="39"/>
      <c r="AA527" s="17"/>
      <c r="AC527" s="142"/>
      <c r="AE527" s="17"/>
      <c r="AG527" s="66"/>
      <c r="AI527" s="17"/>
    </row>
    <row r="528" spans="1:36" x14ac:dyDescent="0.25">
      <c r="A528" s="180">
        <f>IF('##zz500##'!B528&lt;&gt;"",'##zz500##'!B528,"")</f>
        <v>39888</v>
      </c>
      <c r="B528" s="192">
        <v>3915.59</v>
      </c>
      <c r="C528" s="146">
        <f t="shared" si="18"/>
        <v>2.8375201901485125E-2</v>
      </c>
      <c r="D528" s="143">
        <f>IF('##zz500##'!K528="","",IF('##zz500##'!K528="yes",D527,IF('##zz500##'!T528&lt;&gt;0,D527*(1+'##zz500##'!T528),D527*(1+C528))))</f>
        <v>1.7928940320513964</v>
      </c>
      <c r="E528" s="6">
        <f t="shared" si="16"/>
        <v>0</v>
      </c>
      <c r="F528" s="17">
        <f>D528/MAX(D$240:D528)-1</f>
        <v>-4.6949636934034977E-2</v>
      </c>
      <c r="G528" s="66">
        <f>IF('##zz500##'!K528="","",IF('##zz500##'!K528="no",G527*(1+E528),IF('##zz500##'!T528&lt;&gt;0,G527*(1+'##zz500##'!T528),G527*(1+'##zz500##'!P528))))</f>
        <v>4.7432727464217033</v>
      </c>
      <c r="H528" s="6">
        <f t="shared" si="17"/>
        <v>-1.3009655086529848E-2</v>
      </c>
      <c r="I528" s="17">
        <f>G528/MAX(G$240:G528)-1</f>
        <v>-8.4353683867291473E-2</v>
      </c>
      <c r="N528" s="20"/>
      <c r="O528" s="20"/>
      <c r="S528" s="192"/>
      <c r="Y528" s="39"/>
      <c r="Z528" s="39"/>
      <c r="AA528" s="17"/>
      <c r="AC528" s="142"/>
      <c r="AE528" s="17"/>
      <c r="AF528" s="14"/>
      <c r="AG528" s="66"/>
      <c r="AI528" s="17"/>
      <c r="AJ528" s="14"/>
    </row>
    <row r="529" spans="1:35" x14ac:dyDescent="0.25">
      <c r="A529" s="180">
        <f>IF('##zz500##'!B529&lt;&gt;"",'##zz500##'!B529,"")</f>
        <v>39889</v>
      </c>
      <c r="B529" s="192">
        <v>4063.79</v>
      </c>
      <c r="C529" s="146">
        <f t="shared" si="18"/>
        <v>3.7848702238998388E-2</v>
      </c>
      <c r="D529" s="143">
        <f>IF('##zz500##'!K529="","",IF('##zz500##'!K529="yes",D528,IF('##zz500##'!T529&lt;&gt;0,D528*(1+'##zz500##'!T529),D528*(1+C529))))</f>
        <v>1.7928940320513964</v>
      </c>
      <c r="E529" s="6">
        <f t="shared" si="16"/>
        <v>0</v>
      </c>
      <c r="F529" s="17">
        <f>D529/MAX(D$240:D529)-1</f>
        <v>-4.6949636934034977E-2</v>
      </c>
      <c r="G529" s="66">
        <f>IF('##zz500##'!K529="","",IF('##zz500##'!K529="no",G528*(1+E529),IF('##zz500##'!T529&lt;&gt;0,G528*(1+'##zz500##'!T529),G528*(1+'##zz500##'!P529))))</f>
        <v>4.6523876856015756</v>
      </c>
      <c r="H529" s="6">
        <f t="shared" si="17"/>
        <v>-1.9160833812200795E-2</v>
      </c>
      <c r="I529" s="17">
        <f>G529/MAX(G$240:G529)-1</f>
        <v>-0.1018982307614642</v>
      </c>
      <c r="N529" s="20"/>
      <c r="O529" s="20"/>
      <c r="S529" s="192"/>
      <c r="Y529" s="39"/>
      <c r="Z529" s="39"/>
      <c r="AA529" s="17"/>
      <c r="AC529" s="142"/>
      <c r="AE529" s="17"/>
      <c r="AG529" s="66"/>
      <c r="AI529" s="17"/>
    </row>
    <row r="530" spans="1:35" x14ac:dyDescent="0.25">
      <c r="A530" s="180">
        <f>IF('##zz500##'!B530&lt;&gt;"",'##zz500##'!B530,"")</f>
        <v>39890</v>
      </c>
      <c r="B530" s="192">
        <v>4068.7</v>
      </c>
      <c r="C530" s="146">
        <f t="shared" si="18"/>
        <v>1.2082317245722951E-3</v>
      </c>
      <c r="D530" s="143">
        <f>IF('##zz500##'!K530="","",IF('##zz500##'!K530="yes",D529,IF('##zz500##'!T530&lt;&gt;0,D529*(1+'##zz500##'!T530),D529*(1+C530))))</f>
        <v>1.7950602634997173</v>
      </c>
      <c r="E530" s="6">
        <f t="shared" si="16"/>
        <v>1.2082317245722951E-3</v>
      </c>
      <c r="F530" s="17">
        <f>D530/MAX(D$240:D530)-1</f>
        <v>-4.5798131250263552E-2</v>
      </c>
      <c r="G530" s="66">
        <f>IF('##zz500##'!K530="","",IF('##zz500##'!K530="no",G529*(1+E530),IF('##zz500##'!T530&lt;&gt;0,G529*(1+'##zz500##'!T530),G529*(1+'##zz500##'!P530))))</f>
        <v>4.658008847998329</v>
      </c>
      <c r="H530" s="6">
        <f t="shared" si="17"/>
        <v>1.2082317245722951E-3</v>
      </c>
      <c r="I530" s="17">
        <f>G530/MAX(G$240:G530)-1</f>
        <v>-0.10081311571197571</v>
      </c>
      <c r="N530" s="20"/>
      <c r="O530" s="20"/>
      <c r="S530" s="192"/>
      <c r="Y530" s="39"/>
      <c r="Z530" s="39"/>
      <c r="AA530" s="17"/>
      <c r="AC530" s="142"/>
      <c r="AE530" s="17"/>
      <c r="AG530" s="66"/>
      <c r="AI530" s="17"/>
    </row>
    <row r="531" spans="1:35" x14ac:dyDescent="0.25">
      <c r="A531" s="180">
        <f>IF('##zz500##'!B531&lt;&gt;"",'##zz500##'!B531,"")</f>
        <v>39891</v>
      </c>
      <c r="B531" s="192">
        <v>4133.99</v>
      </c>
      <c r="C531" s="146">
        <f t="shared" si="18"/>
        <v>1.6046894585494131E-2</v>
      </c>
      <c r="D531" s="143">
        <f>IF('##zz500##'!K531="","",IF('##zz500##'!K531="yes",D530,IF('##zz500##'!T531&lt;&gt;0,D530*(1+'##zz500##'!T531),D530*(1+C531))))</f>
        <v>1.8238654063227064</v>
      </c>
      <c r="E531" s="6">
        <f t="shared" si="16"/>
        <v>1.6046894585494131E-2</v>
      </c>
      <c r="F531" s="17">
        <f>D531/MAX(D$240:D531)-1</f>
        <v>-3.0486154449155034E-2</v>
      </c>
      <c r="G531" s="66">
        <f>IF('##zz500##'!K531="","",IF('##zz500##'!K531="no",G530*(1+E531),IF('##zz500##'!T531&lt;&gt;0,G530*(1+'##zz500##'!T531),G530*(1+'##zz500##'!P531))))</f>
        <v>4.7327554249604571</v>
      </c>
      <c r="H531" s="6">
        <f t="shared" si="17"/>
        <v>1.6046894585494131E-2</v>
      </c>
      <c r="I531" s="17">
        <f>G531/MAX(G$240:G531)-1</f>
        <v>-8.6383958567146868E-2</v>
      </c>
      <c r="N531" s="20"/>
      <c r="O531" s="20"/>
      <c r="S531" s="192"/>
      <c r="Y531" s="39"/>
      <c r="Z531" s="39"/>
      <c r="AA531" s="17"/>
      <c r="AC531" s="142"/>
      <c r="AE531" s="17"/>
      <c r="AG531" s="66"/>
      <c r="AI531" s="17"/>
    </row>
    <row r="532" spans="1:35" x14ac:dyDescent="0.25">
      <c r="A532" s="180">
        <f>IF('##zz500##'!B532&lt;&gt;"",'##zz500##'!B532,"")</f>
        <v>39892</v>
      </c>
      <c r="B532" s="192">
        <v>4115.4399999999996</v>
      </c>
      <c r="C532" s="146">
        <f t="shared" si="18"/>
        <v>-4.4871903415344416E-3</v>
      </c>
      <c r="D532" s="143">
        <f>IF('##zz500##'!K532="","",IF('##zz500##'!K532="yes",D531,IF('##zz500##'!T532&lt;&gt;0,D531*(1+'##zz500##'!T532),D531*(1+C532))))</f>
        <v>1.8156813750871963</v>
      </c>
      <c r="E532" s="6">
        <f t="shared" si="16"/>
        <v>-4.4871903415345527E-3</v>
      </c>
      <c r="F532" s="17">
        <f>D532/MAX(D$240:D532)-1</f>
        <v>-3.4836547612894786E-2</v>
      </c>
      <c r="G532" s="66">
        <f>IF('##zz500##'!K532="","",IF('##zz500##'!K532="no",G531*(1+E532),IF('##zz500##'!T532&lt;&gt;0,G531*(1+'##zz500##'!T532),G531*(1+'##zz500##'!P532))))</f>
        <v>4.7115186505287294</v>
      </c>
      <c r="H532" s="6">
        <f t="shared" si="17"/>
        <v>-4.4871903415345527E-3</v>
      </c>
      <c r="I532" s="17">
        <f>G532/MAX(G$240:G532)-1</f>
        <v>-9.0483527644135364E-2</v>
      </c>
      <c r="N532" s="20"/>
      <c r="O532" s="20"/>
      <c r="S532" s="192"/>
      <c r="Y532" s="39"/>
      <c r="Z532" s="39"/>
      <c r="AA532" s="17"/>
      <c r="AC532" s="142"/>
      <c r="AE532" s="17"/>
      <c r="AG532" s="66"/>
      <c r="AI532" s="17"/>
    </row>
    <row r="533" spans="1:35" x14ac:dyDescent="0.25">
      <c r="A533" s="180">
        <f>IF('##zz500##'!B533&lt;&gt;"",'##zz500##'!B533,"")</f>
        <v>39895</v>
      </c>
      <c r="B533" s="192">
        <v>4158.59</v>
      </c>
      <c r="C533" s="146">
        <f t="shared" si="18"/>
        <v>1.0484905623700191E-2</v>
      </c>
      <c r="D533" s="143">
        <f>IF('##zz500##'!K533="","",IF('##zz500##'!K533="yes",D532,IF('##zz500##'!T533&lt;&gt;0,D532*(1+'##zz500##'!T533),D532*(1+C533))))</f>
        <v>1.8347186229476957</v>
      </c>
      <c r="E533" s="6">
        <f t="shared" si="16"/>
        <v>1.0484905623700191E-2</v>
      </c>
      <c r="F533" s="17">
        <f>D533/MAX(D$240:D533)-1</f>
        <v>-2.4716899903171385E-2</v>
      </c>
      <c r="G533" s="66">
        <f>IF('##zz500##'!K533="","",IF('##zz500##'!K533="no",G532*(1+E533),IF('##zz500##'!T533&lt;&gt;0,G532*(1+'##zz500##'!T533),G532*(1+'##zz500##'!P533))))</f>
        <v>4.7609184789238261</v>
      </c>
      <c r="H533" s="6">
        <f t="shared" si="17"/>
        <v>1.0484905623700191E-2</v>
      </c>
      <c r="I533" s="17">
        <f>G533/MAX(G$240:G533)-1</f>
        <v>-8.0947333268283406E-2</v>
      </c>
      <c r="N533" s="20"/>
      <c r="O533" s="20"/>
      <c r="S533" s="192"/>
      <c r="Y533" s="39"/>
      <c r="Z533" s="39"/>
      <c r="AA533" s="17"/>
      <c r="AC533" s="142"/>
      <c r="AE533" s="17"/>
      <c r="AG533" s="66"/>
      <c r="AI533" s="17"/>
    </row>
    <row r="534" spans="1:35" x14ac:dyDescent="0.25">
      <c r="A534" s="180">
        <f>IF('##zz500##'!B534&lt;&gt;"",'##zz500##'!B534,"")</f>
        <v>39896</v>
      </c>
      <c r="B534" s="192">
        <v>4171.41</v>
      </c>
      <c r="C534" s="146">
        <f t="shared" si="18"/>
        <v>3.0827756523243988E-3</v>
      </c>
      <c r="D534" s="143">
        <f>IF('##zz500##'!K534="","",IF('##zz500##'!K534="yes",D533,IF('##zz500##'!T534&lt;&gt;0,D533*(1+'##zz500##'!T534),D533*(1+C534))))</f>
        <v>1.8403746488473851</v>
      </c>
      <c r="E534" s="6">
        <f t="shared" si="16"/>
        <v>3.0827756523243988E-3</v>
      </c>
      <c r="F534" s="17">
        <f>D534/MAX(D$240:D534)-1</f>
        <v>-2.1710320908069347E-2</v>
      </c>
      <c r="G534" s="66">
        <f>IF('##zz500##'!K534="","",IF('##zz500##'!K534="no",G533*(1+E534),IF('##zz500##'!T534&lt;&gt;0,G533*(1+'##zz500##'!T534),G533*(1+'##zz500##'!P534))))</f>
        <v>4.7755953224933538</v>
      </c>
      <c r="H534" s="6">
        <f t="shared" si="17"/>
        <v>3.0827756523243988E-3</v>
      </c>
      <c r="I534" s="17">
        <f>G534/MAX(G$240:G534)-1</f>
        <v>-7.8114100084079152E-2</v>
      </c>
      <c r="N534" s="20"/>
      <c r="O534" s="20"/>
      <c r="S534" s="192"/>
      <c r="Y534" s="39"/>
      <c r="Z534" s="39"/>
      <c r="AA534" s="17"/>
      <c r="AC534" s="142"/>
      <c r="AE534" s="17"/>
      <c r="AG534" s="66"/>
      <c r="AI534" s="17"/>
    </row>
    <row r="535" spans="1:35" x14ac:dyDescent="0.25">
      <c r="A535" s="180">
        <f>IF('##zz500##'!B535&lt;&gt;"",'##zz500##'!B535,"")</f>
        <v>39897</v>
      </c>
      <c r="B535" s="192">
        <v>4105.1000000000004</v>
      </c>
      <c r="C535" s="146">
        <f t="shared" si="18"/>
        <v>-1.5896303647927046E-2</v>
      </c>
      <c r="D535" s="143">
        <f>IF('##zz500##'!K535="","",IF('##zz500##'!K535="yes",D534,IF('##zz500##'!T535&lt;&gt;0,D534*(1+'##zz500##'!T535),D534*(1+C535))))</f>
        <v>1.81111949460336</v>
      </c>
      <c r="E535" s="6">
        <f t="shared" si="16"/>
        <v>-1.5896303647927046E-2</v>
      </c>
      <c r="F535" s="17">
        <f>D535/MAX(D$240:D535)-1</f>
        <v>-3.7261510702547795E-2</v>
      </c>
      <c r="G535" s="66">
        <f>IF('##zz500##'!K535="","",IF('##zz500##'!K535="no",G534*(1+E535),IF('##zz500##'!T535&lt;&gt;0,G534*(1+'##zz500##'!T535),G534*(1+'##zz500##'!P535))))</f>
        <v>4.6996810091473797</v>
      </c>
      <c r="H535" s="6">
        <f t="shared" si="17"/>
        <v>-1.5896303647926935E-2</v>
      </c>
      <c r="I535" s="17">
        <f>G535/MAX(G$240:G535)-1</f>
        <v>-9.2768678277885042E-2</v>
      </c>
      <c r="N535" s="20"/>
      <c r="O535" s="20"/>
      <c r="S535" s="192"/>
      <c r="Y535" s="39"/>
      <c r="Z535" s="39"/>
      <c r="AA535" s="17"/>
      <c r="AC535" s="142"/>
      <c r="AE535" s="17"/>
      <c r="AG535" s="66"/>
      <c r="AI535" s="17"/>
    </row>
    <row r="536" spans="1:35" x14ac:dyDescent="0.25">
      <c r="A536" s="180">
        <f>IF('##zz500##'!B536&lt;&gt;"",'##zz500##'!B536,"")</f>
        <v>39898</v>
      </c>
      <c r="B536" s="192">
        <v>4259.04</v>
      </c>
      <c r="C536" s="146">
        <f t="shared" si="18"/>
        <v>3.7499695500718522E-2</v>
      </c>
      <c r="D536" s="143">
        <f>IF('##zz500##'!K536="","",IF('##zz500##'!K536="yes",D535,IF('##zz500##'!T536&lt;&gt;0,D535*(1+'##zz500##'!T536),D535*(1+C536))))</f>
        <v>1.8790359241664012</v>
      </c>
      <c r="E536" s="6">
        <f t="shared" si="16"/>
        <v>3.7499695500718522E-2</v>
      </c>
      <c r="F536" s="17">
        <f>D536/MAX(D$240:D536)-1</f>
        <v>-1.1591105070716257E-3</v>
      </c>
      <c r="G536" s="66">
        <f>IF('##zz500##'!K536="","",IF('##zz500##'!K536="no",G535*(1+E536),IF('##zz500##'!T536&lt;&gt;0,G535*(1+'##zz500##'!T536),G535*(1+'##zz500##'!P536))))</f>
        <v>4.8759176159409163</v>
      </c>
      <c r="H536" s="6">
        <f t="shared" si="17"/>
        <v>3.7499695500718522E-2</v>
      </c>
      <c r="I536" s="17">
        <f>G536/MAX(G$240:G536)-1</f>
        <v>-5.874777996459124E-2</v>
      </c>
      <c r="N536" s="20"/>
      <c r="O536" s="20"/>
      <c r="S536" s="192"/>
      <c r="Y536" s="39"/>
      <c r="Z536" s="39"/>
      <c r="AA536" s="17"/>
      <c r="AC536" s="142"/>
      <c r="AE536" s="17"/>
      <c r="AG536" s="66"/>
      <c r="AI536" s="17"/>
    </row>
    <row r="537" spans="1:35" x14ac:dyDescent="0.25">
      <c r="A537" s="180">
        <f>IF('##zz500##'!B537&lt;&gt;"",'##zz500##'!B537,"")</f>
        <v>39899</v>
      </c>
      <c r="B537" s="192">
        <v>4313.33</v>
      </c>
      <c r="C537" s="146">
        <f t="shared" si="18"/>
        <v>1.2747004019685093E-2</v>
      </c>
      <c r="D537" s="143">
        <f>IF('##zz500##'!K537="","",IF('##zz500##'!K537="yes",D536,IF('##zz500##'!T537&lt;&gt;0,D536*(1+'##zz500##'!T537),D536*(1+C537))))</f>
        <v>1.9029880026448831</v>
      </c>
      <c r="E537" s="6">
        <f t="shared" si="16"/>
        <v>1.2747004019685093E-2</v>
      </c>
      <c r="F537" s="17">
        <f>D537/MAX(D$240:D537)-1</f>
        <v>0</v>
      </c>
      <c r="G537" s="66">
        <f>IF('##zz500##'!K537="","",IF('##zz500##'!K537="no",G536*(1+E537),IF('##zz500##'!T537&lt;&gt;0,G536*(1+'##zz500##'!T537),G536*(1+'##zz500##'!P537))))</f>
        <v>4.9380709573909689</v>
      </c>
      <c r="H537" s="6">
        <f t="shared" si="17"/>
        <v>1.2747004019685093E-2</v>
      </c>
      <c r="I537" s="17">
        <f>G537/MAX(G$240:G537)-1</f>
        <v>-4.6749634132262297E-2</v>
      </c>
      <c r="N537" s="20"/>
      <c r="O537" s="20"/>
      <c r="S537" s="192"/>
      <c r="Y537" s="39"/>
      <c r="Z537" s="39"/>
      <c r="AA537" s="17"/>
      <c r="AC537" s="142"/>
      <c r="AE537" s="17"/>
      <c r="AG537" s="66"/>
      <c r="AI537" s="17"/>
    </row>
    <row r="538" spans="1:35" x14ac:dyDescent="0.25">
      <c r="A538" s="180">
        <f>IF('##zz500##'!B538&lt;&gt;"",'##zz500##'!B538,"")</f>
        <v>39902</v>
      </c>
      <c r="B538" s="192">
        <v>4368.87</v>
      </c>
      <c r="C538" s="146">
        <f t="shared" si="18"/>
        <v>1.2876362346493364E-2</v>
      </c>
      <c r="D538" s="143">
        <f>IF('##zz500##'!K538="","",IF('##zz500##'!K538="yes",D537,IF('##zz500##'!T538&lt;&gt;0,D537*(1+'##zz500##'!T538),D537*(1+C538))))</f>
        <v>1.9274915657079683</v>
      </c>
      <c r="E538" s="6">
        <f t="shared" si="16"/>
        <v>1.2876362346493364E-2</v>
      </c>
      <c r="F538" s="17">
        <f>D538/MAX(D$240:D538)-1</f>
        <v>0</v>
      </c>
      <c r="G538" s="66">
        <f>IF('##zz500##'!K538="","",IF('##zz500##'!K538="no",G537*(1+E538),IF('##zz500##'!T538&lt;&gt;0,G537*(1+'##zz500##'!T538),G537*(1+'##zz500##'!P538))))</f>
        <v>5.0016553483310302</v>
      </c>
      <c r="H538" s="6">
        <f t="shared" si="17"/>
        <v>1.2876362346493364E-2</v>
      </c>
      <c r="I538" s="17">
        <f>G538/MAX(G$240:G538)-1</f>
        <v>-3.4475237014422011E-2</v>
      </c>
      <c r="N538" s="20"/>
      <c r="O538" s="20"/>
      <c r="S538" s="192"/>
      <c r="Y538" s="39"/>
      <c r="Z538" s="39"/>
      <c r="AA538" s="17"/>
      <c r="AC538" s="142"/>
      <c r="AE538" s="17"/>
      <c r="AG538" s="66"/>
      <c r="AI538" s="17"/>
    </row>
    <row r="539" spans="1:35" x14ac:dyDescent="0.25">
      <c r="A539" s="180">
        <f>IF('##zz500##'!B539&lt;&gt;"",'##zz500##'!B539,"")</f>
        <v>39903</v>
      </c>
      <c r="B539" s="192">
        <v>4426.1899999999996</v>
      </c>
      <c r="C539" s="146">
        <f t="shared" si="18"/>
        <v>1.3120097416494447E-2</v>
      </c>
      <c r="D539" s="143">
        <f>IF('##zz500##'!K539="","",IF('##zz500##'!K539="yes",D538,IF('##zz500##'!T539&lt;&gt;0,D538*(1+'##zz500##'!T539),D538*(1+C539))))</f>
        <v>1.9527804428195283</v>
      </c>
      <c r="E539" s="6">
        <f t="shared" si="16"/>
        <v>1.3120097416494447E-2</v>
      </c>
      <c r="F539" s="17">
        <f>D539/MAX(D$240:D539)-1</f>
        <v>0</v>
      </c>
      <c r="G539" s="66">
        <f>IF('##zz500##'!K539="","",IF('##zz500##'!K539="no",G538*(1+E539),IF('##zz500##'!T539&lt;&gt;0,G538*(1+'##zz500##'!T539),G538*(1+'##zz500##'!P539))))</f>
        <v>5.067277553744864</v>
      </c>
      <c r="H539" s="6">
        <f t="shared" si="17"/>
        <v>1.3120097416494447E-2</v>
      </c>
      <c r="I539" s="17">
        <f>G539/MAX(G$240:G539)-1</f>
        <v>-2.1807458066013474E-2</v>
      </c>
      <c r="N539" s="20"/>
      <c r="O539" s="20"/>
      <c r="S539" s="192"/>
      <c r="Y539" s="39"/>
      <c r="Z539" s="39"/>
      <c r="AA539" s="17"/>
      <c r="AC539" s="142"/>
      <c r="AE539" s="17"/>
      <c r="AG539" s="66"/>
      <c r="AI539" s="17"/>
    </row>
    <row r="540" spans="1:35" x14ac:dyDescent="0.25">
      <c r="A540" s="180">
        <f>IF('##zz500##'!B540&lt;&gt;"",'##zz500##'!B540,"")</f>
        <v>39904</v>
      </c>
      <c r="B540" s="192">
        <v>4457.51</v>
      </c>
      <c r="C540" s="146">
        <f t="shared" si="18"/>
        <v>7.0760631604156465E-3</v>
      </c>
      <c r="D540" s="143">
        <f>IF('##zz500##'!K540="","",IF('##zz500##'!K540="yes",D539,IF('##zz500##'!T540&lt;&gt;0,D539*(1+'##zz500##'!T540),D539*(1+C540))))</f>
        <v>1.9665984405713437</v>
      </c>
      <c r="E540" s="6">
        <f t="shared" si="16"/>
        <v>7.0760631604156465E-3</v>
      </c>
      <c r="F540" s="17">
        <f>D540/MAX(D$240:D540)-1</f>
        <v>0</v>
      </c>
      <c r="G540" s="66">
        <f>IF('##zz500##'!K540="","",IF('##zz500##'!K540="no",G539*(1+E540),IF('##zz500##'!T540&lt;&gt;0,G539*(1+'##zz500##'!T540),G539*(1+'##zz500##'!P540))))</f>
        <v>5.1031339297665195</v>
      </c>
      <c r="H540" s="6">
        <f t="shared" si="17"/>
        <v>7.0760631604156465E-3</v>
      </c>
      <c r="I540" s="17">
        <f>G540/MAX(G$240:G540)-1</f>
        <v>-1.4885705856240938E-2</v>
      </c>
      <c r="N540" s="20"/>
      <c r="O540" s="20"/>
      <c r="S540" s="192"/>
      <c r="Y540" s="39"/>
      <c r="Z540" s="39"/>
      <c r="AA540" s="17"/>
      <c r="AC540" s="142"/>
      <c r="AE540" s="17"/>
      <c r="AG540" s="66"/>
      <c r="AI540" s="17"/>
    </row>
    <row r="541" spans="1:35" x14ac:dyDescent="0.25">
      <c r="A541" s="180">
        <f>IF('##zz500##'!B541&lt;&gt;"",'##zz500##'!B541,"")</f>
        <v>39905</v>
      </c>
      <c r="B541" s="192">
        <v>4478.4399999999996</v>
      </c>
      <c r="C541" s="146">
        <f t="shared" si="18"/>
        <v>4.6954465609723162E-3</v>
      </c>
      <c r="D541" s="143">
        <f>IF('##zz500##'!K541="","",IF('##zz500##'!K541="yes",D540,IF('##zz500##'!T541&lt;&gt;0,D540*(1+'##zz500##'!T541),D540*(1+C541))))</f>
        <v>1.9758324984559379</v>
      </c>
      <c r="E541" s="6">
        <f t="shared" si="16"/>
        <v>4.6954465609723162E-3</v>
      </c>
      <c r="F541" s="17">
        <f>D541/MAX(D$240:D541)-1</f>
        <v>0</v>
      </c>
      <c r="G541" s="66">
        <f>IF('##zz500##'!K541="","",IF('##zz500##'!K541="no",G540*(1+E541),IF('##zz500##'!T541&lt;&gt;0,G540*(1+'##zz500##'!T541),G540*(1+'##zz500##'!P541))))</f>
        <v>5.1270954224272227</v>
      </c>
      <c r="H541" s="6">
        <f t="shared" si="17"/>
        <v>4.6954465609723162E-3</v>
      </c>
      <c r="I541" s="17">
        <f>G541/MAX(G$240:G541)-1</f>
        <v>-1.026015433163896E-2</v>
      </c>
      <c r="N541" s="20"/>
      <c r="O541" s="20"/>
      <c r="S541" s="192"/>
      <c r="Y541" s="39"/>
      <c r="Z541" s="39"/>
      <c r="AA541" s="17"/>
      <c r="AC541" s="142"/>
      <c r="AE541" s="17"/>
      <c r="AG541" s="66"/>
      <c r="AI541" s="17"/>
    </row>
    <row r="542" spans="1:35" x14ac:dyDescent="0.25">
      <c r="A542" s="180">
        <f>IF('##zz500##'!B542&lt;&gt;"",'##zz500##'!B542,"")</f>
        <v>39906</v>
      </c>
      <c r="B542" s="192">
        <v>4400.53</v>
      </c>
      <c r="C542" s="146">
        <f t="shared" si="18"/>
        <v>-1.7396682773465733E-2</v>
      </c>
      <c r="D542" s="143">
        <f>IF('##zz500##'!K542="","",IF('##zz500##'!K542="yes",D541,IF('##zz500##'!T542&lt;&gt;0,D541*(1+'##zz500##'!T542),D541*(1+C542))))</f>
        <v>1.9414595672667958</v>
      </c>
      <c r="E542" s="6">
        <f t="shared" si="16"/>
        <v>-1.7396682773465733E-2</v>
      </c>
      <c r="F542" s="17">
        <f>D542/MAX(D$240:D542)-1</f>
        <v>-1.7396682773465733E-2</v>
      </c>
      <c r="G542" s="66">
        <f>IF('##zz500##'!K542="","",IF('##zz500##'!K542="no",G541*(1+E542),IF('##zz500##'!T542&lt;&gt;0,G541*(1+'##zz500##'!T542),G541*(1+'##zz500##'!P542))))</f>
        <v>5.0379009698139683</v>
      </c>
      <c r="H542" s="6">
        <f t="shared" si="17"/>
        <v>-1.7396682773465733E-2</v>
      </c>
      <c r="I542" s="17">
        <f>G542/MAX(G$240:G542)-1</f>
        <v>-2.7478344454990311E-2</v>
      </c>
      <c r="N542" s="20"/>
      <c r="O542" s="20"/>
      <c r="S542" s="192"/>
      <c r="Y542" s="39"/>
      <c r="Z542" s="39"/>
      <c r="AA542" s="17"/>
      <c r="AC542" s="142"/>
      <c r="AE542" s="17"/>
      <c r="AG542" s="66"/>
      <c r="AI542" s="17"/>
    </row>
    <row r="543" spans="1:35" x14ac:dyDescent="0.25">
      <c r="A543" s="180">
        <f>IF('##zz500##'!B543&lt;&gt;"",'##zz500##'!B543,"")</f>
        <v>39910</v>
      </c>
      <c r="B543" s="192">
        <v>4436.05</v>
      </c>
      <c r="C543" s="146">
        <f t="shared" si="18"/>
        <v>8.0717549931486055E-3</v>
      </c>
      <c r="D543" s="143">
        <f>IF('##zz500##'!K543="","",IF('##zz500##'!K543="yes",D542,IF('##zz500##'!T543&lt;&gt;0,D542*(1+'##zz500##'!T543),D542*(1+C543))))</f>
        <v>1.9571305532228778</v>
      </c>
      <c r="E543" s="6">
        <f t="shared" si="16"/>
        <v>8.0717549931486055E-3</v>
      </c>
      <c r="F543" s="17">
        <f>D543/MAX(D$240:D543)-1</f>
        <v>-9.4653495413580258E-3</v>
      </c>
      <c r="G543" s="66">
        <f>IF('##zz500##'!K543="","",IF('##zz500##'!K543="no",G542*(1+E543),IF('##zz500##'!T543&lt;&gt;0,G542*(1+'##zz500##'!T543),G542*(1+'##zz500##'!P543))))</f>
        <v>5.0785656721220525</v>
      </c>
      <c r="H543" s="6">
        <f t="shared" si="17"/>
        <v>8.0717549931486055E-3</v>
      </c>
      <c r="I543" s="17">
        <f>G543/MAX(G$240:G543)-1</f>
        <v>-1.9628387925899715E-2</v>
      </c>
      <c r="N543" s="20"/>
      <c r="O543" s="20"/>
      <c r="S543" s="192"/>
      <c r="Y543" s="39"/>
      <c r="Z543" s="39"/>
      <c r="AA543" s="17"/>
      <c r="AC543" s="142"/>
      <c r="AE543" s="17"/>
      <c r="AG543" s="66"/>
      <c r="AI543" s="17"/>
    </row>
    <row r="544" spans="1:35" x14ac:dyDescent="0.25">
      <c r="A544" s="180">
        <f>IF('##zz500##'!B544&lt;&gt;"",'##zz500##'!B544,"")</f>
        <v>39911</v>
      </c>
      <c r="B544" s="192">
        <v>4327.79</v>
      </c>
      <c r="C544" s="146">
        <f t="shared" si="18"/>
        <v>-2.4404594177252381E-2</v>
      </c>
      <c r="D544" s="143">
        <f>IF('##zz500##'!K544="","",IF('##zz500##'!K544="yes",D543,IF('##zz500##'!T544&lt;&gt;0,D543*(1+'##zz500##'!T544),D543*(1+C544))))</f>
        <v>1.9093675763195721</v>
      </c>
      <c r="E544" s="6">
        <f t="shared" si="16"/>
        <v>-2.440459417725227E-2</v>
      </c>
      <c r="F544" s="17">
        <f>D544/MAX(D$240:D544)-1</f>
        <v>-3.3638945704307588E-2</v>
      </c>
      <c r="G544" s="66">
        <f>IF('##zz500##'!K544="","",IF('##zz500##'!K544="no",G543*(1+E544),IF('##zz500##'!T544&lt;&gt;0,G543*(1+'##zz500##'!T544),G543*(1+'##zz500##'!P544))))</f>
        <v>4.9546253378913896</v>
      </c>
      <c r="H544" s="6">
        <f t="shared" si="17"/>
        <v>-2.440459417725227E-2</v>
      </c>
      <c r="I544" s="17">
        <f>G544/MAX(G$240:G544)-1</f>
        <v>-4.3553959261466657E-2</v>
      </c>
      <c r="N544" s="20"/>
      <c r="O544" s="20"/>
      <c r="S544" s="192"/>
      <c r="Y544" s="39"/>
      <c r="Z544" s="39"/>
      <c r="AA544" s="17"/>
      <c r="AC544" s="142"/>
      <c r="AE544" s="17"/>
      <c r="AG544" s="66"/>
      <c r="AI544" s="17"/>
    </row>
    <row r="545" spans="1:36" x14ac:dyDescent="0.25">
      <c r="A545" s="180">
        <f>IF('##zz500##'!B545&lt;&gt;"",'##zz500##'!B545,"")</f>
        <v>39912</v>
      </c>
      <c r="B545" s="192">
        <v>4423.09</v>
      </c>
      <c r="C545" s="146">
        <f t="shared" si="18"/>
        <v>2.2020476963993119E-2</v>
      </c>
      <c r="D545" s="143">
        <f>IF('##zz500##'!K545="","",IF('##zz500##'!K545="yes",D544,IF('##zz500##'!T545&lt;&gt;0,D544*(1+'##zz500##'!T545),D544*(1+C545))))</f>
        <v>1.8931842145887658</v>
      </c>
      <c r="E545" s="6">
        <f t="shared" si="16"/>
        <v>-8.4757706852865988E-3</v>
      </c>
      <c r="F545" s="17">
        <f>D545/MAX(D$240:D545)-1</f>
        <v>-4.1829600399709732E-2</v>
      </c>
      <c r="G545" s="66">
        <f>IF('##zz500##'!K545="","",IF('##zz500##'!K545="no",G544*(1+E545),IF('##zz500##'!T545&lt;&gt;0,G544*(1+'##zz500##'!T545),G544*(1+'##zz500##'!P545))))</f>
        <v>4.9126310696959115</v>
      </c>
      <c r="H545" s="6">
        <f t="shared" si="17"/>
        <v>-8.4757706852865988E-3</v>
      </c>
      <c r="I545" s="17">
        <f>G545/MAX(G$240:G545)-1</f>
        <v>-5.1660576575616846E-2</v>
      </c>
      <c r="N545" s="20"/>
      <c r="O545" s="20"/>
      <c r="S545" s="192"/>
      <c r="Y545" s="39"/>
      <c r="Z545" s="39"/>
      <c r="AA545" s="17"/>
      <c r="AC545" s="142"/>
      <c r="AE545" s="17"/>
      <c r="AG545" s="66"/>
      <c r="AI545" s="17"/>
    </row>
    <row r="546" spans="1:36" x14ac:dyDescent="0.25">
      <c r="A546" s="180">
        <f>IF('##zz500##'!B546&lt;&gt;"",'##zz500##'!B546,"")</f>
        <v>39913</v>
      </c>
      <c r="B546" s="192">
        <v>4554.24</v>
      </c>
      <c r="C546" s="146">
        <f t="shared" si="18"/>
        <v>2.9651216683359349E-2</v>
      </c>
      <c r="D546" s="143">
        <f>IF('##zz500##'!K546="","",IF('##zz500##'!K546="yes",D545,IF('##zz500##'!T546&lt;&gt;0,D545*(1+'##zz500##'!T546),D545*(1+C546))))</f>
        <v>1.9493194299570529</v>
      </c>
      <c r="E546" s="6">
        <f t="shared" si="16"/>
        <v>2.9651216683359349E-2</v>
      </c>
      <c r="F546" s="17">
        <f>D546/MAX(D$240:D546)-1</f>
        <v>-1.3418682261580495E-2</v>
      </c>
      <c r="G546" s="66">
        <f>IF('##zz500##'!K546="","",IF('##zz500##'!K546="no",G545*(1+E546),IF('##zz500##'!T546&lt;&gt;0,G545*(1+'##zz500##'!T546),G545*(1+'##zz500##'!P546))))</f>
        <v>5.0582965580288688</v>
      </c>
      <c r="H546" s="6">
        <f t="shared" si="17"/>
        <v>2.9651216683359349E-2</v>
      </c>
      <c r="I546" s="17">
        <f>G546/MAX(G$240:G546)-1</f>
        <v>-2.3541158842288246E-2</v>
      </c>
      <c r="N546" s="20"/>
      <c r="O546" s="20"/>
      <c r="S546" s="192"/>
      <c r="Y546" s="39"/>
      <c r="Z546" s="39"/>
      <c r="AA546" s="17"/>
      <c r="AC546" s="142"/>
      <c r="AE546" s="17"/>
      <c r="AG546" s="66"/>
      <c r="AI546" s="17"/>
    </row>
    <row r="547" spans="1:36" x14ac:dyDescent="0.25">
      <c r="A547" s="180">
        <f>IF('##zz500##'!B547&lt;&gt;"",'##zz500##'!B547,"")</f>
        <v>39916</v>
      </c>
      <c r="B547" s="192">
        <v>4589.09</v>
      </c>
      <c r="C547" s="146">
        <f t="shared" si="18"/>
        <v>7.6522098088813717E-3</v>
      </c>
      <c r="D547" s="143">
        <f>IF('##zz500##'!K547="","",IF('##zz500##'!K547="yes",D546,IF('##zz500##'!T547&lt;&gt;0,D546*(1+'##zz500##'!T547),D546*(1+C547))))</f>
        <v>1.9642360312196132</v>
      </c>
      <c r="E547" s="6">
        <f t="shared" si="16"/>
        <v>7.6522098088813717E-3</v>
      </c>
      <c r="F547" s="17">
        <f>D547/MAX(D$240:D547)-1</f>
        <v>-5.8691550247235158E-3</v>
      </c>
      <c r="G547" s="66">
        <f>IF('##zz500##'!K547="","",IF('##zz500##'!K547="no",G546*(1+E547),IF('##zz500##'!T547&lt;&gt;0,G546*(1+'##zz500##'!T547),G546*(1+'##zz500##'!P547))))</f>
        <v>5.0970037045664478</v>
      </c>
      <c r="H547" s="6">
        <f t="shared" si="17"/>
        <v>7.6522098088813717E-3</v>
      </c>
      <c r="I547" s="17">
        <f>G547/MAX(G$240:G547)-1</f>
        <v>-1.6069090920012408E-2</v>
      </c>
      <c r="N547" s="20"/>
      <c r="O547" s="20"/>
      <c r="S547" s="192"/>
      <c r="Y547" s="39"/>
      <c r="Z547" s="39"/>
      <c r="AA547" s="17"/>
      <c r="AC547" s="142"/>
      <c r="AE547" s="17"/>
      <c r="AG547" s="66"/>
      <c r="AI547" s="17"/>
    </row>
    <row r="548" spans="1:36" x14ac:dyDescent="0.25">
      <c r="A548" s="180">
        <f>IF('##zz500##'!B548&lt;&gt;"",'##zz500##'!B548,"")</f>
        <v>39917</v>
      </c>
      <c r="B548" s="192">
        <v>4661.6899999999996</v>
      </c>
      <c r="C548" s="146">
        <f t="shared" si="18"/>
        <v>1.5820129916824355E-2</v>
      </c>
      <c r="D548" s="143">
        <f>IF('##zz500##'!K548="","",IF('##zz500##'!K548="yes",D547,IF('##zz500##'!T548&lt;&gt;0,D547*(1+'##zz500##'!T548),D547*(1+C548))))</f>
        <v>1.9953105004208149</v>
      </c>
      <c r="E548" s="6">
        <f t="shared" si="16"/>
        <v>1.5820129916824355E-2</v>
      </c>
      <c r="F548" s="17">
        <f>D548/MAX(D$240:D548)-1</f>
        <v>0</v>
      </c>
      <c r="G548" s="66">
        <f>IF('##zz500##'!K548="","",IF('##zz500##'!K548="no",G547*(1+E548),IF('##zz500##'!T548&lt;&gt;0,G547*(1+'##zz500##'!T548),G547*(1+'##zz500##'!P548))))</f>
        <v>5.1776389653592236</v>
      </c>
      <c r="H548" s="6">
        <f t="shared" si="17"/>
        <v>1.5820129916824355E-2</v>
      </c>
      <c r="I548" s="17">
        <f>G548/MAX(G$240:G548)-1</f>
        <v>-5.0317610918793054E-4</v>
      </c>
      <c r="N548" s="20"/>
      <c r="O548" s="20"/>
      <c r="S548" s="192"/>
      <c r="Y548" s="39"/>
      <c r="Z548" s="39"/>
      <c r="AA548" s="17"/>
      <c r="AC548" s="142"/>
      <c r="AE548" s="17"/>
      <c r="AF548" s="14"/>
      <c r="AG548" s="66"/>
      <c r="AI548" s="17"/>
      <c r="AJ548" s="14"/>
    </row>
    <row r="549" spans="1:36" x14ac:dyDescent="0.25">
      <c r="A549" s="180">
        <f>IF('##zz500##'!B549&lt;&gt;"",'##zz500##'!B549,"")</f>
        <v>39918</v>
      </c>
      <c r="B549" s="192">
        <v>4711.8999999999996</v>
      </c>
      <c r="C549" s="146">
        <f t="shared" si="18"/>
        <v>1.0770771973254378E-2</v>
      </c>
      <c r="D549" s="143">
        <f>IF('##zz500##'!K549="","",IF('##zz500##'!K549="yes",D548,IF('##zz500##'!T549&lt;&gt;0,D548*(1+'##zz500##'!T549),D548*(1+C549))))</f>
        <v>2.0168015348366874</v>
      </c>
      <c r="E549" s="6">
        <f t="shared" si="16"/>
        <v>1.0770771973254378E-2</v>
      </c>
      <c r="F549" s="17">
        <f>D549/MAX(D$240:D549)-1</f>
        <v>0</v>
      </c>
      <c r="G549" s="66">
        <f>IF('##zz500##'!K549="","",IF('##zz500##'!K549="no",G548*(1+E549),IF('##zz500##'!T549&lt;&gt;0,G548*(1+'##zz500##'!T549),G548*(1+'##zz500##'!P549))))</f>
        <v>5.2334061340149445</v>
      </c>
      <c r="H549" s="6">
        <f t="shared" si="17"/>
        <v>1.0770771973254378E-2</v>
      </c>
      <c r="I549" s="17">
        <f>G549/MAX(G$240:G549)-1</f>
        <v>0</v>
      </c>
      <c r="N549" s="20"/>
      <c r="O549" s="20"/>
      <c r="S549" s="192"/>
      <c r="Y549" s="39"/>
      <c r="Z549" s="39"/>
      <c r="AA549" s="17"/>
      <c r="AC549" s="142"/>
      <c r="AE549" s="17"/>
      <c r="AG549" s="66"/>
      <c r="AI549" s="17"/>
    </row>
    <row r="550" spans="1:36" x14ac:dyDescent="0.25">
      <c r="A550" s="180">
        <f>IF('##zz500##'!B550&lt;&gt;"",'##zz500##'!B550,"")</f>
        <v>39919</v>
      </c>
      <c r="B550" s="192">
        <v>4787.37</v>
      </c>
      <c r="C550" s="146">
        <f t="shared" si="18"/>
        <v>1.6016893397567955E-2</v>
      </c>
      <c r="D550" s="143">
        <f>IF('##zz500##'!K550="","",IF('##zz500##'!K550="yes",D549,IF('##zz500##'!T550&lt;&gt;0,D549*(1+'##zz500##'!T550),D549*(1+C550))))</f>
        <v>2.0491044300242183</v>
      </c>
      <c r="E550" s="6">
        <f t="shared" si="16"/>
        <v>1.6016893397567955E-2</v>
      </c>
      <c r="F550" s="17">
        <f>D550/MAX(D$240:D550)-1</f>
        <v>0</v>
      </c>
      <c r="G550" s="66">
        <f>IF('##zz500##'!K550="","",IF('##zz500##'!K550="no",G549*(1+E550),IF('##zz500##'!T550&lt;&gt;0,G549*(1+'##zz500##'!T550),G549*(1+'##zz500##'!P550))))</f>
        <v>5.3172290421696404</v>
      </c>
      <c r="H550" s="6">
        <f t="shared" si="17"/>
        <v>1.6016893397567955E-2</v>
      </c>
      <c r="I550" s="17">
        <f>G550/MAX(G$240:G550)-1</f>
        <v>0</v>
      </c>
      <c r="N550" s="20"/>
      <c r="O550" s="20"/>
      <c r="S550" s="192"/>
      <c r="Y550" s="39"/>
      <c r="Z550" s="39"/>
      <c r="AA550" s="17"/>
      <c r="AC550" s="142"/>
      <c r="AE550" s="17"/>
      <c r="AG550" s="66"/>
      <c r="AI550" s="17"/>
    </row>
    <row r="551" spans="1:36" x14ac:dyDescent="0.25">
      <c r="A551" s="180">
        <f>IF('##zz500##'!B551&lt;&gt;"",'##zz500##'!B551,"")</f>
        <v>39920</v>
      </c>
      <c r="B551" s="192">
        <v>4780.13</v>
      </c>
      <c r="C551" s="146">
        <f t="shared" si="18"/>
        <v>-1.512312605877475E-3</v>
      </c>
      <c r="D551" s="143">
        <f>IF('##zz500##'!K551="","",IF('##zz500##'!K551="yes",D550,IF('##zz500##'!T551&lt;&gt;0,D550*(1+'##zz500##'!T551),D550*(1+C551))))</f>
        <v>2.046005543563933</v>
      </c>
      <c r="E551" s="6">
        <f t="shared" si="16"/>
        <v>-1.512312605877586E-3</v>
      </c>
      <c r="F551" s="17">
        <f>D551/MAX(D$240:D551)-1</f>
        <v>-1.512312605877586E-3</v>
      </c>
      <c r="G551" s="66">
        <f>IF('##zz500##'!K551="","",IF('##zz500##'!K551="no",G550*(1+E551),IF('##zz500##'!T551&lt;&gt;0,G550*(1+'##zz500##'!T551),G550*(1+'##zz500##'!P551))))</f>
        <v>5.3091877296608292</v>
      </c>
      <c r="H551" s="6">
        <f t="shared" si="17"/>
        <v>-1.512312605877475E-3</v>
      </c>
      <c r="I551" s="17">
        <f>G551/MAX(G$240:G551)-1</f>
        <v>-1.512312605877475E-3</v>
      </c>
      <c r="N551" s="20"/>
      <c r="O551" s="20"/>
      <c r="S551" s="192"/>
      <c r="Y551" s="39"/>
      <c r="Z551" s="39"/>
      <c r="AA551" s="17"/>
      <c r="AC551" s="142"/>
      <c r="AE551" s="17"/>
      <c r="AG551" s="66"/>
      <c r="AI551" s="17"/>
    </row>
    <row r="552" spans="1:36" x14ac:dyDescent="0.25">
      <c r="A552" s="180">
        <f>IF('##zz500##'!B552&lt;&gt;"",'##zz500##'!B552,"")</f>
        <v>39923</v>
      </c>
      <c r="B552" s="192">
        <v>4978.3999999999996</v>
      </c>
      <c r="C552" s="146">
        <f t="shared" si="18"/>
        <v>4.1477951436467153E-2</v>
      </c>
      <c r="D552" s="143">
        <f>IF('##zz500##'!K552="","",IF('##zz500##'!K552="yes",D551,IF('##zz500##'!T552&lt;&gt;0,D551*(1+'##zz500##'!T552),D551*(1+C552))))</f>
        <v>2.1308696621386205</v>
      </c>
      <c r="E552" s="6">
        <f t="shared" si="16"/>
        <v>4.1477951436467153E-2</v>
      </c>
      <c r="F552" s="17">
        <f>D552/MAX(D$240:D552)-1</f>
        <v>0</v>
      </c>
      <c r="G552" s="66">
        <f>IF('##zz500##'!K552="","",IF('##zz500##'!K552="no",G551*(1+E552),IF('##zz500##'!T552&lt;&gt;0,G551*(1+'##zz500##'!T552),G551*(1+'##zz500##'!P552))))</f>
        <v>5.5294019604787881</v>
      </c>
      <c r="H552" s="6">
        <f t="shared" si="17"/>
        <v>4.1477951436467153E-2</v>
      </c>
      <c r="I552" s="17">
        <f>G552/MAX(G$240:G552)-1</f>
        <v>0</v>
      </c>
      <c r="N552" s="20"/>
      <c r="O552" s="20"/>
      <c r="S552" s="192"/>
      <c r="Y552" s="39"/>
      <c r="Z552" s="39"/>
      <c r="AA552" s="17"/>
      <c r="AC552" s="142"/>
      <c r="AE552" s="17"/>
      <c r="AG552" s="66"/>
      <c r="AI552" s="17"/>
    </row>
    <row r="553" spans="1:36" x14ac:dyDescent="0.25">
      <c r="A553" s="180">
        <f>IF('##zz500##'!B553&lt;&gt;"",'##zz500##'!B553,"")</f>
        <v>39924</v>
      </c>
      <c r="B553" s="192">
        <v>4992.8100000000004</v>
      </c>
      <c r="C553" s="146">
        <f t="shared" si="18"/>
        <v>2.8945042583963243E-3</v>
      </c>
      <c r="D553" s="143">
        <f>IF('##zz500##'!K553="","",IF('##zz500##'!K553="yes",D552,IF('##zz500##'!T553&lt;&gt;0,D552*(1+'##zz500##'!T553),D552*(1+C553))))</f>
        <v>2.1370374734497681</v>
      </c>
      <c r="E553" s="6">
        <f t="shared" si="16"/>
        <v>2.8945042583963243E-3</v>
      </c>
      <c r="F553" s="17">
        <f>D553/MAX(D$240:D553)-1</f>
        <v>0</v>
      </c>
      <c r="G553" s="66">
        <f>IF('##zz500##'!K553="","",IF('##zz500##'!K553="no",G552*(1+E553),IF('##zz500##'!T553&lt;&gt;0,G552*(1+'##zz500##'!T553),G552*(1+'##zz500##'!P553))))</f>
        <v>5.5454068379997787</v>
      </c>
      <c r="H553" s="6">
        <f t="shared" si="17"/>
        <v>2.8945042583963243E-3</v>
      </c>
      <c r="I553" s="17">
        <f>G553/MAX(G$240:G553)-1</f>
        <v>0</v>
      </c>
      <c r="N553" s="20"/>
      <c r="O553" s="20"/>
      <c r="S553" s="192"/>
      <c r="Y553" s="39"/>
      <c r="Z553" s="39"/>
      <c r="AA553" s="17"/>
      <c r="AC553" s="142"/>
      <c r="AE553" s="17"/>
      <c r="AG553" s="66"/>
      <c r="AI553" s="17"/>
    </row>
    <row r="554" spans="1:36" x14ac:dyDescent="0.25">
      <c r="A554" s="180">
        <f>IF('##zz500##'!B554&lt;&gt;"",'##zz500##'!B554,"")</f>
        <v>39925</v>
      </c>
      <c r="B554" s="192">
        <v>4730.3900000000003</v>
      </c>
      <c r="C554" s="146">
        <f t="shared" si="18"/>
        <v>-5.2559580677013606E-2</v>
      </c>
      <c r="D554" s="143">
        <f>IF('##zz500##'!K554="","",IF('##zz500##'!K554="yes",D553,IF('##zz500##'!T554&lt;&gt;0,D553*(1+'##zz500##'!T554),D553*(1+C554))))</f>
        <v>2.0164389299373884</v>
      </c>
      <c r="E554" s="6">
        <f t="shared" si="16"/>
        <v>-5.6432582493605277E-2</v>
      </c>
      <c r="F554" s="17">
        <f>D554/MAX(D$240:D554)-1</f>
        <v>-5.6432582493605277E-2</v>
      </c>
      <c r="G554" s="66">
        <f>IF('##zz500##'!K554="","",IF('##zz500##'!K554="no",G553*(1+E554),IF('##zz500##'!T554&lt;&gt;0,G553*(1+'##zz500##'!T554),G553*(1+'##zz500##'!P554))))</f>
        <v>5.2324652091537533</v>
      </c>
      <c r="H554" s="6">
        <f t="shared" si="17"/>
        <v>-5.6432582493605277E-2</v>
      </c>
      <c r="I554" s="17">
        <f>G554/MAX(G$240:G554)-1</f>
        <v>-5.6432582493605277E-2</v>
      </c>
      <c r="N554" s="20"/>
      <c r="O554" s="20"/>
      <c r="S554" s="192"/>
      <c r="Y554" s="39"/>
      <c r="Z554" s="39"/>
      <c r="AA554" s="17"/>
      <c r="AC554" s="142"/>
      <c r="AE554" s="17"/>
      <c r="AG554" s="66"/>
      <c r="AI554" s="17"/>
    </row>
    <row r="555" spans="1:36" x14ac:dyDescent="0.25">
      <c r="A555" s="180">
        <f>IF('##zz500##'!B555&lt;&gt;"",'##zz500##'!B555,"")</f>
        <v>39926</v>
      </c>
      <c r="B555" s="192">
        <v>4731.12</v>
      </c>
      <c r="C555" s="146">
        <f t="shared" si="18"/>
        <v>1.5432131388726233E-4</v>
      </c>
      <c r="D555" s="143">
        <f>IF('##zz500##'!K555="","",IF('##zz500##'!K555="yes",D554,IF('##zz500##'!T555&lt;&gt;0,D554*(1+'##zz500##'!T555),D554*(1+C555))))</f>
        <v>2.01327276377677</v>
      </c>
      <c r="E555" s="6">
        <f t="shared" si="16"/>
        <v>-1.5701770649293456E-3</v>
      </c>
      <c r="F555" s="17">
        <f>D555/MAX(D$240:D555)-1</f>
        <v>-5.7914150411788379E-2</v>
      </c>
      <c r="G555" s="66">
        <f>IF('##zz500##'!K555="","",IF('##zz500##'!K555="no",G554*(1+E555),IF('##zz500##'!T555&lt;&gt;0,G554*(1+'##zz500##'!T555),G554*(1+'##zz500##'!P555))))</f>
        <v>5.2242493122892997</v>
      </c>
      <c r="H555" s="6">
        <f t="shared" si="17"/>
        <v>-1.5701770649293456E-3</v>
      </c>
      <c r="I555" s="17">
        <f>G555/MAX(G$240:G555)-1</f>
        <v>-5.7914150411788379E-2</v>
      </c>
      <c r="N555" s="20"/>
      <c r="O555" s="20"/>
      <c r="S555" s="192"/>
      <c r="Y555" s="39"/>
      <c r="Z555" s="39"/>
      <c r="AA555" s="17"/>
      <c r="AC555" s="142"/>
      <c r="AE555" s="17"/>
      <c r="AG555" s="66"/>
      <c r="AI555" s="17"/>
    </row>
    <row r="556" spans="1:36" x14ac:dyDescent="0.25">
      <c r="A556" s="180">
        <f>IF('##zz500##'!B556&lt;&gt;"",'##zz500##'!B556,"")</f>
        <v>39927</v>
      </c>
      <c r="B556" s="192">
        <v>4717.6000000000004</v>
      </c>
      <c r="C556" s="146">
        <f t="shared" si="18"/>
        <v>-2.8576742927677312E-3</v>
      </c>
      <c r="D556" s="143">
        <f>IF('##zz500##'!K556="","",IF('##zz500##'!K556="yes",D555,IF('##zz500##'!T556&lt;&gt;0,D555*(1+'##zz500##'!T556),D555*(1+C556))))</f>
        <v>2.0061093895145952</v>
      </c>
      <c r="E556" s="6">
        <f t="shared" si="16"/>
        <v>-3.5580743906438173E-3</v>
      </c>
      <c r="F556" s="17">
        <f>D556/MAX(D$240:D556)-1</f>
        <v>-6.1266161946996189E-2</v>
      </c>
      <c r="G556" s="66">
        <f>IF('##zz500##'!K556="","",IF('##zz500##'!K556="no",G555*(1+E556),IF('##zz500##'!T556&lt;&gt;0,G555*(1+'##zz500##'!T556),G555*(1+'##zz500##'!P556))))</f>
        <v>5.2056610446009044</v>
      </c>
      <c r="H556" s="6">
        <f t="shared" si="17"/>
        <v>-3.5580743906438173E-3</v>
      </c>
      <c r="I556" s="17">
        <f>G556/MAX(G$240:G556)-1</f>
        <v>-6.1266161946996189E-2</v>
      </c>
      <c r="N556" s="20"/>
      <c r="O556" s="20"/>
      <c r="S556" s="192"/>
      <c r="Y556" s="39"/>
      <c r="Z556" s="39"/>
      <c r="AA556" s="17"/>
      <c r="AC556" s="142"/>
      <c r="AE556" s="17"/>
      <c r="AG556" s="66"/>
      <c r="AI556" s="17"/>
    </row>
    <row r="557" spans="1:36" x14ac:dyDescent="0.25">
      <c r="A557" s="180">
        <f>IF('##zz500##'!B557&lt;&gt;"",'##zz500##'!B557,"")</f>
        <v>39930</v>
      </c>
      <c r="B557" s="192">
        <v>4541.3100000000004</v>
      </c>
      <c r="C557" s="146">
        <f t="shared" si="18"/>
        <v>-3.7368577242665735E-2</v>
      </c>
      <c r="D557" s="143">
        <f>IF('##zz500##'!K557="","",IF('##zz500##'!K557="yes",D556,IF('##zz500##'!T557&lt;&gt;0,D556*(1+'##zz500##'!T557),D556*(1+C557))))</f>
        <v>2.0061093895145952</v>
      </c>
      <c r="E557" s="6">
        <f t="shared" si="16"/>
        <v>0</v>
      </c>
      <c r="F557" s="17">
        <f>D557/MAX(D$240:D557)-1</f>
        <v>-6.1266161946996189E-2</v>
      </c>
      <c r="G557" s="66">
        <f>IF('##zz500##'!K557="","",IF('##zz500##'!K557="no",G556*(1+E557),IF('##zz500##'!T557&lt;&gt;0,G556*(1+'##zz500##'!T557),G556*(1+'##zz500##'!P557))))</f>
        <v>5.4124811439933822</v>
      </c>
      <c r="H557" s="6">
        <f t="shared" si="17"/>
        <v>3.9729843649152441E-2</v>
      </c>
      <c r="I557" s="17">
        <f>G557/MAX(G$240:G557)-1</f>
        <v>-2.3970413332981444E-2</v>
      </c>
      <c r="N557" s="20"/>
      <c r="O557" s="20"/>
      <c r="S557" s="192"/>
      <c r="Y557" s="39"/>
      <c r="Z557" s="39"/>
      <c r="AA557" s="17"/>
      <c r="AC557" s="142"/>
      <c r="AE557" s="17"/>
      <c r="AG557" s="66"/>
      <c r="AI557" s="17"/>
    </row>
    <row r="558" spans="1:36" x14ac:dyDescent="0.25">
      <c r="A558" s="180">
        <f>IF('##zz500##'!B558&lt;&gt;"",'##zz500##'!B558,"")</f>
        <v>39931</v>
      </c>
      <c r="B558" s="192">
        <v>4626.03</v>
      </c>
      <c r="C558" s="146">
        <f t="shared" si="18"/>
        <v>1.8655410002840433E-2</v>
      </c>
      <c r="D558" s="143">
        <f>IF('##zz500##'!K558="","",IF('##zz500##'!K558="yes",D557,IF('##zz500##'!T558&lt;&gt;0,D557*(1+'##zz500##'!T558),D557*(1+C558))))</f>
        <v>2.0061093895145952</v>
      </c>
      <c r="E558" s="6">
        <f t="shared" si="16"/>
        <v>0</v>
      </c>
      <c r="F558" s="17">
        <f>D558/MAX(D$240:D558)-1</f>
        <v>-6.1266161946996189E-2</v>
      </c>
      <c r="G558" s="66">
        <f>IF('##zz500##'!K558="","",IF('##zz500##'!K558="no",G557*(1+E558),IF('##zz500##'!T558&lt;&gt;0,G557*(1+'##zz500##'!T558),G557*(1+'##zz500##'!P558))))</f>
        <v>5.331111383129536</v>
      </c>
      <c r="H558" s="6">
        <f t="shared" si="17"/>
        <v>-1.503372643693146E-2</v>
      </c>
      <c r="I558" s="17">
        <f>G558/MAX(G$240:G558)-1</f>
        <v>-3.8643775133284652E-2</v>
      </c>
      <c r="N558" s="20"/>
      <c r="O558" s="20"/>
      <c r="S558" s="192"/>
      <c r="Y558" s="39"/>
      <c r="Z558" s="39"/>
      <c r="AA558" s="17"/>
      <c r="AC558" s="142"/>
      <c r="AE558" s="17"/>
      <c r="AG558" s="66"/>
      <c r="AI558" s="17"/>
    </row>
    <row r="559" spans="1:36" x14ac:dyDescent="0.25">
      <c r="A559" s="180">
        <f>IF('##zz500##'!B559&lt;&gt;"",'##zz500##'!B559,"")</f>
        <v>39932</v>
      </c>
      <c r="B559" s="192">
        <v>4740.62</v>
      </c>
      <c r="C559" s="146">
        <f t="shared" si="18"/>
        <v>2.4770699714441902E-2</v>
      </c>
      <c r="D559" s="143">
        <f>IF('##zz500##'!K559="","",IF('##zz500##'!K559="yes",D558,IF('##zz500##'!T559&lt;&gt;0,D558*(1+'##zz500##'!T559),D558*(1+C559))))</f>
        <v>2.0061093895145952</v>
      </c>
      <c r="E559" s="6">
        <f t="shared" si="16"/>
        <v>0</v>
      </c>
      <c r="F559" s="17">
        <f>D559/MAX(D$240:D559)-1</f>
        <v>-6.1266161946996189E-2</v>
      </c>
      <c r="G559" s="66">
        <f>IF('##zz500##'!K559="","",IF('##zz500##'!K559="no",G558*(1+E559),IF('##zz500##'!T559&lt;&gt;0,G558*(1+'##zz500##'!T559),G558*(1+'##zz500##'!P559))))</f>
        <v>5.1868627604585971</v>
      </c>
      <c r="H559" s="6">
        <f t="shared" si="17"/>
        <v>-2.7057889491376663E-2</v>
      </c>
      <c r="I559" s="17">
        <f>G559/MAX(G$240:G559)-1</f>
        <v>-6.465604562757532E-2</v>
      </c>
      <c r="N559" s="20"/>
      <c r="O559" s="20"/>
      <c r="S559" s="192"/>
      <c r="Y559" s="39"/>
      <c r="Z559" s="39"/>
      <c r="AA559" s="17"/>
      <c r="AC559" s="142"/>
      <c r="AE559" s="17"/>
      <c r="AG559" s="66"/>
      <c r="AI559" s="17"/>
    </row>
    <row r="560" spans="1:36" x14ac:dyDescent="0.25">
      <c r="A560" s="180">
        <f>IF('##zz500##'!B560&lt;&gt;"",'##zz500##'!B560,"")</f>
        <v>39933</v>
      </c>
      <c r="B560" s="192">
        <v>4804.3999999999996</v>
      </c>
      <c r="C560" s="146">
        <f t="shared" si="18"/>
        <v>1.3453936404942857E-2</v>
      </c>
      <c r="D560" s="143">
        <f>IF('##zz500##'!K560="","",IF('##zz500##'!K560="yes",D559,IF('##zz500##'!T560&lt;&gt;0,D559*(1+'##zz500##'!T560),D559*(1+C560))))</f>
        <v>2.0061093895145952</v>
      </c>
      <c r="E560" s="6">
        <f t="shared" si="16"/>
        <v>0</v>
      </c>
      <c r="F560" s="17">
        <f>D560/MAX(D$240:D560)-1</f>
        <v>-6.1266161946996189E-2</v>
      </c>
      <c r="G560" s="66">
        <f>IF('##zz500##'!K560="","",IF('##zz500##'!K560="no",G559*(1+E560),IF('##zz500##'!T560&lt;&gt;0,G559*(1+'##zz500##'!T560),G559*(1+'##zz500##'!P560))))</f>
        <v>5.143340122632245</v>
      </c>
      <c r="H560" s="6">
        <f t="shared" si="17"/>
        <v>-8.3909368410788332E-3</v>
      </c>
      <c r="I560" s="17">
        <f>G560/MAX(G$240:G560)-1</f>
        <v>-7.2504457673399192E-2</v>
      </c>
      <c r="N560" s="20"/>
      <c r="O560" s="20"/>
      <c r="S560" s="192"/>
      <c r="Y560" s="39"/>
      <c r="Z560" s="39"/>
      <c r="AA560" s="17"/>
      <c r="AC560" s="142"/>
      <c r="AE560" s="17"/>
      <c r="AG560" s="66"/>
      <c r="AI560" s="17"/>
    </row>
    <row r="561" spans="1:36" x14ac:dyDescent="0.25">
      <c r="A561" s="180">
        <f>IF('##zz500##'!B561&lt;&gt;"",'##zz500##'!B561,"")</f>
        <v>39937</v>
      </c>
      <c r="B561" s="192">
        <v>4951.75</v>
      </c>
      <c r="C561" s="146">
        <f t="shared" si="18"/>
        <v>3.0669802680876046E-2</v>
      </c>
      <c r="D561" s="143">
        <f>IF('##zz500##'!K561="","",IF('##zz500##'!K561="yes",D560,IF('##zz500##'!T561&lt;&gt;0,D560*(1+'##zz500##'!T561),D560*(1+C561))))</f>
        <v>2.0676363686472605</v>
      </c>
      <c r="E561" s="6">
        <f t="shared" si="16"/>
        <v>3.0669802680876046E-2</v>
      </c>
      <c r="F561" s="17">
        <f>D561/MAX(D$240:D561)-1</f>
        <v>-3.2475380364049067E-2</v>
      </c>
      <c r="G561" s="66">
        <f>IF('##zz500##'!K561="","",IF('##zz500##'!K561="no",G560*(1+E561),IF('##zz500##'!T561&lt;&gt;0,G560*(1+'##zz500##'!T561),G560*(1+'##zz500##'!P561))))</f>
        <v>5.3010853493140084</v>
      </c>
      <c r="H561" s="6">
        <f t="shared" si="17"/>
        <v>3.0669802680876046E-2</v>
      </c>
      <c r="I561" s="17">
        <f>G561/MAX(G$240:G561)-1</f>
        <v>-4.4058352402850387E-2</v>
      </c>
      <c r="N561" s="20"/>
      <c r="O561" s="20"/>
      <c r="S561" s="192"/>
      <c r="Y561" s="39"/>
      <c r="Z561" s="39"/>
      <c r="AA561" s="17"/>
      <c r="AC561" s="142"/>
      <c r="AE561" s="17"/>
      <c r="AG561" s="66"/>
      <c r="AI561" s="17"/>
    </row>
    <row r="562" spans="1:36" x14ac:dyDescent="0.25">
      <c r="A562" s="180">
        <f>IF('##zz500##'!B562&lt;&gt;"",'##zz500##'!B562,"")</f>
        <v>39938</v>
      </c>
      <c r="B562" s="192">
        <v>5021.43</v>
      </c>
      <c r="C562" s="146">
        <f t="shared" si="18"/>
        <v>1.4071792800525174E-2</v>
      </c>
      <c r="D562" s="143">
        <f>IF('##zz500##'!K562="","",IF('##zz500##'!K562="yes",D561,IF('##zz500##'!T562&lt;&gt;0,D561*(1+'##zz500##'!T562),D561*(1+C562))))</f>
        <v>2.0967317192136949</v>
      </c>
      <c r="E562" s="6">
        <f t="shared" ref="E562:E625" si="19">D562/D561-1</f>
        <v>1.4071792800525174E-2</v>
      </c>
      <c r="F562" s="17">
        <f>D562/MAX(D$240:D562)-1</f>
        <v>-1.8860574387125073E-2</v>
      </c>
      <c r="G562" s="66">
        <f>IF('##zz500##'!K562="","",IF('##zz500##'!K562="no",G561*(1+E562),IF('##zz500##'!T562&lt;&gt;0,G561*(1+'##zz500##'!T562),G561*(1+'##zz500##'!P562))))</f>
        <v>5.3756811239674551</v>
      </c>
      <c r="H562" s="6">
        <f t="shared" ref="H562:H625" si="20">G562/G561-1</f>
        <v>1.4071792800525174E-2</v>
      </c>
      <c r="I562" s="17">
        <f>G562/MAX(G$240:G562)-1</f>
        <v>-3.0606539608470595E-2</v>
      </c>
      <c r="N562" s="20"/>
      <c r="O562" s="20"/>
      <c r="S562" s="192"/>
      <c r="Y562" s="39"/>
      <c r="Z562" s="39"/>
      <c r="AA562" s="17"/>
      <c r="AC562" s="142"/>
      <c r="AE562" s="17"/>
      <c r="AG562" s="66"/>
      <c r="AI562" s="17"/>
    </row>
    <row r="563" spans="1:36" x14ac:dyDescent="0.25">
      <c r="A563" s="180">
        <f>IF('##zz500##'!B563&lt;&gt;"",'##zz500##'!B563,"")</f>
        <v>39939</v>
      </c>
      <c r="B563" s="192">
        <v>5064.99</v>
      </c>
      <c r="C563" s="146">
        <f t="shared" si="18"/>
        <v>8.6748197226684809E-3</v>
      </c>
      <c r="D563" s="143">
        <f>IF('##zz500##'!K563="","",IF('##zz500##'!K563="yes",D562,IF('##zz500##'!T563&lt;&gt;0,D562*(1+'##zz500##'!T563),D562*(1+C563))))</f>
        <v>2.1149204888846747</v>
      </c>
      <c r="E563" s="6">
        <f t="shared" si="19"/>
        <v>8.6748197226684809E-3</v>
      </c>
      <c r="F563" s="17">
        <f>D563/MAX(D$240:D563)-1</f>
        <v>-1.0349366747130828E-2</v>
      </c>
      <c r="G563" s="66">
        <f>IF('##zz500##'!K563="","",IF('##zz500##'!K563="no",G562*(1+E563),IF('##zz500##'!T563&lt;&gt;0,G562*(1+'##zz500##'!T563),G562*(1+'##zz500##'!P563))))</f>
        <v>5.4223141886044246</v>
      </c>
      <c r="H563" s="6">
        <f t="shared" si="20"/>
        <v>8.6748197226684809E-3</v>
      </c>
      <c r="I563" s="17">
        <f>G563/MAX(G$240:G563)-1</f>
        <v>-2.2197226099240241E-2</v>
      </c>
      <c r="N563" s="20"/>
      <c r="O563" s="20"/>
      <c r="S563" s="192"/>
      <c r="Y563" s="39"/>
      <c r="Z563" s="39"/>
      <c r="AA563" s="17"/>
      <c r="AC563" s="142"/>
      <c r="AE563" s="17"/>
      <c r="AG563" s="66"/>
      <c r="AI563" s="17"/>
    </row>
    <row r="564" spans="1:36" x14ac:dyDescent="0.25">
      <c r="A564" s="180">
        <f>IF('##zz500##'!B564&lt;&gt;"",'##zz500##'!B564,"")</f>
        <v>39940</v>
      </c>
      <c r="B564" s="192">
        <v>5112.6499999999996</v>
      </c>
      <c r="C564" s="146">
        <f t="shared" si="18"/>
        <v>9.4096928128188928E-3</v>
      </c>
      <c r="D564" s="143">
        <f>IF('##zz500##'!K564="","",IF('##zz500##'!K564="yes",D563,IF('##zz500##'!T564&lt;&gt;0,D563*(1+'##zz500##'!T564),D563*(1+C564))))</f>
        <v>2.1348212410086163</v>
      </c>
      <c r="E564" s="6">
        <f t="shared" si="19"/>
        <v>9.4096928128188928E-3</v>
      </c>
      <c r="F564" s="17">
        <f>D564/MAX(D$240:D564)-1</f>
        <v>-1.037058296209592E-3</v>
      </c>
      <c r="G564" s="66">
        <f>IF('##zz500##'!K564="","",IF('##zz500##'!K564="no",G563*(1+E564),IF('##zz500##'!T564&lt;&gt;0,G563*(1+'##zz500##'!T564),G563*(1+'##zz500##'!P564))))</f>
        <v>5.4733364994537812</v>
      </c>
      <c r="H564" s="6">
        <f t="shared" si="20"/>
        <v>9.4096928128188928E-3</v>
      </c>
      <c r="I564" s="17">
        <f>G564/MAX(G$240:G564)-1</f>
        <v>-1.2996402365311965E-2</v>
      </c>
      <c r="N564" s="20"/>
      <c r="O564" s="20"/>
      <c r="S564" s="192"/>
      <c r="Y564" s="39"/>
      <c r="Z564" s="39"/>
      <c r="AA564" s="17"/>
      <c r="AC564" s="142"/>
      <c r="AE564" s="17"/>
      <c r="AG564" s="66"/>
      <c r="AI564" s="17"/>
    </row>
    <row r="565" spans="1:36" x14ac:dyDescent="0.25">
      <c r="A565" s="180">
        <f>IF('##zz500##'!B565&lt;&gt;"",'##zz500##'!B565,"")</f>
        <v>39941</v>
      </c>
      <c r="B565" s="192">
        <v>5208.0600000000004</v>
      </c>
      <c r="C565" s="146">
        <f t="shared" si="18"/>
        <v>1.8661555162195809E-2</v>
      </c>
      <c r="D565" s="143">
        <f>IF('##zz500##'!K565="","",IF('##zz500##'!K565="yes",D564,IF('##zz500##'!T565&lt;&gt;0,D564*(1+'##zz500##'!T565),D564*(1+C565))))</f>
        <v>2.1746603253591257</v>
      </c>
      <c r="E565" s="6">
        <f t="shared" si="19"/>
        <v>1.8661555162195809E-2</v>
      </c>
      <c r="F565" s="17">
        <f>D565/MAX(D$240:D565)-1</f>
        <v>0</v>
      </c>
      <c r="G565" s="66">
        <f>IF('##zz500##'!K565="","",IF('##zz500##'!K565="no",G564*(1+E565),IF('##zz500##'!T565&lt;&gt;0,G564*(1+'##zz500##'!T565),G564*(1+'##zz500##'!P565))))</f>
        <v>5.5754774704595977</v>
      </c>
      <c r="H565" s="6">
        <f t="shared" si="20"/>
        <v>1.8661555162195809E-2</v>
      </c>
      <c r="I565" s="17">
        <f>G565/MAX(G$240:G565)-1</f>
        <v>0</v>
      </c>
      <c r="N565" s="20"/>
      <c r="O565" s="20"/>
      <c r="S565" s="192"/>
      <c r="Y565" s="39"/>
      <c r="Z565" s="39"/>
      <c r="AA565" s="17"/>
      <c r="AC565" s="142"/>
      <c r="AE565" s="17"/>
      <c r="AG565" s="66"/>
      <c r="AI565" s="17"/>
    </row>
    <row r="566" spans="1:36" x14ac:dyDescent="0.25">
      <c r="A566" s="180">
        <f>IF('##zz500##'!B566&lt;&gt;"",'##zz500##'!B566,"")</f>
        <v>39944</v>
      </c>
      <c r="B566" s="192">
        <v>5046.59</v>
      </c>
      <c r="C566" s="146">
        <f t="shared" si="18"/>
        <v>-3.1003867082944558E-2</v>
      </c>
      <c r="D566" s="143">
        <f>IF('##zz500##'!K566="","",IF('##zz500##'!K566="yes",D565,IF('##zz500##'!T566&lt;&gt;0,D565*(1+'##zz500##'!T566),D565*(1+C566))))</f>
        <v>2.1032731146620534</v>
      </c>
      <c r="E566" s="6">
        <f t="shared" si="19"/>
        <v>-3.2826832707900433E-2</v>
      </c>
      <c r="F566" s="17">
        <f>D566/MAX(D$240:D566)-1</f>
        <v>-3.2826832707900433E-2</v>
      </c>
      <c r="G566" s="66">
        <f>IF('##zz500##'!K566="","",IF('##zz500##'!K566="no",G565*(1+E566),IF('##zz500##'!T566&lt;&gt;0,G565*(1+'##zz500##'!T566),G565*(1+'##zz500##'!P566))))</f>
        <v>5.3924522042701524</v>
      </c>
      <c r="H566" s="6">
        <f t="shared" si="20"/>
        <v>-3.2826832707900433E-2</v>
      </c>
      <c r="I566" s="17">
        <f>G566/MAX(G$240:G566)-1</f>
        <v>-3.2826832707900433E-2</v>
      </c>
      <c r="N566" s="20"/>
      <c r="O566" s="20"/>
      <c r="S566" s="192"/>
      <c r="Y566" s="39"/>
      <c r="Z566" s="39"/>
      <c r="AA566" s="17"/>
      <c r="AC566" s="142"/>
      <c r="AE566" s="17"/>
      <c r="AG566" s="66"/>
      <c r="AI566" s="17"/>
    </row>
    <row r="567" spans="1:36" x14ac:dyDescent="0.25">
      <c r="A567" s="180">
        <f>IF('##zz500##'!B567&lt;&gt;"",'##zz500##'!B567,"")</f>
        <v>39945</v>
      </c>
      <c r="B567" s="192">
        <v>5218.3</v>
      </c>
      <c r="C567" s="146">
        <f t="shared" si="18"/>
        <v>3.4024955464977413E-2</v>
      </c>
      <c r="D567" s="143">
        <f>IF('##zz500##'!K567="","",IF('##zz500##'!K567="yes",D566,IF('##zz500##'!T567&lt;&gt;0,D566*(1+'##zz500##'!T567),D566*(1+C567))))</f>
        <v>2.1032731146620534</v>
      </c>
      <c r="E567" s="6">
        <f t="shared" si="19"/>
        <v>0</v>
      </c>
      <c r="F567" s="17">
        <f>D567/MAX(D$240:D567)-1</f>
        <v>-3.2826832707900433E-2</v>
      </c>
      <c r="G567" s="66">
        <f>IF('##zz500##'!K567="","",IF('##zz500##'!K567="no",G566*(1+E567),IF('##zz500##'!T567&lt;&gt;0,G566*(1+'##zz500##'!T567),G566*(1+'##zz500##'!P567))))</f>
        <v>5.3570872809420003</v>
      </c>
      <c r="H567" s="6">
        <f t="shared" si="20"/>
        <v>-6.5582265708628018E-3</v>
      </c>
      <c r="I567" s="17">
        <f>G567/MAX(G$240:G567)-1</f>
        <v>-3.9169773472261027E-2</v>
      </c>
      <c r="N567" s="20"/>
      <c r="O567" s="20"/>
      <c r="S567" s="192"/>
      <c r="Y567" s="39"/>
      <c r="Z567" s="39"/>
      <c r="AA567" s="17"/>
      <c r="AC567" s="142"/>
      <c r="AE567" s="17"/>
      <c r="AG567" s="66"/>
      <c r="AI567" s="17"/>
    </row>
    <row r="568" spans="1:36" x14ac:dyDescent="0.25">
      <c r="A568" s="180">
        <f>IF('##zz500##'!B568&lt;&gt;"",'##zz500##'!B568,"")</f>
        <v>39946</v>
      </c>
      <c r="B568" s="192">
        <v>5266.02</v>
      </c>
      <c r="C568" s="146">
        <f t="shared" si="18"/>
        <v>9.1447406243412299E-3</v>
      </c>
      <c r="D568" s="143">
        <f>IF('##zz500##'!K568="","",IF('##zz500##'!K568="yes",D567,IF('##zz500##'!T568&lt;&gt;0,D567*(1+'##zz500##'!T568),D567*(1+C568))))</f>
        <v>2.1225070017577883</v>
      </c>
      <c r="E568" s="6">
        <f t="shared" si="19"/>
        <v>9.1447406243412299E-3</v>
      </c>
      <c r="F568" s="17">
        <f>D568/MAX(D$240:D568)-1</f>
        <v>-2.3982284954191524E-2</v>
      </c>
      <c r="G568" s="66">
        <f>IF('##zz500##'!K568="","",IF('##zz500##'!K568="no",G567*(1+E568),IF('##zz500##'!T568&lt;&gt;0,G567*(1+'##zz500##'!T568),G567*(1+'##zz500##'!P568))))</f>
        <v>5.4060764546281721</v>
      </c>
      <c r="H568" s="6">
        <f t="shared" si="20"/>
        <v>9.1447406243412299E-3</v>
      </c>
      <c r="I568" s="17">
        <f>G568/MAX(G$240:G568)-1</f>
        <v>-3.0383230266637917E-2</v>
      </c>
      <c r="N568" s="20"/>
      <c r="O568" s="20"/>
      <c r="S568" s="192"/>
      <c r="Y568" s="39"/>
      <c r="Z568" s="39"/>
      <c r="AA568" s="17"/>
      <c r="AC568" s="142"/>
      <c r="AE568" s="17"/>
      <c r="AF568" s="14"/>
      <c r="AG568" s="66"/>
      <c r="AI568" s="17"/>
      <c r="AJ568" s="14"/>
    </row>
    <row r="569" spans="1:36" x14ac:dyDescent="0.25">
      <c r="A569" s="180">
        <f>IF('##zz500##'!B569&lt;&gt;"",'##zz500##'!B569,"")</f>
        <v>39947</v>
      </c>
      <c r="B569" s="192">
        <v>5295.49</v>
      </c>
      <c r="C569" s="146">
        <f t="shared" si="18"/>
        <v>5.5962567555762899E-3</v>
      </c>
      <c r="D569" s="143">
        <f>IF('##zz500##'!K569="","",IF('##zz500##'!K569="yes",D568,IF('##zz500##'!T569&lt;&gt;0,D568*(1+'##zz500##'!T569),D568*(1+C569))))</f>
        <v>2.1343850959051331</v>
      </c>
      <c r="E569" s="6">
        <f t="shared" si="19"/>
        <v>5.5962567555762899E-3</v>
      </c>
      <c r="F569" s="17">
        <f>D569/MAX(D$240:D569)-1</f>
        <v>-1.8520239222804324E-2</v>
      </c>
      <c r="G569" s="66">
        <f>IF('##zz500##'!K569="","",IF('##zz500##'!K569="no",G568*(1+E569),IF('##zz500##'!T569&lt;&gt;0,G568*(1+'##zz500##'!T569),G568*(1+'##zz500##'!P569))))</f>
        <v>5.4363302465085468</v>
      </c>
      <c r="H569" s="6">
        <f t="shared" si="20"/>
        <v>5.5962567555762899E-3</v>
      </c>
      <c r="I569" s="17">
        <f>G569/MAX(G$240:G569)-1</f>
        <v>-2.4957005868697535E-2</v>
      </c>
      <c r="N569" s="20"/>
      <c r="O569" s="20"/>
      <c r="S569" s="192"/>
      <c r="Y569" s="39"/>
      <c r="Z569" s="39"/>
      <c r="AA569" s="17"/>
      <c r="AC569" s="142"/>
      <c r="AE569" s="17"/>
      <c r="AG569" s="66"/>
      <c r="AI569" s="17"/>
    </row>
    <row r="570" spans="1:36" x14ac:dyDescent="0.25">
      <c r="A570" s="180">
        <f>IF('##zz500##'!B570&lt;&gt;"",'##zz500##'!B570,"")</f>
        <v>39948</v>
      </c>
      <c r="B570" s="192">
        <v>5314.62</v>
      </c>
      <c r="C570" s="146">
        <f t="shared" si="18"/>
        <v>3.6125080020923406E-3</v>
      </c>
      <c r="D570" s="143">
        <f>IF('##zz500##'!K570="","",IF('##zz500##'!K570="yes",D569,IF('##zz500##'!T570&lt;&gt;0,D569*(1+'##zz500##'!T570),D569*(1+C570))))</f>
        <v>2.1420955791436369</v>
      </c>
      <c r="E570" s="6">
        <f t="shared" si="19"/>
        <v>3.6125080020923406E-3</v>
      </c>
      <c r="F570" s="17">
        <f>D570/MAX(D$240:D570)-1</f>
        <v>-1.4974635733105091E-2</v>
      </c>
      <c r="G570" s="66">
        <f>IF('##zz500##'!K570="","",IF('##zz500##'!K570="no",G569*(1+E570),IF('##zz500##'!T570&lt;&gt;0,G569*(1+'##zz500##'!T570),G569*(1+'##zz500##'!P570))))</f>
        <v>5.4559690330260757</v>
      </c>
      <c r="H570" s="6">
        <f t="shared" si="20"/>
        <v>3.6125080020923406E-3</v>
      </c>
      <c r="I570" s="17">
        <f>G570/MAX(G$240:G570)-1</f>
        <v>-2.143465525001409E-2</v>
      </c>
      <c r="N570" s="20"/>
      <c r="O570" s="20"/>
      <c r="S570" s="192"/>
      <c r="Y570" s="39"/>
      <c r="Z570" s="39"/>
      <c r="AA570" s="17"/>
      <c r="AC570" s="142"/>
      <c r="AE570" s="17"/>
      <c r="AG570" s="66"/>
      <c r="AI570" s="17"/>
    </row>
    <row r="571" spans="1:36" x14ac:dyDescent="0.25">
      <c r="A571" s="180">
        <f>IF('##zz500##'!B571&lt;&gt;"",'##zz500##'!B571,"")</f>
        <v>39951</v>
      </c>
      <c r="B571" s="192">
        <v>5403.43</v>
      </c>
      <c r="C571" s="146">
        <f t="shared" si="18"/>
        <v>1.6710507994927237E-2</v>
      </c>
      <c r="D571" s="143">
        <f>IF('##zz500##'!K571="","",IF('##zz500##'!K571="yes",D570,IF('##zz500##'!T571&lt;&gt;0,D570*(1+'##zz500##'!T571),D570*(1+C571))))</f>
        <v>2.1778910844448149</v>
      </c>
      <c r="E571" s="6">
        <f t="shared" si="19"/>
        <v>1.6710507994927237E-2</v>
      </c>
      <c r="F571" s="17">
        <f>D571/MAX(D$240:D571)-1</f>
        <v>0</v>
      </c>
      <c r="G571" s="66">
        <f>IF('##zz500##'!K571="","",IF('##zz500##'!K571="no",G570*(1+E571),IF('##zz500##'!T571&lt;&gt;0,G570*(1+'##zz500##'!T571),G570*(1+'##zz500##'!P571))))</f>
        <v>5.5471410471725333</v>
      </c>
      <c r="H571" s="6">
        <f t="shared" si="20"/>
        <v>1.6710507994927237E-2</v>
      </c>
      <c r="I571" s="17">
        <f>G571/MAX(G$240:G571)-1</f>
        <v>-5.0823312330107173E-3</v>
      </c>
      <c r="N571" s="20"/>
      <c r="O571" s="20"/>
      <c r="S571" s="192"/>
      <c r="Y571" s="39"/>
      <c r="Z571" s="39"/>
      <c r="AA571" s="17"/>
      <c r="AC571" s="142"/>
      <c r="AE571" s="17"/>
      <c r="AG571" s="66"/>
      <c r="AI571" s="17"/>
    </row>
    <row r="572" spans="1:36" x14ac:dyDescent="0.25">
      <c r="A572" s="180">
        <f>IF('##zz500##'!B572&lt;&gt;"",'##zz500##'!B572,"")</f>
        <v>39952</v>
      </c>
      <c r="B572" s="192">
        <v>5476.66</v>
      </c>
      <c r="C572" s="146">
        <f t="shared" si="18"/>
        <v>1.3552502762134377E-2</v>
      </c>
      <c r="D572" s="143">
        <f>IF('##zz500##'!K572="","",IF('##zz500##'!K572="yes",D571,IF('##zz500##'!T572&lt;&gt;0,D571*(1+'##zz500##'!T572),D571*(1+C572))))</f>
        <v>2.2074069593823813</v>
      </c>
      <c r="E572" s="6">
        <f t="shared" si="19"/>
        <v>1.3552502762134377E-2</v>
      </c>
      <c r="F572" s="17">
        <f>D572/MAX(D$240:D572)-1</f>
        <v>0</v>
      </c>
      <c r="G572" s="66">
        <f>IF('##zz500##'!K572="","",IF('##zz500##'!K572="no",G571*(1+E572),IF('##zz500##'!T572&lt;&gt;0,G571*(1+'##zz500##'!T572),G571*(1+'##zz500##'!P572))))</f>
        <v>5.6223186915362877</v>
      </c>
      <c r="H572" s="6">
        <f t="shared" si="20"/>
        <v>1.3552502762134377E-2</v>
      </c>
      <c r="I572" s="17">
        <f>G572/MAX(G$240:G572)-1</f>
        <v>0</v>
      </c>
      <c r="N572" s="20"/>
      <c r="O572" s="20"/>
      <c r="S572" s="192"/>
      <c r="Y572" s="39"/>
      <c r="Z572" s="39"/>
      <c r="AA572" s="17"/>
      <c r="AC572" s="142"/>
      <c r="AE572" s="17"/>
      <c r="AG572" s="66"/>
      <c r="AI572" s="17"/>
    </row>
    <row r="573" spans="1:36" x14ac:dyDescent="0.25">
      <c r="A573" s="180">
        <f>IF('##zz500##'!B573&lt;&gt;"",'##zz500##'!B573,"")</f>
        <v>39953</v>
      </c>
      <c r="B573" s="192">
        <v>5433.52</v>
      </c>
      <c r="C573" s="146">
        <f t="shared" si="18"/>
        <v>-7.877063757837699E-3</v>
      </c>
      <c r="D573" s="143">
        <f>IF('##zz500##'!K573="","",IF('##zz500##'!K573="yes",D572,IF('##zz500##'!T573&lt;&gt;0,D572*(1+'##zz500##'!T573),D572*(1+C573))))</f>
        <v>2.1900190740238314</v>
      </c>
      <c r="E573" s="6">
        <f t="shared" si="19"/>
        <v>-7.87706375783781E-3</v>
      </c>
      <c r="F573" s="17">
        <f>D573/MAX(D$240:D573)-1</f>
        <v>-7.87706375783781E-3</v>
      </c>
      <c r="G573" s="66">
        <f>IF('##zz500##'!K573="","",IF('##zz500##'!K573="no",G572*(1+E573),IF('##zz500##'!T573&lt;&gt;0,G572*(1+'##zz500##'!T573),G572*(1+'##zz500##'!P573))))</f>
        <v>5.5780313287361727</v>
      </c>
      <c r="H573" s="6">
        <f t="shared" si="20"/>
        <v>-7.877063757837921E-3</v>
      </c>
      <c r="I573" s="17">
        <f>G573/MAX(G$240:G573)-1</f>
        <v>-7.877063757837921E-3</v>
      </c>
      <c r="N573" s="20"/>
      <c r="O573" s="20"/>
      <c r="S573" s="192"/>
      <c r="Y573" s="39"/>
      <c r="Z573" s="39"/>
      <c r="AA573" s="17"/>
      <c r="AC573" s="142"/>
      <c r="AE573" s="17"/>
      <c r="AG573" s="66"/>
      <c r="AI573" s="17"/>
    </row>
    <row r="574" spans="1:36" x14ac:dyDescent="0.25">
      <c r="A574" s="180">
        <f>IF('##zz500##'!B574&lt;&gt;"",'##zz500##'!B574,"")</f>
        <v>39954</v>
      </c>
      <c r="B574" s="192">
        <v>5331.68</v>
      </c>
      <c r="C574" s="146">
        <f t="shared" si="18"/>
        <v>-1.8742914353862661E-2</v>
      </c>
      <c r="D574" s="143">
        <f>IF('##zz500##'!K574="","",IF('##zz500##'!K574="yes",D573,IF('##zz500##'!T574&lt;&gt;0,D573*(1+'##zz500##'!T574),D573*(1+C574))))</f>
        <v>2.1489717340860772</v>
      </c>
      <c r="E574" s="6">
        <f t="shared" si="19"/>
        <v>-1.8742914353862661E-2</v>
      </c>
      <c r="F574" s="17">
        <f>D574/MAX(D$240:D574)-1</f>
        <v>-2.6472338980327303E-2</v>
      </c>
      <c r="G574" s="66">
        <f>IF('##zz500##'!K574="","",IF('##zz500##'!K574="no",G573*(1+E574),IF('##zz500##'!T574&lt;&gt;0,G573*(1+'##zz500##'!T574),G573*(1+'##zz500##'!P574))))</f>
        <v>5.4734827652785079</v>
      </c>
      <c r="H574" s="6">
        <f t="shared" si="20"/>
        <v>-1.8742914353862661E-2</v>
      </c>
      <c r="I574" s="17">
        <f>G574/MAX(G$240:G574)-1</f>
        <v>-2.6472338980327526E-2</v>
      </c>
      <c r="N574" s="20"/>
      <c r="O574" s="20"/>
      <c r="S574" s="192"/>
      <c r="Y574" s="39"/>
      <c r="Z574" s="39"/>
      <c r="AA574" s="17"/>
      <c r="AC574" s="142"/>
      <c r="AE574" s="17"/>
      <c r="AG574" s="66"/>
      <c r="AI574" s="17"/>
    </row>
    <row r="575" spans="1:36" x14ac:dyDescent="0.25">
      <c r="A575" s="180">
        <f>IF('##zz500##'!B575&lt;&gt;"",'##zz500##'!B575,"")</f>
        <v>39955</v>
      </c>
      <c r="B575" s="192">
        <v>5360.2</v>
      </c>
      <c r="C575" s="146">
        <f t="shared" si="18"/>
        <v>5.3491582390539083E-3</v>
      </c>
      <c r="D575" s="143">
        <f>IF('##zz500##'!K575="","",IF('##zz500##'!K575="yes",D574,IF('##zz500##'!T575&lt;&gt;0,D574*(1+'##zz500##'!T575),D574*(1+C575))))</f>
        <v>2.1604669239429577</v>
      </c>
      <c r="E575" s="6">
        <f t="shared" si="19"/>
        <v>5.3491582390539083E-3</v>
      </c>
      <c r="F575" s="17">
        <f>D575/MAX(D$240:D575)-1</f>
        <v>-2.1264785471437064E-2</v>
      </c>
      <c r="G575" s="66">
        <f>IF('##zz500##'!K575="","",IF('##zz500##'!K575="no",G574*(1+E575),IF('##zz500##'!T575&lt;&gt;0,G574*(1+'##zz500##'!T575),G574*(1+'##zz500##'!P575))))</f>
        <v>5.5027612907087171</v>
      </c>
      <c r="H575" s="6">
        <f t="shared" si="20"/>
        <v>5.3491582390539083E-3</v>
      </c>
      <c r="I575" s="17">
        <f>G575/MAX(G$240:G575)-1</f>
        <v>-2.1264785471437175E-2</v>
      </c>
      <c r="N575" s="20"/>
      <c r="O575" s="20"/>
      <c r="S575" s="192"/>
      <c r="Y575" s="39"/>
      <c r="Z575" s="39"/>
      <c r="AA575" s="17"/>
      <c r="AC575" s="142"/>
      <c r="AE575" s="17"/>
      <c r="AG575" s="66"/>
      <c r="AI575" s="17"/>
    </row>
    <row r="576" spans="1:36" x14ac:dyDescent="0.25">
      <c r="A576" s="180">
        <f>IF('##zz500##'!B576&lt;&gt;"",'##zz500##'!B576,"")</f>
        <v>39958</v>
      </c>
      <c r="B576" s="192">
        <v>5437.89</v>
      </c>
      <c r="C576" s="146">
        <f t="shared" si="18"/>
        <v>1.4493862169322025E-2</v>
      </c>
      <c r="D576" s="143">
        <f>IF('##zz500##'!K576="","",IF('##zz500##'!K576="yes",D575,IF('##zz500##'!T576&lt;&gt;0,D575*(1+'##zz500##'!T576),D575*(1+C576))))</f>
        <v>2.1410801904930636</v>
      </c>
      <c r="E576" s="6">
        <f t="shared" si="19"/>
        <v>-8.973399793833603E-3</v>
      </c>
      <c r="F576" s="17">
        <f>D576/MAX(D$240:D576)-1</f>
        <v>-3.004736784370543E-2</v>
      </c>
      <c r="G576" s="66">
        <f>IF('##zz500##'!K576="","",IF('##zz500##'!K576="no",G575*(1+E576),IF('##zz500##'!T576&lt;&gt;0,G575*(1+'##zz500##'!T576),G575*(1+'##zz500##'!P576))))</f>
        <v>5.4533828136771563</v>
      </c>
      <c r="H576" s="6">
        <f t="shared" si="20"/>
        <v>-8.973399793833603E-3</v>
      </c>
      <c r="I576" s="17">
        <f>G576/MAX(G$240:G576)-1</f>
        <v>-3.004736784370543E-2</v>
      </c>
      <c r="N576" s="20"/>
      <c r="O576" s="20"/>
      <c r="S576" s="192"/>
      <c r="Y576" s="39"/>
      <c r="Z576" s="39"/>
      <c r="AA576" s="17"/>
      <c r="AC576" s="142"/>
      <c r="AE576" s="17"/>
      <c r="AG576" s="66"/>
      <c r="AI576" s="17"/>
    </row>
    <row r="577" spans="1:36" x14ac:dyDescent="0.25">
      <c r="A577" s="180">
        <f>IF('##zz500##'!B577&lt;&gt;"",'##zz500##'!B577,"")</f>
        <v>39959</v>
      </c>
      <c r="B577" s="192">
        <v>5478.98</v>
      </c>
      <c r="C577" s="146">
        <f t="shared" si="18"/>
        <v>7.5562396444208701E-3</v>
      </c>
      <c r="D577" s="143">
        <f>IF('##zz500##'!K577="","",IF('##zz500##'!K577="yes",D576,IF('##zz500##'!T577&lt;&gt;0,D576*(1+'##zz500##'!T577),D576*(1+C577))))</f>
        <v>2.1572587055103516</v>
      </c>
      <c r="E577" s="6">
        <f t="shared" si="19"/>
        <v>7.5562396444208701E-3</v>
      </c>
      <c r="F577" s="17">
        <f>D577/MAX(D$240:D577)-1</f>
        <v>-2.2718173311395584E-2</v>
      </c>
      <c r="G577" s="66">
        <f>IF('##zz500##'!K577="","",IF('##zz500##'!K577="no",G576*(1+E577),IF('##zz500##'!T577&lt;&gt;0,G576*(1+'##zz500##'!T577),G576*(1+'##zz500##'!P577))))</f>
        <v>5.4945898810900671</v>
      </c>
      <c r="H577" s="6">
        <f t="shared" si="20"/>
        <v>7.5562396444208701E-3</v>
      </c>
      <c r="I577" s="17">
        <f>G577/MAX(G$240:G577)-1</f>
        <v>-2.2718173311395695E-2</v>
      </c>
      <c r="N577" s="20"/>
      <c r="O577" s="20"/>
      <c r="S577" s="192"/>
      <c r="Y577" s="39"/>
      <c r="Z577" s="39"/>
      <c r="AA577" s="17"/>
      <c r="AC577" s="142"/>
      <c r="AE577" s="17"/>
      <c r="AG577" s="66"/>
      <c r="AI577" s="17"/>
    </row>
    <row r="578" spans="1:36" x14ac:dyDescent="0.25">
      <c r="A578" s="180">
        <f>IF('##zz500##'!B578&lt;&gt;"",'##zz500##'!B578,"")</f>
        <v>39960</v>
      </c>
      <c r="B578" s="192">
        <v>5508.1</v>
      </c>
      <c r="C578" s="146">
        <f t="shared" si="18"/>
        <v>5.3148578750061848E-3</v>
      </c>
      <c r="D578" s="143">
        <f>IF('##zz500##'!K578="","",IF('##zz500##'!K578="yes",D577,IF('##zz500##'!T578&lt;&gt;0,D577*(1+'##zz500##'!T578),D577*(1+C578))))</f>
        <v>2.1480947759469005</v>
      </c>
      <c r="E578" s="6">
        <f t="shared" si="19"/>
        <v>-4.2479511335582476E-3</v>
      </c>
      <c r="F578" s="17">
        <f>D578/MAX(D$240:D578)-1</f>
        <v>-2.6869618754883362E-2</v>
      </c>
      <c r="G578" s="66">
        <f>IF('##zz500##'!K578="","",IF('##zz500##'!K578="no",G577*(1+E578),IF('##zz500##'!T578&lt;&gt;0,G577*(1+'##zz500##'!T578),G577*(1+'##zz500##'!P578))))</f>
        <v>5.4712491317762533</v>
      </c>
      <c r="H578" s="6">
        <f t="shared" si="20"/>
        <v>-4.2479511335581366E-3</v>
      </c>
      <c r="I578" s="17">
        <f>G578/MAX(G$240:G578)-1</f>
        <v>-2.6869618754883362E-2</v>
      </c>
      <c r="N578" s="20"/>
      <c r="O578" s="20"/>
      <c r="S578" s="192"/>
      <c r="Y578" s="39"/>
      <c r="Z578" s="39"/>
      <c r="AA578" s="17"/>
      <c r="AC578" s="142"/>
      <c r="AE578" s="17"/>
      <c r="AG578" s="66"/>
      <c r="AI578" s="17"/>
    </row>
    <row r="579" spans="1:36" x14ac:dyDescent="0.25">
      <c r="A579" s="180">
        <f>IF('##zz500##'!B579&lt;&gt;"",'##zz500##'!B579,"")</f>
        <v>39965</v>
      </c>
      <c r="B579" s="192">
        <v>5634.33</v>
      </c>
      <c r="C579" s="146">
        <f t="shared" si="18"/>
        <v>2.2917158366768886E-2</v>
      </c>
      <c r="D579" s="143">
        <f>IF('##zz500##'!K579="","",IF('##zz500##'!K579="yes",D578,IF('##zz500##'!T579&lt;&gt;0,D578*(1+'##zz500##'!T579),D578*(1+C579))))</f>
        <v>2.1973230041141045</v>
      </c>
      <c r="E579" s="6">
        <f t="shared" si="19"/>
        <v>2.2917158366768886E-2</v>
      </c>
      <c r="F579" s="17">
        <f>D579/MAX(D$240:D579)-1</f>
        <v>-4.5682356963747672E-3</v>
      </c>
      <c r="G579" s="66">
        <f>IF('##zz500##'!K579="","",IF('##zz500##'!K579="no",G578*(1+E579),IF('##zz500##'!T579&lt;&gt;0,G578*(1+'##zz500##'!T579),G578*(1+'##zz500##'!P579))))</f>
        <v>5.5966346145932162</v>
      </c>
      <c r="H579" s="6">
        <f t="shared" si="20"/>
        <v>2.2917158366768886E-2</v>
      </c>
      <c r="I579" s="17">
        <f>G579/MAX(G$240:G579)-1</f>
        <v>-4.5682356963748783E-3</v>
      </c>
      <c r="N579" s="20"/>
      <c r="O579" s="20"/>
      <c r="S579" s="192"/>
      <c r="Y579" s="39"/>
      <c r="Z579" s="39"/>
      <c r="AA579" s="17"/>
      <c r="AC579" s="142"/>
      <c r="AE579" s="17"/>
      <c r="AG579" s="66"/>
      <c r="AI579" s="17"/>
    </row>
    <row r="580" spans="1:36" x14ac:dyDescent="0.25">
      <c r="A580" s="180">
        <f>IF('##zz500##'!B580&lt;&gt;"",'##zz500##'!B580,"")</f>
        <v>39966</v>
      </c>
      <c r="B580" s="192">
        <v>5806.01</v>
      </c>
      <c r="C580" s="146">
        <f t="shared" ref="C580:C643" si="21">IF(AND(B579&gt;0,B580&gt;0),B580/B579-1,"")</f>
        <v>3.0470348737116959E-2</v>
      </c>
      <c r="D580" s="143">
        <f>IF('##zz500##'!K580="","",IF('##zz500##'!K580="yes",D579,IF('##zz500##'!T580&lt;&gt;0,D579*(1+'##zz500##'!T580),D579*(1+C580))))</f>
        <v>2.2642762023375509</v>
      </c>
      <c r="E580" s="6">
        <f t="shared" si="19"/>
        <v>3.0470348737116959E-2</v>
      </c>
      <c r="F580" s="17">
        <f>D580/MAX(D$240:D580)-1</f>
        <v>0</v>
      </c>
      <c r="G580" s="66">
        <f>IF('##zz500##'!K580="","",IF('##zz500##'!K580="no",G579*(1+E580),IF('##zz500##'!T580&lt;&gt;0,G579*(1+'##zz500##'!T580),G579*(1+'##zz500##'!P580))))</f>
        <v>5.7671660230540915</v>
      </c>
      <c r="H580" s="6">
        <f t="shared" si="20"/>
        <v>3.0470348737116959E-2</v>
      </c>
      <c r="I580" s="17">
        <f>G580/MAX(G$240:G580)-1</f>
        <v>0</v>
      </c>
      <c r="N580" s="20"/>
      <c r="O580" s="20"/>
      <c r="S580" s="192"/>
      <c r="Y580" s="39"/>
      <c r="Z580" s="39"/>
      <c r="AA580" s="17"/>
      <c r="AC580" s="142"/>
      <c r="AE580" s="17"/>
      <c r="AG580" s="66"/>
      <c r="AI580" s="17"/>
    </row>
    <row r="581" spans="1:36" x14ac:dyDescent="0.25">
      <c r="A581" s="180">
        <f>IF('##zz500##'!B581&lt;&gt;"",'##zz500##'!B581,"")</f>
        <v>39967</v>
      </c>
      <c r="B581" s="192">
        <v>5948.23</v>
      </c>
      <c r="C581" s="146">
        <f t="shared" si="21"/>
        <v>2.4495307448660908E-2</v>
      </c>
      <c r="D581" s="143">
        <f>IF('##zz500##'!K581="","",IF('##zz500##'!K581="yes",D580,IF('##zz500##'!T581&lt;&gt;0,D580*(1+'##zz500##'!T581),D580*(1+C581))))</f>
        <v>2.3197403440624957</v>
      </c>
      <c r="E581" s="6">
        <f t="shared" si="19"/>
        <v>2.4495307448660908E-2</v>
      </c>
      <c r="F581" s="17">
        <f>D581/MAX(D$240:D581)-1</f>
        <v>0</v>
      </c>
      <c r="G581" s="66">
        <f>IF('##zz500##'!K581="","",IF('##zz500##'!K581="no",G580*(1+E581),IF('##zz500##'!T581&lt;&gt;0,G580*(1+'##zz500##'!T581),G580*(1+'##zz500##'!P581))))</f>
        <v>5.9084345278962722</v>
      </c>
      <c r="H581" s="6">
        <f t="shared" si="20"/>
        <v>2.4495307448660908E-2</v>
      </c>
      <c r="I581" s="17">
        <f>G581/MAX(G$240:G581)-1</f>
        <v>0</v>
      </c>
      <c r="N581" s="20"/>
      <c r="O581" s="20"/>
      <c r="S581" s="192"/>
      <c r="Y581" s="39"/>
      <c r="Z581" s="39"/>
      <c r="AA581" s="17"/>
      <c r="AC581" s="142"/>
      <c r="AE581" s="17"/>
      <c r="AG581" s="66"/>
      <c r="AI581" s="17"/>
    </row>
    <row r="582" spans="1:36" x14ac:dyDescent="0.25">
      <c r="A582" s="180">
        <f>IF('##zz500##'!B582&lt;&gt;"",'##zz500##'!B582,"")</f>
        <v>39968</v>
      </c>
      <c r="B582" s="192">
        <v>5971.35</v>
      </c>
      <c r="C582" s="146">
        <f t="shared" si="21"/>
        <v>3.8868705480454846E-3</v>
      </c>
      <c r="D582" s="143">
        <f>IF('##zz500##'!K582="","",IF('##zz500##'!K582="yes",D581,IF('##zz500##'!T582&lt;&gt;0,D581*(1+'##zz500##'!T582),D581*(1+C582))))</f>
        <v>2.3287568744849452</v>
      </c>
      <c r="E582" s="6">
        <f t="shared" si="19"/>
        <v>3.8868705480454846E-3</v>
      </c>
      <c r="F582" s="17">
        <f>D582/MAX(D$240:D582)-1</f>
        <v>0</v>
      </c>
      <c r="G582" s="66">
        <f>IF('##zz500##'!K582="","",IF('##zz500##'!K582="no",G581*(1+E582),IF('##zz500##'!T582&lt;&gt;0,G581*(1+'##zz500##'!T582),G581*(1+'##zz500##'!P582))))</f>
        <v>5.931399848047807</v>
      </c>
      <c r="H582" s="6">
        <f t="shared" si="20"/>
        <v>3.8868705480454846E-3</v>
      </c>
      <c r="I582" s="17">
        <f>G582/MAX(G$240:G582)-1</f>
        <v>0</v>
      </c>
      <c r="N582" s="20"/>
      <c r="O582" s="20"/>
      <c r="S582" s="192"/>
      <c r="Y582" s="39"/>
      <c r="Z582" s="39"/>
      <c r="AA582" s="17"/>
      <c r="AC582" s="142"/>
      <c r="AE582" s="17"/>
      <c r="AG582" s="66"/>
      <c r="AI582" s="17"/>
    </row>
    <row r="583" spans="1:36" x14ac:dyDescent="0.25">
      <c r="A583" s="180">
        <f>IF('##zz500##'!B583&lt;&gt;"",'##zz500##'!B583,"")</f>
        <v>39969</v>
      </c>
      <c r="B583" s="192">
        <v>5989.42</v>
      </c>
      <c r="C583" s="146">
        <f t="shared" si="21"/>
        <v>3.0261163723446227E-3</v>
      </c>
      <c r="D583" s="143">
        <f>IF('##zz500##'!K583="","",IF('##zz500##'!K583="yes",D582,IF('##zz500##'!T583&lt;&gt;0,D582*(1+'##zz500##'!T583),D582*(1+C583))))</f>
        <v>2.3358039637900343</v>
      </c>
      <c r="E583" s="6">
        <f t="shared" si="19"/>
        <v>3.0261163723446227E-3</v>
      </c>
      <c r="F583" s="17">
        <f>D583/MAX(D$240:D583)-1</f>
        <v>0</v>
      </c>
      <c r="G583" s="66">
        <f>IF('##zz500##'!K583="","",IF('##zz500##'!K583="no",G582*(1+E583),IF('##zz500##'!T583&lt;&gt;0,G582*(1+'##zz500##'!T583),G582*(1+'##zz500##'!P583))))</f>
        <v>5.9493489542389071</v>
      </c>
      <c r="H583" s="6">
        <f t="shared" si="20"/>
        <v>3.0261163723446227E-3</v>
      </c>
      <c r="I583" s="17">
        <f>G583/MAX(G$240:G583)-1</f>
        <v>0</v>
      </c>
      <c r="N583" s="20"/>
      <c r="O583" s="20"/>
      <c r="S583" s="192"/>
      <c r="Y583" s="39"/>
      <c r="Z583" s="39"/>
      <c r="AA583" s="17"/>
      <c r="AC583" s="142"/>
      <c r="AE583" s="17"/>
      <c r="AG583" s="66"/>
      <c r="AI583" s="17"/>
    </row>
    <row r="584" spans="1:36" x14ac:dyDescent="0.25">
      <c r="A584" s="180">
        <f>IF('##zz500##'!B584&lt;&gt;"",'##zz500##'!B584,"")</f>
        <v>39972</v>
      </c>
      <c r="B584" s="192">
        <v>6065.93</v>
      </c>
      <c r="C584" s="146">
        <f t="shared" si="21"/>
        <v>1.2774191824918013E-2</v>
      </c>
      <c r="D584" s="143">
        <f>IF('##zz500##'!K584="","",IF('##zz500##'!K584="yes",D583,IF('##zz500##'!T584&lt;&gt;0,D583*(1+'##zz500##'!T584),D583*(1+C584))))</f>
        <v>2.3656419716888921</v>
      </c>
      <c r="E584" s="6">
        <f t="shared" si="19"/>
        <v>1.2774191824918013E-2</v>
      </c>
      <c r="F584" s="17">
        <f>D584/MAX(D$240:D584)-1</f>
        <v>0</v>
      </c>
      <c r="G584" s="66">
        <f>IF('##zz500##'!K584="","",IF('##zz500##'!K584="no",G583*(1+E584),IF('##zz500##'!T584&lt;&gt;0,G583*(1+'##zz500##'!T584),G583*(1+'##zz500##'!P584))))</f>
        <v>6.0253470790137307</v>
      </c>
      <c r="H584" s="6">
        <f t="shared" si="20"/>
        <v>1.2774191824918013E-2</v>
      </c>
      <c r="I584" s="17">
        <f>G584/MAX(G$240:G584)-1</f>
        <v>0</v>
      </c>
      <c r="N584" s="20"/>
      <c r="O584" s="20"/>
      <c r="S584" s="192"/>
      <c r="Y584" s="39"/>
      <c r="Z584" s="39"/>
      <c r="AA584" s="17"/>
      <c r="AC584" s="142"/>
      <c r="AE584" s="17"/>
      <c r="AG584" s="66"/>
      <c r="AI584" s="17"/>
    </row>
    <row r="585" spans="1:36" x14ac:dyDescent="0.25">
      <c r="A585" s="180">
        <f>IF('##zz500##'!B585&lt;&gt;"",'##zz500##'!B585,"")</f>
        <v>39973</v>
      </c>
      <c r="B585" s="192">
        <v>6164.41</v>
      </c>
      <c r="C585" s="146">
        <f t="shared" si="21"/>
        <v>1.6234938418346223E-2</v>
      </c>
      <c r="D585" s="143">
        <f>IF('##zz500##'!K585="","",IF('##zz500##'!K585="yes",D584,IF('##zz500##'!T585&lt;&gt;0,D584*(1+'##zz500##'!T585),D584*(1+C585))))</f>
        <v>2.3447217125313236</v>
      </c>
      <c r="E585" s="6">
        <f t="shared" si="19"/>
        <v>-8.8433750364317332E-3</v>
      </c>
      <c r="F585" s="17">
        <f>D585/MAX(D$240:D585)-1</f>
        <v>-8.8433750364317332E-3</v>
      </c>
      <c r="G585" s="66">
        <f>IF('##zz500##'!K585="","",IF('##zz500##'!K585="no",G584*(1+E585),IF('##zz500##'!T585&lt;&gt;0,G584*(1+'##zz500##'!T585),G584*(1+'##zz500##'!P585))))</f>
        <v>5.9720626750693437</v>
      </c>
      <c r="H585" s="6">
        <f t="shared" si="20"/>
        <v>-8.8433750364317332E-3</v>
      </c>
      <c r="I585" s="17">
        <f>G585/MAX(G$240:G585)-1</f>
        <v>-8.8433750364317332E-3</v>
      </c>
      <c r="N585" s="20"/>
      <c r="O585" s="20"/>
      <c r="S585" s="192"/>
      <c r="Y585" s="39"/>
      <c r="Z585" s="39"/>
      <c r="AA585" s="17"/>
      <c r="AC585" s="142"/>
      <c r="AE585" s="17"/>
      <c r="AG585" s="66"/>
      <c r="AI585" s="17"/>
    </row>
    <row r="586" spans="1:36" x14ac:dyDescent="0.25">
      <c r="A586" s="180">
        <f>IF('##zz500##'!B586&lt;&gt;"",'##zz500##'!B586,"")</f>
        <v>39974</v>
      </c>
      <c r="B586" s="192">
        <v>6221.55</v>
      </c>
      <c r="C586" s="146">
        <f t="shared" si="21"/>
        <v>9.2693380226169797E-3</v>
      </c>
      <c r="D586" s="143">
        <f>IF('##zz500##'!K586="","",IF('##zz500##'!K586="yes",D585,IF('##zz500##'!T586&lt;&gt;0,D585*(1+'##zz500##'!T586),D585*(1+C586))))</f>
        <v>2.3664557306537457</v>
      </c>
      <c r="E586" s="6">
        <f t="shared" si="19"/>
        <v>9.2693380226169797E-3</v>
      </c>
      <c r="F586" s="17">
        <f>D586/MAX(D$240:D586)-1</f>
        <v>0</v>
      </c>
      <c r="G586" s="66">
        <f>IF('##zz500##'!K586="","",IF('##zz500##'!K586="no",G585*(1+E586),IF('##zz500##'!T586&lt;&gt;0,G585*(1+'##zz500##'!T586),G585*(1+'##zz500##'!P586))))</f>
        <v>6.0274197426968152</v>
      </c>
      <c r="H586" s="6">
        <f t="shared" si="20"/>
        <v>9.2693380226169797E-3</v>
      </c>
      <c r="I586" s="17">
        <f>G586/MAX(G$240:G586)-1</f>
        <v>0</v>
      </c>
      <c r="N586" s="20"/>
      <c r="O586" s="20"/>
      <c r="S586" s="192"/>
      <c r="Y586" s="39"/>
      <c r="Z586" s="39"/>
      <c r="AA586" s="17"/>
      <c r="AC586" s="142"/>
      <c r="AE586" s="17"/>
      <c r="AG586" s="66"/>
      <c r="AI586" s="17"/>
    </row>
    <row r="587" spans="1:36" x14ac:dyDescent="0.25">
      <c r="A587" s="180">
        <f>IF('##zz500##'!B587&lt;&gt;"",'##zz500##'!B587,"")</f>
        <v>39975</v>
      </c>
      <c r="B587" s="192">
        <v>6181.39</v>
      </c>
      <c r="C587" s="146">
        <f t="shared" si="21"/>
        <v>-6.4549830829937482E-3</v>
      </c>
      <c r="D587" s="143">
        <f>IF('##zz500##'!K587="","",IF('##zz500##'!K587="yes",D586,IF('##zz500##'!T587&lt;&gt;0,D586*(1+'##zz500##'!T587),D586*(1+C587))))</f>
        <v>2.3511802989457222</v>
      </c>
      <c r="E587" s="6">
        <f t="shared" si="19"/>
        <v>-6.4549830829937482E-3</v>
      </c>
      <c r="F587" s="17">
        <f>D587/MAX(D$240:D587)-1</f>
        <v>-6.4549830829937482E-3</v>
      </c>
      <c r="G587" s="66">
        <f>IF('##zz500##'!K587="","",IF('##zz500##'!K587="no",G586*(1+E587),IF('##zz500##'!T587&lt;&gt;0,G586*(1+'##zz500##'!T587),G586*(1+'##zz500##'!P587))))</f>
        <v>5.9885128502236045</v>
      </c>
      <c r="H587" s="6">
        <f t="shared" si="20"/>
        <v>-6.4549830829937482E-3</v>
      </c>
      <c r="I587" s="17">
        <f>G587/MAX(G$240:G587)-1</f>
        <v>-6.4549830829937482E-3</v>
      </c>
      <c r="N587" s="20"/>
      <c r="O587" s="20"/>
      <c r="S587" s="192"/>
      <c r="Y587" s="39"/>
      <c r="Z587" s="39"/>
      <c r="AA587" s="17"/>
      <c r="AC587" s="142"/>
      <c r="AE587" s="17"/>
      <c r="AG587" s="66"/>
      <c r="AI587" s="17"/>
    </row>
    <row r="588" spans="1:36" x14ac:dyDescent="0.25">
      <c r="A588" s="180">
        <f>IF('##zz500##'!B588&lt;&gt;"",'##zz500##'!B588,"")</f>
        <v>39976</v>
      </c>
      <c r="B588" s="192">
        <v>6070.59</v>
      </c>
      <c r="C588" s="146">
        <f t="shared" si="21"/>
        <v>-1.7924770965753734E-2</v>
      </c>
      <c r="D588" s="143">
        <f>IF('##zz500##'!K588="","",IF('##zz500##'!K588="yes",D587,IF('##zz500##'!T588&lt;&gt;0,D587*(1+'##zz500##'!T588),D587*(1+C588))))</f>
        <v>2.3289521522780863</v>
      </c>
      <c r="E588" s="6">
        <f t="shared" si="19"/>
        <v>-9.4540374796450166E-3</v>
      </c>
      <c r="F588" s="17">
        <f>D588/MAX(D$240:D588)-1</f>
        <v>-1.5847994910641705E-2</v>
      </c>
      <c r="G588" s="66">
        <f>IF('##zz500##'!K588="","",IF('##zz500##'!K588="no",G587*(1+E588),IF('##zz500##'!T588&lt;&gt;0,G587*(1+'##zz500##'!T588),G587*(1+'##zz500##'!P588))))</f>
        <v>5.9318972252902551</v>
      </c>
      <c r="H588" s="6">
        <f t="shared" si="20"/>
        <v>-9.4540374796449056E-3</v>
      </c>
      <c r="I588" s="17">
        <f>G588/MAX(G$240:G588)-1</f>
        <v>-1.5847994910641705E-2</v>
      </c>
      <c r="N588" s="20"/>
      <c r="O588" s="20"/>
      <c r="S588" s="192"/>
      <c r="Y588" s="39"/>
      <c r="Z588" s="39"/>
      <c r="AA588" s="17"/>
      <c r="AC588" s="142"/>
      <c r="AE588" s="17"/>
      <c r="AF588" s="14"/>
      <c r="AG588" s="66"/>
      <c r="AI588" s="17"/>
      <c r="AJ588" s="14"/>
    </row>
    <row r="589" spans="1:36" x14ac:dyDescent="0.25">
      <c r="A589" s="180">
        <f>IF('##zz500##'!B589&lt;&gt;"",'##zz500##'!B589,"")</f>
        <v>39979</v>
      </c>
      <c r="B589" s="192">
        <v>6184.49</v>
      </c>
      <c r="C589" s="146">
        <f t="shared" si="21"/>
        <v>1.8762591444983157E-2</v>
      </c>
      <c r="D589" s="143">
        <f>IF('##zz500##'!K589="","",IF('##zz500##'!K589="yes",D588,IF('##zz500##'!T589&lt;&gt;0,D588*(1+'##zz500##'!T589),D588*(1+C589))))</f>
        <v>2.3289521522780863</v>
      </c>
      <c r="E589" s="6">
        <f t="shared" si="19"/>
        <v>0</v>
      </c>
      <c r="F589" s="17">
        <f>D589/MAX(D$240:D589)-1</f>
        <v>-1.5847994910641705E-2</v>
      </c>
      <c r="G589" s="66">
        <f>IF('##zz500##'!K589="","",IF('##zz500##'!K589="no",G588*(1+E589),IF('##zz500##'!T589&lt;&gt;0,G588*(1+'##zz500##'!T589),G588*(1+'##zz500##'!P589))))</f>
        <v>5.8516439440797576</v>
      </c>
      <c r="H589" s="6">
        <f t="shared" si="20"/>
        <v>-1.3529108506523446E-2</v>
      </c>
      <c r="I589" s="17">
        <f>G589/MAX(G$240:G589)-1</f>
        <v>-2.9162694174408199E-2</v>
      </c>
      <c r="N589" s="20"/>
      <c r="O589" s="20"/>
      <c r="S589" s="192"/>
      <c r="Y589" s="39"/>
      <c r="Z589" s="39"/>
      <c r="AA589" s="17"/>
      <c r="AC589" s="142"/>
      <c r="AE589" s="17"/>
      <c r="AG589" s="66"/>
      <c r="AI589" s="17"/>
    </row>
    <row r="590" spans="1:36" x14ac:dyDescent="0.25">
      <c r="A590" s="180">
        <f>IF('##zz500##'!B590&lt;&gt;"",'##zz500##'!B590,"")</f>
        <v>39980</v>
      </c>
      <c r="B590" s="192">
        <v>6142.49</v>
      </c>
      <c r="C590" s="146">
        <f t="shared" si="21"/>
        <v>-6.791182458052325E-3</v>
      </c>
      <c r="D590" s="143">
        <f>IF('##zz500##'!K590="","",IF('##zz500##'!K590="yes",D589,IF('##zz500##'!T590&lt;&gt;0,D589*(1+'##zz500##'!T590),D589*(1+C590))))</f>
        <v>2.3131358132758919</v>
      </c>
      <c r="E590" s="6">
        <f t="shared" si="19"/>
        <v>-6.791182458052436E-3</v>
      </c>
      <c r="F590" s="17">
        <f>D590/MAX(D$240:D590)-1</f>
        <v>-2.2531550743661644E-2</v>
      </c>
      <c r="G590" s="66">
        <f>IF('##zz500##'!K590="","",IF('##zz500##'!K590="no",G589*(1+E590),IF('##zz500##'!T590&lt;&gt;0,G589*(1+'##zz500##'!T590),G589*(1+'##zz500##'!P590))))</f>
        <v>5.8119043623759543</v>
      </c>
      <c r="H590" s="6">
        <f t="shared" si="20"/>
        <v>-6.791182458052436E-3</v>
      </c>
      <c r="I590" s="17">
        <f>G590/MAX(G$240:G590)-1</f>
        <v>-3.5755827455353884E-2</v>
      </c>
      <c r="N590" s="20"/>
      <c r="O590" s="20"/>
      <c r="S590" s="192"/>
      <c r="Y590" s="39"/>
      <c r="Z590" s="39"/>
      <c r="AA590" s="17"/>
      <c r="AC590" s="142"/>
      <c r="AE590" s="17"/>
      <c r="AG590" s="66"/>
      <c r="AI590" s="17"/>
    </row>
    <row r="591" spans="1:36" x14ac:dyDescent="0.25">
      <c r="A591" s="180">
        <f>IF('##zz500##'!B591&lt;&gt;"",'##zz500##'!B591,"")</f>
        <v>39981</v>
      </c>
      <c r="B591" s="192">
        <v>6265.69</v>
      </c>
      <c r="C591" s="146">
        <f t="shared" si="21"/>
        <v>2.0057012709829403E-2</v>
      </c>
      <c r="D591" s="143">
        <f>IF('##zz500##'!K591="","",IF('##zz500##'!K591="yes",D590,IF('##zz500##'!T591&lt;&gt;0,D590*(1+'##zz500##'!T591),D590*(1+C591))))</f>
        <v>2.3131358132758919</v>
      </c>
      <c r="E591" s="6">
        <f t="shared" si="19"/>
        <v>0</v>
      </c>
      <c r="F591" s="17">
        <f>D591/MAX(D$240:D591)-1</f>
        <v>-2.2531550743661644E-2</v>
      </c>
      <c r="G591" s="66">
        <f>IF('##zz500##'!K591="","",IF('##zz500##'!K591="no",G590*(1+E591),IF('##zz500##'!T591&lt;&gt;0,G590*(1+'##zz500##'!T591),G590*(1+'##zz500##'!P591))))</f>
        <v>5.7903240797769273</v>
      </c>
      <c r="H591" s="6">
        <f t="shared" si="20"/>
        <v>-3.7131172940025881E-3</v>
      </c>
      <c r="I591" s="17">
        <f>G591/MAX(G$240:G591)-1</f>
        <v>-3.933617916807064E-2</v>
      </c>
      <c r="N591" s="20"/>
      <c r="O591" s="20"/>
      <c r="S591" s="192"/>
      <c r="Y591" s="39"/>
      <c r="Z591" s="39"/>
      <c r="AA591" s="17"/>
      <c r="AC591" s="142"/>
      <c r="AE591" s="17"/>
      <c r="AG591" s="66"/>
      <c r="AI591" s="17"/>
    </row>
    <row r="592" spans="1:36" x14ac:dyDescent="0.25">
      <c r="A592" s="180">
        <f>IF('##zz500##'!B592&lt;&gt;"",'##zz500##'!B592,"")</f>
        <v>39982</v>
      </c>
      <c r="B592" s="192">
        <v>6268.06</v>
      </c>
      <c r="C592" s="146">
        <f t="shared" si="21"/>
        <v>3.7825044009531794E-4</v>
      </c>
      <c r="D592" s="143">
        <f>IF('##zz500##'!K592="","",IF('##zz500##'!K592="yes",D591,IF('##zz500##'!T592&lt;&gt;0,D591*(1+'##zz500##'!T592),D591*(1+C592))))</f>
        <v>2.3140107579152636</v>
      </c>
      <c r="E592" s="6">
        <f t="shared" si="19"/>
        <v>3.7825044009531794E-4</v>
      </c>
      <c r="F592" s="17">
        <f>D592/MAX(D$240:D592)-1</f>
        <v>-2.2161822872551196E-2</v>
      </c>
      <c r="G592" s="66">
        <f>IF('##zz500##'!K592="","",IF('##zz500##'!K592="no",G591*(1+E592),IF('##zz500##'!T592&lt;&gt;0,G591*(1+'##zz500##'!T592),G591*(1+'##zz500##'!P592))))</f>
        <v>5.7925142724083978</v>
      </c>
      <c r="H592" s="6">
        <f t="shared" si="20"/>
        <v>3.7825044009531794E-4</v>
      </c>
      <c r="I592" s="17">
        <f>G592/MAX(G$240:G592)-1</f>
        <v>-3.8972807655057173E-2</v>
      </c>
      <c r="N592" s="20"/>
      <c r="O592" s="20"/>
      <c r="S592" s="192"/>
      <c r="Y592" s="39"/>
      <c r="Z592" s="39"/>
      <c r="AA592" s="17"/>
      <c r="AC592" s="142"/>
      <c r="AE592" s="17"/>
      <c r="AG592" s="66"/>
      <c r="AI592" s="17"/>
    </row>
    <row r="593" spans="1:36" x14ac:dyDescent="0.25">
      <c r="A593" s="180">
        <f>IF('##zz500##'!B593&lt;&gt;"",'##zz500##'!B593,"")</f>
        <v>39983</v>
      </c>
      <c r="B593" s="192">
        <v>6272.85</v>
      </c>
      <c r="C593" s="146">
        <f t="shared" si="21"/>
        <v>7.6419179139963767E-4</v>
      </c>
      <c r="D593" s="143">
        <f>IF('##zz500##'!K593="","",IF('##zz500##'!K593="yes",D592,IF('##zz500##'!T593&lt;&gt;0,D592*(1+'##zz500##'!T593),D592*(1+C593))))</f>
        <v>2.3157791059416728</v>
      </c>
      <c r="E593" s="6">
        <f t="shared" si="19"/>
        <v>7.6419179139963767E-4</v>
      </c>
      <c r="F593" s="17">
        <f>D593/MAX(D$240:D593)-1</f>
        <v>-2.1414566964273241E-2</v>
      </c>
      <c r="G593" s="66">
        <f>IF('##zz500##'!K593="","",IF('##zz500##'!K593="no",G592*(1+E593),IF('##zz500##'!T593&lt;&gt;0,G592*(1+'##zz500##'!T593),G592*(1+'##zz500##'!P593))))</f>
        <v>5.7969408642669373</v>
      </c>
      <c r="H593" s="6">
        <f t="shared" si="20"/>
        <v>7.6419179139963767E-4</v>
      </c>
      <c r="I593" s="17">
        <f>G593/MAX(G$240:G593)-1</f>
        <v>-3.8238398563355425E-2</v>
      </c>
      <c r="N593" s="20"/>
      <c r="O593" s="20"/>
      <c r="S593" s="192"/>
      <c r="Y593" s="39"/>
      <c r="Z593" s="39"/>
      <c r="AA593" s="17"/>
      <c r="AC593" s="142"/>
      <c r="AE593" s="17"/>
      <c r="AG593" s="66"/>
      <c r="AI593" s="17"/>
    </row>
    <row r="594" spans="1:36" x14ac:dyDescent="0.25">
      <c r="A594" s="180">
        <f>IF('##zz500##'!B594&lt;&gt;"",'##zz500##'!B594,"")</f>
        <v>39986</v>
      </c>
      <c r="B594" s="192">
        <v>6263.42</v>
      </c>
      <c r="C594" s="146">
        <f t="shared" si="21"/>
        <v>-1.5033039208653953E-3</v>
      </c>
      <c r="D594" s="143">
        <f>IF('##zz500##'!K594="","",IF('##zz500##'!K594="yes",D593,IF('##zz500##'!T594&lt;&gt;0,D593*(1+'##zz500##'!T594),D593*(1+C594))))</f>
        <v>2.3122977861318526</v>
      </c>
      <c r="E594" s="6">
        <f t="shared" si="19"/>
        <v>-1.5033039208653953E-3</v>
      </c>
      <c r="F594" s="17">
        <f>D594/MAX(D$240:D594)-1</f>
        <v>-2.288567828265764E-2</v>
      </c>
      <c r="G594" s="66">
        <f>IF('##zz500##'!K594="","",IF('##zz500##'!K594="no",G593*(1+E594),IF('##zz500##'!T594&lt;&gt;0,G593*(1+'##zz500##'!T594),G593*(1+'##zz500##'!P594))))</f>
        <v>5.7882263003366603</v>
      </c>
      <c r="H594" s="6">
        <f t="shared" si="20"/>
        <v>-1.5033039208653953E-3</v>
      </c>
      <c r="I594" s="17">
        <f>G594/MAX(G$240:G594)-1</f>
        <v>-3.9684218549732808E-2</v>
      </c>
      <c r="N594" s="20"/>
      <c r="O594" s="20"/>
      <c r="S594" s="192"/>
      <c r="Y594" s="39"/>
      <c r="Z594" s="39"/>
      <c r="AA594" s="17"/>
      <c r="AC594" s="142"/>
      <c r="AE594" s="17"/>
      <c r="AG594" s="66"/>
      <c r="AI594" s="17"/>
    </row>
    <row r="595" spans="1:36" x14ac:dyDescent="0.25">
      <c r="A595" s="180">
        <f>IF('##zz500##'!B595&lt;&gt;"",'##zz500##'!B595,"")</f>
        <v>39987</v>
      </c>
      <c r="B595" s="192">
        <v>6229.33</v>
      </c>
      <c r="C595" s="146">
        <f t="shared" si="21"/>
        <v>-5.4427134057751791E-3</v>
      </c>
      <c r="D595" s="143">
        <f>IF('##zz500##'!K595="","",IF('##zz500##'!K595="yes",D594,IF('##zz500##'!T595&lt;&gt;0,D594*(1+'##zz500##'!T595),D594*(1+C595))))</f>
        <v>2.3023622423805947</v>
      </c>
      <c r="E595" s="6">
        <f t="shared" si="19"/>
        <v>-4.2968270829332189E-3</v>
      </c>
      <c r="F595" s="17">
        <f>D595/MAX(D$240:D595)-1</f>
        <v>-2.7084169563334592E-2</v>
      </c>
      <c r="G595" s="66">
        <f>IF('##zz500##'!K595="","",IF('##zz500##'!K595="no",G594*(1+E595),IF('##zz500##'!T595&lt;&gt;0,G594*(1+'##zz500##'!T595),G594*(1+'##zz500##'!P595))))</f>
        <v>5.7633552928072271</v>
      </c>
      <c r="H595" s="6">
        <f t="shared" si="20"/>
        <v>-4.2968270829332189E-3</v>
      </c>
      <c r="I595" s="17">
        <f>G595/MAX(G$240:G595)-1</f>
        <v>-4.3810529407636523E-2</v>
      </c>
      <c r="N595" s="20"/>
      <c r="O595" s="20"/>
      <c r="S595" s="192"/>
      <c r="Y595" s="39"/>
      <c r="Z595" s="39"/>
      <c r="AA595" s="17"/>
      <c r="AC595" s="142"/>
      <c r="AE595" s="17"/>
      <c r="AG595" s="66"/>
      <c r="AI595" s="17"/>
    </row>
    <row r="596" spans="1:36" x14ac:dyDescent="0.25">
      <c r="A596" s="180">
        <f>IF('##zz500##'!B596&lt;&gt;"",'##zz500##'!B596,"")</f>
        <v>39988</v>
      </c>
      <c r="B596" s="192">
        <v>6274.7</v>
      </c>
      <c r="C596" s="146">
        <f t="shared" si="21"/>
        <v>7.2832872877179877E-3</v>
      </c>
      <c r="D596" s="143">
        <f>IF('##zz500##'!K596="","",IF('##zz500##'!K596="yes",D595,IF('##zz500##'!T596&lt;&gt;0,D595*(1+'##zz500##'!T596),D595*(1+C596))))</f>
        <v>2.30561802886684</v>
      </c>
      <c r="E596" s="6">
        <f t="shared" si="19"/>
        <v>1.4141069664515005E-3</v>
      </c>
      <c r="F596" s="17">
        <f>D596/MAX(D$240:D596)-1</f>
        <v>-2.5708362509743177E-2</v>
      </c>
      <c r="G596" s="66">
        <f>IF('##zz500##'!K596="","",IF('##zz500##'!K596="no",G595*(1+E596),IF('##zz500##'!T596&lt;&gt;0,G595*(1+'##zz500##'!T596),G595*(1+'##zz500##'!P596))))</f>
        <v>5.7715052936769213</v>
      </c>
      <c r="H596" s="6">
        <f t="shared" si="20"/>
        <v>1.4141069664515005E-3</v>
      </c>
      <c r="I596" s="17">
        <f>G596/MAX(G$240:G596)-1</f>
        <v>-4.2458375216024247E-2</v>
      </c>
      <c r="N596" s="20"/>
      <c r="O596" s="20"/>
      <c r="S596" s="192"/>
      <c r="Y596" s="39"/>
      <c r="Z596" s="39"/>
      <c r="AA596" s="17"/>
      <c r="AC596" s="142"/>
      <c r="AE596" s="17"/>
      <c r="AG596" s="66"/>
      <c r="AI596" s="17"/>
    </row>
    <row r="597" spans="1:36" x14ac:dyDescent="0.25">
      <c r="A597" s="180">
        <f>IF('##zz500##'!B597&lt;&gt;"",'##zz500##'!B597,"")</f>
        <v>39989</v>
      </c>
      <c r="B597" s="192">
        <v>6276.11</v>
      </c>
      <c r="C597" s="146">
        <f t="shared" si="21"/>
        <v>2.2471193841933079E-4</v>
      </c>
      <c r="D597" s="143">
        <f>IF('##zz500##'!K597="","",IF('##zz500##'!K597="yes",D596,IF('##zz500##'!T597&lt;&gt;0,D596*(1+'##zz500##'!T597),D596*(1+C597))))</f>
        <v>2.3061361287633613</v>
      </c>
      <c r="E597" s="6">
        <f t="shared" si="19"/>
        <v>2.2471193841933079E-4</v>
      </c>
      <c r="F597" s="17">
        <f>D597/MAX(D$240:D597)-1</f>
        <v>-2.5489427547296994E-2</v>
      </c>
      <c r="G597" s="66">
        <f>IF('##zz500##'!K597="","",IF('##zz500##'!K597="no",G596*(1+E597),IF('##zz500##'!T597&lt;&gt;0,G596*(1+'##zz500##'!T597),G596*(1+'##zz500##'!P597))))</f>
        <v>5.7728022198190612</v>
      </c>
      <c r="H597" s="6">
        <f t="shared" si="20"/>
        <v>2.2471193841933079E-4</v>
      </c>
      <c r="I597" s="17">
        <f>G597/MAX(G$240:G597)-1</f>
        <v>-4.2243204181401817E-2</v>
      </c>
      <c r="N597" s="20"/>
      <c r="O597" s="20"/>
      <c r="S597" s="192"/>
      <c r="Y597" s="39"/>
      <c r="Z597" s="39"/>
      <c r="AA597" s="17"/>
      <c r="AC597" s="142"/>
      <c r="AE597" s="17"/>
      <c r="AG597" s="66"/>
      <c r="AI597" s="17"/>
    </row>
    <row r="598" spans="1:36" x14ac:dyDescent="0.25">
      <c r="A598" s="180">
        <f>IF('##zz500##'!B598&lt;&gt;"",'##zz500##'!B598,"")</f>
        <v>39990</v>
      </c>
      <c r="B598" s="192">
        <v>6331.18</v>
      </c>
      <c r="C598" s="146">
        <f t="shared" si="21"/>
        <v>8.7745434672115152E-3</v>
      </c>
      <c r="D598" s="143">
        <f>IF('##zz500##'!K598="","",IF('##zz500##'!K598="yes",D597,IF('##zz500##'!T598&lt;&gt;0,D597*(1+'##zz500##'!T598),D597*(1+C598))))</f>
        <v>2.3263714204665025</v>
      </c>
      <c r="E598" s="6">
        <f t="shared" si="19"/>
        <v>8.7745434672115152E-3</v>
      </c>
      <c r="F598" s="17">
        <f>D598/MAX(D$240:D598)-1</f>
        <v>-1.6938542170053528E-2</v>
      </c>
      <c r="G598" s="66">
        <f>IF('##zz500##'!K598="","",IF('##zz500##'!K598="no",G597*(1+E598),IF('##zz500##'!T598&lt;&gt;0,G597*(1+'##zz500##'!T598),G597*(1+'##zz500##'!P598))))</f>
        <v>5.8234559238244783</v>
      </c>
      <c r="H598" s="6">
        <f t="shared" si="20"/>
        <v>8.7745434672115152E-3</v>
      </c>
      <c r="I598" s="17">
        <f>G598/MAX(G$240:G598)-1</f>
        <v>-3.3839325545474419E-2</v>
      </c>
      <c r="N598" s="20"/>
      <c r="O598" s="20"/>
      <c r="S598" s="192"/>
      <c r="Y598" s="39"/>
      <c r="Z598" s="39"/>
      <c r="AA598" s="17"/>
      <c r="AC598" s="142"/>
      <c r="AE598" s="17"/>
      <c r="AG598" s="66"/>
      <c r="AI598" s="17"/>
    </row>
    <row r="599" spans="1:36" x14ac:dyDescent="0.25">
      <c r="A599" s="180">
        <f>IF('##zz500##'!B599&lt;&gt;"",'##zz500##'!B599,"")</f>
        <v>39993</v>
      </c>
      <c r="B599" s="192">
        <v>6400.27</v>
      </c>
      <c r="C599" s="146">
        <f t="shared" si="21"/>
        <v>1.0912657672029535E-2</v>
      </c>
      <c r="D599" s="143">
        <f>IF('##zz500##'!K599="","",IF('##zz500##'!K599="yes",D598,IF('##zz500##'!T599&lt;&gt;0,D598*(1+'##zz500##'!T599),D598*(1+C599))))</f>
        <v>2.3517583153960464</v>
      </c>
      <c r="E599" s="6">
        <f t="shared" si="19"/>
        <v>1.0912657672029535E-2</v>
      </c>
      <c r="F599" s="17">
        <f>D599/MAX(D$240:D599)-1</f>
        <v>-6.2107290101890422E-3</v>
      </c>
      <c r="G599" s="66">
        <f>IF('##zz500##'!K599="","",IF('##zz500##'!K599="no",G598*(1+E599),IF('##zz500##'!T599&lt;&gt;0,G598*(1+'##zz500##'!T599),G598*(1+'##zz500##'!P599))))</f>
        <v>5.8870053047893274</v>
      </c>
      <c r="H599" s="6">
        <f t="shared" si="20"/>
        <v>1.0912657672029535E-2</v>
      </c>
      <c r="I599" s="17">
        <f>G599/MAX(G$240:G599)-1</f>
        <v>-2.3295944848975014E-2</v>
      </c>
      <c r="N599" s="20"/>
      <c r="O599" s="20"/>
      <c r="S599" s="192"/>
      <c r="Y599" s="39"/>
      <c r="Z599" s="39"/>
      <c r="AA599" s="17"/>
      <c r="AC599" s="142"/>
      <c r="AE599" s="17"/>
      <c r="AG599" s="66"/>
      <c r="AI599" s="17"/>
    </row>
    <row r="600" spans="1:36" x14ac:dyDescent="0.25">
      <c r="A600" s="180">
        <f>IF('##zz500##'!B600&lt;&gt;"",'##zz500##'!B600,"")</f>
        <v>39994</v>
      </c>
      <c r="B600" s="192">
        <v>6377.79</v>
      </c>
      <c r="C600" s="146">
        <f t="shared" si="21"/>
        <v>-3.5123518226575223E-3</v>
      </c>
      <c r="D600" s="143">
        <f>IF('##zz500##'!K600="","",IF('##zz500##'!K600="yes",D599,IF('##zz500##'!T600&lt;&gt;0,D599*(1+'##zz500##'!T600),D599*(1+C600))))</f>
        <v>2.343498112790515</v>
      </c>
      <c r="E600" s="6">
        <f t="shared" si="19"/>
        <v>-3.5123518226575223E-3</v>
      </c>
      <c r="F600" s="17">
        <f>D600/MAX(D$240:D600)-1</f>
        <v>-9.7012665674875986E-3</v>
      </c>
      <c r="G600" s="66">
        <f>IF('##zz500##'!K600="","",IF('##zz500##'!K600="no",G599*(1+E600),IF('##zz500##'!T600&lt;&gt;0,G599*(1+'##zz500##'!T600),G599*(1+'##zz500##'!P600))))</f>
        <v>5.8663280709770564</v>
      </c>
      <c r="H600" s="6">
        <f t="shared" si="20"/>
        <v>-3.5123518226574113E-3</v>
      </c>
      <c r="I600" s="17">
        <f>G600/MAX(G$240:G600)-1</f>
        <v>-2.6726473117281602E-2</v>
      </c>
      <c r="N600" s="20"/>
      <c r="O600" s="20"/>
      <c r="S600" s="192"/>
      <c r="Y600" s="39"/>
      <c r="Z600" s="39"/>
      <c r="AA600" s="17"/>
      <c r="AC600" s="142"/>
      <c r="AE600" s="17"/>
      <c r="AG600" s="66"/>
      <c r="AI600" s="17"/>
    </row>
    <row r="601" spans="1:36" x14ac:dyDescent="0.25">
      <c r="A601" s="180">
        <f>IF('##zz500##'!B601&lt;&gt;"",'##zz500##'!B601,"")</f>
        <v>39995</v>
      </c>
      <c r="B601" s="192">
        <v>6433.34</v>
      </c>
      <c r="C601" s="146">
        <f t="shared" si="21"/>
        <v>8.7099136221167051E-3</v>
      </c>
      <c r="D601" s="143">
        <f>IF('##zz500##'!K601="","",IF('##zz500##'!K601="yes",D600,IF('##zz500##'!T601&lt;&gt;0,D600*(1+'##zz500##'!T601),D600*(1+C601))))</f>
        <v>2.363909778926514</v>
      </c>
      <c r="E601" s="6">
        <f t="shared" si="19"/>
        <v>8.7099136221167051E-3</v>
      </c>
      <c r="F601" s="17">
        <f>D601/MAX(D$240:D601)-1</f>
        <v>-1.075850139198864E-3</v>
      </c>
      <c r="G601" s="66">
        <f>IF('##zz500##'!K601="","",IF('##zz500##'!K601="no",G600*(1+E601),IF('##zz500##'!T601&lt;&gt;0,G600*(1+'##zz500##'!T601),G600*(1+'##zz500##'!P601))))</f>
        <v>5.9174232817542647</v>
      </c>
      <c r="H601" s="6">
        <f t="shared" si="20"/>
        <v>8.7099136221167051E-3</v>
      </c>
      <c r="I601" s="17">
        <f>G601/MAX(G$240:G601)-1</f>
        <v>-1.8249344767440334E-2</v>
      </c>
      <c r="N601" s="20"/>
      <c r="O601" s="20"/>
      <c r="S601" s="192"/>
      <c r="Y601" s="39"/>
      <c r="Z601" s="39"/>
      <c r="AA601" s="17"/>
      <c r="AC601" s="142"/>
      <c r="AE601" s="17"/>
      <c r="AG601" s="66"/>
      <c r="AI601" s="17"/>
    </row>
    <row r="602" spans="1:36" x14ac:dyDescent="0.25">
      <c r="A602" s="180">
        <f>IF('##zz500##'!B602&lt;&gt;"",'##zz500##'!B602,"")</f>
        <v>39996</v>
      </c>
      <c r="B602" s="192">
        <v>6542.96</v>
      </c>
      <c r="C602" s="146">
        <f t="shared" si="21"/>
        <v>1.703936058097355E-2</v>
      </c>
      <c r="D602" s="143">
        <f>IF('##zz500##'!K602="","",IF('##zz500##'!K602="yes",D601,IF('##zz500##'!T602&lt;&gt;0,D601*(1+'##zz500##'!T602),D601*(1+C602))))</f>
        <v>2.4041892900305322</v>
      </c>
      <c r="E602" s="6">
        <f t="shared" si="19"/>
        <v>1.703936058097355E-2</v>
      </c>
      <c r="F602" s="17">
        <f>D602/MAX(D$240:D602)-1</f>
        <v>0</v>
      </c>
      <c r="G602" s="66">
        <f>IF('##zz500##'!K602="","",IF('##zz500##'!K602="no",G601*(1+E602),IF('##zz500##'!T602&lt;&gt;0,G601*(1+'##zz500##'!T602),G601*(1+'##zz500##'!P602))))</f>
        <v>6.0182523907623233</v>
      </c>
      <c r="H602" s="6">
        <f t="shared" si="20"/>
        <v>1.703936058097355E-2</v>
      </c>
      <c r="I602" s="17">
        <f>G602/MAX(G$240:G602)-1</f>
        <v>-1.520941352325722E-3</v>
      </c>
      <c r="N602" s="20"/>
      <c r="O602" s="20"/>
      <c r="S602" s="192"/>
      <c r="Y602" s="39"/>
      <c r="Z602" s="39"/>
      <c r="AA602" s="17"/>
      <c r="AC602" s="142"/>
      <c r="AE602" s="17"/>
      <c r="AG602" s="66"/>
      <c r="AI602" s="17"/>
    </row>
    <row r="603" spans="1:36" x14ac:dyDescent="0.25">
      <c r="A603" s="180">
        <f>IF('##zz500##'!B603&lt;&gt;"",'##zz500##'!B603,"")</f>
        <v>39997</v>
      </c>
      <c r="B603" s="192">
        <v>6570.62</v>
      </c>
      <c r="C603" s="146">
        <f t="shared" si="21"/>
        <v>4.2274444593883853E-3</v>
      </c>
      <c r="D603" s="143">
        <f>IF('##zz500##'!K603="","",IF('##zz500##'!K603="yes",D602,IF('##zz500##'!T603&lt;&gt;0,D602*(1+'##zz500##'!T603),D602*(1+C603))))</f>
        <v>2.4143528667239926</v>
      </c>
      <c r="E603" s="6">
        <f t="shared" si="19"/>
        <v>4.2274444593883853E-3</v>
      </c>
      <c r="F603" s="17">
        <f>D603/MAX(D$240:D603)-1</f>
        <v>0</v>
      </c>
      <c r="G603" s="66">
        <f>IF('##zz500##'!K603="","",IF('##zz500##'!K603="no",G602*(1+E603),IF('##zz500##'!T603&lt;&gt;0,G602*(1+'##zz500##'!T603),G602*(1+'##zz500##'!P603))))</f>
        <v>6.0436942184868521</v>
      </c>
      <c r="H603" s="6">
        <f t="shared" si="20"/>
        <v>4.2274444593883853E-3</v>
      </c>
      <c r="I603" s="17">
        <f>G603/MAX(G$240:G603)-1</f>
        <v>0</v>
      </c>
      <c r="N603" s="20"/>
      <c r="O603" s="20"/>
      <c r="S603" s="192"/>
      <c r="Y603" s="39"/>
      <c r="Z603" s="39"/>
      <c r="AA603" s="17"/>
      <c r="AC603" s="142"/>
      <c r="AE603" s="17"/>
      <c r="AG603" s="66"/>
      <c r="AI603" s="17"/>
    </row>
    <row r="604" spans="1:36" x14ac:dyDescent="0.25">
      <c r="A604" s="180">
        <f>IF('##zz500##'!B604&lt;&gt;"",'##zz500##'!B604,"")</f>
        <v>40000</v>
      </c>
      <c r="B604" s="192">
        <v>6539.92</v>
      </c>
      <c r="C604" s="146">
        <f t="shared" si="21"/>
        <v>-4.6723140282043385E-3</v>
      </c>
      <c r="D604" s="143">
        <f>IF('##zz500##'!K604="","",IF('##zz500##'!K604="yes",D603,IF('##zz500##'!T604&lt;&gt;0,D603*(1+'##zz500##'!T604),D603*(1+C604))))</f>
        <v>2.4030722519557628</v>
      </c>
      <c r="E604" s="6">
        <f t="shared" si="19"/>
        <v>-4.6723140282043385E-3</v>
      </c>
      <c r="F604" s="17">
        <f>D604/MAX(D$240:D604)-1</f>
        <v>-4.6723140282043385E-3</v>
      </c>
      <c r="G604" s="66">
        <f>IF('##zz500##'!K604="","",IF('##zz500##'!K604="no",G603*(1+E604),IF('##zz500##'!T604&lt;&gt;0,G603*(1+'##zz500##'!T604),G603*(1+'##zz500##'!P604))))</f>
        <v>6.0154561812076386</v>
      </c>
      <c r="H604" s="6">
        <f t="shared" si="20"/>
        <v>-4.6723140282043385E-3</v>
      </c>
      <c r="I604" s="17">
        <f>G604/MAX(G$240:G604)-1</f>
        <v>-4.6723140282043385E-3</v>
      </c>
      <c r="N604" s="20"/>
      <c r="O604" s="20"/>
      <c r="S604" s="192"/>
      <c r="Y604" s="39"/>
      <c r="Z604" s="39"/>
      <c r="AA604" s="17"/>
      <c r="AC604" s="142"/>
      <c r="AE604" s="17"/>
      <c r="AG604" s="66"/>
      <c r="AI604" s="17"/>
    </row>
    <row r="605" spans="1:36" x14ac:dyDescent="0.25">
      <c r="A605" s="180">
        <f>IF('##zz500##'!B605&lt;&gt;"",'##zz500##'!B605,"")</f>
        <v>40001</v>
      </c>
      <c r="B605" s="192">
        <v>6564.74</v>
      </c>
      <c r="C605" s="146">
        <f t="shared" si="21"/>
        <v>3.7951534575346724E-3</v>
      </c>
      <c r="D605" s="143">
        <f>IF('##zz500##'!K605="","",IF('##zz500##'!K605="yes",D604,IF('##zz500##'!T605&lt;&gt;0,D604*(1+'##zz500##'!T605),D604*(1+C605))))</f>
        <v>2.4121922799214786</v>
      </c>
      <c r="E605" s="6">
        <f t="shared" si="19"/>
        <v>3.7951534575346724E-3</v>
      </c>
      <c r="F605" s="17">
        <f>D605/MAX(D$240:D605)-1</f>
        <v>-8.9489271940834669E-4</v>
      </c>
      <c r="G605" s="66">
        <f>IF('##zz500##'!K605="","",IF('##zz500##'!K605="no",G604*(1+E605),IF('##zz500##'!T605&lt;&gt;0,G604*(1+'##zz500##'!T605),G604*(1+'##zz500##'!P605))))</f>
        <v>6.0382857605323972</v>
      </c>
      <c r="H605" s="6">
        <f t="shared" si="20"/>
        <v>3.7951534575346724E-3</v>
      </c>
      <c r="I605" s="17">
        <f>G605/MAX(G$240:G605)-1</f>
        <v>-8.9489271940845772E-4</v>
      </c>
      <c r="N605" s="20"/>
      <c r="O605" s="20"/>
      <c r="S605" s="192"/>
      <c r="Y605" s="39"/>
      <c r="Z605" s="39"/>
      <c r="AA605" s="17"/>
      <c r="AC605" s="142"/>
      <c r="AE605" s="17"/>
      <c r="AG605" s="66"/>
      <c r="AI605" s="17"/>
    </row>
    <row r="606" spans="1:36" x14ac:dyDescent="0.25">
      <c r="A606" s="180">
        <f>IF('##zz500##'!B606&lt;&gt;"",'##zz500##'!B606,"")</f>
        <v>40002</v>
      </c>
      <c r="B606" s="192">
        <v>6623.07</v>
      </c>
      <c r="C606" s="146">
        <f t="shared" si="21"/>
        <v>8.8853480869006685E-3</v>
      </c>
      <c r="D606" s="143">
        <f>IF('##zz500##'!K606="","",IF('##zz500##'!K606="yes",D605,IF('##zz500##'!T606&lt;&gt;0,D605*(1+'##zz500##'!T606),D605*(1+C606))))</f>
        <v>2.4336254479811155</v>
      </c>
      <c r="E606" s="6">
        <f t="shared" si="19"/>
        <v>8.8853480869006685E-3</v>
      </c>
      <c r="F606" s="17">
        <f>D606/MAX(D$240:D606)-1</f>
        <v>0</v>
      </c>
      <c r="G606" s="66">
        <f>IF('##zz500##'!K606="","",IF('##zz500##'!K606="no",G605*(1+E606),IF('##zz500##'!T606&lt;&gt;0,G605*(1+'##zz500##'!T606),G605*(1+'##zz500##'!P606))))</f>
        <v>6.0919380313629032</v>
      </c>
      <c r="H606" s="6">
        <f t="shared" si="20"/>
        <v>8.8853480869006685E-3</v>
      </c>
      <c r="I606" s="17">
        <f>G606/MAX(G$240:G606)-1</f>
        <v>0</v>
      </c>
      <c r="N606" s="20"/>
      <c r="O606" s="20"/>
      <c r="S606" s="192"/>
      <c r="Y606" s="39"/>
      <c r="Z606" s="39"/>
      <c r="AA606" s="17"/>
      <c r="AC606" s="142"/>
      <c r="AE606" s="17"/>
      <c r="AG606" s="66"/>
      <c r="AI606" s="17"/>
    </row>
    <row r="607" spans="1:36" x14ac:dyDescent="0.25">
      <c r="A607" s="180">
        <f>IF('##zz500##'!B607&lt;&gt;"",'##zz500##'!B607,"")</f>
        <v>40003</v>
      </c>
      <c r="B607" s="192">
        <v>6762.37</v>
      </c>
      <c r="C607" s="146">
        <f t="shared" si="21"/>
        <v>2.1032542310439162E-2</v>
      </c>
      <c r="D607" s="143">
        <f>IF('##zz500##'!K607="","",IF('##zz500##'!K607="yes",D606,IF('##zz500##'!T607&lt;&gt;0,D606*(1+'##zz500##'!T607),D606*(1+C607))))</f>
        <v>2.4848107781835398</v>
      </c>
      <c r="E607" s="6">
        <f t="shared" si="19"/>
        <v>2.1032542310439162E-2</v>
      </c>
      <c r="F607" s="17">
        <f>D607/MAX(D$240:D607)-1</f>
        <v>0</v>
      </c>
      <c r="G607" s="66">
        <f>IF('##zz500##'!K607="","",IF('##zz500##'!K607="no",G606*(1+E607),IF('##zz500##'!T607&lt;&gt;0,G606*(1+'##zz500##'!T607),G606*(1+'##zz500##'!P607))))</f>
        <v>6.2200669757601172</v>
      </c>
      <c r="H607" s="6">
        <f t="shared" si="20"/>
        <v>2.1032542310439162E-2</v>
      </c>
      <c r="I607" s="17">
        <f>G607/MAX(G$240:G607)-1</f>
        <v>0</v>
      </c>
      <c r="N607" s="20"/>
      <c r="O607" s="20"/>
      <c r="S607" s="192"/>
      <c r="Y607" s="39"/>
      <c r="Z607" s="39"/>
      <c r="AA607" s="17"/>
      <c r="AC607" s="142"/>
      <c r="AE607" s="17"/>
      <c r="AG607" s="66"/>
      <c r="AI607" s="17"/>
    </row>
    <row r="608" spans="1:36" x14ac:dyDescent="0.25">
      <c r="A608" s="180">
        <f>IF('##zz500##'!B608&lt;&gt;"",'##zz500##'!B608,"")</f>
        <v>40004</v>
      </c>
      <c r="B608" s="192">
        <v>6756.46</v>
      </c>
      <c r="C608" s="146">
        <f t="shared" si="21"/>
        <v>-8.7395395401312914E-4</v>
      </c>
      <c r="D608" s="143">
        <f>IF('##zz500##'!K608="","",IF('##zz500##'!K608="yes",D607,IF('##zz500##'!T608&lt;&gt;0,D607*(1+'##zz500##'!T608),D607*(1+C608))))</f>
        <v>2.4826391679789719</v>
      </c>
      <c r="E608" s="6">
        <f t="shared" si="19"/>
        <v>-8.7395395401312914E-4</v>
      </c>
      <c r="F608" s="17">
        <f>D608/MAX(D$240:D608)-1</f>
        <v>-8.7395395401312914E-4</v>
      </c>
      <c r="G608" s="66">
        <f>IF('##zz500##'!K608="","",IF('##zz500##'!K608="no",G607*(1+E608),IF('##zz500##'!T608&lt;&gt;0,G607*(1+'##zz500##'!T608),G607*(1+'##zz500##'!P608))))</f>
        <v>6.2146309236324253</v>
      </c>
      <c r="H608" s="6">
        <f t="shared" si="20"/>
        <v>-8.7395395401312914E-4</v>
      </c>
      <c r="I608" s="17">
        <f>G608/MAX(G$240:G608)-1</f>
        <v>-8.7395395401312914E-4</v>
      </c>
      <c r="N608" s="20"/>
      <c r="O608" s="20"/>
      <c r="S608" s="192"/>
      <c r="Y608" s="39"/>
      <c r="Z608" s="39"/>
      <c r="AA608" s="17"/>
      <c r="AC608" s="142"/>
      <c r="AE608" s="17"/>
      <c r="AF608" s="14"/>
      <c r="AG608" s="66"/>
      <c r="AI608" s="17"/>
      <c r="AJ608" s="14"/>
    </row>
    <row r="609" spans="1:35" x14ac:dyDescent="0.25">
      <c r="A609" s="180">
        <f>IF('##zz500##'!B609&lt;&gt;"",'##zz500##'!B609,"")</f>
        <v>40007</v>
      </c>
      <c r="B609" s="192">
        <v>6791.29</v>
      </c>
      <c r="C609" s="146">
        <f t="shared" si="21"/>
        <v>5.1550664105166621E-3</v>
      </c>
      <c r="D609" s="143">
        <f>IF('##zz500##'!K609="","",IF('##zz500##'!K609="yes",D608,IF('##zz500##'!T609&lt;&gt;0,D608*(1+'##zz500##'!T609),D608*(1+C609))))</f>
        <v>2.4954373377632533</v>
      </c>
      <c r="E609" s="6">
        <f t="shared" si="19"/>
        <v>5.1550664105166621E-3</v>
      </c>
      <c r="F609" s="17">
        <f>D609/MAX(D$240:D609)-1</f>
        <v>0</v>
      </c>
      <c r="G609" s="66">
        <f>IF('##zz500##'!K609="","",IF('##zz500##'!K609="no",G608*(1+E609),IF('##zz500##'!T609&lt;&gt;0,G608*(1+'##zz500##'!T609),G608*(1+'##zz500##'!P609))))</f>
        <v>6.2466677587606005</v>
      </c>
      <c r="H609" s="6">
        <f t="shared" si="20"/>
        <v>5.1550664105166621E-3</v>
      </c>
      <c r="I609" s="17">
        <f>G609/MAX(G$240:G609)-1</f>
        <v>0</v>
      </c>
      <c r="N609" s="20"/>
      <c r="O609" s="20"/>
      <c r="S609" s="192"/>
      <c r="Y609" s="39"/>
      <c r="Z609" s="39"/>
      <c r="AA609" s="17"/>
      <c r="AC609" s="142"/>
      <c r="AE609" s="17"/>
      <c r="AG609" s="66"/>
      <c r="AI609" s="17"/>
    </row>
    <row r="610" spans="1:35" x14ac:dyDescent="0.25">
      <c r="A610" s="180">
        <f>IF('##zz500##'!B610&lt;&gt;"",'##zz500##'!B610,"")</f>
        <v>40008</v>
      </c>
      <c r="B610" s="192">
        <v>6887.76</v>
      </c>
      <c r="C610" s="146">
        <f t="shared" si="21"/>
        <v>1.4204959587942767E-2</v>
      </c>
      <c r="D610" s="143">
        <f>IF('##zz500##'!K610="","",IF('##zz500##'!K610="yes",D609,IF('##zz500##'!T610&lt;&gt;0,D609*(1+'##zz500##'!T610),D609*(1+C610))))</f>
        <v>2.5308849243004237</v>
      </c>
      <c r="E610" s="6">
        <f t="shared" si="19"/>
        <v>1.4204959587942767E-2</v>
      </c>
      <c r="F610" s="17">
        <f>D610/MAX(D$240:D610)-1</f>
        <v>0</v>
      </c>
      <c r="G610" s="66">
        <f>IF('##zz500##'!K610="","",IF('##zz500##'!K610="no",G609*(1+E610),IF('##zz500##'!T610&lt;&gt;0,G609*(1+'##zz500##'!T610),G609*(1+'##zz500##'!P610))))</f>
        <v>6.3354014218331001</v>
      </c>
      <c r="H610" s="6">
        <f t="shared" si="20"/>
        <v>1.4204959587942767E-2</v>
      </c>
      <c r="I610" s="17">
        <f>G610/MAX(G$240:G610)-1</f>
        <v>0</v>
      </c>
      <c r="N610" s="20"/>
      <c r="O610" s="20"/>
      <c r="S610" s="192"/>
      <c r="Y610" s="39"/>
      <c r="Z610" s="39"/>
      <c r="AA610" s="17"/>
      <c r="AC610" s="142"/>
      <c r="AE610" s="17"/>
      <c r="AG610" s="66"/>
      <c r="AI610" s="17"/>
    </row>
    <row r="611" spans="1:35" x14ac:dyDescent="0.25">
      <c r="A611" s="180">
        <f>IF('##zz500##'!B611&lt;&gt;"",'##zz500##'!B611,"")</f>
        <v>40009</v>
      </c>
      <c r="B611" s="192">
        <v>6959.36</v>
      </c>
      <c r="C611" s="146">
        <f t="shared" si="21"/>
        <v>1.0395251867080013E-2</v>
      </c>
      <c r="D611" s="143">
        <f>IF('##zz500##'!K611="","",IF('##zz500##'!K611="yes",D610,IF('##zz500##'!T611&lt;&gt;0,D610*(1+'##zz500##'!T611),D610*(1+C611))))</f>
        <v>2.5571941105351224</v>
      </c>
      <c r="E611" s="6">
        <f t="shared" si="19"/>
        <v>1.0395251867080013E-2</v>
      </c>
      <c r="F611" s="17">
        <f>D611/MAX(D$240:D611)-1</f>
        <v>0</v>
      </c>
      <c r="G611" s="66">
        <f>IF('##zz500##'!K611="","",IF('##zz500##'!K611="no",G610*(1+E611),IF('##zz500##'!T611&lt;&gt;0,G610*(1+'##zz500##'!T611),G610*(1+'##zz500##'!P611))))</f>
        <v>6.4012595152921117</v>
      </c>
      <c r="H611" s="6">
        <f t="shared" si="20"/>
        <v>1.0395251867080013E-2</v>
      </c>
      <c r="I611" s="17">
        <f>G611/MAX(G$240:G611)-1</f>
        <v>0</v>
      </c>
      <c r="N611" s="20"/>
      <c r="O611" s="20"/>
      <c r="S611" s="192"/>
      <c r="Y611" s="39"/>
      <c r="Z611" s="39"/>
      <c r="AA611" s="17"/>
      <c r="AC611" s="142"/>
      <c r="AE611" s="17"/>
      <c r="AG611" s="66"/>
      <c r="AI611" s="17"/>
    </row>
    <row r="612" spans="1:35" x14ac:dyDescent="0.25">
      <c r="A612" s="180">
        <f>IF('##zz500##'!B612&lt;&gt;"",'##zz500##'!B612,"")</f>
        <v>40010</v>
      </c>
      <c r="B612" s="192">
        <v>6985.34</v>
      </c>
      <c r="C612" s="146">
        <f t="shared" si="21"/>
        <v>3.7331018944271044E-3</v>
      </c>
      <c r="D612" s="143">
        <f>IF('##zz500##'!K612="","",IF('##zz500##'!K612="yes",D611,IF('##zz500##'!T612&lt;&gt;0,D611*(1+'##zz500##'!T612),D611*(1+C612))))</f>
        <v>2.5667403767135788</v>
      </c>
      <c r="E612" s="6">
        <f t="shared" si="19"/>
        <v>3.7331018944271044E-3</v>
      </c>
      <c r="F612" s="17">
        <f>D612/MAX(D$240:D612)-1</f>
        <v>0</v>
      </c>
      <c r="G612" s="66">
        <f>IF('##zz500##'!K612="","",IF('##zz500##'!K612="no",G611*(1+E612),IF('##zz500##'!T612&lt;&gt;0,G611*(1+'##zz500##'!T612),G611*(1+'##zz500##'!P612))))</f>
        <v>6.425156069315368</v>
      </c>
      <c r="H612" s="6">
        <f t="shared" si="20"/>
        <v>3.7331018944271044E-3</v>
      </c>
      <c r="I612" s="17">
        <f>G612/MAX(G$240:G612)-1</f>
        <v>0</v>
      </c>
      <c r="N612" s="20"/>
      <c r="O612" s="20"/>
      <c r="S612" s="192"/>
      <c r="Y612" s="39"/>
      <c r="Z612" s="39"/>
      <c r="AA612" s="17"/>
      <c r="AC612" s="142"/>
      <c r="AE612" s="17"/>
      <c r="AG612" s="66"/>
      <c r="AI612" s="17"/>
    </row>
    <row r="613" spans="1:35" x14ac:dyDescent="0.25">
      <c r="A613" s="180">
        <f>IF('##zz500##'!B613&lt;&gt;"",'##zz500##'!B613,"")</f>
        <v>40011</v>
      </c>
      <c r="B613" s="192">
        <v>7094.79</v>
      </c>
      <c r="C613" s="146">
        <f t="shared" si="21"/>
        <v>1.566852866145374E-2</v>
      </c>
      <c r="D613" s="143">
        <f>IF('##zz500##'!K613="","",IF('##zz500##'!K613="yes",D612,IF('##zz500##'!T613&lt;&gt;0,D612*(1+'##zz500##'!T613),D612*(1+C613))))</f>
        <v>2.6069574218726261</v>
      </c>
      <c r="E613" s="6">
        <f t="shared" si="19"/>
        <v>1.566852866145374E-2</v>
      </c>
      <c r="F613" s="17">
        <f>D613/MAX(D$240:D613)-1</f>
        <v>0</v>
      </c>
      <c r="G613" s="66">
        <f>IF('##zz500##'!K613="","",IF('##zz500##'!K613="no",G612*(1+E613),IF('##zz500##'!T613&lt;&gt;0,G612*(1+'##zz500##'!T613),G612*(1+'##zz500##'!P613))))</f>
        <v>6.5258288113417491</v>
      </c>
      <c r="H613" s="6">
        <f t="shared" si="20"/>
        <v>1.566852866145374E-2</v>
      </c>
      <c r="I613" s="17">
        <f>G613/MAX(G$240:G613)-1</f>
        <v>0</v>
      </c>
      <c r="N613" s="20"/>
      <c r="O613" s="20"/>
      <c r="S613" s="192"/>
      <c r="Y613" s="39"/>
      <c r="Z613" s="39"/>
      <c r="AA613" s="17"/>
      <c r="AC613" s="142"/>
      <c r="AE613" s="17"/>
      <c r="AG613" s="66"/>
      <c r="AI613" s="17"/>
    </row>
    <row r="614" spans="1:35" x14ac:dyDescent="0.25">
      <c r="A614" s="180">
        <f>IF('##zz500##'!B614&lt;&gt;"",'##zz500##'!B614,"")</f>
        <v>40014</v>
      </c>
      <c r="B614" s="192">
        <v>7184.99</v>
      </c>
      <c r="C614" s="146">
        <f t="shared" si="21"/>
        <v>1.2713554594286691E-2</v>
      </c>
      <c r="D614" s="143">
        <f>IF('##zz500##'!K614="","",IF('##zz500##'!K614="yes",D613,IF('##zz500##'!T614&lt;&gt;0,D613*(1+'##zz500##'!T614),D613*(1+C614))))</f>
        <v>2.6401011173805848</v>
      </c>
      <c r="E614" s="6">
        <f t="shared" si="19"/>
        <v>1.2713554594286691E-2</v>
      </c>
      <c r="F614" s="17">
        <f>D614/MAX(D$240:D614)-1</f>
        <v>0</v>
      </c>
      <c r="G614" s="66">
        <f>IF('##zz500##'!K614="","",IF('##zz500##'!K614="no",G613*(1+E614),IF('##zz500##'!T614&lt;&gt;0,G613*(1+'##zz500##'!T614),G613*(1+'##zz500##'!P614))))</f>
        <v>6.6087952922077111</v>
      </c>
      <c r="H614" s="6">
        <f t="shared" si="20"/>
        <v>1.2713554594286691E-2</v>
      </c>
      <c r="I614" s="17">
        <f>G614/MAX(G$240:G614)-1</f>
        <v>0</v>
      </c>
      <c r="N614" s="20"/>
      <c r="O614" s="20"/>
      <c r="S614" s="192"/>
      <c r="Y614" s="39"/>
      <c r="Z614" s="39"/>
      <c r="AA614" s="17"/>
      <c r="AC614" s="142"/>
      <c r="AE614" s="17"/>
      <c r="AG614" s="66"/>
      <c r="AI614" s="17"/>
    </row>
    <row r="615" spans="1:35" x14ac:dyDescent="0.25">
      <c r="A615" s="180">
        <f>IF('##zz500##'!B615&lt;&gt;"",'##zz500##'!B615,"")</f>
        <v>40015</v>
      </c>
      <c r="B615" s="192">
        <v>6928.24</v>
      </c>
      <c r="C615" s="146">
        <f t="shared" si="21"/>
        <v>-3.5734218140874185E-2</v>
      </c>
      <c r="D615" s="143">
        <f>IF('##zz500##'!K615="","",IF('##zz500##'!K615="yes",D614,IF('##zz500##'!T615&lt;&gt;0,D614*(1+'##zz500##'!T615),D614*(1+C615))))</f>
        <v>2.5457591681381415</v>
      </c>
      <c r="E615" s="6">
        <f t="shared" si="19"/>
        <v>-3.5734218140874074E-2</v>
      </c>
      <c r="F615" s="17">
        <f>D615/MAX(D$240:D615)-1</f>
        <v>-3.5734218140874074E-2</v>
      </c>
      <c r="G615" s="66">
        <f>IF('##zz500##'!K615="","",IF('##zz500##'!K615="no",G614*(1+E615),IF('##zz500##'!T615&lt;&gt;0,G614*(1+'##zz500##'!T615),G614*(1+'##zz500##'!P615))))</f>
        <v>6.3726351595875794</v>
      </c>
      <c r="H615" s="6">
        <f t="shared" si="20"/>
        <v>-3.5734218140874074E-2</v>
      </c>
      <c r="I615" s="17">
        <f>G615/MAX(G$240:G615)-1</f>
        <v>-3.5734218140874074E-2</v>
      </c>
      <c r="N615" s="20"/>
      <c r="O615" s="20"/>
      <c r="S615" s="192"/>
      <c r="Y615" s="39"/>
      <c r="Z615" s="39"/>
      <c r="AA615" s="17"/>
      <c r="AC615" s="142"/>
      <c r="AE615" s="17"/>
      <c r="AG615" s="66"/>
      <c r="AI615" s="17"/>
    </row>
    <row r="616" spans="1:35" x14ac:dyDescent="0.25">
      <c r="A616" s="180">
        <f>IF('##zz500##'!B616&lt;&gt;"",'##zz500##'!B616,"")</f>
        <v>40016</v>
      </c>
      <c r="B616" s="192">
        <v>7052.5</v>
      </c>
      <c r="C616" s="146">
        <f t="shared" si="21"/>
        <v>1.7935290925256586E-2</v>
      </c>
      <c r="D616" s="143">
        <f>IF('##zz500##'!K616="","",IF('##zz500##'!K616="yes",D615,IF('##zz500##'!T616&lt;&gt;0,D615*(1+'##zz500##'!T616),D615*(1+C616))))</f>
        <v>2.5914180994443381</v>
      </c>
      <c r="E616" s="6">
        <f t="shared" si="19"/>
        <v>1.7935290925256586E-2</v>
      </c>
      <c r="F616" s="17">
        <f>D616/MAX(D$240:D616)-1</f>
        <v>-1.8439830813960723E-2</v>
      </c>
      <c r="G616" s="66">
        <f>IF('##zz500##'!K616="","",IF('##zz500##'!K616="no",G615*(1+E616),IF('##zz500##'!T616&lt;&gt;0,G615*(1+'##zz500##'!T616),G615*(1+'##zz500##'!P616))))</f>
        <v>6.4869302251353016</v>
      </c>
      <c r="H616" s="6">
        <f t="shared" si="20"/>
        <v>1.7935290925256586E-2</v>
      </c>
      <c r="I616" s="17">
        <f>G616/MAX(G$240:G616)-1</f>
        <v>-1.8439830813960612E-2</v>
      </c>
      <c r="N616" s="20"/>
      <c r="O616" s="20"/>
      <c r="S616" s="192"/>
      <c r="Y616" s="39"/>
      <c r="Z616" s="39"/>
      <c r="AA616" s="17"/>
      <c r="AC616" s="142"/>
      <c r="AE616" s="17"/>
      <c r="AG616" s="66"/>
      <c r="AI616" s="17"/>
    </row>
    <row r="617" spans="1:35" x14ac:dyDescent="0.25">
      <c r="A617" s="180">
        <f>IF('##zz500##'!B617&lt;&gt;"",'##zz500##'!B617,"")</f>
        <v>40017</v>
      </c>
      <c r="B617" s="192">
        <v>7100.3</v>
      </c>
      <c r="C617" s="146">
        <f t="shared" si="21"/>
        <v>6.7777383906415523E-3</v>
      </c>
      <c r="D617" s="143">
        <f>IF('##zz500##'!K617="","",IF('##zz500##'!K617="yes",D616,IF('##zz500##'!T617&lt;&gt;0,D616*(1+'##zz500##'!T617),D616*(1+C617))))</f>
        <v>2.6089820533831451</v>
      </c>
      <c r="E617" s="6">
        <f t="shared" si="19"/>
        <v>6.7777383906415523E-3</v>
      </c>
      <c r="F617" s="17">
        <f>D617/MAX(D$240:D617)-1</f>
        <v>-1.1787072772543983E-2</v>
      </c>
      <c r="G617" s="66">
        <f>IF('##zz500##'!K617="","",IF('##zz500##'!K617="no",G616*(1+E617),IF('##zz500##'!T617&lt;&gt;0,G616*(1+'##zz500##'!T617),G616*(1+'##zz500##'!P617))))</f>
        <v>6.5308969411596145</v>
      </c>
      <c r="H617" s="6">
        <f t="shared" si="20"/>
        <v>6.7777383906415523E-3</v>
      </c>
      <c r="I617" s="17">
        <f>G617/MAX(G$240:G617)-1</f>
        <v>-1.1787072772543761E-2</v>
      </c>
      <c r="N617" s="20"/>
      <c r="O617" s="20"/>
      <c r="S617" s="192"/>
      <c r="Y617" s="39"/>
      <c r="Z617" s="39"/>
      <c r="AA617" s="17"/>
      <c r="AC617" s="142"/>
      <c r="AE617" s="17"/>
      <c r="AG617" s="66"/>
      <c r="AI617" s="17"/>
    </row>
    <row r="618" spans="1:35" x14ac:dyDescent="0.25">
      <c r="A618" s="180">
        <f>IF('##zz500##'!B618&lt;&gt;"",'##zz500##'!B618,"")</f>
        <v>40018</v>
      </c>
      <c r="B618" s="192">
        <v>7019.39</v>
      </c>
      <c r="C618" s="146">
        <f t="shared" si="21"/>
        <v>-1.1395293156627129E-2</v>
      </c>
      <c r="D618" s="143">
        <f>IF('##zz500##'!K618="","",IF('##zz500##'!K618="yes",D617,IF('##zz500##'!T618&lt;&gt;0,D617*(1+'##zz500##'!T618),D617*(1+C618))))</f>
        <v>2.5792519380444654</v>
      </c>
      <c r="E618" s="6">
        <f t="shared" si="19"/>
        <v>-1.1395293156627018E-2</v>
      </c>
      <c r="F618" s="17">
        <f>D618/MAX(D$240:D618)-1</f>
        <v>-2.3048048779469421E-2</v>
      </c>
      <c r="G618" s="66">
        <f>IF('##zz500##'!K618="","",IF('##zz500##'!K618="no",G617*(1+E618),IF('##zz500##'!T618&lt;&gt;0,G617*(1+'##zz500##'!T618),G617*(1+'##zz500##'!P618))))</f>
        <v>6.4564754559393824</v>
      </c>
      <c r="H618" s="6">
        <f t="shared" si="20"/>
        <v>-1.1395293156626907E-2</v>
      </c>
      <c r="I618" s="17">
        <f>G618/MAX(G$240:G618)-1</f>
        <v>-2.3048048779469088E-2</v>
      </c>
      <c r="N618" s="20"/>
      <c r="O618" s="20"/>
      <c r="S618" s="192"/>
      <c r="Y618" s="39"/>
      <c r="Z618" s="39"/>
      <c r="AA618" s="17"/>
      <c r="AC618" s="142"/>
      <c r="AE618" s="17"/>
      <c r="AG618" s="66"/>
      <c r="AI618" s="17"/>
    </row>
    <row r="619" spans="1:35" x14ac:dyDescent="0.25">
      <c r="A619" s="180">
        <f>IF('##zz500##'!B619&lt;&gt;"",'##zz500##'!B619,"")</f>
        <v>40021</v>
      </c>
      <c r="B619" s="192">
        <v>7163.94</v>
      </c>
      <c r="C619" s="146">
        <f t="shared" si="21"/>
        <v>2.0592957507703513E-2</v>
      </c>
      <c r="D619" s="143">
        <f>IF('##zz500##'!K619="","",IF('##zz500##'!K619="yes",D618,IF('##zz500##'!T619&lt;&gt;0,D618*(1+'##zz500##'!T619),D618*(1+C619))))</f>
        <v>2.6323663636062768</v>
      </c>
      <c r="E619" s="6">
        <f t="shared" si="19"/>
        <v>2.0592957507703513E-2</v>
      </c>
      <c r="F619" s="17">
        <f>D619/MAX(D$240:D619)-1</f>
        <v>-2.9297187609170772E-3</v>
      </c>
      <c r="G619" s="66">
        <f>IF('##zz500##'!K619="","",IF('##zz500##'!K619="no",G618*(1+E619),IF('##zz500##'!T619&lt;&gt;0,G618*(1+'##zz500##'!T619),G618*(1+'##zz500##'!P619))))</f>
        <v>6.5894333806530732</v>
      </c>
      <c r="H619" s="6">
        <f t="shared" si="20"/>
        <v>2.0592957507703513E-2</v>
      </c>
      <c r="I619" s="17">
        <f>G619/MAX(G$240:G619)-1</f>
        <v>-2.9297187609165221E-3</v>
      </c>
      <c r="N619" s="20"/>
      <c r="O619" s="20"/>
      <c r="S619" s="192"/>
      <c r="Y619" s="39"/>
      <c r="Z619" s="39"/>
      <c r="AA619" s="17"/>
      <c r="AC619" s="142"/>
      <c r="AE619" s="17"/>
      <c r="AG619" s="66"/>
      <c r="AI619" s="17"/>
    </row>
    <row r="620" spans="1:35" x14ac:dyDescent="0.25">
      <c r="A620" s="180">
        <f>IF('##zz500##'!B620&lt;&gt;"",'##zz500##'!B620,"")</f>
        <v>40022</v>
      </c>
      <c r="B620" s="192">
        <v>7231.82</v>
      </c>
      <c r="C620" s="146">
        <f t="shared" si="21"/>
        <v>9.4752329025649118E-3</v>
      </c>
      <c r="D620" s="143">
        <f>IF('##zz500##'!K620="","",IF('##zz500##'!K620="yes",D619,IF('##zz500##'!T620&lt;&gt;0,D619*(1+'##zz500##'!T620),D619*(1+C620))))</f>
        <v>2.6573086479863242</v>
      </c>
      <c r="E620" s="6">
        <f t="shared" si="19"/>
        <v>9.4752329025649118E-3</v>
      </c>
      <c r="F620" s="17">
        <f>D620/MAX(D$240:D620)-1</f>
        <v>0</v>
      </c>
      <c r="G620" s="66">
        <f>IF('##zz500##'!K620="","",IF('##zz500##'!K620="no",G619*(1+E620),IF('##zz500##'!T620&lt;&gt;0,G619*(1+'##zz500##'!T620),G619*(1+'##zz500##'!P620))))</f>
        <v>6.651869796630697</v>
      </c>
      <c r="H620" s="6">
        <f t="shared" si="20"/>
        <v>9.4752329025649118E-3</v>
      </c>
      <c r="I620" s="17">
        <f>G620/MAX(G$240:G620)-1</f>
        <v>0</v>
      </c>
      <c r="N620" s="20"/>
      <c r="O620" s="20"/>
      <c r="S620" s="192"/>
      <c r="Y620" s="39"/>
      <c r="Z620" s="39"/>
      <c r="AA620" s="17"/>
      <c r="AC620" s="142"/>
      <c r="AE620" s="17"/>
      <c r="AG620" s="66"/>
      <c r="AI620" s="17"/>
    </row>
    <row r="621" spans="1:35" x14ac:dyDescent="0.25">
      <c r="A621" s="180">
        <f>IF('##zz500##'!B621&lt;&gt;"",'##zz500##'!B621,"")</f>
        <v>40023</v>
      </c>
      <c r="B621" s="192">
        <v>6797.75</v>
      </c>
      <c r="C621" s="146">
        <f t="shared" si="21"/>
        <v>-6.0022235066691354E-2</v>
      </c>
      <c r="D621" s="143">
        <f>IF('##zz500##'!K621="","",IF('##zz500##'!K621="yes",D620,IF('##zz500##'!T621&lt;&gt;0,D620*(1+'##zz500##'!T621),D620*(1+C621))))</f>
        <v>2.5246003033846045</v>
      </c>
      <c r="E621" s="6">
        <f t="shared" si="19"/>
        <v>-4.9940884624856907E-2</v>
      </c>
      <c r="F621" s="17">
        <f>D621/MAX(D$240:D621)-1</f>
        <v>-4.9940884624856907E-2</v>
      </c>
      <c r="G621" s="66">
        <f>IF('##zz500##'!K621="","",IF('##zz500##'!K621="no",G620*(1+E621),IF('##zz500##'!T621&lt;&gt;0,G620*(1+'##zz500##'!T621),G620*(1+'##zz500##'!P621))))</f>
        <v>6.3196695345775931</v>
      </c>
      <c r="H621" s="6">
        <f t="shared" si="20"/>
        <v>-4.9940884624856907E-2</v>
      </c>
      <c r="I621" s="17">
        <f>G621/MAX(G$240:G621)-1</f>
        <v>-4.9940884624856907E-2</v>
      </c>
      <c r="N621" s="20"/>
      <c r="O621" s="20"/>
      <c r="S621" s="192"/>
      <c r="Y621" s="39"/>
      <c r="Z621" s="39"/>
      <c r="AA621" s="17"/>
      <c r="AC621" s="142"/>
      <c r="AE621" s="17"/>
      <c r="AG621" s="66"/>
      <c r="AI621" s="17"/>
    </row>
    <row r="622" spans="1:35" x14ac:dyDescent="0.25">
      <c r="A622" s="180">
        <f>IF('##zz500##'!B622&lt;&gt;"",'##zz500##'!B622,"")</f>
        <v>40024</v>
      </c>
      <c r="B622" s="192">
        <v>6824.2</v>
      </c>
      <c r="C622" s="146">
        <f t="shared" si="21"/>
        <v>3.890993343385718E-3</v>
      </c>
      <c r="D622" s="143">
        <f>IF('##zz500##'!K622="","",IF('##zz500##'!K622="yes",D621,IF('##zz500##'!T622&lt;&gt;0,D621*(1+'##zz500##'!T622),D621*(1+C622))))</f>
        <v>2.5246003033846045</v>
      </c>
      <c r="E622" s="6">
        <f t="shared" si="19"/>
        <v>0</v>
      </c>
      <c r="F622" s="17">
        <f>D622/MAX(D$240:D622)-1</f>
        <v>-4.9940884624856907E-2</v>
      </c>
      <c r="G622" s="66">
        <f>IF('##zz500##'!K622="","",IF('##zz500##'!K622="no",G621*(1+E622),IF('##zz500##'!T622&lt;&gt;0,G621*(1+'##zz500##'!T622),G621*(1+'##zz500##'!P622))))</f>
        <v>6.2550734819163702</v>
      </c>
      <c r="H622" s="6">
        <f t="shared" si="20"/>
        <v>-1.0221428875005323E-2</v>
      </c>
      <c r="I622" s="17">
        <f>G622/MAX(G$240:G622)-1</f>
        <v>-5.9651846299714428E-2</v>
      </c>
      <c r="N622" s="20"/>
      <c r="O622" s="20"/>
      <c r="S622" s="192"/>
      <c r="Y622" s="39"/>
      <c r="Z622" s="39"/>
      <c r="AA622" s="17"/>
      <c r="AC622" s="142"/>
      <c r="AE622" s="17"/>
      <c r="AG622" s="66"/>
      <c r="AI622" s="17"/>
    </row>
    <row r="623" spans="1:35" x14ac:dyDescent="0.25">
      <c r="A623" s="180">
        <f>IF('##zz500##'!B623&lt;&gt;"",'##zz500##'!B623,"")</f>
        <v>40025</v>
      </c>
      <c r="B623" s="192">
        <v>6981.09</v>
      </c>
      <c r="C623" s="146">
        <f t="shared" si="21"/>
        <v>2.2990240614284563E-2</v>
      </c>
      <c r="D623" s="143">
        <f>IF('##zz500##'!K623="","",IF('##zz500##'!K623="yes",D622,IF('##zz500##'!T623&lt;&gt;0,D622*(1+'##zz500##'!T623),D622*(1+C623))))</f>
        <v>2.5246003033846045</v>
      </c>
      <c r="E623" s="6">
        <f t="shared" si="19"/>
        <v>0</v>
      </c>
      <c r="F623" s="17">
        <f>D623/MAX(D$240:D623)-1</f>
        <v>-4.9940884624856907E-2</v>
      </c>
      <c r="G623" s="66">
        <f>IF('##zz500##'!K623="","",IF('##zz500##'!K623="no",G622*(1+E623),IF('##zz500##'!T623&lt;&gt;0,G622*(1+'##zz500##'!T623),G622*(1+'##zz500##'!P623))))</f>
        <v>6.185359183942035</v>
      </c>
      <c r="H623" s="6">
        <f t="shared" si="20"/>
        <v>-1.1145240447755222E-2</v>
      </c>
      <c r="I623" s="17">
        <f>G623/MAX(G$240:G623)-1</f>
        <v>-7.0132252577306708E-2</v>
      </c>
      <c r="N623" s="20"/>
      <c r="O623" s="20"/>
      <c r="S623" s="192"/>
      <c r="Y623" s="39"/>
      <c r="Z623" s="39"/>
      <c r="AA623" s="17"/>
      <c r="AC623" s="142"/>
      <c r="AE623" s="17"/>
      <c r="AG623" s="66"/>
      <c r="AI623" s="17"/>
    </row>
    <row r="624" spans="1:35" x14ac:dyDescent="0.25">
      <c r="A624" s="180">
        <f>IF('##zz500##'!B624&lt;&gt;"",'##zz500##'!B624,"")</f>
        <v>40028</v>
      </c>
      <c r="B624" s="192">
        <v>7118.27</v>
      </c>
      <c r="C624" s="146">
        <f t="shared" si="21"/>
        <v>1.9650226540554705E-2</v>
      </c>
      <c r="D624" s="143">
        <f>IF('##zz500##'!K624="","",IF('##zz500##'!K624="yes",D623,IF('##zz500##'!T624&lt;&gt;0,D623*(1+'##zz500##'!T624),D623*(1+C624))))</f>
        <v>2.5742092712704649</v>
      </c>
      <c r="E624" s="6">
        <f t="shared" si="19"/>
        <v>1.9650226540554705E-2</v>
      </c>
      <c r="F624" s="17">
        <f>D624/MAX(D$240:D624)-1</f>
        <v>-3.1272007780816513E-2</v>
      </c>
      <c r="G624" s="66">
        <f>IF('##zz500##'!K624="","",IF('##zz500##'!K624="no",G623*(1+E624),IF('##zz500##'!T624&lt;&gt;0,G623*(1+'##zz500##'!T624),G623*(1+'##zz500##'!P624))))</f>
        <v>6.3069028931411966</v>
      </c>
      <c r="H624" s="6">
        <f t="shared" si="20"/>
        <v>1.9650226540554705E-2</v>
      </c>
      <c r="I624" s="17">
        <f>G624/MAX(G$240:G624)-1</f>
        <v>-5.1860140687695511E-2</v>
      </c>
      <c r="N624" s="20"/>
      <c r="O624" s="20"/>
      <c r="S624" s="192"/>
      <c r="Y624" s="39"/>
      <c r="Z624" s="39"/>
      <c r="AA624" s="17"/>
      <c r="AC624" s="142"/>
      <c r="AE624" s="17"/>
      <c r="AG624" s="66"/>
      <c r="AI624" s="17"/>
    </row>
    <row r="625" spans="1:36" x14ac:dyDescent="0.25">
      <c r="A625" s="180">
        <f>IF('##zz500##'!B625&lt;&gt;"",'##zz500##'!B625,"")</f>
        <v>40029</v>
      </c>
      <c r="B625" s="192">
        <v>7260.23</v>
      </c>
      <c r="C625" s="146">
        <f t="shared" si="21"/>
        <v>1.9943047959686711E-2</v>
      </c>
      <c r="D625" s="143">
        <f>IF('##zz500##'!K625="","",IF('##zz500##'!K625="yes",D624,IF('##zz500##'!T625&lt;&gt;0,D624*(1+'##zz500##'!T625),D624*(1+C625))))</f>
        <v>2.6255468502256818</v>
      </c>
      <c r="E625" s="6">
        <f t="shared" si="19"/>
        <v>1.9943047959686711E-2</v>
      </c>
      <c r="F625" s="17">
        <f>D625/MAX(D$240:D625)-1</f>
        <v>-1.1952618972098317E-2</v>
      </c>
      <c r="G625" s="66">
        <f>IF('##zz500##'!K625="","",IF('##zz500##'!K625="no",G624*(1+E625),IF('##zz500##'!T625&lt;&gt;0,G624*(1+'##zz500##'!T625),G624*(1+'##zz500##'!P625))))</f>
        <v>6.4326817600161981</v>
      </c>
      <c r="H625" s="6">
        <f t="shared" si="20"/>
        <v>1.9943047959686711E-2</v>
      </c>
      <c r="I625" s="17">
        <f>G625/MAX(G$240:G625)-1</f>
        <v>-3.2951342000939632E-2</v>
      </c>
      <c r="N625" s="20"/>
      <c r="O625" s="20"/>
      <c r="S625" s="192"/>
      <c r="Y625" s="39"/>
      <c r="Z625" s="39"/>
      <c r="AA625" s="17"/>
      <c r="AC625" s="142"/>
      <c r="AE625" s="17"/>
      <c r="AG625" s="66"/>
      <c r="AI625" s="17"/>
    </row>
    <row r="626" spans="1:36" x14ac:dyDescent="0.25">
      <c r="A626" s="180">
        <f>IF('##zz500##'!B626&lt;&gt;"",'##zz500##'!B626,"")</f>
        <v>40030</v>
      </c>
      <c r="B626" s="192">
        <v>7414.24</v>
      </c>
      <c r="C626" s="146">
        <f t="shared" si="21"/>
        <v>2.1212826590893075E-2</v>
      </c>
      <c r="D626" s="143">
        <f>IF('##zz500##'!K626="","",IF('##zz500##'!K626="yes",D625,IF('##zz500##'!T626&lt;&gt;0,D625*(1+'##zz500##'!T626),D625*(1+C626))))</f>
        <v>2.6812421202657846</v>
      </c>
      <c r="E626" s="6">
        <f t="shared" ref="E626:E689" si="22">D626/D625-1</f>
        <v>2.1212826590893075E-2</v>
      </c>
      <c r="F626" s="17">
        <f>D626/MAX(D$240:D626)-1</f>
        <v>0</v>
      </c>
      <c r="G626" s="66">
        <f>IF('##zz500##'!K626="","",IF('##zz500##'!K626="no",G625*(1+E626),IF('##zz500##'!T626&lt;&gt;0,G625*(1+'##zz500##'!T626),G625*(1+'##zz500##'!P626))))</f>
        <v>6.5691371227058228</v>
      </c>
      <c r="H626" s="6">
        <f t="shared" ref="H626:H689" si="23">G626/G625-1</f>
        <v>2.1212826590893075E-2</v>
      </c>
      <c r="I626" s="17">
        <f>G626/MAX(G$240:G626)-1</f>
        <v>-1.2437506513849672E-2</v>
      </c>
      <c r="N626" s="20"/>
      <c r="O626" s="20"/>
      <c r="S626" s="192"/>
      <c r="Y626" s="39"/>
      <c r="Z626" s="39"/>
      <c r="AA626" s="17"/>
      <c r="AC626" s="142"/>
      <c r="AE626" s="17"/>
      <c r="AG626" s="66"/>
      <c r="AI626" s="17"/>
    </row>
    <row r="627" spans="1:36" x14ac:dyDescent="0.25">
      <c r="A627" s="180">
        <f>IF('##zz500##'!B627&lt;&gt;"",'##zz500##'!B627,"")</f>
        <v>40031</v>
      </c>
      <c r="B627" s="192">
        <v>7464.36</v>
      </c>
      <c r="C627" s="146">
        <f t="shared" si="21"/>
        <v>6.7599646086449194E-3</v>
      </c>
      <c r="D627" s="143">
        <f>IF('##zz500##'!K627="","",IF('##zz500##'!K627="yes",D626,IF('##zz500##'!T627&lt;&gt;0,D626*(1+'##zz500##'!T627),D626*(1+C627))))</f>
        <v>2.6993672221059892</v>
      </c>
      <c r="E627" s="6">
        <f t="shared" si="22"/>
        <v>6.7599646086449194E-3</v>
      </c>
      <c r="F627" s="17">
        <f>D627/MAX(D$240:D627)-1</f>
        <v>0</v>
      </c>
      <c r="G627" s="66">
        <f>IF('##zz500##'!K627="","",IF('##zz500##'!K627="no",G626*(1+E627),IF('##zz500##'!T627&lt;&gt;0,G626*(1+'##zz500##'!T627),G626*(1+'##zz500##'!P627))))</f>
        <v>6.6135442571646497</v>
      </c>
      <c r="H627" s="6">
        <f t="shared" si="23"/>
        <v>6.7599646086449194E-3</v>
      </c>
      <c r="I627" s="17">
        <f>G627/MAX(G$240:G627)-1</f>
        <v>-5.7616190090581387E-3</v>
      </c>
      <c r="N627" s="20"/>
      <c r="O627" s="20"/>
      <c r="S627" s="192"/>
      <c r="Y627" s="39"/>
      <c r="Z627" s="39"/>
      <c r="AA627" s="17"/>
      <c r="AC627" s="142"/>
      <c r="AE627" s="17"/>
      <c r="AG627" s="66"/>
      <c r="AI627" s="17"/>
    </row>
    <row r="628" spans="1:36" x14ac:dyDescent="0.25">
      <c r="A628" s="180">
        <f>IF('##zz500##'!B628&lt;&gt;"",'##zz500##'!B628,"")</f>
        <v>40032</v>
      </c>
      <c r="B628" s="192">
        <v>7368.81</v>
      </c>
      <c r="C628" s="146">
        <f t="shared" si="21"/>
        <v>-1.2800829541983361E-2</v>
      </c>
      <c r="D628" s="143">
        <f>IF('##zz500##'!K628="","",IF('##zz500##'!K628="yes",D627,IF('##zz500##'!T628&lt;&gt;0,D627*(1+'##zz500##'!T628),D627*(1+C628))))</f>
        <v>2.6517886290205204</v>
      </c>
      <c r="E628" s="6">
        <f t="shared" si="22"/>
        <v>-1.7625831971223582E-2</v>
      </c>
      <c r="F628" s="17">
        <f>D628/MAX(D$240:D628)-1</f>
        <v>-1.7625831971223582E-2</v>
      </c>
      <c r="G628" s="66">
        <f>IF('##zz500##'!K628="","",IF('##zz500##'!K628="no",G627*(1+E628),IF('##zz500##'!T628&lt;&gt;0,G627*(1+'##zz500##'!T628),G627*(1+'##zz500##'!P628))))</f>
        <v>6.4969750373536153</v>
      </c>
      <c r="H628" s="6">
        <f t="shared" si="23"/>
        <v>-1.7625831971223471E-2</v>
      </c>
      <c r="I628" s="17">
        <f>G628/MAX(G$240:G628)-1</f>
        <v>-2.3285897651745824E-2</v>
      </c>
      <c r="N628" s="20"/>
      <c r="O628" s="20"/>
      <c r="S628" s="192"/>
      <c r="Y628" s="39"/>
      <c r="Z628" s="39"/>
      <c r="AA628" s="17"/>
      <c r="AC628" s="142"/>
      <c r="AE628" s="17"/>
      <c r="AF628" s="14"/>
      <c r="AG628" s="66"/>
      <c r="AI628" s="17"/>
      <c r="AJ628" s="14"/>
    </row>
    <row r="629" spans="1:36" x14ac:dyDescent="0.25">
      <c r="A629" s="180">
        <f>IF('##zz500##'!B629&lt;&gt;"",'##zz500##'!B629,"")</f>
        <v>40035</v>
      </c>
      <c r="B629" s="192">
        <v>7438.43</v>
      </c>
      <c r="C629" s="146">
        <f t="shared" si="21"/>
        <v>9.4479298557026414E-3</v>
      </c>
      <c r="D629" s="143">
        <f>IF('##zz500##'!K629="","",IF('##zz500##'!K629="yes",D628,IF('##zz500##'!T629&lt;&gt;0,D628*(1+'##zz500##'!T629),D628*(1+C629))))</f>
        <v>2.6517886290205204</v>
      </c>
      <c r="E629" s="6">
        <f t="shared" si="22"/>
        <v>0</v>
      </c>
      <c r="F629" s="17">
        <f>D629/MAX(D$240:D629)-1</f>
        <v>-1.7625831971223582E-2</v>
      </c>
      <c r="G629" s="66">
        <f>IF('##zz500##'!K629="","",IF('##zz500##'!K629="no",G628*(1+E629),IF('##zz500##'!T629&lt;&gt;0,G628*(1+'##zz500##'!T629),G628*(1+'##zz500##'!P629))))</f>
        <v>6.3986995069507309</v>
      </c>
      <c r="H629" s="6">
        <f t="shared" si="23"/>
        <v>-1.5126351854187647E-2</v>
      </c>
      <c r="I629" s="17">
        <f>G629/MAX(G$240:G629)-1</f>
        <v>-3.8060018824812469E-2</v>
      </c>
      <c r="N629" s="20"/>
      <c r="O629" s="20"/>
      <c r="S629" s="192"/>
      <c r="Y629" s="39"/>
      <c r="Z629" s="39"/>
      <c r="AA629" s="17"/>
      <c r="AC629" s="142"/>
      <c r="AE629" s="17"/>
      <c r="AG629" s="66"/>
      <c r="AI629" s="17"/>
    </row>
    <row r="630" spans="1:36" x14ac:dyDescent="0.25">
      <c r="A630" s="180">
        <f>IF('##zz500##'!B630&lt;&gt;"",'##zz500##'!B630,"")</f>
        <v>40036</v>
      </c>
      <c r="B630" s="192">
        <v>7491.37</v>
      </c>
      <c r="C630" s="146">
        <f t="shared" si="21"/>
        <v>7.1170932575825852E-3</v>
      </c>
      <c r="D630" s="143">
        <f>IF('##zz500##'!K630="","",IF('##zz500##'!K630="yes",D629,IF('##zz500##'!T630&lt;&gt;0,D629*(1+'##zz500##'!T630),D629*(1+C630))))</f>
        <v>2.6517886290205204</v>
      </c>
      <c r="E630" s="6">
        <f t="shared" si="22"/>
        <v>0</v>
      </c>
      <c r="F630" s="17">
        <f>D630/MAX(D$240:D630)-1</f>
        <v>-1.7625831971223582E-2</v>
      </c>
      <c r="G630" s="66">
        <f>IF('##zz500##'!K630="","",IF('##zz500##'!K630="no",G629*(1+E630),IF('##zz500##'!T630&lt;&gt;0,G629*(1+'##zz500##'!T630),G629*(1+'##zz500##'!P630))))</f>
        <v>6.3575381422619346</v>
      </c>
      <c r="H630" s="6">
        <f t="shared" si="23"/>
        <v>-6.4327703846827067E-3</v>
      </c>
      <c r="I630" s="17">
        <f>G630/MAX(G$240:G630)-1</f>
        <v>-4.4247957847558417E-2</v>
      </c>
      <c r="N630" s="20"/>
      <c r="O630" s="20"/>
      <c r="S630" s="192"/>
      <c r="Y630" s="39"/>
      <c r="Z630" s="39"/>
      <c r="AA630" s="17"/>
      <c r="AC630" s="142"/>
      <c r="AE630" s="17"/>
      <c r="AG630" s="66"/>
      <c r="AI630" s="17"/>
    </row>
    <row r="631" spans="1:36" x14ac:dyDescent="0.25">
      <c r="A631" s="180">
        <f>IF('##zz500##'!B631&lt;&gt;"",'##zz500##'!B631,"")</f>
        <v>40037</v>
      </c>
      <c r="B631" s="192">
        <v>7116.48</v>
      </c>
      <c r="C631" s="146">
        <f t="shared" si="21"/>
        <v>-5.0042916048733455E-2</v>
      </c>
      <c r="D631" s="143">
        <f>IF('##zz500##'!K631="","",IF('##zz500##'!K631="yes",D630,IF('##zz500##'!T631&lt;&gt;0,D630*(1+'##zz500##'!T631),D630*(1+C631))))</f>
        <v>2.6517886290205204</v>
      </c>
      <c r="E631" s="6">
        <f t="shared" si="22"/>
        <v>0</v>
      </c>
      <c r="F631" s="17">
        <f>D631/MAX(D$240:D631)-1</f>
        <v>-1.7625831971223582E-2</v>
      </c>
      <c r="G631" s="66">
        <f>IF('##zz500##'!K631="","",IF('##zz500##'!K631="no",G630*(1+E631),IF('##zz500##'!T631&lt;&gt;0,G630*(1+'##zz500##'!T631),G630*(1+'##zz500##'!P631))))</f>
        <v>6.6520733548962898</v>
      </c>
      <c r="H631" s="6">
        <f t="shared" si="23"/>
        <v>4.632850107125952E-2</v>
      </c>
      <c r="I631" s="17">
        <f>G631/MAX(G$240:G631)-1</f>
        <v>0</v>
      </c>
      <c r="N631" s="20"/>
      <c r="O631" s="20"/>
      <c r="S631" s="192"/>
      <c r="Y631" s="39"/>
      <c r="Z631" s="39"/>
      <c r="AA631" s="17"/>
      <c r="AC631" s="142"/>
      <c r="AE631" s="17"/>
      <c r="AG631" s="66"/>
      <c r="AI631" s="17"/>
    </row>
    <row r="632" spans="1:36" x14ac:dyDescent="0.25">
      <c r="A632" s="180">
        <f>IF('##zz500##'!B632&lt;&gt;"",'##zz500##'!B632,"")</f>
        <v>40038</v>
      </c>
      <c r="B632" s="192">
        <v>7131.58</v>
      </c>
      <c r="C632" s="146">
        <f t="shared" si="21"/>
        <v>2.1218355141867651E-3</v>
      </c>
      <c r="D632" s="143">
        <f>IF('##zz500##'!K632="","",IF('##zz500##'!K632="yes",D631,IF('##zz500##'!T632&lt;&gt;0,D631*(1+'##zz500##'!T632),D631*(1+C632))))</f>
        <v>2.6517886290205204</v>
      </c>
      <c r="E632" s="6">
        <f t="shared" si="22"/>
        <v>0</v>
      </c>
      <c r="F632" s="17">
        <f>D632/MAX(D$240:D632)-1</f>
        <v>-1.7625831971223582E-2</v>
      </c>
      <c r="G632" s="66">
        <f>IF('##zz500##'!K632="","",IF('##zz500##'!K632="no",G631*(1+E632),IF('##zz500##'!T632&lt;&gt;0,G631*(1+'##zz500##'!T632),G631*(1+'##zz500##'!P632))))</f>
        <v>6.6379580735435626</v>
      </c>
      <c r="H632" s="6">
        <f t="shared" si="23"/>
        <v>-2.1219371163936351E-3</v>
      </c>
      <c r="I632" s="17">
        <f>G632/MAX(G$240:G632)-1</f>
        <v>-2.1219371163936351E-3</v>
      </c>
      <c r="N632" s="20"/>
      <c r="O632" s="20"/>
      <c r="S632" s="192"/>
      <c r="Y632" s="39"/>
      <c r="Z632" s="39"/>
      <c r="AA632" s="17"/>
      <c r="AC632" s="142"/>
      <c r="AE632" s="17"/>
      <c r="AG632" s="66"/>
      <c r="AI632" s="17"/>
    </row>
    <row r="633" spans="1:36" x14ac:dyDescent="0.25">
      <c r="A633" s="180">
        <f>IF('##zz500##'!B633&lt;&gt;"",'##zz500##'!B633,"")</f>
        <v>40039</v>
      </c>
      <c r="B633" s="192">
        <v>6779.75</v>
      </c>
      <c r="C633" s="146">
        <f t="shared" si="21"/>
        <v>-4.9334088659175102E-2</v>
      </c>
      <c r="D633" s="143">
        <f>IF('##zz500##'!K633="","",IF('##zz500##'!K633="yes",D632,IF('##zz500##'!T633&lt;&gt;0,D632*(1+'##zz500##'!T633),D632*(1+C633))))</f>
        <v>2.6517886290205204</v>
      </c>
      <c r="E633" s="6">
        <f t="shared" si="22"/>
        <v>0</v>
      </c>
      <c r="F633" s="17">
        <f>D633/MAX(D$240:D633)-1</f>
        <v>-1.7625831971223582E-2</v>
      </c>
      <c r="G633" s="66">
        <f>IF('##zz500##'!K633="","",IF('##zz500##'!K633="no",G632*(1+E633),IF('##zz500##'!T633&lt;&gt;0,G632*(1+'##zz500##'!T633),G632*(1+'##zz500##'!P633))))</f>
        <v>6.9338967253425103</v>
      </c>
      <c r="H633" s="6">
        <f t="shared" si="23"/>
        <v>4.4582784121287133E-2</v>
      </c>
      <c r="I633" s="17">
        <f>G633/MAX(G$240:G633)-1</f>
        <v>0</v>
      </c>
      <c r="N633" s="20"/>
      <c r="O633" s="20"/>
      <c r="S633" s="192"/>
      <c r="Y633" s="39"/>
      <c r="Z633" s="39"/>
      <c r="AA633" s="17"/>
      <c r="AC633" s="142"/>
      <c r="AE633" s="17"/>
      <c r="AG633" s="66"/>
      <c r="AI633" s="17"/>
    </row>
    <row r="634" spans="1:36" x14ac:dyDescent="0.25">
      <c r="A634" s="180">
        <f>IF('##zz500##'!B634&lt;&gt;"",'##zz500##'!B634,"")</f>
        <v>40042</v>
      </c>
      <c r="B634" s="192">
        <v>6325.9</v>
      </c>
      <c r="C634" s="146">
        <f t="shared" si="21"/>
        <v>-6.6941996386297498E-2</v>
      </c>
      <c r="D634" s="143">
        <f>IF('##zz500##'!K634="","",IF('##zz500##'!K634="yes",D633,IF('##zz500##'!T634&lt;&gt;0,D633*(1+'##zz500##'!T634),D633*(1+C634))))</f>
        <v>2.6517886290205204</v>
      </c>
      <c r="E634" s="6">
        <f t="shared" si="22"/>
        <v>0</v>
      </c>
      <c r="F634" s="17">
        <f>D634/MAX(D$240:D634)-1</f>
        <v>-1.7625831971223582E-2</v>
      </c>
      <c r="G634" s="66">
        <f>IF('##zz500##'!K634="","",IF('##zz500##'!K634="no",G633*(1+E634),IF('##zz500##'!T634&lt;&gt;0,G633*(1+'##zz500##'!T634),G633*(1+'##zz500##'!P634))))</f>
        <v>7.4171968378438748</v>
      </c>
      <c r="H634" s="6">
        <f t="shared" si="23"/>
        <v>6.9701083192509117E-2</v>
      </c>
      <c r="I634" s="17">
        <f>G634/MAX(G$240:G634)-1</f>
        <v>0</v>
      </c>
      <c r="N634" s="20"/>
      <c r="O634" s="20"/>
      <c r="S634" s="192"/>
      <c r="Y634" s="39"/>
      <c r="Z634" s="39"/>
      <c r="AA634" s="17"/>
      <c r="AC634" s="142"/>
      <c r="AE634" s="17"/>
      <c r="AG634" s="66"/>
      <c r="AI634" s="17"/>
    </row>
    <row r="635" spans="1:36" x14ac:dyDescent="0.25">
      <c r="A635" s="180">
        <f>IF('##zz500##'!B635&lt;&gt;"",'##zz500##'!B635,"")</f>
        <v>40043</v>
      </c>
      <c r="B635" s="192">
        <v>6434.39</v>
      </c>
      <c r="C635" s="146">
        <f t="shared" si="21"/>
        <v>1.7150128835422773E-2</v>
      </c>
      <c r="D635" s="143">
        <f>IF('##zz500##'!K635="","",IF('##zz500##'!K635="yes",D634,IF('##zz500##'!T635&lt;&gt;0,D634*(1+'##zz500##'!T635),D634*(1+C635))))</f>
        <v>2.6517886290205204</v>
      </c>
      <c r="E635" s="6">
        <f t="shared" si="22"/>
        <v>0</v>
      </c>
      <c r="F635" s="17">
        <f>D635/MAX(D$240:D635)-1</f>
        <v>-1.7625831971223582E-2</v>
      </c>
      <c r="G635" s="66">
        <f>IF('##zz500##'!K635="","",IF('##zz500##'!K635="no",G634*(1+E635),IF('##zz500##'!T635&lt;&gt;0,G634*(1+'##zz500##'!T635),G634*(1+'##zz500##'!P635))))</f>
        <v>7.2699396051292284</v>
      </c>
      <c r="H635" s="6">
        <f t="shared" si="23"/>
        <v>-1.9853488579851808E-2</v>
      </c>
      <c r="I635" s="17">
        <f>G635/MAX(G$240:G635)-1</f>
        <v>-1.9853488579851808E-2</v>
      </c>
      <c r="N635" s="20"/>
      <c r="O635" s="20"/>
      <c r="S635" s="192"/>
      <c r="Y635" s="39"/>
      <c r="Z635" s="39"/>
      <c r="AA635" s="17"/>
      <c r="AC635" s="142"/>
      <c r="AE635" s="17"/>
      <c r="AG635" s="66"/>
      <c r="AI635" s="17"/>
    </row>
    <row r="636" spans="1:36" x14ac:dyDescent="0.25">
      <c r="A636" s="180">
        <f>IF('##zz500##'!B636&lt;&gt;"",'##zz500##'!B636,"")</f>
        <v>40044</v>
      </c>
      <c r="B636" s="192">
        <v>6127.49</v>
      </c>
      <c r="C636" s="146">
        <f t="shared" si="21"/>
        <v>-4.7696829070044022E-2</v>
      </c>
      <c r="D636" s="143">
        <f>IF('##zz500##'!K636="","",IF('##zz500##'!K636="yes",D635,IF('##zz500##'!T636&lt;&gt;0,D635*(1+'##zz500##'!T636),D635*(1+C636))))</f>
        <v>2.6517886290205204</v>
      </c>
      <c r="E636" s="6">
        <f t="shared" si="22"/>
        <v>0</v>
      </c>
      <c r="F636" s="17">
        <f>D636/MAX(D$240:D636)-1</f>
        <v>-1.7625831971223582E-2</v>
      </c>
      <c r="G636" s="66">
        <f>IF('##zz500##'!K636="","",IF('##zz500##'!K636="no",G635*(1+E636),IF('##zz500##'!T636&lt;&gt;0,G635*(1+'##zz500##'!T636),G635*(1+'##zz500##'!P636))))</f>
        <v>7.6461762854356747</v>
      </c>
      <c r="H636" s="6">
        <f t="shared" si="23"/>
        <v>5.1752380451826063E-2</v>
      </c>
      <c r="I636" s="17">
        <f>G636/MAX(G$240:G636)-1</f>
        <v>0</v>
      </c>
      <c r="N636" s="20"/>
      <c r="O636" s="20"/>
      <c r="S636" s="192"/>
      <c r="Y636" s="39"/>
      <c r="Z636" s="39"/>
      <c r="AA636" s="17"/>
      <c r="AC636" s="142"/>
      <c r="AE636" s="17"/>
      <c r="AG636" s="66"/>
      <c r="AI636" s="17"/>
    </row>
    <row r="637" spans="1:36" x14ac:dyDescent="0.25">
      <c r="A637" s="180">
        <f>IF('##zz500##'!B637&lt;&gt;"",'##zz500##'!B637,"")</f>
        <v>40045</v>
      </c>
      <c r="B637" s="192">
        <v>6413.58</v>
      </c>
      <c r="C637" s="146">
        <f t="shared" si="21"/>
        <v>4.6689590680686566E-2</v>
      </c>
      <c r="D637" s="143">
        <f>IF('##zz500##'!K637="","",IF('##zz500##'!K637="yes",D636,IF('##zz500##'!T637&lt;&gt;0,D636*(1+'##zz500##'!T637),D636*(1+C637))))</f>
        <v>2.6517886290205204</v>
      </c>
      <c r="E637" s="6">
        <f t="shared" si="22"/>
        <v>0</v>
      </c>
      <c r="F637" s="17">
        <f>D637/MAX(D$240:D637)-1</f>
        <v>-1.7625831971223582E-2</v>
      </c>
      <c r="G637" s="66">
        <f>IF('##zz500##'!K637="","",IF('##zz500##'!K637="no",G636*(1+E637),IF('##zz500##'!T637&lt;&gt;0,G636*(1+'##zz500##'!T637),G636*(1+'##zz500##'!P637))))</f>
        <v>7.347583793135696</v>
      </c>
      <c r="H637" s="6">
        <f t="shared" si="23"/>
        <v>-3.9051217386752324E-2</v>
      </c>
      <c r="I637" s="17">
        <f>G637/MAX(G$240:G637)-1</f>
        <v>-3.9051217386752324E-2</v>
      </c>
      <c r="N637" s="20"/>
      <c r="O637" s="20"/>
      <c r="S637" s="192"/>
      <c r="Y637" s="39"/>
      <c r="Z637" s="39"/>
      <c r="AA637" s="17"/>
      <c r="AC637" s="142"/>
      <c r="AE637" s="17"/>
      <c r="AG637" s="66"/>
      <c r="AI637" s="17"/>
    </row>
    <row r="638" spans="1:36" x14ac:dyDescent="0.25">
      <c r="A638" s="180">
        <f>IF('##zz500##'!B638&lt;&gt;"",'##zz500##'!B638,"")</f>
        <v>40046</v>
      </c>
      <c r="B638" s="192">
        <v>6629.62</v>
      </c>
      <c r="C638" s="146">
        <f t="shared" si="21"/>
        <v>3.3684775117796883E-2</v>
      </c>
      <c r="D638" s="143">
        <f>IF('##zz500##'!K638="","",IF('##zz500##'!K638="yes",D637,IF('##zz500##'!T638&lt;&gt;0,D637*(1+'##zz500##'!T638),D637*(1+C638))))</f>
        <v>2.6517886290205204</v>
      </c>
      <c r="E638" s="6">
        <f t="shared" si="22"/>
        <v>0</v>
      </c>
      <c r="F638" s="17">
        <f>D638/MAX(D$240:D638)-1</f>
        <v>-1.7625831971223582E-2</v>
      </c>
      <c r="G638" s="66">
        <f>IF('##zz500##'!K638="","",IF('##zz500##'!K638="no",G637*(1+E638),IF('##zz500##'!T638&lt;&gt;0,G637*(1+'##zz500##'!T638),G637*(1+'##zz500##'!P638))))</f>
        <v>7.1435755765669091</v>
      </c>
      <c r="H638" s="6">
        <f t="shared" si="23"/>
        <v>-2.776534740024017E-2</v>
      </c>
      <c r="I638" s="17">
        <f>G638/MAX(G$240:G638)-1</f>
        <v>-6.5732294169846939E-2</v>
      </c>
      <c r="N638" s="20"/>
      <c r="O638" s="20"/>
      <c r="S638" s="192"/>
      <c r="Y638" s="39"/>
      <c r="Z638" s="39"/>
      <c r="AA638" s="17"/>
      <c r="AC638" s="142"/>
      <c r="AE638" s="17"/>
      <c r="AG638" s="66"/>
      <c r="AI638" s="17"/>
    </row>
    <row r="639" spans="1:36" x14ac:dyDescent="0.25">
      <c r="A639" s="180">
        <f>IF('##zz500##'!B639&lt;&gt;"",'##zz500##'!B639,"")</f>
        <v>40049</v>
      </c>
      <c r="B639" s="192">
        <v>6769.36</v>
      </c>
      <c r="C639" s="146">
        <f t="shared" si="21"/>
        <v>2.1078131174939063E-2</v>
      </c>
      <c r="D639" s="143">
        <f>IF('##zz500##'!K639="","",IF('##zz500##'!K639="yes",D638,IF('##zz500##'!T639&lt;&gt;0,D638*(1+'##zz500##'!T639),D638*(1+C639))))</f>
        <v>2.6517886290205204</v>
      </c>
      <c r="E639" s="6">
        <f t="shared" si="22"/>
        <v>0</v>
      </c>
      <c r="F639" s="17">
        <f>D639/MAX(D$240:D639)-1</f>
        <v>-1.7625831971223582E-2</v>
      </c>
      <c r="G639" s="66">
        <f>IF('##zz500##'!K639="","",IF('##zz500##'!K639="no",G638*(1+E639),IF('##zz500##'!T639&lt;&gt;0,G638*(1+'##zz500##'!T639),G638*(1+'##zz500##'!P639))))</f>
        <v>6.9916424574196174</v>
      </c>
      <c r="H639" s="6">
        <f t="shared" si="23"/>
        <v>-2.1268497479844495E-2</v>
      </c>
      <c r="I639" s="17">
        <f>G639/MAX(G$240:G639)-1</f>
        <v>-8.5602764516795604E-2</v>
      </c>
      <c r="N639" s="20"/>
      <c r="O639" s="20"/>
      <c r="S639" s="192"/>
      <c r="Y639" s="39"/>
      <c r="Z639" s="39"/>
      <c r="AA639" s="17"/>
      <c r="AC639" s="142"/>
      <c r="AE639" s="17"/>
      <c r="AG639" s="66"/>
      <c r="AI639" s="17"/>
    </row>
    <row r="640" spans="1:36" x14ac:dyDescent="0.25">
      <c r="A640" s="180">
        <f>IF('##zz500##'!B640&lt;&gt;"",'##zz500##'!B640,"")</f>
        <v>40050</v>
      </c>
      <c r="B640" s="192">
        <v>6669.59</v>
      </c>
      <c r="C640" s="146">
        <f t="shared" si="21"/>
        <v>-1.4738468629235224E-2</v>
      </c>
      <c r="D640" s="143">
        <f>IF('##zz500##'!K640="","",IF('##zz500##'!K640="yes",D639,IF('##zz500##'!T640&lt;&gt;0,D639*(1+'##zz500##'!T640),D639*(1+C640))))</f>
        <v>2.6517886290205204</v>
      </c>
      <c r="E640" s="6">
        <f t="shared" si="22"/>
        <v>0</v>
      </c>
      <c r="F640" s="17">
        <f>D640/MAX(D$240:D640)-1</f>
        <v>-1.7625831971223582E-2</v>
      </c>
      <c r="G640" s="66">
        <f>IF('##zz500##'!K640="","",IF('##zz500##'!K640="no",G639*(1+E640),IF('##zz500##'!T640&lt;&gt;0,G639*(1+'##zz500##'!T640),G639*(1+'##zz500##'!P640))))</f>
        <v>7.1019516167512027</v>
      </c>
      <c r="H640" s="6">
        <f t="shared" si="23"/>
        <v>1.5777288384437371E-2</v>
      </c>
      <c r="I640" s="17">
        <f>G640/MAX(G$240:G640)-1</f>
        <v>-7.1176055634644908E-2</v>
      </c>
      <c r="N640" s="20"/>
      <c r="O640" s="20"/>
      <c r="S640" s="192"/>
      <c r="Y640" s="39"/>
      <c r="Z640" s="39"/>
      <c r="AA640" s="17"/>
      <c r="AC640" s="142"/>
      <c r="AE640" s="17"/>
      <c r="AG640" s="66"/>
      <c r="AI640" s="17"/>
    </row>
    <row r="641" spans="1:36" x14ac:dyDescent="0.25">
      <c r="A641" s="180">
        <f>IF('##zz500##'!B641&lt;&gt;"",'##zz500##'!B641,"")</f>
        <v>40051</v>
      </c>
      <c r="B641" s="192">
        <v>6870.79</v>
      </c>
      <c r="C641" s="146">
        <f t="shared" si="21"/>
        <v>3.0166771870534737E-2</v>
      </c>
      <c r="D641" s="143">
        <f>IF('##zz500##'!K641="","",IF('##zz500##'!K641="yes",D640,IF('##zz500##'!T641&lt;&gt;0,D640*(1+'##zz500##'!T641),D640*(1+C641))))</f>
        <v>2.6517886290205204</v>
      </c>
      <c r="E641" s="6">
        <f t="shared" si="22"/>
        <v>0</v>
      </c>
      <c r="F641" s="17">
        <f>D641/MAX(D$240:D641)-1</f>
        <v>-1.7625831971223582E-2</v>
      </c>
      <c r="G641" s="66">
        <f>IF('##zz500##'!K641="","",IF('##zz500##'!K641="no",G640*(1+E641),IF('##zz500##'!T641&lt;&gt;0,G640*(1+'##zz500##'!T641),G640*(1+'##zz500##'!P641))))</f>
        <v>6.879475737629126</v>
      </c>
      <c r="H641" s="6">
        <f t="shared" si="23"/>
        <v>-3.1326020103731533E-2</v>
      </c>
      <c r="I641" s="17">
        <f>G641/MAX(G$240:G641)-1</f>
        <v>-0.1002724131886612</v>
      </c>
      <c r="N641" s="20"/>
      <c r="O641" s="20"/>
      <c r="S641" s="192"/>
      <c r="Y641" s="39"/>
      <c r="Z641" s="39"/>
      <c r="AA641" s="17"/>
      <c r="AC641" s="142"/>
      <c r="AE641" s="17"/>
      <c r="AG641" s="66"/>
      <c r="AI641" s="17"/>
    </row>
    <row r="642" spans="1:36" x14ac:dyDescent="0.25">
      <c r="A642" s="180">
        <f>IF('##zz500##'!B642&lt;&gt;"",'##zz500##'!B642,"")</f>
        <v>40052</v>
      </c>
      <c r="B642" s="192">
        <v>7009.28</v>
      </c>
      <c r="C642" s="146">
        <f t="shared" si="21"/>
        <v>2.0156343011502376E-2</v>
      </c>
      <c r="D642" s="143">
        <f>IF('##zz500##'!K642="","",IF('##zz500##'!K642="yes",D641,IF('##zz500##'!T642&lt;&gt;0,D641*(1+'##zz500##'!T642),D641*(1+C642))))</f>
        <v>2.6517886290205204</v>
      </c>
      <c r="E642" s="6">
        <f t="shared" si="22"/>
        <v>0</v>
      </c>
      <c r="F642" s="17">
        <f>D642/MAX(D$240:D642)-1</f>
        <v>-1.7625831971223582E-2</v>
      </c>
      <c r="G642" s="66">
        <f>IF('##zz500##'!K642="","",IF('##zz500##'!K642="no",G641*(1+E642),IF('##zz500##'!T642&lt;&gt;0,G641*(1+'##zz500##'!T642),G641*(1+'##zz500##'!P642))))</f>
        <v>6.8136684292174268</v>
      </c>
      <c r="H642" s="6">
        <f t="shared" si="23"/>
        <v>-9.5657446761165943E-3</v>
      </c>
      <c r="I642" s="17">
        <f>G642/MAX(G$240:G642)-1</f>
        <v>-0.10887897756215703</v>
      </c>
      <c r="N642" s="20"/>
      <c r="O642" s="20"/>
      <c r="S642" s="192"/>
      <c r="Y642" s="39"/>
      <c r="Z642" s="39"/>
      <c r="AA642" s="17"/>
      <c r="AC642" s="142"/>
      <c r="AE642" s="17"/>
      <c r="AG642" s="66"/>
      <c r="AI642" s="17"/>
    </row>
    <row r="643" spans="1:36" x14ac:dyDescent="0.25">
      <c r="A643" s="180">
        <f>IF('##zz500##'!B643&lt;&gt;"",'##zz500##'!B643,"")</f>
        <v>40053</v>
      </c>
      <c r="B643" s="192">
        <v>6927.69</v>
      </c>
      <c r="C643" s="146">
        <f t="shared" si="21"/>
        <v>-1.1640282596785956E-2</v>
      </c>
      <c r="D643" s="143">
        <f>IF('##zz500##'!K643="","",IF('##zz500##'!K643="yes",D642,IF('##zz500##'!T643&lt;&gt;0,D642*(1+'##zz500##'!T643),D642*(1+C643))))</f>
        <v>2.6517886290205204</v>
      </c>
      <c r="E643" s="6">
        <f t="shared" si="22"/>
        <v>0</v>
      </c>
      <c r="F643" s="17">
        <f>D643/MAX(D$240:D643)-1</f>
        <v>-1.7625831971223582E-2</v>
      </c>
      <c r="G643" s="66">
        <f>IF('##zz500##'!K643="","",IF('##zz500##'!K643="no",G642*(1+E643),IF('##zz500##'!T643&lt;&gt;0,G642*(1+'##zz500##'!T643),G642*(1+'##zz500##'!P643))))</f>
        <v>6.9978312701811465</v>
      </c>
      <c r="H643" s="6">
        <f t="shared" si="23"/>
        <v>2.7028441855787788E-2</v>
      </c>
      <c r="I643" s="17">
        <f>G643/MAX(G$240:G643)-1</f>
        <v>-8.4793364820725636E-2</v>
      </c>
      <c r="N643" s="20"/>
      <c r="O643" s="20"/>
      <c r="S643" s="192"/>
      <c r="Y643" s="39"/>
      <c r="Z643" s="39"/>
      <c r="AA643" s="17"/>
      <c r="AC643" s="142"/>
      <c r="AE643" s="17"/>
      <c r="AG643" s="66"/>
      <c r="AI643" s="17"/>
    </row>
    <row r="644" spans="1:36" x14ac:dyDescent="0.25">
      <c r="A644" s="180">
        <f>IF('##zz500##'!B644&lt;&gt;"",'##zz500##'!B644,"")</f>
        <v>40056</v>
      </c>
      <c r="B644" s="192">
        <v>6542.85</v>
      </c>
      <c r="C644" s="146">
        <f t="shared" ref="C644:C707" si="24">IF(AND(B643&gt;0,B644&gt;0),B644/B643-1,"")</f>
        <v>-5.5550984527309888E-2</v>
      </c>
      <c r="D644" s="143">
        <f>IF('##zz500##'!K644="","",IF('##zz500##'!K644="yes",D643,IF('##zz500##'!T644&lt;&gt;0,D643*(1+'##zz500##'!T644),D643*(1+C644))))</f>
        <v>2.6517886290205204</v>
      </c>
      <c r="E644" s="6">
        <f t="shared" si="22"/>
        <v>0</v>
      </c>
      <c r="F644" s="17">
        <f>D644/MAX(D$240:D644)-1</f>
        <v>-1.7625831971223582E-2</v>
      </c>
      <c r="G644" s="66">
        <f>IF('##zz500##'!K644="","",IF('##zz500##'!K644="no",G643*(1+E644),IF('##zz500##'!T644&lt;&gt;0,G643*(1+'##zz500##'!T644),G643*(1+'##zz500##'!P644))))</f>
        <v>7.4999877522029461</v>
      </c>
      <c r="H644" s="6">
        <f t="shared" si="23"/>
        <v>7.1758872518342454E-2</v>
      </c>
      <c r="I644" s="17">
        <f>G644/MAX(G$240:G644)-1</f>
        <v>-1.9119168558954902E-2</v>
      </c>
      <c r="N644" s="20"/>
      <c r="O644" s="20"/>
      <c r="S644" s="192"/>
      <c r="Y644" s="39"/>
      <c r="Z644" s="39"/>
      <c r="AA644" s="17"/>
      <c r="AC644" s="142"/>
      <c r="AE644" s="17"/>
      <c r="AG644" s="66"/>
      <c r="AI644" s="17"/>
    </row>
    <row r="645" spans="1:36" x14ac:dyDescent="0.25">
      <c r="A645" s="180">
        <f>IF('##zz500##'!B645&lt;&gt;"",'##zz500##'!B645,"")</f>
        <v>40057</v>
      </c>
      <c r="B645" s="192">
        <v>6618.43</v>
      </c>
      <c r="C645" s="146">
        <f t="shared" si="24"/>
        <v>1.1551540995132115E-2</v>
      </c>
      <c r="D645" s="143">
        <f>IF('##zz500##'!K645="","",IF('##zz500##'!K645="yes",D644,IF('##zz500##'!T645&lt;&gt;0,D644*(1+'##zz500##'!T645),D644*(1+C645))))</f>
        <v>2.6517886290205204</v>
      </c>
      <c r="E645" s="6">
        <f t="shared" si="22"/>
        <v>0</v>
      </c>
      <c r="F645" s="17">
        <f>D645/MAX(D$240:D645)-1</f>
        <v>-1.7625831971223582E-2</v>
      </c>
      <c r="G645" s="66">
        <f>IF('##zz500##'!K645="","",IF('##zz500##'!K645="no",G644*(1+E645),IF('##zz500##'!T645&lt;&gt;0,G644*(1+'##zz500##'!T645),G644*(1+'##zz500##'!P645))))</f>
        <v>7.5748732308879978</v>
      </c>
      <c r="H645" s="6">
        <f t="shared" si="23"/>
        <v>9.9847467968272596E-3</v>
      </c>
      <c r="I645" s="17">
        <f>G645/MAX(G$240:G645)-1</f>
        <v>-9.3253218191547971E-3</v>
      </c>
      <c r="N645" s="20"/>
      <c r="O645" s="20"/>
      <c r="S645" s="192"/>
      <c r="Y645" s="39"/>
      <c r="Z645" s="39"/>
      <c r="AA645" s="17"/>
      <c r="AC645" s="142"/>
      <c r="AE645" s="17"/>
      <c r="AG645" s="66"/>
      <c r="AI645" s="17"/>
    </row>
    <row r="646" spans="1:36" x14ac:dyDescent="0.25">
      <c r="A646" s="180">
        <f>IF('##zz500##'!B646&lt;&gt;"",'##zz500##'!B646,"")</f>
        <v>40058</v>
      </c>
      <c r="B646" s="192">
        <v>6721.5</v>
      </c>
      <c r="C646" s="146">
        <f t="shared" si="24"/>
        <v>1.5573179742023324E-2</v>
      </c>
      <c r="D646" s="143">
        <f>IF('##zz500##'!K646="","",IF('##zz500##'!K646="yes",D645,IF('##zz500##'!T646&lt;&gt;0,D645*(1+'##zz500##'!T646),D645*(1+C646))))</f>
        <v>2.6517886290205204</v>
      </c>
      <c r="E646" s="6">
        <f t="shared" si="22"/>
        <v>0</v>
      </c>
      <c r="F646" s="17">
        <f>D646/MAX(D$240:D646)-1</f>
        <v>-1.7625831971223582E-2</v>
      </c>
      <c r="G646" s="66">
        <f>IF('##zz500##'!K646="","",IF('##zz500##'!K646="no",G645*(1+E646),IF('##zz500##'!T646&lt;&gt;0,G645*(1+'##zz500##'!T646),G645*(1+'##zz500##'!P646))))</f>
        <v>7.5286575107871796</v>
      </c>
      <c r="H646" s="6">
        <f t="shared" si="23"/>
        <v>-6.1011872663907507E-3</v>
      </c>
      <c r="I646" s="17">
        <f>G646/MAX(G$240:G646)-1</f>
        <v>-1.5369613550807459E-2</v>
      </c>
      <c r="N646" s="20"/>
      <c r="O646" s="20"/>
      <c r="S646" s="192"/>
      <c r="Y646" s="39"/>
      <c r="Z646" s="39"/>
      <c r="AA646" s="17"/>
      <c r="AC646" s="142"/>
      <c r="AE646" s="17"/>
      <c r="AG646" s="66"/>
      <c r="AI646" s="17"/>
    </row>
    <row r="647" spans="1:36" x14ac:dyDescent="0.25">
      <c r="A647" s="180">
        <f>IF('##zz500##'!B647&lt;&gt;"",'##zz500##'!B647,"")</f>
        <v>40059</v>
      </c>
      <c r="B647" s="192">
        <v>6969.47</v>
      </c>
      <c r="C647" s="146">
        <f t="shared" si="24"/>
        <v>3.6892062783604906E-2</v>
      </c>
      <c r="D647" s="143">
        <f>IF('##zz500##'!K647="","",IF('##zz500##'!K647="yes",D646,IF('##zz500##'!T647&lt;&gt;0,D646*(1+'##zz500##'!T647),D646*(1+C647))))</f>
        <v>2.6517886290205204</v>
      </c>
      <c r="E647" s="6">
        <f t="shared" si="22"/>
        <v>0</v>
      </c>
      <c r="F647" s="17">
        <f>D647/MAX(D$240:D647)-1</f>
        <v>-1.7625831971223582E-2</v>
      </c>
      <c r="G647" s="66">
        <f>IF('##zz500##'!K647="","",IF('##zz500##'!K647="no",G646*(1+E647),IF('##zz500##'!T647&lt;&gt;0,G646*(1+'##zz500##'!T647),G646*(1+'##zz500##'!P647))))</f>
        <v>7.1542618255410702</v>
      </c>
      <c r="H647" s="6">
        <f t="shared" si="23"/>
        <v>-4.9729408557856347E-2</v>
      </c>
      <c r="I647" s="17">
        <f>G647/MAX(G$240:G647)-1</f>
        <v>-6.4334700317019378E-2</v>
      </c>
      <c r="N647" s="20"/>
      <c r="O647" s="20"/>
      <c r="S647" s="192"/>
      <c r="Y647" s="39"/>
      <c r="Z647" s="39"/>
      <c r="AA647" s="17"/>
      <c r="AC647" s="142"/>
      <c r="AE647" s="17"/>
      <c r="AG647" s="66"/>
      <c r="AI647" s="17"/>
    </row>
    <row r="648" spans="1:36" x14ac:dyDescent="0.25">
      <c r="A648" s="180">
        <f>IF('##zz500##'!B648&lt;&gt;"",'##zz500##'!B648,"")</f>
        <v>40060</v>
      </c>
      <c r="B648" s="192">
        <v>7053.5</v>
      </c>
      <c r="C648" s="146">
        <f t="shared" si="24"/>
        <v>1.2056870895491345E-2</v>
      </c>
      <c r="D648" s="143">
        <f>IF('##zz500##'!K648="","",IF('##zz500##'!K648="yes",D647,IF('##zz500##'!T648&lt;&gt;0,D647*(1+'##zz500##'!T648),D647*(1+C648))))</f>
        <v>2.6517886290205204</v>
      </c>
      <c r="E648" s="6">
        <f t="shared" si="22"/>
        <v>0</v>
      </c>
      <c r="F648" s="17">
        <f>D648/MAX(D$240:D648)-1</f>
        <v>-1.7625831971223582E-2</v>
      </c>
      <c r="G648" s="66">
        <f>IF('##zz500##'!K648="","",IF('##zz500##'!K648="no",G647*(1+E648),IF('##zz500##'!T648&lt;&gt;0,G647*(1+'##zz500##'!T648),G647*(1+'##zz500##'!P648))))</f>
        <v>7.025639409484234</v>
      </c>
      <c r="H648" s="6">
        <f t="shared" si="23"/>
        <v>-1.7978432882851392E-2</v>
      </c>
      <c r="I648" s="17">
        <f>G648/MAX(G$240:G648)-1</f>
        <v>-8.1156496108182874E-2</v>
      </c>
      <c r="N648" s="20"/>
      <c r="O648" s="20"/>
      <c r="S648" s="192"/>
      <c r="Y648" s="39"/>
      <c r="Z648" s="39"/>
      <c r="AA648" s="17"/>
      <c r="AC648" s="142"/>
      <c r="AE648" s="17"/>
      <c r="AF648" s="14"/>
      <c r="AG648" s="66"/>
      <c r="AI648" s="17"/>
      <c r="AJ648" s="14"/>
    </row>
    <row r="649" spans="1:36" x14ac:dyDescent="0.25">
      <c r="A649" s="180">
        <f>IF('##zz500##'!B649&lt;&gt;"",'##zz500##'!B649,"")</f>
        <v>40063</v>
      </c>
      <c r="B649" s="192">
        <v>7134.4</v>
      </c>
      <c r="C649" s="146">
        <f t="shared" si="24"/>
        <v>1.1469483235273303E-2</v>
      </c>
      <c r="D649" s="143">
        <f>IF('##zz500##'!K649="","",IF('##zz500##'!K649="yes",D648,IF('##zz500##'!T649&lt;&gt;0,D648*(1+'##zz500##'!T649),D648*(1+C649))))</f>
        <v>2.6517886290205204</v>
      </c>
      <c r="E649" s="6">
        <f t="shared" si="22"/>
        <v>0</v>
      </c>
      <c r="F649" s="17">
        <f>D649/MAX(D$240:D649)-1</f>
        <v>-1.7625831971223582E-2</v>
      </c>
      <c r="G649" s="66">
        <f>IF('##zz500##'!K649="","",IF('##zz500##'!K649="no",G648*(1+E649),IF('##zz500##'!T649&lt;&gt;0,G648*(1+'##zz500##'!T649),G648*(1+'##zz500##'!P649))))</f>
        <v>6.9487392790628011</v>
      </c>
      <c r="H649" s="6">
        <f t="shared" si="23"/>
        <v>-1.0945641519492399E-2</v>
      </c>
      <c r="I649" s="17">
        <f>G649/MAX(G$240:G649)-1</f>
        <v>-9.1213827714297091E-2</v>
      </c>
      <c r="N649" s="20"/>
      <c r="O649" s="20"/>
      <c r="S649" s="192"/>
      <c r="Y649" s="39"/>
      <c r="Z649" s="39"/>
      <c r="AA649" s="17"/>
      <c r="AC649" s="142"/>
      <c r="AE649" s="17"/>
      <c r="AG649" s="66"/>
      <c r="AI649" s="17"/>
    </row>
    <row r="650" spans="1:36" x14ac:dyDescent="0.25">
      <c r="A650" s="180">
        <f>IF('##zz500##'!B650&lt;&gt;"",'##zz500##'!B650,"")</f>
        <v>40064</v>
      </c>
      <c r="B650" s="192">
        <v>7233.75</v>
      </c>
      <c r="C650" s="146">
        <f t="shared" si="24"/>
        <v>1.3925487777528556E-2</v>
      </c>
      <c r="D650" s="143">
        <f>IF('##zz500##'!K650="","",IF('##zz500##'!K650="yes",D649,IF('##zz500##'!T650&lt;&gt;0,D649*(1+'##zz500##'!T650),D649*(1+C650))))</f>
        <v>2.6517886290205204</v>
      </c>
      <c r="E650" s="6">
        <f t="shared" si="22"/>
        <v>0</v>
      </c>
      <c r="F650" s="17">
        <f>D650/MAX(D$240:D650)-1</f>
        <v>-1.7625831971223582E-2</v>
      </c>
      <c r="G650" s="66">
        <f>IF('##zz500##'!K650="","",IF('##zz500##'!K650="no",G649*(1+E650),IF('##zz500##'!T650&lt;&gt;0,G649*(1+'##zz500##'!T650),G649*(1+'##zz500##'!P650))))</f>
        <v>6.9195554282175662</v>
      </c>
      <c r="H650" s="6">
        <f t="shared" si="23"/>
        <v>-4.1998770817561759E-3</v>
      </c>
      <c r="I650" s="17">
        <f>G650/MAX(G$240:G650)-1</f>
        <v>-9.5030617931496697E-2</v>
      </c>
      <c r="N650" s="20"/>
      <c r="O650" s="20"/>
      <c r="S650" s="192"/>
      <c r="Y650" s="39"/>
      <c r="Z650" s="39"/>
      <c r="AA650" s="17"/>
      <c r="AC650" s="142"/>
      <c r="AE650" s="17"/>
      <c r="AG650" s="66"/>
      <c r="AI650" s="17"/>
    </row>
    <row r="651" spans="1:36" x14ac:dyDescent="0.25">
      <c r="A651" s="180">
        <f>IF('##zz500##'!B651&lt;&gt;"",'##zz500##'!B651,"")</f>
        <v>40065</v>
      </c>
      <c r="B651" s="192">
        <v>7278.41</v>
      </c>
      <c r="C651" s="146">
        <f t="shared" si="24"/>
        <v>6.1738379125626519E-3</v>
      </c>
      <c r="D651" s="143">
        <f>IF('##zz500##'!K651="","",IF('##zz500##'!K651="yes",D650,IF('##zz500##'!T651&lt;&gt;0,D650*(1+'##zz500##'!T651),D650*(1+C651))))</f>
        <v>2.66816034219447</v>
      </c>
      <c r="E651" s="6">
        <f t="shared" si="22"/>
        <v>6.1738379125626519E-3</v>
      </c>
      <c r="F651" s="17">
        <f>D651/MAX(D$240:D651)-1</f>
        <v>-1.156081308832535E-2</v>
      </c>
      <c r="G651" s="66">
        <f>IF('##zz500##'!K651="","",IF('##zz500##'!K651="no",G650*(1+E651),IF('##zz500##'!T651&lt;&gt;0,G650*(1+'##zz500##'!T651),G650*(1+'##zz500##'!P651))))</f>
        <v>6.9622756418583744</v>
      </c>
      <c r="H651" s="6">
        <f t="shared" si="23"/>
        <v>6.1738379125626519E-3</v>
      </c>
      <c r="I651" s="17">
        <f>G651/MAX(G$240:G651)-1</f>
        <v>-8.9443483650773814E-2</v>
      </c>
      <c r="N651" s="20"/>
      <c r="O651" s="20"/>
      <c r="S651" s="192"/>
      <c r="Y651" s="39"/>
      <c r="Z651" s="39"/>
      <c r="AA651" s="17"/>
      <c r="AC651" s="142"/>
      <c r="AE651" s="17"/>
      <c r="AG651" s="66"/>
      <c r="AI651" s="17"/>
    </row>
    <row r="652" spans="1:36" x14ac:dyDescent="0.25">
      <c r="A652" s="180">
        <f>IF('##zz500##'!B652&lt;&gt;"",'##zz500##'!B652,"")</f>
        <v>40066</v>
      </c>
      <c r="B652" s="192">
        <v>7212.64</v>
      </c>
      <c r="C652" s="146">
        <f t="shared" si="24"/>
        <v>-9.0363142499528815E-3</v>
      </c>
      <c r="D652" s="143">
        <f>IF('##zz500##'!K652="","",IF('##zz500##'!K652="yes",D651,IF('##zz500##'!T652&lt;&gt;0,D651*(1+'##zz500##'!T652),D651*(1+C652))))</f>
        <v>2.644050006873139</v>
      </c>
      <c r="E652" s="6">
        <f t="shared" si="22"/>
        <v>-9.0363142499528815E-3</v>
      </c>
      <c r="F652" s="17">
        <f>D652/MAX(D$240:D652)-1</f>
        <v>-2.0492660198227153E-2</v>
      </c>
      <c r="G652" s="66">
        <f>IF('##zz500##'!K652="","",IF('##zz500##'!K652="no",G651*(1+E652),IF('##zz500##'!T652&lt;&gt;0,G651*(1+'##zz500##'!T652),G651*(1+'##zz500##'!P652))))</f>
        <v>6.8993623312637498</v>
      </c>
      <c r="H652" s="6">
        <f t="shared" si="23"/>
        <v>-9.0363142499528815E-3</v>
      </c>
      <c r="I652" s="17">
        <f>G652/MAX(G$240:G652)-1</f>
        <v>-9.7671558474847764E-2</v>
      </c>
      <c r="N652" s="20"/>
      <c r="O652" s="20"/>
      <c r="S652" s="192"/>
      <c r="Y652" s="39"/>
      <c r="Z652" s="39"/>
      <c r="AA652" s="17"/>
      <c r="AC652" s="142"/>
      <c r="AE652" s="17"/>
      <c r="AG652" s="66"/>
      <c r="AI652" s="17"/>
    </row>
    <row r="653" spans="1:36" x14ac:dyDescent="0.25">
      <c r="A653" s="180">
        <f>IF('##zz500##'!B653&lt;&gt;"",'##zz500##'!B653,"")</f>
        <v>40067</v>
      </c>
      <c r="B653" s="192">
        <v>7310.8</v>
      </c>
      <c r="C653" s="146">
        <f t="shared" si="24"/>
        <v>1.3609441203221051E-2</v>
      </c>
      <c r="D653" s="143">
        <f>IF('##zz500##'!K653="","",IF('##zz500##'!K653="yes",D652,IF('##zz500##'!T653&lt;&gt;0,D652*(1+'##zz500##'!T653),D652*(1+C653))))</f>
        <v>2.6800340499800552</v>
      </c>
      <c r="E653" s="6">
        <f t="shared" si="22"/>
        <v>1.3609441203221051E-2</v>
      </c>
      <c r="F653" s="17">
        <f>D653/MAX(D$240:D653)-1</f>
        <v>-7.162112649071406E-3</v>
      </c>
      <c r="G653" s="66">
        <f>IF('##zz500##'!K653="","",IF('##zz500##'!K653="no",G652*(1+E653),IF('##zz500##'!T653&lt;&gt;0,G652*(1+'##zz500##'!T653),G652*(1+'##zz500##'!P653))))</f>
        <v>6.9932587972508022</v>
      </c>
      <c r="H653" s="6">
        <f t="shared" si="23"/>
        <v>1.3609441203221051E-2</v>
      </c>
      <c r="I653" s="17">
        <f>G653/MAX(G$240:G653)-1</f>
        <v>-8.5391372603917048E-2</v>
      </c>
      <c r="N653" s="20"/>
      <c r="O653" s="20"/>
      <c r="S653" s="192"/>
      <c r="Y653" s="39"/>
      <c r="Z653" s="39"/>
      <c r="AA653" s="17"/>
      <c r="AC653" s="142"/>
      <c r="AE653" s="17"/>
      <c r="AG653" s="66"/>
      <c r="AI653" s="17"/>
    </row>
    <row r="654" spans="1:36" x14ac:dyDescent="0.25">
      <c r="A654" s="180">
        <f>IF('##zz500##'!B654&lt;&gt;"",'##zz500##'!B654,"")</f>
        <v>40070</v>
      </c>
      <c r="B654" s="192">
        <v>7533.69</v>
      </c>
      <c r="C654" s="146">
        <f t="shared" si="24"/>
        <v>3.0487771516113149E-2</v>
      </c>
      <c r="D654" s="143">
        <f>IF('##zz500##'!K654="","",IF('##zz500##'!K654="yes",D653,IF('##zz500##'!T654&lt;&gt;0,D653*(1+'##zz500##'!T654),D653*(1+C654))))</f>
        <v>2.7617423157512504</v>
      </c>
      <c r="E654" s="6">
        <f t="shared" si="22"/>
        <v>3.0487771516113149E-2</v>
      </c>
      <c r="F654" s="17">
        <f>D654/MAX(D$240:D654)-1</f>
        <v>0</v>
      </c>
      <c r="G654" s="66">
        <f>IF('##zz500##'!K654="","",IF('##zz500##'!K654="no",G653*(1+E654),IF('##zz500##'!T654&lt;&gt;0,G653*(1+'##zz500##'!T654),G653*(1+'##zz500##'!P654))))</f>
        <v>7.2064676736144326</v>
      </c>
      <c r="H654" s="6">
        <f t="shared" si="23"/>
        <v>3.0487771516113149E-2</v>
      </c>
      <c r="I654" s="17">
        <f>G654/MAX(G$240:G654)-1</f>
        <v>-5.7506993745199519E-2</v>
      </c>
      <c r="N654" s="20"/>
      <c r="O654" s="20"/>
      <c r="S654" s="192"/>
      <c r="Y654" s="39"/>
      <c r="Z654" s="39"/>
      <c r="AA654" s="17"/>
      <c r="AC654" s="142"/>
      <c r="AE654" s="17"/>
      <c r="AG654" s="66"/>
      <c r="AI654" s="17"/>
    </row>
    <row r="655" spans="1:36" x14ac:dyDescent="0.25">
      <c r="A655" s="180">
        <f>IF('##zz500##'!B655&lt;&gt;"",'##zz500##'!B655,"")</f>
        <v>40071</v>
      </c>
      <c r="B655" s="192">
        <v>7665.22</v>
      </c>
      <c r="C655" s="146">
        <f t="shared" si="24"/>
        <v>1.7458907918961541E-2</v>
      </c>
      <c r="D655" s="143">
        <f>IF('##zz500##'!K655="","",IF('##zz500##'!K655="yes",D654,IF('##zz500##'!T655&lt;&gt;0,D654*(1+'##zz500##'!T655),D654*(1+C655))))</f>
        <v>2.809959320537851</v>
      </c>
      <c r="E655" s="6">
        <f t="shared" si="22"/>
        <v>1.7458907918961541E-2</v>
      </c>
      <c r="F655" s="17">
        <f>D655/MAX(D$240:D655)-1</f>
        <v>0</v>
      </c>
      <c r="G655" s="66">
        <f>IF('##zz500##'!K655="","",IF('##zz500##'!K655="no",G654*(1+E655),IF('##zz500##'!T655&lt;&gt;0,G654*(1+'##zz500##'!T655),G654*(1+'##zz500##'!P655))))</f>
        <v>7.3322847291490403</v>
      </c>
      <c r="H655" s="6">
        <f t="shared" si="23"/>
        <v>1.7458907918961541E-2</v>
      </c>
      <c r="I655" s="17">
        <f>G655/MAX(G$240:G655)-1</f>
        <v>-4.1052095134731625E-2</v>
      </c>
      <c r="N655" s="20"/>
      <c r="O655" s="20"/>
      <c r="S655" s="192"/>
      <c r="Y655" s="39"/>
      <c r="Z655" s="39"/>
      <c r="AA655" s="17"/>
      <c r="AC655" s="142"/>
      <c r="AE655" s="17"/>
      <c r="AG655" s="66"/>
      <c r="AI655" s="17"/>
    </row>
    <row r="656" spans="1:36" x14ac:dyDescent="0.25">
      <c r="A656" s="180">
        <f>IF('##zz500##'!B656&lt;&gt;"",'##zz500##'!B656,"")</f>
        <v>40072</v>
      </c>
      <c r="B656" s="192">
        <v>7697.01</v>
      </c>
      <c r="C656" s="146">
        <f t="shared" si="24"/>
        <v>4.1473043174233837E-3</v>
      </c>
      <c r="D656" s="143">
        <f>IF('##zz500##'!K656="","",IF('##zz500##'!K656="yes",D655,IF('##zz500##'!T656&lt;&gt;0,D655*(1+'##zz500##'!T656),D655*(1+C656))))</f>
        <v>2.8216130769597019</v>
      </c>
      <c r="E656" s="6">
        <f t="shared" si="22"/>
        <v>4.1473043174233837E-3</v>
      </c>
      <c r="F656" s="17">
        <f>D656/MAX(D$240:D656)-1</f>
        <v>0</v>
      </c>
      <c r="G656" s="66">
        <f>IF('##zz500##'!K656="","",IF('##zz500##'!K656="no",G655*(1+E656),IF('##zz500##'!T656&lt;&gt;0,G655*(1+'##zz500##'!T656),G655*(1+'##zz500##'!P656))))</f>
        <v>7.3626939452628175</v>
      </c>
      <c r="H656" s="6">
        <f t="shared" si="23"/>
        <v>4.1473043174233837E-3</v>
      </c>
      <c r="I656" s="17">
        <f>G656/MAX(G$240:G656)-1</f>
        <v>-3.7075046348699847E-2</v>
      </c>
      <c r="N656" s="20"/>
      <c r="O656" s="20"/>
      <c r="S656" s="192"/>
      <c r="Y656" s="39"/>
      <c r="Z656" s="39"/>
      <c r="AA656" s="17"/>
      <c r="AC656" s="142"/>
      <c r="AE656" s="17"/>
      <c r="AG656" s="66"/>
      <c r="AI656" s="17"/>
    </row>
    <row r="657" spans="1:36" x14ac:dyDescent="0.25">
      <c r="A657" s="180">
        <f>IF('##zz500##'!B657&lt;&gt;"",'##zz500##'!B657,"")</f>
        <v>40073</v>
      </c>
      <c r="B657" s="192">
        <v>7900.64</v>
      </c>
      <c r="C657" s="146">
        <f t="shared" si="24"/>
        <v>2.6455727613709845E-2</v>
      </c>
      <c r="D657" s="143">
        <f>IF('##zz500##'!K657="","",IF('##zz500##'!K657="yes",D656,IF('##zz500##'!T657&lt;&gt;0,D656*(1+'##zz500##'!T657),D656*(1+C657))))</f>
        <v>2.8962609039550293</v>
      </c>
      <c r="E657" s="6">
        <f t="shared" si="22"/>
        <v>2.6455727613709845E-2</v>
      </c>
      <c r="F657" s="17">
        <f>D657/MAX(D$240:D657)-1</f>
        <v>0</v>
      </c>
      <c r="G657" s="66">
        <f>IF('##zz500##'!K657="","",IF('##zz500##'!K657="no",G656*(1+E657),IF('##zz500##'!T657&lt;&gt;0,G656*(1+'##zz500##'!T657),G656*(1+'##zz500##'!P657))))</f>
        <v>7.5574793707818015</v>
      </c>
      <c r="H657" s="6">
        <f t="shared" si="23"/>
        <v>2.6455727613709845E-2</v>
      </c>
      <c r="I657" s="17">
        <f>G657/MAX(G$240:G657)-1</f>
        <v>-1.160016606245684E-2</v>
      </c>
      <c r="N657" s="20"/>
      <c r="O657" s="20"/>
      <c r="S657" s="192"/>
      <c r="Y657" s="39"/>
      <c r="Z657" s="39"/>
      <c r="AA657" s="17"/>
      <c r="AC657" s="142"/>
      <c r="AE657" s="17"/>
      <c r="AG657" s="66"/>
      <c r="AI657" s="17"/>
    </row>
    <row r="658" spans="1:36" x14ac:dyDescent="0.25">
      <c r="A658" s="180">
        <f>IF('##zz500##'!B658&lt;&gt;"",'##zz500##'!B658,"")</f>
        <v>40074</v>
      </c>
      <c r="B658" s="192">
        <v>7712.12</v>
      </c>
      <c r="C658" s="146">
        <f t="shared" si="24"/>
        <v>-2.3861358067194582E-2</v>
      </c>
      <c r="D658" s="143">
        <f>IF('##zz500##'!K658="","",IF('##zz500##'!K658="yes",D657,IF('##zz500##'!T658&lt;&gt;0,D657*(1+'##zz500##'!T658),D657*(1+C658))))</f>
        <v>2.8962609039550293</v>
      </c>
      <c r="E658" s="6">
        <f t="shared" si="22"/>
        <v>0</v>
      </c>
      <c r="F658" s="17">
        <f>D658/MAX(D$240:D658)-1</f>
        <v>0</v>
      </c>
      <c r="G658" s="66">
        <f>IF('##zz500##'!K658="","",IF('##zz500##'!K658="no",G657*(1+E658),IF('##zz500##'!T658&lt;&gt;0,G657*(1+'##zz500##'!T658),G657*(1+'##zz500##'!P658))))</f>
        <v>7.8093647448428101</v>
      </c>
      <c r="H658" s="6">
        <f t="shared" si="23"/>
        <v>3.3329283707320467E-2</v>
      </c>
      <c r="I658" s="17">
        <f>G658/MAX(G$240:G658)-1</f>
        <v>0</v>
      </c>
      <c r="N658" s="20"/>
      <c r="O658" s="20"/>
      <c r="S658" s="192"/>
      <c r="Y658" s="39"/>
      <c r="Z658" s="39"/>
      <c r="AA658" s="17"/>
      <c r="AC658" s="142"/>
      <c r="AE658" s="17"/>
      <c r="AG658" s="66"/>
      <c r="AI658" s="17"/>
    </row>
    <row r="659" spans="1:36" x14ac:dyDescent="0.25">
      <c r="A659" s="180">
        <f>IF('##zz500##'!B659&lt;&gt;"",'##zz500##'!B659,"")</f>
        <v>40077</v>
      </c>
      <c r="B659" s="192">
        <v>7787.25</v>
      </c>
      <c r="C659" s="146">
        <f t="shared" si="24"/>
        <v>9.7418089967480359E-3</v>
      </c>
      <c r="D659" s="143">
        <f>IF('##zz500##'!K659="","",IF('##zz500##'!K659="yes",D658,IF('##zz500##'!T659&lt;&gt;0,D658*(1+'##zz500##'!T659),D658*(1+C659))))</f>
        <v>2.9244757244861082</v>
      </c>
      <c r="E659" s="6">
        <f t="shared" si="22"/>
        <v>9.7418089967480359E-3</v>
      </c>
      <c r="F659" s="17">
        <f>D659/MAX(D$240:D659)-1</f>
        <v>0</v>
      </c>
      <c r="G659" s="66">
        <f>IF('##zz500##'!K659="","",IF('##zz500##'!K659="no",G658*(1+E659),IF('##zz500##'!T659&lt;&gt;0,G658*(1+'##zz500##'!T659),G658*(1+'##zz500##'!P659))))</f>
        <v>7.8854420845730067</v>
      </c>
      <c r="H659" s="6">
        <f t="shared" si="23"/>
        <v>9.7418089967480359E-3</v>
      </c>
      <c r="I659" s="17">
        <f>G659/MAX(G$240:G659)-1</f>
        <v>0</v>
      </c>
      <c r="N659" s="20"/>
      <c r="O659" s="20"/>
      <c r="S659" s="192"/>
      <c r="Y659" s="39"/>
      <c r="Z659" s="39"/>
      <c r="AA659" s="17"/>
      <c r="AC659" s="142"/>
      <c r="AE659" s="17"/>
      <c r="AG659" s="66"/>
      <c r="AI659" s="17"/>
    </row>
    <row r="660" spans="1:36" x14ac:dyDescent="0.25">
      <c r="A660" s="180">
        <f>IF('##zz500##'!B660&lt;&gt;"",'##zz500##'!B660,"")</f>
        <v>40078</v>
      </c>
      <c r="B660" s="192">
        <v>7681.68</v>
      </c>
      <c r="C660" s="146">
        <f t="shared" si="24"/>
        <v>-1.3556775498410834E-2</v>
      </c>
      <c r="D660" s="143">
        <f>IF('##zz500##'!K660="","",IF('##zz500##'!K660="yes",D659,IF('##zz500##'!T660&lt;&gt;0,D659*(1+'##zz500##'!T660),D659*(1+C660))))</f>
        <v>2.8848292636386974</v>
      </c>
      <c r="E660" s="6">
        <f t="shared" si="22"/>
        <v>-1.3556775498410945E-2</v>
      </c>
      <c r="F660" s="17">
        <f>D660/MAX(D$240:D660)-1</f>
        <v>-1.3556775498410945E-2</v>
      </c>
      <c r="G660" s="66">
        <f>IF('##zz500##'!K660="","",IF('##zz500##'!K660="no",G659*(1+E660),IF('##zz500##'!T660&lt;&gt;0,G659*(1+'##zz500##'!T660),G659*(1+'##zz500##'!P660))))</f>
        <v>7.7785409165267287</v>
      </c>
      <c r="H660" s="6">
        <f t="shared" si="23"/>
        <v>-1.3556775498410945E-2</v>
      </c>
      <c r="I660" s="17">
        <f>G660/MAX(G$240:G660)-1</f>
        <v>-1.3556775498410945E-2</v>
      </c>
      <c r="N660" s="20"/>
      <c r="O660" s="20"/>
      <c r="S660" s="192"/>
      <c r="Y660" s="39"/>
      <c r="Z660" s="39"/>
      <c r="AA660" s="17"/>
      <c r="AC660" s="142"/>
      <c r="AE660" s="17"/>
      <c r="AG660" s="66"/>
      <c r="AI660" s="17"/>
    </row>
    <row r="661" spans="1:36" x14ac:dyDescent="0.25">
      <c r="A661" s="180">
        <f>IF('##zz500##'!B661&lt;&gt;"",'##zz500##'!B661,"")</f>
        <v>40079</v>
      </c>
      <c r="B661" s="192">
        <v>7603.06</v>
      </c>
      <c r="C661" s="146">
        <f t="shared" si="24"/>
        <v>-1.0234740317222268E-2</v>
      </c>
      <c r="D661" s="143">
        <f>IF('##zz500##'!K661="","",IF('##zz500##'!K661="yes",D660,IF('##zz500##'!T661&lt;&gt;0,D660*(1+'##zz500##'!T661),D660*(1+C661))))</f>
        <v>2.8469483011922603</v>
      </c>
      <c r="E661" s="6">
        <f t="shared" si="22"/>
        <v>-1.3131093380083447E-2</v>
      </c>
      <c r="F661" s="17">
        <f>D661/MAX(D$240:D661)-1</f>
        <v>-2.6509853593491894E-2</v>
      </c>
      <c r="G661" s="66">
        <f>IF('##zz500##'!K661="","",IF('##zz500##'!K661="no",G660*(1+E661),IF('##zz500##'!T661&lt;&gt;0,G660*(1+'##zz500##'!T661),G660*(1+'##zz500##'!P661))))</f>
        <v>7.676400169391016</v>
      </c>
      <c r="H661" s="6">
        <f t="shared" si="23"/>
        <v>-1.3131093380083447E-2</v>
      </c>
      <c r="I661" s="17">
        <f>G661/MAX(G$240:G661)-1</f>
        <v>-2.6509853593492005E-2</v>
      </c>
      <c r="N661" s="20"/>
      <c r="O661" s="20"/>
      <c r="S661" s="192"/>
      <c r="Y661" s="39"/>
      <c r="Z661" s="39"/>
      <c r="AA661" s="17"/>
      <c r="AC661" s="142"/>
      <c r="AE661" s="17"/>
      <c r="AG661" s="66"/>
      <c r="AI661" s="17"/>
    </row>
    <row r="662" spans="1:36" x14ac:dyDescent="0.25">
      <c r="A662" s="180">
        <f>IF('##zz500##'!B662&lt;&gt;"",'##zz500##'!B662,"")</f>
        <v>40080</v>
      </c>
      <c r="B662" s="192">
        <v>7465.13</v>
      </c>
      <c r="C662" s="146">
        <f t="shared" si="24"/>
        <v>-1.8141379918085621E-2</v>
      </c>
      <c r="D662" s="143">
        <f>IF('##zz500##'!K662="","",IF('##zz500##'!K662="yes",D661,IF('##zz500##'!T662&lt;&gt;0,D661*(1+'##zz500##'!T662),D661*(1+C662))))</f>
        <v>2.8469483011922603</v>
      </c>
      <c r="E662" s="6">
        <f t="shared" si="22"/>
        <v>0</v>
      </c>
      <c r="F662" s="17">
        <f>D662/MAX(D$240:D662)-1</f>
        <v>-2.6509853593491894E-2</v>
      </c>
      <c r="G662" s="66">
        <f>IF('##zz500##'!K662="","",IF('##zz500##'!K662="no",G661*(1+E662),IF('##zz500##'!T662&lt;&gt;0,G661*(1+'##zz500##'!T662),G661*(1+'##zz500##'!P662))))</f>
        <v>7.7341272554408738</v>
      </c>
      <c r="H662" s="6">
        <f t="shared" si="23"/>
        <v>7.5200725308770533E-3</v>
      </c>
      <c r="I662" s="17">
        <f>G662/MAX(G$240:G662)-1</f>
        <v>-1.9189137084420826E-2</v>
      </c>
      <c r="N662" s="20"/>
      <c r="O662" s="20"/>
      <c r="S662" s="192"/>
      <c r="Y662" s="39"/>
      <c r="Z662" s="39"/>
      <c r="AA662" s="17"/>
      <c r="AC662" s="142"/>
      <c r="AE662" s="17"/>
      <c r="AG662" s="66"/>
      <c r="AI662" s="17"/>
    </row>
    <row r="663" spans="1:36" x14ac:dyDescent="0.25">
      <c r="A663" s="180">
        <f>IF('##zz500##'!B663&lt;&gt;"",'##zz500##'!B663,"")</f>
        <v>40081</v>
      </c>
      <c r="B663" s="192">
        <v>7405.41</v>
      </c>
      <c r="C663" s="146">
        <f t="shared" si="24"/>
        <v>-7.9998606856143128E-3</v>
      </c>
      <c r="D663" s="143">
        <f>IF('##zz500##'!K663="","",IF('##zz500##'!K663="yes",D662,IF('##zz500##'!T663&lt;&gt;0,D662*(1+'##zz500##'!T663),D662*(1+C663))))</f>
        <v>2.8469483011922603</v>
      </c>
      <c r="E663" s="6">
        <f t="shared" si="22"/>
        <v>0</v>
      </c>
      <c r="F663" s="17">
        <f>D663/MAX(D$240:D663)-1</f>
        <v>-2.6509853593491894E-2</v>
      </c>
      <c r="G663" s="66">
        <f>IF('##zz500##'!K663="","",IF('##zz500##'!K663="no",G662*(1+E663),IF('##zz500##'!T663&lt;&gt;0,G662*(1+'##zz500##'!T663),G662*(1+'##zz500##'!P663))))</f>
        <v>7.8031751904862388</v>
      </c>
      <c r="H663" s="6">
        <f t="shared" si="23"/>
        <v>8.927695752198872E-3</v>
      </c>
      <c r="I663" s="17">
        <f>G663/MAX(G$240:G663)-1</f>
        <v>-1.0432756109858943E-2</v>
      </c>
      <c r="N663" s="20"/>
      <c r="O663" s="20"/>
      <c r="S663" s="192"/>
      <c r="Y663" s="39"/>
      <c r="Z663" s="39"/>
      <c r="AA663" s="17"/>
      <c r="AC663" s="142"/>
      <c r="AE663" s="17"/>
      <c r="AG663" s="66"/>
      <c r="AI663" s="17"/>
    </row>
    <row r="664" spans="1:36" x14ac:dyDescent="0.25">
      <c r="A664" s="180">
        <f>IF('##zz500##'!B664&lt;&gt;"",'##zz500##'!B664,"")</f>
        <v>40084</v>
      </c>
      <c r="B664" s="192">
        <v>7193.83</v>
      </c>
      <c r="C664" s="146">
        <f t="shared" si="24"/>
        <v>-2.8571004171274783E-2</v>
      </c>
      <c r="D664" s="143">
        <f>IF('##zz500##'!K664="","",IF('##zz500##'!K664="yes",D663,IF('##zz500##'!T664&lt;&gt;0,D663*(1+'##zz500##'!T664),D663*(1+C664))))</f>
        <v>2.8469483011922603</v>
      </c>
      <c r="E664" s="6">
        <f t="shared" si="22"/>
        <v>0</v>
      </c>
      <c r="F664" s="17">
        <f>D664/MAX(D$240:D664)-1</f>
        <v>-2.6509853593491894E-2</v>
      </c>
      <c r="G664" s="66">
        <f>IF('##zz500##'!K664="","",IF('##zz500##'!K664="no",G663*(1+E664),IF('##zz500##'!T664&lt;&gt;0,G663*(1+'##zz500##'!T664),G663*(1+'##zz500##'!P664))))</f>
        <v>8.0285461732950907</v>
      </c>
      <c r="H664" s="6">
        <f t="shared" si="23"/>
        <v>2.8881958601112423E-2</v>
      </c>
      <c r="I664" s="17">
        <f>G664/MAX(G$240:G664)-1</f>
        <v>0</v>
      </c>
      <c r="N664" s="20"/>
      <c r="O664" s="20"/>
      <c r="S664" s="192"/>
      <c r="Y664" s="39"/>
      <c r="Z664" s="39"/>
      <c r="AA664" s="17"/>
      <c r="AC664" s="142"/>
      <c r="AE664" s="17"/>
      <c r="AG664" s="66"/>
      <c r="AI664" s="17"/>
    </row>
    <row r="665" spans="1:36" x14ac:dyDescent="0.25">
      <c r="A665" s="180">
        <f>IF('##zz500##'!B665&lt;&gt;"",'##zz500##'!B665,"")</f>
        <v>40085</v>
      </c>
      <c r="B665" s="192">
        <v>6920.37</v>
      </c>
      <c r="C665" s="146">
        <f t="shared" si="24"/>
        <v>-3.8013130696722075E-2</v>
      </c>
      <c r="D665" s="143">
        <f>IF('##zz500##'!K665="","",IF('##zz500##'!K665="yes",D664,IF('##zz500##'!T665&lt;&gt;0,D664*(1+'##zz500##'!T665),D664*(1+C665))))</f>
        <v>2.8469483011922603</v>
      </c>
      <c r="E665" s="6">
        <f t="shared" si="22"/>
        <v>0</v>
      </c>
      <c r="F665" s="17">
        <f>D665/MAX(D$240:D665)-1</f>
        <v>-2.6509853593491894E-2</v>
      </c>
      <c r="G665" s="66">
        <f>IF('##zz500##'!K665="","",IF('##zz500##'!K665="no",G664*(1+E665),IF('##zz500##'!T665&lt;&gt;0,G664*(1+'##zz500##'!T665),G664*(1+'##zz500##'!P665))))</f>
        <v>8.1748508162543754</v>
      </c>
      <c r="H665" s="6">
        <f t="shared" si="23"/>
        <v>1.8223055557172962E-2</v>
      </c>
      <c r="I665" s="17">
        <f>G665/MAX(G$240:G665)-1</f>
        <v>0</v>
      </c>
      <c r="N665" s="20"/>
      <c r="O665" s="20"/>
      <c r="S665" s="192"/>
      <c r="Y665" s="39"/>
      <c r="Z665" s="39"/>
      <c r="AA665" s="17"/>
      <c r="AC665" s="142"/>
      <c r="AE665" s="17"/>
      <c r="AG665" s="66"/>
      <c r="AI665" s="17"/>
    </row>
    <row r="666" spans="1:36" x14ac:dyDescent="0.25">
      <c r="A666" s="180">
        <f>IF('##zz500##'!B666&lt;&gt;"",'##zz500##'!B666,"")</f>
        <v>40086</v>
      </c>
      <c r="B666" s="192">
        <v>7015.91</v>
      </c>
      <c r="C666" s="146">
        <f t="shared" si="24"/>
        <v>1.3805620219728088E-2</v>
      </c>
      <c r="D666" s="143">
        <f>IF('##zz500##'!K666="","",IF('##zz500##'!K666="yes",D665,IF('##zz500##'!T666&lt;&gt;0,D665*(1+'##zz500##'!T666),D665*(1+C666))))</f>
        <v>2.8469483011922603</v>
      </c>
      <c r="E666" s="6">
        <f t="shared" si="22"/>
        <v>0</v>
      </c>
      <c r="F666" s="17">
        <f>D666/MAX(D$240:D666)-1</f>
        <v>-2.6509853593491894E-2</v>
      </c>
      <c r="G666" s="66">
        <f>IF('##zz500##'!K666="","",IF('##zz500##'!K666="no",G665*(1+E666),IF('##zz500##'!T666&lt;&gt;0,G665*(1+'##zz500##'!T666),G665*(1+'##zz500##'!P666))))</f>
        <v>8.1056375464218817</v>
      </c>
      <c r="H666" s="6">
        <f t="shared" si="23"/>
        <v>-8.4666095306441536E-3</v>
      </c>
      <c r="I666" s="17">
        <f>G666/MAX(G$240:G666)-1</f>
        <v>-8.4666095306441536E-3</v>
      </c>
      <c r="N666" s="20"/>
      <c r="O666" s="20"/>
      <c r="S666" s="192"/>
      <c r="Y666" s="39"/>
      <c r="Z666" s="39"/>
      <c r="AA666" s="17"/>
      <c r="AC666" s="142"/>
      <c r="AE666" s="17"/>
      <c r="AG666" s="66"/>
      <c r="AI666" s="17"/>
    </row>
    <row r="667" spans="1:36" x14ac:dyDescent="0.25">
      <c r="A667" s="180">
        <f>IF('##zz500##'!B667&lt;&gt;"",'##zz500##'!B667,"")</f>
        <v>40095</v>
      </c>
      <c r="B667" s="192">
        <v>7273.05</v>
      </c>
      <c r="C667" s="146">
        <f t="shared" si="24"/>
        <v>3.6650983265178683E-2</v>
      </c>
      <c r="D667" s="143">
        <f>IF('##zz500##'!K667="","",IF('##zz500##'!K667="yes",D666,IF('##zz500##'!T667&lt;&gt;0,D666*(1+'##zz500##'!T667),D666*(1+C667))))</f>
        <v>2.8469483011922603</v>
      </c>
      <c r="E667" s="6">
        <f t="shared" si="22"/>
        <v>0</v>
      </c>
      <c r="F667" s="17">
        <f>D667/MAX(D$240:D667)-1</f>
        <v>-2.6509853593491894E-2</v>
      </c>
      <c r="G667" s="66">
        <f>IF('##zz500##'!K667="","",IF('##zz500##'!K667="no",G666*(1+E667),IF('##zz500##'!T667&lt;&gt;0,G666*(1+'##zz500##'!T667),G666*(1+'##zz500##'!P667))))</f>
        <v>7.6865571453738673</v>
      </c>
      <c r="H667" s="6">
        <f t="shared" si="23"/>
        <v>-5.1702336632731827E-2</v>
      </c>
      <c r="I667" s="17">
        <f>G667/MAX(G$240:G667)-1</f>
        <v>-5.9731202667284711E-2</v>
      </c>
      <c r="N667" s="20"/>
      <c r="O667" s="20"/>
      <c r="S667" s="192"/>
      <c r="Y667" s="39"/>
      <c r="Z667" s="39"/>
      <c r="AA667" s="17"/>
      <c r="AC667" s="142"/>
      <c r="AE667" s="17"/>
      <c r="AG667" s="66"/>
      <c r="AI667" s="17"/>
    </row>
    <row r="668" spans="1:36" x14ac:dyDescent="0.25">
      <c r="A668" s="180">
        <f>IF('##zz500##'!B668&lt;&gt;"",'##zz500##'!B668,"")</f>
        <v>40098</v>
      </c>
      <c r="B668" s="192">
        <v>7408.5</v>
      </c>
      <c r="C668" s="146">
        <f t="shared" si="24"/>
        <v>1.8623548580031679E-2</v>
      </c>
      <c r="D668" s="143">
        <f>IF('##zz500##'!K668="","",IF('##zz500##'!K668="yes",D667,IF('##zz500##'!T668&lt;&gt;0,D667*(1+'##zz500##'!T668),D667*(1+C668))))</f>
        <v>2.8469483011922603</v>
      </c>
      <c r="E668" s="6">
        <f t="shared" si="22"/>
        <v>0</v>
      </c>
      <c r="F668" s="17">
        <f>D668/MAX(D$240:D668)-1</f>
        <v>-2.6509853593491894E-2</v>
      </c>
      <c r="G668" s="66">
        <f>IF('##zz500##'!K668="","",IF('##zz500##'!K668="no",G667*(1+E668),IF('##zz500##'!T668&lt;&gt;0,G667*(1+'##zz500##'!T668),G667*(1+'##zz500##'!P668))))</f>
        <v>7.640520848370727</v>
      </c>
      <c r="H668" s="6">
        <f t="shared" si="23"/>
        <v>-5.9891959602287326E-3</v>
      </c>
      <c r="I668" s="17">
        <f>G668/MAX(G$240:G668)-1</f>
        <v>-6.5362656749798909E-2</v>
      </c>
      <c r="N668" s="20"/>
      <c r="O668" s="20"/>
      <c r="S668" s="192"/>
      <c r="Y668" s="39"/>
      <c r="Z668" s="39"/>
      <c r="AA668" s="17"/>
      <c r="AC668" s="142"/>
      <c r="AE668" s="17"/>
      <c r="AF668" s="14"/>
      <c r="AG668" s="66"/>
      <c r="AI668" s="17"/>
      <c r="AJ668" s="14"/>
    </row>
    <row r="669" spans="1:36" x14ac:dyDescent="0.25">
      <c r="A669" s="180">
        <f>IF('##zz500##'!B669&lt;&gt;"",'##zz500##'!B669,"")</f>
        <v>40099</v>
      </c>
      <c r="B669" s="192">
        <v>7484.03</v>
      </c>
      <c r="C669" s="146">
        <f t="shared" si="24"/>
        <v>1.0195046230681015E-2</v>
      </c>
      <c r="D669" s="143">
        <f>IF('##zz500##'!K669="","",IF('##zz500##'!K669="yes",D668,IF('##zz500##'!T669&lt;&gt;0,D668*(1+'##zz500##'!T669),D668*(1+C669))))</f>
        <v>2.8469483011922603</v>
      </c>
      <c r="E669" s="6">
        <f t="shared" si="22"/>
        <v>0</v>
      </c>
      <c r="F669" s="17">
        <f>D669/MAX(D$240:D669)-1</f>
        <v>-2.6509853593491894E-2</v>
      </c>
      <c r="G669" s="66">
        <f>IF('##zz500##'!K669="","",IF('##zz500##'!K669="no",G668*(1+E669),IF('##zz500##'!T669&lt;&gt;0,G668*(1+'##zz500##'!T669),G668*(1+'##zz500##'!P669))))</f>
        <v>7.5105122637295088</v>
      </c>
      <c r="H669" s="6">
        <f t="shared" si="23"/>
        <v>-1.7015670426308915E-2</v>
      </c>
      <c r="I669" s="17">
        <f>G669/MAX(G$240:G669)-1</f>
        <v>-8.1266137750665268E-2</v>
      </c>
      <c r="N669" s="20"/>
      <c r="O669" s="20"/>
      <c r="S669" s="192"/>
      <c r="Y669" s="39"/>
      <c r="Z669" s="39"/>
      <c r="AA669" s="17"/>
      <c r="AC669" s="142"/>
      <c r="AE669" s="17"/>
      <c r="AG669" s="66"/>
      <c r="AI669" s="17"/>
    </row>
    <row r="670" spans="1:36" x14ac:dyDescent="0.25">
      <c r="A670" s="180">
        <f>IF('##zz500##'!B670&lt;&gt;"",'##zz500##'!B670,"")</f>
        <v>40100</v>
      </c>
      <c r="B670" s="192">
        <v>7570.44</v>
      </c>
      <c r="C670" s="146">
        <f t="shared" si="24"/>
        <v>1.1545918442336545E-2</v>
      </c>
      <c r="D670" s="143">
        <f>IF('##zz500##'!K670="","",IF('##zz500##'!K670="yes",D669,IF('##zz500##'!T670&lt;&gt;0,D669*(1+'##zz500##'!T670),D669*(1+C670))))</f>
        <v>2.8469483011922603</v>
      </c>
      <c r="E670" s="6">
        <f t="shared" si="22"/>
        <v>0</v>
      </c>
      <c r="F670" s="17">
        <f>D670/MAX(D$240:D670)-1</f>
        <v>-2.6509853593491894E-2</v>
      </c>
      <c r="G670" s="66">
        <f>IF('##zz500##'!K670="","",IF('##zz500##'!K670="no",G669*(1+E670),IF('##zz500##'!T670&lt;&gt;0,G669*(1+'##zz500##'!T670),G669*(1+'##zz500##'!P670))))</f>
        <v>7.4264047052503184</v>
      </c>
      <c r="H670" s="6">
        <f t="shared" si="23"/>
        <v>-1.1198644716335915E-2</v>
      </c>
      <c r="I670" s="17">
        <f>G670/MAX(G$240:G670)-1</f>
        <v>-9.1554711862862681E-2</v>
      </c>
      <c r="N670" s="20"/>
      <c r="O670" s="20"/>
      <c r="S670" s="192"/>
      <c r="Y670" s="39"/>
      <c r="Z670" s="39"/>
      <c r="AA670" s="17"/>
      <c r="AC670" s="142"/>
      <c r="AE670" s="17"/>
      <c r="AG670" s="66"/>
      <c r="AI670" s="17"/>
    </row>
    <row r="671" spans="1:36" x14ac:dyDescent="0.25">
      <c r="A671" s="180">
        <f>IF('##zz500##'!B671&lt;&gt;"",'##zz500##'!B671,"")</f>
        <v>40101</v>
      </c>
      <c r="B671" s="192">
        <v>7651.79</v>
      </c>
      <c r="C671" s="146">
        <f t="shared" si="24"/>
        <v>1.0745742651682155E-2</v>
      </c>
      <c r="D671" s="143">
        <f>IF('##zz500##'!K671="","",IF('##zz500##'!K671="yes",D670,IF('##zz500##'!T671&lt;&gt;0,D670*(1+'##zz500##'!T671),D670*(1+C671))))</f>
        <v>2.8469483011922603</v>
      </c>
      <c r="E671" s="6">
        <f t="shared" si="22"/>
        <v>0</v>
      </c>
      <c r="F671" s="17">
        <f>D671/MAX(D$240:D671)-1</f>
        <v>-2.6509853593491894E-2</v>
      </c>
      <c r="G671" s="66">
        <f>IF('##zz500##'!K671="","",IF('##zz500##'!K671="no",G670*(1+E671),IF('##zz500##'!T671&lt;&gt;0,G670*(1+'##zz500##'!T671),G670*(1+'##zz500##'!P671))))</f>
        <v>7.4029622352719029</v>
      </c>
      <c r="H671" s="6">
        <f t="shared" si="23"/>
        <v>-3.1566378225849068E-3</v>
      </c>
      <c r="I671" s="17">
        <f>G671/MAX(G$240:G671)-1</f>
        <v>-9.4422344619145337E-2</v>
      </c>
      <c r="N671" s="20"/>
      <c r="O671" s="20"/>
      <c r="S671" s="192"/>
      <c r="Y671" s="39"/>
      <c r="Z671" s="39"/>
      <c r="AA671" s="17"/>
      <c r="AC671" s="142"/>
      <c r="AE671" s="17"/>
      <c r="AG671" s="66"/>
      <c r="AI671" s="17"/>
    </row>
    <row r="672" spans="1:36" x14ac:dyDescent="0.25">
      <c r="A672" s="180">
        <f>IF('##zz500##'!B672&lt;&gt;"",'##zz500##'!B672,"")</f>
        <v>40102</v>
      </c>
      <c r="B672" s="192">
        <v>7753.47</v>
      </c>
      <c r="C672" s="146">
        <f t="shared" si="24"/>
        <v>1.3288393957492373E-2</v>
      </c>
      <c r="D672" s="143">
        <f>IF('##zz500##'!K672="","",IF('##zz500##'!K672="yes",D671,IF('##zz500##'!T672&lt;&gt;0,D671*(1+'##zz500##'!T672),D671*(1+C672))))</f>
        <v>2.8519343818659797</v>
      </c>
      <c r="E672" s="6">
        <f t="shared" si="22"/>
        <v>1.7513773157142865E-3</v>
      </c>
      <c r="F672" s="17">
        <f>D672/MAX(D$240:D672)-1</f>
        <v>-2.4804905034004121E-2</v>
      </c>
      <c r="G672" s="66">
        <f>IF('##zz500##'!K672="","",IF('##zz500##'!K672="no",G671*(1+E672),IF('##zz500##'!T672&lt;&gt;0,G671*(1+'##zz500##'!T672),G671*(1+'##zz500##'!P672))))</f>
        <v>7.4159276153998475</v>
      </c>
      <c r="H672" s="6">
        <f t="shared" si="23"/>
        <v>1.7513773157142865E-3</v>
      </c>
      <c r="I672" s="17">
        <f>G672/MAX(G$240:G672)-1</f>
        <v>-9.283633645589362E-2</v>
      </c>
      <c r="N672" s="20"/>
      <c r="O672" s="20"/>
      <c r="S672" s="192"/>
      <c r="Y672" s="39"/>
      <c r="Z672" s="39"/>
      <c r="AA672" s="17"/>
      <c r="AC672" s="142"/>
      <c r="AE672" s="17"/>
      <c r="AG672" s="66"/>
      <c r="AI672" s="17"/>
    </row>
    <row r="673" spans="1:36" x14ac:dyDescent="0.25">
      <c r="A673" s="180">
        <f>IF('##zz500##'!B673&lt;&gt;"",'##zz500##'!B673,"")</f>
        <v>40105</v>
      </c>
      <c r="B673" s="192">
        <v>7997.72</v>
      </c>
      <c r="C673" s="146">
        <f t="shared" si="24"/>
        <v>3.1502024254946415E-2</v>
      </c>
      <c r="D673" s="143">
        <f>IF('##zz500##'!K673="","",IF('##zz500##'!K673="yes",D672,IF('##zz500##'!T673&lt;&gt;0,D672*(1+'##zz500##'!T673),D672*(1+C673))))</f>
        <v>2.8504107957107436</v>
      </c>
      <c r="E673" s="6">
        <f t="shared" si="22"/>
        <v>-5.3422903588662418E-4</v>
      </c>
      <c r="F673" s="17">
        <f>D673/MAX(D$240:D673)-1</f>
        <v>-2.5325882569389169E-2</v>
      </c>
      <c r="G673" s="66">
        <f>IF('##zz500##'!K673="","",IF('##zz500##'!K673="no",G672*(1+E673),IF('##zz500##'!T673&lt;&gt;0,G672*(1+'##zz500##'!T673),G672*(1+'##zz500##'!P673))))</f>
        <v>7.4119658115396678</v>
      </c>
      <c r="H673" s="6">
        <f t="shared" si="23"/>
        <v>-5.3422903588651316E-4</v>
      </c>
      <c r="I673" s="17">
        <f>G673/MAX(G$240:G673)-1</f>
        <v>-9.3320969625260153E-2</v>
      </c>
      <c r="N673" s="20"/>
      <c r="O673" s="20"/>
      <c r="S673" s="192"/>
      <c r="Y673" s="39"/>
      <c r="Z673" s="39"/>
      <c r="AA673" s="17"/>
      <c r="AC673" s="142"/>
      <c r="AE673" s="17"/>
      <c r="AG673" s="66"/>
      <c r="AI673" s="17"/>
    </row>
    <row r="674" spans="1:36" x14ac:dyDescent="0.25">
      <c r="A674" s="180">
        <f>IF('##zz500##'!B674&lt;&gt;"",'##zz500##'!B674,"")</f>
        <v>40106</v>
      </c>
      <c r="B674" s="192">
        <v>8205.9699999999993</v>
      </c>
      <c r="C674" s="146">
        <f t="shared" si="24"/>
        <v>2.6038671021241022E-2</v>
      </c>
      <c r="D674" s="143">
        <f>IF('##zz500##'!K674="","",IF('##zz500##'!K674="yes",D673,IF('##zz500##'!T674&lt;&gt;0,D673*(1+'##zz500##'!T674),D673*(1+C674))))</f>
        <v>2.9246317046956496</v>
      </c>
      <c r="E674" s="6">
        <f t="shared" si="22"/>
        <v>2.6038671021241022E-2</v>
      </c>
      <c r="F674" s="17">
        <f>D674/MAX(D$240:D674)-1</f>
        <v>0</v>
      </c>
      <c r="G674" s="66">
        <f>IF('##zz500##'!K674="","",IF('##zz500##'!K674="no",G673*(1+E674),IF('##zz500##'!T674&lt;&gt;0,G673*(1+'##zz500##'!T674),G673*(1+'##zz500##'!P674))))</f>
        <v>7.6049635509270352</v>
      </c>
      <c r="H674" s="6">
        <f t="shared" si="23"/>
        <v>2.6038671021241022E-2</v>
      </c>
      <c r="I674" s="17">
        <f>G674/MAX(G$240:G674)-1</f>
        <v>-6.9712252631474403E-2</v>
      </c>
      <c r="N674" s="20"/>
      <c r="O674" s="20"/>
      <c r="S674" s="192"/>
      <c r="Y674" s="39"/>
      <c r="Z674" s="39"/>
      <c r="AA674" s="17"/>
      <c r="AC674" s="142"/>
      <c r="AE674" s="17"/>
      <c r="AG674" s="66"/>
      <c r="AI674" s="17"/>
    </row>
    <row r="675" spans="1:36" x14ac:dyDescent="0.25">
      <c r="A675" s="180">
        <f>IF('##zz500##'!B675&lt;&gt;"",'##zz500##'!B675,"")</f>
        <v>40107</v>
      </c>
      <c r="B675" s="192">
        <v>8151.57</v>
      </c>
      <c r="C675" s="146">
        <f t="shared" si="24"/>
        <v>-6.6293198732142455E-3</v>
      </c>
      <c r="D675" s="143">
        <f>IF('##zz500##'!K675="","",IF('##zz500##'!K675="yes",D674,IF('##zz500##'!T675&lt;&gt;0,D674*(1+'##zz500##'!T675),D674*(1+C675))))</f>
        <v>2.9052433856138782</v>
      </c>
      <c r="E675" s="6">
        <f t="shared" si="22"/>
        <v>-6.6293198732142455E-3</v>
      </c>
      <c r="F675" s="17">
        <f>D675/MAX(D$240:D675)-1</f>
        <v>-6.6293198732142455E-3</v>
      </c>
      <c r="G675" s="66">
        <f>IF('##zz500##'!K675="","",IF('##zz500##'!K675="no",G674*(1+E675),IF('##zz500##'!T675&lt;&gt;0,G674*(1+'##zz500##'!T675),G674*(1+'##zz500##'!P675))))</f>
        <v>7.5545478149238043</v>
      </c>
      <c r="H675" s="6">
        <f t="shared" si="23"/>
        <v>-6.6293198732142455E-3</v>
      </c>
      <c r="I675" s="17">
        <f>G675/MAX(G$240:G675)-1</f>
        <v>-7.5879427682912337E-2</v>
      </c>
      <c r="N675" s="20"/>
      <c r="O675" s="20"/>
      <c r="S675" s="192"/>
      <c r="Y675" s="39"/>
      <c r="Z675" s="39"/>
      <c r="AA675" s="17"/>
      <c r="AC675" s="142"/>
      <c r="AE675" s="17"/>
      <c r="AG675" s="66"/>
      <c r="AI675" s="17"/>
    </row>
    <row r="676" spans="1:36" x14ac:dyDescent="0.25">
      <c r="A676" s="180">
        <f>IF('##zz500##'!B676&lt;&gt;"",'##zz500##'!B676,"")</f>
        <v>40108</v>
      </c>
      <c r="B676" s="192">
        <v>8215.48</v>
      </c>
      <c r="C676" s="146">
        <f t="shared" si="24"/>
        <v>7.8402074692358603E-3</v>
      </c>
      <c r="D676" s="143">
        <f>IF('##zz500##'!K676="","",IF('##zz500##'!K676="yes",D675,IF('##zz500##'!T676&lt;&gt;0,D675*(1+'##zz500##'!T676),D675*(1+C676))))</f>
        <v>2.9280210965057161</v>
      </c>
      <c r="E676" s="6">
        <f t="shared" si="22"/>
        <v>7.8402074692358603E-3</v>
      </c>
      <c r="F676" s="17">
        <f>D676/MAX(D$240:D676)-1</f>
        <v>0</v>
      </c>
      <c r="G676" s="66">
        <f>IF('##zz500##'!K676="","",IF('##zz500##'!K676="no",G675*(1+E676),IF('##zz500##'!T676&lt;&gt;0,G675*(1+'##zz500##'!T676),G675*(1+'##zz500##'!P676))))</f>
        <v>7.6137770371290694</v>
      </c>
      <c r="H676" s="6">
        <f t="shared" si="23"/>
        <v>7.8402074692358603E-3</v>
      </c>
      <c r="I676" s="17">
        <f>G676/MAX(G$240:G676)-1</f>
        <v>-6.8634130669357418E-2</v>
      </c>
      <c r="N676" s="20"/>
      <c r="O676" s="20"/>
      <c r="S676" s="192"/>
      <c r="Y676" s="39"/>
      <c r="Z676" s="39"/>
      <c r="AA676" s="17"/>
      <c r="AC676" s="142"/>
      <c r="AE676" s="17"/>
      <c r="AG676" s="66"/>
      <c r="AI676" s="17"/>
    </row>
    <row r="677" spans="1:36" x14ac:dyDescent="0.25">
      <c r="A677" s="180">
        <f>IF('##zz500##'!B677&lt;&gt;"",'##zz500##'!B677,"")</f>
        <v>40109</v>
      </c>
      <c r="B677" s="192">
        <v>8263.73</v>
      </c>
      <c r="C677" s="146">
        <f t="shared" si="24"/>
        <v>5.8730591517477393E-3</v>
      </c>
      <c r="D677" s="143">
        <f>IF('##zz500##'!K677="","",IF('##zz500##'!K677="yes",D676,IF('##zz500##'!T677&lt;&gt;0,D676*(1+'##zz500##'!T677),D676*(1+C677))))</f>
        <v>2.9452175376030594</v>
      </c>
      <c r="E677" s="6">
        <f t="shared" si="22"/>
        <v>5.8730591517477393E-3</v>
      </c>
      <c r="F677" s="17">
        <f>D677/MAX(D$240:D677)-1</f>
        <v>0</v>
      </c>
      <c r="G677" s="66">
        <f>IF('##zz500##'!K677="","",IF('##zz500##'!K677="no",G676*(1+E677),IF('##zz500##'!T677&lt;&gt;0,G676*(1+'##zz500##'!T677),G676*(1+'##zz500##'!P677))))</f>
        <v>7.6584932000363475</v>
      </c>
      <c r="H677" s="6">
        <f t="shared" si="23"/>
        <v>5.8730591517477393E-3</v>
      </c>
      <c r="I677" s="17">
        <f>G677/MAX(G$240:G677)-1</f>
        <v>-6.3164163826859521E-2</v>
      </c>
      <c r="N677" s="20"/>
      <c r="O677" s="20"/>
      <c r="S677" s="192"/>
      <c r="Y677" s="39"/>
      <c r="Z677" s="39"/>
      <c r="AA677" s="17"/>
      <c r="AC677" s="142"/>
      <c r="AE677" s="17"/>
      <c r="AG677" s="66"/>
      <c r="AI677" s="17"/>
    </row>
    <row r="678" spans="1:36" x14ac:dyDescent="0.25">
      <c r="A678" s="180">
        <f>IF('##zz500##'!B678&lt;&gt;"",'##zz500##'!B678,"")</f>
        <v>40112</v>
      </c>
      <c r="B678" s="192">
        <v>8283.32</v>
      </c>
      <c r="C678" s="146">
        <f t="shared" si="24"/>
        <v>2.370600201119899E-3</v>
      </c>
      <c r="D678" s="143">
        <f>IF('##zz500##'!K678="","",IF('##zz500##'!K678="yes",D677,IF('##zz500##'!T678&lt;&gt;0,D677*(1+'##zz500##'!T678),D677*(1+C678))))</f>
        <v>2.9521994708900432</v>
      </c>
      <c r="E678" s="6">
        <f t="shared" si="22"/>
        <v>2.370600201119899E-3</v>
      </c>
      <c r="F678" s="17">
        <f>D678/MAX(D$240:D678)-1</f>
        <v>0</v>
      </c>
      <c r="G678" s="66">
        <f>IF('##zz500##'!K678="","",IF('##zz500##'!K678="no",G677*(1+E678),IF('##zz500##'!T678&lt;&gt;0,G677*(1+'##zz500##'!T678),G677*(1+'##zz500##'!P678))))</f>
        <v>7.6766484255566292</v>
      </c>
      <c r="H678" s="6">
        <f t="shared" si="23"/>
        <v>2.370600201119899E-3</v>
      </c>
      <c r="I678" s="17">
        <f>G678/MAX(G$240:G678)-1</f>
        <v>-6.0943300605211137E-2</v>
      </c>
      <c r="N678" s="20"/>
      <c r="O678" s="20"/>
      <c r="S678" s="192"/>
      <c r="Y678" s="39"/>
      <c r="Z678" s="39"/>
      <c r="AA678" s="17"/>
      <c r="AC678" s="142"/>
      <c r="AE678" s="17"/>
      <c r="AG678" s="66"/>
      <c r="AI678" s="17"/>
    </row>
    <row r="679" spans="1:36" x14ac:dyDescent="0.25">
      <c r="A679" s="180">
        <f>IF('##zz500##'!B679&lt;&gt;"",'##zz500##'!B679,"")</f>
        <v>40113</v>
      </c>
      <c r="B679" s="192">
        <v>8170.27</v>
      </c>
      <c r="C679" s="146">
        <f t="shared" si="24"/>
        <v>-1.3647909292409222E-2</v>
      </c>
      <c r="D679" s="143">
        <f>IF('##zz500##'!K679="","",IF('##zz500##'!K679="yes",D678,IF('##zz500##'!T679&lt;&gt;0,D678*(1+'##zz500##'!T679),D678*(1+C679))))</f>
        <v>2.9119081202982375</v>
      </c>
      <c r="E679" s="6">
        <f t="shared" si="22"/>
        <v>-1.3647909292409222E-2</v>
      </c>
      <c r="F679" s="17">
        <f>D679/MAX(D$240:D679)-1</f>
        <v>-1.3647909292409222E-2</v>
      </c>
      <c r="G679" s="66">
        <f>IF('##zz500##'!K679="","",IF('##zz500##'!K679="no",G678*(1+E679),IF('##zz500##'!T679&lt;&gt;0,G678*(1+'##zz500##'!T679),G678*(1+'##zz500##'!P679))))</f>
        <v>7.5718782241749159</v>
      </c>
      <c r="H679" s="6">
        <f t="shared" si="23"/>
        <v>-1.3647909292409222E-2</v>
      </c>
      <c r="I679" s="17">
        <f>G679/MAX(G$240:G679)-1</f>
        <v>-7.3759461258980474E-2</v>
      </c>
      <c r="N679" s="20"/>
      <c r="O679" s="20"/>
      <c r="S679" s="192"/>
      <c r="Y679" s="39"/>
      <c r="Z679" s="39"/>
      <c r="AA679" s="17"/>
      <c r="AC679" s="142"/>
      <c r="AE679" s="17"/>
      <c r="AG679" s="66"/>
      <c r="AI679" s="17"/>
    </row>
    <row r="680" spans="1:36" x14ac:dyDescent="0.25">
      <c r="A680" s="180">
        <f>IF('##zz500##'!B680&lt;&gt;"",'##zz500##'!B680,"")</f>
        <v>40114</v>
      </c>
      <c r="B680" s="192">
        <v>8212.32</v>
      </c>
      <c r="C680" s="146">
        <f t="shared" si="24"/>
        <v>5.1467087378995746E-3</v>
      </c>
      <c r="D680" s="143">
        <f>IF('##zz500##'!K680="","",IF('##zz500##'!K680="yes",D679,IF('##zz500##'!T680&lt;&gt;0,D679*(1+'##zz500##'!T680),D679*(1+C680))))</f>
        <v>2.9268948632649372</v>
      </c>
      <c r="E680" s="6">
        <f t="shared" si="22"/>
        <v>5.1467087378995746E-3</v>
      </c>
      <c r="F680" s="17">
        <f>D680/MAX(D$240:D680)-1</f>
        <v>-8.5714423685189223E-3</v>
      </c>
      <c r="G680" s="66">
        <f>IF('##zz500##'!K680="","",IF('##zz500##'!K680="no",G679*(1+E680),IF('##zz500##'!T680&lt;&gt;0,G679*(1+'##zz500##'!T680),G679*(1+'##zz500##'!P680))))</f>
        <v>7.6108484759935884</v>
      </c>
      <c r="H680" s="6">
        <f t="shared" si="23"/>
        <v>5.1467087378995746E-3</v>
      </c>
      <c r="I680" s="17">
        <f>G680/MAX(G$240:G680)-1</f>
        <v>-6.899237098484523E-2</v>
      </c>
      <c r="N680" s="20"/>
      <c r="O680" s="20"/>
      <c r="S680" s="192"/>
      <c r="Y680" s="39"/>
      <c r="Z680" s="39"/>
      <c r="AA680" s="17"/>
      <c r="AC680" s="142"/>
      <c r="AE680" s="17"/>
      <c r="AG680" s="66"/>
      <c r="AI680" s="17"/>
    </row>
    <row r="681" spans="1:36" x14ac:dyDescent="0.25">
      <c r="A681" s="180">
        <f>IF('##zz500##'!B681&lt;&gt;"",'##zz500##'!B681,"")</f>
        <v>40115</v>
      </c>
      <c r="B681" s="192">
        <v>8157.23</v>
      </c>
      <c r="C681" s="146">
        <f t="shared" si="24"/>
        <v>-6.7082140004286472E-3</v>
      </c>
      <c r="D681" s="143">
        <f>IF('##zz500##'!K681="","",IF('##zz500##'!K681="yes",D680,IF('##zz500##'!T681&lt;&gt;0,D680*(1+'##zz500##'!T681),D680*(1+C681))))</f>
        <v>2.9072606261654008</v>
      </c>
      <c r="E681" s="6">
        <f t="shared" si="22"/>
        <v>-6.7082140004285362E-3</v>
      </c>
      <c r="F681" s="17">
        <f>D681/MAX(D$240:D681)-1</f>
        <v>-1.5222157299247141E-2</v>
      </c>
      <c r="G681" s="66">
        <f>IF('##zz500##'!K681="","",IF('##zz500##'!K681="no",G680*(1+E681),IF('##zz500##'!T681&lt;&gt;0,G680*(1+'##zz500##'!T681),G680*(1+'##zz500##'!P681))))</f>
        <v>7.5597932756917876</v>
      </c>
      <c r="H681" s="6">
        <f t="shared" si="23"/>
        <v>-6.7082140004285362E-3</v>
      </c>
      <c r="I681" s="17">
        <f>G681/MAX(G$240:G681)-1</f>
        <v>-7.523776939631055E-2</v>
      </c>
      <c r="N681" s="20"/>
      <c r="O681" s="20"/>
      <c r="S681" s="192"/>
      <c r="Y681" s="39"/>
      <c r="Z681" s="39"/>
      <c r="AA681" s="17"/>
      <c r="AC681" s="142"/>
      <c r="AE681" s="17"/>
      <c r="AG681" s="66"/>
      <c r="AI681" s="17"/>
    </row>
    <row r="682" spans="1:36" x14ac:dyDescent="0.25">
      <c r="A682" s="180">
        <f>IF('##zz500##'!B682&lt;&gt;"",'##zz500##'!B682,"")</f>
        <v>40116</v>
      </c>
      <c r="B682" s="192">
        <v>8240.75</v>
      </c>
      <c r="C682" s="146">
        <f t="shared" si="24"/>
        <v>1.0238769778466494E-2</v>
      </c>
      <c r="D682" s="143">
        <f>IF('##zz500##'!K682="","",IF('##zz500##'!K682="yes",D681,IF('##zz500##'!T682&lt;&gt;0,D681*(1+'##zz500##'!T682),D681*(1+C682))))</f>
        <v>2.9370273984027087</v>
      </c>
      <c r="E682" s="6">
        <f t="shared" si="22"/>
        <v>1.0238769778466494E-2</v>
      </c>
      <c r="F682" s="17">
        <f>D682/MAX(D$240:D682)-1</f>
        <v>-5.139243684899264E-3</v>
      </c>
      <c r="G682" s="66">
        <f>IF('##zz500##'!K682="","",IF('##zz500##'!K682="no",G681*(1+E682),IF('##zz500##'!T682&lt;&gt;0,G681*(1+'##zz500##'!T682),G681*(1+'##zz500##'!P682))))</f>
        <v>7.6371962586143951</v>
      </c>
      <c r="H682" s="6">
        <f t="shared" si="23"/>
        <v>1.0238769778466494E-2</v>
      </c>
      <c r="I682" s="17">
        <f>G682/MAX(G$240:G682)-1</f>
        <v>-6.5769341817338178E-2</v>
      </c>
      <c r="N682" s="20"/>
      <c r="O682" s="20"/>
      <c r="S682" s="192"/>
      <c r="Y682" s="39"/>
      <c r="Z682" s="39"/>
      <c r="AA682" s="17"/>
      <c r="AC682" s="142"/>
      <c r="AE682" s="17"/>
      <c r="AG682" s="66"/>
      <c r="AI682" s="17"/>
    </row>
    <row r="683" spans="1:36" x14ac:dyDescent="0.25">
      <c r="A683" s="180">
        <f>IF('##zz500##'!B683&lt;&gt;"",'##zz500##'!B683,"")</f>
        <v>40119</v>
      </c>
      <c r="B683" s="192">
        <v>8449.2999999999993</v>
      </c>
      <c r="C683" s="146">
        <f t="shared" si="24"/>
        <v>2.5307162576221787E-2</v>
      </c>
      <c r="D683" s="143">
        <f>IF('##zz500##'!K683="","",IF('##zz500##'!K683="yes",D682,IF('##zz500##'!T683&lt;&gt;0,D682*(1+'##zz500##'!T683),D682*(1+C683))))</f>
        <v>2.8783626183739126</v>
      </c>
      <c r="E683" s="6">
        <f t="shared" si="22"/>
        <v>-1.997420250852977E-2</v>
      </c>
      <c r="F683" s="17">
        <f>D683/MAX(D$240:D683)-1</f>
        <v>-2.5010793899326145E-2</v>
      </c>
      <c r="G683" s="66">
        <f>IF('##zz500##'!K683="","",IF('##zz500##'!K683="no",G682*(1+E683),IF('##zz500##'!T683&lt;&gt;0,G682*(1+'##zz500##'!T683),G682*(1+'##zz500##'!P683))))</f>
        <v>7.4846493539474457</v>
      </c>
      <c r="H683" s="6">
        <f t="shared" si="23"/>
        <v>-1.997420250852977E-2</v>
      </c>
      <c r="I683" s="17">
        <f>G683/MAX(G$240:G683)-1</f>
        <v>-8.4429854173555752E-2</v>
      </c>
      <c r="N683" s="20"/>
      <c r="O683" s="20"/>
      <c r="S683" s="192"/>
      <c r="Y683" s="39"/>
      <c r="Z683" s="39"/>
      <c r="AA683" s="17"/>
      <c r="AC683" s="142"/>
      <c r="AE683" s="17"/>
      <c r="AG683" s="66"/>
      <c r="AI683" s="17"/>
    </row>
    <row r="684" spans="1:36" x14ac:dyDescent="0.25">
      <c r="A684" s="180">
        <f>IF('##zz500##'!B684&lt;&gt;"",'##zz500##'!B684,"")</f>
        <v>40120</v>
      </c>
      <c r="B684" s="192">
        <v>8658.4500000000007</v>
      </c>
      <c r="C684" s="146">
        <f t="shared" si="24"/>
        <v>2.4753529878214886E-2</v>
      </c>
      <c r="D684" s="143">
        <f>IF('##zz500##'!K684="","",IF('##zz500##'!K684="yes",D683,IF('##zz500##'!T684&lt;&gt;0,D683*(1+'##zz500##'!T684),D683*(1+C684))))</f>
        <v>2.9496122534481679</v>
      </c>
      <c r="E684" s="6">
        <f t="shared" si="22"/>
        <v>2.4753529878214886E-2</v>
      </c>
      <c r="F684" s="17">
        <f>D684/MAX(D$240:D684)-1</f>
        <v>-8.76369455176218E-4</v>
      </c>
      <c r="G684" s="66">
        <f>IF('##zz500##'!K684="","",IF('##zz500##'!K684="no",G683*(1+E684),IF('##zz500##'!T684&lt;&gt;0,G683*(1+'##zz500##'!T684),G683*(1+'##zz500##'!P684))))</f>
        <v>7.6699208453583454</v>
      </c>
      <c r="H684" s="6">
        <f t="shared" si="23"/>
        <v>2.4753529878214886E-2</v>
      </c>
      <c r="I684" s="17">
        <f>G684/MAX(G$240:G684)-1</f>
        <v>-6.1766261213239249E-2</v>
      </c>
      <c r="N684" s="20"/>
      <c r="O684" s="20"/>
      <c r="S684" s="192"/>
      <c r="Y684" s="39"/>
      <c r="Z684" s="39"/>
      <c r="AA684" s="17"/>
      <c r="AC684" s="142"/>
      <c r="AE684" s="17"/>
      <c r="AG684" s="66"/>
      <c r="AI684" s="17"/>
    </row>
    <row r="685" spans="1:36" x14ac:dyDescent="0.25">
      <c r="A685" s="180">
        <f>IF('##zz500##'!B685&lt;&gt;"",'##zz500##'!B685,"")</f>
        <v>40121</v>
      </c>
      <c r="B685" s="192">
        <v>8653.81</v>
      </c>
      <c r="C685" s="146">
        <f t="shared" si="24"/>
        <v>-5.358926828706867E-4</v>
      </c>
      <c r="D685" s="143">
        <f>IF('##zz500##'!K685="","",IF('##zz500##'!K685="yes",D684,IF('##zz500##'!T685&lt;&gt;0,D684*(1+'##zz500##'!T685),D684*(1+C685))))</f>
        <v>2.9480315778242394</v>
      </c>
      <c r="E685" s="6">
        <f t="shared" si="22"/>
        <v>-5.358926828706867E-4</v>
      </c>
      <c r="F685" s="17">
        <f>D685/MAX(D$240:D685)-1</f>
        <v>-1.4117924980683316E-3</v>
      </c>
      <c r="G685" s="66">
        <f>IF('##zz500##'!K685="","",IF('##zz500##'!K685="no",G684*(1+E685),IF('##zz500##'!T685&lt;&gt;0,G684*(1+'##zz500##'!T685),G684*(1+'##zz500##'!P685))))</f>
        <v>7.6658105908991203</v>
      </c>
      <c r="H685" s="6">
        <f t="shared" si="23"/>
        <v>-5.358926828706867E-4</v>
      </c>
      <c r="I685" s="17">
        <f>G685/MAX(G$240:G685)-1</f>
        <v>-6.2269053808677532E-2</v>
      </c>
      <c r="N685" s="20"/>
      <c r="O685" s="20"/>
      <c r="S685" s="192"/>
      <c r="Y685" s="39"/>
      <c r="Z685" s="39"/>
      <c r="AA685" s="17"/>
      <c r="AC685" s="142"/>
      <c r="AE685" s="17"/>
      <c r="AG685" s="66"/>
      <c r="AI685" s="17"/>
    </row>
    <row r="686" spans="1:36" x14ac:dyDescent="0.25">
      <c r="A686" s="180">
        <f>IF('##zz500##'!B686&lt;&gt;"",'##zz500##'!B686,"")</f>
        <v>40122</v>
      </c>
      <c r="B686" s="192">
        <v>8790.2000000000007</v>
      </c>
      <c r="C686" s="146">
        <f t="shared" si="24"/>
        <v>1.5760688066874806E-2</v>
      </c>
      <c r="D686" s="143">
        <f>IF('##zz500##'!K686="","",IF('##zz500##'!K686="yes",D685,IF('##zz500##'!T686&lt;&gt;0,D685*(1+'##zz500##'!T686),D685*(1+C686))))</f>
        <v>2.9944945839336241</v>
      </c>
      <c r="E686" s="6">
        <f t="shared" si="22"/>
        <v>1.5760688066874806E-2</v>
      </c>
      <c r="F686" s="17">
        <f>D686/MAX(D$240:D686)-1</f>
        <v>0</v>
      </c>
      <c r="G686" s="66">
        <f>IF('##zz500##'!K686="","",IF('##zz500##'!K686="no",G685*(1+E686),IF('##zz500##'!T686&lt;&gt;0,G685*(1+'##zz500##'!T686),G685*(1+'##zz500##'!P686))))</f>
        <v>7.7866290404020262</v>
      </c>
      <c r="H686" s="6">
        <f t="shared" si="23"/>
        <v>1.5760688066874806E-2</v>
      </c>
      <c r="I686" s="17">
        <f>G686/MAX(G$240:G686)-1</f>
        <v>-4.7489768875100813E-2</v>
      </c>
      <c r="N686" s="20"/>
      <c r="O686" s="20"/>
      <c r="S686" s="192"/>
      <c r="Y686" s="39"/>
      <c r="Z686" s="39"/>
      <c r="AA686" s="17"/>
      <c r="AC686" s="142"/>
      <c r="AE686" s="17"/>
      <c r="AG686" s="66"/>
      <c r="AI686" s="17"/>
    </row>
    <row r="687" spans="1:36" x14ac:dyDescent="0.25">
      <c r="A687" s="180">
        <f>IF('##zz500##'!B687&lt;&gt;"",'##zz500##'!B687,"")</f>
        <v>40123</v>
      </c>
      <c r="B687" s="192">
        <v>8801.9500000000007</v>
      </c>
      <c r="C687" s="146">
        <f t="shared" si="24"/>
        <v>1.3367158881480989E-3</v>
      </c>
      <c r="D687" s="143">
        <f>IF('##zz500##'!K687="","",IF('##zz500##'!K687="yes",D686,IF('##zz500##'!T687&lt;&gt;0,D686*(1+'##zz500##'!T687),D686*(1+C687))))</f>
        <v>2.9984973724209416</v>
      </c>
      <c r="E687" s="6">
        <f t="shared" si="22"/>
        <v>1.3367158881480989E-3</v>
      </c>
      <c r="F687" s="17">
        <f>D687/MAX(D$240:D687)-1</f>
        <v>0</v>
      </c>
      <c r="G687" s="66">
        <f>IF('##zz500##'!K687="","",IF('##zz500##'!K687="no",G686*(1+E687),IF('##zz500##'!T687&lt;&gt;0,G686*(1+'##zz500##'!T687),G686*(1+'##zz500##'!P687))))</f>
        <v>7.7970375511554471</v>
      </c>
      <c r="H687" s="6">
        <f t="shared" si="23"/>
        <v>1.3367158881480989E-3</v>
      </c>
      <c r="I687" s="17">
        <f>G687/MAX(G$240:G687)-1</f>
        <v>-4.6216533315532438E-2</v>
      </c>
      <c r="N687" s="20"/>
      <c r="O687" s="20"/>
      <c r="S687" s="192"/>
      <c r="Y687" s="39"/>
      <c r="Z687" s="39"/>
      <c r="AA687" s="17"/>
      <c r="AC687" s="142"/>
      <c r="AE687" s="17"/>
      <c r="AG687" s="66"/>
      <c r="AI687" s="17"/>
    </row>
    <row r="688" spans="1:36" x14ac:dyDescent="0.25">
      <c r="A688" s="180">
        <f>IF('##zz500##'!B688&lt;&gt;"",'##zz500##'!B688,"")</f>
        <v>40126</v>
      </c>
      <c r="B688" s="192">
        <v>8906.4</v>
      </c>
      <c r="C688" s="146">
        <f t="shared" si="24"/>
        <v>1.1866688631496203E-2</v>
      </c>
      <c r="D688" s="143">
        <f>IF('##zz500##'!K688="","",IF('##zz500##'!K688="yes",D687,IF('##zz500##'!T688&lt;&gt;0,D687*(1+'##zz500##'!T688),D687*(1+C688))))</f>
        <v>3.0340796071018206</v>
      </c>
      <c r="E688" s="6">
        <f t="shared" si="22"/>
        <v>1.1866688631496203E-2</v>
      </c>
      <c r="F688" s="17">
        <f>D688/MAX(D$240:D688)-1</f>
        <v>0</v>
      </c>
      <c r="G688" s="66">
        <f>IF('##zz500##'!K688="","",IF('##zz500##'!K688="no",G687*(1+E688),IF('##zz500##'!T688&lt;&gt;0,G687*(1+'##zz500##'!T688),G687*(1+'##zz500##'!P688))))</f>
        <v>7.8895625680230923</v>
      </c>
      <c r="H688" s="6">
        <f t="shared" si="23"/>
        <v>1.1866688631496203E-2</v>
      </c>
      <c r="I688" s="17">
        <f>G688/MAX(G$240:G688)-1</f>
        <v>-3.4898281894518934E-2</v>
      </c>
      <c r="N688" s="20"/>
      <c r="O688" s="20"/>
      <c r="S688" s="192"/>
      <c r="Y688" s="39"/>
      <c r="Z688" s="39"/>
      <c r="AA688" s="17"/>
      <c r="AC688" s="142"/>
      <c r="AE688" s="17"/>
      <c r="AF688" s="14"/>
      <c r="AG688" s="66"/>
      <c r="AI688" s="17"/>
      <c r="AJ688" s="14"/>
    </row>
    <row r="689" spans="1:35" x14ac:dyDescent="0.25">
      <c r="A689" s="180">
        <f>IF('##zz500##'!B689&lt;&gt;"",'##zz500##'!B689,"")</f>
        <v>40127</v>
      </c>
      <c r="B689" s="192">
        <v>9017.14</v>
      </c>
      <c r="C689" s="146">
        <f t="shared" si="24"/>
        <v>1.2433755501661592E-2</v>
      </c>
      <c r="D689" s="143">
        <f>IF('##zz500##'!K689="","",IF('##zz500##'!K689="yes",D688,IF('##zz500##'!T689&lt;&gt;0,D688*(1+'##zz500##'!T689),D688*(1+C689))))</f>
        <v>3.0718046111091022</v>
      </c>
      <c r="E689" s="6">
        <f t="shared" si="22"/>
        <v>1.2433755501661592E-2</v>
      </c>
      <c r="F689" s="17">
        <f>D689/MAX(D$240:D689)-1</f>
        <v>0</v>
      </c>
      <c r="G689" s="66">
        <f>IF('##zz500##'!K689="","",IF('##zz500##'!K689="no",G688*(1+E689),IF('##zz500##'!T689&lt;&gt;0,G688*(1+'##zz500##'!T689),G688*(1+'##zz500##'!P689))))</f>
        <v>7.9876594600089525</v>
      </c>
      <c r="H689" s="6">
        <f t="shared" si="23"/>
        <v>1.2433755501661592E-2</v>
      </c>
      <c r="I689" s="17">
        <f>G689/MAX(G$240:G689)-1</f>
        <v>-2.2898443097361887E-2</v>
      </c>
      <c r="N689" s="20"/>
      <c r="O689" s="20"/>
      <c r="S689" s="192"/>
      <c r="Y689" s="39"/>
      <c r="Z689" s="39"/>
      <c r="AA689" s="17"/>
      <c r="AC689" s="142"/>
      <c r="AE689" s="17"/>
      <c r="AG689" s="66"/>
      <c r="AI689" s="17"/>
    </row>
    <row r="690" spans="1:35" x14ac:dyDescent="0.25">
      <c r="A690" s="180">
        <f>IF('##zz500##'!B690&lt;&gt;"",'##zz500##'!B690,"")</f>
        <v>40128</v>
      </c>
      <c r="B690" s="192">
        <v>9087.18</v>
      </c>
      <c r="C690" s="146">
        <f t="shared" si="24"/>
        <v>7.7674295841032581E-3</v>
      </c>
      <c r="D690" s="143">
        <f>IF('##zz500##'!K690="","",IF('##zz500##'!K690="yes",D689,IF('##zz500##'!T690&lt;&gt;0,D689*(1+'##zz500##'!T690),D689*(1+C690))))</f>
        <v>3.0956646371220158</v>
      </c>
      <c r="E690" s="6">
        <f t="shared" ref="E690:E753" si="25">D690/D689-1</f>
        <v>7.7674295841032581E-3</v>
      </c>
      <c r="F690" s="17">
        <f>D690/MAX(D$240:D690)-1</f>
        <v>0</v>
      </c>
      <c r="G690" s="66">
        <f>IF('##zz500##'!K690="","",IF('##zz500##'!K690="no",G689*(1+E690),IF('##zz500##'!T690&lt;&gt;0,G689*(1+'##zz500##'!T690),G689*(1+'##zz500##'!P690))))</f>
        <v>8.0497030424063691</v>
      </c>
      <c r="H690" s="6">
        <f t="shared" ref="H690:H753" si="26">G690/G689-1</f>
        <v>7.7674295841032581E-3</v>
      </c>
      <c r="I690" s="17">
        <f>G690/MAX(G$240:G690)-1</f>
        <v>-1.5308875557602852E-2</v>
      </c>
      <c r="N690" s="20"/>
      <c r="O690" s="20"/>
      <c r="S690" s="192"/>
      <c r="Y690" s="39"/>
      <c r="Z690" s="39"/>
      <c r="AA690" s="17"/>
      <c r="AC690" s="142"/>
      <c r="AE690" s="17"/>
      <c r="AG690" s="66"/>
      <c r="AI690" s="17"/>
    </row>
    <row r="691" spans="1:35" x14ac:dyDescent="0.25">
      <c r="A691" s="180">
        <f>IF('##zz500##'!B691&lt;&gt;"",'##zz500##'!B691,"")</f>
        <v>40129</v>
      </c>
      <c r="B691" s="192">
        <v>9089.74</v>
      </c>
      <c r="C691" s="146">
        <f t="shared" si="24"/>
        <v>2.8171555972256179E-4</v>
      </c>
      <c r="D691" s="143">
        <f>IF('##zz500##'!K691="","",IF('##zz500##'!K691="yes",D690,IF('##zz500##'!T691&lt;&gt;0,D690*(1+'##zz500##'!T691),D690*(1+C691))))</f>
        <v>3.0965367340179761</v>
      </c>
      <c r="E691" s="6">
        <f t="shared" si="25"/>
        <v>2.8171555972256179E-4</v>
      </c>
      <c r="F691" s="17">
        <f>D691/MAX(D$240:D691)-1</f>
        <v>0</v>
      </c>
      <c r="G691" s="66">
        <f>IF('##zz500##'!K691="","",IF('##zz500##'!K691="no",G690*(1+E691),IF('##zz500##'!T691&lt;&gt;0,G690*(1+'##zz500##'!T691),G690*(1+'##zz500##'!P691))))</f>
        <v>8.0519707690045603</v>
      </c>
      <c r="H691" s="6">
        <f t="shared" si="26"/>
        <v>2.8171555972256179E-4</v>
      </c>
      <c r="I691" s="17">
        <f>G691/MAX(G$240:G691)-1</f>
        <v>-1.5031472746326768E-2</v>
      </c>
      <c r="N691" s="20"/>
      <c r="O691" s="20"/>
      <c r="S691" s="192"/>
      <c r="Y691" s="39"/>
      <c r="Z691" s="39"/>
      <c r="AA691" s="17"/>
      <c r="AC691" s="142"/>
      <c r="AE691" s="17"/>
      <c r="AG691" s="66"/>
      <c r="AI691" s="17"/>
    </row>
    <row r="692" spans="1:35" x14ac:dyDescent="0.25">
      <c r="A692" s="180">
        <f>IF('##zz500##'!B692&lt;&gt;"",'##zz500##'!B692,"")</f>
        <v>40130</v>
      </c>
      <c r="B692" s="192">
        <v>9176.98</v>
      </c>
      <c r="C692" s="146">
        <f t="shared" si="24"/>
        <v>9.5976342557653194E-3</v>
      </c>
      <c r="D692" s="143">
        <f>IF('##zz500##'!K692="","",IF('##zz500##'!K692="yes",D691,IF('##zz500##'!T692&lt;&gt;0,D691*(1+'##zz500##'!T692),D691*(1+C692))))</f>
        <v>3.1262561610506228</v>
      </c>
      <c r="E692" s="6">
        <f t="shared" si="25"/>
        <v>9.5976342557653194E-3</v>
      </c>
      <c r="F692" s="17">
        <f>D692/MAX(D$240:D692)-1</f>
        <v>0</v>
      </c>
      <c r="G692" s="66">
        <f>IF('##zz500##'!K692="","",IF('##zz500##'!K692="no",G691*(1+E692),IF('##zz500##'!T692&lt;&gt;0,G691*(1+'##zz500##'!T692),G691*(1+'##zz500##'!P692))))</f>
        <v>8.1292506394835797</v>
      </c>
      <c r="H692" s="6">
        <f t="shared" si="26"/>
        <v>9.5976342557653194E-3</v>
      </c>
      <c r="I692" s="17">
        <f>G692/MAX(G$240:G692)-1</f>
        <v>-5.5781050683062494E-3</v>
      </c>
      <c r="N692" s="20"/>
      <c r="O692" s="20"/>
      <c r="S692" s="192"/>
      <c r="Y692" s="39"/>
      <c r="Z692" s="39"/>
      <c r="AA692" s="17"/>
      <c r="AC692" s="142"/>
      <c r="AE692" s="17"/>
      <c r="AG692" s="66"/>
      <c r="AI692" s="17"/>
    </row>
    <row r="693" spans="1:35" x14ac:dyDescent="0.25">
      <c r="A693" s="180">
        <f>IF('##zz500##'!B693&lt;&gt;"",'##zz500##'!B693,"")</f>
        <v>40133</v>
      </c>
      <c r="B693" s="192">
        <v>9349.7199999999993</v>
      </c>
      <c r="C693" s="146">
        <f t="shared" si="24"/>
        <v>1.8823185841093659E-2</v>
      </c>
      <c r="D693" s="143">
        <f>IF('##zz500##'!K693="","",IF('##zz500##'!K693="yes",D692,IF('##zz500##'!T693&lt;&gt;0,D692*(1+'##zz500##'!T693),D692*(1+C693))))</f>
        <v>3.1851022617569424</v>
      </c>
      <c r="E693" s="6">
        <f t="shared" si="25"/>
        <v>1.8823185841093659E-2</v>
      </c>
      <c r="F693" s="17">
        <f>D693/MAX(D$240:D693)-1</f>
        <v>0</v>
      </c>
      <c r="G693" s="66">
        <f>IF('##zz500##'!K693="","",IF('##zz500##'!K693="no",G692*(1+E693),IF('##zz500##'!T693&lt;&gt;0,G692*(1+'##zz500##'!T693),G692*(1+'##zz500##'!P693))))</f>
        <v>8.282269035019409</v>
      </c>
      <c r="H693" s="6">
        <f t="shared" si="26"/>
        <v>1.8823185841093659E-2</v>
      </c>
      <c r="I693" s="17">
        <f>G693/MAX(G$240:G693)-1</f>
        <v>0</v>
      </c>
      <c r="N693" s="20"/>
      <c r="O693" s="20"/>
      <c r="S693" s="192"/>
      <c r="Y693" s="39"/>
      <c r="Z693" s="39"/>
      <c r="AA693" s="17"/>
      <c r="AC693" s="142"/>
      <c r="AE693" s="17"/>
      <c r="AG693" s="66"/>
      <c r="AI693" s="17"/>
    </row>
    <row r="694" spans="1:35" x14ac:dyDescent="0.25">
      <c r="A694" s="180">
        <f>IF('##zz500##'!B694&lt;&gt;"",'##zz500##'!B694,"")</f>
        <v>40134</v>
      </c>
      <c r="B694" s="192">
        <v>9446.76</v>
      </c>
      <c r="C694" s="146">
        <f t="shared" si="24"/>
        <v>1.0378920438259165E-2</v>
      </c>
      <c r="D694" s="143">
        <f>IF('##zz500##'!K694="","",IF('##zz500##'!K694="yes",D693,IF('##zz500##'!T694&lt;&gt;0,D693*(1+'##zz500##'!T694),D693*(1+C694))))</f>
        <v>3.2181601847194372</v>
      </c>
      <c r="E694" s="6">
        <f t="shared" si="25"/>
        <v>1.0378920438259165E-2</v>
      </c>
      <c r="F694" s="17">
        <f>D694/MAX(D$240:D694)-1</f>
        <v>0</v>
      </c>
      <c r="G694" s="66">
        <f>IF('##zz500##'!K694="","",IF('##zz500##'!K694="no",G693*(1+E694),IF('##zz500##'!T694&lt;&gt;0,G693*(1+'##zz500##'!T694),G693*(1+'##zz500##'!P694))))</f>
        <v>8.3682300463821324</v>
      </c>
      <c r="H694" s="6">
        <f t="shared" si="26"/>
        <v>1.0378920438259165E-2</v>
      </c>
      <c r="I694" s="17">
        <f>G694/MAX(G$240:G694)-1</f>
        <v>0</v>
      </c>
      <c r="N694" s="20"/>
      <c r="O694" s="20"/>
      <c r="S694" s="192"/>
      <c r="Y694" s="39"/>
      <c r="Z694" s="39"/>
      <c r="AA694" s="17"/>
      <c r="AC694" s="142"/>
      <c r="AE694" s="17"/>
      <c r="AG694" s="66"/>
      <c r="AI694" s="17"/>
    </row>
    <row r="695" spans="1:35" x14ac:dyDescent="0.25">
      <c r="A695" s="180">
        <f>IF('##zz500##'!B695&lt;&gt;"",'##zz500##'!B695,"")</f>
        <v>40135</v>
      </c>
      <c r="B695" s="192">
        <v>9469.32</v>
      </c>
      <c r="C695" s="146">
        <f t="shared" si="24"/>
        <v>2.3881203714288812E-3</v>
      </c>
      <c r="D695" s="143">
        <f>IF('##zz500##'!K695="","",IF('##zz500##'!K695="yes",D694,IF('##zz500##'!T695&lt;&gt;0,D694*(1+'##zz500##'!T695),D694*(1+C695))))</f>
        <v>3.2258455386150868</v>
      </c>
      <c r="E695" s="6">
        <f t="shared" si="25"/>
        <v>2.3881203714288812E-3</v>
      </c>
      <c r="F695" s="17">
        <f>D695/MAX(D$240:D695)-1</f>
        <v>0</v>
      </c>
      <c r="G695" s="66">
        <f>IF('##zz500##'!K695="","",IF('##zz500##'!K695="no",G694*(1+E695),IF('##zz500##'!T695&lt;&gt;0,G694*(1+'##zz500##'!T695),G694*(1+'##zz500##'!P695))))</f>
        <v>8.3882143870287003</v>
      </c>
      <c r="H695" s="6">
        <f t="shared" si="26"/>
        <v>2.3881203714288812E-3</v>
      </c>
      <c r="I695" s="17">
        <f>G695/MAX(G$240:G695)-1</f>
        <v>0</v>
      </c>
      <c r="N695" s="20"/>
      <c r="O695" s="20"/>
      <c r="S695" s="192"/>
      <c r="Y695" s="39"/>
      <c r="Z695" s="39"/>
      <c r="AA695" s="17"/>
      <c r="AC695" s="142"/>
      <c r="AE695" s="17"/>
      <c r="AG695" s="66"/>
      <c r="AI695" s="17"/>
    </row>
    <row r="696" spans="1:35" x14ac:dyDescent="0.25">
      <c r="A696" s="180">
        <f>IF('##zz500##'!B696&lt;&gt;"",'##zz500##'!B696,"")</f>
        <v>40136</v>
      </c>
      <c r="B696" s="192">
        <v>9718.61</v>
      </c>
      <c r="C696" s="146">
        <f t="shared" si="24"/>
        <v>2.6326071988273858E-2</v>
      </c>
      <c r="D696" s="143">
        <f>IF('##zz500##'!K696="","",IF('##zz500##'!K696="yes",D695,IF('##zz500##'!T696&lt;&gt;0,D695*(1+'##zz500##'!T696),D695*(1+C696))))</f>
        <v>3.3107693804877196</v>
      </c>
      <c r="E696" s="6">
        <f t="shared" si="25"/>
        <v>2.6326071988273858E-2</v>
      </c>
      <c r="F696" s="17">
        <f>D696/MAX(D$240:D696)-1</f>
        <v>0</v>
      </c>
      <c r="G696" s="66">
        <f>IF('##zz500##'!K696="","",IF('##zz500##'!K696="no",G695*(1+E696),IF('##zz500##'!T696&lt;&gt;0,G695*(1+'##zz500##'!T696),G695*(1+'##zz500##'!P696))))</f>
        <v>8.6090431228346915</v>
      </c>
      <c r="H696" s="6">
        <f t="shared" si="26"/>
        <v>2.6326071988273858E-2</v>
      </c>
      <c r="I696" s="17">
        <f>G696/MAX(G$240:G696)-1</f>
        <v>0</v>
      </c>
      <c r="N696" s="20"/>
      <c r="O696" s="20"/>
      <c r="S696" s="192"/>
      <c r="Y696" s="39"/>
      <c r="Z696" s="39"/>
      <c r="AA696" s="17"/>
      <c r="AC696" s="142"/>
      <c r="AE696" s="17"/>
      <c r="AG696" s="66"/>
      <c r="AI696" s="17"/>
    </row>
    <row r="697" spans="1:35" x14ac:dyDescent="0.25">
      <c r="A697" s="180">
        <f>IF('##zz500##'!B697&lt;&gt;"",'##zz500##'!B697,"")</f>
        <v>40137</v>
      </c>
      <c r="B697" s="192">
        <v>9869.69</v>
      </c>
      <c r="C697" s="146">
        <f t="shared" si="24"/>
        <v>1.5545432937426273E-2</v>
      </c>
      <c r="D697" s="143">
        <f>IF('##zz500##'!K697="","",IF('##zz500##'!K697="yes",D696,IF('##zz500##'!T697&lt;&gt;0,D696*(1+'##zz500##'!T697),D696*(1+C697))))</f>
        <v>3.3622367238633757</v>
      </c>
      <c r="E697" s="6">
        <f t="shared" si="25"/>
        <v>1.5545432937426273E-2</v>
      </c>
      <c r="F697" s="17">
        <f>D697/MAX(D$240:D697)-1</f>
        <v>0</v>
      </c>
      <c r="G697" s="66">
        <f>IF('##zz500##'!K697="","",IF('##zz500##'!K697="no",G696*(1+E697),IF('##zz500##'!T697&lt;&gt;0,G696*(1+'##zz500##'!T697),G696*(1+'##zz500##'!P697))))</f>
        <v>8.7428744253561295</v>
      </c>
      <c r="H697" s="6">
        <f t="shared" si="26"/>
        <v>1.5545432937426273E-2</v>
      </c>
      <c r="I697" s="17">
        <f>G697/MAX(G$240:G697)-1</f>
        <v>0</v>
      </c>
      <c r="N697" s="20"/>
      <c r="O697" s="20"/>
      <c r="S697" s="192"/>
      <c r="Y697" s="39"/>
      <c r="Z697" s="39"/>
      <c r="AA697" s="17"/>
      <c r="AC697" s="142"/>
      <c r="AE697" s="17"/>
      <c r="AG697" s="66"/>
      <c r="AI697" s="17"/>
    </row>
    <row r="698" spans="1:35" x14ac:dyDescent="0.25">
      <c r="A698" s="180">
        <f>IF('##zz500##'!B698&lt;&gt;"",'##zz500##'!B698,"")</f>
        <v>40140</v>
      </c>
      <c r="B698" s="192">
        <v>10062.51</v>
      </c>
      <c r="C698" s="146">
        <f t="shared" si="24"/>
        <v>1.9536581189480096E-2</v>
      </c>
      <c r="D698" s="143">
        <f>IF('##zz500##'!K698="","",IF('##zz500##'!K698="yes",D697,IF('##zz500##'!T698&lt;&gt;0,D697*(1+'##zz500##'!T698),D697*(1+C698))))</f>
        <v>3.4279233345973843</v>
      </c>
      <c r="E698" s="6">
        <f t="shared" si="25"/>
        <v>1.9536581189480096E-2</v>
      </c>
      <c r="F698" s="17">
        <f>D698/MAX(D$240:D698)-1</f>
        <v>0</v>
      </c>
      <c r="G698" s="66">
        <f>IF('##zz500##'!K698="","",IF('##zz500##'!K698="no",G697*(1+E698),IF('##zz500##'!T698&lt;&gt;0,G697*(1+'##zz500##'!T698),G697*(1+'##zz500##'!P698))))</f>
        <v>8.9136803013965284</v>
      </c>
      <c r="H698" s="6">
        <f t="shared" si="26"/>
        <v>1.9536581189480096E-2</v>
      </c>
      <c r="I698" s="17">
        <f>G698/MAX(G$240:G698)-1</f>
        <v>0</v>
      </c>
      <c r="N698" s="20"/>
      <c r="O698" s="20"/>
      <c r="S698" s="192"/>
      <c r="Y698" s="39"/>
      <c r="Z698" s="39"/>
      <c r="AA698" s="17"/>
      <c r="AC698" s="142"/>
      <c r="AE698" s="17"/>
      <c r="AG698" s="66"/>
      <c r="AI698" s="17"/>
    </row>
    <row r="699" spans="1:35" x14ac:dyDescent="0.25">
      <c r="A699" s="180">
        <f>IF('##zz500##'!B699&lt;&gt;"",'##zz500##'!B699,"")</f>
        <v>40141</v>
      </c>
      <c r="B699" s="192">
        <v>9495.7800000000007</v>
      </c>
      <c r="C699" s="146">
        <f t="shared" si="24"/>
        <v>-5.6320937817701533E-2</v>
      </c>
      <c r="D699" s="143">
        <f>IF('##zz500##'!K699="","",IF('##zz500##'!K699="yes",D698,IF('##zz500##'!T699&lt;&gt;0,D698*(1+'##zz500##'!T699),D698*(1+C699))))</f>
        <v>3.2348594776256769</v>
      </c>
      <c r="E699" s="6">
        <f t="shared" si="25"/>
        <v>-5.6320937817701533E-2</v>
      </c>
      <c r="F699" s="17">
        <f>D699/MAX(D$240:D699)-1</f>
        <v>-5.6320937817701533E-2</v>
      </c>
      <c r="G699" s="66">
        <f>IF('##zz500##'!K699="","",IF('##zz500##'!K699="no",G698*(1+E699),IF('##zz500##'!T699&lt;&gt;0,G698*(1+'##zz500##'!T699),G698*(1+'##zz500##'!P699))))</f>
        <v>8.4116534674147037</v>
      </c>
      <c r="H699" s="6">
        <f t="shared" si="26"/>
        <v>-5.6320937817701533E-2</v>
      </c>
      <c r="I699" s="17">
        <f>G699/MAX(G$240:G699)-1</f>
        <v>-5.6320937817701533E-2</v>
      </c>
      <c r="N699" s="20"/>
      <c r="O699" s="20"/>
      <c r="S699" s="192"/>
      <c r="Y699" s="39"/>
      <c r="Z699" s="39"/>
      <c r="AA699" s="17"/>
      <c r="AC699" s="142"/>
      <c r="AE699" s="17"/>
      <c r="AG699" s="66"/>
      <c r="AI699" s="17"/>
    </row>
    <row r="700" spans="1:35" x14ac:dyDescent="0.25">
      <c r="A700" s="180">
        <f>IF('##zz500##'!B700&lt;&gt;"",'##zz500##'!B700,"")</f>
        <v>40142</v>
      </c>
      <c r="B700" s="192">
        <v>9944.91</v>
      </c>
      <c r="C700" s="146">
        <f t="shared" si="24"/>
        <v>4.7297852309130972E-2</v>
      </c>
      <c r="D700" s="143">
        <f>IF('##zz500##'!K700="","",IF('##zz500##'!K700="yes",D699,IF('##zz500##'!T700&lt;&gt;0,D699*(1+'##zz500##'!T700),D699*(1+C700))))</f>
        <v>3.3878613834392088</v>
      </c>
      <c r="E700" s="6">
        <f t="shared" si="25"/>
        <v>4.7297852309130972E-2</v>
      </c>
      <c r="F700" s="17">
        <f>D700/MAX(D$240:D700)-1</f>
        <v>-1.1686944907383978E-2</v>
      </c>
      <c r="G700" s="66">
        <f>IF('##zz500##'!K700="","",IF('##zz500##'!K700="no",G699*(1+E700),IF('##zz500##'!T700&lt;&gt;0,G699*(1+'##zz500##'!T700),G699*(1+'##zz500##'!P700))))</f>
        <v>8.8095066107920736</v>
      </c>
      <c r="H700" s="6">
        <f t="shared" si="26"/>
        <v>4.7297852309130972E-2</v>
      </c>
      <c r="I700" s="17">
        <f>G700/MAX(G$240:G700)-1</f>
        <v>-1.1686944907383978E-2</v>
      </c>
      <c r="N700" s="20"/>
      <c r="O700" s="20"/>
      <c r="S700" s="192"/>
      <c r="Y700" s="39"/>
      <c r="Z700" s="39"/>
      <c r="AA700" s="17"/>
      <c r="AC700" s="142"/>
      <c r="AE700" s="17"/>
      <c r="AG700" s="66"/>
      <c r="AI700" s="17"/>
    </row>
    <row r="701" spans="1:35" x14ac:dyDescent="0.25">
      <c r="A701" s="180">
        <f>IF('##zz500##'!B701&lt;&gt;"",'##zz500##'!B701,"")</f>
        <v>40143</v>
      </c>
      <c r="B701" s="192">
        <v>9694.59</v>
      </c>
      <c r="C701" s="146">
        <f t="shared" si="24"/>
        <v>-2.5170665194556796E-2</v>
      </c>
      <c r="D701" s="143">
        <f>IF('##zz500##'!K701="","",IF('##zz500##'!K701="yes",D700,IF('##zz500##'!T701&lt;&gt;0,D700*(1+'##zz500##'!T701),D700*(1+C701))))</f>
        <v>3.3025866588310926</v>
      </c>
      <c r="E701" s="6">
        <f t="shared" si="25"/>
        <v>-2.5170665194556796E-2</v>
      </c>
      <c r="F701" s="17">
        <f>D701/MAX(D$240:D701)-1</f>
        <v>-3.656344192452976E-2</v>
      </c>
      <c r="G701" s="66">
        <f>IF('##zz500##'!K701="","",IF('##zz500##'!K701="no",G700*(1+E701),IF('##zz500##'!T701&lt;&gt;0,G700*(1+'##zz500##'!T701),G700*(1+'##zz500##'!P701))))</f>
        <v>8.5877654693625924</v>
      </c>
      <c r="H701" s="6">
        <f t="shared" si="26"/>
        <v>-2.5170665194556685E-2</v>
      </c>
      <c r="I701" s="17">
        <f>G701/MAX(G$240:G701)-1</f>
        <v>-3.6563441924529649E-2</v>
      </c>
      <c r="N701" s="20"/>
      <c r="O701" s="20"/>
      <c r="S701" s="192"/>
      <c r="Y701" s="39"/>
      <c r="Z701" s="39"/>
      <c r="AA701" s="17"/>
      <c r="AC701" s="142"/>
      <c r="AE701" s="17"/>
      <c r="AG701" s="66"/>
      <c r="AI701" s="17"/>
    </row>
    <row r="702" spans="1:35" x14ac:dyDescent="0.25">
      <c r="A702" s="180">
        <f>IF('##zz500##'!B702&lt;&gt;"",'##zz500##'!B702,"")</f>
        <v>40144</v>
      </c>
      <c r="B702" s="192">
        <v>9512.42</v>
      </c>
      <c r="C702" s="146">
        <f t="shared" si="24"/>
        <v>-1.8790892652500002E-2</v>
      </c>
      <c r="D702" s="143">
        <f>IF('##zz500##'!K702="","",IF('##zz500##'!K702="yes",D701,IF('##zz500##'!T702&lt;&gt;0,D701*(1+'##zz500##'!T702),D701*(1+C702))))</f>
        <v>3.2968202126205446</v>
      </c>
      <c r="E702" s="6">
        <f t="shared" si="25"/>
        <v>-1.7460393340863467E-3</v>
      </c>
      <c r="F702" s="17">
        <f>D702/MAX(D$240:D702)-1</f>
        <v>-3.8245640050826313E-2</v>
      </c>
      <c r="G702" s="66">
        <f>IF('##zz500##'!K702="","",IF('##zz500##'!K702="no",G701*(1+E702),IF('##zz500##'!T702&lt;&gt;0,G701*(1+'##zz500##'!T702),G701*(1+'##zz500##'!P702))))</f>
        <v>8.5727708930611772</v>
      </c>
      <c r="H702" s="6">
        <f t="shared" si="26"/>
        <v>-1.7460393340863467E-3</v>
      </c>
      <c r="I702" s="17">
        <f>G702/MAX(G$240:G702)-1</f>
        <v>-3.8245640050826202E-2</v>
      </c>
      <c r="N702" s="20"/>
      <c r="O702" s="20"/>
      <c r="S702" s="192"/>
      <c r="Y702" s="39"/>
      <c r="Z702" s="39"/>
      <c r="AA702" s="17"/>
      <c r="AC702" s="142"/>
      <c r="AE702" s="17"/>
      <c r="AG702" s="66"/>
      <c r="AI702" s="17"/>
    </row>
    <row r="703" spans="1:35" x14ac:dyDescent="0.25">
      <c r="A703" s="180">
        <f>IF('##zz500##'!B703&lt;&gt;"",'##zz500##'!B703,"")</f>
        <v>40147</v>
      </c>
      <c r="B703" s="192">
        <v>9894.51</v>
      </c>
      <c r="C703" s="146">
        <f t="shared" si="24"/>
        <v>4.0167486296862398E-2</v>
      </c>
      <c r="D703" s="143">
        <f>IF('##zz500##'!K703="","",IF('##zz500##'!K703="yes",D702,IF('##zz500##'!T703&lt;&gt;0,D702*(1+'##zz500##'!T703),D702*(1+C703))))</f>
        <v>3.2968202126205446</v>
      </c>
      <c r="E703" s="6">
        <f t="shared" si="25"/>
        <v>0</v>
      </c>
      <c r="F703" s="17">
        <f>D703/MAX(D$240:D703)-1</f>
        <v>-3.8245640050826313E-2</v>
      </c>
      <c r="G703" s="66">
        <f>IF('##zz500##'!K703="","",IF('##zz500##'!K703="no",G702*(1+E703),IF('##zz500##'!T703&lt;&gt;0,G702*(1+'##zz500##'!T703),G702*(1+'##zz500##'!P703))))</f>
        <v>8.3301435021647308</v>
      </c>
      <c r="H703" s="6">
        <f t="shared" si="26"/>
        <v>-2.8302096710974722E-2</v>
      </c>
      <c r="I703" s="17">
        <f>G703/MAX(G$240:G703)-1</f>
        <v>-6.5465304958309267E-2</v>
      </c>
      <c r="N703" s="20"/>
      <c r="O703" s="20"/>
      <c r="S703" s="192"/>
      <c r="Y703" s="39"/>
      <c r="Z703" s="39"/>
      <c r="AA703" s="17"/>
      <c r="AC703" s="142"/>
      <c r="AE703" s="17"/>
      <c r="AG703" s="66"/>
      <c r="AI703" s="17"/>
    </row>
    <row r="704" spans="1:35" x14ac:dyDescent="0.25">
      <c r="A704" s="180">
        <f>IF('##zz500##'!B704&lt;&gt;"",'##zz500##'!B704,"")</f>
        <v>40148</v>
      </c>
      <c r="B704" s="192">
        <v>10220.27</v>
      </c>
      <c r="C704" s="146">
        <f t="shared" si="24"/>
        <v>3.2923307975837091E-2</v>
      </c>
      <c r="D704" s="143">
        <f>IF('##zz500##'!K704="","",IF('##zz500##'!K704="yes",D703,IF('##zz500##'!T704&lt;&gt;0,D703*(1+'##zz500##'!T704),D703*(1+C704))))</f>
        <v>3.4053624398216154</v>
      </c>
      <c r="E704" s="6">
        <f t="shared" si="25"/>
        <v>3.2923307975837091E-2</v>
      </c>
      <c r="F704" s="17">
        <f>D704/MAX(D$240:D704)-1</f>
        <v>-6.5815050611155446E-3</v>
      </c>
      <c r="G704" s="66">
        <f>IF('##zz500##'!K704="","",IF('##zz500##'!K704="no",G703*(1+E704),IF('##zz500##'!T704&lt;&gt;0,G703*(1+'##zz500##'!T704),G703*(1+'##zz500##'!P704))))</f>
        <v>8.6043993821694187</v>
      </c>
      <c r="H704" s="6">
        <f t="shared" si="26"/>
        <v>3.2923307975837091E-2</v>
      </c>
      <c r="I704" s="17">
        <f>G704/MAX(G$240:G704)-1</f>
        <v>-3.4697331379346608E-2</v>
      </c>
      <c r="N704" s="20"/>
      <c r="O704" s="20"/>
      <c r="S704" s="192"/>
      <c r="Y704" s="39"/>
      <c r="Z704" s="39"/>
      <c r="AA704" s="17"/>
      <c r="AC704" s="142"/>
      <c r="AE704" s="17"/>
      <c r="AG704" s="66"/>
      <c r="AI704" s="17"/>
    </row>
    <row r="705" spans="1:36" x14ac:dyDescent="0.25">
      <c r="A705" s="180">
        <f>IF('##zz500##'!B705&lt;&gt;"",'##zz500##'!B705,"")</f>
        <v>40149</v>
      </c>
      <c r="B705" s="192">
        <v>10365.69</v>
      </c>
      <c r="C705" s="146">
        <f t="shared" si="24"/>
        <v>1.4228586916001262E-2</v>
      </c>
      <c r="D705" s="143">
        <f>IF('##zz500##'!K705="","",IF('##zz500##'!K705="yes",D704,IF('##zz500##'!T705&lt;&gt;0,D704*(1+'##zz500##'!T705),D704*(1+C705))))</f>
        <v>3.4538159352771034</v>
      </c>
      <c r="E705" s="6">
        <f t="shared" si="25"/>
        <v>1.4228586916001262E-2</v>
      </c>
      <c r="F705" s="17">
        <f>D705/MAX(D$240:D705)-1</f>
        <v>0</v>
      </c>
      <c r="G705" s="66">
        <f>IF('##zz500##'!K705="","",IF('##zz500##'!K705="no",G704*(1+E705),IF('##zz500##'!T705&lt;&gt;0,G704*(1+'##zz500##'!T705),G704*(1+'##zz500##'!P705))))</f>
        <v>8.726827826638603</v>
      </c>
      <c r="H705" s="6">
        <f t="shared" si="26"/>
        <v>1.4228586916001262E-2</v>
      </c>
      <c r="I705" s="17">
        <f>G705/MAX(G$240:G705)-1</f>
        <v>-2.0962438458629773E-2</v>
      </c>
      <c r="N705" s="20"/>
      <c r="O705" s="20"/>
      <c r="S705" s="192"/>
      <c r="Y705" s="39"/>
      <c r="Z705" s="39"/>
      <c r="AA705" s="17"/>
      <c r="AC705" s="142"/>
      <c r="AE705" s="17"/>
      <c r="AG705" s="66"/>
      <c r="AI705" s="17"/>
    </row>
    <row r="706" spans="1:36" x14ac:dyDescent="0.25">
      <c r="A706" s="180">
        <f>IF('##zz500##'!B706&lt;&gt;"",'##zz500##'!B706,"")</f>
        <v>40150</v>
      </c>
      <c r="B706" s="192">
        <v>10416.76</v>
      </c>
      <c r="C706" s="146">
        <f t="shared" si="24"/>
        <v>4.9268307271392864E-3</v>
      </c>
      <c r="D706" s="143">
        <f>IF('##zz500##'!K706="","",IF('##zz500##'!K706="yes",D705,IF('##zz500##'!T706&lt;&gt;0,D705*(1+'##zz500##'!T706),D705*(1+C706))))</f>
        <v>3.4708323017529099</v>
      </c>
      <c r="E706" s="6">
        <f t="shared" si="25"/>
        <v>4.9268307271392864E-3</v>
      </c>
      <c r="F706" s="17">
        <f>D706/MAX(D$240:D706)-1</f>
        <v>0</v>
      </c>
      <c r="G706" s="66">
        <f>IF('##zz500##'!K706="","",IF('##zz500##'!K706="no",G705*(1+E706),IF('##zz500##'!T706&lt;&gt;0,G705*(1+'##zz500##'!T706),G705*(1+'##zz500##'!P706))))</f>
        <v>8.7698234301253404</v>
      </c>
      <c r="H706" s="6">
        <f t="shared" si="26"/>
        <v>4.9268307271392864E-3</v>
      </c>
      <c r="I706" s="17">
        <f>G706/MAX(G$240:G706)-1</f>
        <v>-1.6138886117404216E-2</v>
      </c>
      <c r="N706" s="20"/>
      <c r="O706" s="20"/>
      <c r="S706" s="192"/>
      <c r="Y706" s="39"/>
      <c r="Z706" s="39"/>
      <c r="AA706" s="17"/>
      <c r="AC706" s="142"/>
      <c r="AE706" s="17"/>
      <c r="AG706" s="66"/>
      <c r="AI706" s="17"/>
    </row>
    <row r="707" spans="1:36" x14ac:dyDescent="0.25">
      <c r="A707" s="180">
        <f>IF('##zz500##'!B707&lt;&gt;"",'##zz500##'!B707,"")</f>
        <v>40151</v>
      </c>
      <c r="B707" s="192">
        <v>10037.4</v>
      </c>
      <c r="C707" s="146">
        <f t="shared" si="24"/>
        <v>-3.6418233692626201E-2</v>
      </c>
      <c r="D707" s="143">
        <f>IF('##zz500##'!K707="","",IF('##zz500##'!K707="yes",D706,IF('##zz500##'!T707&lt;&gt;0,D706*(1+'##zz500##'!T707),D706*(1+C707))))</f>
        <v>3.32436377053447</v>
      </c>
      <c r="E707" s="6">
        <f t="shared" si="25"/>
        <v>-4.2199829460059846E-2</v>
      </c>
      <c r="F707" s="17">
        <f>D707/MAX(D$240:D707)-1</f>
        <v>-4.2199829460059846E-2</v>
      </c>
      <c r="G707" s="66">
        <f>IF('##zz500##'!K707="","",IF('##zz500##'!K707="no",G706*(1+E707),IF('##zz500##'!T707&lt;&gt;0,G706*(1+'##zz500##'!T707),G706*(1+'##zz500##'!P707))))</f>
        <v>8.3997383769792133</v>
      </c>
      <c r="H707" s="6">
        <f t="shared" si="26"/>
        <v>-4.2199829460059957E-2</v>
      </c>
      <c r="I707" s="17">
        <f>G707/MAX(G$240:G707)-1</f>
        <v>-5.7657657335634327E-2</v>
      </c>
      <c r="N707" s="20"/>
      <c r="O707" s="20"/>
      <c r="S707" s="192"/>
      <c r="Y707" s="39"/>
      <c r="Z707" s="39"/>
      <c r="AA707" s="17"/>
      <c r="AC707" s="142"/>
      <c r="AE707" s="17"/>
      <c r="AG707" s="66"/>
      <c r="AI707" s="17"/>
    </row>
    <row r="708" spans="1:36" x14ac:dyDescent="0.25">
      <c r="A708" s="180">
        <f>IF('##zz500##'!B708&lt;&gt;"",'##zz500##'!B708,"")</f>
        <v>40154</v>
      </c>
      <c r="B708" s="192">
        <v>10194.93</v>
      </c>
      <c r="C708" s="146">
        <f t="shared" ref="C708:C771" si="27">IF(AND(B707&gt;0,B708&gt;0),B708/B707-1,"")</f>
        <v>1.5694303305636925E-2</v>
      </c>
      <c r="D708" s="143">
        <f>IF('##zz500##'!K708="","",IF('##zz500##'!K708="yes",D707,IF('##zz500##'!T708&lt;&gt;0,D707*(1+'##zz500##'!T708),D707*(1+C708))))</f>
        <v>3.3765373438475086</v>
      </c>
      <c r="E708" s="6">
        <f t="shared" si="25"/>
        <v>1.5694303305636925E-2</v>
      </c>
      <c r="F708" s="17">
        <f>D708/MAX(D$240:D708)-1</f>
        <v>-2.7167823077415387E-2</v>
      </c>
      <c r="G708" s="66">
        <f>IF('##zz500##'!K708="","",IF('##zz500##'!K708="no",G707*(1+E708),IF('##zz500##'!T708&lt;&gt;0,G707*(1+'##zz500##'!T708),G707*(1+'##zz500##'!P708))))</f>
        <v>8.5315664187555242</v>
      </c>
      <c r="H708" s="6">
        <f t="shared" si="26"/>
        <v>1.5694303305636925E-2</v>
      </c>
      <c r="I708" s="17">
        <f>G708/MAX(G$240:G708)-1</f>
        <v>-4.2868250792115314E-2</v>
      </c>
      <c r="N708" s="20"/>
      <c r="O708" s="20"/>
      <c r="S708" s="192"/>
      <c r="Y708" s="39"/>
      <c r="Z708" s="39"/>
      <c r="AA708" s="17"/>
      <c r="AC708" s="142"/>
      <c r="AE708" s="17"/>
      <c r="AF708" s="14"/>
      <c r="AG708" s="66"/>
      <c r="AI708" s="17"/>
      <c r="AJ708" s="14"/>
    </row>
    <row r="709" spans="1:36" x14ac:dyDescent="0.25">
      <c r="A709" s="180">
        <f>IF('##zz500##'!B709&lt;&gt;"",'##zz500##'!B709,"")</f>
        <v>40155</v>
      </c>
      <c r="B709" s="192">
        <v>10302.91</v>
      </c>
      <c r="C709" s="146">
        <f t="shared" si="27"/>
        <v>1.059153912778199E-2</v>
      </c>
      <c r="D709" s="143">
        <f>IF('##zz500##'!K709="","",IF('##zz500##'!K709="yes",D708,IF('##zz500##'!T709&lt;&gt;0,D708*(1+'##zz500##'!T709),D708*(1+C709))))</f>
        <v>3.4123000712412868</v>
      </c>
      <c r="E709" s="6">
        <f t="shared" si="25"/>
        <v>1.059153912778199E-2</v>
      </c>
      <c r="F709" s="17">
        <f>D709/MAX(D$240:D709)-1</f>
        <v>-1.6864033010774437E-2</v>
      </c>
      <c r="G709" s="66">
        <f>IF('##zz500##'!K709="","",IF('##zz500##'!K709="no",G708*(1+E709),IF('##zz500##'!T709&lt;&gt;0,G708*(1+'##zz500##'!T709),G708*(1+'##zz500##'!P709))))</f>
        <v>8.6219288383010451</v>
      </c>
      <c r="H709" s="6">
        <f t="shared" si="26"/>
        <v>1.059153912778199E-2</v>
      </c>
      <c r="I709" s="17">
        <f>G709/MAX(G$240:G709)-1</f>
        <v>-3.2730752419937503E-2</v>
      </c>
      <c r="N709" s="20"/>
      <c r="O709" s="20"/>
      <c r="S709" s="192"/>
      <c r="Y709" s="39"/>
      <c r="Z709" s="39"/>
      <c r="AA709" s="17"/>
      <c r="AC709" s="142"/>
      <c r="AE709" s="17"/>
      <c r="AG709" s="66"/>
      <c r="AI709" s="17"/>
    </row>
    <row r="710" spans="1:36" x14ac:dyDescent="0.25">
      <c r="A710" s="180">
        <f>IF('##zz500##'!B710&lt;&gt;"",'##zz500##'!B710,"")</f>
        <v>40156</v>
      </c>
      <c r="B710" s="192">
        <v>10166.89</v>
      </c>
      <c r="C710" s="146">
        <f t="shared" si="27"/>
        <v>-1.320209533034844E-2</v>
      </c>
      <c r="D710" s="143">
        <f>IF('##zz500##'!K710="","",IF('##zz500##'!K710="yes",D709,IF('##zz500##'!T710&lt;&gt;0,D709*(1+'##zz500##'!T710),D709*(1+C710))))</f>
        <v>3.3478187522491223</v>
      </c>
      <c r="E710" s="6">
        <f t="shared" si="25"/>
        <v>-1.8896731719349691E-2</v>
      </c>
      <c r="F710" s="17">
        <f>D710/MAX(D$240:D710)-1</f>
        <v>-3.5442089622613193E-2</v>
      </c>
      <c r="G710" s="66">
        <f>IF('##zz500##'!K710="","",IF('##zz500##'!K710="no",G709*(1+E710),IF('##zz500##'!T710&lt;&gt;0,G709*(1+'##zz500##'!T710),G709*(1+'##zz500##'!P710))))</f>
        <v>8.4590025621403466</v>
      </c>
      <c r="H710" s="6">
        <f t="shared" si="26"/>
        <v>-1.889673171934958E-2</v>
      </c>
      <c r="I710" s="17">
        <f>G710/MAX(G$240:G710)-1</f>
        <v>-5.100897989183506E-2</v>
      </c>
      <c r="N710" s="20"/>
      <c r="O710" s="20"/>
      <c r="S710" s="192"/>
      <c r="Y710" s="39"/>
      <c r="Z710" s="39"/>
      <c r="AA710" s="17"/>
      <c r="AC710" s="142"/>
      <c r="AE710" s="17"/>
      <c r="AG710" s="66"/>
      <c r="AI710" s="17"/>
    </row>
    <row r="711" spans="1:36" x14ac:dyDescent="0.25">
      <c r="A711" s="180">
        <f>IF('##zz500##'!B711&lt;&gt;"",'##zz500##'!B711,"")</f>
        <v>40157</v>
      </c>
      <c r="B711" s="192">
        <v>10286.19</v>
      </c>
      <c r="C711" s="146">
        <f t="shared" si="27"/>
        <v>1.1734168462528949E-2</v>
      </c>
      <c r="D711" s="143">
        <f>IF('##zz500##'!K711="","",IF('##zz500##'!K711="yes",D710,IF('##zz500##'!T711&lt;&gt;0,D710*(1+'##zz500##'!T711),D710*(1+C711))))</f>
        <v>3.3495718979078415</v>
      </c>
      <c r="E711" s="6">
        <f t="shared" si="25"/>
        <v>5.2366803236925108E-4</v>
      </c>
      <c r="F711" s="17">
        <f>D711/MAX(D$240:D711)-1</f>
        <v>-3.4936981479579687E-2</v>
      </c>
      <c r="G711" s="66">
        <f>IF('##zz500##'!K711="","",IF('##zz500##'!K711="no",G710*(1+E711),IF('##zz500##'!T711&lt;&gt;0,G710*(1+'##zz500##'!T711),G710*(1+'##zz500##'!P711))))</f>
        <v>8.4634322713678696</v>
      </c>
      <c r="H711" s="6">
        <f t="shared" si="26"/>
        <v>5.2366803236925108E-4</v>
      </c>
      <c r="I711" s="17">
        <f>G711/MAX(G$240:G711)-1</f>
        <v>-5.0512023631598901E-2</v>
      </c>
      <c r="N711" s="20"/>
      <c r="O711" s="20"/>
      <c r="S711" s="192"/>
      <c r="Y711" s="39"/>
      <c r="Z711" s="39"/>
      <c r="AA711" s="17"/>
      <c r="AC711" s="142"/>
      <c r="AE711" s="17"/>
      <c r="AG711" s="66"/>
      <c r="AI711" s="17"/>
    </row>
    <row r="712" spans="1:36" x14ac:dyDescent="0.25">
      <c r="A712" s="180">
        <f>IF('##zz500##'!B712&lt;&gt;"",'##zz500##'!B712,"")</f>
        <v>40158</v>
      </c>
      <c r="B712" s="192">
        <v>10214.51</v>
      </c>
      <c r="C712" s="146">
        <f t="shared" si="27"/>
        <v>-6.9685665926839668E-3</v>
      </c>
      <c r="D712" s="143">
        <f>IF('##zz500##'!K712="","",IF('##zz500##'!K712="yes",D711,IF('##zz500##'!T712&lt;&gt;0,D711*(1+'##zz500##'!T712),D711*(1+C712))))</f>
        <v>3.3262301830802881</v>
      </c>
      <c r="E712" s="6">
        <f t="shared" si="25"/>
        <v>-6.9685665926838558E-3</v>
      </c>
      <c r="F712" s="17">
        <f>D712/MAX(D$240:D712)-1</f>
        <v>-4.166208739027577E-2</v>
      </c>
      <c r="G712" s="66">
        <f>IF('##zz500##'!K712="","",IF('##zz500##'!K712="no",G711*(1+E712),IF('##zz500##'!T712&lt;&gt;0,G711*(1+'##zz500##'!T712),G711*(1+'##zz500##'!P712))))</f>
        <v>8.4044542799821738</v>
      </c>
      <c r="H712" s="6">
        <f t="shared" si="26"/>
        <v>-6.9685665926837448E-3</v>
      </c>
      <c r="I712" s="17">
        <f>G712/MAX(G$240:G712)-1</f>
        <v>-5.7128593823874585E-2</v>
      </c>
      <c r="N712" s="20"/>
      <c r="O712" s="20"/>
      <c r="S712" s="192"/>
      <c r="Y712" s="39"/>
      <c r="Z712" s="39"/>
      <c r="AA712" s="17"/>
      <c r="AC712" s="142"/>
      <c r="AE712" s="17"/>
      <c r="AG712" s="66"/>
      <c r="AI712" s="17"/>
    </row>
    <row r="713" spans="1:36" x14ac:dyDescent="0.25">
      <c r="A713" s="180">
        <f>IF('##zz500##'!B713&lt;&gt;"",'##zz500##'!B713,"")</f>
        <v>40161</v>
      </c>
      <c r="B713" s="192">
        <v>10159.23</v>
      </c>
      <c r="C713" s="146">
        <f t="shared" si="27"/>
        <v>-5.4119091371001016E-3</v>
      </c>
      <c r="D713" s="143">
        <f>IF('##zz500##'!K713="","",IF('##zz500##'!K713="yes",D712,IF('##zz500##'!T713&lt;&gt;0,D712*(1+'##zz500##'!T713),D712*(1+C713))))</f>
        <v>3.3182261679727816</v>
      </c>
      <c r="E713" s="6">
        <f t="shared" si="25"/>
        <v>-2.4063322942052823E-3</v>
      </c>
      <c r="F713" s="17">
        <f>D713/MAX(D$240:D713)-1</f>
        <v>-4.396816685814986E-2</v>
      </c>
      <c r="G713" s="66">
        <f>IF('##zz500##'!K713="","",IF('##zz500##'!K713="no",G712*(1+E713),IF('##zz500##'!T713&lt;&gt;0,G712*(1+'##zz500##'!T713),G712*(1+'##zz500##'!P713))))</f>
        <v>8.3842303702330803</v>
      </c>
      <c r="H713" s="6">
        <f t="shared" si="26"/>
        <v>-2.4063322942053933E-3</v>
      </c>
      <c r="I713" s="17">
        <f>G713/MAX(G$240:G713)-1</f>
        <v>-5.9397455737839056E-2</v>
      </c>
      <c r="N713" s="20"/>
      <c r="O713" s="20"/>
      <c r="S713" s="192"/>
      <c r="Y713" s="39"/>
      <c r="Z713" s="39"/>
      <c r="AA713" s="17"/>
      <c r="AC713" s="142"/>
      <c r="AE713" s="17"/>
      <c r="AG713" s="66"/>
      <c r="AI713" s="17"/>
    </row>
    <row r="714" spans="1:36" x14ac:dyDescent="0.25">
      <c r="A714" s="180">
        <f>IF('##zz500##'!B714&lt;&gt;"",'##zz500##'!B714,"")</f>
        <v>40162</v>
      </c>
      <c r="B714" s="192">
        <v>10258.5</v>
      </c>
      <c r="C714" s="146">
        <f t="shared" si="27"/>
        <v>9.7714098411001427E-3</v>
      </c>
      <c r="D714" s="143">
        <f>IF('##zz500##'!K714="","",IF('##zz500##'!K714="yes",D713,IF('##zz500##'!T714&lt;&gt;0,D713*(1+'##zz500##'!T714),D713*(1+C714))))</f>
        <v>3.3182261679727816</v>
      </c>
      <c r="E714" s="6">
        <f t="shared" si="25"/>
        <v>0</v>
      </c>
      <c r="F714" s="17">
        <f>D714/MAX(D$240:D714)-1</f>
        <v>-4.396816685814986E-2</v>
      </c>
      <c r="G714" s="66">
        <f>IF('##zz500##'!K714="","",IF('##zz500##'!K714="no",G713*(1+E714),IF('##zz500##'!T714&lt;&gt;0,G713*(1+'##zz500##'!T714),G713*(1+'##zz500##'!P714))))</f>
        <v>8.3527366450660718</v>
      </c>
      <c r="H714" s="6">
        <f t="shared" si="26"/>
        <v>-3.7563048456805692E-3</v>
      </c>
      <c r="I714" s="17">
        <f>G714/MAX(G$240:G714)-1</f>
        <v>-6.2930645632710447E-2</v>
      </c>
      <c r="N714" s="20"/>
      <c r="O714" s="20"/>
      <c r="S714" s="192"/>
      <c r="Y714" s="39"/>
      <c r="Z714" s="39"/>
      <c r="AA714" s="17"/>
      <c r="AC714" s="142"/>
      <c r="AE714" s="17"/>
      <c r="AG714" s="66"/>
      <c r="AI714" s="17"/>
    </row>
    <row r="715" spans="1:36" x14ac:dyDescent="0.25">
      <c r="A715" s="180">
        <f>IF('##zz500##'!B715&lt;&gt;"",'##zz500##'!B715,"")</f>
        <v>40163</v>
      </c>
      <c r="B715" s="192">
        <v>10276.15</v>
      </c>
      <c r="C715" s="146">
        <f t="shared" si="27"/>
        <v>1.7205244431446332E-3</v>
      </c>
      <c r="D715" s="143">
        <f>IF('##zz500##'!K715="","",IF('##zz500##'!K715="yes",D714,IF('##zz500##'!T715&lt;&gt;0,D714*(1+'##zz500##'!T715),D714*(1+C715))))</f>
        <v>3.3182261679727816</v>
      </c>
      <c r="E715" s="6">
        <f t="shared" si="25"/>
        <v>0</v>
      </c>
      <c r="F715" s="17">
        <f>D715/MAX(D$240:D715)-1</f>
        <v>-4.396816685814986E-2</v>
      </c>
      <c r="G715" s="66">
        <f>IF('##zz500##'!K715="","",IF('##zz500##'!K715="no",G714*(1+E715),IF('##zz500##'!T715&lt;&gt;0,G714*(1+'##zz500##'!T715),G714*(1+'##zz500##'!P715))))</f>
        <v>8.3282604551485075</v>
      </c>
      <c r="H715" s="6">
        <f t="shared" si="26"/>
        <v>-2.9303198409855735E-3</v>
      </c>
      <c r="I715" s="17">
        <f>G715/MAX(G$240:G715)-1</f>
        <v>-6.567655855419241E-2</v>
      </c>
      <c r="N715" s="20"/>
      <c r="O715" s="20"/>
      <c r="S715" s="192"/>
      <c r="Y715" s="39"/>
      <c r="Z715" s="39"/>
      <c r="AA715" s="17"/>
      <c r="AC715" s="142"/>
      <c r="AE715" s="17"/>
      <c r="AG715" s="66"/>
      <c r="AI715" s="17"/>
    </row>
    <row r="716" spans="1:36" x14ac:dyDescent="0.25">
      <c r="A716" s="180">
        <f>IF('##zz500##'!B716&lt;&gt;"",'##zz500##'!B716,"")</f>
        <v>40164</v>
      </c>
      <c r="B716" s="192">
        <v>10084.14</v>
      </c>
      <c r="C716" s="146">
        <f t="shared" si="27"/>
        <v>-1.8685013356169455E-2</v>
      </c>
      <c r="D716" s="143">
        <f>IF('##zz500##'!K716="","",IF('##zz500##'!K716="yes",D715,IF('##zz500##'!T716&lt;&gt;0,D715*(1+'##zz500##'!T716),D715*(1+C716))))</f>
        <v>3.3182261679727816</v>
      </c>
      <c r="E716" s="6">
        <f t="shared" si="25"/>
        <v>0</v>
      </c>
      <c r="F716" s="17">
        <f>D716/MAX(D$240:D716)-1</f>
        <v>-4.396816685814986E-2</v>
      </c>
      <c r="G716" s="66">
        <f>IF('##zz500##'!K716="","",IF('##zz500##'!K716="no",G715*(1+E716),IF('##zz500##'!T716&lt;&gt;0,G715*(1+'##zz500##'!T716),G715*(1+'##zz500##'!P716))))</f>
        <v>8.5890661365951875</v>
      </c>
      <c r="H716" s="6">
        <f t="shared" si="26"/>
        <v>3.1315745088813962E-2</v>
      </c>
      <c r="I716" s="17">
        <f>G716/MAX(G$240:G716)-1</f>
        <v>-3.6417523831372201E-2</v>
      </c>
      <c r="N716" s="20"/>
      <c r="O716" s="20"/>
      <c r="S716" s="192"/>
      <c r="Y716" s="39"/>
      <c r="Z716" s="39"/>
      <c r="AA716" s="17"/>
      <c r="AC716" s="142"/>
      <c r="AE716" s="17"/>
      <c r="AG716" s="66"/>
      <c r="AI716" s="17"/>
    </row>
    <row r="717" spans="1:36" x14ac:dyDescent="0.25">
      <c r="A717" s="180">
        <f>IF('##zz500##'!B717&lt;&gt;"",'##zz500##'!B717,"")</f>
        <v>40165</v>
      </c>
      <c r="B717" s="192">
        <v>9691.56</v>
      </c>
      <c r="C717" s="146">
        <f t="shared" si="27"/>
        <v>-3.8930439283865526E-2</v>
      </c>
      <c r="D717" s="143">
        <f>IF('##zz500##'!K717="","",IF('##zz500##'!K717="yes",D716,IF('##zz500##'!T717&lt;&gt;0,D716*(1+'##zz500##'!T717),D716*(1+C717))))</f>
        <v>3.3182261679727816</v>
      </c>
      <c r="E717" s="6">
        <f t="shared" si="25"/>
        <v>0</v>
      </c>
      <c r="F717" s="17">
        <f>D717/MAX(D$240:D717)-1</f>
        <v>-4.396816685814986E-2</v>
      </c>
      <c r="G717" s="66">
        <f>IF('##zz500##'!K717="","",IF('##zz500##'!K717="no",G716*(1+E717),IF('##zz500##'!T717&lt;&gt;0,G716*(1+'##zz500##'!T717),G716*(1+'##zz500##'!P717))))</f>
        <v>8.9067584541703386</v>
      </c>
      <c r="H717" s="6">
        <f t="shared" si="26"/>
        <v>3.6987992934594871E-2</v>
      </c>
      <c r="I717" s="17">
        <f>G717/MAX(G$240:G717)-1</f>
        <v>-7.7654201094756736E-4</v>
      </c>
      <c r="N717" s="20"/>
      <c r="O717" s="20"/>
      <c r="S717" s="192"/>
      <c r="Y717" s="39"/>
      <c r="Z717" s="39"/>
      <c r="AA717" s="17"/>
      <c r="AC717" s="142"/>
      <c r="AE717" s="17"/>
      <c r="AG717" s="66"/>
      <c r="AI717" s="17"/>
    </row>
    <row r="718" spans="1:36" x14ac:dyDescent="0.25">
      <c r="A718" s="180">
        <f>IF('##zz500##'!B718&lt;&gt;"",'##zz500##'!B718,"")</f>
        <v>40168</v>
      </c>
      <c r="B718" s="192">
        <v>9825.16</v>
      </c>
      <c r="C718" s="146">
        <f t="shared" si="27"/>
        <v>1.3785190413101667E-2</v>
      </c>
      <c r="D718" s="143">
        <f>IF('##zz500##'!K718="","",IF('##zz500##'!K718="yes",D717,IF('##zz500##'!T718&lt;&gt;0,D717*(1+'##zz500##'!T718),D717*(1+C718))))</f>
        <v>3.3182261679727816</v>
      </c>
      <c r="E718" s="6">
        <f t="shared" si="25"/>
        <v>0</v>
      </c>
      <c r="F718" s="17">
        <f>D718/MAX(D$240:D718)-1</f>
        <v>-4.396816685814986E-2</v>
      </c>
      <c r="G718" s="66">
        <f>IF('##zz500##'!K718="","",IF('##zz500##'!K718="no",G717*(1+E718),IF('##zz500##'!T718&lt;&gt;0,G717*(1+'##zz500##'!T718),G717*(1+'##zz500##'!P718))))</f>
        <v>8.7946473962349696</v>
      </c>
      <c r="H718" s="6">
        <f t="shared" si="26"/>
        <v>-1.2587189661899534E-2</v>
      </c>
      <c r="I718" s="17">
        <f>G718/MAX(G$240:G718)-1</f>
        <v>-1.3353957191274857E-2</v>
      </c>
      <c r="N718" s="20"/>
      <c r="O718" s="20"/>
      <c r="S718" s="192"/>
      <c r="Y718" s="39"/>
      <c r="Z718" s="39"/>
      <c r="AA718" s="17"/>
      <c r="AC718" s="142"/>
      <c r="AE718" s="17"/>
      <c r="AG718" s="66"/>
      <c r="AI718" s="17"/>
    </row>
    <row r="719" spans="1:36" x14ac:dyDescent="0.25">
      <c r="A719" s="180">
        <f>IF('##zz500##'!B719&lt;&gt;"",'##zz500##'!B719,"")</f>
        <v>40169</v>
      </c>
      <c r="B719" s="192">
        <v>9516.67</v>
      </c>
      <c r="C719" s="146">
        <f t="shared" si="27"/>
        <v>-3.1397961967031596E-2</v>
      </c>
      <c r="D719" s="143">
        <f>IF('##zz500##'!K719="","",IF('##zz500##'!K719="yes",D718,IF('##zz500##'!T719&lt;&gt;0,D718*(1+'##zz500##'!T719),D718*(1+C719))))</f>
        <v>3.3182261679727816</v>
      </c>
      <c r="E719" s="6">
        <f t="shared" si="25"/>
        <v>0</v>
      </c>
      <c r="F719" s="17">
        <f>D719/MAX(D$240:D719)-1</f>
        <v>-4.396816685814986E-2</v>
      </c>
      <c r="G719" s="66">
        <f>IF('##zz500##'!K719="","",IF('##zz500##'!K719="no",G718*(1+E719),IF('##zz500##'!T719&lt;&gt;0,G718*(1+'##zz500##'!T719),G718*(1+'##zz500##'!P719))))</f>
        <v>9.0417055814970873</v>
      </c>
      <c r="H719" s="6">
        <f t="shared" si="26"/>
        <v>2.8091880678227543E-2</v>
      </c>
      <c r="I719" s="17">
        <f>G719/MAX(G$240:G719)-1</f>
        <v>0</v>
      </c>
      <c r="N719" s="20"/>
      <c r="O719" s="20"/>
      <c r="S719" s="192"/>
      <c r="Y719" s="39"/>
      <c r="Z719" s="39"/>
      <c r="AA719" s="17"/>
      <c r="AC719" s="142"/>
      <c r="AE719" s="17"/>
      <c r="AG719" s="66"/>
      <c r="AI719" s="17"/>
    </row>
    <row r="720" spans="1:36" x14ac:dyDescent="0.25">
      <c r="A720" s="180">
        <f>IF('##zz500##'!B720&lt;&gt;"",'##zz500##'!B720,"")</f>
        <v>40170</v>
      </c>
      <c r="B720" s="192">
        <v>9596.51</v>
      </c>
      <c r="C720" s="146">
        <f t="shared" si="27"/>
        <v>8.389489180564258E-3</v>
      </c>
      <c r="D720" s="143">
        <f>IF('##zz500##'!K720="","",IF('##zz500##'!K720="yes",D719,IF('##zz500##'!T720&lt;&gt;0,D719*(1+'##zz500##'!T720),D719*(1+C720))))</f>
        <v>3.3182261679727816</v>
      </c>
      <c r="E720" s="6">
        <f t="shared" si="25"/>
        <v>0</v>
      </c>
      <c r="F720" s="17">
        <f>D720/MAX(D$240:D720)-1</f>
        <v>-4.396816685814986E-2</v>
      </c>
      <c r="G720" s="66">
        <f>IF('##zz500##'!K720="","",IF('##zz500##'!K720="no",G719*(1+E720),IF('##zz500##'!T720&lt;&gt;0,G719*(1+'##zz500##'!T720),G719*(1+'##zz500##'!P720))))</f>
        <v>8.881387002394586</v>
      </c>
      <c r="H720" s="6">
        <f t="shared" si="26"/>
        <v>-1.7731010776393386E-2</v>
      </c>
      <c r="I720" s="17">
        <f>G720/MAX(G$240:G720)-1</f>
        <v>-1.7731010776393386E-2</v>
      </c>
      <c r="N720" s="20"/>
      <c r="O720" s="20"/>
      <c r="S720" s="192"/>
      <c r="Y720" s="39"/>
      <c r="Z720" s="39"/>
      <c r="AA720" s="17"/>
      <c r="AC720" s="142"/>
      <c r="AE720" s="17"/>
      <c r="AG720" s="66"/>
      <c r="AI720" s="17"/>
    </row>
    <row r="721" spans="1:36" x14ac:dyDescent="0.25">
      <c r="A721" s="180">
        <f>IF('##zz500##'!B721&lt;&gt;"",'##zz500##'!B721,"")</f>
        <v>40171</v>
      </c>
      <c r="B721" s="192">
        <v>9844.0499999999993</v>
      </c>
      <c r="C721" s="146">
        <f t="shared" si="27"/>
        <v>2.5794794149122779E-2</v>
      </c>
      <c r="D721" s="143">
        <f>IF('##zz500##'!K721="","",IF('##zz500##'!K721="yes",D720,IF('##zz500##'!T721&lt;&gt;0,D720*(1+'##zz500##'!T721),D720*(1+C721))))</f>
        <v>3.3182261679727816</v>
      </c>
      <c r="E721" s="6">
        <f t="shared" si="25"/>
        <v>0</v>
      </c>
      <c r="F721" s="17">
        <f>D721/MAX(D$240:D721)-1</f>
        <v>-4.396816685814986E-2</v>
      </c>
      <c r="G721" s="66">
        <f>IF('##zz500##'!K721="","",IF('##zz500##'!K721="no",G720*(1+E721),IF('##zz500##'!T721&lt;&gt;0,G720*(1+'##zz500##'!T721),G720*(1+'##zz500##'!P721))))</f>
        <v>8.5963291957897265</v>
      </c>
      <c r="H721" s="6">
        <f t="shared" si="26"/>
        <v>-3.2096091131712079E-2</v>
      </c>
      <c r="I721" s="17">
        <f>G721/MAX(G$240:G721)-1</f>
        <v>-4.9258005770368984E-2</v>
      </c>
      <c r="N721" s="20"/>
      <c r="O721" s="20"/>
      <c r="S721" s="192"/>
      <c r="Y721" s="39"/>
      <c r="Z721" s="39"/>
      <c r="AA721" s="17"/>
      <c r="AC721" s="142"/>
      <c r="AE721" s="17"/>
      <c r="AG721" s="66"/>
      <c r="AI721" s="17"/>
    </row>
    <row r="722" spans="1:36" x14ac:dyDescent="0.25">
      <c r="A722" s="180">
        <f>IF('##zz500##'!B722&lt;&gt;"",'##zz500##'!B722,"")</f>
        <v>40172</v>
      </c>
      <c r="B722" s="192">
        <v>9911.67</v>
      </c>
      <c r="C722" s="146">
        <f t="shared" si="27"/>
        <v>6.8691239886022881E-3</v>
      </c>
      <c r="D722" s="143">
        <f>IF('##zz500##'!K722="","",IF('##zz500##'!K722="yes",D721,IF('##zz500##'!T722&lt;&gt;0,D721*(1+'##zz500##'!T722),D721*(1+C722))))</f>
        <v>3.3182261679727816</v>
      </c>
      <c r="E722" s="6">
        <f t="shared" si="25"/>
        <v>0</v>
      </c>
      <c r="F722" s="17">
        <f>D722/MAX(D$240:D722)-1</f>
        <v>-4.396816685814986E-2</v>
      </c>
      <c r="G722" s="66">
        <f>IF('##zz500##'!K722="","",IF('##zz500##'!K722="no",G721*(1+E722),IF('##zz500##'!T722&lt;&gt;0,G721*(1+'##zz500##'!T722),G721*(1+'##zz500##'!P722))))</f>
        <v>8.5352193509325378</v>
      </c>
      <c r="H722" s="6">
        <f t="shared" si="26"/>
        <v>-7.108830230363794E-3</v>
      </c>
      <c r="I722" s="17">
        <f>G722/MAX(G$240:G722)-1</f>
        <v>-5.6016669200224856E-2</v>
      </c>
      <c r="N722" s="20"/>
      <c r="O722" s="20"/>
      <c r="S722" s="192"/>
      <c r="Y722" s="39"/>
      <c r="Z722" s="39"/>
      <c r="AA722" s="17"/>
      <c r="AC722" s="142"/>
      <c r="AE722" s="17"/>
      <c r="AG722" s="66"/>
      <c r="AI722" s="17"/>
    </row>
    <row r="723" spans="1:36" x14ac:dyDescent="0.25">
      <c r="A723" s="180">
        <f>IF('##zz500##'!B723&lt;&gt;"",'##zz500##'!B723,"")</f>
        <v>40175</v>
      </c>
      <c r="B723" s="192">
        <v>10065.57</v>
      </c>
      <c r="C723" s="146">
        <f t="shared" si="27"/>
        <v>1.5527151327677347E-2</v>
      </c>
      <c r="D723" s="143">
        <f>IF('##zz500##'!K723="","",IF('##zz500##'!K723="yes",D722,IF('##zz500##'!T723&lt;&gt;0,D722*(1+'##zz500##'!T723),D722*(1+C723))))</f>
        <v>3.3182261679727816</v>
      </c>
      <c r="E723" s="6">
        <f t="shared" si="25"/>
        <v>0</v>
      </c>
      <c r="F723" s="17">
        <f>D723/MAX(D$240:D723)-1</f>
        <v>-4.396816685814986E-2</v>
      </c>
      <c r="G723" s="66">
        <f>IF('##zz500##'!K723="","",IF('##zz500##'!K723="no",G722*(1+E723),IF('##zz500##'!T723&lt;&gt;0,G722*(1+'##zz500##'!T723),G722*(1+'##zz500##'!P723))))</f>
        <v>8.396703592178179</v>
      </c>
      <c r="H723" s="6">
        <f t="shared" si="26"/>
        <v>-1.6228728642952217E-2</v>
      </c>
      <c r="I723" s="17">
        <f>G723/MAX(G$240:G723)-1</f>
        <v>-7.1336318519244601E-2</v>
      </c>
      <c r="N723" s="20"/>
      <c r="O723" s="20"/>
      <c r="S723" s="192"/>
      <c r="Y723" s="39"/>
      <c r="Z723" s="39"/>
      <c r="AA723" s="17"/>
      <c r="AC723" s="142"/>
      <c r="AE723" s="17"/>
      <c r="AG723" s="66"/>
      <c r="AI723" s="17"/>
    </row>
    <row r="724" spans="1:36" x14ac:dyDescent="0.25">
      <c r="A724" s="180">
        <f>IF('##zz500##'!B724&lt;&gt;"",'##zz500##'!B724,"")</f>
        <v>40176</v>
      </c>
      <c r="B724" s="192">
        <v>10281.59</v>
      </c>
      <c r="C724" s="146">
        <f t="shared" si="27"/>
        <v>2.1461278397547412E-2</v>
      </c>
      <c r="D724" s="143">
        <f>IF('##zz500##'!K724="","",IF('##zz500##'!K724="yes",D723,IF('##zz500##'!T724&lt;&gt;0,D723*(1+'##zz500##'!T724),D723*(1+C724))))</f>
        <v>3.3182261679727816</v>
      </c>
      <c r="E724" s="6">
        <f t="shared" si="25"/>
        <v>0</v>
      </c>
      <c r="F724" s="17">
        <f>D724/MAX(D$240:D724)-1</f>
        <v>-4.396816685814986E-2</v>
      </c>
      <c r="G724" s="66">
        <f>IF('##zz500##'!K724="","",IF('##zz500##'!K724="no",G723*(1+E724),IF('##zz500##'!T724&lt;&gt;0,G723*(1+'##zz500##'!T724),G723*(1+'##zz500##'!P724))))</f>
        <v>8.3657579044603061</v>
      </c>
      <c r="H724" s="6">
        <f t="shared" si="26"/>
        <v>-3.6854567245532266E-3</v>
      </c>
      <c r="I724" s="17">
        <f>G724/MAX(G$240:G724)-1</f>
        <v>-7.4758868329006245E-2</v>
      </c>
      <c r="N724" s="20"/>
      <c r="O724" s="20"/>
      <c r="S724" s="192"/>
      <c r="Y724" s="39"/>
      <c r="Z724" s="39"/>
      <c r="AA724" s="17"/>
      <c r="AC724" s="142"/>
      <c r="AE724" s="17"/>
      <c r="AG724" s="66"/>
      <c r="AI724" s="17"/>
    </row>
    <row r="725" spans="1:36" x14ac:dyDescent="0.25">
      <c r="A725" s="180">
        <f>IF('##zz500##'!B725&lt;&gt;"",'##zz500##'!B725,"")</f>
        <v>40177</v>
      </c>
      <c r="B725" s="192">
        <v>10324.99</v>
      </c>
      <c r="C725" s="146">
        <f t="shared" si="27"/>
        <v>4.221137003128872E-3</v>
      </c>
      <c r="D725" s="143">
        <f>IF('##zz500##'!K725="","",IF('##zz500##'!K725="yes",D724,IF('##zz500##'!T725&lt;&gt;0,D724*(1+'##zz500##'!T725),D724*(1+C725))))</f>
        <v>3.3182261679727816</v>
      </c>
      <c r="E725" s="6">
        <f t="shared" si="25"/>
        <v>0</v>
      </c>
      <c r="F725" s="17">
        <f>D725/MAX(D$240:D725)-1</f>
        <v>-4.396816685814986E-2</v>
      </c>
      <c r="G725" s="66">
        <f>IF('##zz500##'!K725="","",IF('##zz500##'!K725="no",G724*(1+E725),IF('##zz500##'!T725&lt;&gt;0,G724*(1+'##zz500##'!T725),G724*(1+'##zz500##'!P725))))</f>
        <v>8.3986129398723488</v>
      </c>
      <c r="H725" s="6">
        <f t="shared" si="26"/>
        <v>3.9273232368493005E-3</v>
      </c>
      <c r="I725" s="17">
        <f>G725/MAX(G$240:G725)-1</f>
        <v>-7.112514733290598E-2</v>
      </c>
      <c r="N725" s="20"/>
      <c r="O725" s="20"/>
      <c r="S725" s="192"/>
      <c r="Y725" s="39"/>
      <c r="Z725" s="39"/>
      <c r="AA725" s="17"/>
      <c r="AC725" s="142"/>
      <c r="AE725" s="17"/>
      <c r="AG725" s="66"/>
      <c r="AI725" s="17"/>
    </row>
    <row r="726" spans="1:36" x14ac:dyDescent="0.25">
      <c r="A726" s="180">
        <f>IF('##zz500##'!B726&lt;&gt;"",'##zz500##'!B726,"")</f>
        <v>40178</v>
      </c>
      <c r="B726" s="192">
        <v>10320.94</v>
      </c>
      <c r="C726" s="146">
        <f t="shared" si="27"/>
        <v>-3.9225219588578941E-4</v>
      </c>
      <c r="D726" s="143">
        <f>IF('##zz500##'!K726="","",IF('##zz500##'!K726="yes",D725,IF('##zz500##'!T726&lt;&gt;0,D725*(1+'##zz500##'!T726),D725*(1+C726))))</f>
        <v>3.3182261679727816</v>
      </c>
      <c r="E726" s="6">
        <f t="shared" si="25"/>
        <v>0</v>
      </c>
      <c r="F726" s="17">
        <f>D726/MAX(D$240:D726)-1</f>
        <v>-4.396816685814986E-2</v>
      </c>
      <c r="G726" s="66">
        <f>IF('##zz500##'!K726="","",IF('##zz500##'!K726="no",G725*(1+E726),IF('##zz500##'!T726&lt;&gt;0,G725*(1+'##zz500##'!T726),G725*(1+'##zz500##'!P726))))</f>
        <v>8.3645241481566401</v>
      </c>
      <c r="H726" s="6">
        <f t="shared" si="26"/>
        <v>-4.0588597140692739E-3</v>
      </c>
      <c r="I726" s="17">
        <f>G726/MAX(G$240:G726)-1</f>
        <v>-7.4895320051808434E-2</v>
      </c>
      <c r="N726" s="20"/>
      <c r="O726" s="20"/>
      <c r="S726" s="192"/>
      <c r="Y726" s="39"/>
      <c r="Z726" s="39"/>
      <c r="AA726" s="17"/>
      <c r="AC726" s="142"/>
      <c r="AE726" s="17"/>
      <c r="AG726" s="66"/>
      <c r="AI726" s="17"/>
    </row>
    <row r="727" spans="1:36" x14ac:dyDescent="0.25">
      <c r="A727" s="180">
        <f>IF('##zz500##'!B727&lt;&gt;"",'##zz500##'!B727,"")</f>
        <v>40182</v>
      </c>
      <c r="B727" s="192">
        <v>10350.83</v>
      </c>
      <c r="C727" s="146">
        <f t="shared" si="27"/>
        <v>2.8960540415892133E-3</v>
      </c>
      <c r="D727" s="143">
        <f>IF('##zz500##'!K727="","",IF('##zz500##'!K727="yes",D726,IF('##zz500##'!T727&lt;&gt;0,D726*(1+'##zz500##'!T727),D726*(1+C727))))</f>
        <v>3.3278359302774461</v>
      </c>
      <c r="E727" s="6">
        <f t="shared" si="25"/>
        <v>2.8960540415892133E-3</v>
      </c>
      <c r="F727" s="17">
        <f>D727/MAX(D$240:D727)-1</f>
        <v>-4.1199447003891554E-2</v>
      </c>
      <c r="G727" s="66">
        <f>IF('##zz500##'!K727="","",IF('##zz500##'!K727="no",G726*(1+E727),IF('##zz500##'!T727&lt;&gt;0,G726*(1+'##zz500##'!T727),G726*(1+'##zz500##'!P727))))</f>
        <v>8.3887482621218794</v>
      </c>
      <c r="H727" s="6">
        <f t="shared" si="26"/>
        <v>2.8960540415892133E-3</v>
      </c>
      <c r="I727" s="17">
        <f>G727/MAX(G$240:G727)-1</f>
        <v>-7.221616690455146E-2</v>
      </c>
      <c r="N727" s="20"/>
      <c r="O727" s="20"/>
      <c r="S727" s="192"/>
      <c r="Y727" s="39"/>
      <c r="Z727" s="39"/>
      <c r="AA727" s="17"/>
      <c r="AC727" s="142"/>
      <c r="AE727" s="17"/>
      <c r="AG727" s="66"/>
      <c r="AI727" s="17"/>
    </row>
    <row r="728" spans="1:36" x14ac:dyDescent="0.25">
      <c r="A728" s="180">
        <f>IF('##zz500##'!B728&lt;&gt;"",'##zz500##'!B728,"")</f>
        <v>40183</v>
      </c>
      <c r="B728" s="192">
        <v>10430.200000000001</v>
      </c>
      <c r="C728" s="146">
        <f t="shared" si="27"/>
        <v>7.6679841133513449E-3</v>
      </c>
      <c r="D728" s="143">
        <f>IF('##zz500##'!K728="","",IF('##zz500##'!K728="yes",D727,IF('##zz500##'!T728&lt;&gt;0,D727*(1+'##zz500##'!T728),D727*(1+C728))))</f>
        <v>3.3533537233226531</v>
      </c>
      <c r="E728" s="6">
        <f t="shared" si="25"/>
        <v>7.6679841133513449E-3</v>
      </c>
      <c r="F728" s="17">
        <f>D728/MAX(D$240:D728)-1</f>
        <v>-3.3847379595644878E-2</v>
      </c>
      <c r="G728" s="66">
        <f>IF('##zz500##'!K728="","",IF('##zz500##'!K728="no",G727*(1+E728),IF('##zz500##'!T728&lt;&gt;0,G727*(1+'##zz500##'!T728),G727*(1+'##zz500##'!P728))))</f>
        <v>8.4530730505267329</v>
      </c>
      <c r="H728" s="6">
        <f t="shared" si="26"/>
        <v>7.6679841133513449E-3</v>
      </c>
      <c r="I728" s="17">
        <f>G728/MAX(G$240:G728)-1</f>
        <v>-6.5101935211751449E-2</v>
      </c>
      <c r="N728" s="20"/>
      <c r="O728" s="20"/>
      <c r="S728" s="192"/>
      <c r="Y728" s="39"/>
      <c r="Z728" s="39"/>
      <c r="AA728" s="17"/>
      <c r="AC728" s="142"/>
      <c r="AE728" s="17"/>
      <c r="AF728" s="14"/>
      <c r="AG728" s="66"/>
      <c r="AI728" s="17"/>
      <c r="AJ728" s="14"/>
    </row>
    <row r="729" spans="1:36" x14ac:dyDescent="0.25">
      <c r="A729" s="180">
        <f>IF('##zz500##'!B729&lt;&gt;"",'##zz500##'!B729,"")</f>
        <v>40184</v>
      </c>
      <c r="B729" s="192">
        <v>10392.24</v>
      </c>
      <c r="C729" s="146">
        <f t="shared" si="27"/>
        <v>-3.6394316503999269E-3</v>
      </c>
      <c r="D729" s="143">
        <f>IF('##zz500##'!K729="","",IF('##zz500##'!K729="yes",D728,IF('##zz500##'!T729&lt;&gt;0,D728*(1+'##zz500##'!T729),D728*(1+C729))))</f>
        <v>3.3411494216470063</v>
      </c>
      <c r="E729" s="6">
        <f t="shared" si="25"/>
        <v>-3.6394316503999269E-3</v>
      </c>
      <c r="F729" s="17">
        <f>D729/MAX(D$240:D729)-1</f>
        <v>-3.7363626021461371E-2</v>
      </c>
      <c r="G729" s="66">
        <f>IF('##zz500##'!K729="","",IF('##zz500##'!K729="no",G728*(1+E729),IF('##zz500##'!T729&lt;&gt;0,G728*(1+'##zz500##'!T729),G728*(1+'##zz500##'!P729))))</f>
        <v>8.4223086689235025</v>
      </c>
      <c r="H729" s="6">
        <f t="shared" si="26"/>
        <v>-3.6394316504000379E-3</v>
      </c>
      <c r="I729" s="17">
        <f>G729/MAX(G$240:G729)-1</f>
        <v>-6.8504432818639494E-2</v>
      </c>
      <c r="N729" s="20"/>
      <c r="O729" s="20"/>
      <c r="S729" s="192"/>
      <c r="Y729" s="39"/>
      <c r="Z729" s="39"/>
      <c r="AA729" s="17"/>
      <c r="AC729" s="142"/>
      <c r="AE729" s="17"/>
      <c r="AG729" s="66"/>
      <c r="AI729" s="17"/>
    </row>
    <row r="730" spans="1:36" x14ac:dyDescent="0.25">
      <c r="A730" s="180">
        <f>IF('##zz500##'!B730&lt;&gt;"",'##zz500##'!B730,"")</f>
        <v>40185</v>
      </c>
      <c r="B730" s="192">
        <v>10250.74</v>
      </c>
      <c r="C730" s="146">
        <f t="shared" si="27"/>
        <v>-1.3615928808418554E-2</v>
      </c>
      <c r="D730" s="143">
        <f>IF('##zz500##'!K730="","",IF('##zz500##'!K730="yes",D729,IF('##zz500##'!T730&lt;&gt;0,D729*(1+'##zz500##'!T730),D729*(1+C730))))</f>
        <v>3.2757869041264533</v>
      </c>
      <c r="E730" s="6">
        <f t="shared" si="25"/>
        <v>-1.9562883688192811E-2</v>
      </c>
      <c r="F730" s="17">
        <f>D730/MAX(D$240:D730)-1</f>
        <v>-5.6195569439627113E-2</v>
      </c>
      <c r="G730" s="66">
        <f>IF('##zz500##'!K730="","",IF('##zz500##'!K730="no",G729*(1+E730),IF('##zz500##'!T730&lt;&gt;0,G729*(1+'##zz500##'!T730),G729*(1+'##zz500##'!P730))))</f>
        <v>8.2575440240472933</v>
      </c>
      <c r="H730" s="6">
        <f t="shared" si="26"/>
        <v>-1.9562883688192922E-2</v>
      </c>
      <c r="I730" s="17">
        <f>G730/MAX(G$240:G730)-1</f>
        <v>-8.672717225547566E-2</v>
      </c>
      <c r="N730" s="20"/>
      <c r="O730" s="20"/>
      <c r="S730" s="192"/>
      <c r="Y730" s="39"/>
      <c r="Z730" s="39"/>
      <c r="AA730" s="17"/>
      <c r="AC730" s="142"/>
      <c r="AE730" s="17"/>
      <c r="AG730" s="66"/>
      <c r="AI730" s="17"/>
    </row>
    <row r="731" spans="1:36" x14ac:dyDescent="0.25">
      <c r="A731" s="180">
        <f>IF('##zz500##'!B731&lt;&gt;"",'##zz500##'!B731,"")</f>
        <v>40186</v>
      </c>
      <c r="B731" s="192">
        <v>10353.83</v>
      </c>
      <c r="C731" s="146">
        <f t="shared" si="27"/>
        <v>1.0056834921186253E-2</v>
      </c>
      <c r="D731" s="143">
        <f>IF('##zz500##'!K731="","",IF('##zz500##'!K731="yes",D730,IF('##zz500##'!T731&lt;&gt;0,D730*(1+'##zz500##'!T731),D730*(1+C731))))</f>
        <v>3.2757869041264533</v>
      </c>
      <c r="E731" s="6">
        <f t="shared" si="25"/>
        <v>0</v>
      </c>
      <c r="F731" s="17">
        <f>D731/MAX(D$240:D731)-1</f>
        <v>-5.6195569439627113E-2</v>
      </c>
      <c r="G731" s="66">
        <f>IF('##zz500##'!K731="","",IF('##zz500##'!K731="no",G730*(1+E731),IF('##zz500##'!T731&lt;&gt;0,G730*(1+'##zz500##'!T731),G730*(1+'##zz500##'!P731))))</f>
        <v>8.2612465996242932</v>
      </c>
      <c r="H731" s="6">
        <f t="shared" si="26"/>
        <v>4.4838702236615902E-4</v>
      </c>
      <c r="I731" s="17">
        <f>G731/MAX(G$240:G731)-1</f>
        <v>-8.6317672571635473E-2</v>
      </c>
      <c r="N731" s="20"/>
      <c r="O731" s="20"/>
      <c r="S731" s="192"/>
      <c r="Y731" s="39"/>
      <c r="Z731" s="39"/>
      <c r="AA731" s="17"/>
      <c r="AC731" s="142"/>
      <c r="AE731" s="17"/>
      <c r="AG731" s="66"/>
      <c r="AI731" s="17"/>
    </row>
    <row r="732" spans="1:36" x14ac:dyDescent="0.25">
      <c r="A732" s="180">
        <f>IF('##zz500##'!B732&lt;&gt;"",'##zz500##'!B732,"")</f>
        <v>40189</v>
      </c>
      <c r="B732" s="192">
        <v>10592.6</v>
      </c>
      <c r="C732" s="146">
        <f t="shared" si="27"/>
        <v>2.3061031521668829E-2</v>
      </c>
      <c r="D732" s="143">
        <f>IF('##zz500##'!K732="","",IF('##zz500##'!K732="yes",D731,IF('##zz500##'!T732&lt;&gt;0,D731*(1+'##zz500##'!T732),D731*(1+C732))))</f>
        <v>3.3513299291807837</v>
      </c>
      <c r="E732" s="6">
        <f t="shared" si="25"/>
        <v>2.3061031521668829E-2</v>
      </c>
      <c r="F732" s="17">
        <f>D732/MAX(D$240:D732)-1</f>
        <v>-3.4430465716183578E-2</v>
      </c>
      <c r="G732" s="66">
        <f>IF('##zz500##'!K732="","",IF('##zz500##'!K732="no",G731*(1+E732),IF('##zz500##'!T732&lt;&gt;0,G731*(1+'##zz500##'!T732),G731*(1+'##zz500##'!P732))))</f>
        <v>8.4517594678665091</v>
      </c>
      <c r="H732" s="6">
        <f t="shared" si="26"/>
        <v>2.3061031521668829E-2</v>
      </c>
      <c r="I732" s="17">
        <f>G732/MAX(G$240:G732)-1</f>
        <v>-6.5247215618018051E-2</v>
      </c>
      <c r="N732" s="20"/>
      <c r="O732" s="20"/>
      <c r="S732" s="192"/>
      <c r="Y732" s="39"/>
      <c r="Z732" s="39"/>
      <c r="AA732" s="17"/>
      <c r="AC732" s="142"/>
      <c r="AE732" s="17"/>
      <c r="AG732" s="66"/>
      <c r="AI732" s="17"/>
    </row>
    <row r="733" spans="1:36" x14ac:dyDescent="0.25">
      <c r="A733" s="180">
        <f>IF('##zz500##'!B733&lt;&gt;"",'##zz500##'!B733,"")</f>
        <v>40190</v>
      </c>
      <c r="B733" s="192">
        <v>10859.84</v>
      </c>
      <c r="C733" s="146">
        <f t="shared" si="27"/>
        <v>2.5228933406340248E-2</v>
      </c>
      <c r="D733" s="143">
        <f>IF('##zz500##'!K733="","",IF('##zz500##'!K733="yes",D732,IF('##zz500##'!T733&lt;&gt;0,D732*(1+'##zz500##'!T733),D732*(1+C733))))</f>
        <v>3.4358804087867605</v>
      </c>
      <c r="E733" s="6">
        <f t="shared" si="25"/>
        <v>2.5228933406340248E-2</v>
      </c>
      <c r="F733" s="17">
        <f>D733/MAX(D$240:D733)-1</f>
        <v>-1.0070176236546269E-2</v>
      </c>
      <c r="G733" s="66">
        <f>IF('##zz500##'!K733="","",IF('##zz500##'!K733="no",G732*(1+E733),IF('##zz500##'!T733&lt;&gt;0,G732*(1+'##zz500##'!T733),G732*(1+'##zz500##'!P733))))</f>
        <v>8.6649883446477194</v>
      </c>
      <c r="H733" s="6">
        <f t="shared" si="26"/>
        <v>2.5228933406340248E-2</v>
      </c>
      <c r="I733" s="17">
        <f>G733/MAX(G$240:G733)-1</f>
        <v>-4.1664399869453916E-2</v>
      </c>
      <c r="N733" s="20"/>
      <c r="O733" s="20"/>
      <c r="S733" s="192"/>
      <c r="Y733" s="39"/>
      <c r="Z733" s="39"/>
      <c r="AA733" s="17"/>
      <c r="AC733" s="142"/>
      <c r="AE733" s="17"/>
      <c r="AG733" s="66"/>
      <c r="AI733" s="17"/>
    </row>
    <row r="734" spans="1:36" x14ac:dyDescent="0.25">
      <c r="A734" s="180">
        <f>IF('##zz500##'!B734&lt;&gt;"",'##zz500##'!B734,"")</f>
        <v>40191</v>
      </c>
      <c r="B734" s="192">
        <v>10872.94</v>
      </c>
      <c r="C734" s="146">
        <f t="shared" si="27"/>
        <v>1.2062792821994073E-3</v>
      </c>
      <c r="D734" s="143">
        <f>IF('##zz500##'!K734="","",IF('##zz500##'!K734="yes",D733,IF('##zz500##'!T734&lt;&gt;0,D733*(1+'##zz500##'!T734),D733*(1+C734))))</f>
        <v>3.4400250401399948</v>
      </c>
      <c r="E734" s="6">
        <f t="shared" si="25"/>
        <v>1.2062792821994073E-3</v>
      </c>
      <c r="F734" s="17">
        <f>D734/MAX(D$240:D734)-1</f>
        <v>-8.8760443993091132E-3</v>
      </c>
      <c r="G734" s="66">
        <f>IF('##zz500##'!K734="","",IF('##zz500##'!K734="no",G733*(1+E734),IF('##zz500##'!T734&lt;&gt;0,G733*(1+'##zz500##'!T734),G733*(1+'##zz500##'!P734))))</f>
        <v>8.6754407405683676</v>
      </c>
      <c r="H734" s="6">
        <f t="shared" si="26"/>
        <v>1.2062792821994073E-3</v>
      </c>
      <c r="I734" s="17">
        <f>G734/MAX(G$240:G734)-1</f>
        <v>-4.050837948962227E-2</v>
      </c>
      <c r="N734" s="20"/>
      <c r="O734" s="20"/>
      <c r="S734" s="192"/>
      <c r="Y734" s="39"/>
      <c r="Z734" s="39"/>
      <c r="AA734" s="17"/>
      <c r="AC734" s="142"/>
      <c r="AE734" s="17"/>
      <c r="AG734" s="66"/>
      <c r="AI734" s="17"/>
    </row>
    <row r="735" spans="1:36" x14ac:dyDescent="0.25">
      <c r="A735" s="180">
        <f>IF('##zz500##'!B735&lt;&gt;"",'##zz500##'!B735,"")</f>
        <v>40192</v>
      </c>
      <c r="B735" s="192">
        <v>11085.63</v>
      </c>
      <c r="C735" s="146">
        <f t="shared" si="27"/>
        <v>1.9561406574486684E-2</v>
      </c>
      <c r="D735" s="143">
        <f>IF('##zz500##'!K735="","",IF('##zz500##'!K735="yes",D734,IF('##zz500##'!T735&lt;&gt;0,D734*(1+'##zz500##'!T735),D734*(1+C735))))</f>
        <v>3.507316768576588</v>
      </c>
      <c r="E735" s="6">
        <f t="shared" si="25"/>
        <v>1.9561406574486684E-2</v>
      </c>
      <c r="F735" s="17">
        <f>D735/MAX(D$240:D735)-1</f>
        <v>0</v>
      </c>
      <c r="G735" s="66">
        <f>IF('##zz500##'!K735="","",IF('##zz500##'!K735="no",G734*(1+E735),IF('##zz500##'!T735&lt;&gt;0,G734*(1+'##zz500##'!T735),G734*(1+'##zz500##'!P735))))</f>
        <v>8.8451445641074908</v>
      </c>
      <c r="H735" s="6">
        <f t="shared" si="26"/>
        <v>1.9561406574486684E-2</v>
      </c>
      <c r="I735" s="17">
        <f>G735/MAX(G$240:G735)-1</f>
        <v>-2.1739373796005768E-2</v>
      </c>
      <c r="N735" s="20"/>
      <c r="O735" s="20"/>
      <c r="S735" s="192"/>
      <c r="Y735" s="39"/>
      <c r="Z735" s="39"/>
      <c r="AA735" s="17"/>
      <c r="AC735" s="142"/>
      <c r="AE735" s="17"/>
      <c r="AG735" s="66"/>
      <c r="AI735" s="17"/>
    </row>
    <row r="736" spans="1:36" x14ac:dyDescent="0.25">
      <c r="A736" s="180">
        <f>IF('##zz500##'!B736&lt;&gt;"",'##zz500##'!B736,"")</f>
        <v>40193</v>
      </c>
      <c r="B736" s="192">
        <v>11105.57</v>
      </c>
      <c r="C736" s="146">
        <f t="shared" si="27"/>
        <v>1.7987250160793611E-3</v>
      </c>
      <c r="D736" s="143">
        <f>IF('##zz500##'!K736="","",IF('##zz500##'!K736="yes",D735,IF('##zz500##'!T736&lt;&gt;0,D735*(1+'##zz500##'!T736),D735*(1+C736))))</f>
        <v>3.5136254669875413</v>
      </c>
      <c r="E736" s="6">
        <f t="shared" si="25"/>
        <v>1.7987250160793611E-3</v>
      </c>
      <c r="F736" s="17">
        <f>D736/MAX(D$240:D736)-1</f>
        <v>0</v>
      </c>
      <c r="G736" s="66">
        <f>IF('##zz500##'!K736="","",IF('##zz500##'!K736="no",G735*(1+E736),IF('##zz500##'!T736&lt;&gt;0,G735*(1+'##zz500##'!T736),G735*(1+'##zz500##'!P736))))</f>
        <v>8.8610545469057893</v>
      </c>
      <c r="H736" s="6">
        <f t="shared" si="26"/>
        <v>1.7987250160793611E-3</v>
      </c>
      <c r="I736" s="17">
        <f>G736/MAX(G$240:G736)-1</f>
        <v>-1.9979751935407131E-2</v>
      </c>
      <c r="N736" s="20"/>
      <c r="O736" s="20"/>
      <c r="S736" s="192"/>
      <c r="Y736" s="39"/>
      <c r="Z736" s="39"/>
      <c r="AA736" s="17"/>
      <c r="AC736" s="142"/>
      <c r="AE736" s="17"/>
      <c r="AG736" s="66"/>
      <c r="AI736" s="17"/>
    </row>
    <row r="737" spans="1:36" x14ac:dyDescent="0.25">
      <c r="A737" s="180">
        <f>IF('##zz500##'!B737&lt;&gt;"",'##zz500##'!B737,"")</f>
        <v>40196</v>
      </c>
      <c r="B737" s="192">
        <v>11286.64</v>
      </c>
      <c r="C737" s="146">
        <f t="shared" si="27"/>
        <v>1.6304431019749543E-2</v>
      </c>
      <c r="D737" s="143">
        <f>IF('##zz500##'!K737="","",IF('##zz500##'!K737="yes",D736,IF('##zz500##'!T737&lt;&gt;0,D736*(1+'##zz500##'!T737),D736*(1+C737))))</f>
        <v>3.5709131310432749</v>
      </c>
      <c r="E737" s="6">
        <f t="shared" si="25"/>
        <v>1.6304431019749543E-2</v>
      </c>
      <c r="F737" s="17">
        <f>D737/MAX(D$240:D737)-1</f>
        <v>0</v>
      </c>
      <c r="G737" s="66">
        <f>IF('##zz500##'!K737="","",IF('##zz500##'!K737="no",G736*(1+E737),IF('##zz500##'!T737&lt;&gt;0,G736*(1+'##zz500##'!T737),G736*(1+'##zz500##'!P737))))</f>
        <v>9.0055289995280532</v>
      </c>
      <c r="H737" s="6">
        <f t="shared" si="26"/>
        <v>1.6304431019749543E-2</v>
      </c>
      <c r="I737" s="17">
        <f>G737/MAX(G$240:G737)-1</f>
        <v>-4.0010794028800811E-3</v>
      </c>
      <c r="N737" s="20"/>
      <c r="O737" s="20"/>
      <c r="S737" s="192"/>
      <c r="Y737" s="39"/>
      <c r="Z737" s="39"/>
      <c r="AA737" s="17"/>
      <c r="AC737" s="142"/>
      <c r="AE737" s="17"/>
      <c r="AG737" s="66"/>
      <c r="AI737" s="17"/>
    </row>
    <row r="738" spans="1:36" x14ac:dyDescent="0.25">
      <c r="A738" s="180">
        <f>IF('##zz500##'!B738&lt;&gt;"",'##zz500##'!B738,"")</f>
        <v>40197</v>
      </c>
      <c r="B738" s="192">
        <v>11375.03</v>
      </c>
      <c r="C738" s="146">
        <f t="shared" si="27"/>
        <v>7.8313829447915762E-3</v>
      </c>
      <c r="D738" s="143">
        <f>IF('##zz500##'!K738="","",IF('##zz500##'!K738="yes",D737,IF('##zz500##'!T738&lt;&gt;0,D737*(1+'##zz500##'!T738),D737*(1+C738))))</f>
        <v>3.5988783192350593</v>
      </c>
      <c r="E738" s="6">
        <f t="shared" si="25"/>
        <v>7.8313829447915762E-3</v>
      </c>
      <c r="F738" s="17">
        <f>D738/MAX(D$240:D738)-1</f>
        <v>0</v>
      </c>
      <c r="G738" s="66">
        <f>IF('##zz500##'!K738="","",IF('##zz500##'!K738="no",G737*(1+E738),IF('##zz500##'!T738&lt;&gt;0,G737*(1+'##zz500##'!T738),G737*(1+'##zz500##'!P738))))</f>
        <v>9.0760547457437823</v>
      </c>
      <c r="H738" s="6">
        <f t="shared" si="26"/>
        <v>7.8313829447915762E-3</v>
      </c>
      <c r="I738" s="17">
        <f>G738/MAX(G$240:G738)-1</f>
        <v>0</v>
      </c>
      <c r="N738" s="20"/>
      <c r="O738" s="20"/>
      <c r="S738" s="192"/>
      <c r="Y738" s="39"/>
      <c r="Z738" s="39"/>
      <c r="AA738" s="17"/>
      <c r="AC738" s="142"/>
      <c r="AE738" s="17"/>
      <c r="AG738" s="66"/>
      <c r="AI738" s="17"/>
    </row>
    <row r="739" spans="1:36" x14ac:dyDescent="0.25">
      <c r="A739" s="180">
        <f>IF('##zz500##'!B739&lt;&gt;"",'##zz500##'!B739,"")</f>
        <v>40198</v>
      </c>
      <c r="B739" s="192">
        <v>10959.17</v>
      </c>
      <c r="C739" s="146">
        <f t="shared" si="27"/>
        <v>-3.6559024459715705E-2</v>
      </c>
      <c r="D739" s="143">
        <f>IF('##zz500##'!K739="","",IF('##zz500##'!K739="yes",D738,IF('##zz500##'!T739&lt;&gt;0,D738*(1+'##zz500##'!T739),D738*(1+C739))))</f>
        <v>3.4673068387346042</v>
      </c>
      <c r="E739" s="6">
        <f t="shared" si="25"/>
        <v>-3.6559024459715705E-2</v>
      </c>
      <c r="F739" s="17">
        <f>D739/MAX(D$240:D739)-1</f>
        <v>-3.6559024459715705E-2</v>
      </c>
      <c r="G739" s="66">
        <f>IF('##zz500##'!K739="","",IF('##zz500##'!K739="no",G738*(1+E739),IF('##zz500##'!T739&lt;&gt;0,G738*(1+'##zz500##'!T739),G738*(1+'##zz500##'!P739))))</f>
        <v>8.7442430382964158</v>
      </c>
      <c r="H739" s="6">
        <f t="shared" si="26"/>
        <v>-3.6559024459715816E-2</v>
      </c>
      <c r="I739" s="17">
        <f>G739/MAX(G$240:G739)-1</f>
        <v>-3.6559024459715816E-2</v>
      </c>
      <c r="N739" s="20"/>
      <c r="O739" s="20"/>
      <c r="S739" s="192"/>
      <c r="Y739" s="39"/>
      <c r="Z739" s="39"/>
      <c r="AA739" s="17"/>
      <c r="AC739" s="142"/>
      <c r="AE739" s="17"/>
      <c r="AG739" s="66"/>
      <c r="AI739" s="17"/>
    </row>
    <row r="740" spans="1:36" x14ac:dyDescent="0.25">
      <c r="A740" s="180">
        <f>IF('##zz500##'!B740&lt;&gt;"",'##zz500##'!B740,"")</f>
        <v>40199</v>
      </c>
      <c r="B740" s="192">
        <v>11180.82</v>
      </c>
      <c r="C740" s="146">
        <f t="shared" si="27"/>
        <v>2.0225071789195637E-2</v>
      </c>
      <c r="D740" s="143">
        <f>IF('##zz500##'!K740="","",IF('##zz500##'!K740="yes",D739,IF('##zz500##'!T740&lt;&gt;0,D739*(1+'##zz500##'!T740),D739*(1+C740))))</f>
        <v>3.5374333684631805</v>
      </c>
      <c r="E740" s="6">
        <f t="shared" si="25"/>
        <v>2.0225071789195637E-2</v>
      </c>
      <c r="F740" s="17">
        <f>D740/MAX(D$240:D740)-1</f>
        <v>-1.7073361564760803E-2</v>
      </c>
      <c r="G740" s="66">
        <f>IF('##zz500##'!K740="","",IF('##zz500##'!K740="no",G739*(1+E740),IF('##zz500##'!T740&lt;&gt;0,G739*(1+'##zz500##'!T740),G739*(1+'##zz500##'!P740))))</f>
        <v>8.9210959814881345</v>
      </c>
      <c r="H740" s="6">
        <f t="shared" si="26"/>
        <v>2.0225071789195637E-2</v>
      </c>
      <c r="I740" s="17">
        <f>G740/MAX(G$240:G740)-1</f>
        <v>-1.7073361564760914E-2</v>
      </c>
      <c r="N740" s="20"/>
      <c r="O740" s="20"/>
      <c r="S740" s="192"/>
      <c r="Y740" s="39"/>
      <c r="Z740" s="39"/>
      <c r="AA740" s="17"/>
      <c r="AC740" s="142"/>
      <c r="AE740" s="17"/>
      <c r="AG740" s="66"/>
      <c r="AI740" s="17"/>
    </row>
    <row r="741" spans="1:36" x14ac:dyDescent="0.25">
      <c r="A741" s="180">
        <f>IF('##zz500##'!B741&lt;&gt;"",'##zz500##'!B741,"")</f>
        <v>40200</v>
      </c>
      <c r="B741" s="192">
        <v>10879.23</v>
      </c>
      <c r="C741" s="146">
        <f t="shared" si="27"/>
        <v>-2.6973871326074539E-2</v>
      </c>
      <c r="D741" s="143">
        <f>IF('##zz500##'!K741="","",IF('##zz500##'!K741="yes",D740,IF('##zz500##'!T741&lt;&gt;0,D740*(1+'##zz500##'!T741),D740*(1+C741))))</f>
        <v>3.5043535086386584</v>
      </c>
      <c r="E741" s="6">
        <f t="shared" si="25"/>
        <v>-9.3513732638569325E-3</v>
      </c>
      <c r="F741" s="17">
        <f>D741/MAX(D$240:D741)-1</f>
        <v>-2.6265075451756936E-2</v>
      </c>
      <c r="G741" s="66">
        <f>IF('##zz500##'!K741="","",IF('##zz500##'!K741="no",G740*(1+E741),IF('##zz500##'!T741&lt;&gt;0,G740*(1+'##zz500##'!T741),G740*(1+'##zz500##'!P741))))</f>
        <v>8.8376714830425449</v>
      </c>
      <c r="H741" s="6">
        <f t="shared" si="26"/>
        <v>-9.3513732638569325E-3</v>
      </c>
      <c r="I741" s="17">
        <f>G741/MAX(G$240:G741)-1</f>
        <v>-2.6265075451756936E-2</v>
      </c>
      <c r="N741" s="20"/>
      <c r="O741" s="20"/>
      <c r="S741" s="192"/>
      <c r="Y741" s="39"/>
      <c r="Z741" s="39"/>
      <c r="AA741" s="17"/>
      <c r="AC741" s="142"/>
      <c r="AE741" s="17"/>
      <c r="AG741" s="66"/>
      <c r="AI741" s="17"/>
    </row>
    <row r="742" spans="1:36" x14ac:dyDescent="0.25">
      <c r="A742" s="180">
        <f>IF('##zz500##'!B742&lt;&gt;"",'##zz500##'!B742,"")</f>
        <v>40203</v>
      </c>
      <c r="B742" s="192">
        <v>10739.22</v>
      </c>
      <c r="C742" s="146">
        <f t="shared" si="27"/>
        <v>-1.2869476975852168E-2</v>
      </c>
      <c r="D742" s="143">
        <f>IF('##zz500##'!K742="","",IF('##zz500##'!K742="yes",D741,IF('##zz500##'!T742&lt;&gt;0,D741*(1+'##zz500##'!T742),D741*(1+C742))))</f>
        <v>3.5043535086386584</v>
      </c>
      <c r="E742" s="6">
        <f t="shared" si="25"/>
        <v>0</v>
      </c>
      <c r="F742" s="17">
        <f>D742/MAX(D$240:D742)-1</f>
        <v>-2.6265075451756936E-2</v>
      </c>
      <c r="G742" s="66">
        <f>IF('##zz500##'!K742="","",IF('##zz500##'!K742="no",G741*(1+E742),IF('##zz500##'!T742&lt;&gt;0,G741*(1+'##zz500##'!T742),G741*(1+'##zz500##'!P742))))</f>
        <v>8.9481355602147428</v>
      </c>
      <c r="H742" s="6">
        <f t="shared" si="26"/>
        <v>1.2499228714730304E-2</v>
      </c>
      <c r="I742" s="17">
        <f>G742/MAX(G$240:G742)-1</f>
        <v>-1.4094139922307902E-2</v>
      </c>
      <c r="N742" s="20"/>
      <c r="O742" s="20"/>
      <c r="S742" s="192"/>
      <c r="Y742" s="39"/>
      <c r="Z742" s="39"/>
      <c r="AA742" s="17"/>
      <c r="AC742" s="142"/>
      <c r="AE742" s="17"/>
      <c r="AG742" s="66"/>
      <c r="AI742" s="17"/>
    </row>
    <row r="743" spans="1:36" x14ac:dyDescent="0.25">
      <c r="A743" s="180">
        <f>IF('##zz500##'!B743&lt;&gt;"",'##zz500##'!B743,"")</f>
        <v>40204</v>
      </c>
      <c r="B743" s="192">
        <v>10327.17</v>
      </c>
      <c r="C743" s="146">
        <f t="shared" si="27"/>
        <v>-3.8368708341946611E-2</v>
      </c>
      <c r="D743" s="143">
        <f>IF('##zz500##'!K743="","",IF('##zz500##'!K743="yes",D742,IF('##zz500##'!T743&lt;&gt;0,D742*(1+'##zz500##'!T743),D742*(1+C743))))</f>
        <v>3.5043535086386584</v>
      </c>
      <c r="E743" s="6">
        <f t="shared" si="25"/>
        <v>0</v>
      </c>
      <c r="F743" s="17">
        <f>D743/MAX(D$240:D743)-1</f>
        <v>-2.6265075451756936E-2</v>
      </c>
      <c r="G743" s="66">
        <f>IF('##zz500##'!K743="","",IF('##zz500##'!K743="no",G742*(1+E743),IF('##zz500##'!T743&lt;&gt;0,G742*(1+'##zz500##'!T743),G742*(1+'##zz500##'!P743))))</f>
        <v>9.3211043361426071</v>
      </c>
      <c r="H743" s="6">
        <f t="shared" si="26"/>
        <v>4.1681171839434317E-2</v>
      </c>
      <c r="I743" s="17">
        <f>G743/MAX(G$240:G743)-1</f>
        <v>0</v>
      </c>
      <c r="N743" s="20"/>
      <c r="O743" s="20"/>
      <c r="S743" s="192"/>
      <c r="Y743" s="39"/>
      <c r="Z743" s="39"/>
      <c r="AA743" s="17"/>
      <c r="AC743" s="142"/>
      <c r="AE743" s="17"/>
      <c r="AG743" s="66"/>
      <c r="AI743" s="17"/>
    </row>
    <row r="744" spans="1:36" x14ac:dyDescent="0.25">
      <c r="A744" s="180">
        <f>IF('##zz500##'!B744&lt;&gt;"",'##zz500##'!B744,"")</f>
        <v>40205</v>
      </c>
      <c r="B744" s="192">
        <v>10189.66</v>
      </c>
      <c r="C744" s="146">
        <f t="shared" si="27"/>
        <v>-1.331536132357658E-2</v>
      </c>
      <c r="D744" s="143">
        <f>IF('##zz500##'!K744="","",IF('##zz500##'!K744="yes",D743,IF('##zz500##'!T744&lt;&gt;0,D743*(1+'##zz500##'!T744),D743*(1+C744))))</f>
        <v>3.5043535086386584</v>
      </c>
      <c r="E744" s="6">
        <f t="shared" si="25"/>
        <v>0</v>
      </c>
      <c r="F744" s="17">
        <f>D744/MAX(D$240:D744)-1</f>
        <v>-2.6265075451756936E-2</v>
      </c>
      <c r="G744" s="66">
        <f>IF('##zz500##'!K744="","",IF('##zz500##'!K744="no",G743*(1+E744),IF('##zz500##'!T744&lt;&gt;0,G743*(1+'##zz500##'!T744),G743*(1+'##zz500##'!P744))))</f>
        <v>9.3802948398350168</v>
      </c>
      <c r="H744" s="6">
        <f t="shared" si="26"/>
        <v>6.3501599765274364E-3</v>
      </c>
      <c r="I744" s="17">
        <f>G744/MAX(G$240:G744)-1</f>
        <v>0</v>
      </c>
      <c r="N744" s="20"/>
      <c r="O744" s="20"/>
      <c r="S744" s="192"/>
      <c r="Y744" s="39"/>
      <c r="Z744" s="39"/>
      <c r="AA744" s="17"/>
      <c r="AC744" s="142"/>
      <c r="AE744" s="17"/>
      <c r="AG744" s="66"/>
      <c r="AI744" s="17"/>
    </row>
    <row r="745" spans="1:36" x14ac:dyDescent="0.25">
      <c r="A745" s="180">
        <f>IF('##zz500##'!B745&lt;&gt;"",'##zz500##'!B745,"")</f>
        <v>40206</v>
      </c>
      <c r="B745" s="192">
        <v>10244.620000000001</v>
      </c>
      <c r="C745" s="146">
        <f t="shared" si="27"/>
        <v>5.3937030283641718E-3</v>
      </c>
      <c r="D745" s="143">
        <f>IF('##zz500##'!K745="","",IF('##zz500##'!K745="yes",D744,IF('##zz500##'!T745&lt;&gt;0,D744*(1+'##zz500##'!T745),D744*(1+C745))))</f>
        <v>3.5043535086386584</v>
      </c>
      <c r="E745" s="6">
        <f t="shared" si="25"/>
        <v>0</v>
      </c>
      <c r="F745" s="17">
        <f>D745/MAX(D$240:D745)-1</f>
        <v>-2.6265075451756936E-2</v>
      </c>
      <c r="G745" s="66">
        <f>IF('##zz500##'!K745="","",IF('##zz500##'!K745="no",G744*(1+E745),IF('##zz500##'!T745&lt;&gt;0,G744*(1+'##zz500##'!T745),G744*(1+'##zz500##'!P745))))</f>
        <v>9.2280201097354002</v>
      </c>
      <c r="H745" s="6">
        <f t="shared" si="26"/>
        <v>-1.6233469491060748E-2</v>
      </c>
      <c r="I745" s="17">
        <f>G745/MAX(G$240:G745)-1</f>
        <v>-1.6233469491060748E-2</v>
      </c>
      <c r="N745" s="20"/>
      <c r="O745" s="20"/>
      <c r="S745" s="192"/>
      <c r="Y745" s="39"/>
      <c r="Z745" s="39"/>
      <c r="AA745" s="17"/>
      <c r="AC745" s="142"/>
      <c r="AE745" s="17"/>
      <c r="AG745" s="66"/>
      <c r="AI745" s="17"/>
    </row>
    <row r="746" spans="1:36" x14ac:dyDescent="0.25">
      <c r="A746" s="180">
        <f>IF('##zz500##'!B746&lt;&gt;"",'##zz500##'!B746,"")</f>
        <v>40207</v>
      </c>
      <c r="B746" s="192">
        <v>10351.299999999999</v>
      </c>
      <c r="C746" s="146">
        <f t="shared" si="27"/>
        <v>1.0413270575189593E-2</v>
      </c>
      <c r="D746" s="143">
        <f>IF('##zz500##'!K746="","",IF('##zz500##'!K746="yes",D745,IF('##zz500##'!T746&lt;&gt;0,D745*(1+'##zz500##'!T746),D745*(1+C746))))</f>
        <v>3.5043535086386584</v>
      </c>
      <c r="E746" s="6">
        <f t="shared" si="25"/>
        <v>0</v>
      </c>
      <c r="F746" s="17">
        <f>D746/MAX(D$240:D746)-1</f>
        <v>-2.6265075451756936E-2</v>
      </c>
      <c r="G746" s="66">
        <f>IF('##zz500##'!K746="","",IF('##zz500##'!K746="no",G745*(1+E746),IF('##zz500##'!T746&lt;&gt;0,G745*(1+'##zz500##'!T746),G745*(1+'##zz500##'!P746))))</f>
        <v>9.1465797540471154</v>
      </c>
      <c r="H746" s="6">
        <f t="shared" si="26"/>
        <v>-8.8253335731645066E-3</v>
      </c>
      <c r="I746" s="17">
        <f>G746/MAX(G$240:G746)-1</f>
        <v>-2.4915537280916888E-2</v>
      </c>
      <c r="N746" s="20"/>
      <c r="O746" s="20"/>
      <c r="S746" s="192"/>
      <c r="Y746" s="39"/>
      <c r="Z746" s="39"/>
      <c r="AA746" s="17"/>
      <c r="AC746" s="142"/>
      <c r="AE746" s="17"/>
      <c r="AG746" s="66"/>
      <c r="AI746" s="17"/>
    </row>
    <row r="747" spans="1:36" x14ac:dyDescent="0.25">
      <c r="A747" s="180">
        <f>IF('##zz500##'!B747&lt;&gt;"",'##zz500##'!B747,"")</f>
        <v>40210</v>
      </c>
      <c r="B747" s="192">
        <v>10349.61</v>
      </c>
      <c r="C747" s="146">
        <f t="shared" si="27"/>
        <v>-1.6326451750003912E-4</v>
      </c>
      <c r="D747" s="143">
        <f>IF('##zz500##'!K747="","",IF('##zz500##'!K747="yes",D746,IF('##zz500##'!T747&lt;&gt;0,D746*(1+'##zz500##'!T747),D746*(1+C747))))</f>
        <v>3.5043535086386584</v>
      </c>
      <c r="E747" s="6">
        <f t="shared" si="25"/>
        <v>0</v>
      </c>
      <c r="F747" s="17">
        <f>D747/MAX(D$240:D747)-1</f>
        <v>-2.6265075451756936E-2</v>
      </c>
      <c r="G747" s="66">
        <f>IF('##zz500##'!K747="","",IF('##zz500##'!K747="no",G746*(1+E747),IF('##zz500##'!T747&lt;&gt;0,G746*(1+'##zz500##'!T747),G746*(1+'##zz500##'!P747))))</f>
        <v>9.2370701868257736</v>
      </c>
      <c r="H747" s="6">
        <f t="shared" si="26"/>
        <v>9.8933628976032306E-3</v>
      </c>
      <c r="I747" s="17">
        <f>G747/MAX(G$240:G747)-1</f>
        <v>-1.5268672835422548E-2</v>
      </c>
      <c r="N747" s="20"/>
      <c r="O747" s="20"/>
      <c r="S747" s="192"/>
      <c r="Y747" s="39"/>
      <c r="Z747" s="39"/>
      <c r="AA747" s="17"/>
      <c r="AC747" s="142"/>
      <c r="AE747" s="17"/>
      <c r="AG747" s="66"/>
      <c r="AI747" s="17"/>
    </row>
    <row r="748" spans="1:36" x14ac:dyDescent="0.25">
      <c r="A748" s="180">
        <f>IF('##zz500##'!B748&lt;&gt;"",'##zz500##'!B748,"")</f>
        <v>40211</v>
      </c>
      <c r="B748" s="192">
        <v>10407.469999999999</v>
      </c>
      <c r="C748" s="146">
        <f t="shared" si="27"/>
        <v>5.5905488226124511E-3</v>
      </c>
      <c r="D748" s="143">
        <f>IF('##zz500##'!K748="","",IF('##zz500##'!K748="yes",D747,IF('##zz500##'!T748&lt;&gt;0,D747*(1+'##zz500##'!T748),D747*(1+C748))))</f>
        <v>3.5043535086386584</v>
      </c>
      <c r="E748" s="6">
        <f t="shared" si="25"/>
        <v>0</v>
      </c>
      <c r="F748" s="17">
        <f>D748/MAX(D$240:D748)-1</f>
        <v>-2.6265075451756936E-2</v>
      </c>
      <c r="G748" s="66">
        <f>IF('##zz500##'!K748="","",IF('##zz500##'!K748="no",G747*(1+E748),IF('##zz500##'!T748&lt;&gt;0,G747*(1+'##zz500##'!T748),G747*(1+'##zz500##'!P748))))</f>
        <v>9.3001950820737065</v>
      </c>
      <c r="H748" s="6">
        <f t="shared" si="26"/>
        <v>6.8338654975215185E-3</v>
      </c>
      <c r="I748" s="17">
        <f>G748/MAX(G$240:G748)-1</f>
        <v>-8.5391513943839925E-3</v>
      </c>
      <c r="N748" s="20"/>
      <c r="O748" s="20"/>
      <c r="S748" s="192"/>
      <c r="Y748" s="39"/>
      <c r="Z748" s="39"/>
      <c r="AA748" s="17"/>
      <c r="AC748" s="142"/>
      <c r="AE748" s="17"/>
      <c r="AF748" s="14"/>
      <c r="AG748" s="66"/>
      <c r="AI748" s="17"/>
      <c r="AJ748" s="14"/>
    </row>
    <row r="749" spans="1:36" x14ac:dyDescent="0.25">
      <c r="A749" s="180">
        <f>IF('##zz500##'!B749&lt;&gt;"",'##zz500##'!B749,"")</f>
        <v>40212</v>
      </c>
      <c r="B749" s="192">
        <v>10599.82</v>
      </c>
      <c r="C749" s="146">
        <f t="shared" si="27"/>
        <v>1.8481917315159135E-2</v>
      </c>
      <c r="D749" s="143">
        <f>IF('##zz500##'!K749="","",IF('##zz500##'!K749="yes",D748,IF('##zz500##'!T749&lt;&gt;0,D748*(1+'##zz500##'!T749),D748*(1+C749))))</f>
        <v>3.5043535086386584</v>
      </c>
      <c r="E749" s="6">
        <f t="shared" si="25"/>
        <v>0</v>
      </c>
      <c r="F749" s="17">
        <f>D749/MAX(D$240:D749)-1</f>
        <v>-2.6265075451756936E-2</v>
      </c>
      <c r="G749" s="66">
        <f>IF('##zz500##'!K749="","",IF('##zz500##'!K749="no",G748*(1+E749),IF('##zz500##'!T749&lt;&gt;0,G748*(1+'##zz500##'!T749),G748*(1+'##zz500##'!P749))))</f>
        <v>9.1676461637256921</v>
      </c>
      <c r="H749" s="6">
        <f t="shared" si="26"/>
        <v>-1.4252272901619567E-2</v>
      </c>
      <c r="I749" s="17">
        <f>G749/MAX(G$240:G749)-1</f>
        <v>-2.2669721979982516E-2</v>
      </c>
      <c r="N749" s="20"/>
      <c r="O749" s="20"/>
      <c r="S749" s="192"/>
      <c r="Y749" s="39"/>
      <c r="Z749" s="39"/>
      <c r="AA749" s="17"/>
      <c r="AC749" s="142"/>
      <c r="AE749" s="17"/>
      <c r="AG749" s="66"/>
      <c r="AI749" s="17"/>
    </row>
    <row r="750" spans="1:36" x14ac:dyDescent="0.25">
      <c r="A750" s="180">
        <f>IF('##zz500##'!B750&lt;&gt;"",'##zz500##'!B750,"")</f>
        <v>40213</v>
      </c>
      <c r="B750" s="192">
        <v>10658.94</v>
      </c>
      <c r="C750" s="146">
        <f t="shared" si="27"/>
        <v>5.5774532020356204E-3</v>
      </c>
      <c r="D750" s="143">
        <f>IF('##zz500##'!K750="","",IF('##zz500##'!K750="yes",D749,IF('##zz500##'!T750&lt;&gt;0,D749*(1+'##zz500##'!T750),D749*(1+C750))))</f>
        <v>3.5043535086386584</v>
      </c>
      <c r="E750" s="6">
        <f t="shared" si="25"/>
        <v>0</v>
      </c>
      <c r="F750" s="17">
        <f>D750/MAX(D$240:D750)-1</f>
        <v>-2.6265075451756936E-2</v>
      </c>
      <c r="G750" s="66">
        <f>IF('##zz500##'!K750="","",IF('##zz500##'!K750="no",G749*(1+E750),IF('##zz500##'!T750&lt;&gt;0,G749*(1+'##zz500##'!T750),G749*(1+'##zz500##'!P750))))</f>
        <v>9.0723363298499446</v>
      </c>
      <c r="H750" s="6">
        <f t="shared" si="26"/>
        <v>-1.0396325531505268E-2</v>
      </c>
      <c r="I750" s="17">
        <f>G750/MAX(G$240:G750)-1</f>
        <v>-3.2830365702075204E-2</v>
      </c>
      <c r="N750" s="20"/>
      <c r="O750" s="20"/>
      <c r="S750" s="192"/>
      <c r="Y750" s="39"/>
      <c r="Z750" s="39"/>
      <c r="AA750" s="17"/>
      <c r="AC750" s="142"/>
      <c r="AE750" s="17"/>
      <c r="AG750" s="66"/>
      <c r="AI750" s="17"/>
    </row>
    <row r="751" spans="1:36" x14ac:dyDescent="0.25">
      <c r="A751" s="180">
        <f>IF('##zz500##'!B751&lt;&gt;"",'##zz500##'!B751,"")</f>
        <v>40214</v>
      </c>
      <c r="B751" s="192">
        <v>10532.1</v>
      </c>
      <c r="C751" s="146">
        <f t="shared" si="27"/>
        <v>-1.1899869968308274E-2</v>
      </c>
      <c r="D751" s="143">
        <f>IF('##zz500##'!K751="","",IF('##zz500##'!K751="yes",D750,IF('##zz500##'!T751&lt;&gt;0,D750*(1+'##zz500##'!T751),D750*(1+C751))))</f>
        <v>3.5043535086386584</v>
      </c>
      <c r="E751" s="6">
        <f t="shared" si="25"/>
        <v>0</v>
      </c>
      <c r="F751" s="17">
        <f>D751/MAX(D$240:D751)-1</f>
        <v>-2.6265075451756936E-2</v>
      </c>
      <c r="G751" s="66">
        <f>IF('##zz500##'!K751="","",IF('##zz500##'!K751="no",G750*(1+E751),IF('##zz500##'!T751&lt;&gt;0,G750*(1+'##zz500##'!T751),G750*(1+'##zz500##'!P751))))</f>
        <v>9.2722658909747224</v>
      </c>
      <c r="H751" s="6">
        <f t="shared" si="26"/>
        <v>2.2037273956319936E-2</v>
      </c>
      <c r="I751" s="17">
        <f>G751/MAX(G$240:G751)-1</f>
        <v>-1.1516583508818012E-2</v>
      </c>
      <c r="N751" s="20"/>
      <c r="O751" s="20"/>
      <c r="S751" s="192"/>
      <c r="Y751" s="39"/>
      <c r="Z751" s="39"/>
      <c r="AA751" s="17"/>
      <c r="AC751" s="142"/>
      <c r="AE751" s="17"/>
      <c r="AG751" s="66"/>
      <c r="AI751" s="17"/>
    </row>
    <row r="752" spans="1:36" x14ac:dyDescent="0.25">
      <c r="A752" s="180">
        <f>IF('##zz500##'!B752&lt;&gt;"",'##zz500##'!B752,"")</f>
        <v>40217</v>
      </c>
      <c r="B752" s="192">
        <v>10511.72</v>
      </c>
      <c r="C752" s="146">
        <f t="shared" si="27"/>
        <v>-1.9350366973348576E-3</v>
      </c>
      <c r="D752" s="143">
        <f>IF('##zz500##'!K752="","",IF('##zz500##'!K752="yes",D751,IF('##zz500##'!T752&lt;&gt;0,D751*(1+'##zz500##'!T752),D751*(1+C752))))</f>
        <v>3.5043535086386584</v>
      </c>
      <c r="E752" s="6">
        <f t="shared" si="25"/>
        <v>0</v>
      </c>
      <c r="F752" s="17">
        <f>D752/MAX(D$240:D752)-1</f>
        <v>-2.6265075451756936E-2</v>
      </c>
      <c r="G752" s="66">
        <f>IF('##zz500##'!K752="","",IF('##zz500##'!K752="no",G751*(1+E752),IF('##zz500##'!T752&lt;&gt;0,G751*(1+'##zz500##'!T752),G751*(1+'##zz500##'!P752))))</f>
        <v>9.2731261686077264</v>
      </c>
      <c r="H752" s="6">
        <f t="shared" si="26"/>
        <v>9.2779655277208661E-5</v>
      </c>
      <c r="I752" s="17">
        <f>G752/MAX(G$240:G752)-1</f>
        <v>-1.1424872358188565E-2</v>
      </c>
      <c r="N752" s="20"/>
      <c r="O752" s="20"/>
      <c r="S752" s="192"/>
      <c r="Y752" s="39"/>
      <c r="Z752" s="39"/>
      <c r="AA752" s="17"/>
      <c r="AC752" s="142"/>
      <c r="AE752" s="17"/>
      <c r="AG752" s="66"/>
      <c r="AI752" s="17"/>
    </row>
    <row r="753" spans="1:36" x14ac:dyDescent="0.25">
      <c r="A753" s="180">
        <f>IF('##zz500##'!B753&lt;&gt;"",'##zz500##'!B753,"")</f>
        <v>40218</v>
      </c>
      <c r="B753" s="192">
        <v>10608.12</v>
      </c>
      <c r="C753" s="146">
        <f t="shared" si="27"/>
        <v>9.1707161149652272E-3</v>
      </c>
      <c r="D753" s="143">
        <f>IF('##zz500##'!K753="","",IF('##zz500##'!K753="yes",D752,IF('##zz500##'!T753&lt;&gt;0,D752*(1+'##zz500##'!T753),D752*(1+C753))))</f>
        <v>3.5043535086386584</v>
      </c>
      <c r="E753" s="6">
        <f t="shared" si="25"/>
        <v>0</v>
      </c>
      <c r="F753" s="17">
        <f>D753/MAX(D$240:D753)-1</f>
        <v>-2.6265075451756936E-2</v>
      </c>
      <c r="G753" s="66">
        <f>IF('##zz500##'!K753="","",IF('##zz500##'!K753="no",G752*(1+E753),IF('##zz500##'!T753&lt;&gt;0,G752*(1+'##zz500##'!T753),G752*(1+'##zz500##'!P753))))</f>
        <v>9.2709750754068772</v>
      </c>
      <c r="H753" s="6">
        <f t="shared" si="26"/>
        <v>-2.3197066035096636E-4</v>
      </c>
      <c r="I753" s="17">
        <f>G753/MAX(G$240:G753)-1</f>
        <v>-1.1654192783354222E-2</v>
      </c>
      <c r="N753" s="20"/>
      <c r="O753" s="20"/>
      <c r="S753" s="192"/>
      <c r="Y753" s="39"/>
      <c r="Z753" s="39"/>
      <c r="AA753" s="17"/>
      <c r="AC753" s="142"/>
      <c r="AE753" s="17"/>
      <c r="AG753" s="66"/>
      <c r="AI753" s="17"/>
    </row>
    <row r="754" spans="1:36" x14ac:dyDescent="0.25">
      <c r="A754" s="180">
        <f>IF('##zz500##'!B754&lt;&gt;"",'##zz500##'!B754,"")</f>
        <v>40219</v>
      </c>
      <c r="B754" s="192">
        <v>10722.15</v>
      </c>
      <c r="C754" s="146">
        <f t="shared" si="27"/>
        <v>1.0749312790579113E-2</v>
      </c>
      <c r="D754" s="143">
        <f>IF('##zz500##'!K754="","",IF('##zz500##'!K754="yes",D753,IF('##zz500##'!T754&lt;&gt;0,D753*(1+'##zz500##'!T754),D753*(1+C754))))</f>
        <v>3.5043535086386584</v>
      </c>
      <c r="E754" s="6">
        <f t="shared" ref="E754:E817" si="28">D754/D753-1</f>
        <v>0</v>
      </c>
      <c r="F754" s="17">
        <f>D754/MAX(D$240:D754)-1</f>
        <v>-2.6265075451756936E-2</v>
      </c>
      <c r="G754" s="66">
        <f>IF('##zz500##'!K754="","",IF('##zz500##'!K754="no",G753*(1+E754),IF('##zz500##'!T754&lt;&gt;0,G753*(1+'##zz500##'!T754),G753*(1+'##zz500##'!P754))))</f>
        <v>9.1540958866754583</v>
      </c>
      <c r="H754" s="6">
        <f t="shared" ref="H754:H817" si="29">G754/G753-1</f>
        <v>-1.2607000642409716E-2</v>
      </c>
      <c r="I754" s="17">
        <f>G754/MAX(G$240:G754)-1</f>
        <v>-2.4114269009857359E-2</v>
      </c>
      <c r="N754" s="20"/>
      <c r="O754" s="20"/>
      <c r="S754" s="192"/>
      <c r="Y754" s="39"/>
      <c r="Z754" s="39"/>
      <c r="AA754" s="17"/>
      <c r="AC754" s="142"/>
      <c r="AE754" s="17"/>
      <c r="AG754" s="66"/>
      <c r="AI754" s="17"/>
    </row>
    <row r="755" spans="1:36" x14ac:dyDescent="0.25">
      <c r="A755" s="180">
        <f>IF('##zz500##'!B755&lt;&gt;"",'##zz500##'!B755,"")</f>
        <v>40220</v>
      </c>
      <c r="B755" s="192">
        <v>10650.47</v>
      </c>
      <c r="C755" s="146">
        <f t="shared" si="27"/>
        <v>-6.685226377172504E-3</v>
      </c>
      <c r="D755" s="143">
        <f>IF('##zz500##'!K755="","",IF('##zz500##'!K755="yes",D754,IF('##zz500##'!T755&lt;&gt;0,D754*(1+'##zz500##'!T755),D754*(1+C755))))</f>
        <v>3.5043535086386584</v>
      </c>
      <c r="E755" s="6">
        <f t="shared" si="28"/>
        <v>0</v>
      </c>
      <c r="F755" s="17">
        <f>D755/MAX(D$240:D755)-1</f>
        <v>-2.6265075451756936E-2</v>
      </c>
      <c r="G755" s="66">
        <f>IF('##zz500##'!K755="","",IF('##zz500##'!K755="no",G754*(1+E755),IF('##zz500##'!T755&lt;&gt;0,G754*(1+'##zz500##'!T755),G754*(1+'##zz500##'!P755))))</f>
        <v>9.1744953949439605</v>
      </c>
      <c r="H755" s="6">
        <f t="shared" si="29"/>
        <v>2.2284569138275589E-3</v>
      </c>
      <c r="I755" s="17">
        <f>G755/MAX(G$240:G755)-1</f>
        <v>-2.1939549705526695E-2</v>
      </c>
      <c r="N755" s="20"/>
      <c r="O755" s="20"/>
      <c r="S755" s="192"/>
      <c r="Y755" s="39"/>
      <c r="Z755" s="39"/>
      <c r="AA755" s="17"/>
      <c r="AC755" s="142"/>
      <c r="AE755" s="17"/>
      <c r="AG755" s="66"/>
      <c r="AI755" s="17"/>
    </row>
    <row r="756" spans="1:36" x14ac:dyDescent="0.25">
      <c r="A756" s="180">
        <f>IF('##zz500##'!B756&lt;&gt;"",'##zz500##'!B756,"")</f>
        <v>40221</v>
      </c>
      <c r="B756" s="192">
        <v>10761.02</v>
      </c>
      <c r="C756" s="146">
        <f t="shared" si="27"/>
        <v>1.0379823613418049E-2</v>
      </c>
      <c r="D756" s="143">
        <f>IF('##zz500##'!K756="","",IF('##zz500##'!K756="yes",D755,IF('##zz500##'!T756&lt;&gt;0,D755*(1+'##zz500##'!T756),D755*(1+C756))))</f>
        <v>3.5043535086386584</v>
      </c>
      <c r="E756" s="6">
        <f t="shared" si="28"/>
        <v>0</v>
      </c>
      <c r="F756" s="17">
        <f>D756/MAX(D$240:D756)-1</f>
        <v>-2.6265075451756936E-2</v>
      </c>
      <c r="G756" s="66">
        <f>IF('##zz500##'!K756="","",IF('##zz500##'!K756="no",G755*(1+E756),IF('##zz500##'!T756&lt;&gt;0,G755*(1+'##zz500##'!T756),G755*(1+'##zz500##'!P756))))</f>
        <v>9.0487717955852638</v>
      </c>
      <c r="H756" s="6">
        <f t="shared" si="29"/>
        <v>-1.3703598284869445E-2</v>
      </c>
      <c r="I756" s="17">
        <f>G756/MAX(G$240:G756)-1</f>
        <v>-3.5342497214680746E-2</v>
      </c>
      <c r="N756" s="20"/>
      <c r="O756" s="20"/>
      <c r="S756" s="192"/>
      <c r="Y756" s="39"/>
      <c r="Z756" s="39"/>
      <c r="AA756" s="17"/>
      <c r="AC756" s="142"/>
      <c r="AE756" s="17"/>
      <c r="AG756" s="66"/>
      <c r="AI756" s="17"/>
    </row>
    <row r="757" spans="1:36" x14ac:dyDescent="0.25">
      <c r="A757" s="180">
        <f>IF('##zz500##'!B757&lt;&gt;"",'##zz500##'!B757,"")</f>
        <v>40231</v>
      </c>
      <c r="B757" s="192">
        <v>10822.24</v>
      </c>
      <c r="C757" s="146">
        <f t="shared" si="27"/>
        <v>5.689051781336607E-3</v>
      </c>
      <c r="D757" s="143">
        <f>IF('##zz500##'!K757="","",IF('##zz500##'!K757="yes",D756,IF('##zz500##'!T757&lt;&gt;0,D756*(1+'##zz500##'!T757),D756*(1+C757))))</f>
        <v>3.5043535086386584</v>
      </c>
      <c r="E757" s="6">
        <f t="shared" si="28"/>
        <v>0</v>
      </c>
      <c r="F757" s="17">
        <f>D757/MAX(D$240:D757)-1</f>
        <v>-2.6265075451756936E-2</v>
      </c>
      <c r="G757" s="66">
        <f>IF('##zz500##'!K757="","",IF('##zz500##'!K757="no",G756*(1+E757),IF('##zz500##'!T757&lt;&gt;0,G756*(1+'##zz500##'!T757),G756*(1+'##zz500##'!P757))))</f>
        <v>9.0419486730779397</v>
      </c>
      <c r="H757" s="6">
        <f t="shared" si="29"/>
        <v>-7.5403852163147267E-4</v>
      </c>
      <c r="I757" s="17">
        <f>G757/MAX(G$240:G757)-1</f>
        <v>-3.6069886131961715E-2</v>
      </c>
      <c r="N757" s="20"/>
      <c r="O757" s="20"/>
      <c r="S757" s="192"/>
      <c r="Y757" s="39"/>
      <c r="Z757" s="39"/>
      <c r="AA757" s="17"/>
      <c r="AC757" s="142"/>
      <c r="AE757" s="17"/>
      <c r="AG757" s="66"/>
      <c r="AI757" s="17"/>
    </row>
    <row r="758" spans="1:36" x14ac:dyDescent="0.25">
      <c r="A758" s="180">
        <f>IF('##zz500##'!B758&lt;&gt;"",'##zz500##'!B758,"")</f>
        <v>40232</v>
      </c>
      <c r="B758" s="192">
        <v>10917.17</v>
      </c>
      <c r="C758" s="146">
        <f t="shared" si="27"/>
        <v>8.7717515043097549E-3</v>
      </c>
      <c r="D758" s="143">
        <f>IF('##zz500##'!K758="","",IF('##zz500##'!K758="yes",D757,IF('##zz500##'!T758&lt;&gt;0,D757*(1+'##zz500##'!T758),D757*(1+C758))))</f>
        <v>3.5043535086386584</v>
      </c>
      <c r="E758" s="6">
        <f t="shared" si="28"/>
        <v>0</v>
      </c>
      <c r="F758" s="17">
        <f>D758/MAX(D$240:D758)-1</f>
        <v>-2.6265075451756936E-2</v>
      </c>
      <c r="G758" s="66">
        <f>IF('##zz500##'!K758="","",IF('##zz500##'!K758="no",G757*(1+E758),IF('##zz500##'!T758&lt;&gt;0,G757*(1+'##zz500##'!T758),G757*(1+'##zz500##'!P758))))</f>
        <v>8.9609311107799954</v>
      </c>
      <c r="H758" s="6">
        <f t="shared" si="29"/>
        <v>-8.9601882544600997E-3</v>
      </c>
      <c r="I758" s="17">
        <f>G758/MAX(G$240:G758)-1</f>
        <v>-4.4706881416362476E-2</v>
      </c>
      <c r="N758" s="20"/>
      <c r="O758" s="20"/>
      <c r="S758" s="192"/>
      <c r="Y758" s="39"/>
      <c r="Z758" s="39"/>
      <c r="AA758" s="17"/>
      <c r="AC758" s="142"/>
      <c r="AE758" s="17"/>
      <c r="AG758" s="66"/>
      <c r="AI758" s="17"/>
    </row>
    <row r="759" spans="1:36" x14ac:dyDescent="0.25">
      <c r="A759" s="180">
        <f>IF('##zz500##'!B759&lt;&gt;"",'##zz500##'!B759,"")</f>
        <v>40233</v>
      </c>
      <c r="B759" s="192">
        <v>11212.02</v>
      </c>
      <c r="C759" s="146">
        <f t="shared" si="27"/>
        <v>2.700791505490896E-2</v>
      </c>
      <c r="D759" s="143">
        <f>IF('##zz500##'!K759="","",IF('##zz500##'!K759="yes",D758,IF('##zz500##'!T759&lt;&gt;0,D758*(1+'##zz500##'!T759),D758*(1+C759))))</f>
        <v>3.5043535086386584</v>
      </c>
      <c r="E759" s="6">
        <f t="shared" si="28"/>
        <v>0</v>
      </c>
      <c r="F759" s="17">
        <f>D759/MAX(D$240:D759)-1</f>
        <v>-2.6265075451756936E-2</v>
      </c>
      <c r="G759" s="66">
        <f>IF('##zz500##'!K759="","",IF('##zz500##'!K759="no",G758*(1+E759),IF('##zz500##'!T759&lt;&gt;0,G758*(1+'##zz500##'!T759),G758*(1+'##zz500##'!P759))))</f>
        <v>8.9427984734553334</v>
      </c>
      <c r="H759" s="6">
        <f t="shared" si="29"/>
        <v>-2.0235215627144587E-3</v>
      </c>
      <c r="I759" s="17">
        <f>G759/MAX(G$240:G759)-1</f>
        <v>-4.6639937640529205E-2</v>
      </c>
      <c r="N759" s="20"/>
      <c r="O759" s="20"/>
      <c r="S759" s="192"/>
      <c r="Y759" s="39"/>
      <c r="Z759" s="39"/>
      <c r="AA759" s="17"/>
      <c r="AC759" s="142"/>
      <c r="AE759" s="17"/>
      <c r="AG759" s="66"/>
      <c r="AI759" s="17"/>
    </row>
    <row r="760" spans="1:36" x14ac:dyDescent="0.25">
      <c r="A760" s="180">
        <f>IF('##zz500##'!B760&lt;&gt;"",'##zz500##'!B760,"")</f>
        <v>40234</v>
      </c>
      <c r="B760" s="192">
        <v>11414.22</v>
      </c>
      <c r="C760" s="146">
        <f t="shared" si="27"/>
        <v>1.8034216849416973E-2</v>
      </c>
      <c r="D760" s="143">
        <f>IF('##zz500##'!K760="","",IF('##zz500##'!K760="yes",D759,IF('##zz500##'!T760&lt;&gt;0,D759*(1+'##zz500##'!T760),D759*(1+C760))))</f>
        <v>3.5675517797304632</v>
      </c>
      <c r="E760" s="6">
        <f t="shared" si="28"/>
        <v>1.8034216849416973E-2</v>
      </c>
      <c r="F760" s="17">
        <f>D760/MAX(D$240:D760)-1</f>
        <v>-8.704528668603162E-3</v>
      </c>
      <c r="G760" s="66">
        <f>IF('##zz500##'!K760="","",IF('##zz500##'!K760="no",G759*(1+E760),IF('##zz500##'!T760&lt;&gt;0,G759*(1+'##zz500##'!T760),G759*(1+'##zz500##'!P760))))</f>
        <v>9.1040748403662626</v>
      </c>
      <c r="H760" s="6">
        <f t="shared" si="29"/>
        <v>1.8034216849416973E-2</v>
      </c>
      <c r="I760" s="17">
        <f>G760/MAX(G$240:G760)-1</f>
        <v>-2.9446835540364757E-2</v>
      </c>
      <c r="N760" s="20"/>
      <c r="O760" s="20"/>
      <c r="S760" s="192"/>
      <c r="Y760" s="39"/>
      <c r="Z760" s="39"/>
      <c r="AA760" s="17"/>
      <c r="AC760" s="142"/>
      <c r="AE760" s="17"/>
      <c r="AG760" s="66"/>
      <c r="AI760" s="17"/>
    </row>
    <row r="761" spans="1:36" x14ac:dyDescent="0.25">
      <c r="A761" s="180">
        <f>IF('##zz500##'!B761&lt;&gt;"",'##zz500##'!B761,"")</f>
        <v>40235</v>
      </c>
      <c r="B761" s="192">
        <v>11390.3</v>
      </c>
      <c r="C761" s="146">
        <f t="shared" si="27"/>
        <v>-2.0956315893683186E-3</v>
      </c>
      <c r="D761" s="143">
        <f>IF('##zz500##'!K761="","",IF('##zz500##'!K761="yes",D760,IF('##zz500##'!T761&lt;&gt;0,D760*(1+'##zz500##'!T761),D760*(1+C761))))</f>
        <v>3.5600755055241531</v>
      </c>
      <c r="E761" s="6">
        <f t="shared" si="28"/>
        <v>-2.0956315893683186E-3</v>
      </c>
      <c r="F761" s="17">
        <f>D761/MAX(D$240:D761)-1</f>
        <v>-1.0781918772722943E-2</v>
      </c>
      <c r="G761" s="66">
        <f>IF('##zz500##'!K761="","",IF('##zz500##'!K761="no",G760*(1+E761),IF('##zz500##'!T761&lt;&gt;0,G760*(1+'##zz500##'!T761),G760*(1+'##zz500##'!P761))))</f>
        <v>9.0849960535388181</v>
      </c>
      <c r="H761" s="6">
        <f t="shared" si="29"/>
        <v>-2.0956315893683186E-3</v>
      </c>
      <c r="I761" s="17">
        <f>G761/MAX(G$240:G761)-1</f>
        <v>-3.1480757410967786E-2</v>
      </c>
      <c r="N761" s="20"/>
      <c r="O761" s="20"/>
      <c r="S761" s="192"/>
      <c r="Y761" s="39"/>
      <c r="Z761" s="39"/>
      <c r="AA761" s="17"/>
      <c r="AC761" s="142"/>
      <c r="AE761" s="17"/>
      <c r="AG761" s="66"/>
      <c r="AI761" s="17"/>
    </row>
    <row r="762" spans="1:36" x14ac:dyDescent="0.25">
      <c r="A762" s="180">
        <f>IF('##zz500##'!B762&lt;&gt;"",'##zz500##'!B762,"")</f>
        <v>40238</v>
      </c>
      <c r="B762" s="192">
        <v>11654.57</v>
      </c>
      <c r="C762" s="146">
        <f t="shared" si="27"/>
        <v>2.3201320421762484E-2</v>
      </c>
      <c r="D762" s="143">
        <f>IF('##zz500##'!K762="","",IF('##zz500##'!K762="yes",D761,IF('##zz500##'!T762&lt;&gt;0,D761*(1+'##zz500##'!T762),D761*(1+C762))))</f>
        <v>3.642673958053487</v>
      </c>
      <c r="E762" s="6">
        <f t="shared" si="28"/>
        <v>2.3201320421762484E-2</v>
      </c>
      <c r="F762" s="17">
        <f>D762/MAX(D$240:D762)-1</f>
        <v>0</v>
      </c>
      <c r="G762" s="66">
        <f>IF('##zz500##'!K762="","",IF('##zz500##'!K762="no",G761*(1+E762),IF('##zz500##'!T762&lt;&gt;0,G761*(1+'##zz500##'!T762),G761*(1+'##zz500##'!P762))))</f>
        <v>9.2957799580074205</v>
      </c>
      <c r="H762" s="6">
        <f t="shared" si="29"/>
        <v>2.3201320421762484E-2</v>
      </c>
      <c r="I762" s="17">
        <f>G762/MAX(G$240:G762)-1</f>
        <v>-9.0098321290168482E-3</v>
      </c>
      <c r="N762" s="20"/>
      <c r="O762" s="20"/>
      <c r="S762" s="192"/>
      <c r="Y762" s="39"/>
      <c r="Z762" s="39"/>
      <c r="AA762" s="17"/>
      <c r="AC762" s="142"/>
      <c r="AE762" s="17"/>
      <c r="AG762" s="66"/>
      <c r="AI762" s="17"/>
    </row>
    <row r="763" spans="1:36" x14ac:dyDescent="0.25">
      <c r="A763" s="180">
        <f>IF('##zz500##'!B763&lt;&gt;"",'##zz500##'!B763,"")</f>
        <v>40239</v>
      </c>
      <c r="B763" s="192">
        <v>11738.67</v>
      </c>
      <c r="C763" s="146">
        <f t="shared" si="27"/>
        <v>7.2160534451293223E-3</v>
      </c>
      <c r="D763" s="143">
        <f>IF('##zz500##'!K763="","",IF('##zz500##'!K763="yes",D762,IF('##zz500##'!T763&lt;&gt;0,D762*(1+'##zz500##'!T763),D762*(1+C763))))</f>
        <v>3.6689596880179818</v>
      </c>
      <c r="E763" s="6">
        <f t="shared" si="28"/>
        <v>7.2160534451293223E-3</v>
      </c>
      <c r="F763" s="17">
        <f>D763/MAX(D$240:D763)-1</f>
        <v>0</v>
      </c>
      <c r="G763" s="66">
        <f>IF('##zz500##'!K763="","",IF('##zz500##'!K763="no",G762*(1+E763),IF('##zz500##'!T763&lt;&gt;0,G762*(1+'##zz500##'!T763),G762*(1+'##zz500##'!P763))))</f>
        <v>9.3628588029985647</v>
      </c>
      <c r="H763" s="6">
        <f t="shared" si="29"/>
        <v>7.2160534451293223E-3</v>
      </c>
      <c r="I763" s="17">
        <f>G763/MAX(G$240:G763)-1</f>
        <v>-1.8587941140620901E-3</v>
      </c>
      <c r="N763" s="20"/>
      <c r="O763" s="20"/>
      <c r="S763" s="192"/>
      <c r="Y763" s="39"/>
      <c r="Z763" s="39"/>
      <c r="AA763" s="17"/>
      <c r="AC763" s="142"/>
      <c r="AE763" s="17"/>
      <c r="AG763" s="66"/>
      <c r="AI763" s="17"/>
    </row>
    <row r="764" spans="1:36" x14ac:dyDescent="0.25">
      <c r="A764" s="180">
        <f>IF('##zz500##'!B764&lt;&gt;"",'##zz500##'!B764,"")</f>
        <v>40240</v>
      </c>
      <c r="B764" s="192">
        <v>11833.93</v>
      </c>
      <c r="C764" s="146">
        <f t="shared" si="27"/>
        <v>8.1150590313894266E-3</v>
      </c>
      <c r="D764" s="143">
        <f>IF('##zz500##'!K764="","",IF('##zz500##'!K764="yes",D763,IF('##zz500##'!T764&lt;&gt;0,D763*(1+'##zz500##'!T764),D763*(1+C764))))</f>
        <v>3.698733512470036</v>
      </c>
      <c r="E764" s="6">
        <f t="shared" si="28"/>
        <v>8.1150590313894266E-3</v>
      </c>
      <c r="F764" s="17">
        <f>D764/MAX(D$240:D764)-1</f>
        <v>0</v>
      </c>
      <c r="G764" s="66">
        <f>IF('##zz500##'!K764="","",IF('##zz500##'!K764="no",G763*(1+E764),IF('##zz500##'!T764&lt;&gt;0,G763*(1+'##zz500##'!T764),G763*(1+'##zz500##'!P764))))</f>
        <v>9.4388389548874621</v>
      </c>
      <c r="H764" s="6">
        <f t="shared" si="29"/>
        <v>8.1150590313894266E-3</v>
      </c>
      <c r="I764" s="17">
        <f>G764/MAX(G$240:G764)-1</f>
        <v>0</v>
      </c>
      <c r="N764" s="20"/>
      <c r="O764" s="20"/>
      <c r="S764" s="192"/>
      <c r="Y764" s="39"/>
      <c r="Z764" s="39"/>
      <c r="AA764" s="17"/>
      <c r="AC764" s="142"/>
      <c r="AE764" s="17"/>
      <c r="AG764" s="66"/>
      <c r="AI764" s="17"/>
    </row>
    <row r="765" spans="1:36" x14ac:dyDescent="0.25">
      <c r="A765" s="180">
        <f>IF('##zz500##'!B765&lt;&gt;"",'##zz500##'!B765,"")</f>
        <v>40241</v>
      </c>
      <c r="B765" s="192">
        <v>11490.23</v>
      </c>
      <c r="C765" s="146">
        <f t="shared" si="27"/>
        <v>-2.9043605970290542E-2</v>
      </c>
      <c r="D765" s="143">
        <f>IF('##zz500##'!K765="","",IF('##zz500##'!K765="yes",D764,IF('##zz500##'!T765&lt;&gt;0,D764*(1+'##zz500##'!T765),D764*(1+C765))))</f>
        <v>3.5913089537447473</v>
      </c>
      <c r="E765" s="6">
        <f t="shared" si="28"/>
        <v>-2.9043605970290653E-2</v>
      </c>
      <c r="F765" s="17">
        <f>D765/MAX(D$240:D765)-1</f>
        <v>-2.9043605970290653E-2</v>
      </c>
      <c r="G765" s="66">
        <f>IF('##zz500##'!K765="","",IF('##zz500##'!K765="no",G764*(1+E765),IF('##zz500##'!T765&lt;&gt;0,G764*(1+'##zz500##'!T765),G764*(1+'##zz500##'!P765))))</f>
        <v>9.164701035464681</v>
      </c>
      <c r="H765" s="6">
        <f t="shared" si="29"/>
        <v>-2.9043605970290653E-2</v>
      </c>
      <c r="I765" s="17">
        <f>G765/MAX(G$240:G765)-1</f>
        <v>-2.9043605970290653E-2</v>
      </c>
      <c r="N765" s="20"/>
      <c r="O765" s="20"/>
      <c r="S765" s="192"/>
      <c r="Y765" s="39"/>
      <c r="Z765" s="39"/>
      <c r="AA765" s="17"/>
      <c r="AC765" s="142"/>
      <c r="AE765" s="17"/>
      <c r="AG765" s="66"/>
      <c r="AI765" s="17"/>
    </row>
    <row r="766" spans="1:36" x14ac:dyDescent="0.25">
      <c r="A766" s="180">
        <f>IF('##zz500##'!B766&lt;&gt;"",'##zz500##'!B766,"")</f>
        <v>40242</v>
      </c>
      <c r="B766" s="192">
        <v>11605.71</v>
      </c>
      <c r="C766" s="146">
        <f t="shared" si="27"/>
        <v>1.0050277496620907E-2</v>
      </c>
      <c r="D766" s="143">
        <f>IF('##zz500##'!K766="","",IF('##zz500##'!K766="yes",D765,IF('##zz500##'!T766&lt;&gt;0,D765*(1+'##zz500##'!T766),D765*(1+C766))))</f>
        <v>3.5651437193824433</v>
      </c>
      <c r="E766" s="6">
        <f t="shared" si="28"/>
        <v>-7.2857096672289678E-3</v>
      </c>
      <c r="F766" s="17">
        <f>D766/MAX(D$240:D766)-1</f>
        <v>-3.6117712356730669E-2</v>
      </c>
      <c r="G766" s="66">
        <f>IF('##zz500##'!K766="","",IF('##zz500##'!K766="no",G765*(1+E766),IF('##zz500##'!T766&lt;&gt;0,G765*(1+'##zz500##'!T766),G765*(1+'##zz500##'!P766))))</f>
        <v>9.097929684533332</v>
      </c>
      <c r="H766" s="6">
        <f t="shared" si="29"/>
        <v>-7.2857096672290789E-3</v>
      </c>
      <c r="I766" s="17">
        <f>G766/MAX(G$240:G766)-1</f>
        <v>-3.6117712356730669E-2</v>
      </c>
      <c r="N766" s="20"/>
      <c r="O766" s="20"/>
      <c r="S766" s="192"/>
      <c r="Y766" s="39"/>
      <c r="Z766" s="39"/>
      <c r="AA766" s="17"/>
      <c r="AC766" s="142"/>
      <c r="AE766" s="17"/>
      <c r="AG766" s="66"/>
      <c r="AI766" s="17"/>
    </row>
    <row r="767" spans="1:36" x14ac:dyDescent="0.25">
      <c r="A767" s="180">
        <f>IF('##zz500##'!B767&lt;&gt;"",'##zz500##'!B767,"")</f>
        <v>40245</v>
      </c>
      <c r="B767" s="192">
        <v>11859.8</v>
      </c>
      <c r="C767" s="146">
        <f t="shared" si="27"/>
        <v>2.1893533441728286E-2</v>
      </c>
      <c r="D767" s="143">
        <f>IF('##zz500##'!K767="","",IF('##zz500##'!K767="yes",D766,IF('##zz500##'!T767&lt;&gt;0,D766*(1+'##zz500##'!T767),D766*(1+C767))))</f>
        <v>3.6431973126273105</v>
      </c>
      <c r="E767" s="6">
        <f t="shared" si="28"/>
        <v>2.1893533441728286E-2</v>
      </c>
      <c r="F767" s="17">
        <f>D767/MAX(D$240:D767)-1</f>
        <v>-1.5014923258323098E-2</v>
      </c>
      <c r="G767" s="66">
        <f>IF('##zz500##'!K767="","",IF('##zz500##'!K767="no",G766*(1+E767),IF('##zz500##'!T767&lt;&gt;0,G766*(1+'##zz500##'!T767),G766*(1+'##zz500##'!P767))))</f>
        <v>9.2971155123321552</v>
      </c>
      <c r="H767" s="6">
        <f t="shared" si="29"/>
        <v>2.1893533441728286E-2</v>
      </c>
      <c r="I767" s="17">
        <f>G767/MAX(G$240:G767)-1</f>
        <v>-1.501492325832321E-2</v>
      </c>
      <c r="N767" s="20"/>
      <c r="O767" s="20"/>
      <c r="S767" s="192"/>
      <c r="Y767" s="39"/>
      <c r="Z767" s="39"/>
      <c r="AA767" s="17"/>
      <c r="AC767" s="142"/>
      <c r="AE767" s="17"/>
      <c r="AG767" s="66"/>
      <c r="AI767" s="17"/>
    </row>
    <row r="768" spans="1:36" x14ac:dyDescent="0.25">
      <c r="A768" s="180">
        <f>IF('##zz500##'!B768&lt;&gt;"",'##zz500##'!B768,"")</f>
        <v>40246</v>
      </c>
      <c r="B768" s="192">
        <v>11868.78</v>
      </c>
      <c r="C768" s="146">
        <f t="shared" si="27"/>
        <v>7.5717971635280712E-4</v>
      </c>
      <c r="D768" s="143">
        <f>IF('##zz500##'!K768="","",IF('##zz500##'!K768="yes",D767,IF('##zz500##'!T768&lt;&gt;0,D767*(1+'##zz500##'!T768),D767*(1+C768))))</f>
        <v>3.6459558677351032</v>
      </c>
      <c r="E768" s="6">
        <f t="shared" si="28"/>
        <v>7.5717971635280712E-4</v>
      </c>
      <c r="F768" s="17">
        <f>D768/MAX(D$240:D768)-1</f>
        <v>-1.4269112537304007E-2</v>
      </c>
      <c r="G768" s="66">
        <f>IF('##zz500##'!K768="","",IF('##zz500##'!K768="no",G767*(1+E768),IF('##zz500##'!T768&lt;&gt;0,G767*(1+'##zz500##'!T768),G767*(1+'##zz500##'!P768))))</f>
        <v>9.3041550996186828</v>
      </c>
      <c r="H768" s="6">
        <f t="shared" si="29"/>
        <v>7.5717971635280712E-4</v>
      </c>
      <c r="I768" s="17">
        <f>G768/MAX(G$240:G768)-1</f>
        <v>-1.4269112537304118E-2</v>
      </c>
      <c r="N768" s="20"/>
      <c r="O768" s="20"/>
      <c r="S768" s="192"/>
      <c r="Y768" s="39"/>
      <c r="Z768" s="39"/>
      <c r="AA768" s="17"/>
      <c r="AC768" s="142"/>
      <c r="AE768" s="17"/>
      <c r="AF768" s="14"/>
      <c r="AG768" s="66"/>
      <c r="AI768" s="17"/>
      <c r="AJ768" s="14"/>
    </row>
    <row r="769" spans="1:35" x14ac:dyDescent="0.25">
      <c r="A769" s="180">
        <f>IF('##zz500##'!B769&lt;&gt;"",'##zz500##'!B769,"")</f>
        <v>40247</v>
      </c>
      <c r="B769" s="192">
        <v>11857.66</v>
      </c>
      <c r="C769" s="146">
        <f t="shared" si="27"/>
        <v>-9.3691179716881567E-4</v>
      </c>
      <c r="D769" s="143">
        <f>IF('##zz500##'!K769="","",IF('##zz500##'!K769="yes",D768,IF('##zz500##'!T769&lt;&gt;0,D768*(1+'##zz500##'!T769),D768*(1+C769))))</f>
        <v>3.6425399286706655</v>
      </c>
      <c r="E769" s="6">
        <f t="shared" si="28"/>
        <v>-9.3691179716881567E-4</v>
      </c>
      <c r="F769" s="17">
        <f>D769/MAX(D$240:D769)-1</f>
        <v>-1.5192655434601465E-2</v>
      </c>
      <c r="G769" s="66">
        <f>IF('##zz500##'!K769="","",IF('##zz500##'!K769="no",G768*(1+E769),IF('##zz500##'!T769&lt;&gt;0,G768*(1+'##zz500##'!T769),G768*(1+'##zz500##'!P769))))</f>
        <v>9.295437926943162</v>
      </c>
      <c r="H769" s="6">
        <f t="shared" si="29"/>
        <v>-9.3691179716881567E-4</v>
      </c>
      <c r="I769" s="17">
        <f>G769/MAX(G$240:G769)-1</f>
        <v>-1.5192655434601576E-2</v>
      </c>
      <c r="N769" s="20"/>
      <c r="O769" s="20"/>
      <c r="S769" s="192"/>
      <c r="Y769" s="39"/>
      <c r="Z769" s="39"/>
      <c r="AA769" s="17"/>
      <c r="AC769" s="142"/>
      <c r="AE769" s="17"/>
      <c r="AG769" s="66"/>
      <c r="AI769" s="17"/>
    </row>
    <row r="770" spans="1:35" x14ac:dyDescent="0.25">
      <c r="A770" s="180">
        <f>IF('##zz500##'!B770&lt;&gt;"",'##zz500##'!B770,"")</f>
        <v>40248</v>
      </c>
      <c r="B770" s="192">
        <v>11953.11</v>
      </c>
      <c r="C770" s="146">
        <f t="shared" si="27"/>
        <v>8.0496489189267884E-3</v>
      </c>
      <c r="D770" s="143">
        <f>IF('##zz500##'!K770="","",IF('##zz500##'!K770="yes",D769,IF('##zz500##'!T770&lt;&gt;0,D769*(1+'##zz500##'!T770),D769*(1+C770))))</f>
        <v>3.6194835543831769</v>
      </c>
      <c r="E770" s="6">
        <f t="shared" si="28"/>
        <v>-6.3297519695008075E-3</v>
      </c>
      <c r="F770" s="17">
        <f>D770/MAX(D$240:D770)-1</f>
        <v>-2.1426241663443202E-2</v>
      </c>
      <c r="G770" s="66">
        <f>IF('##zz500##'!K770="","",IF('##zz500##'!K770="no",G769*(1+E770),IF('##zz500##'!T770&lt;&gt;0,G769*(1+'##zz500##'!T770),G769*(1+'##zz500##'!P770))))</f>
        <v>9.2366001104177204</v>
      </c>
      <c r="H770" s="6">
        <f t="shared" si="29"/>
        <v>-6.3297519695009186E-3</v>
      </c>
      <c r="I770" s="17">
        <f>G770/MAX(G$240:G770)-1</f>
        <v>-2.1426241663443313E-2</v>
      </c>
      <c r="N770" s="20"/>
      <c r="O770" s="20"/>
      <c r="S770" s="192"/>
      <c r="Y770" s="39"/>
      <c r="Z770" s="39"/>
      <c r="AA770" s="17"/>
      <c r="AC770" s="142"/>
      <c r="AE770" s="17"/>
      <c r="AG770" s="66"/>
      <c r="AI770" s="17"/>
    </row>
    <row r="771" spans="1:35" x14ac:dyDescent="0.25">
      <c r="A771" s="180">
        <f>IF('##zz500##'!B771&lt;&gt;"",'##zz500##'!B771,"")</f>
        <v>40249</v>
      </c>
      <c r="B771" s="192">
        <v>11729.14</v>
      </c>
      <c r="C771" s="146">
        <f t="shared" si="27"/>
        <v>-1.8737382990702933E-2</v>
      </c>
      <c r="D771" s="143">
        <f>IF('##zz500##'!K771="","",IF('##zz500##'!K771="yes",D770,IF('##zz500##'!T771&lt;&gt;0,D770*(1+'##zz500##'!T771),D770*(1+C771))))</f>
        <v>3.6194835543831769</v>
      </c>
      <c r="E771" s="6">
        <f t="shared" si="28"/>
        <v>0</v>
      </c>
      <c r="F771" s="17">
        <f>D771/MAX(D$240:D771)-1</f>
        <v>-2.1426241663443202E-2</v>
      </c>
      <c r="G771" s="66">
        <f>IF('##zz500##'!K771="","",IF('##zz500##'!K771="no",G770*(1+E771),IF('##zz500##'!T771&lt;&gt;0,G770*(1+'##zz500##'!T771),G770*(1+'##zz500##'!P771))))</f>
        <v>9.3783210829044101</v>
      </c>
      <c r="H771" s="6">
        <f t="shared" si="29"/>
        <v>1.5343413246487358E-2</v>
      </c>
      <c r="I771" s="17">
        <f>G771/MAX(G$240:G771)-1</f>
        <v>-6.4115800971172865E-3</v>
      </c>
      <c r="N771" s="20"/>
      <c r="O771" s="20"/>
      <c r="S771" s="192"/>
      <c r="Y771" s="39"/>
      <c r="Z771" s="39"/>
      <c r="AA771" s="17"/>
      <c r="AC771" s="142"/>
      <c r="AE771" s="17"/>
      <c r="AG771" s="66"/>
      <c r="AI771" s="17"/>
    </row>
    <row r="772" spans="1:35" x14ac:dyDescent="0.25">
      <c r="A772" s="180">
        <f>IF('##zz500##'!B772&lt;&gt;"",'##zz500##'!B772,"")</f>
        <v>40252</v>
      </c>
      <c r="B772" s="192">
        <v>11668.53</v>
      </c>
      <c r="C772" s="146">
        <f t="shared" ref="C772:C835" si="30">IF(AND(B771&gt;0,B772&gt;0),B772/B771-1,"")</f>
        <v>-5.1674717839499396E-3</v>
      </c>
      <c r="D772" s="143">
        <f>IF('##zz500##'!K772="","",IF('##zz500##'!K772="yes",D771,IF('##zz500##'!T772&lt;&gt;0,D771*(1+'##zz500##'!T772),D771*(1+C772))))</f>
        <v>3.6194835543831769</v>
      </c>
      <c r="E772" s="6">
        <f t="shared" si="28"/>
        <v>0</v>
      </c>
      <c r="F772" s="17">
        <f>D772/MAX(D$240:D772)-1</f>
        <v>-2.1426241663443202E-2</v>
      </c>
      <c r="G772" s="66">
        <f>IF('##zz500##'!K772="","",IF('##zz500##'!K772="no",G771*(1+E772),IF('##zz500##'!T772&lt;&gt;0,G771*(1+'##zz500##'!T772),G771*(1+'##zz500##'!P772))))</f>
        <v>9.4578503879035996</v>
      </c>
      <c r="H772" s="6">
        <f t="shared" si="29"/>
        <v>8.4801217932453099E-3</v>
      </c>
      <c r="I772" s="17">
        <f>G772/MAX(G$240:G772)-1</f>
        <v>0</v>
      </c>
      <c r="N772" s="20"/>
      <c r="O772" s="20"/>
      <c r="S772" s="192"/>
      <c r="Y772" s="39"/>
      <c r="Z772" s="39"/>
      <c r="AA772" s="17"/>
      <c r="AC772" s="142"/>
      <c r="AE772" s="17"/>
      <c r="AG772" s="66"/>
      <c r="AI772" s="17"/>
    </row>
    <row r="773" spans="1:35" x14ac:dyDescent="0.25">
      <c r="A773" s="180">
        <f>IF('##zz500##'!B773&lt;&gt;"",'##zz500##'!B773,"")</f>
        <v>40253</v>
      </c>
      <c r="B773" s="192">
        <v>11810.56</v>
      </c>
      <c r="C773" s="146">
        <f t="shared" si="30"/>
        <v>1.2172055948778349E-2</v>
      </c>
      <c r="D773" s="143">
        <f>IF('##zz500##'!K773="","",IF('##zz500##'!K773="yes",D772,IF('##zz500##'!T773&lt;&gt;0,D772*(1+'##zz500##'!T773),D772*(1+C773))))</f>
        <v>3.6194835543831769</v>
      </c>
      <c r="E773" s="6">
        <f t="shared" si="28"/>
        <v>0</v>
      </c>
      <c r="F773" s="17">
        <f>D773/MAX(D$240:D773)-1</f>
        <v>-2.1426241663443202E-2</v>
      </c>
      <c r="G773" s="66">
        <f>IF('##zz500##'!K773="","",IF('##zz500##'!K773="no",G772*(1+E773),IF('##zz500##'!T773&lt;&gt;0,G772*(1+'##zz500##'!T773),G772*(1+'##zz500##'!P773))))</f>
        <v>9.3799330345027307</v>
      </c>
      <c r="H773" s="6">
        <f t="shared" si="29"/>
        <v>-8.2383787229837191E-3</v>
      </c>
      <c r="I773" s="17">
        <f>G773/MAX(G$240:G773)-1</f>
        <v>-8.2383787229837191E-3</v>
      </c>
      <c r="N773" s="20"/>
      <c r="O773" s="20"/>
      <c r="S773" s="192"/>
      <c r="Y773" s="39"/>
      <c r="Z773" s="39"/>
      <c r="AA773" s="17"/>
      <c r="AC773" s="142"/>
      <c r="AE773" s="17"/>
      <c r="AG773" s="66"/>
      <c r="AI773" s="17"/>
    </row>
    <row r="774" spans="1:35" x14ac:dyDescent="0.25">
      <c r="A774" s="180">
        <f>IF('##zz500##'!B774&lt;&gt;"",'##zz500##'!B774,"")</f>
        <v>40254</v>
      </c>
      <c r="B774" s="192">
        <v>12082.43</v>
      </c>
      <c r="C774" s="146">
        <f t="shared" si="30"/>
        <v>2.3019230248184641E-2</v>
      </c>
      <c r="D774" s="143">
        <f>IF('##zz500##'!K774="","",IF('##zz500##'!K774="yes",D773,IF('##zz500##'!T774&lt;&gt;0,D773*(1+'##zz500##'!T774),D773*(1+C774))))</f>
        <v>3.6194835543831769</v>
      </c>
      <c r="E774" s="6">
        <f t="shared" si="28"/>
        <v>0</v>
      </c>
      <c r="F774" s="17">
        <f>D774/MAX(D$240:D774)-1</f>
        <v>-2.1426241663443202E-2</v>
      </c>
      <c r="G774" s="66">
        <f>IF('##zz500##'!K774="","",IF('##zz500##'!K774="no",G773*(1+E774),IF('##zz500##'!T774&lt;&gt;0,G773*(1+'##zz500##'!T774),G773*(1+'##zz500##'!P774))))</f>
        <v>9.1383113306012582</v>
      </c>
      <c r="H774" s="6">
        <f t="shared" si="29"/>
        <v>-2.5759427387455958E-2</v>
      </c>
      <c r="I774" s="17">
        <f>G774/MAX(G$240:G774)-1</f>
        <v>-3.3785590191934611E-2</v>
      </c>
      <c r="N774" s="20"/>
      <c r="O774" s="20"/>
      <c r="S774" s="192"/>
      <c r="Y774" s="39"/>
      <c r="Z774" s="39"/>
      <c r="AA774" s="17"/>
      <c r="AC774" s="142"/>
      <c r="AE774" s="17"/>
      <c r="AG774" s="66"/>
      <c r="AI774" s="17"/>
    </row>
    <row r="775" spans="1:35" x14ac:dyDescent="0.25">
      <c r="A775" s="180">
        <f>IF('##zz500##'!B775&lt;&gt;"",'##zz500##'!B775,"")</f>
        <v>40255</v>
      </c>
      <c r="B775" s="192">
        <v>12174.19</v>
      </c>
      <c r="C775" s="146">
        <f t="shared" si="30"/>
        <v>7.5944987887370807E-3</v>
      </c>
      <c r="D775" s="143">
        <f>IF('##zz500##'!K775="","",IF('##zz500##'!K775="yes",D774,IF('##zz500##'!T775&lt;&gt;0,D774*(1+'##zz500##'!T775),D774*(1+C775))))</f>
        <v>3.6233228456986097</v>
      </c>
      <c r="E775" s="6">
        <f t="shared" si="28"/>
        <v>1.0607290398607638E-3</v>
      </c>
      <c r="F775" s="17">
        <f>D775/MAX(D$240:D775)-1</f>
        <v>-2.038824006032991E-2</v>
      </c>
      <c r="G775" s="66">
        <f>IF('##zz500##'!K775="","",IF('##zz500##'!K775="no",G774*(1+E775),IF('##zz500##'!T775&lt;&gt;0,G774*(1+'##zz500##'!T775),G774*(1+'##zz500##'!P775))))</f>
        <v>9.1480046028049156</v>
      </c>
      <c r="H775" s="6">
        <f t="shared" si="29"/>
        <v>1.0607290398607638E-3</v>
      </c>
      <c r="I775" s="17">
        <f>G775/MAX(G$240:G775)-1</f>
        <v>-3.2760698508719321E-2</v>
      </c>
      <c r="N775" s="20"/>
      <c r="O775" s="20"/>
      <c r="S775" s="192"/>
      <c r="Y775" s="39"/>
      <c r="Z775" s="39"/>
      <c r="AA775" s="17"/>
      <c r="AC775" s="142"/>
      <c r="AE775" s="17"/>
      <c r="AG775" s="66"/>
      <c r="AI775" s="17"/>
    </row>
    <row r="776" spans="1:35" x14ac:dyDescent="0.25">
      <c r="A776" s="180">
        <f>IF('##zz500##'!B776&lt;&gt;"",'##zz500##'!B776,"")</f>
        <v>40256</v>
      </c>
      <c r="B776" s="192">
        <v>12304.89</v>
      </c>
      <c r="C776" s="146">
        <f t="shared" si="30"/>
        <v>1.0735827188502745E-2</v>
      </c>
      <c r="D776" s="143">
        <f>IF('##zz500##'!K776="","",IF('##zz500##'!K776="yes",D775,IF('##zz500##'!T776&lt;&gt;0,D775*(1+'##zz500##'!T776),D775*(1+C776))))</f>
        <v>3.6244221973184976</v>
      </c>
      <c r="E776" s="6">
        <f t="shared" si="28"/>
        <v>3.0340978894360937E-4</v>
      </c>
      <c r="F776" s="17">
        <f>D776/MAX(D$240:D776)-1</f>
        <v>-2.0091016262999917E-2</v>
      </c>
      <c r="G776" s="66">
        <f>IF('##zz500##'!K776="","",IF('##zz500##'!K776="no",G775*(1+E776),IF('##zz500##'!T776&lt;&gt;0,G775*(1+'##zz500##'!T776),G775*(1+'##zz500##'!P776))))</f>
        <v>9.1507801969507074</v>
      </c>
      <c r="H776" s="6">
        <f t="shared" si="29"/>
        <v>3.0340978894360937E-4</v>
      </c>
      <c r="I776" s="17">
        <f>G776/MAX(G$240:G776)-1</f>
        <v>-3.2467228636395951E-2</v>
      </c>
      <c r="N776" s="20"/>
      <c r="O776" s="20"/>
      <c r="S776" s="192"/>
      <c r="Y776" s="39"/>
      <c r="Z776" s="39"/>
      <c r="AA776" s="17"/>
      <c r="AC776" s="142"/>
      <c r="AE776" s="17"/>
      <c r="AG776" s="66"/>
      <c r="AI776" s="17"/>
    </row>
    <row r="777" spans="1:35" x14ac:dyDescent="0.25">
      <c r="A777" s="180">
        <f>IF('##zz500##'!B777&lt;&gt;"",'##zz500##'!B777,"")</f>
        <v>40259</v>
      </c>
      <c r="B777" s="192">
        <v>12456.53</v>
      </c>
      <c r="C777" s="146">
        <f t="shared" si="30"/>
        <v>1.2323555919638629E-2</v>
      </c>
      <c r="D777" s="143">
        <f>IF('##zz500##'!K777="","",IF('##zz500##'!K777="yes",D776,IF('##zz500##'!T777&lt;&gt;0,D776*(1+'##zz500##'!T777),D776*(1+C777))))</f>
        <v>3.6690879669435317</v>
      </c>
      <c r="E777" s="6">
        <f t="shared" si="28"/>
        <v>1.2323555919638629E-2</v>
      </c>
      <c r="F777" s="17">
        <f>D777/MAX(D$240:D777)-1</f>
        <v>-8.0150531057607832E-3</v>
      </c>
      <c r="G777" s="66">
        <f>IF('##zz500##'!K777="","",IF('##zz500##'!K777="no",G776*(1+E777),IF('##zz500##'!T777&lt;&gt;0,G776*(1+'##zz500##'!T777),G776*(1+'##zz500##'!P777))))</f>
        <v>9.2635503484161514</v>
      </c>
      <c r="H777" s="6">
        <f t="shared" si="29"/>
        <v>1.2323555919638629E-2</v>
      </c>
      <c r="I777" s="17">
        <f>G777/MAX(G$240:G777)-1</f>
        <v>-2.0543784424413625E-2</v>
      </c>
      <c r="N777" s="20"/>
      <c r="O777" s="20"/>
      <c r="S777" s="192"/>
      <c r="Y777" s="39"/>
      <c r="Z777" s="39"/>
      <c r="AA777" s="17"/>
      <c r="AC777" s="142"/>
      <c r="AE777" s="17"/>
      <c r="AG777" s="66"/>
      <c r="AI777" s="17"/>
    </row>
    <row r="778" spans="1:35" x14ac:dyDescent="0.25">
      <c r="A778" s="180">
        <f>IF('##zz500##'!B778&lt;&gt;"",'##zz500##'!B778,"")</f>
        <v>40260</v>
      </c>
      <c r="B778" s="192">
        <v>12420.8</v>
      </c>
      <c r="C778" s="146">
        <f t="shared" si="30"/>
        <v>-2.8683750611125935E-3</v>
      </c>
      <c r="D778" s="143">
        <f>IF('##zz500##'!K778="","",IF('##zz500##'!K778="yes",D777,IF('##zz500##'!T778&lt;&gt;0,D777*(1+'##zz500##'!T778),D777*(1+C778))))</f>
        <v>3.6435957630718767</v>
      </c>
      <c r="E778" s="6">
        <f t="shared" si="28"/>
        <v>-6.9478312052819735E-3</v>
      </c>
      <c r="F778" s="17">
        <f>D778/MAX(D$240:D778)-1</f>
        <v>-1.4907197074962575E-2</v>
      </c>
      <c r="G778" s="66">
        <f>IF('##zz500##'!K778="","",IF('##zz500##'!K778="no",G777*(1+E778),IF('##zz500##'!T778&lt;&gt;0,G777*(1+'##zz500##'!T778),G777*(1+'##zz500##'!P778))))</f>
        <v>9.1991887642337247</v>
      </c>
      <c r="H778" s="6">
        <f t="shared" si="29"/>
        <v>-6.9478312052819735E-3</v>
      </c>
      <c r="I778" s="17">
        <f>G778/MAX(G$240:G778)-1</f>
        <v>-2.7348880883197091E-2</v>
      </c>
      <c r="N778" s="20"/>
      <c r="O778" s="20"/>
      <c r="S778" s="192"/>
      <c r="Y778" s="39"/>
      <c r="Z778" s="39"/>
      <c r="AA778" s="17"/>
      <c r="AC778" s="142"/>
      <c r="AE778" s="17"/>
      <c r="AG778" s="66"/>
      <c r="AI778" s="17"/>
    </row>
    <row r="779" spans="1:35" x14ac:dyDescent="0.25">
      <c r="A779" s="180">
        <f>IF('##zz500##'!B779&lt;&gt;"",'##zz500##'!B779,"")</f>
        <v>40261</v>
      </c>
      <c r="B779" s="192">
        <v>12567.86</v>
      </c>
      <c r="C779" s="146">
        <f t="shared" si="30"/>
        <v>1.1839817081025439E-2</v>
      </c>
      <c r="D779" s="143">
        <f>IF('##zz500##'!K779="","",IF('##zz500##'!K779="yes",D778,IF('##zz500##'!T779&lt;&gt;0,D778*(1+'##zz500##'!T779),D778*(1+C779))))</f>
        <v>3.6470536463101899</v>
      </c>
      <c r="E779" s="6">
        <f t="shared" si="28"/>
        <v>9.4903042575666952E-4</v>
      </c>
      <c r="F779" s="17">
        <f>D779/MAX(D$240:D779)-1</f>
        <v>-1.3972314032792754E-2</v>
      </c>
      <c r="G779" s="66">
        <f>IF('##zz500##'!K779="","",IF('##zz500##'!K779="no",G778*(1+E779),IF('##zz500##'!T779&lt;&gt;0,G778*(1+'##zz500##'!T779),G778*(1+'##zz500##'!P779))))</f>
        <v>9.2079190742632608</v>
      </c>
      <c r="H779" s="6">
        <f t="shared" si="29"/>
        <v>9.4903042575666952E-4</v>
      </c>
      <c r="I779" s="17">
        <f>G779/MAX(G$240:G779)-1</f>
        <v>-2.6425805377509048E-2</v>
      </c>
      <c r="N779" s="20"/>
      <c r="O779" s="20"/>
      <c r="S779" s="192"/>
      <c r="Y779" s="39"/>
      <c r="Z779" s="39"/>
      <c r="AA779" s="17"/>
      <c r="AC779" s="142"/>
      <c r="AE779" s="17"/>
      <c r="AG779" s="66"/>
      <c r="AI779" s="17"/>
    </row>
    <row r="780" spans="1:35" x14ac:dyDescent="0.25">
      <c r="A780" s="180">
        <f>IF('##zz500##'!B780&lt;&gt;"",'##zz500##'!B780,"")</f>
        <v>40262</v>
      </c>
      <c r="B780" s="192">
        <v>12466.89</v>
      </c>
      <c r="C780" s="146">
        <f t="shared" si="30"/>
        <v>-8.0339851016800745E-3</v>
      </c>
      <c r="D780" s="143">
        <f>IF('##zz500##'!K780="","",IF('##zz500##'!K780="yes",D779,IF('##zz500##'!T780&lt;&gt;0,D779*(1+'##zz500##'!T780),D779*(1+C780))))</f>
        <v>3.6336683657333246</v>
      </c>
      <c r="E780" s="6">
        <f t="shared" si="28"/>
        <v>-3.6701627875442844E-3</v>
      </c>
      <c r="F780" s="17">
        <f>D780/MAX(D$240:D780)-1</f>
        <v>-1.7591196153318056E-2</v>
      </c>
      <c r="G780" s="66">
        <f>IF('##zz500##'!K780="","",IF('##zz500##'!K780="no",G779*(1+E780),IF('##zz500##'!T780&lt;&gt;0,G779*(1+'##zz500##'!T780),G779*(1+'##zz500##'!P780))))</f>
        <v>9.1741245123261805</v>
      </c>
      <c r="H780" s="6">
        <f t="shared" si="29"/>
        <v>-3.6701627875442844E-3</v>
      </c>
      <c r="I780" s="17">
        <f>G780/MAX(G$240:G780)-1</f>
        <v>-2.9998981157525861E-2</v>
      </c>
      <c r="N780" s="20"/>
      <c r="O780" s="20"/>
      <c r="S780" s="192"/>
      <c r="Y780" s="39"/>
      <c r="Z780" s="39"/>
      <c r="AA780" s="17"/>
      <c r="AC780" s="142"/>
      <c r="AE780" s="17"/>
      <c r="AG780" s="66"/>
      <c r="AI780" s="17"/>
    </row>
    <row r="781" spans="1:35" x14ac:dyDescent="0.25">
      <c r="A781" s="180">
        <f>IF('##zz500##'!B781&lt;&gt;"",'##zz500##'!B781,"")</f>
        <v>40263</v>
      </c>
      <c r="B781" s="192">
        <v>12621.38</v>
      </c>
      <c r="C781" s="146">
        <f t="shared" si="30"/>
        <v>1.2392023993152979E-2</v>
      </c>
      <c r="D781" s="143">
        <f>IF('##zz500##'!K781="","",IF('##zz500##'!K781="yes",D780,IF('##zz500##'!T781&lt;&gt;0,D780*(1+'##zz500##'!T781),D780*(1+C781))))</f>
        <v>3.6336683657333246</v>
      </c>
      <c r="E781" s="6">
        <f t="shared" si="28"/>
        <v>0</v>
      </c>
      <c r="F781" s="17">
        <f>D781/MAX(D$240:D781)-1</f>
        <v>-1.7591196153318056E-2</v>
      </c>
      <c r="G781" s="66">
        <f>IF('##zz500##'!K781="","",IF('##zz500##'!K781="no",G780*(1+E781),IF('##zz500##'!T781&lt;&gt;0,G780*(1+'##zz500##'!T781),G780*(1+'##zz500##'!P781))))</f>
        <v>9.0860059978503536</v>
      </c>
      <c r="H781" s="6">
        <f t="shared" si="29"/>
        <v>-9.605114292642547E-3</v>
      </c>
      <c r="I781" s="17">
        <f>G781/MAX(G$240:G781)-1</f>
        <v>-3.9315951807487592E-2</v>
      </c>
      <c r="N781" s="20"/>
      <c r="O781" s="20"/>
      <c r="S781" s="192"/>
      <c r="Y781" s="39"/>
      <c r="Z781" s="39"/>
      <c r="AA781" s="17"/>
      <c r="AC781" s="142"/>
      <c r="AE781" s="17"/>
      <c r="AG781" s="66"/>
      <c r="AI781" s="17"/>
    </row>
    <row r="782" spans="1:35" x14ac:dyDescent="0.25">
      <c r="A782" s="180">
        <f>IF('##zz500##'!B782&lt;&gt;"",'##zz500##'!B782,"")</f>
        <v>40266</v>
      </c>
      <c r="B782" s="192">
        <v>12628.65</v>
      </c>
      <c r="C782" s="146">
        <f t="shared" si="30"/>
        <v>5.7600674411206754E-4</v>
      </c>
      <c r="D782" s="143">
        <f>IF('##zz500##'!K782="","",IF('##zz500##'!K782="yes",D781,IF('##zz500##'!T782&lt;&gt;0,D781*(1+'##zz500##'!T782),D781*(1+C782))))</f>
        <v>3.6357613832178539</v>
      </c>
      <c r="E782" s="6">
        <f t="shared" si="28"/>
        <v>5.7600674411206754E-4</v>
      </c>
      <c r="F782" s="17">
        <f>D782/MAX(D$240:D782)-1</f>
        <v>-1.7025322056827163E-2</v>
      </c>
      <c r="G782" s="66">
        <f>IF('##zz500##'!K782="","",IF('##zz500##'!K782="no",G781*(1+E782),IF('##zz500##'!T782&lt;&gt;0,G781*(1+'##zz500##'!T782),G781*(1+'##zz500##'!P782))))</f>
        <v>9.0912395985821579</v>
      </c>
      <c r="H782" s="6">
        <f t="shared" si="29"/>
        <v>5.7600674411206754E-4</v>
      </c>
      <c r="I782" s="17">
        <f>G782/MAX(G$240:G782)-1</f>
        <v>-3.8762591316767847E-2</v>
      </c>
      <c r="N782" s="20"/>
      <c r="O782" s="20"/>
      <c r="S782" s="192"/>
      <c r="Y782" s="39"/>
      <c r="Z782" s="39"/>
      <c r="AA782" s="17"/>
      <c r="AC782" s="142"/>
      <c r="AE782" s="17"/>
      <c r="AG782" s="66"/>
      <c r="AI782" s="17"/>
    </row>
    <row r="783" spans="1:35" x14ac:dyDescent="0.25">
      <c r="A783" s="180">
        <f>IF('##zz500##'!B783&lt;&gt;"",'##zz500##'!B783,"")</f>
        <v>40267</v>
      </c>
      <c r="B783" s="192">
        <v>12672.76</v>
      </c>
      <c r="C783" s="146">
        <f t="shared" si="30"/>
        <v>3.4928515716248221E-3</v>
      </c>
      <c r="D783" s="143">
        <f>IF('##zz500##'!K783="","",IF('##zz500##'!K783="yes",D782,IF('##zz500##'!T783&lt;&gt;0,D782*(1+'##zz500##'!T783),D782*(1+C783))))</f>
        <v>3.6484605580792793</v>
      </c>
      <c r="E783" s="6">
        <f t="shared" si="28"/>
        <v>3.4928515716248221E-3</v>
      </c>
      <c r="F783" s="17">
        <f>D783/MAX(D$240:D783)-1</f>
        <v>-1.3591937408105936E-2</v>
      </c>
      <c r="G783" s="66">
        <f>IF('##zz500##'!K783="","",IF('##zz500##'!K783="no",G782*(1+E783),IF('##zz500##'!T783&lt;&gt;0,G782*(1+'##zz500##'!T783),G782*(1+'##zz500##'!P783))))</f>
        <v>9.1229939491020833</v>
      </c>
      <c r="H783" s="6">
        <f t="shared" si="29"/>
        <v>3.4928515716248221E-3</v>
      </c>
      <c r="I783" s="17">
        <f>G783/MAX(G$240:G783)-1</f>
        <v>-3.5405131723144079E-2</v>
      </c>
      <c r="N783" s="20"/>
      <c r="O783" s="20"/>
      <c r="S783" s="192"/>
      <c r="Y783" s="39"/>
      <c r="Z783" s="39"/>
      <c r="AA783" s="17"/>
      <c r="AC783" s="142"/>
      <c r="AE783" s="17"/>
      <c r="AG783" s="66"/>
      <c r="AI783" s="17"/>
    </row>
    <row r="784" spans="1:35" x14ac:dyDescent="0.25">
      <c r="A784" s="180">
        <f>IF('##zz500##'!B784&lt;&gt;"",'##zz500##'!B784,"")</f>
        <v>40268</v>
      </c>
      <c r="B784" s="192">
        <v>12892.69</v>
      </c>
      <c r="C784" s="146">
        <f t="shared" si="30"/>
        <v>1.7354546286681094E-2</v>
      </c>
      <c r="D784" s="143">
        <f>IF('##zz500##'!K784="","",IF('##zz500##'!K784="yes",D783,IF('##zz500##'!T784&lt;&gt;0,D783*(1+'##zz500##'!T784),D783*(1+C784))))</f>
        <v>3.7117779357095966</v>
      </c>
      <c r="E784" s="6">
        <f t="shared" si="28"/>
        <v>1.7354546286681094E-2</v>
      </c>
      <c r="F784" s="17">
        <f>D784/MAX(D$240:D784)-1</f>
        <v>0</v>
      </c>
      <c r="G784" s="66">
        <f>IF('##zz500##'!K784="","",IF('##zz500##'!K784="no",G783*(1+E784),IF('##zz500##'!T784&lt;&gt;0,G783*(1+'##zz500##'!T784),G783*(1+'##zz500##'!P784))))</f>
        <v>9.281319369864887</v>
      </c>
      <c r="H784" s="6">
        <f t="shared" si="29"/>
        <v>1.7354546286681094E-2</v>
      </c>
      <c r="I784" s="17">
        <f>G784/MAX(G$240:G784)-1</f>
        <v>-1.8665025433738269E-2</v>
      </c>
      <c r="N784" s="20"/>
      <c r="O784" s="20"/>
      <c r="S784" s="192"/>
      <c r="Y784" s="39"/>
      <c r="Z784" s="39"/>
      <c r="AA784" s="17"/>
      <c r="AC784" s="142"/>
      <c r="AE784" s="17"/>
      <c r="AG784" s="66"/>
      <c r="AI784" s="17"/>
    </row>
    <row r="785" spans="1:36" x14ac:dyDescent="0.25">
      <c r="A785" s="180">
        <f>IF('##zz500##'!B785&lt;&gt;"",'##zz500##'!B785,"")</f>
        <v>40269</v>
      </c>
      <c r="B785" s="192">
        <v>13027.04</v>
      </c>
      <c r="C785" s="146">
        <f t="shared" si="30"/>
        <v>1.0420633707938443E-2</v>
      </c>
      <c r="D785" s="143">
        <f>IF('##zz500##'!K785="","",IF('##zz500##'!K785="yes",D784,IF('##zz500##'!T785&lt;&gt;0,D784*(1+'##zz500##'!T785),D784*(1+C785))))</f>
        <v>3.7504570139828344</v>
      </c>
      <c r="E785" s="6">
        <f t="shared" si="28"/>
        <v>1.0420633707938443E-2</v>
      </c>
      <c r="F785" s="17">
        <f>D785/MAX(D$240:D785)-1</f>
        <v>0</v>
      </c>
      <c r="G785" s="66">
        <f>IF('##zz500##'!K785="","",IF('##zz500##'!K785="no",G784*(1+E785),IF('##zz500##'!T785&lt;&gt;0,G784*(1+'##zz500##'!T785),G784*(1+'##zz500##'!P785))))</f>
        <v>9.3780365993446431</v>
      </c>
      <c r="H785" s="6">
        <f t="shared" si="29"/>
        <v>1.0420633707938443E-2</v>
      </c>
      <c r="I785" s="17">
        <f>G785/MAX(G$240:G785)-1</f>
        <v>-8.4388931189942618E-3</v>
      </c>
      <c r="N785" s="20"/>
      <c r="O785" s="20"/>
      <c r="S785" s="192"/>
      <c r="Y785" s="39"/>
      <c r="Z785" s="39"/>
      <c r="AA785" s="17"/>
      <c r="AC785" s="142"/>
      <c r="AE785" s="17"/>
      <c r="AG785" s="66"/>
      <c r="AI785" s="17"/>
    </row>
    <row r="786" spans="1:36" x14ac:dyDescent="0.25">
      <c r="A786" s="180">
        <f>IF('##zz500##'!B786&lt;&gt;"",'##zz500##'!B786,"")</f>
        <v>40270</v>
      </c>
      <c r="B786" s="192">
        <v>13019.84</v>
      </c>
      <c r="C786" s="146">
        <f t="shared" si="30"/>
        <v>-5.5269654503253829E-4</v>
      </c>
      <c r="D786" s="143">
        <f>IF('##zz500##'!K786="","",IF('##zz500##'!K786="yes",D785,IF('##zz500##'!T786&lt;&gt;0,D785*(1+'##zz500##'!T786),D785*(1+C786))))</f>
        <v>3.748384149348913</v>
      </c>
      <c r="E786" s="6">
        <f t="shared" si="28"/>
        <v>-5.5269654503253829E-4</v>
      </c>
      <c r="F786" s="17">
        <f>D786/MAX(D$240:D786)-1</f>
        <v>-5.5269654503253829E-4</v>
      </c>
      <c r="G786" s="66">
        <f>IF('##zz500##'!K786="","",IF('##zz500##'!K786="no",G785*(1+E786),IF('##zz500##'!T786&lt;&gt;0,G785*(1+'##zz500##'!T786),G785*(1+'##zz500##'!P786))))</f>
        <v>9.3728533909169958</v>
      </c>
      <c r="H786" s="6">
        <f t="shared" si="29"/>
        <v>-5.5269654503264931E-4</v>
      </c>
      <c r="I786" s="17">
        <f>G786/MAX(G$240:G786)-1</f>
        <v>-8.9869255169561235E-3</v>
      </c>
      <c r="N786" s="20"/>
      <c r="O786" s="20"/>
      <c r="S786" s="192"/>
      <c r="Y786" s="39"/>
      <c r="Z786" s="39"/>
      <c r="AA786" s="17"/>
      <c r="AC786" s="142"/>
      <c r="AE786" s="17"/>
      <c r="AG786" s="66"/>
      <c r="AI786" s="17"/>
    </row>
    <row r="787" spans="1:36" x14ac:dyDescent="0.25">
      <c r="A787" s="180">
        <f>IF('##zz500##'!B787&lt;&gt;"",'##zz500##'!B787,"")</f>
        <v>40274</v>
      </c>
      <c r="B787" s="192">
        <v>13144.34</v>
      </c>
      <c r="C787" s="146">
        <f t="shared" si="30"/>
        <v>9.5623294909921164E-3</v>
      </c>
      <c r="D787" s="143">
        <f>IF('##zz500##'!K787="","",IF('##zz500##'!K787="yes",D786,IF('##zz500##'!T787&lt;&gt;0,D786*(1+'##zz500##'!T787),D786*(1+C787))))</f>
        <v>3.7842274336437995</v>
      </c>
      <c r="E787" s="6">
        <f t="shared" si="28"/>
        <v>9.5623294909921164E-3</v>
      </c>
      <c r="F787" s="17">
        <f>D787/MAX(D$240:D787)-1</f>
        <v>0</v>
      </c>
      <c r="G787" s="66">
        <f>IF('##zz500##'!K787="","",IF('##zz500##'!K787="no",G786*(1+E787),IF('##zz500##'!T787&lt;&gt;0,G786*(1+'##zz500##'!T787),G786*(1+'##zz500##'!P787))))</f>
        <v>9.4624797033117076</v>
      </c>
      <c r="H787" s="6">
        <f t="shared" si="29"/>
        <v>9.5623294909921164E-3</v>
      </c>
      <c r="I787" s="17">
        <f>G787/MAX(G$240:G787)-1</f>
        <v>0</v>
      </c>
      <c r="N787" s="20"/>
      <c r="O787" s="20"/>
      <c r="S787" s="192"/>
      <c r="Y787" s="39"/>
      <c r="Z787" s="39"/>
      <c r="AA787" s="17"/>
      <c r="AC787" s="142"/>
      <c r="AE787" s="17"/>
      <c r="AG787" s="66"/>
      <c r="AI787" s="17"/>
    </row>
    <row r="788" spans="1:36" x14ac:dyDescent="0.25">
      <c r="A788" s="180">
        <f>IF('##zz500##'!B788&lt;&gt;"",'##zz500##'!B788,"")</f>
        <v>40275</v>
      </c>
      <c r="B788" s="192">
        <v>13256.91</v>
      </c>
      <c r="C788" s="146">
        <f t="shared" si="30"/>
        <v>8.5641424369728991E-3</v>
      </c>
      <c r="D788" s="143">
        <f>IF('##zz500##'!K788="","",IF('##zz500##'!K788="yes",D787,IF('##zz500##'!T788&lt;&gt;0,D787*(1+'##zz500##'!T788),D787*(1+C788))))</f>
        <v>3.8166360963994252</v>
      </c>
      <c r="E788" s="6">
        <f t="shared" si="28"/>
        <v>8.5641424369728991E-3</v>
      </c>
      <c r="F788" s="17">
        <f>D788/MAX(D$240:D788)-1</f>
        <v>0</v>
      </c>
      <c r="G788" s="66">
        <f>IF('##zz500##'!K788="","",IF('##zz500##'!K788="no",G787*(1+E788),IF('##zz500##'!T788&lt;&gt;0,G787*(1+'##zz500##'!T788),G787*(1+'##zz500##'!P788))))</f>
        <v>9.543517727297834</v>
      </c>
      <c r="H788" s="6">
        <f t="shared" si="29"/>
        <v>8.5641424369728991E-3</v>
      </c>
      <c r="I788" s="17">
        <f>G788/MAX(G$240:G788)-1</f>
        <v>0</v>
      </c>
      <c r="N788" s="20"/>
      <c r="O788" s="20"/>
      <c r="S788" s="192"/>
      <c r="Y788" s="39"/>
      <c r="Z788" s="39"/>
      <c r="AA788" s="17"/>
      <c r="AC788" s="142"/>
      <c r="AE788" s="17"/>
      <c r="AF788" s="14"/>
      <c r="AG788" s="66"/>
      <c r="AI788" s="17"/>
      <c r="AJ788" s="14"/>
    </row>
    <row r="789" spans="1:36" x14ac:dyDescent="0.25">
      <c r="A789" s="180">
        <f>IF('##zz500##'!B789&lt;&gt;"",'##zz500##'!B789,"")</f>
        <v>40276</v>
      </c>
      <c r="B789" s="192">
        <v>13200.07</v>
      </c>
      <c r="C789" s="146">
        <f t="shared" si="30"/>
        <v>-4.2875753097818547E-3</v>
      </c>
      <c r="D789" s="143">
        <f>IF('##zz500##'!K789="","",IF('##zz500##'!K789="yes",D788,IF('##zz500##'!T789&lt;&gt;0,D788*(1+'##zz500##'!T789),D788*(1+C789))))</f>
        <v>3.8002719817060808</v>
      </c>
      <c r="E789" s="6">
        <f t="shared" si="28"/>
        <v>-4.2875753097818547E-3</v>
      </c>
      <c r="F789" s="17">
        <f>D789/MAX(D$240:D789)-1</f>
        <v>-4.2875753097818547E-3</v>
      </c>
      <c r="G789" s="66">
        <f>IF('##zz500##'!K789="","",IF('##zz500##'!K789="no",G788*(1+E789),IF('##zz500##'!T789&lt;&gt;0,G788*(1+'##zz500##'!T789),G788*(1+'##zz500##'!P789))))</f>
        <v>9.502599176321807</v>
      </c>
      <c r="H789" s="6">
        <f t="shared" si="29"/>
        <v>-4.2875753097817437E-3</v>
      </c>
      <c r="I789" s="17">
        <f>G789/MAX(G$240:G789)-1</f>
        <v>-4.2875753097817437E-3</v>
      </c>
      <c r="N789" s="20"/>
      <c r="O789" s="20"/>
      <c r="S789" s="192"/>
      <c r="Y789" s="39"/>
      <c r="Z789" s="39"/>
      <c r="AA789" s="17"/>
      <c r="AC789" s="142"/>
      <c r="AE789" s="17"/>
      <c r="AG789" s="66"/>
      <c r="AI789" s="17"/>
    </row>
    <row r="790" spans="1:36" x14ac:dyDescent="0.25">
      <c r="A790" s="180">
        <f>IF('##zz500##'!B790&lt;&gt;"",'##zz500##'!B790,"")</f>
        <v>40277</v>
      </c>
      <c r="B790" s="192">
        <v>13320.11</v>
      </c>
      <c r="C790" s="146">
        <f t="shared" si="30"/>
        <v>9.0938911687590274E-3</v>
      </c>
      <c r="D790" s="143">
        <f>IF('##zz500##'!K790="","",IF('##zz500##'!K790="yes",D789,IF('##zz500##'!T790&lt;&gt;0,D789*(1+'##zz500##'!T790),D789*(1+C790))))</f>
        <v>3.8348312415193999</v>
      </c>
      <c r="E790" s="6">
        <f t="shared" si="28"/>
        <v>9.0938911687590274E-3</v>
      </c>
      <c r="F790" s="17">
        <f>D790/MAX(D$240:D790)-1</f>
        <v>0</v>
      </c>
      <c r="G790" s="66">
        <f>IF('##zz500##'!K790="","",IF('##zz500##'!K790="no",G789*(1+E790),IF('##zz500##'!T790&lt;&gt;0,G789*(1+'##zz500##'!T790),G789*(1+'##zz500##'!P790))))</f>
        <v>9.5890147790516167</v>
      </c>
      <c r="H790" s="6">
        <f t="shared" si="29"/>
        <v>9.0938911687590274E-3</v>
      </c>
      <c r="I790" s="17">
        <f>G790/MAX(G$240:G790)-1</f>
        <v>0</v>
      </c>
      <c r="N790" s="20"/>
      <c r="O790" s="20"/>
      <c r="S790" s="192"/>
      <c r="Y790" s="39"/>
      <c r="Z790" s="39"/>
      <c r="AA790" s="17"/>
      <c r="AC790" s="142"/>
      <c r="AE790" s="17"/>
      <c r="AG790" s="66"/>
      <c r="AI790" s="17"/>
    </row>
    <row r="791" spans="1:36" x14ac:dyDescent="0.25">
      <c r="A791" s="180">
        <f>IF('##zz500##'!B791&lt;&gt;"",'##zz500##'!B791,"")</f>
        <v>40280</v>
      </c>
      <c r="B791" s="192">
        <v>13452.16</v>
      </c>
      <c r="C791" s="146">
        <f t="shared" si="30"/>
        <v>9.9135817947448857E-3</v>
      </c>
      <c r="D791" s="143">
        <f>IF('##zz500##'!K791="","",IF('##zz500##'!K791="yes",D790,IF('##zz500##'!T791&lt;&gt;0,D790*(1+'##zz500##'!T791),D790*(1+C791))))</f>
        <v>3.8728481547012454</v>
      </c>
      <c r="E791" s="6">
        <f t="shared" si="28"/>
        <v>9.9135817947448857E-3</v>
      </c>
      <c r="F791" s="17">
        <f>D791/MAX(D$240:D791)-1</f>
        <v>0</v>
      </c>
      <c r="G791" s="66">
        <f>IF('##zz500##'!K791="","",IF('##zz500##'!K791="no",G790*(1+E791),IF('##zz500##'!T791&lt;&gt;0,G790*(1+'##zz500##'!T791),G790*(1+'##zz500##'!P791))))</f>
        <v>9.6840762613947629</v>
      </c>
      <c r="H791" s="6">
        <f t="shared" si="29"/>
        <v>9.9135817947448857E-3</v>
      </c>
      <c r="I791" s="17">
        <f>G791/MAX(G$240:G791)-1</f>
        <v>0</v>
      </c>
      <c r="N791" s="20"/>
      <c r="O791" s="20"/>
      <c r="S791" s="192"/>
      <c r="Y791" s="39"/>
      <c r="Z791" s="39"/>
      <c r="AA791" s="17"/>
      <c r="AC791" s="142"/>
      <c r="AE791" s="17"/>
      <c r="AG791" s="66"/>
      <c r="AI791" s="17"/>
    </row>
    <row r="792" spans="1:36" x14ac:dyDescent="0.25">
      <c r="A792" s="180">
        <f>IF('##zz500##'!B792&lt;&gt;"",'##zz500##'!B792,"")</f>
        <v>40281</v>
      </c>
      <c r="B792" s="192">
        <v>13076.48</v>
      </c>
      <c r="C792" s="146">
        <f t="shared" si="30"/>
        <v>-2.7927113563918415E-2</v>
      </c>
      <c r="D792" s="143">
        <f>IF('##zz500##'!K792="","",IF('##zz500##'!K792="yes",D791,IF('##zz500##'!T792&lt;&gt;0,D791*(1+'##zz500##'!T792),D791*(1+C792))))</f>
        <v>3.7646906844690919</v>
      </c>
      <c r="E792" s="6">
        <f t="shared" si="28"/>
        <v>-2.7927113563918415E-2</v>
      </c>
      <c r="F792" s="17">
        <f>D792/MAX(D$240:D792)-1</f>
        <v>-2.7927113563918415E-2</v>
      </c>
      <c r="G792" s="66">
        <f>IF('##zz500##'!K792="","",IF('##zz500##'!K792="no",G791*(1+E792),IF('##zz500##'!T792&lt;&gt;0,G791*(1+'##zz500##'!T792),G791*(1+'##zz500##'!P792))))</f>
        <v>9.4136279638811455</v>
      </c>
      <c r="H792" s="6">
        <f t="shared" si="29"/>
        <v>-2.7927113563918304E-2</v>
      </c>
      <c r="I792" s="17">
        <f>G792/MAX(G$240:G792)-1</f>
        <v>-2.7927113563918304E-2</v>
      </c>
      <c r="N792" s="20"/>
      <c r="O792" s="20"/>
      <c r="S792" s="192"/>
      <c r="Y792" s="39"/>
      <c r="Z792" s="39"/>
      <c r="AA792" s="17"/>
      <c r="AC792" s="142"/>
      <c r="AE792" s="17"/>
      <c r="AG792" s="66"/>
      <c r="AI792" s="17"/>
    </row>
    <row r="793" spans="1:36" x14ac:dyDescent="0.25">
      <c r="A793" s="180">
        <f>IF('##zz500##'!B793&lt;&gt;"",'##zz500##'!B793,"")</f>
        <v>40282</v>
      </c>
      <c r="B793" s="192">
        <v>13213.85</v>
      </c>
      <c r="C793" s="146">
        <f t="shared" si="30"/>
        <v>1.0505120644087818E-2</v>
      </c>
      <c r="D793" s="143">
        <f>IF('##zz500##'!K793="","",IF('##zz500##'!K793="yes",D792,IF('##zz500##'!T793&lt;&gt;0,D792*(1+'##zz500##'!T793),D792*(1+C793))))</f>
        <v>3.8042392142971133</v>
      </c>
      <c r="E793" s="6">
        <f t="shared" si="28"/>
        <v>1.0505120644087818E-2</v>
      </c>
      <c r="F793" s="17">
        <f>D793/MAX(D$240:D793)-1</f>
        <v>-1.7715370617060633E-2</v>
      </c>
      <c r="G793" s="66">
        <f>IF('##zz500##'!K793="","",IF('##zz500##'!K793="no",G792*(1+E793),IF('##zz500##'!T793&lt;&gt;0,G792*(1+'##zz500##'!T793),G792*(1+'##zz500##'!P793))))</f>
        <v>9.5125192613402749</v>
      </c>
      <c r="H793" s="6">
        <f t="shared" si="29"/>
        <v>1.0505120644087818E-2</v>
      </c>
      <c r="I793" s="17">
        <f>G793/MAX(G$240:G793)-1</f>
        <v>-1.7715370617060744E-2</v>
      </c>
      <c r="N793" s="20"/>
      <c r="O793" s="20"/>
      <c r="S793" s="192"/>
      <c r="Y793" s="39"/>
      <c r="Z793" s="39"/>
      <c r="AA793" s="17"/>
      <c r="AC793" s="142"/>
      <c r="AE793" s="17"/>
      <c r="AG793" s="66"/>
      <c r="AI793" s="17"/>
    </row>
    <row r="794" spans="1:36" x14ac:dyDescent="0.25">
      <c r="A794" s="180">
        <f>IF('##zz500##'!B794&lt;&gt;"",'##zz500##'!B794,"")</f>
        <v>40283</v>
      </c>
      <c r="B794" s="192">
        <v>13189.28</v>
      </c>
      <c r="C794" s="146">
        <f t="shared" si="30"/>
        <v>-1.8594126617147433E-3</v>
      </c>
      <c r="D794" s="143">
        <f>IF('##zz500##'!K794="","",IF('##zz500##'!K794="yes",D793,IF('##zz500##'!T794&lt;&gt;0,D793*(1+'##zz500##'!T794),D793*(1+C794))))</f>
        <v>3.7971655637338575</v>
      </c>
      <c r="E794" s="6">
        <f t="shared" si="28"/>
        <v>-1.8594126617147433E-3</v>
      </c>
      <c r="F794" s="17">
        <f>D794/MAX(D$240:D794)-1</f>
        <v>-1.9541843094343148E-2</v>
      </c>
      <c r="G794" s="66">
        <f>IF('##zz500##'!K794="","",IF('##zz500##'!K794="no",G793*(1+E794),IF('##zz500##'!T794&lt;&gt;0,G793*(1+'##zz500##'!T794),G793*(1+'##zz500##'!P794))))</f>
        <v>9.4948315625809343</v>
      </c>
      <c r="H794" s="6">
        <f t="shared" si="29"/>
        <v>-1.8594126617146323E-3</v>
      </c>
      <c r="I794" s="17">
        <f>G794/MAX(G$240:G794)-1</f>
        <v>-1.9541843094343037E-2</v>
      </c>
      <c r="N794" s="20"/>
      <c r="O794" s="20"/>
      <c r="S794" s="192"/>
      <c r="Y794" s="39"/>
      <c r="Z794" s="39"/>
      <c r="AA794" s="17"/>
      <c r="AC794" s="142"/>
      <c r="AE794" s="17"/>
      <c r="AG794" s="66"/>
      <c r="AI794" s="17"/>
    </row>
    <row r="795" spans="1:36" x14ac:dyDescent="0.25">
      <c r="A795" s="180">
        <f>IF('##zz500##'!B795&lt;&gt;"",'##zz500##'!B795,"")</f>
        <v>40284</v>
      </c>
      <c r="B795" s="192">
        <v>13158.75</v>
      </c>
      <c r="C795" s="146">
        <f t="shared" si="30"/>
        <v>-2.3147586524814301E-3</v>
      </c>
      <c r="D795" s="143">
        <f>IF('##zz500##'!K795="","",IF('##zz500##'!K795="yes",D794,IF('##zz500##'!T795&lt;&gt;0,D794*(1+'##zz500##'!T795),D794*(1+C795))))</f>
        <v>3.7883760418903001</v>
      </c>
      <c r="E795" s="6">
        <f t="shared" si="28"/>
        <v>-2.3147586524814301E-3</v>
      </c>
      <c r="F795" s="17">
        <f>D795/MAX(D$240:D795)-1</f>
        <v>-2.1811367096436496E-2</v>
      </c>
      <c r="G795" s="66">
        <f>IF('##zz500##'!K795="","",IF('##zz500##'!K795="no",G794*(1+E795),IF('##zz500##'!T795&lt;&gt;0,G794*(1+'##zz500##'!T795),G794*(1+'##zz500##'!P795))))</f>
        <v>9.4728533190675961</v>
      </c>
      <c r="H795" s="6">
        <f t="shared" si="29"/>
        <v>-2.3147586524814301E-3</v>
      </c>
      <c r="I795" s="17">
        <f>G795/MAX(G$240:G795)-1</f>
        <v>-2.1811367096436385E-2</v>
      </c>
      <c r="N795" s="20"/>
      <c r="O795" s="20"/>
      <c r="S795" s="192"/>
      <c r="Y795" s="39"/>
      <c r="Z795" s="39"/>
      <c r="AA795" s="17"/>
      <c r="AC795" s="142"/>
      <c r="AE795" s="17"/>
      <c r="AG795" s="66"/>
      <c r="AI795" s="17"/>
    </row>
    <row r="796" spans="1:36" x14ac:dyDescent="0.25">
      <c r="A796" s="180">
        <f>IF('##zz500##'!B796&lt;&gt;"",'##zz500##'!B796,"")</f>
        <v>40287</v>
      </c>
      <c r="B796" s="192">
        <v>12572.17</v>
      </c>
      <c r="C796" s="146">
        <f t="shared" si="30"/>
        <v>-4.4577182483138578E-2</v>
      </c>
      <c r="D796" s="143">
        <f>IF('##zz500##'!K796="","",IF('##zz500##'!K796="yes",D795,IF('##zz500##'!T796&lt;&gt;0,D795*(1+'##zz500##'!T796),D795*(1+C796))))</f>
        <v>3.7571951763440952</v>
      </c>
      <c r="E796" s="6">
        <f t="shared" si="28"/>
        <v>-8.2306680227675066E-3</v>
      </c>
      <c r="F796" s="17">
        <f>D796/MAX(D$240:D796)-1</f>
        <v>-2.9862512997510415E-2</v>
      </c>
      <c r="G796" s="66">
        <f>IF('##zz500##'!K796="","",IF('##zz500##'!K796="no",G795*(1+E796),IF('##zz500##'!T796&lt;&gt;0,G795*(1+'##zz500##'!T796),G795*(1+'##zz500##'!P796))))</f>
        <v>9.39488540816998</v>
      </c>
      <c r="H796" s="6">
        <f t="shared" si="29"/>
        <v>-8.2306680227673956E-3</v>
      </c>
      <c r="I796" s="17">
        <f>G796/MAX(G$240:G796)-1</f>
        <v>-2.9862512997510415E-2</v>
      </c>
      <c r="N796" s="20"/>
      <c r="O796" s="20"/>
      <c r="S796" s="192"/>
      <c r="Y796" s="39"/>
      <c r="Z796" s="39"/>
      <c r="AA796" s="17"/>
      <c r="AC796" s="142"/>
      <c r="AE796" s="17"/>
      <c r="AG796" s="66"/>
      <c r="AI796" s="17"/>
    </row>
    <row r="797" spans="1:36" x14ac:dyDescent="0.25">
      <c r="A797" s="180">
        <f>IF('##zz500##'!B797&lt;&gt;"",'##zz500##'!B797,"")</f>
        <v>40288</v>
      </c>
      <c r="B797" s="192">
        <v>12562.09</v>
      </c>
      <c r="C797" s="146">
        <f t="shared" si="30"/>
        <v>-8.0177089555744097E-4</v>
      </c>
      <c r="D797" s="143">
        <f>IF('##zz500##'!K797="","",IF('##zz500##'!K797="yes",D796,IF('##zz500##'!T797&lt;&gt;0,D796*(1+'##zz500##'!T797),D796*(1+C797))))</f>
        <v>3.7571951763440952</v>
      </c>
      <c r="E797" s="6">
        <f t="shared" si="28"/>
        <v>0</v>
      </c>
      <c r="F797" s="17">
        <f>D797/MAX(D$240:D797)-1</f>
        <v>-2.9862512997510415E-2</v>
      </c>
      <c r="G797" s="66">
        <f>IF('##zz500##'!K797="","",IF('##zz500##'!K797="no",G796*(1+E797),IF('##zz500##'!T797&lt;&gt;0,G796*(1+'##zz500##'!T797),G796*(1+'##zz500##'!P797))))</f>
        <v>9.2724812421960721</v>
      </c>
      <c r="H797" s="6">
        <f t="shared" si="29"/>
        <v>-1.3028808831181959E-2</v>
      </c>
      <c r="I797" s="17">
        <f>G797/MAX(G$240:G797)-1</f>
        <v>-4.2502248855629143E-2</v>
      </c>
      <c r="N797" s="20"/>
      <c r="O797" s="20"/>
      <c r="S797" s="192"/>
      <c r="Y797" s="39"/>
      <c r="Z797" s="39"/>
      <c r="AA797" s="17"/>
      <c r="AC797" s="142"/>
      <c r="AE797" s="17"/>
      <c r="AG797" s="66"/>
      <c r="AI797" s="17"/>
    </row>
    <row r="798" spans="1:36" x14ac:dyDescent="0.25">
      <c r="A798" s="180">
        <f>IF('##zz500##'!B798&lt;&gt;"",'##zz500##'!B798,"")</f>
        <v>40289</v>
      </c>
      <c r="B798" s="192">
        <v>12962.74</v>
      </c>
      <c r="C798" s="146">
        <f t="shared" si="30"/>
        <v>3.1893578218274099E-2</v>
      </c>
      <c r="D798" s="143">
        <f>IF('##zz500##'!K798="","",IF('##zz500##'!K798="yes",D797,IF('##zz500##'!T798&lt;&gt;0,D797*(1+'##zz500##'!T798),D797*(1+C798))))</f>
        <v>3.7571951763440952</v>
      </c>
      <c r="E798" s="6">
        <f t="shared" si="28"/>
        <v>0</v>
      </c>
      <c r="F798" s="17">
        <f>D798/MAX(D$240:D798)-1</f>
        <v>-2.9862512997510415E-2</v>
      </c>
      <c r="G798" s="66">
        <f>IF('##zz500##'!K798="","",IF('##zz500##'!K798="no",G797*(1+E798),IF('##zz500##'!T798&lt;&gt;0,G797*(1+'##zz500##'!T798),G797*(1+'##zz500##'!P798))))</f>
        <v>9.0515016310024858</v>
      </c>
      <c r="H798" s="6">
        <f t="shared" si="29"/>
        <v>-2.3831766861708958E-2</v>
      </c>
      <c r="I798" s="17">
        <f>G798/MAX(G$240:G798)-1</f>
        <v>-6.5321112031512363E-2</v>
      </c>
      <c r="N798" s="20"/>
      <c r="O798" s="20"/>
      <c r="S798" s="192"/>
      <c r="Y798" s="39"/>
      <c r="Z798" s="39"/>
      <c r="AA798" s="17"/>
      <c r="AC798" s="142"/>
      <c r="AE798" s="17"/>
      <c r="AG798" s="66"/>
      <c r="AI798" s="17"/>
    </row>
    <row r="799" spans="1:36" x14ac:dyDescent="0.25">
      <c r="A799" s="180">
        <f>IF('##zz500##'!B799&lt;&gt;"",'##zz500##'!B799,"")</f>
        <v>40290</v>
      </c>
      <c r="B799" s="192">
        <v>12973.13</v>
      </c>
      <c r="C799" s="146">
        <f t="shared" si="30"/>
        <v>8.0152807199707077E-4</v>
      </c>
      <c r="D799" s="143">
        <f>IF('##zz500##'!K799="","",IF('##zz500##'!K799="yes",D798,IF('##zz500##'!T799&lt;&gt;0,D798*(1+'##zz500##'!T799),D798*(1+C799))))</f>
        <v>3.7421137414946073</v>
      </c>
      <c r="E799" s="6">
        <f t="shared" si="28"/>
        <v>-4.0140142158285874E-3</v>
      </c>
      <c r="F799" s="17">
        <f>D799/MAX(D$240:D799)-1</f>
        <v>-3.3756658661646677E-2</v>
      </c>
      <c r="G799" s="66">
        <f>IF('##zz500##'!K799="","",IF('##zz500##'!K799="no",G798*(1+E799),IF('##zz500##'!T799&lt;&gt;0,G798*(1+'##zz500##'!T799),G798*(1+'##zz500##'!P799))))</f>
        <v>9.0151687747810456</v>
      </c>
      <c r="H799" s="6">
        <f t="shared" si="29"/>
        <v>-4.0140142158286984E-3</v>
      </c>
      <c r="I799" s="17">
        <f>G799/MAX(G$240:G799)-1</f>
        <v>-6.9072926375052801E-2</v>
      </c>
      <c r="N799" s="20"/>
      <c r="O799" s="20"/>
      <c r="S799" s="192"/>
      <c r="Y799" s="39"/>
      <c r="Z799" s="39"/>
      <c r="AA799" s="17"/>
      <c r="AC799" s="142"/>
      <c r="AE799" s="17"/>
      <c r="AG799" s="66"/>
      <c r="AI799" s="17"/>
    </row>
    <row r="800" spans="1:36" x14ac:dyDescent="0.25">
      <c r="A800" s="180">
        <f>IF('##zz500##'!B800&lt;&gt;"",'##zz500##'!B800,"")</f>
        <v>40291</v>
      </c>
      <c r="B800" s="192">
        <v>13003.17</v>
      </c>
      <c r="C800" s="146">
        <f t="shared" si="30"/>
        <v>2.3155553054661215E-3</v>
      </c>
      <c r="D800" s="143">
        <f>IF('##zz500##'!K800="","",IF('##zz500##'!K800="yes",D799,IF('##zz500##'!T800&lt;&gt;0,D799*(1+'##zz500##'!T800),D799*(1+C800))))</f>
        <v>3.7321139687124996</v>
      </c>
      <c r="E800" s="6">
        <f t="shared" si="28"/>
        <v>-2.6722257720883658E-3</v>
      </c>
      <c r="F800" s="17">
        <f>D800/MAX(D$240:D800)-1</f>
        <v>-3.6338679020479714E-2</v>
      </c>
      <c r="G800" s="66">
        <f>IF('##zz500##'!K800="","",IF('##zz500##'!K800="no",G799*(1+E800),IF('##zz500##'!T800&lt;&gt;0,G799*(1+'##zz500##'!T800),G799*(1+'##zz500##'!P800))))</f>
        <v>8.9910782084413494</v>
      </c>
      <c r="H800" s="6">
        <f t="shared" si="29"/>
        <v>-2.6722257720883658E-3</v>
      </c>
      <c r="I800" s="17">
        <f>G800/MAX(G$240:G800)-1</f>
        <v>-7.1560573693128182E-2</v>
      </c>
      <c r="N800" s="20"/>
      <c r="O800" s="20"/>
      <c r="S800" s="192"/>
      <c r="Y800" s="39"/>
      <c r="Z800" s="39"/>
      <c r="AA800" s="17"/>
      <c r="AC800" s="142"/>
      <c r="AE800" s="17"/>
      <c r="AG800" s="66"/>
      <c r="AI800" s="17"/>
    </row>
    <row r="801" spans="1:36" x14ac:dyDescent="0.25">
      <c r="A801" s="180">
        <f>IF('##zz500##'!B801&lt;&gt;"",'##zz500##'!B801,"")</f>
        <v>40294</v>
      </c>
      <c r="B801" s="192">
        <v>12932.02</v>
      </c>
      <c r="C801" s="146">
        <f t="shared" si="30"/>
        <v>-5.4717426596745389E-3</v>
      </c>
      <c r="D801" s="143">
        <f>IF('##zz500##'!K801="","",IF('##zz500##'!K801="yes",D800,IF('##zz500##'!T801&lt;&gt;0,D800*(1+'##zz500##'!T801),D800*(1+C801))))</f>
        <v>3.7321139687124996</v>
      </c>
      <c r="E801" s="6">
        <f t="shared" si="28"/>
        <v>0</v>
      </c>
      <c r="F801" s="17">
        <f>D801/MAX(D$240:D801)-1</f>
        <v>-3.6338679020479714E-2</v>
      </c>
      <c r="G801" s="66">
        <f>IF('##zz500##'!K801="","",IF('##zz500##'!K801="no",G800*(1+E801),IF('##zz500##'!T801&lt;&gt;0,G800*(1+'##zz500##'!T801),G800*(1+'##zz500##'!P801))))</f>
        <v>8.9272037517272338</v>
      </c>
      <c r="H801" s="6">
        <f t="shared" si="29"/>
        <v>-7.1042043271458688E-3</v>
      </c>
      <c r="I801" s="17">
        <f>G801/MAX(G$240:G801)-1</f>
        <v>-7.815639708299027E-2</v>
      </c>
      <c r="N801" s="20"/>
      <c r="O801" s="20"/>
      <c r="S801" s="192"/>
      <c r="Y801" s="39"/>
      <c r="Z801" s="39"/>
      <c r="AA801" s="17"/>
      <c r="AC801" s="142"/>
      <c r="AE801" s="17"/>
      <c r="AG801" s="66"/>
      <c r="AI801" s="17"/>
    </row>
    <row r="802" spans="1:36" x14ac:dyDescent="0.25">
      <c r="A802" s="180">
        <f>IF('##zz500##'!B802&lt;&gt;"",'##zz500##'!B802,"")</f>
        <v>40295</v>
      </c>
      <c r="B802" s="192">
        <v>12425.54</v>
      </c>
      <c r="C802" s="146">
        <f t="shared" si="30"/>
        <v>-3.9164801786573111E-2</v>
      </c>
      <c r="D802" s="143">
        <f>IF('##zz500##'!K802="","",IF('##zz500##'!K802="yes",D801,IF('##zz500##'!T802&lt;&gt;0,D801*(1+'##zz500##'!T802),D801*(1+C802))))</f>
        <v>3.7321139687124996</v>
      </c>
      <c r="E802" s="6">
        <f t="shared" si="28"/>
        <v>0</v>
      </c>
      <c r="F802" s="17">
        <f>D802/MAX(D$240:D802)-1</f>
        <v>-3.6338679020479714E-2</v>
      </c>
      <c r="G802" s="66">
        <f>IF('##zz500##'!K802="","",IF('##zz500##'!K802="no",G801*(1+E802),IF('##zz500##'!T802&lt;&gt;0,G801*(1+'##zz500##'!T802),G801*(1+'##zz500##'!P802))))</f>
        <v>9.1606862996348557</v>
      </c>
      <c r="H802" s="6">
        <f t="shared" si="29"/>
        <v>2.6154051638224152E-2</v>
      </c>
      <c r="I802" s="17">
        <f>G802/MAX(G$240:G802)-1</f>
        <v>-5.404645188993229E-2</v>
      </c>
      <c r="N802" s="20"/>
      <c r="O802" s="20"/>
      <c r="S802" s="192"/>
      <c r="Y802" s="39"/>
      <c r="Z802" s="39"/>
      <c r="AA802" s="17"/>
      <c r="AC802" s="142"/>
      <c r="AE802" s="17"/>
      <c r="AG802" s="66"/>
      <c r="AI802" s="17"/>
    </row>
    <row r="803" spans="1:36" x14ac:dyDescent="0.25">
      <c r="A803" s="180">
        <f>IF('##zz500##'!B803&lt;&gt;"",'##zz500##'!B803,"")</f>
        <v>40296</v>
      </c>
      <c r="B803" s="192">
        <v>12364.09</v>
      </c>
      <c r="C803" s="146">
        <f t="shared" si="30"/>
        <v>-4.9454591108314405E-3</v>
      </c>
      <c r="D803" s="143">
        <f>IF('##zz500##'!K803="","",IF('##zz500##'!K803="yes",D802,IF('##zz500##'!T803&lt;&gt;0,D802*(1+'##zz500##'!T803),D802*(1+C803))))</f>
        <v>3.7321139687124996</v>
      </c>
      <c r="E803" s="6">
        <f t="shared" si="28"/>
        <v>0</v>
      </c>
      <c r="F803" s="17">
        <f>D803/MAX(D$240:D803)-1</f>
        <v>-3.6338679020479714E-2</v>
      </c>
      <c r="G803" s="66">
        <f>IF('##zz500##'!K803="","",IF('##zz500##'!K803="no",G802*(1+E803),IF('##zz500##'!T803&lt;&gt;0,G802*(1+'##zz500##'!T803),G802*(1+'##zz500##'!P803))))</f>
        <v>9.2087003287327818</v>
      </c>
      <c r="H803" s="6">
        <f t="shared" si="29"/>
        <v>5.2413135356288443E-3</v>
      </c>
      <c r="I803" s="17">
        <f>G803/MAX(G$240:G803)-1</f>
        <v>-4.9088412754146771E-2</v>
      </c>
      <c r="N803" s="20"/>
      <c r="O803" s="20"/>
      <c r="S803" s="192"/>
      <c r="Y803" s="39"/>
      <c r="Z803" s="39"/>
      <c r="AA803" s="17"/>
      <c r="AC803" s="142"/>
      <c r="AE803" s="17"/>
      <c r="AG803" s="66"/>
      <c r="AI803" s="17"/>
    </row>
    <row r="804" spans="1:36" x14ac:dyDescent="0.25">
      <c r="A804" s="180">
        <f>IF('##zz500##'!B804&lt;&gt;"",'##zz500##'!B804,"")</f>
        <v>40297</v>
      </c>
      <c r="B804" s="192">
        <v>12102.86</v>
      </c>
      <c r="C804" s="146">
        <f t="shared" si="30"/>
        <v>-2.1128121843176473E-2</v>
      </c>
      <c r="D804" s="143">
        <f>IF('##zz500##'!K804="","",IF('##zz500##'!K804="yes",D803,IF('##zz500##'!T804&lt;&gt;0,D803*(1+'##zz500##'!T804),D803*(1+C804))))</f>
        <v>3.7321139687124996</v>
      </c>
      <c r="E804" s="6">
        <f t="shared" si="28"/>
        <v>0</v>
      </c>
      <c r="F804" s="17">
        <f>D804/MAX(D$240:D804)-1</f>
        <v>-3.6338679020479714E-2</v>
      </c>
      <c r="G804" s="66">
        <f>IF('##zz500##'!K804="","",IF('##zz500##'!K804="no",G803*(1+E804),IF('##zz500##'!T804&lt;&gt;0,G803*(1+'##zz500##'!T804),G803*(1+'##zz500##'!P804))))</f>
        <v>9.5076139643803526</v>
      </c>
      <c r="H804" s="6">
        <f t="shared" si="29"/>
        <v>3.2459915620764335E-2</v>
      </c>
      <c r="I804" s="17">
        <f>G804/MAX(G$240:G804)-1</f>
        <v>-1.8221902869339335E-2</v>
      </c>
      <c r="N804" s="20"/>
      <c r="O804" s="20"/>
      <c r="S804" s="192"/>
      <c r="Y804" s="39"/>
      <c r="Z804" s="39"/>
      <c r="AA804" s="17"/>
      <c r="AC804" s="142"/>
      <c r="AE804" s="17"/>
      <c r="AG804" s="66"/>
      <c r="AI804" s="17"/>
    </row>
    <row r="805" spans="1:36" x14ac:dyDescent="0.25">
      <c r="A805" s="180">
        <f>IF('##zz500##'!B805&lt;&gt;"",'##zz500##'!B805,"")</f>
        <v>40298</v>
      </c>
      <c r="B805" s="192">
        <v>11718.06</v>
      </c>
      <c r="C805" s="146">
        <f t="shared" si="30"/>
        <v>-3.1794137914509579E-2</v>
      </c>
      <c r="D805" s="143">
        <f>IF('##zz500##'!K805="","",IF('##zz500##'!K805="yes",D804,IF('##zz500##'!T805&lt;&gt;0,D804*(1+'##zz500##'!T805),D804*(1+C805))))</f>
        <v>3.7321139687124996</v>
      </c>
      <c r="E805" s="6">
        <f t="shared" si="28"/>
        <v>0</v>
      </c>
      <c r="F805" s="17">
        <f>D805/MAX(D$240:D805)-1</f>
        <v>-3.6338679020479714E-2</v>
      </c>
      <c r="G805" s="66">
        <f>IF('##zz500##'!K805="","",IF('##zz500##'!K805="no",G804*(1+E805),IF('##zz500##'!T805&lt;&gt;0,G804*(1+'##zz500##'!T805),G804*(1+'##zz500##'!P805))))</f>
        <v>9.7634070072419199</v>
      </c>
      <c r="H805" s="6">
        <f t="shared" si="29"/>
        <v>2.6904020695400543E-2</v>
      </c>
      <c r="I805" s="17">
        <f>G805/MAX(G$240:G805)-1</f>
        <v>0</v>
      </c>
      <c r="N805" s="20"/>
      <c r="O805" s="20"/>
      <c r="S805" s="192"/>
      <c r="Y805" s="39"/>
      <c r="Z805" s="39"/>
      <c r="AA805" s="17"/>
      <c r="AC805" s="142"/>
      <c r="AE805" s="17"/>
      <c r="AG805" s="66"/>
      <c r="AI805" s="17"/>
    </row>
    <row r="806" spans="1:36" x14ac:dyDescent="0.25">
      <c r="A806" s="180">
        <f>IF('##zz500##'!B806&lt;&gt;"",'##zz500##'!B806,"")</f>
        <v>40302</v>
      </c>
      <c r="B806" s="192">
        <v>11533.47</v>
      </c>
      <c r="C806" s="146">
        <f t="shared" si="30"/>
        <v>-1.5752607513530359E-2</v>
      </c>
      <c r="D806" s="143">
        <f>IF('##zz500##'!K806="","",IF('##zz500##'!K806="yes",D805,IF('##zz500##'!T806&lt;&gt;0,D805*(1+'##zz500##'!T806),D805*(1+C806))))</f>
        <v>3.7321139687124996</v>
      </c>
      <c r="E806" s="6">
        <f t="shared" si="28"/>
        <v>0</v>
      </c>
      <c r="F806" s="17">
        <f>D806/MAX(D$240:D806)-1</f>
        <v>-3.6338679020479714E-2</v>
      </c>
      <c r="G806" s="66">
        <f>IF('##zz500##'!K806="","",IF('##zz500##'!K806="no",G805*(1+E806),IF('##zz500##'!T806&lt;&gt;0,G805*(1+'##zz500##'!T806),G805*(1+'##zz500##'!P806))))</f>
        <v>9.7734152758900201</v>
      </c>
      <c r="H806" s="6">
        <f t="shared" si="29"/>
        <v>1.0250795281478986E-3</v>
      </c>
      <c r="I806" s="17">
        <f>G806/MAX(G$240:G806)-1</f>
        <v>0</v>
      </c>
      <c r="N806" s="20"/>
      <c r="O806" s="20"/>
      <c r="S806" s="192"/>
      <c r="Y806" s="39"/>
      <c r="Z806" s="39"/>
      <c r="AA806" s="17"/>
      <c r="AC806" s="142"/>
      <c r="AE806" s="17"/>
      <c r="AG806" s="66"/>
      <c r="AI806" s="17"/>
    </row>
    <row r="807" spans="1:36" x14ac:dyDescent="0.25">
      <c r="A807" s="180">
        <f>IF('##zz500##'!B807&lt;&gt;"",'##zz500##'!B807,"")</f>
        <v>40303</v>
      </c>
      <c r="B807" s="192">
        <v>11982.89</v>
      </c>
      <c r="C807" s="146">
        <f t="shared" si="30"/>
        <v>3.8966590280288704E-2</v>
      </c>
      <c r="D807" s="143">
        <f>IF('##zz500##'!K807="","",IF('##zz500##'!K807="yes",D806,IF('##zz500##'!T807&lt;&gt;0,D806*(1+'##zz500##'!T807),D806*(1+C807))))</f>
        <v>3.7321139687124996</v>
      </c>
      <c r="E807" s="6">
        <f t="shared" si="28"/>
        <v>0</v>
      </c>
      <c r="F807" s="17">
        <f>D807/MAX(D$240:D807)-1</f>
        <v>-3.6338679020479714E-2</v>
      </c>
      <c r="G807" s="66">
        <f>IF('##zz500##'!K807="","",IF('##zz500##'!K807="no",G806*(1+E807),IF('##zz500##'!T807&lt;&gt;0,G806*(1+'##zz500##'!T807),G806*(1+'##zz500##'!P807))))</f>
        <v>9.4853790865466081</v>
      </c>
      <c r="H807" s="6">
        <f t="shared" si="29"/>
        <v>-2.947139574166735E-2</v>
      </c>
      <c r="I807" s="17">
        <f>G807/MAX(G$240:G807)-1</f>
        <v>-2.947139574166735E-2</v>
      </c>
      <c r="N807" s="20"/>
      <c r="O807" s="20"/>
      <c r="S807" s="192"/>
      <c r="Y807" s="39"/>
      <c r="Z807" s="39"/>
      <c r="AA807" s="17"/>
      <c r="AC807" s="142"/>
      <c r="AE807" s="17"/>
      <c r="AG807" s="66"/>
      <c r="AI807" s="17"/>
    </row>
    <row r="808" spans="1:36" x14ac:dyDescent="0.25">
      <c r="A808" s="180">
        <f>IF('##zz500##'!B808&lt;&gt;"",'##zz500##'!B808,"")</f>
        <v>40304</v>
      </c>
      <c r="B808" s="192">
        <v>11592.68</v>
      </c>
      <c r="C808" s="146">
        <f t="shared" si="30"/>
        <v>-3.2563930737910418E-2</v>
      </c>
      <c r="D808" s="143">
        <f>IF('##zz500##'!K808="","",IF('##zz500##'!K808="yes",D807,IF('##zz500##'!T808&lt;&gt;0,D807*(1+'##zz500##'!T808),D807*(1+C808))))</f>
        <v>3.7321139687124996</v>
      </c>
      <c r="E808" s="6">
        <f t="shared" si="28"/>
        <v>0</v>
      </c>
      <c r="F808" s="17">
        <f>D808/MAX(D$240:D808)-1</f>
        <v>-3.6338679020479714E-2</v>
      </c>
      <c r="G808" s="66">
        <f>IF('##zz500##'!K808="","",IF('##zz500##'!K808="no",G807*(1+E808),IF('##zz500##'!T808&lt;&gt;0,G807*(1+'##zz500##'!T808),G807*(1+'##zz500##'!P808))))</f>
        <v>9.7867420192692975</v>
      </c>
      <c r="H808" s="6">
        <f t="shared" si="29"/>
        <v>3.1771311401789015E-2</v>
      </c>
      <c r="I808" s="17">
        <f>G808/MAX(G$240:G808)-1</f>
        <v>0</v>
      </c>
      <c r="N808" s="20"/>
      <c r="O808" s="20"/>
      <c r="S808" s="192"/>
      <c r="Y808" s="39"/>
      <c r="Z808" s="39"/>
      <c r="AA808" s="17"/>
      <c r="AC808" s="142"/>
      <c r="AE808" s="17"/>
      <c r="AF808" s="14"/>
      <c r="AG808" s="66"/>
      <c r="AI808" s="17"/>
      <c r="AJ808" s="14"/>
    </row>
    <row r="809" spans="1:36" x14ac:dyDescent="0.25">
      <c r="A809" s="180">
        <f>IF('##zz500##'!B809&lt;&gt;"",'##zz500##'!B809,"")</f>
        <v>40305</v>
      </c>
      <c r="B809" s="192">
        <v>11500.57</v>
      </c>
      <c r="C809" s="146">
        <f t="shared" si="30"/>
        <v>-7.9455311455159938E-3</v>
      </c>
      <c r="D809" s="143">
        <f>IF('##zz500##'!K809="","",IF('##zz500##'!K809="yes",D808,IF('##zz500##'!T809&lt;&gt;0,D808*(1+'##zz500##'!T809),D808*(1+C809))))</f>
        <v>3.7321139687124996</v>
      </c>
      <c r="E809" s="6">
        <f t="shared" si="28"/>
        <v>0</v>
      </c>
      <c r="F809" s="17">
        <f>D809/MAX(D$240:D809)-1</f>
        <v>-3.6338679020479714E-2</v>
      </c>
      <c r="G809" s="66">
        <f>IF('##zz500##'!K809="","",IF('##zz500##'!K809="no",G808*(1+E809),IF('##zz500##'!T809&lt;&gt;0,G808*(1+'##zz500##'!T809),G808*(1+'##zz500##'!P809))))</f>
        <v>9.9395733670218913</v>
      </c>
      <c r="H809" s="6">
        <f t="shared" si="29"/>
        <v>1.5616161890410707E-2</v>
      </c>
      <c r="I809" s="17">
        <f>G809/MAX(G$240:G809)-1</f>
        <v>0</v>
      </c>
      <c r="N809" s="20"/>
      <c r="O809" s="20"/>
      <c r="S809" s="192"/>
      <c r="Y809" s="39"/>
      <c r="Z809" s="39"/>
      <c r="AA809" s="17"/>
      <c r="AC809" s="142"/>
      <c r="AE809" s="17"/>
      <c r="AG809" s="66"/>
      <c r="AI809" s="17"/>
    </row>
    <row r="810" spans="1:36" x14ac:dyDescent="0.25">
      <c r="A810" s="180">
        <f>IF('##zz500##'!B810&lt;&gt;"",'##zz500##'!B810,"")</f>
        <v>40308</v>
      </c>
      <c r="B810" s="192">
        <v>11433.85</v>
      </c>
      <c r="C810" s="146">
        <f t="shared" si="30"/>
        <v>-5.8014515802259359E-3</v>
      </c>
      <c r="D810" s="143">
        <f>IF('##zz500##'!K810="","",IF('##zz500##'!K810="yes",D809,IF('##zz500##'!T810&lt;&gt;0,D809*(1+'##zz500##'!T810),D809*(1+C810))))</f>
        <v>3.7321139687124996</v>
      </c>
      <c r="E810" s="6">
        <f t="shared" si="28"/>
        <v>0</v>
      </c>
      <c r="F810" s="17">
        <f>D810/MAX(D$240:D810)-1</f>
        <v>-3.6338679020479714E-2</v>
      </c>
      <c r="G810" s="66">
        <f>IF('##zz500##'!K810="","",IF('##zz500##'!K810="no",G809*(1+E810),IF('##zz500##'!T810&lt;&gt;0,G809*(1+'##zz500##'!T810),G809*(1+'##zz500##'!P810))))</f>
        <v>10.126107711692097</v>
      </c>
      <c r="H810" s="6">
        <f t="shared" si="29"/>
        <v>1.8766836138973453E-2</v>
      </c>
      <c r="I810" s="17">
        <f>G810/MAX(G$240:G810)-1</f>
        <v>0</v>
      </c>
      <c r="N810" s="20"/>
      <c r="O810" s="20"/>
      <c r="S810" s="192"/>
      <c r="Y810" s="39"/>
      <c r="Z810" s="39"/>
      <c r="AA810" s="17"/>
      <c r="AC810" s="142"/>
      <c r="AE810" s="17"/>
      <c r="AG810" s="66"/>
      <c r="AI810" s="17"/>
    </row>
    <row r="811" spans="1:36" x14ac:dyDescent="0.25">
      <c r="A811" s="180">
        <f>IF('##zz500##'!B811&lt;&gt;"",'##zz500##'!B811,"")</f>
        <v>40309</v>
      </c>
      <c r="B811" s="192">
        <v>11263.99</v>
      </c>
      <c r="C811" s="146">
        <f t="shared" si="30"/>
        <v>-1.4855888436528408E-2</v>
      </c>
      <c r="D811" s="143">
        <f>IF('##zz500##'!K811="","",IF('##zz500##'!K811="yes",D810,IF('##zz500##'!T811&lt;&gt;0,D810*(1+'##zz500##'!T811),D810*(1+C811))))</f>
        <v>3.7321139687124996</v>
      </c>
      <c r="E811" s="6">
        <f t="shared" si="28"/>
        <v>0</v>
      </c>
      <c r="F811" s="17">
        <f>D811/MAX(D$240:D811)-1</f>
        <v>-3.6338679020479714E-2</v>
      </c>
      <c r="G811" s="66">
        <f>IF('##zz500##'!K811="","",IF('##zz500##'!K811="no",G810*(1+E811),IF('##zz500##'!T811&lt;&gt;0,G810*(1+'##zz500##'!T811),G810*(1+'##zz500##'!P811))))</f>
        <v>10.422031967124893</v>
      </c>
      <c r="H811" s="6">
        <f t="shared" si="29"/>
        <v>2.9223889756881283E-2</v>
      </c>
      <c r="I811" s="17">
        <f>G811/MAX(G$240:G811)-1</f>
        <v>0</v>
      </c>
      <c r="N811" s="20"/>
      <c r="O811" s="20"/>
      <c r="S811" s="192"/>
      <c r="Y811" s="39"/>
      <c r="Z811" s="39"/>
      <c r="AA811" s="17"/>
      <c r="AC811" s="142"/>
      <c r="AE811" s="17"/>
      <c r="AG811" s="66"/>
      <c r="AI811" s="17"/>
    </row>
    <row r="812" spans="1:36" x14ac:dyDescent="0.25">
      <c r="A812" s="180">
        <f>IF('##zz500##'!B812&lt;&gt;"",'##zz500##'!B812,"")</f>
        <v>40310</v>
      </c>
      <c r="B812" s="192">
        <v>10895.43</v>
      </c>
      <c r="C812" s="146">
        <f t="shared" si="30"/>
        <v>-3.2720199503017966E-2</v>
      </c>
      <c r="D812" s="143">
        <f>IF('##zz500##'!K812="","",IF('##zz500##'!K812="yes",D811,IF('##zz500##'!T812&lt;&gt;0,D811*(1+'##zz500##'!T812),D811*(1+C812))))</f>
        <v>3.7321139687124996</v>
      </c>
      <c r="E812" s="6">
        <f t="shared" si="28"/>
        <v>0</v>
      </c>
      <c r="F812" s="17">
        <f>D812/MAX(D$240:D812)-1</f>
        <v>-3.6338679020479714E-2</v>
      </c>
      <c r="G812" s="66">
        <f>IF('##zz500##'!K812="","",IF('##zz500##'!K812="no",G811*(1+E812),IF('##zz500##'!T812&lt;&gt;0,G811*(1+'##zz500##'!T812),G811*(1+'##zz500##'!P812))))</f>
        <v>10.678109642806804</v>
      </c>
      <c r="H812" s="6">
        <f t="shared" si="29"/>
        <v>2.4570801211287741E-2</v>
      </c>
      <c r="I812" s="17">
        <f>G812/MAX(G$240:G812)-1</f>
        <v>0</v>
      </c>
      <c r="N812" s="20"/>
      <c r="O812" s="20"/>
      <c r="S812" s="192"/>
      <c r="Y812" s="39"/>
      <c r="Z812" s="39"/>
      <c r="AA812" s="17"/>
      <c r="AC812" s="142"/>
      <c r="AE812" s="17"/>
      <c r="AG812" s="66"/>
      <c r="AI812" s="17"/>
    </row>
    <row r="813" spans="1:36" x14ac:dyDescent="0.25">
      <c r="A813" s="180">
        <f>IF('##zz500##'!B813&lt;&gt;"",'##zz500##'!B813,"")</f>
        <v>40311</v>
      </c>
      <c r="B813" s="192">
        <v>11134.55</v>
      </c>
      <c r="C813" s="146">
        <f t="shared" si="30"/>
        <v>2.1946816233962219E-2</v>
      </c>
      <c r="D813" s="143">
        <f>IF('##zz500##'!K813="","",IF('##zz500##'!K813="yes",D812,IF('##zz500##'!T813&lt;&gt;0,D812*(1+'##zz500##'!T813),D812*(1+C813))))</f>
        <v>3.7321139687124996</v>
      </c>
      <c r="E813" s="6">
        <f t="shared" si="28"/>
        <v>0</v>
      </c>
      <c r="F813" s="17">
        <f>D813/MAX(D$240:D813)-1</f>
        <v>-3.6338679020479714E-2</v>
      </c>
      <c r="G813" s="66">
        <f>IF('##zz500##'!K813="","",IF('##zz500##'!K813="no",G812*(1+E813),IF('##zz500##'!T813&lt;&gt;0,G812*(1+'##zz500##'!T813),G812*(1+'##zz500##'!P813))))</f>
        <v>10.373497766054561</v>
      </c>
      <c r="H813" s="6">
        <f t="shared" si="29"/>
        <v>-2.8526760535507512E-2</v>
      </c>
      <c r="I813" s="17">
        <f>G813/MAX(G$240:G813)-1</f>
        <v>-2.8526760535507512E-2</v>
      </c>
      <c r="N813" s="20"/>
      <c r="O813" s="20"/>
      <c r="S813" s="192"/>
      <c r="Y813" s="39"/>
      <c r="Z813" s="39"/>
      <c r="AA813" s="17"/>
      <c r="AC813" s="142"/>
      <c r="AE813" s="17"/>
      <c r="AG813" s="66"/>
      <c r="AI813" s="17"/>
    </row>
    <row r="814" spans="1:36" x14ac:dyDescent="0.25">
      <c r="A814" s="180">
        <f>IF('##zz500##'!B814&lt;&gt;"",'##zz500##'!B814,"")</f>
        <v>40312</v>
      </c>
      <c r="B814" s="192">
        <v>11242.96</v>
      </c>
      <c r="C814" s="146">
        <f t="shared" si="30"/>
        <v>9.7363611461620536E-3</v>
      </c>
      <c r="D814" s="143">
        <f>IF('##zz500##'!K814="","",IF('##zz500##'!K814="yes",D813,IF('##zz500##'!T814&lt;&gt;0,D813*(1+'##zz500##'!T814),D813*(1+C814))))</f>
        <v>3.7321139687124996</v>
      </c>
      <c r="E814" s="6">
        <f t="shared" si="28"/>
        <v>0</v>
      </c>
      <c r="F814" s="17">
        <f>D814/MAX(D$240:D814)-1</f>
        <v>-3.6338679020479714E-2</v>
      </c>
      <c r="G814" s="66">
        <f>IF('##zz500##'!K814="","",IF('##zz500##'!K814="no",G813*(1+E814),IF('##zz500##'!T814&lt;&gt;0,G813*(1+'##zz500##'!T814),G813*(1+'##zz500##'!P814))))</f>
        <v>10.306134798820738</v>
      </c>
      <c r="H814" s="6">
        <f t="shared" si="29"/>
        <v>-6.4937563735018022E-3</v>
      </c>
      <c r="I814" s="17">
        <f>G814/MAX(G$240:G814)-1</f>
        <v>-3.4835271075966512E-2</v>
      </c>
      <c r="N814" s="20"/>
      <c r="O814" s="20"/>
      <c r="S814" s="192"/>
      <c r="Y814" s="39"/>
      <c r="Z814" s="39"/>
      <c r="AA814" s="17"/>
      <c r="AC814" s="142"/>
      <c r="AE814" s="17"/>
      <c r="AG814" s="66"/>
      <c r="AI814" s="17"/>
    </row>
    <row r="815" spans="1:36" x14ac:dyDescent="0.25">
      <c r="A815" s="180">
        <f>IF('##zz500##'!B815&lt;&gt;"",'##zz500##'!B815,"")</f>
        <v>40315</v>
      </c>
      <c r="B815" s="192">
        <v>10436.299999999999</v>
      </c>
      <c r="C815" s="146">
        <f t="shared" si="30"/>
        <v>-7.1748009421006564E-2</v>
      </c>
      <c r="D815" s="143">
        <f>IF('##zz500##'!K815="","",IF('##zz500##'!K815="yes",D814,IF('##zz500##'!T815&lt;&gt;0,D814*(1+'##zz500##'!T815),D814*(1+C815))))</f>
        <v>3.7321139687124996</v>
      </c>
      <c r="E815" s="6">
        <f t="shared" si="28"/>
        <v>0</v>
      </c>
      <c r="F815" s="17">
        <f>D815/MAX(D$240:D815)-1</f>
        <v>-3.6338679020479714E-2</v>
      </c>
      <c r="G815" s="66">
        <f>IF('##zz500##'!K815="","",IF('##zz500##'!K815="no",G814*(1+E815),IF('##zz500##'!T815&lt;&gt;0,G814*(1+'##zz500##'!T815),G814*(1+'##zz500##'!P815))))</f>
        <v>10.968831057940482</v>
      </c>
      <c r="H815" s="6">
        <f t="shared" si="29"/>
        <v>6.4301144129763621E-2</v>
      </c>
      <c r="I815" s="17">
        <f>G815/MAX(G$240:G815)-1</f>
        <v>0</v>
      </c>
      <c r="N815" s="20"/>
      <c r="O815" s="20"/>
      <c r="S815" s="192"/>
      <c r="Y815" s="39"/>
      <c r="Z815" s="39"/>
      <c r="AA815" s="17"/>
      <c r="AC815" s="142"/>
      <c r="AE815" s="17"/>
      <c r="AG815" s="66"/>
      <c r="AI815" s="17"/>
    </row>
    <row r="816" spans="1:36" x14ac:dyDescent="0.25">
      <c r="A816" s="180">
        <f>IF('##zz500##'!B816&lt;&gt;"",'##zz500##'!B816,"")</f>
        <v>40316</v>
      </c>
      <c r="B816" s="192">
        <v>10577.43</v>
      </c>
      <c r="C816" s="146">
        <f t="shared" si="30"/>
        <v>1.3522991864933109E-2</v>
      </c>
      <c r="D816" s="143">
        <f>IF('##zz500##'!K816="","",IF('##zz500##'!K816="yes",D815,IF('##zz500##'!T816&lt;&gt;0,D815*(1+'##zz500##'!T816),D815*(1+C816))))</f>
        <v>3.7321139687124996</v>
      </c>
      <c r="E816" s="6">
        <f t="shared" si="28"/>
        <v>0</v>
      </c>
      <c r="F816" s="17">
        <f>D816/MAX(D$240:D816)-1</f>
        <v>-3.6338679020479714E-2</v>
      </c>
      <c r="G816" s="66">
        <f>IF('##zz500##'!K816="","",IF('##zz500##'!K816="no",G815*(1+E816),IF('##zz500##'!T816&lt;&gt;0,G815*(1+'##zz500##'!T816),G815*(1+'##zz500##'!P816))))</f>
        <v>10.810842914757735</v>
      </c>
      <c r="H816" s="6">
        <f t="shared" si="29"/>
        <v>-1.440337100172373E-2</v>
      </c>
      <c r="I816" s="17">
        <f>G816/MAX(G$240:G816)-1</f>
        <v>-1.440337100172373E-2</v>
      </c>
      <c r="N816" s="20"/>
      <c r="O816" s="20"/>
      <c r="S816" s="192"/>
      <c r="Y816" s="39"/>
      <c r="Z816" s="39"/>
      <c r="AA816" s="17"/>
      <c r="AC816" s="142"/>
      <c r="AE816" s="17"/>
      <c r="AG816" s="66"/>
      <c r="AI816" s="17"/>
    </row>
    <row r="817" spans="1:36" x14ac:dyDescent="0.25">
      <c r="A817" s="180">
        <f>IF('##zz500##'!B817&lt;&gt;"",'##zz500##'!B817,"")</f>
        <v>40317</v>
      </c>
      <c r="B817" s="192">
        <v>10550.29</v>
      </c>
      <c r="C817" s="146">
        <f t="shared" si="30"/>
        <v>-2.565840662618335E-3</v>
      </c>
      <c r="D817" s="143">
        <f>IF('##zz500##'!K817="","",IF('##zz500##'!K817="yes",D816,IF('##zz500##'!T817&lt;&gt;0,D816*(1+'##zz500##'!T817),D816*(1+C817))))</f>
        <v>3.7321139687124996</v>
      </c>
      <c r="E817" s="6">
        <f t="shared" si="28"/>
        <v>0</v>
      </c>
      <c r="F817" s="17">
        <f>D817/MAX(D$240:D817)-1</f>
        <v>-3.6338679020479714E-2</v>
      </c>
      <c r="G817" s="66">
        <f>IF('##zz500##'!K817="","",IF('##zz500##'!K817="no",G816*(1+E817),IF('##zz500##'!T817&lt;&gt;0,G816*(1+'##zz500##'!T817),G816*(1+'##zz500##'!P817))))</f>
        <v>10.796608631449153</v>
      </c>
      <c r="H817" s="6">
        <f t="shared" si="29"/>
        <v>-1.3166672960487347E-3</v>
      </c>
      <c r="I817" s="17">
        <f>G817/MAX(G$240:G817)-1</f>
        <v>-1.5701073850221681E-2</v>
      </c>
      <c r="N817" s="20"/>
      <c r="O817" s="20"/>
      <c r="S817" s="192"/>
      <c r="Y817" s="39"/>
      <c r="Z817" s="39"/>
      <c r="AA817" s="17"/>
      <c r="AC817" s="142"/>
      <c r="AE817" s="17"/>
      <c r="AG817" s="66"/>
      <c r="AI817" s="17"/>
    </row>
    <row r="818" spans="1:36" x14ac:dyDescent="0.25">
      <c r="A818" s="180">
        <f>IF('##zz500##'!B818&lt;&gt;"",'##zz500##'!B818,"")</f>
        <v>40318</v>
      </c>
      <c r="B818" s="192">
        <v>10322.51</v>
      </c>
      <c r="C818" s="146">
        <f t="shared" si="30"/>
        <v>-2.158992785980296E-2</v>
      </c>
      <c r="D818" s="143">
        <f>IF('##zz500##'!K818="","",IF('##zz500##'!K818="yes",D817,IF('##zz500##'!T818&lt;&gt;0,D817*(1+'##zz500##'!T818),D817*(1+C818))))</f>
        <v>3.7321139687124996</v>
      </c>
      <c r="E818" s="6">
        <f t="shared" ref="E818:E881" si="31">D818/D817-1</f>
        <v>0</v>
      </c>
      <c r="F818" s="17">
        <f>D818/MAX(D$240:D818)-1</f>
        <v>-3.6338679020479714E-2</v>
      </c>
      <c r="G818" s="66">
        <f>IF('##zz500##'!K818="","",IF('##zz500##'!K818="no",G817*(1+E818),IF('##zz500##'!T818&lt;&gt;0,G817*(1+'##zz500##'!T818),G817*(1+'##zz500##'!P818))))</f>
        <v>11.003236574724856</v>
      </c>
      <c r="H818" s="6">
        <f t="shared" ref="H818:H881" si="32">G818/G817-1</f>
        <v>1.9138226671829184E-2</v>
      </c>
      <c r="I818" s="17">
        <f>G818/MAX(G$240:G818)-1</f>
        <v>0</v>
      </c>
      <c r="N818" s="20"/>
      <c r="O818" s="20"/>
      <c r="S818" s="192"/>
      <c r="Y818" s="39"/>
      <c r="Z818" s="39"/>
      <c r="AA818" s="17"/>
      <c r="AC818" s="142"/>
      <c r="AE818" s="17"/>
      <c r="AG818" s="66"/>
      <c r="AI818" s="17"/>
    </row>
    <row r="819" spans="1:36" x14ac:dyDescent="0.25">
      <c r="A819" s="180">
        <f>IF('##zz500##'!B819&lt;&gt;"",'##zz500##'!B819,"")</f>
        <v>40319</v>
      </c>
      <c r="B819" s="192">
        <v>10484.83</v>
      </c>
      <c r="C819" s="146">
        <f t="shared" si="30"/>
        <v>1.5724857616994381E-2</v>
      </c>
      <c r="D819" s="143">
        <f>IF('##zz500##'!K819="","",IF('##zz500##'!K819="yes",D818,IF('##zz500##'!T819&lt;&gt;0,D818*(1+'##zz500##'!T819),D818*(1+C819))))</f>
        <v>3.7321139687124996</v>
      </c>
      <c r="E819" s="6">
        <f t="shared" si="31"/>
        <v>0</v>
      </c>
      <c r="F819" s="17">
        <f>D819/MAX(D$240:D819)-1</f>
        <v>-3.6338679020479714E-2</v>
      </c>
      <c r="G819" s="66">
        <f>IF('##zz500##'!K819="","",IF('##zz500##'!K819="no",G818*(1+E819),IF('##zz500##'!T819&lt;&gt;0,G818*(1+'##zz500##'!T819),G818*(1+'##zz500##'!P819))))</f>
        <v>10.774414967524253</v>
      </c>
      <c r="H819" s="6">
        <f t="shared" si="32"/>
        <v>-2.079584544480495E-2</v>
      </c>
      <c r="I819" s="17">
        <f>G819/MAX(G$240:G819)-1</f>
        <v>-2.079584544480495E-2</v>
      </c>
      <c r="N819" s="20"/>
      <c r="O819" s="20"/>
      <c r="S819" s="192"/>
      <c r="Y819" s="39"/>
      <c r="Z819" s="39"/>
      <c r="AA819" s="17"/>
      <c r="AC819" s="142"/>
      <c r="AE819" s="17"/>
      <c r="AG819" s="66"/>
      <c r="AI819" s="17"/>
    </row>
    <row r="820" spans="1:36" x14ac:dyDescent="0.25">
      <c r="A820" s="180">
        <f>IF('##zz500##'!B820&lt;&gt;"",'##zz500##'!B820,"")</f>
        <v>40322</v>
      </c>
      <c r="B820" s="192">
        <v>10950</v>
      </c>
      <c r="C820" s="146">
        <f t="shared" si="30"/>
        <v>4.4366003073011306E-2</v>
      </c>
      <c r="D820" s="143">
        <f>IF('##zz500##'!K820="","",IF('##zz500##'!K820="yes",D819,IF('##zz500##'!T820&lt;&gt;0,D819*(1+'##zz500##'!T820),D819*(1+C820))))</f>
        <v>3.7321139687124996</v>
      </c>
      <c r="E820" s="6">
        <f t="shared" si="31"/>
        <v>0</v>
      </c>
      <c r="F820" s="17">
        <f>D820/MAX(D$240:D820)-1</f>
        <v>-3.6338679020479714E-2</v>
      </c>
      <c r="G820" s="66">
        <f>IF('##zz500##'!K820="","",IF('##zz500##'!K820="no",G819*(1+E820),IF('##zz500##'!T820&lt;&gt;0,G819*(1+'##zz500##'!T820),G819*(1+'##zz500##'!P820))))</f>
        <v>10.284473297705636</v>
      </c>
      <c r="H820" s="6">
        <f t="shared" si="32"/>
        <v>-4.5472693533280095E-2</v>
      </c>
      <c r="I820" s="17">
        <f>G820/MAX(G$240:G820)-1</f>
        <v>-6.5322895871407938E-2</v>
      </c>
      <c r="N820" s="20"/>
      <c r="O820" s="20"/>
      <c r="S820" s="192"/>
      <c r="Y820" s="39"/>
      <c r="Z820" s="39"/>
      <c r="AA820" s="17"/>
      <c r="AC820" s="142"/>
      <c r="AE820" s="17"/>
      <c r="AG820" s="66"/>
      <c r="AI820" s="17"/>
    </row>
    <row r="821" spans="1:36" x14ac:dyDescent="0.25">
      <c r="A821" s="180">
        <f>IF('##zz500##'!B821&lt;&gt;"",'##zz500##'!B821,"")</f>
        <v>40323</v>
      </c>
      <c r="B821" s="192">
        <v>10902.67</v>
      </c>
      <c r="C821" s="146">
        <f t="shared" si="30"/>
        <v>-4.3223744292237853E-3</v>
      </c>
      <c r="D821" s="143">
        <f>IF('##zz500##'!K821="","",IF('##zz500##'!K821="yes",D820,IF('##zz500##'!T821&lt;&gt;0,D820*(1+'##zz500##'!T821),D820*(1+C821))))</f>
        <v>3.7321139687124996</v>
      </c>
      <c r="E821" s="6">
        <f t="shared" si="31"/>
        <v>0</v>
      </c>
      <c r="F821" s="17">
        <f>D821/MAX(D$240:D821)-1</f>
        <v>-3.6338679020479714E-2</v>
      </c>
      <c r="G821" s="66">
        <f>IF('##zz500##'!K821="","",IF('##zz500##'!K821="no",G820*(1+E821),IF('##zz500##'!T821&lt;&gt;0,G820*(1+'##zz500##'!T821),G820*(1+'##zz500##'!P821))))</f>
        <v>10.358899302024104</v>
      </c>
      <c r="H821" s="6">
        <f t="shared" si="32"/>
        <v>7.236734654663568E-3</v>
      </c>
      <c r="I821" s="17">
        <f>G821/MAX(G$240:G821)-1</f>
        <v>-5.8558885681039952E-2</v>
      </c>
      <c r="N821" s="20"/>
      <c r="O821" s="20"/>
      <c r="S821" s="192"/>
      <c r="Y821" s="39"/>
      <c r="Z821" s="39"/>
      <c r="AA821" s="17"/>
      <c r="AC821" s="142"/>
      <c r="AE821" s="17"/>
      <c r="AG821" s="66"/>
      <c r="AI821" s="17"/>
    </row>
    <row r="822" spans="1:36" x14ac:dyDescent="0.25">
      <c r="A822" s="180">
        <f>IF('##zz500##'!B822&lt;&gt;"",'##zz500##'!B822,"")</f>
        <v>40324</v>
      </c>
      <c r="B822" s="192">
        <v>10995.7</v>
      </c>
      <c r="C822" s="146">
        <f t="shared" si="30"/>
        <v>8.5327722475321277E-3</v>
      </c>
      <c r="D822" s="143">
        <f>IF('##zz500##'!K822="","",IF('##zz500##'!K822="yes",D821,IF('##zz500##'!T822&lt;&gt;0,D821*(1+'##zz500##'!T822),D821*(1+C822))))</f>
        <v>3.7321139687124996</v>
      </c>
      <c r="E822" s="6">
        <f t="shared" si="31"/>
        <v>0</v>
      </c>
      <c r="F822" s="17">
        <f>D822/MAX(D$240:D822)-1</f>
        <v>-3.6338679020479714E-2</v>
      </c>
      <c r="G822" s="66">
        <f>IF('##zz500##'!K822="","",IF('##zz500##'!K822="no",G821*(1+E822),IF('##zz500##'!T822&lt;&gt;0,G821*(1+'##zz500##'!T822),G821*(1+'##zz500##'!P822))))</f>
        <v>10.330554460405105</v>
      </c>
      <c r="H822" s="6">
        <f t="shared" si="32"/>
        <v>-2.7362792891963972E-3</v>
      </c>
      <c r="I822" s="17">
        <f>G822/MAX(G$240:G822)-1</f>
        <v>-6.1134931504148948E-2</v>
      </c>
      <c r="N822" s="20"/>
      <c r="O822" s="20"/>
      <c r="S822" s="192"/>
      <c r="Y822" s="39"/>
      <c r="Z822" s="39"/>
      <c r="AA822" s="17"/>
      <c r="AC822" s="142"/>
      <c r="AE822" s="17"/>
      <c r="AG822" s="66"/>
      <c r="AI822" s="17"/>
    </row>
    <row r="823" spans="1:36" x14ac:dyDescent="0.25">
      <c r="A823" s="180">
        <f>IF('##zz500##'!B823&lt;&gt;"",'##zz500##'!B823,"")</f>
        <v>40325</v>
      </c>
      <c r="B823" s="192">
        <v>11232.98</v>
      </c>
      <c r="C823" s="146">
        <f t="shared" si="30"/>
        <v>2.157934465290956E-2</v>
      </c>
      <c r="D823" s="143">
        <f>IF('##zz500##'!K823="","",IF('##zz500##'!K823="yes",D822,IF('##zz500##'!T823&lt;&gt;0,D822*(1+'##zz500##'!T823),D822*(1+C823))))</f>
        <v>3.7321139687124996</v>
      </c>
      <c r="E823" s="6">
        <f t="shared" si="31"/>
        <v>0</v>
      </c>
      <c r="F823" s="17">
        <f>D823/MAX(D$240:D823)-1</f>
        <v>-3.6338679020479714E-2</v>
      </c>
      <c r="G823" s="66">
        <f>IF('##zz500##'!K823="","",IF('##zz500##'!K823="no",G822*(1+E823),IF('##zz500##'!T823&lt;&gt;0,G822*(1+'##zz500##'!T823),G822*(1+'##zz500##'!P823))))</f>
        <v>10.146159499423799</v>
      </c>
      <c r="H823" s="6">
        <f t="shared" si="32"/>
        <v>-1.7849473780720548E-2</v>
      </c>
      <c r="I823" s="17">
        <f>G823/MAX(G$240:G823)-1</f>
        <v>-7.7893178927899931E-2</v>
      </c>
      <c r="N823" s="20"/>
      <c r="O823" s="20"/>
      <c r="S823" s="192"/>
      <c r="Y823" s="39"/>
      <c r="Z823" s="39"/>
      <c r="AA823" s="17"/>
      <c r="AC823" s="142"/>
      <c r="AE823" s="17"/>
      <c r="AG823" s="66"/>
      <c r="AI823" s="17"/>
    </row>
    <row r="824" spans="1:36" x14ac:dyDescent="0.25">
      <c r="A824" s="180">
        <f>IF('##zz500##'!B824&lt;&gt;"",'##zz500##'!B824,"")</f>
        <v>40326</v>
      </c>
      <c r="B824" s="192">
        <v>11330.17</v>
      </c>
      <c r="C824" s="146">
        <f t="shared" si="30"/>
        <v>8.652200929762266E-3</v>
      </c>
      <c r="D824" s="143">
        <f>IF('##zz500##'!K824="","",IF('##zz500##'!K824="yes",D823,IF('##zz500##'!T824&lt;&gt;0,D823*(1+'##zz500##'!T824),D823*(1+C824))))</f>
        <v>3.7321139687124996</v>
      </c>
      <c r="E824" s="6">
        <f t="shared" si="31"/>
        <v>0</v>
      </c>
      <c r="F824" s="17">
        <f>D824/MAX(D$240:D824)-1</f>
        <v>-3.6338679020479714E-2</v>
      </c>
      <c r="G824" s="66">
        <f>IF('##zz500##'!K824="","",IF('##zz500##'!K824="no",G823*(1+E824),IF('##zz500##'!T824&lt;&gt;0,G823*(1+'##zz500##'!T824),G823*(1+'##zz500##'!P824))))</f>
        <v>10.048960308910917</v>
      </c>
      <c r="H824" s="6">
        <f t="shared" si="32"/>
        <v>-9.5798997165776889E-3</v>
      </c>
      <c r="I824" s="17">
        <f>G824/MAX(G$240:G824)-1</f>
        <v>-8.6726869801742934E-2</v>
      </c>
      <c r="N824" s="20"/>
      <c r="O824" s="20"/>
      <c r="S824" s="192"/>
      <c r="Y824" s="39"/>
      <c r="Z824" s="39"/>
      <c r="AA824" s="17"/>
      <c r="AC824" s="142"/>
      <c r="AE824" s="17"/>
      <c r="AG824" s="66"/>
      <c r="AI824" s="17"/>
    </row>
    <row r="825" spans="1:36" x14ac:dyDescent="0.25">
      <c r="A825" s="180">
        <f>IF('##zz500##'!B825&lt;&gt;"",'##zz500##'!B825,"")</f>
        <v>40329</v>
      </c>
      <c r="B825" s="192">
        <v>10977.57</v>
      </c>
      <c r="C825" s="146">
        <f t="shared" si="30"/>
        <v>-3.1120450972933367E-2</v>
      </c>
      <c r="D825" s="143">
        <f>IF('##zz500##'!K825="","",IF('##zz500##'!K825="yes",D824,IF('##zz500##'!T825&lt;&gt;0,D824*(1+'##zz500##'!T825),D824*(1+C825))))</f>
        <v>3.7321139687124996</v>
      </c>
      <c r="E825" s="6">
        <f t="shared" si="31"/>
        <v>0</v>
      </c>
      <c r="F825" s="17">
        <f>D825/MAX(D$240:D825)-1</f>
        <v>-3.6338679020479714E-2</v>
      </c>
      <c r="G825" s="66">
        <f>IF('##zz500##'!K825="","",IF('##zz500##'!K825="no",G824*(1+E825),IF('##zz500##'!T825&lt;&gt;0,G824*(1+'##zz500##'!T825),G824*(1+'##zz500##'!P825))))</f>
        <v>10.018523865962525</v>
      </c>
      <c r="H825" s="6">
        <f t="shared" si="32"/>
        <v>-3.0288151224363569E-3</v>
      </c>
      <c r="I825" s="17">
        <f>G825/MAX(G$240:G825)-1</f>
        <v>-8.9493005269402182E-2</v>
      </c>
      <c r="N825" s="20"/>
      <c r="O825" s="20"/>
      <c r="S825" s="192"/>
      <c r="Y825" s="39"/>
      <c r="Z825" s="39"/>
      <c r="AA825" s="17"/>
      <c r="AC825" s="142"/>
      <c r="AE825" s="17"/>
      <c r="AG825" s="66"/>
      <c r="AI825" s="17"/>
    </row>
    <row r="826" spans="1:36" x14ac:dyDescent="0.25">
      <c r="A826" s="180">
        <f>IF('##zz500##'!B826&lt;&gt;"",'##zz500##'!B826,"")</f>
        <v>40330</v>
      </c>
      <c r="B826" s="192">
        <v>10846.39</v>
      </c>
      <c r="C826" s="146">
        <f t="shared" si="30"/>
        <v>-1.1949821317468245E-2</v>
      </c>
      <c r="D826" s="143">
        <f>IF('##zz500##'!K826="","",IF('##zz500##'!K826="yes",D825,IF('##zz500##'!T826&lt;&gt;0,D825*(1+'##zz500##'!T826),D825*(1+C826))))</f>
        <v>3.7321139687124996</v>
      </c>
      <c r="E826" s="6">
        <f t="shared" si="31"/>
        <v>0</v>
      </c>
      <c r="F826" s="17">
        <f>D826/MAX(D$240:D826)-1</f>
        <v>-3.6338679020479714E-2</v>
      </c>
      <c r="G826" s="66">
        <f>IF('##zz500##'!K826="","",IF('##zz500##'!K826="no",G825*(1+E826),IF('##zz500##'!T826&lt;&gt;0,G825*(1+'##zz500##'!T826),G825*(1+'##zz500##'!P826))))</f>
        <v>10.210309045661351</v>
      </c>
      <c r="H826" s="6">
        <f t="shared" si="32"/>
        <v>1.9143057626523907E-2</v>
      </c>
      <c r="I826" s="17">
        <f>G826/MAX(G$240:G826)-1</f>
        <v>-7.2063117399921217E-2</v>
      </c>
      <c r="N826" s="20"/>
      <c r="O826" s="20"/>
      <c r="S826" s="192"/>
      <c r="Y826" s="39"/>
      <c r="Z826" s="39"/>
      <c r="AA826" s="17"/>
      <c r="AC826" s="142"/>
      <c r="AE826" s="17"/>
      <c r="AG826" s="66"/>
      <c r="AI826" s="17"/>
    </row>
    <row r="827" spans="1:36" x14ac:dyDescent="0.25">
      <c r="A827" s="180">
        <f>IF('##zz500##'!B827&lt;&gt;"",'##zz500##'!B827,"")</f>
        <v>40331</v>
      </c>
      <c r="B827" s="192">
        <v>10944.7</v>
      </c>
      <c r="C827" s="146">
        <f t="shared" si="30"/>
        <v>9.0638452056399643E-3</v>
      </c>
      <c r="D827" s="143">
        <f>IF('##zz500##'!K827="","",IF('##zz500##'!K827="yes",D826,IF('##zz500##'!T827&lt;&gt;0,D826*(1+'##zz500##'!T827),D826*(1+C827))))</f>
        <v>3.7321139687124996</v>
      </c>
      <c r="E827" s="6">
        <f t="shared" si="31"/>
        <v>0</v>
      </c>
      <c r="F827" s="17">
        <f>D827/MAX(D$240:D827)-1</f>
        <v>-3.6338679020479714E-2</v>
      </c>
      <c r="G827" s="66">
        <f>IF('##zz500##'!K827="","",IF('##zz500##'!K827="no",G826*(1+E827),IF('##zz500##'!T827&lt;&gt;0,G826*(1+'##zz500##'!T827),G826*(1+'##zz500##'!P827))))</f>
        <v>10.063639156742505</v>
      </c>
      <c r="H827" s="6">
        <f t="shared" si="32"/>
        <v>-1.4364882420593306E-2</v>
      </c>
      <c r="I827" s="17">
        <f>G827/MAX(G$240:G827)-1</f>
        <v>-8.5392821612203296E-2</v>
      </c>
      <c r="N827" s="20"/>
      <c r="O827" s="20"/>
      <c r="S827" s="192"/>
      <c r="Y827" s="39"/>
      <c r="Z827" s="39"/>
      <c r="AA827" s="17"/>
      <c r="AC827" s="142"/>
      <c r="AE827" s="17"/>
      <c r="AG827" s="66"/>
      <c r="AI827" s="17"/>
    </row>
    <row r="828" spans="1:36" x14ac:dyDescent="0.25">
      <c r="A828" s="180">
        <f>IF('##zz500##'!B828&lt;&gt;"",'##zz500##'!B828,"")</f>
        <v>40332</v>
      </c>
      <c r="B828" s="192">
        <v>10800.15</v>
      </c>
      <c r="C828" s="146">
        <f t="shared" si="30"/>
        <v>-1.3207305819255111E-2</v>
      </c>
      <c r="D828" s="143">
        <f>IF('##zz500##'!K828="","",IF('##zz500##'!K828="yes",D827,IF('##zz500##'!T828&lt;&gt;0,D827*(1+'##zz500##'!T828),D827*(1+C828))))</f>
        <v>3.7321139687124996</v>
      </c>
      <c r="E828" s="6">
        <f t="shared" si="31"/>
        <v>0</v>
      </c>
      <c r="F828" s="17">
        <f>D828/MAX(D$240:D828)-1</f>
        <v>-3.6338679020479714E-2</v>
      </c>
      <c r="G828" s="66">
        <f>IF('##zz500##'!K828="","",IF('##zz500##'!K828="no",G827*(1+E828),IF('##zz500##'!T828&lt;&gt;0,G827*(1+'##zz500##'!T828),G827*(1+'##zz500##'!P828))))</f>
        <v>10.136659082253274</v>
      </c>
      <c r="H828" s="6">
        <f t="shared" si="32"/>
        <v>7.2558171426333473E-3</v>
      </c>
      <c r="I828" s="17">
        <f>G828/MAX(G$240:G828)-1</f>
        <v>-7.8756599168481545E-2</v>
      </c>
      <c r="N828" s="20"/>
      <c r="O828" s="20"/>
      <c r="S828" s="192"/>
      <c r="Y828" s="39"/>
      <c r="Z828" s="39"/>
      <c r="AA828" s="17"/>
      <c r="AC828" s="142"/>
      <c r="AE828" s="17"/>
      <c r="AF828" s="14"/>
      <c r="AG828" s="66"/>
      <c r="AI828" s="17"/>
      <c r="AJ828" s="14"/>
    </row>
    <row r="829" spans="1:36" x14ac:dyDescent="0.25">
      <c r="A829" s="180">
        <f>IF('##zz500##'!B829&lt;&gt;"",'##zz500##'!B829,"")</f>
        <v>40333</v>
      </c>
      <c r="B829" s="192">
        <v>10883.6</v>
      </c>
      <c r="C829" s="146">
        <f t="shared" si="30"/>
        <v>7.7267445359556763E-3</v>
      </c>
      <c r="D829" s="143">
        <f>IF('##zz500##'!K829="","",IF('##zz500##'!K829="yes",D828,IF('##zz500##'!T829&lt;&gt;0,D828*(1+'##zz500##'!T829),D828*(1+C829))))</f>
        <v>3.7321139687124996</v>
      </c>
      <c r="E829" s="6">
        <f t="shared" si="31"/>
        <v>0</v>
      </c>
      <c r="F829" s="17">
        <f>D829/MAX(D$240:D829)-1</f>
        <v>-3.6338679020479714E-2</v>
      </c>
      <c r="G829" s="66">
        <f>IF('##zz500##'!K829="","",IF('##zz500##'!K829="no",G828*(1+E829),IF('##zz500##'!T829&lt;&gt;0,G828*(1+'##zz500##'!T829),G828*(1+'##zz500##'!P829))))</f>
        <v>10.049044526163556</v>
      </c>
      <c r="H829" s="6">
        <f t="shared" si="32"/>
        <v>-8.6433365647178295E-3</v>
      </c>
      <c r="I829" s="17">
        <f>G829/MAX(G$240:G829)-1</f>
        <v>-8.6719215939893624E-2</v>
      </c>
      <c r="N829" s="20"/>
      <c r="O829" s="20"/>
      <c r="S829" s="192"/>
      <c r="Y829" s="39"/>
      <c r="Z829" s="39"/>
      <c r="AA829" s="17"/>
      <c r="AC829" s="142"/>
      <c r="AE829" s="17"/>
      <c r="AG829" s="66"/>
      <c r="AI829" s="17"/>
    </row>
    <row r="830" spans="1:36" x14ac:dyDescent="0.25">
      <c r="A830" s="180">
        <f>IF('##zz500##'!B830&lt;&gt;"",'##zz500##'!B830,"")</f>
        <v>40336</v>
      </c>
      <c r="B830" s="192">
        <v>10818.55</v>
      </c>
      <c r="C830" s="146">
        <f t="shared" si="30"/>
        <v>-5.9768826491235494E-3</v>
      </c>
      <c r="D830" s="143">
        <f>IF('##zz500##'!K830="","",IF('##zz500##'!K830="yes",D829,IF('##zz500##'!T830&lt;&gt;0,D829*(1+'##zz500##'!T830),D829*(1+C830))))</f>
        <v>3.7321139687124996</v>
      </c>
      <c r="E830" s="6">
        <f t="shared" si="31"/>
        <v>0</v>
      </c>
      <c r="F830" s="17">
        <f>D830/MAX(D$240:D830)-1</f>
        <v>-3.6338679020479714E-2</v>
      </c>
      <c r="G830" s="66">
        <f>IF('##zz500##'!K830="","",IF('##zz500##'!K830="no",G829*(1+E830),IF('##zz500##'!T830&lt;&gt;0,G829*(1+'##zz500##'!T830),G829*(1+'##zz500##'!P830))))</f>
        <v>10.089495995803214</v>
      </c>
      <c r="H830" s="6">
        <f t="shared" si="32"/>
        <v>4.0254045580492281E-3</v>
      </c>
      <c r="I830" s="17">
        <f>G830/MAX(G$240:G830)-1</f>
        <v>-8.3042891308959366E-2</v>
      </c>
      <c r="N830" s="20"/>
      <c r="O830" s="20"/>
      <c r="S830" s="192"/>
      <c r="Y830" s="39"/>
      <c r="Z830" s="39"/>
      <c r="AA830" s="17"/>
      <c r="AC830" s="142"/>
      <c r="AE830" s="17"/>
      <c r="AG830" s="66"/>
      <c r="AI830" s="17"/>
    </row>
    <row r="831" spans="1:36" x14ac:dyDescent="0.25">
      <c r="A831" s="180">
        <f>IF('##zz500##'!B831&lt;&gt;"",'##zz500##'!B831,"")</f>
        <v>40337</v>
      </c>
      <c r="B831" s="192">
        <v>11022.9</v>
      </c>
      <c r="C831" s="146">
        <f t="shared" si="30"/>
        <v>1.8888852942399836E-2</v>
      </c>
      <c r="D831" s="143">
        <f>IF('##zz500##'!K831="","",IF('##zz500##'!K831="yes",D830,IF('##zz500##'!T831&lt;&gt;0,D830*(1+'##zz500##'!T831),D830*(1+C831))))</f>
        <v>3.7321139687124996</v>
      </c>
      <c r="E831" s="6">
        <f t="shared" si="31"/>
        <v>0</v>
      </c>
      <c r="F831" s="17">
        <f>D831/MAX(D$240:D831)-1</f>
        <v>-3.6338679020479714E-2</v>
      </c>
      <c r="G831" s="66">
        <f>IF('##zz500##'!K831="","",IF('##zz500##'!K831="no",G830*(1+E831),IF('##zz500##'!T831&lt;&gt;0,G830*(1+'##zz500##'!T831),G830*(1+'##zz500##'!P831))))</f>
        <v>9.9984505434608923</v>
      </c>
      <c r="H831" s="6">
        <f t="shared" si="32"/>
        <v>-9.0237859631633333E-3</v>
      </c>
      <c r="I831" s="17">
        <f>G831/MAX(G$240:G831)-1</f>
        <v>-9.1317315995188331E-2</v>
      </c>
      <c r="N831" s="20"/>
      <c r="O831" s="20"/>
      <c r="S831" s="192"/>
      <c r="Y831" s="39"/>
      <c r="Z831" s="39"/>
      <c r="AA831" s="17"/>
      <c r="AC831" s="142"/>
      <c r="AE831" s="17"/>
      <c r="AG831" s="66"/>
      <c r="AI831" s="17"/>
    </row>
    <row r="832" spans="1:36" x14ac:dyDescent="0.25">
      <c r="A832" s="180">
        <f>IF('##zz500##'!B832&lt;&gt;"",'##zz500##'!B832,"")</f>
        <v>40338</v>
      </c>
      <c r="B832" s="192">
        <v>11309.23</v>
      </c>
      <c r="C832" s="146">
        <f t="shared" si="30"/>
        <v>2.5975922851518174E-2</v>
      </c>
      <c r="D832" s="143">
        <f>IF('##zz500##'!K832="","",IF('##zz500##'!K832="yes",D831,IF('##zz500##'!T832&lt;&gt;0,D831*(1+'##zz500##'!T832),D831*(1+C832))))</f>
        <v>3.7321139687124996</v>
      </c>
      <c r="E832" s="6">
        <f t="shared" si="31"/>
        <v>0</v>
      </c>
      <c r="F832" s="17">
        <f>D832/MAX(D$240:D832)-1</f>
        <v>-3.6338679020479714E-2</v>
      </c>
      <c r="G832" s="66">
        <f>IF('##zz500##'!K832="","",IF('##zz500##'!K832="no",G831*(1+E832),IF('##zz500##'!T832&lt;&gt;0,G831*(1+'##zz500##'!T832),G831*(1+'##zz500##'!P832))))</f>
        <v>9.8807694921006686</v>
      </c>
      <c r="H832" s="6">
        <f t="shared" si="32"/>
        <v>-1.1769928835342225E-2</v>
      </c>
      <c r="I832" s="17">
        <f>G832/MAX(G$240:G832)-1</f>
        <v>-0.10201244651983277</v>
      </c>
      <c r="N832" s="20"/>
      <c r="O832" s="20"/>
      <c r="S832" s="192"/>
      <c r="Y832" s="39"/>
      <c r="Z832" s="39"/>
      <c r="AA832" s="17"/>
      <c r="AC832" s="142"/>
      <c r="AE832" s="17"/>
      <c r="AG832" s="66"/>
      <c r="AI832" s="17"/>
    </row>
    <row r="833" spans="1:36" x14ac:dyDescent="0.25">
      <c r="A833" s="180">
        <f>IF('##zz500##'!B833&lt;&gt;"",'##zz500##'!B833,"")</f>
        <v>40339</v>
      </c>
      <c r="B833" s="192">
        <v>11317.17</v>
      </c>
      <c r="C833" s="146">
        <f t="shared" si="30"/>
        <v>7.0208139723049179E-4</v>
      </c>
      <c r="D833" s="143">
        <f>IF('##zz500##'!K833="","",IF('##zz500##'!K833="yes",D832,IF('##zz500##'!T833&lt;&gt;0,D832*(1+'##zz500##'!T833),D832*(1+C833))))</f>
        <v>3.7347342165022765</v>
      </c>
      <c r="E833" s="6">
        <f t="shared" si="31"/>
        <v>7.0208139723049179E-4</v>
      </c>
      <c r="F833" s="17">
        <f>D833/MAX(D$240:D833)-1</f>
        <v>-3.5662110333789521E-2</v>
      </c>
      <c r="G833" s="66">
        <f>IF('##zz500##'!K833="","",IF('##zz500##'!K833="no",G832*(1+E833),IF('##zz500##'!T833&lt;&gt;0,G832*(1+'##zz500##'!T833),G832*(1+'##zz500##'!P833))))</f>
        <v>9.8877065965513946</v>
      </c>
      <c r="H833" s="6">
        <f t="shared" si="32"/>
        <v>7.0208139723049179E-4</v>
      </c>
      <c r="I833" s="17">
        <f>G833/MAX(G$240:G833)-1</f>
        <v>-0.10138198616358984</v>
      </c>
      <c r="N833" s="20"/>
      <c r="O833" s="20"/>
      <c r="S833" s="192"/>
      <c r="Y833" s="39"/>
      <c r="Z833" s="39"/>
      <c r="AA833" s="17"/>
      <c r="AC833" s="142"/>
      <c r="AE833" s="17"/>
      <c r="AG833" s="66"/>
      <c r="AI833" s="17"/>
    </row>
    <row r="834" spans="1:36" x14ac:dyDescent="0.25">
      <c r="A834" s="180">
        <f>IF('##zz500##'!B834&lt;&gt;"",'##zz500##'!B834,"")</f>
        <v>40340</v>
      </c>
      <c r="B834" s="192">
        <v>11290.63</v>
      </c>
      <c r="C834" s="146">
        <f t="shared" si="30"/>
        <v>-2.345109245509347E-3</v>
      </c>
      <c r="D834" s="143">
        <f>IF('##zz500##'!K834="","",IF('##zz500##'!K834="yes",D833,IF('##zz500##'!T834&lt;&gt;0,D833*(1+'##zz500##'!T834),D833*(1+C834))))</f>
        <v>3.7259758567616368</v>
      </c>
      <c r="E834" s="6">
        <f t="shared" si="31"/>
        <v>-2.345109245509347E-3</v>
      </c>
      <c r="F834" s="17">
        <f>D834/MAX(D$240:D834)-1</f>
        <v>-3.7923588034640798E-2</v>
      </c>
      <c r="G834" s="66">
        <f>IF('##zz500##'!K834="","",IF('##zz500##'!K834="no",G833*(1+E834),IF('##zz500##'!T834&lt;&gt;0,G833*(1+'##zz500##'!T834),G833*(1+'##zz500##'!P834))))</f>
        <v>9.8645188443949383</v>
      </c>
      <c r="H834" s="6">
        <f t="shared" si="32"/>
        <v>-2.345109245509347E-3</v>
      </c>
      <c r="I834" s="17">
        <f>G834/MAX(G$240:G834)-1</f>
        <v>-0.1034893435760188</v>
      </c>
      <c r="N834" s="20"/>
      <c r="O834" s="20"/>
      <c r="S834" s="192"/>
      <c r="Y834" s="39"/>
      <c r="Z834" s="39"/>
      <c r="AA834" s="17"/>
      <c r="AC834" s="142"/>
      <c r="AE834" s="17"/>
      <c r="AG834" s="66"/>
      <c r="AI834" s="17"/>
    </row>
    <row r="835" spans="1:36" x14ac:dyDescent="0.25">
      <c r="A835" s="180">
        <f>IF('##zz500##'!B835&lt;&gt;"",'##zz500##'!B835,"")</f>
        <v>40346</v>
      </c>
      <c r="B835" s="192">
        <v>11311.48</v>
      </c>
      <c r="C835" s="146">
        <f t="shared" si="30"/>
        <v>1.8466640036916004E-3</v>
      </c>
      <c r="D835" s="143">
        <f>IF('##zz500##'!K835="","",IF('##zz500##'!K835="yes",D834,IF('##zz500##'!T835&lt;&gt;0,D834*(1+'##zz500##'!T835),D834*(1+C835))))</f>
        <v>3.70804593771873</v>
      </c>
      <c r="E835" s="6">
        <f t="shared" si="31"/>
        <v>-4.8121404250026645E-3</v>
      </c>
      <c r="F835" s="17">
        <f>D835/MAX(D$240:D835)-1</f>
        <v>-4.255323482860085E-2</v>
      </c>
      <c r="G835" s="66">
        <f>IF('##zz500##'!K835="","",IF('##zz500##'!K835="no",G834*(1+E835),IF('##zz500##'!T835&lt;&gt;0,G834*(1+'##zz500##'!T835),G834*(1+'##zz500##'!P835))))</f>
        <v>9.8170493944906241</v>
      </c>
      <c r="H835" s="6">
        <f t="shared" si="32"/>
        <v>-4.8121404250027755E-3</v>
      </c>
      <c r="I835" s="17">
        <f>G835/MAX(G$240:G835)-1</f>
        <v>-0.10780347874724239</v>
      </c>
      <c r="N835" s="20"/>
      <c r="O835" s="20"/>
      <c r="S835" s="192"/>
      <c r="Y835" s="39"/>
      <c r="Z835" s="39"/>
      <c r="AA835" s="17"/>
      <c r="AC835" s="142"/>
      <c r="AE835" s="17"/>
      <c r="AG835" s="66"/>
      <c r="AI835" s="17"/>
    </row>
    <row r="836" spans="1:36" x14ac:dyDescent="0.25">
      <c r="A836" s="180">
        <f>IF('##zz500##'!B836&lt;&gt;"",'##zz500##'!B836,"")</f>
        <v>40347</v>
      </c>
      <c r="B836" s="192">
        <v>10941.4</v>
      </c>
      <c r="C836" s="146">
        <f t="shared" ref="C836:C899" si="33">IF(AND(B835&gt;0,B836&gt;0),B836/B835-1,"")</f>
        <v>-3.2717204114757759E-2</v>
      </c>
      <c r="D836" s="143">
        <f>IF('##zz500##'!K836="","",IF('##zz500##'!K836="yes",D835,IF('##zz500##'!T836&lt;&gt;0,D835*(1+'##zz500##'!T836),D835*(1+C836))))</f>
        <v>3.70804593771873</v>
      </c>
      <c r="E836" s="6">
        <f t="shared" si="31"/>
        <v>0</v>
      </c>
      <c r="F836" s="17">
        <f>D836/MAX(D$240:D836)-1</f>
        <v>-4.255323482860085E-2</v>
      </c>
      <c r="G836" s="66">
        <f>IF('##zz500##'!K836="","",IF('##zz500##'!K836="no",G835*(1+E836),IF('##zz500##'!T836&lt;&gt;0,G835*(1+'##zz500##'!T836),G835*(1+'##zz500##'!P836))))</f>
        <v>10.226641768581665</v>
      </c>
      <c r="H836" s="6">
        <f t="shared" si="32"/>
        <v>4.172255406200831E-2</v>
      </c>
      <c r="I836" s="17">
        <f>G836/MAX(G$240:G836)-1</f>
        <v>-7.0578761155338565E-2</v>
      </c>
      <c r="N836" s="20"/>
      <c r="O836" s="20"/>
      <c r="S836" s="192"/>
      <c r="Y836" s="39"/>
      <c r="Z836" s="39"/>
      <c r="AA836" s="17"/>
      <c r="AC836" s="142"/>
      <c r="AE836" s="17"/>
      <c r="AG836" s="66"/>
      <c r="AI836" s="17"/>
    </row>
    <row r="837" spans="1:36" x14ac:dyDescent="0.25">
      <c r="A837" s="180">
        <f>IF('##zz500##'!B837&lt;&gt;"",'##zz500##'!B837,"")</f>
        <v>40350</v>
      </c>
      <c r="B837" s="192">
        <v>11279.36</v>
      </c>
      <c r="C837" s="146">
        <f t="shared" si="33"/>
        <v>3.0888186155336728E-2</v>
      </c>
      <c r="D837" s="143">
        <f>IF('##zz500##'!K837="","",IF('##zz500##'!K837="yes",D836,IF('##zz500##'!T837&lt;&gt;0,D836*(1+'##zz500##'!T837),D836*(1+C837))))</f>
        <v>3.70804593771873</v>
      </c>
      <c r="E837" s="6">
        <f t="shared" si="31"/>
        <v>0</v>
      </c>
      <c r="F837" s="17">
        <f>D837/MAX(D$240:D837)-1</f>
        <v>-4.255323482860085E-2</v>
      </c>
      <c r="G837" s="66">
        <f>IF('##zz500##'!K837="","",IF('##zz500##'!K837="no",G836*(1+E837),IF('##zz500##'!T837&lt;&gt;0,G836*(1+'##zz500##'!T837),G836*(1+'##zz500##'!P837))))</f>
        <v>9.9312699276261007</v>
      </c>
      <c r="H837" s="6">
        <f t="shared" si="32"/>
        <v>-2.8882584101362241E-2</v>
      </c>
      <c r="I837" s="17">
        <f>G837/MAX(G$240:G837)-1</f>
        <v>-9.742284825186176E-2</v>
      </c>
      <c r="N837" s="20"/>
      <c r="O837" s="20"/>
      <c r="S837" s="192"/>
      <c r="Y837" s="39"/>
      <c r="Z837" s="39"/>
      <c r="AA837" s="17"/>
      <c r="AC837" s="142"/>
      <c r="AE837" s="17"/>
      <c r="AG837" s="66"/>
      <c r="AI837" s="17"/>
    </row>
    <row r="838" spans="1:36" x14ac:dyDescent="0.25">
      <c r="A838" s="180">
        <f>IF('##zz500##'!B838&lt;&gt;"",'##zz500##'!B838,"")</f>
        <v>40351</v>
      </c>
      <c r="B838" s="192">
        <v>11402.08</v>
      </c>
      <c r="C838" s="146">
        <f t="shared" si="33"/>
        <v>1.0880049931911051E-2</v>
      </c>
      <c r="D838" s="143">
        <f>IF('##zz500##'!K838="","",IF('##zz500##'!K838="yes",D837,IF('##zz500##'!T838&lt;&gt;0,D837*(1+'##zz500##'!T838),D837*(1+C838))))</f>
        <v>3.70804593771873</v>
      </c>
      <c r="E838" s="6">
        <f t="shared" si="31"/>
        <v>0</v>
      </c>
      <c r="F838" s="17">
        <f>D838/MAX(D$240:D838)-1</f>
        <v>-4.255323482860085E-2</v>
      </c>
      <c r="G838" s="66">
        <f>IF('##zz500##'!K838="","",IF('##zz500##'!K838="no",G837*(1+E838),IF('##zz500##'!T838&lt;&gt;0,G837*(1+'##zz500##'!T838),G837*(1+'##zz500##'!P838))))</f>
        <v>9.85181043718236</v>
      </c>
      <c r="H838" s="6">
        <f t="shared" si="32"/>
        <v>-8.0009395598750199E-3</v>
      </c>
      <c r="I838" s="17">
        <f>G838/MAX(G$240:G838)-1</f>
        <v>-0.1046443134911228</v>
      </c>
      <c r="N838" s="20"/>
      <c r="O838" s="20"/>
      <c r="S838" s="192"/>
      <c r="Y838" s="39"/>
      <c r="Z838" s="39"/>
      <c r="AA838" s="17"/>
      <c r="AC838" s="142"/>
      <c r="AE838" s="17"/>
      <c r="AG838" s="66"/>
      <c r="AI838" s="17"/>
    </row>
    <row r="839" spans="1:36" x14ac:dyDescent="0.25">
      <c r="A839" s="180">
        <f>IF('##zz500##'!B839&lt;&gt;"",'##zz500##'!B839,"")</f>
        <v>40352</v>
      </c>
      <c r="B839" s="192">
        <v>11356.56</v>
      </c>
      <c r="C839" s="146">
        <f t="shared" si="33"/>
        <v>-3.9922540448760202E-3</v>
      </c>
      <c r="D839" s="143">
        <f>IF('##zz500##'!K839="","",IF('##zz500##'!K839="yes",D838,IF('##zz500##'!T839&lt;&gt;0,D838*(1+'##zz500##'!T839),D838*(1+C839))))</f>
        <v>3.70804593771873</v>
      </c>
      <c r="E839" s="6">
        <f t="shared" si="31"/>
        <v>0</v>
      </c>
      <c r="F839" s="17">
        <f>D839/MAX(D$240:D839)-1</f>
        <v>-4.255323482860085E-2</v>
      </c>
      <c r="G839" s="66">
        <f>IF('##zz500##'!K839="","",IF('##zz500##'!K839="no",G838*(1+E839),IF('##zz500##'!T839&lt;&gt;0,G838*(1+'##zz500##'!T839),G838*(1+'##zz500##'!P839))))</f>
        <v>9.9119536101395358</v>
      </c>
      <c r="H839" s="6">
        <f t="shared" si="32"/>
        <v>6.104783820259696E-3</v>
      </c>
      <c r="I839" s="17">
        <f>G839/MAX(G$240:G839)-1</f>
        <v>-9.9178360582745873E-2</v>
      </c>
      <c r="N839" s="20"/>
      <c r="O839" s="20"/>
      <c r="S839" s="192"/>
      <c r="Y839" s="39"/>
      <c r="Z839" s="39"/>
      <c r="AA839" s="17"/>
      <c r="AC839" s="142"/>
      <c r="AE839" s="17"/>
      <c r="AG839" s="66"/>
      <c r="AI839" s="17"/>
    </row>
    <row r="840" spans="1:36" x14ac:dyDescent="0.25">
      <c r="A840" s="180">
        <f>IF('##zz500##'!B840&lt;&gt;"",'##zz500##'!B840,"")</f>
        <v>40353</v>
      </c>
      <c r="B840" s="192">
        <v>11418</v>
      </c>
      <c r="C840" s="146">
        <f t="shared" si="33"/>
        <v>5.4100889706039101E-3</v>
      </c>
      <c r="D840" s="143">
        <f>IF('##zz500##'!K840="","",IF('##zz500##'!K840="yes",D839,IF('##zz500##'!T840&lt;&gt;0,D839*(1+'##zz500##'!T840),D839*(1+C840))))</f>
        <v>3.70804593771873</v>
      </c>
      <c r="E840" s="6">
        <f t="shared" si="31"/>
        <v>0</v>
      </c>
      <c r="F840" s="17">
        <f>D840/MAX(D$240:D840)-1</f>
        <v>-4.255323482860085E-2</v>
      </c>
      <c r="G840" s="66">
        <f>IF('##zz500##'!K840="","",IF('##zz500##'!K840="no",G839*(1+E840),IF('##zz500##'!T840&lt;&gt;0,G839*(1+'##zz500##'!T840),G839*(1+'##zz500##'!P840))))</f>
        <v>9.9102106660454563</v>
      </c>
      <c r="H840" s="6">
        <f t="shared" si="32"/>
        <v>-1.7584264037484587E-4</v>
      </c>
      <c r="I840" s="17">
        <f>G840/MAX(G$240:G840)-1</f>
        <v>-9.9336763438327758E-2</v>
      </c>
      <c r="N840" s="20"/>
      <c r="O840" s="20"/>
      <c r="S840" s="192"/>
      <c r="Y840" s="39"/>
      <c r="Z840" s="39"/>
      <c r="AA840" s="17"/>
      <c r="AC840" s="142"/>
      <c r="AE840" s="17"/>
      <c r="AG840" s="66"/>
      <c r="AI840" s="17"/>
    </row>
    <row r="841" spans="1:36" x14ac:dyDescent="0.25">
      <c r="A841" s="180">
        <f>IF('##zz500##'!B841&lt;&gt;"",'##zz500##'!B841,"")</f>
        <v>40354</v>
      </c>
      <c r="B841" s="192">
        <v>11214.93</v>
      </c>
      <c r="C841" s="146">
        <f t="shared" si="33"/>
        <v>-1.7785076195480753E-2</v>
      </c>
      <c r="D841" s="143">
        <f>IF('##zz500##'!K841="","",IF('##zz500##'!K841="yes",D840,IF('##zz500##'!T841&lt;&gt;0,D840*(1+'##zz500##'!T841),D840*(1+C841))))</f>
        <v>3.70804593771873</v>
      </c>
      <c r="E841" s="6">
        <f t="shared" si="31"/>
        <v>0</v>
      </c>
      <c r="F841" s="17">
        <f>D841/MAX(D$240:D841)-1</f>
        <v>-4.255323482860085E-2</v>
      </c>
      <c r="G841" s="66">
        <f>IF('##zz500##'!K841="","",IF('##zz500##'!K841="no",G840*(1+E841),IF('##zz500##'!T841&lt;&gt;0,G840*(1+'##zz500##'!T841),G840*(1+'##zz500##'!P841))))</f>
        <v>10.072005480364297</v>
      </c>
      <c r="H841" s="6">
        <f t="shared" si="32"/>
        <v>1.6326072146295001E-2</v>
      </c>
      <c r="I841" s="17">
        <f>G841/MAX(G$240:G841)-1</f>
        <v>-8.4632470458706366E-2</v>
      </c>
      <c r="N841" s="20"/>
      <c r="O841" s="20"/>
      <c r="S841" s="192"/>
      <c r="Y841" s="39"/>
      <c r="Z841" s="39"/>
      <c r="AA841" s="17"/>
      <c r="AC841" s="142"/>
      <c r="AE841" s="17"/>
      <c r="AG841" s="66"/>
      <c r="AI841" s="17"/>
    </row>
    <row r="842" spans="1:36" x14ac:dyDescent="0.25">
      <c r="A842" s="180">
        <f>IF('##zz500##'!B842&lt;&gt;"",'##zz500##'!B842,"")</f>
        <v>40357</v>
      </c>
      <c r="B842" s="192">
        <v>10998.21</v>
      </c>
      <c r="C842" s="146">
        <f t="shared" si="33"/>
        <v>-1.9324240097798318E-2</v>
      </c>
      <c r="D842" s="143">
        <f>IF('##zz500##'!K842="","",IF('##zz500##'!K842="yes",D841,IF('##zz500##'!T842&lt;&gt;0,D841*(1+'##zz500##'!T842),D841*(1+C842))))</f>
        <v>3.70804593771873</v>
      </c>
      <c r="E842" s="6">
        <f t="shared" si="31"/>
        <v>0</v>
      </c>
      <c r="F842" s="17">
        <f>D842/MAX(D$240:D842)-1</f>
        <v>-4.255323482860085E-2</v>
      </c>
      <c r="G842" s="66">
        <f>IF('##zz500##'!K842="","",IF('##zz500##'!K842="no",G841*(1+E842),IF('##zz500##'!T842&lt;&gt;0,G841*(1+'##zz500##'!T842),G841*(1+'##zz500##'!P842))))</f>
        <v>10.239645967466823</v>
      </c>
      <c r="H842" s="6">
        <f t="shared" si="32"/>
        <v>1.6644201338983144E-2</v>
      </c>
      <c r="I842" s="17">
        <f>G842/MAX(G$240:G842)-1</f>
        <v>-6.9396908997853446E-2</v>
      </c>
      <c r="N842" s="20"/>
      <c r="O842" s="20"/>
      <c r="S842" s="192"/>
      <c r="Y842" s="39"/>
      <c r="Z842" s="39"/>
      <c r="AA842" s="17"/>
      <c r="AC842" s="142"/>
      <c r="AE842" s="17"/>
      <c r="AG842" s="66"/>
      <c r="AI842" s="17"/>
    </row>
    <row r="843" spans="1:36" x14ac:dyDescent="0.25">
      <c r="A843" s="180">
        <f>IF('##zz500##'!B843&lt;&gt;"",'##zz500##'!B843,"")</f>
        <v>40358</v>
      </c>
      <c r="B843" s="192">
        <v>10323.790000000001</v>
      </c>
      <c r="C843" s="146">
        <f t="shared" si="33"/>
        <v>-6.1320887671720947E-2</v>
      </c>
      <c r="D843" s="143">
        <f>IF('##zz500##'!K843="","",IF('##zz500##'!K843="yes",D842,IF('##zz500##'!T843&lt;&gt;0,D842*(1+'##zz500##'!T843),D842*(1+C843))))</f>
        <v>3.70804593771873</v>
      </c>
      <c r="E843" s="6">
        <f t="shared" si="31"/>
        <v>0</v>
      </c>
      <c r="F843" s="17">
        <f>D843/MAX(D$240:D843)-1</f>
        <v>-4.255323482860085E-2</v>
      </c>
      <c r="G843" s="66">
        <f>IF('##zz500##'!K843="","",IF('##zz500##'!K843="no",G842*(1+E843),IF('##zz500##'!T843&lt;&gt;0,G842*(1+'##zz500##'!T843),G842*(1+'##zz500##'!P843))))</f>
        <v>10.819690435581357</v>
      </c>
      <c r="H843" s="6">
        <f t="shared" si="32"/>
        <v>5.6646926071217685E-2</v>
      </c>
      <c r="I843" s="17">
        <f>G843/MAX(G$240:G843)-1</f>
        <v>-1.668110450020821E-2</v>
      </c>
      <c r="N843" s="20"/>
      <c r="O843" s="20"/>
      <c r="S843" s="192"/>
      <c r="Y843" s="39"/>
      <c r="Z843" s="39"/>
      <c r="AA843" s="17"/>
      <c r="AC843" s="142"/>
      <c r="AE843" s="17"/>
      <c r="AG843" s="66"/>
      <c r="AI843" s="17"/>
    </row>
    <row r="844" spans="1:36" x14ac:dyDescent="0.25">
      <c r="A844" s="180">
        <f>IF('##zz500##'!B844&lt;&gt;"",'##zz500##'!B844,"")</f>
        <v>40359</v>
      </c>
      <c r="B844" s="192">
        <v>10053.280000000001</v>
      </c>
      <c r="C844" s="146">
        <f t="shared" si="33"/>
        <v>-2.6202586453230814E-2</v>
      </c>
      <c r="D844" s="143">
        <f>IF('##zz500##'!K844="","",IF('##zz500##'!K844="yes",D843,IF('##zz500##'!T844&lt;&gt;0,D843*(1+'##zz500##'!T844),D843*(1+C844))))</f>
        <v>3.70804593771873</v>
      </c>
      <c r="E844" s="6">
        <f t="shared" si="31"/>
        <v>0</v>
      </c>
      <c r="F844" s="17">
        <f>D844/MAX(D$240:D844)-1</f>
        <v>-4.255323482860085E-2</v>
      </c>
      <c r="G844" s="66">
        <f>IF('##zz500##'!K844="","",IF('##zz500##'!K844="no",G843*(1+E844),IF('##zz500##'!T844&lt;&gt;0,G843*(1+'##zz500##'!T844),G843*(1+'##zz500##'!P844))))</f>
        <v>11.02965782914203</v>
      </c>
      <c r="H844" s="6">
        <f t="shared" si="32"/>
        <v>1.9406044453007532E-2</v>
      </c>
      <c r="I844" s="17">
        <f>G844/MAX(G$240:G844)-1</f>
        <v>0</v>
      </c>
      <c r="N844" s="20"/>
      <c r="O844" s="20"/>
      <c r="S844" s="192"/>
      <c r="Y844" s="39"/>
      <c r="Z844" s="39"/>
      <c r="AA844" s="17"/>
      <c r="AC844" s="142"/>
      <c r="AE844" s="17"/>
      <c r="AG844" s="66"/>
      <c r="AI844" s="17"/>
    </row>
    <row r="845" spans="1:36" x14ac:dyDescent="0.25">
      <c r="A845" s="180">
        <f>IF('##zz500##'!B845&lt;&gt;"",'##zz500##'!B845,"")</f>
        <v>40360</v>
      </c>
      <c r="B845" s="192">
        <v>9932.69</v>
      </c>
      <c r="C845" s="146">
        <f t="shared" si="33"/>
        <v>-1.1995090159629518E-2</v>
      </c>
      <c r="D845" s="143">
        <f>IF('##zz500##'!K845="","",IF('##zz500##'!K845="yes",D844,IF('##zz500##'!T845&lt;&gt;0,D844*(1+'##zz500##'!T845),D844*(1+C845))))</f>
        <v>3.70804593771873</v>
      </c>
      <c r="E845" s="6">
        <f t="shared" si="31"/>
        <v>0</v>
      </c>
      <c r="F845" s="17">
        <f>D845/MAX(D$240:D845)-1</f>
        <v>-4.255323482860085E-2</v>
      </c>
      <c r="G845" s="66">
        <f>IF('##zz500##'!K845="","",IF('##zz500##'!K845="no",G844*(1+E845),IF('##zz500##'!T845&lt;&gt;0,G844*(1+'##zz500##'!T845),G844*(1+'##zz500##'!P845))))</f>
        <v>11.203840737011797</v>
      </c>
      <c r="H845" s="6">
        <f t="shared" si="32"/>
        <v>1.5792231324669892E-2</v>
      </c>
      <c r="I845" s="17">
        <f>G845/MAX(G$240:G845)-1</f>
        <v>0</v>
      </c>
      <c r="N845" s="20"/>
      <c r="O845" s="20"/>
      <c r="S845" s="192"/>
      <c r="Y845" s="39"/>
      <c r="Z845" s="39"/>
      <c r="AA845" s="17"/>
      <c r="AC845" s="142"/>
      <c r="AE845" s="17"/>
      <c r="AG845" s="66"/>
      <c r="AI845" s="17"/>
    </row>
    <row r="846" spans="1:36" x14ac:dyDescent="0.25">
      <c r="A846" s="180">
        <f>IF('##zz500##'!B846&lt;&gt;"",'##zz500##'!B846,"")</f>
        <v>40361</v>
      </c>
      <c r="B846" s="192">
        <v>10060.84</v>
      </c>
      <c r="C846" s="146">
        <f t="shared" si="33"/>
        <v>1.2901842300524713E-2</v>
      </c>
      <c r="D846" s="143">
        <f>IF('##zz500##'!K846="","",IF('##zz500##'!K846="yes",D845,IF('##zz500##'!T846&lt;&gt;0,D845*(1+'##zz500##'!T846),D845*(1+C846))))</f>
        <v>3.70804593771873</v>
      </c>
      <c r="E846" s="6">
        <f t="shared" si="31"/>
        <v>0</v>
      </c>
      <c r="F846" s="17">
        <f>D846/MAX(D$240:D846)-1</f>
        <v>-4.255323482860085E-2</v>
      </c>
      <c r="G846" s="66">
        <f>IF('##zz500##'!K846="","",IF('##zz500##'!K846="no",G845*(1+E846),IF('##zz500##'!T846&lt;&gt;0,G845*(1+'##zz500##'!T846),G845*(1+'##zz500##'!P846))))</f>
        <v>11.269108120852104</v>
      </c>
      <c r="H846" s="6">
        <f t="shared" si="32"/>
        <v>5.8254473061811751E-3</v>
      </c>
      <c r="I846" s="17">
        <f>G846/MAX(G$240:G846)-1</f>
        <v>0</v>
      </c>
      <c r="N846" s="20"/>
      <c r="O846" s="20"/>
      <c r="S846" s="192"/>
      <c r="Y846" s="39"/>
      <c r="Z846" s="39"/>
      <c r="AA846" s="17"/>
      <c r="AC846" s="142"/>
      <c r="AE846" s="17"/>
      <c r="AG846" s="66"/>
      <c r="AI846" s="17"/>
    </row>
    <row r="847" spans="1:36" x14ac:dyDescent="0.25">
      <c r="A847" s="180">
        <f>IF('##zz500##'!B847&lt;&gt;"",'##zz500##'!B847,"")</f>
        <v>40364</v>
      </c>
      <c r="B847" s="192">
        <v>10050.19</v>
      </c>
      <c r="C847" s="146">
        <f t="shared" si="33"/>
        <v>-1.0585597226473453E-3</v>
      </c>
      <c r="D847" s="143">
        <f>IF('##zz500##'!K847="","",IF('##zz500##'!K847="yes",D846,IF('##zz500##'!T847&lt;&gt;0,D846*(1+'##zz500##'!T847),D846*(1+C847))))</f>
        <v>3.70804593771873</v>
      </c>
      <c r="E847" s="6">
        <f t="shared" si="31"/>
        <v>0</v>
      </c>
      <c r="F847" s="17">
        <f>D847/MAX(D$240:D847)-1</f>
        <v>-4.255323482860085E-2</v>
      </c>
      <c r="G847" s="66">
        <f>IF('##zz500##'!K847="","",IF('##zz500##'!K847="no",G846*(1+E847),IF('##zz500##'!T847&lt;&gt;0,G846*(1+'##zz500##'!T847),G846*(1+'##zz500##'!P847))))</f>
        <v>11.337308982699417</v>
      </c>
      <c r="H847" s="6">
        <f t="shared" si="32"/>
        <v>6.0520194780202541E-3</v>
      </c>
      <c r="I847" s="17">
        <f>G847/MAX(G$240:G847)-1</f>
        <v>0</v>
      </c>
      <c r="N847" s="20"/>
      <c r="O847" s="20"/>
      <c r="S847" s="192"/>
      <c r="Y847" s="39"/>
      <c r="Z847" s="39"/>
      <c r="AA847" s="17"/>
      <c r="AC847" s="142"/>
      <c r="AE847" s="17"/>
      <c r="AG847" s="66"/>
      <c r="AI847" s="17"/>
    </row>
    <row r="848" spans="1:36" x14ac:dyDescent="0.25">
      <c r="A848" s="180">
        <f>IF('##zz500##'!B848&lt;&gt;"",'##zz500##'!B848,"")</f>
        <v>40365</v>
      </c>
      <c r="B848" s="192">
        <v>10309.98</v>
      </c>
      <c r="C848" s="146">
        <f t="shared" si="33"/>
        <v>2.5849262551255192E-2</v>
      </c>
      <c r="D848" s="143">
        <f>IF('##zz500##'!K848="","",IF('##zz500##'!K848="yes",D847,IF('##zz500##'!T848&lt;&gt;0,D847*(1+'##zz500##'!T848),D847*(1+C848))))</f>
        <v>3.70804593771873</v>
      </c>
      <c r="E848" s="6">
        <f t="shared" si="31"/>
        <v>0</v>
      </c>
      <c r="F848" s="17">
        <f>D848/MAX(D$240:D848)-1</f>
        <v>-4.255323482860085E-2</v>
      </c>
      <c r="G848" s="66">
        <f>IF('##zz500##'!K848="","",IF('##zz500##'!K848="no",G847*(1+E848),IF('##zz500##'!T848&lt;&gt;0,G847*(1+'##zz500##'!T848),G847*(1+'##zz500##'!P848))))</f>
        <v>11.014579262199609</v>
      </c>
      <c r="H848" s="6">
        <f t="shared" si="32"/>
        <v>-2.846616608864494E-2</v>
      </c>
      <c r="I848" s="17">
        <f>G848/MAX(G$240:G848)-1</f>
        <v>-2.846616608864494E-2</v>
      </c>
      <c r="N848" s="20"/>
      <c r="O848" s="20"/>
      <c r="S848" s="192"/>
      <c r="Y848" s="39"/>
      <c r="Z848" s="39"/>
      <c r="AA848" s="17"/>
      <c r="AC848" s="142"/>
      <c r="AE848" s="17"/>
      <c r="AF848" s="14"/>
      <c r="AG848" s="66"/>
      <c r="AI848" s="17"/>
      <c r="AJ848" s="14"/>
    </row>
    <row r="849" spans="1:35" x14ac:dyDescent="0.25">
      <c r="A849" s="180">
        <f>IF('##zz500##'!B849&lt;&gt;"",'##zz500##'!B849,"")</f>
        <v>40366</v>
      </c>
      <c r="B849" s="192">
        <v>10427.879999999999</v>
      </c>
      <c r="C849" s="146">
        <f t="shared" si="33"/>
        <v>1.1435521698393236E-2</v>
      </c>
      <c r="D849" s="143">
        <f>IF('##zz500##'!K849="","",IF('##zz500##'!K849="yes",D848,IF('##zz500##'!T849&lt;&gt;0,D848*(1+'##zz500##'!T849),D848*(1+C849))))</f>
        <v>3.70804593771873</v>
      </c>
      <c r="E849" s="6">
        <f t="shared" si="31"/>
        <v>0</v>
      </c>
      <c r="F849" s="17">
        <f>D849/MAX(D$240:D849)-1</f>
        <v>-4.255323482860085E-2</v>
      </c>
      <c r="G849" s="66">
        <f>IF('##zz500##'!K849="","",IF('##zz500##'!K849="no",G848*(1+E849),IF('##zz500##'!T849&lt;&gt;0,G848*(1+'##zz500##'!T849),G848*(1+'##zz500##'!P849))))</f>
        <v>10.854318791231618</v>
      </c>
      <c r="H849" s="6">
        <f t="shared" si="32"/>
        <v>-1.4549849536058201E-2</v>
      </c>
      <c r="I849" s="17">
        <f>G849/MAX(G$240:G849)-1</f>
        <v>-4.2601837191244885E-2</v>
      </c>
      <c r="N849" s="20"/>
      <c r="O849" s="20"/>
      <c r="S849" s="192"/>
      <c r="Y849" s="39"/>
      <c r="Z849" s="39"/>
      <c r="AA849" s="17"/>
      <c r="AC849" s="142"/>
      <c r="AE849" s="17"/>
      <c r="AG849" s="66"/>
      <c r="AI849" s="17"/>
    </row>
    <row r="850" spans="1:35" x14ac:dyDescent="0.25">
      <c r="A850" s="180">
        <f>IF('##zz500##'!B850&lt;&gt;"",'##zz500##'!B850,"")</f>
        <v>40367</v>
      </c>
      <c r="B850" s="192">
        <v>10508.67</v>
      </c>
      <c r="C850" s="146">
        <f t="shared" si="33"/>
        <v>7.7474999712310311E-3</v>
      </c>
      <c r="D850" s="143">
        <f>IF('##zz500##'!K850="","",IF('##zz500##'!K850="yes",D849,IF('##zz500##'!T850&lt;&gt;0,D849*(1+'##zz500##'!T850),D849*(1+C850))))</f>
        <v>3.70804593771873</v>
      </c>
      <c r="E850" s="6">
        <f t="shared" si="31"/>
        <v>0</v>
      </c>
      <c r="F850" s="17">
        <f>D850/MAX(D$240:D850)-1</f>
        <v>-4.255323482860085E-2</v>
      </c>
      <c r="G850" s="66">
        <f>IF('##zz500##'!K850="","",IF('##zz500##'!K850="no",G849*(1+E850),IF('##zz500##'!T850&lt;&gt;0,G849*(1+'##zz500##'!T850),G849*(1+'##zz500##'!P850))))</f>
        <v>10.913630413654163</v>
      </c>
      <c r="H850" s="6">
        <f t="shared" si="32"/>
        <v>5.4643339267368418E-3</v>
      </c>
      <c r="I850" s="17">
        <f>G850/MAX(G$240:G850)-1</f>
        <v>-3.7370293928813414E-2</v>
      </c>
      <c r="N850" s="20"/>
      <c r="O850" s="20"/>
      <c r="S850" s="192"/>
      <c r="Y850" s="39"/>
      <c r="Z850" s="39"/>
      <c r="AA850" s="17"/>
      <c r="AC850" s="142"/>
      <c r="AE850" s="17"/>
      <c r="AG850" s="66"/>
      <c r="AI850" s="17"/>
    </row>
    <row r="851" spans="1:35" x14ac:dyDescent="0.25">
      <c r="A851" s="180">
        <f>IF('##zz500##'!B851&lt;&gt;"",'##zz500##'!B851,"")</f>
        <v>40368</v>
      </c>
      <c r="B851" s="192">
        <v>10811.74</v>
      </c>
      <c r="C851" s="146">
        <f t="shared" si="33"/>
        <v>2.8839995927172568E-2</v>
      </c>
      <c r="D851" s="143">
        <f>IF('##zz500##'!K851="","",IF('##zz500##'!K851="yes",D850,IF('##zz500##'!T851&lt;&gt;0,D850*(1+'##zz500##'!T851),D850*(1+C851))))</f>
        <v>3.70804593771873</v>
      </c>
      <c r="E851" s="6">
        <f t="shared" si="31"/>
        <v>0</v>
      </c>
      <c r="F851" s="17">
        <f>D851/MAX(D$240:D851)-1</f>
        <v>-4.255323482860085E-2</v>
      </c>
      <c r="G851" s="66">
        <f>IF('##zz500##'!K851="","",IF('##zz500##'!K851="no",G850*(1+E851),IF('##zz500##'!T851&lt;&gt;0,G850*(1+'##zz500##'!T851),G850*(1+'##zz500##'!P851))))</f>
        <v>10.591209203328489</v>
      </c>
      <c r="H851" s="6">
        <f t="shared" si="32"/>
        <v>-2.9542984149645513E-2</v>
      </c>
      <c r="I851" s="17">
        <f>G851/MAX(G$240:G851)-1</f>
        <v>-6.5809248077252414E-2</v>
      </c>
      <c r="N851" s="20"/>
      <c r="O851" s="20"/>
      <c r="S851" s="192"/>
      <c r="Y851" s="39"/>
      <c r="Z851" s="39"/>
      <c r="AA851" s="17"/>
      <c r="AC851" s="142"/>
      <c r="AE851" s="17"/>
      <c r="AG851" s="66"/>
      <c r="AI851" s="17"/>
    </row>
    <row r="852" spans="1:35" x14ac:dyDescent="0.25">
      <c r="A852" s="180">
        <f>IF('##zz500##'!B852&lt;&gt;"",'##zz500##'!B852,"")</f>
        <v>40371</v>
      </c>
      <c r="B852" s="192">
        <v>11123.08</v>
      </c>
      <c r="C852" s="146">
        <f t="shared" si="33"/>
        <v>2.8796474942978767E-2</v>
      </c>
      <c r="D852" s="143">
        <f>IF('##zz500##'!K852="","",IF('##zz500##'!K852="yes",D851,IF('##zz500##'!T852&lt;&gt;0,D851*(1+'##zz500##'!T852),D851*(1+C852))))</f>
        <v>3.70804593771873</v>
      </c>
      <c r="E852" s="6">
        <f t="shared" si="31"/>
        <v>0</v>
      </c>
      <c r="F852" s="17">
        <f>D852/MAX(D$240:D852)-1</f>
        <v>-4.255323482860085E-2</v>
      </c>
      <c r="G852" s="66">
        <f>IF('##zz500##'!K852="","",IF('##zz500##'!K852="no",G851*(1+E852),IF('##zz500##'!T852&lt;&gt;0,G851*(1+'##zz500##'!T852),G851*(1+'##zz500##'!P852))))</f>
        <v>10.474604651956618</v>
      </c>
      <c r="H852" s="6">
        <f t="shared" si="32"/>
        <v>-1.1009559827713122E-2</v>
      </c>
      <c r="I852" s="17">
        <f>G852/MAX(G$240:G852)-1</f>
        <v>-7.6094277051042214E-2</v>
      </c>
      <c r="N852" s="20"/>
      <c r="O852" s="20"/>
      <c r="S852" s="192"/>
      <c r="Y852" s="39"/>
      <c r="Z852" s="39"/>
      <c r="AA852" s="17"/>
      <c r="AC852" s="142"/>
      <c r="AE852" s="17"/>
      <c r="AG852" s="66"/>
      <c r="AI852" s="17"/>
    </row>
    <row r="853" spans="1:35" x14ac:dyDescent="0.25">
      <c r="A853" s="180">
        <f>IF('##zz500##'!B853&lt;&gt;"",'##zz500##'!B853,"")</f>
        <v>40372</v>
      </c>
      <c r="B853" s="192">
        <v>10989.4</v>
      </c>
      <c r="C853" s="146">
        <f t="shared" si="33"/>
        <v>-1.2018253936859291E-2</v>
      </c>
      <c r="D853" s="143">
        <f>IF('##zz500##'!K853="","",IF('##zz500##'!K853="yes",D852,IF('##zz500##'!T853&lt;&gt;0,D852*(1+'##zz500##'!T853),D852*(1+C853))))</f>
        <v>3.70804593771873</v>
      </c>
      <c r="E853" s="6">
        <f t="shared" si="31"/>
        <v>0</v>
      </c>
      <c r="F853" s="17">
        <f>D853/MAX(D$240:D853)-1</f>
        <v>-4.255323482860085E-2</v>
      </c>
      <c r="G853" s="66">
        <f>IF('##zz500##'!K853="","",IF('##zz500##'!K853="no",G852*(1+E853),IF('##zz500##'!T853&lt;&gt;0,G852*(1+'##zz500##'!T853),G852*(1+'##zz500##'!P853))))</f>
        <v>10.63996078069459</v>
      </c>
      <c r="H853" s="6">
        <f t="shared" si="32"/>
        <v>1.5786383756935862E-2</v>
      </c>
      <c r="I853" s="17">
        <f>G853/MAX(G$240:G853)-1</f>
        <v>-6.1509146753340738E-2</v>
      </c>
      <c r="N853" s="20"/>
      <c r="O853" s="20"/>
      <c r="S853" s="192"/>
      <c r="Y853" s="39"/>
      <c r="Z853" s="39"/>
      <c r="AA853" s="17"/>
      <c r="AC853" s="142"/>
      <c r="AE853" s="17"/>
      <c r="AG853" s="66"/>
      <c r="AI853" s="17"/>
    </row>
    <row r="854" spans="1:35" x14ac:dyDescent="0.25">
      <c r="A854" s="180">
        <f>IF('##zz500##'!B854&lt;&gt;"",'##zz500##'!B854,"")</f>
        <v>40373</v>
      </c>
      <c r="B854" s="192">
        <v>11105.13</v>
      </c>
      <c r="C854" s="146">
        <f t="shared" si="33"/>
        <v>1.0531057200575011E-2</v>
      </c>
      <c r="D854" s="143">
        <f>IF('##zz500##'!K854="","",IF('##zz500##'!K854="yes",D853,IF('##zz500##'!T854&lt;&gt;0,D853*(1+'##zz500##'!T854),D853*(1+C854))))</f>
        <v>3.70804593771873</v>
      </c>
      <c r="E854" s="6">
        <f t="shared" si="31"/>
        <v>0</v>
      </c>
      <c r="F854" s="17">
        <f>D854/MAX(D$240:D854)-1</f>
        <v>-4.255323482860085E-2</v>
      </c>
      <c r="G854" s="66">
        <f>IF('##zz500##'!K854="","",IF('##zz500##'!K854="no",G853*(1+E854),IF('##zz500##'!T854&lt;&gt;0,G853*(1+'##zz500##'!T854),G853*(1+'##zz500##'!P854))))</f>
        <v>10.540827658805176</v>
      </c>
      <c r="H854" s="6">
        <f t="shared" si="32"/>
        <v>-9.3170570768722483E-3</v>
      </c>
      <c r="I854" s="17">
        <f>G854/MAX(G$240:G854)-1</f>
        <v>-7.0253119599162472E-2</v>
      </c>
      <c r="N854" s="20"/>
      <c r="O854" s="20"/>
      <c r="S854" s="192"/>
      <c r="Y854" s="39"/>
      <c r="Z854" s="39"/>
      <c r="AA854" s="17"/>
      <c r="AC854" s="142"/>
      <c r="AE854" s="17"/>
      <c r="AG854" s="66"/>
      <c r="AI854" s="17"/>
    </row>
    <row r="855" spans="1:35" x14ac:dyDescent="0.25">
      <c r="A855" s="180">
        <f>IF('##zz500##'!B855&lt;&gt;"",'##zz500##'!B855,"")</f>
        <v>40374</v>
      </c>
      <c r="B855" s="192">
        <v>10888.03</v>
      </c>
      <c r="C855" s="146">
        <f t="shared" si="33"/>
        <v>-1.9549523508504474E-2</v>
      </c>
      <c r="D855" s="143">
        <f>IF('##zz500##'!K855="","",IF('##zz500##'!K855="yes",D854,IF('##zz500##'!T855&lt;&gt;0,D854*(1+'##zz500##'!T855),D854*(1+C855))))</f>
        <v>3.70804593771873</v>
      </c>
      <c r="E855" s="6">
        <f t="shared" si="31"/>
        <v>0</v>
      </c>
      <c r="F855" s="17">
        <f>D855/MAX(D$240:D855)-1</f>
        <v>-4.255323482860085E-2</v>
      </c>
      <c r="G855" s="66">
        <f>IF('##zz500##'!K855="","",IF('##zz500##'!K855="no",G854*(1+E855),IF('##zz500##'!T855&lt;&gt;0,G854*(1+'##zz500##'!T855),G854*(1+'##zz500##'!P855))))</f>
        <v>10.785187531702517</v>
      </c>
      <c r="H855" s="6">
        <f t="shared" si="32"/>
        <v>2.3182228265843818E-2</v>
      </c>
      <c r="I855" s="17">
        <f>G855/MAX(G$240:G855)-1</f>
        <v>-4.8699515188254106E-2</v>
      </c>
      <c r="N855" s="20"/>
      <c r="O855" s="20"/>
      <c r="S855" s="192"/>
      <c r="Y855" s="39"/>
      <c r="Z855" s="39"/>
      <c r="AA855" s="17"/>
      <c r="AC855" s="142"/>
      <c r="AE855" s="17"/>
      <c r="AG855" s="66"/>
      <c r="AI855" s="17"/>
    </row>
    <row r="856" spans="1:35" x14ac:dyDescent="0.25">
      <c r="A856" s="180">
        <f>IF('##zz500##'!B856&lt;&gt;"",'##zz500##'!B856,"")</f>
        <v>40375</v>
      </c>
      <c r="B856" s="192">
        <v>10977.66</v>
      </c>
      <c r="C856" s="146">
        <f t="shared" si="33"/>
        <v>8.2319758487072736E-3</v>
      </c>
      <c r="D856" s="143">
        <f>IF('##zz500##'!K856="","",IF('##zz500##'!K856="yes",D855,IF('##zz500##'!T856&lt;&gt;0,D855*(1+'##zz500##'!T856),D855*(1+C856))))</f>
        <v>3.70804593771873</v>
      </c>
      <c r="E856" s="6">
        <f t="shared" si="31"/>
        <v>0</v>
      </c>
      <c r="F856" s="17">
        <f>D856/MAX(D$240:D856)-1</f>
        <v>-4.255323482860085E-2</v>
      </c>
      <c r="G856" s="66">
        <f>IF('##zz500##'!K856="","",IF('##zz500##'!K856="no",G855*(1+E856),IF('##zz500##'!T856&lt;&gt;0,G855*(1+'##zz500##'!T856),G855*(1+'##zz500##'!P856))))</f>
        <v>10.721580506665465</v>
      </c>
      <c r="H856" s="6">
        <f t="shared" si="32"/>
        <v>-5.897628098731067E-3</v>
      </c>
      <c r="I856" s="17">
        <f>G856/MAX(G$240:G856)-1</f>
        <v>-5.4309931657816279E-2</v>
      </c>
      <c r="N856" s="20"/>
      <c r="O856" s="20"/>
      <c r="S856" s="192"/>
      <c r="Y856" s="39"/>
      <c r="Z856" s="39"/>
      <c r="AA856" s="17"/>
      <c r="AC856" s="142"/>
      <c r="AE856" s="17"/>
      <c r="AG856" s="66"/>
      <c r="AI856" s="17"/>
    </row>
    <row r="857" spans="1:35" x14ac:dyDescent="0.25">
      <c r="A857" s="180">
        <f>IF('##zz500##'!B857&lt;&gt;"",'##zz500##'!B857,"")</f>
        <v>40378</v>
      </c>
      <c r="B857" s="192">
        <v>11239.54</v>
      </c>
      <c r="C857" s="146">
        <f t="shared" si="33"/>
        <v>2.3855721528996288E-2</v>
      </c>
      <c r="D857" s="143">
        <f>IF('##zz500##'!K857="","",IF('##zz500##'!K857="yes",D856,IF('##zz500##'!T857&lt;&gt;0,D856*(1+'##zz500##'!T857),D856*(1+C857))))</f>
        <v>3.70804593771873</v>
      </c>
      <c r="E857" s="6">
        <f t="shared" si="31"/>
        <v>0</v>
      </c>
      <c r="F857" s="17">
        <f>D857/MAX(D$240:D857)-1</f>
        <v>-4.255323482860085E-2</v>
      </c>
      <c r="G857" s="66">
        <f>IF('##zz500##'!K857="","",IF('##zz500##'!K857="no",G856*(1+E857),IF('##zz500##'!T857&lt;&gt;0,G856*(1+'##zz500##'!T857),G856*(1+'##zz500##'!P857))))</f>
        <v>10.47938098374534</v>
      </c>
      <c r="H857" s="6">
        <f t="shared" si="32"/>
        <v>-2.2589908527903324E-2</v>
      </c>
      <c r="I857" s="17">
        <f>G857/MAX(G$240:G857)-1</f>
        <v>-7.567298379741294E-2</v>
      </c>
      <c r="N857" s="20"/>
      <c r="O857" s="20"/>
      <c r="S857" s="192"/>
      <c r="Y857" s="39"/>
      <c r="Z857" s="39"/>
      <c r="AA857" s="17"/>
      <c r="AC857" s="142"/>
      <c r="AE857" s="17"/>
      <c r="AG857" s="66"/>
      <c r="AI857" s="17"/>
    </row>
    <row r="858" spans="1:35" x14ac:dyDescent="0.25">
      <c r="A858" s="180">
        <f>IF('##zz500##'!B858&lt;&gt;"",'##zz500##'!B858,"")</f>
        <v>40379</v>
      </c>
      <c r="B858" s="192">
        <v>11549.38</v>
      </c>
      <c r="C858" s="146">
        <f t="shared" si="33"/>
        <v>2.7566964484311507E-2</v>
      </c>
      <c r="D858" s="143">
        <f>IF('##zz500##'!K858="","",IF('##zz500##'!K858="yes",D857,IF('##zz500##'!T858&lt;&gt;0,D857*(1+'##zz500##'!T858),D857*(1+C858))))</f>
        <v>3.70804593771873</v>
      </c>
      <c r="E858" s="6">
        <f t="shared" si="31"/>
        <v>0</v>
      </c>
      <c r="F858" s="17">
        <f>D858/MAX(D$240:D858)-1</f>
        <v>-4.255323482860085E-2</v>
      </c>
      <c r="G858" s="66">
        <f>IF('##zz500##'!K858="","",IF('##zz500##'!K858="no",G857*(1+E858),IF('##zz500##'!T858&lt;&gt;0,G857*(1+'##zz500##'!T858),G857*(1+'##zz500##'!P858))))</f>
        <v>10.423882015630758</v>
      </c>
      <c r="H858" s="6">
        <f t="shared" si="32"/>
        <v>-5.296015881154359E-3</v>
      </c>
      <c r="I858" s="17">
        <f>G858/MAX(G$240:G858)-1</f>
        <v>-8.0568234354601809E-2</v>
      </c>
      <c r="N858" s="20"/>
      <c r="O858" s="20"/>
      <c r="S858" s="192"/>
      <c r="Y858" s="39"/>
      <c r="Z858" s="39"/>
      <c r="AA858" s="17"/>
      <c r="AC858" s="142"/>
      <c r="AE858" s="17"/>
      <c r="AG858" s="66"/>
      <c r="AI858" s="17"/>
    </row>
    <row r="859" spans="1:35" x14ac:dyDescent="0.25">
      <c r="A859" s="180">
        <f>IF('##zz500##'!B859&lt;&gt;"",'##zz500##'!B859,"")</f>
        <v>40380</v>
      </c>
      <c r="B859" s="192">
        <v>11542.16</v>
      </c>
      <c r="C859" s="146">
        <f t="shared" si="33"/>
        <v>-6.2514178250250296E-4</v>
      </c>
      <c r="D859" s="143">
        <f>IF('##zz500##'!K859="","",IF('##zz500##'!K859="yes",D858,IF('##zz500##'!T859&lt;&gt;0,D858*(1+'##zz500##'!T859),D858*(1+C859))))</f>
        <v>3.7057278832716234</v>
      </c>
      <c r="E859" s="6">
        <f t="shared" si="31"/>
        <v>-6.2514178250250296E-4</v>
      </c>
      <c r="F859" s="17">
        <f>D859/MAX(D$240:D859)-1</f>
        <v>-4.3151774806031273E-2</v>
      </c>
      <c r="G859" s="66">
        <f>IF('##zz500##'!K859="","",IF('##zz500##'!K859="no",G858*(1+E859),IF('##zz500##'!T859&lt;&gt;0,G858*(1+'##zz500##'!T859),G858*(1+'##zz500##'!P859))))</f>
        <v>10.417365611446911</v>
      </c>
      <c r="H859" s="6">
        <f t="shared" si="32"/>
        <v>-6.2514178250250296E-4</v>
      </c>
      <c r="I859" s="17">
        <f>G859/MAX(G$240:G859)-1</f>
        <v>-8.1143009567466784E-2</v>
      </c>
      <c r="N859" s="20"/>
      <c r="O859" s="20"/>
      <c r="S859" s="192"/>
      <c r="Y859" s="39"/>
      <c r="Z859" s="39"/>
      <c r="AA859" s="17"/>
      <c r="AC859" s="142"/>
      <c r="AE859" s="17"/>
      <c r="AG859" s="66"/>
      <c r="AI859" s="17"/>
    </row>
    <row r="860" spans="1:35" x14ac:dyDescent="0.25">
      <c r="A860" s="180">
        <f>IF('##zz500##'!B860&lt;&gt;"",'##zz500##'!B860,"")</f>
        <v>40381</v>
      </c>
      <c r="B860" s="192">
        <v>11729.67</v>
      </c>
      <c r="C860" s="146">
        <f t="shared" si="33"/>
        <v>1.6245659391309841E-2</v>
      </c>
      <c r="D860" s="143">
        <f>IF('##zz500##'!K860="","",IF('##zz500##'!K860="yes",D859,IF('##zz500##'!T860&lt;&gt;0,D859*(1+'##zz500##'!T860),D859*(1+C860))))</f>
        <v>3.7659298762601336</v>
      </c>
      <c r="E860" s="6">
        <f t="shared" si="31"/>
        <v>1.6245659391309841E-2</v>
      </c>
      <c r="F860" s="17">
        <f>D860/MAX(D$240:D860)-1</f>
        <v>-2.760714445035084E-2</v>
      </c>
      <c r="G860" s="66">
        <f>IF('##zz500##'!K860="","",IF('##zz500##'!K860="no",G859*(1+E860),IF('##zz500##'!T860&lt;&gt;0,G859*(1+'##zz500##'!T860),G859*(1+'##zz500##'!P860))))</f>
        <v>10.586602584925222</v>
      </c>
      <c r="H860" s="6">
        <f t="shared" si="32"/>
        <v>1.6245659391309841E-2</v>
      </c>
      <c r="I860" s="17">
        <f>G860/MAX(G$240:G860)-1</f>
        <v>-6.6215571871575785E-2</v>
      </c>
      <c r="N860" s="20"/>
      <c r="O860" s="20"/>
      <c r="S860" s="192"/>
      <c r="Y860" s="39"/>
      <c r="Z860" s="39"/>
      <c r="AA860" s="17"/>
      <c r="AC860" s="142"/>
      <c r="AE860" s="17"/>
      <c r="AG860" s="66"/>
      <c r="AI860" s="17"/>
    </row>
    <row r="861" spans="1:35" x14ac:dyDescent="0.25">
      <c r="A861" s="180">
        <f>IF('##zz500##'!B861&lt;&gt;"",'##zz500##'!B861,"")</f>
        <v>40382</v>
      </c>
      <c r="B861" s="192">
        <v>11877.74</v>
      </c>
      <c r="C861" s="146">
        <f t="shared" si="33"/>
        <v>1.2623543543850646E-2</v>
      </c>
      <c r="D861" s="143">
        <f>IF('##zz500##'!K861="","",IF('##zz500##'!K861="yes",D860,IF('##zz500##'!T861&lt;&gt;0,D860*(1+'##zz500##'!T861),D860*(1+C861))))</f>
        <v>3.8134692560361914</v>
      </c>
      <c r="E861" s="6">
        <f t="shared" si="31"/>
        <v>1.2623543543850646E-2</v>
      </c>
      <c r="F861" s="17">
        <f>D861/MAX(D$240:D861)-1</f>
        <v>-1.5332100896590539E-2</v>
      </c>
      <c r="G861" s="66">
        <f>IF('##zz500##'!K861="","",IF('##zz500##'!K861="no",G860*(1+E861),IF('##zz500##'!T861&lt;&gt;0,G860*(1+'##zz500##'!T861),G860*(1+'##zz500##'!P861))))</f>
        <v>10.720243023637467</v>
      </c>
      <c r="H861" s="6">
        <f t="shared" si="32"/>
        <v>1.2623543543850646E-2</v>
      </c>
      <c r="I861" s="17">
        <f>G861/MAX(G$240:G861)-1</f>
        <v>-5.4427903482527018E-2</v>
      </c>
      <c r="N861" s="20"/>
      <c r="O861" s="20"/>
      <c r="S861" s="192"/>
      <c r="Y861" s="39"/>
      <c r="Z861" s="39"/>
      <c r="AA861" s="17"/>
      <c r="AC861" s="142"/>
      <c r="AE861" s="17"/>
      <c r="AG861" s="66"/>
      <c r="AI861" s="17"/>
    </row>
    <row r="862" spans="1:35" x14ac:dyDescent="0.25">
      <c r="A862" s="180">
        <f>IF('##zz500##'!B862&lt;&gt;"",'##zz500##'!B862,"")</f>
        <v>40385</v>
      </c>
      <c r="B862" s="192">
        <v>12144.2</v>
      </c>
      <c r="C862" s="146">
        <f t="shared" si="33"/>
        <v>2.2433560593176916E-2</v>
      </c>
      <c r="D862" s="143">
        <f>IF('##zz500##'!K862="","",IF('##zz500##'!K862="yes",D861,IF('##zz500##'!T862&lt;&gt;0,D861*(1+'##zz500##'!T862),D861*(1+C862))))</f>
        <v>3.8990189496616967</v>
      </c>
      <c r="E862" s="6">
        <f t="shared" si="31"/>
        <v>2.2433560593176916E-2</v>
      </c>
      <c r="F862" s="17">
        <f>D862/MAX(D$240:D862)-1</f>
        <v>0</v>
      </c>
      <c r="G862" s="66">
        <f>IF('##zz500##'!K862="","",IF('##zz500##'!K862="no",G861*(1+E862),IF('##zz500##'!T862&lt;&gt;0,G861*(1+'##zz500##'!T862),G861*(1+'##zz500##'!P862))))</f>
        <v>10.96073624508182</v>
      </c>
      <c r="H862" s="6">
        <f t="shared" si="32"/>
        <v>2.2433560593176916E-2</v>
      </c>
      <c r="I862" s="17">
        <f>G862/MAX(G$240:G862)-1</f>
        <v>-3.3215354560084953E-2</v>
      </c>
      <c r="N862" s="20"/>
      <c r="O862" s="20"/>
      <c r="S862" s="192"/>
      <c r="Y862" s="39"/>
      <c r="Z862" s="39"/>
      <c r="AA862" s="17"/>
      <c r="AC862" s="142"/>
      <c r="AE862" s="17"/>
      <c r="AG862" s="66"/>
      <c r="AI862" s="17"/>
    </row>
    <row r="863" spans="1:35" x14ac:dyDescent="0.25">
      <c r="A863" s="180">
        <f>IF('##zz500##'!B863&lt;&gt;"",'##zz500##'!B863,"")</f>
        <v>40386</v>
      </c>
      <c r="B863" s="192">
        <v>12130.03</v>
      </c>
      <c r="C863" s="146">
        <f t="shared" si="33"/>
        <v>-1.1668121407750753E-3</v>
      </c>
      <c r="D863" s="143">
        <f>IF('##zz500##'!K863="","",IF('##zz500##'!K863="yes",D862,IF('##zz500##'!T863&lt;&gt;0,D862*(1+'##zz500##'!T863),D862*(1+C863))))</f>
        <v>3.8944695270141194</v>
      </c>
      <c r="E863" s="6">
        <f t="shared" si="31"/>
        <v>-1.1668121407750753E-3</v>
      </c>
      <c r="F863" s="17">
        <f>D863/MAX(D$240:D863)-1</f>
        <v>-1.1668121407750753E-3</v>
      </c>
      <c r="G863" s="66">
        <f>IF('##zz500##'!K863="","",IF('##zz500##'!K863="no",G862*(1+E863),IF('##zz500##'!T863&lt;&gt;0,G862*(1+'##zz500##'!T863),G862*(1+'##zz500##'!P863))))</f>
        <v>10.947947124959226</v>
      </c>
      <c r="H863" s="6">
        <f t="shared" si="32"/>
        <v>-1.1668121407749643E-3</v>
      </c>
      <c r="I863" s="17">
        <f>G863/MAX(G$240:G863)-1</f>
        <v>-3.4343410621899051E-2</v>
      </c>
      <c r="N863" s="20"/>
      <c r="O863" s="20"/>
      <c r="S863" s="192"/>
      <c r="Y863" s="39"/>
      <c r="Z863" s="39"/>
      <c r="AA863" s="17"/>
      <c r="AC863" s="142"/>
      <c r="AE863" s="17"/>
      <c r="AG863" s="66"/>
      <c r="AI863" s="17"/>
    </row>
    <row r="864" spans="1:35" x14ac:dyDescent="0.25">
      <c r="A864" s="180">
        <f>IF('##zz500##'!B864&lt;&gt;"",'##zz500##'!B864,"")</f>
        <v>40387</v>
      </c>
      <c r="B864" s="192">
        <v>12411.31</v>
      </c>
      <c r="C864" s="146">
        <f t="shared" si="33"/>
        <v>2.3188730778077149E-2</v>
      </c>
      <c r="D864" s="143">
        <f>IF('##zz500##'!K864="","",IF('##zz500##'!K864="yes",D863,IF('##zz500##'!T864&lt;&gt;0,D863*(1+'##zz500##'!T864),D863*(1+C864))))</f>
        <v>3.9847773323994753</v>
      </c>
      <c r="E864" s="6">
        <f t="shared" si="31"/>
        <v>2.3188730778077149E-2</v>
      </c>
      <c r="F864" s="17">
        <f>D864/MAX(D$240:D864)-1</f>
        <v>0</v>
      </c>
      <c r="G864" s="66">
        <f>IF('##zz500##'!K864="","",IF('##zz500##'!K864="no",G863*(1+E864),IF('##zz500##'!T864&lt;&gt;0,G863*(1+'##zz500##'!T864),G863*(1+'##zz500##'!P864))))</f>
        <v>11.201816123412529</v>
      </c>
      <c r="H864" s="6">
        <f t="shared" si="32"/>
        <v>2.3188730778077149E-2</v>
      </c>
      <c r="I864" s="17">
        <f>G864/MAX(G$240:G864)-1</f>
        <v>-1.1951059946734177E-2</v>
      </c>
      <c r="N864" s="20"/>
      <c r="O864" s="20"/>
      <c r="S864" s="192"/>
      <c r="Y864" s="39"/>
      <c r="Z864" s="39"/>
      <c r="AA864" s="17"/>
      <c r="AC864" s="142"/>
      <c r="AE864" s="17"/>
      <c r="AG864" s="66"/>
      <c r="AI864" s="17"/>
    </row>
    <row r="865" spans="1:36" x14ac:dyDescent="0.25">
      <c r="A865" s="180">
        <f>IF('##zz500##'!B865&lt;&gt;"",'##zz500##'!B865,"")</f>
        <v>40388</v>
      </c>
      <c r="B865" s="192">
        <v>12483.63</v>
      </c>
      <c r="C865" s="146">
        <f t="shared" si="33"/>
        <v>5.8269433283029137E-3</v>
      </c>
      <c r="D865" s="143">
        <f>IF('##zz500##'!K865="","",IF('##zz500##'!K865="yes",D864,IF('##zz500##'!T865&lt;&gt;0,D864*(1+'##zz500##'!T865),D864*(1+C865))))</f>
        <v>3.9847773323994753</v>
      </c>
      <c r="E865" s="6">
        <f t="shared" si="31"/>
        <v>0</v>
      </c>
      <c r="F865" s="17">
        <f>D865/MAX(D$240:D865)-1</f>
        <v>0</v>
      </c>
      <c r="G865" s="66">
        <f>IF('##zz500##'!K865="","",IF('##zz500##'!K865="no",G864*(1+E865),IF('##zz500##'!T865&lt;&gt;0,G864*(1+'##zz500##'!T865),G864*(1+'##zz500##'!P865))))</f>
        <v>11.116449883566807</v>
      </c>
      <c r="H865" s="6">
        <f t="shared" si="32"/>
        <v>-7.6207499663649703E-3</v>
      </c>
      <c r="I865" s="17">
        <f>G865/MAX(G$240:G865)-1</f>
        <v>-1.9480733873411982E-2</v>
      </c>
      <c r="N865" s="20"/>
      <c r="O865" s="20"/>
      <c r="S865" s="192"/>
      <c r="Y865" s="39"/>
      <c r="Z865" s="39"/>
      <c r="AA865" s="17"/>
      <c r="AC865" s="142"/>
      <c r="AE865" s="17"/>
      <c r="AG865" s="66"/>
      <c r="AI865" s="17"/>
    </row>
    <row r="866" spans="1:36" x14ac:dyDescent="0.25">
      <c r="A866" s="180">
        <f>IF('##zz500##'!B866&lt;&gt;"",'##zz500##'!B866,"")</f>
        <v>40389</v>
      </c>
      <c r="B866" s="192">
        <v>12476.09</v>
      </c>
      <c r="C866" s="146">
        <f t="shared" si="33"/>
        <v>-6.0399098659602579E-4</v>
      </c>
      <c r="D866" s="143">
        <f>IF('##zz500##'!K866="","",IF('##zz500##'!K866="yes",D865,IF('##zz500##'!T866&lt;&gt;0,D865*(1+'##zz500##'!T866),D865*(1+C866))))</f>
        <v>3.9847773323994753</v>
      </c>
      <c r="E866" s="6">
        <f t="shared" si="31"/>
        <v>0</v>
      </c>
      <c r="F866" s="17">
        <f>D866/MAX(D$240:D866)-1</f>
        <v>0</v>
      </c>
      <c r="G866" s="66">
        <f>IF('##zz500##'!K866="","",IF('##zz500##'!K866="no",G865*(1+E866),IF('##zz500##'!T866&lt;&gt;0,G865*(1+'##zz500##'!T866),G865*(1+'##zz500##'!P866))))</f>
        <v>11.12416294046688</v>
      </c>
      <c r="H866" s="6">
        <f t="shared" si="32"/>
        <v>6.9384173732256471E-4</v>
      </c>
      <c r="I866" s="17">
        <f>G866/MAX(G$240:G866)-1</f>
        <v>-1.8800408682324465E-2</v>
      </c>
      <c r="N866" s="20"/>
      <c r="O866" s="20"/>
      <c r="S866" s="192"/>
      <c r="Y866" s="39"/>
      <c r="Z866" s="39"/>
      <c r="AA866" s="17"/>
      <c r="AC866" s="142"/>
      <c r="AE866" s="17"/>
      <c r="AG866" s="66"/>
      <c r="AI866" s="17"/>
    </row>
    <row r="867" spans="1:36" x14ac:dyDescent="0.25">
      <c r="A867" s="180">
        <f>IF('##zz500##'!B867&lt;&gt;"",'##zz500##'!B867,"")</f>
        <v>40392</v>
      </c>
      <c r="B867" s="192">
        <v>12748.85</v>
      </c>
      <c r="C867" s="146">
        <f t="shared" si="33"/>
        <v>2.1862618817273693E-2</v>
      </c>
      <c r="D867" s="143">
        <f>IF('##zz500##'!K867="","",IF('##zz500##'!K867="yes",D866,IF('##zz500##'!T867&lt;&gt;0,D866*(1+'##zz500##'!T867),D866*(1+C867))))</f>
        <v>4.0718950002894374</v>
      </c>
      <c r="E867" s="6">
        <f t="shared" si="31"/>
        <v>2.1862618817273693E-2</v>
      </c>
      <c r="F867" s="17">
        <f>D867/MAX(D$240:D867)-1</f>
        <v>0</v>
      </c>
      <c r="G867" s="66">
        <f>IF('##zz500##'!K867="","",IF('##zz500##'!K867="no",G866*(1+E867),IF('##zz500##'!T867&lt;&gt;0,G866*(1+'##zz500##'!T867),G866*(1+'##zz500##'!P867))))</f>
        <v>11.367366274495549</v>
      </c>
      <c r="H867" s="6">
        <f t="shared" si="32"/>
        <v>2.1862618817273693E-2</v>
      </c>
      <c r="I867" s="17">
        <f>G867/MAX(G$240:G867)-1</f>
        <v>0</v>
      </c>
      <c r="N867" s="20"/>
      <c r="O867" s="20"/>
      <c r="S867" s="192"/>
      <c r="Y867" s="39"/>
      <c r="Z867" s="39"/>
      <c r="AA867" s="17"/>
      <c r="AC867" s="142"/>
      <c r="AE867" s="17"/>
      <c r="AG867" s="66"/>
      <c r="AI867" s="17"/>
    </row>
    <row r="868" spans="1:36" x14ac:dyDescent="0.25">
      <c r="A868" s="180">
        <f>IF('##zz500##'!B868&lt;&gt;"",'##zz500##'!B868,"")</f>
        <v>40393</v>
      </c>
      <c r="B868" s="192">
        <v>12567.8</v>
      </c>
      <c r="C868" s="146">
        <f t="shared" si="33"/>
        <v>-1.4201280899845958E-2</v>
      </c>
      <c r="D868" s="143">
        <f>IF('##zz500##'!K868="","",IF('##zz500##'!K868="yes",D867,IF('##zz500##'!T868&lt;&gt;0,D867*(1+'##zz500##'!T868),D867*(1+C868))))</f>
        <v>4.0718950002894374</v>
      </c>
      <c r="E868" s="6">
        <f t="shared" si="31"/>
        <v>0</v>
      </c>
      <c r="F868" s="17">
        <f>D868/MAX(D$240:D868)-1</f>
        <v>0</v>
      </c>
      <c r="G868" s="66">
        <f>IF('##zz500##'!K868="","",IF('##zz500##'!K868="no",G867*(1+E868),IF('##zz500##'!T868&lt;&gt;0,G867*(1+'##zz500##'!T868),G867*(1+'##zz500##'!P868))))</f>
        <v>11.565154559025185</v>
      </c>
      <c r="H868" s="6">
        <f t="shared" si="32"/>
        <v>1.7399657911384869E-2</v>
      </c>
      <c r="I868" s="17">
        <f>G868/MAX(G$240:G868)-1</f>
        <v>0</v>
      </c>
      <c r="N868" s="20"/>
      <c r="O868" s="20"/>
      <c r="S868" s="192"/>
      <c r="Y868" s="39"/>
      <c r="Z868" s="39"/>
      <c r="AA868" s="17"/>
      <c r="AC868" s="142"/>
      <c r="AE868" s="17"/>
      <c r="AF868" s="14"/>
      <c r="AG868" s="66"/>
      <c r="AI868" s="17"/>
      <c r="AJ868" s="14"/>
    </row>
    <row r="869" spans="1:36" x14ac:dyDescent="0.25">
      <c r="A869" s="180">
        <f>IF('##zz500##'!B869&lt;&gt;"",'##zz500##'!B869,"")</f>
        <v>40394</v>
      </c>
      <c r="B869" s="192">
        <v>12702.4</v>
      </c>
      <c r="C869" s="146">
        <f t="shared" si="33"/>
        <v>1.0709909451137145E-2</v>
      </c>
      <c r="D869" s="143">
        <f>IF('##zz500##'!K869="","",IF('##zz500##'!K869="yes",D868,IF('##zz500##'!T869&lt;&gt;0,D868*(1+'##zz500##'!T869),D868*(1+C869))))</f>
        <v>4.1155046270370752</v>
      </c>
      <c r="E869" s="6">
        <f t="shared" si="31"/>
        <v>1.0709909451137145E-2</v>
      </c>
      <c r="F869" s="17">
        <f>D869/MAX(D$240:D869)-1</f>
        <v>0</v>
      </c>
      <c r="G869" s="66">
        <f>IF('##zz500##'!K869="","",IF('##zz500##'!K869="no",G868*(1+E869),IF('##zz500##'!T869&lt;&gt;0,G868*(1+'##zz500##'!T869),G868*(1+'##zz500##'!P869))))</f>
        <v>11.689016317140752</v>
      </c>
      <c r="H869" s="6">
        <f t="shared" si="32"/>
        <v>1.0709909451137145E-2</v>
      </c>
      <c r="I869" s="17">
        <f>G869/MAX(G$240:G869)-1</f>
        <v>0</v>
      </c>
      <c r="N869" s="20"/>
      <c r="O869" s="20"/>
      <c r="S869" s="192"/>
      <c r="Y869" s="39"/>
      <c r="Z869" s="39"/>
      <c r="AA869" s="17"/>
      <c r="AC869" s="142"/>
      <c r="AE869" s="17"/>
      <c r="AG869" s="66"/>
      <c r="AI869" s="17"/>
    </row>
    <row r="870" spans="1:36" x14ac:dyDescent="0.25">
      <c r="A870" s="180">
        <f>IF('##zz500##'!B870&lt;&gt;"",'##zz500##'!B870,"")</f>
        <v>40395</v>
      </c>
      <c r="B870" s="192">
        <v>12754.86</v>
      </c>
      <c r="C870" s="146">
        <f t="shared" si="33"/>
        <v>4.1299282025444306E-3</v>
      </c>
      <c r="D870" s="143">
        <f>IF('##zz500##'!K870="","",IF('##zz500##'!K870="yes",D869,IF('##zz500##'!T870&lt;&gt;0,D869*(1+'##zz500##'!T870),D869*(1+C870))))</f>
        <v>4.1325013656639777</v>
      </c>
      <c r="E870" s="6">
        <f t="shared" si="31"/>
        <v>4.1299282025444306E-3</v>
      </c>
      <c r="F870" s="17">
        <f>D870/MAX(D$240:D870)-1</f>
        <v>0</v>
      </c>
      <c r="G870" s="66">
        <f>IF('##zz500##'!K870="","",IF('##zz500##'!K870="no",G869*(1+E870),IF('##zz500##'!T870&lt;&gt;0,G869*(1+'##zz500##'!T870),G869*(1+'##zz500##'!P870))))</f>
        <v>11.737291115288913</v>
      </c>
      <c r="H870" s="6">
        <f t="shared" si="32"/>
        <v>4.1299282025444306E-3</v>
      </c>
      <c r="I870" s="17">
        <f>G870/MAX(G$240:G870)-1</f>
        <v>0</v>
      </c>
      <c r="N870" s="20"/>
      <c r="O870" s="20"/>
      <c r="S870" s="192"/>
      <c r="Y870" s="39"/>
      <c r="Z870" s="39"/>
      <c r="AA870" s="17"/>
      <c r="AC870" s="142"/>
      <c r="AE870" s="17"/>
      <c r="AG870" s="66"/>
      <c r="AI870" s="17"/>
    </row>
    <row r="871" spans="1:36" x14ac:dyDescent="0.25">
      <c r="A871" s="180">
        <f>IF('##zz500##'!B871&lt;&gt;"",'##zz500##'!B871,"")</f>
        <v>40396</v>
      </c>
      <c r="B871" s="192">
        <v>12967.07</v>
      </c>
      <c r="C871" s="146">
        <f t="shared" si="33"/>
        <v>1.6637579714712691E-2</v>
      </c>
      <c r="D871" s="143">
        <f>IF('##zz500##'!K871="","",IF('##zz500##'!K871="yes",D870,IF('##zz500##'!T871&lt;&gt;0,D870*(1+'##zz500##'!T871),D870*(1+C871))))</f>
        <v>4.2012561865563711</v>
      </c>
      <c r="E871" s="6">
        <f t="shared" si="31"/>
        <v>1.6637579714712691E-2</v>
      </c>
      <c r="F871" s="17">
        <f>D871/MAX(D$240:D871)-1</f>
        <v>0</v>
      </c>
      <c r="G871" s="66">
        <f>IF('##zz500##'!K871="","",IF('##zz500##'!K871="no",G870*(1+E871),IF('##zz500##'!T871&lt;&gt;0,G870*(1+'##zz500##'!T871),G870*(1+'##zz500##'!P871))))</f>
        <v>11.932571231854322</v>
      </c>
      <c r="H871" s="6">
        <f t="shared" si="32"/>
        <v>1.6637579714712691E-2</v>
      </c>
      <c r="I871" s="17">
        <f>G871/MAX(G$240:G871)-1</f>
        <v>0</v>
      </c>
      <c r="N871" s="20"/>
      <c r="O871" s="20"/>
      <c r="S871" s="192"/>
      <c r="Y871" s="39"/>
      <c r="Z871" s="39"/>
      <c r="AA871" s="17"/>
      <c r="AC871" s="142"/>
      <c r="AE871" s="17"/>
      <c r="AG871" s="66"/>
      <c r="AI871" s="17"/>
    </row>
    <row r="872" spans="1:36" x14ac:dyDescent="0.25">
      <c r="A872" s="180">
        <f>IF('##zz500##'!B872&lt;&gt;"",'##zz500##'!B872,"")</f>
        <v>40399</v>
      </c>
      <c r="B872" s="192">
        <v>13144.78</v>
      </c>
      <c r="C872" s="146">
        <f t="shared" si="33"/>
        <v>1.3704715097551112E-2</v>
      </c>
      <c r="D872" s="143">
        <f>IF('##zz500##'!K872="","",IF('##zz500##'!K872="yes",D871,IF('##zz500##'!T872&lt;&gt;0,D871*(1+'##zz500##'!T872),D871*(1+C872))))</f>
        <v>4.25883320564495</v>
      </c>
      <c r="E872" s="6">
        <f t="shared" si="31"/>
        <v>1.3704715097551112E-2</v>
      </c>
      <c r="F872" s="17">
        <f>D872/MAX(D$240:D872)-1</f>
        <v>0</v>
      </c>
      <c r="G872" s="66">
        <f>IF('##zz500##'!K872="","",IF('##zz500##'!K872="no",G871*(1+E872),IF('##zz500##'!T872&lt;&gt;0,G871*(1+'##zz500##'!T872),G871*(1+'##zz500##'!P872))))</f>
        <v>12.09610372096812</v>
      </c>
      <c r="H872" s="6">
        <f t="shared" si="32"/>
        <v>1.3704715097551112E-2</v>
      </c>
      <c r="I872" s="17">
        <f>G872/MAX(G$240:G872)-1</f>
        <v>0</v>
      </c>
      <c r="N872" s="20"/>
      <c r="O872" s="20"/>
      <c r="S872" s="192"/>
      <c r="Y872" s="39"/>
      <c r="Z872" s="39"/>
      <c r="AA872" s="17"/>
      <c r="AC872" s="142"/>
      <c r="AE872" s="17"/>
      <c r="AG872" s="66"/>
      <c r="AI872" s="17"/>
    </row>
    <row r="873" spans="1:36" x14ac:dyDescent="0.25">
      <c r="A873" s="180">
        <f>IF('##zz500##'!B873&lt;&gt;"",'##zz500##'!B873,"")</f>
        <v>40400</v>
      </c>
      <c r="B873" s="192">
        <v>12785.61</v>
      </c>
      <c r="C873" s="146">
        <f t="shared" si="33"/>
        <v>-2.7324154531304434E-2</v>
      </c>
      <c r="D873" s="143">
        <f>IF('##zz500##'!K873="","",IF('##zz500##'!K873="yes",D872,IF('##zz500##'!T873&lt;&gt;0,D872*(1+'##zz500##'!T873),D872*(1+C873))))</f>
        <v>4.1424641890108571</v>
      </c>
      <c r="E873" s="6">
        <f t="shared" si="31"/>
        <v>-2.7324154531304323E-2</v>
      </c>
      <c r="F873" s="17">
        <f>D873/MAX(D$240:D873)-1</f>
        <v>-2.7324154531304323E-2</v>
      </c>
      <c r="G873" s="66">
        <f>IF('##zz500##'!K873="","",IF('##zz500##'!K873="no",G872*(1+E873),IF('##zz500##'!T873&lt;&gt;0,G872*(1+'##zz500##'!T873),G872*(1+'##zz500##'!P873))))</f>
        <v>11.765587913669702</v>
      </c>
      <c r="H873" s="6">
        <f t="shared" si="32"/>
        <v>-2.7324154531304323E-2</v>
      </c>
      <c r="I873" s="17">
        <f>G873/MAX(G$240:G873)-1</f>
        <v>-2.7324154531304323E-2</v>
      </c>
      <c r="N873" s="20"/>
      <c r="O873" s="20"/>
      <c r="S873" s="192"/>
      <c r="Y873" s="39"/>
      <c r="Z873" s="39"/>
      <c r="AA873" s="17"/>
      <c r="AC873" s="142"/>
      <c r="AE873" s="17"/>
      <c r="AG873" s="66"/>
      <c r="AI873" s="17"/>
    </row>
    <row r="874" spans="1:36" x14ac:dyDescent="0.25">
      <c r="A874" s="180">
        <f>IF('##zz500##'!B874&lt;&gt;"",'##zz500##'!B874,"")</f>
        <v>40401</v>
      </c>
      <c r="B874" s="192">
        <v>12988.83</v>
      </c>
      <c r="C874" s="146">
        <f t="shared" si="33"/>
        <v>1.5894431317707847E-2</v>
      </c>
      <c r="D874" s="143">
        <f>IF('##zz500##'!K874="","",IF('##zz500##'!K874="yes",D873,IF('##zz500##'!T874&lt;&gt;0,D873*(1+'##zz500##'!T874),D873*(1+C874))))</f>
        <v>4.2083063015491549</v>
      </c>
      <c r="E874" s="6">
        <f t="shared" si="31"/>
        <v>1.5894431317707847E-2</v>
      </c>
      <c r="F874" s="17">
        <f>D874/MAX(D$240:D874)-1</f>
        <v>-1.1864025111108734E-2</v>
      </c>
      <c r="G874" s="66">
        <f>IF('##zz500##'!K874="","",IF('##zz500##'!K874="no",G873*(1+E874),IF('##zz500##'!T874&lt;&gt;0,G873*(1+'##zz500##'!T874),G873*(1+'##zz500##'!P874))))</f>
        <v>11.952595242675978</v>
      </c>
      <c r="H874" s="6">
        <f t="shared" si="32"/>
        <v>1.5894431317707847E-2</v>
      </c>
      <c r="I874" s="17">
        <f>G874/MAX(G$240:G874)-1</f>
        <v>-1.1864025111108845E-2</v>
      </c>
      <c r="N874" s="20"/>
      <c r="O874" s="20"/>
      <c r="S874" s="192"/>
      <c r="Y874" s="39"/>
      <c r="Z874" s="39"/>
      <c r="AA874" s="17"/>
      <c r="AC874" s="142"/>
      <c r="AE874" s="17"/>
      <c r="AG874" s="66"/>
      <c r="AI874" s="17"/>
    </row>
    <row r="875" spans="1:36" x14ac:dyDescent="0.25">
      <c r="A875" s="180">
        <f>IF('##zz500##'!B875&lt;&gt;"",'##zz500##'!B875,"")</f>
        <v>40402</v>
      </c>
      <c r="B875" s="192">
        <v>12939.54</v>
      </c>
      <c r="C875" s="146">
        <f t="shared" si="33"/>
        <v>-3.7947990696620693E-3</v>
      </c>
      <c r="D875" s="143">
        <f>IF('##zz500##'!K875="","",IF('##zz500##'!K875="yes",D874,IF('##zz500##'!T875&lt;&gt;0,D874*(1+'##zz500##'!T875),D874*(1+C875))))</f>
        <v>4.1923366247111833</v>
      </c>
      <c r="E875" s="6">
        <f t="shared" si="31"/>
        <v>-3.7947990696620693E-3</v>
      </c>
      <c r="F875" s="17">
        <f>D875/MAX(D$240:D875)-1</f>
        <v>-1.5613802589316661E-2</v>
      </c>
      <c r="G875" s="66">
        <f>IF('##zz500##'!K875="","",IF('##zz500##'!K875="no",G874*(1+E875),IF('##zz500##'!T875&lt;&gt;0,G874*(1+'##zz500##'!T875),G874*(1+'##zz500##'!P875))))</f>
        <v>11.907237545369023</v>
      </c>
      <c r="H875" s="6">
        <f t="shared" si="32"/>
        <v>-3.7947990696620693E-3</v>
      </c>
      <c r="I875" s="17">
        <f>G875/MAX(G$240:G875)-1</f>
        <v>-1.5613802589316883E-2</v>
      </c>
      <c r="N875" s="20"/>
      <c r="O875" s="20"/>
      <c r="S875" s="192"/>
      <c r="Y875" s="39"/>
      <c r="Z875" s="39"/>
      <c r="AA875" s="17"/>
      <c r="AC875" s="142"/>
      <c r="AE875" s="17"/>
      <c r="AG875" s="66"/>
      <c r="AI875" s="17"/>
    </row>
    <row r="876" spans="1:36" x14ac:dyDescent="0.25">
      <c r="A876" s="180">
        <f>IF('##zz500##'!B876&lt;&gt;"",'##zz500##'!B876,"")</f>
        <v>40403</v>
      </c>
      <c r="B876" s="192">
        <v>13123.03</v>
      </c>
      <c r="C876" s="146">
        <f t="shared" si="33"/>
        <v>1.4180565924290844E-2</v>
      </c>
      <c r="D876" s="143">
        <f>IF('##zz500##'!K876="","",IF('##zz500##'!K876="yes",D875,IF('##zz500##'!T876&lt;&gt;0,D875*(1+'##zz500##'!T876),D875*(1+C876))))</f>
        <v>4.2517863305947188</v>
      </c>
      <c r="E876" s="6">
        <f t="shared" si="31"/>
        <v>1.4180565924290844E-2</v>
      </c>
      <c r="F876" s="17">
        <f>D876/MAX(D$240:D876)-1</f>
        <v>-1.6546492219725595E-3</v>
      </c>
      <c r="G876" s="66">
        <f>IF('##zz500##'!K876="","",IF('##zz500##'!K876="no",G875*(1+E876),IF('##zz500##'!T876&lt;&gt;0,G875*(1+'##zz500##'!T876),G875*(1+'##zz500##'!P876))))</f>
        <v>12.076088912357319</v>
      </c>
      <c r="H876" s="6">
        <f t="shared" si="32"/>
        <v>1.4180565924290844E-2</v>
      </c>
      <c r="I876" s="17">
        <f>G876/MAX(G$240:G876)-1</f>
        <v>-1.6546492219726705E-3</v>
      </c>
      <c r="N876" s="20"/>
      <c r="O876" s="20"/>
      <c r="S876" s="192"/>
      <c r="Y876" s="39"/>
      <c r="Z876" s="39"/>
      <c r="AA876" s="17"/>
      <c r="AC876" s="142"/>
      <c r="AE876" s="17"/>
      <c r="AG876" s="66"/>
      <c r="AI876" s="17"/>
    </row>
    <row r="877" spans="1:36" x14ac:dyDescent="0.25">
      <c r="A877" s="180">
        <f>IF('##zz500##'!B877&lt;&gt;"",'##zz500##'!B877,"")</f>
        <v>40406</v>
      </c>
      <c r="B877" s="192">
        <v>13302.76</v>
      </c>
      <c r="C877" s="146">
        <f t="shared" si="33"/>
        <v>1.369576995556665E-2</v>
      </c>
      <c r="D877" s="143">
        <f>IF('##zz500##'!K877="","",IF('##zz500##'!K877="yes",D876,IF('##zz500##'!T877&lt;&gt;0,D876*(1+'##zz500##'!T877),D876*(1+C877))))</f>
        <v>4.3100178180787667</v>
      </c>
      <c r="E877" s="6">
        <f t="shared" si="31"/>
        <v>1.369576995556665E-2</v>
      </c>
      <c r="F877" s="17">
        <f>D877/MAX(D$240:D877)-1</f>
        <v>0</v>
      </c>
      <c r="G877" s="66">
        <f>IF('##zz500##'!K877="","",IF('##zz500##'!K877="no",G876*(1+E877),IF('##zz500##'!T877&lt;&gt;0,G876*(1+'##zz500##'!T877),G876*(1+'##zz500##'!P877))))</f>
        <v>12.241480248063933</v>
      </c>
      <c r="H877" s="6">
        <f t="shared" si="32"/>
        <v>1.369576995556665E-2</v>
      </c>
      <c r="I877" s="17">
        <f>G877/MAX(G$240:G877)-1</f>
        <v>0</v>
      </c>
      <c r="N877" s="20"/>
      <c r="O877" s="20"/>
      <c r="S877" s="192"/>
      <c r="Y877" s="39"/>
      <c r="Z877" s="39"/>
      <c r="AA877" s="17"/>
      <c r="AC877" s="142"/>
      <c r="AE877" s="17"/>
      <c r="AG877" s="66"/>
      <c r="AI877" s="17"/>
    </row>
    <row r="878" spans="1:36" x14ac:dyDescent="0.25">
      <c r="A878" s="180">
        <f>IF('##zz500##'!B878&lt;&gt;"",'##zz500##'!B878,"")</f>
        <v>40407</v>
      </c>
      <c r="B878" s="192">
        <v>13339.95</v>
      </c>
      <c r="C878" s="146">
        <f t="shared" si="33"/>
        <v>2.7956604494105974E-3</v>
      </c>
      <c r="D878" s="143">
        <f>IF('##zz500##'!K878="","",IF('##zz500##'!K878="yes",D877,IF('##zz500##'!T878&lt;&gt;0,D877*(1+'##zz500##'!T878),D877*(1+C878))))</f>
        <v>4.3220671644290247</v>
      </c>
      <c r="E878" s="6">
        <f t="shared" si="31"/>
        <v>2.7956604494105974E-3</v>
      </c>
      <c r="F878" s="17">
        <f>D878/MAX(D$240:D878)-1</f>
        <v>0</v>
      </c>
      <c r="G878" s="66">
        <f>IF('##zz500##'!K878="","",IF('##zz500##'!K878="no",G877*(1+E878),IF('##zz500##'!T878&lt;&gt;0,G877*(1+'##zz500##'!T878),G877*(1+'##zz500##'!P878))))</f>
        <v>12.275703270235686</v>
      </c>
      <c r="H878" s="6">
        <f t="shared" si="32"/>
        <v>2.7956604494105974E-3</v>
      </c>
      <c r="I878" s="17">
        <f>G878/MAX(G$240:G878)-1</f>
        <v>0</v>
      </c>
      <c r="N878" s="20"/>
      <c r="O878" s="20"/>
      <c r="S878" s="192"/>
      <c r="Y878" s="39"/>
      <c r="Z878" s="39"/>
      <c r="AA878" s="17"/>
      <c r="AC878" s="142"/>
      <c r="AE878" s="17"/>
      <c r="AG878" s="66"/>
      <c r="AI878" s="17"/>
    </row>
    <row r="879" spans="1:36" x14ac:dyDescent="0.25">
      <c r="A879" s="180">
        <f>IF('##zz500##'!B879&lt;&gt;"",'##zz500##'!B879,"")</f>
        <v>40408</v>
      </c>
      <c r="B879" s="192">
        <v>13308.3</v>
      </c>
      <c r="C879" s="146">
        <f t="shared" si="33"/>
        <v>-2.3725726108420053E-3</v>
      </c>
      <c r="D879" s="143">
        <f>IF('##zz500##'!K879="","",IF('##zz500##'!K879="yes",D878,IF('##zz500##'!T879&lt;&gt;0,D878*(1+'##zz500##'!T879),D878*(1+C879))))</f>
        <v>4.3118127462524809</v>
      </c>
      <c r="E879" s="6">
        <f t="shared" si="31"/>
        <v>-2.3725726108420053E-3</v>
      </c>
      <c r="F879" s="17">
        <f>D879/MAX(D$240:D879)-1</f>
        <v>-2.3725726108420053E-3</v>
      </c>
      <c r="G879" s="66">
        <f>IF('##zz500##'!K879="","",IF('##zz500##'!K879="no",G878*(1+E879),IF('##zz500##'!T879&lt;&gt;0,G878*(1+'##zz500##'!T879),G878*(1+'##zz500##'!P879))))</f>
        <v>12.246578272877901</v>
      </c>
      <c r="H879" s="6">
        <f t="shared" si="32"/>
        <v>-2.3725726108420053E-3</v>
      </c>
      <c r="I879" s="17">
        <f>G879/MAX(G$240:G879)-1</f>
        <v>-2.3725726108420053E-3</v>
      </c>
      <c r="N879" s="20"/>
      <c r="O879" s="20"/>
      <c r="S879" s="192"/>
      <c r="Y879" s="39"/>
      <c r="Z879" s="39"/>
      <c r="AA879" s="17"/>
      <c r="AC879" s="142"/>
      <c r="AE879" s="17"/>
      <c r="AG879" s="66"/>
      <c r="AI879" s="17"/>
    </row>
    <row r="880" spans="1:36" x14ac:dyDescent="0.25">
      <c r="A880" s="180">
        <f>IF('##zz500##'!B880&lt;&gt;"",'##zz500##'!B880,"")</f>
        <v>40409</v>
      </c>
      <c r="B880" s="192">
        <v>13337.94</v>
      </c>
      <c r="C880" s="146">
        <f t="shared" si="33"/>
        <v>2.2271815333290146E-3</v>
      </c>
      <c r="D880" s="143">
        <f>IF('##zz500##'!K880="","",IF('##zz500##'!K880="yes",D879,IF('##zz500##'!T880&lt;&gt;0,D879*(1+'##zz500##'!T880),D879*(1+C880))))</f>
        <v>4.3214159359761073</v>
      </c>
      <c r="E880" s="6">
        <f t="shared" si="31"/>
        <v>2.2271815333290146E-3</v>
      </c>
      <c r="F880" s="17">
        <f>D880/MAX(D$240:D880)-1</f>
        <v>-1.5067522741829542E-4</v>
      </c>
      <c r="G880" s="66">
        <f>IF('##zz500##'!K880="","",IF('##zz500##'!K880="no",G879*(1+E880),IF('##zz500##'!T880&lt;&gt;0,G879*(1+'##zz500##'!T880),G879*(1+'##zz500##'!P880))))</f>
        <v>12.273853625853723</v>
      </c>
      <c r="H880" s="6">
        <f t="shared" si="32"/>
        <v>2.2271815333290146E-3</v>
      </c>
      <c r="I880" s="17">
        <f>G880/MAX(G$240:G880)-1</f>
        <v>-1.5067522741829542E-4</v>
      </c>
      <c r="N880" s="20"/>
      <c r="O880" s="20"/>
      <c r="S880" s="192"/>
      <c r="Y880" s="39"/>
      <c r="Z880" s="39"/>
      <c r="AA880" s="17"/>
      <c r="AC880" s="142"/>
      <c r="AE880" s="17"/>
      <c r="AG880" s="66"/>
      <c r="AI880" s="17"/>
    </row>
    <row r="881" spans="1:36" x14ac:dyDescent="0.25">
      <c r="A881" s="180">
        <f>IF('##zz500##'!B881&lt;&gt;"",'##zz500##'!B881,"")</f>
        <v>40410</v>
      </c>
      <c r="B881" s="192">
        <v>13275.78</v>
      </c>
      <c r="C881" s="146">
        <f t="shared" si="33"/>
        <v>-4.6603898353119178E-3</v>
      </c>
      <c r="D881" s="143">
        <f>IF('##zz500##'!K881="","",IF('##zz500##'!K881="yes",D880,IF('##zz500##'!T881&lt;&gt;0,D880*(1+'##zz500##'!T881),D880*(1+C881))))</f>
        <v>4.3012764530739291</v>
      </c>
      <c r="E881" s="6">
        <f t="shared" si="31"/>
        <v>-4.6603898353119178E-3</v>
      </c>
      <c r="F881" s="17">
        <f>D881/MAX(D$240:D881)-1</f>
        <v>-4.8103628574319712E-3</v>
      </c>
      <c r="G881" s="66">
        <f>IF('##zz500##'!K881="","",IF('##zz500##'!K881="no",G880*(1+E881),IF('##zz500##'!T881&lt;&gt;0,G880*(1+'##zz500##'!T881),G880*(1+'##zz500##'!P881))))</f>
        <v>12.216652683175688</v>
      </c>
      <c r="H881" s="6">
        <f t="shared" si="32"/>
        <v>-4.6603898353119178E-3</v>
      </c>
      <c r="I881" s="17">
        <f>G881/MAX(G$240:G881)-1</f>
        <v>-4.8103628574319712E-3</v>
      </c>
      <c r="N881" s="20"/>
      <c r="O881" s="20"/>
      <c r="S881" s="192"/>
      <c r="Y881" s="39"/>
      <c r="Z881" s="39"/>
      <c r="AA881" s="17"/>
      <c r="AC881" s="142"/>
      <c r="AE881" s="17"/>
      <c r="AG881" s="66"/>
      <c r="AI881" s="17"/>
    </row>
    <row r="882" spans="1:36" x14ac:dyDescent="0.25">
      <c r="A882" s="180">
        <f>IF('##zz500##'!B882&lt;&gt;"",'##zz500##'!B882,"")</f>
        <v>40413</v>
      </c>
      <c r="B882" s="192">
        <v>13442.86</v>
      </c>
      <c r="C882" s="146">
        <f t="shared" si="33"/>
        <v>1.2585324553434862E-2</v>
      </c>
      <c r="D882" s="143">
        <f>IF('##zz500##'!K882="","",IF('##zz500##'!K882="yes",D881,IF('##zz500##'!T882&lt;&gt;0,D881*(1+'##zz500##'!T882),D881*(1+C882))))</f>
        <v>4.3554094132299115</v>
      </c>
      <c r="E882" s="6">
        <f t="shared" ref="E882:E945" si="34">D882/D881-1</f>
        <v>1.2585324553434862E-2</v>
      </c>
      <c r="F882" s="17">
        <f>D882/MAX(D$240:D882)-1</f>
        <v>0</v>
      </c>
      <c r="G882" s="66">
        <f>IF('##zz500##'!K882="","",IF('##zz500##'!K882="no",G881*(1+E882),IF('##zz500##'!T882&lt;&gt;0,G881*(1+'##zz500##'!T882),G881*(1+'##zz500##'!P882))))</f>
        <v>12.370403222150046</v>
      </c>
      <c r="H882" s="6">
        <f t="shared" ref="H882:H945" si="35">G882/G881-1</f>
        <v>1.2585324553434862E-2</v>
      </c>
      <c r="I882" s="17">
        <f>G882/MAX(G$240:G882)-1</f>
        <v>0</v>
      </c>
      <c r="N882" s="20"/>
      <c r="O882" s="20"/>
      <c r="S882" s="192"/>
      <c r="Y882" s="39"/>
      <c r="Z882" s="39"/>
      <c r="AA882" s="17"/>
      <c r="AC882" s="142"/>
      <c r="AE882" s="17"/>
      <c r="AG882" s="66"/>
      <c r="AI882" s="17"/>
    </row>
    <row r="883" spans="1:36" x14ac:dyDescent="0.25">
      <c r="A883" s="180">
        <f>IF('##zz500##'!B883&lt;&gt;"",'##zz500##'!B883,"")</f>
        <v>40414</v>
      </c>
      <c r="B883" s="192">
        <v>13534.17</v>
      </c>
      <c r="C883" s="146">
        <f t="shared" si="33"/>
        <v>6.7924533916146057E-3</v>
      </c>
      <c r="D883" s="143">
        <f>IF('##zz500##'!K883="","",IF('##zz500##'!K883="yes",D882,IF('##zz500##'!T883&lt;&gt;0,D882*(1+'##zz500##'!T883),D882*(1+C883))))</f>
        <v>4.3849933286706753</v>
      </c>
      <c r="E883" s="6">
        <f t="shared" si="34"/>
        <v>6.7924533916146057E-3</v>
      </c>
      <c r="F883" s="17">
        <f>D883/MAX(D$240:D883)-1</f>
        <v>0</v>
      </c>
      <c r="G883" s="66">
        <f>IF('##zz500##'!K883="","",IF('##zz500##'!K883="no",G882*(1+E883),IF('##zz500##'!T883&lt;&gt;0,G882*(1+'##zz500##'!T883),G882*(1+'##zz500##'!P883))))</f>
        <v>12.454428609471979</v>
      </c>
      <c r="H883" s="6">
        <f t="shared" si="35"/>
        <v>6.7924533916146057E-3</v>
      </c>
      <c r="I883" s="17">
        <f>G883/MAX(G$240:G883)-1</f>
        <v>0</v>
      </c>
      <c r="N883" s="20"/>
      <c r="O883" s="20"/>
      <c r="S883" s="192"/>
      <c r="Y883" s="39"/>
      <c r="Z883" s="39"/>
      <c r="AA883" s="17"/>
      <c r="AC883" s="142"/>
      <c r="AE883" s="17"/>
      <c r="AG883" s="66"/>
      <c r="AI883" s="17"/>
    </row>
    <row r="884" spans="1:36" x14ac:dyDescent="0.25">
      <c r="A884" s="180">
        <f>IF('##zz500##'!B884&lt;&gt;"",'##zz500##'!B884,"")</f>
        <v>40415</v>
      </c>
      <c r="B884" s="192">
        <v>13218.37</v>
      </c>
      <c r="C884" s="146">
        <f t="shared" si="33"/>
        <v>-2.3333532828389125E-2</v>
      </c>
      <c r="D884" s="143">
        <f>IF('##zz500##'!K884="","",IF('##zz500##'!K884="yes",D883,IF('##zz500##'!T884&lt;&gt;0,D883*(1+'##zz500##'!T884),D883*(1+C884))))</f>
        <v>4.3008407583006258</v>
      </c>
      <c r="E884" s="6">
        <f t="shared" si="34"/>
        <v>-1.9191037263347588E-2</v>
      </c>
      <c r="F884" s="17">
        <f>D884/MAX(D$240:D884)-1</f>
        <v>-1.9191037263347588E-2</v>
      </c>
      <c r="G884" s="66">
        <f>IF('##zz500##'!K884="","",IF('##zz500##'!K884="no",G883*(1+E884),IF('##zz500##'!T884&lt;&gt;0,G883*(1+'##zz500##'!T884),G883*(1+'##zz500##'!P884))))</f>
        <v>12.215415205933899</v>
      </c>
      <c r="H884" s="6">
        <f t="shared" si="35"/>
        <v>-1.9191037263347588E-2</v>
      </c>
      <c r="I884" s="17">
        <f>G884/MAX(G$240:G884)-1</f>
        <v>-1.9191037263347588E-2</v>
      </c>
      <c r="N884" s="20"/>
      <c r="O884" s="20"/>
      <c r="S884" s="192"/>
      <c r="Y884" s="39"/>
      <c r="Z884" s="39"/>
      <c r="AA884" s="17"/>
      <c r="AC884" s="142"/>
      <c r="AE884" s="17"/>
      <c r="AG884" s="66"/>
      <c r="AI884" s="17"/>
    </row>
    <row r="885" spans="1:36" x14ac:dyDescent="0.25">
      <c r="A885" s="180">
        <f>IF('##zz500##'!B885&lt;&gt;"",'##zz500##'!B885,"")</f>
        <v>40416</v>
      </c>
      <c r="B885" s="192">
        <v>13335.75</v>
      </c>
      <c r="C885" s="146">
        <f t="shared" si="33"/>
        <v>8.8800661503649625E-3</v>
      </c>
      <c r="D885" s="143">
        <f>IF('##zz500##'!K885="","",IF('##zz500##'!K885="yes",D884,IF('##zz500##'!T885&lt;&gt;0,D884*(1+'##zz500##'!T885),D884*(1+C885))))</f>
        <v>4.3008407583006258</v>
      </c>
      <c r="E885" s="6">
        <f t="shared" si="34"/>
        <v>0</v>
      </c>
      <c r="F885" s="17">
        <f>D885/MAX(D$240:D885)-1</f>
        <v>-1.9191037263347588E-2</v>
      </c>
      <c r="G885" s="66">
        <f>IF('##zz500##'!K885="","",IF('##zz500##'!K885="no",G884*(1+E885),IF('##zz500##'!T885&lt;&gt;0,G884*(1+'##zz500##'!T885),G884*(1+'##zz500##'!P885))))</f>
        <v>12.182044213930167</v>
      </c>
      <c r="H885" s="6">
        <f t="shared" si="35"/>
        <v>-2.7318753755927183E-3</v>
      </c>
      <c r="I885" s="17">
        <f>G885/MAX(G$240:G885)-1</f>
        <v>-2.1870485116808558E-2</v>
      </c>
      <c r="N885" s="20"/>
      <c r="O885" s="20"/>
      <c r="S885" s="192"/>
      <c r="Y885" s="39"/>
      <c r="Z885" s="39"/>
      <c r="AA885" s="17"/>
      <c r="AC885" s="142"/>
      <c r="AE885" s="17"/>
      <c r="AG885" s="66"/>
      <c r="AI885" s="17"/>
    </row>
    <row r="886" spans="1:36" x14ac:dyDescent="0.25">
      <c r="A886" s="180">
        <f>IF('##zz500##'!B886&lt;&gt;"",'##zz500##'!B886,"")</f>
        <v>40417</v>
      </c>
      <c r="B886" s="192">
        <v>13485.28</v>
      </c>
      <c r="C886" s="146">
        <f t="shared" si="33"/>
        <v>1.121271769491794E-2</v>
      </c>
      <c r="D886" s="143">
        <f>IF('##zz500##'!K886="","",IF('##zz500##'!K886="yes",D885,IF('##zz500##'!T886&lt;&gt;0,D885*(1+'##zz500##'!T886),D885*(1+C886))))</f>
        <v>4.2930322329803436</v>
      </c>
      <c r="E886" s="6">
        <f t="shared" si="34"/>
        <v>-1.8155811291575841E-3</v>
      </c>
      <c r="F886" s="17">
        <f>D886/MAX(D$240:D886)-1</f>
        <v>-2.0971775507400814E-2</v>
      </c>
      <c r="G886" s="66">
        <f>IF('##zz500##'!K886="","",IF('##zz500##'!K886="no",G885*(1+E886),IF('##zz500##'!T886&lt;&gt;0,G885*(1+'##zz500##'!T886),G885*(1+'##zz500##'!P886))))</f>
        <v>12.159926724340792</v>
      </c>
      <c r="H886" s="6">
        <f t="shared" si="35"/>
        <v>-1.8155811291575841E-3</v>
      </c>
      <c r="I886" s="17">
        <f>G886/MAX(G$240:G886)-1</f>
        <v>-2.3646358605902584E-2</v>
      </c>
      <c r="N886" s="20"/>
      <c r="O886" s="20"/>
      <c r="S886" s="192"/>
      <c r="Y886" s="39"/>
      <c r="Z886" s="39"/>
      <c r="AA886" s="17"/>
      <c r="AC886" s="142"/>
      <c r="AE886" s="17"/>
      <c r="AG886" s="66"/>
      <c r="AI886" s="17"/>
    </row>
    <row r="887" spans="1:36" x14ac:dyDescent="0.25">
      <c r="A887" s="180">
        <f>IF('##zz500##'!B887&lt;&gt;"",'##zz500##'!B887,"")</f>
        <v>40420</v>
      </c>
      <c r="B887" s="192">
        <v>13766.69</v>
      </c>
      <c r="C887" s="146">
        <f t="shared" si="33"/>
        <v>2.0867938967526145E-2</v>
      </c>
      <c r="D887" s="143">
        <f>IF('##zz500##'!K887="","",IF('##zz500##'!K887="yes",D886,IF('##zz500##'!T887&lt;&gt;0,D886*(1+'##zz500##'!T887),D886*(1+C887))))</f>
        <v>4.3826189676037997</v>
      </c>
      <c r="E887" s="6">
        <f t="shared" si="34"/>
        <v>2.0867938967526145E-2</v>
      </c>
      <c r="F887" s="17">
        <f>D887/MAX(D$240:D887)-1</f>
        <v>-5.4147427120387892E-4</v>
      </c>
      <c r="G887" s="66">
        <f>IF('##zz500##'!K887="","",IF('##zz500##'!K887="no",G886*(1+E887),IF('##zz500##'!T887&lt;&gt;0,G886*(1+'##zz500##'!T887),G886*(1+'##zz500##'!P887))))</f>
        <v>12.413679333073926</v>
      </c>
      <c r="H887" s="6">
        <f t="shared" si="35"/>
        <v>2.0867938967526145E-2</v>
      </c>
      <c r="I887" s="17">
        <f>G887/MAX(G$240:G887)-1</f>
        <v>-3.2718704065686222E-3</v>
      </c>
      <c r="N887" s="20"/>
      <c r="O887" s="20"/>
      <c r="S887" s="192"/>
      <c r="Y887" s="39"/>
      <c r="Z887" s="39"/>
      <c r="AA887" s="17"/>
      <c r="AC887" s="142"/>
      <c r="AE887" s="17"/>
      <c r="AG887" s="66"/>
      <c r="AI887" s="17"/>
    </row>
    <row r="888" spans="1:36" x14ac:dyDescent="0.25">
      <c r="A888" s="180">
        <f>IF('##zz500##'!B888&lt;&gt;"",'##zz500##'!B888,"")</f>
        <v>40421</v>
      </c>
      <c r="B888" s="192">
        <v>13836.15</v>
      </c>
      <c r="C888" s="146">
        <f t="shared" si="33"/>
        <v>5.0455120293984024E-3</v>
      </c>
      <c r="D888" s="143">
        <f>IF('##zz500##'!K888="","",IF('##zz500##'!K888="yes",D887,IF('##zz500##'!T888&lt;&gt;0,D887*(1+'##zz500##'!T888),D887*(1+C888))))</f>
        <v>4.4047315243251139</v>
      </c>
      <c r="E888" s="6">
        <f t="shared" si="34"/>
        <v>5.0455120293984024E-3</v>
      </c>
      <c r="F888" s="17">
        <f>D888/MAX(D$240:D888)-1</f>
        <v>0</v>
      </c>
      <c r="G888" s="66">
        <f>IF('##zz500##'!K888="","",IF('##zz500##'!K888="no",G887*(1+E888),IF('##zz500##'!T888&lt;&gt;0,G887*(1+'##zz500##'!T888),G887*(1+'##zz500##'!P888))))</f>
        <v>12.476312701478045</v>
      </c>
      <c r="H888" s="6">
        <f t="shared" si="35"/>
        <v>5.0455120293984024E-3</v>
      </c>
      <c r="I888" s="17">
        <f>G888/MAX(G$240:G888)-1</f>
        <v>0</v>
      </c>
      <c r="N888" s="20"/>
      <c r="O888" s="20"/>
      <c r="S888" s="192"/>
      <c r="Y888" s="39"/>
      <c r="Z888" s="39"/>
      <c r="AA888" s="17"/>
      <c r="AC888" s="142"/>
      <c r="AE888" s="17"/>
      <c r="AF888" s="14"/>
      <c r="AG888" s="66"/>
      <c r="AI888" s="17"/>
      <c r="AJ888" s="14"/>
    </row>
    <row r="889" spans="1:36" x14ac:dyDescent="0.25">
      <c r="A889" s="180">
        <f>IF('##zz500##'!B889&lt;&gt;"",'##zz500##'!B889,"")</f>
        <v>40422</v>
      </c>
      <c r="B889" s="192">
        <v>13685.63</v>
      </c>
      <c r="C889" s="146">
        <f t="shared" si="33"/>
        <v>-1.0878748784886039E-2</v>
      </c>
      <c r="D889" s="143">
        <f>IF('##zz500##'!K889="","",IF('##zz500##'!K889="yes",D888,IF('##zz500##'!T889&lt;&gt;0,D888*(1+'##zz500##'!T889),D888*(1+C889))))</f>
        <v>4.3568135566071131</v>
      </c>
      <c r="E889" s="6">
        <f t="shared" si="34"/>
        <v>-1.0878748784886039E-2</v>
      </c>
      <c r="F889" s="17">
        <f>D889/MAX(D$240:D889)-1</f>
        <v>-1.0878748784886039E-2</v>
      </c>
      <c r="G889" s="66">
        <f>IF('##zz500##'!K889="","",IF('##zz500##'!K889="no",G888*(1+E889),IF('##zz500##'!T889&lt;&gt;0,G888*(1+'##zz500##'!T889),G888*(1+'##zz500##'!P889))))</f>
        <v>12.340586029836983</v>
      </c>
      <c r="H889" s="6">
        <f t="shared" si="35"/>
        <v>-1.0878748784886039E-2</v>
      </c>
      <c r="I889" s="17">
        <f>G889/MAX(G$240:G889)-1</f>
        <v>-1.0878748784886039E-2</v>
      </c>
      <c r="N889" s="20"/>
      <c r="O889" s="20"/>
      <c r="S889" s="192"/>
      <c r="Y889" s="39"/>
      <c r="Z889" s="39"/>
      <c r="AA889" s="17"/>
      <c r="AC889" s="142"/>
      <c r="AE889" s="17"/>
      <c r="AG889" s="66"/>
      <c r="AI889" s="17"/>
    </row>
    <row r="890" spans="1:36" x14ac:dyDescent="0.25">
      <c r="A890" s="180">
        <f>IF('##zz500##'!B890&lt;&gt;"",'##zz500##'!B890,"")</f>
        <v>40423</v>
      </c>
      <c r="B890" s="192">
        <v>13999.69</v>
      </c>
      <c r="C890" s="146">
        <f t="shared" si="33"/>
        <v>2.2948158031453447E-2</v>
      </c>
      <c r="D890" s="143">
        <f>IF('##zz500##'!K890="","",IF('##zz500##'!K890="yes",D889,IF('##zz500##'!T890&lt;&gt;0,D889*(1+'##zz500##'!T890),D889*(1+C890))))</f>
        <v>4.456794402617712</v>
      </c>
      <c r="E890" s="6">
        <f t="shared" si="34"/>
        <v>2.2948158031453447E-2</v>
      </c>
      <c r="F890" s="17">
        <f>D890/MAX(D$240:D890)-1</f>
        <v>0</v>
      </c>
      <c r="G890" s="66">
        <f>IF('##zz500##'!K890="","",IF('##zz500##'!K890="no",G889*(1+E890),IF('##zz500##'!T890&lt;&gt;0,G889*(1+'##zz500##'!T890),G889*(1+'##zz500##'!P890))))</f>
        <v>12.623779748250428</v>
      </c>
      <c r="H890" s="6">
        <f t="shared" si="35"/>
        <v>2.2948158031453447E-2</v>
      </c>
      <c r="I890" s="17">
        <f>G890/MAX(G$240:G890)-1</f>
        <v>0</v>
      </c>
      <c r="N890" s="20"/>
      <c r="O890" s="20"/>
      <c r="S890" s="192"/>
      <c r="Y890" s="39"/>
      <c r="Z890" s="39"/>
      <c r="AA890" s="17"/>
      <c r="AC890" s="142"/>
      <c r="AE890" s="17"/>
      <c r="AG890" s="66"/>
      <c r="AI890" s="17"/>
    </row>
    <row r="891" spans="1:36" x14ac:dyDescent="0.25">
      <c r="A891" s="180">
        <f>IF('##zz500##'!B891&lt;&gt;"",'##zz500##'!B891,"")</f>
        <v>40424</v>
      </c>
      <c r="B891" s="192">
        <v>14269.87</v>
      </c>
      <c r="C891" s="146">
        <f t="shared" si="33"/>
        <v>1.9298998763544128E-2</v>
      </c>
      <c r="D891" s="143">
        <f>IF('##zz500##'!K891="","",IF('##zz500##'!K891="yes",D890,IF('##zz500##'!T891&lt;&gt;0,D890*(1+'##zz500##'!T891),D890*(1+C891))))</f>
        <v>4.5428060722832013</v>
      </c>
      <c r="E891" s="6">
        <f t="shared" si="34"/>
        <v>1.9298998763544128E-2</v>
      </c>
      <c r="F891" s="17">
        <f>D891/MAX(D$240:D891)-1</f>
        <v>0</v>
      </c>
      <c r="G891" s="66">
        <f>IF('##zz500##'!K891="","",IF('##zz500##'!K891="no",G890*(1+E891),IF('##zz500##'!T891&lt;&gt;0,G890*(1+'##zz500##'!T891),G890*(1+'##zz500##'!P891))))</f>
        <v>12.867406058003166</v>
      </c>
      <c r="H891" s="6">
        <f t="shared" si="35"/>
        <v>1.9298998763544128E-2</v>
      </c>
      <c r="I891" s="17">
        <f>G891/MAX(G$240:G891)-1</f>
        <v>0</v>
      </c>
      <c r="N891" s="20"/>
      <c r="O891" s="20"/>
      <c r="S891" s="192"/>
      <c r="Y891" s="39"/>
      <c r="Z891" s="39"/>
      <c r="AA891" s="17"/>
      <c r="AC891" s="142"/>
      <c r="AE891" s="17"/>
      <c r="AG891" s="66"/>
      <c r="AI891" s="17"/>
    </row>
    <row r="892" spans="1:36" x14ac:dyDescent="0.25">
      <c r="A892" s="180">
        <f>IF('##zz500##'!B892&lt;&gt;"",'##zz500##'!B892,"")</f>
        <v>40427</v>
      </c>
      <c r="B892" s="192">
        <v>14365.31</v>
      </c>
      <c r="C892" s="146">
        <f t="shared" si="33"/>
        <v>6.6882179024756461E-3</v>
      </c>
      <c r="D892" s="143">
        <f>IF('##zz500##'!K892="","",IF('##zz500##'!K892="yes",D891,IF('##zz500##'!T892&lt;&gt;0,D891*(1+'##zz500##'!T892),D891*(1+C892))))</f>
        <v>4.5731893491833207</v>
      </c>
      <c r="E892" s="6">
        <f t="shared" si="34"/>
        <v>6.6882179024756461E-3</v>
      </c>
      <c r="F892" s="17">
        <f>D892/MAX(D$240:D892)-1</f>
        <v>0</v>
      </c>
      <c r="G892" s="66">
        <f>IF('##zz500##'!K892="","",IF('##zz500##'!K892="no",G891*(1+E892),IF('##zz500##'!T892&lt;&gt;0,G891*(1+'##zz500##'!T892),G891*(1+'##zz500##'!P892))))</f>
        <v>12.953466073558726</v>
      </c>
      <c r="H892" s="6">
        <f t="shared" si="35"/>
        <v>6.6882179024756461E-3</v>
      </c>
      <c r="I892" s="17">
        <f>G892/MAX(G$240:G892)-1</f>
        <v>0</v>
      </c>
      <c r="N892" s="20"/>
      <c r="O892" s="20"/>
      <c r="S892" s="192"/>
      <c r="Y892" s="39"/>
      <c r="Z892" s="39"/>
      <c r="AA892" s="17"/>
      <c r="AC892" s="142"/>
      <c r="AE892" s="17"/>
      <c r="AG892" s="66"/>
      <c r="AI892" s="17"/>
    </row>
    <row r="893" spans="1:36" x14ac:dyDescent="0.25">
      <c r="A893" s="180">
        <f>IF('##zz500##'!B893&lt;&gt;"",'##zz500##'!B893,"")</f>
        <v>40428</v>
      </c>
      <c r="B893" s="192">
        <v>14429.9</v>
      </c>
      <c r="C893" s="146">
        <f t="shared" si="33"/>
        <v>4.496248253605506E-3</v>
      </c>
      <c r="D893" s="143">
        <f>IF('##zz500##'!K893="","",IF('##zz500##'!K893="yes",D892,IF('##zz500##'!T893&lt;&gt;0,D892*(1+'##zz500##'!T893),D892*(1+C893))))</f>
        <v>4.5937515438079934</v>
      </c>
      <c r="E893" s="6">
        <f t="shared" si="34"/>
        <v>4.496248253605506E-3</v>
      </c>
      <c r="F893" s="17">
        <f>D893/MAX(D$240:D893)-1</f>
        <v>0</v>
      </c>
      <c r="G893" s="66">
        <f>IF('##zz500##'!K893="","",IF('##zz500##'!K893="no",G892*(1+E893),IF('##zz500##'!T893&lt;&gt;0,G892*(1+'##zz500##'!T893),G892*(1+'##zz500##'!P893))))</f>
        <v>13.011708072770103</v>
      </c>
      <c r="H893" s="6">
        <f t="shared" si="35"/>
        <v>4.496248253605506E-3</v>
      </c>
      <c r="I893" s="17">
        <f>G893/MAX(G$240:G893)-1</f>
        <v>0</v>
      </c>
      <c r="N893" s="20"/>
      <c r="O893" s="20"/>
      <c r="S893" s="192"/>
      <c r="Y893" s="39"/>
      <c r="Z893" s="39"/>
      <c r="AA893" s="17"/>
      <c r="AC893" s="142"/>
      <c r="AE893" s="17"/>
      <c r="AG893" s="66"/>
      <c r="AI893" s="17"/>
    </row>
    <row r="894" spans="1:36" x14ac:dyDescent="0.25">
      <c r="A894" s="180">
        <f>IF('##zz500##'!B894&lt;&gt;"",'##zz500##'!B894,"")</f>
        <v>40429</v>
      </c>
      <c r="B894" s="192">
        <v>14622.23</v>
      </c>
      <c r="C894" s="146">
        <f t="shared" si="33"/>
        <v>1.3328574695597339E-2</v>
      </c>
      <c r="D894" s="143">
        <f>IF('##zz500##'!K894="","",IF('##zz500##'!K894="yes",D893,IF('##zz500##'!T894&lt;&gt;0,D893*(1+'##zz500##'!T894),D893*(1+C894))))</f>
        <v>4.6549797043926535</v>
      </c>
      <c r="E894" s="6">
        <f t="shared" si="34"/>
        <v>1.3328574695597339E-2</v>
      </c>
      <c r="F894" s="17">
        <f>D894/MAX(D$240:D894)-1</f>
        <v>0</v>
      </c>
      <c r="G894" s="66">
        <f>IF('##zz500##'!K894="","",IF('##zz500##'!K894="no",G893*(1+E894),IF('##zz500##'!T894&lt;&gt;0,G893*(1+'##zz500##'!T894),G893*(1+'##zz500##'!P894))))</f>
        <v>13.185135595735327</v>
      </c>
      <c r="H894" s="6">
        <f t="shared" si="35"/>
        <v>1.3328574695597339E-2</v>
      </c>
      <c r="I894" s="17">
        <f>G894/MAX(G$240:G894)-1</f>
        <v>0</v>
      </c>
      <c r="N894" s="20"/>
      <c r="O894" s="20"/>
      <c r="S894" s="192"/>
      <c r="Y894" s="39"/>
      <c r="Z894" s="39"/>
      <c r="AA894" s="17"/>
      <c r="AC894" s="142"/>
      <c r="AE894" s="17"/>
      <c r="AG894" s="66"/>
      <c r="AI894" s="17"/>
    </row>
    <row r="895" spans="1:36" x14ac:dyDescent="0.25">
      <c r="A895" s="180">
        <f>IF('##zz500##'!B895&lt;&gt;"",'##zz500##'!B895,"")</f>
        <v>40430</v>
      </c>
      <c r="B895" s="192">
        <v>14457.88</v>
      </c>
      <c r="C895" s="146">
        <f t="shared" si="33"/>
        <v>-1.1239735662754602E-2</v>
      </c>
      <c r="D895" s="143">
        <f>IF('##zz500##'!K895="","",IF('##zz500##'!K895="yes",D894,IF('##zz500##'!T895&lt;&gt;0,D894*(1+'##zz500##'!T895),D894*(1+C895))))</f>
        <v>4.6026589629997927</v>
      </c>
      <c r="E895" s="6">
        <f t="shared" si="34"/>
        <v>-1.1239735662754602E-2</v>
      </c>
      <c r="F895" s="17">
        <f>D895/MAX(D$240:D895)-1</f>
        <v>-1.1239735662754602E-2</v>
      </c>
      <c r="G895" s="66">
        <f>IF('##zz500##'!K895="","",IF('##zz500##'!K895="no",G894*(1+E895),IF('##zz500##'!T895&lt;&gt;0,G894*(1+'##zz500##'!T895),G894*(1+'##zz500##'!P895))))</f>
        <v>13.036938156961686</v>
      </c>
      <c r="H895" s="6">
        <f t="shared" si="35"/>
        <v>-1.1239735662754602E-2</v>
      </c>
      <c r="I895" s="17">
        <f>G895/MAX(G$240:G895)-1</f>
        <v>-1.1239735662754602E-2</v>
      </c>
      <c r="N895" s="20"/>
      <c r="O895" s="20"/>
      <c r="S895" s="192"/>
      <c r="Y895" s="39"/>
      <c r="Z895" s="39"/>
      <c r="AA895" s="17"/>
      <c r="AC895" s="142"/>
      <c r="AE895" s="17"/>
      <c r="AG895" s="66"/>
      <c r="AI895" s="17"/>
    </row>
    <row r="896" spans="1:36" x14ac:dyDescent="0.25">
      <c r="A896" s="180">
        <f>IF('##zz500##'!B896&lt;&gt;"",'##zz500##'!B896,"")</f>
        <v>40431</v>
      </c>
      <c r="B896" s="192">
        <v>14661.5</v>
      </c>
      <c r="C896" s="146">
        <f t="shared" si="33"/>
        <v>1.4083669251646835E-2</v>
      </c>
      <c r="D896" s="143">
        <f>IF('##zz500##'!K896="","",IF('##zz500##'!K896="yes",D895,IF('##zz500##'!T896&lt;&gt;0,D895*(1+'##zz500##'!T896),D895*(1+C896))))</f>
        <v>4.6674812895128097</v>
      </c>
      <c r="E896" s="6">
        <f t="shared" si="34"/>
        <v>1.4083669251646835E-2</v>
      </c>
      <c r="F896" s="17">
        <f>D896/MAX(D$240:D896)-1</f>
        <v>0</v>
      </c>
      <c r="G896" s="66">
        <f>IF('##zz500##'!K896="","",IF('##zz500##'!K896="no",G895*(1+E896),IF('##zz500##'!T896&lt;&gt;0,G895*(1+'##zz500##'!T896),G895*(1+'##zz500##'!P896))))</f>
        <v>13.220546082018508</v>
      </c>
      <c r="H896" s="6">
        <f t="shared" si="35"/>
        <v>1.4083669251646835E-2</v>
      </c>
      <c r="I896" s="17">
        <f>G896/MAX(G$240:G896)-1</f>
        <v>0</v>
      </c>
      <c r="N896" s="20"/>
      <c r="O896" s="20"/>
      <c r="S896" s="192"/>
      <c r="Y896" s="39"/>
      <c r="Z896" s="39"/>
      <c r="AA896" s="17"/>
      <c r="AC896" s="142"/>
      <c r="AE896" s="17"/>
      <c r="AG896" s="66"/>
      <c r="AI896" s="17"/>
    </row>
    <row r="897" spans="1:36" x14ac:dyDescent="0.25">
      <c r="A897" s="180">
        <f>IF('##zz500##'!B897&lt;&gt;"",'##zz500##'!B897,"")</f>
        <v>40434</v>
      </c>
      <c r="B897" s="192">
        <v>14801.78</v>
      </c>
      <c r="C897" s="146">
        <f t="shared" si="33"/>
        <v>9.5679159703987438E-3</v>
      </c>
      <c r="D897" s="143">
        <f>IF('##zz500##'!K897="","",IF('##zz500##'!K897="yes",D896,IF('##zz500##'!T897&lt;&gt;0,D896*(1+'##zz500##'!T897),D896*(1+C897))))</f>
        <v>4.7121393582842765</v>
      </c>
      <c r="E897" s="6">
        <f t="shared" si="34"/>
        <v>9.5679159703987438E-3</v>
      </c>
      <c r="F897" s="17">
        <f>D897/MAX(D$240:D897)-1</f>
        <v>0</v>
      </c>
      <c r="G897" s="66">
        <f>IF('##zz500##'!K897="","",IF('##zz500##'!K897="no",G896*(1+E897),IF('##zz500##'!T897&lt;&gt;0,G896*(1+'##zz500##'!T897),G896*(1+'##zz500##'!P897))))</f>
        <v>13.347039156014045</v>
      </c>
      <c r="H897" s="6">
        <f t="shared" si="35"/>
        <v>9.5679159703987438E-3</v>
      </c>
      <c r="I897" s="17">
        <f>G897/MAX(G$240:G897)-1</f>
        <v>0</v>
      </c>
      <c r="N897" s="20"/>
      <c r="O897" s="20"/>
      <c r="S897" s="192"/>
      <c r="Y897" s="39"/>
      <c r="Z897" s="39"/>
      <c r="AA897" s="17"/>
      <c r="AC897" s="142"/>
      <c r="AE897" s="17"/>
      <c r="AG897" s="66"/>
      <c r="AI897" s="17"/>
    </row>
    <row r="898" spans="1:36" x14ac:dyDescent="0.25">
      <c r="A898" s="180">
        <f>IF('##zz500##'!B898&lt;&gt;"",'##zz500##'!B898,"")</f>
        <v>40435</v>
      </c>
      <c r="B898" s="192">
        <v>14878.41</v>
      </c>
      <c r="C898" s="146">
        <f t="shared" si="33"/>
        <v>5.1770800538852857E-3</v>
      </c>
      <c r="D898" s="143">
        <f>IF('##zz500##'!K898="","",IF('##zz500##'!K898="yes",D897,IF('##zz500##'!T898&lt;&gt;0,D897*(1+'##zz500##'!T898),D897*(1+C898))))</f>
        <v>4.7365344809671779</v>
      </c>
      <c r="E898" s="6">
        <f t="shared" si="34"/>
        <v>5.1770800538852857E-3</v>
      </c>
      <c r="F898" s="17">
        <f>D898/MAX(D$240:D898)-1</f>
        <v>0</v>
      </c>
      <c r="G898" s="66">
        <f>IF('##zz500##'!K898="","",IF('##zz500##'!K898="no",G897*(1+E898),IF('##zz500##'!T898&lt;&gt;0,G897*(1+'##zz500##'!T898),G897*(1+'##zz500##'!P898))))</f>
        <v>13.416137846207072</v>
      </c>
      <c r="H898" s="6">
        <f t="shared" si="35"/>
        <v>5.1770800538852857E-3</v>
      </c>
      <c r="I898" s="17">
        <f>G898/MAX(G$240:G898)-1</f>
        <v>0</v>
      </c>
      <c r="N898" s="20"/>
      <c r="O898" s="20"/>
      <c r="S898" s="192"/>
      <c r="Y898" s="39"/>
      <c r="Z898" s="39"/>
      <c r="AA898" s="17"/>
      <c r="AC898" s="142"/>
      <c r="AE898" s="17"/>
      <c r="AG898" s="66"/>
      <c r="AI898" s="17"/>
    </row>
    <row r="899" spans="1:36" x14ac:dyDescent="0.25">
      <c r="A899" s="180">
        <f>IF('##zz500##'!B899&lt;&gt;"",'##zz500##'!B899,"")</f>
        <v>40436</v>
      </c>
      <c r="B899" s="192">
        <v>14841.31</v>
      </c>
      <c r="C899" s="146">
        <f t="shared" si="33"/>
        <v>-2.4935460173499679E-3</v>
      </c>
      <c r="D899" s="143">
        <f>IF('##zz500##'!K899="","",IF('##zz500##'!K899="yes",D898,IF('##zz500##'!T899&lt;&gt;0,D898*(1+'##zz500##'!T899),D898*(1+C899))))</f>
        <v>4.7247237142761218</v>
      </c>
      <c r="E899" s="6">
        <f t="shared" si="34"/>
        <v>-2.4935460173498569E-3</v>
      </c>
      <c r="F899" s="17">
        <f>D899/MAX(D$240:D899)-1</f>
        <v>-2.4935460173498569E-3</v>
      </c>
      <c r="G899" s="66">
        <f>IF('##zz500##'!K899="","",IF('##zz500##'!K899="no",G898*(1+E899),IF('##zz500##'!T899&lt;&gt;0,G898*(1+'##zz500##'!T899),G898*(1+'##zz500##'!P899))))</f>
        <v>13.382684089112445</v>
      </c>
      <c r="H899" s="6">
        <f t="shared" si="35"/>
        <v>-2.4935460173498569E-3</v>
      </c>
      <c r="I899" s="17">
        <f>G899/MAX(G$240:G899)-1</f>
        <v>-2.4935460173498569E-3</v>
      </c>
      <c r="N899" s="20"/>
      <c r="O899" s="20"/>
      <c r="S899" s="192"/>
      <c r="Y899" s="39"/>
      <c r="Z899" s="39"/>
      <c r="AA899" s="17"/>
      <c r="AC899" s="142"/>
      <c r="AE899" s="17"/>
      <c r="AG899" s="66"/>
      <c r="AI899" s="17"/>
    </row>
    <row r="900" spans="1:36" x14ac:dyDescent="0.25">
      <c r="A900" s="180">
        <f>IF('##zz500##'!B900&lt;&gt;"",'##zz500##'!B900,"")</f>
        <v>40437</v>
      </c>
      <c r="B900" s="192">
        <v>14629.39</v>
      </c>
      <c r="C900" s="146">
        <f t="shared" ref="C900:C963" si="36">IF(AND(B899&gt;0,B900&gt;0),B900/B899-1,"")</f>
        <v>-1.4279062966813583E-2</v>
      </c>
      <c r="D900" s="143">
        <f>IF('##zz500##'!K900="","",IF('##zz500##'!K900="yes",D899,IF('##zz500##'!T900&lt;&gt;0,D899*(1+'##zz500##'!T900),D899*(1+C900))))</f>
        <v>4.6238787897107585</v>
      </c>
      <c r="E900" s="6">
        <f t="shared" si="34"/>
        <v>-2.1344089234393238E-2</v>
      </c>
      <c r="F900" s="17">
        <f>D900/MAX(D$240:D900)-1</f>
        <v>-2.3784412783038666E-2</v>
      </c>
      <c r="G900" s="66">
        <f>IF('##zz500##'!K900="","",IF('##zz500##'!K900="no",G899*(1+E900),IF('##zz500##'!T900&lt;&gt;0,G899*(1+'##zz500##'!T900),G899*(1+'##zz500##'!P900))))</f>
        <v>13.097042885718734</v>
      </c>
      <c r="H900" s="6">
        <f t="shared" si="35"/>
        <v>-2.1344089234393238E-2</v>
      </c>
      <c r="I900" s="17">
        <f>G900/MAX(G$240:G900)-1</f>
        <v>-2.3784412783038777E-2</v>
      </c>
      <c r="N900" s="20"/>
      <c r="O900" s="20"/>
      <c r="S900" s="192"/>
      <c r="Y900" s="39"/>
      <c r="Z900" s="39"/>
      <c r="AA900" s="17"/>
      <c r="AC900" s="142"/>
      <c r="AE900" s="17"/>
      <c r="AG900" s="66"/>
      <c r="AI900" s="17"/>
    </row>
    <row r="901" spans="1:36" x14ac:dyDescent="0.25">
      <c r="A901" s="180">
        <f>IF('##zz500##'!B901&lt;&gt;"",'##zz500##'!B901,"")</f>
        <v>40438</v>
      </c>
      <c r="B901" s="192">
        <v>14846.04</v>
      </c>
      <c r="C901" s="146">
        <f t="shared" si="36"/>
        <v>1.4809229913208988E-2</v>
      </c>
      <c r="D901" s="143">
        <f>IF('##zz500##'!K901="","",IF('##zz500##'!K901="yes",D900,IF('##zz500##'!T901&lt;&gt;0,D900*(1+'##zz500##'!T901),D900*(1+C901))))</f>
        <v>4.6238787897107585</v>
      </c>
      <c r="E901" s="6">
        <f t="shared" si="34"/>
        <v>0</v>
      </c>
      <c r="F901" s="17">
        <f>D901/MAX(D$240:D901)-1</f>
        <v>-2.3784412783038666E-2</v>
      </c>
      <c r="G901" s="66">
        <f>IF('##zz500##'!K901="","",IF('##zz500##'!K901="no",G900*(1+E901),IF('##zz500##'!T901&lt;&gt;0,G900*(1+'##zz500##'!T901),G900*(1+'##zz500##'!P901))))</f>
        <v>13.008306689374049</v>
      </c>
      <c r="H901" s="6">
        <f t="shared" si="35"/>
        <v>-6.7752848577325997E-3</v>
      </c>
      <c r="I901" s="17">
        <f>G901/MAX(G$240:G901)-1</f>
        <v>-3.0398551468992396E-2</v>
      </c>
      <c r="N901" s="20"/>
      <c r="O901" s="20"/>
      <c r="S901" s="192"/>
      <c r="Y901" s="39"/>
      <c r="Z901" s="39"/>
      <c r="AA901" s="17"/>
      <c r="AC901" s="142"/>
      <c r="AE901" s="17"/>
      <c r="AG901" s="66"/>
      <c r="AI901" s="17"/>
    </row>
    <row r="902" spans="1:36" x14ac:dyDescent="0.25">
      <c r="A902" s="180">
        <f>IF('##zz500##'!B902&lt;&gt;"",'##zz500##'!B902,"")</f>
        <v>40441</v>
      </c>
      <c r="B902" s="192">
        <v>14815.29</v>
      </c>
      <c r="C902" s="146">
        <f t="shared" si="36"/>
        <v>-2.0712594065488421E-3</v>
      </c>
      <c r="D902" s="143">
        <f>IF('##zz500##'!K902="","",IF('##zz500##'!K902="yes",D901,IF('##zz500##'!T902&lt;&gt;0,D901*(1+'##zz500##'!T902),D901*(1+C902))))</f>
        <v>4.6238787897107585</v>
      </c>
      <c r="E902" s="6">
        <f t="shared" si="34"/>
        <v>0</v>
      </c>
      <c r="F902" s="17">
        <f>D902/MAX(D$240:D902)-1</f>
        <v>-2.3784412783038666E-2</v>
      </c>
      <c r="G902" s="66">
        <f>IF('##zz500##'!K902="","",IF('##zz500##'!K902="no",G901*(1+E902),IF('##zz500##'!T902&lt;&gt;0,G901*(1+'##zz500##'!T902),G901*(1+'##zz500##'!P902))))</f>
        <v>13.150639660216555</v>
      </c>
      <c r="H902" s="6">
        <f t="shared" si="35"/>
        <v>1.0941698580859249E-2</v>
      </c>
      <c r="I902" s="17">
        <f>G902/MAX(G$240:G902)-1</f>
        <v>-1.9789464675601609E-2</v>
      </c>
      <c r="N902" s="20"/>
      <c r="O902" s="20"/>
      <c r="S902" s="192"/>
      <c r="Y902" s="39"/>
      <c r="Z902" s="39"/>
      <c r="AA902" s="17"/>
      <c r="AC902" s="142"/>
      <c r="AE902" s="17"/>
      <c r="AG902" s="66"/>
      <c r="AI902" s="17"/>
    </row>
    <row r="903" spans="1:36" x14ac:dyDescent="0.25">
      <c r="A903" s="180">
        <f>IF('##zz500##'!B903&lt;&gt;"",'##zz500##'!B903,"")</f>
        <v>40442</v>
      </c>
      <c r="B903" s="192">
        <v>14772.36</v>
      </c>
      <c r="C903" s="146">
        <f t="shared" si="36"/>
        <v>-2.8976820568480388E-3</v>
      </c>
      <c r="D903" s="143">
        <f>IF('##zz500##'!K903="","",IF('##zz500##'!K903="yes",D902,IF('##zz500##'!T903&lt;&gt;0,D902*(1+'##zz500##'!T903),D902*(1+C903))))</f>
        <v>4.6238787897107585</v>
      </c>
      <c r="E903" s="6">
        <f t="shared" si="34"/>
        <v>0</v>
      </c>
      <c r="F903" s="17">
        <f>D903/MAX(D$240:D903)-1</f>
        <v>-2.3784412783038666E-2</v>
      </c>
      <c r="G903" s="66">
        <f>IF('##zz500##'!K903="","",IF('##zz500##'!K903="no",G902*(1+E903),IF('##zz500##'!T903&lt;&gt;0,G902*(1+'##zz500##'!T903),G902*(1+'##zz500##'!P903))))</f>
        <v>13.169124587876134</v>
      </c>
      <c r="H903" s="6">
        <f t="shared" si="35"/>
        <v>1.4056295463329427E-3</v>
      </c>
      <c r="I903" s="17">
        <f>G903/MAX(G$240:G903)-1</f>
        <v>-1.8411651785522731E-2</v>
      </c>
      <c r="N903" s="20"/>
      <c r="O903" s="20"/>
      <c r="S903" s="192"/>
      <c r="Y903" s="39"/>
      <c r="Z903" s="39"/>
      <c r="AA903" s="17"/>
      <c r="AC903" s="142"/>
      <c r="AE903" s="17"/>
      <c r="AG903" s="66"/>
      <c r="AI903" s="17"/>
    </row>
    <row r="904" spans="1:36" x14ac:dyDescent="0.25">
      <c r="A904" s="180">
        <f>IF('##zz500##'!B904&lt;&gt;"",'##zz500##'!B904,"")</f>
        <v>40448</v>
      </c>
      <c r="B904" s="192">
        <v>15159.04</v>
      </c>
      <c r="C904" s="146">
        <f t="shared" si="36"/>
        <v>2.6175912311912297E-2</v>
      </c>
      <c r="D904" s="143">
        <f>IF('##zz500##'!K904="","",IF('##zz500##'!K904="yes",D903,IF('##zz500##'!T904&lt;&gt;0,D903*(1+'##zz500##'!T904),D903*(1+C904))))</f>
        <v>4.6238787897107585</v>
      </c>
      <c r="E904" s="6">
        <f t="shared" si="34"/>
        <v>0</v>
      </c>
      <c r="F904" s="17">
        <f>D904/MAX(D$240:D904)-1</f>
        <v>-2.3784412783038666E-2</v>
      </c>
      <c r="G904" s="66">
        <f>IF('##zz500##'!K904="","",IF('##zz500##'!K904="no",G903*(1+E904),IF('##zz500##'!T904&lt;&gt;0,G903*(1+'##zz500##'!T904),G903*(1+'##zz500##'!P904))))</f>
        <v>12.819777997355038</v>
      </c>
      <c r="H904" s="6">
        <f t="shared" si="35"/>
        <v>-2.6527700318266678E-2</v>
      </c>
      <c r="I904" s="17">
        <f>G904/MAX(G$240:G904)-1</f>
        <v>-4.4450933322858877E-2</v>
      </c>
      <c r="N904" s="20"/>
      <c r="O904" s="20"/>
      <c r="S904" s="192"/>
      <c r="Y904" s="39"/>
      <c r="Z904" s="39"/>
      <c r="AA904" s="17"/>
      <c r="AC904" s="142"/>
      <c r="AE904" s="17"/>
      <c r="AG904" s="66"/>
      <c r="AI904" s="17"/>
    </row>
    <row r="905" spans="1:36" x14ac:dyDescent="0.25">
      <c r="A905" s="180">
        <f>IF('##zz500##'!B905&lt;&gt;"",'##zz500##'!B905,"")</f>
        <v>40449</v>
      </c>
      <c r="B905" s="192">
        <v>14952.73</v>
      </c>
      <c r="C905" s="146">
        <f t="shared" si="36"/>
        <v>-1.3609700878155939E-2</v>
      </c>
      <c r="D905" s="143">
        <f>IF('##zz500##'!K905="","",IF('##zz500##'!K905="yes",D904,IF('##zz500##'!T905&lt;&gt;0,D904*(1+'##zz500##'!T905),D904*(1+C905))))</f>
        <v>4.6320991601314407</v>
      </c>
      <c r="E905" s="6">
        <f t="shared" si="34"/>
        <v>1.77780837139907E-3</v>
      </c>
      <c r="F905" s="17">
        <f>D905/MAX(D$240:D905)-1</f>
        <v>-2.2048888539794143E-2</v>
      </c>
      <c r="G905" s="66">
        <f>IF('##zz500##'!K905="","",IF('##zz500##'!K905="no",G904*(1+E905),IF('##zz500##'!T905&lt;&gt;0,G904*(1+'##zz500##'!T905),G904*(1+'##zz500##'!P905))))</f>
        <v>12.842569105998214</v>
      </c>
      <c r="H905" s="6">
        <f t="shared" si="35"/>
        <v>1.77780837139907E-3</v>
      </c>
      <c r="I905" s="17">
        <f>G905/MAX(G$240:G905)-1</f>
        <v>-4.2752150192837624E-2</v>
      </c>
      <c r="N905" s="20"/>
      <c r="O905" s="20"/>
      <c r="S905" s="192"/>
      <c r="Y905" s="39"/>
      <c r="Z905" s="39"/>
      <c r="AA905" s="17"/>
      <c r="AC905" s="142"/>
      <c r="AE905" s="17"/>
      <c r="AG905" s="66"/>
      <c r="AI905" s="17"/>
    </row>
    <row r="906" spans="1:36" x14ac:dyDescent="0.25">
      <c r="A906" s="180">
        <f>IF('##zz500##'!B906&lt;&gt;"",'##zz500##'!B906,"")</f>
        <v>40450</v>
      </c>
      <c r="B906" s="192">
        <v>14595.6</v>
      </c>
      <c r="C906" s="146">
        <f t="shared" si="36"/>
        <v>-2.3883932900547244E-2</v>
      </c>
      <c r="D906" s="143">
        <f>IF('##zz500##'!K906="","",IF('##zz500##'!K906="yes",D905,IF('##zz500##'!T906&lt;&gt;0,D905*(1+'##zz500##'!T906),D905*(1+C906))))</f>
        <v>4.6320991601314407</v>
      </c>
      <c r="E906" s="6">
        <f t="shared" si="34"/>
        <v>0</v>
      </c>
      <c r="F906" s="17">
        <f>D906/MAX(D$240:D906)-1</f>
        <v>-2.2048888539794143E-2</v>
      </c>
      <c r="G906" s="66">
        <f>IF('##zz500##'!K906="","",IF('##zz500##'!K906="no",G905*(1+E906),IF('##zz500##'!T906&lt;&gt;0,G905*(1+'##zz500##'!T906),G905*(1+'##zz500##'!P906))))</f>
        <v>13.019244624568385</v>
      </c>
      <c r="H906" s="6">
        <f t="shared" si="35"/>
        <v>1.3757022999989488E-2</v>
      </c>
      <c r="I906" s="17">
        <f>G906/MAX(G$240:G906)-1</f>
        <v>-2.9583269506350041E-2</v>
      </c>
      <c r="N906" s="20"/>
      <c r="O906" s="20"/>
      <c r="S906" s="192"/>
      <c r="Y906" s="39"/>
      <c r="Z906" s="39"/>
      <c r="AA906" s="17"/>
      <c r="AC906" s="142"/>
      <c r="AE906" s="17"/>
      <c r="AG906" s="66"/>
      <c r="AI906" s="17"/>
    </row>
    <row r="907" spans="1:36" x14ac:dyDescent="0.25">
      <c r="A907" s="180">
        <f>IF('##zz500##'!B907&lt;&gt;"",'##zz500##'!B907,"")</f>
        <v>40451</v>
      </c>
      <c r="B907" s="192">
        <v>14701.55</v>
      </c>
      <c r="C907" s="146">
        <f t="shared" si="36"/>
        <v>7.2590369700455959E-3</v>
      </c>
      <c r="D907" s="143">
        <f>IF('##zz500##'!K907="","",IF('##zz500##'!K907="yes",D906,IF('##zz500##'!T907&lt;&gt;0,D906*(1+'##zz500##'!T907),D906*(1+C907))))</f>
        <v>4.6320991601314407</v>
      </c>
      <c r="E907" s="6">
        <f t="shared" si="34"/>
        <v>0</v>
      </c>
      <c r="F907" s="17">
        <f>D907/MAX(D$240:D907)-1</f>
        <v>-2.2048888539794143E-2</v>
      </c>
      <c r="G907" s="66">
        <f>IF('##zz500##'!K907="","",IF('##zz500##'!K907="no",G906*(1+E907),IF('##zz500##'!T907&lt;&gt;0,G906*(1+'##zz500##'!T907),G906*(1+'##zz500##'!P907))))</f>
        <v>12.819885384981404</v>
      </c>
      <c r="H907" s="6">
        <f t="shared" si="35"/>
        <v>-1.5312657941058516E-2</v>
      </c>
      <c r="I907" s="17">
        <f>G907/MAX(G$240:G907)-1</f>
        <v>-4.4442928960679695E-2</v>
      </c>
      <c r="N907" s="20"/>
      <c r="O907" s="20"/>
      <c r="S907" s="192"/>
      <c r="Y907" s="39"/>
      <c r="Z907" s="39"/>
      <c r="AA907" s="17"/>
      <c r="AC907" s="142"/>
      <c r="AE907" s="17"/>
      <c r="AG907" s="66"/>
      <c r="AI907" s="17"/>
    </row>
    <row r="908" spans="1:36" x14ac:dyDescent="0.25">
      <c r="A908" s="180">
        <f>IF('##zz500##'!B908&lt;&gt;"",'##zz500##'!B908,"")</f>
        <v>40459</v>
      </c>
      <c r="B908" s="192">
        <v>14958.83</v>
      </c>
      <c r="C908" s="146">
        <f t="shared" si="36"/>
        <v>1.7500195557611287E-2</v>
      </c>
      <c r="D908" s="143">
        <f>IF('##zz500##'!K908="","",IF('##zz500##'!K908="yes",D907,IF('##zz500##'!T908&lt;&gt;0,D907*(1+'##zz500##'!T908),D907*(1+C908))))</f>
        <v>4.6320991601314407</v>
      </c>
      <c r="E908" s="6">
        <f t="shared" si="34"/>
        <v>0</v>
      </c>
      <c r="F908" s="17">
        <f>D908/MAX(D$240:D908)-1</f>
        <v>-2.2048888539794143E-2</v>
      </c>
      <c r="G908" s="66">
        <f>IF('##zz500##'!K908="","",IF('##zz500##'!K908="no",G907*(1+E908),IF('##zz500##'!T908&lt;&gt;0,G907*(1+'##zz500##'!T908),G907*(1+'##zz500##'!P908))))</f>
        <v>12.712847585196894</v>
      </c>
      <c r="H908" s="6">
        <f t="shared" si="35"/>
        <v>-8.3493570004851136E-3</v>
      </c>
      <c r="I908" s="17">
        <f>G908/MAX(G$240:G908)-1</f>
        <v>-5.2421216081124822E-2</v>
      </c>
      <c r="N908" s="20"/>
      <c r="O908" s="20"/>
      <c r="S908" s="192"/>
      <c r="Y908" s="39"/>
      <c r="Z908" s="39"/>
      <c r="AA908" s="17"/>
      <c r="AC908" s="142"/>
      <c r="AE908" s="17"/>
      <c r="AF908" s="14"/>
      <c r="AG908" s="66"/>
      <c r="AI908" s="17"/>
      <c r="AJ908" s="14"/>
    </row>
    <row r="909" spans="1:36" x14ac:dyDescent="0.25">
      <c r="A909" s="180">
        <f>IF('##zz500##'!B909&lt;&gt;"",'##zz500##'!B909,"")</f>
        <v>40462</v>
      </c>
      <c r="B909" s="192">
        <v>15074.06</v>
      </c>
      <c r="C909" s="146">
        <f t="shared" si="36"/>
        <v>7.7031425586091551E-3</v>
      </c>
      <c r="D909" s="143">
        <f>IF('##zz500##'!K909="","",IF('##zz500##'!K909="yes",D908,IF('##zz500##'!T909&lt;&gt;0,D908*(1+'##zz500##'!T909),D908*(1+C909))))</f>
        <v>4.6677808803075473</v>
      </c>
      <c r="E909" s="6">
        <f t="shared" si="34"/>
        <v>7.7031425586091551E-3</v>
      </c>
      <c r="F909" s="17">
        <f>D909/MAX(D$240:D909)-1</f>
        <v>-1.4515591712865872E-2</v>
      </c>
      <c r="G909" s="66">
        <f>IF('##zz500##'!K909="","",IF('##zz500##'!K909="no",G908*(1+E909),IF('##zz500##'!T909&lt;&gt;0,G908*(1+'##zz500##'!T909),G908*(1+'##zz500##'!P909))))</f>
        <v>12.810776462471535</v>
      </c>
      <c r="H909" s="6">
        <f t="shared" si="35"/>
        <v>7.7031425586091551E-3</v>
      </c>
      <c r="I909" s="17">
        <f>G909/MAX(G$240:G909)-1</f>
        <v>-4.5121881623084281E-2</v>
      </c>
      <c r="N909" s="20"/>
      <c r="O909" s="20"/>
      <c r="S909" s="192"/>
      <c r="Y909" s="39"/>
      <c r="Z909" s="39"/>
      <c r="AA909" s="17"/>
      <c r="AC909" s="142"/>
      <c r="AE909" s="17"/>
      <c r="AG909" s="66"/>
      <c r="AI909" s="17"/>
    </row>
    <row r="910" spans="1:36" x14ac:dyDescent="0.25">
      <c r="A910" s="180">
        <f>IF('##zz500##'!B910&lt;&gt;"",'##zz500##'!B910,"")</f>
        <v>40463</v>
      </c>
      <c r="B910" s="192">
        <v>15257.49</v>
      </c>
      <c r="C910" s="146">
        <f t="shared" si="36"/>
        <v>1.2168586299908579E-2</v>
      </c>
      <c r="D910" s="143">
        <f>IF('##zz500##'!K910="","",IF('##zz500##'!K910="yes",D909,IF('##zz500##'!T910&lt;&gt;0,D909*(1+'##zz500##'!T910),D909*(1+C910))))</f>
        <v>4.724581174778633</v>
      </c>
      <c r="E910" s="6">
        <f t="shared" si="34"/>
        <v>1.2168586299908579E-2</v>
      </c>
      <c r="F910" s="17">
        <f>D910/MAX(D$240:D910)-1</f>
        <v>-2.5236396434095143E-3</v>
      </c>
      <c r="G910" s="66">
        <f>IF('##zz500##'!K910="","",IF('##zz500##'!K910="no",G909*(1+E910),IF('##zz500##'!T910&lt;&gt;0,G909*(1+'##zz500##'!T910),G909*(1+'##zz500##'!P910))))</f>
        <v>12.966665501423957</v>
      </c>
      <c r="H910" s="6">
        <f t="shared" si="35"/>
        <v>1.2168586299908579E-2</v>
      </c>
      <c r="I910" s="17">
        <f>G910/MAX(G$240:G910)-1</f>
        <v>-3.3502364833720488E-2</v>
      </c>
      <c r="N910" s="20"/>
      <c r="O910" s="20"/>
      <c r="S910" s="192"/>
      <c r="Y910" s="39"/>
      <c r="Z910" s="39"/>
      <c r="AA910" s="17"/>
      <c r="AC910" s="142"/>
      <c r="AE910" s="17"/>
      <c r="AG910" s="66"/>
      <c r="AI910" s="17"/>
    </row>
    <row r="911" spans="1:36" x14ac:dyDescent="0.25">
      <c r="A911" s="180">
        <f>IF('##zz500##'!B911&lt;&gt;"",'##zz500##'!B911,"")</f>
        <v>40464</v>
      </c>
      <c r="B911" s="192">
        <v>15333.6</v>
      </c>
      <c r="C911" s="146">
        <f t="shared" si="36"/>
        <v>4.9883696466457295E-3</v>
      </c>
      <c r="D911" s="143">
        <f>IF('##zz500##'!K911="","",IF('##zz500##'!K911="yes",D910,IF('##zz500##'!T911&lt;&gt;0,D910*(1+'##zz500##'!T911),D910*(1+C911))))</f>
        <v>4.7481491321040128</v>
      </c>
      <c r="E911" s="6">
        <f t="shared" si="34"/>
        <v>4.9883696466457295E-3</v>
      </c>
      <c r="F911" s="17">
        <f>D911/MAX(D$240:D911)-1</f>
        <v>0</v>
      </c>
      <c r="G911" s="66">
        <f>IF('##zz500##'!K911="","",IF('##zz500##'!K911="no",G910*(1+E911),IF('##zz500##'!T911&lt;&gt;0,G910*(1+'##zz500##'!T911),G910*(1+'##zz500##'!P911))))</f>
        <v>13.031348022029469</v>
      </c>
      <c r="H911" s="6">
        <f t="shared" si="35"/>
        <v>4.9883696466457295E-3</v>
      </c>
      <c r="I911" s="17">
        <f>G911/MAX(G$240:G911)-1</f>
        <v>-2.8681117366902154E-2</v>
      </c>
      <c r="N911" s="20"/>
      <c r="O911" s="20"/>
      <c r="S911" s="192"/>
      <c r="Y911" s="39"/>
      <c r="Z911" s="39"/>
      <c r="AA911" s="17"/>
      <c r="AC911" s="142"/>
      <c r="AE911" s="17"/>
      <c r="AG911" s="66"/>
      <c r="AI911" s="17"/>
    </row>
    <row r="912" spans="1:36" x14ac:dyDescent="0.25">
      <c r="A912" s="180">
        <f>IF('##zz500##'!B912&lt;&gt;"",'##zz500##'!B912,"")</f>
        <v>40465</v>
      </c>
      <c r="B912" s="192">
        <v>14661.15</v>
      </c>
      <c r="C912" s="146">
        <f t="shared" si="36"/>
        <v>-4.3854672092659253E-2</v>
      </c>
      <c r="D912" s="143">
        <f>IF('##zz500##'!K912="","",IF('##zz500##'!K912="yes",D911,IF('##zz500##'!T912&lt;&gt;0,D911*(1+'##zz500##'!T912),D911*(1+C912))))</f>
        <v>4.6514859170576752</v>
      </c>
      <c r="E912" s="6">
        <f t="shared" si="34"/>
        <v>-2.0358083193461884E-2</v>
      </c>
      <c r="F912" s="17">
        <f>D912/MAX(D$240:D912)-1</f>
        <v>-2.0358083193461884E-2</v>
      </c>
      <c r="G912" s="66">
        <f>IF('##zz500##'!K912="","",IF('##zz500##'!K912="no",G911*(1+E912),IF('##zz500##'!T912&lt;&gt;0,G911*(1+'##zz500##'!T912),G911*(1+'##zz500##'!P912))))</f>
        <v>12.766054754874038</v>
      </c>
      <c r="H912" s="6">
        <f t="shared" si="35"/>
        <v>-2.0358083193461995E-2</v>
      </c>
      <c r="I912" s="17">
        <f>G912/MAX(G$240:G912)-1</f>
        <v>-4.845530798692721E-2</v>
      </c>
      <c r="N912" s="20"/>
      <c r="O912" s="20"/>
      <c r="S912" s="192"/>
      <c r="Y912" s="39"/>
      <c r="Z912" s="39"/>
      <c r="AA912" s="17"/>
      <c r="AC912" s="142"/>
      <c r="AE912" s="17"/>
      <c r="AG912" s="66"/>
      <c r="AI912" s="17"/>
    </row>
    <row r="913" spans="1:36" x14ac:dyDescent="0.25">
      <c r="A913" s="180">
        <f>IF('##zz500##'!B913&lt;&gt;"",'##zz500##'!B913,"")</f>
        <v>40466</v>
      </c>
      <c r="B913" s="192">
        <v>14444.52</v>
      </c>
      <c r="C913" s="146">
        <f t="shared" si="36"/>
        <v>-1.4775784982760554E-2</v>
      </c>
      <c r="D913" s="143">
        <f>IF('##zz500##'!K913="","",IF('##zz500##'!K913="yes",D912,IF('##zz500##'!T913&lt;&gt;0,D912*(1+'##zz500##'!T913),D912*(1+C913))))</f>
        <v>4.6514859170576752</v>
      </c>
      <c r="E913" s="6">
        <f t="shared" si="34"/>
        <v>0</v>
      </c>
      <c r="F913" s="17">
        <f>D913/MAX(D$240:D913)-1</f>
        <v>-2.0358083193461884E-2</v>
      </c>
      <c r="G913" s="66">
        <f>IF('##zz500##'!K913="","",IF('##zz500##'!K913="no",G912*(1+E913),IF('##zz500##'!T913&lt;&gt;0,G912*(1+'##zz500##'!T913),G912*(1+'##zz500##'!P913))))</f>
        <v>12.733590938570549</v>
      </c>
      <c r="H913" s="6">
        <f t="shared" si="35"/>
        <v>-2.5429795600002691E-3</v>
      </c>
      <c r="I913" s="17">
        <f>G913/MAX(G$240:G913)-1</f>
        <v>-5.0875066689143211E-2</v>
      </c>
      <c r="N913" s="20"/>
      <c r="O913" s="20"/>
      <c r="S913" s="192"/>
      <c r="Y913" s="39"/>
      <c r="Z913" s="39"/>
      <c r="AA913" s="17"/>
      <c r="AC913" s="142"/>
      <c r="AE913" s="17"/>
      <c r="AG913" s="66"/>
      <c r="AI913" s="17"/>
    </row>
    <row r="914" spans="1:36" x14ac:dyDescent="0.25">
      <c r="A914" s="180">
        <f>IF('##zz500##'!B914&lt;&gt;"",'##zz500##'!B914,"")</f>
        <v>40469</v>
      </c>
      <c r="B914" s="192">
        <v>13942.31</v>
      </c>
      <c r="C914" s="146">
        <f t="shared" si="36"/>
        <v>-3.4768202750939503E-2</v>
      </c>
      <c r="D914" s="143">
        <f>IF('##zz500##'!K914="","",IF('##zz500##'!K914="yes",D913,IF('##zz500##'!T914&lt;&gt;0,D913*(1+'##zz500##'!T914),D913*(1+C914))))</f>
        <v>4.6514859170576752</v>
      </c>
      <c r="E914" s="6">
        <f t="shared" si="34"/>
        <v>0</v>
      </c>
      <c r="F914" s="17">
        <f>D914/MAX(D$240:D914)-1</f>
        <v>-2.0358083193461884E-2</v>
      </c>
      <c r="G914" s="66">
        <f>IF('##zz500##'!K914="","",IF('##zz500##'!K914="no",G913*(1+E914),IF('##zz500##'!T914&lt;&gt;0,G913*(1+'##zz500##'!T914),G913*(1+'##zz500##'!P914))))</f>
        <v>12.882356910571325</v>
      </c>
      <c r="H914" s="6">
        <f t="shared" si="35"/>
        <v>1.1682955163115682E-2</v>
      </c>
      <c r="I914" s="17">
        <f>G914/MAX(G$240:G914)-1</f>
        <v>-3.9786482649077248E-2</v>
      </c>
      <c r="N914" s="20"/>
      <c r="O914" s="20"/>
      <c r="S914" s="192"/>
      <c r="Y914" s="39"/>
      <c r="Z914" s="39"/>
      <c r="AA914" s="17"/>
      <c r="AC914" s="142"/>
      <c r="AE914" s="17"/>
      <c r="AG914" s="66"/>
      <c r="AI914" s="17"/>
    </row>
    <row r="915" spans="1:36" x14ac:dyDescent="0.25">
      <c r="A915" s="180">
        <f>IF('##zz500##'!B915&lt;&gt;"",'##zz500##'!B915,"")</f>
        <v>40470</v>
      </c>
      <c r="B915" s="192">
        <v>14557.58</v>
      </c>
      <c r="C915" s="146">
        <f t="shared" si="36"/>
        <v>4.4129703040600932E-2</v>
      </c>
      <c r="D915" s="143">
        <f>IF('##zz500##'!K915="","",IF('##zz500##'!K915="yes",D914,IF('##zz500##'!T915&lt;&gt;0,D914*(1+'##zz500##'!T915),D914*(1+C915))))</f>
        <v>4.6514859170576752</v>
      </c>
      <c r="E915" s="6">
        <f t="shared" si="34"/>
        <v>0</v>
      </c>
      <c r="F915" s="17">
        <f>D915/MAX(D$240:D915)-1</f>
        <v>-2.0358083193461884E-2</v>
      </c>
      <c r="G915" s="66">
        <f>IF('##zz500##'!K915="","",IF('##zz500##'!K915="no",G914*(1+E915),IF('##zz500##'!T915&lt;&gt;0,G914*(1+'##zz500##'!T915),G914*(1+'##zz500##'!P915))))</f>
        <v>12.607463624325234</v>
      </c>
      <c r="H915" s="6">
        <f t="shared" si="35"/>
        <v>-2.1338741672380701E-2</v>
      </c>
      <c r="I915" s="17">
        <f>G915/MAX(G$240:G915)-1</f>
        <v>-6.0276230846156742E-2</v>
      </c>
      <c r="N915" s="20"/>
      <c r="O915" s="20"/>
      <c r="S915" s="192"/>
      <c r="Y915" s="39"/>
      <c r="Z915" s="39"/>
      <c r="AA915" s="17"/>
      <c r="AC915" s="142"/>
      <c r="AE915" s="17"/>
      <c r="AG915" s="66"/>
      <c r="AI915" s="17"/>
    </row>
    <row r="916" spans="1:36" x14ac:dyDescent="0.25">
      <c r="A916" s="180">
        <f>IF('##zz500##'!B916&lt;&gt;"",'##zz500##'!B916,"")</f>
        <v>40471</v>
      </c>
      <c r="B916" s="192">
        <v>14581.91</v>
      </c>
      <c r="C916" s="146">
        <f t="shared" si="36"/>
        <v>1.6712942673164921E-3</v>
      </c>
      <c r="D916" s="143">
        <f>IF('##zz500##'!K916="","",IF('##zz500##'!K916="yes",D915,IF('##zz500##'!T916&lt;&gt;0,D915*(1+'##zz500##'!T916),D915*(1+C916))))</f>
        <v>4.6133915513811372</v>
      </c>
      <c r="E916" s="6">
        <f t="shared" si="34"/>
        <v>-8.1897196628802904E-3</v>
      </c>
      <c r="F916" s="17">
        <f>D916/MAX(D$240:D916)-1</f>
        <v>-2.8381075862114136E-2</v>
      </c>
      <c r="G916" s="66">
        <f>IF('##zz500##'!K916="","",IF('##zz500##'!K916="no",G915*(1+E916),IF('##zz500##'!T916&lt;&gt;0,G915*(1+'##zz500##'!T916),G915*(1+'##zz500##'!P916))))</f>
        <v>12.50421203158205</v>
      </c>
      <c r="H916" s="6">
        <f t="shared" si="35"/>
        <v>-8.1897196628802904E-3</v>
      </c>
      <c r="I916" s="17">
        <f>G916/MAX(G$240:G916)-1</f>
        <v>-6.7972305076071993E-2</v>
      </c>
      <c r="N916" s="20"/>
      <c r="O916" s="20"/>
      <c r="S916" s="192"/>
      <c r="Y916" s="39"/>
      <c r="Z916" s="39"/>
      <c r="AA916" s="17"/>
      <c r="AC916" s="142"/>
      <c r="AE916" s="17"/>
      <c r="AG916" s="66"/>
      <c r="AI916" s="17"/>
    </row>
    <row r="917" spans="1:36" x14ac:dyDescent="0.25">
      <c r="A917" s="180">
        <f>IF('##zz500##'!B917&lt;&gt;"",'##zz500##'!B917,"")</f>
        <v>40472</v>
      </c>
      <c r="B917" s="192">
        <v>14687.5</v>
      </c>
      <c r="C917" s="146">
        <f t="shared" si="36"/>
        <v>7.2411638804519285E-3</v>
      </c>
      <c r="D917" s="143">
        <f>IF('##zz500##'!K917="","",IF('##zz500##'!K917="yes",D916,IF('##zz500##'!T917&lt;&gt;0,D916*(1+'##zz500##'!T917),D916*(1+C917))))</f>
        <v>4.64679787564938</v>
      </c>
      <c r="E917" s="6">
        <f t="shared" si="34"/>
        <v>7.2411638804519285E-3</v>
      </c>
      <c r="F917" s="17">
        <f>D917/MAX(D$240:D917)-1</f>
        <v>-2.134542400308348E-2</v>
      </c>
      <c r="G917" s="66">
        <f>IF('##zz500##'!K917="","",IF('##zz500##'!K917="no",G916*(1+E917),IF('##zz500##'!T917&lt;&gt;0,G916*(1+'##zz500##'!T917),G916*(1+'##zz500##'!P917))))</f>
        <v>12.594757080098654</v>
      </c>
      <c r="H917" s="6">
        <f t="shared" si="35"/>
        <v>7.2411638804519285E-3</v>
      </c>
      <c r="I917" s="17">
        <f>G917/MAX(G$240:G917)-1</f>
        <v>-6.1223339796007914E-2</v>
      </c>
      <c r="N917" s="20"/>
      <c r="O917" s="20"/>
      <c r="S917" s="192"/>
      <c r="Y917" s="39"/>
      <c r="Z917" s="39"/>
      <c r="AA917" s="17"/>
      <c r="AC917" s="142"/>
      <c r="AE917" s="17"/>
      <c r="AG917" s="66"/>
      <c r="AI917" s="17"/>
    </row>
    <row r="918" spans="1:36" x14ac:dyDescent="0.25">
      <c r="A918" s="180">
        <f>IF('##zz500##'!B918&lt;&gt;"",'##zz500##'!B918,"")</f>
        <v>40473</v>
      </c>
      <c r="B918" s="192">
        <v>15021.12</v>
      </c>
      <c r="C918" s="146">
        <f t="shared" si="36"/>
        <v>2.2714553191489406E-2</v>
      </c>
      <c r="D918" s="143">
        <f>IF('##zz500##'!K918="","",IF('##zz500##'!K918="yes",D917,IF('##zz500##'!T918&lt;&gt;0,D917*(1+'##zz500##'!T918),D917*(1+C918))))</f>
        <v>4.752347813165918</v>
      </c>
      <c r="E918" s="6">
        <f t="shared" si="34"/>
        <v>2.2714553191489406E-2</v>
      </c>
      <c r="F918" s="17">
        <f>D918/MAX(D$240:D918)-1</f>
        <v>0</v>
      </c>
      <c r="G918" s="66">
        <f>IF('##zz500##'!K918="","",IF('##zz500##'!K918="no",G917*(1+E918),IF('##zz500##'!T918&lt;&gt;0,G917*(1+'##zz500##'!T918),G917*(1+'##zz500##'!P918))))</f>
        <v>12.880841359728443</v>
      </c>
      <c r="H918" s="6">
        <f t="shared" si="35"/>
        <v>2.2714553191489406E-2</v>
      </c>
      <c r="I918" s="17">
        <f>G918/MAX(G$240:G918)-1</f>
        <v>-3.9899447412875544E-2</v>
      </c>
      <c r="N918" s="20"/>
      <c r="O918" s="20"/>
      <c r="S918" s="192"/>
      <c r="Y918" s="39"/>
      <c r="Z918" s="39"/>
      <c r="AA918" s="17"/>
      <c r="AC918" s="142"/>
      <c r="AE918" s="17"/>
      <c r="AG918" s="66"/>
      <c r="AI918" s="17"/>
    </row>
    <row r="919" spans="1:36" x14ac:dyDescent="0.25">
      <c r="A919" s="180">
        <f>IF('##zz500##'!B919&lt;&gt;"",'##zz500##'!B919,"")</f>
        <v>40476</v>
      </c>
      <c r="B919" s="192">
        <v>15418.84</v>
      </c>
      <c r="C919" s="146">
        <f t="shared" si="36"/>
        <v>2.6477386506465583E-2</v>
      </c>
      <c r="D919" s="143">
        <f>IF('##zz500##'!K919="","",IF('##zz500##'!K919="yes",D918,IF('##zz500##'!T919&lt;&gt;0,D918*(1+'##zz500##'!T919),D918*(1+C919))))</f>
        <v>4.8781775630282684</v>
      </c>
      <c r="E919" s="6">
        <f t="shared" si="34"/>
        <v>2.6477386506465583E-2</v>
      </c>
      <c r="F919" s="17">
        <f>D919/MAX(D$240:D919)-1</f>
        <v>0</v>
      </c>
      <c r="G919" s="66">
        <f>IF('##zz500##'!K919="","",IF('##zz500##'!K919="no",G918*(1+E919),IF('##zz500##'!T919&lt;&gt;0,G918*(1+'##zz500##'!T919),G918*(1+'##zz500##'!P919))))</f>
        <v>13.22189237493844</v>
      </c>
      <c r="H919" s="6">
        <f t="shared" si="35"/>
        <v>2.6477386506465583E-2</v>
      </c>
      <c r="I919" s="17">
        <f>G919/MAX(G$240:G919)-1</f>
        <v>-1.4478493996955111E-2</v>
      </c>
      <c r="N919" s="20"/>
      <c r="O919" s="20"/>
      <c r="S919" s="192"/>
      <c r="Y919" s="39"/>
      <c r="Z919" s="39"/>
      <c r="AA919" s="17"/>
      <c r="AC919" s="142"/>
      <c r="AE919" s="17"/>
      <c r="AG919" s="66"/>
      <c r="AI919" s="17"/>
    </row>
    <row r="920" spans="1:36" x14ac:dyDescent="0.25">
      <c r="A920" s="180">
        <f>IF('##zz500##'!B920&lt;&gt;"",'##zz500##'!B920,"")</f>
        <v>40477</v>
      </c>
      <c r="B920" s="192">
        <v>15487.83</v>
      </c>
      <c r="C920" s="146">
        <f t="shared" si="36"/>
        <v>4.4743962580842123E-3</v>
      </c>
      <c r="D920" s="143">
        <f>IF('##zz500##'!K920="","",IF('##zz500##'!K920="yes",D919,IF('##zz500##'!T920&lt;&gt;0,D919*(1+'##zz500##'!T920),D919*(1+C920))))</f>
        <v>4.9000044624625527</v>
      </c>
      <c r="E920" s="6">
        <f t="shared" si="34"/>
        <v>4.4743962580842123E-3</v>
      </c>
      <c r="F920" s="17">
        <f>D920/MAX(D$240:D920)-1</f>
        <v>0</v>
      </c>
      <c r="G920" s="66">
        <f>IF('##zz500##'!K920="","",IF('##zz500##'!K920="no",G919*(1+E920),IF('##zz500##'!T920&lt;&gt;0,G919*(1+'##zz500##'!T920),G919*(1+'##zz500##'!P920))))</f>
        <v>13.281052360705656</v>
      </c>
      <c r="H920" s="6">
        <f t="shared" si="35"/>
        <v>4.4743962580842123E-3</v>
      </c>
      <c r="I920" s="17">
        <f>G920/MAX(G$240:G920)-1</f>
        <v>-1.0068880258233603E-2</v>
      </c>
      <c r="N920" s="20"/>
      <c r="O920" s="20"/>
      <c r="S920" s="192"/>
      <c r="Y920" s="39"/>
      <c r="Z920" s="39"/>
      <c r="AA920" s="17"/>
      <c r="AC920" s="142"/>
      <c r="AE920" s="17"/>
      <c r="AG920" s="66"/>
      <c r="AI920" s="17"/>
    </row>
    <row r="921" spans="1:36" x14ac:dyDescent="0.25">
      <c r="A921" s="180">
        <f>IF('##zz500##'!B921&lt;&gt;"",'##zz500##'!B921,"")</f>
        <v>40478</v>
      </c>
      <c r="B921" s="192">
        <v>15552.98</v>
      </c>
      <c r="C921" s="146">
        <f t="shared" si="36"/>
        <v>4.2065286098826871E-3</v>
      </c>
      <c r="D921" s="143">
        <f>IF('##zz500##'!K921="","",IF('##zz500##'!K921="yes",D920,IF('##zz500##'!T921&lt;&gt;0,D920*(1+'##zz500##'!T921),D920*(1+C921))))</f>
        <v>4.9206164714224547</v>
      </c>
      <c r="E921" s="6">
        <f t="shared" si="34"/>
        <v>4.2065286098826871E-3</v>
      </c>
      <c r="F921" s="17">
        <f>D921/MAX(D$240:D921)-1</f>
        <v>0</v>
      </c>
      <c r="G921" s="66">
        <f>IF('##zz500##'!K921="","",IF('##zz500##'!K921="no",G920*(1+E921),IF('##zz500##'!T921&lt;&gt;0,G920*(1+'##zz500##'!T921),G920*(1+'##zz500##'!P921))))</f>
        <v>13.336919487430315</v>
      </c>
      <c r="H921" s="6">
        <f t="shared" si="35"/>
        <v>4.2065286098826871E-3</v>
      </c>
      <c r="I921" s="17">
        <f>G921/MAX(G$240:G921)-1</f>
        <v>-5.904706681226668E-3</v>
      </c>
      <c r="N921" s="20"/>
      <c r="O921" s="20"/>
      <c r="S921" s="192"/>
      <c r="Y921" s="39"/>
      <c r="Z921" s="39"/>
      <c r="AA921" s="17"/>
      <c r="AC921" s="142"/>
      <c r="AE921" s="17"/>
      <c r="AG921" s="66"/>
      <c r="AI921" s="17"/>
    </row>
    <row r="922" spans="1:36" x14ac:dyDescent="0.25">
      <c r="A922" s="180">
        <f>IF('##zz500##'!B922&lt;&gt;"",'##zz500##'!B922,"")</f>
        <v>40479</v>
      </c>
      <c r="B922" s="192">
        <v>15793.6</v>
      </c>
      <c r="C922" s="146">
        <f t="shared" si="36"/>
        <v>1.5470990125365125E-2</v>
      </c>
      <c r="D922" s="143">
        <f>IF('##zz500##'!K922="","",IF('##zz500##'!K922="yes",D921,IF('##zz500##'!T922&lt;&gt;0,D921*(1+'##zz500##'!T922),D921*(1+C922))))</f>
        <v>4.9967432802625407</v>
      </c>
      <c r="E922" s="6">
        <f t="shared" si="34"/>
        <v>1.5470990125365125E-2</v>
      </c>
      <c r="F922" s="17">
        <f>D922/MAX(D$240:D922)-1</f>
        <v>0</v>
      </c>
      <c r="G922" s="66">
        <f>IF('##zz500##'!K922="","",IF('##zz500##'!K922="no",G921*(1+E922),IF('##zz500##'!T922&lt;&gt;0,G921*(1+'##zz500##'!T922),G921*(1+'##zz500##'!P922))))</f>
        <v>13.543254837123138</v>
      </c>
      <c r="H922" s="6">
        <f t="shared" si="35"/>
        <v>1.5470990125365125E-2</v>
      </c>
      <c r="I922" s="17">
        <f>G922/MAX(G$240:G922)-1</f>
        <v>0</v>
      </c>
      <c r="N922" s="20"/>
      <c r="O922" s="20"/>
      <c r="S922" s="192"/>
      <c r="Y922" s="39"/>
      <c r="Z922" s="39"/>
      <c r="AA922" s="17"/>
      <c r="AC922" s="142"/>
      <c r="AE922" s="17"/>
      <c r="AG922" s="66"/>
      <c r="AI922" s="17"/>
    </row>
    <row r="923" spans="1:36" x14ac:dyDescent="0.25">
      <c r="A923" s="180">
        <f>IF('##zz500##'!B923&lt;&gt;"",'##zz500##'!B923,"")</f>
        <v>40480</v>
      </c>
      <c r="B923" s="192">
        <v>15855.22</v>
      </c>
      <c r="C923" s="146">
        <f t="shared" si="36"/>
        <v>3.9015803869921761E-3</v>
      </c>
      <c r="D923" s="143">
        <f>IF('##zz500##'!K923="","",IF('##zz500##'!K923="yes",D922,IF('##zz500##'!T923&lt;&gt;0,D922*(1+'##zz500##'!T923),D922*(1+C923))))</f>
        <v>5.0162384758436476</v>
      </c>
      <c r="E923" s="6">
        <f t="shared" si="34"/>
        <v>3.9015803869921761E-3</v>
      </c>
      <c r="F923" s="17">
        <f>D923/MAX(D$240:D923)-1</f>
        <v>0</v>
      </c>
      <c r="G923" s="66">
        <f>IF('##zz500##'!K923="","",IF('##zz500##'!K923="no",G922*(1+E923),IF('##zz500##'!T923&lt;&gt;0,G922*(1+'##zz500##'!T923),G922*(1+'##zz500##'!P923))))</f>
        <v>13.596094934571694</v>
      </c>
      <c r="H923" s="6">
        <f t="shared" si="35"/>
        <v>3.9015803869921761E-3</v>
      </c>
      <c r="I923" s="17">
        <f>G923/MAX(G$240:G923)-1</f>
        <v>0</v>
      </c>
      <c r="N923" s="20"/>
      <c r="O923" s="20"/>
      <c r="S923" s="192"/>
      <c r="Y923" s="39"/>
      <c r="Z923" s="39"/>
      <c r="AA923" s="17"/>
      <c r="AC923" s="142"/>
      <c r="AE923" s="17"/>
      <c r="AG923" s="66"/>
      <c r="AI923" s="17"/>
    </row>
    <row r="924" spans="1:36" x14ac:dyDescent="0.25">
      <c r="A924" s="180">
        <f>IF('##zz500##'!B924&lt;&gt;"",'##zz500##'!B924,"")</f>
        <v>40483</v>
      </c>
      <c r="B924" s="192">
        <v>16122.05</v>
      </c>
      <c r="C924" s="146">
        <f t="shared" si="36"/>
        <v>1.682915784202299E-2</v>
      </c>
      <c r="D924" s="143">
        <f>IF('##zz500##'!K924="","",IF('##zz500##'!K924="yes",D923,IF('##zz500##'!T924&lt;&gt;0,D923*(1+'##zz500##'!T924),D923*(1+C924))))</f>
        <v>5.1006575449268494</v>
      </c>
      <c r="E924" s="6">
        <f t="shared" si="34"/>
        <v>1.682915784202299E-2</v>
      </c>
      <c r="F924" s="17">
        <f>D924/MAX(D$240:D924)-1</f>
        <v>0</v>
      </c>
      <c r="G924" s="66">
        <f>IF('##zz500##'!K924="","",IF('##zz500##'!K924="no",G923*(1+E924),IF('##zz500##'!T924&lt;&gt;0,G923*(1+'##zz500##'!T924),G923*(1+'##zz500##'!P924))))</f>
        <v>13.82490576226073</v>
      </c>
      <c r="H924" s="6">
        <f t="shared" si="35"/>
        <v>1.682915784202299E-2</v>
      </c>
      <c r="I924" s="17">
        <f>G924/MAX(G$240:G924)-1</f>
        <v>0</v>
      </c>
      <c r="N924" s="20"/>
      <c r="O924" s="20"/>
      <c r="S924" s="192"/>
      <c r="Y924" s="39"/>
      <c r="Z924" s="39"/>
      <c r="AA924" s="17"/>
      <c r="AC924" s="142"/>
      <c r="AE924" s="17"/>
      <c r="AG924" s="66"/>
      <c r="AI924" s="17"/>
    </row>
    <row r="925" spans="1:36" x14ac:dyDescent="0.25">
      <c r="A925" s="180">
        <f>IF('##zz500##'!B925&lt;&gt;"",'##zz500##'!B925,"")</f>
        <v>40484</v>
      </c>
      <c r="B925" s="192">
        <v>16203.83</v>
      </c>
      <c r="C925" s="146">
        <f t="shared" si="36"/>
        <v>5.0725559094533246E-3</v>
      </c>
      <c r="D925" s="143">
        <f>IF('##zz500##'!K925="","",IF('##zz500##'!K925="yes",D924,IF('##zz500##'!T925&lt;&gt;0,D924*(1+'##zz500##'!T925),D924*(1+C925))))</f>
        <v>5.1265309154984662</v>
      </c>
      <c r="E925" s="6">
        <f t="shared" si="34"/>
        <v>5.0725559094533246E-3</v>
      </c>
      <c r="F925" s="17">
        <f>D925/MAX(D$240:D925)-1</f>
        <v>0</v>
      </c>
      <c r="G925" s="66">
        <f>IF('##zz500##'!K925="","",IF('##zz500##'!K925="no",G924*(1+E925),IF('##zz500##'!T925&lt;&gt;0,G924*(1+'##zz500##'!T925),G924*(1+'##zz500##'!P925))))</f>
        <v>13.895033369682722</v>
      </c>
      <c r="H925" s="6">
        <f t="shared" si="35"/>
        <v>5.0725559094533246E-3</v>
      </c>
      <c r="I925" s="17">
        <f>G925/MAX(G$240:G925)-1</f>
        <v>0</v>
      </c>
      <c r="N925" s="20"/>
      <c r="O925" s="20"/>
      <c r="S925" s="192"/>
      <c r="Y925" s="39"/>
      <c r="Z925" s="39"/>
      <c r="AA925" s="17"/>
      <c r="AC925" s="142"/>
      <c r="AE925" s="17"/>
      <c r="AG925" s="66"/>
      <c r="AI925" s="17"/>
    </row>
    <row r="926" spans="1:36" x14ac:dyDescent="0.25">
      <c r="A926" s="180">
        <f>IF('##zz500##'!B926&lt;&gt;"",'##zz500##'!B926,"")</f>
        <v>40485</v>
      </c>
      <c r="B926" s="192">
        <v>16122.67</v>
      </c>
      <c r="C926" s="146">
        <f t="shared" si="36"/>
        <v>-5.0086923893918334E-3</v>
      </c>
      <c r="D926" s="143">
        <f>IF('##zz500##'!K926="","",IF('##zz500##'!K926="yes",D925,IF('##zz500##'!T926&lt;&gt;0,D925*(1+'##zz500##'!T926),D925*(1+C926))))</f>
        <v>5.1008536991180273</v>
      </c>
      <c r="E926" s="6">
        <f t="shared" si="34"/>
        <v>-5.0086923893918334E-3</v>
      </c>
      <c r="F926" s="17">
        <f>D926/MAX(D$240:D926)-1</f>
        <v>-5.0086923893918334E-3</v>
      </c>
      <c r="G926" s="66">
        <f>IF('##zz500##'!K926="","",IF('##zz500##'!K926="no",G925*(1+E926),IF('##zz500##'!T926&lt;&gt;0,G925*(1+'##zz500##'!T926),G925*(1+'##zz500##'!P926))))</f>
        <v>13.825437421793646</v>
      </c>
      <c r="H926" s="6">
        <f t="shared" si="35"/>
        <v>-5.0086923893918334E-3</v>
      </c>
      <c r="I926" s="17">
        <f>G926/MAX(G$240:G926)-1</f>
        <v>-5.0086923893918334E-3</v>
      </c>
      <c r="N926" s="20"/>
      <c r="O926" s="20"/>
      <c r="S926" s="192"/>
      <c r="Y926" s="39"/>
      <c r="Z926" s="39"/>
      <c r="AA926" s="17"/>
      <c r="AC926" s="142"/>
      <c r="AE926" s="17"/>
      <c r="AG926" s="66"/>
      <c r="AI926" s="17"/>
    </row>
    <row r="927" spans="1:36" x14ac:dyDescent="0.25">
      <c r="A927" s="180">
        <f>IF('##zz500##'!B927&lt;&gt;"",'##zz500##'!B927,"")</f>
        <v>40486</v>
      </c>
      <c r="B927" s="192">
        <v>16418.77</v>
      </c>
      <c r="C927" s="146">
        <f t="shared" si="36"/>
        <v>1.8365444433211087E-2</v>
      </c>
      <c r="D927" s="143">
        <f>IF('##zz500##'!K927="","",IF('##zz500##'!K927="yes",D926,IF('##zz500##'!T927&lt;&gt;0,D926*(1+'##zz500##'!T927),D926*(1+C927))))</f>
        <v>5.1945331442911185</v>
      </c>
      <c r="E927" s="6">
        <f t="shared" si="34"/>
        <v>1.8365444433211087E-2</v>
      </c>
      <c r="F927" s="17">
        <f>D927/MAX(D$240:D927)-1</f>
        <v>0</v>
      </c>
      <c r="G927" s="66">
        <f>IF('##zz500##'!K927="","",IF('##zz500##'!K927="no",G926*(1+E927),IF('##zz500##'!T927&lt;&gt;0,G926*(1+'##zz500##'!T927),G926*(1+'##zz500##'!P927))))</f>
        <v>14.079347724528434</v>
      </c>
      <c r="H927" s="6">
        <f t="shared" si="35"/>
        <v>1.8365444433211087E-2</v>
      </c>
      <c r="I927" s="17">
        <f>G927/MAX(G$240:G927)-1</f>
        <v>0</v>
      </c>
      <c r="N927" s="20"/>
      <c r="O927" s="20"/>
      <c r="S927" s="192"/>
      <c r="Y927" s="39"/>
      <c r="Z927" s="39"/>
      <c r="AA927" s="17"/>
      <c r="AC927" s="142"/>
      <c r="AE927" s="17"/>
      <c r="AG927" s="66"/>
      <c r="AI927" s="17"/>
    </row>
    <row r="928" spans="1:36" x14ac:dyDescent="0.25">
      <c r="A928" s="180">
        <f>IF('##zz500##'!B928&lt;&gt;"",'##zz500##'!B928,"")</f>
        <v>40487</v>
      </c>
      <c r="B928" s="192">
        <v>16557.22</v>
      </c>
      <c r="C928" s="146">
        <f t="shared" si="36"/>
        <v>8.4324221607343652E-3</v>
      </c>
      <c r="D928" s="143">
        <f>IF('##zz500##'!K928="","",IF('##zz500##'!K928="yes",D927,IF('##zz500##'!T928&lt;&gt;0,D927*(1+'##zz500##'!T928),D927*(1+C928))))</f>
        <v>5.2383356406917079</v>
      </c>
      <c r="E928" s="6">
        <f t="shared" si="34"/>
        <v>8.4324221607343652E-3</v>
      </c>
      <c r="F928" s="17">
        <f>D928/MAX(D$240:D928)-1</f>
        <v>0</v>
      </c>
      <c r="G928" s="66">
        <f>IF('##zz500##'!K928="","",IF('##zz500##'!K928="no",G927*(1+E928),IF('##zz500##'!T928&lt;&gt;0,G927*(1+'##zz500##'!T928),G927*(1+'##zz500##'!P928))))</f>
        <v>14.198070728289432</v>
      </c>
      <c r="H928" s="6">
        <f t="shared" si="35"/>
        <v>8.4324221607343652E-3</v>
      </c>
      <c r="I928" s="17">
        <f>G928/MAX(G$240:G928)-1</f>
        <v>0</v>
      </c>
      <c r="N928" s="20"/>
      <c r="O928" s="20"/>
      <c r="S928" s="192"/>
      <c r="Y928" s="39"/>
      <c r="Z928" s="39"/>
      <c r="AA928" s="17"/>
      <c r="AC928" s="142"/>
      <c r="AE928" s="17"/>
      <c r="AF928" s="14"/>
      <c r="AG928" s="66"/>
      <c r="AI928" s="17"/>
      <c r="AJ928" s="14"/>
    </row>
    <row r="929" spans="1:35" x14ac:dyDescent="0.25">
      <c r="A929" s="180">
        <f>IF('##zz500##'!B929&lt;&gt;"",'##zz500##'!B929,"")</f>
        <v>40490</v>
      </c>
      <c r="B929" s="192">
        <v>16905.02</v>
      </c>
      <c r="C929" s="146">
        <f t="shared" si="36"/>
        <v>2.1005941818735163E-2</v>
      </c>
      <c r="D929" s="143">
        <f>IF('##zz500##'!K929="","",IF('##zz500##'!K929="yes",D928,IF('##zz500##'!T929&lt;&gt;0,D928*(1+'##zz500##'!T929),D928*(1+C929))))</f>
        <v>5.3483718143870851</v>
      </c>
      <c r="E929" s="6">
        <f t="shared" si="34"/>
        <v>2.1005941818735163E-2</v>
      </c>
      <c r="F929" s="17">
        <f>D929/MAX(D$240:D929)-1</f>
        <v>0</v>
      </c>
      <c r="G929" s="66">
        <f>IF('##zz500##'!K929="","",IF('##zz500##'!K929="no",G928*(1+E929),IF('##zz500##'!T929&lt;&gt;0,G928*(1+'##zz500##'!T929),G928*(1+'##zz500##'!P929))))</f>
        <v>14.496314575946167</v>
      </c>
      <c r="H929" s="6">
        <f t="shared" si="35"/>
        <v>2.1005941818735163E-2</v>
      </c>
      <c r="I929" s="17">
        <f>G929/MAX(G$240:G929)-1</f>
        <v>0</v>
      </c>
      <c r="N929" s="20"/>
      <c r="O929" s="20"/>
      <c r="S929" s="192"/>
      <c r="Y929" s="39"/>
      <c r="Z929" s="39"/>
      <c r="AA929" s="17"/>
      <c r="AC929" s="142"/>
      <c r="AE929" s="17"/>
      <c r="AG929" s="66"/>
      <c r="AI929" s="17"/>
    </row>
    <row r="930" spans="1:35" x14ac:dyDescent="0.25">
      <c r="A930" s="180">
        <f>IF('##zz500##'!B930&lt;&gt;"",'##zz500##'!B930,"")</f>
        <v>40491</v>
      </c>
      <c r="B930" s="192">
        <v>16920.82</v>
      </c>
      <c r="C930" s="146">
        <f t="shared" si="36"/>
        <v>9.346336177065151E-4</v>
      </c>
      <c r="D930" s="143">
        <f>IF('##zz500##'!K930="","",IF('##zz500##'!K930="yes",D929,IF('##zz500##'!T930&lt;&gt;0,D929*(1+'##zz500##'!T930),D929*(1+C930))))</f>
        <v>5.3533705824848052</v>
      </c>
      <c r="E930" s="6">
        <f t="shared" si="34"/>
        <v>9.346336177065151E-4</v>
      </c>
      <c r="F930" s="17">
        <f>D930/MAX(D$240:D930)-1</f>
        <v>0</v>
      </c>
      <c r="G930" s="66">
        <f>IF('##zz500##'!K930="","",IF('##zz500##'!K930="no",G929*(1+E930),IF('##zz500##'!T930&lt;&gt;0,G929*(1+'##zz500##'!T930),G929*(1+'##zz500##'!P930))))</f>
        <v>14.509863318881695</v>
      </c>
      <c r="H930" s="6">
        <f t="shared" si="35"/>
        <v>9.346336177065151E-4</v>
      </c>
      <c r="I930" s="17">
        <f>G930/MAX(G$240:G930)-1</f>
        <v>0</v>
      </c>
      <c r="N930" s="20"/>
      <c r="O930" s="20"/>
      <c r="S930" s="192"/>
      <c r="Y930" s="39"/>
      <c r="Z930" s="39"/>
      <c r="AA930" s="17"/>
      <c r="AC930" s="142"/>
      <c r="AE930" s="17"/>
      <c r="AG930" s="66"/>
      <c r="AI930" s="17"/>
    </row>
    <row r="931" spans="1:35" x14ac:dyDescent="0.25">
      <c r="A931" s="180">
        <f>IF('##zz500##'!B931&lt;&gt;"",'##zz500##'!B931,"")</f>
        <v>40492</v>
      </c>
      <c r="B931" s="192">
        <v>17039.060000000001</v>
      </c>
      <c r="C931" s="146">
        <f t="shared" si="36"/>
        <v>6.9878410147972136E-3</v>
      </c>
      <c r="D931" s="143">
        <f>IF('##zz500##'!K931="","",IF('##zz500##'!K931="yes",D930,IF('##zz500##'!T931&lt;&gt;0,D930*(1+'##zz500##'!T931),D930*(1+C931))))</f>
        <v>5.3907790850085018</v>
      </c>
      <c r="E931" s="6">
        <f t="shared" si="34"/>
        <v>6.9878410147972136E-3</v>
      </c>
      <c r="F931" s="17">
        <f>D931/MAX(D$240:D931)-1</f>
        <v>0</v>
      </c>
      <c r="G931" s="66">
        <f>IF('##zz500##'!K931="","",IF('##zz500##'!K931="no",G930*(1+E931),IF('##zz500##'!T931&lt;&gt;0,G930*(1+'##zz500##'!T931),G930*(1+'##zz500##'!P931))))</f>
        <v>14.611255936900479</v>
      </c>
      <c r="H931" s="6">
        <f t="shared" si="35"/>
        <v>6.9878410147972136E-3</v>
      </c>
      <c r="I931" s="17">
        <f>G931/MAX(G$240:G931)-1</f>
        <v>0</v>
      </c>
      <c r="N931" s="20"/>
      <c r="O931" s="20"/>
      <c r="S931" s="192"/>
      <c r="Y931" s="39"/>
      <c r="Z931" s="39"/>
      <c r="AA931" s="17"/>
      <c r="AC931" s="142"/>
      <c r="AE931" s="17"/>
      <c r="AG931" s="66"/>
      <c r="AI931" s="17"/>
    </row>
    <row r="932" spans="1:35" x14ac:dyDescent="0.25">
      <c r="A932" s="180">
        <f>IF('##zz500##'!B932&lt;&gt;"",'##zz500##'!B932,"")</f>
        <v>40493</v>
      </c>
      <c r="B932" s="192">
        <v>16671.849999999999</v>
      </c>
      <c r="C932" s="146">
        <f t="shared" si="36"/>
        <v>-2.1551071479295358E-2</v>
      </c>
      <c r="D932" s="143">
        <f>IF('##zz500##'!K932="","",IF('##zz500##'!K932="yes",D931,IF('##zz500##'!T932&lt;&gt;0,D931*(1+'##zz500##'!T932),D931*(1+C932))))</f>
        <v>5.2746020196183929</v>
      </c>
      <c r="E932" s="6">
        <f t="shared" si="34"/>
        <v>-2.1551071479295358E-2</v>
      </c>
      <c r="F932" s="17">
        <f>D932/MAX(D$240:D932)-1</f>
        <v>-2.1551071479295358E-2</v>
      </c>
      <c r="G932" s="66">
        <f>IF('##zz500##'!K932="","",IF('##zz500##'!K932="no",G931*(1+E932),IF('##zz500##'!T932&lt;&gt;0,G931*(1+'##zz500##'!T932),G931*(1+'##zz500##'!P932))))</f>
        <v>14.296367715802058</v>
      </c>
      <c r="H932" s="6">
        <f t="shared" si="35"/>
        <v>-2.1551071479295358E-2</v>
      </c>
      <c r="I932" s="17">
        <f>G932/MAX(G$240:G932)-1</f>
        <v>-2.1551071479295358E-2</v>
      </c>
      <c r="N932" s="20"/>
      <c r="O932" s="20"/>
      <c r="S932" s="192"/>
      <c r="Y932" s="39"/>
      <c r="Z932" s="39"/>
      <c r="AA932" s="17"/>
      <c r="AC932" s="142"/>
      <c r="AE932" s="17"/>
      <c r="AG932" s="66"/>
      <c r="AI932" s="17"/>
    </row>
    <row r="933" spans="1:35" x14ac:dyDescent="0.25">
      <c r="A933" s="180">
        <f>IF('##zz500##'!B933&lt;&gt;"",'##zz500##'!B933,"")</f>
        <v>40494</v>
      </c>
      <c r="B933" s="192">
        <v>15658.78</v>
      </c>
      <c r="C933" s="146">
        <f t="shared" si="36"/>
        <v>-6.0765301991080656E-2</v>
      </c>
      <c r="D933" s="143">
        <f>IF('##zz500##'!K933="","",IF('##zz500##'!K933="yes",D932,IF('##zz500##'!T933&lt;&gt;0,D932*(1+'##zz500##'!T933),D932*(1+C933))))</f>
        <v>4.9891738931028229</v>
      </c>
      <c r="E933" s="6">
        <f t="shared" si="34"/>
        <v>-5.4113680132443442E-2</v>
      </c>
      <c r="F933" s="17">
        <f>D933/MAX(D$240:D933)-1</f>
        <v>-7.4498543823196872E-2</v>
      </c>
      <c r="G933" s="66">
        <f>IF('##zz500##'!K933="","",IF('##zz500##'!K933="no",G932*(1+E933),IF('##zz500##'!T933&lt;&gt;0,G932*(1+'##zz500##'!T933),G932*(1+'##zz500##'!P933))))</f>
        <v>13.522738646173353</v>
      </c>
      <c r="H933" s="6">
        <f t="shared" si="35"/>
        <v>-5.4113680132443442E-2</v>
      </c>
      <c r="I933" s="17">
        <f>G933/MAX(G$240:G933)-1</f>
        <v>-7.4498543823196872E-2</v>
      </c>
      <c r="N933" s="20"/>
      <c r="O933" s="20"/>
      <c r="S933" s="192"/>
      <c r="Y933" s="39"/>
      <c r="Z933" s="39"/>
      <c r="AA933" s="17"/>
      <c r="AC933" s="142"/>
      <c r="AE933" s="17"/>
      <c r="AG933" s="66"/>
      <c r="AI933" s="17"/>
    </row>
    <row r="934" spans="1:35" x14ac:dyDescent="0.25">
      <c r="A934" s="180">
        <f>IF('##zz500##'!B934&lt;&gt;"",'##zz500##'!B934,"")</f>
        <v>40497</v>
      </c>
      <c r="B934" s="192">
        <v>16003.78</v>
      </c>
      <c r="C934" s="146">
        <f t="shared" si="36"/>
        <v>2.2032367783441531E-2</v>
      </c>
      <c r="D934" s="143">
        <f>IF('##zz500##'!K934="","",IF('##zz500##'!K934="yes",D933,IF('##zz500##'!T934&lt;&gt;0,D933*(1+'##zz500##'!T934),D933*(1+C934))))</f>
        <v>4.9891738931028229</v>
      </c>
      <c r="E934" s="6">
        <f t="shared" si="34"/>
        <v>0</v>
      </c>
      <c r="F934" s="17">
        <f>D934/MAX(D$240:D934)-1</f>
        <v>-7.4498543823196872E-2</v>
      </c>
      <c r="G934" s="66">
        <f>IF('##zz500##'!K934="","",IF('##zz500##'!K934="no",G933*(1+E934),IF('##zz500##'!T934&lt;&gt;0,G933*(1+'##zz500##'!T934),G933*(1+'##zz500##'!P934))))</f>
        <v>13.364685867313332</v>
      </c>
      <c r="H934" s="6">
        <f t="shared" si="35"/>
        <v>-1.1687926757702027E-2</v>
      </c>
      <c r="I934" s="17">
        <f>G934/MAX(G$240:G934)-1</f>
        <v>-8.5315737057137908E-2</v>
      </c>
      <c r="N934" s="20"/>
      <c r="O934" s="20"/>
      <c r="S934" s="192"/>
      <c r="Y934" s="39"/>
      <c r="Z934" s="39"/>
      <c r="AA934" s="17"/>
      <c r="AC934" s="142"/>
      <c r="AE934" s="17"/>
      <c r="AG934" s="66"/>
      <c r="AI934" s="17"/>
    </row>
    <row r="935" spans="1:35" x14ac:dyDescent="0.25">
      <c r="A935" s="180">
        <f>IF('##zz500##'!B935&lt;&gt;"",'##zz500##'!B935,"")</f>
        <v>40498</v>
      </c>
      <c r="B935" s="192">
        <v>15785.33</v>
      </c>
      <c r="C935" s="146">
        <f t="shared" si="36"/>
        <v>-1.364990021107515E-2</v>
      </c>
      <c r="D935" s="143">
        <f>IF('##zz500##'!K935="","",IF('##zz500##'!K935="yes",D934,IF('##zz500##'!T935&lt;&gt;0,D934*(1+'##zz500##'!T935),D934*(1+C935))))</f>
        <v>4.9331464645784733</v>
      </c>
      <c r="E935" s="6">
        <f t="shared" si="34"/>
        <v>-1.1229800709452786E-2</v>
      </c>
      <c r="F935" s="17">
        <f>D935/MAX(D$240:D935)-1</f>
        <v>-8.4891740732370713E-2</v>
      </c>
      <c r="G935" s="66">
        <f>IF('##zz500##'!K935="","",IF('##zz500##'!K935="no",G934*(1+E935),IF('##zz500##'!T935&lt;&gt;0,G934*(1+'##zz500##'!T935),G934*(1+'##zz500##'!P935))))</f>
        <v>13.214603108478963</v>
      </c>
      <c r="H935" s="6">
        <f t="shared" si="35"/>
        <v>-1.1229800709452786E-2</v>
      </c>
      <c r="I935" s="17">
        <f>G935/MAX(G$240:G935)-1</f>
        <v>-9.5587459042059009E-2</v>
      </c>
      <c r="N935" s="20"/>
      <c r="O935" s="20"/>
      <c r="S935" s="192"/>
      <c r="Y935" s="39"/>
      <c r="Z935" s="39"/>
      <c r="AA935" s="17"/>
      <c r="AC935" s="142"/>
      <c r="AE935" s="17"/>
      <c r="AG935" s="66"/>
      <c r="AI935" s="17"/>
    </row>
    <row r="936" spans="1:35" x14ac:dyDescent="0.25">
      <c r="A936" s="180">
        <f>IF('##zz500##'!B936&lt;&gt;"",'##zz500##'!B936,"")</f>
        <v>40499</v>
      </c>
      <c r="B936" s="192">
        <v>15382.23</v>
      </c>
      <c r="C936" s="146">
        <f t="shared" si="36"/>
        <v>-2.5536368260910658E-2</v>
      </c>
      <c r="D936" s="143">
        <f>IF('##zz500##'!K936="","",IF('##zz500##'!K936="yes",D935,IF('##zz500##'!T936&lt;&gt;0,D935*(1+'##zz500##'!T936),D935*(1+C936))))</f>
        <v>4.9331464645784733</v>
      </c>
      <c r="E936" s="6">
        <f t="shared" si="34"/>
        <v>0</v>
      </c>
      <c r="F936" s="17">
        <f>D936/MAX(D$240:D936)-1</f>
        <v>-8.4891740732370713E-2</v>
      </c>
      <c r="G936" s="66">
        <f>IF('##zz500##'!K936="","",IF('##zz500##'!K936="no",G935*(1+E936),IF('##zz500##'!T936&lt;&gt;0,G935*(1+'##zz500##'!T936),G935*(1+'##zz500##'!P936))))</f>
        <v>13.768924690753206</v>
      </c>
      <c r="H936" s="6">
        <f t="shared" si="35"/>
        <v>4.1947652738701713E-2</v>
      </c>
      <c r="I936" s="17">
        <f>G936/MAX(G$240:G936)-1</f>
        <v>-5.7649475841428544E-2</v>
      </c>
      <c r="N936" s="20"/>
      <c r="O936" s="20"/>
      <c r="S936" s="192"/>
      <c r="Y936" s="39"/>
      <c r="Z936" s="39"/>
      <c r="AA936" s="17"/>
      <c r="AC936" s="142"/>
      <c r="AE936" s="17"/>
      <c r="AG936" s="66"/>
      <c r="AI936" s="17"/>
    </row>
    <row r="937" spans="1:35" x14ac:dyDescent="0.25">
      <c r="A937" s="180">
        <f>IF('##zz500##'!B937&lt;&gt;"",'##zz500##'!B937,"")</f>
        <v>40500</v>
      </c>
      <c r="B937" s="192">
        <v>15623.85</v>
      </c>
      <c r="C937" s="146">
        <f t="shared" si="36"/>
        <v>1.5707735484386864E-2</v>
      </c>
      <c r="D937" s="143">
        <f>IF('##zz500##'!K937="","",IF('##zz500##'!K937="yes",D936,IF('##zz500##'!T937&lt;&gt;0,D936*(1+'##zz500##'!T937),D936*(1+C937))))</f>
        <v>4.9331464645784733</v>
      </c>
      <c r="E937" s="6">
        <f t="shared" si="34"/>
        <v>0</v>
      </c>
      <c r="F937" s="17">
        <f>D937/MAX(D$240:D937)-1</f>
        <v>-8.4891740732370713E-2</v>
      </c>
      <c r="G937" s="66">
        <f>IF('##zz500##'!K937="","",IF('##zz500##'!K937="no",G936*(1+E937),IF('##zz500##'!T937&lt;&gt;0,G936*(1+'##zz500##'!T937),G936*(1+'##zz500##'!P937))))</f>
        <v>13.551864611657447</v>
      </c>
      <c r="H937" s="6">
        <f t="shared" si="35"/>
        <v>-1.5764490254023267E-2</v>
      </c>
      <c r="I937" s="17">
        <f>G937/MAX(G$240:G937)-1</f>
        <v>-7.2505151495400044E-2</v>
      </c>
      <c r="N937" s="20"/>
      <c r="O937" s="20"/>
      <c r="S937" s="192"/>
      <c r="Y937" s="39"/>
      <c r="Z937" s="39"/>
      <c r="AA937" s="17"/>
      <c r="AC937" s="142"/>
      <c r="AE937" s="17"/>
      <c r="AG937" s="66"/>
      <c r="AI937" s="17"/>
    </row>
    <row r="938" spans="1:35" x14ac:dyDescent="0.25">
      <c r="A938" s="180">
        <f>IF('##zz500##'!B938&lt;&gt;"",'##zz500##'!B938,"")</f>
        <v>40501</v>
      </c>
      <c r="B938" s="192">
        <v>15881.01</v>
      </c>
      <c r="C938" s="146">
        <f t="shared" si="36"/>
        <v>1.6459451415624216E-2</v>
      </c>
      <c r="D938" s="143">
        <f>IF('##zz500##'!K938="","",IF('##zz500##'!K938="yes",D937,IF('##zz500##'!T938&lt;&gt;0,D937*(1+'##zz500##'!T938),D937*(1+C938))))</f>
        <v>4.9331464645784733</v>
      </c>
      <c r="E938" s="6">
        <f t="shared" si="34"/>
        <v>0</v>
      </c>
      <c r="F938" s="17">
        <f>D938/MAX(D$240:D938)-1</f>
        <v>-8.4891740732370713E-2</v>
      </c>
      <c r="G938" s="66">
        <f>IF('##zz500##'!K938="","",IF('##zz500##'!K938="no",G937*(1+E938),IF('##zz500##'!T938&lt;&gt;0,G937*(1+'##zz500##'!T938),G937*(1+'##zz500##'!P938))))</f>
        <v>13.143500805552781</v>
      </c>
      <c r="H938" s="6">
        <f t="shared" si="35"/>
        <v>-3.0133403616900534E-2</v>
      </c>
      <c r="I938" s="17">
        <f>G938/MAX(G$240:G938)-1</f>
        <v>-0.10045372811798514</v>
      </c>
      <c r="N938" s="20"/>
      <c r="O938" s="20"/>
      <c r="S938" s="192"/>
      <c r="Y938" s="39"/>
      <c r="Z938" s="39"/>
      <c r="AA938" s="17"/>
      <c r="AC938" s="142"/>
      <c r="AE938" s="17"/>
      <c r="AG938" s="66"/>
      <c r="AI938" s="17"/>
    </row>
    <row r="939" spans="1:35" x14ac:dyDescent="0.25">
      <c r="A939" s="180">
        <f>IF('##zz500##'!B939&lt;&gt;"",'##zz500##'!B939,"")</f>
        <v>40504</v>
      </c>
      <c r="B939" s="192">
        <v>16238.21</v>
      </c>
      <c r="C939" s="146">
        <f t="shared" si="36"/>
        <v>2.2492272216943388E-2</v>
      </c>
      <c r="D939" s="143">
        <f>IF('##zz500##'!K939="","",IF('##zz500##'!K939="yes",D938,IF('##zz500##'!T939&lt;&gt;0,D938*(1+'##zz500##'!T939),D938*(1+C939))))</f>
        <v>4.9331464645784733</v>
      </c>
      <c r="E939" s="6">
        <f t="shared" si="34"/>
        <v>0</v>
      </c>
      <c r="F939" s="17">
        <f>D939/MAX(D$240:D939)-1</f>
        <v>-8.4891740732370713E-2</v>
      </c>
      <c r="G939" s="66">
        <f>IF('##zz500##'!K939="","",IF('##zz500##'!K939="no",G938*(1+E939),IF('##zz500##'!T939&lt;&gt;0,G938*(1+'##zz500##'!T939),G938*(1+'##zz500##'!P939))))</f>
        <v>12.963357528284451</v>
      </c>
      <c r="H939" s="6">
        <f t="shared" si="35"/>
        <v>-1.3705882468712183E-2</v>
      </c>
      <c r="I939" s="17">
        <f>G939/MAX(G$240:G939)-1</f>
        <v>-0.11278280359556825</v>
      </c>
      <c r="N939" s="20"/>
      <c r="O939" s="20"/>
      <c r="S939" s="192"/>
      <c r="Y939" s="39"/>
      <c r="Z939" s="39"/>
      <c r="AA939" s="17"/>
      <c r="AC939" s="142"/>
      <c r="AE939" s="17"/>
      <c r="AG939" s="66"/>
      <c r="AI939" s="17"/>
    </row>
    <row r="940" spans="1:35" x14ac:dyDescent="0.25">
      <c r="A940" s="180">
        <f>IF('##zz500##'!B940&lt;&gt;"",'##zz500##'!B940,"")</f>
        <v>40505</v>
      </c>
      <c r="B940" s="192">
        <v>16129.85</v>
      </c>
      <c r="C940" s="146">
        <f t="shared" si="36"/>
        <v>-6.6731493187980329E-3</v>
      </c>
      <c r="D940" s="143">
        <f>IF('##zz500##'!K940="","",IF('##zz500##'!K940="yes",D939,IF('##zz500##'!T940&lt;&gt;0,D939*(1+'##zz500##'!T940),D939*(1+C940))))</f>
        <v>4.9331464645784733</v>
      </c>
      <c r="E940" s="6">
        <f t="shared" si="34"/>
        <v>0</v>
      </c>
      <c r="F940" s="17">
        <f>D940/MAX(D$240:D940)-1</f>
        <v>-8.4891740732370713E-2</v>
      </c>
      <c r="G940" s="66">
        <f>IF('##zz500##'!K940="","",IF('##zz500##'!K940="no",G939*(1+E940),IF('##zz500##'!T940&lt;&gt;0,G939*(1+'##zz500##'!T940),G939*(1+'##zz500##'!P940))))</f>
        <v>13.183403920054436</v>
      </c>
      <c r="H940" s="6">
        <f t="shared" si="35"/>
        <v>1.6974490697326816E-2</v>
      </c>
      <c r="I940" s="17">
        <f>G940/MAX(G$240:G940)-1</f>
        <v>-9.7722743548692925E-2</v>
      </c>
      <c r="N940" s="20"/>
      <c r="O940" s="20"/>
      <c r="S940" s="192"/>
      <c r="Y940" s="39"/>
      <c r="Z940" s="39"/>
      <c r="AA940" s="17"/>
      <c r="AC940" s="142"/>
      <c r="AE940" s="17"/>
      <c r="AG940" s="66"/>
      <c r="AI940" s="17"/>
    </row>
    <row r="941" spans="1:35" x14ac:dyDescent="0.25">
      <c r="A941" s="180">
        <f>IF('##zz500##'!B941&lt;&gt;"",'##zz500##'!B941,"")</f>
        <v>40506</v>
      </c>
      <c r="B941" s="192">
        <v>16416.32</v>
      </c>
      <c r="C941" s="146">
        <f t="shared" si="36"/>
        <v>1.7760239555854485E-2</v>
      </c>
      <c r="D941" s="143">
        <f>IF('##zz500##'!K941="","",IF('##zz500##'!K941="yes",D940,IF('##zz500##'!T941&lt;&gt;0,D940*(1+'##zz500##'!T941),D940*(1+C941))))</f>
        <v>4.9331464645784733</v>
      </c>
      <c r="E941" s="6">
        <f t="shared" si="34"/>
        <v>0</v>
      </c>
      <c r="F941" s="17">
        <f>D941/MAX(D$240:D941)-1</f>
        <v>-8.4891740732370713E-2</v>
      </c>
      <c r="G941" s="66">
        <f>IF('##zz500##'!K941="","",IF('##zz500##'!K941="no",G940*(1+E941),IF('##zz500##'!T941&lt;&gt;0,G940*(1+'##zz500##'!T941),G940*(1+'##zz500##'!P941))))</f>
        <v>12.811302211619722</v>
      </c>
      <c r="H941" s="6">
        <f t="shared" si="35"/>
        <v>-2.8225010072601808E-2</v>
      </c>
      <c r="I941" s="17">
        <f>G941/MAX(G$240:G941)-1</f>
        <v>-0.12318952820031059</v>
      </c>
      <c r="N941" s="20"/>
      <c r="O941" s="20"/>
      <c r="S941" s="192"/>
      <c r="Y941" s="39"/>
      <c r="Z941" s="39"/>
      <c r="AA941" s="17"/>
      <c r="AC941" s="142"/>
      <c r="AE941" s="17"/>
      <c r="AG941" s="66"/>
      <c r="AI941" s="17"/>
    </row>
    <row r="942" spans="1:35" x14ac:dyDescent="0.25">
      <c r="A942" s="180">
        <f>IF('##zz500##'!B942&lt;&gt;"",'##zz500##'!B942,"")</f>
        <v>40507</v>
      </c>
      <c r="B942" s="192">
        <v>16605.419999999998</v>
      </c>
      <c r="C942" s="146">
        <f t="shared" si="36"/>
        <v>1.1519024970273462E-2</v>
      </c>
      <c r="D942" s="143">
        <f>IF('##zz500##'!K942="","",IF('##zz500##'!K942="yes",D941,IF('##zz500##'!T942&lt;&gt;0,D941*(1+'##zz500##'!T942),D941*(1+C942))))</f>
        <v>4.9331464645784733</v>
      </c>
      <c r="E942" s="6">
        <f t="shared" si="34"/>
        <v>0</v>
      </c>
      <c r="F942" s="17">
        <f>D942/MAX(D$240:D942)-1</f>
        <v>-8.4891740732370713E-2</v>
      </c>
      <c r="G942" s="66">
        <f>IF('##zz500##'!K942="","",IF('##zz500##'!K942="no",G941*(1+E942),IF('##zz500##'!T942&lt;&gt;0,G941*(1+'##zz500##'!T942),G941*(1+'##zz500##'!P942))))</f>
        <v>12.729375979455281</v>
      </c>
      <c r="H942" s="6">
        <f t="shared" si="35"/>
        <v>-6.3948403379427976E-3</v>
      </c>
      <c r="I942" s="17">
        <f>G942/MAX(G$240:G942)-1</f>
        <v>-0.12879659117410591</v>
      </c>
      <c r="N942" s="20"/>
      <c r="O942" s="20"/>
      <c r="S942" s="192"/>
      <c r="Y942" s="39"/>
      <c r="Z942" s="39"/>
      <c r="AA942" s="17"/>
      <c r="AC942" s="142"/>
      <c r="AE942" s="17"/>
      <c r="AG942" s="66"/>
      <c r="AI942" s="17"/>
    </row>
    <row r="943" spans="1:35" x14ac:dyDescent="0.25">
      <c r="A943" s="180">
        <f>IF('##zz500##'!B943&lt;&gt;"",'##zz500##'!B943,"")</f>
        <v>40508</v>
      </c>
      <c r="B943" s="192">
        <v>16522.23</v>
      </c>
      <c r="C943" s="146">
        <f t="shared" si="36"/>
        <v>-5.0098100499715859E-3</v>
      </c>
      <c r="D943" s="143">
        <f>IF('##zz500##'!K943="","",IF('##zz500##'!K943="yes",D942,IF('##zz500##'!T943&lt;&gt;0,D942*(1+'##zz500##'!T943),D942*(1+C943))))</f>
        <v>4.9242253136744694</v>
      </c>
      <c r="E943" s="6">
        <f t="shared" si="34"/>
        <v>-1.8084098998601972E-3</v>
      </c>
      <c r="F943" s="17">
        <f>D943/MAX(D$240:D943)-1</f>
        <v>-8.6546631567874122E-2</v>
      </c>
      <c r="G943" s="66">
        <f>IF('##zz500##'!K943="","",IF('##zz500##'!K943="no",G942*(1+E943),IF('##zz500##'!T943&lt;&gt;0,G942*(1+'##zz500##'!T943),G942*(1+'##zz500##'!P943))))</f>
        <v>12.706356049914991</v>
      </c>
      <c r="H943" s="6">
        <f t="shared" si="35"/>
        <v>-1.8084098998601972E-3</v>
      </c>
      <c r="I943" s="17">
        <f>G943/MAX(G$240:G943)-1</f>
        <v>-0.1303720840434186</v>
      </c>
      <c r="N943" s="20"/>
      <c r="O943" s="20"/>
      <c r="S943" s="192"/>
      <c r="Y943" s="39"/>
      <c r="Z943" s="39"/>
      <c r="AA943" s="17"/>
      <c r="AC943" s="142"/>
      <c r="AE943" s="17"/>
      <c r="AG943" s="66"/>
      <c r="AI943" s="17"/>
    </row>
    <row r="944" spans="1:35" x14ac:dyDescent="0.25">
      <c r="A944" s="180">
        <f>IF('##zz500##'!B944&lt;&gt;"",'##zz500##'!B944,"")</f>
        <v>40511</v>
      </c>
      <c r="B944" s="192">
        <v>16809.09</v>
      </c>
      <c r="C944" s="146">
        <f t="shared" si="36"/>
        <v>1.7362063111335591E-2</v>
      </c>
      <c r="D944" s="143">
        <f>IF('##zz500##'!K944="","",IF('##zz500##'!K944="yes",D943,IF('##zz500##'!T944&lt;&gt;0,D943*(1+'##zz500##'!T944),D943*(1+C944))))</f>
        <v>4.9242253136744694</v>
      </c>
      <c r="E944" s="6">
        <f t="shared" si="34"/>
        <v>0</v>
      </c>
      <c r="F944" s="17">
        <f>D944/MAX(D$240:D944)-1</f>
        <v>-8.6546631567874122E-2</v>
      </c>
      <c r="G944" s="66">
        <f>IF('##zz500##'!K944="","",IF('##zz500##'!K944="no",G943*(1+E944),IF('##zz500##'!T944&lt;&gt;0,G943*(1+'##zz500##'!T944),G943*(1+'##zz500##'!P944))))</f>
        <v>12.6476747462935</v>
      </c>
      <c r="H944" s="6">
        <f t="shared" si="35"/>
        <v>-4.618263756420049E-3</v>
      </c>
      <c r="I944" s="17">
        <f>G944/MAX(G$240:G944)-1</f>
        <v>-0.1343882551292519</v>
      </c>
      <c r="N944" s="20"/>
      <c r="O944" s="20"/>
      <c r="S944" s="192"/>
      <c r="Y944" s="39"/>
      <c r="Z944" s="39"/>
      <c r="AA944" s="17"/>
      <c r="AC944" s="142"/>
      <c r="AE944" s="17"/>
      <c r="AG944" s="66"/>
      <c r="AI944" s="17"/>
    </row>
    <row r="945" spans="1:36" x14ac:dyDescent="0.25">
      <c r="A945" s="180">
        <f>IF('##zz500##'!B945&lt;&gt;"",'##zz500##'!B945,"")</f>
        <v>40512</v>
      </c>
      <c r="B945" s="192">
        <v>16334.4</v>
      </c>
      <c r="C945" s="146">
        <f t="shared" si="36"/>
        <v>-2.8240077243919859E-2</v>
      </c>
      <c r="D945" s="143">
        <f>IF('##zz500##'!K945="","",IF('##zz500##'!K945="yes",D944,IF('##zz500##'!T945&lt;&gt;0,D944*(1+'##zz500##'!T945),D944*(1+C945))))</f>
        <v>4.9242253136744694</v>
      </c>
      <c r="E945" s="6">
        <f t="shared" si="34"/>
        <v>0</v>
      </c>
      <c r="F945" s="17">
        <f>D945/MAX(D$240:D945)-1</f>
        <v>-8.6546631567874122E-2</v>
      </c>
      <c r="G945" s="66">
        <f>IF('##zz500##'!K945="","",IF('##zz500##'!K945="no",G944*(1+E945),IF('##zz500##'!T945&lt;&gt;0,G944*(1+'##zz500##'!T945),G944*(1+'##zz500##'!P945))))</f>
        <v>12.630653964095114</v>
      </c>
      <c r="H945" s="6">
        <f t="shared" si="35"/>
        <v>-1.34576375023987E-3</v>
      </c>
      <c r="I945" s="17">
        <f>G945/MAX(G$240:G945)-1</f>
        <v>-0.1355531640372809</v>
      </c>
      <c r="N945" s="20"/>
      <c r="O945" s="20"/>
      <c r="S945" s="192"/>
      <c r="Y945" s="39"/>
      <c r="Z945" s="39"/>
      <c r="AA945" s="17"/>
      <c r="AC945" s="142"/>
      <c r="AE945" s="17"/>
      <c r="AG945" s="66"/>
      <c r="AI945" s="17"/>
    </row>
    <row r="946" spans="1:36" x14ac:dyDescent="0.25">
      <c r="A946" s="180">
        <f>IF('##zz500##'!B946&lt;&gt;"",'##zz500##'!B946,"")</f>
        <v>40513</v>
      </c>
      <c r="B946" s="192">
        <v>16462.39</v>
      </c>
      <c r="C946" s="146">
        <f t="shared" si="36"/>
        <v>7.8356107356254423E-3</v>
      </c>
      <c r="D946" s="143">
        <f>IF('##zz500##'!K946="","",IF('##zz500##'!K946="yes",D945,IF('##zz500##'!T946&lt;&gt;0,D945*(1+'##zz500##'!T946),D945*(1+C946))))</f>
        <v>4.9242253136744694</v>
      </c>
      <c r="E946" s="6">
        <f t="shared" ref="E946:E1009" si="37">D946/D945-1</f>
        <v>0</v>
      </c>
      <c r="F946" s="17">
        <f>D946/MAX(D$240:D946)-1</f>
        <v>-8.6546631567874122E-2</v>
      </c>
      <c r="G946" s="66">
        <f>IF('##zz500##'!K946="","",IF('##zz500##'!K946="no",G945*(1+E946),IF('##zz500##'!T946&lt;&gt;0,G945*(1+'##zz500##'!T946),G945*(1+'##zz500##'!P946))))</f>
        <v>12.615924857243455</v>
      </c>
      <c r="H946" s="6">
        <f t="shared" ref="H946:H1009" si="38">G946/G945-1</f>
        <v>-1.1661396863162921E-3</v>
      </c>
      <c r="I946" s="17">
        <f>G946/MAX(G$240:G946)-1</f>
        <v>-0.13656122979940755</v>
      </c>
      <c r="N946" s="20"/>
      <c r="O946" s="20"/>
      <c r="S946" s="192"/>
      <c r="Y946" s="39"/>
      <c r="Z946" s="39"/>
      <c r="AA946" s="17"/>
      <c r="AC946" s="142"/>
      <c r="AE946" s="17"/>
      <c r="AG946" s="66"/>
      <c r="AI946" s="17"/>
    </row>
    <row r="947" spans="1:36" x14ac:dyDescent="0.25">
      <c r="A947" s="180">
        <f>IF('##zz500##'!B947&lt;&gt;"",'##zz500##'!B947,"")</f>
        <v>40514</v>
      </c>
      <c r="B947" s="192">
        <v>16931.78</v>
      </c>
      <c r="C947" s="146">
        <f t="shared" si="36"/>
        <v>2.8512870852895666E-2</v>
      </c>
      <c r="D947" s="143">
        <f>IF('##zz500##'!K947="","",IF('##zz500##'!K947="yes",D946,IF('##zz500##'!T947&lt;&gt;0,D946*(1+'##zz500##'!T947),D946*(1+C947))))</f>
        <v>4.9242253136744694</v>
      </c>
      <c r="E947" s="6">
        <f t="shared" si="37"/>
        <v>0</v>
      </c>
      <c r="F947" s="17">
        <f>D947/MAX(D$240:D947)-1</f>
        <v>-8.6546631567874122E-2</v>
      </c>
      <c r="G947" s="66">
        <f>IF('##zz500##'!K947="","",IF('##zz500##'!K947="no",G946*(1+E947),IF('##zz500##'!T947&lt;&gt;0,G946*(1+'##zz500##'!T947),G946*(1+'##zz500##'!P947))))</f>
        <v>12.562545276650878</v>
      </c>
      <c r="H947" s="6">
        <f t="shared" si="38"/>
        <v>-4.2311270237098686E-3</v>
      </c>
      <c r="I947" s="17">
        <f>G947/MAX(G$240:G947)-1</f>
        <v>-0.14021454891332208</v>
      </c>
      <c r="N947" s="20"/>
      <c r="O947" s="20"/>
      <c r="S947" s="192"/>
      <c r="Y947" s="39"/>
      <c r="Z947" s="39"/>
      <c r="AA947" s="17"/>
      <c r="AC947" s="142"/>
      <c r="AE947" s="17"/>
      <c r="AG947" s="66"/>
      <c r="AI947" s="17"/>
    </row>
    <row r="948" spans="1:36" x14ac:dyDescent="0.25">
      <c r="A948" s="180">
        <f>IF('##zz500##'!B948&lt;&gt;"",'##zz500##'!B948,"")</f>
        <v>40515</v>
      </c>
      <c r="B948" s="192">
        <v>16884.93</v>
      </c>
      <c r="C948" s="146">
        <f t="shared" si="36"/>
        <v>-2.7669861054182565E-3</v>
      </c>
      <c r="D948" s="143">
        <f>IF('##zz500##'!K948="","",IF('##zz500##'!K948="yes",D947,IF('##zz500##'!T948&lt;&gt;0,D947*(1+'##zz500##'!T948),D947*(1+C948))))</f>
        <v>4.9242253136744694</v>
      </c>
      <c r="E948" s="6">
        <f t="shared" si="37"/>
        <v>0</v>
      </c>
      <c r="F948" s="17">
        <f>D948/MAX(D$240:D948)-1</f>
        <v>-8.6546631567874122E-2</v>
      </c>
      <c r="G948" s="66">
        <f>IF('##zz500##'!K948="","",IF('##zz500##'!K948="no",G947*(1+E948),IF('##zz500##'!T948&lt;&gt;0,G947*(1+'##zz500##'!T948),G947*(1+'##zz500##'!P948))))</f>
        <v>12.655740792443634</v>
      </c>
      <c r="H948" s="6">
        <f t="shared" si="38"/>
        <v>7.4185217836366668E-3</v>
      </c>
      <c r="I948" s="17">
        <f>G948/MAX(G$240:G948)-1</f>
        <v>-0.13383621181518179</v>
      </c>
      <c r="N948" s="20"/>
      <c r="O948" s="20"/>
      <c r="S948" s="192"/>
      <c r="Y948" s="39"/>
      <c r="Z948" s="39"/>
      <c r="AA948" s="17"/>
      <c r="AC948" s="142"/>
      <c r="AE948" s="17"/>
      <c r="AF948" s="14"/>
      <c r="AG948" s="66"/>
      <c r="AI948" s="17"/>
      <c r="AJ948" s="14"/>
    </row>
    <row r="949" spans="1:36" x14ac:dyDescent="0.25">
      <c r="A949" s="180">
        <f>IF('##zz500##'!B949&lt;&gt;"",'##zz500##'!B949,"")</f>
        <v>40518</v>
      </c>
      <c r="B949" s="192">
        <v>16583.22</v>
      </c>
      <c r="C949" s="146">
        <f t="shared" si="36"/>
        <v>-1.7868596434808981E-2</v>
      </c>
      <c r="D949" s="143">
        <f>IF('##zz500##'!K949="","",IF('##zz500##'!K949="yes",D948,IF('##zz500##'!T949&lt;&gt;0,D948*(1+'##zz500##'!T949),D948*(1+C949))))</f>
        <v>4.9242253136744694</v>
      </c>
      <c r="E949" s="6">
        <f t="shared" si="37"/>
        <v>0</v>
      </c>
      <c r="F949" s="17">
        <f>D949/MAX(D$240:D949)-1</f>
        <v>-8.6546631567874122E-2</v>
      </c>
      <c r="G949" s="66">
        <f>IF('##zz500##'!K949="","",IF('##zz500##'!K949="no",G948*(1+E949),IF('##zz500##'!T949&lt;&gt;0,G948*(1+'##zz500##'!T949),G948*(1+'##zz500##'!P949))))</f>
        <v>12.863776152238801</v>
      </c>
      <c r="H949" s="6">
        <f t="shared" si="38"/>
        <v>1.6438023123812595E-2</v>
      </c>
      <c r="I949" s="17">
        <f>G949/MAX(G$240:G949)-1</f>
        <v>-0.1195981914359906</v>
      </c>
      <c r="N949" s="20"/>
      <c r="O949" s="20"/>
      <c r="S949" s="192"/>
      <c r="Y949" s="39"/>
      <c r="Z949" s="39"/>
      <c r="AA949" s="17"/>
      <c r="AC949" s="142"/>
      <c r="AE949" s="17"/>
      <c r="AG949" s="66"/>
      <c r="AI949" s="17"/>
    </row>
    <row r="950" spans="1:36" x14ac:dyDescent="0.25">
      <c r="A950" s="180">
        <f>IF('##zz500##'!B950&lt;&gt;"",'##zz500##'!B950,"")</f>
        <v>40519</v>
      </c>
      <c r="B950" s="192">
        <v>16811.52</v>
      </c>
      <c r="C950" s="146">
        <f t="shared" si="36"/>
        <v>1.376692825639414E-2</v>
      </c>
      <c r="D950" s="143">
        <f>IF('##zz500##'!K950="","",IF('##zz500##'!K950="yes",D949,IF('##zz500##'!T950&lt;&gt;0,D949*(1+'##zz500##'!T950),D949*(1+C950))))</f>
        <v>4.9242253136744694</v>
      </c>
      <c r="E950" s="6">
        <f t="shared" si="37"/>
        <v>0</v>
      </c>
      <c r="F950" s="17">
        <f>D950/MAX(D$240:D950)-1</f>
        <v>-8.6546631567874122E-2</v>
      </c>
      <c r="G950" s="66">
        <f>IF('##zz500##'!K950="","",IF('##zz500##'!K950="no",G949*(1+E950),IF('##zz500##'!T950&lt;&gt;0,G949*(1+'##zz500##'!T950),G949*(1+'##zz500##'!P950))))</f>
        <v>12.689277052829476</v>
      </c>
      <c r="H950" s="6">
        <f t="shared" si="38"/>
        <v>-1.3565153602191238E-2</v>
      </c>
      <c r="I950" s="17">
        <f>G950/MAX(G$240:G950)-1</f>
        <v>-0.13154097720080837</v>
      </c>
      <c r="N950" s="20"/>
      <c r="O950" s="20"/>
      <c r="S950" s="192"/>
      <c r="Y950" s="39"/>
      <c r="Z950" s="39"/>
      <c r="AA950" s="17"/>
      <c r="AC950" s="142"/>
      <c r="AE950" s="17"/>
      <c r="AG950" s="66"/>
      <c r="AI950" s="17"/>
    </row>
    <row r="951" spans="1:36" x14ac:dyDescent="0.25">
      <c r="A951" s="180">
        <f>IF('##zz500##'!B951&lt;&gt;"",'##zz500##'!B951,"")</f>
        <v>40520</v>
      </c>
      <c r="B951" s="192">
        <v>16616.55</v>
      </c>
      <c r="C951" s="146">
        <f t="shared" si="36"/>
        <v>-1.1597404636820574E-2</v>
      </c>
      <c r="D951" s="143">
        <f>IF('##zz500##'!K951="","",IF('##zz500##'!K951="yes",D950,IF('##zz500##'!T951&lt;&gt;0,D950*(1+'##zz500##'!T951),D950*(1+C951))))</f>
        <v>4.9242253136744694</v>
      </c>
      <c r="E951" s="6">
        <f t="shared" si="37"/>
        <v>0</v>
      </c>
      <c r="F951" s="17">
        <f>D951/MAX(D$240:D951)-1</f>
        <v>-8.6546631567874122E-2</v>
      </c>
      <c r="G951" s="66">
        <f>IF('##zz500##'!K951="","",IF('##zz500##'!K951="no",G950*(1+E951),IF('##zz500##'!T951&lt;&gt;0,G950*(1+'##zz500##'!T951),G950*(1+'##zz500##'!P951))))</f>
        <v>12.725738341223373</v>
      </c>
      <c r="H951" s="6">
        <f t="shared" si="38"/>
        <v>2.8733936726337284E-3</v>
      </c>
      <c r="I951" s="17">
        <f>G951/MAX(G$240:G951)-1</f>
        <v>-0.12904555253975558</v>
      </c>
      <c r="N951" s="20"/>
      <c r="O951" s="20"/>
      <c r="S951" s="192"/>
      <c r="Y951" s="39"/>
      <c r="Z951" s="39"/>
      <c r="AA951" s="17"/>
      <c r="AC951" s="142"/>
      <c r="AE951" s="17"/>
      <c r="AG951" s="66"/>
      <c r="AI951" s="17"/>
    </row>
    <row r="952" spans="1:36" x14ac:dyDescent="0.25">
      <c r="A952" s="180">
        <f>IF('##zz500##'!B952&lt;&gt;"",'##zz500##'!B952,"")</f>
        <v>40521</v>
      </c>
      <c r="B952" s="192">
        <v>16292.07</v>
      </c>
      <c r="C952" s="146">
        <f t="shared" si="36"/>
        <v>-1.9527519250385872E-2</v>
      </c>
      <c r="D952" s="143">
        <f>IF('##zz500##'!K952="","",IF('##zz500##'!K952="yes",D951,IF('##zz500##'!T952&lt;&gt;0,D951*(1+'##zz500##'!T952),D951*(1+C952))))</f>
        <v>4.9242253136744694</v>
      </c>
      <c r="E952" s="6">
        <f t="shared" si="37"/>
        <v>0</v>
      </c>
      <c r="F952" s="17">
        <f>D952/MAX(D$240:D952)-1</f>
        <v>-8.6546631567874122E-2</v>
      </c>
      <c r="G952" s="66">
        <f>IF('##zz500##'!K952="","",IF('##zz500##'!K952="no",G951*(1+E952),IF('##zz500##'!T952&lt;&gt;0,G951*(1+'##zz500##'!T952),G951*(1+'##zz500##'!P952))))</f>
        <v>12.989466396322783</v>
      </c>
      <c r="H952" s="6">
        <f t="shared" si="38"/>
        <v>2.0723988504863122E-2</v>
      </c>
      <c r="I952" s="17">
        <f>G952/MAX(G$240:G952)-1</f>
        <v>-0.11099590258232994</v>
      </c>
      <c r="N952" s="20"/>
      <c r="O952" s="20"/>
      <c r="S952" s="192"/>
      <c r="Y952" s="39"/>
      <c r="Z952" s="39"/>
      <c r="AA952" s="17"/>
      <c r="AC952" s="142"/>
      <c r="AE952" s="17"/>
      <c r="AG952" s="66"/>
      <c r="AI952" s="17"/>
    </row>
    <row r="953" spans="1:36" x14ac:dyDescent="0.25">
      <c r="A953" s="180">
        <f>IF('##zz500##'!B953&lt;&gt;"",'##zz500##'!B953,"")</f>
        <v>40522</v>
      </c>
      <c r="B953" s="192">
        <v>16477.93</v>
      </c>
      <c r="C953" s="146">
        <f t="shared" si="36"/>
        <v>1.1408004016678186E-2</v>
      </c>
      <c r="D953" s="143">
        <f>IF('##zz500##'!K953="","",IF('##zz500##'!K953="yes",D952,IF('##zz500##'!T953&lt;&gt;0,D952*(1+'##zz500##'!T953),D952*(1+C953))))</f>
        <v>4.9242253136744694</v>
      </c>
      <c r="E953" s="6">
        <f t="shared" si="37"/>
        <v>0</v>
      </c>
      <c r="F953" s="17">
        <f>D953/MAX(D$240:D953)-1</f>
        <v>-8.6546631567874122E-2</v>
      </c>
      <c r="G953" s="66">
        <f>IF('##zz500##'!K953="","",IF('##zz500##'!K953="no",G952*(1+E953),IF('##zz500##'!T953&lt;&gt;0,G952*(1+'##zz500##'!T953),G952*(1+'##zz500##'!P953))))</f>
        <v>12.795156809169992</v>
      </c>
      <c r="H953" s="6">
        <f t="shared" si="38"/>
        <v>-1.4959012266108074E-2</v>
      </c>
      <c r="I953" s="17">
        <f>G953/MAX(G$240:G953)-1</f>
        <v>-0.12429452578022127</v>
      </c>
      <c r="N953" s="20"/>
      <c r="O953" s="20"/>
      <c r="S953" s="192"/>
      <c r="Y953" s="39"/>
      <c r="Z953" s="39"/>
      <c r="AA953" s="17"/>
      <c r="AC953" s="142"/>
      <c r="AE953" s="17"/>
      <c r="AG953" s="66"/>
      <c r="AI953" s="17"/>
    </row>
    <row r="954" spans="1:36" x14ac:dyDescent="0.25">
      <c r="A954" s="180">
        <f>IF('##zz500##'!B954&lt;&gt;"",'##zz500##'!B954,"")</f>
        <v>40525</v>
      </c>
      <c r="B954" s="192">
        <v>16941.189999999999</v>
      </c>
      <c r="C954" s="146">
        <f t="shared" si="36"/>
        <v>2.8113968198675288E-2</v>
      </c>
      <c r="D954" s="143">
        <f>IF('##zz500##'!K954="","",IF('##zz500##'!K954="yes",D953,IF('##zz500##'!T954&lt;&gt;0,D953*(1+'##zz500##'!T954),D953*(1+C954))))</f>
        <v>4.9242253136744694</v>
      </c>
      <c r="E954" s="6">
        <f t="shared" si="37"/>
        <v>0</v>
      </c>
      <c r="F954" s="17">
        <f>D954/MAX(D$240:D954)-1</f>
        <v>-8.6546631567874122E-2</v>
      </c>
      <c r="G954" s="66">
        <f>IF('##zz500##'!K954="","",IF('##zz500##'!K954="no",G953*(1+E954),IF('##zz500##'!T954&lt;&gt;0,G953*(1+'##zz500##'!T954),G953*(1+'##zz500##'!P954))))</f>
        <v>12.540121849854888</v>
      </c>
      <c r="H954" s="6">
        <f t="shared" si="38"/>
        <v>-1.9932148008715789E-2</v>
      </c>
      <c r="I954" s="17">
        <f>G954/MAX(G$240:G954)-1</f>
        <v>-0.14174921690441256</v>
      </c>
      <c r="N954" s="20"/>
      <c r="O954" s="20"/>
      <c r="S954" s="192"/>
      <c r="Y954" s="39"/>
      <c r="Z954" s="39"/>
      <c r="AA954" s="17"/>
      <c r="AC954" s="142"/>
      <c r="AE954" s="17"/>
      <c r="AG954" s="66"/>
      <c r="AI954" s="17"/>
    </row>
    <row r="955" spans="1:36" x14ac:dyDescent="0.25">
      <c r="A955" s="180">
        <f>IF('##zz500##'!B955&lt;&gt;"",'##zz500##'!B955,"")</f>
        <v>40526</v>
      </c>
      <c r="B955" s="192">
        <v>17294.150000000001</v>
      </c>
      <c r="C955" s="146">
        <f t="shared" si="36"/>
        <v>2.0834427805838995E-2</v>
      </c>
      <c r="D955" s="143">
        <f>IF('##zz500##'!K955="","",IF('##zz500##'!K955="yes",D954,IF('##zz500##'!T955&lt;&gt;0,D954*(1+'##zz500##'!T955),D954*(1+C955))))</f>
        <v>5.0268187304719048</v>
      </c>
      <c r="E955" s="6">
        <f t="shared" si="37"/>
        <v>2.0834427805838995E-2</v>
      </c>
      <c r="F955" s="17">
        <f>D955/MAX(D$240:D955)-1</f>
        <v>-6.7515353309274606E-2</v>
      </c>
      <c r="G955" s="66">
        <f>IF('##zz500##'!K955="","",IF('##zz500##'!K955="no",G954*(1+E955),IF('##zz500##'!T955&lt;&gt;0,G954*(1+'##zz500##'!T955),G954*(1+'##zz500##'!P955))))</f>
        <v>12.801388113212115</v>
      </c>
      <c r="H955" s="6">
        <f t="shared" si="38"/>
        <v>2.0834427805838995E-2</v>
      </c>
      <c r="I955" s="17">
        <f>G955/MAX(G$240:G955)-1</f>
        <v>-0.1238680529247026</v>
      </c>
      <c r="N955" s="20"/>
      <c r="O955" s="20"/>
      <c r="S955" s="192"/>
      <c r="Y955" s="39"/>
      <c r="Z955" s="39"/>
      <c r="AA955" s="17"/>
      <c r="AC955" s="142"/>
      <c r="AE955" s="17"/>
      <c r="AG955" s="66"/>
      <c r="AI955" s="17"/>
    </row>
    <row r="956" spans="1:36" x14ac:dyDescent="0.25">
      <c r="A956" s="180">
        <f>IF('##zz500##'!B956&lt;&gt;"",'##zz500##'!B956,"")</f>
        <v>40527</v>
      </c>
      <c r="B956" s="192">
        <v>17178.47</v>
      </c>
      <c r="C956" s="146">
        <f t="shared" si="36"/>
        <v>-6.688967078463004E-3</v>
      </c>
      <c r="D956" s="143">
        <f>IF('##zz500##'!K956="","",IF('##zz500##'!K956="yes",D955,IF('##zz500##'!T956&lt;&gt;0,D955*(1+'##zz500##'!T956),D955*(1+C956))))</f>
        <v>4.9931945054743769</v>
      </c>
      <c r="E956" s="6">
        <f t="shared" si="37"/>
        <v>-6.688967078463004E-3</v>
      </c>
      <c r="F956" s="17">
        <f>D956/MAX(D$240:D956)-1</f>
        <v>-7.3752712412161081E-2</v>
      </c>
      <c r="G956" s="66">
        <f>IF('##zz500##'!K956="","",IF('##zz500##'!K956="no",G955*(1+E956),IF('##zz500##'!T956&lt;&gt;0,G955*(1+'##zz500##'!T956),G955*(1+'##zz500##'!P956))))</f>
        <v>12.715760049564212</v>
      </c>
      <c r="H956" s="6">
        <f t="shared" si="38"/>
        <v>-6.688967078463004E-3</v>
      </c>
      <c r="I956" s="17">
        <f>G956/MAX(G$240:G956)-1</f>
        <v>-0.12972847067507898</v>
      </c>
      <c r="N956" s="20"/>
      <c r="O956" s="20"/>
      <c r="S956" s="192"/>
      <c r="Y956" s="39"/>
      <c r="Z956" s="39"/>
      <c r="AA956" s="17"/>
      <c r="AC956" s="142"/>
      <c r="AE956" s="17"/>
      <c r="AG956" s="66"/>
      <c r="AI956" s="17"/>
    </row>
    <row r="957" spans="1:36" x14ac:dyDescent="0.25">
      <c r="A957" s="180">
        <f>IF('##zz500##'!B957&lt;&gt;"",'##zz500##'!B957,"")</f>
        <v>40528</v>
      </c>
      <c r="B957" s="192">
        <v>17240.849999999999</v>
      </c>
      <c r="C957" s="146">
        <f t="shared" si="36"/>
        <v>3.6312896317307608E-3</v>
      </c>
      <c r="D957" s="143">
        <f>IF('##zz500##'!K957="","",IF('##zz500##'!K957="yes",D956,IF('##zz500##'!T957&lt;&gt;0,D956*(1+'##zz500##'!T957),D956*(1+C957))))</f>
        <v>5.0113262409113206</v>
      </c>
      <c r="E957" s="6">
        <f t="shared" si="37"/>
        <v>3.6312896317307608E-3</v>
      </c>
      <c r="F957" s="17">
        <f>D957/MAX(D$240:D957)-1</f>
        <v>-7.0389240240324669E-2</v>
      </c>
      <c r="G957" s="66">
        <f>IF('##zz500##'!K957="","",IF('##zz500##'!K957="no",G956*(1+E957),IF('##zz500##'!T957&lt;&gt;0,G956*(1+'##zz500##'!T957),G956*(1+'##zz500##'!P957))))</f>
        <v>12.761934657191771</v>
      </c>
      <c r="H957" s="6">
        <f t="shared" si="38"/>
        <v>3.6312896317307608E-3</v>
      </c>
      <c r="I957" s="17">
        <f>G957/MAX(G$240:G957)-1</f>
        <v>-0.1265682626938508</v>
      </c>
      <c r="N957" s="20"/>
      <c r="O957" s="20"/>
      <c r="S957" s="192"/>
      <c r="Y957" s="39"/>
      <c r="Z957" s="39"/>
      <c r="AA957" s="17"/>
      <c r="AC957" s="142"/>
      <c r="AE957" s="17"/>
      <c r="AG957" s="66"/>
      <c r="AI957" s="17"/>
    </row>
    <row r="958" spans="1:36" x14ac:dyDescent="0.25">
      <c r="A958" s="180">
        <f>IF('##zz500##'!B958&lt;&gt;"",'##zz500##'!B958,"")</f>
        <v>40529</v>
      </c>
      <c r="B958" s="192">
        <v>17257.310000000001</v>
      </c>
      <c r="C958" s="146">
        <f t="shared" si="36"/>
        <v>9.5470930957586297E-4</v>
      </c>
      <c r="D958" s="143">
        <f>IF('##zz500##'!K958="","",IF('##zz500##'!K958="yes",D957,IF('##zz500##'!T958&lt;&gt;0,D957*(1+'##zz500##'!T958),D957*(1+C958))))</f>
        <v>4.9847407645705344</v>
      </c>
      <c r="E958" s="6">
        <f t="shared" si="37"/>
        <v>-5.3050779499742573E-3</v>
      </c>
      <c r="F958" s="17">
        <f>D958/MAX(D$240:D958)-1</f>
        <v>-7.5320897783984653E-2</v>
      </c>
      <c r="G958" s="66">
        <f>IF('##zz500##'!K958="","",IF('##zz500##'!K958="no",G957*(1+E958),IF('##zz500##'!T958&lt;&gt;0,G957*(1+'##zz500##'!T958),G957*(1+'##zz500##'!P958))))</f>
        <v>12.69423159904289</v>
      </c>
      <c r="H958" s="6">
        <f t="shared" si="38"/>
        <v>-5.3050779499743683E-3</v>
      </c>
      <c r="I958" s="17">
        <f>G958/MAX(G$240:G958)-1</f>
        <v>-0.13120188614424144</v>
      </c>
      <c r="N958" s="20"/>
      <c r="O958" s="20"/>
      <c r="S958" s="192"/>
      <c r="Y958" s="39"/>
      <c r="Z958" s="39"/>
      <c r="AA958" s="17"/>
      <c r="AC958" s="142"/>
      <c r="AE958" s="17"/>
      <c r="AG958" s="66"/>
      <c r="AI958" s="17"/>
    </row>
    <row r="959" spans="1:36" x14ac:dyDescent="0.25">
      <c r="A959" s="180">
        <f>IF('##zz500##'!B959&lt;&gt;"",'##zz500##'!B959,"")</f>
        <v>40532</v>
      </c>
      <c r="B959" s="192">
        <v>17051.71</v>
      </c>
      <c r="C959" s="146">
        <f t="shared" si="36"/>
        <v>-1.1913791894565429E-2</v>
      </c>
      <c r="D959" s="143">
        <f>IF('##zz500##'!K959="","",IF('##zz500##'!K959="yes",D958,IF('##zz500##'!T959&lt;&gt;0,D958*(1+'##zz500##'!T959),D958*(1+C959))))</f>
        <v>4.9513341563113862</v>
      </c>
      <c r="E959" s="6">
        <f t="shared" si="37"/>
        <v>-6.7017744426327575E-3</v>
      </c>
      <c r="F959" s="17">
        <f>D959/MAX(D$240:D959)-1</f>
        <v>-8.1517888558852447E-2</v>
      </c>
      <c r="G959" s="66">
        <f>IF('##zz500##'!K959="","",IF('##zz500##'!K959="no",G958*(1+E959),IF('##zz500##'!T959&lt;&gt;0,G958*(1+'##zz500##'!T959),G958*(1+'##zz500##'!P959))))</f>
        <v>12.609157722143564</v>
      </c>
      <c r="H959" s="6">
        <f t="shared" si="38"/>
        <v>-6.7017744426326464E-3</v>
      </c>
      <c r="I959" s="17">
        <f>G959/MAX(G$240:G959)-1</f>
        <v>-0.13702437513948751</v>
      </c>
      <c r="N959" s="20"/>
      <c r="O959" s="20"/>
      <c r="S959" s="192"/>
      <c r="Y959" s="39"/>
      <c r="Z959" s="39"/>
      <c r="AA959" s="17"/>
      <c r="AC959" s="142"/>
      <c r="AE959" s="17"/>
      <c r="AG959" s="66"/>
      <c r="AI959" s="17"/>
    </row>
    <row r="960" spans="1:36" x14ac:dyDescent="0.25">
      <c r="A960" s="180">
        <f>IF('##zz500##'!B960&lt;&gt;"",'##zz500##'!B960,"")</f>
        <v>40533</v>
      </c>
      <c r="B960" s="192">
        <v>17517.599999999999</v>
      </c>
      <c r="C960" s="146">
        <f t="shared" si="36"/>
        <v>2.7322186455200015E-2</v>
      </c>
      <c r="D960" s="143">
        <f>IF('##zz500##'!K960="","",IF('##zz500##'!K960="yes",D959,IF('##zz500##'!T960&lt;&gt;0,D959*(1+'##zz500##'!T960),D959*(1+C960))))</f>
        <v>4.9513341563113862</v>
      </c>
      <c r="E960" s="6">
        <f t="shared" si="37"/>
        <v>0</v>
      </c>
      <c r="F960" s="17">
        <f>D960/MAX(D$240:D960)-1</f>
        <v>-8.1517888558852447E-2</v>
      </c>
      <c r="G960" s="66">
        <f>IF('##zz500##'!K960="","",IF('##zz500##'!K960="no",G959*(1+E960),IF('##zz500##'!T960&lt;&gt;0,G959*(1+'##zz500##'!T960),G959*(1+'##zz500##'!P960))))</f>
        <v>12.523446483448797</v>
      </c>
      <c r="H960" s="6">
        <f t="shared" si="38"/>
        <v>-6.7975387875627291E-3</v>
      </c>
      <c r="I960" s="17">
        <f>G960/MAX(G$240:G960)-1</f>
        <v>-0.14289048542219795</v>
      </c>
      <c r="N960" s="20"/>
      <c r="O960" s="20"/>
      <c r="S960" s="192"/>
      <c r="Y960" s="39"/>
      <c r="Z960" s="39"/>
      <c r="AA960" s="17"/>
      <c r="AC960" s="142"/>
      <c r="AE960" s="17"/>
      <c r="AG960" s="66"/>
      <c r="AI960" s="17"/>
    </row>
    <row r="961" spans="1:36" x14ac:dyDescent="0.25">
      <c r="A961" s="180">
        <f>IF('##zz500##'!B961&lt;&gt;"",'##zz500##'!B961,"")</f>
        <v>40534</v>
      </c>
      <c r="B961" s="192">
        <v>17355.29</v>
      </c>
      <c r="C961" s="146">
        <f t="shared" si="36"/>
        <v>-9.2655386582635169E-3</v>
      </c>
      <c r="D961" s="143">
        <f>IF('##zz500##'!K961="","",IF('##zz500##'!K961="yes",D960,IF('##zz500##'!T961&lt;&gt;0,D960*(1+'##zz500##'!T961),D960*(1+C961))))</f>
        <v>4.9292673500908073</v>
      </c>
      <c r="E961" s="6">
        <f t="shared" si="37"/>
        <v>-4.456739441116242E-3</v>
      </c>
      <c r="F961" s="17">
        <f>D961/MAX(D$240:D961)-1</f>
        <v>-8.5611324010871903E-2</v>
      </c>
      <c r="G961" s="66">
        <f>IF('##zz500##'!K961="","",IF('##zz500##'!K961="no",G960*(1+E961),IF('##zz500##'!T961&lt;&gt;0,G960*(1+'##zz500##'!T961),G960*(1+'##zz500##'!P961))))</f>
        <v>12.467632745567302</v>
      </c>
      <c r="H961" s="6">
        <f t="shared" si="38"/>
        <v>-4.456739441116242E-3</v>
      </c>
      <c r="I961" s="17">
        <f>G961/MAX(G$240:G961)-1</f>
        <v>-0.1467103992011729</v>
      </c>
      <c r="N961" s="20"/>
      <c r="O961" s="20"/>
      <c r="S961" s="192"/>
      <c r="Y961" s="39"/>
      <c r="Z961" s="39"/>
      <c r="AA961" s="17"/>
      <c r="AC961" s="142"/>
      <c r="AE961" s="17"/>
      <c r="AG961" s="66"/>
      <c r="AI961" s="17"/>
    </row>
    <row r="962" spans="1:36" x14ac:dyDescent="0.25">
      <c r="A962" s="180">
        <f>IF('##zz500##'!B962&lt;&gt;"",'##zz500##'!B962,"")</f>
        <v>40535</v>
      </c>
      <c r="B962" s="192">
        <v>16988.39</v>
      </c>
      <c r="C962" s="146">
        <f t="shared" si="36"/>
        <v>-2.1140528334588571E-2</v>
      </c>
      <c r="D962" s="143">
        <f>IF('##zz500##'!K962="","",IF('##zz500##'!K962="yes",D961,IF('##zz500##'!T962&lt;&gt;0,D961*(1+'##zz500##'!T962),D961*(1+C962))))</f>
        <v>4.9292673500908073</v>
      </c>
      <c r="E962" s="6">
        <f t="shared" si="37"/>
        <v>0</v>
      </c>
      <c r="F962" s="17">
        <f>D962/MAX(D$240:D962)-1</f>
        <v>-8.5611324010871903E-2</v>
      </c>
      <c r="G962" s="66">
        <f>IF('##zz500##'!K962="","",IF('##zz500##'!K962="no",G961*(1+E962),IF('##zz500##'!T962&lt;&gt;0,G961*(1+'##zz500##'!T962),G961*(1+'##zz500##'!P962))))</f>
        <v>12.720669883349494</v>
      </c>
      <c r="H962" s="6">
        <f t="shared" si="38"/>
        <v>2.0295523853327779E-2</v>
      </c>
      <c r="I962" s="17">
        <f>G962/MAX(G$240:G962)-1</f>
        <v>-0.12939243975436376</v>
      </c>
      <c r="N962" s="20"/>
      <c r="O962" s="20"/>
      <c r="S962" s="192"/>
      <c r="Y962" s="39"/>
      <c r="Z962" s="39"/>
      <c r="AA962" s="17"/>
      <c r="AC962" s="142"/>
      <c r="AE962" s="17"/>
      <c r="AG962" s="66"/>
      <c r="AI962" s="17"/>
    </row>
    <row r="963" spans="1:36" x14ac:dyDescent="0.25">
      <c r="A963" s="180">
        <f>IF('##zz500##'!B963&lt;&gt;"",'##zz500##'!B963,"")</f>
        <v>40536</v>
      </c>
      <c r="B963" s="192">
        <v>16787.009999999998</v>
      </c>
      <c r="C963" s="146">
        <f t="shared" si="36"/>
        <v>-1.1853977922569481E-2</v>
      </c>
      <c r="D963" s="143">
        <f>IF('##zz500##'!K963="","",IF('##zz500##'!K963="yes",D962,IF('##zz500##'!T963&lt;&gt;0,D962*(1+'##zz500##'!T963),D962*(1+C963))))</f>
        <v>4.9292673500908073</v>
      </c>
      <c r="E963" s="6">
        <f t="shared" si="37"/>
        <v>0</v>
      </c>
      <c r="F963" s="17">
        <f>D963/MAX(D$240:D963)-1</f>
        <v>-8.5611324010871903E-2</v>
      </c>
      <c r="G963" s="66">
        <f>IF('##zz500##'!K963="","",IF('##zz500##'!K963="no",G962*(1+E963),IF('##zz500##'!T963&lt;&gt;0,G962*(1+'##zz500##'!T963),G962*(1+'##zz500##'!P963))))</f>
        <v>12.916340841843317</v>
      </c>
      <c r="H963" s="6">
        <f t="shared" si="38"/>
        <v>1.5382126907478533E-2</v>
      </c>
      <c r="I963" s="17">
        <f>G963/MAX(G$240:G963)-1</f>
        <v>-0.11600064377605501</v>
      </c>
      <c r="N963" s="20"/>
      <c r="O963" s="20"/>
      <c r="S963" s="192"/>
      <c r="Y963" s="39"/>
      <c r="Z963" s="39"/>
      <c r="AA963" s="17"/>
      <c r="AC963" s="142"/>
      <c r="AE963" s="17"/>
      <c r="AG963" s="66"/>
      <c r="AI963" s="17"/>
    </row>
    <row r="964" spans="1:36" x14ac:dyDescent="0.25">
      <c r="A964" s="180">
        <f>IF('##zz500##'!B964&lt;&gt;"",'##zz500##'!B964,"")</f>
        <v>40539</v>
      </c>
      <c r="B964" s="192">
        <v>16531.669999999998</v>
      </c>
      <c r="C964" s="146">
        <f t="shared" ref="C964:C1027" si="39">IF(AND(B963&gt;0,B964&gt;0),B964/B963-1,"")</f>
        <v>-1.5210570554255898E-2</v>
      </c>
      <c r="D964" s="143">
        <f>IF('##zz500##'!K964="","",IF('##zz500##'!K964="yes",D963,IF('##zz500##'!T964&lt;&gt;0,D963*(1+'##zz500##'!T964),D963*(1+C964))))</f>
        <v>4.9292673500908073</v>
      </c>
      <c r="E964" s="6">
        <f t="shared" si="37"/>
        <v>0</v>
      </c>
      <c r="F964" s="17">
        <f>D964/MAX(D$240:D964)-1</f>
        <v>-8.5611324010871903E-2</v>
      </c>
      <c r="G964" s="66">
        <f>IF('##zz500##'!K964="","",IF('##zz500##'!K964="no",G963*(1+E964),IF('##zz500##'!T964&lt;&gt;0,G963*(1+'##zz500##'!T964),G963*(1+'##zz500##'!P964))))</f>
        <v>13.283553751860261</v>
      </c>
      <c r="H964" s="6">
        <f t="shared" si="38"/>
        <v>2.8430103735520351E-2</v>
      </c>
      <c r="I964" s="17">
        <f>G964/MAX(G$240:G964)-1</f>
        <v>-9.0868450376475063E-2</v>
      </c>
      <c r="N964" s="20"/>
      <c r="O964" s="20"/>
      <c r="S964" s="192"/>
      <c r="Y964" s="39"/>
      <c r="Z964" s="39"/>
      <c r="AA964" s="17"/>
      <c r="AC964" s="142"/>
      <c r="AE964" s="17"/>
      <c r="AG964" s="66"/>
      <c r="AI964" s="17"/>
    </row>
    <row r="965" spans="1:36" x14ac:dyDescent="0.25">
      <c r="A965" s="180">
        <f>IF('##zz500##'!B965&lt;&gt;"",'##zz500##'!B965,"")</f>
        <v>40540</v>
      </c>
      <c r="B965" s="192">
        <v>16144.88</v>
      </c>
      <c r="C965" s="146">
        <f t="shared" si="39"/>
        <v>-2.3396910293999262E-2</v>
      </c>
      <c r="D965" s="143">
        <f>IF('##zz500##'!K965="","",IF('##zz500##'!K965="yes",D964,IF('##zz500##'!T965&lt;&gt;0,D964*(1+'##zz500##'!T965),D964*(1+C965))))</f>
        <v>4.9292673500908073</v>
      </c>
      <c r="E965" s="6">
        <f t="shared" si="37"/>
        <v>0</v>
      </c>
      <c r="F965" s="17">
        <f>D965/MAX(D$240:D965)-1</f>
        <v>-8.5611324010871903E-2</v>
      </c>
      <c r="G965" s="66">
        <f>IF('##zz500##'!K965="","",IF('##zz500##'!K965="no",G964*(1+E965),IF('##zz500##'!T965&lt;&gt;0,G964*(1+'##zz500##'!T965),G964*(1+'##zz500##'!P965))))</f>
        <v>13.609861069832787</v>
      </c>
      <c r="H965" s="6">
        <f t="shared" si="38"/>
        <v>2.4564760610603198E-2</v>
      </c>
      <c r="I965" s="17">
        <f>G965/MAX(G$240:G965)-1</f>
        <v>-6.8535851496426492E-2</v>
      </c>
      <c r="N965" s="20"/>
      <c r="O965" s="20"/>
      <c r="S965" s="192"/>
      <c r="Y965" s="39"/>
      <c r="Z965" s="39"/>
      <c r="AA965" s="17"/>
      <c r="AC965" s="142"/>
      <c r="AE965" s="17"/>
      <c r="AG965" s="66"/>
      <c r="AI965" s="17"/>
    </row>
    <row r="966" spans="1:36" x14ac:dyDescent="0.25">
      <c r="A966" s="180">
        <f>IF('##zz500##'!B966&lt;&gt;"",'##zz500##'!B966,"")</f>
        <v>40541</v>
      </c>
      <c r="B966" s="192">
        <v>16421.34</v>
      </c>
      <c r="C966" s="146">
        <f t="shared" si="39"/>
        <v>1.7123694942297485E-2</v>
      </c>
      <c r="D966" s="143">
        <f>IF('##zz500##'!K966="","",IF('##zz500##'!K966="yes",D965,IF('##zz500##'!T966&lt;&gt;0,D965*(1+'##zz500##'!T966),D965*(1+C966))))</f>
        <v>4.9292673500908073</v>
      </c>
      <c r="E966" s="6">
        <f t="shared" si="37"/>
        <v>0</v>
      </c>
      <c r="F966" s="17">
        <f>D966/MAX(D$240:D966)-1</f>
        <v>-8.5611324010871903E-2</v>
      </c>
      <c r="G966" s="66">
        <f>IF('##zz500##'!K966="","",IF('##zz500##'!K966="no",G965*(1+E966),IF('##zz500##'!T966&lt;&gt;0,G965*(1+'##zz500##'!T966),G965*(1+'##zz500##'!P966))))</f>
        <v>13.373857073731239</v>
      </c>
      <c r="H966" s="6">
        <f t="shared" si="38"/>
        <v>-1.7340661663671764E-2</v>
      </c>
      <c r="I966" s="17">
        <f>G966/MAX(G$240:G966)-1</f>
        <v>-8.4688056147467106E-2</v>
      </c>
      <c r="N966" s="20"/>
      <c r="O966" s="20"/>
      <c r="S966" s="192"/>
      <c r="Y966" s="39"/>
      <c r="Z966" s="39"/>
      <c r="AA966" s="17"/>
      <c r="AC966" s="142"/>
      <c r="AE966" s="17"/>
      <c r="AG966" s="66"/>
      <c r="AI966" s="17"/>
    </row>
    <row r="967" spans="1:36" x14ac:dyDescent="0.25">
      <c r="A967" s="180">
        <f>IF('##zz500##'!B967&lt;&gt;"",'##zz500##'!B967,"")</f>
        <v>40542</v>
      </c>
      <c r="B967" s="192">
        <v>16573.169999999998</v>
      </c>
      <c r="C967" s="146">
        <f t="shared" si="39"/>
        <v>9.2458958891294962E-3</v>
      </c>
      <c r="D967" s="143">
        <f>IF('##zz500##'!K967="","",IF('##zz500##'!K967="yes",D966,IF('##zz500##'!T967&lt;&gt;0,D966*(1+'##zz500##'!T967),D966*(1+C967))))</f>
        <v>4.9292673500908073</v>
      </c>
      <c r="E967" s="6">
        <f t="shared" si="37"/>
        <v>0</v>
      </c>
      <c r="F967" s="17">
        <f>D967/MAX(D$240:D967)-1</f>
        <v>-8.5611324010871903E-2</v>
      </c>
      <c r="G967" s="66">
        <f>IF('##zz500##'!K967="","",IF('##zz500##'!K967="no",G966*(1+E967),IF('##zz500##'!T967&lt;&gt;0,G966*(1+'##zz500##'!T967),G966*(1+'##zz500##'!P967))))</f>
        <v>13.329504776935842</v>
      </c>
      <c r="H967" s="6">
        <f t="shared" si="38"/>
        <v>-3.3163429630568286E-3</v>
      </c>
      <c r="I967" s="17">
        <f>G967/MAX(G$240:G967)-1</f>
        <v>-8.7723544471464354E-2</v>
      </c>
      <c r="N967" s="20"/>
      <c r="O967" s="20"/>
      <c r="S967" s="192"/>
      <c r="Y967" s="39"/>
      <c r="Z967" s="39"/>
      <c r="AA967" s="17"/>
      <c r="AC967" s="142"/>
      <c r="AE967" s="17"/>
      <c r="AG967" s="66"/>
      <c r="AI967" s="17"/>
    </row>
    <row r="968" spans="1:36" x14ac:dyDescent="0.25">
      <c r="A968" s="180">
        <f>IF('##zz500##'!B968&lt;&gt;"",'##zz500##'!B968,"")</f>
        <v>40543</v>
      </c>
      <c r="B968" s="192">
        <v>16879.650000000001</v>
      </c>
      <c r="C968" s="146">
        <f t="shared" si="39"/>
        <v>1.8492539447794387E-2</v>
      </c>
      <c r="D968" s="143">
        <f>IF('##zz500##'!K968="","",IF('##zz500##'!K968="yes",D967,IF('##zz500##'!T968&lt;&gt;0,D967*(1+'##zz500##'!T968),D967*(1+C968))))</f>
        <v>4.9292673500908073</v>
      </c>
      <c r="E968" s="6">
        <f t="shared" si="37"/>
        <v>0</v>
      </c>
      <c r="F968" s="17">
        <f>D968/MAX(D$240:D968)-1</f>
        <v>-8.5611324010871903E-2</v>
      </c>
      <c r="G968" s="66">
        <f>IF('##zz500##'!K968="","",IF('##zz500##'!K968="no",G967*(1+E968),IF('##zz500##'!T968&lt;&gt;0,G967*(1+'##zz500##'!T968),G967*(1+'##zz500##'!P968))))</f>
        <v>13.030725592965746</v>
      </c>
      <c r="H968" s="6">
        <f t="shared" si="38"/>
        <v>-2.2414875043750726E-2</v>
      </c>
      <c r="I968" s="17">
        <f>G968/MAX(G$240:G968)-1</f>
        <v>-0.10817210722749238</v>
      </c>
      <c r="N968" s="20"/>
      <c r="O968" s="20"/>
      <c r="S968" s="192"/>
      <c r="Y968" s="39"/>
      <c r="Z968" s="39"/>
      <c r="AA968" s="17"/>
      <c r="AC968" s="142"/>
      <c r="AE968" s="17"/>
      <c r="AF968" s="14"/>
      <c r="AG968" s="66"/>
      <c r="AI968" s="17"/>
      <c r="AJ968" s="14"/>
    </row>
    <row r="969" spans="1:36" x14ac:dyDescent="0.25">
      <c r="A969" s="180">
        <f>IF('##zz500##'!B969&lt;&gt;"",'##zz500##'!B969,"")</f>
        <v>40547</v>
      </c>
      <c r="B969" s="192">
        <v>17210.71</v>
      </c>
      <c r="C969" s="146">
        <f t="shared" si="39"/>
        <v>1.9612965908653246E-2</v>
      </c>
      <c r="D969" s="143">
        <f>IF('##zz500##'!K969="","",IF('##zz500##'!K969="yes",D968,IF('##zz500##'!T969&lt;&gt;0,D968*(1+'##zz500##'!T969),D968*(1+C969))))</f>
        <v>4.9292673500908073</v>
      </c>
      <c r="E969" s="6">
        <f t="shared" si="37"/>
        <v>0</v>
      </c>
      <c r="F969" s="17">
        <f>D969/MAX(D$240:D969)-1</f>
        <v>-8.5611324010871903E-2</v>
      </c>
      <c r="G969" s="66">
        <f>IF('##zz500##'!K969="","",IF('##zz500##'!K969="no",G968*(1+E969),IF('##zz500##'!T969&lt;&gt;0,G968*(1+'##zz500##'!T969),G968*(1+'##zz500##'!P969))))</f>
        <v>12.833339948278184</v>
      </c>
      <c r="H969" s="6">
        <f t="shared" si="38"/>
        <v>-1.514770941029675E-2</v>
      </c>
      <c r="I969" s="17">
        <f>G969/MAX(G$240:G969)-1</f>
        <v>-0.12168125699120758</v>
      </c>
      <c r="N969" s="20"/>
      <c r="O969" s="20"/>
      <c r="S969" s="192"/>
      <c r="Y969" s="39"/>
      <c r="Z969" s="39"/>
      <c r="AA969" s="17"/>
      <c r="AC969" s="142"/>
      <c r="AE969" s="17"/>
      <c r="AG969" s="66"/>
      <c r="AI969" s="17"/>
    </row>
    <row r="970" spans="1:36" x14ac:dyDescent="0.25">
      <c r="A970" s="180">
        <f>IF('##zz500##'!B970&lt;&gt;"",'##zz500##'!B970,"")</f>
        <v>40548</v>
      </c>
      <c r="B970" s="192">
        <v>17181.02</v>
      </c>
      <c r="C970" s="146">
        <f t="shared" si="39"/>
        <v>-1.725088622142712E-3</v>
      </c>
      <c r="D970" s="143">
        <f>IF('##zz500##'!K970="","",IF('##zz500##'!K970="yes",D969,IF('##zz500##'!T970&lt;&gt;0,D969*(1+'##zz500##'!T970),D969*(1+C970))))</f>
        <v>4.9292673500908073</v>
      </c>
      <c r="E970" s="6">
        <f t="shared" si="37"/>
        <v>0</v>
      </c>
      <c r="F970" s="17">
        <f>D970/MAX(D$240:D970)-1</f>
        <v>-8.5611324010871903E-2</v>
      </c>
      <c r="G970" s="66">
        <f>IF('##zz500##'!K970="","",IF('##zz500##'!K970="no",G969*(1+E970),IF('##zz500##'!T970&lt;&gt;0,G969*(1+'##zz500##'!T970),G969*(1+'##zz500##'!P970))))</f>
        <v>12.789115308767704</v>
      </c>
      <c r="H970" s="6">
        <f t="shared" si="38"/>
        <v>-3.4460740297317383E-3</v>
      </c>
      <c r="I970" s="17">
        <f>G970/MAX(G$240:G970)-1</f>
        <v>-0.12470800840131679</v>
      </c>
      <c r="N970" s="20"/>
      <c r="O970" s="20"/>
      <c r="S970" s="192"/>
      <c r="Y970" s="39"/>
      <c r="Z970" s="39"/>
      <c r="AA970" s="17"/>
      <c r="AC970" s="142"/>
      <c r="AE970" s="17"/>
      <c r="AG970" s="66"/>
      <c r="AI970" s="17"/>
    </row>
    <row r="971" spans="1:36" x14ac:dyDescent="0.25">
      <c r="A971" s="180">
        <f>IF('##zz500##'!B971&lt;&gt;"",'##zz500##'!B971,"")</f>
        <v>40549</v>
      </c>
      <c r="B971" s="192">
        <v>17229.41</v>
      </c>
      <c r="C971" s="146">
        <f t="shared" si="39"/>
        <v>2.8164800460042105E-3</v>
      </c>
      <c r="D971" s="143">
        <f>IF('##zz500##'!K971="","",IF('##zz500##'!K971="yes",D970,IF('##zz500##'!T971&lt;&gt;0,D970*(1+'##zz500##'!T971),D970*(1+C971))))</f>
        <v>4.9292673500908073</v>
      </c>
      <c r="E971" s="6">
        <f t="shared" si="37"/>
        <v>0</v>
      </c>
      <c r="F971" s="17">
        <f>D971/MAX(D$240:D971)-1</f>
        <v>-8.5611324010871903E-2</v>
      </c>
      <c r="G971" s="66">
        <f>IF('##zz500##'!K971="","",IF('##zz500##'!K971="no",G970*(1+E971),IF('##zz500##'!T971&lt;&gt;0,G970*(1+'##zz500##'!T971),G970*(1+'##zz500##'!P971))))</f>
        <v>12.859027589472136</v>
      </c>
      <c r="H971" s="6">
        <f t="shared" si="38"/>
        <v>5.4665454972091521E-3</v>
      </c>
      <c r="I971" s="17">
        <f>G971/MAX(G$240:G971)-1</f>
        <v>-0.11992318490589982</v>
      </c>
      <c r="N971" s="20"/>
      <c r="O971" s="20"/>
      <c r="S971" s="192"/>
      <c r="Y971" s="39"/>
      <c r="Z971" s="39"/>
      <c r="AA971" s="17"/>
      <c r="AC971" s="142"/>
      <c r="AE971" s="17"/>
      <c r="AG971" s="66"/>
      <c r="AI971" s="17"/>
    </row>
    <row r="972" spans="1:36" x14ac:dyDescent="0.25">
      <c r="A972" s="180">
        <f>IF('##zz500##'!B972&lt;&gt;"",'##zz500##'!B972,"")</f>
        <v>40550</v>
      </c>
      <c r="B972" s="192">
        <v>17174.14</v>
      </c>
      <c r="C972" s="146">
        <f t="shared" si="39"/>
        <v>-3.2078869792987463E-3</v>
      </c>
      <c r="D972" s="143">
        <f>IF('##zz500##'!K972="","",IF('##zz500##'!K972="yes",D971,IF('##zz500##'!T972&lt;&gt;0,D971*(1+'##zz500##'!T972),D971*(1+C972))))</f>
        <v>4.9292673500908073</v>
      </c>
      <c r="E972" s="6">
        <f t="shared" si="37"/>
        <v>0</v>
      </c>
      <c r="F972" s="17">
        <f>D972/MAX(D$240:D972)-1</f>
        <v>-8.5611324010871903E-2</v>
      </c>
      <c r="G972" s="66">
        <f>IF('##zz500##'!K972="","",IF('##zz500##'!K972="no",G971*(1+E972),IF('##zz500##'!T972&lt;&gt;0,G971*(1+'##zz500##'!T972),G971*(1+'##zz500##'!P972))))</f>
        <v>12.926237380003517</v>
      </c>
      <c r="H972" s="6">
        <f t="shared" si="38"/>
        <v>5.2266619745342524E-3</v>
      </c>
      <c r="I972" s="17">
        <f>G972/MAX(G$240:G972)-1</f>
        <v>-0.11532332088177832</v>
      </c>
      <c r="N972" s="20"/>
      <c r="O972" s="20"/>
      <c r="S972" s="192"/>
      <c r="Y972" s="39"/>
      <c r="Z972" s="39"/>
      <c r="AA972" s="17"/>
      <c r="AC972" s="142"/>
      <c r="AE972" s="17"/>
      <c r="AG972" s="66"/>
      <c r="AI972" s="17"/>
    </row>
    <row r="973" spans="1:36" x14ac:dyDescent="0.25">
      <c r="A973" s="180">
        <f>IF('##zz500##'!B973&lt;&gt;"",'##zz500##'!B973,"")</f>
        <v>40553</v>
      </c>
      <c r="B973" s="192">
        <v>16872.72</v>
      </c>
      <c r="C973" s="146">
        <f t="shared" si="39"/>
        <v>-1.7550806037449185E-2</v>
      </c>
      <c r="D973" s="143">
        <f>IF('##zz500##'!K973="","",IF('##zz500##'!K973="yes",D972,IF('##zz500##'!T973&lt;&gt;0,D972*(1+'##zz500##'!T973),D972*(1+C973))))</f>
        <v>4.9292673500908073</v>
      </c>
      <c r="E973" s="6">
        <f t="shared" si="37"/>
        <v>0</v>
      </c>
      <c r="F973" s="17">
        <f>D973/MAX(D$240:D973)-1</f>
        <v>-8.5611324010871903E-2</v>
      </c>
      <c r="G973" s="66">
        <f>IF('##zz500##'!K973="","",IF('##zz500##'!K973="no",G972*(1+E973),IF('##zz500##'!T973&lt;&gt;0,G972*(1+'##zz500##'!T973),G972*(1+'##zz500##'!P973))))</f>
        <v>13.301880155965781</v>
      </c>
      <c r="H973" s="6">
        <f t="shared" si="38"/>
        <v>2.9060488750065172E-2</v>
      </c>
      <c r="I973" s="17">
        <f>G973/MAX(G$240:G973)-1</f>
        <v>-8.9614184200818126E-2</v>
      </c>
      <c r="N973" s="20"/>
      <c r="O973" s="20"/>
      <c r="S973" s="192"/>
      <c r="Y973" s="39"/>
      <c r="Z973" s="39"/>
      <c r="AA973" s="17"/>
      <c r="AC973" s="142"/>
      <c r="AE973" s="17"/>
      <c r="AG973" s="66"/>
      <c r="AI973" s="17"/>
    </row>
    <row r="974" spans="1:36" x14ac:dyDescent="0.25">
      <c r="A974" s="180">
        <f>IF('##zz500##'!B974&lt;&gt;"",'##zz500##'!B974,"")</f>
        <v>40554</v>
      </c>
      <c r="B974" s="192">
        <v>16784.34</v>
      </c>
      <c r="C974" s="146">
        <f t="shared" si="39"/>
        <v>-5.2380410508797715E-3</v>
      </c>
      <c r="D974" s="143">
        <f>IF('##zz500##'!K974="","",IF('##zz500##'!K974="yes",D973,IF('##zz500##'!T974&lt;&gt;0,D973*(1+'##zz500##'!T974),D973*(1+C974))))</f>
        <v>4.9292673500908073</v>
      </c>
      <c r="E974" s="6">
        <f t="shared" si="37"/>
        <v>0</v>
      </c>
      <c r="F974" s="17">
        <f>D974/MAX(D$240:D974)-1</f>
        <v>-8.5611324010871903E-2</v>
      </c>
      <c r="G974" s="66">
        <f>IF('##zz500##'!K974="","",IF('##zz500##'!K974="no",G973*(1+E974),IF('##zz500##'!T974&lt;&gt;0,G973*(1+'##zz500##'!T974),G973*(1+'##zz500##'!P974))))</f>
        <v>13.372760218570235</v>
      </c>
      <c r="H974" s="6">
        <f t="shared" si="38"/>
        <v>5.3285747408169382E-3</v>
      </c>
      <c r="I974" s="17">
        <f>G974/MAX(G$240:G974)-1</f>
        <v>-8.4763125338352618E-2</v>
      </c>
      <c r="N974" s="20"/>
      <c r="O974" s="20"/>
      <c r="S974" s="192"/>
      <c r="Y974" s="39"/>
      <c r="Z974" s="39"/>
      <c r="AA974" s="17"/>
      <c r="AC974" s="142"/>
      <c r="AE974" s="17"/>
      <c r="AG974" s="66"/>
      <c r="AI974" s="17"/>
    </row>
    <row r="975" spans="1:36" x14ac:dyDescent="0.25">
      <c r="A975" s="180">
        <f>IF('##zz500##'!B975&lt;&gt;"",'##zz500##'!B975,"")</f>
        <v>40555</v>
      </c>
      <c r="B975" s="192">
        <v>16969.810000000001</v>
      </c>
      <c r="C975" s="146">
        <f t="shared" si="39"/>
        <v>1.1050181299949946E-2</v>
      </c>
      <c r="D975" s="143">
        <f>IF('##zz500##'!K975="","",IF('##zz500##'!K975="yes",D974,IF('##zz500##'!T975&lt;&gt;0,D974*(1+'##zz500##'!T975),D974*(1+C975))))</f>
        <v>4.9292673500908073</v>
      </c>
      <c r="E975" s="6">
        <f t="shared" si="37"/>
        <v>0</v>
      </c>
      <c r="F975" s="17">
        <f>D975/MAX(D$240:D975)-1</f>
        <v>-8.5611324010871903E-2</v>
      </c>
      <c r="G975" s="66">
        <f>IF('##zz500##'!K975="","",IF('##zz500##'!K975="no",G974*(1+E975),IF('##zz500##'!T975&lt;&gt;0,G974*(1+'##zz500##'!T975),G974*(1+'##zz500##'!P975))))</f>
        <v>13.292715475190443</v>
      </c>
      <c r="H975" s="6">
        <f t="shared" si="38"/>
        <v>-5.9856560703629436E-3</v>
      </c>
      <c r="I975" s="17">
        <f>G975/MAX(G$240:G975)-1</f>
        <v>-9.0241418492991055E-2</v>
      </c>
      <c r="N975" s="20"/>
      <c r="O975" s="20"/>
      <c r="S975" s="192"/>
      <c r="Y975" s="39"/>
      <c r="Z975" s="39"/>
      <c r="AA975" s="17"/>
      <c r="AC975" s="142"/>
      <c r="AE975" s="17"/>
      <c r="AG975" s="66"/>
      <c r="AI975" s="17"/>
    </row>
    <row r="976" spans="1:36" x14ac:dyDescent="0.25">
      <c r="A976" s="180">
        <f>IF('##zz500##'!B976&lt;&gt;"",'##zz500##'!B976,"")</f>
        <v>40556</v>
      </c>
      <c r="B976" s="192">
        <v>16891.18</v>
      </c>
      <c r="C976" s="146">
        <f t="shared" si="39"/>
        <v>-4.6335227088577513E-3</v>
      </c>
      <c r="D976" s="143">
        <f>IF('##zz500##'!K976="","",IF('##zz500##'!K976="yes",D975,IF('##zz500##'!T976&lt;&gt;0,D975*(1+'##zz500##'!T976),D975*(1+C976))))</f>
        <v>4.9292673500908073</v>
      </c>
      <c r="E976" s="6">
        <f t="shared" si="37"/>
        <v>0</v>
      </c>
      <c r="F976" s="17">
        <f>D976/MAX(D$240:D976)-1</f>
        <v>-8.5611324010871903E-2</v>
      </c>
      <c r="G976" s="66">
        <f>IF('##zz500##'!K976="","",IF('##zz500##'!K976="no",G975*(1+E976),IF('##zz500##'!T976&lt;&gt;0,G975*(1+'##zz500##'!T976),G975*(1+'##zz500##'!P976))))</f>
        <v>13.311470997917034</v>
      </c>
      <c r="H976" s="6">
        <f t="shared" si="38"/>
        <v>1.4109624750184846E-3</v>
      </c>
      <c r="I976" s="17">
        <f>G976/MAX(G$240:G976)-1</f>
        <v>-8.8957783273158619E-2</v>
      </c>
      <c r="N976" s="20"/>
      <c r="O976" s="20"/>
      <c r="S976" s="192"/>
      <c r="Y976" s="39"/>
      <c r="Z976" s="39"/>
      <c r="AA976" s="17"/>
      <c r="AC976" s="142"/>
      <c r="AE976" s="17"/>
      <c r="AG976" s="66"/>
      <c r="AI976" s="17"/>
    </row>
    <row r="977" spans="1:36" x14ac:dyDescent="0.25">
      <c r="A977" s="180">
        <f>IF('##zz500##'!B977&lt;&gt;"",'##zz500##'!B977,"")</f>
        <v>40557</v>
      </c>
      <c r="B977" s="192">
        <v>16551.14</v>
      </c>
      <c r="C977" s="146">
        <f t="shared" si="39"/>
        <v>-2.0131216409984387E-2</v>
      </c>
      <c r="D977" s="143">
        <f>IF('##zz500##'!K977="","",IF('##zz500##'!K977="yes",D976,IF('##zz500##'!T977&lt;&gt;0,D976*(1+'##zz500##'!T977),D976*(1+C977))))</f>
        <v>4.9292673500908073</v>
      </c>
      <c r="E977" s="6">
        <f t="shared" si="37"/>
        <v>0</v>
      </c>
      <c r="F977" s="17">
        <f>D977/MAX(D$240:D977)-1</f>
        <v>-8.5611324010871903E-2</v>
      </c>
      <c r="G977" s="66">
        <f>IF('##zz500##'!K977="","",IF('##zz500##'!K977="no",G976*(1+E977),IF('##zz500##'!T977&lt;&gt;0,G976*(1+'##zz500##'!T977),G976*(1+'##zz500##'!P977))))</f>
        <v>13.596439444289915</v>
      </c>
      <c r="H977" s="6">
        <f t="shared" si="38"/>
        <v>2.1407735209540091E-2</v>
      </c>
      <c r="I977" s="17">
        <f>G977/MAX(G$240:G977)-1</f>
        <v>-6.9454432732757865E-2</v>
      </c>
      <c r="N977" s="20"/>
      <c r="O977" s="20"/>
      <c r="S977" s="192"/>
      <c r="Y977" s="39"/>
      <c r="Z977" s="39"/>
      <c r="AA977" s="17"/>
      <c r="AC977" s="142"/>
      <c r="AE977" s="17"/>
      <c r="AG977" s="66"/>
      <c r="AI977" s="17"/>
    </row>
    <row r="978" spans="1:36" x14ac:dyDescent="0.25">
      <c r="A978" s="180">
        <f>IF('##zz500##'!B978&lt;&gt;"",'##zz500##'!B978,"")</f>
        <v>40560</v>
      </c>
      <c r="B978" s="192">
        <v>16173.06</v>
      </c>
      <c r="C978" s="146">
        <f t="shared" si="39"/>
        <v>-2.2843139505798415E-2</v>
      </c>
      <c r="D978" s="143">
        <f>IF('##zz500##'!K978="","",IF('##zz500##'!K978="yes",D977,IF('##zz500##'!T978&lt;&gt;0,D977*(1+'##zz500##'!T978),D977*(1+C978))))</f>
        <v>4.9292673500908073</v>
      </c>
      <c r="E978" s="6">
        <f t="shared" si="37"/>
        <v>0</v>
      </c>
      <c r="F978" s="17">
        <f>D978/MAX(D$240:D978)-1</f>
        <v>-8.5611324010871903E-2</v>
      </c>
      <c r="G978" s="66">
        <f>IF('##zz500##'!K978="","",IF('##zz500##'!K978="no",G977*(1+E978),IF('##zz500##'!T978&lt;&gt;0,G977*(1+'##zz500##'!T978),G977*(1+'##zz500##'!P978))))</f>
        <v>14.182273754463218</v>
      </c>
      <c r="H978" s="6">
        <f t="shared" si="38"/>
        <v>4.3087332722195448E-2</v>
      </c>
      <c r="I978" s="17">
        <f>G978/MAX(G$240:G978)-1</f>
        <v>-2.9359706262750085E-2</v>
      </c>
      <c r="N978" s="20"/>
      <c r="O978" s="20"/>
      <c r="S978" s="192"/>
      <c r="Y978" s="39"/>
      <c r="Z978" s="39"/>
      <c r="AA978" s="17"/>
      <c r="AC978" s="142"/>
      <c r="AE978" s="17"/>
      <c r="AG978" s="66"/>
      <c r="AI978" s="17"/>
    </row>
    <row r="979" spans="1:36" x14ac:dyDescent="0.25">
      <c r="A979" s="180">
        <f>IF('##zz500##'!B979&lt;&gt;"",'##zz500##'!B979,"")</f>
        <v>40561</v>
      </c>
      <c r="B979" s="192">
        <v>16352.45</v>
      </c>
      <c r="C979" s="146">
        <f t="shared" si="39"/>
        <v>1.1091902212692073E-2</v>
      </c>
      <c r="D979" s="143">
        <f>IF('##zz500##'!K979="","",IF('##zz500##'!K979="yes",D978,IF('##zz500##'!T979&lt;&gt;0,D978*(1+'##zz500##'!T979),D978*(1+C979))))</f>
        <v>4.9292673500908073</v>
      </c>
      <c r="E979" s="6">
        <f t="shared" si="37"/>
        <v>0</v>
      </c>
      <c r="F979" s="17">
        <f>D979/MAX(D$240:D979)-1</f>
        <v>-8.5611324010871903E-2</v>
      </c>
      <c r="G979" s="66">
        <f>IF('##zz500##'!K979="","",IF('##zz500##'!K979="no",G978*(1+E979),IF('##zz500##'!T979&lt;&gt;0,G978*(1+'##zz500##'!T979),G978*(1+'##zz500##'!P979))))</f>
        <v>14.128775395532708</v>
      </c>
      <c r="H979" s="6">
        <f t="shared" si="38"/>
        <v>-3.7721990039625286E-3</v>
      </c>
      <c r="I979" s="17">
        <f>G979/MAX(G$240:G979)-1</f>
        <v>-3.3021154611991621E-2</v>
      </c>
      <c r="N979" s="20"/>
      <c r="O979" s="20"/>
      <c r="S979" s="192"/>
      <c r="Y979" s="39"/>
      <c r="Z979" s="39"/>
      <c r="AA979" s="17"/>
      <c r="AC979" s="142"/>
      <c r="AE979" s="17"/>
      <c r="AG979" s="66"/>
      <c r="AI979" s="17"/>
    </row>
    <row r="980" spans="1:36" x14ac:dyDescent="0.25">
      <c r="A980" s="180">
        <f>IF('##zz500##'!B980&lt;&gt;"",'##zz500##'!B980,"")</f>
        <v>40562</v>
      </c>
      <c r="B980" s="192">
        <v>16671.22</v>
      </c>
      <c r="C980" s="146">
        <f t="shared" si="39"/>
        <v>1.9493715009065937E-2</v>
      </c>
      <c r="D980" s="143">
        <f>IF('##zz500##'!K980="","",IF('##zz500##'!K980="yes",D979,IF('##zz500##'!T980&lt;&gt;0,D979*(1+'##zz500##'!T980),D979*(1+C980))))</f>
        <v>4.9292673500908073</v>
      </c>
      <c r="E980" s="6">
        <f t="shared" si="37"/>
        <v>0</v>
      </c>
      <c r="F980" s="17">
        <f>D980/MAX(D$240:D980)-1</f>
        <v>-8.5611324010871903E-2</v>
      </c>
      <c r="G980" s="66">
        <f>IF('##zz500##'!K980="","",IF('##zz500##'!K980="no",G979*(1+E980),IF('##zz500##'!T980&lt;&gt;0,G979*(1+'##zz500##'!T980),G979*(1+'##zz500##'!P980))))</f>
        <v>13.788928172080333</v>
      </c>
      <c r="H980" s="6">
        <f t="shared" si="38"/>
        <v>-2.4053551276625784E-2</v>
      </c>
      <c r="I980" s="17">
        <f>G980/MAX(G$240:G980)-1</f>
        <v>-5.6280429852944458E-2</v>
      </c>
      <c r="N980" s="20"/>
      <c r="O980" s="20"/>
      <c r="S980" s="192"/>
      <c r="Y980" s="39"/>
      <c r="Z980" s="39"/>
      <c r="AA980" s="17"/>
      <c r="AC980" s="142"/>
      <c r="AE980" s="17"/>
      <c r="AG980" s="66"/>
      <c r="AI980" s="17"/>
    </row>
    <row r="981" spans="1:36" x14ac:dyDescent="0.25">
      <c r="A981" s="180">
        <f>IF('##zz500##'!B981&lt;&gt;"",'##zz500##'!B981,"")</f>
        <v>40563</v>
      </c>
      <c r="B981" s="192">
        <v>16051.62</v>
      </c>
      <c r="C981" s="146">
        <f t="shared" si="39"/>
        <v>-3.7165846290793336E-2</v>
      </c>
      <c r="D981" s="143">
        <f>IF('##zz500##'!K981="","",IF('##zz500##'!K981="yes",D980,IF('##zz500##'!T981&lt;&gt;0,D980*(1+'##zz500##'!T981),D980*(1+C981))))</f>
        <v>4.9292673500908073</v>
      </c>
      <c r="E981" s="6">
        <f t="shared" si="37"/>
        <v>0</v>
      </c>
      <c r="F981" s="17">
        <f>D981/MAX(D$240:D981)-1</f>
        <v>-8.5611324010871903E-2</v>
      </c>
      <c r="G981" s="66">
        <f>IF('##zz500##'!K981="","",IF('##zz500##'!K981="no",G980*(1+E981),IF('##zz500##'!T981&lt;&gt;0,G980*(1+'##zz500##'!T981),G980*(1+'##zz500##'!P981))))</f>
        <v>14.289694590827091</v>
      </c>
      <c r="H981" s="6">
        <f t="shared" si="38"/>
        <v>3.6316558654696962E-2</v>
      </c>
      <c r="I981" s="17">
        <f>G981/MAX(G$240:G981)-1</f>
        <v>-2.2007782730113612E-2</v>
      </c>
      <c r="N981" s="20"/>
      <c r="O981" s="20"/>
      <c r="S981" s="192"/>
      <c r="Y981" s="39"/>
      <c r="Z981" s="39"/>
      <c r="AA981" s="17"/>
      <c r="AC981" s="142"/>
      <c r="AE981" s="17"/>
      <c r="AG981" s="66"/>
      <c r="AI981" s="17"/>
    </row>
    <row r="982" spans="1:36" x14ac:dyDescent="0.25">
      <c r="A982" s="180">
        <f>IF('##zz500##'!B982&lt;&gt;"",'##zz500##'!B982,"")</f>
        <v>40564</v>
      </c>
      <c r="B982" s="192">
        <v>16195.99</v>
      </c>
      <c r="C982" s="146">
        <f t="shared" si="39"/>
        <v>8.9941077598396646E-3</v>
      </c>
      <c r="D982" s="143">
        <f>IF('##zz500##'!K982="","",IF('##zz500##'!K982="yes",D981,IF('##zz500##'!T982&lt;&gt;0,D981*(1+'##zz500##'!T982),D981*(1+C982))))</f>
        <v>4.9292673500908073</v>
      </c>
      <c r="E982" s="6">
        <f t="shared" si="37"/>
        <v>0</v>
      </c>
      <c r="F982" s="17">
        <f>D982/MAX(D$240:D982)-1</f>
        <v>-8.5611324010871903E-2</v>
      </c>
      <c r="G982" s="66">
        <f>IF('##zz500##'!K982="","",IF('##zz500##'!K982="no",G981*(1+E982),IF('##zz500##'!T982&lt;&gt;0,G981*(1+'##zz500##'!T982),G981*(1+'##zz500##'!P982))))</f>
        <v>14.197267456232073</v>
      </c>
      <c r="H982" s="6">
        <f t="shared" si="38"/>
        <v>-6.4680972716064655E-3</v>
      </c>
      <c r="I982" s="17">
        <f>G982/MAX(G$240:G982)-1</f>
        <v>-2.8333531522289235E-2</v>
      </c>
      <c r="N982" s="20"/>
      <c r="O982" s="20"/>
      <c r="S982" s="192"/>
      <c r="Y982" s="39"/>
      <c r="Z982" s="39"/>
      <c r="AA982" s="17"/>
      <c r="AC982" s="142"/>
      <c r="AE982" s="17"/>
      <c r="AG982" s="66"/>
      <c r="AI982" s="17"/>
    </row>
    <row r="983" spans="1:36" x14ac:dyDescent="0.25">
      <c r="A983" s="180">
        <f>IF('##zz500##'!B983&lt;&gt;"",'##zz500##'!B983,"")</f>
        <v>40567</v>
      </c>
      <c r="B983" s="192">
        <v>15887.63</v>
      </c>
      <c r="C983" s="146">
        <f t="shared" si="39"/>
        <v>-1.903928071084271E-2</v>
      </c>
      <c r="D983" s="143">
        <f>IF('##zz500##'!K983="","",IF('##zz500##'!K983="yes",D982,IF('##zz500##'!T983&lt;&gt;0,D982*(1+'##zz500##'!T983),D982*(1+C983))))</f>
        <v>4.9292673500908073</v>
      </c>
      <c r="E983" s="6">
        <f t="shared" si="37"/>
        <v>0</v>
      </c>
      <c r="F983" s="17">
        <f>D983/MAX(D$240:D983)-1</f>
        <v>-8.5611324010871903E-2</v>
      </c>
      <c r="G983" s="66">
        <f>IF('##zz500##'!K983="","",IF('##zz500##'!K983="no",G982*(1+E983),IF('##zz500##'!T983&lt;&gt;0,G982*(1+'##zz500##'!T983),G982*(1+'##zz500##'!P983))))</f>
        <v>14.536956909517887</v>
      </c>
      <c r="H983" s="6">
        <f t="shared" si="38"/>
        <v>2.3926396705071795E-2</v>
      </c>
      <c r="I983" s="17">
        <f>G983/MAX(G$240:G983)-1</f>
        <v>-5.0850541324753973E-3</v>
      </c>
      <c r="N983" s="20"/>
      <c r="O983" s="20"/>
      <c r="S983" s="192"/>
      <c r="Y983" s="39"/>
      <c r="Z983" s="39"/>
      <c r="AA983" s="17"/>
      <c r="AC983" s="142"/>
      <c r="AE983" s="17"/>
      <c r="AG983" s="66"/>
      <c r="AI983" s="17"/>
    </row>
    <row r="984" spans="1:36" x14ac:dyDescent="0.25">
      <c r="A984" s="180">
        <f>IF('##zz500##'!B984&lt;&gt;"",'##zz500##'!B984,"")</f>
        <v>40568</v>
      </c>
      <c r="B984" s="192">
        <v>15589.32</v>
      </c>
      <c r="C984" s="146">
        <f t="shared" si="39"/>
        <v>-1.8776242900923501E-2</v>
      </c>
      <c r="D984" s="143">
        <f>IF('##zz500##'!K984="","",IF('##zz500##'!K984="yes",D983,IF('##zz500##'!T984&lt;&gt;0,D983*(1+'##zz500##'!T984),D983*(1+C984))))</f>
        <v>4.9292673500908073</v>
      </c>
      <c r="E984" s="6">
        <f t="shared" si="37"/>
        <v>0</v>
      </c>
      <c r="F984" s="17">
        <f>D984/MAX(D$240:D984)-1</f>
        <v>-8.5611324010871903E-2</v>
      </c>
      <c r="G984" s="66">
        <f>IF('##zz500##'!K984="","",IF('##zz500##'!K984="no",G983*(1+E984),IF('##zz500##'!T984&lt;&gt;0,G983*(1+'##zz500##'!T984),G983*(1+'##zz500##'!P984))))</f>
        <v>14.723985758332171</v>
      </c>
      <c r="H984" s="6">
        <f t="shared" si="38"/>
        <v>1.2865749687393624E-2</v>
      </c>
      <c r="I984" s="17">
        <f>G984/MAX(G$240:G984)-1</f>
        <v>0</v>
      </c>
      <c r="N984" s="20"/>
      <c r="O984" s="20"/>
      <c r="S984" s="192"/>
      <c r="Y984" s="39"/>
      <c r="Z984" s="39"/>
      <c r="AA984" s="17"/>
      <c r="AC984" s="142"/>
      <c r="AE984" s="17"/>
      <c r="AG984" s="66"/>
      <c r="AI984" s="17"/>
    </row>
    <row r="985" spans="1:36" x14ac:dyDescent="0.25">
      <c r="A985" s="180">
        <f>IF('##zz500##'!B985&lt;&gt;"",'##zz500##'!B985,"")</f>
        <v>40569</v>
      </c>
      <c r="B985" s="192">
        <v>15812.54</v>
      </c>
      <c r="C985" s="146">
        <f t="shared" si="39"/>
        <v>1.4318777214144207E-2</v>
      </c>
      <c r="D985" s="143">
        <f>IF('##zz500##'!K985="","",IF('##zz500##'!K985="yes",D984,IF('##zz500##'!T985&lt;&gt;0,D984*(1+'##zz500##'!T985),D984*(1+C985))))</f>
        <v>4.9292673500908073</v>
      </c>
      <c r="E985" s="6">
        <f t="shared" si="37"/>
        <v>0</v>
      </c>
      <c r="F985" s="17">
        <f>D985/MAX(D$240:D985)-1</f>
        <v>-8.5611324010871903E-2</v>
      </c>
      <c r="G985" s="66">
        <f>IF('##zz500##'!K985="","",IF('##zz500##'!K985="no",G984*(1+E985),IF('##zz500##'!T985&lt;&gt;0,G984*(1+'##zz500##'!T985),G984*(1+'##zz500##'!P985))))</f>
        <v>14.442589704930233</v>
      </c>
      <c r="H985" s="6">
        <f t="shared" si="38"/>
        <v>-1.9111404888632055E-2</v>
      </c>
      <c r="I985" s="17">
        <f>G985/MAX(G$240:G985)-1</f>
        <v>-1.9111404888632055E-2</v>
      </c>
      <c r="N985" s="20"/>
      <c r="O985" s="20"/>
      <c r="S985" s="192"/>
      <c r="Y985" s="39"/>
      <c r="Z985" s="39"/>
      <c r="AA985" s="17"/>
      <c r="AC985" s="142"/>
      <c r="AE985" s="17"/>
      <c r="AG985" s="66"/>
      <c r="AI985" s="17"/>
    </row>
    <row r="986" spans="1:36" x14ac:dyDescent="0.25">
      <c r="A986" s="180">
        <f>IF('##zz500##'!B986&lt;&gt;"",'##zz500##'!B986,"")</f>
        <v>40570</v>
      </c>
      <c r="B986" s="192">
        <v>16001.68</v>
      </c>
      <c r="C986" s="146">
        <f t="shared" si="39"/>
        <v>1.1961392666832715E-2</v>
      </c>
      <c r="D986" s="143">
        <f>IF('##zz500##'!K986="","",IF('##zz500##'!K986="yes",D985,IF('##zz500##'!T986&lt;&gt;0,D985*(1+'##zz500##'!T986),D985*(1+C986))))</f>
        <v>4.9292673500908073</v>
      </c>
      <c r="E986" s="6">
        <f t="shared" si="37"/>
        <v>0</v>
      </c>
      <c r="F986" s="17">
        <f>D986/MAX(D$240:D986)-1</f>
        <v>-8.5611324010871903E-2</v>
      </c>
      <c r="G986" s="66">
        <f>IF('##zz500##'!K986="","",IF('##zz500##'!K986="no",G985*(1+E986),IF('##zz500##'!T986&lt;&gt;0,G985*(1+'##zz500##'!T986),G985*(1+'##zz500##'!P986))))</f>
        <v>14.188263249400681</v>
      </c>
      <c r="H986" s="6">
        <f t="shared" si="38"/>
        <v>-1.760947729774065E-2</v>
      </c>
      <c r="I986" s="17">
        <f>G986/MAX(G$240:G986)-1</f>
        <v>-3.6384340335858467E-2</v>
      </c>
      <c r="N986" s="20"/>
      <c r="O986" s="20"/>
      <c r="S986" s="192"/>
      <c r="Y986" s="39"/>
      <c r="Z986" s="39"/>
      <c r="AA986" s="17"/>
      <c r="AC986" s="142"/>
      <c r="AE986" s="17"/>
      <c r="AG986" s="66"/>
      <c r="AI986" s="17"/>
    </row>
    <row r="987" spans="1:36" x14ac:dyDescent="0.25">
      <c r="A987" s="180">
        <f>IF('##zz500##'!B987&lt;&gt;"",'##zz500##'!B987,"")</f>
        <v>40571</v>
      </c>
      <c r="B987" s="192">
        <v>16170.4</v>
      </c>
      <c r="C987" s="146">
        <f t="shared" si="39"/>
        <v>1.0543892891246465E-2</v>
      </c>
      <c r="D987" s="143">
        <f>IF('##zz500##'!K987="","",IF('##zz500##'!K987="yes",D986,IF('##zz500##'!T987&lt;&gt;0,D986*(1+'##zz500##'!T987),D986*(1+C987))))</f>
        <v>4.9292673500908073</v>
      </c>
      <c r="E987" s="6">
        <f t="shared" si="37"/>
        <v>0</v>
      </c>
      <c r="F987" s="17">
        <f>D987/MAX(D$240:D987)-1</f>
        <v>-8.5611324010871903E-2</v>
      </c>
      <c r="G987" s="66">
        <f>IF('##zz500##'!K987="","",IF('##zz500##'!K987="no",G986*(1+E987),IF('##zz500##'!T987&lt;&gt;0,G986*(1+'##zz500##'!T987),G986*(1+'##zz500##'!P987))))</f>
        <v>14.045208767527631</v>
      </c>
      <c r="H987" s="6">
        <f t="shared" si="38"/>
        <v>-1.0082592869785634E-2</v>
      </c>
      <c r="I987" s="17">
        <f>G987/MAX(G$240:G987)-1</f>
        <v>-4.6100084715201883E-2</v>
      </c>
      <c r="N987" s="20"/>
      <c r="O987" s="20"/>
      <c r="S987" s="192"/>
      <c r="Y987" s="39"/>
      <c r="Z987" s="39"/>
      <c r="AA987" s="17"/>
      <c r="AC987" s="142"/>
      <c r="AE987" s="17"/>
      <c r="AG987" s="66"/>
      <c r="AI987" s="17"/>
    </row>
    <row r="988" spans="1:36" x14ac:dyDescent="0.25">
      <c r="A988" s="180">
        <f>IF('##zz500##'!B988&lt;&gt;"",'##zz500##'!B988,"")</f>
        <v>40574</v>
      </c>
      <c r="B988" s="192">
        <v>16268.54</v>
      </c>
      <c r="C988" s="146">
        <f t="shared" si="39"/>
        <v>6.0691139365756097E-3</v>
      </c>
      <c r="D988" s="143">
        <f>IF('##zz500##'!K988="","",IF('##zz500##'!K988="yes",D987,IF('##zz500##'!T988&lt;&gt;0,D987*(1+'##zz500##'!T988),D987*(1+C988))))</f>
        <v>4.9292673500908073</v>
      </c>
      <c r="E988" s="6">
        <f t="shared" si="37"/>
        <v>0</v>
      </c>
      <c r="F988" s="17">
        <f>D988/MAX(D$240:D988)-1</f>
        <v>-8.5611324010871903E-2</v>
      </c>
      <c r="G988" s="66">
        <f>IF('##zz500##'!K988="","",IF('##zz500##'!K988="no",G987*(1+E988),IF('##zz500##'!T988&lt;&gt;0,G987*(1+'##zz500##'!T988),G987*(1+'##zz500##'!P988))))</f>
        <v>13.851740935284704</v>
      </c>
      <c r="H988" s="6">
        <f t="shared" si="38"/>
        <v>-1.3774649807286821E-2</v>
      </c>
      <c r="I988" s="17">
        <f>G988/MAX(G$240:G988)-1</f>
        <v>-5.9239721999450601E-2</v>
      </c>
      <c r="N988" s="20"/>
      <c r="O988" s="20"/>
      <c r="S988" s="192"/>
      <c r="Y988" s="39"/>
      <c r="Z988" s="39"/>
      <c r="AA988" s="17"/>
      <c r="AC988" s="142"/>
      <c r="AE988" s="17"/>
      <c r="AF988" s="14"/>
      <c r="AG988" s="66"/>
      <c r="AI988" s="17"/>
      <c r="AJ988" s="14"/>
    </row>
    <row r="989" spans="1:36" x14ac:dyDescent="0.25">
      <c r="A989" s="180">
        <f>IF('##zz500##'!B989&lt;&gt;"",'##zz500##'!B989,"")</f>
        <v>40575</v>
      </c>
      <c r="B989" s="192">
        <v>16293.41</v>
      </c>
      <c r="C989" s="146">
        <f t="shared" si="39"/>
        <v>1.5287173895137673E-3</v>
      </c>
      <c r="D989" s="143">
        <f>IF('##zz500##'!K989="","",IF('##zz500##'!K989="yes",D988,IF('##zz500##'!T989&lt;&gt;0,D988*(1+'##zz500##'!T989),D988*(1+C989))))</f>
        <v>4.9292673500908073</v>
      </c>
      <c r="E989" s="6">
        <f t="shared" si="37"/>
        <v>0</v>
      </c>
      <c r="F989" s="17">
        <f>D989/MAX(D$240:D989)-1</f>
        <v>-8.5611324010871903E-2</v>
      </c>
      <c r="G989" s="66">
        <f>IF('##zz500##'!K989="","",IF('##zz500##'!K989="no",G988*(1+E989),IF('##zz500##'!T989&lt;&gt;0,G988*(1+'##zz500##'!T989),G988*(1+'##zz500##'!P989))))</f>
        <v>13.79249898665824</v>
      </c>
      <c r="H989" s="6">
        <f t="shared" si="38"/>
        <v>-4.2768594145128347E-3</v>
      </c>
      <c r="I989" s="17">
        <f>G989/MAX(G$240:G989)-1</f>
        <v>-6.3263221451216878E-2</v>
      </c>
      <c r="N989" s="20"/>
      <c r="O989" s="20"/>
      <c r="S989" s="192"/>
      <c r="Y989" s="39"/>
      <c r="Z989" s="39"/>
      <c r="AA989" s="17"/>
      <c r="AC989" s="142"/>
      <c r="AE989" s="17"/>
      <c r="AG989" s="66"/>
      <c r="AI989" s="17"/>
    </row>
    <row r="990" spans="1:36" x14ac:dyDescent="0.25">
      <c r="A990" s="180">
        <f>IF('##zz500##'!B990&lt;&gt;"",'##zz500##'!B990,"")</f>
        <v>40583</v>
      </c>
      <c r="B990" s="192">
        <v>16283.83</v>
      </c>
      <c r="C990" s="146">
        <f t="shared" si="39"/>
        <v>-5.8796777347402962E-4</v>
      </c>
      <c r="D990" s="143">
        <f>IF('##zz500##'!K990="","",IF('##zz500##'!K990="yes",D989,IF('##zz500##'!T990&lt;&gt;0,D989*(1+'##zz500##'!T990),D989*(1+C990))))</f>
        <v>4.9292673500908073</v>
      </c>
      <c r="E990" s="6">
        <f t="shared" si="37"/>
        <v>0</v>
      </c>
      <c r="F990" s="17">
        <f>D990/MAX(D$240:D990)-1</f>
        <v>-8.5611324010871903E-2</v>
      </c>
      <c r="G990" s="66">
        <f>IF('##zz500##'!K990="","",IF('##zz500##'!K990="no",G989*(1+E990),IF('##zz500##'!T990&lt;&gt;0,G989*(1+'##zz500##'!T990),G989*(1+'##zz500##'!P990))))</f>
        <v>13.854631922243348</v>
      </c>
      <c r="H990" s="6">
        <f t="shared" si="38"/>
        <v>4.5048352474204023E-3</v>
      </c>
      <c r="I990" s="17">
        <f>G990/MAX(G$240:G990)-1</f>
        <v>-5.9043376593655328E-2</v>
      </c>
      <c r="N990" s="20"/>
      <c r="O990" s="20"/>
      <c r="S990" s="192"/>
      <c r="Y990" s="39"/>
      <c r="Z990" s="39"/>
      <c r="AA990" s="17"/>
      <c r="AC990" s="142"/>
      <c r="AE990" s="17"/>
      <c r="AG990" s="66"/>
      <c r="AI990" s="17"/>
    </row>
    <row r="991" spans="1:36" x14ac:dyDescent="0.25">
      <c r="A991" s="180">
        <f>IF('##zz500##'!B991&lt;&gt;"",'##zz500##'!B991,"")</f>
        <v>40584</v>
      </c>
      <c r="B991" s="192">
        <v>16618.169999999998</v>
      </c>
      <c r="C991" s="146">
        <f t="shared" si="39"/>
        <v>2.0532024714087438E-2</v>
      </c>
      <c r="D991" s="143">
        <f>IF('##zz500##'!K991="","",IF('##zz500##'!K991="yes",D990,IF('##zz500##'!T991&lt;&gt;0,D990*(1+'##zz500##'!T991),D990*(1+C991))))</f>
        <v>4.9292673500908073</v>
      </c>
      <c r="E991" s="6">
        <f t="shared" si="37"/>
        <v>0</v>
      </c>
      <c r="F991" s="17">
        <f>D991/MAX(D$240:D991)-1</f>
        <v>-8.5611324010871903E-2</v>
      </c>
      <c r="G991" s="66">
        <f>IF('##zz500##'!K991="","",IF('##zz500##'!K991="no",G990*(1+E991),IF('##zz500##'!T991&lt;&gt;0,G990*(1+'##zz500##'!T991),G990*(1+'##zz500##'!P991))))</f>
        <v>13.565483259320224</v>
      </c>
      <c r="H991" s="6">
        <f t="shared" si="38"/>
        <v>-2.0870180062950716E-2</v>
      </c>
      <c r="I991" s="17">
        <f>G991/MAX(G$240:G991)-1</f>
        <v>-7.8681310755571832E-2</v>
      </c>
      <c r="N991" s="20"/>
      <c r="O991" s="20"/>
      <c r="S991" s="192"/>
      <c r="Y991" s="39"/>
      <c r="Z991" s="39"/>
      <c r="AA991" s="17"/>
      <c r="AC991" s="142"/>
      <c r="AE991" s="17"/>
      <c r="AG991" s="66"/>
      <c r="AI991" s="17"/>
    </row>
    <row r="992" spans="1:36" x14ac:dyDescent="0.25">
      <c r="A992" s="180">
        <f>IF('##zz500##'!B992&lt;&gt;"",'##zz500##'!B992,"")</f>
        <v>40585</v>
      </c>
      <c r="B992" s="192">
        <v>16841.54</v>
      </c>
      <c r="C992" s="146">
        <f t="shared" si="39"/>
        <v>1.3441311528285205E-2</v>
      </c>
      <c r="D992" s="143">
        <f>IF('##zz500##'!K992="","",IF('##zz500##'!K992="yes",D991,IF('##zz500##'!T992&lt;&gt;0,D991*(1+'##zz500##'!T992),D991*(1+C992))))</f>
        <v>4.9955231681495826</v>
      </c>
      <c r="E992" s="6">
        <f t="shared" si="37"/>
        <v>1.3441311528285205E-2</v>
      </c>
      <c r="F992" s="17">
        <f>D992/MAX(D$240:D992)-1</f>
        <v>-7.3320740958965791E-2</v>
      </c>
      <c r="G992" s="66">
        <f>IF('##zz500##'!K992="","",IF('##zz500##'!K992="no",G991*(1+E992),IF('##zz500##'!T992&lt;&gt;0,G991*(1+'##zz500##'!T992),G991*(1+'##zz500##'!P992))))</f>
        <v>13.747821145840485</v>
      </c>
      <c r="H992" s="6">
        <f t="shared" si="38"/>
        <v>1.3441311528285205E-2</v>
      </c>
      <c r="I992" s="17">
        <f>G992/MAX(G$240:G992)-1</f>
        <v>-6.6297579236606063E-2</v>
      </c>
      <c r="N992" s="20"/>
      <c r="O992" s="20"/>
      <c r="S992" s="192"/>
      <c r="Y992" s="39"/>
      <c r="Z992" s="39"/>
      <c r="AA992" s="17"/>
      <c r="AC992" s="142"/>
      <c r="AE992" s="17"/>
      <c r="AG992" s="66"/>
      <c r="AI992" s="17"/>
    </row>
    <row r="993" spans="1:36" x14ac:dyDescent="0.25">
      <c r="A993" s="180">
        <f>IF('##zz500##'!B993&lt;&gt;"",'##zz500##'!B993,"")</f>
        <v>40588</v>
      </c>
      <c r="B993" s="192">
        <v>17020.29</v>
      </c>
      <c r="C993" s="146">
        <f t="shared" si="39"/>
        <v>1.0613637470207493E-2</v>
      </c>
      <c r="D993" s="143">
        <f>IF('##zz500##'!K993="","",IF('##zz500##'!K993="yes",D992,IF('##zz500##'!T993&lt;&gt;0,D992*(1+'##zz500##'!T993),D992*(1+C993))))</f>
        <v>5.0485438400303444</v>
      </c>
      <c r="E993" s="6">
        <f t="shared" si="37"/>
        <v>1.0613637470207493E-2</v>
      </c>
      <c r="F993" s="17">
        <f>D993/MAX(D$240:D993)-1</f>
        <v>-6.3485303252343805E-2</v>
      </c>
      <c r="G993" s="66">
        <f>IF('##zz500##'!K993="","",IF('##zz500##'!K993="no",G992*(1+E993),IF('##zz500##'!T993&lt;&gt;0,G992*(1+'##zz500##'!T993),G992*(1+'##zz500##'!P993))))</f>
        <v>13.893735535487687</v>
      </c>
      <c r="H993" s="6">
        <f t="shared" si="38"/>
        <v>1.0613637470207493E-2</v>
      </c>
      <c r="I993" s="17">
        <f>G993/MAX(G$240:G993)-1</f>
        <v>-5.6387600237568281E-2</v>
      </c>
      <c r="N993" s="20"/>
      <c r="O993" s="20"/>
      <c r="S993" s="192"/>
      <c r="Y993" s="39"/>
      <c r="Z993" s="39"/>
      <c r="AA993" s="17"/>
      <c r="AC993" s="142"/>
      <c r="AE993" s="17"/>
      <c r="AG993" s="66"/>
      <c r="AI993" s="17"/>
    </row>
    <row r="994" spans="1:36" x14ac:dyDescent="0.25">
      <c r="A994" s="180">
        <f>IF('##zz500##'!B994&lt;&gt;"",'##zz500##'!B994,"")</f>
        <v>40589</v>
      </c>
      <c r="B994" s="192">
        <v>17053.61</v>
      </c>
      <c r="C994" s="146">
        <f t="shared" si="39"/>
        <v>1.95766347106896E-3</v>
      </c>
      <c r="D994" s="143">
        <f>IF('##zz500##'!K994="","",IF('##zz500##'!K994="yes",D993,IF('##zz500##'!T994&lt;&gt;0,D993*(1+'##zz500##'!T994),D993*(1+C994))))</f>
        <v>5.0584271898880617</v>
      </c>
      <c r="E994" s="6">
        <f t="shared" si="37"/>
        <v>1.95766347106896E-3</v>
      </c>
      <c r="F994" s="17">
        <f>D994/MAX(D$240:D994)-1</f>
        <v>-6.1651922640401757E-2</v>
      </c>
      <c r="G994" s="66">
        <f>IF('##zz500##'!K994="","",IF('##zz500##'!K994="no",G993*(1+E994),IF('##zz500##'!T994&lt;&gt;0,G993*(1+'##zz500##'!T994),G993*(1+'##zz500##'!P994))))</f>
        <v>13.920934794022205</v>
      </c>
      <c r="H994" s="6">
        <f t="shared" si="38"/>
        <v>1.95766347106896E-3</v>
      </c>
      <c r="I994" s="17">
        <f>G994/MAX(G$240:G994)-1</f>
        <v>-5.4540324711705668E-2</v>
      </c>
      <c r="N994" s="20"/>
      <c r="O994" s="20"/>
      <c r="S994" s="192"/>
      <c r="Y994" s="39"/>
      <c r="Z994" s="39"/>
      <c r="AA994" s="17"/>
      <c r="AC994" s="142"/>
      <c r="AE994" s="17"/>
      <c r="AG994" s="66"/>
      <c r="AI994" s="17"/>
    </row>
    <row r="995" spans="1:36" x14ac:dyDescent="0.25">
      <c r="A995" s="180">
        <f>IF('##zz500##'!B995&lt;&gt;"",'##zz500##'!B995,"")</f>
        <v>40590</v>
      </c>
      <c r="B995" s="192">
        <v>17336.34</v>
      </c>
      <c r="C995" s="146">
        <f t="shared" si="39"/>
        <v>1.6578894439359226E-2</v>
      </c>
      <c r="D995" s="143">
        <f>IF('##zz500##'!K995="","",IF('##zz500##'!K995="yes",D994,IF('##zz500##'!T995&lt;&gt;0,D994*(1+'##zz500##'!T995),D994*(1+C995))))</f>
        <v>5.1422903202984003</v>
      </c>
      <c r="E995" s="6">
        <f t="shared" si="37"/>
        <v>1.6578894439359226E-2</v>
      </c>
      <c r="F995" s="17">
        <f>D995/MAX(D$240:D995)-1</f>
        <v>-4.6095148918481321E-2</v>
      </c>
      <c r="G995" s="66">
        <f>IF('##zz500##'!K995="","",IF('##zz500##'!K995="no",G994*(1+E995),IF('##zz500##'!T995&lt;&gt;0,G994*(1+'##zz500##'!T995),G994*(1+'##zz500##'!P995))))</f>
        <v>14.151728502469503</v>
      </c>
      <c r="H995" s="6">
        <f t="shared" si="38"/>
        <v>1.6578894439359226E-2</v>
      </c>
      <c r="I995" s="17">
        <f>G995/MAX(G$240:G995)-1</f>
        <v>-3.886564855843011E-2</v>
      </c>
      <c r="N995" s="20"/>
      <c r="O995" s="20"/>
      <c r="S995" s="192"/>
      <c r="Y995" s="39"/>
      <c r="Z995" s="39"/>
      <c r="AA995" s="17"/>
      <c r="AC995" s="142"/>
      <c r="AE995" s="17"/>
      <c r="AG995" s="66"/>
      <c r="AI995" s="17"/>
    </row>
    <row r="996" spans="1:36" x14ac:dyDescent="0.25">
      <c r="A996" s="180">
        <f>IF('##zz500##'!B996&lt;&gt;"",'##zz500##'!B996,"")</f>
        <v>40591</v>
      </c>
      <c r="B996" s="192">
        <v>17322.05</v>
      </c>
      <c r="C996" s="146">
        <f t="shared" si="39"/>
        <v>-8.2428009602952823E-4</v>
      </c>
      <c r="D996" s="143">
        <f>IF('##zz500##'!K996="","",IF('##zz500##'!K996="yes",D995,IF('##zz500##'!T996&lt;&gt;0,D995*(1+'##zz500##'!T996),D995*(1+C996))))</f>
        <v>5.1380516327393728</v>
      </c>
      <c r="E996" s="6">
        <f t="shared" si="37"/>
        <v>-8.2428009602952823E-4</v>
      </c>
      <c r="F996" s="17">
        <f>D996/MAX(D$240:D996)-1</f>
        <v>-4.6881433700733832E-2</v>
      </c>
      <c r="G996" s="66">
        <f>IF('##zz500##'!K996="","",IF('##zz500##'!K996="no",G995*(1+E996),IF('##zz500##'!T996&lt;&gt;0,G995*(1+'##zz500##'!T996),G995*(1+'##zz500##'!P996))))</f>
        <v>14.140063514340504</v>
      </c>
      <c r="H996" s="6">
        <f t="shared" si="38"/>
        <v>-8.2428009602952823E-4</v>
      </c>
      <c r="I996" s="17">
        <f>G996/MAX(G$240:G996)-1</f>
        <v>-3.9657892473933587E-2</v>
      </c>
      <c r="N996" s="20"/>
      <c r="O996" s="20"/>
      <c r="S996" s="192"/>
      <c r="Y996" s="39"/>
      <c r="Z996" s="39"/>
      <c r="AA996" s="17"/>
      <c r="AC996" s="142"/>
      <c r="AE996" s="17"/>
      <c r="AG996" s="66"/>
      <c r="AI996" s="17"/>
    </row>
    <row r="997" spans="1:36" x14ac:dyDescent="0.25">
      <c r="A997" s="180">
        <f>IF('##zz500##'!B997&lt;&gt;"",'##zz500##'!B997,"")</f>
        <v>40592</v>
      </c>
      <c r="B997" s="192">
        <v>17281.8</v>
      </c>
      <c r="C997" s="146">
        <f t="shared" si="39"/>
        <v>-2.3236279770580959E-3</v>
      </c>
      <c r="D997" s="143">
        <f>IF('##zz500##'!K997="","",IF('##zz500##'!K997="yes",D996,IF('##zz500##'!T997&lt;&gt;0,D996*(1+'##zz500##'!T997),D996*(1+C997))))</f>
        <v>5.1261127122179708</v>
      </c>
      <c r="E997" s="6">
        <f t="shared" si="37"/>
        <v>-2.3236279770580959E-3</v>
      </c>
      <c r="F997" s="17">
        <f>D997/MAX(D$240:D997)-1</f>
        <v>-4.9096126666840267E-2</v>
      </c>
      <c r="G997" s="66">
        <f>IF('##zz500##'!K997="","",IF('##zz500##'!K997="no",G996*(1+E997),IF('##zz500##'!T997&lt;&gt;0,G996*(1+'##zz500##'!T997),G996*(1+'##zz500##'!P997))))</f>
        <v>14.107207267161204</v>
      </c>
      <c r="H997" s="6">
        <f t="shared" si="38"/>
        <v>-2.3236279770580959E-3</v>
      </c>
      <c r="I997" s="17">
        <f>G997/MAX(G$240:G997)-1</f>
        <v>-4.1889370262528147E-2</v>
      </c>
      <c r="N997" s="20"/>
      <c r="O997" s="20"/>
      <c r="S997" s="192"/>
      <c r="Y997" s="39"/>
      <c r="Z997" s="39"/>
      <c r="AA997" s="17"/>
      <c r="AC997" s="142"/>
      <c r="AE997" s="17"/>
      <c r="AG997" s="66"/>
      <c r="AI997" s="17"/>
    </row>
    <row r="998" spans="1:36" x14ac:dyDescent="0.25">
      <c r="A998" s="180">
        <f>IF('##zz500##'!B998&lt;&gt;"",'##zz500##'!B998,"")</f>
        <v>40595</v>
      </c>
      <c r="B998" s="192">
        <v>17721.86</v>
      </c>
      <c r="C998" s="146">
        <f t="shared" si="39"/>
        <v>2.5463782707819904E-2</v>
      </c>
      <c r="D998" s="143">
        <f>IF('##zz500##'!K998="","",IF('##zz500##'!K998="yes",D997,IF('##zz500##'!T998&lt;&gt;0,D997*(1+'##zz500##'!T998),D997*(1+C998))))</f>
        <v>5.2566429324576829</v>
      </c>
      <c r="E998" s="6">
        <f t="shared" si="37"/>
        <v>2.5463782707819904E-2</v>
      </c>
      <c r="F998" s="17">
        <f>D998/MAX(D$240:D998)-1</f>
        <v>-2.4882517060260345E-2</v>
      </c>
      <c r="G998" s="66">
        <f>IF('##zz500##'!K998="","",IF('##zz500##'!K998="no",G997*(1+E998),IF('##zz500##'!T998&lt;&gt;0,G997*(1+'##zz500##'!T998),G997*(1+'##zz500##'!P998))))</f>
        <v>14.466430127626374</v>
      </c>
      <c r="H998" s="6">
        <f t="shared" si="38"/>
        <v>2.5463782707819904E-2</v>
      </c>
      <c r="I998" s="17">
        <f>G998/MAX(G$240:G998)-1</f>
        <v>-1.7492249376840685E-2</v>
      </c>
      <c r="N998" s="20"/>
      <c r="O998" s="20"/>
      <c r="S998" s="192"/>
      <c r="Y998" s="39"/>
      <c r="Z998" s="39"/>
      <c r="AA998" s="17"/>
      <c r="AC998" s="142"/>
      <c r="AE998" s="17"/>
      <c r="AG998" s="66"/>
      <c r="AI998" s="17"/>
    </row>
    <row r="999" spans="1:36" x14ac:dyDescent="0.25">
      <c r="A999" s="180">
        <f>IF('##zz500##'!B999&lt;&gt;"",'##zz500##'!B999,"")</f>
        <v>40596</v>
      </c>
      <c r="B999" s="192">
        <v>17386.86</v>
      </c>
      <c r="C999" s="146">
        <f t="shared" si="39"/>
        <v>-1.8903207676846612E-2</v>
      </c>
      <c r="D999" s="143">
        <f>IF('##zz500##'!K999="","",IF('##zz500##'!K999="yes",D998,IF('##zz500##'!T999&lt;&gt;0,D998*(1+'##zz500##'!T999),D998*(1+C999))))</f>
        <v>5.1572755194224076</v>
      </c>
      <c r="E999" s="6">
        <f t="shared" si="37"/>
        <v>-1.8903207676846612E-2</v>
      </c>
      <c r="F999" s="17">
        <f>D999/MAX(D$240:D999)-1</f>
        <v>-4.3315365349594126E-2</v>
      </c>
      <c r="G999" s="66">
        <f>IF('##zz500##'!K999="","",IF('##zz500##'!K999="no",G998*(1+E999),IF('##zz500##'!T999&lt;&gt;0,G998*(1+'##zz500##'!T999),G998*(1+'##zz500##'!P999))))</f>
        <v>14.192968194581262</v>
      </c>
      <c r="H999" s="6">
        <f t="shared" si="38"/>
        <v>-1.8903207676846612E-2</v>
      </c>
      <c r="I999" s="17">
        <f>G999/MAX(G$240:G999)-1</f>
        <v>-3.6064797430981677E-2</v>
      </c>
      <c r="N999" s="20"/>
      <c r="O999" s="20"/>
      <c r="S999" s="192"/>
      <c r="Y999" s="39"/>
      <c r="Z999" s="39"/>
      <c r="AA999" s="17"/>
      <c r="AC999" s="142"/>
      <c r="AE999" s="17"/>
      <c r="AG999" s="66"/>
      <c r="AI999" s="17"/>
    </row>
    <row r="1000" spans="1:36" x14ac:dyDescent="0.25">
      <c r="A1000" s="180">
        <f>IF('##zz500##'!B1000&lt;&gt;"",'##zz500##'!B1000,"")</f>
        <v>40597</v>
      </c>
      <c r="B1000" s="192">
        <v>17741.87</v>
      </c>
      <c r="C1000" s="146">
        <f t="shared" si="39"/>
        <v>2.0418292894749168E-2</v>
      </c>
      <c r="D1000" s="143">
        <f>IF('##zz500##'!K1000="","",IF('##zz500##'!K1000="yes",D999,IF('##zz500##'!T1000&lt;&gt;0,D999*(1+'##zz500##'!T1000),D999*(1+C1000))))</f>
        <v>5.2625782815168938</v>
      </c>
      <c r="E1000" s="6">
        <f t="shared" si="37"/>
        <v>2.0418292894749168E-2</v>
      </c>
      <c r="F1000" s="17">
        <f>D1000/MAX(D$240:D1000)-1</f>
        <v>-2.3781498271396084E-2</v>
      </c>
      <c r="G1000" s="66">
        <f>IF('##zz500##'!K1000="","",IF('##zz500##'!K1000="no",G999*(1+E1000),IF('##zz500##'!T1000&lt;&gt;0,G999*(1+'##zz500##'!T1000),G999*(1+'##zz500##'!P1000))))</f>
        <v>14.482764376224081</v>
      </c>
      <c r="H1000" s="6">
        <f t="shared" si="38"/>
        <v>2.0418292894749168E-2</v>
      </c>
      <c r="I1000" s="17">
        <f>G1000/MAX(G$240:G1000)-1</f>
        <v>-1.6382886133368135E-2</v>
      </c>
      <c r="N1000" s="20"/>
      <c r="O1000" s="20"/>
      <c r="S1000" s="192"/>
      <c r="Y1000" s="39"/>
      <c r="Z1000" s="39"/>
      <c r="AA1000" s="17"/>
      <c r="AC1000" s="142"/>
      <c r="AE1000" s="17"/>
      <c r="AG1000" s="66"/>
      <c r="AI1000" s="17"/>
    </row>
    <row r="1001" spans="1:36" x14ac:dyDescent="0.25">
      <c r="A1001" s="180">
        <f>IF('##zz500##'!B1001&lt;&gt;"",'##zz500##'!B1001,"")</f>
        <v>40598</v>
      </c>
      <c r="B1001" s="192">
        <v>18208.490000000002</v>
      </c>
      <c r="C1001" s="146">
        <f t="shared" si="39"/>
        <v>2.6300497072743845E-2</v>
      </c>
      <c r="D1001" s="143">
        <f>IF('##zz500##'!K1001="","",IF('##zz500##'!K1001="yes",D1000,IF('##zz500##'!T1001&lt;&gt;0,D1000*(1+'##zz500##'!T1001),D1000*(1+C1001))))</f>
        <v>5.4009867062050141</v>
      </c>
      <c r="E1001" s="6">
        <f t="shared" si="37"/>
        <v>2.6300497072743845E-2</v>
      </c>
      <c r="F1001" s="17">
        <f>D1001/MAX(D$240:D1001)-1</f>
        <v>0</v>
      </c>
      <c r="G1001" s="66">
        <f>IF('##zz500##'!K1001="","",IF('##zz500##'!K1001="no",G1000*(1+E1001),IF('##zz500##'!T1001&lt;&gt;0,G1000*(1+'##zz500##'!T1001),G1000*(1+'##zz500##'!P1001))))</f>
        <v>14.863668278306202</v>
      </c>
      <c r="H1001" s="6">
        <f t="shared" si="38"/>
        <v>2.6300497072743845E-2</v>
      </c>
      <c r="I1001" s="17">
        <f>G1001/MAX(G$240:G1001)-1</f>
        <v>0</v>
      </c>
      <c r="N1001" s="20"/>
      <c r="O1001" s="20"/>
      <c r="S1001" s="192"/>
      <c r="Y1001" s="39"/>
      <c r="Z1001" s="39"/>
      <c r="AA1001" s="17"/>
      <c r="AC1001" s="142"/>
      <c r="AE1001" s="17"/>
      <c r="AG1001" s="66"/>
      <c r="AI1001" s="17"/>
    </row>
    <row r="1002" spans="1:36" x14ac:dyDescent="0.25">
      <c r="A1002" s="180">
        <f>IF('##zz500##'!B1002&lt;&gt;"",'##zz500##'!B1002,"")</f>
        <v>40599</v>
      </c>
      <c r="B1002" s="192">
        <v>18215.29</v>
      </c>
      <c r="C1002" s="146">
        <f t="shared" si="39"/>
        <v>3.7345216434747641E-4</v>
      </c>
      <c r="D1002" s="143">
        <f>IF('##zz500##'!K1002="","",IF('##zz500##'!K1002="yes",D1001,IF('##zz500##'!T1002&lt;&gt;0,D1001*(1+'##zz500##'!T1002),D1001*(1+C1002))))</f>
        <v>5.4030037163800584</v>
      </c>
      <c r="E1002" s="6">
        <f t="shared" si="37"/>
        <v>3.7345216434747641E-4</v>
      </c>
      <c r="F1002" s="17">
        <f>D1002/MAX(D$240:D1002)-1</f>
        <v>0</v>
      </c>
      <c r="G1002" s="66">
        <f>IF('##zz500##'!K1002="","",IF('##zz500##'!K1002="no",G1001*(1+E1002),IF('##zz500##'!T1002&lt;&gt;0,G1001*(1+'##zz500##'!T1002),G1001*(1+'##zz500##'!P1002))))</f>
        <v>14.869219147394878</v>
      </c>
      <c r="H1002" s="6">
        <f t="shared" si="38"/>
        <v>3.7345216434747641E-4</v>
      </c>
      <c r="I1002" s="17">
        <f>G1002/MAX(G$240:G1002)-1</f>
        <v>0</v>
      </c>
      <c r="N1002" s="20"/>
      <c r="O1002" s="20"/>
      <c r="S1002" s="192"/>
      <c r="Y1002" s="39"/>
      <c r="Z1002" s="39"/>
      <c r="AA1002" s="17"/>
      <c r="AC1002" s="142"/>
      <c r="AE1002" s="17"/>
      <c r="AG1002" s="66"/>
      <c r="AI1002" s="17"/>
    </row>
    <row r="1003" spans="1:36" x14ac:dyDescent="0.25">
      <c r="A1003" s="180">
        <f>IF('##zz500##'!B1003&lt;&gt;"",'##zz500##'!B1003,"")</f>
        <v>40602</v>
      </c>
      <c r="B1003" s="192">
        <v>18431.7</v>
      </c>
      <c r="C1003" s="146">
        <f t="shared" si="39"/>
        <v>1.1880678265347333E-2</v>
      </c>
      <c r="D1003" s="143">
        <f>IF('##zz500##'!K1003="","",IF('##zz500##'!K1003="yes",D1002,IF('##zz500##'!T1003&lt;&gt;0,D1002*(1+'##zz500##'!T1003),D1002*(1+C1003))))</f>
        <v>5.4671950652008459</v>
      </c>
      <c r="E1003" s="6">
        <f t="shared" si="37"/>
        <v>1.1880678265347333E-2</v>
      </c>
      <c r="F1003" s="17">
        <f>D1003/MAX(D$240:D1003)-1</f>
        <v>0</v>
      </c>
      <c r="G1003" s="66">
        <f>IF('##zz500##'!K1003="","",IF('##zz500##'!K1003="no",G1002*(1+E1003),IF('##zz500##'!T1003&lt;&gt;0,G1002*(1+'##zz500##'!T1003),G1002*(1+'##zz500##'!P1003))))</f>
        <v>15.045875556142018</v>
      </c>
      <c r="H1003" s="6">
        <f t="shared" si="38"/>
        <v>1.1880678265347333E-2</v>
      </c>
      <c r="I1003" s="17">
        <f>G1003/MAX(G$240:G1003)-1</f>
        <v>0</v>
      </c>
      <c r="N1003" s="20"/>
      <c r="O1003" s="20"/>
      <c r="S1003" s="192"/>
      <c r="Y1003" s="39"/>
      <c r="Z1003" s="39"/>
      <c r="AA1003" s="17"/>
      <c r="AC1003" s="142"/>
      <c r="AE1003" s="17"/>
      <c r="AG1003" s="66"/>
      <c r="AI1003" s="17"/>
    </row>
    <row r="1004" spans="1:36" x14ac:dyDescent="0.25">
      <c r="A1004" s="180">
        <f>IF('##zz500##'!B1004&lt;&gt;"",'##zz500##'!B1004,"")</f>
        <v>40603</v>
      </c>
      <c r="B1004" s="192">
        <v>18558.86</v>
      </c>
      <c r="C1004" s="146">
        <f t="shared" si="39"/>
        <v>6.8989838159259076E-3</v>
      </c>
      <c r="D1004" s="143">
        <f>IF('##zz500##'!K1004="","",IF('##zz500##'!K1004="yes",D1003,IF('##zz500##'!T1004&lt;&gt;0,D1003*(1+'##zz500##'!T1004),D1003*(1+C1004))))</f>
        <v>5.5049131554741768</v>
      </c>
      <c r="E1004" s="6">
        <f t="shared" si="37"/>
        <v>6.8989838159259076E-3</v>
      </c>
      <c r="F1004" s="17">
        <f>D1004/MAX(D$240:D1004)-1</f>
        <v>0</v>
      </c>
      <c r="G1004" s="66">
        <f>IF('##zz500##'!K1004="","",IF('##zz500##'!K1004="no",G1003*(1+E1004),IF('##zz500##'!T1004&lt;&gt;0,G1003*(1+'##zz500##'!T1004),G1003*(1+'##zz500##'!P1004))))</f>
        <v>15.149676808100278</v>
      </c>
      <c r="H1004" s="6">
        <f t="shared" si="38"/>
        <v>6.8989838159259076E-3</v>
      </c>
      <c r="I1004" s="17">
        <f>G1004/MAX(G$240:G1004)-1</f>
        <v>0</v>
      </c>
      <c r="N1004" s="20"/>
      <c r="O1004" s="20"/>
      <c r="S1004" s="192"/>
      <c r="Y1004" s="39"/>
      <c r="Z1004" s="39"/>
      <c r="AA1004" s="17"/>
      <c r="AC1004" s="142"/>
      <c r="AE1004" s="17"/>
      <c r="AG1004" s="66"/>
      <c r="AI1004" s="17"/>
    </row>
    <row r="1005" spans="1:36" x14ac:dyDescent="0.25">
      <c r="A1005" s="180">
        <f>IF('##zz500##'!B1005&lt;&gt;"",'##zz500##'!B1005,"")</f>
        <v>40604</v>
      </c>
      <c r="B1005" s="192">
        <v>18644.48</v>
      </c>
      <c r="C1005" s="146">
        <f t="shared" si="39"/>
        <v>4.6134299197255757E-3</v>
      </c>
      <c r="D1005" s="143">
        <f>IF('##zz500##'!K1005="","",IF('##zz500##'!K1005="yes",D1004,IF('##zz500##'!T1005&lt;&gt;0,D1004*(1+'##zz500##'!T1005),D1004*(1+C1005))))</f>
        <v>5.5303096865311323</v>
      </c>
      <c r="E1005" s="6">
        <f t="shared" si="37"/>
        <v>4.6134299197255757E-3</v>
      </c>
      <c r="F1005" s="17">
        <f>D1005/MAX(D$240:D1005)-1</f>
        <v>0</v>
      </c>
      <c r="G1005" s="66">
        <f>IF('##zz500##'!K1005="","",IF('##zz500##'!K1005="no",G1004*(1+E1005),IF('##zz500##'!T1005&lt;&gt;0,G1004*(1+'##zz500##'!T1005),G1004*(1+'##zz500##'!P1005))))</f>
        <v>15.219568780360941</v>
      </c>
      <c r="H1005" s="6">
        <f t="shared" si="38"/>
        <v>4.6134299197255757E-3</v>
      </c>
      <c r="I1005" s="17">
        <f>G1005/MAX(G$240:G1005)-1</f>
        <v>0</v>
      </c>
      <c r="N1005" s="20"/>
      <c r="O1005" s="20"/>
      <c r="S1005" s="192"/>
      <c r="Y1005" s="39"/>
      <c r="Z1005" s="39"/>
      <c r="AA1005" s="17"/>
      <c r="AC1005" s="142"/>
      <c r="AE1005" s="17"/>
      <c r="AG1005" s="66"/>
      <c r="AI1005" s="17"/>
    </row>
    <row r="1006" spans="1:36" x14ac:dyDescent="0.25">
      <c r="A1006" s="180">
        <f>IF('##zz500##'!B1006&lt;&gt;"",'##zz500##'!B1006,"")</f>
        <v>40605</v>
      </c>
      <c r="B1006" s="192">
        <v>18625.18</v>
      </c>
      <c r="C1006" s="146">
        <f t="shared" si="39"/>
        <v>-1.0351589317588727E-3</v>
      </c>
      <c r="D1006" s="143">
        <f>IF('##zz500##'!K1006="","",IF('##zz500##'!K1006="yes",D1005,IF('##zz500##'!T1006&lt;&gt;0,D1005*(1+'##zz500##'!T1006),D1005*(1+C1006))))</f>
        <v>5.524584937063727</v>
      </c>
      <c r="E1006" s="6">
        <f t="shared" si="37"/>
        <v>-1.0351589317588727E-3</v>
      </c>
      <c r="F1006" s="17">
        <f>D1006/MAX(D$240:D1006)-1</f>
        <v>-1.0351589317588727E-3</v>
      </c>
      <c r="G1006" s="66">
        <f>IF('##zz500##'!K1006="","",IF('##zz500##'!K1006="no",G1005*(1+E1006),IF('##zz500##'!T1006&lt;&gt;0,G1005*(1+'##zz500##'!T1006),G1005*(1+'##zz500##'!P1006))))</f>
        <v>15.203814107800431</v>
      </c>
      <c r="H1006" s="6">
        <f t="shared" si="38"/>
        <v>-1.0351589317588727E-3</v>
      </c>
      <c r="I1006" s="17">
        <f>G1006/MAX(G$240:G1006)-1</f>
        <v>-1.0351589317588727E-3</v>
      </c>
      <c r="N1006" s="20"/>
      <c r="O1006" s="20"/>
      <c r="S1006" s="192"/>
      <c r="Y1006" s="39"/>
      <c r="Z1006" s="39"/>
      <c r="AA1006" s="17"/>
      <c r="AC1006" s="142"/>
      <c r="AE1006" s="17"/>
      <c r="AG1006" s="66"/>
      <c r="AI1006" s="17"/>
    </row>
    <row r="1007" spans="1:36" x14ac:dyDescent="0.25">
      <c r="A1007" s="180">
        <f>IF('##zz500##'!B1007&lt;&gt;"",'##zz500##'!B1007,"")</f>
        <v>40606</v>
      </c>
      <c r="B1007" s="192">
        <v>18831.28</v>
      </c>
      <c r="C1007" s="146">
        <f t="shared" si="39"/>
        <v>1.1065664868742164E-2</v>
      </c>
      <c r="D1007" s="143">
        <f>IF('##zz500##'!K1007="","",IF('##zz500##'!K1007="yes",D1006,IF('##zz500##'!T1007&lt;&gt;0,D1006*(1+'##zz500##'!T1007),D1006*(1+C1007))))</f>
        <v>5.5857181425161748</v>
      </c>
      <c r="E1007" s="6">
        <f t="shared" si="37"/>
        <v>1.1065664868742164E-2</v>
      </c>
      <c r="F1007" s="17">
        <f>D1007/MAX(D$240:D1007)-1</f>
        <v>0</v>
      </c>
      <c r="G1007" s="66">
        <f>IF('##zz500##'!K1007="","",IF('##zz500##'!K1007="no",G1006*(1+E1007),IF('##zz500##'!T1007&lt;&gt;0,G1006*(1+'##zz500##'!T1007),G1006*(1+'##zz500##'!P1007))))</f>
        <v>15.372054419444005</v>
      </c>
      <c r="H1007" s="6">
        <f t="shared" si="38"/>
        <v>1.1065664868742164E-2</v>
      </c>
      <c r="I1007" s="17">
        <f>G1007/MAX(G$240:G1007)-1</f>
        <v>0</v>
      </c>
      <c r="N1007" s="20"/>
      <c r="O1007" s="20"/>
      <c r="S1007" s="192"/>
      <c r="Y1007" s="39"/>
      <c r="Z1007" s="39"/>
      <c r="AA1007" s="17"/>
      <c r="AC1007" s="142"/>
      <c r="AE1007" s="17"/>
      <c r="AG1007" s="66"/>
      <c r="AI1007" s="17"/>
    </row>
    <row r="1008" spans="1:36" x14ac:dyDescent="0.25">
      <c r="A1008" s="180">
        <f>IF('##zz500##'!B1008&lt;&gt;"",'##zz500##'!B1008,"")</f>
        <v>40609</v>
      </c>
      <c r="B1008" s="192">
        <v>18998.64</v>
      </c>
      <c r="C1008" s="146">
        <f t="shared" si="39"/>
        <v>8.8873406374925246E-3</v>
      </c>
      <c r="D1008" s="143">
        <f>IF('##zz500##'!K1008="","",IF('##zz500##'!K1008="yes",D1007,IF('##zz500##'!T1008&lt;&gt;0,D1007*(1+'##zz500##'!T1008),D1007*(1+C1008))))</f>
        <v>5.6353603223537378</v>
      </c>
      <c r="E1008" s="6">
        <f t="shared" si="37"/>
        <v>8.8873406374925246E-3</v>
      </c>
      <c r="F1008" s="17">
        <f>D1008/MAX(D$240:D1008)-1</f>
        <v>0</v>
      </c>
      <c r="G1008" s="66">
        <f>IF('##zz500##'!K1008="","",IF('##zz500##'!K1008="no",G1007*(1+E1008),IF('##zz500##'!T1008&lt;&gt;0,G1007*(1+'##zz500##'!T1008),G1007*(1+'##zz500##'!P1008))))</f>
        <v>15.508671103367677</v>
      </c>
      <c r="H1008" s="6">
        <f t="shared" si="38"/>
        <v>8.8873406374925246E-3</v>
      </c>
      <c r="I1008" s="17">
        <f>G1008/MAX(G$240:G1008)-1</f>
        <v>0</v>
      </c>
      <c r="N1008" s="20"/>
      <c r="O1008" s="20"/>
      <c r="S1008" s="192"/>
      <c r="Y1008" s="39"/>
      <c r="Z1008" s="39"/>
      <c r="AA1008" s="17"/>
      <c r="AC1008" s="142"/>
      <c r="AE1008" s="17"/>
      <c r="AF1008" s="14"/>
      <c r="AG1008" s="66"/>
      <c r="AI1008" s="17"/>
      <c r="AJ1008" s="14"/>
    </row>
    <row r="1009" spans="1:35" x14ac:dyDescent="0.25">
      <c r="A1009" s="180">
        <f>IF('##zz500##'!B1009&lt;&gt;"",'##zz500##'!B1009,"")</f>
        <v>40610</v>
      </c>
      <c r="B1009" s="192">
        <v>19204.580000000002</v>
      </c>
      <c r="C1009" s="146">
        <f t="shared" si="39"/>
        <v>1.083972326440219E-2</v>
      </c>
      <c r="D1009" s="143">
        <f>IF('##zz500##'!K1009="","",IF('##zz500##'!K1009="yes",D1008,IF('##zz500##'!T1009&lt;&gt;0,D1008*(1+'##zz500##'!T1009),D1008*(1+C1009))))</f>
        <v>5.6964460687432448</v>
      </c>
      <c r="E1009" s="6">
        <f t="shared" si="37"/>
        <v>1.083972326440219E-2</v>
      </c>
      <c r="F1009" s="17">
        <f>D1009/MAX(D$240:D1009)-1</f>
        <v>0</v>
      </c>
      <c r="G1009" s="66">
        <f>IF('##zz500##'!K1009="","",IF('##zz500##'!K1009="no",G1008*(1+E1009),IF('##zz500##'!T1009&lt;&gt;0,G1008*(1+'##zz500##'!T1009),G1008*(1+'##zz500##'!P1009))))</f>
        <v>15.676780806326814</v>
      </c>
      <c r="H1009" s="6">
        <f t="shared" si="38"/>
        <v>1.083972326440219E-2</v>
      </c>
      <c r="I1009" s="17">
        <f>G1009/MAX(G$240:G1009)-1</f>
        <v>0</v>
      </c>
      <c r="N1009" s="20"/>
      <c r="O1009" s="20"/>
      <c r="S1009" s="192"/>
      <c r="Y1009" s="39"/>
      <c r="Z1009" s="39"/>
      <c r="AA1009" s="17"/>
      <c r="AC1009" s="142"/>
      <c r="AE1009" s="17"/>
      <c r="AG1009" s="66"/>
      <c r="AI1009" s="17"/>
    </row>
    <row r="1010" spans="1:35" x14ac:dyDescent="0.25">
      <c r="A1010" s="180">
        <f>IF('##zz500##'!B1010&lt;&gt;"",'##zz500##'!B1010,"")</f>
        <v>40611</v>
      </c>
      <c r="B1010" s="192">
        <v>19145.91</v>
      </c>
      <c r="C1010" s="146">
        <f t="shared" si="39"/>
        <v>-3.0550004217745341E-3</v>
      </c>
      <c r="D1010" s="143">
        <f>IF('##zz500##'!K1010="","",IF('##zz500##'!K1010="yes",D1009,IF('##zz500##'!T1010&lt;&gt;0,D1009*(1+'##zz500##'!T1010),D1009*(1+C1010))))</f>
        <v>5.6790434236006186</v>
      </c>
      <c r="E1010" s="6">
        <f t="shared" ref="E1010:E1073" si="40">D1010/D1009-1</f>
        <v>-3.0550004217744231E-3</v>
      </c>
      <c r="F1010" s="17">
        <f>D1010/MAX(D$240:D1010)-1</f>
        <v>-3.0550004217744231E-3</v>
      </c>
      <c r="G1010" s="66">
        <f>IF('##zz500##'!K1010="","",IF('##zz500##'!K1010="no",G1009*(1+E1010),IF('##zz500##'!T1010&lt;&gt;0,G1009*(1+'##zz500##'!T1010),G1009*(1+'##zz500##'!P1010))))</f>
        <v>15.62888823435142</v>
      </c>
      <c r="H1010" s="6">
        <f t="shared" ref="H1010:H1073" si="41">G1010/G1009-1</f>
        <v>-3.0550004217744231E-3</v>
      </c>
      <c r="I1010" s="17">
        <f>G1010/MAX(G$240:G1010)-1</f>
        <v>-3.0550004217744231E-3</v>
      </c>
      <c r="N1010" s="20"/>
      <c r="O1010" s="20"/>
      <c r="S1010" s="192"/>
      <c r="Y1010" s="39"/>
      <c r="Z1010" s="39"/>
      <c r="AA1010" s="17"/>
      <c r="AC1010" s="142"/>
      <c r="AE1010" s="17"/>
      <c r="AG1010" s="66"/>
      <c r="AI1010" s="17"/>
    </row>
    <row r="1011" spans="1:35" x14ac:dyDescent="0.25">
      <c r="A1011" s="180">
        <f>IF('##zz500##'!B1011&lt;&gt;"",'##zz500##'!B1011,"")</f>
        <v>40612</v>
      </c>
      <c r="B1011" s="192">
        <v>19086.52</v>
      </c>
      <c r="C1011" s="146">
        <f t="shared" si="39"/>
        <v>-3.1019679921194809E-3</v>
      </c>
      <c r="D1011" s="143">
        <f>IF('##zz500##'!K1011="","",IF('##zz500##'!K1011="yes",D1010,IF('##zz500##'!T1011&lt;&gt;0,D1010*(1+'##zz500##'!T1011),D1010*(1+C1011))))</f>
        <v>5.6614272126747531</v>
      </c>
      <c r="E1011" s="6">
        <f t="shared" si="40"/>
        <v>-3.1019679921194809E-3</v>
      </c>
      <c r="F1011" s="17">
        <f>D1011/MAX(D$240:D1011)-1</f>
        <v>-6.1474919003696726E-3</v>
      </c>
      <c r="G1011" s="66">
        <f>IF('##zz500##'!K1011="","",IF('##zz500##'!K1011="no",G1010*(1+E1011),IF('##zz500##'!T1011&lt;&gt;0,G1010*(1+'##zz500##'!T1011),G1010*(1+'##zz500##'!P1011))))</f>
        <v>15.580407923296049</v>
      </c>
      <c r="H1011" s="6">
        <f t="shared" si="41"/>
        <v>-3.1019679921194809E-3</v>
      </c>
      <c r="I1011" s="17">
        <f>G1011/MAX(G$240:G1011)-1</f>
        <v>-6.1474919003696726E-3</v>
      </c>
      <c r="N1011" s="20"/>
      <c r="O1011" s="20"/>
      <c r="S1011" s="192"/>
      <c r="Y1011" s="39"/>
      <c r="Z1011" s="39"/>
      <c r="AA1011" s="17"/>
      <c r="AC1011" s="142"/>
      <c r="AE1011" s="17"/>
      <c r="AG1011" s="66"/>
      <c r="AI1011" s="17"/>
    </row>
    <row r="1012" spans="1:35" x14ac:dyDescent="0.25">
      <c r="A1012" s="180">
        <f>IF('##zz500##'!B1012&lt;&gt;"",'##zz500##'!B1012,"")</f>
        <v>40613</v>
      </c>
      <c r="B1012" s="192">
        <v>19183.330000000002</v>
      </c>
      <c r="C1012" s="146">
        <f t="shared" si="39"/>
        <v>5.0721661151431618E-3</v>
      </c>
      <c r="D1012" s="143">
        <f>IF('##zz500##'!K1012="","",IF('##zz500##'!K1012="yes",D1011,IF('##zz500##'!T1012&lt;&gt;0,D1011*(1+'##zz500##'!T1012),D1011*(1+C1012))))</f>
        <v>5.6901429119462312</v>
      </c>
      <c r="E1012" s="6">
        <f t="shared" si="40"/>
        <v>5.0721661151431618E-3</v>
      </c>
      <c r="F1012" s="17">
        <f>D1012/MAX(D$240:D1012)-1</f>
        <v>-1.1065068853366444E-3</v>
      </c>
      <c r="G1012" s="66">
        <f>IF('##zz500##'!K1012="","",IF('##zz500##'!K1012="no",G1011*(1+E1012),IF('##zz500##'!T1012&lt;&gt;0,G1011*(1+'##zz500##'!T1012),G1011*(1+'##zz500##'!P1012))))</f>
        <v>15.659434340424699</v>
      </c>
      <c r="H1012" s="6">
        <f t="shared" si="41"/>
        <v>5.0721661151431618E-3</v>
      </c>
      <c r="I1012" s="17">
        <f>G1012/MAX(G$240:G1012)-1</f>
        <v>-1.1065068853367555E-3</v>
      </c>
      <c r="N1012" s="20"/>
      <c r="O1012" s="20"/>
      <c r="S1012" s="192"/>
      <c r="Y1012" s="39"/>
      <c r="Z1012" s="39"/>
      <c r="AA1012" s="17"/>
      <c r="AC1012" s="142"/>
      <c r="AE1012" s="17"/>
      <c r="AG1012" s="66"/>
      <c r="AI1012" s="17"/>
    </row>
    <row r="1013" spans="1:35" x14ac:dyDescent="0.25">
      <c r="A1013" s="180">
        <f>IF('##zz500##'!B1013&lt;&gt;"",'##zz500##'!B1013,"")</f>
        <v>40616</v>
      </c>
      <c r="B1013" s="192">
        <v>19510.88</v>
      </c>
      <c r="C1013" s="146">
        <f t="shared" si="39"/>
        <v>1.7074720603774241E-2</v>
      </c>
      <c r="D1013" s="143">
        <f>IF('##zz500##'!K1013="","",IF('##zz500##'!K1013="yes",D1012,IF('##zz500##'!T1013&lt;&gt;0,D1012*(1+'##zz500##'!T1013),D1012*(1+C1013))))</f>
        <v>5.7873005123632595</v>
      </c>
      <c r="E1013" s="6">
        <f t="shared" si="40"/>
        <v>1.7074720603774241E-2</v>
      </c>
      <c r="F1013" s="17">
        <f>D1013/MAX(D$240:D1013)-1</f>
        <v>0</v>
      </c>
      <c r="G1013" s="66">
        <f>IF('##zz500##'!K1013="","",IF('##zz500##'!K1013="no",G1012*(1+E1013),IF('##zz500##'!T1013&lt;&gt;0,G1012*(1+'##zz500##'!T1013),G1012*(1+'##zz500##'!P1013))))</f>
        <v>15.926814806600598</v>
      </c>
      <c r="H1013" s="6">
        <f t="shared" si="41"/>
        <v>1.7074720603774241E-2</v>
      </c>
      <c r="I1013" s="17">
        <f>G1013/MAX(G$240:G1013)-1</f>
        <v>0</v>
      </c>
      <c r="N1013" s="20"/>
      <c r="O1013" s="20"/>
      <c r="S1013" s="192"/>
      <c r="Y1013" s="39"/>
      <c r="Z1013" s="39"/>
      <c r="AA1013" s="17"/>
      <c r="AC1013" s="142"/>
      <c r="AE1013" s="17"/>
      <c r="AG1013" s="66"/>
      <c r="AI1013" s="17"/>
    </row>
    <row r="1014" spans="1:35" x14ac:dyDescent="0.25">
      <c r="A1014" s="180">
        <f>IF('##zz500##'!B1014&lt;&gt;"",'##zz500##'!B1014,"")</f>
        <v>40617</v>
      </c>
      <c r="B1014" s="192">
        <v>19170.79</v>
      </c>
      <c r="C1014" s="146">
        <f t="shared" si="39"/>
        <v>-1.7430787335066422E-2</v>
      </c>
      <c r="D1014" s="143">
        <f>IF('##zz500##'!K1014="","",IF('##zz500##'!K1014="yes",D1013,IF('##zz500##'!T1014&lt;&gt;0,D1013*(1+'##zz500##'!T1014),D1013*(1+C1014))))</f>
        <v>5.7014322598976799</v>
      </c>
      <c r="E1014" s="6">
        <f t="shared" si="40"/>
        <v>-1.4837358502835962E-2</v>
      </c>
      <c r="F1014" s="17">
        <f>D1014/MAX(D$240:D1014)-1</f>
        <v>-1.4837358502835962E-2</v>
      </c>
      <c r="G1014" s="66">
        <f>IF('##zz500##'!K1014="","",IF('##zz500##'!K1014="no",G1013*(1+E1014),IF('##zz500##'!T1014&lt;&gt;0,G1013*(1+'##zz500##'!T1014),G1013*(1+'##zz500##'!P1014))))</f>
        <v>15.69050294550679</v>
      </c>
      <c r="H1014" s="6">
        <f t="shared" si="41"/>
        <v>-1.4837358502835962E-2</v>
      </c>
      <c r="I1014" s="17">
        <f>G1014/MAX(G$240:G1014)-1</f>
        <v>-1.4837358502835962E-2</v>
      </c>
      <c r="N1014" s="20"/>
      <c r="O1014" s="20"/>
      <c r="S1014" s="192"/>
      <c r="Y1014" s="39"/>
      <c r="Z1014" s="39"/>
      <c r="AA1014" s="17"/>
      <c r="AC1014" s="142"/>
      <c r="AE1014" s="17"/>
      <c r="AG1014" s="66"/>
      <c r="AI1014" s="17"/>
    </row>
    <row r="1015" spans="1:35" x14ac:dyDescent="0.25">
      <c r="A1015" s="180">
        <f>IF('##zz500##'!B1015&lt;&gt;"",'##zz500##'!B1015,"")</f>
        <v>40618</v>
      </c>
      <c r="B1015" s="192">
        <v>19543.28</v>
      </c>
      <c r="C1015" s="146">
        <f t="shared" si="39"/>
        <v>1.9430080867820054E-2</v>
      </c>
      <c r="D1015" s="143">
        <f>IF('##zz500##'!K1015="","",IF('##zz500##'!K1015="yes",D1014,IF('##zz500##'!T1015&lt;&gt;0,D1014*(1+'##zz500##'!T1015),D1014*(1+C1015))))</f>
        <v>5.6916498919251204</v>
      </c>
      <c r="E1015" s="6">
        <f t="shared" si="40"/>
        <v>-1.7157737786986926E-3</v>
      </c>
      <c r="F1015" s="17">
        <f>D1015/MAX(D$240:D1015)-1</f>
        <v>-1.6527674730870356E-2</v>
      </c>
      <c r="G1015" s="66">
        <f>IF('##zz500##'!K1015="","",IF('##zz500##'!K1015="no",G1014*(1+E1015),IF('##zz500##'!T1015&lt;&gt;0,G1014*(1+'##zz500##'!T1015),G1014*(1+'##zz500##'!P1015))))</f>
        <v>15.663581591978295</v>
      </c>
      <c r="H1015" s="6">
        <f t="shared" si="41"/>
        <v>-1.7157737786986926E-3</v>
      </c>
      <c r="I1015" s="17">
        <f>G1015/MAX(G$240:G1015)-1</f>
        <v>-1.6527674730870245E-2</v>
      </c>
      <c r="N1015" s="20"/>
      <c r="O1015" s="20"/>
      <c r="S1015" s="192"/>
      <c r="Y1015" s="39"/>
      <c r="Z1015" s="39"/>
      <c r="AA1015" s="17"/>
      <c r="AC1015" s="142"/>
      <c r="AE1015" s="17"/>
      <c r="AG1015" s="66"/>
      <c r="AI1015" s="17"/>
    </row>
    <row r="1016" spans="1:35" x14ac:dyDescent="0.25">
      <c r="A1016" s="180">
        <f>IF('##zz500##'!B1016&lt;&gt;"",'##zz500##'!B1016,"")</f>
        <v>40619</v>
      </c>
      <c r="B1016" s="192">
        <v>19350.169999999998</v>
      </c>
      <c r="C1016" s="146">
        <f t="shared" si="39"/>
        <v>-9.8811458465518642E-3</v>
      </c>
      <c r="D1016" s="143">
        <f>IF('##zz500##'!K1016="","",IF('##zz500##'!K1016="yes",D1015,IF('##zz500##'!T1016&lt;&gt;0,D1015*(1+'##zz500##'!T1016),D1015*(1+C1016))))</f>
        <v>5.6198639599486135</v>
      </c>
      <c r="E1016" s="6">
        <f t="shared" si="40"/>
        <v>-1.2612499598464666E-2</v>
      </c>
      <c r="F1016" s="17">
        <f>D1016/MAX(D$240:D1016)-1</f>
        <v>-2.8931719038428283E-2</v>
      </c>
      <c r="G1016" s="66">
        <f>IF('##zz500##'!K1016="","",IF('##zz500##'!K1016="no",G1015*(1+E1016),IF('##zz500##'!T1016&lt;&gt;0,G1015*(1+'##zz500##'!T1016),G1015*(1+'##zz500##'!P1016))))</f>
        <v>15.46602467543895</v>
      </c>
      <c r="H1016" s="6">
        <f t="shared" si="41"/>
        <v>-1.2612499598464666E-2</v>
      </c>
      <c r="I1016" s="17">
        <f>G1016/MAX(G$240:G1016)-1</f>
        <v>-2.8931719038428283E-2</v>
      </c>
      <c r="N1016" s="20"/>
      <c r="O1016" s="20"/>
      <c r="S1016" s="192"/>
      <c r="Y1016" s="39"/>
      <c r="Z1016" s="39"/>
      <c r="AA1016" s="17"/>
      <c r="AC1016" s="142"/>
      <c r="AE1016" s="17"/>
      <c r="AG1016" s="66"/>
      <c r="AI1016" s="17"/>
    </row>
    <row r="1017" spans="1:35" x14ac:dyDescent="0.25">
      <c r="A1017" s="180">
        <f>IF('##zz500##'!B1017&lt;&gt;"",'##zz500##'!B1017,"")</f>
        <v>40620</v>
      </c>
      <c r="B1017" s="192">
        <v>19609.919999999998</v>
      </c>
      <c r="C1017" s="146">
        <f t="shared" si="39"/>
        <v>1.3423654675902119E-2</v>
      </c>
      <c r="D1017" s="143">
        <f>IF('##zz500##'!K1017="","",IF('##zz500##'!K1017="yes",D1016,IF('##zz500##'!T1017&lt;&gt;0,D1016*(1+'##zz500##'!T1017),D1016*(1+C1017))))</f>
        <v>5.6198639599486135</v>
      </c>
      <c r="E1017" s="6">
        <f t="shared" si="40"/>
        <v>0</v>
      </c>
      <c r="F1017" s="17">
        <f>D1017/MAX(D$240:D1017)-1</f>
        <v>-2.8931719038428283E-2</v>
      </c>
      <c r="G1017" s="66">
        <f>IF('##zz500##'!K1017="","",IF('##zz500##'!K1017="no",G1016*(1+E1017),IF('##zz500##'!T1017&lt;&gt;0,G1016*(1+'##zz500##'!T1017),G1016*(1+'##zz500##'!P1017))))</f>
        <v>15.349979735881883</v>
      </c>
      <c r="H1017" s="6">
        <f t="shared" si="41"/>
        <v>-7.5032170187439018E-3</v>
      </c>
      <c r="I1017" s="17">
        <f>G1017/MAX(G$240:G1017)-1</f>
        <v>-3.6217855090501572E-2</v>
      </c>
      <c r="N1017" s="20"/>
      <c r="O1017" s="20"/>
      <c r="S1017" s="192"/>
      <c r="Y1017" s="39"/>
      <c r="Z1017" s="39"/>
      <c r="AA1017" s="17"/>
      <c r="AC1017" s="142"/>
      <c r="AE1017" s="17"/>
      <c r="AG1017" s="66"/>
      <c r="AI1017" s="17"/>
    </row>
    <row r="1018" spans="1:35" x14ac:dyDescent="0.25">
      <c r="A1018" s="180">
        <f>IF('##zz500##'!B1018&lt;&gt;"",'##zz500##'!B1018,"")</f>
        <v>40623</v>
      </c>
      <c r="B1018" s="192">
        <v>19584.7</v>
      </c>
      <c r="C1018" s="146">
        <f t="shared" si="39"/>
        <v>-1.2860837780060974E-3</v>
      </c>
      <c r="D1018" s="143">
        <f>IF('##zz500##'!K1018="","",IF('##zz500##'!K1018="yes",D1017,IF('##zz500##'!T1018&lt;&gt;0,D1017*(1+'##zz500##'!T1018),D1017*(1+C1018))))</f>
        <v>5.6198639599486135</v>
      </c>
      <c r="E1018" s="6">
        <f t="shared" si="40"/>
        <v>0</v>
      </c>
      <c r="F1018" s="17">
        <f>D1018/MAX(D$240:D1018)-1</f>
        <v>-2.8931719038428283E-2</v>
      </c>
      <c r="G1018" s="66">
        <f>IF('##zz500##'!K1018="","",IF('##zz500##'!K1018="no",G1017*(1+E1018),IF('##zz500##'!T1018&lt;&gt;0,G1017*(1+'##zz500##'!T1018),G1017*(1+'##zz500##'!P1018))))</f>
        <v>15.472194428264794</v>
      </c>
      <c r="H1018" s="6">
        <f t="shared" si="41"/>
        <v>7.9618797213929504E-3</v>
      </c>
      <c r="I1018" s="17">
        <f>G1018/MAX(G$240:G1018)-1</f>
        <v>-2.8544337575105994E-2</v>
      </c>
      <c r="N1018" s="20"/>
      <c r="O1018" s="20"/>
      <c r="S1018" s="192"/>
      <c r="Y1018" s="39"/>
      <c r="Z1018" s="39"/>
      <c r="AA1018" s="17"/>
      <c r="AC1018" s="142"/>
      <c r="AE1018" s="17"/>
      <c r="AG1018" s="66"/>
      <c r="AI1018" s="17"/>
    </row>
    <row r="1019" spans="1:35" x14ac:dyDescent="0.25">
      <c r="A1019" s="180">
        <f>IF('##zz500##'!B1019&lt;&gt;"",'##zz500##'!B1019,"")</f>
        <v>40624</v>
      </c>
      <c r="B1019" s="192">
        <v>19517.169999999998</v>
      </c>
      <c r="C1019" s="146">
        <f t="shared" si="39"/>
        <v>-3.4480997921848555E-3</v>
      </c>
      <c r="D1019" s="143">
        <f>IF('##zz500##'!K1019="","",IF('##zz500##'!K1019="yes",D1018,IF('##zz500##'!T1019&lt;&gt;0,D1018*(1+'##zz500##'!T1019),D1018*(1+C1019))))</f>
        <v>5.6198639599486135</v>
      </c>
      <c r="E1019" s="6">
        <f t="shared" si="40"/>
        <v>0</v>
      </c>
      <c r="F1019" s="17">
        <f>D1019/MAX(D$240:D1019)-1</f>
        <v>-2.8931719038428283E-2</v>
      </c>
      <c r="G1019" s="66">
        <f>IF('##zz500##'!K1019="","",IF('##zz500##'!K1019="no",G1018*(1+E1019),IF('##zz500##'!T1019&lt;&gt;0,G1018*(1+'##zz500##'!T1019),G1018*(1+'##zz500##'!P1019))))</f>
        <v>15.47310704288156</v>
      </c>
      <c r="H1019" s="6">
        <f t="shared" si="41"/>
        <v>5.8984174545972934E-5</v>
      </c>
      <c r="I1019" s="17">
        <f>G1019/MAX(G$240:G1019)-1</f>
        <v>-2.8487037064749865E-2</v>
      </c>
      <c r="N1019" s="20"/>
      <c r="O1019" s="20"/>
      <c r="S1019" s="192"/>
      <c r="Y1019" s="39"/>
      <c r="Z1019" s="39"/>
      <c r="AA1019" s="17"/>
      <c r="AC1019" s="142"/>
      <c r="AE1019" s="17"/>
      <c r="AG1019" s="66"/>
      <c r="AI1019" s="17"/>
    </row>
    <row r="1020" spans="1:35" x14ac:dyDescent="0.25">
      <c r="A1020" s="180">
        <f>IF('##zz500##'!B1020&lt;&gt;"",'##zz500##'!B1020,"")</f>
        <v>40625</v>
      </c>
      <c r="B1020" s="192">
        <v>19714.189999999999</v>
      </c>
      <c r="C1020" s="146">
        <f t="shared" si="39"/>
        <v>1.0094701229737657E-2</v>
      </c>
      <c r="D1020" s="143">
        <f>IF('##zz500##'!K1020="","",IF('##zz500##'!K1020="yes",D1019,IF('##zz500##'!T1020&lt;&gt;0,D1019*(1+'##zz500##'!T1020),D1019*(1+C1020))))</f>
        <v>5.6198639599486135</v>
      </c>
      <c r="E1020" s="6">
        <f t="shared" si="40"/>
        <v>0</v>
      </c>
      <c r="F1020" s="17">
        <f>D1020/MAX(D$240:D1020)-1</f>
        <v>-2.8931719038428283E-2</v>
      </c>
      <c r="G1020" s="66">
        <f>IF('##zz500##'!K1020="","",IF('##zz500##'!K1020="no",G1019*(1+E1020),IF('##zz500##'!T1020&lt;&gt;0,G1019*(1+'##zz500##'!T1020),G1019*(1+'##zz500##'!P1020))))</f>
        <v>15.261568441814758</v>
      </c>
      <c r="H1020" s="6">
        <f t="shared" si="41"/>
        <v>-1.3671371915191521E-2</v>
      </c>
      <c r="I1020" s="17">
        <f>G1020/MAX(G$240:G1020)-1</f>
        <v>-4.1768952101467249E-2</v>
      </c>
      <c r="N1020" s="20"/>
      <c r="O1020" s="20"/>
      <c r="S1020" s="192"/>
      <c r="Y1020" s="39"/>
      <c r="Z1020" s="39"/>
      <c r="AA1020" s="17"/>
      <c r="AC1020" s="142"/>
      <c r="AE1020" s="17"/>
      <c r="AG1020" s="66"/>
      <c r="AI1020" s="17"/>
    </row>
    <row r="1021" spans="1:35" x14ac:dyDescent="0.25">
      <c r="A1021" s="180">
        <f>IF('##zz500##'!B1021&lt;&gt;"",'##zz500##'!B1021,"")</f>
        <v>40626</v>
      </c>
      <c r="B1021" s="192">
        <v>19724.240000000002</v>
      </c>
      <c r="C1021" s="146">
        <f t="shared" si="39"/>
        <v>5.097850837392226E-4</v>
      </c>
      <c r="D1021" s="143">
        <f>IF('##zz500##'!K1021="","",IF('##zz500##'!K1021="yes",D1020,IF('##zz500##'!T1021&lt;&gt;0,D1020*(1+'##zz500##'!T1021),D1020*(1+C1021))))</f>
        <v>5.6198639599486135</v>
      </c>
      <c r="E1021" s="6">
        <f t="shared" si="40"/>
        <v>0</v>
      </c>
      <c r="F1021" s="17">
        <f>D1021/MAX(D$240:D1021)-1</f>
        <v>-2.8931719038428283E-2</v>
      </c>
      <c r="G1021" s="66">
        <f>IF('##zz500##'!K1021="","",IF('##zz500##'!K1021="no",G1020*(1+E1021),IF('##zz500##'!T1021&lt;&gt;0,G1020*(1+'##zz500##'!T1021),G1020*(1+'##zz500##'!P1021))))</f>
        <v>15.22198880146872</v>
      </c>
      <c r="H1021" s="6">
        <f t="shared" si="41"/>
        <v>-2.5934189200105262E-3</v>
      </c>
      <c r="I1021" s="17">
        <f>G1021/MAX(G$240:G1021)-1</f>
        <v>-4.4254046630828769E-2</v>
      </c>
      <c r="N1021" s="20"/>
      <c r="O1021" s="20"/>
      <c r="S1021" s="192"/>
      <c r="Y1021" s="39"/>
      <c r="Z1021" s="39"/>
      <c r="AA1021" s="17"/>
      <c r="AC1021" s="142"/>
      <c r="AE1021" s="17"/>
      <c r="AG1021" s="66"/>
      <c r="AI1021" s="17"/>
    </row>
    <row r="1022" spans="1:35" x14ac:dyDescent="0.25">
      <c r="A1022" s="180">
        <f>IF('##zz500##'!B1022&lt;&gt;"",'##zz500##'!B1022,"")</f>
        <v>40627</v>
      </c>
      <c r="B1022" s="192">
        <v>19858.63</v>
      </c>
      <c r="C1022" s="146">
        <f t="shared" si="39"/>
        <v>6.8134437625986255E-3</v>
      </c>
      <c r="D1022" s="143">
        <f>IF('##zz500##'!K1022="","",IF('##zz500##'!K1022="yes",D1021,IF('##zz500##'!T1022&lt;&gt;0,D1021*(1+'##zz500##'!T1022),D1021*(1+C1022))))</f>
        <v>5.6271481449370295</v>
      </c>
      <c r="E1022" s="6">
        <f t="shared" si="40"/>
        <v>1.2961497004781997E-3</v>
      </c>
      <c r="F1022" s="17">
        <f>D1022/MAX(D$240:D1022)-1</f>
        <v>-2.7673069176916032E-2</v>
      </c>
      <c r="G1022" s="66">
        <f>IF('##zz500##'!K1022="","",IF('##zz500##'!K1022="no",G1021*(1+E1022),IF('##zz500##'!T1022&lt;&gt;0,G1021*(1+'##zz500##'!T1022),G1021*(1+'##zz500##'!P1022))))</f>
        <v>15.241718777694427</v>
      </c>
      <c r="H1022" s="6">
        <f t="shared" si="41"/>
        <v>1.2961497004781997E-3</v>
      </c>
      <c r="I1022" s="17">
        <f>G1022/MAX(G$240:G1022)-1</f>
        <v>-4.3015256799636137E-2</v>
      </c>
      <c r="N1022" s="20"/>
      <c r="O1022" s="20"/>
      <c r="S1022" s="192"/>
      <c r="Y1022" s="39"/>
      <c r="Z1022" s="39"/>
      <c r="AA1022" s="17"/>
      <c r="AC1022" s="142"/>
      <c r="AE1022" s="17"/>
      <c r="AG1022" s="66"/>
      <c r="AI1022" s="17"/>
    </row>
    <row r="1023" spans="1:35" x14ac:dyDescent="0.25">
      <c r="A1023" s="180">
        <f>IF('##zz500##'!B1023&lt;&gt;"",'##zz500##'!B1023,"")</f>
        <v>40630</v>
      </c>
      <c r="B1023" s="192">
        <v>19806.22</v>
      </c>
      <c r="C1023" s="146">
        <f t="shared" si="39"/>
        <v>-2.6391548661715003E-3</v>
      </c>
      <c r="D1023" s="143">
        <f>IF('##zz500##'!K1023="","",IF('##zz500##'!K1023="yes",D1022,IF('##zz500##'!T1023&lt;&gt;0,D1022*(1+'##zz500##'!T1023),D1022*(1+C1023))))</f>
        <v>5.612297229527651</v>
      </c>
      <c r="E1023" s="6">
        <f t="shared" si="40"/>
        <v>-2.6391548661715003E-3</v>
      </c>
      <c r="F1023" s="17">
        <f>D1023/MAX(D$240:D1023)-1</f>
        <v>-3.0239190527907356E-2</v>
      </c>
      <c r="G1023" s="66">
        <f>IF('##zz500##'!K1023="","",IF('##zz500##'!K1023="no",G1022*(1+E1023),IF('##zz500##'!T1023&lt;&gt;0,G1022*(1+'##zz500##'!T1023),G1022*(1+'##zz500##'!P1023))))</f>
        <v>15.201493521413457</v>
      </c>
      <c r="H1023" s="6">
        <f t="shared" si="41"/>
        <v>-2.6391548661715003E-3</v>
      </c>
      <c r="I1023" s="17">
        <f>G1023/MAX(G$240:G1023)-1</f>
        <v>-4.554088774150522E-2</v>
      </c>
      <c r="N1023" s="20"/>
      <c r="O1023" s="20"/>
      <c r="S1023" s="192"/>
      <c r="Y1023" s="39"/>
      <c r="Z1023" s="39"/>
      <c r="AA1023" s="17"/>
      <c r="AC1023" s="142"/>
      <c r="AE1023" s="17"/>
      <c r="AG1023" s="66"/>
      <c r="AI1023" s="17"/>
    </row>
    <row r="1024" spans="1:35" x14ac:dyDescent="0.25">
      <c r="A1024" s="180">
        <f>IF('##zz500##'!B1024&lt;&gt;"",'##zz500##'!B1024,"")</f>
        <v>40631</v>
      </c>
      <c r="B1024" s="192">
        <v>19624.990000000002</v>
      </c>
      <c r="C1024" s="146">
        <f t="shared" si="39"/>
        <v>-9.1501558601287947E-3</v>
      </c>
      <c r="D1024" s="143">
        <f>IF('##zz500##'!K1024="","",IF('##zz500##'!K1024="yes",D1023,IF('##zz500##'!T1024&lt;&gt;0,D1023*(1+'##zz500##'!T1024),D1023*(1+C1024))))</f>
        <v>5.5979746172801317</v>
      </c>
      <c r="E1024" s="6">
        <f t="shared" si="40"/>
        <v>-2.552005295116011E-3</v>
      </c>
      <c r="F1024" s="17">
        <f>D1024/MAX(D$240:D1024)-1</f>
        <v>-3.271402524867606E-2</v>
      </c>
      <c r="G1024" s="66">
        <f>IF('##zz500##'!K1024="","",IF('##zz500##'!K1024="no",G1023*(1+E1024),IF('##zz500##'!T1024&lt;&gt;0,G1023*(1+'##zz500##'!T1024),G1023*(1+'##zz500##'!P1024))))</f>
        <v>15.162699229453139</v>
      </c>
      <c r="H1024" s="6">
        <f t="shared" si="41"/>
        <v>-2.552005295116011E-3</v>
      </c>
      <c r="I1024" s="17">
        <f>G1024/MAX(G$240:G1024)-1</f>
        <v>-4.7976672449960622E-2</v>
      </c>
      <c r="N1024" s="20"/>
      <c r="O1024" s="20"/>
      <c r="S1024" s="192"/>
      <c r="Y1024" s="39"/>
      <c r="Z1024" s="39"/>
      <c r="AA1024" s="17"/>
      <c r="AC1024" s="142"/>
      <c r="AE1024" s="17"/>
      <c r="AG1024" s="66"/>
      <c r="AI1024" s="17"/>
    </row>
    <row r="1025" spans="1:36" x14ac:dyDescent="0.25">
      <c r="A1025" s="180">
        <f>IF('##zz500##'!B1025&lt;&gt;"",'##zz500##'!B1025,"")</f>
        <v>40632</v>
      </c>
      <c r="B1025" s="192">
        <v>19548.189999999999</v>
      </c>
      <c r="C1025" s="146">
        <f t="shared" si="39"/>
        <v>-3.913377790256356E-3</v>
      </c>
      <c r="D1025" s="143">
        <f>IF('##zz500##'!K1025="","",IF('##zz500##'!K1025="yes",D1024,IF('##zz500##'!T1025&lt;&gt;0,D1024*(1+'##zz500##'!T1025),D1024*(1+C1025))))</f>
        <v>5.5979746172801317</v>
      </c>
      <c r="E1025" s="6">
        <f t="shared" si="40"/>
        <v>0</v>
      </c>
      <c r="F1025" s="17">
        <f>D1025/MAX(D$240:D1025)-1</f>
        <v>-3.271402524867606E-2</v>
      </c>
      <c r="G1025" s="66">
        <f>IF('##zz500##'!K1025="","",IF('##zz500##'!K1025="no",G1024*(1+E1025),IF('##zz500##'!T1025&lt;&gt;0,G1024*(1+'##zz500##'!T1025),G1024*(1+'##zz500##'!P1025))))</f>
        <v>15.300972105632631</v>
      </c>
      <c r="H1025" s="6">
        <f t="shared" si="41"/>
        <v>9.1192784402727156E-3</v>
      </c>
      <c r="I1025" s="17">
        <f>G1025/MAX(G$240:G1025)-1</f>
        <v>-3.9294906644396721E-2</v>
      </c>
      <c r="N1025" s="20"/>
      <c r="O1025" s="20"/>
      <c r="S1025" s="192"/>
      <c r="Y1025" s="39"/>
      <c r="Z1025" s="39"/>
      <c r="AA1025" s="17"/>
      <c r="AC1025" s="142"/>
      <c r="AE1025" s="17"/>
      <c r="AG1025" s="66"/>
      <c r="AI1025" s="17"/>
    </row>
    <row r="1026" spans="1:36" x14ac:dyDescent="0.25">
      <c r="A1026" s="180">
        <f>IF('##zz500##'!B1026&lt;&gt;"",'##zz500##'!B1026,"")</f>
        <v>40633</v>
      </c>
      <c r="B1026" s="192">
        <v>19360.75</v>
      </c>
      <c r="C1026" s="146">
        <f t="shared" si="39"/>
        <v>-9.5886115287399099E-3</v>
      </c>
      <c r="D1026" s="143">
        <f>IF('##zz500##'!K1026="","",IF('##zz500##'!K1026="yes",D1025,IF('##zz500##'!T1026&lt;&gt;0,D1025*(1+'##zz500##'!T1026),D1025*(1+C1026))))</f>
        <v>5.5979746172801317</v>
      </c>
      <c r="E1026" s="6">
        <f t="shared" si="40"/>
        <v>0</v>
      </c>
      <c r="F1026" s="17">
        <f>D1026/MAX(D$240:D1026)-1</f>
        <v>-3.271402524867606E-2</v>
      </c>
      <c r="G1026" s="66">
        <f>IF('##zz500##'!K1026="","",IF('##zz500##'!K1026="no",G1025*(1+E1026),IF('##zz500##'!T1026&lt;&gt;0,G1025*(1+'##zz500##'!T1026),G1025*(1+'##zz500##'!P1026))))</f>
        <v>15.494751669197196</v>
      </c>
      <c r="H1026" s="6">
        <f t="shared" si="41"/>
        <v>1.2664526294589473E-2</v>
      </c>
      <c r="I1026" s="17">
        <f>G1026/MAX(G$240:G1026)-1</f>
        <v>-2.7128031728248625E-2</v>
      </c>
      <c r="N1026" s="20"/>
      <c r="O1026" s="20"/>
      <c r="S1026" s="192"/>
      <c r="Y1026" s="39"/>
      <c r="Z1026" s="39"/>
      <c r="AA1026" s="17"/>
      <c r="AC1026" s="142"/>
      <c r="AE1026" s="17"/>
      <c r="AG1026" s="66"/>
      <c r="AI1026" s="17"/>
    </row>
    <row r="1027" spans="1:36" x14ac:dyDescent="0.25">
      <c r="A1027" s="180">
        <f>IF('##zz500##'!B1027&lt;&gt;"",'##zz500##'!B1027,"")</f>
        <v>40634</v>
      </c>
      <c r="B1027" s="192">
        <v>19655.95</v>
      </c>
      <c r="C1027" s="146">
        <f t="shared" si="39"/>
        <v>1.5247343207262176E-2</v>
      </c>
      <c r="D1027" s="143">
        <f>IF('##zz500##'!K1027="","",IF('##zz500##'!K1027="yes",D1026,IF('##zz500##'!T1027&lt;&gt;0,D1026*(1+'##zz500##'!T1027),D1026*(1+C1027))))</f>
        <v>5.5979746172801317</v>
      </c>
      <c r="E1027" s="6">
        <f t="shared" si="40"/>
        <v>0</v>
      </c>
      <c r="F1027" s="17">
        <f>D1027/MAX(D$240:D1027)-1</f>
        <v>-3.271402524867606E-2</v>
      </c>
      <c r="G1027" s="66">
        <f>IF('##zz500##'!K1027="","",IF('##zz500##'!K1027="no",G1026*(1+E1027),IF('##zz500##'!T1027&lt;&gt;0,G1026*(1+'##zz500##'!T1027),G1026*(1+'##zz500##'!P1027))))</f>
        <v>15.294327595530353</v>
      </c>
      <c r="H1027" s="6">
        <f t="shared" si="41"/>
        <v>-1.2934965202783921E-2</v>
      </c>
      <c r="I1027" s="17">
        <f>G1027/MAX(G$240:G1027)-1</f>
        <v>-3.9712096784607631E-2</v>
      </c>
      <c r="N1027" s="20"/>
      <c r="O1027" s="20"/>
      <c r="S1027" s="192"/>
      <c r="Y1027" s="39"/>
      <c r="Z1027" s="39"/>
      <c r="AA1027" s="17"/>
      <c r="AC1027" s="142"/>
      <c r="AE1027" s="17"/>
      <c r="AG1027" s="66"/>
      <c r="AI1027" s="17"/>
    </row>
    <row r="1028" spans="1:36" x14ac:dyDescent="0.25">
      <c r="A1028" s="180">
        <f>IF('##zz500##'!B1028&lt;&gt;"",'##zz500##'!B1028,"")</f>
        <v>40639</v>
      </c>
      <c r="B1028" s="192">
        <v>19846.560000000001</v>
      </c>
      <c r="C1028" s="146">
        <f t="shared" ref="C1028:C1091" si="42">IF(AND(B1027&gt;0,B1028&gt;0),B1028/B1027-1,"")</f>
        <v>9.6973181148711785E-3</v>
      </c>
      <c r="D1028" s="143">
        <f>IF('##zz500##'!K1028="","",IF('##zz500##'!K1028="yes",D1027,IF('##zz500##'!T1028&lt;&gt;0,D1027*(1+'##zz500##'!T1028),D1027*(1+C1028))))</f>
        <v>5.5979746172801317</v>
      </c>
      <c r="E1028" s="6">
        <f t="shared" si="40"/>
        <v>0</v>
      </c>
      <c r="F1028" s="17">
        <f>D1028/MAX(D$240:D1028)-1</f>
        <v>-3.271402524867606E-2</v>
      </c>
      <c r="G1028" s="66">
        <f>IF('##zz500##'!K1028="","",IF('##zz500##'!K1028="no",G1027*(1+E1028),IF('##zz500##'!T1028&lt;&gt;0,G1027*(1+'##zz500##'!T1028),G1027*(1+'##zz500##'!P1028))))</f>
        <v>15.316189230843445</v>
      </c>
      <c r="H1028" s="6">
        <f t="shared" si="41"/>
        <v>1.4293949947483675E-3</v>
      </c>
      <c r="I1028" s="17">
        <f>G1028/MAX(G$240:G1028)-1</f>
        <v>-3.8339466062234151E-2</v>
      </c>
      <c r="N1028" s="20"/>
      <c r="O1028" s="20"/>
      <c r="S1028" s="192"/>
      <c r="Y1028" s="39"/>
      <c r="Z1028" s="39"/>
      <c r="AA1028" s="17"/>
      <c r="AC1028" s="142"/>
      <c r="AE1028" s="17"/>
      <c r="AF1028" s="14"/>
      <c r="AG1028" s="66"/>
      <c r="AI1028" s="17"/>
      <c r="AJ1028" s="14"/>
    </row>
    <row r="1029" spans="1:36" x14ac:dyDescent="0.25">
      <c r="A1029" s="180">
        <f>IF('##zz500##'!B1029&lt;&gt;"",'##zz500##'!B1029,"")</f>
        <v>40640</v>
      </c>
      <c r="B1029" s="192">
        <v>19985.28</v>
      </c>
      <c r="C1029" s="146">
        <f t="shared" si="42"/>
        <v>6.9896243983842421E-3</v>
      </c>
      <c r="D1029" s="143">
        <f>IF('##zz500##'!K1029="","",IF('##zz500##'!K1029="yes",D1028,IF('##zz500##'!T1029&lt;&gt;0,D1028*(1+'##zz500##'!T1029),D1028*(1+C1029))))</f>
        <v>5.5979746172801317</v>
      </c>
      <c r="E1029" s="6">
        <f t="shared" si="40"/>
        <v>0</v>
      </c>
      <c r="F1029" s="17">
        <f>D1029/MAX(D$240:D1029)-1</f>
        <v>-3.271402524867606E-2</v>
      </c>
      <c r="G1029" s="66">
        <f>IF('##zz500##'!K1029="","",IF('##zz500##'!K1029="no",G1028*(1+E1029),IF('##zz500##'!T1029&lt;&gt;0,G1028*(1+'##zz500##'!T1029),G1028*(1+'##zz500##'!P1029))))</f>
        <v>15.219559128199586</v>
      </c>
      <c r="H1029" s="6">
        <f t="shared" si="41"/>
        <v>-6.309017288012253E-3</v>
      </c>
      <c r="I1029" s="17">
        <f>G1029/MAX(G$240:G1029)-1</f>
        <v>-4.4406598996046709E-2</v>
      </c>
      <c r="N1029" s="20"/>
      <c r="O1029" s="20"/>
      <c r="S1029" s="192"/>
      <c r="Y1029" s="39"/>
      <c r="Z1029" s="39"/>
      <c r="AA1029" s="17"/>
      <c r="AC1029" s="142"/>
      <c r="AE1029" s="17"/>
      <c r="AG1029" s="66"/>
      <c r="AI1029" s="17"/>
    </row>
    <row r="1030" spans="1:36" x14ac:dyDescent="0.25">
      <c r="A1030" s="180">
        <f>IF('##zz500##'!B1030&lt;&gt;"",'##zz500##'!B1030,"")</f>
        <v>40641</v>
      </c>
      <c r="B1030" s="192">
        <v>20369.37</v>
      </c>
      <c r="C1030" s="146">
        <f t="shared" si="42"/>
        <v>1.9218644922663009E-2</v>
      </c>
      <c r="D1030" s="143">
        <f>IF('##zz500##'!K1030="","",IF('##zz500##'!K1030="yes",D1029,IF('##zz500##'!T1030&lt;&gt;0,D1029*(1+'##zz500##'!T1030),D1029*(1+C1030))))</f>
        <v>5.5979746172801317</v>
      </c>
      <c r="E1030" s="6">
        <f t="shared" si="40"/>
        <v>0</v>
      </c>
      <c r="F1030" s="17">
        <f>D1030/MAX(D$240:D1030)-1</f>
        <v>-3.271402524867606E-2</v>
      </c>
      <c r="G1030" s="66">
        <f>IF('##zz500##'!K1030="","",IF('##zz500##'!K1030="no",G1029*(1+E1030),IF('##zz500##'!T1030&lt;&gt;0,G1029*(1+'##zz500##'!T1030),G1029*(1+'##zz500##'!P1030))))</f>
        <v>15.042985629202544</v>
      </c>
      <c r="H1030" s="6">
        <f t="shared" si="41"/>
        <v>-1.160174861240737E-2</v>
      </c>
      <c r="I1030" s="17">
        <f>G1030/MAX(G$240:G1030)-1</f>
        <v>-5.5493153410170026E-2</v>
      </c>
      <c r="N1030" s="20"/>
      <c r="O1030" s="20"/>
      <c r="S1030" s="192"/>
      <c r="Y1030" s="39"/>
      <c r="Z1030" s="39"/>
      <c r="AA1030" s="17"/>
      <c r="AC1030" s="142"/>
      <c r="AE1030" s="17"/>
      <c r="AG1030" s="66"/>
      <c r="AI1030" s="17"/>
    </row>
    <row r="1031" spans="1:36" x14ac:dyDescent="0.25">
      <c r="A1031" s="180">
        <f>IF('##zz500##'!B1031&lt;&gt;"",'##zz500##'!B1031,"")</f>
        <v>40644</v>
      </c>
      <c r="B1031" s="192">
        <v>20192.39</v>
      </c>
      <c r="C1031" s="146">
        <f t="shared" si="42"/>
        <v>-8.6885357770024596E-3</v>
      </c>
      <c r="D1031" s="143">
        <f>IF('##zz500##'!K1031="","",IF('##zz500##'!K1031="yes",D1030,IF('##zz500##'!T1031&lt;&gt;0,D1030*(1+'##zz500##'!T1031),D1030*(1+C1031))))</f>
        <v>5.5979746172801317</v>
      </c>
      <c r="E1031" s="6">
        <f t="shared" si="40"/>
        <v>0</v>
      </c>
      <c r="F1031" s="17">
        <f>D1031/MAX(D$240:D1031)-1</f>
        <v>-3.271402524867606E-2</v>
      </c>
      <c r="G1031" s="66">
        <f>IF('##zz500##'!K1031="","",IF('##zz500##'!K1031="no",G1030*(1+E1031),IF('##zz500##'!T1031&lt;&gt;0,G1030*(1+'##zz500##'!T1031),G1030*(1+'##zz500##'!P1031))))</f>
        <v>15.164701520538891</v>
      </c>
      <c r="H1031" s="6">
        <f t="shared" si="41"/>
        <v>8.0912057178372798E-3</v>
      </c>
      <c r="I1031" s="17">
        <f>G1031/MAX(G$240:G1031)-1</f>
        <v>-4.7850954212505958E-2</v>
      </c>
      <c r="N1031" s="20"/>
      <c r="O1031" s="20"/>
      <c r="S1031" s="192"/>
      <c r="Y1031" s="39"/>
      <c r="Z1031" s="39"/>
      <c r="AA1031" s="17"/>
      <c r="AC1031" s="142"/>
      <c r="AE1031" s="17"/>
      <c r="AG1031" s="66"/>
      <c r="AI1031" s="17"/>
    </row>
    <row r="1032" spans="1:36" x14ac:dyDescent="0.25">
      <c r="A1032" s="180">
        <f>IF('##zz500##'!B1032&lt;&gt;"",'##zz500##'!B1032,"")</f>
        <v>40645</v>
      </c>
      <c r="B1032" s="192">
        <v>20197.72</v>
      </c>
      <c r="C1032" s="146">
        <f t="shared" si="42"/>
        <v>2.6396082880730809E-4</v>
      </c>
      <c r="D1032" s="143">
        <f>IF('##zz500##'!K1032="","",IF('##zz500##'!K1032="yes",D1031,IF('##zz500##'!T1032&lt;&gt;0,D1031*(1+'##zz500##'!T1032),D1031*(1+C1032))))</f>
        <v>5.5979746172801317</v>
      </c>
      <c r="E1032" s="6">
        <f t="shared" si="40"/>
        <v>0</v>
      </c>
      <c r="F1032" s="17">
        <f>D1032/MAX(D$240:D1032)-1</f>
        <v>-3.271402524867606E-2</v>
      </c>
      <c r="G1032" s="66">
        <f>IF('##zz500##'!K1032="","",IF('##zz500##'!K1032="no",G1031*(1+E1032),IF('##zz500##'!T1032&lt;&gt;0,G1031*(1+'##zz500##'!T1032),G1031*(1+'##zz500##'!P1032))))</f>
        <v>15.142966143178894</v>
      </c>
      <c r="H1032" s="6">
        <f t="shared" si="41"/>
        <v>-1.4332875151257252E-3</v>
      </c>
      <c r="I1032" s="17">
        <f>G1032/MAX(G$240:G1032)-1</f>
        <v>-4.9215657552372116E-2</v>
      </c>
      <c r="N1032" s="20"/>
      <c r="O1032" s="20"/>
      <c r="S1032" s="192"/>
      <c r="Y1032" s="39"/>
      <c r="Z1032" s="39"/>
      <c r="AA1032" s="17"/>
      <c r="AC1032" s="142"/>
      <c r="AE1032" s="17"/>
      <c r="AG1032" s="66"/>
      <c r="AI1032" s="17"/>
    </row>
    <row r="1033" spans="1:36" x14ac:dyDescent="0.25">
      <c r="A1033" s="180">
        <f>IF('##zz500##'!B1033&lt;&gt;"",'##zz500##'!B1033,"")</f>
        <v>40646</v>
      </c>
      <c r="B1033" s="192">
        <v>20421.88</v>
      </c>
      <c r="C1033" s="146">
        <f t="shared" si="42"/>
        <v>1.109828238038757E-2</v>
      </c>
      <c r="D1033" s="143">
        <f>IF('##zz500##'!K1033="","",IF('##zz500##'!K1033="yes",D1032,IF('##zz500##'!T1033&lt;&gt;0,D1032*(1+'##zz500##'!T1033),D1032*(1+C1033))))</f>
        <v>5.5979746172801317</v>
      </c>
      <c r="E1033" s="6">
        <f t="shared" si="40"/>
        <v>0</v>
      </c>
      <c r="F1033" s="17">
        <f>D1033/MAX(D$240:D1033)-1</f>
        <v>-3.271402524867606E-2</v>
      </c>
      <c r="G1033" s="66">
        <f>IF('##zz500##'!K1033="","",IF('##zz500##'!K1033="no",G1032*(1+E1033),IF('##zz500##'!T1033&lt;&gt;0,G1032*(1+'##zz500##'!T1033),G1032*(1+'##zz500##'!P1033))))</f>
        <v>14.992704819057419</v>
      </c>
      <c r="H1033" s="6">
        <f t="shared" si="41"/>
        <v>-9.9228462046823118E-3</v>
      </c>
      <c r="I1033" s="17">
        <f>G1033/MAX(G$240:G1033)-1</f>
        <v>-5.8650144356299894E-2</v>
      </c>
      <c r="N1033" s="20"/>
      <c r="O1033" s="20"/>
      <c r="S1033" s="192"/>
      <c r="Y1033" s="39"/>
      <c r="Z1033" s="39"/>
      <c r="AA1033" s="17"/>
      <c r="AC1033" s="142"/>
      <c r="AE1033" s="17"/>
      <c r="AG1033" s="66"/>
      <c r="AI1033" s="17"/>
    </row>
    <row r="1034" spans="1:36" x14ac:dyDescent="0.25">
      <c r="A1034" s="180">
        <f>IF('##zz500##'!B1034&lt;&gt;"",'##zz500##'!B1034,"")</f>
        <v>40647</v>
      </c>
      <c r="B1034" s="192">
        <v>20414.439999999999</v>
      </c>
      <c r="C1034" s="146">
        <f t="shared" si="42"/>
        <v>-3.6431513651058456E-4</v>
      </c>
      <c r="D1034" s="143">
        <f>IF('##zz500##'!K1034="","",IF('##zz500##'!K1034="yes",D1033,IF('##zz500##'!T1034&lt;&gt;0,D1033*(1+'##zz500##'!T1034),D1033*(1+C1034))))</f>
        <v>5.5979746172801317</v>
      </c>
      <c r="E1034" s="6">
        <f t="shared" si="40"/>
        <v>0</v>
      </c>
      <c r="F1034" s="17">
        <f>D1034/MAX(D$240:D1034)-1</f>
        <v>-3.271402524867606E-2</v>
      </c>
      <c r="G1034" s="66">
        <f>IF('##zz500##'!K1034="","",IF('##zz500##'!K1034="no",G1033*(1+E1034),IF('##zz500##'!T1034&lt;&gt;0,G1033*(1+'##zz500##'!T1034),G1033*(1+'##zz500##'!P1034))))</f>
        <v>14.985662480989303</v>
      </c>
      <c r="H1034" s="6">
        <f t="shared" si="41"/>
        <v>-4.6971764955738848E-4</v>
      </c>
      <c r="I1034" s="17">
        <f>G1034/MAX(G$240:G1034)-1</f>
        <v>-5.9092312997904073E-2</v>
      </c>
      <c r="N1034" s="20"/>
      <c r="O1034" s="20"/>
      <c r="S1034" s="192"/>
      <c r="Y1034" s="39"/>
      <c r="Z1034" s="39"/>
      <c r="AA1034" s="17"/>
      <c r="AC1034" s="142"/>
      <c r="AE1034" s="17"/>
      <c r="AG1034" s="66"/>
      <c r="AI1034" s="17"/>
    </row>
    <row r="1035" spans="1:36" x14ac:dyDescent="0.25">
      <c r="A1035" s="180">
        <f>IF('##zz500##'!B1035&lt;&gt;"",'##zz500##'!B1035,"")</f>
        <v>40648</v>
      </c>
      <c r="B1035" s="192">
        <v>20771.21</v>
      </c>
      <c r="C1035" s="146">
        <f t="shared" si="42"/>
        <v>1.747635497226474E-2</v>
      </c>
      <c r="D1035" s="143">
        <f>IF('##zz500##'!K1035="","",IF('##zz500##'!K1035="yes",D1034,IF('##zz500##'!T1035&lt;&gt;0,D1034*(1+'##zz500##'!T1035),D1034*(1+C1035))))</f>
        <v>5.5979746172801317</v>
      </c>
      <c r="E1035" s="6">
        <f t="shared" si="40"/>
        <v>0</v>
      </c>
      <c r="F1035" s="17">
        <f>D1035/MAX(D$240:D1035)-1</f>
        <v>-3.271402524867606E-2</v>
      </c>
      <c r="G1035" s="66">
        <f>IF('##zz500##'!K1035="","",IF('##zz500##'!K1035="no",G1034*(1+E1035),IF('##zz500##'!T1035&lt;&gt;0,G1034*(1+'##zz500##'!T1035),G1034*(1+'##zz500##'!P1035))))</f>
        <v>14.952059535922658</v>
      </c>
      <c r="H1035" s="6">
        <f t="shared" si="41"/>
        <v>-2.2423396435942156E-3</v>
      </c>
      <c r="I1035" s="17">
        <f>G1035/MAX(G$240:G1035)-1</f>
        <v>-6.1202147605431412E-2</v>
      </c>
      <c r="N1035" s="20"/>
      <c r="O1035" s="20"/>
      <c r="S1035" s="192"/>
      <c r="Y1035" s="39"/>
      <c r="Z1035" s="39"/>
      <c r="AA1035" s="17"/>
      <c r="AC1035" s="142"/>
      <c r="AE1035" s="17"/>
      <c r="AG1035" s="66"/>
      <c r="AI1035" s="17"/>
    </row>
    <row r="1036" spans="1:36" x14ac:dyDescent="0.25">
      <c r="A1036" s="180">
        <f>IF('##zz500##'!B1036&lt;&gt;"",'##zz500##'!B1036,"")</f>
        <v>40651</v>
      </c>
      <c r="B1036" s="192">
        <v>20964.060000000001</v>
      </c>
      <c r="C1036" s="146">
        <f t="shared" si="42"/>
        <v>9.2844855932803227E-3</v>
      </c>
      <c r="D1036" s="143">
        <f>IF('##zz500##'!K1036="","",IF('##zz500##'!K1036="yes",D1035,IF('##zz500##'!T1036&lt;&gt;0,D1035*(1+'##zz500##'!T1036),D1035*(1+C1036))))</f>
        <v>5.5979746172801317</v>
      </c>
      <c r="E1036" s="6">
        <f t="shared" si="40"/>
        <v>0</v>
      </c>
      <c r="F1036" s="17">
        <f>D1036/MAX(D$240:D1036)-1</f>
        <v>-3.271402524867606E-2</v>
      </c>
      <c r="G1036" s="66">
        <f>IF('##zz500##'!K1036="","",IF('##zz500##'!K1036="no",G1035*(1+E1036),IF('##zz500##'!T1036&lt;&gt;0,G1035*(1+'##zz500##'!T1036),G1035*(1+'##zz500##'!P1036))))</f>
        <v>14.93544368529234</v>
      </c>
      <c r="H1036" s="6">
        <f t="shared" si="41"/>
        <v>-1.1112750447788144E-3</v>
      </c>
      <c r="I1036" s="17">
        <f>G1036/MAX(G$240:G1036)-1</f>
        <v>-6.2245410230889475E-2</v>
      </c>
      <c r="N1036" s="20"/>
      <c r="O1036" s="20"/>
      <c r="S1036" s="192"/>
      <c r="Y1036" s="39"/>
      <c r="Z1036" s="39"/>
      <c r="AA1036" s="17"/>
      <c r="AC1036" s="142"/>
      <c r="AE1036" s="17"/>
      <c r="AG1036" s="66"/>
      <c r="AI1036" s="17"/>
    </row>
    <row r="1037" spans="1:36" x14ac:dyDescent="0.25">
      <c r="A1037" s="180">
        <f>IF('##zz500##'!B1037&lt;&gt;"",'##zz500##'!B1037,"")</f>
        <v>40652</v>
      </c>
      <c r="B1037" s="192">
        <v>20776.259999999998</v>
      </c>
      <c r="C1037" s="146">
        <f t="shared" si="42"/>
        <v>-8.9581884425060654E-3</v>
      </c>
      <c r="D1037" s="143">
        <f>IF('##zz500##'!K1037="","",IF('##zz500##'!K1037="yes",D1036,IF('##zz500##'!T1037&lt;&gt;0,D1036*(1+'##zz500##'!T1037),D1036*(1+C1037))))</f>
        <v>5.5478269057621707</v>
      </c>
      <c r="E1037" s="6">
        <f t="shared" si="40"/>
        <v>-8.9581884425060654E-3</v>
      </c>
      <c r="F1037" s="17">
        <f>D1037/MAX(D$240:D1037)-1</f>
        <v>-4.1379155288291614E-2</v>
      </c>
      <c r="G1037" s="66">
        <f>IF('##zz500##'!K1037="","",IF('##zz500##'!K1037="no",G1036*(1+E1037),IF('##zz500##'!T1037&lt;&gt;0,G1036*(1+'##zz500##'!T1037),G1036*(1+'##zz500##'!P1037))))</f>
        <v>14.801649166287053</v>
      </c>
      <c r="H1037" s="6">
        <f t="shared" si="41"/>
        <v>-8.9581884425060654E-3</v>
      </c>
      <c r="I1037" s="17">
        <f>G1037/MAX(G$240:G1037)-1</f>
        <v>-7.0645992558866166E-2</v>
      </c>
      <c r="N1037" s="20"/>
      <c r="O1037" s="20"/>
      <c r="S1037" s="192"/>
      <c r="Y1037" s="39"/>
      <c r="Z1037" s="39"/>
      <c r="AA1037" s="17"/>
      <c r="AC1037" s="142"/>
      <c r="AE1037" s="17"/>
      <c r="AG1037" s="66"/>
      <c r="AI1037" s="17"/>
    </row>
    <row r="1038" spans="1:36" x14ac:dyDescent="0.25">
      <c r="A1038" s="180">
        <f>IF('##zz500##'!B1038&lt;&gt;"",'##zz500##'!B1038,"")</f>
        <v>40653</v>
      </c>
      <c r="B1038" s="192">
        <v>20653.43</v>
      </c>
      <c r="C1038" s="146">
        <f t="shared" si="42"/>
        <v>-5.912036141249577E-3</v>
      </c>
      <c r="D1038" s="143">
        <f>IF('##zz500##'!K1038="","",IF('##zz500##'!K1038="yes",D1037,IF('##zz500##'!T1038&lt;&gt;0,D1037*(1+'##zz500##'!T1038),D1037*(1+C1038))))</f>
        <v>5.5478269057621707</v>
      </c>
      <c r="E1038" s="6">
        <f t="shared" si="40"/>
        <v>0</v>
      </c>
      <c r="F1038" s="17">
        <f>D1038/MAX(D$240:D1038)-1</f>
        <v>-4.1379155288291614E-2</v>
      </c>
      <c r="G1038" s="66">
        <f>IF('##zz500##'!K1038="","",IF('##zz500##'!K1038="no",G1037*(1+E1038),IF('##zz500##'!T1038&lt;&gt;0,G1037*(1+'##zz500##'!T1038),G1037*(1+'##zz500##'!P1038))))</f>
        <v>14.696744335932612</v>
      </c>
      <c r="H1038" s="6">
        <f t="shared" si="41"/>
        <v>-7.0873744659059046E-3</v>
      </c>
      <c r="I1038" s="17">
        <f>G1038/MAX(G$240:G1038)-1</f>
        <v>-7.7232672420991855E-2</v>
      </c>
      <c r="N1038" s="20"/>
      <c r="O1038" s="20"/>
      <c r="S1038" s="192"/>
      <c r="Y1038" s="39"/>
      <c r="Z1038" s="39"/>
      <c r="AA1038" s="17"/>
      <c r="AC1038" s="142"/>
      <c r="AE1038" s="17"/>
      <c r="AG1038" s="66"/>
      <c r="AI1038" s="17"/>
    </row>
    <row r="1039" spans="1:36" x14ac:dyDescent="0.25">
      <c r="A1039" s="180">
        <f>IF('##zz500##'!B1039&lt;&gt;"",'##zz500##'!B1039,"")</f>
        <v>40654</v>
      </c>
      <c r="B1039" s="192">
        <v>20783.330000000002</v>
      </c>
      <c r="C1039" s="146">
        <f t="shared" si="42"/>
        <v>6.2895122020893979E-3</v>
      </c>
      <c r="D1039" s="143">
        <f>IF('##zz500##'!K1039="","",IF('##zz500##'!K1039="yes",D1038,IF('##zz500##'!T1039&lt;&gt;0,D1038*(1+'##zz500##'!T1039),D1038*(1+C1039))))</f>
        <v>5.5478269057621707</v>
      </c>
      <c r="E1039" s="6">
        <f t="shared" si="40"/>
        <v>0</v>
      </c>
      <c r="F1039" s="17">
        <f>D1039/MAX(D$240:D1039)-1</f>
        <v>-4.1379155288291614E-2</v>
      </c>
      <c r="G1039" s="66">
        <f>IF('##zz500##'!K1039="","",IF('##zz500##'!K1039="no",G1038*(1+E1039),IF('##zz500##'!T1039&lt;&gt;0,G1038*(1+'##zz500##'!T1039),G1038*(1+'##zz500##'!P1039))))</f>
        <v>14.629282081153672</v>
      </c>
      <c r="H1039" s="6">
        <f t="shared" si="41"/>
        <v>-4.5902856603416975E-3</v>
      </c>
      <c r="I1039" s="17">
        <f>G1039/MAX(G$240:G1039)-1</f>
        <v>-8.1468438052609615E-2</v>
      </c>
      <c r="N1039" s="20"/>
      <c r="O1039" s="20"/>
      <c r="S1039" s="192"/>
      <c r="Y1039" s="39"/>
      <c r="Z1039" s="39"/>
      <c r="AA1039" s="17"/>
      <c r="AC1039" s="142"/>
      <c r="AE1039" s="17"/>
      <c r="AG1039" s="66"/>
      <c r="AI1039" s="17"/>
    </row>
    <row r="1040" spans="1:36" x14ac:dyDescent="0.25">
      <c r="A1040" s="180">
        <f>IF('##zz500##'!B1040&lt;&gt;"",'##zz500##'!B1040,"")</f>
        <v>40655</v>
      </c>
      <c r="B1040" s="192">
        <v>20991.23</v>
      </c>
      <c r="C1040" s="146">
        <f t="shared" si="42"/>
        <v>1.0003209302840155E-2</v>
      </c>
      <c r="D1040" s="143">
        <f>IF('##zz500##'!K1040="","",IF('##zz500##'!K1040="yes",D1039,IF('##zz500##'!T1040&lt;&gt;0,D1039*(1+'##zz500##'!T1040),D1039*(1+C1040))))</f>
        <v>5.5367935856550758</v>
      </c>
      <c r="E1040" s="6">
        <f t="shared" si="40"/>
        <v>-1.9887643025839896E-3</v>
      </c>
      <c r="F1040" s="17">
        <f>D1040/MAX(D$240:D1040)-1</f>
        <v>-4.3285626203967142E-2</v>
      </c>
      <c r="G1040" s="66">
        <f>IF('##zz500##'!K1040="","",IF('##zz500##'!K1040="no",G1039*(1+E1040),IF('##zz500##'!T1040&lt;&gt;0,G1039*(1+'##zz500##'!T1040),G1039*(1+'##zz500##'!P1040))))</f>
        <v>14.600187887178242</v>
      </c>
      <c r="H1040" s="6">
        <f t="shared" si="41"/>
        <v>-1.9887643025839896E-3</v>
      </c>
      <c r="I1040" s="17">
        <f>G1040/MAX(G$240:G1040)-1</f>
        <v>-8.329518083380727E-2</v>
      </c>
      <c r="N1040" s="20"/>
      <c r="O1040" s="20"/>
      <c r="S1040" s="192"/>
      <c r="Y1040" s="39"/>
      <c r="Z1040" s="39"/>
      <c r="AA1040" s="17"/>
      <c r="AC1040" s="142"/>
      <c r="AE1040" s="17"/>
      <c r="AG1040" s="66"/>
      <c r="AI1040" s="17"/>
    </row>
    <row r="1041" spans="1:36" x14ac:dyDescent="0.25">
      <c r="A1041" s="180">
        <f>IF('##zz500##'!B1041&lt;&gt;"",'##zz500##'!B1041,"")</f>
        <v>40658</v>
      </c>
      <c r="B1041" s="192">
        <v>20461.27</v>
      </c>
      <c r="C1041" s="146">
        <f t="shared" si="42"/>
        <v>-2.5246733993196213E-2</v>
      </c>
      <c r="D1041" s="143">
        <f>IF('##zz500##'!K1041="","",IF('##zz500##'!K1041="yes",D1040,IF('##zz500##'!T1041&lt;&gt;0,D1040*(1+'##zz500##'!T1041),D1040*(1+C1041))))</f>
        <v>5.5367935856550758</v>
      </c>
      <c r="E1041" s="6">
        <f t="shared" si="40"/>
        <v>0</v>
      </c>
      <c r="F1041" s="17">
        <f>D1041/MAX(D$240:D1041)-1</f>
        <v>-4.3285626203967142E-2</v>
      </c>
      <c r="G1041" s="66">
        <f>IF('##zz500##'!K1041="","",IF('##zz500##'!K1041="no",G1040*(1+E1041),IF('##zz500##'!T1041&lt;&gt;0,G1040*(1+'##zz500##'!T1041),G1040*(1+'##zz500##'!P1041))))</f>
        <v>14.912113018317521</v>
      </c>
      <c r="H1041" s="6">
        <f t="shared" si="41"/>
        <v>2.1364460070627533E-2</v>
      </c>
      <c r="I1041" s="17">
        <f>G1041/MAX(G$240:G1041)-1</f>
        <v>-6.3710277328179354E-2</v>
      </c>
      <c r="N1041" s="20"/>
      <c r="O1041" s="20"/>
      <c r="S1041" s="192"/>
      <c r="Y1041" s="39"/>
      <c r="Z1041" s="39"/>
      <c r="AA1041" s="17"/>
      <c r="AC1041" s="142"/>
      <c r="AE1041" s="17"/>
      <c r="AG1041" s="66"/>
      <c r="AI1041" s="17"/>
    </row>
    <row r="1042" spans="1:36" x14ac:dyDescent="0.25">
      <c r="A1042" s="180">
        <f>IF('##zz500##'!B1042&lt;&gt;"",'##zz500##'!B1042,"")</f>
        <v>40659</v>
      </c>
      <c r="B1042" s="192">
        <v>20029.38</v>
      </c>
      <c r="C1042" s="146">
        <f t="shared" si="42"/>
        <v>-2.110768295418608E-2</v>
      </c>
      <c r="D1042" s="143">
        <f>IF('##zz500##'!K1042="","",IF('##zz500##'!K1042="yes",D1041,IF('##zz500##'!T1042&lt;&gt;0,D1041*(1+'##zz500##'!T1042),D1041*(1+C1042))))</f>
        <v>5.5367935856550758</v>
      </c>
      <c r="E1042" s="6">
        <f t="shared" si="40"/>
        <v>0</v>
      </c>
      <c r="F1042" s="17">
        <f>D1042/MAX(D$240:D1042)-1</f>
        <v>-4.3285626203967142E-2</v>
      </c>
      <c r="G1042" s="66">
        <f>IF('##zz500##'!K1042="","",IF('##zz500##'!K1042="no",G1041*(1+E1042),IF('##zz500##'!T1042&lt;&gt;0,G1041*(1+'##zz500##'!T1042),G1041*(1+'##zz500##'!P1042))))</f>
        <v>15.160512038676973</v>
      </c>
      <c r="H1042" s="6">
        <f t="shared" si="41"/>
        <v>1.6657533379362599E-2</v>
      </c>
      <c r="I1042" s="17">
        <f>G1042/MAX(G$240:G1042)-1</f>
        <v>-4.811400002001931E-2</v>
      </c>
      <c r="N1042" s="20"/>
      <c r="O1042" s="20"/>
      <c r="S1042" s="192"/>
      <c r="Y1042" s="39"/>
      <c r="Z1042" s="39"/>
      <c r="AA1042" s="17"/>
      <c r="AC1042" s="142"/>
      <c r="AE1042" s="17"/>
      <c r="AG1042" s="66"/>
      <c r="AI1042" s="17"/>
    </row>
    <row r="1043" spans="1:36" x14ac:dyDescent="0.25">
      <c r="A1043" s="180">
        <f>IF('##zz500##'!B1043&lt;&gt;"",'##zz500##'!B1043,"")</f>
        <v>40660</v>
      </c>
      <c r="B1043" s="192">
        <v>19772.689999999999</v>
      </c>
      <c r="C1043" s="146">
        <f t="shared" si="42"/>
        <v>-1.2815673775224301E-2</v>
      </c>
      <c r="D1043" s="143">
        <f>IF('##zz500##'!K1043="","",IF('##zz500##'!K1043="yes",D1042,IF('##zz500##'!T1043&lt;&gt;0,D1042*(1+'##zz500##'!T1043),D1042*(1+C1043))))</f>
        <v>5.5367935856550758</v>
      </c>
      <c r="E1043" s="6">
        <f t="shared" si="40"/>
        <v>0</v>
      </c>
      <c r="F1043" s="17">
        <f>D1043/MAX(D$240:D1043)-1</f>
        <v>-4.3285626203967142E-2</v>
      </c>
      <c r="G1043" s="66">
        <f>IF('##zz500##'!K1043="","",IF('##zz500##'!K1043="no",G1042*(1+E1043),IF('##zz500##'!T1043&lt;&gt;0,G1042*(1+'##zz500##'!T1043),G1042*(1+'##zz500##'!P1043))))</f>
        <v>15.334578679333335</v>
      </c>
      <c r="H1043" s="6">
        <f t="shared" si="41"/>
        <v>1.1481580583313278E-2</v>
      </c>
      <c r="I1043" s="17">
        <f>G1043/MAX(G$240:G1043)-1</f>
        <v>-3.7184844205121359E-2</v>
      </c>
      <c r="N1043" s="20"/>
      <c r="O1043" s="20"/>
      <c r="S1043" s="192"/>
      <c r="Y1043" s="39"/>
      <c r="Z1043" s="39"/>
      <c r="AA1043" s="17"/>
      <c r="AC1043" s="142"/>
      <c r="AE1043" s="17"/>
      <c r="AG1043" s="66"/>
      <c r="AI1043" s="17"/>
    </row>
    <row r="1044" spans="1:36" x14ac:dyDescent="0.25">
      <c r="A1044" s="180">
        <f>IF('##zz500##'!B1044&lt;&gt;"",'##zz500##'!B1044,"")</f>
        <v>40661</v>
      </c>
      <c r="B1044" s="192">
        <v>19131.86</v>
      </c>
      <c r="C1044" s="146">
        <f t="shared" si="42"/>
        <v>-3.2409854197886001E-2</v>
      </c>
      <c r="D1044" s="143">
        <f>IF('##zz500##'!K1044="","",IF('##zz500##'!K1044="yes",D1043,IF('##zz500##'!T1044&lt;&gt;0,D1043*(1+'##zz500##'!T1044),D1043*(1+C1044))))</f>
        <v>5.5367935856550758</v>
      </c>
      <c r="E1044" s="6">
        <f t="shared" si="40"/>
        <v>0</v>
      </c>
      <c r="F1044" s="17">
        <f>D1044/MAX(D$240:D1044)-1</f>
        <v>-4.3285626203967142E-2</v>
      </c>
      <c r="G1044" s="66">
        <f>IF('##zz500##'!K1044="","",IF('##zz500##'!K1044="no",G1043*(1+E1044),IF('##zz500##'!T1044&lt;&gt;0,G1043*(1+'##zz500##'!T1044),G1043*(1+'##zz500##'!P1044))))</f>
        <v>15.827931726576443</v>
      </c>
      <c r="H1044" s="6">
        <f t="shared" si="41"/>
        <v>3.2172585733184045E-2</v>
      </c>
      <c r="I1044" s="17">
        <f>G1044/MAX(G$240:G1044)-1</f>
        <v>-6.2085910601016314E-3</v>
      </c>
      <c r="N1044" s="20"/>
      <c r="O1044" s="20"/>
      <c r="S1044" s="192"/>
      <c r="Y1044" s="39"/>
      <c r="Z1044" s="39"/>
      <c r="AA1044" s="17"/>
      <c r="AC1044" s="142"/>
      <c r="AE1044" s="17"/>
      <c r="AG1044" s="66"/>
      <c r="AI1044" s="17"/>
    </row>
    <row r="1045" spans="1:36" x14ac:dyDescent="0.25">
      <c r="A1045" s="180">
        <f>IF('##zz500##'!B1045&lt;&gt;"",'##zz500##'!B1045,"")</f>
        <v>40662</v>
      </c>
      <c r="B1045" s="192">
        <v>19422.48</v>
      </c>
      <c r="C1045" s="146">
        <f t="shared" si="42"/>
        <v>1.5190368317560266E-2</v>
      </c>
      <c r="D1045" s="143">
        <f>IF('##zz500##'!K1045="","",IF('##zz500##'!K1045="yes",D1044,IF('##zz500##'!T1045&lt;&gt;0,D1044*(1+'##zz500##'!T1045),D1044*(1+C1045))))</f>
        <v>5.5367935856550758</v>
      </c>
      <c r="E1045" s="6">
        <f t="shared" si="40"/>
        <v>0</v>
      </c>
      <c r="F1045" s="17">
        <f>D1045/MAX(D$240:D1045)-1</f>
        <v>-4.3285626203967142E-2</v>
      </c>
      <c r="G1045" s="66">
        <f>IF('##zz500##'!K1045="","",IF('##zz500##'!K1045="no",G1044*(1+E1045),IF('##zz500##'!T1045&lt;&gt;0,G1044*(1+'##zz500##'!T1045),G1044*(1+'##zz500##'!P1045))))</f>
        <v>15.556833687048989</v>
      </c>
      <c r="H1045" s="6">
        <f t="shared" si="41"/>
        <v>-1.7127824671637759E-2</v>
      </c>
      <c r="I1045" s="17">
        <f>G1045/MAX(G$240:G1045)-1</f>
        <v>-2.3230076072604078E-2</v>
      </c>
      <c r="N1045" s="20"/>
      <c r="O1045" s="20"/>
      <c r="S1045" s="192"/>
      <c r="Y1045" s="39"/>
      <c r="Z1045" s="39"/>
      <c r="AA1045" s="17"/>
      <c r="AC1045" s="142"/>
      <c r="AE1045" s="17"/>
      <c r="AG1045" s="66"/>
      <c r="AI1045" s="17"/>
    </row>
    <row r="1046" spans="1:36" x14ac:dyDescent="0.25">
      <c r="A1046" s="180">
        <f>IF('##zz500##'!B1046&lt;&gt;"",'##zz500##'!B1046,"")</f>
        <v>40666</v>
      </c>
      <c r="B1046" s="192">
        <v>19668.22</v>
      </c>
      <c r="C1046" s="146">
        <f t="shared" si="42"/>
        <v>1.2652349236554894E-2</v>
      </c>
      <c r="D1046" s="143">
        <f>IF('##zz500##'!K1046="","",IF('##zz500##'!K1046="yes",D1045,IF('##zz500##'!T1046&lt;&gt;0,D1045*(1+'##zz500##'!T1046),D1045*(1+C1046))))</f>
        <v>5.5367935856550758</v>
      </c>
      <c r="E1046" s="6">
        <f t="shared" si="40"/>
        <v>0</v>
      </c>
      <c r="F1046" s="17">
        <f>D1046/MAX(D$240:D1046)-1</f>
        <v>-4.3285626203967142E-2</v>
      </c>
      <c r="G1046" s="66">
        <f>IF('##zz500##'!K1046="","",IF('##zz500##'!K1046="no",G1045*(1+E1046),IF('##zz500##'!T1046&lt;&gt;0,G1045*(1+'##zz500##'!T1046),G1045*(1+'##zz500##'!P1046))))</f>
        <v>15.287629226394476</v>
      </c>
      <c r="H1046" s="6">
        <f t="shared" si="41"/>
        <v>-1.7304579201012249E-2</v>
      </c>
      <c r="I1046" s="17">
        <f>G1046/MAX(G$240:G1046)-1</f>
        <v>-4.01326685823723E-2</v>
      </c>
      <c r="N1046" s="20"/>
      <c r="O1046" s="20"/>
      <c r="S1046" s="192"/>
      <c r="Y1046" s="39"/>
      <c r="Z1046" s="39"/>
      <c r="AA1046" s="17"/>
      <c r="AC1046" s="142"/>
      <c r="AE1046" s="17"/>
      <c r="AG1046" s="66"/>
      <c r="AI1046" s="17"/>
    </row>
    <row r="1047" spans="1:36" x14ac:dyDescent="0.25">
      <c r="A1047" s="180">
        <f>IF('##zz500##'!B1047&lt;&gt;"",'##zz500##'!B1047,"")</f>
        <v>40667</v>
      </c>
      <c r="B1047" s="192">
        <v>19164.03</v>
      </c>
      <c r="C1047" s="146">
        <f t="shared" si="42"/>
        <v>-2.5634754949863447E-2</v>
      </c>
      <c r="D1047" s="143">
        <f>IF('##zz500##'!K1047="","",IF('##zz500##'!K1047="yes",D1046,IF('##zz500##'!T1047&lt;&gt;0,D1046*(1+'##zz500##'!T1047),D1046*(1+C1047))))</f>
        <v>5.5367935856550758</v>
      </c>
      <c r="E1047" s="6">
        <f t="shared" si="40"/>
        <v>0</v>
      </c>
      <c r="F1047" s="17">
        <f>D1047/MAX(D$240:D1047)-1</f>
        <v>-4.3285626203967142E-2</v>
      </c>
      <c r="G1047" s="66">
        <f>IF('##zz500##'!K1047="","",IF('##zz500##'!K1047="no",G1046*(1+E1047),IF('##zz500##'!T1047&lt;&gt;0,G1046*(1+'##zz500##'!T1047),G1046*(1+'##zz500##'!P1047))))</f>
        <v>15.616306248743568</v>
      </c>
      <c r="H1047" s="6">
        <f t="shared" si="41"/>
        <v>2.1499541719760096E-2</v>
      </c>
      <c r="I1047" s="17">
        <f>G1047/MAX(G$240:G1047)-1</f>
        <v>-1.9495960845124283E-2</v>
      </c>
      <c r="N1047" s="20"/>
      <c r="O1047" s="20"/>
      <c r="S1047" s="192"/>
      <c r="Y1047" s="39"/>
      <c r="Z1047" s="39"/>
      <c r="AA1047" s="17"/>
      <c r="AC1047" s="142"/>
      <c r="AE1047" s="17"/>
      <c r="AG1047" s="66"/>
      <c r="AI1047" s="17"/>
    </row>
    <row r="1048" spans="1:36" x14ac:dyDescent="0.25">
      <c r="A1048" s="180">
        <f>IF('##zz500##'!B1048&lt;&gt;"",'##zz500##'!B1048,"")</f>
        <v>40668</v>
      </c>
      <c r="B1048" s="192">
        <v>19316.55</v>
      </c>
      <c r="C1048" s="146">
        <f t="shared" si="42"/>
        <v>7.9586600521914797E-3</v>
      </c>
      <c r="D1048" s="143">
        <f>IF('##zz500##'!K1048="","",IF('##zz500##'!K1048="yes",D1047,IF('##zz500##'!T1048&lt;&gt;0,D1047*(1+'##zz500##'!T1048),D1047*(1+C1048))))</f>
        <v>5.5367935856550758</v>
      </c>
      <c r="E1048" s="6">
        <f t="shared" si="40"/>
        <v>0</v>
      </c>
      <c r="F1048" s="17">
        <f>D1048/MAX(D$240:D1048)-1</f>
        <v>-4.3285626203967142E-2</v>
      </c>
      <c r="G1048" s="66">
        <f>IF('##zz500##'!K1048="","",IF('##zz500##'!K1048="no",G1047*(1+E1048),IF('##zz500##'!T1048&lt;&gt;0,G1047*(1+'##zz500##'!T1048),G1047*(1+'##zz500##'!P1048))))</f>
        <v>15.575990660768234</v>
      </c>
      <c r="H1048" s="6">
        <f t="shared" si="41"/>
        <v>-2.5816340518154401E-3</v>
      </c>
      <c r="I1048" s="17">
        <f>G1048/MAX(G$240:G1048)-1</f>
        <v>-2.2027263460548951E-2</v>
      </c>
      <c r="N1048" s="20"/>
      <c r="O1048" s="20"/>
      <c r="S1048" s="192"/>
      <c r="Y1048" s="39"/>
      <c r="Z1048" s="39"/>
      <c r="AA1048" s="17"/>
      <c r="AC1048" s="142"/>
      <c r="AE1048" s="17"/>
      <c r="AF1048" s="14"/>
      <c r="AG1048" s="66"/>
      <c r="AI1048" s="17"/>
      <c r="AJ1048" s="14"/>
    </row>
    <row r="1049" spans="1:36" x14ac:dyDescent="0.25">
      <c r="A1049" s="180">
        <f>IF('##zz500##'!B1049&lt;&gt;"",'##zz500##'!B1049,"")</f>
        <v>40669</v>
      </c>
      <c r="B1049" s="192">
        <v>19325.36</v>
      </c>
      <c r="C1049" s="146">
        <f t="shared" si="42"/>
        <v>4.5608558464116378E-4</v>
      </c>
      <c r="D1049" s="143">
        <f>IF('##zz500##'!K1049="","",IF('##zz500##'!K1049="yes",D1048,IF('##zz500##'!T1049&lt;&gt;0,D1048*(1+'##zz500##'!T1049),D1048*(1+C1049))))</f>
        <v>5.5367935856550758</v>
      </c>
      <c r="E1049" s="6">
        <f t="shared" si="40"/>
        <v>0</v>
      </c>
      <c r="F1049" s="17">
        <f>D1049/MAX(D$240:D1049)-1</f>
        <v>-4.3285626203967142E-2</v>
      </c>
      <c r="G1049" s="66">
        <f>IF('##zz500##'!K1049="","",IF('##zz500##'!K1049="no",G1048*(1+E1049),IF('##zz500##'!T1049&lt;&gt;0,G1048*(1+'##zz500##'!T1049),G1048*(1+'##zz500##'!P1049))))</f>
        <v>15.502550817165183</v>
      </c>
      <c r="H1049" s="6">
        <f t="shared" si="41"/>
        <v>-4.7149388570209005E-3</v>
      </c>
      <c r="I1049" s="17">
        <f>G1049/MAX(G$240:G1049)-1</f>
        <v>-2.6638345117165896E-2</v>
      </c>
      <c r="N1049" s="20"/>
      <c r="O1049" s="20"/>
      <c r="S1049" s="192"/>
      <c r="Y1049" s="39"/>
      <c r="Z1049" s="39"/>
      <c r="AA1049" s="17"/>
      <c r="AC1049" s="142"/>
      <c r="AE1049" s="17"/>
      <c r="AG1049" s="66"/>
      <c r="AI1049" s="17"/>
    </row>
    <row r="1050" spans="1:36" x14ac:dyDescent="0.25">
      <c r="A1050" s="180">
        <f>IF('##zz500##'!B1050&lt;&gt;"",'##zz500##'!B1050,"")</f>
        <v>40672</v>
      </c>
      <c r="B1050" s="192">
        <v>19505.02</v>
      </c>
      <c r="C1050" s="146">
        <f t="shared" si="42"/>
        <v>9.2965926637329499E-3</v>
      </c>
      <c r="D1050" s="143">
        <f>IF('##zz500##'!K1050="","",IF('##zz500##'!K1050="yes",D1049,IF('##zz500##'!T1050&lt;&gt;0,D1049*(1+'##zz500##'!T1050),D1049*(1+C1050))))</f>
        <v>5.5367935856550758</v>
      </c>
      <c r="E1050" s="6">
        <f t="shared" si="40"/>
        <v>0</v>
      </c>
      <c r="F1050" s="17">
        <f>D1050/MAX(D$240:D1050)-1</f>
        <v>-4.3285626203967142E-2</v>
      </c>
      <c r="G1050" s="66">
        <f>IF('##zz500##'!K1050="","",IF('##zz500##'!K1050="no",G1049*(1+E1050),IF('##zz500##'!T1050&lt;&gt;0,G1049*(1+'##zz500##'!T1050),G1049*(1+'##zz500##'!P1050))))</f>
        <v>15.374853758184251</v>
      </c>
      <c r="H1050" s="6">
        <f t="shared" si="41"/>
        <v>-8.2371643535938954E-3</v>
      </c>
      <c r="I1050" s="17">
        <f>G1050/MAX(G$240:G1050)-1</f>
        <v>-3.4656085043922036E-2</v>
      </c>
      <c r="N1050" s="20"/>
      <c r="O1050" s="20"/>
      <c r="S1050" s="192"/>
      <c r="Y1050" s="39"/>
      <c r="Z1050" s="39"/>
      <c r="AA1050" s="17"/>
      <c r="AC1050" s="142"/>
      <c r="AE1050" s="17"/>
      <c r="AG1050" s="66"/>
      <c r="AI1050" s="17"/>
    </row>
    <row r="1051" spans="1:36" x14ac:dyDescent="0.25">
      <c r="A1051" s="180">
        <f>IF('##zz500##'!B1051&lt;&gt;"",'##zz500##'!B1051,"")</f>
        <v>40673</v>
      </c>
      <c r="B1051" s="192">
        <v>19633.59</v>
      </c>
      <c r="C1051" s="146">
        <f t="shared" si="42"/>
        <v>6.591636409498669E-3</v>
      </c>
      <c r="D1051" s="143">
        <f>IF('##zz500##'!K1051="","",IF('##zz500##'!K1051="yes",D1050,IF('##zz500##'!T1051&lt;&gt;0,D1050*(1+'##zz500##'!T1051),D1050*(1+C1051))))</f>
        <v>5.5367935856550758</v>
      </c>
      <c r="E1051" s="6">
        <f t="shared" si="40"/>
        <v>0</v>
      </c>
      <c r="F1051" s="17">
        <f>D1051/MAX(D$240:D1051)-1</f>
        <v>-4.3285626203967142E-2</v>
      </c>
      <c r="G1051" s="66">
        <f>IF('##zz500##'!K1051="","",IF('##zz500##'!K1051="no",G1050*(1+E1051),IF('##zz500##'!T1051&lt;&gt;0,G1050*(1+'##zz500##'!T1051),G1050*(1+'##zz500##'!P1051))))</f>
        <v>15.284458200476189</v>
      </c>
      <c r="H1051" s="6">
        <f t="shared" si="41"/>
        <v>-5.8794417904588503E-3</v>
      </c>
      <c r="I1051" s="17">
        <f>G1051/MAX(G$240:G1051)-1</f>
        <v>-4.0331768399680001E-2</v>
      </c>
      <c r="N1051" s="20"/>
      <c r="O1051" s="20"/>
      <c r="S1051" s="192"/>
      <c r="Y1051" s="39"/>
      <c r="Z1051" s="39"/>
      <c r="AA1051" s="17"/>
      <c r="AC1051" s="142"/>
      <c r="AE1051" s="17"/>
      <c r="AG1051" s="66"/>
      <c r="AI1051" s="17"/>
    </row>
    <row r="1052" spans="1:36" x14ac:dyDescent="0.25">
      <c r="A1052" s="180">
        <f>IF('##zz500##'!B1052&lt;&gt;"",'##zz500##'!B1052,"")</f>
        <v>40674</v>
      </c>
      <c r="B1052" s="192">
        <v>19655.5</v>
      </c>
      <c r="C1052" s="146">
        <f t="shared" si="42"/>
        <v>1.1159446642208248E-3</v>
      </c>
      <c r="D1052" s="143">
        <f>IF('##zz500##'!K1052="","",IF('##zz500##'!K1052="yes",D1051,IF('##zz500##'!T1052&lt;&gt;0,D1051*(1+'##zz500##'!T1052),D1051*(1+C1052))))</f>
        <v>5.5367935856550758</v>
      </c>
      <c r="E1052" s="6">
        <f t="shared" si="40"/>
        <v>0</v>
      </c>
      <c r="F1052" s="17">
        <f>D1052/MAX(D$240:D1052)-1</f>
        <v>-4.3285626203967142E-2</v>
      </c>
      <c r="G1052" s="66">
        <f>IF('##zz500##'!K1052="","",IF('##zz500##'!K1052="no",G1051*(1+E1052),IF('##zz500##'!T1052&lt;&gt;0,G1051*(1+'##zz500##'!T1052),G1051*(1+'##zz500##'!P1052))))</f>
        <v>15.250835729822711</v>
      </c>
      <c r="H1052" s="6">
        <f t="shared" si="41"/>
        <v>-2.1997816482910437E-3</v>
      </c>
      <c r="I1052" s="17">
        <f>G1052/MAX(G$240:G1052)-1</f>
        <v>-4.2442828964002199E-2</v>
      </c>
      <c r="N1052" s="20"/>
      <c r="O1052" s="20"/>
      <c r="S1052" s="192"/>
      <c r="Y1052" s="39"/>
      <c r="Z1052" s="39"/>
      <c r="AA1052" s="17"/>
      <c r="AC1052" s="142"/>
      <c r="AE1052" s="17"/>
      <c r="AG1052" s="66"/>
      <c r="AI1052" s="17"/>
    </row>
    <row r="1053" spans="1:36" x14ac:dyDescent="0.25">
      <c r="A1053" s="180">
        <f>IF('##zz500##'!B1053&lt;&gt;"",'##zz500##'!B1053,"")</f>
        <v>40675</v>
      </c>
      <c r="B1053" s="192">
        <v>19545.740000000002</v>
      </c>
      <c r="C1053" s="146">
        <f t="shared" si="42"/>
        <v>-5.5841876319604467E-3</v>
      </c>
      <c r="D1053" s="143">
        <f>IF('##zz500##'!K1053="","",IF('##zz500##'!K1053="yes",D1052,IF('##zz500##'!T1053&lt;&gt;0,D1052*(1+'##zz500##'!T1053),D1052*(1+C1053))))</f>
        <v>5.5367935856550758</v>
      </c>
      <c r="E1053" s="6">
        <f t="shared" si="40"/>
        <v>0</v>
      </c>
      <c r="F1053" s="17">
        <f>D1053/MAX(D$240:D1053)-1</f>
        <v>-4.3285626203967142E-2</v>
      </c>
      <c r="G1053" s="66">
        <f>IF('##zz500##'!K1053="","",IF('##zz500##'!K1053="no",G1052*(1+E1053),IF('##zz500##'!T1053&lt;&gt;0,G1052*(1+'##zz500##'!T1053),G1052*(1+'##zz500##'!P1053))))</f>
        <v>15.454098117503658</v>
      </c>
      <c r="H1053" s="6">
        <f t="shared" si="41"/>
        <v>1.3327950761640617E-2</v>
      </c>
      <c r="I1053" s="17">
        <f>G1053/MAX(G$240:G1053)-1</f>
        <v>-2.9680554136978454E-2</v>
      </c>
      <c r="N1053" s="20"/>
      <c r="O1053" s="20"/>
      <c r="S1053" s="192"/>
      <c r="Y1053" s="39"/>
      <c r="Z1053" s="39"/>
      <c r="AA1053" s="17"/>
      <c r="AC1053" s="142"/>
      <c r="AE1053" s="17"/>
      <c r="AG1053" s="66"/>
      <c r="AI1053" s="17"/>
    </row>
    <row r="1054" spans="1:36" x14ac:dyDescent="0.25">
      <c r="A1054" s="180">
        <f>IF('##zz500##'!B1054&lt;&gt;"",'##zz500##'!B1054,"")</f>
        <v>40676</v>
      </c>
      <c r="B1054" s="192">
        <v>19693.18</v>
      </c>
      <c r="C1054" s="146">
        <f t="shared" si="42"/>
        <v>7.5433316927371319E-3</v>
      </c>
      <c r="D1054" s="143">
        <f>IF('##zz500##'!K1054="","",IF('##zz500##'!K1054="yes",D1053,IF('##zz500##'!T1054&lt;&gt;0,D1053*(1+'##zz500##'!T1054),D1053*(1+C1054))))</f>
        <v>5.5367935856550758</v>
      </c>
      <c r="E1054" s="6">
        <f t="shared" si="40"/>
        <v>0</v>
      </c>
      <c r="F1054" s="17">
        <f>D1054/MAX(D$240:D1054)-1</f>
        <v>-4.3285626203967142E-2</v>
      </c>
      <c r="G1054" s="66">
        <f>IF('##zz500##'!K1054="","",IF('##zz500##'!K1054="no",G1053*(1+E1054),IF('##zz500##'!T1054&lt;&gt;0,G1053*(1+'##zz500##'!T1054),G1053*(1+'##zz500##'!P1054))))</f>
        <v>15.330911182209242</v>
      </c>
      <c r="H1054" s="6">
        <f t="shared" si="41"/>
        <v>-7.9711500702128735E-3</v>
      </c>
      <c r="I1054" s="17">
        <f>G1054/MAX(G$240:G1054)-1</f>
        <v>-3.7415116055998454E-2</v>
      </c>
      <c r="N1054" s="20"/>
      <c r="O1054" s="20"/>
      <c r="S1054" s="192"/>
      <c r="Y1054" s="39"/>
      <c r="Z1054" s="39"/>
      <c r="AA1054" s="17"/>
      <c r="AC1054" s="142"/>
      <c r="AE1054" s="17"/>
      <c r="AG1054" s="66"/>
      <c r="AI1054" s="17"/>
    </row>
    <row r="1055" spans="1:36" x14ac:dyDescent="0.25">
      <c r="A1055" s="180">
        <f>IF('##zz500##'!B1055&lt;&gt;"",'##zz500##'!B1055,"")</f>
        <v>40679</v>
      </c>
      <c r="B1055" s="192">
        <v>19688.919999999998</v>
      </c>
      <c r="C1055" s="146">
        <f t="shared" si="42"/>
        <v>-2.1631854276460416E-4</v>
      </c>
      <c r="D1055" s="143">
        <f>IF('##zz500##'!K1055="","",IF('##zz500##'!K1055="yes",D1054,IF('##zz500##'!T1055&lt;&gt;0,D1054*(1+'##zz500##'!T1055),D1054*(1+C1055))))</f>
        <v>5.5367935856550758</v>
      </c>
      <c r="E1055" s="6">
        <f t="shared" si="40"/>
        <v>0</v>
      </c>
      <c r="F1055" s="17">
        <f>D1055/MAX(D$240:D1055)-1</f>
        <v>-4.3285626203967142E-2</v>
      </c>
      <c r="G1055" s="66">
        <f>IF('##zz500##'!K1055="","",IF('##zz500##'!K1055="no",G1054*(1+E1055),IF('##zz500##'!T1055&lt;&gt;0,G1054*(1+'##zz500##'!T1055),G1054*(1+'##zz500##'!P1055))))</f>
        <v>15.336696360909164</v>
      </c>
      <c r="H1055" s="6">
        <f t="shared" si="41"/>
        <v>3.7735387226267569E-4</v>
      </c>
      <c r="I1055" s="17">
        <f>G1055/MAX(G$240:G1055)-1</f>
        <v>-3.7051880922660652E-2</v>
      </c>
      <c r="N1055" s="20"/>
      <c r="O1055" s="20"/>
      <c r="S1055" s="192"/>
      <c r="Y1055" s="39"/>
      <c r="Z1055" s="39"/>
      <c r="AA1055" s="17"/>
      <c r="AC1055" s="142"/>
      <c r="AE1055" s="17"/>
      <c r="AG1055" s="66"/>
      <c r="AI1055" s="17"/>
    </row>
    <row r="1056" spans="1:36" x14ac:dyDescent="0.25">
      <c r="A1056" s="180">
        <f>IF('##zz500##'!B1056&lt;&gt;"",'##zz500##'!B1056,"")</f>
        <v>40680</v>
      </c>
      <c r="B1056" s="192">
        <v>19693.900000000001</v>
      </c>
      <c r="C1056" s="146">
        <f t="shared" si="42"/>
        <v>2.5293413757609962E-4</v>
      </c>
      <c r="D1056" s="143">
        <f>IF('##zz500##'!K1056="","",IF('##zz500##'!K1056="yes",D1055,IF('##zz500##'!T1056&lt;&gt;0,D1055*(1+'##zz500##'!T1056),D1055*(1+C1056))))</f>
        <v>5.5367935856550758</v>
      </c>
      <c r="E1056" s="6">
        <f t="shared" si="40"/>
        <v>0</v>
      </c>
      <c r="F1056" s="17">
        <f>D1056/MAX(D$240:D1056)-1</f>
        <v>-4.3285626203967142E-2</v>
      </c>
      <c r="G1056" s="66">
        <f>IF('##zz500##'!K1056="","",IF('##zz500##'!K1056="no",G1055*(1+E1056),IF('##zz500##'!T1056&lt;&gt;0,G1055*(1+'##zz500##'!T1056),G1055*(1+'##zz500##'!P1056))))</f>
        <v>15.420441368187278</v>
      </c>
      <c r="H1056" s="6">
        <f t="shared" si="41"/>
        <v>5.460433284156796E-3</v>
      </c>
      <c r="I1056" s="17">
        <f>G1056/MAX(G$240:G1056)-1</f>
        <v>-3.1793766962334602E-2</v>
      </c>
      <c r="N1056" s="20"/>
      <c r="O1056" s="20"/>
      <c r="S1056" s="192"/>
      <c r="Y1056" s="39"/>
      <c r="Z1056" s="39"/>
      <c r="AA1056" s="17"/>
      <c r="AC1056" s="142"/>
      <c r="AE1056" s="17"/>
      <c r="AG1056" s="66"/>
      <c r="AI1056" s="17"/>
    </row>
    <row r="1057" spans="1:36" x14ac:dyDescent="0.25">
      <c r="A1057" s="180">
        <f>IF('##zz500##'!B1057&lt;&gt;"",'##zz500##'!B1057,"")</f>
        <v>40681</v>
      </c>
      <c r="B1057" s="192">
        <v>19944.189999999999</v>
      </c>
      <c r="C1057" s="146">
        <f t="shared" si="42"/>
        <v>1.2709011419779648E-2</v>
      </c>
      <c r="D1057" s="143">
        <f>IF('##zz500##'!K1057="","",IF('##zz500##'!K1057="yes",D1056,IF('##zz500##'!T1057&lt;&gt;0,D1056*(1+'##zz500##'!T1057),D1056*(1+C1057))))</f>
        <v>5.5367935856550758</v>
      </c>
      <c r="E1057" s="6">
        <f t="shared" si="40"/>
        <v>0</v>
      </c>
      <c r="F1057" s="17">
        <f>D1057/MAX(D$240:D1057)-1</f>
        <v>-4.3285626203967142E-2</v>
      </c>
      <c r="G1057" s="66">
        <f>IF('##zz500##'!K1057="","",IF('##zz500##'!K1057="no",G1056*(1+E1057),IF('##zz500##'!T1057&lt;&gt;0,G1056*(1+'##zz500##'!T1057),G1056*(1+'##zz500##'!P1057))))</f>
        <v>15.318438879505541</v>
      </c>
      <c r="H1057" s="6">
        <f t="shared" si="41"/>
        <v>-6.6147580504518633E-3</v>
      </c>
      <c r="I1057" s="17">
        <f>G1057/MAX(G$240:G1057)-1</f>
        <v>-3.819821693681813E-2</v>
      </c>
      <c r="N1057" s="20"/>
      <c r="O1057" s="20"/>
      <c r="S1057" s="192"/>
      <c r="Y1057" s="39"/>
      <c r="Z1057" s="39"/>
      <c r="AA1057" s="17"/>
      <c r="AC1057" s="142"/>
      <c r="AE1057" s="17"/>
      <c r="AG1057" s="66"/>
      <c r="AI1057" s="17"/>
    </row>
    <row r="1058" spans="1:36" x14ac:dyDescent="0.25">
      <c r="A1058" s="180">
        <f>IF('##zz500##'!B1058&lt;&gt;"",'##zz500##'!B1058,"")</f>
        <v>40682</v>
      </c>
      <c r="B1058" s="192">
        <v>19838.38</v>
      </c>
      <c r="C1058" s="146">
        <f t="shared" si="42"/>
        <v>-5.3053044520734449E-3</v>
      </c>
      <c r="D1058" s="143">
        <f>IF('##zz500##'!K1058="","",IF('##zz500##'!K1058="yes",D1057,IF('##zz500##'!T1058&lt;&gt;0,D1057*(1+'##zz500##'!T1058),D1057*(1+C1058))))</f>
        <v>5.5367935856550758</v>
      </c>
      <c r="E1058" s="6">
        <f t="shared" si="40"/>
        <v>0</v>
      </c>
      <c r="F1058" s="17">
        <f>D1058/MAX(D$240:D1058)-1</f>
        <v>-4.3285626203967142E-2</v>
      </c>
      <c r="G1058" s="66">
        <f>IF('##zz500##'!K1058="","",IF('##zz500##'!K1058="no",G1057*(1+E1058),IF('##zz500##'!T1058&lt;&gt;0,G1057*(1+'##zz500##'!T1058),G1057*(1+'##zz500##'!P1058))))</f>
        <v>15.40055452169041</v>
      </c>
      <c r="H1058" s="6">
        <f t="shared" si="41"/>
        <v>5.3605751102177024E-3</v>
      </c>
      <c r="I1058" s="17">
        <f>G1058/MAX(G$240:G1058)-1</f>
        <v>-3.3042406237566602E-2</v>
      </c>
      <c r="N1058" s="20"/>
      <c r="O1058" s="20"/>
      <c r="S1058" s="192"/>
      <c r="Y1058" s="39"/>
      <c r="Z1058" s="39"/>
      <c r="AA1058" s="17"/>
      <c r="AC1058" s="142"/>
      <c r="AE1058" s="17"/>
      <c r="AG1058" s="66"/>
      <c r="AI1058" s="17"/>
    </row>
    <row r="1059" spans="1:36" x14ac:dyDescent="0.25">
      <c r="A1059" s="180">
        <f>IF('##zz500##'!B1059&lt;&gt;"",'##zz500##'!B1059,"")</f>
        <v>40683</v>
      </c>
      <c r="B1059" s="192">
        <v>19661.57</v>
      </c>
      <c r="C1059" s="146">
        <f t="shared" si="42"/>
        <v>-8.9125220910175607E-3</v>
      </c>
      <c r="D1059" s="143">
        <f>IF('##zz500##'!K1059="","",IF('##zz500##'!K1059="yes",D1058,IF('##zz500##'!T1059&lt;&gt;0,D1058*(1+'##zz500##'!T1059),D1058*(1+C1059))))</f>
        <v>5.5367935856550758</v>
      </c>
      <c r="E1059" s="6">
        <f t="shared" si="40"/>
        <v>0</v>
      </c>
      <c r="F1059" s="17">
        <f>D1059/MAX(D$240:D1059)-1</f>
        <v>-4.3285626203967142E-2</v>
      </c>
      <c r="G1059" s="66">
        <f>IF('##zz500##'!K1059="","",IF('##zz500##'!K1059="no",G1058*(1+E1059),IF('##zz500##'!T1059&lt;&gt;0,G1058*(1+'##zz500##'!T1059),G1058*(1+'##zz500##'!P1059))))</f>
        <v>15.453258427006356</v>
      </c>
      <c r="H1059" s="6">
        <f t="shared" si="41"/>
        <v>3.4222082874819648E-3</v>
      </c>
      <c r="I1059" s="17">
        <f>G1059/MAX(G$240:G1059)-1</f>
        <v>-2.9733275946549287E-2</v>
      </c>
      <c r="N1059" s="20"/>
      <c r="O1059" s="20"/>
      <c r="S1059" s="192"/>
      <c r="Y1059" s="39"/>
      <c r="Z1059" s="39"/>
      <c r="AA1059" s="17"/>
      <c r="AC1059" s="142"/>
      <c r="AE1059" s="17"/>
      <c r="AG1059" s="66"/>
      <c r="AI1059" s="17"/>
    </row>
    <row r="1060" spans="1:36" x14ac:dyDescent="0.25">
      <c r="A1060" s="180">
        <f>IF('##zz500##'!B1060&lt;&gt;"",'##zz500##'!B1060,"")</f>
        <v>40686</v>
      </c>
      <c r="B1060" s="192">
        <v>18515.87</v>
      </c>
      <c r="C1060" s="146">
        <f t="shared" si="42"/>
        <v>-5.8271033289813645E-2</v>
      </c>
      <c r="D1060" s="143">
        <f>IF('##zz500##'!K1060="","",IF('##zz500##'!K1060="yes",D1059,IF('##zz500##'!T1060&lt;&gt;0,D1059*(1+'##zz500##'!T1060),D1059*(1+C1060))))</f>
        <v>5.5367935856550758</v>
      </c>
      <c r="E1060" s="6">
        <f t="shared" si="40"/>
        <v>0</v>
      </c>
      <c r="F1060" s="17">
        <f>D1060/MAX(D$240:D1060)-1</f>
        <v>-4.3285626203967142E-2</v>
      </c>
      <c r="G1060" s="66">
        <f>IF('##zz500##'!K1060="","",IF('##zz500##'!K1060="no",G1059*(1+E1060),IF('##zz500##'!T1060&lt;&gt;0,G1059*(1+'##zz500##'!T1060),G1059*(1+'##zz500##'!P1060))))</f>
        <v>16.03685590987336</v>
      </c>
      <c r="H1060" s="6">
        <f t="shared" si="41"/>
        <v>3.776533509897817E-2</v>
      </c>
      <c r="I1060" s="17">
        <f>G1060/MAX(G$240:G1060)-1</f>
        <v>0</v>
      </c>
      <c r="N1060" s="20"/>
      <c r="O1060" s="20"/>
      <c r="S1060" s="192"/>
      <c r="Y1060" s="39"/>
      <c r="Z1060" s="39"/>
      <c r="AA1060" s="17"/>
      <c r="AC1060" s="142"/>
      <c r="AE1060" s="17"/>
      <c r="AG1060" s="66"/>
      <c r="AI1060" s="17"/>
    </row>
    <row r="1061" spans="1:36" x14ac:dyDescent="0.25">
      <c r="A1061" s="180">
        <f>IF('##zz500##'!B1061&lt;&gt;"",'##zz500##'!B1061,"")</f>
        <v>40687</v>
      </c>
      <c r="B1061" s="192">
        <v>18779.47</v>
      </c>
      <c r="C1061" s="146">
        <f t="shared" si="42"/>
        <v>1.4236436095090399E-2</v>
      </c>
      <c r="D1061" s="143">
        <f>IF('##zz500##'!K1061="","",IF('##zz500##'!K1061="yes",D1060,IF('##zz500##'!T1061&lt;&gt;0,D1060*(1+'##zz500##'!T1061),D1060*(1+C1061))))</f>
        <v>5.5367935856550758</v>
      </c>
      <c r="E1061" s="6">
        <f t="shared" si="40"/>
        <v>0</v>
      </c>
      <c r="F1061" s="17">
        <f>D1061/MAX(D$240:D1061)-1</f>
        <v>-4.3285626203967142E-2</v>
      </c>
      <c r="G1061" s="66">
        <f>IF('##zz500##'!K1061="","",IF('##zz500##'!K1061="no",G1060*(1+E1061),IF('##zz500##'!T1061&lt;&gt;0,G1060*(1+'##zz500##'!T1061),G1060*(1+'##zz500##'!P1061))))</f>
        <v>16.062387229584644</v>
      </c>
      <c r="H1061" s="6">
        <f t="shared" si="41"/>
        <v>1.5920402262619149E-3</v>
      </c>
      <c r="I1061" s="17">
        <f>G1061/MAX(G$240:G1061)-1</f>
        <v>0</v>
      </c>
      <c r="N1061" s="20"/>
      <c r="O1061" s="20"/>
      <c r="S1061" s="192"/>
      <c r="Y1061" s="39"/>
      <c r="Z1061" s="39"/>
      <c r="AA1061" s="17"/>
      <c r="AC1061" s="142"/>
      <c r="AE1061" s="17"/>
      <c r="AG1061" s="66"/>
      <c r="AI1061" s="17"/>
    </row>
    <row r="1062" spans="1:36" x14ac:dyDescent="0.25">
      <c r="A1062" s="180">
        <f>IF('##zz500##'!B1062&lt;&gt;"",'##zz500##'!B1062,"")</f>
        <v>40688</v>
      </c>
      <c r="B1062" s="192">
        <v>18528.349999999999</v>
      </c>
      <c r="C1062" s="146">
        <f t="shared" si="42"/>
        <v>-1.3372049370935501E-2</v>
      </c>
      <c r="D1062" s="143">
        <f>IF('##zz500##'!K1062="","",IF('##zz500##'!K1062="yes",D1061,IF('##zz500##'!T1062&lt;&gt;0,D1061*(1+'##zz500##'!T1062),D1061*(1+C1062))))</f>
        <v>5.5367935856550758</v>
      </c>
      <c r="E1062" s="6">
        <f t="shared" si="40"/>
        <v>0</v>
      </c>
      <c r="F1062" s="17">
        <f>D1062/MAX(D$240:D1062)-1</f>
        <v>-4.3285626203967142E-2</v>
      </c>
      <c r="G1062" s="66">
        <f>IF('##zz500##'!K1062="","",IF('##zz500##'!K1062="no",G1061*(1+E1062),IF('##zz500##'!T1062&lt;&gt;0,G1061*(1+'##zz500##'!T1062),G1061*(1+'##zz500##'!P1062))))</f>
        <v>16.245733214874654</v>
      </c>
      <c r="H1062" s="6">
        <f t="shared" si="41"/>
        <v>1.1414616188079041E-2</v>
      </c>
      <c r="I1062" s="17">
        <f>G1062/MAX(G$240:G1062)-1</f>
        <v>0</v>
      </c>
      <c r="N1062" s="20"/>
      <c r="O1062" s="20"/>
      <c r="S1062" s="192"/>
      <c r="Y1062" s="39"/>
      <c r="Z1062" s="39"/>
      <c r="AA1062" s="17"/>
      <c r="AC1062" s="142"/>
      <c r="AE1062" s="17"/>
      <c r="AG1062" s="66"/>
      <c r="AI1062" s="17"/>
    </row>
    <row r="1063" spans="1:36" x14ac:dyDescent="0.25">
      <c r="A1063" s="180">
        <f>IF('##zz500##'!B1063&lt;&gt;"",'##zz500##'!B1063,"")</f>
        <v>40689</v>
      </c>
      <c r="B1063" s="192">
        <v>18441.990000000002</v>
      </c>
      <c r="C1063" s="146">
        <f t="shared" si="42"/>
        <v>-4.6609654934194333E-3</v>
      </c>
      <c r="D1063" s="143">
        <f>IF('##zz500##'!K1063="","",IF('##zz500##'!K1063="yes",D1062,IF('##zz500##'!T1063&lt;&gt;0,D1062*(1+'##zz500##'!T1063),D1062*(1+C1063))))</f>
        <v>5.5367935856550758</v>
      </c>
      <c r="E1063" s="6">
        <f t="shared" si="40"/>
        <v>0</v>
      </c>
      <c r="F1063" s="17">
        <f>D1063/MAX(D$240:D1063)-1</f>
        <v>-4.3285626203967142E-2</v>
      </c>
      <c r="G1063" s="66">
        <f>IF('##zz500##'!K1063="","",IF('##zz500##'!K1063="no",G1062*(1+E1063),IF('##zz500##'!T1063&lt;&gt;0,G1062*(1+'##zz500##'!T1063),G1062*(1+'##zz500##'!P1063))))</f>
        <v>16.406862749613147</v>
      </c>
      <c r="H1063" s="6">
        <f t="shared" si="41"/>
        <v>9.9182679296347942E-3</v>
      </c>
      <c r="I1063" s="17">
        <f>G1063/MAX(G$240:G1063)-1</f>
        <v>0</v>
      </c>
      <c r="N1063" s="20"/>
      <c r="O1063" s="20"/>
      <c r="S1063" s="192"/>
      <c r="Y1063" s="39"/>
      <c r="Z1063" s="39"/>
      <c r="AA1063" s="17"/>
      <c r="AC1063" s="142"/>
      <c r="AE1063" s="17"/>
      <c r="AG1063" s="66"/>
      <c r="AI1063" s="17"/>
    </row>
    <row r="1064" spans="1:36" x14ac:dyDescent="0.25">
      <c r="A1064" s="180">
        <f>IF('##zz500##'!B1064&lt;&gt;"",'##zz500##'!B1064,"")</f>
        <v>40690</v>
      </c>
      <c r="B1064" s="192">
        <v>17875.93</v>
      </c>
      <c r="C1064" s="146">
        <f t="shared" si="42"/>
        <v>-3.0694084532092325E-2</v>
      </c>
      <c r="D1064" s="143">
        <f>IF('##zz500##'!K1064="","",IF('##zz500##'!K1064="yes",D1063,IF('##zz500##'!T1064&lt;&gt;0,D1063*(1+'##zz500##'!T1064),D1063*(1+C1064))))</f>
        <v>5.5367935856550758</v>
      </c>
      <c r="E1064" s="6">
        <f t="shared" si="40"/>
        <v>0</v>
      </c>
      <c r="F1064" s="17">
        <f>D1064/MAX(D$240:D1064)-1</f>
        <v>-4.3285626203967142E-2</v>
      </c>
      <c r="G1064" s="66">
        <f>IF('##zz500##'!K1064="","",IF('##zz500##'!K1064="no",G1063*(1+E1064),IF('##zz500##'!T1064&lt;&gt;0,G1063*(1+'##zz500##'!T1064),G1063*(1+'##zz500##'!P1064))))</f>
        <v>16.923687501103821</v>
      </c>
      <c r="H1064" s="6">
        <f t="shared" si="41"/>
        <v>3.1500522639702044E-2</v>
      </c>
      <c r="I1064" s="17">
        <f>G1064/MAX(G$240:G1064)-1</f>
        <v>0</v>
      </c>
      <c r="N1064" s="20"/>
      <c r="O1064" s="20"/>
      <c r="S1064" s="192"/>
      <c r="Y1064" s="39"/>
      <c r="Z1064" s="39"/>
      <c r="AA1064" s="17"/>
      <c r="AC1064" s="142"/>
      <c r="AE1064" s="17"/>
      <c r="AG1064" s="66"/>
      <c r="AI1064" s="17"/>
    </row>
    <row r="1065" spans="1:36" x14ac:dyDescent="0.25">
      <c r="A1065" s="180">
        <f>IF('##zz500##'!B1065&lt;&gt;"",'##zz500##'!B1065,"")</f>
        <v>40693</v>
      </c>
      <c r="B1065" s="192">
        <v>17654.080000000002</v>
      </c>
      <c r="C1065" s="146">
        <f t="shared" si="42"/>
        <v>-1.24105431157987E-2</v>
      </c>
      <c r="D1065" s="143">
        <f>IF('##zz500##'!K1065="","",IF('##zz500##'!K1065="yes",D1064,IF('##zz500##'!T1065&lt;&gt;0,D1064*(1+'##zz500##'!T1065),D1064*(1+C1065))))</f>
        <v>5.5367935856550758</v>
      </c>
      <c r="E1065" s="6">
        <f t="shared" si="40"/>
        <v>0</v>
      </c>
      <c r="F1065" s="17">
        <f>D1065/MAX(D$240:D1065)-1</f>
        <v>-4.3285626203967142E-2</v>
      </c>
      <c r="G1065" s="66">
        <f>IF('##zz500##'!K1065="","",IF('##zz500##'!K1065="no",G1064*(1+E1065),IF('##zz500##'!T1065&lt;&gt;0,G1064*(1+'##zz500##'!T1065),G1064*(1+'##zz500##'!P1065))))</f>
        <v>17.244057155823754</v>
      </c>
      <c r="H1065" s="6">
        <f t="shared" si="41"/>
        <v>1.8930251146449972E-2</v>
      </c>
      <c r="I1065" s="17">
        <f>G1065/MAX(G$240:G1065)-1</f>
        <v>0</v>
      </c>
      <c r="N1065" s="20"/>
      <c r="O1065" s="20"/>
      <c r="S1065" s="192"/>
      <c r="Y1065" s="39"/>
      <c r="Z1065" s="39"/>
      <c r="AA1065" s="17"/>
      <c r="AC1065" s="142"/>
      <c r="AE1065" s="17"/>
      <c r="AG1065" s="66"/>
      <c r="AI1065" s="17"/>
    </row>
    <row r="1066" spans="1:36" x14ac:dyDescent="0.25">
      <c r="A1066" s="180">
        <f>IF('##zz500##'!B1066&lt;&gt;"",'##zz500##'!B1066,"")</f>
        <v>40694</v>
      </c>
      <c r="B1066" s="192">
        <v>18028.05</v>
      </c>
      <c r="C1066" s="146">
        <f t="shared" si="42"/>
        <v>2.1183205242074177E-2</v>
      </c>
      <c r="D1066" s="143">
        <f>IF('##zz500##'!K1066="","",IF('##zz500##'!K1066="yes",D1065,IF('##zz500##'!T1066&lt;&gt;0,D1065*(1+'##zz500##'!T1066),D1065*(1+C1066))))</f>
        <v>5.5367935856550758</v>
      </c>
      <c r="E1066" s="6">
        <f t="shared" si="40"/>
        <v>0</v>
      </c>
      <c r="F1066" s="17">
        <f>D1066/MAX(D$240:D1066)-1</f>
        <v>-4.3285626203967142E-2</v>
      </c>
      <c r="G1066" s="66">
        <f>IF('##zz500##'!K1066="","",IF('##zz500##'!K1066="no",G1065*(1+E1066),IF('##zz500##'!T1066&lt;&gt;0,G1065*(1+'##zz500##'!T1066),G1065*(1+'##zz500##'!P1066))))</f>
        <v>16.850246315540584</v>
      </c>
      <c r="H1066" s="6">
        <f t="shared" si="41"/>
        <v>-2.2837481732085885E-2</v>
      </c>
      <c r="I1066" s="17">
        <f>G1066/MAX(G$240:G1066)-1</f>
        <v>-2.2837481732085885E-2</v>
      </c>
      <c r="N1066" s="20"/>
      <c r="O1066" s="20"/>
      <c r="S1066" s="192"/>
      <c r="Y1066" s="39"/>
      <c r="Z1066" s="39"/>
      <c r="AA1066" s="17"/>
      <c r="AC1066" s="142"/>
      <c r="AE1066" s="17"/>
      <c r="AG1066" s="66"/>
      <c r="AI1066" s="17"/>
    </row>
    <row r="1067" spans="1:36" x14ac:dyDescent="0.25">
      <c r="A1067" s="180">
        <f>IF('##zz500##'!B1067&lt;&gt;"",'##zz500##'!B1067,"")</f>
        <v>40695</v>
      </c>
      <c r="B1067" s="192">
        <v>18082.900000000001</v>
      </c>
      <c r="C1067" s="146">
        <f t="shared" si="42"/>
        <v>3.042481022628829E-3</v>
      </c>
      <c r="D1067" s="143">
        <f>IF('##zz500##'!K1067="","",IF('##zz500##'!K1067="yes",D1066,IF('##zz500##'!T1067&lt;&gt;0,D1066*(1+'##zz500##'!T1067),D1066*(1+C1067))))</f>
        <v>5.5367935856550758</v>
      </c>
      <c r="E1067" s="6">
        <f t="shared" si="40"/>
        <v>0</v>
      </c>
      <c r="F1067" s="17">
        <f>D1067/MAX(D$240:D1067)-1</f>
        <v>-4.3285626203967142E-2</v>
      </c>
      <c r="G1067" s="66">
        <f>IF('##zz500##'!K1067="","",IF('##zz500##'!K1067="no",G1066*(1+E1067),IF('##zz500##'!T1067&lt;&gt;0,G1066*(1+'##zz500##'!T1067),G1066*(1+'##zz500##'!P1067))))</f>
        <v>16.673527031254409</v>
      </c>
      <c r="H1067" s="6">
        <f t="shared" si="41"/>
        <v>-1.0487638042607772E-2</v>
      </c>
      <c r="I1067" s="17">
        <f>G1067/MAX(G$240:G1067)-1</f>
        <v>-3.308560853248288E-2</v>
      </c>
      <c r="N1067" s="20"/>
      <c r="O1067" s="20"/>
      <c r="S1067" s="192"/>
      <c r="Y1067" s="39"/>
      <c r="Z1067" s="39"/>
      <c r="AA1067" s="17"/>
      <c r="AC1067" s="142"/>
      <c r="AE1067" s="17"/>
      <c r="AG1067" s="66"/>
      <c r="AI1067" s="17"/>
    </row>
    <row r="1068" spans="1:36" x14ac:dyDescent="0.25">
      <c r="A1068" s="180">
        <f>IF('##zz500##'!B1068&lt;&gt;"",'##zz500##'!B1068,"")</f>
        <v>40696</v>
      </c>
      <c r="B1068" s="192">
        <v>17839.34</v>
      </c>
      <c r="C1068" s="146">
        <f t="shared" si="42"/>
        <v>-1.346907852169732E-2</v>
      </c>
      <c r="D1068" s="143">
        <f>IF('##zz500##'!K1068="","",IF('##zz500##'!K1068="yes",D1067,IF('##zz500##'!T1068&lt;&gt;0,D1067*(1+'##zz500##'!T1068),D1067*(1+C1068))))</f>
        <v>5.5367935856550758</v>
      </c>
      <c r="E1068" s="6">
        <f t="shared" si="40"/>
        <v>0</v>
      </c>
      <c r="F1068" s="17">
        <f>D1068/MAX(D$240:D1068)-1</f>
        <v>-4.3285626203967142E-2</v>
      </c>
      <c r="G1068" s="66">
        <f>IF('##zz500##'!K1068="","",IF('##zz500##'!K1068="no",G1067*(1+E1068),IF('##zz500##'!T1068&lt;&gt;0,G1067*(1+'##zz500##'!T1068),G1067*(1+'##zz500##'!P1068))))</f>
        <v>16.899596042281864</v>
      </c>
      <c r="H1068" s="6">
        <f t="shared" si="41"/>
        <v>1.3558559661893455E-2</v>
      </c>
      <c r="I1068" s="17">
        <f>G1068/MAX(G$240:G1068)-1</f>
        <v>-1.9975642067827204E-2</v>
      </c>
      <c r="N1068" s="20"/>
      <c r="O1068" s="20"/>
      <c r="S1068" s="192"/>
      <c r="Y1068" s="39"/>
      <c r="Z1068" s="39"/>
      <c r="AA1068" s="17"/>
      <c r="AC1068" s="142"/>
      <c r="AE1068" s="17"/>
      <c r="AF1068" s="14"/>
      <c r="AG1068" s="66"/>
      <c r="AI1068" s="17"/>
      <c r="AJ1068" s="14"/>
    </row>
    <row r="1069" spans="1:36" x14ac:dyDescent="0.25">
      <c r="A1069" s="180">
        <f>IF('##zz500##'!B1069&lt;&gt;"",'##zz500##'!B1069,"")</f>
        <v>40697</v>
      </c>
      <c r="B1069" s="192">
        <v>18248.47</v>
      </c>
      <c r="C1069" s="146">
        <f t="shared" si="42"/>
        <v>2.2934144424625602E-2</v>
      </c>
      <c r="D1069" s="143">
        <f>IF('##zz500##'!K1069="","",IF('##zz500##'!K1069="yes",D1068,IF('##zz500##'!T1069&lt;&gt;0,D1068*(1+'##zz500##'!T1069),D1068*(1+C1069))))</f>
        <v>5.5367935856550758</v>
      </c>
      <c r="E1069" s="6">
        <f t="shared" si="40"/>
        <v>0</v>
      </c>
      <c r="F1069" s="17">
        <f>D1069/MAX(D$240:D1069)-1</f>
        <v>-4.3285626203967142E-2</v>
      </c>
      <c r="G1069" s="66">
        <f>IF('##zz500##'!K1069="","",IF('##zz500##'!K1069="no",G1068*(1+E1069),IF('##zz500##'!T1069&lt;&gt;0,G1068*(1+'##zz500##'!T1069),G1068*(1+'##zz500##'!P1069))))</f>
        <v>16.608907731125683</v>
      </c>
      <c r="H1069" s="6">
        <f t="shared" si="41"/>
        <v>-1.7200902934537354E-2</v>
      </c>
      <c r="I1069" s="17">
        <f>G1069/MAX(G$240:G1069)-1</f>
        <v>-3.6832945922100735E-2</v>
      </c>
      <c r="N1069" s="20"/>
      <c r="O1069" s="20"/>
      <c r="S1069" s="192"/>
      <c r="Y1069" s="39"/>
      <c r="Z1069" s="39"/>
      <c r="AA1069" s="17"/>
      <c r="AC1069" s="142"/>
      <c r="AE1069" s="17"/>
      <c r="AG1069" s="66"/>
      <c r="AI1069" s="17"/>
    </row>
    <row r="1070" spans="1:36" x14ac:dyDescent="0.25">
      <c r="A1070" s="180">
        <f>IF('##zz500##'!B1070&lt;&gt;"",'##zz500##'!B1070,"")</f>
        <v>40701</v>
      </c>
      <c r="B1070" s="192">
        <v>18561.86</v>
      </c>
      <c r="C1070" s="146">
        <f t="shared" si="42"/>
        <v>1.717349454502215E-2</v>
      </c>
      <c r="D1070" s="143">
        <f>IF('##zz500##'!K1070="","",IF('##zz500##'!K1070="yes",D1069,IF('##zz500##'!T1070&lt;&gt;0,D1069*(1+'##zz500##'!T1070),D1069*(1+C1070))))</f>
        <v>5.5367935856550758</v>
      </c>
      <c r="E1070" s="6">
        <f t="shared" si="40"/>
        <v>0</v>
      </c>
      <c r="F1070" s="17">
        <f>D1070/MAX(D$240:D1070)-1</f>
        <v>-4.3285626203967142E-2</v>
      </c>
      <c r="G1070" s="66">
        <f>IF('##zz500##'!K1070="","",IF('##zz500##'!K1070="no",G1069*(1+E1070),IF('##zz500##'!T1070&lt;&gt;0,G1069*(1+'##zz500##'!T1070),G1069*(1+'##zz500##'!P1070))))</f>
        <v>16.457421754526937</v>
      </c>
      <c r="H1070" s="6">
        <f t="shared" si="41"/>
        <v>-9.1207669433225336E-3</v>
      </c>
      <c r="I1070" s="17">
        <f>G1070/MAX(G$240:G1070)-1</f>
        <v>-4.5617768149831872E-2</v>
      </c>
      <c r="N1070" s="20"/>
      <c r="O1070" s="20"/>
      <c r="S1070" s="192"/>
      <c r="Y1070" s="39"/>
      <c r="Z1070" s="39"/>
      <c r="AA1070" s="17"/>
      <c r="AC1070" s="142"/>
      <c r="AE1070" s="17"/>
      <c r="AG1070" s="66"/>
      <c r="AI1070" s="17"/>
    </row>
    <row r="1071" spans="1:36" x14ac:dyDescent="0.25">
      <c r="A1071" s="180">
        <f>IF('##zz500##'!B1071&lt;&gt;"",'##zz500##'!B1071,"")</f>
        <v>40702</v>
      </c>
      <c r="B1071" s="192">
        <v>18854.28</v>
      </c>
      <c r="C1071" s="146">
        <f t="shared" si="42"/>
        <v>1.5753809154901433E-2</v>
      </c>
      <c r="D1071" s="143">
        <f>IF('##zz500##'!K1071="","",IF('##zz500##'!K1071="yes",D1070,IF('##zz500##'!T1071&lt;&gt;0,D1070*(1+'##zz500##'!T1071),D1070*(1+C1071))))</f>
        <v>5.5367935856550758</v>
      </c>
      <c r="E1071" s="6">
        <f t="shared" si="40"/>
        <v>0</v>
      </c>
      <c r="F1071" s="17">
        <f>D1071/MAX(D$240:D1071)-1</f>
        <v>-4.3285626203967142E-2</v>
      </c>
      <c r="G1071" s="66">
        <f>IF('##zz500##'!K1071="","",IF('##zz500##'!K1071="no",G1070*(1+E1071),IF('##zz500##'!T1071&lt;&gt;0,G1070*(1+'##zz500##'!T1071),G1070*(1+'##zz500##'!P1071))))</f>
        <v>16.40070946396035</v>
      </c>
      <c r="H1071" s="6">
        <f t="shared" si="41"/>
        <v>-3.4460009236250144E-3</v>
      </c>
      <c r="I1071" s="17">
        <f>G1071/MAX(G$240:G1071)-1</f>
        <v>-4.8906570202278843E-2</v>
      </c>
      <c r="N1071" s="20"/>
      <c r="O1071" s="20"/>
      <c r="S1071" s="192"/>
      <c r="Y1071" s="39"/>
      <c r="Z1071" s="39"/>
      <c r="AA1071" s="17"/>
      <c r="AC1071" s="142"/>
      <c r="AE1071" s="17"/>
      <c r="AG1071" s="66"/>
      <c r="AI1071" s="17"/>
    </row>
    <row r="1072" spans="1:36" x14ac:dyDescent="0.25">
      <c r="A1072" s="180">
        <f>IF('##zz500##'!B1072&lt;&gt;"",'##zz500##'!B1072,"")</f>
        <v>40703</v>
      </c>
      <c r="B1072" s="192">
        <v>18654.12</v>
      </c>
      <c r="C1072" s="146">
        <f t="shared" si="42"/>
        <v>-1.061615718022646E-2</v>
      </c>
      <c r="D1072" s="143">
        <f>IF('##zz500##'!K1072="","",IF('##zz500##'!K1072="yes",D1071,IF('##zz500##'!T1072&lt;&gt;0,D1071*(1+'##zz500##'!T1072),D1071*(1+C1072))))</f>
        <v>5.5367935856550758</v>
      </c>
      <c r="E1072" s="6">
        <f t="shared" si="40"/>
        <v>0</v>
      </c>
      <c r="F1072" s="17">
        <f>D1072/MAX(D$240:D1072)-1</f>
        <v>-4.3285626203967142E-2</v>
      </c>
      <c r="G1072" s="66">
        <f>IF('##zz500##'!K1072="","",IF('##zz500##'!K1072="no",G1071*(1+E1072),IF('##zz500##'!T1072&lt;&gt;0,G1071*(1+'##zz500##'!T1072),G1071*(1+'##zz500##'!P1072))))</f>
        <v>16.782568510469783</v>
      </c>
      <c r="H1072" s="6">
        <f t="shared" si="41"/>
        <v>2.3283080975768033E-2</v>
      </c>
      <c r="I1072" s="17">
        <f>G1072/MAX(G$240:G1072)-1</f>
        <v>-2.6762184860777638E-2</v>
      </c>
      <c r="N1072" s="20"/>
      <c r="O1072" s="20"/>
      <c r="S1072" s="192"/>
      <c r="Y1072" s="39"/>
      <c r="Z1072" s="39"/>
      <c r="AA1072" s="17"/>
      <c r="AC1072" s="142"/>
      <c r="AE1072" s="17"/>
      <c r="AG1072" s="66"/>
      <c r="AI1072" s="17"/>
    </row>
    <row r="1073" spans="1:36" x14ac:dyDescent="0.25">
      <c r="A1073" s="180">
        <f>IF('##zz500##'!B1073&lt;&gt;"",'##zz500##'!B1073,"")</f>
        <v>40704</v>
      </c>
      <c r="B1073" s="192">
        <v>18603.73</v>
      </c>
      <c r="C1073" s="146">
        <f t="shared" si="42"/>
        <v>-2.7012799317255309E-3</v>
      </c>
      <c r="D1073" s="143">
        <f>IF('##zz500##'!K1073="","",IF('##zz500##'!K1073="yes",D1072,IF('##zz500##'!T1073&lt;&gt;0,D1072*(1+'##zz500##'!T1073),D1072*(1+C1073))))</f>
        <v>5.5367935856550758</v>
      </c>
      <c r="E1073" s="6">
        <f t="shared" si="40"/>
        <v>0</v>
      </c>
      <c r="F1073" s="17">
        <f>D1073/MAX(D$240:D1073)-1</f>
        <v>-4.3285626203967142E-2</v>
      </c>
      <c r="G1073" s="66">
        <f>IF('##zz500##'!K1073="","",IF('##zz500##'!K1073="no",G1072*(1+E1073),IF('##zz500##'!T1073&lt;&gt;0,G1072*(1+'##zz500##'!T1073),G1072*(1+'##zz500##'!P1073))))</f>
        <v>16.736175472513928</v>
      </c>
      <c r="H1073" s="6">
        <f t="shared" si="41"/>
        <v>-2.7643586216802296E-3</v>
      </c>
      <c r="I1073" s="17">
        <f>G1073/MAX(G$240:G1073)-1</f>
        <v>-2.9452563206002869E-2</v>
      </c>
      <c r="N1073" s="20"/>
      <c r="O1073" s="20"/>
      <c r="S1073" s="192"/>
      <c r="Y1073" s="39"/>
      <c r="Z1073" s="39"/>
      <c r="AA1073" s="17"/>
      <c r="AC1073" s="142"/>
      <c r="AE1073" s="17"/>
      <c r="AG1073" s="66"/>
      <c r="AI1073" s="17"/>
    </row>
    <row r="1074" spans="1:36" x14ac:dyDescent="0.25">
      <c r="A1074" s="180">
        <f>IF('##zz500##'!B1074&lt;&gt;"",'##zz500##'!B1074,"")</f>
        <v>40707</v>
      </c>
      <c r="B1074" s="192">
        <v>18572.419999999998</v>
      </c>
      <c r="C1074" s="146">
        <f t="shared" si="42"/>
        <v>-1.6829958293310687E-3</v>
      </c>
      <c r="D1074" s="143">
        <f>IF('##zz500##'!K1074="","",IF('##zz500##'!K1074="yes",D1073,IF('##zz500##'!T1074&lt;&gt;0,D1073*(1+'##zz500##'!T1074),D1073*(1+C1074))))</f>
        <v>5.5367935856550758</v>
      </c>
      <c r="E1074" s="6">
        <f t="shared" ref="E1074:E1137" si="43">D1074/D1073-1</f>
        <v>0</v>
      </c>
      <c r="F1074" s="17">
        <f>D1074/MAX(D$240:D1074)-1</f>
        <v>-4.3285626203967142E-2</v>
      </c>
      <c r="G1074" s="66">
        <f>IF('##zz500##'!K1074="","",IF('##zz500##'!K1074="no",G1073*(1+E1074),IF('##zz500##'!T1074&lt;&gt;0,G1073*(1+'##zz500##'!T1074),G1073*(1+'##zz500##'!P1074))))</f>
        <v>16.737149148266688</v>
      </c>
      <c r="H1074" s="6">
        <f t="shared" ref="H1074:H1137" si="44">G1074/G1073-1</f>
        <v>5.8177912531931497E-5</v>
      </c>
      <c r="I1074" s="17">
        <f>G1074/MAX(G$240:G1074)-1</f>
        <v>-2.9396098782116908E-2</v>
      </c>
      <c r="N1074" s="20"/>
      <c r="O1074" s="20"/>
      <c r="S1074" s="192"/>
      <c r="Y1074" s="39"/>
      <c r="Z1074" s="39"/>
      <c r="AA1074" s="17"/>
      <c r="AC1074" s="142"/>
      <c r="AE1074" s="17"/>
      <c r="AG1074" s="66"/>
      <c r="AI1074" s="17"/>
    </row>
    <row r="1075" spans="1:36" x14ac:dyDescent="0.25">
      <c r="A1075" s="180">
        <f>IF('##zz500##'!B1075&lt;&gt;"",'##zz500##'!B1075,"")</f>
        <v>40708</v>
      </c>
      <c r="B1075" s="192">
        <v>18853.84</v>
      </c>
      <c r="C1075" s="146">
        <f t="shared" si="42"/>
        <v>1.5152575700958737E-2</v>
      </c>
      <c r="D1075" s="143">
        <f>IF('##zz500##'!K1075="","",IF('##zz500##'!K1075="yes",D1074,IF('##zz500##'!T1075&lt;&gt;0,D1074*(1+'##zz500##'!T1075),D1074*(1+C1075))))</f>
        <v>5.5367935856550758</v>
      </c>
      <c r="E1075" s="6">
        <f t="shared" si="43"/>
        <v>0</v>
      </c>
      <c r="F1075" s="17">
        <f>D1075/MAX(D$240:D1075)-1</f>
        <v>-4.3285626203967142E-2</v>
      </c>
      <c r="G1075" s="66">
        <f>IF('##zz500##'!K1075="","",IF('##zz500##'!K1075="no",G1074*(1+E1075),IF('##zz500##'!T1075&lt;&gt;0,G1074*(1+'##zz500##'!T1075),G1074*(1+'##zz500##'!P1075))))</f>
        <v>16.466922686283148</v>
      </c>
      <c r="H1075" s="6">
        <f t="shared" si="44"/>
        <v>-1.6145310027993909E-2</v>
      </c>
      <c r="I1075" s="17">
        <f>G1075/MAX(G$240:G1075)-1</f>
        <v>-4.5066799681660052E-2</v>
      </c>
      <c r="N1075" s="20"/>
      <c r="O1075" s="20"/>
      <c r="S1075" s="192"/>
      <c r="Y1075" s="39"/>
      <c r="Z1075" s="39"/>
      <c r="AA1075" s="17"/>
      <c r="AC1075" s="142"/>
      <c r="AE1075" s="17"/>
      <c r="AG1075" s="66"/>
      <c r="AI1075" s="17"/>
    </row>
    <row r="1076" spans="1:36" x14ac:dyDescent="0.25">
      <c r="A1076" s="180">
        <f>IF('##zz500##'!B1076&lt;&gt;"",'##zz500##'!B1076,"")</f>
        <v>40709</v>
      </c>
      <c r="B1076" s="192">
        <v>18653.009999999998</v>
      </c>
      <c r="C1076" s="146">
        <f t="shared" si="42"/>
        <v>-1.0651941461262138E-2</v>
      </c>
      <c r="D1076" s="143">
        <f>IF('##zz500##'!K1076="","",IF('##zz500##'!K1076="yes",D1075,IF('##zz500##'!T1076&lt;&gt;0,D1075*(1+'##zz500##'!T1076),D1075*(1+C1076))))</f>
        <v>5.5367935856550758</v>
      </c>
      <c r="E1076" s="6">
        <f t="shared" si="43"/>
        <v>0</v>
      </c>
      <c r="F1076" s="17">
        <f>D1076/MAX(D$240:D1076)-1</f>
        <v>-4.3285626203967142E-2</v>
      </c>
      <c r="G1076" s="66">
        <f>IF('##zz500##'!K1076="","",IF('##zz500##'!K1076="no",G1075*(1+E1076),IF('##zz500##'!T1076&lt;&gt;0,G1075*(1+'##zz500##'!T1076),G1075*(1+'##zz500##'!P1076))))</f>
        <v>16.616508578369185</v>
      </c>
      <c r="H1076" s="6">
        <f t="shared" si="44"/>
        <v>9.0840222508994373E-3</v>
      </c>
      <c r="I1076" s="17">
        <f>G1076/MAX(G$240:G1076)-1</f>
        <v>-3.6392165241845631E-2</v>
      </c>
      <c r="N1076" s="20"/>
      <c r="O1076" s="20"/>
      <c r="S1076" s="192"/>
      <c r="Y1076" s="39"/>
      <c r="Z1076" s="39"/>
      <c r="AA1076" s="17"/>
      <c r="AC1076" s="142"/>
      <c r="AE1076" s="17"/>
      <c r="AG1076" s="66"/>
      <c r="AI1076" s="17"/>
    </row>
    <row r="1077" spans="1:36" x14ac:dyDescent="0.25">
      <c r="A1077" s="180">
        <f>IF('##zz500##'!B1077&lt;&gt;"",'##zz500##'!B1077,"")</f>
        <v>40710</v>
      </c>
      <c r="B1077" s="192">
        <v>17979.75</v>
      </c>
      <c r="C1077" s="146">
        <f t="shared" si="42"/>
        <v>-3.6093906559852673E-2</v>
      </c>
      <c r="D1077" s="143">
        <f>IF('##zz500##'!K1077="","",IF('##zz500##'!K1077="yes",D1076,IF('##zz500##'!T1077&lt;&gt;0,D1076*(1+'##zz500##'!T1077),D1076*(1+C1077))))</f>
        <v>5.5367935856550758</v>
      </c>
      <c r="E1077" s="6">
        <f t="shared" si="43"/>
        <v>0</v>
      </c>
      <c r="F1077" s="17">
        <f>D1077/MAX(D$240:D1077)-1</f>
        <v>-4.3285626203967142E-2</v>
      </c>
      <c r="G1077" s="66">
        <f>IF('##zz500##'!K1077="","",IF('##zz500##'!K1077="no",G1076*(1+E1077),IF('##zz500##'!T1077&lt;&gt;0,G1076*(1+'##zz500##'!T1077),G1076*(1+'##zz500##'!P1077))))</f>
        <v>16.976742374879588</v>
      </c>
      <c r="H1077" s="6">
        <f t="shared" si="44"/>
        <v>2.1679271238685072E-2</v>
      </c>
      <c r="I1077" s="17">
        <f>G1077/MAX(G$240:G1077)-1</f>
        <v>-1.5501849624401487E-2</v>
      </c>
      <c r="N1077" s="20"/>
      <c r="O1077" s="20"/>
      <c r="S1077" s="192"/>
      <c r="Y1077" s="39"/>
      <c r="Z1077" s="39"/>
      <c r="AA1077" s="17"/>
      <c r="AC1077" s="142"/>
      <c r="AE1077" s="17"/>
      <c r="AG1077" s="66"/>
      <c r="AI1077" s="17"/>
    </row>
    <row r="1078" spans="1:36" x14ac:dyDescent="0.25">
      <c r="A1078" s="180">
        <f>IF('##zz500##'!B1078&lt;&gt;"",'##zz500##'!B1078,"")</f>
        <v>40711</v>
      </c>
      <c r="B1078" s="192">
        <v>17713.28</v>
      </c>
      <c r="C1078" s="146">
        <f t="shared" si="42"/>
        <v>-1.4820562021162775E-2</v>
      </c>
      <c r="D1078" s="143">
        <f>IF('##zz500##'!K1078="","",IF('##zz500##'!K1078="yes",D1077,IF('##zz500##'!T1078&lt;&gt;0,D1077*(1+'##zz500##'!T1078),D1077*(1+C1078))))</f>
        <v>5.5367935856550758</v>
      </c>
      <c r="E1078" s="6">
        <f t="shared" si="43"/>
        <v>0</v>
      </c>
      <c r="F1078" s="17">
        <f>D1078/MAX(D$240:D1078)-1</f>
        <v>-4.3285626203967142E-2</v>
      </c>
      <c r="G1078" s="66">
        <f>IF('##zz500##'!K1078="","",IF('##zz500##'!K1078="no",G1077*(1+E1078),IF('##zz500##'!T1078&lt;&gt;0,G1077*(1+'##zz500##'!T1078),G1077*(1+'##zz500##'!P1078))))</f>
        <v>17.226526253543366</v>
      </c>
      <c r="H1078" s="6">
        <f t="shared" si="44"/>
        <v>1.4713298532077701E-2</v>
      </c>
      <c r="I1078" s="17">
        <f>G1078/MAX(G$240:G1078)-1</f>
        <v>-1.016634433647079E-3</v>
      </c>
      <c r="N1078" s="20"/>
      <c r="O1078" s="20"/>
      <c r="S1078" s="192"/>
      <c r="Y1078" s="39"/>
      <c r="Z1078" s="39"/>
      <c r="AA1078" s="17"/>
      <c r="AC1078" s="142"/>
      <c r="AE1078" s="17"/>
      <c r="AG1078" s="66"/>
      <c r="AI1078" s="17"/>
    </row>
    <row r="1079" spans="1:36" x14ac:dyDescent="0.25">
      <c r="A1079" s="180">
        <f>IF('##zz500##'!B1079&lt;&gt;"",'##zz500##'!B1079,"")</f>
        <v>40714</v>
      </c>
      <c r="B1079" s="192">
        <v>17398.55</v>
      </c>
      <c r="C1079" s="146">
        <f t="shared" si="42"/>
        <v>-1.7768024894316503E-2</v>
      </c>
      <c r="D1079" s="143">
        <f>IF('##zz500##'!K1079="","",IF('##zz500##'!K1079="yes",D1078,IF('##zz500##'!T1079&lt;&gt;0,D1078*(1+'##zz500##'!T1079),D1078*(1+C1079))))</f>
        <v>5.5367935856550758</v>
      </c>
      <c r="E1079" s="6">
        <f t="shared" si="43"/>
        <v>0</v>
      </c>
      <c r="F1079" s="17">
        <f>D1079/MAX(D$240:D1079)-1</f>
        <v>-4.3285626203967142E-2</v>
      </c>
      <c r="G1079" s="66">
        <f>IF('##zz500##'!K1079="","",IF('##zz500##'!K1079="no",G1078*(1+E1079),IF('##zz500##'!T1079&lt;&gt;0,G1078*(1+'##zz500##'!T1079),G1078*(1+'##zz500##'!P1079))))</f>
        <v>17.459344521060942</v>
      </c>
      <c r="H1079" s="6">
        <f t="shared" si="44"/>
        <v>1.3515102469929818E-2</v>
      </c>
      <c r="I1079" s="17">
        <f>G1079/MAX(G$240:G1079)-1</f>
        <v>0</v>
      </c>
      <c r="N1079" s="20"/>
      <c r="O1079" s="20"/>
      <c r="S1079" s="192"/>
      <c r="Y1079" s="39"/>
      <c r="Z1079" s="39"/>
      <c r="AA1079" s="17"/>
      <c r="AC1079" s="142"/>
      <c r="AE1079" s="17"/>
      <c r="AG1079" s="66"/>
      <c r="AI1079" s="17"/>
    </row>
    <row r="1080" spans="1:36" x14ac:dyDescent="0.25">
      <c r="A1080" s="180">
        <f>IF('##zz500##'!B1080&lt;&gt;"",'##zz500##'!B1080,"")</f>
        <v>40715</v>
      </c>
      <c r="B1080" s="192">
        <v>17653.259999999998</v>
      </c>
      <c r="C1080" s="146">
        <f t="shared" si="42"/>
        <v>1.4639725724270081E-2</v>
      </c>
      <c r="D1080" s="143">
        <f>IF('##zz500##'!K1080="","",IF('##zz500##'!K1080="yes",D1079,IF('##zz500##'!T1080&lt;&gt;0,D1079*(1+'##zz500##'!T1080),D1079*(1+C1080))))</f>
        <v>5.5367935856550758</v>
      </c>
      <c r="E1080" s="6">
        <f t="shared" si="43"/>
        <v>0</v>
      </c>
      <c r="F1080" s="17">
        <f>D1080/MAX(D$240:D1080)-1</f>
        <v>-4.3285626203967142E-2</v>
      </c>
      <c r="G1080" s="66">
        <f>IF('##zz500##'!K1080="","",IF('##zz500##'!K1080="no",G1079*(1+E1080),IF('##zz500##'!T1080&lt;&gt;0,G1079*(1+'##zz500##'!T1080),G1079*(1+'##zz500##'!P1080))))</f>
        <v>17.215862408861888</v>
      </c>
      <c r="H1080" s="6">
        <f t="shared" si="44"/>
        <v>-1.3945661700262901E-2</v>
      </c>
      <c r="I1080" s="17">
        <f>G1080/MAX(G$240:G1080)-1</f>
        <v>-1.3945661700262901E-2</v>
      </c>
      <c r="N1080" s="20"/>
      <c r="O1080" s="20"/>
      <c r="S1080" s="192"/>
      <c r="Y1080" s="39"/>
      <c r="Z1080" s="39"/>
      <c r="AA1080" s="17"/>
      <c r="AC1080" s="142"/>
      <c r="AE1080" s="17"/>
      <c r="AG1080" s="66"/>
      <c r="AI1080" s="17"/>
    </row>
    <row r="1081" spans="1:36" x14ac:dyDescent="0.25">
      <c r="A1081" s="180">
        <f>IF('##zz500##'!B1081&lt;&gt;"",'##zz500##'!B1081,"")</f>
        <v>40716</v>
      </c>
      <c r="B1081" s="192">
        <v>17703.43</v>
      </c>
      <c r="C1081" s="146">
        <f t="shared" si="42"/>
        <v>2.8419679991118496E-3</v>
      </c>
      <c r="D1081" s="143">
        <f>IF('##zz500##'!K1081="","",IF('##zz500##'!K1081="yes",D1080,IF('##zz500##'!T1081&lt;&gt;0,D1080*(1+'##zz500##'!T1081),D1080*(1+C1081))))</f>
        <v>5.5367935856550758</v>
      </c>
      <c r="E1081" s="6">
        <f t="shared" si="43"/>
        <v>0</v>
      </c>
      <c r="F1081" s="17">
        <f>D1081/MAX(D$240:D1081)-1</f>
        <v>-4.3285626203967142E-2</v>
      </c>
      <c r="G1081" s="66">
        <f>IF('##zz500##'!K1081="","",IF('##zz500##'!K1081="no",G1080*(1+E1081),IF('##zz500##'!T1081&lt;&gt;0,G1080*(1+'##zz500##'!T1081),G1080*(1+'##zz500##'!P1081))))</f>
        <v>17.284116020414579</v>
      </c>
      <c r="H1081" s="6">
        <f t="shared" si="44"/>
        <v>3.9645769658078756E-3</v>
      </c>
      <c r="I1081" s="17">
        <f>G1081/MAX(G$240:G1081)-1</f>
        <v>-1.0036373383604746E-2</v>
      </c>
      <c r="N1081" s="20"/>
      <c r="O1081" s="20"/>
      <c r="S1081" s="192"/>
      <c r="Y1081" s="39"/>
      <c r="Z1081" s="39"/>
      <c r="AA1081" s="17"/>
      <c r="AC1081" s="142"/>
      <c r="AE1081" s="17"/>
      <c r="AG1081" s="66"/>
      <c r="AI1081" s="17"/>
    </row>
    <row r="1082" spans="1:36" x14ac:dyDescent="0.25">
      <c r="A1082" s="180">
        <f>IF('##zz500##'!B1082&lt;&gt;"",'##zz500##'!B1082,"")</f>
        <v>40717</v>
      </c>
      <c r="B1082" s="192">
        <v>17997.830000000002</v>
      </c>
      <c r="C1082" s="146">
        <f t="shared" si="42"/>
        <v>1.662954579988174E-2</v>
      </c>
      <c r="D1082" s="143">
        <f>IF('##zz500##'!K1082="","",IF('##zz500##'!K1082="yes",D1081,IF('##zz500##'!T1082&lt;&gt;0,D1081*(1+'##zz500##'!T1082),D1081*(1+C1082))))</f>
        <v>5.5367935856550758</v>
      </c>
      <c r="E1082" s="6">
        <f t="shared" si="43"/>
        <v>0</v>
      </c>
      <c r="F1082" s="17">
        <f>D1082/MAX(D$240:D1082)-1</f>
        <v>-4.3285626203967142E-2</v>
      </c>
      <c r="G1082" s="66">
        <f>IF('##zz500##'!K1082="","",IF('##zz500##'!K1082="no",G1081*(1+E1082),IF('##zz500##'!T1082&lt;&gt;0,G1081*(1+'##zz500##'!T1082),G1081*(1+'##zz500##'!P1082))))</f>
        <v>16.957250468281554</v>
      </c>
      <c r="H1082" s="6">
        <f t="shared" si="44"/>
        <v>-1.8911325968129278E-2</v>
      </c>
      <c r="I1082" s="17">
        <f>G1082/MAX(G$240:G1082)-1</f>
        <v>-2.87578982231389E-2</v>
      </c>
      <c r="N1082" s="20"/>
      <c r="O1082" s="20"/>
      <c r="S1082" s="192"/>
      <c r="Y1082" s="39"/>
      <c r="Z1082" s="39"/>
      <c r="AA1082" s="17"/>
      <c r="AC1082" s="142"/>
      <c r="AE1082" s="17"/>
      <c r="AG1082" s="66"/>
      <c r="AI1082" s="17"/>
    </row>
    <row r="1083" spans="1:36" x14ac:dyDescent="0.25">
      <c r="A1083" s="180">
        <f>IF('##zz500##'!B1083&lt;&gt;"",'##zz500##'!B1083,"")</f>
        <v>40718</v>
      </c>
      <c r="B1083" s="192">
        <v>18382.86</v>
      </c>
      <c r="C1083" s="146">
        <f t="shared" si="42"/>
        <v>2.1393134616784382E-2</v>
      </c>
      <c r="D1083" s="143">
        <f>IF('##zz500##'!K1083="","",IF('##zz500##'!K1083="yes",D1082,IF('##zz500##'!T1083&lt;&gt;0,D1082*(1+'##zz500##'!T1083),D1082*(1+C1083))))</f>
        <v>5.5367935856550758</v>
      </c>
      <c r="E1083" s="6">
        <f t="shared" si="43"/>
        <v>0</v>
      </c>
      <c r="F1083" s="17">
        <f>D1083/MAX(D$240:D1083)-1</f>
        <v>-4.3285626203967142E-2</v>
      </c>
      <c r="G1083" s="66">
        <f>IF('##zz500##'!K1083="","",IF('##zz500##'!K1083="no",G1082*(1+E1083),IF('##zz500##'!T1083&lt;&gt;0,G1082*(1+'##zz500##'!T1083),G1082*(1+'##zz500##'!P1083))))</f>
        <v>16.508467263359503</v>
      </c>
      <c r="H1083" s="6">
        <f t="shared" si="44"/>
        <v>-2.6465564435785072E-2</v>
      </c>
      <c r="I1083" s="17">
        <f>G1083/MAX(G$240:G1083)-1</f>
        <v>-5.4462368650461612E-2</v>
      </c>
      <c r="N1083" s="20"/>
      <c r="O1083" s="20"/>
      <c r="S1083" s="192"/>
      <c r="Y1083" s="39"/>
      <c r="Z1083" s="39"/>
      <c r="AA1083" s="17"/>
      <c r="AC1083" s="142"/>
      <c r="AE1083" s="17"/>
      <c r="AG1083" s="66"/>
      <c r="AI1083" s="17"/>
    </row>
    <row r="1084" spans="1:36" x14ac:dyDescent="0.25">
      <c r="A1084" s="180">
        <f>IF('##zz500##'!B1084&lt;&gt;"",'##zz500##'!B1084,"")</f>
        <v>40721</v>
      </c>
      <c r="B1084" s="192">
        <v>18667.48</v>
      </c>
      <c r="C1084" s="146">
        <f t="shared" si="42"/>
        <v>1.5482900919660869E-2</v>
      </c>
      <c r="D1084" s="143">
        <f>IF('##zz500##'!K1084="","",IF('##zz500##'!K1084="yes",D1083,IF('##zz500##'!T1084&lt;&gt;0,D1083*(1+'##zz500##'!T1084),D1083*(1+C1084))))</f>
        <v>5.5367935856550758</v>
      </c>
      <c r="E1084" s="6">
        <f t="shared" si="43"/>
        <v>0</v>
      </c>
      <c r="F1084" s="17">
        <f>D1084/MAX(D$240:D1084)-1</f>
        <v>-4.3285626203967142E-2</v>
      </c>
      <c r="G1084" s="66">
        <f>IF('##zz500##'!K1084="","",IF('##zz500##'!K1084="no",G1083*(1+E1084),IF('##zz500##'!T1084&lt;&gt;0,G1083*(1+'##zz500##'!T1084),G1083*(1+'##zz500##'!P1084))))</f>
        <v>16.455043963978238</v>
      </c>
      <c r="H1084" s="6">
        <f t="shared" si="44"/>
        <v>-3.2361150510827885E-3</v>
      </c>
      <c r="I1084" s="17">
        <f>G1084/MAX(G$240:G1084)-1</f>
        <v>-5.7522237210637095E-2</v>
      </c>
      <c r="N1084" s="20"/>
      <c r="O1084" s="20"/>
      <c r="S1084" s="192"/>
      <c r="Y1084" s="39"/>
      <c r="Z1084" s="39"/>
      <c r="AA1084" s="17"/>
      <c r="AC1084" s="142"/>
      <c r="AE1084" s="17"/>
      <c r="AG1084" s="66"/>
      <c r="AI1084" s="17"/>
    </row>
    <row r="1085" spans="1:36" x14ac:dyDescent="0.25">
      <c r="A1085" s="180">
        <f>IF('##zz500##'!B1085&lt;&gt;"",'##zz500##'!B1085,"")</f>
        <v>40722</v>
      </c>
      <c r="B1085" s="192">
        <v>18736.240000000002</v>
      </c>
      <c r="C1085" s="146">
        <f t="shared" si="42"/>
        <v>3.6834109370948998E-3</v>
      </c>
      <c r="D1085" s="143">
        <f>IF('##zz500##'!K1085="","",IF('##zz500##'!K1085="yes",D1084,IF('##zz500##'!T1085&lt;&gt;0,D1084*(1+'##zz500##'!T1085),D1084*(1+C1085))))</f>
        <v>5.4974621316945713</v>
      </c>
      <c r="E1085" s="6">
        <f t="shared" si="43"/>
        <v>-7.1036518432627815E-3</v>
      </c>
      <c r="F1085" s="17">
        <f>D1085/MAX(D$240:D1085)-1</f>
        <v>-5.0081792028859429E-2</v>
      </c>
      <c r="G1085" s="66">
        <f>IF('##zz500##'!K1085="","",IF('##zz500##'!K1085="no",G1084*(1+E1085),IF('##zz500##'!T1085&lt;&gt;0,G1084*(1+'##zz500##'!T1085),G1084*(1+'##zz500##'!P1085))))</f>
        <v>16.338153060592553</v>
      </c>
      <c r="H1085" s="6">
        <f t="shared" si="44"/>
        <v>-7.1036518432627815E-3</v>
      </c>
      <c r="I1085" s="17">
        <f>G1085/MAX(G$240:G1085)-1</f>
        <v>-6.4217271107509966E-2</v>
      </c>
      <c r="N1085" s="20"/>
      <c r="O1085" s="20"/>
      <c r="S1085" s="192"/>
      <c r="Y1085" s="39"/>
      <c r="Z1085" s="39"/>
      <c r="AA1085" s="17"/>
      <c r="AC1085" s="142"/>
      <c r="AE1085" s="17"/>
      <c r="AG1085" s="66"/>
      <c r="AI1085" s="17"/>
    </row>
    <row r="1086" spans="1:36" x14ac:dyDescent="0.25">
      <c r="A1086" s="180">
        <f>IF('##zz500##'!B1086&lt;&gt;"",'##zz500##'!B1086,"")</f>
        <v>40723</v>
      </c>
      <c r="B1086" s="192">
        <v>18616.650000000001</v>
      </c>
      <c r="C1086" s="146">
        <f t="shared" si="42"/>
        <v>-6.3828174703142171E-3</v>
      </c>
      <c r="D1086" s="143">
        <f>IF('##zz500##'!K1086="","",IF('##zz500##'!K1086="yes",D1085,IF('##zz500##'!T1086&lt;&gt;0,D1085*(1+'##zz500##'!T1086),D1085*(1+C1086))))</f>
        <v>5.4592961091516843</v>
      </c>
      <c r="E1086" s="6">
        <f t="shared" si="43"/>
        <v>-6.9424802988360401E-3</v>
      </c>
      <c r="F1086" s="17">
        <f>D1086/MAX(D$240:D1086)-1</f>
        <v>-5.6676580473204674E-2</v>
      </c>
      <c r="G1086" s="66">
        <f>IF('##zz500##'!K1086="","",IF('##zz500##'!K1086="no",G1085*(1+E1086),IF('##zz500##'!T1086&lt;&gt;0,G1085*(1+'##zz500##'!T1086),G1085*(1+'##zz500##'!P1086))))</f>
        <v>16.22472575485002</v>
      </c>
      <c r="H1086" s="6">
        <f t="shared" si="44"/>
        <v>-6.9424802988361511E-3</v>
      </c>
      <c r="I1086" s="17">
        <f>G1086/MAX(G$240:G1086)-1</f>
        <v>-7.0713924266837203E-2</v>
      </c>
      <c r="N1086" s="20"/>
      <c r="O1086" s="20"/>
      <c r="S1086" s="192"/>
      <c r="Y1086" s="39"/>
      <c r="Z1086" s="39"/>
      <c r="AA1086" s="17"/>
      <c r="AC1086" s="142"/>
      <c r="AE1086" s="17"/>
      <c r="AG1086" s="66"/>
      <c r="AI1086" s="17"/>
    </row>
    <row r="1087" spans="1:36" x14ac:dyDescent="0.25">
      <c r="A1087" s="180">
        <f>IF('##zz500##'!B1087&lt;&gt;"",'##zz500##'!B1087,"")</f>
        <v>40724</v>
      </c>
      <c r="B1087" s="192">
        <v>18769.7</v>
      </c>
      <c r="C1087" s="146">
        <f t="shared" si="42"/>
        <v>8.2211353814998223E-3</v>
      </c>
      <c r="D1087" s="143">
        <f>IF('##zz500##'!K1087="","",IF('##zz500##'!K1087="yes",D1086,IF('##zz500##'!T1087&lt;&gt;0,D1086*(1+'##zz500##'!T1087),D1086*(1+C1087))))</f>
        <v>5.4592961091516843</v>
      </c>
      <c r="E1087" s="6">
        <f t="shared" si="43"/>
        <v>0</v>
      </c>
      <c r="F1087" s="17">
        <f>D1087/MAX(D$240:D1087)-1</f>
        <v>-5.6676580473204674E-2</v>
      </c>
      <c r="G1087" s="66">
        <f>IF('##zz500##'!K1087="","",IF('##zz500##'!K1087="no",G1086*(1+E1087),IF('##zz500##'!T1087&lt;&gt;0,G1086*(1+'##zz500##'!T1087),G1086*(1+'##zz500##'!P1087))))</f>
        <v>16.108604941746798</v>
      </c>
      <c r="H1087" s="6">
        <f t="shared" si="44"/>
        <v>-7.1570277894226209E-3</v>
      </c>
      <c r="I1087" s="17">
        <f>G1087/MAX(G$240:G1087)-1</f>
        <v>-7.7364850535182939E-2</v>
      </c>
      <c r="N1087" s="20"/>
      <c r="O1087" s="20"/>
      <c r="S1087" s="192"/>
      <c r="Y1087" s="39"/>
      <c r="Z1087" s="39"/>
      <c r="AA1087" s="17"/>
      <c r="AC1087" s="142"/>
      <c r="AE1087" s="17"/>
      <c r="AG1087" s="66"/>
      <c r="AI1087" s="17"/>
    </row>
    <row r="1088" spans="1:36" x14ac:dyDescent="0.25">
      <c r="A1088" s="180">
        <f>IF('##zz500##'!B1088&lt;&gt;"",'##zz500##'!B1088,"")</f>
        <v>40725</v>
      </c>
      <c r="B1088" s="192">
        <v>18874.36</v>
      </c>
      <c r="C1088" s="146">
        <f t="shared" si="42"/>
        <v>5.5760081407800755E-3</v>
      </c>
      <c r="D1088" s="143">
        <f>IF('##zz500##'!K1088="","",IF('##zz500##'!K1088="yes",D1087,IF('##zz500##'!T1088&lt;&gt;0,D1087*(1+'##zz500##'!T1088),D1087*(1+C1088))))</f>
        <v>5.4897371886992428</v>
      </c>
      <c r="E1088" s="6">
        <f t="shared" si="43"/>
        <v>5.5760081407800755E-3</v>
      </c>
      <c r="F1088" s="17">
        <f>D1088/MAX(D$240:D1088)-1</f>
        <v>-5.1416601406534812E-2</v>
      </c>
      <c r="G1088" s="66">
        <f>IF('##zz500##'!K1088="","",IF('##zz500##'!K1088="no",G1087*(1+E1088),IF('##zz500##'!T1088&lt;&gt;0,G1087*(1+'##zz500##'!T1088),G1087*(1+'##zz500##'!P1088))))</f>
        <v>16.198426654038588</v>
      </c>
      <c r="H1088" s="6">
        <f t="shared" si="44"/>
        <v>5.5760081407800755E-3</v>
      </c>
      <c r="I1088" s="17">
        <f>G1088/MAX(G$240:G1088)-1</f>
        <v>-7.22202294307972E-2</v>
      </c>
      <c r="N1088" s="20"/>
      <c r="O1088" s="20"/>
      <c r="S1088" s="192"/>
      <c r="Y1088" s="39"/>
      <c r="Z1088" s="39"/>
      <c r="AA1088" s="17"/>
      <c r="AC1088" s="142"/>
      <c r="AE1088" s="17"/>
      <c r="AF1088" s="14"/>
      <c r="AG1088" s="66"/>
      <c r="AI1088" s="17"/>
      <c r="AJ1088" s="14"/>
    </row>
    <row r="1089" spans="1:35" x14ac:dyDescent="0.25">
      <c r="A1089" s="180">
        <f>IF('##zz500##'!B1089&lt;&gt;"",'##zz500##'!B1089,"")</f>
        <v>40728</v>
      </c>
      <c r="B1089" s="192">
        <v>19208.189999999999</v>
      </c>
      <c r="C1089" s="146">
        <f t="shared" si="42"/>
        <v>1.7686957332592845E-2</v>
      </c>
      <c r="D1089" s="143">
        <f>IF('##zz500##'!K1089="","",IF('##zz500##'!K1089="yes",D1088,IF('##zz500##'!T1089&lt;&gt;0,D1088*(1+'##zz500##'!T1089),D1088*(1+C1089))))</f>
        <v>5.5868339361229147</v>
      </c>
      <c r="E1089" s="6">
        <f t="shared" si="43"/>
        <v>1.7686957332592845E-2</v>
      </c>
      <c r="F1089" s="17">
        <f>D1089/MAX(D$240:D1089)-1</f>
        <v>-3.4639047309206306E-2</v>
      </c>
      <c r="G1089" s="66">
        <f>IF('##zz500##'!K1089="","",IF('##zz500##'!K1089="no",G1088*(1+E1089),IF('##zz500##'!T1089&lt;&gt;0,G1088*(1+'##zz500##'!T1089),G1088*(1+'##zz500##'!P1089))))</f>
        <v>16.484927535123703</v>
      </c>
      <c r="H1089" s="6">
        <f t="shared" si="44"/>
        <v>1.7686957332592845E-2</v>
      </c>
      <c r="I1089" s="17">
        <f>G1089/MAX(G$240:G1089)-1</f>
        <v>-5.5810628214696956E-2</v>
      </c>
      <c r="N1089" s="20"/>
      <c r="O1089" s="20"/>
      <c r="S1089" s="192"/>
      <c r="Y1089" s="39"/>
      <c r="Z1089" s="39"/>
      <c r="AA1089" s="17"/>
      <c r="AC1089" s="142"/>
      <c r="AE1089" s="17"/>
      <c r="AG1089" s="66"/>
      <c r="AI1089" s="17"/>
    </row>
    <row r="1090" spans="1:35" x14ac:dyDescent="0.25">
      <c r="A1090" s="180">
        <f>IF('##zz500##'!B1090&lt;&gt;"",'##zz500##'!B1090,"")</f>
        <v>40729</v>
      </c>
      <c r="B1090" s="192">
        <v>19245.810000000001</v>
      </c>
      <c r="C1090" s="146">
        <f t="shared" si="42"/>
        <v>1.9585395604688749E-3</v>
      </c>
      <c r="D1090" s="143">
        <f>IF('##zz500##'!K1090="","",IF('##zz500##'!K1090="yes",D1089,IF('##zz500##'!T1090&lt;&gt;0,D1089*(1+'##zz500##'!T1090),D1089*(1+C1090))))</f>
        <v>5.5977759714045812</v>
      </c>
      <c r="E1090" s="6">
        <f t="shared" si="43"/>
        <v>1.9585395604688749E-3</v>
      </c>
      <c r="F1090" s="17">
        <f>D1090/MAX(D$240:D1090)-1</f>
        <v>-3.2748349693229484E-2</v>
      </c>
      <c r="G1090" s="66">
        <f>IF('##zz500##'!K1090="","",IF('##zz500##'!K1090="no",G1089*(1+E1090),IF('##zz500##'!T1090&lt;&gt;0,G1089*(1+'##zz500##'!T1090),G1089*(1+'##zz500##'!P1090))))</f>
        <v>16.517213917852704</v>
      </c>
      <c r="H1090" s="6">
        <f t="shared" si="44"/>
        <v>1.9585395604688749E-3</v>
      </c>
      <c r="I1090" s="17">
        <f>G1090/MAX(G$240:G1090)-1</f>
        <v>-5.3961395977481286E-2</v>
      </c>
      <c r="N1090" s="20"/>
      <c r="O1090" s="20"/>
      <c r="S1090" s="192"/>
      <c r="Y1090" s="39"/>
      <c r="Z1090" s="39"/>
      <c r="AA1090" s="17"/>
      <c r="AC1090" s="142"/>
      <c r="AE1090" s="17"/>
      <c r="AG1090" s="66"/>
      <c r="AI1090" s="17"/>
    </row>
    <row r="1091" spans="1:35" x14ac:dyDescent="0.25">
      <c r="A1091" s="180">
        <f>IF('##zz500##'!B1091&lt;&gt;"",'##zz500##'!B1091,"")</f>
        <v>40730</v>
      </c>
      <c r="B1091" s="192">
        <v>19327.63</v>
      </c>
      <c r="C1091" s="146">
        <f t="shared" si="42"/>
        <v>4.2513149615421852E-3</v>
      </c>
      <c r="D1091" s="143">
        <f>IF('##zz500##'!K1091="","",IF('##zz500##'!K1091="yes",D1090,IF('##zz500##'!T1091&lt;&gt;0,D1090*(1+'##zz500##'!T1091),D1090*(1+C1091))))</f>
        <v>5.6215738801431749</v>
      </c>
      <c r="E1091" s="6">
        <f t="shared" si="43"/>
        <v>4.2513149615421852E-3</v>
      </c>
      <c r="F1091" s="17">
        <f>D1091/MAX(D$240:D1091)-1</f>
        <v>-2.863625828070393E-2</v>
      </c>
      <c r="G1091" s="66">
        <f>IF('##zz500##'!K1091="","",IF('##zz500##'!K1091="no",G1090*(1+E1091),IF('##zz500##'!T1091&lt;&gt;0,G1090*(1+'##zz500##'!T1091),G1090*(1+'##zz500##'!P1091))))</f>
        <v>16.587433796504666</v>
      </c>
      <c r="H1091" s="6">
        <f t="shared" si="44"/>
        <v>4.2513149615421852E-3</v>
      </c>
      <c r="I1091" s="17">
        <f>G1091/MAX(G$240:G1091)-1</f>
        <v>-4.9939487906003777E-2</v>
      </c>
      <c r="N1091" s="20"/>
      <c r="O1091" s="20"/>
      <c r="S1091" s="192"/>
      <c r="Y1091" s="39"/>
      <c r="Z1091" s="39"/>
      <c r="AA1091" s="17"/>
      <c r="AC1091" s="142"/>
      <c r="AE1091" s="17"/>
      <c r="AG1091" s="66"/>
      <c r="AI1091" s="17"/>
    </row>
    <row r="1092" spans="1:35" x14ac:dyDescent="0.25">
      <c r="A1092" s="180">
        <f>IF('##zz500##'!B1092&lt;&gt;"",'##zz500##'!B1092,"")</f>
        <v>40731</v>
      </c>
      <c r="B1092" s="192">
        <v>19357.099999999999</v>
      </c>
      <c r="C1092" s="146">
        <f t="shared" ref="C1092:C1155" si="45">IF(AND(B1091&gt;0,B1092&gt;0),B1092/B1091-1,"")</f>
        <v>1.5247601490713247E-3</v>
      </c>
      <c r="D1092" s="143">
        <f>IF('##zz500##'!K1092="","",IF('##zz500##'!K1092="yes",D1091,IF('##zz500##'!T1092&lt;&gt;0,D1091*(1+'##zz500##'!T1092),D1091*(1+C1092))))</f>
        <v>5.6301454319706776</v>
      </c>
      <c r="E1092" s="6">
        <f t="shared" si="43"/>
        <v>1.5247601490713247E-3</v>
      </c>
      <c r="F1092" s="17">
        <f>D1092/MAX(D$240:D1092)-1</f>
        <v>-2.7155161557077534E-2</v>
      </c>
      <c r="G1092" s="66">
        <f>IF('##zz500##'!K1092="","",IF('##zz500##'!K1092="no",G1091*(1+E1092),IF('##zz500##'!T1092&lt;&gt;0,G1091*(1+'##zz500##'!T1092),G1091*(1+'##zz500##'!P1092))))</f>
        <v>16.612725654532934</v>
      </c>
      <c r="H1092" s="6">
        <f t="shared" si="44"/>
        <v>1.5247601490713247E-3</v>
      </c>
      <c r="I1092" s="17">
        <f>G1092/MAX(G$240:G1092)-1</f>
        <v>-4.8490873497956555E-2</v>
      </c>
      <c r="N1092" s="20"/>
      <c r="O1092" s="20"/>
      <c r="S1092" s="192"/>
      <c r="Y1092" s="39"/>
      <c r="Z1092" s="39"/>
      <c r="AA1092" s="17"/>
      <c r="AC1092" s="142"/>
      <c r="AE1092" s="17"/>
      <c r="AG1092" s="66"/>
      <c r="AI1092" s="17"/>
    </row>
    <row r="1093" spans="1:35" x14ac:dyDescent="0.25">
      <c r="A1093" s="180">
        <f>IF('##zz500##'!B1093&lt;&gt;"",'##zz500##'!B1093,"")</f>
        <v>40732</v>
      </c>
      <c r="B1093" s="192">
        <v>19237.43</v>
      </c>
      <c r="C1093" s="146">
        <f t="shared" si="45"/>
        <v>-6.1822277097292044E-3</v>
      </c>
      <c r="D1093" s="143">
        <f>IF('##zz500##'!K1093="","",IF('##zz500##'!K1093="yes",D1092,IF('##zz500##'!T1093&lt;&gt;0,D1092*(1+'##zz500##'!T1093),D1092*(1+C1093))))</f>
        <v>5.5953385908713429</v>
      </c>
      <c r="E1093" s="6">
        <f t="shared" si="43"/>
        <v>-6.1822277097293155E-3</v>
      </c>
      <c r="F1093" s="17">
        <f>D1093/MAX(D$240:D1093)-1</f>
        <v>-3.3169509874566461E-2</v>
      </c>
      <c r="G1093" s="66">
        <f>IF('##zz500##'!K1093="","",IF('##zz500##'!K1093="no",G1092*(1+E1093),IF('##zz500##'!T1093&lt;&gt;0,G1092*(1+'##zz500##'!T1093),G1092*(1+'##zz500##'!P1093))))</f>
        <v>16.510022001657351</v>
      </c>
      <c r="H1093" s="6">
        <f t="shared" si="44"/>
        <v>-6.1822277097292044E-3</v>
      </c>
      <c r="I1093" s="17">
        <f>G1093/MAX(G$240:G1093)-1</f>
        <v>-5.4373319585877766E-2</v>
      </c>
      <c r="N1093" s="20"/>
      <c r="O1093" s="20"/>
      <c r="S1093" s="192"/>
      <c r="Y1093" s="39"/>
      <c r="Z1093" s="39"/>
      <c r="AA1093" s="17"/>
      <c r="AC1093" s="142"/>
      <c r="AE1093" s="17"/>
      <c r="AG1093" s="66"/>
      <c r="AI1093" s="17"/>
    </row>
    <row r="1094" spans="1:35" x14ac:dyDescent="0.25">
      <c r="A1094" s="180">
        <f>IF('##zz500##'!B1094&lt;&gt;"",'##zz500##'!B1094,"")</f>
        <v>40735</v>
      </c>
      <c r="B1094" s="192">
        <v>19471.11</v>
      </c>
      <c r="C1094" s="146">
        <f t="shared" si="45"/>
        <v>1.2147152712186582E-2</v>
      </c>
      <c r="D1094" s="143">
        <f>IF('##zz500##'!K1094="","",IF('##zz500##'!K1094="yes",D1093,IF('##zz500##'!T1094&lt;&gt;0,D1093*(1+'##zz500##'!T1094),D1093*(1+C1094))))</f>
        <v>5.6633060232110477</v>
      </c>
      <c r="E1094" s="6">
        <f t="shared" si="43"/>
        <v>1.2147152712186582E-2</v>
      </c>
      <c r="F1094" s="17">
        <f>D1094/MAX(D$240:D1094)-1</f>
        <v>-2.1425272264214645E-2</v>
      </c>
      <c r="G1094" s="66">
        <f>IF('##zz500##'!K1094="","",IF('##zz500##'!K1094="no",G1093*(1+E1094),IF('##zz500##'!T1094&lt;&gt;0,G1093*(1+'##zz500##'!T1094),G1093*(1+'##zz500##'!P1094))))</f>
        <v>16.710571760193044</v>
      </c>
      <c r="H1094" s="6">
        <f t="shared" si="44"/>
        <v>1.2147152712186582E-2</v>
      </c>
      <c r="I1094" s="17">
        <f>G1094/MAX(G$240:G1094)-1</f>
        <v>-4.2886647890169272E-2</v>
      </c>
      <c r="N1094" s="20"/>
      <c r="O1094" s="20"/>
      <c r="S1094" s="192"/>
      <c r="Y1094" s="39"/>
      <c r="Z1094" s="39"/>
      <c r="AA1094" s="17"/>
      <c r="AC1094" s="142"/>
      <c r="AE1094" s="17"/>
      <c r="AG1094" s="66"/>
      <c r="AI1094" s="17"/>
    </row>
    <row r="1095" spans="1:35" x14ac:dyDescent="0.25">
      <c r="A1095" s="180">
        <f>IF('##zz500##'!B1095&lt;&gt;"",'##zz500##'!B1095,"")</f>
        <v>40736</v>
      </c>
      <c r="B1095" s="192">
        <v>19142.57</v>
      </c>
      <c r="C1095" s="146">
        <f t="shared" si="45"/>
        <v>-1.6873203428053207E-2</v>
      </c>
      <c r="D1095" s="143">
        <f>IF('##zz500##'!K1095="","",IF('##zz500##'!K1095="yes",D1094,IF('##zz500##'!T1095&lt;&gt;0,D1094*(1+'##zz500##'!T1095),D1094*(1+C1095))))</f>
        <v>5.5677479086060888</v>
      </c>
      <c r="E1095" s="6">
        <f t="shared" si="43"/>
        <v>-1.6873203428053207E-2</v>
      </c>
      <c r="F1095" s="17">
        <f>D1095/MAX(D$240:D1095)-1</f>
        <v>-3.7936962714852362E-2</v>
      </c>
      <c r="G1095" s="66">
        <f>IF('##zz500##'!K1095="","",IF('##zz500##'!K1095="no",G1094*(1+E1095),IF('##zz500##'!T1095&lt;&gt;0,G1094*(1+'##zz500##'!T1095),G1094*(1+'##zz500##'!P1095))))</f>
        <v>16.428610883484225</v>
      </c>
      <c r="H1095" s="6">
        <f t="shared" si="44"/>
        <v>-1.6873203428053207E-2</v>
      </c>
      <c r="I1095" s="17">
        <f>G1095/MAX(G$240:G1095)-1</f>
        <v>-5.9036216184024437E-2</v>
      </c>
      <c r="N1095" s="20"/>
      <c r="O1095" s="20"/>
      <c r="S1095" s="192"/>
      <c r="Y1095" s="39"/>
      <c r="Z1095" s="39"/>
      <c r="AA1095" s="17"/>
      <c r="AC1095" s="142"/>
      <c r="AE1095" s="17"/>
      <c r="AG1095" s="66"/>
      <c r="AI1095" s="17"/>
    </row>
    <row r="1096" spans="1:35" x14ac:dyDescent="0.25">
      <c r="A1096" s="180">
        <f>IF('##zz500##'!B1096&lt;&gt;"",'##zz500##'!B1096,"")</f>
        <v>40737</v>
      </c>
      <c r="B1096" s="192">
        <v>19504.169999999998</v>
      </c>
      <c r="C1096" s="146">
        <f t="shared" si="45"/>
        <v>1.8889835586339609E-2</v>
      </c>
      <c r="D1096" s="143">
        <f>IF('##zz500##'!K1096="","",IF('##zz500##'!K1096="yes",D1095,IF('##zz500##'!T1096&lt;&gt;0,D1095*(1+'##zz500##'!T1096),D1095*(1+C1096))))</f>
        <v>5.6729217511858439</v>
      </c>
      <c r="E1096" s="6">
        <f t="shared" si="43"/>
        <v>1.8889835586339609E-2</v>
      </c>
      <c r="F1096" s="17">
        <f>D1096/MAX(D$240:D1096)-1</f>
        <v>-1.9763750116841394E-2</v>
      </c>
      <c r="G1096" s="66">
        <f>IF('##zz500##'!K1096="","",IF('##zz500##'!K1096="no",G1095*(1+E1096),IF('##zz500##'!T1096&lt;&gt;0,G1095*(1+'##zz500##'!T1096),G1095*(1+'##zz500##'!P1096))))</f>
        <v>16.738944641985192</v>
      </c>
      <c r="H1096" s="6">
        <f t="shared" si="44"/>
        <v>1.8889835586339609E-2</v>
      </c>
      <c r="I1096" s="17">
        <f>G1096/MAX(G$240:G1096)-1</f>
        <v>-4.1261565015040635E-2</v>
      </c>
      <c r="N1096" s="20"/>
      <c r="O1096" s="20"/>
      <c r="S1096" s="192"/>
      <c r="Y1096" s="39"/>
      <c r="Z1096" s="39"/>
      <c r="AA1096" s="17"/>
      <c r="AC1096" s="142"/>
      <c r="AE1096" s="17"/>
      <c r="AG1096" s="66"/>
      <c r="AI1096" s="17"/>
    </row>
    <row r="1097" spans="1:35" x14ac:dyDescent="0.25">
      <c r="A1097" s="180">
        <f>IF('##zz500##'!B1097&lt;&gt;"",'##zz500##'!B1097,"")</f>
        <v>40738</v>
      </c>
      <c r="B1097" s="192">
        <v>19838.580000000002</v>
      </c>
      <c r="C1097" s="146">
        <f t="shared" si="45"/>
        <v>1.7145564256259238E-2</v>
      </c>
      <c r="D1097" s="143">
        <f>IF('##zz500##'!K1097="","",IF('##zz500##'!K1097="yes",D1096,IF('##zz500##'!T1097&lt;&gt;0,D1096*(1+'##zz500##'!T1097),D1096*(1+C1097))))</f>
        <v>5.7701871955915314</v>
      </c>
      <c r="E1097" s="6">
        <f t="shared" si="43"/>
        <v>1.7145564256259238E-2</v>
      </c>
      <c r="F1097" s="17">
        <f>D1097/MAX(D$240:D1097)-1</f>
        <v>-2.9570465081550923E-3</v>
      </c>
      <c r="G1097" s="66">
        <f>IF('##zz500##'!K1097="","",IF('##zz500##'!K1097="no",G1096*(1+E1097),IF('##zz500##'!T1097&lt;&gt;0,G1096*(1+'##zz500##'!T1097),G1096*(1+'##zz500##'!P1097))))</f>
        <v>17.025943292926314</v>
      </c>
      <c r="H1097" s="6">
        <f t="shared" si="44"/>
        <v>1.7145564256259238E-2</v>
      </c>
      <c r="I1097" s="17">
        <f>G1097/MAX(G$240:G1097)-1</f>
        <v>-2.4823453573060705E-2</v>
      </c>
      <c r="N1097" s="20"/>
      <c r="O1097" s="20"/>
      <c r="S1097" s="192"/>
      <c r="Y1097" s="39"/>
      <c r="Z1097" s="39"/>
      <c r="AA1097" s="17"/>
      <c r="AC1097" s="142"/>
      <c r="AE1097" s="17"/>
      <c r="AG1097" s="66"/>
      <c r="AI1097" s="17"/>
    </row>
    <row r="1098" spans="1:35" x14ac:dyDescent="0.25">
      <c r="A1098" s="180">
        <f>IF('##zz500##'!B1098&lt;&gt;"",'##zz500##'!B1098,"")</f>
        <v>40739</v>
      </c>
      <c r="B1098" s="192">
        <v>20039.89</v>
      </c>
      <c r="C1098" s="146">
        <f t="shared" si="45"/>
        <v>1.0147399662677303E-2</v>
      </c>
      <c r="D1098" s="143">
        <f>IF('##zz500##'!K1098="","",IF('##zz500##'!K1098="yes",D1097,IF('##zz500##'!T1098&lt;&gt;0,D1097*(1+'##zz500##'!T1098),D1097*(1+C1098))))</f>
        <v>5.8287395911936617</v>
      </c>
      <c r="E1098" s="6">
        <f t="shared" si="43"/>
        <v>1.0147399662677303E-2</v>
      </c>
      <c r="F1098" s="17">
        <f>D1098/MAX(D$240:D1098)-1</f>
        <v>0</v>
      </c>
      <c r="G1098" s="66">
        <f>IF('##zz500##'!K1098="","",IF('##zz500##'!K1098="no",G1097*(1+E1098),IF('##zz500##'!T1098&lt;&gt;0,G1097*(1+'##zz500##'!T1098),G1097*(1+'##zz500##'!P1098))))</f>
        <v>17.198712344153716</v>
      </c>
      <c r="H1098" s="6">
        <f t="shared" si="44"/>
        <v>1.0147399662677303E-2</v>
      </c>
      <c r="I1098" s="17">
        <f>G1098/MAX(G$240:G1098)-1</f>
        <v>-1.4927947414797194E-2</v>
      </c>
      <c r="N1098" s="20"/>
      <c r="O1098" s="20"/>
      <c r="S1098" s="192"/>
      <c r="Y1098" s="39"/>
      <c r="Z1098" s="39"/>
      <c r="AA1098" s="17"/>
      <c r="AC1098" s="142"/>
      <c r="AE1098" s="17"/>
      <c r="AG1098" s="66"/>
      <c r="AI1098" s="17"/>
    </row>
    <row r="1099" spans="1:35" x14ac:dyDescent="0.25">
      <c r="A1099" s="180">
        <f>IF('##zz500##'!B1099&lt;&gt;"",'##zz500##'!B1099,"")</f>
        <v>40742</v>
      </c>
      <c r="B1099" s="192">
        <v>19924.830000000002</v>
      </c>
      <c r="C1099" s="146">
        <f t="shared" si="45"/>
        <v>-5.7415484815533935E-3</v>
      </c>
      <c r="D1099" s="143">
        <f>IF('##zz500##'!K1099="","",IF('##zz500##'!K1099="yes",D1098,IF('##zz500##'!T1099&lt;&gt;0,D1098*(1+'##zz500##'!T1099),D1098*(1+C1099))))</f>
        <v>5.7952736002444736</v>
      </c>
      <c r="E1099" s="6">
        <f t="shared" si="43"/>
        <v>-5.7415484815533935E-3</v>
      </c>
      <c r="F1099" s="17">
        <f>D1099/MAX(D$240:D1099)-1</f>
        <v>-5.7415484815533935E-3</v>
      </c>
      <c r="G1099" s="66">
        <f>IF('##zz500##'!K1099="","",IF('##zz500##'!K1099="no",G1098*(1+E1099),IF('##zz500##'!T1099&lt;&gt;0,G1098*(1+'##zz500##'!T1099),G1098*(1+'##zz500##'!P1099))))</f>
        <v>17.099965103409467</v>
      </c>
      <c r="H1099" s="6">
        <f t="shared" si="44"/>
        <v>-5.7415484815533935E-3</v>
      </c>
      <c r="I1099" s="17">
        <f>G1099/MAX(G$240:G1099)-1</f>
        <v>-2.0583786362538437E-2</v>
      </c>
      <c r="N1099" s="20"/>
      <c r="O1099" s="20"/>
      <c r="S1099" s="192"/>
      <c r="Y1099" s="39"/>
      <c r="Z1099" s="39"/>
      <c r="AA1099" s="17"/>
      <c r="AC1099" s="142"/>
      <c r="AE1099" s="17"/>
      <c r="AG1099" s="66"/>
      <c r="AI1099" s="17"/>
    </row>
    <row r="1100" spans="1:35" x14ac:dyDescent="0.25">
      <c r="A1100" s="180">
        <f>IF('##zz500##'!B1100&lt;&gt;"",'##zz500##'!B1100,"")</f>
        <v>40743</v>
      </c>
      <c r="B1100" s="192">
        <v>19807</v>
      </c>
      <c r="C1100" s="146">
        <f t="shared" si="45"/>
        <v>-5.9137267419597794E-3</v>
      </c>
      <c r="D1100" s="143">
        <f>IF('##zz500##'!K1100="","",IF('##zz500##'!K1100="yes",D1099,IF('##zz500##'!T1100&lt;&gt;0,D1099*(1+'##zz500##'!T1100),D1099*(1+C1100))))</f>
        <v>5.7610019357777347</v>
      </c>
      <c r="E1100" s="6">
        <f t="shared" si="43"/>
        <v>-5.9137267419596684E-3</v>
      </c>
      <c r="F1100" s="17">
        <f>D1100/MAX(D$240:D1100)-1</f>
        <v>-1.1621321274717489E-2</v>
      </c>
      <c r="G1100" s="66">
        <f>IF('##zz500##'!K1100="","",IF('##zz500##'!K1100="no",G1099*(1+E1100),IF('##zz500##'!T1100&lt;&gt;0,G1099*(1+'##zz500##'!T1100),G1099*(1+'##zz500##'!P1100))))</f>
        <v>16.998840582490857</v>
      </c>
      <c r="H1100" s="6">
        <f t="shared" si="44"/>
        <v>-5.9137267419596684E-3</v>
      </c>
      <c r="I1100" s="17">
        <f>G1100/MAX(G$240:G1100)-1</f>
        <v>-2.6375786216635277E-2</v>
      </c>
      <c r="N1100" s="20"/>
      <c r="O1100" s="20"/>
      <c r="S1100" s="192"/>
      <c r="Y1100" s="39"/>
      <c r="Z1100" s="39"/>
      <c r="AA1100" s="17"/>
      <c r="AC1100" s="142"/>
      <c r="AE1100" s="17"/>
      <c r="AG1100" s="66"/>
      <c r="AI1100" s="17"/>
    </row>
    <row r="1101" spans="1:35" x14ac:dyDescent="0.25">
      <c r="A1101" s="180">
        <f>IF('##zz500##'!B1101&lt;&gt;"",'##zz500##'!B1101,"")</f>
        <v>40744</v>
      </c>
      <c r="B1101" s="192">
        <v>19823.28</v>
      </c>
      <c r="C1101" s="146">
        <f t="shared" si="45"/>
        <v>8.2193164032906552E-4</v>
      </c>
      <c r="D1101" s="143">
        <f>IF('##zz500##'!K1101="","",IF('##zz500##'!K1101="yes",D1100,IF('##zz500##'!T1101&lt;&gt;0,D1100*(1+'##zz500##'!T1101),D1100*(1+C1101))))</f>
        <v>5.7657370855487473</v>
      </c>
      <c r="E1101" s="6">
        <f t="shared" si="43"/>
        <v>8.2193164032906552E-4</v>
      </c>
      <c r="F1101" s="17">
        <f>D1101/MAX(D$240:D1101)-1</f>
        <v>-1.0808941566046504E-2</v>
      </c>
      <c r="G1101" s="66">
        <f>IF('##zz500##'!K1101="","",IF('##zz500##'!K1101="no",G1100*(1+E1101),IF('##zz500##'!T1101&lt;&gt;0,G1100*(1+'##zz500##'!T1101),G1100*(1+'##zz500##'!P1101))))</f>
        <v>17.012812467414516</v>
      </c>
      <c r="H1101" s="6">
        <f t="shared" si="44"/>
        <v>8.2193164032906552E-4</v>
      </c>
      <c r="I1101" s="17">
        <f>G1101/MAX(G$240:G1101)-1</f>
        <v>-2.5575533669536132E-2</v>
      </c>
      <c r="N1101" s="20"/>
      <c r="O1101" s="20"/>
      <c r="S1101" s="192"/>
      <c r="Y1101" s="39"/>
      <c r="Z1101" s="39"/>
      <c r="AA1101" s="17"/>
      <c r="AC1101" s="142"/>
      <c r="AE1101" s="17"/>
      <c r="AG1101" s="66"/>
      <c r="AI1101" s="17"/>
    </row>
    <row r="1102" spans="1:35" x14ac:dyDescent="0.25">
      <c r="A1102" s="180">
        <f>IF('##zz500##'!B1102&lt;&gt;"",'##zz500##'!B1102,"")</f>
        <v>40745</v>
      </c>
      <c r="B1102" s="192">
        <v>19578.509999999998</v>
      </c>
      <c r="C1102" s="146">
        <f t="shared" si="45"/>
        <v>-1.2347603423853215E-2</v>
      </c>
      <c r="D1102" s="143">
        <f>IF('##zz500##'!K1102="","",IF('##zz500##'!K1102="yes",D1101,IF('##zz500##'!T1102&lt;&gt;0,D1101*(1+'##zz500##'!T1102),D1101*(1+C1102))))</f>
        <v>5.6945440505701885</v>
      </c>
      <c r="E1102" s="6">
        <f t="shared" si="43"/>
        <v>-1.2347603423853104E-2</v>
      </c>
      <c r="F1102" s="17">
        <f>D1102/MAX(D$240:D1102)-1</f>
        <v>-2.3023080466010537E-2</v>
      </c>
      <c r="G1102" s="66">
        <f>IF('##zz500##'!K1102="","",IF('##zz500##'!K1102="no",G1101*(1+E1102),IF('##zz500##'!T1102&lt;&gt;0,G1101*(1+'##zz500##'!T1102),G1101*(1+'##zz500##'!P1102))))</f>
        <v>16.802745005942498</v>
      </c>
      <c r="H1102" s="6">
        <f t="shared" si="44"/>
        <v>-1.2347603423853104E-2</v>
      </c>
      <c r="I1102" s="17">
        <f>G1102/MAX(G$240:G1102)-1</f>
        <v>-3.7607340546284451E-2</v>
      </c>
      <c r="N1102" s="20"/>
      <c r="O1102" s="20"/>
      <c r="S1102" s="192"/>
      <c r="Y1102" s="39"/>
      <c r="Z1102" s="39"/>
      <c r="AA1102" s="17"/>
      <c r="AC1102" s="142"/>
      <c r="AE1102" s="17"/>
      <c r="AG1102" s="66"/>
      <c r="AI1102" s="17"/>
    </row>
    <row r="1103" spans="1:35" x14ac:dyDescent="0.25">
      <c r="A1103" s="180">
        <f>IF('##zz500##'!B1103&lt;&gt;"",'##zz500##'!B1103,"")</f>
        <v>40746</v>
      </c>
      <c r="B1103" s="192">
        <v>19707.03</v>
      </c>
      <c r="C1103" s="146">
        <f t="shared" si="45"/>
        <v>6.564340187276807E-3</v>
      </c>
      <c r="D1103" s="143">
        <f>IF('##zz500##'!K1103="","",IF('##zz500##'!K1103="yes",D1102,IF('##zz500##'!T1103&lt;&gt;0,D1102*(1+'##zz500##'!T1103),D1102*(1+C1103))))</f>
        <v>5.6962368353160775</v>
      </c>
      <c r="E1103" s="6">
        <f t="shared" si="43"/>
        <v>2.9726431666099451E-4</v>
      </c>
      <c r="F1103" s="17">
        <f>D1103/MAX(D$240:D1103)-1</f>
        <v>-2.2732660089631707E-2</v>
      </c>
      <c r="G1103" s="66">
        <f>IF('##zz500##'!K1103="","",IF('##zz500##'!K1103="no",G1102*(1+E1103),IF('##zz500##'!T1103&lt;&gt;0,G1102*(1+'##zz500##'!T1103),G1102*(1+'##zz500##'!P1103))))</f>
        <v>16.807739862454717</v>
      </c>
      <c r="H1103" s="6">
        <f t="shared" si="44"/>
        <v>2.9726431666099451E-4</v>
      </c>
      <c r="I1103" s="17">
        <f>G1103/MAX(G$240:G1103)-1</f>
        <v>-3.7321255550012422E-2</v>
      </c>
      <c r="N1103" s="20"/>
      <c r="O1103" s="20"/>
      <c r="S1103" s="192"/>
      <c r="Y1103" s="39"/>
      <c r="Z1103" s="39"/>
      <c r="AA1103" s="17"/>
      <c r="AC1103" s="142"/>
      <c r="AE1103" s="17"/>
      <c r="AG1103" s="66"/>
      <c r="AI1103" s="17"/>
    </row>
    <row r="1104" spans="1:35" x14ac:dyDescent="0.25">
      <c r="A1104" s="180">
        <f>IF('##zz500##'!B1104&lt;&gt;"",'##zz500##'!B1104,"")</f>
        <v>40749</v>
      </c>
      <c r="B1104" s="192">
        <v>18724.349999999999</v>
      </c>
      <c r="C1104" s="146">
        <f t="shared" si="45"/>
        <v>-4.9864439238180513E-2</v>
      </c>
      <c r="D1104" s="143">
        <f>IF('##zz500##'!K1104="","",IF('##zz500##'!K1104="yes",D1103,IF('##zz500##'!T1104&lt;&gt;0,D1103*(1+'##zz500##'!T1104),D1103*(1+C1104))))</f>
        <v>5.4121971797551733</v>
      </c>
      <c r="E1104" s="6">
        <f t="shared" si="43"/>
        <v>-4.9864439238180513E-2</v>
      </c>
      <c r="F1104" s="17">
        <f>D1104/MAX(D$240:D1104)-1</f>
        <v>-7.1463547980050501E-2</v>
      </c>
      <c r="G1104" s="66">
        <f>IF('##zz500##'!K1104="","",IF('##zz500##'!K1104="no",G1103*(1+E1104),IF('##zz500##'!T1104&lt;&gt;0,G1103*(1+'##zz500##'!T1104),G1103*(1+'##zz500##'!P1104))))</f>
        <v>15.969631339352199</v>
      </c>
      <c r="H1104" s="6">
        <f t="shared" si="44"/>
        <v>-4.9864439238180513E-2</v>
      </c>
      <c r="I1104" s="17">
        <f>G1104/MAX(G$240:G1104)-1</f>
        <v>-8.5324691308526712E-2</v>
      </c>
      <c r="N1104" s="20"/>
      <c r="O1104" s="20"/>
      <c r="S1104" s="192"/>
      <c r="Y1104" s="39"/>
      <c r="Z1104" s="39"/>
      <c r="AA1104" s="17"/>
      <c r="AC1104" s="142"/>
      <c r="AE1104" s="17"/>
      <c r="AG1104" s="66"/>
      <c r="AI1104" s="17"/>
    </row>
    <row r="1105" spans="1:36" x14ac:dyDescent="0.25">
      <c r="A1105" s="180">
        <f>IF('##zz500##'!B1105&lt;&gt;"",'##zz500##'!B1105,"")</f>
        <v>40750</v>
      </c>
      <c r="B1105" s="192">
        <v>18815.73</v>
      </c>
      <c r="C1105" s="146">
        <f t="shared" si="45"/>
        <v>4.8802762178661308E-3</v>
      </c>
      <c r="D1105" s="143">
        <f>IF('##zz500##'!K1105="","",IF('##zz500##'!K1105="yes",D1104,IF('##zz500##'!T1105&lt;&gt;0,D1104*(1+'##zz500##'!T1105),D1104*(1+C1105))))</f>
        <v>5.4121971797551733</v>
      </c>
      <c r="E1105" s="6">
        <f t="shared" si="43"/>
        <v>0</v>
      </c>
      <c r="F1105" s="17">
        <f>D1105/MAX(D$240:D1105)-1</f>
        <v>-7.1463547980050501E-2</v>
      </c>
      <c r="G1105" s="66">
        <f>IF('##zz500##'!K1105="","",IF('##zz500##'!K1105="no",G1104*(1+E1105),IF('##zz500##'!T1105&lt;&gt;0,G1104*(1+'##zz500##'!T1105),G1104*(1+'##zz500##'!P1105))))</f>
        <v>15.90165086379232</v>
      </c>
      <c r="H1105" s="6">
        <f t="shared" si="44"/>
        <v>-4.2568594174345886E-3</v>
      </c>
      <c r="I1105" s="17">
        <f>G1105/MAX(G$240:G1105)-1</f>
        <v>-8.9218335510224955E-2</v>
      </c>
      <c r="N1105" s="20"/>
      <c r="O1105" s="20"/>
      <c r="S1105" s="192"/>
      <c r="Y1105" s="39"/>
      <c r="Z1105" s="39"/>
      <c r="AA1105" s="17"/>
      <c r="AC1105" s="142"/>
      <c r="AE1105" s="17"/>
      <c r="AG1105" s="66"/>
      <c r="AI1105" s="17"/>
    </row>
    <row r="1106" spans="1:36" x14ac:dyDescent="0.25">
      <c r="A1106" s="180">
        <f>IF('##zz500##'!B1106&lt;&gt;"",'##zz500##'!B1106,"")</f>
        <v>40751</v>
      </c>
      <c r="B1106" s="192">
        <v>19060.080000000002</v>
      </c>
      <c r="C1106" s="146">
        <f t="shared" si="45"/>
        <v>1.2986474614591126E-2</v>
      </c>
      <c r="D1106" s="143">
        <f>IF('##zz500##'!K1106="","",IF('##zz500##'!K1106="yes",D1105,IF('##zz500##'!T1106&lt;&gt;0,D1105*(1+'##zz500##'!T1106),D1105*(1+C1106))))</f>
        <v>5.4121971797551733</v>
      </c>
      <c r="E1106" s="6">
        <f t="shared" si="43"/>
        <v>0</v>
      </c>
      <c r="F1106" s="17">
        <f>D1106/MAX(D$240:D1106)-1</f>
        <v>-7.1463547980050501E-2</v>
      </c>
      <c r="G1106" s="66">
        <f>IF('##zz500##'!K1106="","",IF('##zz500##'!K1106="no",G1105*(1+E1106),IF('##zz500##'!T1106&lt;&gt;0,G1105*(1+'##zz500##'!T1106),G1105*(1+'##zz500##'!P1106))))</f>
        <v>15.637353789951755</v>
      </c>
      <c r="H1106" s="6">
        <f t="shared" si="44"/>
        <v>-1.6620731778381748E-2</v>
      </c>
      <c r="I1106" s="17">
        <f>G1106/MAX(G$240:G1106)-1</f>
        <v>-0.10435619326437751</v>
      </c>
      <c r="N1106" s="20"/>
      <c r="O1106" s="20"/>
      <c r="S1106" s="192"/>
      <c r="Y1106" s="39"/>
      <c r="Z1106" s="39"/>
      <c r="AA1106" s="17"/>
      <c r="AC1106" s="142"/>
      <c r="AE1106" s="17"/>
      <c r="AG1106" s="66"/>
      <c r="AI1106" s="17"/>
    </row>
    <row r="1107" spans="1:36" x14ac:dyDescent="0.25">
      <c r="A1107" s="180">
        <f>IF('##zz500##'!B1107&lt;&gt;"",'##zz500##'!B1107,"")</f>
        <v>40752</v>
      </c>
      <c r="B1107" s="192">
        <v>18953.66</v>
      </c>
      <c r="C1107" s="146">
        <f t="shared" si="45"/>
        <v>-5.5833973414592952E-3</v>
      </c>
      <c r="D1107" s="143">
        <f>IF('##zz500##'!K1107="","",IF('##zz500##'!K1107="yes",D1106,IF('##zz500##'!T1107&lt;&gt;0,D1106*(1+'##zz500##'!T1107),D1106*(1+C1107))))</f>
        <v>5.4121971797551733</v>
      </c>
      <c r="E1107" s="6">
        <f t="shared" si="43"/>
        <v>0</v>
      </c>
      <c r="F1107" s="17">
        <f>D1107/MAX(D$240:D1107)-1</f>
        <v>-7.1463547980050501E-2</v>
      </c>
      <c r="G1107" s="66">
        <f>IF('##zz500##'!K1107="","",IF('##zz500##'!K1107="no",G1106*(1+E1107),IF('##zz500##'!T1107&lt;&gt;0,G1106*(1+'##zz500##'!T1107),G1106*(1+'##zz500##'!P1107))))</f>
        <v>15.735220456702164</v>
      </c>
      <c r="H1107" s="6">
        <f t="shared" si="44"/>
        <v>6.2585184210193212E-3</v>
      </c>
      <c r="I1107" s="17">
        <f>G1107/MAX(G$240:G1107)-1</f>
        <v>-9.8750790001250754E-2</v>
      </c>
      <c r="N1107" s="20"/>
      <c r="O1107" s="20"/>
      <c r="S1107" s="192"/>
      <c r="Y1107" s="39"/>
      <c r="Z1107" s="39"/>
      <c r="AA1107" s="17"/>
      <c r="AC1107" s="142"/>
      <c r="AE1107" s="17"/>
      <c r="AG1107" s="66"/>
      <c r="AI1107" s="17"/>
    </row>
    <row r="1108" spans="1:36" x14ac:dyDescent="0.25">
      <c r="A1108" s="180">
        <f>IF('##zz500##'!B1108&lt;&gt;"",'##zz500##'!B1108,"")</f>
        <v>40753</v>
      </c>
      <c r="B1108" s="192">
        <v>18891.599999999999</v>
      </c>
      <c r="C1108" s="146">
        <f t="shared" si="45"/>
        <v>-3.2743016388392387E-3</v>
      </c>
      <c r="D1108" s="143">
        <f>IF('##zz500##'!K1108="","",IF('##zz500##'!K1108="yes",D1107,IF('##zz500##'!T1108&lt;&gt;0,D1107*(1+'##zz500##'!T1108),D1107*(1+C1108))))</f>
        <v>5.4121971797551733</v>
      </c>
      <c r="E1108" s="6">
        <f t="shared" si="43"/>
        <v>0</v>
      </c>
      <c r="F1108" s="17">
        <f>D1108/MAX(D$240:D1108)-1</f>
        <v>-7.1463547980050501E-2</v>
      </c>
      <c r="G1108" s="66">
        <f>IF('##zz500##'!K1108="","",IF('##zz500##'!K1108="no",G1107*(1+E1108),IF('##zz500##'!T1108&lt;&gt;0,G1107*(1+'##zz500##'!T1108),G1107*(1+'##zz500##'!P1108))))</f>
        <v>15.911972340231701</v>
      </c>
      <c r="H1108" s="6">
        <f t="shared" si="44"/>
        <v>1.1232882565318736E-2</v>
      </c>
      <c r="I1108" s="17">
        <f>G1108/MAX(G$240:G1108)-1</f>
        <v>-8.8627163463248504E-2</v>
      </c>
      <c r="N1108" s="20"/>
      <c r="O1108" s="20"/>
      <c r="S1108" s="192"/>
      <c r="Y1108" s="39"/>
      <c r="Z1108" s="39"/>
      <c r="AA1108" s="17"/>
      <c r="AC1108" s="142"/>
      <c r="AE1108" s="17"/>
      <c r="AF1108" s="14"/>
      <c r="AG1108" s="66"/>
      <c r="AI1108" s="17"/>
      <c r="AJ1108" s="14"/>
    </row>
    <row r="1109" spans="1:36" x14ac:dyDescent="0.25">
      <c r="A1109" s="180">
        <f>IF('##zz500##'!B1109&lt;&gt;"",'##zz500##'!B1109,"")</f>
        <v>40756</v>
      </c>
      <c r="B1109" s="192">
        <v>19041.95</v>
      </c>
      <c r="C1109" s="146">
        <f t="shared" si="45"/>
        <v>7.9585635944019462E-3</v>
      </c>
      <c r="D1109" s="143">
        <f>IF('##zz500##'!K1109="","",IF('##zz500##'!K1109="yes",D1108,IF('##zz500##'!T1109&lt;&gt;0,D1108*(1+'##zz500##'!T1109),D1108*(1+C1109))))</f>
        <v>5.4121971797551733</v>
      </c>
      <c r="E1109" s="6">
        <f t="shared" si="43"/>
        <v>0</v>
      </c>
      <c r="F1109" s="17">
        <f>D1109/MAX(D$240:D1109)-1</f>
        <v>-7.1463547980050501E-2</v>
      </c>
      <c r="G1109" s="66">
        <f>IF('##zz500##'!K1109="","",IF('##zz500##'!K1109="no",G1108*(1+E1109),IF('##zz500##'!T1109&lt;&gt;0,G1108*(1+'##zz500##'!T1109),G1108*(1+'##zz500##'!P1109))))</f>
        <v>15.856483689150672</v>
      </c>
      <c r="H1109" s="6">
        <f t="shared" si="44"/>
        <v>-3.4872264666230279E-3</v>
      </c>
      <c r="I1109" s="17">
        <f>G1109/MAX(G$240:G1109)-1</f>
        <v>-9.1805326939780829E-2</v>
      </c>
      <c r="N1109" s="20"/>
      <c r="O1109" s="20"/>
      <c r="S1109" s="192"/>
      <c r="Y1109" s="39"/>
      <c r="Z1109" s="39"/>
      <c r="AA1109" s="17"/>
      <c r="AC1109" s="142"/>
      <c r="AE1109" s="17"/>
      <c r="AG1109" s="66"/>
      <c r="AI1109" s="17"/>
    </row>
    <row r="1110" spans="1:36" x14ac:dyDescent="0.25">
      <c r="A1110" s="180">
        <f>IF('##zz500##'!B1110&lt;&gt;"",'##zz500##'!B1110,"")</f>
        <v>40757</v>
      </c>
      <c r="B1110" s="192">
        <v>19222.439999999999</v>
      </c>
      <c r="C1110" s="146">
        <f t="shared" si="45"/>
        <v>9.4785460522686105E-3</v>
      </c>
      <c r="D1110" s="143">
        <f>IF('##zz500##'!K1110="","",IF('##zz500##'!K1110="yes",D1109,IF('##zz500##'!T1110&lt;&gt;0,D1109*(1+'##zz500##'!T1110),D1109*(1+C1110))))</f>
        <v>5.4121971797551733</v>
      </c>
      <c r="E1110" s="6">
        <f t="shared" si="43"/>
        <v>0</v>
      </c>
      <c r="F1110" s="17">
        <f>D1110/MAX(D$240:D1110)-1</f>
        <v>-7.1463547980050501E-2</v>
      </c>
      <c r="G1110" s="66">
        <f>IF('##zz500##'!K1110="","",IF('##zz500##'!K1110="no",G1109*(1+E1110),IF('##zz500##'!T1110&lt;&gt;0,G1109*(1+'##zz500##'!T1110),G1109*(1+'##zz500##'!P1110))))</f>
        <v>15.97146936469758</v>
      </c>
      <c r="H1110" s="6">
        <f t="shared" si="44"/>
        <v>7.2516503533242016E-3</v>
      </c>
      <c r="I1110" s="17">
        <f>G1110/MAX(G$240:G1110)-1</f>
        <v>-8.5219416717996488E-2</v>
      </c>
      <c r="N1110" s="20"/>
      <c r="O1110" s="20"/>
      <c r="S1110" s="192"/>
      <c r="Y1110" s="39"/>
      <c r="Z1110" s="39"/>
      <c r="AA1110" s="17"/>
      <c r="AC1110" s="142"/>
      <c r="AE1110" s="17"/>
      <c r="AG1110" s="66"/>
      <c r="AI1110" s="17"/>
    </row>
    <row r="1111" spans="1:36" x14ac:dyDescent="0.25">
      <c r="A1111" s="180">
        <f>IF('##zz500##'!B1111&lt;&gt;"",'##zz500##'!B1111,"")</f>
        <v>40758</v>
      </c>
      <c r="B1111" s="192">
        <v>19490.349999999999</v>
      </c>
      <c r="C1111" s="146">
        <f t="shared" si="45"/>
        <v>1.3937356547867985E-2</v>
      </c>
      <c r="D1111" s="143">
        <f>IF('##zz500##'!K1111="","",IF('##zz500##'!K1111="yes",D1110,IF('##zz500##'!T1111&lt;&gt;0,D1110*(1+'##zz500##'!T1111),D1110*(1+C1111))))</f>
        <v>5.4121971797551733</v>
      </c>
      <c r="E1111" s="6">
        <f t="shared" si="43"/>
        <v>0</v>
      </c>
      <c r="F1111" s="17">
        <f>D1111/MAX(D$240:D1111)-1</f>
        <v>-7.1463547980050501E-2</v>
      </c>
      <c r="G1111" s="66">
        <f>IF('##zz500##'!K1111="","",IF('##zz500##'!K1111="no",G1110*(1+E1111),IF('##zz500##'!T1111&lt;&gt;0,G1110*(1+'##zz500##'!T1111),G1110*(1+'##zz500##'!P1111))))</f>
        <v>15.92162325532823</v>
      </c>
      <c r="H1111" s="6">
        <f t="shared" si="44"/>
        <v>-3.1209469981219318E-3</v>
      </c>
      <c r="I1111" s="17">
        <f>G1111/MAX(G$240:G1111)-1</f>
        <v>-8.8074398433330758E-2</v>
      </c>
      <c r="N1111" s="20"/>
      <c r="O1111" s="20"/>
      <c r="S1111" s="192"/>
      <c r="Y1111" s="39"/>
      <c r="Z1111" s="39"/>
      <c r="AA1111" s="17"/>
      <c r="AC1111" s="142"/>
      <c r="AE1111" s="17"/>
      <c r="AG1111" s="66"/>
      <c r="AI1111" s="17"/>
    </row>
    <row r="1112" spans="1:36" x14ac:dyDescent="0.25">
      <c r="A1112" s="180">
        <f>IF('##zz500##'!B1112&lt;&gt;"",'##zz500##'!B1112,"")</f>
        <v>40759</v>
      </c>
      <c r="B1112" s="192">
        <v>19397.5</v>
      </c>
      <c r="C1112" s="146">
        <f t="shared" si="45"/>
        <v>-4.7638959792922764E-3</v>
      </c>
      <c r="D1112" s="143">
        <f>IF('##zz500##'!K1112="","",IF('##zz500##'!K1112="yes",D1111,IF('##zz500##'!T1112&lt;&gt;0,D1111*(1+'##zz500##'!T1112),D1111*(1+C1112))))</f>
        <v>5.4121971797551733</v>
      </c>
      <c r="E1112" s="6">
        <f t="shared" si="43"/>
        <v>0</v>
      </c>
      <c r="F1112" s="17">
        <f>D1112/MAX(D$240:D1112)-1</f>
        <v>-7.1463547980050501E-2</v>
      </c>
      <c r="G1112" s="66">
        <f>IF('##zz500##'!K1112="","",IF('##zz500##'!K1112="no",G1111*(1+E1112),IF('##zz500##'!T1112&lt;&gt;0,G1111*(1+'##zz500##'!T1112),G1111*(1+'##zz500##'!P1112))))</f>
        <v>15.838145380149218</v>
      </c>
      <c r="H1112" s="6">
        <f t="shared" si="44"/>
        <v>-5.243050525710391E-3</v>
      </c>
      <c r="I1112" s="17">
        <f>G1112/MAX(G$240:G1112)-1</f>
        <v>-9.2855670438033666E-2</v>
      </c>
      <c r="N1112" s="20"/>
      <c r="O1112" s="20"/>
      <c r="S1112" s="192"/>
      <c r="Y1112" s="39"/>
      <c r="Z1112" s="39"/>
      <c r="AA1112" s="17"/>
      <c r="AC1112" s="142"/>
      <c r="AE1112" s="17"/>
      <c r="AG1112" s="66"/>
      <c r="AI1112" s="17"/>
    </row>
    <row r="1113" spans="1:36" x14ac:dyDescent="0.25">
      <c r="A1113" s="180">
        <f>IF('##zz500##'!B1113&lt;&gt;"",'##zz500##'!B1113,"")</f>
        <v>40760</v>
      </c>
      <c r="B1113" s="192">
        <v>18838.88</v>
      </c>
      <c r="C1113" s="146">
        <f t="shared" si="45"/>
        <v>-2.8798556515014728E-2</v>
      </c>
      <c r="D1113" s="143">
        <f>IF('##zz500##'!K1113="","",IF('##zz500##'!K1113="yes",D1112,IF('##zz500##'!T1113&lt;&gt;0,D1112*(1+'##zz500##'!T1113),D1112*(1+C1113))))</f>
        <v>5.4121971797551733</v>
      </c>
      <c r="E1113" s="6">
        <f t="shared" si="43"/>
        <v>0</v>
      </c>
      <c r="F1113" s="17">
        <f>D1113/MAX(D$240:D1113)-1</f>
        <v>-7.1463547980050501E-2</v>
      </c>
      <c r="G1113" s="66">
        <f>IF('##zz500##'!K1113="","",IF('##zz500##'!K1113="no",G1112*(1+E1113),IF('##zz500##'!T1113&lt;&gt;0,G1112*(1+'##zz500##'!T1113),G1112*(1+'##zz500##'!P1113))))</f>
        <v>16.14609096096693</v>
      </c>
      <c r="H1113" s="6">
        <f t="shared" si="44"/>
        <v>1.9443285399038945E-2</v>
      </c>
      <c r="I1113" s="17">
        <f>G1113/MAX(G$240:G1113)-1</f>
        <v>-7.5217804340240502E-2</v>
      </c>
      <c r="N1113" s="20"/>
      <c r="O1113" s="20"/>
      <c r="S1113" s="192"/>
      <c r="Y1113" s="39"/>
      <c r="Z1113" s="39"/>
      <c r="AA1113" s="17"/>
      <c r="AC1113" s="142"/>
      <c r="AE1113" s="17"/>
      <c r="AG1113" s="66"/>
      <c r="AI1113" s="17"/>
    </row>
    <row r="1114" spans="1:36" x14ac:dyDescent="0.25">
      <c r="A1114" s="180">
        <f>IF('##zz500##'!B1114&lt;&gt;"",'##zz500##'!B1114,"")</f>
        <v>40763</v>
      </c>
      <c r="B1114" s="192">
        <v>17593.84</v>
      </c>
      <c r="C1114" s="146">
        <f t="shared" si="45"/>
        <v>-6.6088854539123387E-2</v>
      </c>
      <c r="D1114" s="143">
        <f>IF('##zz500##'!K1114="","",IF('##zz500##'!K1114="yes",D1113,IF('##zz500##'!T1114&lt;&gt;0,D1113*(1+'##zz500##'!T1114),D1113*(1+C1114))))</f>
        <v>5.4121971797551733</v>
      </c>
      <c r="E1114" s="6">
        <f t="shared" si="43"/>
        <v>0</v>
      </c>
      <c r="F1114" s="17">
        <f>D1114/MAX(D$240:D1114)-1</f>
        <v>-7.1463547980050501E-2</v>
      </c>
      <c r="G1114" s="66">
        <f>IF('##zz500##'!K1114="","",IF('##zz500##'!K1114="no",G1113*(1+E1114),IF('##zz500##'!T1114&lt;&gt;0,G1113*(1+'##zz500##'!T1114),G1113*(1+'##zz500##'!P1114))))</f>
        <v>16.954454438609208</v>
      </c>
      <c r="H1114" s="6">
        <f t="shared" si="44"/>
        <v>5.006558427030372E-2</v>
      </c>
      <c r="I1114" s="17">
        <f>G1114/MAX(G$240:G1114)-1</f>
        <v>-2.8918043391760406E-2</v>
      </c>
      <c r="N1114" s="20"/>
      <c r="O1114" s="20"/>
      <c r="S1114" s="192"/>
      <c r="Y1114" s="39"/>
      <c r="Z1114" s="39"/>
      <c r="AA1114" s="17"/>
      <c r="AC1114" s="142"/>
      <c r="AE1114" s="17"/>
      <c r="AG1114" s="66"/>
      <c r="AI1114" s="17"/>
    </row>
    <row r="1115" spans="1:36" x14ac:dyDescent="0.25">
      <c r="A1115" s="180">
        <f>IF('##zz500##'!B1115&lt;&gt;"",'##zz500##'!B1115,"")</f>
        <v>40764</v>
      </c>
      <c r="B1115" s="192">
        <v>17374.900000000001</v>
      </c>
      <c r="C1115" s="146">
        <f t="shared" si="45"/>
        <v>-1.2444128172132918E-2</v>
      </c>
      <c r="D1115" s="143">
        <f>IF('##zz500##'!K1115="","",IF('##zz500##'!K1115="yes",D1114,IF('##zz500##'!T1115&lt;&gt;0,D1114*(1+'##zz500##'!T1115),D1114*(1+C1115))))</f>
        <v>5.4121971797551733</v>
      </c>
      <c r="E1115" s="6">
        <f t="shared" si="43"/>
        <v>0</v>
      </c>
      <c r="F1115" s="17">
        <f>D1115/MAX(D$240:D1115)-1</f>
        <v>-7.1463547980050501E-2</v>
      </c>
      <c r="G1115" s="66">
        <f>IF('##zz500##'!K1115="","",IF('##zz500##'!K1115="no",G1114*(1+E1115),IF('##zz500##'!T1115&lt;&gt;0,G1114*(1+'##zz500##'!T1115),G1114*(1+'##zz500##'!P1115))))</f>
        <v>17.007931729629377</v>
      </c>
      <c r="H1115" s="6">
        <f t="shared" si="44"/>
        <v>3.1541735072517785E-3</v>
      </c>
      <c r="I1115" s="17">
        <f>G1115/MAX(G$240:G1115)-1</f>
        <v>-2.5855082410856434E-2</v>
      </c>
      <c r="N1115" s="20"/>
      <c r="O1115" s="20"/>
      <c r="S1115" s="192"/>
      <c r="Y1115" s="39"/>
      <c r="Z1115" s="39"/>
      <c r="AA1115" s="17"/>
      <c r="AC1115" s="142"/>
      <c r="AE1115" s="17"/>
      <c r="AG1115" s="66"/>
      <c r="AI1115" s="17"/>
    </row>
    <row r="1116" spans="1:36" x14ac:dyDescent="0.25">
      <c r="A1116" s="180">
        <f>IF('##zz500##'!B1116&lt;&gt;"",'##zz500##'!B1116,"")</f>
        <v>40765</v>
      </c>
      <c r="B1116" s="192">
        <v>17631.5</v>
      </c>
      <c r="C1116" s="146">
        <f t="shared" si="45"/>
        <v>1.4768430321901116E-2</v>
      </c>
      <c r="D1116" s="143">
        <f>IF('##zz500##'!K1116="","",IF('##zz500##'!K1116="yes",D1115,IF('##zz500##'!T1116&lt;&gt;0,D1115*(1+'##zz500##'!T1116),D1115*(1+C1116))))</f>
        <v>5.4121971797551733</v>
      </c>
      <c r="E1116" s="6">
        <f t="shared" si="43"/>
        <v>0</v>
      </c>
      <c r="F1116" s="17">
        <f>D1116/MAX(D$240:D1116)-1</f>
        <v>-7.1463547980050501E-2</v>
      </c>
      <c r="G1116" s="66">
        <f>IF('##zz500##'!K1116="","",IF('##zz500##'!K1116="no",G1115*(1+E1116),IF('##zz500##'!T1116&lt;&gt;0,G1115*(1+'##zz500##'!T1116),G1115*(1+'##zz500##'!P1116))))</f>
        <v>16.765288267862623</v>
      </c>
      <c r="H1116" s="6">
        <f t="shared" si="44"/>
        <v>-1.4266488461030624E-2</v>
      </c>
      <c r="I1116" s="17">
        <f>G1116/MAX(G$240:G1116)-1</f>
        <v>-3.9752709637013495E-2</v>
      </c>
      <c r="N1116" s="20"/>
      <c r="O1116" s="20"/>
      <c r="S1116" s="192"/>
      <c r="Y1116" s="39"/>
      <c r="Z1116" s="39"/>
      <c r="AA1116" s="17"/>
      <c r="AC1116" s="142"/>
      <c r="AE1116" s="17"/>
      <c r="AG1116" s="66"/>
      <c r="AI1116" s="17"/>
    </row>
    <row r="1117" spans="1:36" x14ac:dyDescent="0.25">
      <c r="A1117" s="180">
        <f>IF('##zz500##'!B1117&lt;&gt;"",'##zz500##'!B1117,"")</f>
        <v>40766</v>
      </c>
      <c r="B1117" s="192">
        <v>18026.919999999998</v>
      </c>
      <c r="C1117" s="146">
        <f t="shared" si="45"/>
        <v>2.2426906389132917E-2</v>
      </c>
      <c r="D1117" s="143">
        <f>IF('##zz500##'!K1117="","",IF('##zz500##'!K1117="yes",D1116,IF('##zz500##'!T1117&lt;&gt;0,D1116*(1+'##zz500##'!T1117),D1116*(1+C1117))))</f>
        <v>5.4121971797551733</v>
      </c>
      <c r="E1117" s="6">
        <f t="shared" si="43"/>
        <v>0</v>
      </c>
      <c r="F1117" s="17">
        <f>D1117/MAX(D$240:D1117)-1</f>
        <v>-7.1463547980050501E-2</v>
      </c>
      <c r="G1117" s="66">
        <f>IF('##zz500##'!K1117="","",IF('##zz500##'!K1117="no",G1116*(1+E1117),IF('##zz500##'!T1117&lt;&gt;0,G1116*(1+'##zz500##'!T1117),G1116*(1+'##zz500##'!P1117))))</f>
        <v>16.475484292026294</v>
      </c>
      <c r="H1117" s="6">
        <f t="shared" si="44"/>
        <v>-1.7285952451640996E-2</v>
      </c>
      <c r="I1117" s="17">
        <f>G1117/MAX(G$240:G1117)-1</f>
        <v>-5.6351498640045294E-2</v>
      </c>
      <c r="N1117" s="20"/>
      <c r="O1117" s="20"/>
      <c r="S1117" s="192"/>
      <c r="Y1117" s="39"/>
      <c r="Z1117" s="39"/>
      <c r="AA1117" s="17"/>
      <c r="AC1117" s="142"/>
      <c r="AE1117" s="17"/>
      <c r="AG1117" s="66"/>
      <c r="AI1117" s="17"/>
    </row>
    <row r="1118" spans="1:36" x14ac:dyDescent="0.25">
      <c r="A1118" s="180">
        <f>IF('##zz500##'!B1118&lt;&gt;"",'##zz500##'!B1118,"")</f>
        <v>40767</v>
      </c>
      <c r="B1118" s="192">
        <v>18297.919999999998</v>
      </c>
      <c r="C1118" s="146">
        <f t="shared" si="45"/>
        <v>1.5033072760072264E-2</v>
      </c>
      <c r="D1118" s="143">
        <f>IF('##zz500##'!K1118="","",IF('##zz500##'!K1118="yes",D1117,IF('##zz500##'!T1118&lt;&gt;0,D1117*(1+'##zz500##'!T1118),D1117*(1+C1118))))</f>
        <v>5.4121971797551733</v>
      </c>
      <c r="E1118" s="6">
        <f t="shared" si="43"/>
        <v>0</v>
      </c>
      <c r="F1118" s="17">
        <f>D1118/MAX(D$240:D1118)-1</f>
        <v>-7.1463547980050501E-2</v>
      </c>
      <c r="G1118" s="66">
        <f>IF('##zz500##'!K1118="","",IF('##zz500##'!K1118="no",G1117*(1+E1118),IF('##zz500##'!T1118&lt;&gt;0,G1117*(1+'##zz500##'!T1118),G1117*(1+'##zz500##'!P1118))))</f>
        <v>16.285000872065456</v>
      </c>
      <c r="H1118" s="6">
        <f t="shared" si="44"/>
        <v>-1.1561627967016874E-2</v>
      </c>
      <c r="I1118" s="17">
        <f>G1118/MAX(G$240:G1118)-1</f>
        <v>-6.7261611544402022E-2</v>
      </c>
      <c r="N1118" s="20"/>
      <c r="O1118" s="20"/>
      <c r="S1118" s="192"/>
      <c r="Y1118" s="39"/>
      <c r="Z1118" s="39"/>
      <c r="AA1118" s="17"/>
      <c r="AC1118" s="142"/>
      <c r="AE1118" s="17"/>
      <c r="AG1118" s="66"/>
      <c r="AI1118" s="17"/>
    </row>
    <row r="1119" spans="1:36" x14ac:dyDescent="0.25">
      <c r="A1119" s="180">
        <f>IF('##zz500##'!B1119&lt;&gt;"",'##zz500##'!B1119,"")</f>
        <v>40770</v>
      </c>
      <c r="B1119" s="192">
        <v>18564</v>
      </c>
      <c r="C1119" s="146">
        <f t="shared" si="45"/>
        <v>1.4541543519700717E-2</v>
      </c>
      <c r="D1119" s="143">
        <f>IF('##zz500##'!K1119="","",IF('##zz500##'!K1119="yes",D1118,IF('##zz500##'!T1119&lt;&gt;0,D1118*(1+'##zz500##'!T1119),D1118*(1+C1119))))</f>
        <v>5.4121971797551733</v>
      </c>
      <c r="E1119" s="6">
        <f t="shared" si="43"/>
        <v>0</v>
      </c>
      <c r="F1119" s="17">
        <f>D1119/MAX(D$240:D1119)-1</f>
        <v>-7.1463547980050501E-2</v>
      </c>
      <c r="G1119" s="66">
        <f>IF('##zz500##'!K1119="","",IF('##zz500##'!K1119="no",G1118*(1+E1119),IF('##zz500##'!T1119&lt;&gt;0,G1118*(1+'##zz500##'!T1119),G1118*(1+'##zz500##'!P1119))))</f>
        <v>16.047080814672118</v>
      </c>
      <c r="H1119" s="6">
        <f t="shared" si="44"/>
        <v>-1.4609766328072871E-2</v>
      </c>
      <c r="I1119" s="17">
        <f>G1119/MAX(G$240:G1119)-1</f>
        <v>-8.0888701444961519E-2</v>
      </c>
      <c r="N1119" s="20"/>
      <c r="O1119" s="20"/>
      <c r="S1119" s="192"/>
      <c r="Y1119" s="39"/>
      <c r="Z1119" s="39"/>
      <c r="AA1119" s="17"/>
      <c r="AC1119" s="142"/>
      <c r="AE1119" s="17"/>
      <c r="AG1119" s="66"/>
      <c r="AI1119" s="17"/>
    </row>
    <row r="1120" spans="1:36" x14ac:dyDescent="0.25">
      <c r="A1120" s="180">
        <f>IF('##zz500##'!B1120&lt;&gt;"",'##zz500##'!B1120,"")</f>
        <v>40771</v>
      </c>
      <c r="B1120" s="192">
        <v>18385.02</v>
      </c>
      <c r="C1120" s="146">
        <f t="shared" si="45"/>
        <v>-9.6412411118292907E-3</v>
      </c>
      <c r="D1120" s="143">
        <f>IF('##zz500##'!K1120="","",IF('##zz500##'!K1120="yes",D1119,IF('##zz500##'!T1120&lt;&gt;0,D1119*(1+'##zz500##'!T1120),D1119*(1+C1120))))</f>
        <v>5.4121971797551733</v>
      </c>
      <c r="E1120" s="6">
        <f t="shared" si="43"/>
        <v>0</v>
      </c>
      <c r="F1120" s="17">
        <f>D1120/MAX(D$240:D1120)-1</f>
        <v>-7.1463547980050501E-2</v>
      </c>
      <c r="G1120" s="66">
        <f>IF('##zz500##'!K1120="","",IF('##zz500##'!K1120="no",G1119*(1+E1120),IF('##zz500##'!T1120&lt;&gt;0,G1119*(1+'##zz500##'!T1120),G1119*(1+'##zz500##'!P1120))))</f>
        <v>16.18186770085137</v>
      </c>
      <c r="H1120" s="6">
        <f t="shared" si="44"/>
        <v>8.3994645341360918E-3</v>
      </c>
      <c r="I1120" s="17">
        <f>G1120/MAX(G$240:G1120)-1</f>
        <v>-7.3168658689824806E-2</v>
      </c>
      <c r="N1120" s="20"/>
      <c r="O1120" s="20"/>
      <c r="S1120" s="192"/>
      <c r="Y1120" s="39"/>
      <c r="Z1120" s="39"/>
      <c r="AA1120" s="17"/>
      <c r="AC1120" s="142"/>
      <c r="AE1120" s="17"/>
      <c r="AG1120" s="66"/>
      <c r="AI1120" s="17"/>
    </row>
    <row r="1121" spans="1:36" x14ac:dyDescent="0.25">
      <c r="A1121" s="180">
        <f>IF('##zz500##'!B1121&lt;&gt;"",'##zz500##'!B1121,"")</f>
        <v>40772</v>
      </c>
      <c r="B1121" s="192">
        <v>18489.18</v>
      </c>
      <c r="C1121" s="146">
        <f t="shared" si="45"/>
        <v>5.6654820065467071E-3</v>
      </c>
      <c r="D1121" s="143">
        <f>IF('##zz500##'!K1121="","",IF('##zz500##'!K1121="yes",D1120,IF('##zz500##'!T1121&lt;&gt;0,D1120*(1+'##zz500##'!T1121),D1120*(1+C1121))))</f>
        <v>5.4121971797551733</v>
      </c>
      <c r="E1121" s="6">
        <f t="shared" si="43"/>
        <v>0</v>
      </c>
      <c r="F1121" s="17">
        <f>D1121/MAX(D$240:D1121)-1</f>
        <v>-7.1463547980050501E-2</v>
      </c>
      <c r="G1121" s="66">
        <f>IF('##zz500##'!K1121="","",IF('##zz500##'!K1121="no",G1120*(1+E1121),IF('##zz500##'!T1121&lt;&gt;0,G1120*(1+'##zz500##'!T1121),G1120*(1+'##zz500##'!P1121))))</f>
        <v>16.252687377200029</v>
      </c>
      <c r="H1121" s="6">
        <f t="shared" si="44"/>
        <v>4.3764834602455505E-3</v>
      </c>
      <c r="I1121" s="17">
        <f>G1121/MAX(G$240:G1121)-1</f>
        <v>-6.9112396654143593E-2</v>
      </c>
      <c r="N1121" s="20"/>
      <c r="O1121" s="20"/>
      <c r="S1121" s="192"/>
      <c r="Y1121" s="39"/>
      <c r="Z1121" s="39"/>
      <c r="AA1121" s="17"/>
      <c r="AC1121" s="142"/>
      <c r="AE1121" s="17"/>
      <c r="AG1121" s="66"/>
      <c r="AI1121" s="17"/>
    </row>
    <row r="1122" spans="1:36" x14ac:dyDescent="0.25">
      <c r="A1122" s="180">
        <f>IF('##zz500##'!B1122&lt;&gt;"",'##zz500##'!B1122,"")</f>
        <v>40773</v>
      </c>
      <c r="B1122" s="192">
        <v>18213.97</v>
      </c>
      <c r="C1122" s="146">
        <f t="shared" si="45"/>
        <v>-1.4884921884042446E-2</v>
      </c>
      <c r="D1122" s="143">
        <f>IF('##zz500##'!K1122="","",IF('##zz500##'!K1122="yes",D1121,IF('##zz500##'!T1122&lt;&gt;0,D1121*(1+'##zz500##'!T1122),D1121*(1+C1122))))</f>
        <v>5.4121971797551733</v>
      </c>
      <c r="E1122" s="6">
        <f t="shared" si="43"/>
        <v>0</v>
      </c>
      <c r="F1122" s="17">
        <f>D1122/MAX(D$240:D1122)-1</f>
        <v>-7.1463547980050501E-2</v>
      </c>
      <c r="G1122" s="66">
        <f>IF('##zz500##'!K1122="","",IF('##zz500##'!K1122="no",G1121*(1+E1122),IF('##zz500##'!T1122&lt;&gt;0,G1121*(1+'##zz500##'!T1122),G1121*(1+'##zz500##'!P1122))))</f>
        <v>16.531326686391104</v>
      </c>
      <c r="H1122" s="6">
        <f t="shared" si="44"/>
        <v>1.7144199154532469E-2</v>
      </c>
      <c r="I1122" s="17">
        <f>G1122/MAX(G$240:G1122)-1</f>
        <v>-5.3153074191896743E-2</v>
      </c>
      <c r="N1122" s="20"/>
      <c r="O1122" s="20"/>
      <c r="S1122" s="192"/>
      <c r="Y1122" s="39"/>
      <c r="Z1122" s="39"/>
      <c r="AA1122" s="17"/>
      <c r="AC1122" s="142"/>
      <c r="AE1122" s="17"/>
      <c r="AG1122" s="66"/>
      <c r="AI1122" s="17"/>
    </row>
    <row r="1123" spans="1:36" x14ac:dyDescent="0.25">
      <c r="A1123" s="180">
        <f>IF('##zz500##'!B1123&lt;&gt;"",'##zz500##'!B1123,"")</f>
        <v>40774</v>
      </c>
      <c r="B1123" s="192">
        <v>18201.36</v>
      </c>
      <c r="C1123" s="146">
        <f t="shared" si="45"/>
        <v>-6.9232572580280038E-4</v>
      </c>
      <c r="D1123" s="143">
        <f>IF('##zz500##'!K1123="","",IF('##zz500##'!K1123="yes",D1122,IF('##zz500##'!T1123&lt;&gt;0,D1122*(1+'##zz500##'!T1123),D1122*(1+C1123))))</f>
        <v>5.4121971797551733</v>
      </c>
      <c r="E1123" s="6">
        <f t="shared" si="43"/>
        <v>0</v>
      </c>
      <c r="F1123" s="17">
        <f>D1123/MAX(D$240:D1123)-1</f>
        <v>-7.1463547980050501E-2</v>
      </c>
      <c r="G1123" s="66">
        <f>IF('##zz500##'!K1123="","",IF('##zz500##'!K1123="no",G1122*(1+E1123),IF('##zz500##'!T1123&lt;&gt;0,G1122*(1+'##zz500##'!T1123),G1122*(1+'##zz500##'!P1123))))</f>
        <v>16.684413158805377</v>
      </c>
      <c r="H1123" s="6">
        <f t="shared" si="44"/>
        <v>9.2603863754199267E-3</v>
      </c>
      <c r="I1123" s="17">
        <f>G1123/MAX(G$240:G1123)-1</f>
        <v>-4.4384905820535114E-2</v>
      </c>
      <c r="N1123" s="20"/>
      <c r="O1123" s="20"/>
      <c r="S1123" s="192"/>
      <c r="Y1123" s="39"/>
      <c r="Z1123" s="39"/>
      <c r="AA1123" s="17"/>
      <c r="AC1123" s="142"/>
      <c r="AE1123" s="17"/>
      <c r="AG1123" s="66"/>
      <c r="AI1123" s="17"/>
    </row>
    <row r="1124" spans="1:36" x14ac:dyDescent="0.25">
      <c r="A1124" s="180">
        <f>IF('##zz500##'!B1124&lt;&gt;"",'##zz500##'!B1124,"")</f>
        <v>40777</v>
      </c>
      <c r="B1124" s="192">
        <v>18292.29</v>
      </c>
      <c r="C1124" s="146">
        <f t="shared" si="45"/>
        <v>4.9957805350808737E-3</v>
      </c>
      <c r="D1124" s="143">
        <f>IF('##zz500##'!K1124="","",IF('##zz500##'!K1124="yes",D1123,IF('##zz500##'!T1124&lt;&gt;0,D1123*(1+'##zz500##'!T1124),D1123*(1+C1124))))</f>
        <v>5.4121971797551733</v>
      </c>
      <c r="E1124" s="6">
        <f t="shared" si="43"/>
        <v>0</v>
      </c>
      <c r="F1124" s="17">
        <f>D1124/MAX(D$240:D1124)-1</f>
        <v>-7.1463547980050501E-2</v>
      </c>
      <c r="G1124" s="66">
        <f>IF('##zz500##'!K1124="","",IF('##zz500##'!K1124="no",G1123*(1+E1124),IF('##zz500##'!T1124&lt;&gt;0,G1123*(1+'##zz500##'!T1124),G1123*(1+'##zz500##'!P1124))))</f>
        <v>16.802323401014174</v>
      </c>
      <c r="H1124" s="6">
        <f t="shared" si="44"/>
        <v>7.0670895695583713E-3</v>
      </c>
      <c r="I1124" s="17">
        <f>G1124/MAX(G$240:G1124)-1</f>
        <v>-3.7631488355946763E-2</v>
      </c>
      <c r="N1124" s="20"/>
      <c r="O1124" s="20"/>
      <c r="S1124" s="192"/>
      <c r="Y1124" s="39"/>
      <c r="Z1124" s="39"/>
      <c r="AA1124" s="17"/>
      <c r="AC1124" s="142"/>
      <c r="AE1124" s="17"/>
      <c r="AG1124" s="66"/>
      <c r="AI1124" s="17"/>
    </row>
    <row r="1125" spans="1:36" x14ac:dyDescent="0.25">
      <c r="A1125" s="180">
        <f>IF('##zz500##'!B1125&lt;&gt;"",'##zz500##'!B1125,"")</f>
        <v>40778</v>
      </c>
      <c r="B1125" s="192">
        <v>18846.77</v>
      </c>
      <c r="C1125" s="146">
        <f t="shared" si="45"/>
        <v>3.0312224439914326E-2</v>
      </c>
      <c r="D1125" s="143">
        <f>IF('##zz500##'!K1125="","",IF('##zz500##'!K1125="yes",D1124,IF('##zz500##'!T1125&lt;&gt;0,D1124*(1+'##zz500##'!T1125),D1124*(1+C1125))))</f>
        <v>5.4121971797551733</v>
      </c>
      <c r="E1125" s="6">
        <f t="shared" si="43"/>
        <v>0</v>
      </c>
      <c r="F1125" s="17">
        <f>D1125/MAX(D$240:D1125)-1</f>
        <v>-7.1463547980050501E-2</v>
      </c>
      <c r="G1125" s="66">
        <f>IF('##zz500##'!K1125="","",IF('##zz500##'!K1125="no",G1124*(1+E1125),IF('##zz500##'!T1125&lt;&gt;0,G1124*(1+'##zz500##'!T1125),G1124*(1+'##zz500##'!P1125))))</f>
        <v>16.529109881977345</v>
      </c>
      <c r="H1125" s="6">
        <f t="shared" si="44"/>
        <v>-1.6260460682499311E-2</v>
      </c>
      <c r="I1125" s="17">
        <f>G1125/MAX(G$240:G1125)-1</f>
        <v>-5.3280043701610325E-2</v>
      </c>
      <c r="N1125" s="20"/>
      <c r="O1125" s="20"/>
      <c r="S1125" s="192"/>
      <c r="Y1125" s="39"/>
      <c r="Z1125" s="39"/>
      <c r="AA1125" s="17"/>
      <c r="AC1125" s="142"/>
      <c r="AE1125" s="17"/>
      <c r="AG1125" s="66"/>
      <c r="AI1125" s="17"/>
    </row>
    <row r="1126" spans="1:36" x14ac:dyDescent="0.25">
      <c r="A1126" s="180">
        <f>IF('##zz500##'!B1126&lt;&gt;"",'##zz500##'!B1126,"")</f>
        <v>40779</v>
      </c>
      <c r="B1126" s="192">
        <v>18955.29</v>
      </c>
      <c r="C1126" s="146">
        <f t="shared" si="45"/>
        <v>5.7580158297680928E-3</v>
      </c>
      <c r="D1126" s="143">
        <f>IF('##zz500##'!K1126="","",IF('##zz500##'!K1126="yes",D1125,IF('##zz500##'!T1126&lt;&gt;0,D1125*(1+'##zz500##'!T1126),D1125*(1+C1126))))</f>
        <v>5.4121971797551733</v>
      </c>
      <c r="E1126" s="6">
        <f t="shared" si="43"/>
        <v>0</v>
      </c>
      <c r="F1126" s="17">
        <f>D1126/MAX(D$240:D1126)-1</f>
        <v>-7.1463547980050501E-2</v>
      </c>
      <c r="G1126" s="66">
        <f>IF('##zz500##'!K1126="","",IF('##zz500##'!K1126="no",G1125*(1+E1126),IF('##zz500##'!T1126&lt;&gt;0,G1125*(1+'##zz500##'!T1126),G1125*(1+'##zz500##'!P1126))))</f>
        <v>16.554975517114155</v>
      </c>
      <c r="H1126" s="6">
        <f t="shared" si="44"/>
        <v>1.5648534810099868E-3</v>
      </c>
      <c r="I1126" s="17">
        <f>G1126/MAX(G$240:G1126)-1</f>
        <v>-5.1798565682455E-2</v>
      </c>
      <c r="N1126" s="20"/>
      <c r="O1126" s="20"/>
      <c r="S1126" s="192"/>
      <c r="Y1126" s="39"/>
      <c r="Z1126" s="39"/>
      <c r="AA1126" s="17"/>
      <c r="AC1126" s="142"/>
      <c r="AE1126" s="17"/>
      <c r="AG1126" s="66"/>
      <c r="AI1126" s="17"/>
    </row>
    <row r="1127" spans="1:36" x14ac:dyDescent="0.25">
      <c r="A1127" s="180">
        <f>IF('##zz500##'!B1127&lt;&gt;"",'##zz500##'!B1127,"")</f>
        <v>40780</v>
      </c>
      <c r="B1127" s="192">
        <v>19229.060000000001</v>
      </c>
      <c r="C1127" s="146">
        <f t="shared" si="45"/>
        <v>1.444293387228579E-2</v>
      </c>
      <c r="D1127" s="143">
        <f>IF('##zz500##'!K1127="","",IF('##zz500##'!K1127="yes",D1126,IF('##zz500##'!T1127&lt;&gt;0,D1126*(1+'##zz500##'!T1127),D1126*(1+C1127))))</f>
        <v>5.4121971797551733</v>
      </c>
      <c r="E1127" s="6">
        <f t="shared" si="43"/>
        <v>0</v>
      </c>
      <c r="F1127" s="17">
        <f>D1127/MAX(D$240:D1127)-1</f>
        <v>-7.1463547980050501E-2</v>
      </c>
      <c r="G1127" s="66">
        <f>IF('##zz500##'!K1127="","",IF('##zz500##'!K1127="no",G1126*(1+E1127),IF('##zz500##'!T1127&lt;&gt;0,G1126*(1+'##zz500##'!T1127),G1126*(1+'##zz500##'!P1127))))</f>
        <v>16.210302959215799</v>
      </c>
      <c r="H1127" s="6">
        <f t="shared" si="44"/>
        <v>-2.0819877235217943E-2</v>
      </c>
      <c r="I1127" s="17">
        <f>G1127/MAX(G$240:G1127)-1</f>
        <v>-7.1540003139203945E-2</v>
      </c>
      <c r="N1127" s="20"/>
      <c r="O1127" s="20"/>
      <c r="S1127" s="192"/>
      <c r="Y1127" s="39"/>
      <c r="Z1127" s="39"/>
      <c r="AA1127" s="17"/>
      <c r="AC1127" s="142"/>
      <c r="AE1127" s="17"/>
      <c r="AG1127" s="66"/>
      <c r="AI1127" s="17"/>
    </row>
    <row r="1128" spans="1:36" x14ac:dyDescent="0.25">
      <c r="A1128" s="180">
        <f>IF('##zz500##'!B1128&lt;&gt;"",'##zz500##'!B1128,"")</f>
        <v>40781</v>
      </c>
      <c r="B1128" s="192">
        <v>19480.45</v>
      </c>
      <c r="C1128" s="146">
        <f t="shared" si="45"/>
        <v>1.3073441967522026E-2</v>
      </c>
      <c r="D1128" s="143">
        <f>IF('##zz500##'!K1128="","",IF('##zz500##'!K1128="yes",D1127,IF('##zz500##'!T1128&lt;&gt;0,D1127*(1+'##zz500##'!T1128),D1127*(1+C1128))))</f>
        <v>5.4121971797551733</v>
      </c>
      <c r="E1128" s="6">
        <f t="shared" si="43"/>
        <v>0</v>
      </c>
      <c r="F1128" s="17">
        <f>D1128/MAX(D$240:D1128)-1</f>
        <v>-7.1463547980050501E-2</v>
      </c>
      <c r="G1128" s="66">
        <f>IF('##zz500##'!K1128="","",IF('##zz500##'!K1128="no",G1127*(1+E1128),IF('##zz500##'!T1128&lt;&gt;0,G1127*(1+'##zz500##'!T1128),G1127*(1+'##zz500##'!P1128))))</f>
        <v>16.173544252058331</v>
      </c>
      <c r="H1128" s="6">
        <f t="shared" si="44"/>
        <v>-2.2676138286835679E-3</v>
      </c>
      <c r="I1128" s="17">
        <f>G1128/MAX(G$240:G1128)-1</f>
        <v>-7.3645391867464993E-2</v>
      </c>
      <c r="N1128" s="20"/>
      <c r="O1128" s="20"/>
      <c r="S1128" s="192"/>
      <c r="Y1128" s="39"/>
      <c r="Z1128" s="39"/>
      <c r="AA1128" s="17"/>
      <c r="AC1128" s="142"/>
      <c r="AE1128" s="17"/>
      <c r="AF1128" s="14"/>
      <c r="AG1128" s="66"/>
      <c r="AI1128" s="17"/>
      <c r="AJ1128" s="14"/>
    </row>
    <row r="1129" spans="1:36" x14ac:dyDescent="0.25">
      <c r="A1129" s="180">
        <f>IF('##zz500##'!B1129&lt;&gt;"",'##zz500##'!B1129,"")</f>
        <v>40784</v>
      </c>
      <c r="B1129" s="192">
        <v>19429.55</v>
      </c>
      <c r="C1129" s="146">
        <f t="shared" si="45"/>
        <v>-2.6128759859244122E-3</v>
      </c>
      <c r="D1129" s="143">
        <f>IF('##zz500##'!K1129="","",IF('##zz500##'!K1129="yes",D1128,IF('##zz500##'!T1129&lt;&gt;0,D1128*(1+'##zz500##'!T1129),D1128*(1+C1129))))</f>
        <v>5.4121971797551733</v>
      </c>
      <c r="E1129" s="6">
        <f t="shared" si="43"/>
        <v>0</v>
      </c>
      <c r="F1129" s="17">
        <f>D1129/MAX(D$240:D1129)-1</f>
        <v>-7.1463547980050501E-2</v>
      </c>
      <c r="G1129" s="66">
        <f>IF('##zz500##'!K1129="","",IF('##zz500##'!K1129="no",G1128*(1+E1129),IF('##zz500##'!T1129&lt;&gt;0,G1128*(1+'##zz500##'!T1129),G1128*(1+'##zz500##'!P1129))))</f>
        <v>16.317271961981003</v>
      </c>
      <c r="H1129" s="6">
        <f t="shared" si="44"/>
        <v>8.8865932959858451E-3</v>
      </c>
      <c r="I1129" s="17">
        <f>G1129/MAX(G$240:G1129)-1</f>
        <v>-6.5413255217128818E-2</v>
      </c>
      <c r="N1129" s="20"/>
      <c r="O1129" s="20"/>
      <c r="S1129" s="192"/>
      <c r="Y1129" s="39"/>
      <c r="Z1129" s="39"/>
      <c r="AA1129" s="17"/>
      <c r="AC1129" s="142"/>
      <c r="AE1129" s="17"/>
      <c r="AG1129" s="66"/>
      <c r="AI1129" s="17"/>
    </row>
    <row r="1130" spans="1:36" x14ac:dyDescent="0.25">
      <c r="A1130" s="180">
        <f>IF('##zz500##'!B1130&lt;&gt;"",'##zz500##'!B1130,"")</f>
        <v>40785</v>
      </c>
      <c r="B1130" s="192">
        <v>19247.38</v>
      </c>
      <c r="C1130" s="146">
        <f t="shared" si="45"/>
        <v>-9.3759248155514952E-3</v>
      </c>
      <c r="D1130" s="143">
        <f>IF('##zz500##'!K1130="","",IF('##zz500##'!K1130="yes",D1129,IF('##zz500##'!T1130&lt;&gt;0,D1129*(1+'##zz500##'!T1130),D1129*(1+C1130))))</f>
        <v>5.4121971797551733</v>
      </c>
      <c r="E1130" s="6">
        <f t="shared" si="43"/>
        <v>0</v>
      </c>
      <c r="F1130" s="17">
        <f>D1130/MAX(D$240:D1130)-1</f>
        <v>-7.1463547980050501E-2</v>
      </c>
      <c r="G1130" s="66">
        <f>IF('##zz500##'!K1130="","",IF('##zz500##'!K1130="no",G1129*(1+E1130),IF('##zz500##'!T1130&lt;&gt;0,G1129*(1+'##zz500##'!T1130),G1129*(1+'##zz500##'!P1130))))</f>
        <v>16.456926843209946</v>
      </c>
      <c r="H1130" s="6">
        <f t="shared" si="44"/>
        <v>8.5587150569246262E-3</v>
      </c>
      <c r="I1130" s="17">
        <f>G1130/MAX(G$240:G1130)-1</f>
        <v>-5.7414393572553402E-2</v>
      </c>
      <c r="N1130" s="20"/>
      <c r="O1130" s="20"/>
      <c r="S1130" s="192"/>
      <c r="Y1130" s="39"/>
      <c r="Z1130" s="39"/>
      <c r="AA1130" s="17"/>
      <c r="AC1130" s="142"/>
      <c r="AE1130" s="17"/>
      <c r="AG1130" s="66"/>
      <c r="AI1130" s="17"/>
    </row>
    <row r="1131" spans="1:36" x14ac:dyDescent="0.25">
      <c r="A1131" s="180">
        <f>IF('##zz500##'!B1131&lt;&gt;"",'##zz500##'!B1131,"")</f>
        <v>40786</v>
      </c>
      <c r="B1131" s="192">
        <v>19231.25</v>
      </c>
      <c r="C1131" s="146">
        <f t="shared" si="45"/>
        <v>-8.3803613790556231E-4</v>
      </c>
      <c r="D1131" s="143">
        <f>IF('##zz500##'!K1131="","",IF('##zz500##'!K1131="yes",D1130,IF('##zz500##'!T1131&lt;&gt;0,D1130*(1+'##zz500##'!T1131),D1130*(1+C1131))))</f>
        <v>5.4121971797551733</v>
      </c>
      <c r="E1131" s="6">
        <f t="shared" si="43"/>
        <v>0</v>
      </c>
      <c r="F1131" s="17">
        <f>D1131/MAX(D$240:D1131)-1</f>
        <v>-7.1463547980050501E-2</v>
      </c>
      <c r="G1131" s="66">
        <f>IF('##zz500##'!K1131="","",IF('##zz500##'!K1131="no",G1130*(1+E1131),IF('##zz500##'!T1131&lt;&gt;0,G1130*(1+'##zz500##'!T1131),G1130*(1+'##zz500##'!P1131))))</f>
        <v>16.535260946987044</v>
      </c>
      <c r="H1131" s="6">
        <f t="shared" si="44"/>
        <v>4.7599472564598955E-3</v>
      </c>
      <c r="I1131" s="17">
        <f>G1131/MAX(G$240:G1131)-1</f>
        <v>-5.2927735801260423E-2</v>
      </c>
      <c r="N1131" s="20"/>
      <c r="O1131" s="20"/>
      <c r="S1131" s="192"/>
      <c r="Y1131" s="39"/>
      <c r="Z1131" s="39"/>
      <c r="AA1131" s="17"/>
      <c r="AC1131" s="142"/>
      <c r="AE1131" s="17"/>
      <c r="AG1131" s="66"/>
      <c r="AI1131" s="17"/>
    </row>
    <row r="1132" spans="1:36" x14ac:dyDescent="0.25">
      <c r="A1132" s="180">
        <f>IF('##zz500##'!B1132&lt;&gt;"",'##zz500##'!B1132,"")</f>
        <v>40787</v>
      </c>
      <c r="B1132" s="192">
        <v>19145.330000000002</v>
      </c>
      <c r="C1132" s="146">
        <f t="shared" si="45"/>
        <v>-4.4677283067922069E-3</v>
      </c>
      <c r="D1132" s="143">
        <f>IF('##zz500##'!K1132="","",IF('##zz500##'!K1132="yes",D1131,IF('##zz500##'!T1132&lt;&gt;0,D1131*(1+'##zz500##'!T1132),D1131*(1+C1132))))</f>
        <v>5.4121971797551733</v>
      </c>
      <c r="E1132" s="6">
        <f t="shared" si="43"/>
        <v>0</v>
      </c>
      <c r="F1132" s="17">
        <f>D1132/MAX(D$240:D1132)-1</f>
        <v>-7.1463547980050501E-2</v>
      </c>
      <c r="G1132" s="66">
        <f>IF('##zz500##'!K1132="","",IF('##zz500##'!K1132="no",G1131*(1+E1132),IF('##zz500##'!T1132&lt;&gt;0,G1131*(1+'##zz500##'!T1132),G1131*(1+'##zz500##'!P1132))))</f>
        <v>16.667638875137932</v>
      </c>
      <c r="H1132" s="6">
        <f t="shared" si="44"/>
        <v>8.0057961332027361E-3</v>
      </c>
      <c r="I1132" s="17">
        <f>G1132/MAX(G$240:G1132)-1</f>
        <v>-4.5345668330674549E-2</v>
      </c>
      <c r="N1132" s="20"/>
      <c r="O1132" s="20"/>
      <c r="S1132" s="192"/>
      <c r="Y1132" s="39"/>
      <c r="Z1132" s="39"/>
      <c r="AA1132" s="17"/>
      <c r="AC1132" s="142"/>
      <c r="AE1132" s="17"/>
      <c r="AG1132" s="66"/>
      <c r="AI1132" s="17"/>
    </row>
    <row r="1133" spans="1:36" x14ac:dyDescent="0.25">
      <c r="A1133" s="180">
        <f>IF('##zz500##'!B1133&lt;&gt;"",'##zz500##'!B1133,"")</f>
        <v>40788</v>
      </c>
      <c r="B1133" s="192">
        <v>18935.05</v>
      </c>
      <c r="C1133" s="146">
        <f t="shared" si="45"/>
        <v>-1.0983357299143015E-2</v>
      </c>
      <c r="D1133" s="143">
        <f>IF('##zz500##'!K1133="","",IF('##zz500##'!K1133="yes",D1132,IF('##zz500##'!T1133&lt;&gt;0,D1132*(1+'##zz500##'!T1133),D1132*(1+C1133))))</f>
        <v>5.4121971797551733</v>
      </c>
      <c r="E1133" s="6">
        <f t="shared" si="43"/>
        <v>0</v>
      </c>
      <c r="F1133" s="17">
        <f>D1133/MAX(D$240:D1133)-1</f>
        <v>-7.1463547980050501E-2</v>
      </c>
      <c r="G1133" s="66">
        <f>IF('##zz500##'!K1133="","",IF('##zz500##'!K1133="no",G1132*(1+E1133),IF('##zz500##'!T1133&lt;&gt;0,G1132*(1+'##zz500##'!T1133),G1132*(1+'##zz500##'!P1133))))</f>
        <v>16.857597631484396</v>
      </c>
      <c r="H1133" s="6">
        <f t="shared" si="44"/>
        <v>1.1396860573324119E-2</v>
      </c>
      <c r="I1133" s="17">
        <f>G1133/MAX(G$240:G1133)-1</f>
        <v>-3.4465606016919392E-2</v>
      </c>
      <c r="N1133" s="20"/>
      <c r="O1133" s="20"/>
      <c r="S1133" s="192"/>
      <c r="Y1133" s="39"/>
      <c r="Z1133" s="39"/>
      <c r="AA1133" s="17"/>
      <c r="AC1133" s="142"/>
      <c r="AE1133" s="17"/>
      <c r="AG1133" s="66"/>
      <c r="AI1133" s="17"/>
    </row>
    <row r="1134" spans="1:36" x14ac:dyDescent="0.25">
      <c r="A1134" s="180">
        <f>IF('##zz500##'!B1134&lt;&gt;"",'##zz500##'!B1134,"")</f>
        <v>40791</v>
      </c>
      <c r="B1134" s="192">
        <v>18425.47</v>
      </c>
      <c r="C1134" s="146">
        <f t="shared" si="45"/>
        <v>-2.691199653552534E-2</v>
      </c>
      <c r="D1134" s="143">
        <f>IF('##zz500##'!K1134="","",IF('##zz500##'!K1134="yes",D1133,IF('##zz500##'!T1134&lt;&gt;0,D1133*(1+'##zz500##'!T1134),D1133*(1+C1134))))</f>
        <v>5.4121971797551733</v>
      </c>
      <c r="E1134" s="6">
        <f t="shared" si="43"/>
        <v>0</v>
      </c>
      <c r="F1134" s="17">
        <f>D1134/MAX(D$240:D1134)-1</f>
        <v>-7.1463547980050501E-2</v>
      </c>
      <c r="G1134" s="66">
        <f>IF('##zz500##'!K1134="","",IF('##zz500##'!K1134="no",G1133*(1+E1134),IF('##zz500##'!T1134&lt;&gt;0,G1133*(1+'##zz500##'!T1134),G1133*(1+'##zz500##'!P1134))))</f>
        <v>17.272385677178963</v>
      </c>
      <c r="H1134" s="6">
        <f t="shared" si="44"/>
        <v>2.4605406699225174E-2</v>
      </c>
      <c r="I1134" s="17">
        <f>G1134/MAX(G$240:G1134)-1</f>
        <v>-1.0708239570875744E-2</v>
      </c>
      <c r="N1134" s="20"/>
      <c r="O1134" s="20"/>
      <c r="S1134" s="192"/>
      <c r="Y1134" s="39"/>
      <c r="Z1134" s="39"/>
      <c r="AA1134" s="17"/>
      <c r="AC1134" s="142"/>
      <c r="AE1134" s="17"/>
      <c r="AG1134" s="66"/>
      <c r="AI1134" s="17"/>
    </row>
    <row r="1135" spans="1:36" x14ac:dyDescent="0.25">
      <c r="A1135" s="180">
        <f>IF('##zz500##'!B1135&lt;&gt;"",'##zz500##'!B1135,"")</f>
        <v>40792</v>
      </c>
      <c r="B1135" s="192">
        <v>18378.080000000002</v>
      </c>
      <c r="C1135" s="146">
        <f t="shared" si="45"/>
        <v>-2.5719832384194508E-3</v>
      </c>
      <c r="D1135" s="143">
        <f>IF('##zz500##'!K1135="","",IF('##zz500##'!K1135="yes",D1134,IF('##zz500##'!T1135&lt;&gt;0,D1134*(1+'##zz500##'!T1135),D1134*(1+C1135))))</f>
        <v>5.4121971797551733</v>
      </c>
      <c r="E1135" s="6">
        <f t="shared" si="43"/>
        <v>0</v>
      </c>
      <c r="F1135" s="17">
        <f>D1135/MAX(D$240:D1135)-1</f>
        <v>-7.1463547980050501E-2</v>
      </c>
      <c r="G1135" s="66">
        <f>IF('##zz500##'!K1135="","",IF('##zz500##'!K1135="no",G1134*(1+E1135),IF('##zz500##'!T1135&lt;&gt;0,G1134*(1+'##zz500##'!T1135),G1134*(1+'##zz500##'!P1135))))</f>
        <v>17.407530285232927</v>
      </c>
      <c r="H1135" s="6">
        <f t="shared" si="44"/>
        <v>7.8243162571642877E-3</v>
      </c>
      <c r="I1135" s="17">
        <f>G1135/MAX(G$240:G1135)-1</f>
        <v>-2.9677079666715622E-3</v>
      </c>
      <c r="N1135" s="20"/>
      <c r="O1135" s="20"/>
      <c r="S1135" s="192"/>
      <c r="Y1135" s="39"/>
      <c r="Z1135" s="39"/>
      <c r="AA1135" s="17"/>
      <c r="AC1135" s="142"/>
      <c r="AE1135" s="17"/>
      <c r="AG1135" s="66"/>
      <c r="AI1135" s="17"/>
    </row>
    <row r="1136" spans="1:36" x14ac:dyDescent="0.25">
      <c r="A1136" s="180">
        <f>IF('##zz500##'!B1136&lt;&gt;"",'##zz500##'!B1136,"")</f>
        <v>40793</v>
      </c>
      <c r="B1136" s="192">
        <v>18776.45</v>
      </c>
      <c r="C1136" s="146">
        <f t="shared" si="45"/>
        <v>2.1676366628069932E-2</v>
      </c>
      <c r="D1136" s="143">
        <f>IF('##zz500##'!K1136="","",IF('##zz500##'!K1136="yes",D1135,IF('##zz500##'!T1136&lt;&gt;0,D1135*(1+'##zz500##'!T1136),D1135*(1+C1136))))</f>
        <v>5.4121971797551733</v>
      </c>
      <c r="E1136" s="6">
        <f t="shared" si="43"/>
        <v>0</v>
      </c>
      <c r="F1136" s="17">
        <f>D1136/MAX(D$240:D1136)-1</f>
        <v>-7.1463547980050501E-2</v>
      </c>
      <c r="G1136" s="66">
        <f>IF('##zz500##'!K1136="","",IF('##zz500##'!K1136="no",G1135*(1+E1136),IF('##zz500##'!T1136&lt;&gt;0,G1135*(1+'##zz500##'!T1136),G1135*(1+'##zz500##'!P1136))))</f>
        <v>16.987546516867642</v>
      </c>
      <c r="H1136" s="6">
        <f t="shared" si="44"/>
        <v>-2.4126556810966093E-2</v>
      </c>
      <c r="I1136" s="17">
        <f>G1136/MAX(G$240:G1136)-1</f>
        <v>-2.7022664202781321E-2</v>
      </c>
      <c r="N1136" s="20"/>
      <c r="O1136" s="20"/>
      <c r="S1136" s="192"/>
      <c r="Y1136" s="39"/>
      <c r="Z1136" s="39"/>
      <c r="AA1136" s="17"/>
      <c r="AC1136" s="142"/>
      <c r="AE1136" s="17"/>
      <c r="AG1136" s="66"/>
      <c r="AI1136" s="17"/>
    </row>
    <row r="1137" spans="1:36" x14ac:dyDescent="0.25">
      <c r="A1137" s="180">
        <f>IF('##zz500##'!B1137&lt;&gt;"",'##zz500##'!B1137,"")</f>
        <v>40794</v>
      </c>
      <c r="B1137" s="192">
        <v>18692.38</v>
      </c>
      <c r="C1137" s="146">
        <f t="shared" si="45"/>
        <v>-4.477417190150379E-3</v>
      </c>
      <c r="D1137" s="143">
        <f>IF('##zz500##'!K1137="","",IF('##zz500##'!K1137="yes",D1136,IF('##zz500##'!T1137&lt;&gt;0,D1136*(1+'##zz500##'!T1137),D1136*(1+C1137))))</f>
        <v>5.4121971797551733</v>
      </c>
      <c r="E1137" s="6">
        <f t="shared" si="43"/>
        <v>0</v>
      </c>
      <c r="F1137" s="17">
        <f>D1137/MAX(D$240:D1137)-1</f>
        <v>-7.1463547980050501E-2</v>
      </c>
      <c r="G1137" s="66">
        <f>IF('##zz500##'!K1137="","",IF('##zz500##'!K1137="no",G1136*(1+E1137),IF('##zz500##'!T1137&lt;&gt;0,G1136*(1+'##zz500##'!T1137),G1136*(1+'##zz500##'!P1137))))</f>
        <v>17.169833767479403</v>
      </c>
      <c r="H1137" s="6">
        <f t="shared" si="44"/>
        <v>1.0730640262309743E-2</v>
      </c>
      <c r="I1137" s="17">
        <f>G1137/MAX(G$240:G1137)-1</f>
        <v>-1.6581994428960689E-2</v>
      </c>
      <c r="N1137" s="20"/>
      <c r="O1137" s="20"/>
      <c r="S1137" s="192"/>
      <c r="Y1137" s="39"/>
      <c r="Z1137" s="39"/>
      <c r="AA1137" s="17"/>
      <c r="AC1137" s="142"/>
      <c r="AE1137" s="17"/>
      <c r="AG1137" s="66"/>
      <c r="AI1137" s="17"/>
    </row>
    <row r="1138" spans="1:36" x14ac:dyDescent="0.25">
      <c r="A1138" s="180">
        <f>IF('##zz500##'!B1138&lt;&gt;"",'##zz500##'!B1138,"")</f>
        <v>40795</v>
      </c>
      <c r="B1138" s="192">
        <v>18575.830000000002</v>
      </c>
      <c r="C1138" s="146">
        <f t="shared" si="45"/>
        <v>-6.2351610656320444E-3</v>
      </c>
      <c r="D1138" s="143">
        <f>IF('##zz500##'!K1138="","",IF('##zz500##'!K1138="yes",D1137,IF('##zz500##'!T1138&lt;&gt;0,D1137*(1+'##zz500##'!T1138),D1137*(1+C1138))))</f>
        <v>5.4121971797551733</v>
      </c>
      <c r="E1138" s="6">
        <f t="shared" ref="E1138:E1201" si="46">D1138/D1137-1</f>
        <v>0</v>
      </c>
      <c r="F1138" s="17">
        <f>D1138/MAX(D$240:D1138)-1</f>
        <v>-7.1463547980050501E-2</v>
      </c>
      <c r="G1138" s="66">
        <f>IF('##zz500##'!K1138="","",IF('##zz500##'!K1138="no",G1137*(1+E1138),IF('##zz500##'!T1138&lt;&gt;0,G1137*(1+'##zz500##'!T1138),G1137*(1+'##zz500##'!P1138))))</f>
        <v>17.276234624599798</v>
      </c>
      <c r="H1138" s="6">
        <f t="shared" ref="H1138:H1201" si="47">G1138/G1137-1</f>
        <v>6.196964895602175E-3</v>
      </c>
      <c r="I1138" s="17">
        <f>G1138/MAX(G$240:G1138)-1</f>
        <v>-1.0487787570733875E-2</v>
      </c>
      <c r="N1138" s="20"/>
      <c r="O1138" s="20"/>
      <c r="S1138" s="192"/>
      <c r="Y1138" s="39"/>
      <c r="Z1138" s="39"/>
      <c r="AA1138" s="17"/>
      <c r="AC1138" s="142"/>
      <c r="AE1138" s="17"/>
      <c r="AG1138" s="66"/>
      <c r="AI1138" s="17"/>
    </row>
    <row r="1139" spans="1:36" x14ac:dyDescent="0.25">
      <c r="A1139" s="180">
        <f>IF('##zz500##'!B1139&lt;&gt;"",'##zz500##'!B1139,"")</f>
        <v>40799</v>
      </c>
      <c r="B1139" s="192">
        <v>18286.53</v>
      </c>
      <c r="C1139" s="146">
        <f t="shared" si="45"/>
        <v>-1.5574001269391569E-2</v>
      </c>
      <c r="D1139" s="143">
        <f>IF('##zz500##'!K1139="","",IF('##zz500##'!K1139="yes",D1138,IF('##zz500##'!T1139&lt;&gt;0,D1138*(1+'##zz500##'!T1139),D1138*(1+C1139))))</f>
        <v>5.4121971797551733</v>
      </c>
      <c r="E1139" s="6">
        <f t="shared" si="46"/>
        <v>0</v>
      </c>
      <c r="F1139" s="17">
        <f>D1139/MAX(D$240:D1139)-1</f>
        <v>-7.1463547980050501E-2</v>
      </c>
      <c r="G1139" s="66">
        <f>IF('##zz500##'!K1139="","",IF('##zz500##'!K1139="no",G1138*(1+E1139),IF('##zz500##'!T1139&lt;&gt;0,G1138*(1+'##zz500##'!T1139),G1138*(1+'##zz500##'!P1139))))</f>
        <v>17.559673008308021</v>
      </c>
      <c r="H1139" s="6">
        <f t="shared" si="47"/>
        <v>1.6406259226454001E-2</v>
      </c>
      <c r="I1139" s="17">
        <f>G1139/MAX(G$240:G1139)-1</f>
        <v>0</v>
      </c>
      <c r="N1139" s="20"/>
      <c r="O1139" s="20"/>
      <c r="S1139" s="192"/>
      <c r="Y1139" s="39"/>
      <c r="Z1139" s="39"/>
      <c r="AA1139" s="17"/>
      <c r="AC1139" s="142"/>
      <c r="AE1139" s="17"/>
      <c r="AG1139" s="66"/>
      <c r="AI1139" s="17"/>
    </row>
    <row r="1140" spans="1:36" x14ac:dyDescent="0.25">
      <c r="A1140" s="180">
        <f>IF('##zz500##'!B1140&lt;&gt;"",'##zz500##'!B1140,"")</f>
        <v>40800</v>
      </c>
      <c r="B1140" s="192">
        <v>18563.68</v>
      </c>
      <c r="C1140" s="146">
        <f t="shared" si="45"/>
        <v>1.5155964526895049E-2</v>
      </c>
      <c r="D1140" s="143">
        <f>IF('##zz500##'!K1140="","",IF('##zz500##'!K1140="yes",D1139,IF('##zz500##'!T1140&lt;&gt;0,D1139*(1+'##zz500##'!T1140),D1139*(1+C1140))))</f>
        <v>5.4121971797551733</v>
      </c>
      <c r="E1140" s="6">
        <f t="shared" si="46"/>
        <v>0</v>
      </c>
      <c r="F1140" s="17">
        <f>D1140/MAX(D$240:D1140)-1</f>
        <v>-7.1463547980050501E-2</v>
      </c>
      <c r="G1140" s="66">
        <f>IF('##zz500##'!K1140="","",IF('##zz500##'!K1140="no",G1139*(1+E1140),IF('##zz500##'!T1140&lt;&gt;0,G1139*(1+'##zz500##'!T1140),G1139*(1+'##zz500##'!P1140))))</f>
        <v>17.35794480092634</v>
      </c>
      <c r="H1140" s="6">
        <f t="shared" si="47"/>
        <v>-1.1488152842381361E-2</v>
      </c>
      <c r="I1140" s="17">
        <f>G1140/MAX(G$240:G1140)-1</f>
        <v>-1.1488152842381361E-2</v>
      </c>
      <c r="N1140" s="20"/>
      <c r="O1140" s="20"/>
      <c r="S1140" s="192"/>
      <c r="Y1140" s="39"/>
      <c r="Z1140" s="39"/>
      <c r="AA1140" s="17"/>
      <c r="AC1140" s="142"/>
      <c r="AE1140" s="17"/>
      <c r="AG1140" s="66"/>
      <c r="AI1140" s="17"/>
    </row>
    <row r="1141" spans="1:36" x14ac:dyDescent="0.25">
      <c r="A1141" s="180">
        <f>IF('##zz500##'!B1141&lt;&gt;"",'##zz500##'!B1141,"")</f>
        <v>40801</v>
      </c>
      <c r="B1141" s="192">
        <v>18728.21</v>
      </c>
      <c r="C1141" s="146">
        <f t="shared" si="45"/>
        <v>8.8630056109564315E-3</v>
      </c>
      <c r="D1141" s="143">
        <f>IF('##zz500##'!K1141="","",IF('##zz500##'!K1141="yes",D1140,IF('##zz500##'!T1141&lt;&gt;0,D1140*(1+'##zz500##'!T1141),D1140*(1+C1141))))</f>
        <v>5.4121971797551733</v>
      </c>
      <c r="E1141" s="6">
        <f t="shared" si="46"/>
        <v>0</v>
      </c>
      <c r="F1141" s="17">
        <f>D1141/MAX(D$240:D1141)-1</f>
        <v>-7.1463547980050501E-2</v>
      </c>
      <c r="G1141" s="66">
        <f>IF('##zz500##'!K1141="","",IF('##zz500##'!K1141="no",G1140*(1+E1141),IF('##zz500##'!T1141&lt;&gt;0,G1140*(1+'##zz500##'!T1141),G1140*(1+'##zz500##'!P1141))))</f>
        <v>17.344057225286669</v>
      </c>
      <c r="H1141" s="6">
        <f t="shared" si="47"/>
        <v>-8.0007027323480973E-4</v>
      </c>
      <c r="I1141" s="17">
        <f>G1141/MAX(G$240:G1141)-1</f>
        <v>-1.2279031786032513E-2</v>
      </c>
      <c r="N1141" s="20"/>
      <c r="O1141" s="20"/>
      <c r="S1141" s="192"/>
      <c r="Y1141" s="39"/>
      <c r="Z1141" s="39"/>
      <c r="AA1141" s="17"/>
      <c r="AC1141" s="142"/>
      <c r="AE1141" s="17"/>
      <c r="AG1141" s="66"/>
      <c r="AI1141" s="17"/>
    </row>
    <row r="1142" spans="1:36" x14ac:dyDescent="0.25">
      <c r="A1142" s="180">
        <f>IF('##zz500##'!B1142&lt;&gt;"",'##zz500##'!B1142,"")</f>
        <v>40802</v>
      </c>
      <c r="B1142" s="192">
        <v>18676.490000000002</v>
      </c>
      <c r="C1142" s="146">
        <f t="shared" si="45"/>
        <v>-2.7616093582887302E-3</v>
      </c>
      <c r="D1142" s="143">
        <f>IF('##zz500##'!K1142="","",IF('##zz500##'!K1142="yes",D1141,IF('##zz500##'!T1142&lt;&gt;0,D1141*(1+'##zz500##'!T1142),D1141*(1+C1142))))</f>
        <v>5.4121971797551733</v>
      </c>
      <c r="E1142" s="6">
        <f t="shared" si="46"/>
        <v>0</v>
      </c>
      <c r="F1142" s="17">
        <f>D1142/MAX(D$240:D1142)-1</f>
        <v>-7.1463547980050501E-2</v>
      </c>
      <c r="G1142" s="66">
        <f>IF('##zz500##'!K1142="","",IF('##zz500##'!K1142="no",G1141*(1+E1142),IF('##zz500##'!T1142&lt;&gt;0,G1141*(1+'##zz500##'!T1142),G1141*(1+'##zz500##'!P1142))))</f>
        <v>17.346854985674096</v>
      </c>
      <c r="H1142" s="6">
        <f t="shared" si="47"/>
        <v>1.6130945320846912E-4</v>
      </c>
      <c r="I1142" s="17">
        <f>G1142/MAX(G$240:G1142)-1</f>
        <v>-1.2119703056727493E-2</v>
      </c>
      <c r="N1142" s="20"/>
      <c r="O1142" s="20"/>
      <c r="S1142" s="192"/>
      <c r="Y1142" s="39"/>
      <c r="Z1142" s="39"/>
      <c r="AA1142" s="17"/>
      <c r="AC1142" s="142"/>
      <c r="AE1142" s="17"/>
      <c r="AG1142" s="66"/>
      <c r="AI1142" s="17"/>
    </row>
    <row r="1143" spans="1:36" x14ac:dyDescent="0.25">
      <c r="A1143" s="180">
        <f>IF('##zz500##'!B1143&lt;&gt;"",'##zz500##'!B1143,"")</f>
        <v>40805</v>
      </c>
      <c r="B1143" s="192">
        <v>18241.45</v>
      </c>
      <c r="C1143" s="146">
        <f t="shared" si="45"/>
        <v>-2.3293456104439336E-2</v>
      </c>
      <c r="D1143" s="143">
        <f>IF('##zz500##'!K1143="","",IF('##zz500##'!K1143="yes",D1142,IF('##zz500##'!T1143&lt;&gt;0,D1142*(1+'##zz500##'!T1143),D1142*(1+C1143))))</f>
        <v>5.4121971797551733</v>
      </c>
      <c r="E1143" s="6">
        <f t="shared" si="46"/>
        <v>0</v>
      </c>
      <c r="F1143" s="17">
        <f>D1143/MAX(D$240:D1143)-1</f>
        <v>-7.1463547980050501E-2</v>
      </c>
      <c r="G1143" s="66">
        <f>IF('##zz500##'!K1143="","",IF('##zz500##'!K1143="no",G1142*(1+E1143),IF('##zz500##'!T1143&lt;&gt;0,G1142*(1+'##zz500##'!T1143),G1142*(1+'##zz500##'!P1143))))</f>
        <v>17.688209575552619</v>
      </c>
      <c r="H1143" s="6">
        <f t="shared" si="47"/>
        <v>1.9678183172709529E-2</v>
      </c>
      <c r="I1143" s="17">
        <f>G1143/MAX(G$240:G1143)-1</f>
        <v>0</v>
      </c>
      <c r="N1143" s="20"/>
      <c r="O1143" s="20"/>
      <c r="S1143" s="192"/>
      <c r="Y1143" s="39"/>
      <c r="Z1143" s="39"/>
      <c r="AA1143" s="17"/>
      <c r="AC1143" s="142"/>
      <c r="AE1143" s="17"/>
      <c r="AG1143" s="66"/>
      <c r="AI1143" s="17"/>
    </row>
    <row r="1144" spans="1:36" x14ac:dyDescent="0.25">
      <c r="A1144" s="180">
        <f>IF('##zz500##'!B1144&lt;&gt;"",'##zz500##'!B1144,"")</f>
        <v>40806</v>
      </c>
      <c r="B1144" s="192">
        <v>18322.37</v>
      </c>
      <c r="C1144" s="146">
        <f t="shared" si="45"/>
        <v>4.4360508621845707E-3</v>
      </c>
      <c r="D1144" s="143">
        <f>IF('##zz500##'!K1144="","",IF('##zz500##'!K1144="yes",D1143,IF('##zz500##'!T1144&lt;&gt;0,D1143*(1+'##zz500##'!T1144),D1143*(1+C1144))))</f>
        <v>5.4121971797551733</v>
      </c>
      <c r="E1144" s="6">
        <f t="shared" si="46"/>
        <v>0</v>
      </c>
      <c r="F1144" s="17">
        <f>D1144/MAX(D$240:D1144)-1</f>
        <v>-7.1463547980050501E-2</v>
      </c>
      <c r="G1144" s="66">
        <f>IF('##zz500##'!K1144="","",IF('##zz500##'!K1144="no",G1143*(1+E1144),IF('##zz500##'!T1144&lt;&gt;0,G1143*(1+'##zz500##'!T1144),G1143*(1+'##zz500##'!P1144))))</f>
        <v>17.602719787556889</v>
      </c>
      <c r="H1144" s="6">
        <f t="shared" si="47"/>
        <v>-4.8331510111621068E-3</v>
      </c>
      <c r="I1144" s="17">
        <f>G1144/MAX(G$240:G1144)-1</f>
        <v>-4.8331510111621068E-3</v>
      </c>
      <c r="N1144" s="20"/>
      <c r="O1144" s="20"/>
      <c r="S1144" s="192"/>
      <c r="Y1144" s="39"/>
      <c r="Z1144" s="39"/>
      <c r="AA1144" s="17"/>
      <c r="AC1144" s="142"/>
      <c r="AE1144" s="17"/>
      <c r="AG1144" s="66"/>
      <c r="AI1144" s="17"/>
    </row>
    <row r="1145" spans="1:36" x14ac:dyDescent="0.25">
      <c r="A1145" s="180">
        <f>IF('##zz500##'!B1145&lt;&gt;"",'##zz500##'!B1145,"")</f>
        <v>40807</v>
      </c>
      <c r="B1145" s="192">
        <v>18801.04</v>
      </c>
      <c r="C1145" s="146">
        <f t="shared" si="45"/>
        <v>2.6124895414730842E-2</v>
      </c>
      <c r="D1145" s="143">
        <f>IF('##zz500##'!K1145="","",IF('##zz500##'!K1145="yes",D1144,IF('##zz500##'!T1145&lt;&gt;0,D1144*(1+'##zz500##'!T1145),D1144*(1+C1145))))</f>
        <v>5.4121971797551733</v>
      </c>
      <c r="E1145" s="6">
        <f t="shared" si="46"/>
        <v>0</v>
      </c>
      <c r="F1145" s="17">
        <f>D1145/MAX(D$240:D1145)-1</f>
        <v>-7.1463547980050501E-2</v>
      </c>
      <c r="G1145" s="66">
        <f>IF('##zz500##'!K1145="","",IF('##zz500##'!K1145="no",G1144*(1+E1145),IF('##zz500##'!T1145&lt;&gt;0,G1144*(1+'##zz500##'!T1145),G1144*(1+'##zz500##'!P1145))))</f>
        <v>17.080215557727172</v>
      </c>
      <c r="H1145" s="6">
        <f t="shared" si="47"/>
        <v>-2.9683153293110331E-2</v>
      </c>
      <c r="I1145" s="17">
        <f>G1145/MAX(G$240:G1145)-1</f>
        <v>-3.4372841141919408E-2</v>
      </c>
      <c r="N1145" s="20"/>
      <c r="O1145" s="20"/>
      <c r="S1145" s="192"/>
      <c r="Y1145" s="39"/>
      <c r="Z1145" s="39"/>
      <c r="AA1145" s="17"/>
      <c r="AC1145" s="142"/>
      <c r="AE1145" s="17"/>
      <c r="AG1145" s="66"/>
      <c r="AI1145" s="17"/>
    </row>
    <row r="1146" spans="1:36" x14ac:dyDescent="0.25">
      <c r="A1146" s="180">
        <f>IF('##zz500##'!B1146&lt;&gt;"",'##zz500##'!B1146,"")</f>
        <v>40808</v>
      </c>
      <c r="B1146" s="192">
        <v>18315.34</v>
      </c>
      <c r="C1146" s="146">
        <f t="shared" si="45"/>
        <v>-2.583367728593744E-2</v>
      </c>
      <c r="D1146" s="143">
        <f>IF('##zz500##'!K1146="","",IF('##zz500##'!K1146="yes",D1145,IF('##zz500##'!T1146&lt;&gt;0,D1145*(1+'##zz500##'!T1146),D1145*(1+C1146))))</f>
        <v>5.4121971797551733</v>
      </c>
      <c r="E1146" s="6">
        <f t="shared" si="46"/>
        <v>0</v>
      </c>
      <c r="F1146" s="17">
        <f>D1146/MAX(D$240:D1146)-1</f>
        <v>-7.1463547980050501E-2</v>
      </c>
      <c r="G1146" s="66">
        <f>IF('##zz500##'!K1146="","",IF('##zz500##'!K1146="no",G1145*(1+E1146),IF('##zz500##'!T1146&lt;&gt;0,G1145*(1+'##zz500##'!T1146),G1145*(1+'##zz500##'!P1146))))</f>
        <v>17.572794608954673</v>
      </c>
      <c r="H1146" s="6">
        <f t="shared" si="47"/>
        <v>2.8839158941682985E-2</v>
      </c>
      <c r="I1146" s="17">
        <f>G1146/MAX(G$240:G1146)-1</f>
        <v>-6.5249660292053813E-3</v>
      </c>
      <c r="N1146" s="20"/>
      <c r="O1146" s="20"/>
      <c r="S1146" s="192"/>
      <c r="Y1146" s="39"/>
      <c r="Z1146" s="39"/>
      <c r="AA1146" s="17"/>
      <c r="AC1146" s="142"/>
      <c r="AE1146" s="17"/>
      <c r="AG1146" s="66"/>
      <c r="AI1146" s="17"/>
    </row>
    <row r="1147" spans="1:36" x14ac:dyDescent="0.25">
      <c r="A1147" s="180">
        <f>IF('##zz500##'!B1147&lt;&gt;"",'##zz500##'!B1147,"")</f>
        <v>40809</v>
      </c>
      <c r="B1147" s="192">
        <v>18204.560000000001</v>
      </c>
      <c r="C1147" s="146">
        <f t="shared" si="45"/>
        <v>-6.0484817644662625E-3</v>
      </c>
      <c r="D1147" s="143">
        <f>IF('##zz500##'!K1147="","",IF('##zz500##'!K1147="yes",D1146,IF('##zz500##'!T1147&lt;&gt;0,D1146*(1+'##zz500##'!T1147),D1146*(1+C1147))))</f>
        <v>5.4121971797551733</v>
      </c>
      <c r="E1147" s="6">
        <f t="shared" si="46"/>
        <v>0</v>
      </c>
      <c r="F1147" s="17">
        <f>D1147/MAX(D$240:D1147)-1</f>
        <v>-7.1463547980050501E-2</v>
      </c>
      <c r="G1147" s="66">
        <f>IF('##zz500##'!K1147="","",IF('##zz500##'!K1147="no",G1146*(1+E1147),IF('##zz500##'!T1147&lt;&gt;0,G1146*(1+'##zz500##'!T1147),G1146*(1+'##zz500##'!P1147))))</f>
        <v>17.716998354878633</v>
      </c>
      <c r="H1147" s="6">
        <f t="shared" si="47"/>
        <v>8.2060792909102176E-3</v>
      </c>
      <c r="I1147" s="17">
        <f>G1147/MAX(G$240:G1147)-1</f>
        <v>0</v>
      </c>
      <c r="N1147" s="20"/>
      <c r="O1147" s="20"/>
      <c r="S1147" s="192"/>
      <c r="Y1147" s="39"/>
      <c r="Z1147" s="39"/>
      <c r="AA1147" s="17"/>
      <c r="AC1147" s="142"/>
      <c r="AE1147" s="17"/>
      <c r="AG1147" s="66"/>
      <c r="AI1147" s="17"/>
    </row>
    <row r="1148" spans="1:36" x14ac:dyDescent="0.25">
      <c r="A1148" s="180">
        <f>IF('##zz500##'!B1148&lt;&gt;"",'##zz500##'!B1148,"")</f>
        <v>40812</v>
      </c>
      <c r="B1148" s="192">
        <v>18044.21</v>
      </c>
      <c r="C1148" s="146">
        <f t="shared" si="45"/>
        <v>-8.808232662585791E-3</v>
      </c>
      <c r="D1148" s="143">
        <f>IF('##zz500##'!K1148="","",IF('##zz500##'!K1148="yes",D1147,IF('##zz500##'!T1148&lt;&gt;0,D1147*(1+'##zz500##'!T1148),D1147*(1+C1148))))</f>
        <v>5.4121971797551733</v>
      </c>
      <c r="E1148" s="6">
        <f t="shared" si="46"/>
        <v>0</v>
      </c>
      <c r="F1148" s="17">
        <f>D1148/MAX(D$240:D1148)-1</f>
        <v>-7.1463547980050501E-2</v>
      </c>
      <c r="G1148" s="66">
        <f>IF('##zz500##'!K1148="","",IF('##zz500##'!K1148="no",G1147*(1+E1148),IF('##zz500##'!T1148&lt;&gt;0,G1147*(1+'##zz500##'!T1148),G1147*(1+'##zz500##'!P1148))))</f>
        <v>18.002261592373184</v>
      </c>
      <c r="H1148" s="6">
        <f t="shared" si="47"/>
        <v>1.6101104249185649E-2</v>
      </c>
      <c r="I1148" s="17">
        <f>G1148/MAX(G$240:G1148)-1</f>
        <v>0</v>
      </c>
      <c r="N1148" s="20"/>
      <c r="O1148" s="20"/>
      <c r="S1148" s="192"/>
      <c r="Y1148" s="39"/>
      <c r="Z1148" s="39"/>
      <c r="AA1148" s="17"/>
      <c r="AC1148" s="142"/>
      <c r="AE1148" s="17"/>
      <c r="AF1148" s="14"/>
      <c r="AG1148" s="66"/>
      <c r="AI1148" s="17"/>
      <c r="AJ1148" s="14"/>
    </row>
    <row r="1149" spans="1:36" x14ac:dyDescent="0.25">
      <c r="A1149" s="180">
        <f>IF('##zz500##'!B1149&lt;&gt;"",'##zz500##'!B1149,"")</f>
        <v>40813</v>
      </c>
      <c r="B1149" s="192">
        <v>18049.38</v>
      </c>
      <c r="C1149" s="146">
        <f t="shared" si="45"/>
        <v>2.865185009486293E-4</v>
      </c>
      <c r="D1149" s="143">
        <f>IF('##zz500##'!K1149="","",IF('##zz500##'!K1149="yes",D1148,IF('##zz500##'!T1149&lt;&gt;0,D1148*(1+'##zz500##'!T1149),D1148*(1+C1149))))</f>
        <v>5.4121971797551733</v>
      </c>
      <c r="E1149" s="6">
        <f t="shared" si="46"/>
        <v>0</v>
      </c>
      <c r="F1149" s="17">
        <f>D1149/MAX(D$240:D1149)-1</f>
        <v>-7.1463547980050501E-2</v>
      </c>
      <c r="G1149" s="66">
        <f>IF('##zz500##'!K1149="","",IF('##zz500##'!K1149="no",G1148*(1+E1149),IF('##zz500##'!T1149&lt;&gt;0,G1148*(1+'##zz500##'!T1149),G1148*(1+'##zz500##'!P1149))))</f>
        <v>17.927611902078183</v>
      </c>
      <c r="H1149" s="6">
        <f t="shared" si="47"/>
        <v>-4.1466840103371316E-3</v>
      </c>
      <c r="I1149" s="17">
        <f>G1149/MAX(G$240:G1149)-1</f>
        <v>-4.1466840103371316E-3</v>
      </c>
      <c r="N1149" s="20"/>
      <c r="O1149" s="20"/>
      <c r="S1149" s="192"/>
      <c r="Y1149" s="39"/>
      <c r="Z1149" s="39"/>
      <c r="AA1149" s="17"/>
      <c r="AC1149" s="142"/>
      <c r="AE1149" s="17"/>
      <c r="AG1149" s="66"/>
      <c r="AI1149" s="17"/>
    </row>
    <row r="1150" spans="1:36" x14ac:dyDescent="0.25">
      <c r="A1150" s="180">
        <f>IF('##zz500##'!B1150&lt;&gt;"",'##zz500##'!B1150,"")</f>
        <v>40814</v>
      </c>
      <c r="B1150" s="192">
        <v>17761.25</v>
      </c>
      <c r="C1150" s="146">
        <f t="shared" si="45"/>
        <v>-1.5963429214743141E-2</v>
      </c>
      <c r="D1150" s="143">
        <f>IF('##zz500##'!K1150="","",IF('##zz500##'!K1150="yes",D1149,IF('##zz500##'!T1150&lt;&gt;0,D1149*(1+'##zz500##'!T1150),D1149*(1+C1150))))</f>
        <v>5.4121971797551733</v>
      </c>
      <c r="E1150" s="6">
        <f t="shared" si="46"/>
        <v>0</v>
      </c>
      <c r="F1150" s="17">
        <f>D1150/MAX(D$240:D1150)-1</f>
        <v>-7.1463547980050501E-2</v>
      </c>
      <c r="G1150" s="66">
        <f>IF('##zz500##'!K1150="","",IF('##zz500##'!K1150="no",G1149*(1+E1150),IF('##zz500##'!T1150&lt;&gt;0,G1149*(1+'##zz500##'!T1150),G1149*(1+'##zz500##'!P1150))))</f>
        <v>18.229252919104571</v>
      </c>
      <c r="H1150" s="6">
        <f t="shared" si="47"/>
        <v>1.682549904995545E-2</v>
      </c>
      <c r="I1150" s="17">
        <f>G1150/MAX(G$240:G1150)-1</f>
        <v>0</v>
      </c>
      <c r="N1150" s="20"/>
      <c r="O1150" s="20"/>
      <c r="S1150" s="192"/>
      <c r="Y1150" s="39"/>
      <c r="Z1150" s="39"/>
      <c r="AA1150" s="17"/>
      <c r="AC1150" s="142"/>
      <c r="AE1150" s="17"/>
      <c r="AG1150" s="66"/>
      <c r="AI1150" s="17"/>
    </row>
    <row r="1151" spans="1:36" x14ac:dyDescent="0.25">
      <c r="A1151" s="180">
        <f>IF('##zz500##'!B1151&lt;&gt;"",'##zz500##'!B1151,"")</f>
        <v>40815</v>
      </c>
      <c r="B1151" s="192">
        <v>17075.150000000001</v>
      </c>
      <c r="C1151" s="146">
        <f t="shared" si="45"/>
        <v>-3.8629037933703869E-2</v>
      </c>
      <c r="D1151" s="143">
        <f>IF('##zz500##'!K1151="","",IF('##zz500##'!K1151="yes",D1150,IF('##zz500##'!T1151&lt;&gt;0,D1150*(1+'##zz500##'!T1151),D1150*(1+C1151))))</f>
        <v>5.4121971797551733</v>
      </c>
      <c r="E1151" s="6">
        <f t="shared" si="46"/>
        <v>0</v>
      </c>
      <c r="F1151" s="17">
        <f>D1151/MAX(D$240:D1151)-1</f>
        <v>-7.1463547980050501E-2</v>
      </c>
      <c r="G1151" s="66">
        <f>IF('##zz500##'!K1151="","",IF('##zz500##'!K1151="no",G1150*(1+E1151),IF('##zz500##'!T1151&lt;&gt;0,G1150*(1+'##zz500##'!T1151),G1150*(1+'##zz500##'!P1151))))</f>
        <v>18.815902543770715</v>
      </c>
      <c r="H1151" s="6">
        <f t="shared" si="47"/>
        <v>3.2181769997349896E-2</v>
      </c>
      <c r="I1151" s="17">
        <f>G1151/MAX(G$240:G1151)-1</f>
        <v>0</v>
      </c>
      <c r="N1151" s="20"/>
      <c r="O1151" s="20"/>
      <c r="S1151" s="192"/>
      <c r="Y1151" s="39"/>
      <c r="Z1151" s="39"/>
      <c r="AA1151" s="17"/>
      <c r="AC1151" s="142"/>
      <c r="AE1151" s="17"/>
      <c r="AG1151" s="66"/>
      <c r="AI1151" s="17"/>
    </row>
    <row r="1152" spans="1:36" x14ac:dyDescent="0.25">
      <c r="A1152" s="180">
        <f>IF('##zz500##'!B1152&lt;&gt;"",'##zz500##'!B1152,"")</f>
        <v>40816</v>
      </c>
      <c r="B1152" s="192">
        <v>16789.47</v>
      </c>
      <c r="C1152" s="146">
        <f t="shared" si="45"/>
        <v>-1.6730746142786468E-2</v>
      </c>
      <c r="D1152" s="143">
        <f>IF('##zz500##'!K1152="","",IF('##zz500##'!K1152="yes",D1151,IF('##zz500##'!T1152&lt;&gt;0,D1151*(1+'##zz500##'!T1152),D1151*(1+C1152))))</f>
        <v>5.4121971797551733</v>
      </c>
      <c r="E1152" s="6">
        <f t="shared" si="46"/>
        <v>0</v>
      </c>
      <c r="F1152" s="17">
        <f>D1152/MAX(D$240:D1152)-1</f>
        <v>-7.1463547980050501E-2</v>
      </c>
      <c r="G1152" s="66">
        <f>IF('##zz500##'!K1152="","",IF('##zz500##'!K1152="no",G1151*(1+E1152),IF('##zz500##'!T1152&lt;&gt;0,G1151*(1+'##zz500##'!T1152),G1151*(1+'##zz500##'!P1152))))</f>
        <v>18.885069721029105</v>
      </c>
      <c r="H1152" s="6">
        <f t="shared" si="47"/>
        <v>3.6759957221019768E-3</v>
      </c>
      <c r="I1152" s="17">
        <f>G1152/MAX(G$240:G1152)-1</f>
        <v>0</v>
      </c>
      <c r="N1152" s="20"/>
      <c r="O1152" s="20"/>
      <c r="S1152" s="192"/>
      <c r="Y1152" s="39"/>
      <c r="Z1152" s="39"/>
      <c r="AA1152" s="17"/>
      <c r="AC1152" s="142"/>
      <c r="AE1152" s="17"/>
      <c r="AG1152" s="66"/>
      <c r="AI1152" s="17"/>
    </row>
    <row r="1153" spans="1:36" x14ac:dyDescent="0.25">
      <c r="A1153" s="180">
        <f>IF('##zz500##'!B1153&lt;&gt;"",'##zz500##'!B1153,"")</f>
        <v>40826</v>
      </c>
      <c r="B1153" s="192">
        <v>16742.13</v>
      </c>
      <c r="C1153" s="146">
        <f t="shared" si="45"/>
        <v>-2.8196244431777373E-3</v>
      </c>
      <c r="D1153" s="143">
        <f>IF('##zz500##'!K1153="","",IF('##zz500##'!K1153="yes",D1152,IF('##zz500##'!T1153&lt;&gt;0,D1152*(1+'##zz500##'!T1153),D1152*(1+C1153))))</f>
        <v>5.4121971797551733</v>
      </c>
      <c r="E1153" s="6">
        <f t="shared" si="46"/>
        <v>0</v>
      </c>
      <c r="F1153" s="17">
        <f>D1153/MAX(D$240:D1153)-1</f>
        <v>-7.1463547980050501E-2</v>
      </c>
      <c r="G1153" s="66">
        <f>IF('##zz500##'!K1153="","",IF('##zz500##'!K1153="no",G1152*(1+E1153),IF('##zz500##'!T1153&lt;&gt;0,G1152*(1+'##zz500##'!T1153),G1152*(1+'##zz500##'!P1153))))</f>
        <v>19.003810485007541</v>
      </c>
      <c r="H1153" s="6">
        <f t="shared" si="47"/>
        <v>6.2875470269625477E-3</v>
      </c>
      <c r="I1153" s="17">
        <f>G1153/MAX(G$240:G1153)-1</f>
        <v>0</v>
      </c>
      <c r="N1153" s="20"/>
      <c r="O1153" s="20"/>
      <c r="S1153" s="192"/>
      <c r="Y1153" s="39"/>
      <c r="Z1153" s="39"/>
      <c r="AA1153" s="17"/>
      <c r="AC1153" s="142"/>
      <c r="AE1153" s="17"/>
      <c r="AG1153" s="66"/>
      <c r="AI1153" s="17"/>
    </row>
    <row r="1154" spans="1:36" x14ac:dyDescent="0.25">
      <c r="A1154" s="180">
        <f>IF('##zz500##'!B1154&lt;&gt;"",'##zz500##'!B1154,"")</f>
        <v>40827</v>
      </c>
      <c r="B1154" s="192">
        <v>16901.810000000001</v>
      </c>
      <c r="C1154" s="146">
        <f t="shared" si="45"/>
        <v>9.537615584157999E-3</v>
      </c>
      <c r="D1154" s="143">
        <f>IF('##zz500##'!K1154="","",IF('##zz500##'!K1154="yes",D1153,IF('##zz500##'!T1154&lt;&gt;0,D1153*(1+'##zz500##'!T1154),D1153*(1+C1154))))</f>
        <v>5.4121971797551733</v>
      </c>
      <c r="E1154" s="6">
        <f t="shared" si="46"/>
        <v>0</v>
      </c>
      <c r="F1154" s="17">
        <f>D1154/MAX(D$240:D1154)-1</f>
        <v>-7.1463547980050501E-2</v>
      </c>
      <c r="G1154" s="66">
        <f>IF('##zz500##'!K1154="","",IF('##zz500##'!K1154="no",G1153*(1+E1154),IF('##zz500##'!T1154&lt;&gt;0,G1153*(1+'##zz500##'!T1154),G1153*(1+'##zz500##'!P1154))))</f>
        <v>19.076452366874417</v>
      </c>
      <c r="H1154" s="6">
        <f t="shared" si="47"/>
        <v>3.8224903328827331E-3</v>
      </c>
      <c r="I1154" s="17">
        <f>G1154/MAX(G$240:G1154)-1</f>
        <v>0</v>
      </c>
      <c r="N1154" s="20"/>
      <c r="O1154" s="20"/>
      <c r="S1154" s="192"/>
      <c r="Y1154" s="39"/>
      <c r="Z1154" s="39"/>
      <c r="AA1154" s="17"/>
      <c r="AC1154" s="142"/>
      <c r="AE1154" s="17"/>
      <c r="AG1154" s="66"/>
      <c r="AI1154" s="17"/>
    </row>
    <row r="1155" spans="1:36" x14ac:dyDescent="0.25">
      <c r="A1155" s="180">
        <f>IF('##zz500##'!B1155&lt;&gt;"",'##zz500##'!B1155,"")</f>
        <v>40828</v>
      </c>
      <c r="B1155" s="192">
        <v>17422.52</v>
      </c>
      <c r="C1155" s="146">
        <f t="shared" si="45"/>
        <v>3.0807943054619535E-2</v>
      </c>
      <c r="D1155" s="143">
        <f>IF('##zz500##'!K1155="","",IF('##zz500##'!K1155="yes",D1154,IF('##zz500##'!T1155&lt;&gt;0,D1154*(1+'##zz500##'!T1155),D1154*(1+C1155))))</f>
        <v>5.4121971797551733</v>
      </c>
      <c r="E1155" s="6">
        <f t="shared" si="46"/>
        <v>0</v>
      </c>
      <c r="F1155" s="17">
        <f>D1155/MAX(D$240:D1155)-1</f>
        <v>-7.1463547980050501E-2</v>
      </c>
      <c r="G1155" s="66">
        <f>IF('##zz500##'!K1155="","",IF('##zz500##'!K1155="no",G1154*(1+E1155),IF('##zz500##'!T1155&lt;&gt;0,G1154*(1+'##zz500##'!T1155),G1154*(1+'##zz500##'!P1155))))</f>
        <v>18.413261181427004</v>
      </c>
      <c r="H1155" s="6">
        <f t="shared" si="47"/>
        <v>-3.4764911876330906E-2</v>
      </c>
      <c r="I1155" s="17">
        <f>G1155/MAX(G$240:G1155)-1</f>
        <v>-3.4764911876330906E-2</v>
      </c>
      <c r="N1155" s="20"/>
      <c r="O1155" s="20"/>
      <c r="S1155" s="192"/>
      <c r="Y1155" s="39"/>
      <c r="Z1155" s="39"/>
      <c r="AA1155" s="17"/>
      <c r="AC1155" s="142"/>
      <c r="AE1155" s="17"/>
      <c r="AG1155" s="66"/>
      <c r="AI1155" s="17"/>
    </row>
    <row r="1156" spans="1:36" x14ac:dyDescent="0.25">
      <c r="A1156" s="180">
        <f>IF('##zz500##'!B1156&lt;&gt;"",'##zz500##'!B1156,"")</f>
        <v>40829</v>
      </c>
      <c r="B1156" s="192">
        <v>17531.27</v>
      </c>
      <c r="C1156" s="146">
        <f t="shared" ref="C1156:C1219" si="48">IF(AND(B1155&gt;0,B1156&gt;0),B1156/B1155-1,"")</f>
        <v>6.2419213753235336E-3</v>
      </c>
      <c r="D1156" s="143">
        <f>IF('##zz500##'!K1156="","",IF('##zz500##'!K1156="yes",D1155,IF('##zz500##'!T1156&lt;&gt;0,D1155*(1+'##zz500##'!T1156),D1155*(1+C1156))))</f>
        <v>5.4121971797551733</v>
      </c>
      <c r="E1156" s="6">
        <f t="shared" si="46"/>
        <v>0</v>
      </c>
      <c r="F1156" s="17">
        <f>D1156/MAX(D$240:D1156)-1</f>
        <v>-7.1463547980050501E-2</v>
      </c>
      <c r="G1156" s="66">
        <f>IF('##zz500##'!K1156="","",IF('##zz500##'!K1156="no",G1155*(1+E1156),IF('##zz500##'!T1156&lt;&gt;0,G1155*(1+'##zz500##'!T1156),G1155*(1+'##zz500##'!P1156))))</f>
        <v>18.174674504801516</v>
      </c>
      <c r="H1156" s="6">
        <f t="shared" si="47"/>
        <v>-1.2957328648883992E-2</v>
      </c>
      <c r="I1156" s="17">
        <f>G1156/MAX(G$240:G1156)-1</f>
        <v>-4.7271780136583841E-2</v>
      </c>
      <c r="N1156" s="20"/>
      <c r="O1156" s="20"/>
      <c r="S1156" s="192"/>
      <c r="Y1156" s="39"/>
      <c r="Z1156" s="39"/>
      <c r="AA1156" s="17"/>
      <c r="AC1156" s="142"/>
      <c r="AE1156" s="17"/>
      <c r="AG1156" s="66"/>
      <c r="AI1156" s="17"/>
    </row>
    <row r="1157" spans="1:36" x14ac:dyDescent="0.25">
      <c r="A1157" s="180">
        <f>IF('##zz500##'!B1157&lt;&gt;"",'##zz500##'!B1157,"")</f>
        <v>40830</v>
      </c>
      <c r="B1157" s="192">
        <v>17438.990000000002</v>
      </c>
      <c r="C1157" s="146">
        <f t="shared" si="48"/>
        <v>-5.2637373105313134E-3</v>
      </c>
      <c r="D1157" s="143">
        <f>IF('##zz500##'!K1157="","",IF('##zz500##'!K1157="yes",D1156,IF('##zz500##'!T1157&lt;&gt;0,D1156*(1+'##zz500##'!T1157),D1156*(1+C1157))))</f>
        <v>5.4121971797551733</v>
      </c>
      <c r="E1157" s="6">
        <f t="shared" si="46"/>
        <v>0</v>
      </c>
      <c r="F1157" s="17">
        <f>D1157/MAX(D$240:D1157)-1</f>
        <v>-7.1463547980050501E-2</v>
      </c>
      <c r="G1157" s="66">
        <f>IF('##zz500##'!K1157="","",IF('##zz500##'!K1157="no",G1156*(1+E1157),IF('##zz500##'!T1157&lt;&gt;0,G1156*(1+'##zz500##'!T1157),G1156*(1+'##zz500##'!P1157))))</f>
        <v>18.250337030196018</v>
      </c>
      <c r="H1157" s="6">
        <f t="shared" si="47"/>
        <v>4.1630745780076861E-3</v>
      </c>
      <c r="I1157" s="17">
        <f>G1157/MAX(G$240:G1157)-1</f>
        <v>-4.3305501504720012E-2</v>
      </c>
      <c r="N1157" s="20"/>
      <c r="O1157" s="20"/>
      <c r="S1157" s="192"/>
      <c r="Y1157" s="39"/>
      <c r="Z1157" s="39"/>
      <c r="AA1157" s="17"/>
      <c r="AC1157" s="142"/>
      <c r="AE1157" s="17"/>
      <c r="AG1157" s="66"/>
      <c r="AI1157" s="17"/>
    </row>
    <row r="1158" spans="1:36" x14ac:dyDescent="0.25">
      <c r="A1158" s="180">
        <f>IF('##zz500##'!B1158&lt;&gt;"",'##zz500##'!B1158,"")</f>
        <v>40833</v>
      </c>
      <c r="B1158" s="192">
        <v>17486.14</v>
      </c>
      <c r="C1158" s="146">
        <f t="shared" si="48"/>
        <v>2.7037116255010929E-3</v>
      </c>
      <c r="D1158" s="143">
        <f>IF('##zz500##'!K1158="","",IF('##zz500##'!K1158="yes",D1157,IF('##zz500##'!T1158&lt;&gt;0,D1157*(1+'##zz500##'!T1158),D1157*(1+C1158))))</f>
        <v>5.4121971797551733</v>
      </c>
      <c r="E1158" s="6">
        <f t="shared" si="46"/>
        <v>0</v>
      </c>
      <c r="F1158" s="17">
        <f>D1158/MAX(D$240:D1158)-1</f>
        <v>-7.1463547980050501E-2</v>
      </c>
      <c r="G1158" s="66">
        <f>IF('##zz500##'!K1158="","",IF('##zz500##'!K1158="no",G1157*(1+E1158),IF('##zz500##'!T1158&lt;&gt;0,G1157*(1+'##zz500##'!T1158),G1157*(1+'##zz500##'!P1158))))</f>
        <v>18.195703117943346</v>
      </c>
      <c r="H1158" s="6">
        <f t="shared" si="47"/>
        <v>-2.9935837438113122E-3</v>
      </c>
      <c r="I1158" s="17">
        <f>G1158/MAX(G$240:G1158)-1</f>
        <v>-4.6169446603209097E-2</v>
      </c>
      <c r="N1158" s="20"/>
      <c r="O1158" s="20"/>
      <c r="S1158" s="192"/>
      <c r="Y1158" s="39"/>
      <c r="Z1158" s="39"/>
      <c r="AA1158" s="17"/>
      <c r="AC1158" s="142"/>
      <c r="AE1158" s="17"/>
      <c r="AG1158" s="66"/>
      <c r="AI1158" s="17"/>
    </row>
    <row r="1159" spans="1:36" x14ac:dyDescent="0.25">
      <c r="A1159" s="180">
        <f>IF('##zz500##'!B1159&lt;&gt;"",'##zz500##'!B1159,"")</f>
        <v>40834</v>
      </c>
      <c r="B1159" s="192">
        <v>16931.900000000001</v>
      </c>
      <c r="C1159" s="146">
        <f t="shared" si="48"/>
        <v>-3.1695960343449014E-2</v>
      </c>
      <c r="D1159" s="143">
        <f>IF('##zz500##'!K1159="","",IF('##zz500##'!K1159="yes",D1158,IF('##zz500##'!T1159&lt;&gt;0,D1158*(1+'##zz500##'!T1159),D1158*(1+C1159))))</f>
        <v>5.4121971797551733</v>
      </c>
      <c r="E1159" s="6">
        <f t="shared" si="46"/>
        <v>0</v>
      </c>
      <c r="F1159" s="17">
        <f>D1159/MAX(D$240:D1159)-1</f>
        <v>-7.1463547980050501E-2</v>
      </c>
      <c r="G1159" s="66">
        <f>IF('##zz500##'!K1159="","",IF('##zz500##'!K1159="no",G1158*(1+E1159),IF('##zz500##'!T1159&lt;&gt;0,G1158*(1+'##zz500##'!T1159),G1158*(1+'##zz500##'!P1159))))</f>
        <v>18.742422742189053</v>
      </c>
      <c r="H1159" s="6">
        <f t="shared" si="47"/>
        <v>3.0046633576174875E-2</v>
      </c>
      <c r="I1159" s="17">
        <f>G1159/MAX(G$240:G1159)-1</f>
        <v>-1.7510049471535671E-2</v>
      </c>
      <c r="N1159" s="20"/>
      <c r="O1159" s="20"/>
      <c r="S1159" s="192"/>
      <c r="Y1159" s="39"/>
      <c r="Z1159" s="39"/>
      <c r="AA1159" s="17"/>
      <c r="AC1159" s="142"/>
      <c r="AE1159" s="17"/>
      <c r="AG1159" s="66"/>
      <c r="AI1159" s="17"/>
    </row>
    <row r="1160" spans="1:36" x14ac:dyDescent="0.25">
      <c r="A1160" s="180">
        <f>IF('##zz500##'!B1160&lt;&gt;"",'##zz500##'!B1160,"")</f>
        <v>40835</v>
      </c>
      <c r="B1160" s="192">
        <v>16892.22</v>
      </c>
      <c r="C1160" s="146">
        <f t="shared" si="48"/>
        <v>-2.3435054542018108E-3</v>
      </c>
      <c r="D1160" s="143">
        <f>IF('##zz500##'!K1160="","",IF('##zz500##'!K1160="yes",D1159,IF('##zz500##'!T1160&lt;&gt;0,D1159*(1+'##zz500##'!T1160),D1159*(1+C1160))))</f>
        <v>5.4121971797551733</v>
      </c>
      <c r="E1160" s="6">
        <f t="shared" si="46"/>
        <v>0</v>
      </c>
      <c r="F1160" s="17">
        <f>D1160/MAX(D$240:D1160)-1</f>
        <v>-7.1463547980050501E-2</v>
      </c>
      <c r="G1160" s="66">
        <f>IF('##zz500##'!K1160="","",IF('##zz500##'!K1160="no",G1159*(1+E1160),IF('##zz500##'!T1160&lt;&gt;0,G1159*(1+'##zz500##'!T1160),G1159*(1+'##zz500##'!P1160))))</f>
        <v>18.852884994036867</v>
      </c>
      <c r="H1160" s="6">
        <f t="shared" si="47"/>
        <v>5.8937018638025584E-3</v>
      </c>
      <c r="I1160" s="17">
        <f>G1160/MAX(G$240:G1160)-1</f>
        <v>-1.1719546618938814E-2</v>
      </c>
      <c r="N1160" s="20"/>
      <c r="O1160" s="20"/>
      <c r="S1160" s="192"/>
      <c r="Y1160" s="39"/>
      <c r="Z1160" s="39"/>
      <c r="AA1160" s="17"/>
      <c r="AC1160" s="142"/>
      <c r="AE1160" s="17"/>
      <c r="AG1160" s="66"/>
      <c r="AI1160" s="17"/>
    </row>
    <row r="1161" spans="1:36" x14ac:dyDescent="0.25">
      <c r="A1161" s="180">
        <f>IF('##zz500##'!B1161&lt;&gt;"",'##zz500##'!B1161,"")</f>
        <v>40836</v>
      </c>
      <c r="B1161" s="192">
        <v>16328.62</v>
      </c>
      <c r="C1161" s="146">
        <f t="shared" si="48"/>
        <v>-3.336447192849723E-2</v>
      </c>
      <c r="D1161" s="143">
        <f>IF('##zz500##'!K1161="","",IF('##zz500##'!K1161="yes",D1160,IF('##zz500##'!T1161&lt;&gt;0,D1160*(1+'##zz500##'!T1161),D1160*(1+C1161))))</f>
        <v>5.4121971797551733</v>
      </c>
      <c r="E1161" s="6">
        <f t="shared" si="46"/>
        <v>0</v>
      </c>
      <c r="F1161" s="17">
        <f>D1161/MAX(D$240:D1161)-1</f>
        <v>-7.1463547980050501E-2</v>
      </c>
      <c r="G1161" s="66">
        <f>IF('##zz500##'!K1161="","",IF('##zz500##'!K1161="no",G1160*(1+E1161),IF('##zz500##'!T1161&lt;&gt;0,G1160*(1+'##zz500##'!T1161),G1160*(1+'##zz500##'!P1161))))</f>
        <v>19.409054811097867</v>
      </c>
      <c r="H1161" s="6">
        <f t="shared" si="47"/>
        <v>2.9500515026581686E-2</v>
      </c>
      <c r="I1161" s="17">
        <f>G1161/MAX(G$240:G1161)-1</f>
        <v>0</v>
      </c>
      <c r="N1161" s="20"/>
      <c r="O1161" s="20"/>
      <c r="S1161" s="192"/>
      <c r="Y1161" s="39"/>
      <c r="Z1161" s="39"/>
      <c r="AA1161" s="17"/>
      <c r="AC1161" s="142"/>
      <c r="AE1161" s="17"/>
      <c r="AG1161" s="66"/>
      <c r="AI1161" s="17"/>
    </row>
    <row r="1162" spans="1:36" x14ac:dyDescent="0.25">
      <c r="A1162" s="180">
        <f>IF('##zz500##'!B1162&lt;&gt;"",'##zz500##'!B1162,"")</f>
        <v>40837</v>
      </c>
      <c r="B1162" s="192">
        <v>16064.87</v>
      </c>
      <c r="C1162" s="146">
        <f t="shared" si="48"/>
        <v>-1.6152620368408366E-2</v>
      </c>
      <c r="D1162" s="143">
        <f>IF('##zz500##'!K1162="","",IF('##zz500##'!K1162="yes",D1161,IF('##zz500##'!T1162&lt;&gt;0,D1161*(1+'##zz500##'!T1162),D1161*(1+C1162))))</f>
        <v>5.4121971797551733</v>
      </c>
      <c r="E1162" s="6">
        <f t="shared" si="46"/>
        <v>0</v>
      </c>
      <c r="F1162" s="17">
        <f>D1162/MAX(D$240:D1162)-1</f>
        <v>-7.1463547980050501E-2</v>
      </c>
      <c r="G1162" s="66">
        <f>IF('##zz500##'!K1162="","",IF('##zz500##'!K1162="no",G1161*(1+E1162),IF('##zz500##'!T1162&lt;&gt;0,G1161*(1+'##zz500##'!T1162),G1161*(1+'##zz500##'!P1162))))</f>
        <v>19.76589785471517</v>
      </c>
      <c r="H1162" s="6">
        <f t="shared" si="47"/>
        <v>1.8385390071301355E-2</v>
      </c>
      <c r="I1162" s="17">
        <f>G1162/MAX(G$240:G1162)-1</f>
        <v>0</v>
      </c>
      <c r="N1162" s="20"/>
      <c r="O1162" s="20"/>
      <c r="S1162" s="192"/>
      <c r="Y1162" s="39"/>
      <c r="Z1162" s="39"/>
      <c r="AA1162" s="17"/>
      <c r="AC1162" s="142"/>
      <c r="AE1162" s="17"/>
      <c r="AG1162" s="66"/>
      <c r="AI1162" s="17"/>
    </row>
    <row r="1163" spans="1:36" x14ac:dyDescent="0.25">
      <c r="A1163" s="180">
        <f>IF('##zz500##'!B1163&lt;&gt;"",'##zz500##'!B1163,"")</f>
        <v>40840</v>
      </c>
      <c r="B1163" s="192">
        <v>16384.689999999999</v>
      </c>
      <c r="C1163" s="146">
        <f t="shared" si="48"/>
        <v>1.9908035359140541E-2</v>
      </c>
      <c r="D1163" s="143">
        <f>IF('##zz500##'!K1163="","",IF('##zz500##'!K1163="yes",D1162,IF('##zz500##'!T1163&lt;&gt;0,D1162*(1+'##zz500##'!T1163),D1162*(1+C1163))))</f>
        <v>5.4121971797551733</v>
      </c>
      <c r="E1163" s="6">
        <f t="shared" si="46"/>
        <v>0</v>
      </c>
      <c r="F1163" s="17">
        <f>D1163/MAX(D$240:D1163)-1</f>
        <v>-7.1463547980050501E-2</v>
      </c>
      <c r="G1163" s="66">
        <f>IF('##zz500##'!K1163="","",IF('##zz500##'!K1163="no",G1162*(1+E1163),IF('##zz500##'!T1163&lt;&gt;0,G1162*(1+'##zz500##'!T1163),G1162*(1+'##zz500##'!P1163))))</f>
        <v>19.415659732203043</v>
      </c>
      <c r="H1163" s="6">
        <f t="shared" si="47"/>
        <v>-1.7719312580003921E-2</v>
      </c>
      <c r="I1163" s="17">
        <f>G1163/MAX(G$240:G1163)-1</f>
        <v>-1.7719312580003921E-2</v>
      </c>
      <c r="N1163" s="20"/>
      <c r="O1163" s="20"/>
      <c r="S1163" s="192"/>
      <c r="Y1163" s="39"/>
      <c r="Z1163" s="39"/>
      <c r="AA1163" s="17"/>
      <c r="AC1163" s="142"/>
      <c r="AE1163" s="17"/>
      <c r="AG1163" s="66"/>
      <c r="AI1163" s="17"/>
    </row>
    <row r="1164" spans="1:36" x14ac:dyDescent="0.25">
      <c r="A1164" s="180">
        <f>IF('##zz500##'!B1164&lt;&gt;"",'##zz500##'!B1164,"")</f>
        <v>40841</v>
      </c>
      <c r="B1164" s="192">
        <v>16788.87</v>
      </c>
      <c r="C1164" s="146">
        <f t="shared" si="48"/>
        <v>2.4668150572272118E-2</v>
      </c>
      <c r="D1164" s="143">
        <f>IF('##zz500##'!K1164="","",IF('##zz500##'!K1164="yes",D1163,IF('##zz500##'!T1164&lt;&gt;0,D1163*(1+'##zz500##'!T1164),D1163*(1+C1164))))</f>
        <v>5.4121971797551733</v>
      </c>
      <c r="E1164" s="6">
        <f t="shared" si="46"/>
        <v>0</v>
      </c>
      <c r="F1164" s="17">
        <f>D1164/MAX(D$240:D1164)-1</f>
        <v>-7.1463547980050501E-2</v>
      </c>
      <c r="G1164" s="66">
        <f>IF('##zz500##'!K1164="","",IF('##zz500##'!K1164="no",G1163*(1+E1164),IF('##zz500##'!T1164&lt;&gt;0,G1163*(1+'##zz500##'!T1164),G1163*(1+'##zz500##'!P1164))))</f>
        <v>18.863756110682097</v>
      </c>
      <c r="H1164" s="6">
        <f t="shared" si="47"/>
        <v>-2.8425694987101124E-2</v>
      </c>
      <c r="I1164" s="17">
        <f>G1164/MAX(G$240:G1164)-1</f>
        <v>-4.5641323792324773E-2</v>
      </c>
      <c r="N1164" s="20"/>
      <c r="O1164" s="20"/>
      <c r="S1164" s="192"/>
      <c r="Y1164" s="39"/>
      <c r="Z1164" s="39"/>
      <c r="AA1164" s="17"/>
      <c r="AC1164" s="142"/>
      <c r="AE1164" s="17"/>
      <c r="AG1164" s="66"/>
      <c r="AI1164" s="17"/>
    </row>
    <row r="1165" spans="1:36" x14ac:dyDescent="0.25">
      <c r="A1165" s="180">
        <f>IF('##zz500##'!B1165&lt;&gt;"",'##zz500##'!B1165,"")</f>
        <v>40842</v>
      </c>
      <c r="B1165" s="192">
        <v>16962.87</v>
      </c>
      <c r="C1165" s="146">
        <f t="shared" si="48"/>
        <v>1.0364009013114073E-2</v>
      </c>
      <c r="D1165" s="143">
        <f>IF('##zz500##'!K1165="","",IF('##zz500##'!K1165="yes",D1164,IF('##zz500##'!T1165&lt;&gt;0,D1164*(1+'##zz500##'!T1165),D1164*(1+C1165))))</f>
        <v>5.4121971797551733</v>
      </c>
      <c r="E1165" s="6">
        <f t="shared" si="46"/>
        <v>0</v>
      </c>
      <c r="F1165" s="17">
        <f>D1165/MAX(D$240:D1165)-1</f>
        <v>-7.1463547980050501E-2</v>
      </c>
      <c r="G1165" s="66">
        <f>IF('##zz500##'!K1165="","",IF('##zz500##'!K1165="no",G1164*(1+E1165),IF('##zz500##'!T1165&lt;&gt;0,G1164*(1+'##zz500##'!T1165),G1164*(1+'##zz500##'!P1165))))</f>
        <v>18.660489858829798</v>
      </c>
      <c r="H1165" s="6">
        <f t="shared" si="47"/>
        <v>-1.0775491935945514E-2</v>
      </c>
      <c r="I1165" s="17">
        <f>G1165/MAX(G$240:G1165)-1</f>
        <v>-5.5925008011800337E-2</v>
      </c>
      <c r="N1165" s="20"/>
      <c r="O1165" s="20"/>
      <c r="S1165" s="192"/>
      <c r="Y1165" s="39"/>
      <c r="Z1165" s="39"/>
      <c r="AA1165" s="17"/>
      <c r="AC1165" s="142"/>
      <c r="AE1165" s="17"/>
      <c r="AG1165" s="66"/>
      <c r="AI1165" s="17"/>
    </row>
    <row r="1166" spans="1:36" x14ac:dyDescent="0.25">
      <c r="A1166" s="180">
        <f>IF('##zz500##'!B1166&lt;&gt;"",'##zz500##'!B1166,"")</f>
        <v>40843</v>
      </c>
      <c r="B1166" s="192">
        <v>17055.310000000001</v>
      </c>
      <c r="C1166" s="146">
        <f t="shared" si="48"/>
        <v>5.4495495160902241E-3</v>
      </c>
      <c r="D1166" s="143">
        <f>IF('##zz500##'!K1166="","",IF('##zz500##'!K1166="yes",D1165,IF('##zz500##'!T1166&lt;&gt;0,D1165*(1+'##zz500##'!T1166),D1165*(1+C1166))))</f>
        <v>5.4121971797551733</v>
      </c>
      <c r="E1166" s="6">
        <f t="shared" si="46"/>
        <v>0</v>
      </c>
      <c r="F1166" s="17">
        <f>D1166/MAX(D$240:D1166)-1</f>
        <v>-7.1463547980050501E-2</v>
      </c>
      <c r="G1166" s="66">
        <f>IF('##zz500##'!K1166="","",IF('##zz500##'!K1166="no",G1165*(1+E1166),IF('##zz500##'!T1166&lt;&gt;0,G1165*(1+'##zz500##'!T1166),G1165*(1+'##zz500##'!P1166))))</f>
        <v>18.638391600583169</v>
      </c>
      <c r="H1166" s="6">
        <f t="shared" si="47"/>
        <v>-1.184227124464976E-3</v>
      </c>
      <c r="I1166" s="17">
        <f>G1166/MAX(G$240:G1166)-1</f>
        <v>-5.704300722484168E-2</v>
      </c>
      <c r="N1166" s="20"/>
      <c r="O1166" s="20"/>
      <c r="S1166" s="192"/>
      <c r="Y1166" s="39"/>
      <c r="Z1166" s="39"/>
      <c r="AA1166" s="17"/>
      <c r="AC1166" s="142"/>
      <c r="AE1166" s="17"/>
      <c r="AG1166" s="66"/>
      <c r="AI1166" s="17"/>
    </row>
    <row r="1167" spans="1:36" x14ac:dyDescent="0.25">
      <c r="A1167" s="180">
        <f>IF('##zz500##'!B1167&lt;&gt;"",'##zz500##'!B1167,"")</f>
        <v>40844</v>
      </c>
      <c r="B1167" s="192">
        <v>17465.830000000002</v>
      </c>
      <c r="C1167" s="146">
        <f t="shared" si="48"/>
        <v>2.4069923091400991E-2</v>
      </c>
      <c r="D1167" s="143">
        <f>IF('##zz500##'!K1167="","",IF('##zz500##'!K1167="yes",D1166,IF('##zz500##'!T1167&lt;&gt;0,D1166*(1+'##zz500##'!T1167),D1166*(1+C1167))))</f>
        <v>5.4121971797551733</v>
      </c>
      <c r="E1167" s="6">
        <f t="shared" si="46"/>
        <v>0</v>
      </c>
      <c r="F1167" s="17">
        <f>D1167/MAX(D$240:D1167)-1</f>
        <v>-7.1463547980050501E-2</v>
      </c>
      <c r="G1167" s="66">
        <f>IF('##zz500##'!K1167="","",IF('##zz500##'!K1167="no",G1166*(1+E1167),IF('##zz500##'!T1167&lt;&gt;0,G1166*(1+'##zz500##'!T1167),G1166*(1+'##zz500##'!P1167))))</f>
        <v>18.275056434503409</v>
      </c>
      <c r="H1167" s="6">
        <f t="shared" si="47"/>
        <v>-1.9493912021270821E-2</v>
      </c>
      <c r="I1167" s="17">
        <f>G1167/MAX(G$240:G1167)-1</f>
        <v>-7.542492788184274E-2</v>
      </c>
      <c r="N1167" s="20"/>
      <c r="O1167" s="20"/>
      <c r="S1167" s="192"/>
      <c r="Y1167" s="39"/>
      <c r="Z1167" s="39"/>
      <c r="AA1167" s="17"/>
      <c r="AC1167" s="142"/>
      <c r="AE1167" s="17"/>
      <c r="AG1167" s="66"/>
      <c r="AI1167" s="17"/>
    </row>
    <row r="1168" spans="1:36" x14ac:dyDescent="0.25">
      <c r="A1168" s="180">
        <f>IF('##zz500##'!B1168&lt;&gt;"",'##zz500##'!B1168,"")</f>
        <v>40847</v>
      </c>
      <c r="B1168" s="192">
        <v>17507.900000000001</v>
      </c>
      <c r="C1168" s="146">
        <f t="shared" si="48"/>
        <v>2.4087031649797641E-3</v>
      </c>
      <c r="D1168" s="143">
        <f>IF('##zz500##'!K1168="","",IF('##zz500##'!K1168="yes",D1167,IF('##zz500##'!T1168&lt;&gt;0,D1167*(1+'##zz500##'!T1168),D1167*(1+C1168))))</f>
        <v>5.4252335562315439</v>
      </c>
      <c r="E1168" s="6">
        <f t="shared" si="46"/>
        <v>2.4087031649797641E-3</v>
      </c>
      <c r="F1168" s="17">
        <f>D1168/MAX(D$240:D1168)-1</f>
        <v>-6.9226979289271018E-2</v>
      </c>
      <c r="G1168" s="66">
        <f>IF('##zz500##'!K1168="","",IF('##zz500##'!K1168="no",G1167*(1+E1168),IF('##zz500##'!T1168&lt;&gt;0,G1167*(1+'##zz500##'!T1168),G1167*(1+'##zz500##'!P1168))))</f>
        <v>18.319075620777379</v>
      </c>
      <c r="H1168" s="6">
        <f t="shared" si="47"/>
        <v>2.4087031649797641E-3</v>
      </c>
      <c r="I1168" s="17">
        <f>G1168/MAX(G$240:G1168)-1</f>
        <v>-7.3197900979370401E-2</v>
      </c>
      <c r="N1168" s="20"/>
      <c r="O1168" s="20"/>
      <c r="S1168" s="192"/>
      <c r="Y1168" s="39"/>
      <c r="Z1168" s="39"/>
      <c r="AA1168" s="17"/>
      <c r="AC1168" s="142"/>
      <c r="AE1168" s="17"/>
      <c r="AF1168" s="14"/>
      <c r="AG1168" s="66"/>
      <c r="AI1168" s="17"/>
      <c r="AJ1168" s="14"/>
    </row>
    <row r="1169" spans="1:35" x14ac:dyDescent="0.25">
      <c r="A1169" s="180">
        <f>IF('##zz500##'!B1169&lt;&gt;"",'##zz500##'!B1169,"")</f>
        <v>40848</v>
      </c>
      <c r="B1169" s="192">
        <v>17548.53</v>
      </c>
      <c r="C1169" s="146">
        <f t="shared" si="48"/>
        <v>2.3206666704742585E-3</v>
      </c>
      <c r="D1169" s="143">
        <f>IF('##zz500##'!K1169="","",IF('##zz500##'!K1169="yes",D1168,IF('##zz500##'!T1169&lt;&gt;0,D1168*(1+'##zz500##'!T1169),D1168*(1+C1169))))</f>
        <v>5.36806010409971</v>
      </c>
      <c r="E1169" s="6">
        <f t="shared" si="46"/>
        <v>-1.0538431486726174E-2</v>
      </c>
      <c r="F1169" s="17">
        <f>D1169/MAX(D$240:D1169)-1</f>
        <v>-7.9035866997724247E-2</v>
      </c>
      <c r="G1169" s="66">
        <f>IF('##zz500##'!K1169="","",IF('##zz500##'!K1169="no",G1168*(1+E1169),IF('##zz500##'!T1169&lt;&gt;0,G1168*(1+'##zz500##'!T1169),G1168*(1+'##zz500##'!P1169))))</f>
        <v>18.126021297447661</v>
      </c>
      <c r="H1169" s="6">
        <f t="shared" si="47"/>
        <v>-1.0538431486726174E-2</v>
      </c>
      <c r="I1169" s="17">
        <f>G1169/MAX(G$240:G1169)-1</f>
        <v>-8.2964941401653336E-2</v>
      </c>
      <c r="N1169" s="20"/>
      <c r="O1169" s="20"/>
      <c r="S1169" s="192"/>
      <c r="Y1169" s="39"/>
      <c r="Z1169" s="39"/>
      <c r="AA1169" s="17"/>
      <c r="AC1169" s="142"/>
      <c r="AE1169" s="17"/>
      <c r="AG1169" s="66"/>
      <c r="AI1169" s="17"/>
    </row>
    <row r="1170" spans="1:35" x14ac:dyDescent="0.25">
      <c r="A1170" s="180">
        <f>IF('##zz500##'!B1170&lt;&gt;"",'##zz500##'!B1170,"")</f>
        <v>40849</v>
      </c>
      <c r="B1170" s="192">
        <v>17806.22</v>
      </c>
      <c r="C1170" s="146">
        <f t="shared" si="48"/>
        <v>1.4684420860322955E-2</v>
      </c>
      <c r="D1170" s="143">
        <f>IF('##zz500##'!K1170="","",IF('##zz500##'!K1170="yes",D1169,IF('##zz500##'!T1170&lt;&gt;0,D1169*(1+'##zz500##'!T1170),D1169*(1+C1170))))</f>
        <v>5.3108686427228848</v>
      </c>
      <c r="E1170" s="6">
        <f t="shared" si="46"/>
        <v>-1.0654027761937135E-2</v>
      </c>
      <c r="F1170" s="17">
        <f>D1170/MAX(D$240:D1170)-1</f>
        <v>-8.8847844438478818E-2</v>
      </c>
      <c r="G1170" s="66">
        <f>IF('##zz500##'!K1170="","",IF('##zz500##'!K1170="no",G1169*(1+E1170),IF('##zz500##'!T1170&lt;&gt;0,G1169*(1+'##zz500##'!T1170),G1169*(1+'##zz500##'!P1170))))</f>
        <v>17.932906163331189</v>
      </c>
      <c r="H1170" s="6">
        <f t="shared" si="47"/>
        <v>-1.0654027761937135E-2</v>
      </c>
      <c r="I1170" s="17">
        <f>G1170/MAX(G$240:G1170)-1</f>
        <v>-9.2735058374629808E-2</v>
      </c>
      <c r="N1170" s="20"/>
      <c r="O1170" s="20"/>
      <c r="S1170" s="192"/>
      <c r="Y1170" s="39"/>
      <c r="Z1170" s="39"/>
      <c r="AA1170" s="17"/>
      <c r="AC1170" s="142"/>
      <c r="AE1170" s="17"/>
      <c r="AG1170" s="66"/>
      <c r="AI1170" s="17"/>
    </row>
    <row r="1171" spans="1:35" x14ac:dyDescent="0.25">
      <c r="A1171" s="180">
        <f>IF('##zz500##'!B1171&lt;&gt;"",'##zz500##'!B1171,"")</f>
        <v>40850</v>
      </c>
      <c r="B1171" s="192">
        <v>18098.759999999998</v>
      </c>
      <c r="C1171" s="146">
        <f t="shared" si="48"/>
        <v>1.642909050882202E-2</v>
      </c>
      <c r="D1171" s="143">
        <f>IF('##zz500##'!K1171="","",IF('##zz500##'!K1171="yes",D1170,IF('##zz500##'!T1171&lt;&gt;0,D1170*(1+'##zz500##'!T1171),D1170*(1+C1171))))</f>
        <v>5.3981213843346438</v>
      </c>
      <c r="E1171" s="6">
        <f t="shared" si="46"/>
        <v>1.642909050882202E-2</v>
      </c>
      <c r="F1171" s="17">
        <f>D1171/MAX(D$240:D1171)-1</f>
        <v>-7.3878443207450295E-2</v>
      </c>
      <c r="G1171" s="66">
        <f>IF('##zz500##'!K1171="","",IF('##zz500##'!K1171="no",G1170*(1+E1171),IF('##zz500##'!T1171&lt;&gt;0,G1170*(1+'##zz500##'!T1171),G1170*(1+'##zz500##'!P1171))))</f>
        <v>18.22752750177477</v>
      </c>
      <c r="H1171" s="6">
        <f t="shared" si="47"/>
        <v>1.642909050882202E-2</v>
      </c>
      <c r="I1171" s="17">
        <f>G1171/MAX(G$240:G1171)-1</f>
        <v>-7.7829520533185481E-2</v>
      </c>
      <c r="N1171" s="20"/>
      <c r="O1171" s="20"/>
      <c r="S1171" s="192"/>
      <c r="Y1171" s="39"/>
      <c r="Z1171" s="39"/>
      <c r="AA1171" s="17"/>
      <c r="AC1171" s="142"/>
      <c r="AE1171" s="17"/>
      <c r="AG1171" s="66"/>
      <c r="AI1171" s="17"/>
    </row>
    <row r="1172" spans="1:35" x14ac:dyDescent="0.25">
      <c r="A1172" s="180">
        <f>IF('##zz500##'!B1172&lt;&gt;"",'##zz500##'!B1172,"")</f>
        <v>40851</v>
      </c>
      <c r="B1172" s="192">
        <v>18199.189999999999</v>
      </c>
      <c r="C1172" s="146">
        <f t="shared" si="48"/>
        <v>5.5489989369437165E-3</v>
      </c>
      <c r="D1172" s="143">
        <f>IF('##zz500##'!K1172="","",IF('##zz500##'!K1172="yes",D1171,IF('##zz500##'!T1172&lt;&gt;0,D1171*(1+'##zz500##'!T1172),D1171*(1+C1172))))</f>
        <v>5.4280755541578101</v>
      </c>
      <c r="E1172" s="6">
        <f t="shared" si="46"/>
        <v>5.5489989369437165E-3</v>
      </c>
      <c r="F1172" s="17">
        <f>D1172/MAX(D$240:D1172)-1</f>
        <v>-6.8739395673327763E-2</v>
      </c>
      <c r="G1172" s="66">
        <f>IF('##zz500##'!K1172="","",IF('##zz500##'!K1172="no",G1171*(1+E1172),IF('##zz500##'!T1172&lt;&gt;0,G1171*(1+'##zz500##'!T1172),G1171*(1+'##zz500##'!P1172))))</f>
        <v>18.328672032505231</v>
      </c>
      <c r="H1172" s="6">
        <f t="shared" si="47"/>
        <v>5.5489989369437165E-3</v>
      </c>
      <c r="I1172" s="17">
        <f>G1172/MAX(G$240:G1172)-1</f>
        <v>-7.2712397522943117E-2</v>
      </c>
      <c r="N1172" s="20"/>
      <c r="O1172" s="20"/>
      <c r="S1172" s="192"/>
      <c r="Y1172" s="39"/>
      <c r="Z1172" s="39"/>
      <c r="AA1172" s="17"/>
      <c r="AC1172" s="142"/>
      <c r="AE1172" s="17"/>
      <c r="AG1172" s="66"/>
      <c r="AI1172" s="17"/>
    </row>
    <row r="1173" spans="1:35" x14ac:dyDescent="0.25">
      <c r="A1173" s="180">
        <f>IF('##zz500##'!B1173&lt;&gt;"",'##zz500##'!B1173,"")</f>
        <v>40854</v>
      </c>
      <c r="B1173" s="192">
        <v>18054.95</v>
      </c>
      <c r="C1173" s="146">
        <f t="shared" si="48"/>
        <v>-7.9256274592439668E-3</v>
      </c>
      <c r="D1173" s="143">
        <f>IF('##zz500##'!K1173="","",IF('##zz500##'!K1173="yes",D1172,IF('##zz500##'!T1173&lt;&gt;0,D1172*(1+'##zz500##'!T1173),D1172*(1+C1173))))</f>
        <v>5.3850546494949256</v>
      </c>
      <c r="E1173" s="6">
        <f t="shared" si="46"/>
        <v>-7.9256274592440779E-3</v>
      </c>
      <c r="F1173" s="17">
        <f>D1173/MAX(D$240:D1173)-1</f>
        <v>-7.6120220290691432E-2</v>
      </c>
      <c r="G1173" s="66">
        <f>IF('##zz500##'!K1173="","",IF('##zz500##'!K1173="no",G1172*(1+E1173),IF('##zz500##'!T1173&lt;&gt;0,G1172*(1+'##zz500##'!T1173),G1172*(1+'##zz500##'!P1173))))</f>
        <v>18.18340580615293</v>
      </c>
      <c r="H1173" s="6">
        <f t="shared" si="47"/>
        <v>-7.9256274592440779E-3</v>
      </c>
      <c r="I1173" s="17">
        <f>G1173/MAX(G$240:G1173)-1</f>
        <v>-8.0061733607751928E-2</v>
      </c>
      <c r="N1173" s="20"/>
      <c r="O1173" s="20"/>
      <c r="S1173" s="192"/>
      <c r="Y1173" s="39"/>
      <c r="Z1173" s="39"/>
      <c r="AA1173" s="17"/>
      <c r="AC1173" s="142"/>
      <c r="AE1173" s="17"/>
      <c r="AG1173" s="66"/>
      <c r="AI1173" s="17"/>
    </row>
    <row r="1174" spans="1:35" x14ac:dyDescent="0.25">
      <c r="A1174" s="180">
        <f>IF('##zz500##'!B1174&lt;&gt;"",'##zz500##'!B1174,"")</f>
        <v>40855</v>
      </c>
      <c r="B1174" s="192">
        <v>17894.86</v>
      </c>
      <c r="C1174" s="146">
        <f t="shared" si="48"/>
        <v>-8.8668204564399389E-3</v>
      </c>
      <c r="D1174" s="143">
        <f>IF('##zz500##'!K1174="","",IF('##zz500##'!K1174="yes",D1173,IF('##zz500##'!T1174&lt;&gt;0,D1173*(1+'##zz500##'!T1174),D1173*(1+C1174))))</f>
        <v>5.3373063367697373</v>
      </c>
      <c r="E1174" s="6">
        <f t="shared" si="46"/>
        <v>-8.8668204564399389E-3</v>
      </c>
      <c r="F1174" s="17">
        <f>D1174/MAX(D$240:D1174)-1</f>
        <v>-8.4312096420709026E-2</v>
      </c>
      <c r="G1174" s="66">
        <f>IF('##zz500##'!K1174="","",IF('##zz500##'!K1174="no",G1173*(1+E1174),IF('##zz500##'!T1174&lt;&gt;0,G1173*(1+'##zz500##'!T1174),G1173*(1+'##zz500##'!P1174))))</f>
        <v>18.022176811583183</v>
      </c>
      <c r="H1174" s="6">
        <f t="shared" si="47"/>
        <v>-8.8668204564400499E-3</v>
      </c>
      <c r="I1174" s="17">
        <f>G1174/MAX(G$240:G1174)-1</f>
        <v>-8.8218661046860603E-2</v>
      </c>
      <c r="N1174" s="20"/>
      <c r="O1174" s="20"/>
      <c r="S1174" s="192"/>
      <c r="Y1174" s="39"/>
      <c r="Z1174" s="39"/>
      <c r="AA1174" s="17"/>
      <c r="AC1174" s="142"/>
      <c r="AE1174" s="17"/>
      <c r="AG1174" s="66"/>
      <c r="AI1174" s="17"/>
    </row>
    <row r="1175" spans="1:35" x14ac:dyDescent="0.25">
      <c r="A1175" s="180">
        <f>IF('##zz500##'!B1175&lt;&gt;"",'##zz500##'!B1175,"")</f>
        <v>40856</v>
      </c>
      <c r="B1175" s="192">
        <v>18285.099999999999</v>
      </c>
      <c r="C1175" s="146">
        <f t="shared" si="48"/>
        <v>2.180737932568344E-2</v>
      </c>
      <c r="D1175" s="143">
        <f>IF('##zz500##'!K1175="","",IF('##zz500##'!K1175="yes",D1174,IF('##zz500##'!T1175&lt;&gt;0,D1174*(1+'##zz500##'!T1175),D1174*(1+C1175))))</f>
        <v>5.4536990006330486</v>
      </c>
      <c r="E1175" s="6">
        <f t="shared" si="46"/>
        <v>2.180737932568344E-2</v>
      </c>
      <c r="F1175" s="17">
        <f>D1175/MAX(D$240:D1175)-1</f>
        <v>-6.4343342963415706E-2</v>
      </c>
      <c r="G1175" s="66">
        <f>IF('##zz500##'!K1175="","",IF('##zz500##'!K1175="no",G1174*(1+E1175),IF('##zz500##'!T1175&lt;&gt;0,G1174*(1+'##zz500##'!T1175),G1174*(1+'##zz500##'!P1175))))</f>
        <v>18.415193257587912</v>
      </c>
      <c r="H1175" s="6">
        <f t="shared" si="47"/>
        <v>2.180737932568344E-2</v>
      </c>
      <c r="I1175" s="17">
        <f>G1175/MAX(G$240:G1175)-1</f>
        <v>-6.833509952623007E-2</v>
      </c>
      <c r="N1175" s="20"/>
      <c r="O1175" s="20"/>
      <c r="S1175" s="192"/>
      <c r="Y1175" s="39"/>
      <c r="Z1175" s="39"/>
      <c r="AA1175" s="17"/>
      <c r="AC1175" s="142"/>
      <c r="AE1175" s="17"/>
      <c r="AG1175" s="66"/>
      <c r="AI1175" s="17"/>
    </row>
    <row r="1176" spans="1:35" x14ac:dyDescent="0.25">
      <c r="A1176" s="180">
        <f>IF('##zz500##'!B1176&lt;&gt;"",'##zz500##'!B1176,"")</f>
        <v>40857</v>
      </c>
      <c r="B1176" s="192">
        <v>18122.03</v>
      </c>
      <c r="C1176" s="146">
        <f t="shared" si="48"/>
        <v>-8.9181902204527042E-3</v>
      </c>
      <c r="D1176" s="143">
        <f>IF('##zz500##'!K1176="","",IF('##zz500##'!K1176="yes",D1175,IF('##zz500##'!T1176&lt;&gt;0,D1175*(1+'##zz500##'!T1176),D1175*(1+C1176))))</f>
        <v>5.4050618755403104</v>
      </c>
      <c r="E1176" s="6">
        <f t="shared" si="46"/>
        <v>-8.9181902204527042E-3</v>
      </c>
      <c r="F1176" s="17">
        <f>D1176/MAX(D$240:D1176)-1</f>
        <v>-7.2687707011900748E-2</v>
      </c>
      <c r="G1176" s="66">
        <f>IF('##zz500##'!K1176="","",IF('##zz500##'!K1176="no",G1175*(1+E1176),IF('##zz500##'!T1176&lt;&gt;0,G1175*(1+'##zz500##'!T1176),G1175*(1+'##zz500##'!P1176))))</f>
        <v>18.250963061170346</v>
      </c>
      <c r="H1176" s="6">
        <f t="shared" si="47"/>
        <v>-8.9181902204527042E-3</v>
      </c>
      <c r="I1176" s="17">
        <f>G1176/MAX(G$240:G1176)-1</f>
        <v>-7.6643864330374289E-2</v>
      </c>
      <c r="N1176" s="20"/>
      <c r="O1176" s="20"/>
      <c r="S1176" s="192"/>
      <c r="Y1176" s="39"/>
      <c r="Z1176" s="39"/>
      <c r="AA1176" s="17"/>
      <c r="AC1176" s="142"/>
      <c r="AE1176" s="17"/>
      <c r="AG1176" s="66"/>
      <c r="AI1176" s="17"/>
    </row>
    <row r="1177" spans="1:35" x14ac:dyDescent="0.25">
      <c r="A1177" s="180">
        <f>IF('##zz500##'!B1177&lt;&gt;"",'##zz500##'!B1177,"")</f>
        <v>40858</v>
      </c>
      <c r="B1177" s="192">
        <v>18327.95</v>
      </c>
      <c r="C1177" s="146">
        <f t="shared" si="48"/>
        <v>1.1362965407297088E-2</v>
      </c>
      <c r="D1177" s="143">
        <f>IF('##zz500##'!K1177="","",IF('##zz500##'!K1177="yes",D1176,IF('##zz500##'!T1177&lt;&gt;0,D1176*(1+'##zz500##'!T1177),D1176*(1+C1177))))</f>
        <v>5.4664794066563749</v>
      </c>
      <c r="E1177" s="6">
        <f t="shared" si="46"/>
        <v>1.1362965407297088E-2</v>
      </c>
      <c r="F1177" s="17">
        <f>D1177/MAX(D$240:D1177)-1</f>
        <v>-6.2150689504915757E-2</v>
      </c>
      <c r="G1177" s="66">
        <f>IF('##zz500##'!K1177="","",IF('##zz500##'!K1177="no",G1176*(1+E1177),IF('##zz500##'!T1177&lt;&gt;0,G1176*(1+'##zz500##'!T1177),G1176*(1+'##zz500##'!P1177))))</f>
        <v>18.458348123084281</v>
      </c>
      <c r="H1177" s="6">
        <f t="shared" si="47"/>
        <v>1.1362965407297088E-2</v>
      </c>
      <c r="I1177" s="17">
        <f>G1177/MAX(G$240:G1177)-1</f>
        <v>-6.6151800502144753E-2</v>
      </c>
      <c r="N1177" s="20"/>
      <c r="O1177" s="20"/>
      <c r="S1177" s="192"/>
      <c r="Y1177" s="39"/>
      <c r="Z1177" s="39"/>
      <c r="AA1177" s="17"/>
      <c r="AC1177" s="142"/>
      <c r="AE1177" s="17"/>
      <c r="AG1177" s="66"/>
      <c r="AI1177" s="17"/>
    </row>
    <row r="1178" spans="1:35" x14ac:dyDescent="0.25">
      <c r="A1178" s="180">
        <f>IF('##zz500##'!B1178&lt;&gt;"",'##zz500##'!B1178,"")</f>
        <v>40861</v>
      </c>
      <c r="B1178" s="192">
        <v>18645.7</v>
      </c>
      <c r="C1178" s="146">
        <f t="shared" si="48"/>
        <v>1.7336908928712758E-2</v>
      </c>
      <c r="D1178" s="143">
        <f>IF('##zz500##'!K1178="","",IF('##zz500##'!K1178="yes",D1177,IF('##zz500##'!T1178&lt;&gt;0,D1177*(1+'##zz500##'!T1178),D1177*(1+C1178))))</f>
        <v>5.5612512622902601</v>
      </c>
      <c r="E1178" s="6">
        <f t="shared" si="46"/>
        <v>1.7336908928712758E-2</v>
      </c>
      <c r="F1178" s="17">
        <f>D1178/MAX(D$240:D1178)-1</f>
        <v>-4.5891281420006425E-2</v>
      </c>
      <c r="G1178" s="66">
        <f>IF('##zz500##'!K1178="","",IF('##zz500##'!K1178="no",G1177*(1+E1178),IF('##zz500##'!T1178&lt;&gt;0,G1177*(1+'##zz500##'!T1178),G1177*(1+'##zz500##'!P1178))))</f>
        <v>18.778358823468668</v>
      </c>
      <c r="H1178" s="6">
        <f t="shared" si="47"/>
        <v>1.7336908928712758E-2</v>
      </c>
      <c r="I1178" s="17">
        <f>G1178/MAX(G$240:G1178)-1</f>
        <v>-4.9961759314208098E-2</v>
      </c>
      <c r="N1178" s="20"/>
      <c r="O1178" s="20"/>
      <c r="S1178" s="192"/>
      <c r="Y1178" s="39"/>
      <c r="Z1178" s="39"/>
      <c r="AA1178" s="17"/>
      <c r="AC1178" s="142"/>
      <c r="AE1178" s="17"/>
      <c r="AG1178" s="66"/>
      <c r="AI1178" s="17"/>
    </row>
    <row r="1179" spans="1:35" x14ac:dyDescent="0.25">
      <c r="A1179" s="180">
        <f>IF('##zz500##'!B1179&lt;&gt;"",'##zz500##'!B1179,"")</f>
        <v>40862</v>
      </c>
      <c r="B1179" s="192">
        <v>18932.37</v>
      </c>
      <c r="C1179" s="146">
        <f t="shared" si="48"/>
        <v>1.5374590388132381E-2</v>
      </c>
      <c r="D1179" s="143">
        <f>IF('##zz500##'!K1179="","",IF('##zz500##'!K1179="yes",D1178,IF('##zz500##'!T1179&lt;&gt;0,D1178*(1+'##zz500##'!T1179),D1178*(1+C1179))))</f>
        <v>5.6467532224934569</v>
      </c>
      <c r="E1179" s="6">
        <f t="shared" si="46"/>
        <v>1.5374590388132381E-2</v>
      </c>
      <c r="F1179" s="17">
        <f>D1179/MAX(D$240:D1179)-1</f>
        <v>-3.1222250686093189E-2</v>
      </c>
      <c r="G1179" s="66">
        <f>IF('##zz500##'!K1179="","",IF('##zz500##'!K1179="no",G1178*(1+E1179),IF('##zz500##'!T1179&lt;&gt;0,G1178*(1+'##zz500##'!T1179),G1178*(1+'##zz500##'!P1179))))</f>
        <v>19.067068398540872</v>
      </c>
      <c r="H1179" s="6">
        <f t="shared" si="47"/>
        <v>1.5374590388132381E-2</v>
      </c>
      <c r="I1179" s="17">
        <f>G1179/MAX(G$240:G1179)-1</f>
        <v>-3.5355310510602034E-2</v>
      </c>
      <c r="N1179" s="20"/>
      <c r="O1179" s="20"/>
      <c r="S1179" s="192"/>
      <c r="Y1179" s="39"/>
      <c r="Z1179" s="39"/>
      <c r="AA1179" s="17"/>
      <c r="AC1179" s="142"/>
      <c r="AE1179" s="17"/>
      <c r="AG1179" s="66"/>
      <c r="AI1179" s="17"/>
    </row>
    <row r="1180" spans="1:35" x14ac:dyDescent="0.25">
      <c r="A1180" s="180">
        <f>IF('##zz500##'!B1180&lt;&gt;"",'##zz500##'!B1180,"")</f>
        <v>40863</v>
      </c>
      <c r="B1180" s="192">
        <v>18464.38</v>
      </c>
      <c r="C1180" s="146">
        <f t="shared" si="48"/>
        <v>-2.4719039401828624E-2</v>
      </c>
      <c r="D1180" s="143">
        <f>IF('##zz500##'!K1180="","",IF('##zz500##'!K1180="yes",D1179,IF('##zz500##'!T1180&lt;&gt;0,D1179*(1+'##zz500##'!T1180),D1179*(1+C1180))))</f>
        <v>5.5071709070942383</v>
      </c>
      <c r="E1180" s="6">
        <f t="shared" si="46"/>
        <v>-2.4719039401828624E-2</v>
      </c>
      <c r="F1180" s="17">
        <f>D1180/MAX(D$240:D1180)-1</f>
        <v>-5.5169506042998528E-2</v>
      </c>
      <c r="G1180" s="66">
        <f>IF('##zz500##'!K1180="","",IF('##zz500##'!K1180="no",G1179*(1+E1180),IF('##zz500##'!T1180&lt;&gt;0,G1179*(1+'##zz500##'!T1180),G1179*(1+'##zz500##'!P1180))))</f>
        <v>18.59574878351998</v>
      </c>
      <c r="H1180" s="6">
        <f t="shared" si="47"/>
        <v>-2.4719039401828624E-2</v>
      </c>
      <c r="I1180" s="17">
        <f>G1180/MAX(G$240:G1180)-1</f>
        <v>-5.920040059885523E-2</v>
      </c>
      <c r="N1180" s="20"/>
      <c r="O1180" s="20"/>
      <c r="S1180" s="192"/>
      <c r="Y1180" s="39"/>
      <c r="Z1180" s="39"/>
      <c r="AA1180" s="17"/>
      <c r="AC1180" s="142"/>
      <c r="AE1180" s="17"/>
      <c r="AG1180" s="66"/>
      <c r="AI1180" s="17"/>
    </row>
    <row r="1181" spans="1:35" x14ac:dyDescent="0.25">
      <c r="A1181" s="180">
        <f>IF('##zz500##'!B1181&lt;&gt;"",'##zz500##'!B1181,"")</f>
        <v>40864</v>
      </c>
      <c r="B1181" s="192">
        <v>18434.68</v>
      </c>
      <c r="C1181" s="146">
        <f t="shared" si="48"/>
        <v>-1.6085024246684787E-3</v>
      </c>
      <c r="D1181" s="143">
        <f>IF('##zz500##'!K1181="","",IF('##zz500##'!K1181="yes",D1180,IF('##zz500##'!T1181&lt;&gt;0,D1180*(1+'##zz500##'!T1181),D1180*(1+C1181))))</f>
        <v>5.5026501007302189</v>
      </c>
      <c r="E1181" s="6">
        <f t="shared" si="46"/>
        <v>-8.2089451013689363E-4</v>
      </c>
      <c r="F1181" s="17">
        <f>D1181/MAX(D$240:D1181)-1</f>
        <v>-5.5945112208497738E-2</v>
      </c>
      <c r="G1181" s="66">
        <f>IF('##zz500##'!K1181="","",IF('##zz500##'!K1181="no",G1180*(1+E1181),IF('##zz500##'!T1181&lt;&gt;0,G1180*(1+'##zz500##'!T1181),G1180*(1+'##zz500##'!P1181))))</f>
        <v>18.580483635431705</v>
      </c>
      <c r="H1181" s="6">
        <f t="shared" si="47"/>
        <v>-8.2089451013678261E-4</v>
      </c>
      <c r="I1181" s="17">
        <f>G1181/MAX(G$240:G1181)-1</f>
        <v>-5.9972697825142474E-2</v>
      </c>
      <c r="N1181" s="20"/>
      <c r="O1181" s="20"/>
      <c r="S1181" s="192"/>
      <c r="Y1181" s="39"/>
      <c r="Z1181" s="39"/>
      <c r="AA1181" s="17"/>
      <c r="AC1181" s="142"/>
      <c r="AE1181" s="17"/>
      <c r="AG1181" s="66"/>
      <c r="AI1181" s="17"/>
    </row>
    <row r="1182" spans="1:35" x14ac:dyDescent="0.25">
      <c r="A1182" s="180">
        <f>IF('##zz500##'!B1182&lt;&gt;"",'##zz500##'!B1182,"")</f>
        <v>40865</v>
      </c>
      <c r="B1182" s="192">
        <v>17935.63</v>
      </c>
      <c r="C1182" s="146">
        <f t="shared" si="48"/>
        <v>-2.7071259170216133E-2</v>
      </c>
      <c r="D1182" s="143">
        <f>IF('##zz500##'!K1182="","",IF('##zz500##'!K1182="yes",D1181,IF('##zz500##'!T1182&lt;&gt;0,D1181*(1+'##zz500##'!T1182),D1181*(1+C1182))))</f>
        <v>5.5026501007302189</v>
      </c>
      <c r="E1182" s="6">
        <f t="shared" si="46"/>
        <v>0</v>
      </c>
      <c r="F1182" s="17">
        <f>D1182/MAX(D$240:D1182)-1</f>
        <v>-5.5945112208497738E-2</v>
      </c>
      <c r="G1182" s="66">
        <f>IF('##zz500##'!K1182="","",IF('##zz500##'!K1182="no",G1181*(1+E1182),IF('##zz500##'!T1182&lt;&gt;0,G1181*(1+'##zz500##'!T1182),G1181*(1+'##zz500##'!P1182))))</f>
        <v>19.110087129239336</v>
      </c>
      <c r="H1182" s="6">
        <f t="shared" si="47"/>
        <v>2.8503213597611321E-2</v>
      </c>
      <c r="I1182" s="17">
        <f>G1182/MAX(G$240:G1182)-1</f>
        <v>-3.3178898843666316E-2</v>
      </c>
      <c r="N1182" s="20"/>
      <c r="O1182" s="20"/>
      <c r="S1182" s="192"/>
      <c r="Y1182" s="39"/>
      <c r="Z1182" s="39"/>
      <c r="AA1182" s="17"/>
      <c r="AC1182" s="142"/>
      <c r="AE1182" s="17"/>
      <c r="AG1182" s="66"/>
      <c r="AI1182" s="17"/>
    </row>
    <row r="1183" spans="1:35" x14ac:dyDescent="0.25">
      <c r="A1183" s="180">
        <f>IF('##zz500##'!B1183&lt;&gt;"",'##zz500##'!B1183,"")</f>
        <v>40868</v>
      </c>
      <c r="B1183" s="192">
        <v>18029.09</v>
      </c>
      <c r="C1183" s="146">
        <f t="shared" si="48"/>
        <v>5.2108568252131615E-3</v>
      </c>
      <c r="D1183" s="143">
        <f>IF('##zz500##'!K1183="","",IF('##zz500##'!K1183="yes",D1182,IF('##zz500##'!T1183&lt;&gt;0,D1182*(1+'##zz500##'!T1183),D1182*(1+C1183))))</f>
        <v>5.5026501007302189</v>
      </c>
      <c r="E1183" s="6">
        <f t="shared" si="46"/>
        <v>0</v>
      </c>
      <c r="F1183" s="17">
        <f>D1183/MAX(D$240:D1183)-1</f>
        <v>-5.5945112208497738E-2</v>
      </c>
      <c r="G1183" s="66">
        <f>IF('##zz500##'!K1183="","",IF('##zz500##'!K1183="no",G1182*(1+E1183),IF('##zz500##'!T1183&lt;&gt;0,G1182*(1+'##zz500##'!T1183),G1182*(1+'##zz500##'!P1183))))</f>
        <v>19.093789411073779</v>
      </c>
      <c r="H1183" s="6">
        <f t="shared" si="47"/>
        <v>-8.5283327361818095E-4</v>
      </c>
      <c r="I1183" s="17">
        <f>G1183/MAX(G$240:G1183)-1</f>
        <v>-3.4003436048368529E-2</v>
      </c>
      <c r="N1183" s="20"/>
      <c r="O1183" s="20"/>
      <c r="S1183" s="192"/>
      <c r="Y1183" s="39"/>
      <c r="Z1183" s="39"/>
      <c r="AA1183" s="17"/>
      <c r="AC1183" s="142"/>
      <c r="AE1183" s="17"/>
      <c r="AG1183" s="66"/>
      <c r="AI1183" s="17"/>
    </row>
    <row r="1184" spans="1:35" x14ac:dyDescent="0.25">
      <c r="A1184" s="180">
        <f>IF('##zz500##'!B1184&lt;&gt;"",'##zz500##'!B1184,"")</f>
        <v>40869</v>
      </c>
      <c r="B1184" s="192">
        <v>18030.650000000001</v>
      </c>
      <c r="C1184" s="146">
        <f t="shared" si="48"/>
        <v>8.6526829695898755E-5</v>
      </c>
      <c r="D1184" s="143">
        <f>IF('##zz500##'!K1184="","",IF('##zz500##'!K1184="yes",D1183,IF('##zz500##'!T1184&lt;&gt;0,D1183*(1+'##zz500##'!T1184),D1183*(1+C1184))))</f>
        <v>5.5026501007302189</v>
      </c>
      <c r="E1184" s="6">
        <f t="shared" si="46"/>
        <v>0</v>
      </c>
      <c r="F1184" s="17">
        <f>D1184/MAX(D$240:D1184)-1</f>
        <v>-5.5945112208497738E-2</v>
      </c>
      <c r="G1184" s="66">
        <f>IF('##zz500##'!K1184="","",IF('##zz500##'!K1184="no",G1183*(1+E1184),IF('##zz500##'!T1184&lt;&gt;0,G1183*(1+'##zz500##'!T1184),G1183*(1+'##zz500##'!P1184))))</f>
        <v>19.135715803630315</v>
      </c>
      <c r="H1184" s="6">
        <f t="shared" si="47"/>
        <v>2.1958130810963983E-3</v>
      </c>
      <c r="I1184" s="17">
        <f>G1184/MAX(G$240:G1184)-1</f>
        <v>-3.1882288156949268E-2</v>
      </c>
      <c r="N1184" s="20"/>
      <c r="O1184" s="20"/>
      <c r="S1184" s="192"/>
      <c r="Y1184" s="39"/>
      <c r="Z1184" s="39"/>
      <c r="AA1184" s="17"/>
      <c r="AC1184" s="142"/>
      <c r="AE1184" s="17"/>
      <c r="AG1184" s="66"/>
      <c r="AI1184" s="17"/>
    </row>
    <row r="1185" spans="1:36" x14ac:dyDescent="0.25">
      <c r="A1185" s="180">
        <f>IF('##zz500##'!B1185&lt;&gt;"",'##zz500##'!B1185,"")</f>
        <v>40870</v>
      </c>
      <c r="B1185" s="192">
        <v>17916</v>
      </c>
      <c r="C1185" s="146">
        <f t="shared" si="48"/>
        <v>-6.3586171324939711E-3</v>
      </c>
      <c r="D1185" s="143">
        <f>IF('##zz500##'!K1185="","",IF('##zz500##'!K1185="yes",D1184,IF('##zz500##'!T1185&lt;&gt;0,D1184*(1+'##zz500##'!T1185),D1184*(1+C1185))))</f>
        <v>5.5026501007302189</v>
      </c>
      <c r="E1185" s="6">
        <f t="shared" si="46"/>
        <v>0</v>
      </c>
      <c r="F1185" s="17">
        <f>D1185/MAX(D$240:D1185)-1</f>
        <v>-5.5945112208497738E-2</v>
      </c>
      <c r="G1185" s="66">
        <f>IF('##zz500##'!K1185="","",IF('##zz500##'!K1185="no",G1184*(1+E1185),IF('##zz500##'!T1185&lt;&gt;0,G1184*(1+'##zz500##'!T1185),G1184*(1+'##zz500##'!P1185))))</f>
        <v>19.209349483783651</v>
      </c>
      <c r="H1185" s="6">
        <f t="shared" si="47"/>
        <v>3.8479710353644947E-3</v>
      </c>
      <c r="I1185" s="17">
        <f>G1185/MAX(G$240:G1185)-1</f>
        <v>-2.8156999242953895E-2</v>
      </c>
      <c r="N1185" s="20"/>
      <c r="O1185" s="20"/>
      <c r="S1185" s="192"/>
      <c r="Y1185" s="39"/>
      <c r="Z1185" s="39"/>
      <c r="AA1185" s="17"/>
      <c r="AC1185" s="142"/>
      <c r="AE1185" s="17"/>
      <c r="AG1185" s="66"/>
      <c r="AI1185" s="17"/>
    </row>
    <row r="1186" spans="1:36" x14ac:dyDescent="0.25">
      <c r="A1186" s="180">
        <f>IF('##zz500##'!B1186&lt;&gt;"",'##zz500##'!B1186,"")</f>
        <v>40871</v>
      </c>
      <c r="B1186" s="192">
        <v>17806.310000000001</v>
      </c>
      <c r="C1186" s="146">
        <f t="shared" si="48"/>
        <v>-6.1224603706183656E-3</v>
      </c>
      <c r="D1186" s="143">
        <f>IF('##zz500##'!K1186="","",IF('##zz500##'!K1186="yes",D1185,IF('##zz500##'!T1186&lt;&gt;0,D1185*(1+'##zz500##'!T1186),D1185*(1+C1186))))</f>
        <v>5.5026501007302189</v>
      </c>
      <c r="E1186" s="6">
        <f t="shared" si="46"/>
        <v>0</v>
      </c>
      <c r="F1186" s="17">
        <f>D1186/MAX(D$240:D1186)-1</f>
        <v>-5.5945112208497738E-2</v>
      </c>
      <c r="G1186" s="66">
        <f>IF('##zz500##'!K1186="","",IF('##zz500##'!K1186="no",G1185*(1+E1186),IF('##zz500##'!T1186&lt;&gt;0,G1185*(1+'##zz500##'!T1186),G1185*(1+'##zz500##'!P1186))))</f>
        <v>19.245549414456672</v>
      </c>
      <c r="H1186" s="6">
        <f t="shared" si="47"/>
        <v>1.8844953965557742E-3</v>
      </c>
      <c r="I1186" s="17">
        <f>G1186/MAX(G$240:G1186)-1</f>
        <v>-2.6325565581852284E-2</v>
      </c>
      <c r="N1186" s="20"/>
      <c r="O1186" s="20"/>
      <c r="S1186" s="192"/>
      <c r="Y1186" s="39"/>
      <c r="Z1186" s="39"/>
      <c r="AA1186" s="17"/>
      <c r="AC1186" s="142"/>
      <c r="AE1186" s="17"/>
      <c r="AG1186" s="66"/>
      <c r="AI1186" s="17"/>
    </row>
    <row r="1187" spans="1:36" x14ac:dyDescent="0.25">
      <c r="A1187" s="180">
        <f>IF('##zz500##'!B1187&lt;&gt;"",'##zz500##'!B1187,"")</f>
        <v>40872</v>
      </c>
      <c r="B1187" s="192">
        <v>17772.52</v>
      </c>
      <c r="C1187" s="146">
        <f t="shared" si="48"/>
        <v>-1.8976419033478464E-3</v>
      </c>
      <c r="D1187" s="143">
        <f>IF('##zz500##'!K1187="","",IF('##zz500##'!K1187="yes",D1186,IF('##zz500##'!T1187&lt;&gt;0,D1186*(1+'##zz500##'!T1187),D1186*(1+C1187))))</f>
        <v>5.5026501007302189</v>
      </c>
      <c r="E1187" s="6">
        <f t="shared" si="46"/>
        <v>0</v>
      </c>
      <c r="F1187" s="17">
        <f>D1187/MAX(D$240:D1187)-1</f>
        <v>-5.5945112208497738E-2</v>
      </c>
      <c r="G1187" s="66">
        <f>IF('##zz500##'!K1187="","",IF('##zz500##'!K1187="no",G1186*(1+E1187),IF('##zz500##'!T1187&lt;&gt;0,G1186*(1+'##zz500##'!T1187),G1186*(1+'##zz500##'!P1187))))</f>
        <v>19.362481946786005</v>
      </c>
      <c r="H1187" s="6">
        <f t="shared" si="47"/>
        <v>6.0758219893424226E-3</v>
      </c>
      <c r="I1187" s="17">
        <f>G1187/MAX(G$240:G1187)-1</f>
        <v>-2.0409693042753974E-2</v>
      </c>
      <c r="N1187" s="20"/>
      <c r="O1187" s="20"/>
      <c r="S1187" s="192"/>
      <c r="Y1187" s="39"/>
      <c r="Z1187" s="39"/>
      <c r="AA1187" s="17"/>
      <c r="AC1187" s="142"/>
      <c r="AE1187" s="17"/>
      <c r="AG1187" s="66"/>
      <c r="AI1187" s="17"/>
    </row>
    <row r="1188" spans="1:36" x14ac:dyDescent="0.25">
      <c r="A1188" s="180">
        <f>IF('##zz500##'!B1188&lt;&gt;"",'##zz500##'!B1188,"")</f>
        <v>40875</v>
      </c>
      <c r="B1188" s="192">
        <v>17777.71</v>
      </c>
      <c r="C1188" s="146">
        <f t="shared" si="48"/>
        <v>2.9202386605842179E-4</v>
      </c>
      <c r="D1188" s="143">
        <f>IF('##zz500##'!K1188="","",IF('##zz500##'!K1188="yes",D1187,IF('##zz500##'!T1188&lt;&gt;0,D1187*(1+'##zz500##'!T1188),D1187*(1+C1188))))</f>
        <v>5.5026501007302189</v>
      </c>
      <c r="E1188" s="6">
        <f t="shared" si="46"/>
        <v>0</v>
      </c>
      <c r="F1188" s="17">
        <f>D1188/MAX(D$240:D1188)-1</f>
        <v>-5.5945112208497738E-2</v>
      </c>
      <c r="G1188" s="66">
        <f>IF('##zz500##'!K1188="","",IF('##zz500##'!K1188="no",G1187*(1+E1188),IF('##zz500##'!T1188&lt;&gt;0,G1187*(1+'##zz500##'!T1188),G1187*(1+'##zz500##'!P1188))))</f>
        <v>19.34297768768678</v>
      </c>
      <c r="H1188" s="6">
        <f t="shared" si="47"/>
        <v>-1.007322261310728E-3</v>
      </c>
      <c r="I1188" s="17">
        <f>G1188/MAX(G$240:G1188)-1</f>
        <v>-2.1396456165916233E-2</v>
      </c>
      <c r="N1188" s="20"/>
      <c r="O1188" s="20"/>
      <c r="S1188" s="192"/>
      <c r="Y1188" s="39"/>
      <c r="Z1188" s="39"/>
      <c r="AA1188" s="17"/>
      <c r="AC1188" s="142"/>
      <c r="AE1188" s="17"/>
      <c r="AF1188" s="14"/>
      <c r="AG1188" s="66"/>
      <c r="AI1188" s="17"/>
      <c r="AJ1188" s="14"/>
    </row>
    <row r="1189" spans="1:36" x14ac:dyDescent="0.25">
      <c r="A1189" s="180">
        <f>IF('##zz500##'!B1189&lt;&gt;"",'##zz500##'!B1189,"")</f>
        <v>40876</v>
      </c>
      <c r="B1189" s="192">
        <v>18055.22</v>
      </c>
      <c r="C1189" s="146">
        <f t="shared" si="48"/>
        <v>1.560999701311383E-2</v>
      </c>
      <c r="D1189" s="143">
        <f>IF('##zz500##'!K1189="","",IF('##zz500##'!K1189="yes",D1188,IF('##zz500##'!T1189&lt;&gt;0,D1188*(1+'##zz500##'!T1189),D1188*(1+C1189))))</f>
        <v>5.5026501007302189</v>
      </c>
      <c r="E1189" s="6">
        <f t="shared" si="46"/>
        <v>0</v>
      </c>
      <c r="F1189" s="17">
        <f>D1189/MAX(D$240:D1189)-1</f>
        <v>-5.5945112208497738E-2</v>
      </c>
      <c r="G1189" s="66">
        <f>IF('##zz500##'!K1189="","",IF('##zz500##'!K1189="no",G1188*(1+E1189),IF('##zz500##'!T1189&lt;&gt;0,G1188*(1+'##zz500##'!T1189),G1188*(1+'##zz500##'!P1189))))</f>
        <v>19.020273603054772</v>
      </c>
      <c r="H1189" s="6">
        <f t="shared" si="47"/>
        <v>-1.66832682042245E-2</v>
      </c>
      <c r="I1189" s="17">
        <f>G1189/MAX(G$240:G1189)-1</f>
        <v>-3.7722761553304784E-2</v>
      </c>
      <c r="N1189" s="20"/>
      <c r="O1189" s="20"/>
      <c r="S1189" s="192"/>
      <c r="Y1189" s="39"/>
      <c r="Z1189" s="39"/>
      <c r="AA1189" s="17"/>
      <c r="AC1189" s="142"/>
      <c r="AE1189" s="17"/>
      <c r="AG1189" s="66"/>
      <c r="AI1189" s="17"/>
    </row>
    <row r="1190" spans="1:36" x14ac:dyDescent="0.25">
      <c r="A1190" s="180">
        <f>IF('##zz500##'!B1190&lt;&gt;"",'##zz500##'!B1190,"")</f>
        <v>40877</v>
      </c>
      <c r="B1190" s="192">
        <v>17107.97</v>
      </c>
      <c r="C1190" s="146">
        <f t="shared" si="48"/>
        <v>-5.2464051947303858E-2</v>
      </c>
      <c r="D1190" s="143">
        <f>IF('##zz500##'!K1190="","",IF('##zz500##'!K1190="yes",D1189,IF('##zz500##'!T1190&lt;&gt;0,D1189*(1+'##zz500##'!T1190),D1189*(1+C1190))))</f>
        <v>5.5026501007302189</v>
      </c>
      <c r="E1190" s="6">
        <f t="shared" si="46"/>
        <v>0</v>
      </c>
      <c r="F1190" s="17">
        <f>D1190/MAX(D$240:D1190)-1</f>
        <v>-5.5945112208497738E-2</v>
      </c>
      <c r="G1190" s="66">
        <f>IF('##zz500##'!K1190="","",IF('##zz500##'!K1190="no",G1189*(1+E1190),IF('##zz500##'!T1190&lt;&gt;0,G1189*(1+'##zz500##'!T1190),G1189*(1+'##zz500##'!P1190))))</f>
        <v>19.788037811278322</v>
      </c>
      <c r="H1190" s="6">
        <f t="shared" si="47"/>
        <v>4.0365571192427119E-2</v>
      </c>
      <c r="I1190" s="17">
        <f>G1190/MAX(G$240:G1190)-1</f>
        <v>0</v>
      </c>
      <c r="N1190" s="20"/>
      <c r="O1190" s="20"/>
      <c r="S1190" s="192"/>
      <c r="Y1190" s="39"/>
      <c r="Z1190" s="39"/>
      <c r="AA1190" s="17"/>
      <c r="AC1190" s="142"/>
      <c r="AE1190" s="17"/>
      <c r="AG1190" s="66"/>
      <c r="AI1190" s="17"/>
    </row>
    <row r="1191" spans="1:36" x14ac:dyDescent="0.25">
      <c r="A1191" s="180">
        <f>IF('##zz500##'!B1191&lt;&gt;"",'##zz500##'!B1191,"")</f>
        <v>40878</v>
      </c>
      <c r="B1191" s="192">
        <v>17568.73</v>
      </c>
      <c r="C1191" s="146">
        <f t="shared" si="48"/>
        <v>2.6932476500718616E-2</v>
      </c>
      <c r="D1191" s="143">
        <f>IF('##zz500##'!K1191="","",IF('##zz500##'!K1191="yes",D1190,IF('##zz500##'!T1191&lt;&gt;0,D1190*(1+'##zz500##'!T1191),D1190*(1+C1191))))</f>
        <v>5.5026501007302189</v>
      </c>
      <c r="E1191" s="6">
        <f t="shared" si="46"/>
        <v>0</v>
      </c>
      <c r="F1191" s="17">
        <f>D1191/MAX(D$240:D1191)-1</f>
        <v>-5.5945112208497738E-2</v>
      </c>
      <c r="G1191" s="66">
        <f>IF('##zz500##'!K1191="","",IF('##zz500##'!K1191="no",G1190*(1+E1191),IF('##zz500##'!T1191&lt;&gt;0,G1190*(1+'##zz500##'!T1191),G1190*(1+'##zz500##'!P1191))))</f>
        <v>19.388748305554849</v>
      </c>
      <c r="H1191" s="6">
        <f t="shared" si="47"/>
        <v>-2.0178327408283736E-2</v>
      </c>
      <c r="I1191" s="17">
        <f>G1191/MAX(G$240:G1191)-1</f>
        <v>-2.0178327408283736E-2</v>
      </c>
      <c r="N1191" s="20"/>
      <c r="O1191" s="20"/>
      <c r="S1191" s="192"/>
      <c r="Y1191" s="39"/>
      <c r="Z1191" s="39"/>
      <c r="AA1191" s="17"/>
      <c r="AC1191" s="142"/>
      <c r="AE1191" s="17"/>
      <c r="AG1191" s="66"/>
      <c r="AI1191" s="17"/>
    </row>
    <row r="1192" spans="1:36" x14ac:dyDescent="0.25">
      <c r="A1192" s="180">
        <f>IF('##zz500##'!B1192&lt;&gt;"",'##zz500##'!B1192,"")</f>
        <v>40879</v>
      </c>
      <c r="B1192" s="192">
        <v>17314.72</v>
      </c>
      <c r="C1192" s="146">
        <f t="shared" si="48"/>
        <v>-1.4458074089589767E-2</v>
      </c>
      <c r="D1192" s="143">
        <f>IF('##zz500##'!K1192="","",IF('##zz500##'!K1192="yes",D1191,IF('##zz500##'!T1192&lt;&gt;0,D1191*(1+'##zz500##'!T1192),D1191*(1+C1192))))</f>
        <v>5.5026501007302189</v>
      </c>
      <c r="E1192" s="6">
        <f t="shared" si="46"/>
        <v>0</v>
      </c>
      <c r="F1192" s="17">
        <f>D1192/MAX(D$240:D1192)-1</f>
        <v>-5.5945112208497738E-2</v>
      </c>
      <c r="G1192" s="66">
        <f>IF('##zz500##'!K1192="","",IF('##zz500##'!K1192="no",G1191*(1+E1192),IF('##zz500##'!T1192&lt;&gt;0,G1191*(1+'##zz500##'!T1192),G1191*(1+'##zz500##'!P1192))))</f>
        <v>19.786670843668148</v>
      </c>
      <c r="H1192" s="6">
        <f t="shared" si="47"/>
        <v>2.0523374270596584E-2</v>
      </c>
      <c r="I1192" s="17">
        <f>G1192/MAX(G$240:G1192)-1</f>
        <v>-6.9080503241947255E-5</v>
      </c>
      <c r="N1192" s="20"/>
      <c r="O1192" s="20"/>
      <c r="S1192" s="192"/>
      <c r="Y1192" s="39"/>
      <c r="Z1192" s="39"/>
      <c r="AA1192" s="17"/>
      <c r="AC1192" s="142"/>
      <c r="AE1192" s="17"/>
      <c r="AG1192" s="66"/>
      <c r="AI1192" s="17"/>
    </row>
    <row r="1193" spans="1:36" x14ac:dyDescent="0.25">
      <c r="A1193" s="180">
        <f>IF('##zz500##'!B1193&lt;&gt;"",'##zz500##'!B1193,"")</f>
        <v>40882</v>
      </c>
      <c r="B1193" s="192">
        <v>16849.330000000002</v>
      </c>
      <c r="C1193" s="146">
        <f t="shared" si="48"/>
        <v>-2.6878286221203695E-2</v>
      </c>
      <c r="D1193" s="143">
        <f>IF('##zz500##'!K1193="","",IF('##zz500##'!K1193="yes",D1192,IF('##zz500##'!T1193&lt;&gt;0,D1192*(1+'##zz500##'!T1193),D1192*(1+C1193))))</f>
        <v>5.5026501007302189</v>
      </c>
      <c r="E1193" s="6">
        <f t="shared" si="46"/>
        <v>0</v>
      </c>
      <c r="F1193" s="17">
        <f>D1193/MAX(D$240:D1193)-1</f>
        <v>-5.5945112208497738E-2</v>
      </c>
      <c r="G1193" s="66">
        <f>IF('##zz500##'!K1193="","",IF('##zz500##'!K1193="no",G1192*(1+E1193),IF('##zz500##'!T1193&lt;&gt;0,G1192*(1+'##zz500##'!T1193),G1192*(1+'##zz500##'!P1193))))</f>
        <v>20.433657615616625</v>
      </c>
      <c r="H1193" s="6">
        <f t="shared" si="47"/>
        <v>3.2698111625762305E-2</v>
      </c>
      <c r="I1193" s="17">
        <f>G1193/MAX(G$240:G1193)-1</f>
        <v>0</v>
      </c>
      <c r="N1193" s="20"/>
      <c r="O1193" s="20"/>
      <c r="S1193" s="192"/>
      <c r="Y1193" s="39"/>
      <c r="Z1193" s="39"/>
      <c r="AA1193" s="17"/>
      <c r="AC1193" s="142"/>
      <c r="AE1193" s="17"/>
      <c r="AG1193" s="66"/>
      <c r="AI1193" s="17"/>
    </row>
    <row r="1194" spans="1:36" x14ac:dyDescent="0.25">
      <c r="A1194" s="180">
        <f>IF('##zz500##'!B1194&lt;&gt;"",'##zz500##'!B1194,"")</f>
        <v>40883</v>
      </c>
      <c r="B1194" s="192">
        <v>16856.22</v>
      </c>
      <c r="C1194" s="146">
        <f t="shared" si="48"/>
        <v>4.0891833681211409E-4</v>
      </c>
      <c r="D1194" s="143">
        <f>IF('##zz500##'!K1194="","",IF('##zz500##'!K1194="yes",D1193,IF('##zz500##'!T1194&lt;&gt;0,D1193*(1+'##zz500##'!T1194),D1193*(1+C1194))))</f>
        <v>5.5026501007302189</v>
      </c>
      <c r="E1194" s="6">
        <f t="shared" si="46"/>
        <v>0</v>
      </c>
      <c r="F1194" s="17">
        <f>D1194/MAX(D$240:D1194)-1</f>
        <v>-5.5945112208497738E-2</v>
      </c>
      <c r="G1194" s="66">
        <f>IF('##zz500##'!K1194="","",IF('##zz500##'!K1194="no",G1193*(1+E1194),IF('##zz500##'!T1194&lt;&gt;0,G1193*(1+'##zz500##'!T1194),G1193*(1+'##zz500##'!P1194))))</f>
        <v>20.436037335399714</v>
      </c>
      <c r="H1194" s="6">
        <f t="shared" si="47"/>
        <v>1.1646078386240433E-4</v>
      </c>
      <c r="I1194" s="17">
        <f>G1194/MAX(G$240:G1194)-1</f>
        <v>0</v>
      </c>
      <c r="N1194" s="20"/>
      <c r="O1194" s="20"/>
      <c r="S1194" s="192"/>
      <c r="Y1194" s="39"/>
      <c r="Z1194" s="39"/>
      <c r="AA1194" s="17"/>
      <c r="AC1194" s="142"/>
      <c r="AE1194" s="17"/>
      <c r="AG1194" s="66"/>
      <c r="AI1194" s="17"/>
    </row>
    <row r="1195" spans="1:36" x14ac:dyDescent="0.25">
      <c r="A1195" s="180">
        <f>IF('##zz500##'!B1195&lt;&gt;"",'##zz500##'!B1195,"")</f>
        <v>40884</v>
      </c>
      <c r="B1195" s="192">
        <v>16902.61</v>
      </c>
      <c r="C1195" s="146">
        <f t="shared" si="48"/>
        <v>2.7520998183458989E-3</v>
      </c>
      <c r="D1195" s="143">
        <f>IF('##zz500##'!K1195="","",IF('##zz500##'!K1195="yes",D1194,IF('##zz500##'!T1195&lt;&gt;0,D1194*(1+'##zz500##'!T1195),D1194*(1+C1195))))</f>
        <v>5.5026501007302189</v>
      </c>
      <c r="E1195" s="6">
        <f t="shared" si="46"/>
        <v>0</v>
      </c>
      <c r="F1195" s="17">
        <f>D1195/MAX(D$240:D1195)-1</f>
        <v>-5.5945112208497738E-2</v>
      </c>
      <c r="G1195" s="66">
        <f>IF('##zz500##'!K1195="","",IF('##zz500##'!K1195="no",G1194*(1+E1195),IF('##zz500##'!T1195&lt;&gt;0,G1194*(1+'##zz500##'!T1195),G1194*(1+'##zz500##'!P1195))))</f>
        <v>20.379021466567544</v>
      </c>
      <c r="H1195" s="6">
        <f t="shared" si="47"/>
        <v>-2.7899669537893024E-3</v>
      </c>
      <c r="I1195" s="17">
        <f>G1195/MAX(G$240:G1195)-1</f>
        <v>-2.7899669537893024E-3</v>
      </c>
      <c r="N1195" s="20"/>
      <c r="O1195" s="20"/>
      <c r="S1195" s="192"/>
      <c r="Y1195" s="39"/>
      <c r="Z1195" s="39"/>
      <c r="AA1195" s="17"/>
      <c r="AC1195" s="142"/>
      <c r="AE1195" s="17"/>
      <c r="AG1195" s="66"/>
      <c r="AI1195" s="17"/>
    </row>
    <row r="1196" spans="1:36" x14ac:dyDescent="0.25">
      <c r="A1196" s="180">
        <f>IF('##zz500##'!B1196&lt;&gt;"",'##zz500##'!B1196,"")</f>
        <v>40885</v>
      </c>
      <c r="B1196" s="192">
        <v>16848.53</v>
      </c>
      <c r="C1196" s="146">
        <f t="shared" si="48"/>
        <v>-3.1995058751282945E-3</v>
      </c>
      <c r="D1196" s="143">
        <f>IF('##zz500##'!K1196="","",IF('##zz500##'!K1196="yes",D1195,IF('##zz500##'!T1196&lt;&gt;0,D1195*(1+'##zz500##'!T1196),D1195*(1+C1196))))</f>
        <v>5.5026501007302189</v>
      </c>
      <c r="E1196" s="6">
        <f t="shared" si="46"/>
        <v>0</v>
      </c>
      <c r="F1196" s="17">
        <f>D1196/MAX(D$240:D1196)-1</f>
        <v>-5.5945112208497738E-2</v>
      </c>
      <c r="G1196" s="66">
        <f>IF('##zz500##'!K1196="","",IF('##zz500##'!K1196="no",G1195*(1+E1196),IF('##zz500##'!T1196&lt;&gt;0,G1195*(1+'##zz500##'!T1196),G1195*(1+'##zz500##'!P1196))))</f>
        <v>20.390085952439833</v>
      </c>
      <c r="H1196" s="6">
        <f t="shared" si="47"/>
        <v>5.4293509089431424E-4</v>
      </c>
      <c r="I1196" s="17">
        <f>G1196/MAX(G$240:G1196)-1</f>
        <v>-2.2485466338566518E-3</v>
      </c>
      <c r="N1196" s="20"/>
      <c r="O1196" s="20"/>
      <c r="S1196" s="192"/>
      <c r="Y1196" s="39"/>
      <c r="Z1196" s="39"/>
      <c r="AA1196" s="17"/>
      <c r="AC1196" s="142"/>
      <c r="AE1196" s="17"/>
      <c r="AG1196" s="66"/>
      <c r="AI1196" s="17"/>
    </row>
    <row r="1197" spans="1:36" x14ac:dyDescent="0.25">
      <c r="A1197" s="180">
        <f>IF('##zz500##'!B1197&lt;&gt;"",'##zz500##'!B1197,"")</f>
        <v>40886</v>
      </c>
      <c r="B1197" s="192">
        <v>16699.900000000001</v>
      </c>
      <c r="C1197" s="146">
        <f t="shared" si="48"/>
        <v>-8.8215411077403605E-3</v>
      </c>
      <c r="D1197" s="143">
        <f>IF('##zz500##'!K1197="","",IF('##zz500##'!K1197="yes",D1196,IF('##zz500##'!T1197&lt;&gt;0,D1196*(1+'##zz500##'!T1197),D1196*(1+C1197))))</f>
        <v>5.5026501007302189</v>
      </c>
      <c r="E1197" s="6">
        <f t="shared" si="46"/>
        <v>0</v>
      </c>
      <c r="F1197" s="17">
        <f>D1197/MAX(D$240:D1197)-1</f>
        <v>-5.5945112208497738E-2</v>
      </c>
      <c r="G1197" s="66">
        <f>IF('##zz500##'!K1197="","",IF('##zz500##'!K1197="no",G1196*(1+E1197),IF('##zz500##'!T1197&lt;&gt;0,G1196*(1+'##zz500##'!T1197),G1196*(1+'##zz500##'!P1197))))</f>
        <v>20.589848827336375</v>
      </c>
      <c r="H1197" s="6">
        <f t="shared" si="47"/>
        <v>9.7970589904570193E-3</v>
      </c>
      <c r="I1197" s="17">
        <f>G1197/MAX(G$240:G1197)-1</f>
        <v>0</v>
      </c>
      <c r="N1197" s="20"/>
      <c r="O1197" s="20"/>
      <c r="S1197" s="192"/>
      <c r="Y1197" s="39"/>
      <c r="Z1197" s="39"/>
      <c r="AA1197" s="17"/>
      <c r="AC1197" s="142"/>
      <c r="AE1197" s="17"/>
      <c r="AG1197" s="66"/>
      <c r="AI1197" s="17"/>
    </row>
    <row r="1198" spans="1:36" x14ac:dyDescent="0.25">
      <c r="A1198" s="180">
        <f>IF('##zz500##'!B1198&lt;&gt;"",'##zz500##'!B1198,"")</f>
        <v>40889</v>
      </c>
      <c r="B1198" s="192">
        <v>16413.84</v>
      </c>
      <c r="C1198" s="146">
        <f t="shared" si="48"/>
        <v>-1.7129443888885598E-2</v>
      </c>
      <c r="D1198" s="143">
        <f>IF('##zz500##'!K1198="","",IF('##zz500##'!K1198="yes",D1197,IF('##zz500##'!T1198&lt;&gt;0,D1197*(1+'##zz500##'!T1198),D1197*(1+C1198))))</f>
        <v>5.5026501007302189</v>
      </c>
      <c r="E1198" s="6">
        <f t="shared" si="46"/>
        <v>0</v>
      </c>
      <c r="F1198" s="17">
        <f>D1198/MAX(D$240:D1198)-1</f>
        <v>-5.5945112208497738E-2</v>
      </c>
      <c r="G1198" s="66">
        <f>IF('##zz500##'!K1198="","",IF('##zz500##'!K1198="no",G1197*(1+E1198),IF('##zz500##'!T1198&lt;&gt;0,G1197*(1+'##zz500##'!T1198),G1197*(1+'##zz500##'!P1198))))</f>
        <v>20.858191681146945</v>
      </c>
      <c r="H1198" s="6">
        <f t="shared" si="47"/>
        <v>1.3032774356958932E-2</v>
      </c>
      <c r="I1198" s="17">
        <f>G1198/MAX(G$240:G1198)-1</f>
        <v>0</v>
      </c>
      <c r="N1198" s="20"/>
      <c r="O1198" s="20"/>
      <c r="S1198" s="192"/>
      <c r="Y1198" s="39"/>
      <c r="Z1198" s="39"/>
      <c r="AA1198" s="17"/>
      <c r="AC1198" s="142"/>
      <c r="AE1198" s="17"/>
      <c r="AG1198" s="66"/>
      <c r="AI1198" s="17"/>
    </row>
    <row r="1199" spans="1:36" x14ac:dyDescent="0.25">
      <c r="A1199" s="180">
        <f>IF('##zz500##'!B1199&lt;&gt;"",'##zz500##'!B1199,"")</f>
        <v>40890</v>
      </c>
      <c r="B1199" s="192">
        <v>15809.15</v>
      </c>
      <c r="C1199" s="146">
        <f t="shared" si="48"/>
        <v>-3.6840251884994624E-2</v>
      </c>
      <c r="D1199" s="143">
        <f>IF('##zz500##'!K1199="","",IF('##zz500##'!K1199="yes",D1198,IF('##zz500##'!T1199&lt;&gt;0,D1198*(1+'##zz500##'!T1199),D1198*(1+C1199))))</f>
        <v>5.5026501007302189</v>
      </c>
      <c r="E1199" s="6">
        <f t="shared" si="46"/>
        <v>0</v>
      </c>
      <c r="F1199" s="17">
        <f>D1199/MAX(D$240:D1199)-1</f>
        <v>-5.5945112208497738E-2</v>
      </c>
      <c r="G1199" s="66">
        <f>IF('##zz500##'!K1199="","",IF('##zz500##'!K1199="no",G1198*(1+E1199),IF('##zz500##'!T1199&lt;&gt;0,G1198*(1+'##zz500##'!T1199),G1198*(1+'##zz500##'!P1199))))</f>
        <v>21.583191919637514</v>
      </c>
      <c r="H1199" s="6">
        <f t="shared" si="47"/>
        <v>3.4758537536399903E-2</v>
      </c>
      <c r="I1199" s="17">
        <f>G1199/MAX(G$240:G1199)-1</f>
        <v>0</v>
      </c>
      <c r="N1199" s="20"/>
      <c r="O1199" s="20"/>
      <c r="S1199" s="192"/>
      <c r="Y1199" s="39"/>
      <c r="Z1199" s="39"/>
      <c r="AA1199" s="17"/>
      <c r="AC1199" s="142"/>
      <c r="AE1199" s="17"/>
      <c r="AG1199" s="66"/>
      <c r="AI1199" s="17"/>
    </row>
    <row r="1200" spans="1:36" x14ac:dyDescent="0.25">
      <c r="A1200" s="180">
        <f>IF('##zz500##'!B1200&lt;&gt;"",'##zz500##'!B1200,"")</f>
        <v>40891</v>
      </c>
      <c r="B1200" s="192">
        <v>15560.89</v>
      </c>
      <c r="C1200" s="146">
        <f t="shared" si="48"/>
        <v>-1.5703564075234877E-2</v>
      </c>
      <c r="D1200" s="143">
        <f>IF('##zz500##'!K1200="","",IF('##zz500##'!K1200="yes",D1199,IF('##zz500##'!T1200&lt;&gt;0,D1199*(1+'##zz500##'!T1200),D1199*(1+C1200))))</f>
        <v>5.5026501007302189</v>
      </c>
      <c r="E1200" s="6">
        <f t="shared" si="46"/>
        <v>0</v>
      </c>
      <c r="F1200" s="17">
        <f>D1200/MAX(D$240:D1200)-1</f>
        <v>-5.5945112208497738E-2</v>
      </c>
      <c r="G1200" s="66">
        <f>IF('##zz500##'!K1200="","",IF('##zz500##'!K1200="no",G1199*(1+E1200),IF('##zz500##'!T1200&lt;&gt;0,G1199*(1+'##zz500##'!T1200),G1199*(1+'##zz500##'!P1200))))</f>
        <v>21.997059394763959</v>
      </c>
      <c r="H1200" s="6">
        <f t="shared" si="47"/>
        <v>1.9175452670181059E-2</v>
      </c>
      <c r="I1200" s="17">
        <f>G1200/MAX(G$240:G1200)-1</f>
        <v>0</v>
      </c>
      <c r="N1200" s="20"/>
      <c r="O1200" s="20"/>
      <c r="S1200" s="192"/>
      <c r="Y1200" s="39"/>
      <c r="Z1200" s="39"/>
      <c r="AA1200" s="17"/>
      <c r="AC1200" s="142"/>
      <c r="AE1200" s="17"/>
      <c r="AG1200" s="66"/>
      <c r="AI1200" s="17"/>
    </row>
    <row r="1201" spans="1:36" x14ac:dyDescent="0.25">
      <c r="A1201" s="180">
        <f>IF('##zz500##'!B1201&lt;&gt;"",'##zz500##'!B1201,"")</f>
        <v>40892</v>
      </c>
      <c r="B1201" s="192">
        <v>15154.42</v>
      </c>
      <c r="C1201" s="146">
        <f t="shared" si="48"/>
        <v>-2.6121256560518002E-2</v>
      </c>
      <c r="D1201" s="143">
        <f>IF('##zz500##'!K1201="","",IF('##zz500##'!K1201="yes",D1200,IF('##zz500##'!T1201&lt;&gt;0,D1200*(1+'##zz500##'!T1201),D1200*(1+C1201))))</f>
        <v>5.5026501007302189</v>
      </c>
      <c r="E1201" s="6">
        <f t="shared" si="46"/>
        <v>0</v>
      </c>
      <c r="F1201" s="17">
        <f>D1201/MAX(D$240:D1201)-1</f>
        <v>-5.5945112208497738E-2</v>
      </c>
      <c r="G1201" s="66">
        <f>IF('##zz500##'!K1201="","",IF('##zz500##'!K1201="no",G1200*(1+E1201),IF('##zz500##'!T1201&lt;&gt;0,G1200*(1+'##zz500##'!T1201),G1200*(1+'##zz500##'!P1201))))</f>
        <v>22.600401581833896</v>
      </c>
      <c r="H1201" s="6">
        <f t="shared" si="47"/>
        <v>2.7428311041136411E-2</v>
      </c>
      <c r="I1201" s="17">
        <f>G1201/MAX(G$240:G1201)-1</f>
        <v>0</v>
      </c>
      <c r="N1201" s="20"/>
      <c r="O1201" s="20"/>
      <c r="S1201" s="192"/>
      <c r="Y1201" s="39"/>
      <c r="Z1201" s="39"/>
      <c r="AA1201" s="17"/>
      <c r="AC1201" s="142"/>
      <c r="AE1201" s="17"/>
      <c r="AG1201" s="66"/>
      <c r="AI1201" s="17"/>
    </row>
    <row r="1202" spans="1:36" x14ac:dyDescent="0.25">
      <c r="A1202" s="180">
        <f>IF('##zz500##'!B1202&lt;&gt;"",'##zz500##'!B1202,"")</f>
        <v>40893</v>
      </c>
      <c r="B1202" s="192">
        <v>15475.66</v>
      </c>
      <c r="C1202" s="146">
        <f t="shared" si="48"/>
        <v>2.1197775962392473E-2</v>
      </c>
      <c r="D1202" s="143">
        <f>IF('##zz500##'!K1202="","",IF('##zz500##'!K1202="yes",D1201,IF('##zz500##'!T1202&lt;&gt;0,D1201*(1+'##zz500##'!T1202),D1201*(1+C1202))))</f>
        <v>5.5026501007302189</v>
      </c>
      <c r="E1202" s="6">
        <f t="shared" ref="E1202:E1265" si="49">D1202/D1201-1</f>
        <v>0</v>
      </c>
      <c r="F1202" s="17">
        <f>D1202/MAX(D$240:D1202)-1</f>
        <v>-5.5945112208497738E-2</v>
      </c>
      <c r="G1202" s="66">
        <f>IF('##zz500##'!K1202="","",IF('##zz500##'!K1202="no",G1201*(1+E1202),IF('##zz500##'!T1202&lt;&gt;0,G1201*(1+'##zz500##'!T1202),G1201*(1+'##zz500##'!P1202))))</f>
        <v>21.937642363541368</v>
      </c>
      <c r="H1202" s="6">
        <f t="shared" ref="H1202:H1265" si="50">G1202/G1201-1</f>
        <v>-2.932510804698496E-2</v>
      </c>
      <c r="I1202" s="17">
        <f>G1202/MAX(G$240:G1202)-1</f>
        <v>-2.932510804698496E-2</v>
      </c>
      <c r="N1202" s="20"/>
      <c r="O1202" s="20"/>
      <c r="S1202" s="192"/>
      <c r="Y1202" s="39"/>
      <c r="Z1202" s="39"/>
      <c r="AA1202" s="17"/>
      <c r="AC1202" s="142"/>
      <c r="AE1202" s="17"/>
      <c r="AG1202" s="66"/>
      <c r="AI1202" s="17"/>
    </row>
    <row r="1203" spans="1:36" x14ac:dyDescent="0.25">
      <c r="A1203" s="180">
        <f>IF('##zz500##'!B1203&lt;&gt;"",'##zz500##'!B1203,"")</f>
        <v>40896</v>
      </c>
      <c r="B1203" s="192">
        <v>15541.31</v>
      </c>
      <c r="C1203" s="146">
        <f t="shared" si="48"/>
        <v>4.2421454076917442E-3</v>
      </c>
      <c r="D1203" s="143">
        <f>IF('##zz500##'!K1203="","",IF('##zz500##'!K1203="yes",D1202,IF('##zz500##'!T1203&lt;&gt;0,D1202*(1+'##zz500##'!T1203),D1202*(1+C1203))))</f>
        <v>5.5026501007302189</v>
      </c>
      <c r="E1203" s="6">
        <f t="shared" si="49"/>
        <v>0</v>
      </c>
      <c r="F1203" s="17">
        <f>D1203/MAX(D$240:D1203)-1</f>
        <v>-5.5945112208497738E-2</v>
      </c>
      <c r="G1203" s="66">
        <f>IF('##zz500##'!K1203="","",IF('##zz500##'!K1203="no",G1202*(1+E1203),IF('##zz500##'!T1203&lt;&gt;0,G1202*(1+'##zz500##'!T1203),G1202*(1+'##zz500##'!P1203))))</f>
        <v>21.888738564924576</v>
      </c>
      <c r="H1203" s="6">
        <f t="shared" si="50"/>
        <v>-2.229218518853493E-3</v>
      </c>
      <c r="I1203" s="17">
        <f>G1203/MAX(G$240:G1203)-1</f>
        <v>-3.1488954491912691E-2</v>
      </c>
      <c r="N1203" s="20"/>
      <c r="O1203" s="20"/>
      <c r="S1203" s="192"/>
      <c r="Y1203" s="39"/>
      <c r="Z1203" s="39"/>
      <c r="AA1203" s="17"/>
      <c r="AC1203" s="142"/>
      <c r="AE1203" s="17"/>
      <c r="AG1203" s="66"/>
      <c r="AI1203" s="17"/>
    </row>
    <row r="1204" spans="1:36" x14ac:dyDescent="0.25">
      <c r="A1204" s="180">
        <f>IF('##zz500##'!B1204&lt;&gt;"",'##zz500##'!B1204,"")</f>
        <v>40897</v>
      </c>
      <c r="B1204" s="192">
        <v>15616.84</v>
      </c>
      <c r="C1204" s="146">
        <f t="shared" si="48"/>
        <v>4.8599506733988385E-3</v>
      </c>
      <c r="D1204" s="143">
        <f>IF('##zz500##'!K1204="","",IF('##zz500##'!K1204="yes",D1203,IF('##zz500##'!T1204&lt;&gt;0,D1203*(1+'##zz500##'!T1204),D1203*(1+C1204))))</f>
        <v>5.5026501007302189</v>
      </c>
      <c r="E1204" s="6">
        <f t="shared" si="49"/>
        <v>0</v>
      </c>
      <c r="F1204" s="17">
        <f>D1204/MAX(D$240:D1204)-1</f>
        <v>-5.5945112208497738E-2</v>
      </c>
      <c r="G1204" s="66">
        <f>IF('##zz500##'!K1204="","",IF('##zz500##'!K1204="no",G1203*(1+E1204),IF('##zz500##'!T1204&lt;&gt;0,G1203*(1+'##zz500##'!T1204),G1203*(1+'##zz500##'!P1204))))</f>
        <v>21.955013040105502</v>
      </c>
      <c r="H1204" s="6">
        <f t="shared" si="50"/>
        <v>3.027788695284972E-3</v>
      </c>
      <c r="I1204" s="17">
        <f>G1204/MAX(G$240:G1204)-1</f>
        <v>-2.8556507697064748E-2</v>
      </c>
      <c r="N1204" s="20"/>
      <c r="O1204" s="20"/>
      <c r="S1204" s="192"/>
      <c r="Y1204" s="39"/>
      <c r="Z1204" s="39"/>
      <c r="AA1204" s="17"/>
      <c r="AC1204" s="142"/>
      <c r="AE1204" s="17"/>
      <c r="AG1204" s="66"/>
      <c r="AI1204" s="17"/>
    </row>
    <row r="1205" spans="1:36" x14ac:dyDescent="0.25">
      <c r="A1205" s="180">
        <f>IF('##zz500##'!B1205&lt;&gt;"",'##zz500##'!B1205,"")</f>
        <v>40898</v>
      </c>
      <c r="B1205" s="192">
        <v>15261.53</v>
      </c>
      <c r="C1205" s="146">
        <f t="shared" si="48"/>
        <v>-2.2751721859223695E-2</v>
      </c>
      <c r="D1205" s="143">
        <f>IF('##zz500##'!K1205="","",IF('##zz500##'!K1205="yes",D1204,IF('##zz500##'!T1205&lt;&gt;0,D1204*(1+'##zz500##'!T1205),D1204*(1+C1205))))</f>
        <v>5.5026501007302189</v>
      </c>
      <c r="E1205" s="6">
        <f t="shared" si="49"/>
        <v>0</v>
      </c>
      <c r="F1205" s="17">
        <f>D1205/MAX(D$240:D1205)-1</f>
        <v>-5.5945112208497738E-2</v>
      </c>
      <c r="G1205" s="66">
        <f>IF('##zz500##'!K1205="","",IF('##zz500##'!K1205="no",G1204*(1+E1205),IF('##zz500##'!T1205&lt;&gt;0,G1204*(1+'##zz500##'!T1205),G1204*(1+'##zz500##'!P1205))))</f>
        <v>22.481056293749344</v>
      </c>
      <c r="H1205" s="6">
        <f t="shared" si="50"/>
        <v>2.3960051979149855E-2</v>
      </c>
      <c r="I1205" s="17">
        <f>G1205/MAX(G$240:G1205)-1</f>
        <v>-5.2806711266795148E-3</v>
      </c>
      <c r="N1205" s="20"/>
      <c r="O1205" s="20"/>
      <c r="S1205" s="192"/>
      <c r="Y1205" s="39"/>
      <c r="Z1205" s="39"/>
      <c r="AA1205" s="17"/>
      <c r="AC1205" s="142"/>
      <c r="AE1205" s="17"/>
      <c r="AG1205" s="66"/>
      <c r="AI1205" s="17"/>
    </row>
    <row r="1206" spans="1:36" x14ac:dyDescent="0.25">
      <c r="A1206" s="180">
        <f>IF('##zz500##'!B1206&lt;&gt;"",'##zz500##'!B1206,"")</f>
        <v>40899</v>
      </c>
      <c r="B1206" s="192">
        <v>14899.31</v>
      </c>
      <c r="C1206" s="146">
        <f t="shared" si="48"/>
        <v>-2.3734186546172098E-2</v>
      </c>
      <c r="D1206" s="143">
        <f>IF('##zz500##'!K1206="","",IF('##zz500##'!K1206="yes",D1205,IF('##zz500##'!T1206&lt;&gt;0,D1205*(1+'##zz500##'!T1206),D1205*(1+C1206))))</f>
        <v>5.5026501007302189</v>
      </c>
      <c r="E1206" s="6">
        <f t="shared" si="49"/>
        <v>0</v>
      </c>
      <c r="F1206" s="17">
        <f>D1206/MAX(D$240:D1206)-1</f>
        <v>-5.5945112208497738E-2</v>
      </c>
      <c r="G1206" s="66">
        <f>IF('##zz500##'!K1206="","",IF('##zz500##'!K1206="no",G1205*(1+E1206),IF('##zz500##'!T1206&lt;&gt;0,G1205*(1+'##zz500##'!T1206),G1205*(1+'##zz500##'!P1206))))</f>
        <v>22.774848939426395</v>
      </c>
      <c r="H1206" s="6">
        <f t="shared" si="50"/>
        <v>1.3068453805648694E-2</v>
      </c>
      <c r="I1206" s="17">
        <f>G1206/MAX(G$240:G1206)-1</f>
        <v>0</v>
      </c>
      <c r="N1206" s="20"/>
      <c r="O1206" s="20"/>
      <c r="S1206" s="192"/>
      <c r="Y1206" s="39"/>
      <c r="Z1206" s="39"/>
      <c r="AA1206" s="17"/>
      <c r="AC1206" s="142"/>
      <c r="AE1206" s="17"/>
      <c r="AG1206" s="66"/>
      <c r="AI1206" s="17"/>
    </row>
    <row r="1207" spans="1:36" x14ac:dyDescent="0.25">
      <c r="A1207" s="180">
        <f>IF('##zz500##'!B1207&lt;&gt;"",'##zz500##'!B1207,"")</f>
        <v>40900</v>
      </c>
      <c r="B1207" s="192">
        <v>15157.39</v>
      </c>
      <c r="C1207" s="146">
        <f t="shared" si="48"/>
        <v>1.7321607510683457E-2</v>
      </c>
      <c r="D1207" s="143">
        <f>IF('##zz500##'!K1207="","",IF('##zz500##'!K1207="yes",D1206,IF('##zz500##'!T1207&lt;&gt;0,D1206*(1+'##zz500##'!T1207),D1206*(1+C1207))))</f>
        <v>5.5026501007302189</v>
      </c>
      <c r="E1207" s="6">
        <f t="shared" si="49"/>
        <v>0</v>
      </c>
      <c r="F1207" s="17">
        <f>D1207/MAX(D$240:D1207)-1</f>
        <v>-5.5945112208497738E-2</v>
      </c>
      <c r="G1207" s="66">
        <f>IF('##zz500##'!K1207="","",IF('##zz500##'!K1207="no",G1206*(1+E1207),IF('##zz500##'!T1207&lt;&gt;0,G1206*(1+'##zz500##'!T1207),G1206*(1+'##zz500##'!P1207))))</f>
        <v>22.576907034962431</v>
      </c>
      <c r="H1207" s="6">
        <f t="shared" si="50"/>
        <v>-8.6912499393705378E-3</v>
      </c>
      <c r="I1207" s="17">
        <f>G1207/MAX(G$240:G1207)-1</f>
        <v>-8.6912499393705378E-3</v>
      </c>
      <c r="N1207" s="20"/>
      <c r="O1207" s="20"/>
      <c r="S1207" s="192"/>
      <c r="Y1207" s="39"/>
      <c r="Z1207" s="39"/>
      <c r="AA1207" s="17"/>
      <c r="AC1207" s="142"/>
      <c r="AE1207" s="17"/>
      <c r="AG1207" s="66"/>
      <c r="AI1207" s="17"/>
    </row>
    <row r="1208" spans="1:36" x14ac:dyDescent="0.25">
      <c r="A1208" s="180">
        <f>IF('##zz500##'!B1208&lt;&gt;"",'##zz500##'!B1208,"")</f>
        <v>40903</v>
      </c>
      <c r="B1208" s="192">
        <v>15196.86</v>
      </c>
      <c r="C1208" s="146">
        <f t="shared" si="48"/>
        <v>2.604010321038297E-3</v>
      </c>
      <c r="D1208" s="143">
        <f>IF('##zz500##'!K1208="","",IF('##zz500##'!K1208="yes",D1207,IF('##zz500##'!T1208&lt;&gt;0,D1207*(1+'##zz500##'!T1208),D1207*(1+C1208))))</f>
        <v>5.5026501007302189</v>
      </c>
      <c r="E1208" s="6">
        <f t="shared" si="49"/>
        <v>0</v>
      </c>
      <c r="F1208" s="17">
        <f>D1208/MAX(D$240:D1208)-1</f>
        <v>-5.5945112208497738E-2</v>
      </c>
      <c r="G1208" s="66">
        <f>IF('##zz500##'!K1208="","",IF('##zz500##'!K1208="no",G1207*(1+E1208),IF('##zz500##'!T1208&lt;&gt;0,G1207*(1+'##zz500##'!T1208),G1207*(1+'##zz500##'!P1208))))</f>
        <v>22.70799652069012</v>
      </c>
      <c r="H1208" s="6">
        <f t="shared" si="50"/>
        <v>5.8063527269118786E-3</v>
      </c>
      <c r="I1208" s="17">
        <f>G1208/MAX(G$240:G1208)-1</f>
        <v>-2.9353616752444411E-3</v>
      </c>
      <c r="N1208" s="20"/>
      <c r="O1208" s="20"/>
      <c r="S1208" s="192"/>
      <c r="Y1208" s="39"/>
      <c r="Z1208" s="39"/>
      <c r="AA1208" s="17"/>
      <c r="AC1208" s="142"/>
      <c r="AE1208" s="17"/>
      <c r="AF1208" s="14"/>
      <c r="AG1208" s="66"/>
      <c r="AI1208" s="17"/>
      <c r="AJ1208" s="14"/>
    </row>
    <row r="1209" spans="1:36" x14ac:dyDescent="0.25">
      <c r="A1209" s="180">
        <f>IF('##zz500##'!B1209&lt;&gt;"",'##zz500##'!B1209,"")</f>
        <v>40904</v>
      </c>
      <c r="B1209" s="192">
        <v>14710.16</v>
      </c>
      <c r="C1209" s="146">
        <f t="shared" si="48"/>
        <v>-3.2026352812357328E-2</v>
      </c>
      <c r="D1209" s="143">
        <f>IF('##zz500##'!K1209="","",IF('##zz500##'!K1209="yes",D1208,IF('##zz500##'!T1209&lt;&gt;0,D1208*(1+'##zz500##'!T1209),D1208*(1+C1209))))</f>
        <v>5.5026501007302189</v>
      </c>
      <c r="E1209" s="6">
        <f t="shared" si="49"/>
        <v>0</v>
      </c>
      <c r="F1209" s="17">
        <f>D1209/MAX(D$240:D1209)-1</f>
        <v>-5.5945112208497738E-2</v>
      </c>
      <c r="G1209" s="66">
        <f>IF('##zz500##'!K1209="","",IF('##zz500##'!K1209="no",G1208*(1+E1209),IF('##zz500##'!T1209&lt;&gt;0,G1208*(1+'##zz500##'!T1209),G1208*(1+'##zz500##'!P1209))))</f>
        <v>23.284059018767945</v>
      </c>
      <c r="H1209" s="6">
        <f t="shared" si="50"/>
        <v>2.5368266088686031E-2</v>
      </c>
      <c r="I1209" s="17">
        <f>G1209/MAX(G$240:G1209)-1</f>
        <v>0</v>
      </c>
      <c r="N1209" s="20"/>
      <c r="O1209" s="20"/>
      <c r="S1209" s="192"/>
      <c r="Y1209" s="39"/>
      <c r="Z1209" s="39"/>
      <c r="AA1209" s="17"/>
      <c r="AC1209" s="142"/>
      <c r="AE1209" s="17"/>
      <c r="AG1209" s="66"/>
      <c r="AI1209" s="17"/>
    </row>
    <row r="1210" spans="1:36" x14ac:dyDescent="0.25">
      <c r="A1210" s="180">
        <f>IF('##zz500##'!B1210&lt;&gt;"",'##zz500##'!B1210,"")</f>
        <v>40905</v>
      </c>
      <c r="B1210" s="192">
        <v>14506.96</v>
      </c>
      <c r="C1210" s="146">
        <f t="shared" si="48"/>
        <v>-1.3813581905295469E-2</v>
      </c>
      <c r="D1210" s="143">
        <f>IF('##zz500##'!K1210="","",IF('##zz500##'!K1210="yes",D1209,IF('##zz500##'!T1210&lt;&gt;0,D1209*(1+'##zz500##'!T1210),D1209*(1+C1210))))</f>
        <v>5.5026501007302189</v>
      </c>
      <c r="E1210" s="6">
        <f t="shared" si="49"/>
        <v>0</v>
      </c>
      <c r="F1210" s="17">
        <f>D1210/MAX(D$240:D1210)-1</f>
        <v>-5.5945112208497738E-2</v>
      </c>
      <c r="G1210" s="66">
        <f>IF('##zz500##'!K1210="","",IF('##zz500##'!K1210="no",G1209*(1+E1210),IF('##zz500##'!T1210&lt;&gt;0,G1209*(1+'##zz500##'!T1210),G1209*(1+'##zz500##'!P1210))))</f>
        <v>23.405023610540773</v>
      </c>
      <c r="H1210" s="6">
        <f t="shared" si="50"/>
        <v>5.1951677186234946E-3</v>
      </c>
      <c r="I1210" s="17">
        <f>G1210/MAX(G$240:G1210)-1</f>
        <v>0</v>
      </c>
      <c r="N1210" s="20"/>
      <c r="O1210" s="20"/>
      <c r="S1210" s="192"/>
      <c r="Y1210" s="39"/>
      <c r="Z1210" s="39"/>
      <c r="AA1210" s="17"/>
      <c r="AC1210" s="142"/>
      <c r="AE1210" s="17"/>
      <c r="AG1210" s="66"/>
      <c r="AI1210" s="17"/>
    </row>
    <row r="1211" spans="1:36" x14ac:dyDescent="0.25">
      <c r="A1211" s="180">
        <f>IF('##zz500##'!B1211&lt;&gt;"",'##zz500##'!B1211,"")</f>
        <v>40906</v>
      </c>
      <c r="B1211" s="192">
        <v>14476.06</v>
      </c>
      <c r="C1211" s="146">
        <f t="shared" si="48"/>
        <v>-2.1300120769616182E-3</v>
      </c>
      <c r="D1211" s="143">
        <f>IF('##zz500##'!K1211="","",IF('##zz500##'!K1211="yes",D1210,IF('##zz500##'!T1211&lt;&gt;0,D1210*(1+'##zz500##'!T1211),D1210*(1+C1211))))</f>
        <v>5.5026501007302189</v>
      </c>
      <c r="E1211" s="6">
        <f t="shared" si="49"/>
        <v>0</v>
      </c>
      <c r="F1211" s="17">
        <f>D1211/MAX(D$240:D1211)-1</f>
        <v>-5.5945112208497738E-2</v>
      </c>
      <c r="G1211" s="66">
        <f>IF('##zz500##'!K1211="","",IF('##zz500##'!K1211="no",G1210*(1+E1211),IF('##zz500##'!T1211&lt;&gt;0,G1210*(1+'##zz500##'!T1211),G1210*(1+'##zz500##'!P1211))))</f>
        <v>23.406628993465983</v>
      </c>
      <c r="H1211" s="6">
        <f t="shared" si="50"/>
        <v>6.8591382428095926E-5</v>
      </c>
      <c r="I1211" s="17">
        <f>G1211/MAX(G$240:G1211)-1</f>
        <v>0</v>
      </c>
      <c r="N1211" s="20"/>
      <c r="O1211" s="20"/>
      <c r="S1211" s="192"/>
      <c r="Y1211" s="39"/>
      <c r="Z1211" s="39"/>
      <c r="AA1211" s="17"/>
      <c r="AC1211" s="142"/>
      <c r="AE1211" s="17"/>
      <c r="AG1211" s="66"/>
      <c r="AI1211" s="17"/>
    </row>
    <row r="1212" spans="1:36" x14ac:dyDescent="0.25">
      <c r="A1212" s="180">
        <f>IF('##zz500##'!B1212&lt;&gt;"",'##zz500##'!B1212,"")</f>
        <v>40907</v>
      </c>
      <c r="B1212" s="192">
        <v>14716.69</v>
      </c>
      <c r="C1212" s="146">
        <f t="shared" si="48"/>
        <v>1.6622616927534306E-2</v>
      </c>
      <c r="D1212" s="143">
        <f>IF('##zz500##'!K1212="","",IF('##zz500##'!K1212="yes",D1211,IF('##zz500##'!T1212&lt;&gt;0,D1211*(1+'##zz500##'!T1212),D1211*(1+C1212))))</f>
        <v>5.5026501007302189</v>
      </c>
      <c r="E1212" s="6">
        <f t="shared" si="49"/>
        <v>0</v>
      </c>
      <c r="F1212" s="17">
        <f>D1212/MAX(D$240:D1212)-1</f>
        <v>-5.5945112208497738E-2</v>
      </c>
      <c r="G1212" s="66">
        <f>IF('##zz500##'!K1212="","",IF('##zz500##'!K1212="no",G1211*(1+E1212),IF('##zz500##'!T1212&lt;&gt;0,G1211*(1+'##zz500##'!T1212),G1211*(1+'##zz500##'!P1212))))</f>
        <v>22.971729479961709</v>
      </c>
      <c r="H1212" s="6">
        <f t="shared" si="50"/>
        <v>-1.8580185708316987E-2</v>
      </c>
      <c r="I1212" s="17">
        <f>G1212/MAX(G$240:G1212)-1</f>
        <v>-1.8580185708316987E-2</v>
      </c>
      <c r="N1212" s="20"/>
      <c r="O1212" s="20"/>
      <c r="S1212" s="192"/>
      <c r="Y1212" s="39"/>
      <c r="Z1212" s="39"/>
      <c r="AA1212" s="17"/>
      <c r="AC1212" s="142"/>
      <c r="AE1212" s="17"/>
      <c r="AG1212" s="66"/>
      <c r="AI1212" s="17"/>
    </row>
    <row r="1213" spans="1:36" x14ac:dyDescent="0.25">
      <c r="A1213" s="180">
        <f>IF('##zz500##'!B1213&lt;&gt;"",'##zz500##'!B1213,"")</f>
        <v>40912</v>
      </c>
      <c r="B1213" s="192">
        <v>14401.54</v>
      </c>
      <c r="C1213" s="146">
        <f t="shared" si="48"/>
        <v>-2.1414462083525598E-2</v>
      </c>
      <c r="D1213" s="143">
        <f>IF('##zz500##'!K1213="","",IF('##zz500##'!K1213="yes",D1212,IF('##zz500##'!T1213&lt;&gt;0,D1212*(1+'##zz500##'!T1213),D1212*(1+C1213))))</f>
        <v>5.5026501007302189</v>
      </c>
      <c r="E1213" s="6">
        <f t="shared" si="49"/>
        <v>0</v>
      </c>
      <c r="F1213" s="17">
        <f>D1213/MAX(D$240:D1213)-1</f>
        <v>-5.5945112208497738E-2</v>
      </c>
      <c r="G1213" s="66">
        <f>IF('##zz500##'!K1213="","",IF('##zz500##'!K1213="no",G1212*(1+E1213),IF('##zz500##'!T1213&lt;&gt;0,G1212*(1+'##zz500##'!T1213),G1212*(1+'##zz500##'!P1213))))</f>
        <v>23.495890261233836</v>
      </c>
      <c r="H1213" s="6">
        <f t="shared" si="50"/>
        <v>2.2817645564273015E-2</v>
      </c>
      <c r="I1213" s="17">
        <f>G1213/MAX(G$240:G1213)-1</f>
        <v>0</v>
      </c>
      <c r="N1213" s="20"/>
      <c r="O1213" s="20"/>
      <c r="S1213" s="192"/>
      <c r="Y1213" s="39"/>
      <c r="Z1213" s="39"/>
      <c r="AA1213" s="17"/>
      <c r="AC1213" s="142"/>
      <c r="AE1213" s="17"/>
      <c r="AG1213" s="66"/>
      <c r="AI1213" s="17"/>
    </row>
    <row r="1214" spans="1:36" x14ac:dyDescent="0.25">
      <c r="A1214" s="180">
        <f>IF('##zz500##'!B1214&lt;&gt;"",'##zz500##'!B1214,"")</f>
        <v>40913</v>
      </c>
      <c r="B1214" s="192">
        <v>13522.84</v>
      </c>
      <c r="C1214" s="146">
        <f t="shared" si="48"/>
        <v>-6.1014308192040567E-2</v>
      </c>
      <c r="D1214" s="143">
        <f>IF('##zz500##'!K1214="","",IF('##zz500##'!K1214="yes",D1213,IF('##zz500##'!T1214&lt;&gt;0,D1213*(1+'##zz500##'!T1214),D1213*(1+C1214))))</f>
        <v>5.5026501007302189</v>
      </c>
      <c r="E1214" s="6">
        <f t="shared" si="49"/>
        <v>0</v>
      </c>
      <c r="F1214" s="17">
        <f>D1214/MAX(D$240:D1214)-1</f>
        <v>-5.5945112208497738E-2</v>
      </c>
      <c r="G1214" s="66">
        <f>IF('##zz500##'!K1214="","",IF('##zz500##'!K1214="no",G1213*(1+E1214),IF('##zz500##'!T1214&lt;&gt;0,G1213*(1+'##zz500##'!T1214),G1213*(1+'##zz500##'!P1214))))</f>
        <v>24.36337964207075</v>
      </c>
      <c r="H1214" s="6">
        <f t="shared" si="50"/>
        <v>3.6920898556808357E-2</v>
      </c>
      <c r="I1214" s="17">
        <f>G1214/MAX(G$240:G1214)-1</f>
        <v>0</v>
      </c>
      <c r="N1214" s="20"/>
      <c r="O1214" s="20"/>
      <c r="S1214" s="192"/>
      <c r="Y1214" s="39"/>
      <c r="Z1214" s="39"/>
      <c r="AA1214" s="17"/>
      <c r="AC1214" s="142"/>
      <c r="AE1214" s="17"/>
      <c r="AG1214" s="66"/>
      <c r="AI1214" s="17"/>
    </row>
    <row r="1215" spans="1:36" x14ac:dyDescent="0.25">
      <c r="A1215" s="180">
        <f>IF('##zz500##'!B1215&lt;&gt;"",'##zz500##'!B1215,"")</f>
        <v>40914</v>
      </c>
      <c r="B1215" s="192">
        <v>13467.9</v>
      </c>
      <c r="C1215" s="146">
        <f t="shared" si="48"/>
        <v>-4.062756048285765E-3</v>
      </c>
      <c r="D1215" s="143">
        <f>IF('##zz500##'!K1215="","",IF('##zz500##'!K1215="yes",D1214,IF('##zz500##'!T1215&lt;&gt;0,D1214*(1+'##zz500##'!T1215),D1214*(1+C1215))))</f>
        <v>5.5026501007302189</v>
      </c>
      <c r="E1215" s="6">
        <f t="shared" si="49"/>
        <v>0</v>
      </c>
      <c r="F1215" s="17">
        <f>D1215/MAX(D$240:D1215)-1</f>
        <v>-5.5945112208497738E-2</v>
      </c>
      <c r="G1215" s="66">
        <f>IF('##zz500##'!K1215="","",IF('##zz500##'!K1215="no",G1214*(1+E1215),IF('##zz500##'!T1215&lt;&gt;0,G1214*(1+'##zz500##'!T1215),G1214*(1+'##zz500##'!P1215))))</f>
        <v>24.258932440308278</v>
      </c>
      <c r="H1215" s="6">
        <f t="shared" si="50"/>
        <v>-4.2870571856997719E-3</v>
      </c>
      <c r="I1215" s="17">
        <f>G1215/MAX(G$240:G1215)-1</f>
        <v>-4.2870571856997719E-3</v>
      </c>
      <c r="N1215" s="20"/>
      <c r="O1215" s="20"/>
      <c r="S1215" s="192"/>
      <c r="Y1215" s="39"/>
      <c r="Z1215" s="39"/>
      <c r="AA1215" s="17"/>
      <c r="AC1215" s="142"/>
      <c r="AE1215" s="17"/>
      <c r="AG1215" s="66"/>
      <c r="AI1215" s="17"/>
    </row>
    <row r="1216" spans="1:36" x14ac:dyDescent="0.25">
      <c r="A1216" s="180">
        <f>IF('##zz500##'!B1216&lt;&gt;"",'##zz500##'!B1216,"")</f>
        <v>40917</v>
      </c>
      <c r="B1216" s="192">
        <v>14085.95</v>
      </c>
      <c r="C1216" s="146">
        <f t="shared" si="48"/>
        <v>4.5890599128297849E-2</v>
      </c>
      <c r="D1216" s="143">
        <f>IF('##zz500##'!K1216="","",IF('##zz500##'!K1216="yes",D1215,IF('##zz500##'!T1216&lt;&gt;0,D1215*(1+'##zz500##'!T1216),D1215*(1+C1216))))</f>
        <v>5.5026501007302189</v>
      </c>
      <c r="E1216" s="6">
        <f t="shared" si="49"/>
        <v>0</v>
      </c>
      <c r="F1216" s="17">
        <f>D1216/MAX(D$240:D1216)-1</f>
        <v>-5.5945112208497738E-2</v>
      </c>
      <c r="G1216" s="66">
        <f>IF('##zz500##'!K1216="","",IF('##zz500##'!K1216="no",G1215*(1+E1216),IF('##zz500##'!T1216&lt;&gt;0,G1215*(1+'##zz500##'!T1216),G1215*(1+'##zz500##'!P1216))))</f>
        <v>23.274055375518191</v>
      </c>
      <c r="H1216" s="6">
        <f t="shared" si="50"/>
        <v>-4.0598532817282207E-2</v>
      </c>
      <c r="I1216" s="17">
        <f>G1216/MAX(G$240:G1216)-1</f>
        <v>-4.4711541771138785E-2</v>
      </c>
      <c r="N1216" s="20"/>
      <c r="O1216" s="20"/>
      <c r="S1216" s="192"/>
      <c r="Y1216" s="39"/>
      <c r="Z1216" s="39"/>
      <c r="AA1216" s="17"/>
      <c r="AC1216" s="142"/>
      <c r="AE1216" s="17"/>
      <c r="AG1216" s="66"/>
      <c r="AI1216" s="17"/>
    </row>
    <row r="1217" spans="1:36" x14ac:dyDescent="0.25">
      <c r="A1217" s="180">
        <f>IF('##zz500##'!B1217&lt;&gt;"",'##zz500##'!B1217,"")</f>
        <v>40918</v>
      </c>
      <c r="B1217" s="192">
        <v>14751.82</v>
      </c>
      <c r="C1217" s="146">
        <f t="shared" si="48"/>
        <v>4.7271926991079738E-2</v>
      </c>
      <c r="D1217" s="143">
        <f>IF('##zz500##'!K1217="","",IF('##zz500##'!K1217="yes",D1216,IF('##zz500##'!T1217&lt;&gt;0,D1216*(1+'##zz500##'!T1217),D1216*(1+C1217))))</f>
        <v>5.5026501007302189</v>
      </c>
      <c r="E1217" s="6">
        <f t="shared" si="49"/>
        <v>0</v>
      </c>
      <c r="F1217" s="17">
        <f>D1217/MAX(D$240:D1217)-1</f>
        <v>-5.5945112208497738E-2</v>
      </c>
      <c r="G1217" s="66">
        <f>IF('##zz500##'!K1217="","",IF('##zz500##'!K1217="no",G1216*(1+E1217),IF('##zz500##'!T1217&lt;&gt;0,G1216*(1+'##zz500##'!T1217),G1216*(1+'##zz500##'!P1217))))</f>
        <v>22.314305742257773</v>
      </c>
      <c r="H1217" s="6">
        <f t="shared" si="50"/>
        <v>-4.1236888792056892E-2</v>
      </c>
      <c r="I1217" s="17">
        <f>G1217/MAX(G$240:G1217)-1</f>
        <v>-8.4104665687457891E-2</v>
      </c>
      <c r="N1217" s="20"/>
      <c r="O1217" s="20"/>
      <c r="S1217" s="192"/>
      <c r="Y1217" s="39"/>
      <c r="Z1217" s="39"/>
      <c r="AA1217" s="17"/>
      <c r="AC1217" s="142"/>
      <c r="AE1217" s="17"/>
      <c r="AG1217" s="66"/>
      <c r="AI1217" s="17"/>
    </row>
    <row r="1218" spans="1:36" x14ac:dyDescent="0.25">
      <c r="A1218" s="180">
        <f>IF('##zz500##'!B1218&lt;&gt;"",'##zz500##'!B1218,"")</f>
        <v>40919</v>
      </c>
      <c r="B1218" s="192">
        <v>14824.28</v>
      </c>
      <c r="C1218" s="146">
        <f t="shared" si="48"/>
        <v>4.911936289895058E-3</v>
      </c>
      <c r="D1218" s="143">
        <f>IF('##zz500##'!K1218="","",IF('##zz500##'!K1218="yes",D1217,IF('##zz500##'!T1218&lt;&gt;0,D1217*(1+'##zz500##'!T1218),D1217*(1+C1218))))</f>
        <v>5.5026501007302189</v>
      </c>
      <c r="E1218" s="6">
        <f t="shared" si="49"/>
        <v>0</v>
      </c>
      <c r="F1218" s="17">
        <f>D1218/MAX(D$240:D1218)-1</f>
        <v>-5.5945112208497738E-2</v>
      </c>
      <c r="G1218" s="66">
        <f>IF('##zz500##'!K1218="","",IF('##zz500##'!K1218="no",G1217*(1+E1218),IF('##zz500##'!T1218&lt;&gt;0,G1217*(1+'##zz500##'!T1218),G1217*(1+'##zz500##'!P1218))))</f>
        <v>22.226626733463355</v>
      </c>
      <c r="H1218" s="6">
        <f t="shared" si="50"/>
        <v>-3.929273435936409E-3</v>
      </c>
      <c r="I1218" s="17">
        <f>G1218/MAX(G$240:G1218)-1</f>
        <v>-8.7703468894670289E-2</v>
      </c>
      <c r="N1218" s="20"/>
      <c r="O1218" s="20"/>
      <c r="S1218" s="192"/>
      <c r="Y1218" s="39"/>
      <c r="Z1218" s="39"/>
      <c r="AA1218" s="17"/>
      <c r="AC1218" s="142"/>
      <c r="AE1218" s="17"/>
      <c r="AG1218" s="66"/>
      <c r="AI1218" s="17"/>
    </row>
    <row r="1219" spans="1:36" x14ac:dyDescent="0.25">
      <c r="A1219" s="180">
        <f>IF('##zz500##'!B1219&lt;&gt;"",'##zz500##'!B1219,"")</f>
        <v>40920</v>
      </c>
      <c r="B1219" s="192">
        <v>14805.48</v>
      </c>
      <c r="C1219" s="146">
        <f t="shared" si="48"/>
        <v>-1.2681897535665732E-3</v>
      </c>
      <c r="D1219" s="143">
        <f>IF('##zz500##'!K1219="","",IF('##zz500##'!K1219="yes",D1218,IF('##zz500##'!T1219&lt;&gt;0,D1218*(1+'##zz500##'!T1219),D1218*(1+C1219))))</f>
        <v>5.5026501007302189</v>
      </c>
      <c r="E1219" s="6">
        <f t="shared" si="49"/>
        <v>0</v>
      </c>
      <c r="F1219" s="17">
        <f>D1219/MAX(D$240:D1219)-1</f>
        <v>-5.5945112208497738E-2</v>
      </c>
      <c r="G1219" s="66">
        <f>IF('##zz500##'!K1219="","",IF('##zz500##'!K1219="no",G1218*(1+E1219),IF('##zz500##'!T1219&lt;&gt;0,G1218*(1+'##zz500##'!T1219),G1218*(1+'##zz500##'!P1219))))</f>
        <v>22.199460580547303</v>
      </c>
      <c r="H1219" s="6">
        <f t="shared" si="50"/>
        <v>-1.2222346306447474E-3</v>
      </c>
      <c r="I1219" s="17">
        <f>G1219/MAX(G$240:G1219)-1</f>
        <v>-8.8818509308404292E-2</v>
      </c>
      <c r="N1219" s="20"/>
      <c r="O1219" s="20"/>
      <c r="S1219" s="192"/>
      <c r="Y1219" s="39"/>
      <c r="Z1219" s="39"/>
      <c r="AA1219" s="17"/>
      <c r="AC1219" s="142"/>
      <c r="AE1219" s="17"/>
      <c r="AG1219" s="66"/>
      <c r="AI1219" s="17"/>
    </row>
    <row r="1220" spans="1:36" x14ac:dyDescent="0.25">
      <c r="A1220" s="180">
        <f>IF('##zz500##'!B1220&lt;&gt;"",'##zz500##'!B1220,"")</f>
        <v>40921</v>
      </c>
      <c r="B1220" s="192">
        <v>14133.66</v>
      </c>
      <c r="C1220" s="146">
        <f t="shared" ref="C1220:C1283" si="51">IF(AND(B1219&gt;0,B1220&gt;0),B1220/B1219-1,"")</f>
        <v>-4.5376441695912595E-2</v>
      </c>
      <c r="D1220" s="143">
        <f>IF('##zz500##'!K1220="","",IF('##zz500##'!K1220="yes",D1219,IF('##zz500##'!T1220&lt;&gt;0,D1219*(1+'##zz500##'!T1220),D1219*(1+C1220))))</f>
        <v>5.5026501007302189</v>
      </c>
      <c r="E1220" s="6">
        <f t="shared" si="49"/>
        <v>0</v>
      </c>
      <c r="F1220" s="17">
        <f>D1220/MAX(D$240:D1220)-1</f>
        <v>-5.5945112208497738E-2</v>
      </c>
      <c r="G1220" s="66">
        <f>IF('##zz500##'!K1220="","",IF('##zz500##'!K1220="no",G1219*(1+E1220),IF('##zz500##'!T1220&lt;&gt;0,G1219*(1+'##zz500##'!T1220),G1219*(1+'##zz500##'!P1220))))</f>
        <v>22.193783573524041</v>
      </c>
      <c r="H1220" s="6">
        <f t="shared" si="50"/>
        <v>-2.5572725078903957E-4</v>
      </c>
      <c r="I1220" s="17">
        <f>G1220/MAX(G$240:G1220)-1</f>
        <v>-8.905152324598864E-2</v>
      </c>
      <c r="N1220" s="20"/>
      <c r="O1220" s="20"/>
      <c r="S1220" s="192"/>
      <c r="Y1220" s="39"/>
      <c r="Z1220" s="39"/>
      <c r="AA1220" s="17"/>
      <c r="AC1220" s="142"/>
      <c r="AE1220" s="17"/>
      <c r="AG1220" s="66"/>
      <c r="AI1220" s="17"/>
    </row>
    <row r="1221" spans="1:36" x14ac:dyDescent="0.25">
      <c r="A1221" s="180">
        <f>IF('##zz500##'!B1221&lt;&gt;"",'##zz500##'!B1221,"")</f>
        <v>40924</v>
      </c>
      <c r="B1221" s="192">
        <v>13654.51</v>
      </c>
      <c r="C1221" s="146">
        <f t="shared" si="51"/>
        <v>-3.3901339072823333E-2</v>
      </c>
      <c r="D1221" s="143">
        <f>IF('##zz500##'!K1221="","",IF('##zz500##'!K1221="yes",D1220,IF('##zz500##'!T1221&lt;&gt;0,D1220*(1+'##zz500##'!T1221),D1220*(1+C1221))))</f>
        <v>5.5026501007302189</v>
      </c>
      <c r="E1221" s="6">
        <f t="shared" si="49"/>
        <v>0</v>
      </c>
      <c r="F1221" s="17">
        <f>D1221/MAX(D$240:D1221)-1</f>
        <v>-5.5945112208497738E-2</v>
      </c>
      <c r="G1221" s="66">
        <f>IF('##zz500##'!K1221="","",IF('##zz500##'!K1221="no",G1220*(1+E1221),IF('##zz500##'!T1221&lt;&gt;0,G1220*(1+'##zz500##'!T1221),G1220*(1+'##zz500##'!P1221))))</f>
        <v>22.901662114444122</v>
      </c>
      <c r="H1221" s="6">
        <f t="shared" si="50"/>
        <v>3.1895352073476158E-2</v>
      </c>
      <c r="I1221" s="17">
        <f>G1221/MAX(G$240:G1221)-1</f>
        <v>-5.999650085912267E-2</v>
      </c>
      <c r="N1221" s="20"/>
      <c r="O1221" s="20"/>
      <c r="S1221" s="192"/>
      <c r="Y1221" s="39"/>
      <c r="Z1221" s="39"/>
      <c r="AA1221" s="17"/>
      <c r="AC1221" s="142"/>
      <c r="AE1221" s="17"/>
      <c r="AG1221" s="66"/>
      <c r="AI1221" s="17"/>
    </row>
    <row r="1222" spans="1:36" x14ac:dyDescent="0.25">
      <c r="A1222" s="180">
        <f>IF('##zz500##'!B1222&lt;&gt;"",'##zz500##'!B1222,"")</f>
        <v>40925</v>
      </c>
      <c r="B1222" s="192">
        <v>14431.7</v>
      </c>
      <c r="C1222" s="146">
        <f t="shared" si="51"/>
        <v>5.6918190400095048E-2</v>
      </c>
      <c r="D1222" s="143">
        <f>IF('##zz500##'!K1222="","",IF('##zz500##'!K1222="yes",D1221,IF('##zz500##'!T1222&lt;&gt;0,D1221*(1+'##zz500##'!T1222),D1221*(1+C1222))))</f>
        <v>5.5026501007302189</v>
      </c>
      <c r="E1222" s="6">
        <f t="shared" si="49"/>
        <v>0</v>
      </c>
      <c r="F1222" s="17">
        <f>D1222/MAX(D$240:D1222)-1</f>
        <v>-5.5945112208497738E-2</v>
      </c>
      <c r="G1222" s="66">
        <f>IF('##zz500##'!K1222="","",IF('##zz500##'!K1222="no",G1221*(1+E1222),IF('##zz500##'!T1222&lt;&gt;0,G1221*(1+'##zz500##'!T1222),G1221*(1+'##zz500##'!P1222))))</f>
        <v>21.626421346086413</v>
      </c>
      <c r="H1222" s="6">
        <f t="shared" si="50"/>
        <v>-5.568332822242672E-2</v>
      </c>
      <c r="I1222" s="17">
        <f>G1222/MAX(G$240:G1222)-1</f>
        <v>-0.11233902423201381</v>
      </c>
      <c r="N1222" s="20"/>
      <c r="O1222" s="20"/>
      <c r="S1222" s="192"/>
      <c r="Y1222" s="39"/>
      <c r="Z1222" s="39"/>
      <c r="AA1222" s="17"/>
      <c r="AC1222" s="142"/>
      <c r="AE1222" s="17"/>
      <c r="AG1222" s="66"/>
      <c r="AI1222" s="17"/>
    </row>
    <row r="1223" spans="1:36" x14ac:dyDescent="0.25">
      <c r="A1223" s="180">
        <f>IF('##zz500##'!B1223&lt;&gt;"",'##zz500##'!B1223,"")</f>
        <v>40926</v>
      </c>
      <c r="B1223" s="192">
        <v>14126.24</v>
      </c>
      <c r="C1223" s="146">
        <f t="shared" si="51"/>
        <v>-2.1165905610565749E-2</v>
      </c>
      <c r="D1223" s="143">
        <f>IF('##zz500##'!K1223="","",IF('##zz500##'!K1223="yes",D1222,IF('##zz500##'!T1223&lt;&gt;0,D1222*(1+'##zz500##'!T1223),D1222*(1+C1223))))</f>
        <v>5.5026501007302189</v>
      </c>
      <c r="E1223" s="6">
        <f t="shared" si="49"/>
        <v>0</v>
      </c>
      <c r="F1223" s="17">
        <f>D1223/MAX(D$240:D1223)-1</f>
        <v>-5.5945112208497738E-2</v>
      </c>
      <c r="G1223" s="66">
        <f>IF('##zz500##'!K1223="","",IF('##zz500##'!K1223="no",G1222*(1+E1223),IF('##zz500##'!T1223&lt;&gt;0,G1222*(1+'##zz500##'!T1223),G1222*(1+'##zz500##'!P1223))))</f>
        <v>21.536348746295989</v>
      </c>
      <c r="H1223" s="6">
        <f t="shared" si="50"/>
        <v>-4.1649331782174226E-3</v>
      </c>
      <c r="I1223" s="17">
        <f>G1223/MAX(G$240:G1223)-1</f>
        <v>-0.11603607288099871</v>
      </c>
      <c r="N1223" s="20"/>
      <c r="O1223" s="20"/>
      <c r="S1223" s="192"/>
      <c r="Y1223" s="39"/>
      <c r="Z1223" s="39"/>
      <c r="AA1223" s="17"/>
      <c r="AC1223" s="142"/>
      <c r="AE1223" s="17"/>
      <c r="AG1223" s="66"/>
      <c r="AI1223" s="17"/>
    </row>
    <row r="1224" spans="1:36" x14ac:dyDescent="0.25">
      <c r="A1224" s="180">
        <f>IF('##zz500##'!B1224&lt;&gt;"",'##zz500##'!B1224,"")</f>
        <v>40927</v>
      </c>
      <c r="B1224" s="192">
        <v>14363.96</v>
      </c>
      <c r="C1224" s="146">
        <f t="shared" si="51"/>
        <v>1.6828257200783847E-2</v>
      </c>
      <c r="D1224" s="143">
        <f>IF('##zz500##'!K1224="","",IF('##zz500##'!K1224="yes",D1223,IF('##zz500##'!T1224&lt;&gt;0,D1223*(1+'##zz500##'!T1224),D1223*(1+C1224))))</f>
        <v>5.5026501007302189</v>
      </c>
      <c r="E1224" s="6">
        <f t="shared" si="49"/>
        <v>0</v>
      </c>
      <c r="F1224" s="17">
        <f>D1224/MAX(D$240:D1224)-1</f>
        <v>-5.5945112208497738E-2</v>
      </c>
      <c r="G1224" s="66">
        <f>IF('##zz500##'!K1224="","",IF('##zz500##'!K1224="no",G1223*(1+E1224),IF('##zz500##'!T1224&lt;&gt;0,G1223*(1+'##zz500##'!T1224),G1223*(1+'##zz500##'!P1224))))</f>
        <v>21.317450021141763</v>
      </c>
      <c r="H1224" s="6">
        <f t="shared" si="50"/>
        <v>-1.0164152137992932E-2</v>
      </c>
      <c r="I1224" s="17">
        <f>G1224/MAX(G$240:G1224)-1</f>
        <v>-0.12502081672073395</v>
      </c>
      <c r="N1224" s="20"/>
      <c r="O1224" s="20"/>
      <c r="S1224" s="192"/>
      <c r="Y1224" s="39"/>
      <c r="Z1224" s="39"/>
      <c r="AA1224" s="17"/>
      <c r="AC1224" s="142"/>
      <c r="AE1224" s="17"/>
      <c r="AG1224" s="66"/>
      <c r="AI1224" s="17"/>
    </row>
    <row r="1225" spans="1:36" x14ac:dyDescent="0.25">
      <c r="A1225" s="180">
        <f>IF('##zz500##'!B1225&lt;&gt;"",'##zz500##'!B1225,"")</f>
        <v>40928</v>
      </c>
      <c r="B1225" s="192">
        <v>14547.52</v>
      </c>
      <c r="C1225" s="146">
        <f t="shared" si="51"/>
        <v>1.2779205734351873E-2</v>
      </c>
      <c r="D1225" s="143">
        <f>IF('##zz500##'!K1225="","",IF('##zz500##'!K1225="yes",D1224,IF('##zz500##'!T1225&lt;&gt;0,D1224*(1+'##zz500##'!T1225),D1224*(1+C1225))))</f>
        <v>5.5026501007302189</v>
      </c>
      <c r="E1225" s="6">
        <f t="shared" si="49"/>
        <v>0</v>
      </c>
      <c r="F1225" s="17">
        <f>D1225/MAX(D$240:D1225)-1</f>
        <v>-5.5945112208497738E-2</v>
      </c>
      <c r="G1225" s="66">
        <f>IF('##zz500##'!K1225="","",IF('##zz500##'!K1225="no",G1224*(1+E1225),IF('##zz500##'!T1225&lt;&gt;0,G1224*(1+'##zz500##'!T1225),G1224*(1+'##zz500##'!P1225))))</f>
        <v>21.095622409011892</v>
      </c>
      <c r="H1225" s="6">
        <f t="shared" si="50"/>
        <v>-1.0405916838546414E-2</v>
      </c>
      <c r="I1225" s="17">
        <f>G1225/MAX(G$240:G1225)-1</f>
        <v>-0.13412577733739728</v>
      </c>
      <c r="N1225" s="20"/>
      <c r="O1225" s="20"/>
      <c r="S1225" s="192"/>
      <c r="Y1225" s="39"/>
      <c r="Z1225" s="39"/>
      <c r="AA1225" s="17"/>
      <c r="AC1225" s="142"/>
      <c r="AE1225" s="17"/>
      <c r="AG1225" s="66"/>
      <c r="AI1225" s="17"/>
    </row>
    <row r="1226" spans="1:36" x14ac:dyDescent="0.25">
      <c r="A1226" s="180">
        <f>IF('##zz500##'!B1226&lt;&gt;"",'##zz500##'!B1226,"")</f>
        <v>40938</v>
      </c>
      <c r="B1226" s="192">
        <v>14451.89</v>
      </c>
      <c r="C1226" s="146">
        <f t="shared" si="51"/>
        <v>-6.5736290446757328E-3</v>
      </c>
      <c r="D1226" s="143">
        <f>IF('##zz500##'!K1226="","",IF('##zz500##'!K1226="yes",D1225,IF('##zz500##'!T1226&lt;&gt;0,D1225*(1+'##zz500##'!T1226),D1225*(1+C1226))))</f>
        <v>5.4862206951567805</v>
      </c>
      <c r="E1226" s="6">
        <f t="shared" si="49"/>
        <v>-2.9857260179523282E-3</v>
      </c>
      <c r="F1226" s="17">
        <f>D1226/MAX(D$240:D1226)-1</f>
        <v>-5.8763801449352004E-2</v>
      </c>
      <c r="G1226" s="66">
        <f>IF('##zz500##'!K1226="","",IF('##zz500##'!K1226="no",G1225*(1+E1226),IF('##zz500##'!T1226&lt;&gt;0,G1225*(1+'##zz500##'!T1226),G1225*(1+'##zz500##'!P1226))))</f>
        <v>21.032636660320406</v>
      </c>
      <c r="H1226" s="6">
        <f t="shared" si="50"/>
        <v>-2.9857260179523282E-3</v>
      </c>
      <c r="I1226" s="17">
        <f>G1226/MAX(G$240:G1226)-1</f>
        <v>-0.13671104053227523</v>
      </c>
      <c r="N1226" s="20"/>
      <c r="O1226" s="20"/>
      <c r="S1226" s="192"/>
      <c r="Y1226" s="39"/>
      <c r="Z1226" s="39"/>
      <c r="AA1226" s="17"/>
      <c r="AC1226" s="142"/>
      <c r="AE1226" s="17"/>
      <c r="AG1226" s="66"/>
      <c r="AI1226" s="17"/>
    </row>
    <row r="1227" spans="1:36" x14ac:dyDescent="0.25">
      <c r="A1227" s="180">
        <f>IF('##zz500##'!B1227&lt;&gt;"",'##zz500##'!B1227,"")</f>
        <v>40939</v>
      </c>
      <c r="B1227" s="192">
        <v>14444.46</v>
      </c>
      <c r="C1227" s="146">
        <f t="shared" si="51"/>
        <v>-5.141196065012732E-4</v>
      </c>
      <c r="D1227" s="143">
        <f>IF('##zz500##'!K1227="","",IF('##zz500##'!K1227="yes",D1226,IF('##zz500##'!T1227&lt;&gt;0,D1226*(1+'##zz500##'!T1227),D1226*(1+C1227))))</f>
        <v>5.4862206951567805</v>
      </c>
      <c r="E1227" s="6">
        <f t="shared" si="49"/>
        <v>0</v>
      </c>
      <c r="F1227" s="17">
        <f>D1227/MAX(D$240:D1227)-1</f>
        <v>-5.8763801449352004E-2</v>
      </c>
      <c r="G1227" s="66">
        <f>IF('##zz500##'!K1227="","",IF('##zz500##'!K1227="no",G1226*(1+E1227),IF('##zz500##'!T1227&lt;&gt;0,G1226*(1+'##zz500##'!T1227),G1226*(1+'##zz500##'!P1227))))</f>
        <v>21.019349164457658</v>
      </c>
      <c r="H1227" s="6">
        <f t="shared" si="50"/>
        <v>-6.3175606926235695E-4</v>
      </c>
      <c r="I1227" s="17">
        <f>G1227/MAX(G$240:G1227)-1</f>
        <v>-0.1372564285719462</v>
      </c>
      <c r="N1227" s="20"/>
      <c r="O1227" s="20"/>
      <c r="S1227" s="192"/>
      <c r="Y1227" s="39"/>
      <c r="Z1227" s="39"/>
      <c r="AA1227" s="17"/>
      <c r="AC1227" s="142"/>
      <c r="AE1227" s="17"/>
      <c r="AG1227" s="66"/>
      <c r="AI1227" s="17"/>
    </row>
    <row r="1228" spans="1:36" x14ac:dyDescent="0.25">
      <c r="A1228" s="180">
        <f>IF('##zz500##'!B1228&lt;&gt;"",'##zz500##'!B1228,"")</f>
        <v>40940</v>
      </c>
      <c r="B1228" s="192">
        <v>14536.88</v>
      </c>
      <c r="C1228" s="146">
        <f t="shared" si="51"/>
        <v>6.3983008018300147E-3</v>
      </c>
      <c r="D1228" s="143">
        <f>IF('##zz500##'!K1228="","",IF('##zz500##'!K1228="yes",D1227,IF('##zz500##'!T1228&lt;&gt;0,D1227*(1+'##zz500##'!T1228),D1227*(1+C1228))))</f>
        <v>5.4862206951567805</v>
      </c>
      <c r="E1228" s="6">
        <f t="shared" si="49"/>
        <v>0</v>
      </c>
      <c r="F1228" s="17">
        <f>D1228/MAX(D$240:D1228)-1</f>
        <v>-5.8763801449352004E-2</v>
      </c>
      <c r="G1228" s="66">
        <f>IF('##zz500##'!K1228="","",IF('##zz500##'!K1228="no",G1227*(1+E1228),IF('##zz500##'!T1228&lt;&gt;0,G1227*(1+'##zz500##'!T1228),G1227*(1+'##zz500##'!P1228))))</f>
        <v>20.96443987388033</v>
      </c>
      <c r="H1228" s="6">
        <f t="shared" si="50"/>
        <v>-2.6123211593143125E-3</v>
      </c>
      <c r="I1228" s="17">
        <f>G1228/MAX(G$240:G1228)-1</f>
        <v>-0.1395101918586501</v>
      </c>
      <c r="N1228" s="20"/>
      <c r="O1228" s="20"/>
      <c r="S1228" s="192"/>
      <c r="Y1228" s="39"/>
      <c r="Z1228" s="39"/>
      <c r="AA1228" s="17"/>
      <c r="AC1228" s="142"/>
      <c r="AE1228" s="17"/>
      <c r="AF1228" s="14"/>
      <c r="AG1228" s="66"/>
      <c r="AI1228" s="17"/>
      <c r="AJ1228" s="14"/>
    </row>
    <row r="1229" spans="1:36" x14ac:dyDescent="0.25">
      <c r="A1229" s="180">
        <f>IF('##zz500##'!B1229&lt;&gt;"",'##zz500##'!B1229,"")</f>
        <v>40941</v>
      </c>
      <c r="B1229" s="192">
        <v>14886.72</v>
      </c>
      <c r="C1229" s="146">
        <f t="shared" si="51"/>
        <v>2.4065686722322788E-2</v>
      </c>
      <c r="D1229" s="143">
        <f>IF('##zz500##'!K1229="","",IF('##zz500##'!K1229="yes",D1228,IF('##zz500##'!T1229&lt;&gt;0,D1228*(1+'##zz500##'!T1229),D1228*(1+C1229))))</f>
        <v>5.4862206951567805</v>
      </c>
      <c r="E1229" s="6">
        <f t="shared" si="49"/>
        <v>0</v>
      </c>
      <c r="F1229" s="17">
        <f>D1229/MAX(D$240:D1229)-1</f>
        <v>-5.8763801449352004E-2</v>
      </c>
      <c r="G1229" s="66">
        <f>IF('##zz500##'!K1229="","",IF('##zz500##'!K1229="no",G1228*(1+E1229),IF('##zz500##'!T1229&lt;&gt;0,G1228*(1+'##zz500##'!T1229),G1228*(1+'##zz500##'!P1229))))</f>
        <v>20.713327151539364</v>
      </c>
      <c r="H1229" s="6">
        <f t="shared" si="50"/>
        <v>-1.1978031554939261E-2</v>
      </c>
      <c r="I1229" s="17">
        <f>G1229/MAX(G$240:G1229)-1</f>
        <v>-0.14981716593327088</v>
      </c>
      <c r="N1229" s="20"/>
      <c r="O1229" s="20"/>
      <c r="S1229" s="192"/>
      <c r="Y1229" s="39"/>
      <c r="Z1229" s="39"/>
      <c r="AA1229" s="17"/>
      <c r="AC1229" s="142"/>
      <c r="AE1229" s="17"/>
      <c r="AG1229" s="66"/>
      <c r="AI1229" s="17"/>
    </row>
    <row r="1230" spans="1:36" x14ac:dyDescent="0.25">
      <c r="A1230" s="180">
        <f>IF('##zz500##'!B1230&lt;&gt;"",'##zz500##'!B1230,"")</f>
        <v>40942</v>
      </c>
      <c r="B1230" s="192">
        <v>15132.26</v>
      </c>
      <c r="C1230" s="146">
        <f t="shared" si="51"/>
        <v>1.6493895230111244E-2</v>
      </c>
      <c r="D1230" s="143">
        <f>IF('##zz500##'!K1230="","",IF('##zz500##'!K1230="yes",D1229,IF('##zz500##'!T1230&lt;&gt;0,D1229*(1+'##zz500##'!T1230),D1229*(1+C1230))))</f>
        <v>5.5767098445119645</v>
      </c>
      <c r="E1230" s="6">
        <f t="shared" si="49"/>
        <v>1.6493895230111244E-2</v>
      </c>
      <c r="F1230" s="17">
        <f>D1230/MAX(D$240:D1230)-1</f>
        <v>-4.3239150203669419E-2</v>
      </c>
      <c r="G1230" s="66">
        <f>IF('##zz500##'!K1230="","",IF('##zz500##'!K1230="no",G1229*(1+E1230),IF('##zz500##'!T1230&lt;&gt;0,G1229*(1+'##zz500##'!T1230),G1229*(1+'##zz500##'!P1230))))</f>
        <v>21.054970599443873</v>
      </c>
      <c r="H1230" s="6">
        <f t="shared" si="50"/>
        <v>1.6493895230111244E-2</v>
      </c>
      <c r="I1230" s="17">
        <f>G1230/MAX(G$240:G1230)-1</f>
        <v>-0.13579433934173513</v>
      </c>
      <c r="N1230" s="20"/>
      <c r="O1230" s="20"/>
      <c r="S1230" s="192"/>
      <c r="Y1230" s="39"/>
      <c r="Z1230" s="39"/>
      <c r="AA1230" s="17"/>
      <c r="AC1230" s="142"/>
      <c r="AE1230" s="17"/>
      <c r="AG1230" s="66"/>
      <c r="AI1230" s="17"/>
    </row>
    <row r="1231" spans="1:36" x14ac:dyDescent="0.25">
      <c r="A1231" s="180">
        <f>IF('##zz500##'!B1231&lt;&gt;"",'##zz500##'!B1231,"")</f>
        <v>40945</v>
      </c>
      <c r="B1231" s="192">
        <v>15175.08</v>
      </c>
      <c r="C1231" s="146">
        <f t="shared" si="51"/>
        <v>2.8297161164294593E-3</v>
      </c>
      <c r="D1231" s="143">
        <f>IF('##zz500##'!K1231="","",IF('##zz500##'!K1231="yes",D1230,IF('##zz500##'!T1231&lt;&gt;0,D1230*(1+'##zz500##'!T1231),D1230*(1+C1231))))</f>
        <v>5.5924903502356305</v>
      </c>
      <c r="E1231" s="6">
        <f t="shared" si="49"/>
        <v>2.8297161164294593E-3</v>
      </c>
      <c r="F1231" s="17">
        <f>D1231/MAX(D$240:D1231)-1</f>
        <v>-4.0531788607432007E-2</v>
      </c>
      <c r="G1231" s="66">
        <f>IF('##zz500##'!K1231="","",IF('##zz500##'!K1231="no",G1230*(1+E1231),IF('##zz500##'!T1231&lt;&gt;0,G1230*(1+'##zz500##'!T1231),G1230*(1+'##zz500##'!P1231))))</f>
        <v>21.114550189080067</v>
      </c>
      <c r="H1231" s="6">
        <f t="shared" si="50"/>
        <v>2.8297161164294593E-3</v>
      </c>
      <c r="I1231" s="17">
        <f>G1231/MAX(G$240:G1231)-1</f>
        <v>-0.13334888265586098</v>
      </c>
      <c r="N1231" s="20"/>
      <c r="O1231" s="20"/>
      <c r="S1231" s="192"/>
      <c r="Y1231" s="39"/>
      <c r="Z1231" s="39"/>
      <c r="AA1231" s="17"/>
      <c r="AC1231" s="142"/>
      <c r="AE1231" s="17"/>
      <c r="AG1231" s="66"/>
      <c r="AI1231" s="17"/>
    </row>
    <row r="1232" spans="1:36" x14ac:dyDescent="0.25">
      <c r="A1232" s="180">
        <f>IF('##zz500##'!B1232&lt;&gt;"",'##zz500##'!B1232,"")</f>
        <v>40946</v>
      </c>
      <c r="B1232" s="192">
        <v>14864.35</v>
      </c>
      <c r="C1232" s="146">
        <f t="shared" si="51"/>
        <v>-2.047633356792844E-2</v>
      </c>
      <c r="D1232" s="143">
        <f>IF('##zz500##'!K1232="","",IF('##zz500##'!K1232="yes",D1231,IF('##zz500##'!T1232&lt;&gt;0,D1231*(1+'##zz500##'!T1232),D1231*(1+C1232))))</f>
        <v>5.4779766523487847</v>
      </c>
      <c r="E1232" s="6">
        <f t="shared" si="49"/>
        <v>-2.047633356792844E-2</v>
      </c>
      <c r="F1232" s="17">
        <f>D1232/MAX(D$240:D1232)-1</f>
        <v>-6.0178179751729899E-2</v>
      </c>
      <c r="G1232" s="66">
        <f>IF('##zz500##'!K1232="","",IF('##zz500##'!K1232="no",G1231*(1+E1232),IF('##zz500##'!T1232&lt;&gt;0,G1231*(1+'##zz500##'!T1232),G1231*(1+'##zz500##'!P1232))))</f>
        <v>20.682201616271698</v>
      </c>
      <c r="H1232" s="6">
        <f t="shared" si="50"/>
        <v>-2.047633356792844E-2</v>
      </c>
      <c r="I1232" s="17">
        <f>G1232/MAX(G$240:G1232)-1</f>
        <v>-0.15109472002161739</v>
      </c>
      <c r="N1232" s="20"/>
      <c r="O1232" s="20"/>
      <c r="S1232" s="192"/>
      <c r="Y1232" s="39"/>
      <c r="Z1232" s="39"/>
      <c r="AA1232" s="17"/>
      <c r="AC1232" s="142"/>
      <c r="AE1232" s="17"/>
      <c r="AG1232" s="66"/>
      <c r="AI1232" s="17"/>
    </row>
    <row r="1233" spans="1:36" x14ac:dyDescent="0.25">
      <c r="A1233" s="180">
        <f>IF('##zz500##'!B1233&lt;&gt;"",'##zz500##'!B1233,"")</f>
        <v>40947</v>
      </c>
      <c r="B1233" s="192">
        <v>15221.74</v>
      </c>
      <c r="C1233" s="146">
        <f t="shared" si="51"/>
        <v>2.4043432777080653E-2</v>
      </c>
      <c r="D1233" s="143">
        <f>IF('##zz500##'!K1233="","",IF('##zz500##'!K1233="yes",D1232,IF('##zz500##'!T1233&lt;&gt;0,D1232*(1+'##zz500##'!T1233),D1232*(1+C1233))))</f>
        <v>5.6096860157439501</v>
      </c>
      <c r="E1233" s="6">
        <f t="shared" si="49"/>
        <v>2.4043432777080653E-2</v>
      </c>
      <c r="F1233" s="17">
        <f>D1233/MAX(D$240:D1233)-1</f>
        <v>-3.7581636994157064E-2</v>
      </c>
      <c r="G1233" s="66">
        <f>IF('##zz500##'!K1233="","",IF('##zz500##'!K1233="no",G1232*(1+E1233),IF('##zz500##'!T1233&lt;&gt;0,G1232*(1+'##zz500##'!T1233),G1232*(1+'##zz500##'!P1233))))</f>
        <v>21.179472740514555</v>
      </c>
      <c r="H1233" s="6">
        <f t="shared" si="50"/>
        <v>2.4043432777080653E-2</v>
      </c>
      <c r="I1233" s="17">
        <f>G1233/MAX(G$240:G1233)-1</f>
        <v>-0.13068412298834831</v>
      </c>
      <c r="N1233" s="20"/>
      <c r="O1233" s="20"/>
      <c r="S1233" s="192"/>
      <c r="Y1233" s="39"/>
      <c r="Z1233" s="39"/>
      <c r="AA1233" s="17"/>
      <c r="AC1233" s="142"/>
      <c r="AE1233" s="17"/>
      <c r="AG1233" s="66"/>
      <c r="AI1233" s="17"/>
    </row>
    <row r="1234" spans="1:36" x14ac:dyDescent="0.25">
      <c r="A1234" s="180">
        <f>IF('##zz500##'!B1234&lt;&gt;"",'##zz500##'!B1234,"")</f>
        <v>40948</v>
      </c>
      <c r="B1234" s="192">
        <v>15396.3</v>
      </c>
      <c r="C1234" s="146">
        <f t="shared" si="51"/>
        <v>1.1467808542255931E-2</v>
      </c>
      <c r="D1234" s="143">
        <f>IF('##zz500##'!K1234="","",IF('##zz500##'!K1234="yes",D1233,IF('##zz500##'!T1234&lt;&gt;0,D1233*(1+'##zz500##'!T1234),D1233*(1+C1234))))</f>
        <v>5.6740168209546722</v>
      </c>
      <c r="E1234" s="6">
        <f t="shared" si="49"/>
        <v>1.1467808542255931E-2</v>
      </c>
      <c r="F1234" s="17">
        <f>D1234/MAX(D$240:D1234)-1</f>
        <v>-2.6544807469654708E-2</v>
      </c>
      <c r="G1234" s="66">
        <f>IF('##zz500##'!K1234="","",IF('##zz500##'!K1234="no",G1233*(1+E1234),IF('##zz500##'!T1234&lt;&gt;0,G1233*(1+'##zz500##'!T1234),G1233*(1+'##zz500##'!P1234))))</f>
        <v>21.422354878928704</v>
      </c>
      <c r="H1234" s="6">
        <f t="shared" si="50"/>
        <v>1.1467808542255931E-2</v>
      </c>
      <c r="I1234" s="17">
        <f>G1234/MAX(G$240:G1234)-1</f>
        <v>-0.1207149749480354</v>
      </c>
      <c r="N1234" s="20"/>
      <c r="O1234" s="20"/>
      <c r="S1234" s="192"/>
      <c r="Y1234" s="39"/>
      <c r="Z1234" s="39"/>
      <c r="AA1234" s="17"/>
      <c r="AC1234" s="142"/>
      <c r="AE1234" s="17"/>
      <c r="AG1234" s="66"/>
      <c r="AI1234" s="17"/>
    </row>
    <row r="1235" spans="1:36" x14ac:dyDescent="0.25">
      <c r="A1235" s="180">
        <f>IF('##zz500##'!B1235&lt;&gt;"",'##zz500##'!B1235,"")</f>
        <v>40949</v>
      </c>
      <c r="B1235" s="192">
        <v>15494.4</v>
      </c>
      <c r="C1235" s="146">
        <f t="shared" si="51"/>
        <v>6.3716607236803391E-3</v>
      </c>
      <c r="D1235" s="143">
        <f>IF('##zz500##'!K1235="","",IF('##zz500##'!K1235="yes",D1234,IF('##zz500##'!T1235&lt;&gt;0,D1234*(1+'##zz500##'!T1235),D1234*(1+C1235))))</f>
        <v>5.7101697310782509</v>
      </c>
      <c r="E1235" s="6">
        <f t="shared" si="49"/>
        <v>6.3716607236803391E-3</v>
      </c>
      <c r="F1235" s="17">
        <f>D1235/MAX(D$240:D1235)-1</f>
        <v>-2.034228125314641E-2</v>
      </c>
      <c r="G1235" s="66">
        <f>IF('##zz500##'!K1235="","",IF('##zz500##'!K1235="no",G1234*(1+E1235),IF('##zz500##'!T1235&lt;&gt;0,G1234*(1+'##zz500##'!T1235),G1234*(1+'##zz500##'!P1235))))</f>
        <v>21.558850856119516</v>
      </c>
      <c r="H1235" s="6">
        <f t="shared" si="50"/>
        <v>6.3716607236803391E-3</v>
      </c>
      <c r="I1235" s="17">
        <f>G1235/MAX(G$240:G1235)-1</f>
        <v>-0.11511246908899153</v>
      </c>
      <c r="N1235" s="20"/>
      <c r="O1235" s="20"/>
      <c r="S1235" s="192"/>
      <c r="Y1235" s="39"/>
      <c r="Z1235" s="39"/>
      <c r="AA1235" s="17"/>
      <c r="AC1235" s="142"/>
      <c r="AE1235" s="17"/>
      <c r="AG1235" s="66"/>
      <c r="AI1235" s="17"/>
    </row>
    <row r="1236" spans="1:36" x14ac:dyDescent="0.25">
      <c r="A1236" s="180">
        <f>IF('##zz500##'!B1236&lt;&gt;"",'##zz500##'!B1236,"")</f>
        <v>40952</v>
      </c>
      <c r="B1236" s="192">
        <v>15667.85</v>
      </c>
      <c r="C1236" s="146">
        <f t="shared" si="51"/>
        <v>1.1194366997108629E-2</v>
      </c>
      <c r="D1236" s="143">
        <f>IF('##zz500##'!K1236="","",IF('##zz500##'!K1236="yes",D1235,IF('##zz500##'!T1236&lt;&gt;0,D1235*(1+'##zz500##'!T1236),D1235*(1+C1236))))</f>
        <v>5.7740914666637222</v>
      </c>
      <c r="E1236" s="6">
        <f t="shared" si="49"/>
        <v>1.1194366997108629E-2</v>
      </c>
      <c r="F1236" s="17">
        <f>D1236/MAX(D$240:D1236)-1</f>
        <v>-9.3756332179437685E-3</v>
      </c>
      <c r="G1236" s="66">
        <f>IF('##zz500##'!K1236="","",IF('##zz500##'!K1236="no",G1235*(1+E1236),IF('##zz500##'!T1236&lt;&gt;0,G1235*(1+'##zz500##'!T1236),G1235*(1+'##zz500##'!P1236))))</f>
        <v>21.800188544638846</v>
      </c>
      <c r="H1236" s="6">
        <f t="shared" si="50"/>
        <v>1.1194366997108629E-2</v>
      </c>
      <c r="I1236" s="17">
        <f>G1236/MAX(G$240:G1236)-1</f>
        <v>-0.10520671331680842</v>
      </c>
      <c r="N1236" s="20"/>
      <c r="O1236" s="20"/>
      <c r="S1236" s="192"/>
      <c r="Y1236" s="39"/>
      <c r="Z1236" s="39"/>
      <c r="AA1236" s="17"/>
      <c r="AC1236" s="142"/>
      <c r="AE1236" s="17"/>
      <c r="AG1236" s="66"/>
      <c r="AI1236" s="17"/>
    </row>
    <row r="1237" spans="1:36" x14ac:dyDescent="0.25">
      <c r="A1237" s="180">
        <f>IF('##zz500##'!B1237&lt;&gt;"",'##zz500##'!B1237,"")</f>
        <v>40953</v>
      </c>
      <c r="B1237" s="192">
        <v>15725.63</v>
      </c>
      <c r="C1237" s="146">
        <f t="shared" si="51"/>
        <v>3.6878065592917952E-3</v>
      </c>
      <c r="D1237" s="143">
        <f>IF('##zz500##'!K1237="","",IF('##zz500##'!K1237="yes",D1236,IF('##zz500##'!T1237&lt;&gt;0,D1236*(1+'##zz500##'!T1237),D1236*(1+C1237))))</f>
        <v>5.7953851990484351</v>
      </c>
      <c r="E1237" s="6">
        <f t="shared" si="49"/>
        <v>3.6878065592917952E-3</v>
      </c>
      <c r="F1237" s="17">
        <f>D1237/MAX(D$240:D1237)-1</f>
        <v>-5.7224021803307101E-3</v>
      </c>
      <c r="G1237" s="66">
        <f>IF('##zz500##'!K1237="","",IF('##zz500##'!K1237="no",G1236*(1+E1237),IF('##zz500##'!T1237&lt;&gt;0,G1236*(1+'##zz500##'!T1237),G1236*(1+'##zz500##'!P1237))))</f>
        <v>21.880583422947563</v>
      </c>
      <c r="H1237" s="6">
        <f t="shared" si="50"/>
        <v>3.6878065592917952E-3</v>
      </c>
      <c r="I1237" s="17">
        <f>G1237/MAX(G$240:G1237)-1</f>
        <v>-0.1019068887649679</v>
      </c>
      <c r="N1237" s="20"/>
      <c r="O1237" s="20"/>
      <c r="S1237" s="192"/>
      <c r="Y1237" s="39"/>
      <c r="Z1237" s="39"/>
      <c r="AA1237" s="17"/>
      <c r="AC1237" s="142"/>
      <c r="AE1237" s="17"/>
      <c r="AG1237" s="66"/>
      <c r="AI1237" s="17"/>
    </row>
    <row r="1238" spans="1:36" x14ac:dyDescent="0.25">
      <c r="A1238" s="180">
        <f>IF('##zz500##'!B1238&lt;&gt;"",'##zz500##'!B1238,"")</f>
        <v>40954</v>
      </c>
      <c r="B1238" s="192">
        <v>16254.36</v>
      </c>
      <c r="C1238" s="146">
        <f t="shared" si="51"/>
        <v>3.3622182386333632E-2</v>
      </c>
      <c r="D1238" s="143">
        <f>IF('##zz500##'!K1238="","",IF('##zz500##'!K1238="yes",D1237,IF('##zz500##'!T1238&lt;&gt;0,D1237*(1+'##zz500##'!T1238),D1237*(1+C1238))))</f>
        <v>5.9902386972099002</v>
      </c>
      <c r="E1238" s="6">
        <f t="shared" si="49"/>
        <v>3.3622182386333632E-2</v>
      </c>
      <c r="F1238" s="17">
        <f>D1238/MAX(D$240:D1238)-1</f>
        <v>0</v>
      </c>
      <c r="G1238" s="66">
        <f>IF('##zz500##'!K1238="","",IF('##zz500##'!K1238="no",G1237*(1+E1238),IF('##zz500##'!T1238&lt;&gt;0,G1237*(1+'##zz500##'!T1238),G1237*(1+'##zz500##'!P1238))))</f>
        <v>22.616256389513293</v>
      </c>
      <c r="H1238" s="6">
        <f t="shared" si="50"/>
        <v>3.3622182386333632E-2</v>
      </c>
      <c r="I1238" s="17">
        <f>G1238/MAX(G$240:G1238)-1</f>
        <v>-7.1711038379113856E-2</v>
      </c>
      <c r="N1238" s="20"/>
      <c r="O1238" s="20"/>
      <c r="S1238" s="192"/>
      <c r="Y1238" s="39"/>
      <c r="Z1238" s="39"/>
      <c r="AA1238" s="17"/>
      <c r="AC1238" s="142"/>
      <c r="AE1238" s="17"/>
      <c r="AG1238" s="66"/>
      <c r="AI1238" s="17"/>
    </row>
    <row r="1239" spans="1:36" x14ac:dyDescent="0.25">
      <c r="A1239" s="180">
        <f>IF('##zz500##'!B1239&lt;&gt;"",'##zz500##'!B1239,"")</f>
        <v>40955</v>
      </c>
      <c r="B1239" s="192">
        <v>16288.34</v>
      </c>
      <c r="C1239" s="146">
        <f t="shared" si="51"/>
        <v>2.0905160215474172E-3</v>
      </c>
      <c r="D1239" s="143">
        <f>IF('##zz500##'!K1239="","",IF('##zz500##'!K1239="yes",D1238,IF('##zz500##'!T1239&lt;&gt;0,D1238*(1+'##zz500##'!T1239),D1238*(1+C1239))))</f>
        <v>6.0027613871793104</v>
      </c>
      <c r="E1239" s="6">
        <f t="shared" si="49"/>
        <v>2.0905160215474172E-3</v>
      </c>
      <c r="F1239" s="17">
        <f>D1239/MAX(D$240:D1239)-1</f>
        <v>0</v>
      </c>
      <c r="G1239" s="66">
        <f>IF('##zz500##'!K1239="","",IF('##zz500##'!K1239="no",G1238*(1+E1239),IF('##zz500##'!T1239&lt;&gt;0,G1238*(1+'##zz500##'!T1239),G1238*(1+'##zz500##'!P1239))))</f>
        <v>22.663536035842995</v>
      </c>
      <c r="H1239" s="6">
        <f t="shared" si="50"/>
        <v>2.0905160215474172E-3</v>
      </c>
      <c r="I1239" s="17">
        <f>G1239/MAX(G$240:G1239)-1</f>
        <v>-6.9770435432219835E-2</v>
      </c>
      <c r="N1239" s="20"/>
      <c r="O1239" s="20"/>
      <c r="S1239" s="192"/>
      <c r="Y1239" s="39"/>
      <c r="Z1239" s="39"/>
      <c r="AA1239" s="17"/>
      <c r="AC1239" s="142"/>
      <c r="AE1239" s="17"/>
      <c r="AG1239" s="66"/>
      <c r="AI1239" s="17"/>
    </row>
    <row r="1240" spans="1:36" x14ac:dyDescent="0.25">
      <c r="A1240" s="180">
        <f>IF('##zz500##'!B1240&lt;&gt;"",'##zz500##'!B1240,"")</f>
        <v>40956</v>
      </c>
      <c r="B1240" s="192">
        <v>16289.42</v>
      </c>
      <c r="C1240" s="146">
        <f t="shared" si="51"/>
        <v>6.6305099230445919E-5</v>
      </c>
      <c r="D1240" s="143">
        <f>IF('##zz500##'!K1240="","",IF('##zz500##'!K1240="yes",D1239,IF('##zz500##'!T1240&lt;&gt;0,D1239*(1+'##zz500##'!T1240),D1239*(1+C1240))))</f>
        <v>6.0031594008687437</v>
      </c>
      <c r="E1240" s="6">
        <f t="shared" si="49"/>
        <v>6.6305099230445919E-5</v>
      </c>
      <c r="F1240" s="17">
        <f>D1240/MAX(D$240:D1240)-1</f>
        <v>0</v>
      </c>
      <c r="G1240" s="66">
        <f>IF('##zz500##'!K1240="","",IF('##zz500##'!K1240="no",G1239*(1+E1240),IF('##zz500##'!T1240&lt;&gt;0,G1239*(1+'##zz500##'!T1240),G1239*(1+'##zz500##'!P1240))))</f>
        <v>22.665038743848765</v>
      </c>
      <c r="H1240" s="6">
        <f t="shared" si="50"/>
        <v>6.6305099230445919E-5</v>
      </c>
      <c r="I1240" s="17">
        <f>G1240/MAX(G$240:G1240)-1</f>
        <v>-6.9708756468634059E-2</v>
      </c>
      <c r="N1240" s="20"/>
      <c r="O1240" s="20"/>
      <c r="S1240" s="192"/>
      <c r="Y1240" s="39"/>
      <c r="Z1240" s="39"/>
      <c r="AA1240" s="17"/>
      <c r="AC1240" s="142"/>
      <c r="AE1240" s="17"/>
      <c r="AG1240" s="66"/>
      <c r="AI1240" s="17"/>
    </row>
    <row r="1241" spans="1:36" x14ac:dyDescent="0.25">
      <c r="A1241" s="180">
        <f>IF('##zz500##'!B1241&lt;&gt;"",'##zz500##'!B1241,"")</f>
        <v>40959</v>
      </c>
      <c r="B1241" s="192">
        <v>16274.69</v>
      </c>
      <c r="C1241" s="146">
        <f t="shared" si="51"/>
        <v>-9.0426792359699082E-4</v>
      </c>
      <c r="D1241" s="143">
        <f>IF('##zz500##'!K1241="","",IF('##zz500##'!K1241="yes",D1240,IF('##zz500##'!T1241&lt;&gt;0,D1240*(1+'##zz500##'!T1241),D1240*(1+C1241))))</f>
        <v>5.9977309363822986</v>
      </c>
      <c r="E1241" s="6">
        <f t="shared" si="49"/>
        <v>-9.0426792359699082E-4</v>
      </c>
      <c r="F1241" s="17">
        <f>D1241/MAX(D$240:D1241)-1</f>
        <v>-9.0426792359699082E-4</v>
      </c>
      <c r="G1241" s="66">
        <f>IF('##zz500##'!K1241="","",IF('##zz500##'!K1241="no",G1240*(1+E1241),IF('##zz500##'!T1241&lt;&gt;0,G1240*(1+'##zz500##'!T1241),G1240*(1+'##zz500##'!P1241))))</f>
        <v>22.644543476325619</v>
      </c>
      <c r="H1241" s="6">
        <f t="shared" si="50"/>
        <v>-9.0426792359699082E-4</v>
      </c>
      <c r="I1241" s="17">
        <f>G1241/MAX(G$240:G1241)-1</f>
        <v>-7.0549988999762614E-2</v>
      </c>
      <c r="N1241" s="20"/>
      <c r="O1241" s="20"/>
      <c r="S1241" s="192"/>
      <c r="Y1241" s="39"/>
      <c r="Z1241" s="39"/>
      <c r="AA1241" s="17"/>
      <c r="AC1241" s="142"/>
      <c r="AE1241" s="17"/>
      <c r="AG1241" s="66"/>
      <c r="AI1241" s="17"/>
    </row>
    <row r="1242" spans="1:36" x14ac:dyDescent="0.25">
      <c r="A1242" s="180">
        <f>IF('##zz500##'!B1242&lt;&gt;"",'##zz500##'!B1242,"")</f>
        <v>40960</v>
      </c>
      <c r="B1242" s="192">
        <v>16391.39</v>
      </c>
      <c r="C1242" s="146">
        <f t="shared" si="51"/>
        <v>7.1706434961280596E-3</v>
      </c>
      <c r="D1242" s="143">
        <f>IF('##zz500##'!K1242="","",IF('##zz500##'!K1242="yes",D1241,IF('##zz500##'!T1242&lt;&gt;0,D1241*(1+'##zz500##'!T1242),D1241*(1+C1242))))</f>
        <v>6.0407385267127944</v>
      </c>
      <c r="E1242" s="6">
        <f t="shared" si="49"/>
        <v>7.1706434961280596E-3</v>
      </c>
      <c r="F1242" s="17">
        <f>D1242/MAX(D$240:D1242)-1</f>
        <v>0</v>
      </c>
      <c r="G1242" s="66">
        <f>IF('##zz500##'!K1242="","",IF('##zz500##'!K1242="no",G1241*(1+E1242),IF('##zz500##'!T1242&lt;&gt;0,G1241*(1+'##zz500##'!T1242),G1241*(1+'##zz500##'!P1242))))</f>
        <v>22.806919424726924</v>
      </c>
      <c r="H1242" s="6">
        <f t="shared" si="50"/>
        <v>7.1706434961280596E-3</v>
      </c>
      <c r="I1242" s="17">
        <f>G1242/MAX(G$240:G1242)-1</f>
        <v>-6.3885234323407536E-2</v>
      </c>
      <c r="N1242" s="20"/>
      <c r="O1242" s="20"/>
      <c r="S1242" s="192"/>
      <c r="Y1242" s="39"/>
      <c r="Z1242" s="39"/>
      <c r="AA1242" s="17"/>
      <c r="AC1242" s="142"/>
      <c r="AE1242" s="17"/>
      <c r="AG1242" s="66"/>
      <c r="AI1242" s="17"/>
    </row>
    <row r="1243" spans="1:36" x14ac:dyDescent="0.25">
      <c r="A1243" s="180">
        <f>IF('##zz500##'!B1243&lt;&gt;"",'##zz500##'!B1243,"")</f>
        <v>40961</v>
      </c>
      <c r="B1243" s="192">
        <v>16774.189999999999</v>
      </c>
      <c r="C1243" s="146">
        <f t="shared" si="51"/>
        <v>2.335372411979697E-2</v>
      </c>
      <c r="D1243" s="143">
        <f>IF('##zz500##'!K1243="","",IF('##zz500##'!K1243="yes",D1242,IF('##zz500##'!T1243&lt;&gt;0,D1242*(1+'##zz500##'!T1243),D1242*(1+C1243))))</f>
        <v>6.1818122677454737</v>
      </c>
      <c r="E1243" s="6">
        <f t="shared" si="49"/>
        <v>2.335372411979697E-2</v>
      </c>
      <c r="F1243" s="17">
        <f>D1243/MAX(D$240:D1243)-1</f>
        <v>0</v>
      </c>
      <c r="G1243" s="66">
        <f>IF('##zz500##'!K1243="","",IF('##zz500##'!K1243="no",G1242*(1+E1243),IF('##zz500##'!T1243&lt;&gt;0,G1242*(1+'##zz500##'!T1243),G1242*(1+'##zz500##'!P1243))))</f>
        <v>23.339545928994436</v>
      </c>
      <c r="H1243" s="6">
        <f t="shared" si="50"/>
        <v>2.335372411979697E-2</v>
      </c>
      <c r="I1243" s="17">
        <f>G1243/MAX(G$240:G1243)-1</f>
        <v>-4.2023468341327974E-2</v>
      </c>
      <c r="N1243" s="20"/>
      <c r="O1243" s="20"/>
      <c r="S1243" s="192"/>
      <c r="Y1243" s="39"/>
      <c r="Z1243" s="39"/>
      <c r="AA1243" s="17"/>
      <c r="AC1243" s="142"/>
      <c r="AE1243" s="17"/>
      <c r="AG1243" s="66"/>
      <c r="AI1243" s="17"/>
    </row>
    <row r="1244" spans="1:36" x14ac:dyDescent="0.25">
      <c r="A1244" s="180">
        <f>IF('##zz500##'!B1244&lt;&gt;"",'##zz500##'!B1244,"")</f>
        <v>40962</v>
      </c>
      <c r="B1244" s="192">
        <v>16784.900000000001</v>
      </c>
      <c r="C1244" s="146">
        <f t="shared" si="51"/>
        <v>6.3848090429430293E-4</v>
      </c>
      <c r="D1244" s="143">
        <f>IF('##zz500##'!K1244="","",IF('##zz500##'!K1244="yes",D1243,IF('##zz500##'!T1244&lt;&gt;0,D1243*(1+'##zz500##'!T1244),D1243*(1+C1244))))</f>
        <v>6.1857592368323617</v>
      </c>
      <c r="E1244" s="6">
        <f t="shared" si="49"/>
        <v>6.3848090429430293E-4</v>
      </c>
      <c r="F1244" s="17">
        <f>D1244/MAX(D$240:D1244)-1</f>
        <v>0</v>
      </c>
      <c r="G1244" s="66">
        <f>IF('##zz500##'!K1244="","",IF('##zz500##'!K1244="no",G1243*(1+E1244),IF('##zz500##'!T1244&lt;&gt;0,G1243*(1+'##zz500##'!T1244),G1243*(1+'##zz500##'!P1244))))</f>
        <v>23.354447783384998</v>
      </c>
      <c r="H1244" s="6">
        <f t="shared" si="50"/>
        <v>6.3848090429430293E-4</v>
      </c>
      <c r="I1244" s="17">
        <f>G1244/MAX(G$240:G1244)-1</f>
        <v>-4.1411818619101814E-2</v>
      </c>
      <c r="N1244" s="20"/>
      <c r="O1244" s="20"/>
      <c r="S1244" s="192"/>
      <c r="Y1244" s="39"/>
      <c r="Z1244" s="39"/>
      <c r="AA1244" s="17"/>
      <c r="AC1244" s="142"/>
      <c r="AE1244" s="17"/>
      <c r="AG1244" s="66"/>
      <c r="AI1244" s="17"/>
    </row>
    <row r="1245" spans="1:36" x14ac:dyDescent="0.25">
      <c r="A1245" s="180">
        <f>IF('##zz500##'!B1245&lt;&gt;"",'##zz500##'!B1245,"")</f>
        <v>40963</v>
      </c>
      <c r="B1245" s="192">
        <v>17095.78</v>
      </c>
      <c r="C1245" s="146">
        <f t="shared" si="51"/>
        <v>1.8521409123676502E-2</v>
      </c>
      <c r="D1245" s="143">
        <f>IF('##zz500##'!K1245="","",IF('##zz500##'!K1245="yes",D1244,IF('##zz500##'!T1245&lt;&gt;0,D1244*(1+'##zz500##'!T1245),D1244*(1+C1245))))</f>
        <v>6.300328214398295</v>
      </c>
      <c r="E1245" s="6">
        <f t="shared" si="49"/>
        <v>1.8521409123676502E-2</v>
      </c>
      <c r="F1245" s="17">
        <f>D1245/MAX(D$240:D1245)-1</f>
        <v>0</v>
      </c>
      <c r="G1245" s="66">
        <f>IF('##zz500##'!K1245="","",IF('##zz500##'!K1245="no",G1244*(1+E1245),IF('##zz500##'!T1245&lt;&gt;0,G1244*(1+'##zz500##'!T1245),G1244*(1+'##zz500##'!P1245))))</f>
        <v>23.78700506563861</v>
      </c>
      <c r="H1245" s="6">
        <f t="shared" si="50"/>
        <v>1.8521409123676502E-2</v>
      </c>
      <c r="I1245" s="17">
        <f>G1245/MAX(G$240:G1245)-1</f>
        <v>-2.3657414730625326E-2</v>
      </c>
      <c r="N1245" s="20"/>
      <c r="O1245" s="20"/>
      <c r="S1245" s="192"/>
      <c r="Y1245" s="39"/>
      <c r="Z1245" s="39"/>
      <c r="AA1245" s="17"/>
      <c r="AC1245" s="142"/>
      <c r="AE1245" s="17"/>
      <c r="AG1245" s="66"/>
      <c r="AI1245" s="17"/>
    </row>
    <row r="1246" spans="1:36" x14ac:dyDescent="0.25">
      <c r="A1246" s="180">
        <f>IF('##zz500##'!B1246&lt;&gt;"",'##zz500##'!B1246,"")</f>
        <v>40966</v>
      </c>
      <c r="B1246" s="192">
        <v>16976.310000000001</v>
      </c>
      <c r="C1246" s="146">
        <f t="shared" si="51"/>
        <v>-6.988274299271402E-3</v>
      </c>
      <c r="D1246" s="143">
        <f>IF('##zz500##'!K1246="","",IF('##zz500##'!K1246="yes",D1245,IF('##zz500##'!T1246&lt;&gt;0,D1245*(1+'##zz500##'!T1246),D1245*(1+C1246))))</f>
        <v>6.2562997926606414</v>
      </c>
      <c r="E1246" s="6">
        <f t="shared" si="49"/>
        <v>-6.988274299271291E-3</v>
      </c>
      <c r="F1246" s="17">
        <f>D1246/MAX(D$240:D1246)-1</f>
        <v>-6.988274299271291E-3</v>
      </c>
      <c r="G1246" s="66">
        <f>IF('##zz500##'!K1246="","",IF('##zz500##'!K1246="no",G1245*(1+E1246),IF('##zz500##'!T1246&lt;&gt;0,G1245*(1+'##zz500##'!T1246),G1245*(1+'##zz500##'!P1246))))</f>
        <v>23.62077494948177</v>
      </c>
      <c r="H1246" s="6">
        <f t="shared" si="50"/>
        <v>-6.988274299271291E-3</v>
      </c>
      <c r="I1246" s="17">
        <f>G1246/MAX(G$240:G1246)-1</f>
        <v>-3.0480364526547343E-2</v>
      </c>
      <c r="N1246" s="20"/>
      <c r="O1246" s="20"/>
      <c r="S1246" s="192"/>
      <c r="Y1246" s="39"/>
      <c r="Z1246" s="39"/>
      <c r="AA1246" s="17"/>
      <c r="AC1246" s="142"/>
      <c r="AE1246" s="17"/>
      <c r="AG1246" s="66"/>
      <c r="AI1246" s="17"/>
    </row>
    <row r="1247" spans="1:36" x14ac:dyDescent="0.25">
      <c r="A1247" s="180">
        <f>IF('##zz500##'!B1247&lt;&gt;"",'##zz500##'!B1247,"")</f>
        <v>40967</v>
      </c>
      <c r="B1247" s="192">
        <v>16768.52</v>
      </c>
      <c r="C1247" s="146">
        <f t="shared" si="51"/>
        <v>-1.2239997973646832E-2</v>
      </c>
      <c r="D1247" s="143">
        <f>IF('##zz500##'!K1247="","",IF('##zz500##'!K1247="yes",D1246,IF('##zz500##'!T1247&lt;&gt;0,D1246*(1+'##zz500##'!T1247),D1246*(1+C1247))))</f>
        <v>6.1797226958759479</v>
      </c>
      <c r="E1247" s="6">
        <f t="shared" si="49"/>
        <v>-1.2239997973646832E-2</v>
      </c>
      <c r="F1247" s="17">
        <f>D1247/MAX(D$240:D1247)-1</f>
        <v>-1.9142735809655864E-2</v>
      </c>
      <c r="G1247" s="66">
        <f>IF('##zz500##'!K1247="","",IF('##zz500##'!K1247="no",G1246*(1+E1247),IF('##zz500##'!T1247&lt;&gt;0,G1246*(1+'##zz500##'!T1247),G1246*(1+'##zz500##'!P1247))))</f>
        <v>23.331656711964147</v>
      </c>
      <c r="H1247" s="6">
        <f t="shared" si="50"/>
        <v>-1.2239997973646832E-2</v>
      </c>
      <c r="I1247" s="17">
        <f>G1247/MAX(G$240:G1247)-1</f>
        <v>-4.2347282900153216E-2</v>
      </c>
      <c r="N1247" s="20"/>
      <c r="O1247" s="20"/>
      <c r="S1247" s="192"/>
      <c r="Y1247" s="39"/>
      <c r="Z1247" s="39"/>
      <c r="AA1247" s="17"/>
      <c r="AC1247" s="142"/>
      <c r="AE1247" s="17"/>
      <c r="AG1247" s="66"/>
      <c r="AI1247" s="17"/>
    </row>
    <row r="1248" spans="1:36" x14ac:dyDescent="0.25">
      <c r="A1248" s="180">
        <f>IF('##zz500##'!B1248&lt;&gt;"",'##zz500##'!B1248,"")</f>
        <v>40968</v>
      </c>
      <c r="B1248" s="192">
        <v>16546.939999999999</v>
      </c>
      <c r="C1248" s="146">
        <f t="shared" si="51"/>
        <v>-1.321404632012857E-2</v>
      </c>
      <c r="D1248" s="143">
        <f>IF('##zz500##'!K1248="","",IF('##zz500##'!K1248="yes",D1247,IF('##zz500##'!T1248&lt;&gt;0,D1247*(1+'##zz500##'!T1248),D1247*(1+C1248))))</f>
        <v>6.0980635539270933</v>
      </c>
      <c r="E1248" s="6">
        <f t="shared" si="49"/>
        <v>-1.321404632012857E-2</v>
      </c>
      <c r="F1248" s="17">
        <f>D1248/MAX(D$240:D1248)-1</f>
        <v>-3.2103829132101636E-2</v>
      </c>
      <c r="G1248" s="66">
        <f>IF('##zz500##'!K1248="","",IF('##zz500##'!K1248="no",G1247*(1+E1248),IF('##zz500##'!T1248&lt;&gt;0,G1247*(1+'##zz500##'!T1248),G1247*(1+'##zz500##'!P1248))))</f>
        <v>23.023351119446914</v>
      </c>
      <c r="H1248" s="6">
        <f t="shared" si="50"/>
        <v>-1.321404632012857E-2</v>
      </c>
      <c r="I1248" s="17">
        <f>G1248/MAX(G$240:G1248)-1</f>
        <v>-5.5001750262507532E-2</v>
      </c>
      <c r="N1248" s="20"/>
      <c r="O1248" s="20"/>
      <c r="S1248" s="192"/>
      <c r="Y1248" s="39"/>
      <c r="Z1248" s="39"/>
      <c r="AA1248" s="17"/>
      <c r="AC1248" s="142"/>
      <c r="AE1248" s="17"/>
      <c r="AF1248" s="14"/>
      <c r="AG1248" s="66"/>
      <c r="AI1248" s="17"/>
      <c r="AJ1248" s="14"/>
    </row>
    <row r="1249" spans="1:35" x14ac:dyDescent="0.25">
      <c r="A1249" s="180">
        <f>IF('##zz500##'!B1249&lt;&gt;"",'##zz500##'!B1249,"")</f>
        <v>40969</v>
      </c>
      <c r="B1249" s="192">
        <v>16750.68</v>
      </c>
      <c r="C1249" s="146">
        <f t="shared" si="51"/>
        <v>1.2312850593523716E-2</v>
      </c>
      <c r="D1249" s="143">
        <f>IF('##zz500##'!K1249="","",IF('##zz500##'!K1249="yes",D1248,IF('##zz500##'!T1249&lt;&gt;0,D1248*(1+'##zz500##'!T1249),D1248*(1+C1249))))</f>
        <v>6.1731480993764096</v>
      </c>
      <c r="E1249" s="6">
        <f t="shared" si="49"/>
        <v>1.2312850593523716E-2</v>
      </c>
      <c r="F1249" s="17">
        <f>D1249/MAX(D$240:D1249)-1</f>
        <v>-2.018626819016156E-2</v>
      </c>
      <c r="G1249" s="66">
        <f>IF('##zz500##'!K1249="","",IF('##zz500##'!K1249="no",G1248*(1+E1249),IF('##zz500##'!T1249&lt;&gt;0,G1248*(1+'##zz500##'!T1249),G1248*(1+'##zz500##'!P1249))))</f>
        <v>23.306834201942902</v>
      </c>
      <c r="H1249" s="6">
        <f t="shared" si="50"/>
        <v>1.2312850593523716E-2</v>
      </c>
      <c r="I1249" s="17">
        <f>G1249/MAX(G$240:G1249)-1</f>
        <v>-4.3366128002348403E-2</v>
      </c>
      <c r="N1249" s="20"/>
      <c r="O1249" s="20"/>
      <c r="S1249" s="192"/>
      <c r="Y1249" s="39"/>
      <c r="Z1249" s="39"/>
      <c r="AA1249" s="17"/>
      <c r="AC1249" s="142"/>
      <c r="AE1249" s="17"/>
      <c r="AG1249" s="66"/>
      <c r="AI1249" s="17"/>
    </row>
    <row r="1250" spans="1:35" x14ac:dyDescent="0.25">
      <c r="A1250" s="180">
        <f>IF('##zz500##'!B1250&lt;&gt;"",'##zz500##'!B1250,"")</f>
        <v>40970</v>
      </c>
      <c r="B1250" s="192">
        <v>17015.650000000001</v>
      </c>
      <c r="C1250" s="146">
        <f t="shared" si="51"/>
        <v>1.5818462295262181E-2</v>
      </c>
      <c r="D1250" s="143">
        <f>IF('##zz500##'!K1250="","",IF('##zz500##'!K1250="yes",D1249,IF('##zz500##'!T1250&lt;&gt;0,D1249*(1+'##zz500##'!T1250),D1249*(1+C1250))))</f>
        <v>6.2707978098294648</v>
      </c>
      <c r="E1250" s="6">
        <f t="shared" si="49"/>
        <v>1.5818462295262181E-2</v>
      </c>
      <c r="F1250" s="17">
        <f>D1250/MAX(D$240:D1250)-1</f>
        <v>-4.6871216171474606E-3</v>
      </c>
      <c r="G1250" s="66">
        <f>IF('##zz500##'!K1250="","",IF('##zz500##'!K1250="no",G1249*(1+E1250),IF('##zz500##'!T1250&lt;&gt;0,G1249*(1+'##zz500##'!T1250),G1249*(1+'##zz500##'!P1250))))</f>
        <v>23.675512479988264</v>
      </c>
      <c r="H1250" s="6">
        <f t="shared" si="50"/>
        <v>1.5818462295262181E-2</v>
      </c>
      <c r="I1250" s="17">
        <f>G1250/MAX(G$240:G1250)-1</f>
        <v>-2.8233651167782758E-2</v>
      </c>
      <c r="N1250" s="20"/>
      <c r="O1250" s="20"/>
      <c r="S1250" s="192"/>
      <c r="Y1250" s="39"/>
      <c r="Z1250" s="39"/>
      <c r="AA1250" s="17"/>
      <c r="AC1250" s="142"/>
      <c r="AE1250" s="17"/>
      <c r="AG1250" s="66"/>
      <c r="AI1250" s="17"/>
    </row>
    <row r="1251" spans="1:35" x14ac:dyDescent="0.25">
      <c r="A1251" s="180">
        <f>IF('##zz500##'!B1251&lt;&gt;"",'##zz500##'!B1251,"")</f>
        <v>40973</v>
      </c>
      <c r="B1251" s="192">
        <v>17018.97</v>
      </c>
      <c r="C1251" s="146">
        <f t="shared" si="51"/>
        <v>1.9511449753606414E-4</v>
      </c>
      <c r="D1251" s="143">
        <f>IF('##zz500##'!K1251="","",IF('##zz500##'!K1251="yes",D1250,IF('##zz500##'!T1251&lt;&gt;0,D1250*(1+'##zz500##'!T1251),D1250*(1+C1251))))</f>
        <v>6.2720213333932797</v>
      </c>
      <c r="E1251" s="6">
        <f t="shared" si="49"/>
        <v>1.9511449753606414E-4</v>
      </c>
      <c r="F1251" s="17">
        <f>D1251/MAX(D$240:D1251)-1</f>
        <v>-4.4929216449905995E-3</v>
      </c>
      <c r="G1251" s="66">
        <f>IF('##zz500##'!K1251="","",IF('##zz500##'!K1251="no",G1250*(1+E1251),IF('##zz500##'!T1251&lt;&gt;0,G1250*(1+'##zz500##'!T1251),G1250*(1+'##zz500##'!P1251))))</f>
        <v>23.680131915709705</v>
      </c>
      <c r="H1251" s="6">
        <f t="shared" si="50"/>
        <v>1.9511449753606414E-4</v>
      </c>
      <c r="I1251" s="17">
        <f>G1251/MAX(G$240:G1251)-1</f>
        <v>-2.8044045464908018E-2</v>
      </c>
      <c r="N1251" s="20"/>
      <c r="O1251" s="20"/>
      <c r="S1251" s="192"/>
      <c r="Y1251" s="39"/>
      <c r="Z1251" s="39"/>
      <c r="AA1251" s="17"/>
      <c r="AC1251" s="142"/>
      <c r="AE1251" s="17"/>
      <c r="AG1251" s="66"/>
      <c r="AI1251" s="17"/>
    </row>
    <row r="1252" spans="1:35" x14ac:dyDescent="0.25">
      <c r="A1252" s="180">
        <f>IF('##zz500##'!B1252&lt;&gt;"",'##zz500##'!B1252,"")</f>
        <v>40974</v>
      </c>
      <c r="B1252" s="192">
        <v>16816.68</v>
      </c>
      <c r="C1252" s="146">
        <f t="shared" si="51"/>
        <v>-1.1886148221660897E-2</v>
      </c>
      <c r="D1252" s="143">
        <f>IF('##zz500##'!K1252="","",IF('##zz500##'!K1252="yes",D1251,IF('##zz500##'!T1252&lt;&gt;0,D1251*(1+'##zz500##'!T1252),D1251*(1+C1252))))</f>
        <v>6.1974711581751478</v>
      </c>
      <c r="E1252" s="6">
        <f t="shared" si="49"/>
        <v>-1.1886148221660897E-2</v>
      </c>
      <c r="F1252" s="17">
        <f>D1252/MAX(D$240:D1252)-1</f>
        <v>-1.6325666334030875E-2</v>
      </c>
      <c r="G1252" s="66">
        <f>IF('##zz500##'!K1252="","",IF('##zz500##'!K1252="no",G1251*(1+E1252),IF('##zz500##'!T1252&lt;&gt;0,G1251*(1+'##zz500##'!T1252),G1251*(1+'##zz500##'!P1252))))</f>
        <v>23.398666357851095</v>
      </c>
      <c r="H1252" s="6">
        <f t="shared" si="50"/>
        <v>-1.1886148221661008E-2</v>
      </c>
      <c r="I1252" s="17">
        <f>G1252/MAX(G$240:G1252)-1</f>
        <v>-3.9596858005437996E-2</v>
      </c>
      <c r="N1252" s="20"/>
      <c r="O1252" s="20"/>
      <c r="S1252" s="192"/>
      <c r="Y1252" s="39"/>
      <c r="Z1252" s="39"/>
      <c r="AA1252" s="17"/>
      <c r="AC1252" s="142"/>
      <c r="AE1252" s="17"/>
      <c r="AG1252" s="66"/>
      <c r="AI1252" s="17"/>
    </row>
    <row r="1253" spans="1:35" x14ac:dyDescent="0.25">
      <c r="A1253" s="180">
        <f>IF('##zz500##'!B1253&lt;&gt;"",'##zz500##'!B1253,"")</f>
        <v>40975</v>
      </c>
      <c r="B1253" s="192">
        <v>16849.009999999998</v>
      </c>
      <c r="C1253" s="146">
        <f t="shared" si="51"/>
        <v>1.9224959980208567E-3</v>
      </c>
      <c r="D1253" s="143">
        <f>IF('##zz500##'!K1253="","",IF('##zz500##'!K1253="yes",D1252,IF('##zz500##'!T1253&lt;&gt;0,D1252*(1+'##zz500##'!T1253),D1252*(1+C1253))))</f>
        <v>6.2093857716745893</v>
      </c>
      <c r="E1253" s="6">
        <f t="shared" si="49"/>
        <v>1.9224959980208567E-3</v>
      </c>
      <c r="F1253" s="17">
        <f>D1253/MAX(D$240:D1253)-1</f>
        <v>-1.4434556364202211E-2</v>
      </c>
      <c r="G1253" s="66">
        <f>IF('##zz500##'!K1253="","",IF('##zz500##'!K1253="no",G1252*(1+E1253),IF('##zz500##'!T1253&lt;&gt;0,G1252*(1+'##zz500##'!T1253),G1252*(1+'##zz500##'!P1253))))</f>
        <v>23.443650200283088</v>
      </c>
      <c r="H1253" s="6">
        <f t="shared" si="50"/>
        <v>1.9224959980208567E-3</v>
      </c>
      <c r="I1253" s="17">
        <f>G1253/MAX(G$240:G1253)-1</f>
        <v>-3.7750486808466932E-2</v>
      </c>
      <c r="N1253" s="20"/>
      <c r="O1253" s="20"/>
      <c r="S1253" s="192"/>
      <c r="Y1253" s="39"/>
      <c r="Z1253" s="39"/>
      <c r="AA1253" s="17"/>
      <c r="AC1253" s="142"/>
      <c r="AE1253" s="17"/>
      <c r="AG1253" s="66"/>
      <c r="AI1253" s="17"/>
    </row>
    <row r="1254" spans="1:35" x14ac:dyDescent="0.25">
      <c r="A1254" s="180">
        <f>IF('##zz500##'!B1254&lt;&gt;"",'##zz500##'!B1254,"")</f>
        <v>40976</v>
      </c>
      <c r="B1254" s="192">
        <v>17044.810000000001</v>
      </c>
      <c r="C1254" s="146">
        <f t="shared" si="51"/>
        <v>1.1620860810219957E-2</v>
      </c>
      <c r="D1254" s="143">
        <f>IF('##zz500##'!K1254="","",IF('##zz500##'!K1254="yes",D1253,IF('##zz500##'!T1254&lt;&gt;0,D1253*(1+'##zz500##'!T1254),D1253*(1+C1254))))</f>
        <v>6.2815441794441798</v>
      </c>
      <c r="E1254" s="6">
        <f t="shared" si="49"/>
        <v>1.1620860810219957E-2</v>
      </c>
      <c r="F1254" s="17">
        <f>D1254/MAX(D$240:D1254)-1</f>
        <v>-2.9814375243479851E-3</v>
      </c>
      <c r="G1254" s="66">
        <f>IF('##zz500##'!K1254="","",IF('##zz500##'!K1254="no",G1253*(1+E1254),IF('##zz500##'!T1254&lt;&gt;0,G1253*(1+'##zz500##'!T1254),G1253*(1+'##zz500##'!P1254))))</f>
        <v>23.716085596144062</v>
      </c>
      <c r="H1254" s="6">
        <f t="shared" si="50"/>
        <v>1.1620860810219957E-2</v>
      </c>
      <c r="I1254" s="17">
        <f>G1254/MAX(G$240:G1254)-1</f>
        <v>-2.6568319150966246E-2</v>
      </c>
      <c r="N1254" s="20"/>
      <c r="O1254" s="20"/>
      <c r="S1254" s="192"/>
      <c r="Y1254" s="39"/>
      <c r="Z1254" s="39"/>
      <c r="AA1254" s="17"/>
      <c r="AC1254" s="142"/>
      <c r="AE1254" s="17"/>
      <c r="AG1254" s="66"/>
      <c r="AI1254" s="17"/>
    </row>
    <row r="1255" spans="1:35" x14ac:dyDescent="0.25">
      <c r="A1255" s="180">
        <f>IF('##zz500##'!B1255&lt;&gt;"",'##zz500##'!B1255,"")</f>
        <v>40977</v>
      </c>
      <c r="B1255" s="192">
        <v>17360.91</v>
      </c>
      <c r="C1255" s="146">
        <f t="shared" si="51"/>
        <v>1.8545234590470638E-2</v>
      </c>
      <c r="D1255" s="143">
        <f>IF('##zz500##'!K1255="","",IF('##zz500##'!K1255="yes",D1254,IF('##zz500##'!T1255&lt;&gt;0,D1254*(1+'##zz500##'!T1255),D1254*(1+C1255))))</f>
        <v>6.3980368898423778</v>
      </c>
      <c r="E1255" s="6">
        <f t="shared" si="49"/>
        <v>1.8545234590470638E-2</v>
      </c>
      <c r="F1255" s="17">
        <f>D1255/MAX(D$240:D1255)-1</f>
        <v>0</v>
      </c>
      <c r="G1255" s="66">
        <f>IF('##zz500##'!K1255="","",IF('##zz500##'!K1255="no",G1254*(1+E1255),IF('##zz500##'!T1255&lt;&gt;0,G1254*(1+'##zz500##'!T1255),G1254*(1+'##zz500##'!P1255))))</f>
        <v>24.155905967092234</v>
      </c>
      <c r="H1255" s="6">
        <f t="shared" si="50"/>
        <v>1.8545234590470638E-2</v>
      </c>
      <c r="I1255" s="17">
        <f>G1255/MAX(G$240:G1255)-1</f>
        <v>-8.5158002718247472E-3</v>
      </c>
      <c r="N1255" s="20"/>
      <c r="O1255" s="20"/>
      <c r="S1255" s="192"/>
      <c r="Y1255" s="39"/>
      <c r="Z1255" s="39"/>
      <c r="AA1255" s="17"/>
      <c r="AC1255" s="142"/>
      <c r="AE1255" s="17"/>
      <c r="AG1255" s="66"/>
      <c r="AI1255" s="17"/>
    </row>
    <row r="1256" spans="1:35" x14ac:dyDescent="0.25">
      <c r="A1256" s="180">
        <f>IF('##zz500##'!B1256&lt;&gt;"",'##zz500##'!B1256,"")</f>
        <v>40980</v>
      </c>
      <c r="B1256" s="192">
        <v>17591.740000000002</v>
      </c>
      <c r="C1256" s="146">
        <f t="shared" si="51"/>
        <v>1.3295962020424046E-2</v>
      </c>
      <c r="D1256" s="143">
        <f>IF('##zz500##'!K1256="","",IF('##zz500##'!K1256="yes",D1255,IF('##zz500##'!T1256&lt;&gt;0,D1255*(1+'##zz500##'!T1256),D1255*(1+C1256))))</f>
        <v>6.4831049453349943</v>
      </c>
      <c r="E1256" s="6">
        <f t="shared" si="49"/>
        <v>1.3295962020424046E-2</v>
      </c>
      <c r="F1256" s="17">
        <f>D1256/MAX(D$240:D1256)-1</f>
        <v>0</v>
      </c>
      <c r="G1256" s="66">
        <f>IF('##zz500##'!K1256="","",IF('##zz500##'!K1256="no",G1255*(1+E1256),IF('##zz500##'!T1256&lt;&gt;0,G1255*(1+'##zz500##'!T1256),G1255*(1+'##zz500##'!P1256))))</f>
        <v>24.477081975399628</v>
      </c>
      <c r="H1256" s="6">
        <f t="shared" si="50"/>
        <v>1.3295962020424046E-2</v>
      </c>
      <c r="I1256" s="17">
        <f>G1256/MAX(G$240:G1256)-1</f>
        <v>0</v>
      </c>
      <c r="N1256" s="20"/>
      <c r="O1256" s="20"/>
      <c r="S1256" s="192"/>
      <c r="Y1256" s="39"/>
      <c r="Z1256" s="39"/>
      <c r="AA1256" s="17"/>
      <c r="AC1256" s="142"/>
      <c r="AE1256" s="17"/>
      <c r="AG1256" s="66"/>
      <c r="AI1256" s="17"/>
    </row>
    <row r="1257" spans="1:35" x14ac:dyDescent="0.25">
      <c r="A1257" s="180">
        <f>IF('##zz500##'!B1257&lt;&gt;"",'##zz500##'!B1257,"")</f>
        <v>40981</v>
      </c>
      <c r="B1257" s="192">
        <v>17774.5</v>
      </c>
      <c r="C1257" s="146">
        <f t="shared" si="51"/>
        <v>1.0388966640025199E-2</v>
      </c>
      <c r="D1257" s="143">
        <f>IF('##zz500##'!K1257="","",IF('##zz500##'!K1257="yes",D1256,IF('##zz500##'!T1257&lt;&gt;0,D1256*(1+'##zz500##'!T1257),D1256*(1+C1257))))</f>
        <v>6.5504577063358616</v>
      </c>
      <c r="E1257" s="6">
        <f t="shared" si="49"/>
        <v>1.0388966640025199E-2</v>
      </c>
      <c r="F1257" s="17">
        <f>D1257/MAX(D$240:D1257)-1</f>
        <v>0</v>
      </c>
      <c r="G1257" s="66">
        <f>IF('##zz500##'!K1257="","",IF('##zz500##'!K1257="no",G1256*(1+E1257),IF('##zz500##'!T1257&lt;&gt;0,G1256*(1+'##zz500##'!T1257),G1256*(1+'##zz500##'!P1257))))</f>
        <v>24.731373563487217</v>
      </c>
      <c r="H1257" s="6">
        <f t="shared" si="50"/>
        <v>1.0388966640025199E-2</v>
      </c>
      <c r="I1257" s="17">
        <f>G1257/MAX(G$240:G1257)-1</f>
        <v>0</v>
      </c>
      <c r="N1257" s="20"/>
      <c r="O1257" s="20"/>
      <c r="S1257" s="192"/>
      <c r="Y1257" s="39"/>
      <c r="Z1257" s="39"/>
      <c r="AA1257" s="17"/>
      <c r="AC1257" s="142"/>
      <c r="AE1257" s="17"/>
      <c r="AG1257" s="66"/>
      <c r="AI1257" s="17"/>
    </row>
    <row r="1258" spans="1:35" x14ac:dyDescent="0.25">
      <c r="A1258" s="180">
        <f>IF('##zz500##'!B1258&lt;&gt;"",'##zz500##'!B1258,"")</f>
        <v>40982</v>
      </c>
      <c r="B1258" s="192">
        <v>16851.71</v>
      </c>
      <c r="C1258" s="146">
        <f t="shared" si="51"/>
        <v>-5.1916509606458772E-2</v>
      </c>
      <c r="D1258" s="143">
        <f>IF('##zz500##'!K1258="","",IF('##zz500##'!K1258="yes",D1257,IF('##zz500##'!T1258&lt;&gt;0,D1257*(1+'##zz500##'!T1258),D1257*(1+C1258))))</f>
        <v>6.311675719279962</v>
      </c>
      <c r="E1258" s="6">
        <f t="shared" si="49"/>
        <v>-3.6452717926098499E-2</v>
      </c>
      <c r="F1258" s="17">
        <f>D1258/MAX(D$240:D1258)-1</f>
        <v>-3.6452717926098499E-2</v>
      </c>
      <c r="G1258" s="66">
        <f>IF('##zz500##'!K1258="","",IF('##zz500##'!K1258="no",G1257*(1+E1258),IF('##zz500##'!T1258&lt;&gt;0,G1257*(1+'##zz500##'!T1258),G1257*(1+'##zz500##'!P1258))))</f>
        <v>23.82984777905245</v>
      </c>
      <c r="H1258" s="6">
        <f t="shared" si="50"/>
        <v>-3.6452717926098388E-2</v>
      </c>
      <c r="I1258" s="17">
        <f>G1258/MAX(G$240:G1258)-1</f>
        <v>-3.6452717926098388E-2</v>
      </c>
      <c r="N1258" s="20"/>
      <c r="O1258" s="20"/>
      <c r="S1258" s="192"/>
      <c r="Y1258" s="39"/>
      <c r="Z1258" s="39"/>
      <c r="AA1258" s="17"/>
      <c r="AC1258" s="142"/>
      <c r="AE1258" s="17"/>
      <c r="AG1258" s="66"/>
      <c r="AI1258" s="17"/>
    </row>
    <row r="1259" spans="1:35" x14ac:dyDescent="0.25">
      <c r="A1259" s="180">
        <f>IF('##zz500##'!B1259&lt;&gt;"",'##zz500##'!B1259,"")</f>
        <v>40983</v>
      </c>
      <c r="B1259" s="192">
        <v>16489.43</v>
      </c>
      <c r="C1259" s="146">
        <f t="shared" si="51"/>
        <v>-2.1498115028089071E-2</v>
      </c>
      <c r="D1259" s="143">
        <f>IF('##zz500##'!K1259="","",IF('##zz500##'!K1259="yes",D1258,IF('##zz500##'!T1259&lt;&gt;0,D1258*(1+'##zz500##'!T1259),D1258*(1+C1259))))</f>
        <v>6.311675719279962</v>
      </c>
      <c r="E1259" s="6">
        <f t="shared" si="49"/>
        <v>0</v>
      </c>
      <c r="F1259" s="17">
        <f>D1259/MAX(D$240:D1259)-1</f>
        <v>-3.6452717926098499E-2</v>
      </c>
      <c r="G1259" s="66">
        <f>IF('##zz500##'!K1259="","",IF('##zz500##'!K1259="no",G1258*(1+E1259),IF('##zz500##'!T1259&lt;&gt;0,G1258*(1+'##zz500##'!T1259),G1258*(1+'##zz500##'!P1259))))</f>
        <v>24.118984865019605</v>
      </c>
      <c r="H1259" s="6">
        <f t="shared" si="50"/>
        <v>1.213340045845035E-2</v>
      </c>
      <c r="I1259" s="17">
        <f>G1259/MAX(G$240:G1259)-1</f>
        <v>-2.4761612892044482E-2</v>
      </c>
      <c r="N1259" s="20"/>
      <c r="O1259" s="20"/>
      <c r="S1259" s="192"/>
      <c r="Y1259" s="39"/>
      <c r="Z1259" s="39"/>
      <c r="AA1259" s="17"/>
      <c r="AC1259" s="142"/>
      <c r="AE1259" s="17"/>
      <c r="AG1259" s="66"/>
      <c r="AI1259" s="17"/>
    </row>
    <row r="1260" spans="1:35" x14ac:dyDescent="0.25">
      <c r="A1260" s="180">
        <f>IF('##zz500##'!B1260&lt;&gt;"",'##zz500##'!B1260,"")</f>
        <v>40984</v>
      </c>
      <c r="B1260" s="192">
        <v>16895.740000000002</v>
      </c>
      <c r="C1260" s="146">
        <f t="shared" si="51"/>
        <v>2.4640633423957059E-2</v>
      </c>
      <c r="D1260" s="143">
        <f>IF('##zz500##'!K1260="","",IF('##zz500##'!K1260="yes",D1259,IF('##zz500##'!T1260&lt;&gt;0,D1259*(1+'##zz500##'!T1260),D1259*(1+C1260))))</f>
        <v>6.311675719279962</v>
      </c>
      <c r="E1260" s="6">
        <f t="shared" si="49"/>
        <v>0</v>
      </c>
      <c r="F1260" s="17">
        <f>D1260/MAX(D$240:D1260)-1</f>
        <v>-3.6452717926098499E-2</v>
      </c>
      <c r="G1260" s="66">
        <f>IF('##zz500##'!K1260="","",IF('##zz500##'!K1260="no",G1259*(1+E1260),IF('##zz500##'!T1260&lt;&gt;0,G1259*(1+'##zz500##'!T1260),G1259*(1+'##zz500##'!P1260))))</f>
        <v>23.508082688944292</v>
      </c>
      <c r="H1260" s="6">
        <f t="shared" si="50"/>
        <v>-2.5328685245012972E-2</v>
      </c>
      <c r="I1260" s="17">
        <f>G1260/MAX(G$240:G1260)-1</f>
        <v>-4.9463119037955972E-2</v>
      </c>
      <c r="N1260" s="20"/>
      <c r="O1260" s="20"/>
      <c r="S1260" s="192"/>
      <c r="Y1260" s="39"/>
      <c r="Z1260" s="39"/>
      <c r="AA1260" s="17"/>
      <c r="AC1260" s="142"/>
      <c r="AE1260" s="17"/>
      <c r="AG1260" s="66"/>
      <c r="AI1260" s="17"/>
    </row>
    <row r="1261" spans="1:35" x14ac:dyDescent="0.25">
      <c r="A1261" s="180">
        <f>IF('##zz500##'!B1261&lt;&gt;"",'##zz500##'!B1261,"")</f>
        <v>40987</v>
      </c>
      <c r="B1261" s="192">
        <v>17258.310000000001</v>
      </c>
      <c r="C1261" s="146">
        <f t="shared" si="51"/>
        <v>2.1459255409943534E-2</v>
      </c>
      <c r="D1261" s="143">
        <f>IF('##zz500##'!K1261="","",IF('##zz500##'!K1261="yes",D1260,IF('##zz500##'!T1261&lt;&gt;0,D1260*(1+'##zz500##'!T1261),D1260*(1+C1261))))</f>
        <v>6.3235101324686704</v>
      </c>
      <c r="E1261" s="6">
        <f t="shared" si="49"/>
        <v>1.8750033612402461E-3</v>
      </c>
      <c r="F1261" s="17">
        <f>D1261/MAX(D$240:D1261)-1</f>
        <v>-3.4646063533496085E-2</v>
      </c>
      <c r="G1261" s="66">
        <f>IF('##zz500##'!K1261="","",IF('##zz500##'!K1261="no",G1260*(1+E1261),IF('##zz500##'!T1261&lt;&gt;0,G1260*(1+'##zz500##'!T1261),G1260*(1+'##zz500##'!P1261))))</f>
        <v>23.552160423002377</v>
      </c>
      <c r="H1261" s="6">
        <f t="shared" si="50"/>
        <v>1.8750033612402461E-3</v>
      </c>
      <c r="I1261" s="17">
        <f>G1261/MAX(G$240:G1261)-1</f>
        <v>-4.7680859191169267E-2</v>
      </c>
      <c r="N1261" s="20"/>
      <c r="O1261" s="20"/>
      <c r="S1261" s="192"/>
      <c r="Y1261" s="39"/>
      <c r="Z1261" s="39"/>
      <c r="AA1261" s="17"/>
      <c r="AC1261" s="142"/>
      <c r="AE1261" s="17"/>
      <c r="AG1261" s="66"/>
      <c r="AI1261" s="17"/>
    </row>
    <row r="1262" spans="1:35" x14ac:dyDescent="0.25">
      <c r="A1262" s="180">
        <f>IF('##zz500##'!B1262&lt;&gt;"",'##zz500##'!B1262,"")</f>
        <v>40988</v>
      </c>
      <c r="B1262" s="192">
        <v>16874.87</v>
      </c>
      <c r="C1262" s="146">
        <f t="shared" si="51"/>
        <v>-2.2217702660341732E-2</v>
      </c>
      <c r="D1262" s="143">
        <f>IF('##zz500##'!K1262="","",IF('##zz500##'!K1262="yes",D1261,IF('##zz500##'!T1262&lt;&gt;0,D1261*(1+'##zz500##'!T1262),D1261*(1+C1262))))</f>
        <v>6.2826463213697394</v>
      </c>
      <c r="E1262" s="6">
        <f t="shared" si="49"/>
        <v>-6.4622037828502288E-3</v>
      </c>
      <c r="F1262" s="17">
        <f>D1262/MAX(D$240:D1262)-1</f>
        <v>-4.0884377393519244E-2</v>
      </c>
      <c r="G1262" s="66">
        <f>IF('##zz500##'!K1262="","",IF('##zz500##'!K1262="no",G1261*(1+E1262),IF('##zz500##'!T1262&lt;&gt;0,G1261*(1+'##zz500##'!T1262),G1261*(1+'##zz500##'!P1262))))</f>
        <v>23.399961562822554</v>
      </c>
      <c r="H1262" s="6">
        <f t="shared" si="50"/>
        <v>-6.4622037828503398E-3</v>
      </c>
      <c r="I1262" s="17">
        <f>G1262/MAX(G$240:G1262)-1</f>
        <v>-5.3834939545384874E-2</v>
      </c>
      <c r="N1262" s="20"/>
      <c r="O1262" s="20"/>
      <c r="S1262" s="192"/>
      <c r="Y1262" s="39"/>
      <c r="Z1262" s="39"/>
      <c r="AA1262" s="17"/>
      <c r="AC1262" s="142"/>
      <c r="AE1262" s="17"/>
      <c r="AG1262" s="66"/>
      <c r="AI1262" s="17"/>
    </row>
    <row r="1263" spans="1:35" x14ac:dyDescent="0.25">
      <c r="A1263" s="180">
        <f>IF('##zz500##'!B1263&lt;&gt;"",'##zz500##'!B1263,"")</f>
        <v>40989</v>
      </c>
      <c r="B1263" s="192">
        <v>16980.099999999999</v>
      </c>
      <c r="C1263" s="146">
        <f t="shared" si="51"/>
        <v>6.2358998913769614E-3</v>
      </c>
      <c r="D1263" s="143">
        <f>IF('##zz500##'!K1263="","",IF('##zz500##'!K1263="yes",D1262,IF('##zz500##'!T1263&lt;&gt;0,D1262*(1+'##zz500##'!T1263),D1262*(1+C1263))))</f>
        <v>6.2826463213697394</v>
      </c>
      <c r="E1263" s="6">
        <f t="shared" si="49"/>
        <v>0</v>
      </c>
      <c r="F1263" s="17">
        <f>D1263/MAX(D$240:D1263)-1</f>
        <v>-4.0884377393519244E-2</v>
      </c>
      <c r="G1263" s="66">
        <f>IF('##zz500##'!K1263="","",IF('##zz500##'!K1263="no",G1262*(1+E1263),IF('##zz500##'!T1263&lt;&gt;0,G1262*(1+'##zz500##'!T1263),G1262*(1+'##zz500##'!P1263))))</f>
        <v>23.313951582062955</v>
      </c>
      <c r="H1263" s="6">
        <f t="shared" si="50"/>
        <v>-3.6756462410711954E-3</v>
      </c>
      <c r="I1263" s="17">
        <f>G1263/MAX(G$240:G1263)-1</f>
        <v>-5.7312707593277779E-2</v>
      </c>
      <c r="N1263" s="20"/>
      <c r="O1263" s="20"/>
      <c r="S1263" s="192"/>
      <c r="Y1263" s="39"/>
      <c r="Z1263" s="39"/>
      <c r="AA1263" s="17"/>
      <c r="AC1263" s="142"/>
      <c r="AE1263" s="17"/>
      <c r="AG1263" s="66"/>
      <c r="AI1263" s="17"/>
    </row>
    <row r="1264" spans="1:35" x14ac:dyDescent="0.25">
      <c r="A1264" s="180">
        <f>IF('##zz500##'!B1264&lt;&gt;"",'##zz500##'!B1264,"")</f>
        <v>40990</v>
      </c>
      <c r="B1264" s="192">
        <v>17099.150000000001</v>
      </c>
      <c r="C1264" s="146">
        <f t="shared" si="51"/>
        <v>7.0111483442383271E-3</v>
      </c>
      <c r="D1264" s="143">
        <f>IF('##zz500##'!K1264="","",IF('##zz500##'!K1264="yes",D1263,IF('##zz500##'!T1264&lt;&gt;0,D1263*(1+'##zz500##'!T1264),D1263*(1+C1264))))</f>
        <v>6.2826463213697394</v>
      </c>
      <c r="E1264" s="6">
        <f t="shared" si="49"/>
        <v>0</v>
      </c>
      <c r="F1264" s="17">
        <f>D1264/MAX(D$240:D1264)-1</f>
        <v>-4.0884377393519244E-2</v>
      </c>
      <c r="G1264" s="66">
        <f>IF('##zz500##'!K1264="","",IF('##zz500##'!K1264="no",G1263*(1+E1264),IF('##zz500##'!T1264&lt;&gt;0,G1263*(1+'##zz500##'!T1264),G1263*(1+'##zz500##'!P1264))))</f>
        <v>23.423451292157033</v>
      </c>
      <c r="H1264" s="6">
        <f t="shared" si="50"/>
        <v>4.6967460539089068E-3</v>
      </c>
      <c r="I1264" s="17">
        <f>G1264/MAX(G$240:G1264)-1</f>
        <v>-5.2885144772596426E-2</v>
      </c>
      <c r="N1264" s="20"/>
      <c r="O1264" s="20"/>
      <c r="S1264" s="192"/>
      <c r="Y1264" s="39"/>
      <c r="Z1264" s="39"/>
      <c r="AA1264" s="17"/>
      <c r="AC1264" s="142"/>
      <c r="AE1264" s="17"/>
      <c r="AG1264" s="66"/>
      <c r="AI1264" s="17"/>
    </row>
    <row r="1265" spans="1:36" x14ac:dyDescent="0.25">
      <c r="A1265" s="180">
        <f>IF('##zz500##'!B1265&lt;&gt;"",'##zz500##'!B1265,"")</f>
        <v>40991</v>
      </c>
      <c r="B1265" s="192">
        <v>16794.169999999998</v>
      </c>
      <c r="C1265" s="146">
        <f t="shared" si="51"/>
        <v>-1.783597430281636E-2</v>
      </c>
      <c r="D1265" s="143">
        <f>IF('##zz500##'!K1265="","",IF('##zz500##'!K1265="yes",D1264,IF('##zz500##'!T1265&lt;&gt;0,D1264*(1+'##zz500##'!T1265),D1264*(1+C1265))))</f>
        <v>6.2826463213697394</v>
      </c>
      <c r="E1265" s="6">
        <f t="shared" si="49"/>
        <v>0</v>
      </c>
      <c r="F1265" s="17">
        <f>D1265/MAX(D$240:D1265)-1</f>
        <v>-4.0884377393519244E-2</v>
      </c>
      <c r="G1265" s="66">
        <f>IF('##zz500##'!K1265="","",IF('##zz500##'!K1265="no",G1264*(1+E1265),IF('##zz500##'!T1265&lt;&gt;0,G1264*(1+'##zz500##'!T1265),G1264*(1+'##zz500##'!P1265))))</f>
        <v>23.875723393774255</v>
      </c>
      <c r="H1265" s="6">
        <f t="shared" si="50"/>
        <v>1.9308516749991345E-2</v>
      </c>
      <c r="I1265" s="17">
        <f>G1265/MAX(G$240:G1265)-1</f>
        <v>-3.459776172627238E-2</v>
      </c>
      <c r="N1265" s="20"/>
      <c r="O1265" s="20"/>
      <c r="S1265" s="192"/>
      <c r="Y1265" s="39"/>
      <c r="Z1265" s="39"/>
      <c r="AA1265" s="17"/>
      <c r="AC1265" s="142"/>
      <c r="AE1265" s="17"/>
      <c r="AG1265" s="66"/>
      <c r="AI1265" s="17"/>
    </row>
    <row r="1266" spans="1:36" x14ac:dyDescent="0.25">
      <c r="A1266" s="180">
        <f>IF('##zz500##'!B1266&lt;&gt;"",'##zz500##'!B1266,"")</f>
        <v>40994</v>
      </c>
      <c r="B1266" s="192">
        <v>17048.28</v>
      </c>
      <c r="C1266" s="146">
        <f t="shared" si="51"/>
        <v>1.5130846001916165E-2</v>
      </c>
      <c r="D1266" s="143">
        <f>IF('##zz500##'!K1266="","",IF('##zz500##'!K1266="yes",D1265,IF('##zz500##'!T1266&lt;&gt;0,D1265*(1+'##zz500##'!T1266),D1265*(1+C1266))))</f>
        <v>6.2826463213697394</v>
      </c>
      <c r="E1266" s="6">
        <f t="shared" ref="E1266:E1329" si="52">D1266/D1265-1</f>
        <v>0</v>
      </c>
      <c r="F1266" s="17">
        <f>D1266/MAX(D$240:D1266)-1</f>
        <v>-4.0884377393519244E-2</v>
      </c>
      <c r="G1266" s="66">
        <f>IF('##zz500##'!K1266="","",IF('##zz500##'!K1266="no",G1265*(1+E1266),IF('##zz500##'!T1266&lt;&gt;0,G1265*(1+'##zz500##'!T1266),G1265*(1+'##zz500##'!P1266))))</f>
        <v>23.900769246391473</v>
      </c>
      <c r="H1266" s="6">
        <f t="shared" ref="H1266:H1329" si="53">G1266/G1265-1</f>
        <v>1.0490091631631948E-3</v>
      </c>
      <c r="I1266" s="17">
        <f>G1266/MAX(G$240:G1266)-1</f>
        <v>-3.3585045932185031E-2</v>
      </c>
      <c r="N1266" s="20"/>
      <c r="O1266" s="20"/>
      <c r="S1266" s="192"/>
      <c r="Y1266" s="39"/>
      <c r="Z1266" s="39"/>
      <c r="AA1266" s="17"/>
      <c r="AC1266" s="142"/>
      <c r="AE1266" s="17"/>
      <c r="AG1266" s="66"/>
      <c r="AI1266" s="17"/>
    </row>
    <row r="1267" spans="1:36" x14ac:dyDescent="0.25">
      <c r="A1267" s="180">
        <f>IF('##zz500##'!B1267&lt;&gt;"",'##zz500##'!B1267,"")</f>
        <v>40995</v>
      </c>
      <c r="B1267" s="192">
        <v>17015.509999999998</v>
      </c>
      <c r="C1267" s="146">
        <f t="shared" si="51"/>
        <v>-1.9221880447763962E-3</v>
      </c>
      <c r="D1267" s="143">
        <f>IF('##zz500##'!K1267="","",IF('##zz500##'!K1267="yes",D1266,IF('##zz500##'!T1267&lt;&gt;0,D1266*(1+'##zz500##'!T1267),D1266*(1+C1267))))</f>
        <v>6.2826463213697394</v>
      </c>
      <c r="E1267" s="6">
        <f t="shared" si="52"/>
        <v>0</v>
      </c>
      <c r="F1267" s="17">
        <f>D1267/MAX(D$240:D1267)-1</f>
        <v>-4.0884377393519244E-2</v>
      </c>
      <c r="G1267" s="66">
        <f>IF('##zz500##'!K1267="","",IF('##zz500##'!K1267="no",G1266*(1+E1267),IF('##zz500##'!T1267&lt;&gt;0,G1266*(1+'##zz500##'!T1267),G1266*(1+'##zz500##'!P1267))))</f>
        <v>23.988124906052395</v>
      </c>
      <c r="H1267" s="6">
        <f t="shared" si="53"/>
        <v>3.6549308836204553E-3</v>
      </c>
      <c r="I1267" s="17">
        <f>G1267/MAX(G$240:G1267)-1</f>
        <v>-3.0052866070169881E-2</v>
      </c>
      <c r="N1267" s="20"/>
      <c r="O1267" s="20"/>
      <c r="S1267" s="192"/>
      <c r="Y1267" s="39"/>
      <c r="Z1267" s="39"/>
      <c r="AA1267" s="17"/>
      <c r="AC1267" s="142"/>
      <c r="AE1267" s="17"/>
      <c r="AG1267" s="66"/>
      <c r="AI1267" s="17"/>
    </row>
    <row r="1268" spans="1:36" x14ac:dyDescent="0.25">
      <c r="A1268" s="180">
        <f>IF('##zz500##'!B1268&lt;&gt;"",'##zz500##'!B1268,"")</f>
        <v>40996</v>
      </c>
      <c r="B1268" s="192">
        <v>16029.2</v>
      </c>
      <c r="C1268" s="146">
        <f t="shared" si="51"/>
        <v>-5.7965350436160801E-2</v>
      </c>
      <c r="D1268" s="143">
        <f>IF('##zz500##'!K1268="","",IF('##zz500##'!K1268="yes",D1267,IF('##zz500##'!T1268&lt;&gt;0,D1267*(1+'##zz500##'!T1268),D1267*(1+C1268))))</f>
        <v>6.2826463213697394</v>
      </c>
      <c r="E1268" s="6">
        <f t="shared" si="52"/>
        <v>0</v>
      </c>
      <c r="F1268" s="17">
        <f>D1268/MAX(D$240:D1268)-1</f>
        <v>-4.0884377393519244E-2</v>
      </c>
      <c r="G1268" s="66">
        <f>IF('##zz500##'!K1268="","",IF('##zz500##'!K1268="no",G1267*(1+E1268),IF('##zz500##'!T1268&lt;&gt;0,G1267*(1+'##zz500##'!T1268),G1267*(1+'##zz500##'!P1268))))</f>
        <v>25.057677123329931</v>
      </c>
      <c r="H1268" s="6">
        <f t="shared" si="53"/>
        <v>4.4586737040362756E-2</v>
      </c>
      <c r="I1268" s="17">
        <f>G1268/MAX(G$240:G1268)-1</f>
        <v>0</v>
      </c>
      <c r="N1268" s="20"/>
      <c r="O1268" s="20"/>
      <c r="S1268" s="192"/>
      <c r="Y1268" s="39"/>
      <c r="Z1268" s="39"/>
      <c r="AA1268" s="17"/>
      <c r="AC1268" s="142"/>
      <c r="AE1268" s="17"/>
      <c r="AF1268" s="14"/>
      <c r="AG1268" s="66"/>
      <c r="AI1268" s="17"/>
      <c r="AJ1268" s="14"/>
    </row>
    <row r="1269" spans="1:36" x14ac:dyDescent="0.25">
      <c r="A1269" s="180">
        <f>IF('##zz500##'!B1269&lt;&gt;"",'##zz500##'!B1269,"")</f>
        <v>40997</v>
      </c>
      <c r="B1269" s="192">
        <v>15807.8</v>
      </c>
      <c r="C1269" s="146">
        <f t="shared" si="51"/>
        <v>-1.3812292566066975E-2</v>
      </c>
      <c r="D1269" s="143">
        <f>IF('##zz500##'!K1269="","",IF('##zz500##'!K1269="yes",D1268,IF('##zz500##'!T1269&lt;&gt;0,D1268*(1+'##zz500##'!T1269),D1268*(1+C1269))))</f>
        <v>6.2826463213697394</v>
      </c>
      <c r="E1269" s="6">
        <f t="shared" si="52"/>
        <v>0</v>
      </c>
      <c r="F1269" s="17">
        <f>D1269/MAX(D$240:D1269)-1</f>
        <v>-4.0884377393519244E-2</v>
      </c>
      <c r="G1269" s="66">
        <f>IF('##zz500##'!K1269="","",IF('##zz500##'!K1269="no",G1268*(1+E1269),IF('##zz500##'!T1269&lt;&gt;0,G1268*(1+'##zz500##'!T1269),G1268*(1+'##zz500##'!P1269))))</f>
        <v>25.519411965293525</v>
      </c>
      <c r="H1269" s="6">
        <f t="shared" si="53"/>
        <v>1.8426881298334585E-2</v>
      </c>
      <c r="I1269" s="17">
        <f>G1269/MAX(G$240:G1269)-1</f>
        <v>0</v>
      </c>
      <c r="N1269" s="20"/>
      <c r="O1269" s="20"/>
      <c r="S1269" s="192"/>
      <c r="Y1269" s="39"/>
      <c r="Z1269" s="39"/>
      <c r="AA1269" s="17"/>
      <c r="AC1269" s="142"/>
      <c r="AE1269" s="17"/>
      <c r="AG1269" s="66"/>
      <c r="AI1269" s="17"/>
    </row>
    <row r="1270" spans="1:36" x14ac:dyDescent="0.25">
      <c r="A1270" s="180">
        <f>IF('##zz500##'!B1270&lt;&gt;"",'##zz500##'!B1270,"")</f>
        <v>40998</v>
      </c>
      <c r="B1270" s="192">
        <v>15718.57</v>
      </c>
      <c r="C1270" s="146">
        <f t="shared" si="51"/>
        <v>-5.6446817393944748E-3</v>
      </c>
      <c r="D1270" s="143">
        <f>IF('##zz500##'!K1270="","",IF('##zz500##'!K1270="yes",D1269,IF('##zz500##'!T1270&lt;&gt;0,D1269*(1+'##zz500##'!T1270),D1269*(1+C1270))))</f>
        <v>6.2826463213697394</v>
      </c>
      <c r="E1270" s="6">
        <f t="shared" si="52"/>
        <v>0</v>
      </c>
      <c r="F1270" s="17">
        <f>D1270/MAX(D$240:D1270)-1</f>
        <v>-4.0884377393519244E-2</v>
      </c>
      <c r="G1270" s="66">
        <f>IF('##zz500##'!K1270="","",IF('##zz500##'!K1270="no",G1269*(1+E1270),IF('##zz500##'!T1270&lt;&gt;0,G1269*(1+'##zz500##'!T1270),G1269*(1+'##zz500##'!P1270))))</f>
        <v>25.585264667448762</v>
      </c>
      <c r="H1270" s="6">
        <f t="shared" si="53"/>
        <v>2.5804944974749944E-3</v>
      </c>
      <c r="I1270" s="17">
        <f>G1270/MAX(G$240:G1270)-1</f>
        <v>0</v>
      </c>
      <c r="N1270" s="20"/>
      <c r="O1270" s="20"/>
      <c r="S1270" s="192"/>
      <c r="Y1270" s="39"/>
      <c r="Z1270" s="39"/>
      <c r="AA1270" s="17"/>
      <c r="AC1270" s="142"/>
      <c r="AE1270" s="17"/>
      <c r="AG1270" s="66"/>
      <c r="AI1270" s="17"/>
    </row>
    <row r="1271" spans="1:36" x14ac:dyDescent="0.25">
      <c r="A1271" s="180">
        <f>IF('##zz500##'!B1271&lt;&gt;"",'##zz500##'!B1271,"")</f>
        <v>41004</v>
      </c>
      <c r="B1271" s="192">
        <v>16267.27</v>
      </c>
      <c r="C1271" s="146">
        <f t="shared" si="51"/>
        <v>3.4907755603722279E-2</v>
      </c>
      <c r="D1271" s="143">
        <f>IF('##zz500##'!K1271="","",IF('##zz500##'!K1271="yes",D1270,IF('##zz500##'!T1271&lt;&gt;0,D1270*(1+'##zz500##'!T1271),D1270*(1+C1271))))</f>
        <v>6.2826463213697394</v>
      </c>
      <c r="E1271" s="6">
        <f t="shared" si="52"/>
        <v>0</v>
      </c>
      <c r="F1271" s="17">
        <f>D1271/MAX(D$240:D1271)-1</f>
        <v>-4.0884377393519244E-2</v>
      </c>
      <c r="G1271" s="66">
        <f>IF('##zz500##'!K1271="","",IF('##zz500##'!K1271="no",G1270*(1+E1271),IF('##zz500##'!T1271&lt;&gt;0,G1270*(1+'##zz500##'!T1271),G1270*(1+'##zz500##'!P1271))))</f>
        <v>24.726472090430768</v>
      </c>
      <c r="H1271" s="6">
        <f t="shared" si="53"/>
        <v>-3.3565905539003738E-2</v>
      </c>
      <c r="I1271" s="17">
        <f>G1271/MAX(G$240:G1271)-1</f>
        <v>-3.3565905539003738E-2</v>
      </c>
      <c r="N1271" s="20"/>
      <c r="O1271" s="20"/>
      <c r="S1271" s="192"/>
      <c r="Y1271" s="39"/>
      <c r="Z1271" s="39"/>
      <c r="AA1271" s="17"/>
      <c r="AC1271" s="142"/>
      <c r="AE1271" s="17"/>
      <c r="AG1271" s="66"/>
      <c r="AI1271" s="17"/>
    </row>
    <row r="1272" spans="1:36" x14ac:dyDescent="0.25">
      <c r="A1272" s="180">
        <f>IF('##zz500##'!B1272&lt;&gt;"",'##zz500##'!B1272,"")</f>
        <v>41005</v>
      </c>
      <c r="B1272" s="192">
        <v>16487.77</v>
      </c>
      <c r="C1272" s="146">
        <f t="shared" si="51"/>
        <v>1.3554825118166747E-2</v>
      </c>
      <c r="D1272" s="143">
        <f>IF('##zz500##'!K1272="","",IF('##zz500##'!K1272="yes",D1271,IF('##zz500##'!T1272&lt;&gt;0,D1271*(1+'##zz500##'!T1272),D1271*(1+C1272))))</f>
        <v>6.2826463213697394</v>
      </c>
      <c r="E1272" s="6">
        <f t="shared" si="52"/>
        <v>0</v>
      </c>
      <c r="F1272" s="17">
        <f>D1272/MAX(D$240:D1272)-1</f>
        <v>-4.0884377393519244E-2</v>
      </c>
      <c r="G1272" s="66">
        <f>IF('##zz500##'!K1272="","",IF('##zz500##'!K1272="no",G1271*(1+E1272),IF('##zz500##'!T1272&lt;&gt;0,G1271*(1+'##zz500##'!T1272),G1271*(1+'##zz500##'!P1272))))</f>
        <v>24.569076303143916</v>
      </c>
      <c r="H1272" s="6">
        <f t="shared" si="53"/>
        <v>-6.3654769152354795E-3</v>
      </c>
      <c r="I1272" s="17">
        <f>G1272/MAX(G$240:G1272)-1</f>
        <v>-3.9717719457391665E-2</v>
      </c>
      <c r="N1272" s="20"/>
      <c r="O1272" s="20"/>
      <c r="S1272" s="192"/>
      <c r="Y1272" s="39"/>
      <c r="Z1272" s="39"/>
      <c r="AA1272" s="17"/>
      <c r="AC1272" s="142"/>
      <c r="AE1272" s="17"/>
      <c r="AG1272" s="66"/>
      <c r="AI1272" s="17"/>
    </row>
    <row r="1273" spans="1:36" x14ac:dyDescent="0.25">
      <c r="A1273" s="180">
        <f>IF('##zz500##'!B1273&lt;&gt;"",'##zz500##'!B1273,"")</f>
        <v>41008</v>
      </c>
      <c r="B1273" s="192">
        <v>16325.52</v>
      </c>
      <c r="C1273" s="146">
        <f t="shared" si="51"/>
        <v>-9.8406273255874366E-3</v>
      </c>
      <c r="D1273" s="143">
        <f>IF('##zz500##'!K1273="","",IF('##zz500##'!K1273="yes",D1272,IF('##zz500##'!T1273&lt;&gt;0,D1272*(1+'##zz500##'!T1273),D1272*(1+C1273))))</f>
        <v>6.2826463213697394</v>
      </c>
      <c r="E1273" s="6">
        <f t="shared" si="52"/>
        <v>0</v>
      </c>
      <c r="F1273" s="17">
        <f>D1273/MAX(D$240:D1273)-1</f>
        <v>-4.0884377393519244E-2</v>
      </c>
      <c r="G1273" s="66">
        <f>IF('##zz500##'!K1273="","",IF('##zz500##'!K1273="no",G1272*(1+E1273),IF('##zz500##'!T1273&lt;&gt;0,G1272*(1+'##zz500##'!T1273),G1272*(1+'##zz500##'!P1273))))</f>
        <v>24.853339637326602</v>
      </c>
      <c r="H1273" s="6">
        <f t="shared" si="53"/>
        <v>1.1569964237780894E-2</v>
      </c>
      <c r="I1273" s="17">
        <f>G1273/MAX(G$240:G1273)-1</f>
        <v>-2.8607287813338989E-2</v>
      </c>
      <c r="N1273" s="20"/>
      <c r="O1273" s="20"/>
      <c r="S1273" s="192"/>
      <c r="Y1273" s="39"/>
      <c r="Z1273" s="39"/>
      <c r="AA1273" s="17"/>
      <c r="AC1273" s="142"/>
      <c r="AE1273" s="17"/>
      <c r="AG1273" s="66"/>
      <c r="AI1273" s="17"/>
    </row>
    <row r="1274" spans="1:36" x14ac:dyDescent="0.25">
      <c r="A1274" s="180">
        <f>IF('##zz500##'!B1274&lt;&gt;"",'##zz500##'!B1274,"")</f>
        <v>41009</v>
      </c>
      <c r="B1274" s="192">
        <v>16518</v>
      </c>
      <c r="C1274" s="146">
        <f t="shared" si="51"/>
        <v>1.1790129809035044E-2</v>
      </c>
      <c r="D1274" s="143">
        <f>IF('##zz500##'!K1274="","",IF('##zz500##'!K1274="yes",D1273,IF('##zz500##'!T1274&lt;&gt;0,D1273*(1+'##zz500##'!T1274),D1273*(1+C1274))))</f>
        <v>6.2826463213697394</v>
      </c>
      <c r="E1274" s="6">
        <f t="shared" si="52"/>
        <v>0</v>
      </c>
      <c r="F1274" s="17">
        <f>D1274/MAX(D$240:D1274)-1</f>
        <v>-4.0884377393519244E-2</v>
      </c>
      <c r="G1274" s="66">
        <f>IF('##zz500##'!K1274="","",IF('##zz500##'!K1274="no",G1273*(1+E1274),IF('##zz500##'!T1274&lt;&gt;0,G1273*(1+'##zz500##'!T1274),G1273*(1+'##zz500##'!P1274))))</f>
        <v>24.562350725204389</v>
      </c>
      <c r="H1274" s="6">
        <f t="shared" si="53"/>
        <v>-1.1708241884933024E-2</v>
      </c>
      <c r="I1274" s="17">
        <f>G1274/MAX(G$240:G1274)-1</f>
        <v>-3.9980588652881566E-2</v>
      </c>
      <c r="N1274" s="20"/>
      <c r="O1274" s="20"/>
      <c r="S1274" s="192"/>
      <c r="Y1274" s="39"/>
      <c r="Z1274" s="39"/>
      <c r="AA1274" s="17"/>
      <c r="AC1274" s="142"/>
      <c r="AE1274" s="17"/>
      <c r="AG1274" s="66"/>
      <c r="AI1274" s="17"/>
    </row>
    <row r="1275" spans="1:36" x14ac:dyDescent="0.25">
      <c r="A1275" s="180">
        <f>IF('##zz500##'!B1275&lt;&gt;"",'##zz500##'!B1275,"")</f>
        <v>41010</v>
      </c>
      <c r="B1275" s="192">
        <v>16740.2</v>
      </c>
      <c r="C1275" s="146">
        <f t="shared" si="51"/>
        <v>1.3451991766557647E-2</v>
      </c>
      <c r="D1275" s="143">
        <f>IF('##zz500##'!K1275="","",IF('##zz500##'!K1275="yes",D1274,IF('##zz500##'!T1275&lt;&gt;0,D1274*(1+'##zz500##'!T1275),D1274*(1+C1275))))</f>
        <v>6.2826463213697394</v>
      </c>
      <c r="E1275" s="6">
        <f t="shared" si="52"/>
        <v>0</v>
      </c>
      <c r="F1275" s="17">
        <f>D1275/MAX(D$240:D1275)-1</f>
        <v>-4.0884377393519244E-2</v>
      </c>
      <c r="G1275" s="66">
        <f>IF('##zz500##'!K1275="","",IF('##zz500##'!K1275="no",G1274*(1+E1275),IF('##zz500##'!T1275&lt;&gt;0,G1274*(1+'##zz500##'!T1275),G1274*(1+'##zz500##'!P1275))))</f>
        <v>24.476376554114154</v>
      </c>
      <c r="H1275" s="6">
        <f t="shared" si="53"/>
        <v>-3.5002419781431371E-3</v>
      </c>
      <c r="I1275" s="17">
        <f>G1275/MAX(G$240:G1275)-1</f>
        <v>-4.3340888896310936E-2</v>
      </c>
      <c r="N1275" s="20"/>
      <c r="O1275" s="20"/>
      <c r="S1275" s="192"/>
      <c r="Y1275" s="39"/>
      <c r="Z1275" s="39"/>
      <c r="AA1275" s="17"/>
      <c r="AC1275" s="142"/>
      <c r="AE1275" s="17"/>
      <c r="AG1275" s="66"/>
      <c r="AI1275" s="17"/>
    </row>
    <row r="1276" spans="1:36" x14ac:dyDescent="0.25">
      <c r="A1276" s="180">
        <f>IF('##zz500##'!B1276&lt;&gt;"",'##zz500##'!B1276,"")</f>
        <v>41011</v>
      </c>
      <c r="B1276" s="192">
        <v>17179</v>
      </c>
      <c r="C1276" s="146">
        <f t="shared" si="51"/>
        <v>2.6212351106916332E-2</v>
      </c>
      <c r="D1276" s="143">
        <f>IF('##zz500##'!K1276="","",IF('##zz500##'!K1276="yes",D1275,IF('##zz500##'!T1276&lt;&gt;0,D1275*(1+'##zz500##'!T1276),D1275*(1+C1276))))</f>
        <v>6.2826463213697394</v>
      </c>
      <c r="E1276" s="6">
        <f t="shared" si="52"/>
        <v>0</v>
      </c>
      <c r="F1276" s="17">
        <f>D1276/MAX(D$240:D1276)-1</f>
        <v>-4.0884377393519244E-2</v>
      </c>
      <c r="G1276" s="66">
        <f>IF('##zz500##'!K1276="","",IF('##zz500##'!K1276="no",G1275*(1+E1276),IF('##zz500##'!T1276&lt;&gt;0,G1275*(1+'##zz500##'!T1276),G1275*(1+'##zz500##'!P1276))))</f>
        <v>23.969002751752818</v>
      </c>
      <c r="H1276" s="6">
        <f t="shared" si="53"/>
        <v>-2.0729122271819778E-2</v>
      </c>
      <c r="I1276" s="17">
        <f>G1276/MAX(G$240:G1276)-1</f>
        <v>-6.3171592582829783E-2</v>
      </c>
      <c r="N1276" s="20"/>
      <c r="O1276" s="20"/>
      <c r="S1276" s="192"/>
      <c r="Y1276" s="39"/>
      <c r="Z1276" s="39"/>
      <c r="AA1276" s="17"/>
      <c r="AC1276" s="142"/>
      <c r="AE1276" s="17"/>
      <c r="AG1276" s="66"/>
      <c r="AI1276" s="17"/>
    </row>
    <row r="1277" spans="1:36" x14ac:dyDescent="0.25">
      <c r="A1277" s="180">
        <f>IF('##zz500##'!B1277&lt;&gt;"",'##zz500##'!B1277,"")</f>
        <v>41012</v>
      </c>
      <c r="B1277" s="192">
        <v>17520.8</v>
      </c>
      <c r="C1277" s="146">
        <f t="shared" si="51"/>
        <v>1.9896385121369153E-2</v>
      </c>
      <c r="D1277" s="143">
        <f>IF('##zz500##'!K1277="","",IF('##zz500##'!K1277="yes",D1276,IF('##zz500##'!T1277&lt;&gt;0,D1276*(1+'##zz500##'!T1277),D1276*(1+C1277))))</f>
        <v>6.2826463213697394</v>
      </c>
      <c r="E1277" s="6">
        <f t="shared" si="52"/>
        <v>0</v>
      </c>
      <c r="F1277" s="17">
        <f>D1277/MAX(D$240:D1277)-1</f>
        <v>-4.0884377393519244E-2</v>
      </c>
      <c r="G1277" s="66">
        <f>IF('##zz500##'!K1277="","",IF('##zz500##'!K1277="no",G1276*(1+E1277),IF('##zz500##'!T1277&lt;&gt;0,G1276*(1+'##zz500##'!T1277),G1276*(1+'##zz500##'!P1277))))</f>
        <v>23.811133449767844</v>
      </c>
      <c r="H1277" s="6">
        <f t="shared" si="53"/>
        <v>-6.5863942534458708E-3</v>
      </c>
      <c r="I1277" s="17">
        <f>G1277/MAX(G$240:G1277)-1</f>
        <v>-6.9341913821907131E-2</v>
      </c>
      <c r="N1277" s="20"/>
      <c r="O1277" s="20"/>
      <c r="S1277" s="192"/>
      <c r="Y1277" s="39"/>
      <c r="Z1277" s="39"/>
      <c r="AA1277" s="17"/>
      <c r="AC1277" s="142"/>
      <c r="AE1277" s="17"/>
      <c r="AG1277" s="66"/>
      <c r="AI1277" s="17"/>
    </row>
    <row r="1278" spans="1:36" x14ac:dyDescent="0.25">
      <c r="A1278" s="180">
        <f>IF('##zz500##'!B1278&lt;&gt;"",'##zz500##'!B1278,"")</f>
        <v>41015</v>
      </c>
      <c r="B1278" s="192">
        <v>17788.04</v>
      </c>
      <c r="C1278" s="146">
        <f t="shared" si="51"/>
        <v>1.52527281859276E-2</v>
      </c>
      <c r="D1278" s="143">
        <f>IF('##zz500##'!K1278="","",IF('##zz500##'!K1278="yes",D1277,IF('##zz500##'!T1278&lt;&gt;0,D1277*(1+'##zz500##'!T1278),D1277*(1+C1278))))</f>
        <v>6.2590666263763284</v>
      </c>
      <c r="E1278" s="6">
        <f t="shared" si="52"/>
        <v>-3.7531469682142715E-3</v>
      </c>
      <c r="F1278" s="17">
        <f>D1278/MAX(D$240:D1278)-1</f>
        <v>-4.4484079284671685E-2</v>
      </c>
      <c r="G1278" s="66">
        <f>IF('##zz500##'!K1278="","",IF('##zz500##'!K1278="no",G1277*(1+E1278),IF('##zz500##'!T1278&lt;&gt;0,G1277*(1+'##zz500##'!T1278),G1277*(1+'##zz500##'!P1278))))</f>
        <v>23.721766766451104</v>
      </c>
      <c r="H1278" s="6">
        <f t="shared" si="53"/>
        <v>-3.7531469682141605E-3</v>
      </c>
      <c r="I1278" s="17">
        <f>G1278/MAX(G$240:G1278)-1</f>
        <v>-7.2834810396490424E-2</v>
      </c>
      <c r="N1278" s="20"/>
      <c r="O1278" s="20"/>
      <c r="S1278" s="192"/>
      <c r="Y1278" s="39"/>
      <c r="Z1278" s="39"/>
      <c r="AA1278" s="17"/>
      <c r="AC1278" s="142"/>
      <c r="AE1278" s="17"/>
      <c r="AG1278" s="66"/>
      <c r="AI1278" s="17"/>
    </row>
    <row r="1279" spans="1:36" x14ac:dyDescent="0.25">
      <c r="A1279" s="180">
        <f>IF('##zz500##'!B1279&lt;&gt;"",'##zz500##'!B1279,"")</f>
        <v>41016</v>
      </c>
      <c r="B1279" s="192">
        <v>17642.28</v>
      </c>
      <c r="C1279" s="146">
        <f t="shared" si="51"/>
        <v>-8.1942698577247564E-3</v>
      </c>
      <c r="D1279" s="143">
        <f>IF('##zz500##'!K1279="","",IF('##zz500##'!K1279="yes",D1278,IF('##zz500##'!T1279&lt;&gt;0,D1278*(1+'##zz500##'!T1279),D1278*(1+C1279))))</f>
        <v>6.2175762397035168</v>
      </c>
      <c r="E1279" s="6">
        <f t="shared" si="52"/>
        <v>-6.6288456649378213E-3</v>
      </c>
      <c r="F1279" s="17">
        <f>D1279/MAX(D$240:D1279)-1</f>
        <v>-5.0818046853484566E-2</v>
      </c>
      <c r="G1279" s="66">
        <f>IF('##zz500##'!K1279="","",IF('##zz500##'!K1279="no",G1278*(1+E1279),IF('##zz500##'!T1279&lt;&gt;0,G1278*(1+'##zz500##'!T1279),G1278*(1+'##zz500##'!P1279))))</f>
        <v>23.564518835656649</v>
      </c>
      <c r="H1279" s="6">
        <f t="shared" si="53"/>
        <v>-6.6288456649378213E-3</v>
      </c>
      <c r="I1279" s="17">
        <f>G1279/MAX(G$240:G1279)-1</f>
        <v>-7.8980845344274964E-2</v>
      </c>
      <c r="N1279" s="20"/>
      <c r="O1279" s="20"/>
      <c r="S1279" s="192"/>
      <c r="Y1279" s="39"/>
      <c r="Z1279" s="39"/>
      <c r="AA1279" s="17"/>
      <c r="AC1279" s="142"/>
      <c r="AE1279" s="17"/>
      <c r="AG1279" s="66"/>
      <c r="AI1279" s="17"/>
    </row>
    <row r="1280" spans="1:36" x14ac:dyDescent="0.25">
      <c r="A1280" s="180">
        <f>IF('##zz500##'!B1280&lt;&gt;"",'##zz500##'!B1280,"")</f>
        <v>41017</v>
      </c>
      <c r="B1280" s="192">
        <v>17946.53</v>
      </c>
      <c r="C1280" s="146">
        <f t="shared" si="51"/>
        <v>1.7245503415658225E-2</v>
      </c>
      <c r="D1280" s="143">
        <f>IF('##zz500##'!K1280="","",IF('##zz500##'!K1280="yes",D1279,IF('##zz500##'!T1280&lt;&gt;0,D1279*(1+'##zz500##'!T1280),D1279*(1+C1280))))</f>
        <v>6.2175762397035168</v>
      </c>
      <c r="E1280" s="6">
        <f t="shared" si="52"/>
        <v>0</v>
      </c>
      <c r="F1280" s="17">
        <f>D1280/MAX(D$240:D1280)-1</f>
        <v>-5.0818046853484566E-2</v>
      </c>
      <c r="G1280" s="66">
        <f>IF('##zz500##'!K1280="","",IF('##zz500##'!K1280="no",G1279*(1+E1280),IF('##zz500##'!T1280&lt;&gt;0,G1279*(1+'##zz500##'!T1280),G1279*(1+'##zz500##'!P1280))))</f>
        <v>23.426624279163903</v>
      </c>
      <c r="H1280" s="6">
        <f t="shared" si="53"/>
        <v>-5.851787488403537E-3</v>
      </c>
      <c r="I1280" s="17">
        <f>G1280/MAX(G$240:G1280)-1</f>
        <v>-8.4370453710069349E-2</v>
      </c>
      <c r="N1280" s="20"/>
      <c r="O1280" s="20"/>
      <c r="S1280" s="192"/>
      <c r="Y1280" s="39"/>
      <c r="Z1280" s="39"/>
      <c r="AA1280" s="17"/>
      <c r="AC1280" s="142"/>
      <c r="AE1280" s="17"/>
      <c r="AG1280" s="66"/>
      <c r="AI1280" s="17"/>
    </row>
    <row r="1281" spans="1:36" x14ac:dyDescent="0.25">
      <c r="A1281" s="180">
        <f>IF('##zz500##'!B1281&lt;&gt;"",'##zz500##'!B1281,"")</f>
        <v>41018</v>
      </c>
      <c r="B1281" s="192">
        <v>18038.53</v>
      </c>
      <c r="C1281" s="146">
        <f t="shared" si="51"/>
        <v>5.1263391864611041E-3</v>
      </c>
      <c r="D1281" s="143">
        <f>IF('##zz500##'!K1281="","",IF('##zz500##'!K1281="yes",D1280,IF('##zz500##'!T1281&lt;&gt;0,D1280*(1+'##zz500##'!T1281),D1280*(1+C1281))))</f>
        <v>6.2494496444259182</v>
      </c>
      <c r="E1281" s="6">
        <f t="shared" si="52"/>
        <v>5.1263391864611041E-3</v>
      </c>
      <c r="F1281" s="17">
        <f>D1281/MAX(D$240:D1281)-1</f>
        <v>-4.5952218211987916E-2</v>
      </c>
      <c r="G1281" s="66">
        <f>IF('##zz500##'!K1281="","",IF('##zz500##'!K1281="no",G1280*(1+E1281),IF('##zz500##'!T1281&lt;&gt;0,G1280*(1+'##zz500##'!T1281),G1280*(1+'##zz500##'!P1281))))</f>
        <v>23.546717101212682</v>
      </c>
      <c r="H1281" s="6">
        <f t="shared" si="53"/>
        <v>5.1263391864611041E-3</v>
      </c>
      <c r="I1281" s="17">
        <f>G1281/MAX(G$240:G1281)-1</f>
        <v>-7.9676626086641722E-2</v>
      </c>
      <c r="N1281" s="20"/>
      <c r="O1281" s="20"/>
      <c r="S1281" s="192"/>
      <c r="Y1281" s="39"/>
      <c r="Z1281" s="39"/>
      <c r="AA1281" s="17"/>
      <c r="AC1281" s="142"/>
      <c r="AE1281" s="17"/>
      <c r="AG1281" s="66"/>
      <c r="AI1281" s="17"/>
    </row>
    <row r="1282" spans="1:36" x14ac:dyDescent="0.25">
      <c r="A1282" s="180">
        <f>IF('##zz500##'!B1282&lt;&gt;"",'##zz500##'!B1282,"")</f>
        <v>41019</v>
      </c>
      <c r="B1282" s="192">
        <v>18227.63</v>
      </c>
      <c r="C1282" s="146">
        <f t="shared" si="51"/>
        <v>1.0483115863654247E-2</v>
      </c>
      <c r="D1282" s="143">
        <f>IF('##zz500##'!K1282="","",IF('##zz500##'!K1282="yes",D1281,IF('##zz500##'!T1282&lt;&gt;0,D1281*(1+'##zz500##'!T1282),D1281*(1+C1282))))</f>
        <v>6.3149633491325083</v>
      </c>
      <c r="E1282" s="6">
        <f t="shared" si="52"/>
        <v>1.0483115863654247E-2</v>
      </c>
      <c r="F1282" s="17">
        <f>D1282/MAX(D$240:D1282)-1</f>
        <v>-3.5950824776041834E-2</v>
      </c>
      <c r="G1282" s="66">
        <f>IF('##zz500##'!K1282="","",IF('##zz500##'!K1282="no",G1281*(1+E1282),IF('##zz500##'!T1282&lt;&gt;0,G1281*(1+'##zz500##'!T1282),G1281*(1+'##zz500##'!P1282))))</f>
        <v>23.793560064793382</v>
      </c>
      <c r="H1282" s="6">
        <f t="shared" si="53"/>
        <v>1.0483115863654247E-2</v>
      </c>
      <c r="I1282" s="17">
        <f>G1282/MAX(G$240:G1282)-1</f>
        <v>-7.0028769525878776E-2</v>
      </c>
      <c r="N1282" s="20"/>
      <c r="O1282" s="20"/>
      <c r="S1282" s="192"/>
      <c r="Y1282" s="39"/>
      <c r="Z1282" s="39"/>
      <c r="AA1282" s="17"/>
      <c r="AC1282" s="142"/>
      <c r="AE1282" s="17"/>
      <c r="AG1282" s="66"/>
      <c r="AI1282" s="17"/>
    </row>
    <row r="1283" spans="1:36" x14ac:dyDescent="0.25">
      <c r="A1283" s="180">
        <f>IF('##zz500##'!B1283&lt;&gt;"",'##zz500##'!B1283,"")</f>
        <v>41022</v>
      </c>
      <c r="B1283" s="192">
        <v>17637.82</v>
      </c>
      <c r="C1283" s="146">
        <f t="shared" si="51"/>
        <v>-3.2358019117131542E-2</v>
      </c>
      <c r="D1283" s="143">
        <f>IF('##zz500##'!K1283="","",IF('##zz500##'!K1283="yes",D1282,IF('##zz500##'!T1283&lt;&gt;0,D1282*(1+'##zz500##'!T1283),D1282*(1+C1283))))</f>
        <v>6.1106236443572932</v>
      </c>
      <c r="E1283" s="6">
        <f t="shared" si="52"/>
        <v>-3.2358019117131653E-2</v>
      </c>
      <c r="F1283" s="17">
        <f>D1283/MAX(D$240:D1283)-1</f>
        <v>-6.7145546417793578E-2</v>
      </c>
      <c r="G1283" s="66">
        <f>IF('##zz500##'!K1283="","",IF('##zz500##'!K1283="no",G1282*(1+E1283),IF('##zz500##'!T1283&lt;&gt;0,G1282*(1+'##zz500##'!T1283),G1282*(1+'##zz500##'!P1283))))</f>
        <v>23.023647593352177</v>
      </c>
      <c r="H1283" s="6">
        <f t="shared" si="53"/>
        <v>-3.2358019117131653E-2</v>
      </c>
      <c r="I1283" s="17">
        <f>G1283/MAX(G$240:G1283)-1</f>
        <v>-0.10012079637994287</v>
      </c>
      <c r="N1283" s="20"/>
      <c r="O1283" s="20"/>
      <c r="S1283" s="192"/>
      <c r="Y1283" s="39"/>
      <c r="Z1283" s="39"/>
      <c r="AA1283" s="17"/>
      <c r="AC1283" s="142"/>
      <c r="AE1283" s="17"/>
      <c r="AG1283" s="66"/>
      <c r="AI1283" s="17"/>
    </row>
    <row r="1284" spans="1:36" x14ac:dyDescent="0.25">
      <c r="A1284" s="180">
        <f>IF('##zz500##'!B1284&lt;&gt;"",'##zz500##'!B1284,"")</f>
        <v>41023</v>
      </c>
      <c r="B1284" s="192">
        <v>17371.04</v>
      </c>
      <c r="C1284" s="146">
        <f t="shared" ref="C1284:C1347" si="54">IF(AND(B1283&gt;0,B1284&gt;0),B1284/B1283-1,"")</f>
        <v>-1.5125452011643059E-2</v>
      </c>
      <c r="D1284" s="143">
        <f>IF('##zz500##'!K1284="","",IF('##zz500##'!K1284="yes",D1283,IF('##zz500##'!T1284&lt;&gt;0,D1283*(1+'##zz500##'!T1284),D1283*(1+C1284))))</f>
        <v>6.0827184976339588</v>
      </c>
      <c r="E1284" s="6">
        <f t="shared" si="52"/>
        <v>-4.5666610067047753E-3</v>
      </c>
      <c r="F1284" s="17">
        <f>D1284/MAX(D$240:D1284)-1</f>
        <v>-7.1405576475898291E-2</v>
      </c>
      <c r="G1284" s="66">
        <f>IF('##zz500##'!K1284="","",IF('##zz500##'!K1284="no",G1283*(1+E1284),IF('##zz500##'!T1284&lt;&gt;0,G1283*(1+'##zz500##'!T1284),G1283*(1+'##zz500##'!P1284))))</f>
        <v>22.918506399655502</v>
      </c>
      <c r="H1284" s="6">
        <f t="shared" si="53"/>
        <v>-4.5666610067047753E-3</v>
      </c>
      <c r="I1284" s="17">
        <f>G1284/MAX(G$240:G1284)-1</f>
        <v>-0.10423023964985922</v>
      </c>
      <c r="N1284" s="20"/>
      <c r="O1284" s="20"/>
      <c r="S1284" s="192"/>
      <c r="Y1284" s="39"/>
      <c r="Z1284" s="39"/>
      <c r="AA1284" s="17"/>
      <c r="AC1284" s="142"/>
      <c r="AE1284" s="17"/>
      <c r="AG1284" s="66"/>
      <c r="AI1284" s="17"/>
    </row>
    <row r="1285" spans="1:36" x14ac:dyDescent="0.25">
      <c r="A1285" s="180">
        <f>IF('##zz500##'!B1285&lt;&gt;"",'##zz500##'!B1285,"")</f>
        <v>41024</v>
      </c>
      <c r="B1285" s="192">
        <v>17715.650000000001</v>
      </c>
      <c r="C1285" s="146">
        <f t="shared" si="54"/>
        <v>1.9838190459523508E-2</v>
      </c>
      <c r="D1285" s="143">
        <f>IF('##zz500##'!K1285="","",IF('##zz500##'!K1285="yes",D1284,IF('##zz500##'!T1285&lt;&gt;0,D1284*(1+'##zz500##'!T1285),D1284*(1+C1285))))</f>
        <v>6.0827184976339588</v>
      </c>
      <c r="E1285" s="6">
        <f t="shared" si="52"/>
        <v>0</v>
      </c>
      <c r="F1285" s="17">
        <f>D1285/MAX(D$240:D1285)-1</f>
        <v>-7.1405576475898291E-2</v>
      </c>
      <c r="G1285" s="66">
        <f>IF('##zz500##'!K1285="","",IF('##zz500##'!K1285="no",G1284*(1+E1285),IF('##zz500##'!T1285&lt;&gt;0,G1284*(1+'##zz500##'!T1285),G1284*(1+'##zz500##'!P1285))))</f>
        <v>22.867799815319895</v>
      </c>
      <c r="H1285" s="6">
        <f t="shared" si="53"/>
        <v>-2.2124733371092775E-3</v>
      </c>
      <c r="I1285" s="17">
        <f>G1285/MAX(G$240:G1285)-1</f>
        <v>-0.10621210636082268</v>
      </c>
      <c r="N1285" s="20"/>
      <c r="O1285" s="20"/>
      <c r="S1285" s="192"/>
      <c r="Y1285" s="39"/>
      <c r="Z1285" s="39"/>
      <c r="AA1285" s="17"/>
      <c r="AC1285" s="142"/>
      <c r="AE1285" s="17"/>
      <c r="AG1285" s="66"/>
      <c r="AI1285" s="17"/>
    </row>
    <row r="1286" spans="1:36" x14ac:dyDescent="0.25">
      <c r="A1286" s="180">
        <f>IF('##zz500##'!B1286&lt;&gt;"",'##zz500##'!B1286,"")</f>
        <v>41025</v>
      </c>
      <c r="B1286" s="192">
        <v>17916.150000000001</v>
      </c>
      <c r="C1286" s="146">
        <f t="shared" si="54"/>
        <v>1.1317676743444416E-2</v>
      </c>
      <c r="D1286" s="143">
        <f>IF('##zz500##'!K1286="","",IF('##zz500##'!K1286="yes",D1285,IF('##zz500##'!T1286&lt;&gt;0,D1285*(1+'##zz500##'!T1286),D1285*(1+C1286))))</f>
        <v>6.1515607393115497</v>
      </c>
      <c r="E1286" s="6">
        <f t="shared" si="52"/>
        <v>1.1317676743444416E-2</v>
      </c>
      <c r="F1286" s="17">
        <f>D1286/MAX(D$240:D1286)-1</f>
        <v>-6.0896044964687479E-2</v>
      </c>
      <c r="G1286" s="66">
        <f>IF('##zz500##'!K1286="","",IF('##zz500##'!K1286="no",G1285*(1+E1286),IF('##zz500##'!T1286&lt;&gt;0,G1285*(1+'##zz500##'!T1286),G1285*(1+'##zz500##'!P1286))))</f>
        <v>23.126610181463484</v>
      </c>
      <c r="H1286" s="6">
        <f t="shared" si="53"/>
        <v>1.1317676743444416E-2</v>
      </c>
      <c r="I1286" s="17">
        <f>G1286/MAX(G$240:G1286)-1</f>
        <v>-9.6096503903410402E-2</v>
      </c>
      <c r="N1286" s="20"/>
      <c r="O1286" s="20"/>
      <c r="S1286" s="192"/>
      <c r="Y1286" s="39"/>
      <c r="Z1286" s="39"/>
      <c r="AA1286" s="17"/>
      <c r="AC1286" s="142"/>
      <c r="AE1286" s="17"/>
      <c r="AG1286" s="66"/>
      <c r="AI1286" s="17"/>
    </row>
    <row r="1287" spans="1:36" x14ac:dyDescent="0.25">
      <c r="A1287" s="180">
        <f>IF('##zz500##'!B1287&lt;&gt;"",'##zz500##'!B1287,"")</f>
        <v>41026</v>
      </c>
      <c r="B1287" s="192">
        <v>17864.03</v>
      </c>
      <c r="C1287" s="146">
        <f t="shared" si="54"/>
        <v>-2.9091071463457352E-3</v>
      </c>
      <c r="D1287" s="143">
        <f>IF('##zz500##'!K1287="","",IF('##zz500##'!K1287="yes",D1286,IF('##zz500##'!T1287&lt;&gt;0,D1286*(1+'##zz500##'!T1287),D1286*(1+C1287))))</f>
        <v>6.1180316619287138</v>
      </c>
      <c r="E1287" s="6">
        <f t="shared" si="52"/>
        <v>-5.4504992803806607E-3</v>
      </c>
      <c r="F1287" s="17">
        <f>D1287/MAX(D$240:D1287)-1</f>
        <v>-6.6014630395810125E-2</v>
      </c>
      <c r="G1287" s="66">
        <f>IF('##zz500##'!K1287="","",IF('##zz500##'!K1287="no",G1286*(1+E1287),IF('##zz500##'!T1287&lt;&gt;0,G1286*(1+'##zz500##'!T1287),G1286*(1+'##zz500##'!P1287))))</f>
        <v>23.000558609311774</v>
      </c>
      <c r="H1287" s="6">
        <f t="shared" si="53"/>
        <v>-5.4504992803805496E-3</v>
      </c>
      <c r="I1287" s="17">
        <f>G1287/MAX(G$240:G1287)-1</f>
        <v>-0.10102322925841833</v>
      </c>
      <c r="N1287" s="20"/>
      <c r="O1287" s="20"/>
      <c r="S1287" s="192"/>
      <c r="Y1287" s="39"/>
      <c r="Z1287" s="39"/>
      <c r="AA1287" s="17"/>
      <c r="AC1287" s="142"/>
      <c r="AE1287" s="17"/>
      <c r="AG1287" s="66"/>
      <c r="AI1287" s="17"/>
    </row>
    <row r="1288" spans="1:36" x14ac:dyDescent="0.25">
      <c r="A1288" s="180">
        <f>IF('##zz500##'!B1288&lt;&gt;"",'##zz500##'!B1288,"")</f>
        <v>41031</v>
      </c>
      <c r="B1288" s="192">
        <v>17944.62</v>
      </c>
      <c r="C1288" s="146">
        <f t="shared" si="54"/>
        <v>4.511300081784464E-3</v>
      </c>
      <c r="D1288" s="143">
        <f>IF('##zz500##'!K1288="","",IF('##zz500##'!K1288="yes",D1287,IF('##zz500##'!T1288&lt;&gt;0,D1287*(1+'##zz500##'!T1288),D1287*(1+C1288))))</f>
        <v>6.1180316619287138</v>
      </c>
      <c r="E1288" s="6">
        <f t="shared" si="52"/>
        <v>0</v>
      </c>
      <c r="F1288" s="17">
        <f>D1288/MAX(D$240:D1288)-1</f>
        <v>-6.6014630395810125E-2</v>
      </c>
      <c r="G1288" s="66">
        <f>IF('##zz500##'!K1288="","",IF('##zz500##'!K1288="no",G1287*(1+E1288),IF('##zz500##'!T1288&lt;&gt;0,G1287*(1+'##zz500##'!T1288),G1287*(1+'##zz500##'!P1288))))</f>
        <v>22.846233530082433</v>
      </c>
      <c r="H1288" s="6">
        <f t="shared" si="53"/>
        <v>-6.709623094408812E-3</v>
      </c>
      <c r="I1288" s="17">
        <f>G1288/MAX(G$240:G1288)-1</f>
        <v>-0.10705502456072313</v>
      </c>
      <c r="N1288" s="20"/>
      <c r="O1288" s="20"/>
      <c r="S1288" s="192"/>
      <c r="Y1288" s="39"/>
      <c r="Z1288" s="39"/>
      <c r="AA1288" s="17"/>
      <c r="AC1288" s="142"/>
      <c r="AE1288" s="17"/>
      <c r="AF1288" s="14"/>
      <c r="AG1288" s="66"/>
      <c r="AI1288" s="17"/>
      <c r="AJ1288" s="14"/>
    </row>
    <row r="1289" spans="1:36" x14ac:dyDescent="0.25">
      <c r="A1289" s="180">
        <f>IF('##zz500##'!B1289&lt;&gt;"",'##zz500##'!B1289,"")</f>
        <v>41032</v>
      </c>
      <c r="B1289" s="192">
        <v>17982.27</v>
      </c>
      <c r="C1289" s="146">
        <f t="shared" si="54"/>
        <v>2.0981218883431296E-3</v>
      </c>
      <c r="D1289" s="143">
        <f>IF('##zz500##'!K1289="","",IF('##zz500##'!K1289="yes",D1288,IF('##zz500##'!T1289&lt;&gt;0,D1288*(1+'##zz500##'!T1289),D1288*(1+C1289))))</f>
        <v>6.0960791623327273</v>
      </c>
      <c r="E1289" s="6">
        <f t="shared" si="52"/>
        <v>-3.5881637770187602E-3</v>
      </c>
      <c r="F1289" s="17">
        <f>D1289/MAX(D$240:D1289)-1</f>
        <v>-6.9365922867289265E-2</v>
      </c>
      <c r="G1289" s="66">
        <f>IF('##zz500##'!K1289="","",IF('##zz500##'!K1289="no",G1288*(1+E1289),IF('##zz500##'!T1289&lt;&gt;0,G1288*(1+'##zz500##'!T1289),G1288*(1+'##zz500##'!P1289))))</f>
        <v>22.76425750248848</v>
      </c>
      <c r="H1289" s="6">
        <f t="shared" si="53"/>
        <v>-3.5881637770187602E-3</v>
      </c>
      <c r="I1289" s="17">
        <f>G1289/MAX(G$240:G1289)-1</f>
        <v>-0.11025905737646524</v>
      </c>
      <c r="N1289" s="20"/>
      <c r="O1289" s="20"/>
      <c r="S1289" s="192"/>
      <c r="Y1289" s="39"/>
      <c r="Z1289" s="39"/>
      <c r="AA1289" s="17"/>
      <c r="AC1289" s="142"/>
      <c r="AE1289" s="17"/>
      <c r="AG1289" s="66"/>
      <c r="AI1289" s="17"/>
    </row>
    <row r="1290" spans="1:36" x14ac:dyDescent="0.25">
      <c r="A1290" s="180">
        <f>IF('##zz500##'!B1290&lt;&gt;"",'##zz500##'!B1290,"")</f>
        <v>41033</v>
      </c>
      <c r="B1290" s="192">
        <v>18204.240000000002</v>
      </c>
      <c r="C1290" s="146">
        <f t="shared" si="54"/>
        <v>1.2343825334621306E-2</v>
      </c>
      <c r="D1290" s="143">
        <f>IF('##zz500##'!K1290="","",IF('##zz500##'!K1290="yes",D1289,IF('##zz500##'!T1290&lt;&gt;0,D1289*(1+'##zz500##'!T1290),D1289*(1+C1290))))</f>
        <v>6.0766451547036224</v>
      </c>
      <c r="E1290" s="6">
        <f t="shared" si="52"/>
        <v>-3.1879519789025368E-3</v>
      </c>
      <c r="F1290" s="17">
        <f>D1290/MAX(D$240:D1290)-1</f>
        <v>-7.2332739615118657E-2</v>
      </c>
      <c r="G1290" s="66">
        <f>IF('##zz500##'!K1290="","",IF('##zz500##'!K1290="no",G1289*(1+E1290),IF('##zz500##'!T1290&lt;&gt;0,G1289*(1+'##zz500##'!T1290),G1289*(1+'##zz500##'!P1290))))</f>
        <v>22.691686142735175</v>
      </c>
      <c r="H1290" s="6">
        <f t="shared" si="53"/>
        <v>-3.1879519789025368E-3</v>
      </c>
      <c r="I1290" s="17">
        <f>G1290/MAX(G$240:G1290)-1</f>
        <v>-0.11309550877521246</v>
      </c>
      <c r="N1290" s="20"/>
      <c r="O1290" s="20"/>
      <c r="S1290" s="192"/>
      <c r="Y1290" s="39"/>
      <c r="Z1290" s="39"/>
      <c r="AA1290" s="17"/>
      <c r="AC1290" s="142"/>
      <c r="AE1290" s="17"/>
      <c r="AG1290" s="66"/>
      <c r="AI1290" s="17"/>
    </row>
    <row r="1291" spans="1:36" x14ac:dyDescent="0.25">
      <c r="A1291" s="180">
        <f>IF('##zz500##'!B1291&lt;&gt;"",'##zz500##'!B1291,"")</f>
        <v>41036</v>
      </c>
      <c r="B1291" s="192">
        <v>18333.48</v>
      </c>
      <c r="C1291" s="146">
        <f t="shared" si="54"/>
        <v>7.0994449644696811E-3</v>
      </c>
      <c r="D1291" s="143">
        <f>IF('##zz500##'!K1291="","",IF('##zz500##'!K1291="yes",D1290,IF('##zz500##'!T1291&lt;&gt;0,D1290*(1+'##zz500##'!T1291),D1290*(1+C1291))))</f>
        <v>6.1197859625480522</v>
      </c>
      <c r="E1291" s="6">
        <f t="shared" si="52"/>
        <v>7.0994449644696811E-3</v>
      </c>
      <c r="F1291" s="17">
        <f>D1291/MAX(D$240:D1291)-1</f>
        <v>-6.5746816954675769E-2</v>
      </c>
      <c r="G1291" s="66">
        <f>IF('##zz500##'!K1291="","",IF('##zz500##'!K1291="no",G1290*(1+E1291),IF('##zz500##'!T1291&lt;&gt;0,G1290*(1+'##zz500##'!T1291),G1290*(1+'##zz500##'!P1291))))</f>
        <v>22.852784519656542</v>
      </c>
      <c r="H1291" s="6">
        <f t="shared" si="53"/>
        <v>7.0994449644696811E-3</v>
      </c>
      <c r="I1291" s="17">
        <f>G1291/MAX(G$240:G1291)-1</f>
        <v>-0.10679897915102121</v>
      </c>
      <c r="N1291" s="20"/>
      <c r="O1291" s="20"/>
      <c r="S1291" s="192"/>
      <c r="Y1291" s="39"/>
      <c r="Z1291" s="39"/>
      <c r="AA1291" s="17"/>
      <c r="AC1291" s="142"/>
      <c r="AE1291" s="17"/>
      <c r="AG1291" s="66"/>
      <c r="AI1291" s="17"/>
    </row>
    <row r="1292" spans="1:36" x14ac:dyDescent="0.25">
      <c r="A1292" s="180">
        <f>IF('##zz500##'!B1292&lt;&gt;"",'##zz500##'!B1292,"")</f>
        <v>41037</v>
      </c>
      <c r="B1292" s="192">
        <v>18419.36</v>
      </c>
      <c r="C1292" s="146">
        <f t="shared" si="54"/>
        <v>4.6843261617544041E-3</v>
      </c>
      <c r="D1292" s="143">
        <f>IF('##zz500##'!K1292="","",IF('##zz500##'!K1292="yes",D1291,IF('##zz500##'!T1292&lt;&gt;0,D1291*(1+'##zz500##'!T1292),D1291*(1+C1292))))</f>
        <v>6.1484530360367531</v>
      </c>
      <c r="E1292" s="6">
        <f t="shared" si="52"/>
        <v>4.6843261617544041E-3</v>
      </c>
      <c r="F1292" s="17">
        <f>D1292/MAX(D$240:D1292)-1</f>
        <v>-6.1370470327634319E-2</v>
      </c>
      <c r="G1292" s="66">
        <f>IF('##zz500##'!K1292="","",IF('##zz500##'!K1292="no",G1291*(1+E1292),IF('##zz500##'!T1292&lt;&gt;0,G1291*(1+'##zz500##'!T1292),G1291*(1+'##zz500##'!P1292))))</f>
        <v>22.959834416050906</v>
      </c>
      <c r="H1292" s="6">
        <f t="shared" si="53"/>
        <v>4.6843261617544041E-3</v>
      </c>
      <c r="I1292" s="17">
        <f>G1292/MAX(G$240:G1292)-1</f>
        <v>-0.10261493424135248</v>
      </c>
      <c r="N1292" s="20"/>
      <c r="O1292" s="20"/>
      <c r="S1292" s="192"/>
      <c r="Y1292" s="39"/>
      <c r="Z1292" s="39"/>
      <c r="AA1292" s="17"/>
      <c r="AC1292" s="142"/>
      <c r="AE1292" s="17"/>
      <c r="AG1292" s="66"/>
      <c r="AI1292" s="17"/>
    </row>
    <row r="1293" spans="1:36" x14ac:dyDescent="0.25">
      <c r="A1293" s="180">
        <f>IF('##zz500##'!B1293&lt;&gt;"",'##zz500##'!B1293,"")</f>
        <v>41038</v>
      </c>
      <c r="B1293" s="192">
        <v>18243.28</v>
      </c>
      <c r="C1293" s="146">
        <f t="shared" si="54"/>
        <v>-9.5595069535533428E-3</v>
      </c>
      <c r="D1293" s="143">
        <f>IF('##zz500##'!K1293="","",IF('##zz500##'!K1293="yes",D1292,IF('##zz500##'!T1293&lt;&gt;0,D1292*(1+'##zz500##'!T1293),D1292*(1+C1293))))</f>
        <v>6.0549263495952834</v>
      </c>
      <c r="E1293" s="6">
        <f t="shared" si="52"/>
        <v>-1.5211417553862683E-2</v>
      </c>
      <c r="F1293" s="17">
        <f>D1293/MAX(D$240:D1293)-1</f>
        <v>-7.5648356031866371E-2</v>
      </c>
      <c r="G1293" s="66">
        <f>IF('##zz500##'!K1293="","",IF('##zz500##'!K1293="no",G1292*(1+E1293),IF('##zz500##'!T1293&lt;&gt;0,G1292*(1+'##zz500##'!T1293),G1292*(1+'##zz500##'!P1293))))</f>
        <v>22.61058278778081</v>
      </c>
      <c r="H1293" s="6">
        <f t="shared" si="53"/>
        <v>-1.5211417553862683E-2</v>
      </c>
      <c r="I1293" s="17">
        <f>G1293/MAX(G$240:G1293)-1</f>
        <v>-0.11626543318320781</v>
      </c>
      <c r="N1293" s="20"/>
      <c r="O1293" s="20"/>
      <c r="S1293" s="192"/>
      <c r="Y1293" s="39"/>
      <c r="Z1293" s="39"/>
      <c r="AA1293" s="17"/>
      <c r="AC1293" s="142"/>
      <c r="AE1293" s="17"/>
      <c r="AG1293" s="66"/>
      <c r="AI1293" s="17"/>
    </row>
    <row r="1294" spans="1:36" x14ac:dyDescent="0.25">
      <c r="A1294" s="180">
        <f>IF('##zz500##'!B1294&lt;&gt;"",'##zz500##'!B1294,"")</f>
        <v>41039</v>
      </c>
      <c r="B1294" s="192">
        <v>18547.349999999999</v>
      </c>
      <c r="C1294" s="146">
        <f t="shared" si="54"/>
        <v>1.6667507158800277E-2</v>
      </c>
      <c r="D1294" s="143">
        <f>IF('##zz500##'!K1294="","",IF('##zz500##'!K1294="yes",D1293,IF('##zz500##'!T1294&lt;&gt;0,D1293*(1+'##zz500##'!T1294),D1293*(1+C1294))))</f>
        <v>6.0549263495952834</v>
      </c>
      <c r="E1294" s="6">
        <f t="shared" si="52"/>
        <v>0</v>
      </c>
      <c r="F1294" s="17">
        <f>D1294/MAX(D$240:D1294)-1</f>
        <v>-7.5648356031866371E-2</v>
      </c>
      <c r="G1294" s="66">
        <f>IF('##zz500##'!K1294="","",IF('##zz500##'!K1294="no",G1293*(1+E1294),IF('##zz500##'!T1294&lt;&gt;0,G1293*(1+'##zz500##'!T1294),G1293*(1+'##zz500##'!P1294))))</f>
        <v>22.506386760051694</v>
      </c>
      <c r="H1294" s="6">
        <f t="shared" si="53"/>
        <v>-4.6082858061238241E-3</v>
      </c>
      <c r="I1294" s="17">
        <f>G1294/MAX(G$240:G1294)-1</f>
        <v>-0.12033793464385056</v>
      </c>
      <c r="N1294" s="20"/>
      <c r="O1294" s="20"/>
      <c r="S1294" s="192"/>
      <c r="Y1294" s="39"/>
      <c r="Z1294" s="39"/>
      <c r="AA1294" s="17"/>
      <c r="AC1294" s="142"/>
      <c r="AE1294" s="17"/>
      <c r="AG1294" s="66"/>
      <c r="AI1294" s="17"/>
    </row>
    <row r="1295" spans="1:36" x14ac:dyDescent="0.25">
      <c r="A1295" s="180">
        <f>IF('##zz500##'!B1295&lt;&gt;"",'##zz500##'!B1295,"")</f>
        <v>41040</v>
      </c>
      <c r="B1295" s="192">
        <v>18430.38</v>
      </c>
      <c r="C1295" s="146">
        <f t="shared" si="54"/>
        <v>-6.3065613146889854E-3</v>
      </c>
      <c r="D1295" s="143">
        <f>IF('##zz500##'!K1295="","",IF('##zz500##'!K1295="yes",D1294,IF('##zz500##'!T1295&lt;&gt;0,D1294*(1+'##zz500##'!T1295),D1294*(1+C1295))))</f>
        <v>6.0549263495952834</v>
      </c>
      <c r="E1295" s="6">
        <f t="shared" si="52"/>
        <v>0</v>
      </c>
      <c r="F1295" s="17">
        <f>D1295/MAX(D$240:D1295)-1</f>
        <v>-7.5648356031866371E-2</v>
      </c>
      <c r="G1295" s="66">
        <f>IF('##zz500##'!K1295="","",IF('##zz500##'!K1295="no",G1294*(1+E1295),IF('##zz500##'!T1295&lt;&gt;0,G1294*(1+'##zz500##'!T1295),G1294*(1+'##zz500##'!P1295))))</f>
        <v>22.432680522078254</v>
      </c>
      <c r="H1295" s="6">
        <f t="shared" si="53"/>
        <v>-3.2749031978899223E-3</v>
      </c>
      <c r="I1295" s="17">
        <f>G1295/MAX(G$240:G1295)-1</f>
        <v>-0.12321874275474787</v>
      </c>
      <c r="N1295" s="20"/>
      <c r="O1295" s="20"/>
      <c r="S1295" s="192"/>
      <c r="Y1295" s="39"/>
      <c r="Z1295" s="39"/>
      <c r="AA1295" s="17"/>
      <c r="AC1295" s="142"/>
      <c r="AE1295" s="17"/>
      <c r="AG1295" s="66"/>
      <c r="AI1295" s="17"/>
    </row>
    <row r="1296" spans="1:36" x14ac:dyDescent="0.25">
      <c r="A1296" s="180">
        <f>IF('##zz500##'!B1296&lt;&gt;"",'##zz500##'!B1296,"")</f>
        <v>41043</v>
      </c>
      <c r="B1296" s="192">
        <v>18379.03</v>
      </c>
      <c r="C1296" s="146">
        <f t="shared" si="54"/>
        <v>-2.7861606760144486E-3</v>
      </c>
      <c r="D1296" s="143">
        <f>IF('##zz500##'!K1296="","",IF('##zz500##'!K1296="yes",D1295,IF('##zz500##'!T1296&lt;&gt;0,D1295*(1+'##zz500##'!T1296),D1295*(1+C1296))))</f>
        <v>6.0549263495952834</v>
      </c>
      <c r="E1296" s="6">
        <f t="shared" si="52"/>
        <v>0</v>
      </c>
      <c r="F1296" s="17">
        <f>D1296/MAX(D$240:D1296)-1</f>
        <v>-7.5648356031866371E-2</v>
      </c>
      <c r="G1296" s="66">
        <f>IF('##zz500##'!K1296="","",IF('##zz500##'!K1296="no",G1295*(1+E1296),IF('##zz500##'!T1296&lt;&gt;0,G1295*(1+'##zz500##'!T1296),G1295*(1+'##zz500##'!P1296))))</f>
        <v>22.239817098768292</v>
      </c>
      <c r="H1296" s="6">
        <f t="shared" si="53"/>
        <v>-8.5974310167769019E-3</v>
      </c>
      <c r="I1296" s="17">
        <f>G1296/MAX(G$240:G1296)-1</f>
        <v>-0.13075680913071674</v>
      </c>
      <c r="N1296" s="20"/>
      <c r="O1296" s="20"/>
      <c r="S1296" s="192"/>
      <c r="Y1296" s="39"/>
      <c r="Z1296" s="39"/>
      <c r="AA1296" s="17"/>
      <c r="AC1296" s="142"/>
      <c r="AE1296" s="17"/>
      <c r="AG1296" s="66"/>
      <c r="AI1296" s="17"/>
    </row>
    <row r="1297" spans="1:36" x14ac:dyDescent="0.25">
      <c r="A1297" s="180">
        <f>IF('##zz500##'!B1297&lt;&gt;"",'##zz500##'!B1297,"")</f>
        <v>41044</v>
      </c>
      <c r="B1297" s="192">
        <v>18425.5</v>
      </c>
      <c r="C1297" s="146">
        <f t="shared" si="54"/>
        <v>2.528425058341055E-3</v>
      </c>
      <c r="D1297" s="143">
        <f>IF('##zz500##'!K1297="","",IF('##zz500##'!K1297="yes",D1296,IF('##zz500##'!T1297&lt;&gt;0,D1296*(1+'##zz500##'!T1297),D1296*(1+C1297))))</f>
        <v>6.0549263495952834</v>
      </c>
      <c r="E1297" s="6">
        <f t="shared" si="52"/>
        <v>0</v>
      </c>
      <c r="F1297" s="17">
        <f>D1297/MAX(D$240:D1297)-1</f>
        <v>-7.5648356031866371E-2</v>
      </c>
      <c r="G1297" s="66">
        <f>IF('##zz500##'!K1297="","",IF('##zz500##'!K1297="no",G1296*(1+E1297),IF('##zz500##'!T1297&lt;&gt;0,G1296*(1+'##zz500##'!T1297),G1296*(1+'##zz500##'!P1297))))</f>
        <v>22.26511345955555</v>
      </c>
      <c r="H1297" s="6">
        <f t="shared" si="53"/>
        <v>1.137435648634888E-3</v>
      </c>
      <c r="I1297" s="17">
        <f>G1297/MAX(G$240:G1297)-1</f>
        <v>-0.12976810093808888</v>
      </c>
      <c r="N1297" s="20"/>
      <c r="O1297" s="20"/>
      <c r="S1297" s="192"/>
      <c r="Y1297" s="39"/>
      <c r="Z1297" s="39"/>
      <c r="AA1297" s="17"/>
      <c r="AC1297" s="142"/>
      <c r="AE1297" s="17"/>
      <c r="AG1297" s="66"/>
      <c r="AI1297" s="17"/>
    </row>
    <row r="1298" spans="1:36" x14ac:dyDescent="0.25">
      <c r="A1298" s="180">
        <f>IF('##zz500##'!B1298&lt;&gt;"",'##zz500##'!B1298,"")</f>
        <v>41045</v>
      </c>
      <c r="B1298" s="192">
        <v>18427.3</v>
      </c>
      <c r="C1298" s="146">
        <f t="shared" si="54"/>
        <v>9.7690700388008977E-5</v>
      </c>
      <c r="D1298" s="143">
        <f>IF('##zz500##'!K1298="","",IF('##zz500##'!K1298="yes",D1297,IF('##zz500##'!T1298&lt;&gt;0,D1297*(1+'##zz500##'!T1298),D1297*(1+C1298))))</f>
        <v>6.0549263495952834</v>
      </c>
      <c r="E1298" s="6">
        <f t="shared" si="52"/>
        <v>0</v>
      </c>
      <c r="F1298" s="17">
        <f>D1298/MAX(D$240:D1298)-1</f>
        <v>-7.5648356031866371E-2</v>
      </c>
      <c r="G1298" s="66">
        <f>IF('##zz500##'!K1298="","",IF('##zz500##'!K1298="no",G1297*(1+E1298),IF('##zz500##'!T1298&lt;&gt;0,G1297*(1+'##zz500##'!T1298),G1297*(1+'##zz500##'!P1298))))</f>
        <v>22.538900311896143</v>
      </c>
      <c r="H1298" s="6">
        <f t="shared" si="53"/>
        <v>1.2296674474079117E-2</v>
      </c>
      <c r="I1298" s="17">
        <f>G1298/MAX(G$240:G1298)-1</f>
        <v>-0.11906714255836492</v>
      </c>
      <c r="N1298" s="20"/>
      <c r="O1298" s="20"/>
      <c r="S1298" s="192"/>
      <c r="Y1298" s="39"/>
      <c r="Z1298" s="39"/>
      <c r="AA1298" s="17"/>
      <c r="AC1298" s="142"/>
      <c r="AE1298" s="17"/>
      <c r="AG1298" s="66"/>
      <c r="AI1298" s="17"/>
    </row>
    <row r="1299" spans="1:36" x14ac:dyDescent="0.25">
      <c r="A1299" s="180">
        <f>IF('##zz500##'!B1299&lt;&gt;"",'##zz500##'!B1299,"")</f>
        <v>41046</v>
      </c>
      <c r="B1299" s="192">
        <v>18653.57</v>
      </c>
      <c r="C1299" s="146">
        <f t="shared" si="54"/>
        <v>1.2279064214507862E-2</v>
      </c>
      <c r="D1299" s="143">
        <f>IF('##zz500##'!K1299="","",IF('##zz500##'!K1299="yes",D1298,IF('##zz500##'!T1299&lt;&gt;0,D1298*(1+'##zz500##'!T1299),D1298*(1+C1299))))</f>
        <v>6.0549263495952834</v>
      </c>
      <c r="E1299" s="6">
        <f t="shared" si="52"/>
        <v>0</v>
      </c>
      <c r="F1299" s="17">
        <f>D1299/MAX(D$240:D1299)-1</f>
        <v>-7.5648356031866371E-2</v>
      </c>
      <c r="G1299" s="66">
        <f>IF('##zz500##'!K1299="","",IF('##zz500##'!K1299="no",G1298*(1+E1299),IF('##zz500##'!T1299&lt;&gt;0,G1298*(1+'##zz500##'!T1299),G1298*(1+'##zz500##'!P1299))))</f>
        <v>22.207126241173999</v>
      </c>
      <c r="H1299" s="6">
        <f t="shared" si="53"/>
        <v>-1.4720064693974133E-2</v>
      </c>
      <c r="I1299" s="17">
        <f>G1299/MAX(G$240:G1299)-1</f>
        <v>-0.13203453121095321</v>
      </c>
      <c r="N1299" s="20"/>
      <c r="O1299" s="20"/>
      <c r="S1299" s="192"/>
      <c r="Y1299" s="39"/>
      <c r="Z1299" s="39"/>
      <c r="AA1299" s="17"/>
      <c r="AC1299" s="142"/>
      <c r="AE1299" s="17"/>
      <c r="AG1299" s="66"/>
      <c r="AI1299" s="17"/>
    </row>
    <row r="1300" spans="1:36" x14ac:dyDescent="0.25">
      <c r="A1300" s="180">
        <f>IF('##zz500##'!B1300&lt;&gt;"",'##zz500##'!B1300,"")</f>
        <v>41047</v>
      </c>
      <c r="B1300" s="192">
        <v>18606.25</v>
      </c>
      <c r="C1300" s="146">
        <f t="shared" si="54"/>
        <v>-2.5367798228435046E-3</v>
      </c>
      <c r="D1300" s="143">
        <f>IF('##zz500##'!K1300="","",IF('##zz500##'!K1300="yes",D1299,IF('##zz500##'!T1300&lt;&gt;0,D1299*(1+'##zz500##'!T1300),D1299*(1+C1300))))</f>
        <v>6.0549263495952834</v>
      </c>
      <c r="E1300" s="6">
        <f t="shared" si="52"/>
        <v>0</v>
      </c>
      <c r="F1300" s="17">
        <f>D1300/MAX(D$240:D1300)-1</f>
        <v>-7.5648356031866371E-2</v>
      </c>
      <c r="G1300" s="66">
        <f>IF('##zz500##'!K1300="","",IF('##zz500##'!K1300="no",G1299*(1+E1300),IF('##zz500##'!T1300&lt;&gt;0,G1299*(1+'##zz500##'!T1300),G1299*(1+'##zz500##'!P1300))))</f>
        <v>22.555881063530336</v>
      </c>
      <c r="H1300" s="6">
        <f t="shared" si="53"/>
        <v>1.5704635465606298E-2</v>
      </c>
      <c r="I1300" s="17">
        <f>G1300/MAX(G$240:G1300)-1</f>
        <v>-0.11840344992688723</v>
      </c>
      <c r="N1300" s="20"/>
      <c r="O1300" s="20"/>
      <c r="S1300" s="192"/>
      <c r="Y1300" s="39"/>
      <c r="Z1300" s="39"/>
      <c r="AA1300" s="17"/>
      <c r="AC1300" s="142"/>
      <c r="AE1300" s="17"/>
      <c r="AG1300" s="66"/>
      <c r="AI1300" s="17"/>
    </row>
    <row r="1301" spans="1:36" x14ac:dyDescent="0.25">
      <c r="A1301" s="180">
        <f>IF('##zz500##'!B1301&lt;&gt;"",'##zz500##'!B1301,"")</f>
        <v>41050</v>
      </c>
      <c r="B1301" s="192">
        <v>18505.53</v>
      </c>
      <c r="C1301" s="146">
        <f t="shared" si="54"/>
        <v>-5.4132348001344477E-3</v>
      </c>
      <c r="D1301" s="143">
        <f>IF('##zz500##'!K1301="","",IF('##zz500##'!K1301="yes",D1300,IF('##zz500##'!T1301&lt;&gt;0,D1300*(1+'##zz500##'!T1301),D1300*(1+C1301))))</f>
        <v>6.0549263495952834</v>
      </c>
      <c r="E1301" s="6">
        <f t="shared" si="52"/>
        <v>0</v>
      </c>
      <c r="F1301" s="17">
        <f>D1301/MAX(D$240:D1301)-1</f>
        <v>-7.5648356031866371E-2</v>
      </c>
      <c r="G1301" s="66">
        <f>IF('##zz500##'!K1301="","",IF('##zz500##'!K1301="no",G1300*(1+E1301),IF('##zz500##'!T1301&lt;&gt;0,G1300*(1+'##zz500##'!T1301),G1300*(1+'##zz500##'!P1301))))</f>
        <v>22.570133273750848</v>
      </c>
      <c r="H1301" s="6">
        <f t="shared" si="53"/>
        <v>6.3186227043710019E-4</v>
      </c>
      <c r="I1301" s="17">
        <f>G1301/MAX(G$240:G1301)-1</f>
        <v>-0.11784640232914845</v>
      </c>
      <c r="N1301" s="20"/>
      <c r="O1301" s="20"/>
      <c r="S1301" s="192"/>
      <c r="Y1301" s="39"/>
      <c r="Z1301" s="39"/>
      <c r="AA1301" s="17"/>
      <c r="AC1301" s="142"/>
      <c r="AE1301" s="17"/>
      <c r="AG1301" s="66"/>
      <c r="AI1301" s="17"/>
    </row>
    <row r="1302" spans="1:36" x14ac:dyDescent="0.25">
      <c r="A1302" s="180">
        <f>IF('##zz500##'!B1302&lt;&gt;"",'##zz500##'!B1302,"")</f>
        <v>41051</v>
      </c>
      <c r="B1302" s="192">
        <v>18761.310000000001</v>
      </c>
      <c r="C1302" s="146">
        <f t="shared" si="54"/>
        <v>1.3821814344144867E-2</v>
      </c>
      <c r="D1302" s="143">
        <f>IF('##zz500##'!K1302="","",IF('##zz500##'!K1302="yes",D1301,IF('##zz500##'!T1302&lt;&gt;0,D1301*(1+'##zz500##'!T1302),D1301*(1+C1302))))</f>
        <v>6.0549263495952834</v>
      </c>
      <c r="E1302" s="6">
        <f t="shared" si="52"/>
        <v>0</v>
      </c>
      <c r="F1302" s="17">
        <f>D1302/MAX(D$240:D1302)-1</f>
        <v>-7.5648356031866371E-2</v>
      </c>
      <c r="G1302" s="66">
        <f>IF('##zz500##'!K1302="","",IF('##zz500##'!K1302="no",G1301*(1+E1302),IF('##zz500##'!T1302&lt;&gt;0,G1301*(1+'##zz500##'!T1302),G1301*(1+'##zz500##'!P1302))))</f>
        <v>22.214921859307175</v>
      </c>
      <c r="H1302" s="6">
        <f t="shared" si="53"/>
        <v>-1.5738117721120659E-2</v>
      </c>
      <c r="I1302" s="17">
        <f>G1302/MAX(G$240:G1302)-1</f>
        <v>-0.13172983949740247</v>
      </c>
      <c r="N1302" s="20"/>
      <c r="O1302" s="20"/>
      <c r="S1302" s="192"/>
      <c r="Y1302" s="39"/>
      <c r="Z1302" s="39"/>
      <c r="AA1302" s="17"/>
      <c r="AC1302" s="142"/>
      <c r="AE1302" s="17"/>
      <c r="AG1302" s="66"/>
      <c r="AI1302" s="17"/>
    </row>
    <row r="1303" spans="1:36" x14ac:dyDescent="0.25">
      <c r="A1303" s="180">
        <f>IF('##zz500##'!B1303&lt;&gt;"",'##zz500##'!B1303,"")</f>
        <v>41052</v>
      </c>
      <c r="B1303" s="192">
        <v>18704.39</v>
      </c>
      <c r="C1303" s="146">
        <f t="shared" si="54"/>
        <v>-3.0339032828732293E-3</v>
      </c>
      <c r="D1303" s="143">
        <f>IF('##zz500##'!K1303="","",IF('##zz500##'!K1303="yes",D1302,IF('##zz500##'!T1303&lt;&gt;0,D1302*(1+'##zz500##'!T1303),D1302*(1+C1303))))</f>
        <v>6.0549263495952834</v>
      </c>
      <c r="E1303" s="6">
        <f t="shared" si="52"/>
        <v>0</v>
      </c>
      <c r="F1303" s="17">
        <f>D1303/MAX(D$240:D1303)-1</f>
        <v>-7.5648356031866371E-2</v>
      </c>
      <c r="G1303" s="66">
        <f>IF('##zz500##'!K1303="","",IF('##zz500##'!K1303="no",G1302*(1+E1303),IF('##zz500##'!T1303&lt;&gt;0,G1302*(1+'##zz500##'!T1303),G1302*(1+'##zz500##'!P1303))))</f>
        <v>22.227672370230046</v>
      </c>
      <c r="H1303" s="6">
        <f t="shared" si="53"/>
        <v>5.7396154727085147E-4</v>
      </c>
      <c r="I1303" s="17">
        <f>G1303/MAX(G$240:G1303)-1</f>
        <v>-0.13123148581263122</v>
      </c>
      <c r="N1303" s="20"/>
      <c r="O1303" s="20"/>
      <c r="S1303" s="192"/>
      <c r="Y1303" s="39"/>
      <c r="Z1303" s="39"/>
      <c r="AA1303" s="17"/>
      <c r="AC1303" s="142"/>
      <c r="AE1303" s="17"/>
      <c r="AG1303" s="66"/>
      <c r="AI1303" s="17"/>
    </row>
    <row r="1304" spans="1:36" x14ac:dyDescent="0.25">
      <c r="A1304" s="180">
        <f>IF('##zz500##'!B1304&lt;&gt;"",'##zz500##'!B1304,"")</f>
        <v>41053</v>
      </c>
      <c r="B1304" s="192">
        <v>18462.650000000001</v>
      </c>
      <c r="C1304" s="146">
        <f t="shared" si="54"/>
        <v>-1.2924238641302765E-2</v>
      </c>
      <c r="D1304" s="143">
        <f>IF('##zz500##'!K1304="","",IF('##zz500##'!K1304="yes",D1303,IF('##zz500##'!T1304&lt;&gt;0,D1303*(1+'##zz500##'!T1304),D1303*(1+C1304))))</f>
        <v>6.0549263495952834</v>
      </c>
      <c r="E1304" s="6">
        <f t="shared" si="52"/>
        <v>0</v>
      </c>
      <c r="F1304" s="17">
        <f>D1304/MAX(D$240:D1304)-1</f>
        <v>-7.5648356031866371E-2</v>
      </c>
      <c r="G1304" s="66">
        <f>IF('##zz500##'!K1304="","",IF('##zz500##'!K1304="no",G1303*(1+E1304),IF('##zz500##'!T1304&lt;&gt;0,G1303*(1+'##zz500##'!T1304),G1303*(1+'##zz500##'!P1304))))</f>
        <v>22.412437514577778</v>
      </c>
      <c r="H1304" s="6">
        <f t="shared" si="53"/>
        <v>8.3123928259438706E-3</v>
      </c>
      <c r="I1304" s="17">
        <f>G1304/MAX(G$240:G1304)-1</f>
        <v>-0.12400994064789417</v>
      </c>
      <c r="N1304" s="20"/>
      <c r="O1304" s="20"/>
      <c r="S1304" s="192"/>
      <c r="Y1304" s="39"/>
      <c r="Z1304" s="39"/>
      <c r="AA1304" s="17"/>
      <c r="AC1304" s="142"/>
      <c r="AE1304" s="17"/>
      <c r="AG1304" s="66"/>
      <c r="AI1304" s="17"/>
    </row>
    <row r="1305" spans="1:36" x14ac:dyDescent="0.25">
      <c r="A1305" s="180">
        <f>IF('##zz500##'!B1305&lt;&gt;"",'##zz500##'!B1305,"")</f>
        <v>41054</v>
      </c>
      <c r="B1305" s="192">
        <v>18275.88</v>
      </c>
      <c r="C1305" s="146">
        <f t="shared" si="54"/>
        <v>-1.0116099259857125E-2</v>
      </c>
      <c r="D1305" s="143">
        <f>IF('##zz500##'!K1305="","",IF('##zz500##'!K1305="yes",D1304,IF('##zz500##'!T1305&lt;&gt;0,D1304*(1+'##zz500##'!T1305),D1304*(1+C1305))))</f>
        <v>6.0549263495952834</v>
      </c>
      <c r="E1305" s="6">
        <f t="shared" si="52"/>
        <v>0</v>
      </c>
      <c r="F1305" s="17">
        <f>D1305/MAX(D$240:D1305)-1</f>
        <v>-7.5648356031866371E-2</v>
      </c>
      <c r="G1305" s="66">
        <f>IF('##zz500##'!K1305="","",IF('##zz500##'!K1305="no",G1304*(1+E1305),IF('##zz500##'!T1305&lt;&gt;0,G1304*(1+'##zz500##'!T1305),G1304*(1+'##zz500##'!P1305))))</f>
        <v>22.671837764434521</v>
      </c>
      <c r="H1305" s="6">
        <f t="shared" si="53"/>
        <v>1.1573941910067553E-2</v>
      </c>
      <c r="I1305" s="17">
        <f>G1305/MAX(G$240:G1305)-1</f>
        <v>-0.11387128258715618</v>
      </c>
      <c r="N1305" s="20"/>
      <c r="O1305" s="20"/>
      <c r="S1305" s="192"/>
      <c r="Y1305" s="39"/>
      <c r="Z1305" s="39"/>
      <c r="AA1305" s="17"/>
      <c r="AC1305" s="142"/>
      <c r="AE1305" s="17"/>
      <c r="AG1305" s="66"/>
      <c r="AI1305" s="17"/>
    </row>
    <row r="1306" spans="1:36" x14ac:dyDescent="0.25">
      <c r="A1306" s="180">
        <f>IF('##zz500##'!B1306&lt;&gt;"",'##zz500##'!B1306,"")</f>
        <v>41057</v>
      </c>
      <c r="B1306" s="192">
        <v>18249.150000000001</v>
      </c>
      <c r="C1306" s="146">
        <f t="shared" si="54"/>
        <v>-1.4625834706728513E-3</v>
      </c>
      <c r="D1306" s="143">
        <f>IF('##zz500##'!K1306="","",IF('##zz500##'!K1306="yes",D1305,IF('##zz500##'!T1306&lt;&gt;0,D1305*(1+'##zz500##'!T1306),D1305*(1+C1306))))</f>
        <v>6.0549263495952834</v>
      </c>
      <c r="E1306" s="6">
        <f t="shared" si="52"/>
        <v>0</v>
      </c>
      <c r="F1306" s="17">
        <f>D1306/MAX(D$240:D1306)-1</f>
        <v>-7.5648356031866371E-2</v>
      </c>
      <c r="G1306" s="66">
        <f>IF('##zz500##'!K1306="","",IF('##zz500##'!K1306="no",G1305*(1+E1306),IF('##zz500##'!T1306&lt;&gt;0,G1305*(1+'##zz500##'!T1306),G1305*(1+'##zz500##'!P1306))))</f>
        <v>22.347929422991005</v>
      </c>
      <c r="H1306" s="6">
        <f t="shared" si="53"/>
        <v>-1.428681454097358E-2</v>
      </c>
      <c r="I1306" s="17">
        <f>G1306/MAX(G$240:G1306)-1</f>
        <v>-0.12653123923226428</v>
      </c>
      <c r="N1306" s="20"/>
      <c r="O1306" s="20"/>
      <c r="S1306" s="192"/>
      <c r="Y1306" s="39"/>
      <c r="Z1306" s="39"/>
      <c r="AA1306" s="17"/>
      <c r="AC1306" s="142"/>
      <c r="AE1306" s="17"/>
      <c r="AG1306" s="66"/>
      <c r="AI1306" s="17"/>
    </row>
    <row r="1307" spans="1:36" x14ac:dyDescent="0.25">
      <c r="A1307" s="180">
        <f>IF('##zz500##'!B1307&lt;&gt;"",'##zz500##'!B1307,"")</f>
        <v>41058</v>
      </c>
      <c r="B1307" s="192">
        <v>18490.05</v>
      </c>
      <c r="C1307" s="146">
        <f t="shared" si="54"/>
        <v>1.3200614823156043E-2</v>
      </c>
      <c r="D1307" s="143">
        <f>IF('##zz500##'!K1307="","",IF('##zz500##'!K1307="yes",D1306,IF('##zz500##'!T1307&lt;&gt;0,D1306*(1+'##zz500##'!T1307),D1306*(1+C1307))))</f>
        <v>6.0549263495952834</v>
      </c>
      <c r="E1307" s="6">
        <f t="shared" si="52"/>
        <v>0</v>
      </c>
      <c r="F1307" s="17">
        <f>D1307/MAX(D$240:D1307)-1</f>
        <v>-7.5648356031866371E-2</v>
      </c>
      <c r="G1307" s="66">
        <f>IF('##zz500##'!K1307="","",IF('##zz500##'!K1307="no",G1306*(1+E1307),IF('##zz500##'!T1307&lt;&gt;0,G1306*(1+'##zz500##'!T1307),G1306*(1+'##zz500##'!P1307))))</f>
        <v>22.006897245720413</v>
      </c>
      <c r="H1307" s="6">
        <f t="shared" si="53"/>
        <v>-1.526012414016964E-2</v>
      </c>
      <c r="I1307" s="17">
        <f>G1307/MAX(G$240:G1307)-1</f>
        <v>-0.13986048095413994</v>
      </c>
      <c r="N1307" s="20"/>
      <c r="O1307" s="20"/>
      <c r="S1307" s="192"/>
      <c r="Y1307" s="39"/>
      <c r="Z1307" s="39"/>
      <c r="AA1307" s="17"/>
      <c r="AC1307" s="142"/>
      <c r="AE1307" s="17"/>
      <c r="AG1307" s="66"/>
      <c r="AI1307" s="17"/>
    </row>
    <row r="1308" spans="1:36" x14ac:dyDescent="0.25">
      <c r="A1308" s="180">
        <f>IF('##zz500##'!B1308&lt;&gt;"",'##zz500##'!B1308,"")</f>
        <v>41059</v>
      </c>
      <c r="B1308" s="192">
        <v>18620.53</v>
      </c>
      <c r="C1308" s="146">
        <f t="shared" si="54"/>
        <v>7.0567683700151207E-3</v>
      </c>
      <c r="D1308" s="143">
        <f>IF('##zz500##'!K1308="","",IF('##zz500##'!K1308="yes",D1307,IF('##zz500##'!T1308&lt;&gt;0,D1307*(1+'##zz500##'!T1308),D1307*(1+C1308))))</f>
        <v>6.0541309199659912</v>
      </c>
      <c r="E1308" s="6">
        <f t="shared" si="52"/>
        <v>-1.3136900159738119E-4</v>
      </c>
      <c r="F1308" s="17">
        <f>D1308/MAX(D$240:D1308)-1</f>
        <v>-7.576978718445937E-2</v>
      </c>
      <c r="G1308" s="66">
        <f>IF('##zz500##'!K1308="","",IF('##zz500##'!K1308="no",G1307*(1+E1308),IF('##zz500##'!T1308&lt;&gt;0,G1307*(1+'##zz500##'!T1308),G1307*(1+'##zz500##'!P1308))))</f>
        <v>22.004006221600985</v>
      </c>
      <c r="H1308" s="6">
        <f t="shared" si="53"/>
        <v>-1.3136900159749221E-4</v>
      </c>
      <c r="I1308" s="17">
        <f>G1308/MAX(G$240:G1308)-1</f>
        <v>-0.13997347662399151</v>
      </c>
      <c r="N1308" s="20"/>
      <c r="O1308" s="20"/>
      <c r="S1308" s="192"/>
      <c r="Y1308" s="39"/>
      <c r="Z1308" s="39"/>
      <c r="AA1308" s="17"/>
      <c r="AC1308" s="142"/>
      <c r="AE1308" s="17"/>
      <c r="AF1308" s="14"/>
      <c r="AG1308" s="66"/>
      <c r="AI1308" s="17"/>
      <c r="AJ1308" s="14"/>
    </row>
    <row r="1309" spans="1:36" x14ac:dyDescent="0.25">
      <c r="A1309" s="180">
        <f>IF('##zz500##'!B1309&lt;&gt;"",'##zz500##'!B1309,"")</f>
        <v>41060</v>
      </c>
      <c r="B1309" s="192">
        <v>18826.8</v>
      </c>
      <c r="C1309" s="146">
        <f t="shared" si="54"/>
        <v>1.1077557942765326E-2</v>
      </c>
      <c r="D1309" s="143">
        <f>IF('##zz500##'!K1309="","",IF('##zz500##'!K1309="yes",D1308,IF('##zz500##'!T1309&lt;&gt;0,D1308*(1+'##zz500##'!T1309),D1308*(1+C1309))))</f>
        <v>6.044362161260727</v>
      </c>
      <c r="E1309" s="6">
        <f t="shared" si="52"/>
        <v>-1.6135691207217473E-3</v>
      </c>
      <c r="F1309" s="17">
        <f>D1309/MAX(D$240:D1309)-1</f>
        <v>-7.7261096516296757E-2</v>
      </c>
      <c r="G1309" s="66">
        <f>IF('##zz500##'!K1309="","",IF('##zz500##'!K1309="no",G1308*(1+E1309),IF('##zz500##'!T1309&lt;&gt;0,G1308*(1+'##zz500##'!T1309),G1308*(1+'##zz500##'!P1309))))</f>
        <v>21.968501236629642</v>
      </c>
      <c r="H1309" s="6">
        <f t="shared" si="53"/>
        <v>-1.6135691207216363E-3</v>
      </c>
      <c r="I1309" s="17">
        <f>G1309/MAX(G$240:G1309)-1</f>
        <v>-0.14136118886511273</v>
      </c>
      <c r="N1309" s="20"/>
      <c r="O1309" s="20"/>
      <c r="S1309" s="192"/>
      <c r="Y1309" s="39"/>
      <c r="Z1309" s="39"/>
      <c r="AA1309" s="17"/>
      <c r="AC1309" s="142"/>
      <c r="AE1309" s="17"/>
      <c r="AG1309" s="66"/>
      <c r="AI1309" s="17"/>
    </row>
    <row r="1310" spans="1:36" x14ac:dyDescent="0.25">
      <c r="A1310" s="180">
        <f>IF('##zz500##'!B1310&lt;&gt;"",'##zz500##'!B1310,"")</f>
        <v>41061</v>
      </c>
      <c r="B1310" s="192">
        <v>18776.349999999999</v>
      </c>
      <c r="C1310" s="146">
        <f t="shared" si="54"/>
        <v>-2.6796906537489562E-3</v>
      </c>
      <c r="D1310" s="143">
        <f>IF('##zz500##'!K1310="","",IF('##zz500##'!K1310="yes",D1309,IF('##zz500##'!T1310&lt;&gt;0,D1309*(1+'##zz500##'!T1310),D1309*(1+C1310))))</f>
        <v>6.0320293308776796</v>
      </c>
      <c r="E1310" s="6">
        <f t="shared" si="52"/>
        <v>-2.0403857436092077E-3</v>
      </c>
      <c r="F1310" s="17">
        <f>D1310/MAX(D$240:D1310)-1</f>
        <v>-7.9143839820038475E-2</v>
      </c>
      <c r="G1310" s="66">
        <f>IF('##zz500##'!K1310="","",IF('##zz500##'!K1310="no",G1309*(1+E1310),IF('##zz500##'!T1310&lt;&gt;0,G1309*(1+'##zz500##'!T1310),G1309*(1+'##zz500##'!P1310))))</f>
        <v>21.923677019897962</v>
      </c>
      <c r="H1310" s="6">
        <f t="shared" si="53"/>
        <v>-2.0403857436092077E-3</v>
      </c>
      <c r="I1310" s="17">
        <f>G1310/MAX(G$240:G1310)-1</f>
        <v>-0.14311314325426183</v>
      </c>
      <c r="N1310" s="20"/>
      <c r="O1310" s="20"/>
      <c r="S1310" s="192"/>
      <c r="Y1310" s="39"/>
      <c r="Z1310" s="39"/>
      <c r="AA1310" s="17"/>
      <c r="AC1310" s="142"/>
      <c r="AE1310" s="17"/>
      <c r="AG1310" s="66"/>
      <c r="AI1310" s="17"/>
    </row>
    <row r="1311" spans="1:36" x14ac:dyDescent="0.25">
      <c r="A1311" s="180">
        <f>IF('##zz500##'!B1311&lt;&gt;"",'##zz500##'!B1311,"")</f>
        <v>41064</v>
      </c>
      <c r="B1311" s="192">
        <v>18099.07</v>
      </c>
      <c r="C1311" s="146">
        <f t="shared" si="54"/>
        <v>-3.6070908350131936E-2</v>
      </c>
      <c r="D1311" s="143">
        <f>IF('##zz500##'!K1311="","",IF('##zz500##'!K1311="yes",D1310,IF('##zz500##'!T1311&lt;&gt;0,D1310*(1+'##zz500##'!T1311),D1310*(1+C1311))))</f>
        <v>6.0320293308776796</v>
      </c>
      <c r="E1311" s="6">
        <f t="shared" si="52"/>
        <v>0</v>
      </c>
      <c r="F1311" s="17">
        <f>D1311/MAX(D$240:D1311)-1</f>
        <v>-7.9143839820038475E-2</v>
      </c>
      <c r="G1311" s="66">
        <f>IF('##zz500##'!K1311="","",IF('##zz500##'!K1311="no",G1310*(1+E1311),IF('##zz500##'!T1311&lt;&gt;0,G1310*(1+'##zz500##'!T1311),G1310*(1+'##zz500##'!P1311))))</f>
        <v>22.641675041751721</v>
      </c>
      <c r="H1311" s="6">
        <f t="shared" si="53"/>
        <v>3.2749890504321089E-2</v>
      </c>
      <c r="I1311" s="17">
        <f>G1311/MAX(G$240:G1311)-1</f>
        <v>-0.11505019252124704</v>
      </c>
      <c r="N1311" s="20"/>
      <c r="O1311" s="20"/>
      <c r="S1311" s="192"/>
      <c r="Y1311" s="39"/>
      <c r="Z1311" s="39"/>
      <c r="AA1311" s="17"/>
      <c r="AC1311" s="142"/>
      <c r="AE1311" s="17"/>
      <c r="AG1311" s="66"/>
      <c r="AI1311" s="17"/>
    </row>
    <row r="1312" spans="1:36" x14ac:dyDescent="0.25">
      <c r="A1312" s="180">
        <f>IF('##zz500##'!B1312&lt;&gt;"",'##zz500##'!B1312,"")</f>
        <v>41065</v>
      </c>
      <c r="B1312" s="192">
        <v>18128.32</v>
      </c>
      <c r="C1312" s="146">
        <f t="shared" si="54"/>
        <v>1.6161051368936974E-3</v>
      </c>
      <c r="D1312" s="143">
        <f>IF('##zz500##'!K1312="","",IF('##zz500##'!K1312="yes",D1311,IF('##zz500##'!T1312&lt;&gt;0,D1311*(1+'##zz500##'!T1312),D1311*(1+C1312))))</f>
        <v>6.0320293308776796</v>
      </c>
      <c r="E1312" s="6">
        <f t="shared" si="52"/>
        <v>0</v>
      </c>
      <c r="F1312" s="17">
        <f>D1312/MAX(D$240:D1312)-1</f>
        <v>-7.9143839820038475E-2</v>
      </c>
      <c r="G1312" s="66">
        <f>IF('##zz500##'!K1312="","",IF('##zz500##'!K1312="no",G1311*(1+E1312),IF('##zz500##'!T1312&lt;&gt;0,G1311*(1+'##zz500##'!T1312),G1311*(1+'##zz500##'!P1312))))</f>
        <v>22.66793126037593</v>
      </c>
      <c r="H1312" s="6">
        <f t="shared" si="53"/>
        <v>1.1596411738881152E-3</v>
      </c>
      <c r="I1312" s="17">
        <f>G1312/MAX(G$240:G1312)-1</f>
        <v>-0.11402396828767036</v>
      </c>
      <c r="N1312" s="20"/>
      <c r="O1312" s="20"/>
      <c r="S1312" s="192"/>
      <c r="Y1312" s="39"/>
      <c r="Z1312" s="39"/>
      <c r="AA1312" s="17"/>
      <c r="AC1312" s="142"/>
      <c r="AE1312" s="17"/>
      <c r="AG1312" s="66"/>
      <c r="AI1312" s="17"/>
    </row>
    <row r="1313" spans="1:36" x14ac:dyDescent="0.25">
      <c r="A1313" s="180">
        <f>IF('##zz500##'!B1313&lt;&gt;"",'##zz500##'!B1313,"")</f>
        <v>41066</v>
      </c>
      <c r="B1313" s="192">
        <v>18114.68</v>
      </c>
      <c r="C1313" s="146">
        <f t="shared" si="54"/>
        <v>-7.5241390266722608E-4</v>
      </c>
      <c r="D1313" s="143">
        <f>IF('##zz500##'!K1313="","",IF('##zz500##'!K1313="yes",D1312,IF('##zz500##'!T1313&lt;&gt;0,D1312*(1+'##zz500##'!T1313),D1312*(1+C1313))))</f>
        <v>6.0320293308776796</v>
      </c>
      <c r="E1313" s="6">
        <f t="shared" si="52"/>
        <v>0</v>
      </c>
      <c r="F1313" s="17">
        <f>D1313/MAX(D$240:D1313)-1</f>
        <v>-7.9143839820038475E-2</v>
      </c>
      <c r="G1313" s="66">
        <f>IF('##zz500##'!K1313="","",IF('##zz500##'!K1313="no",G1312*(1+E1313),IF('##zz500##'!T1313&lt;&gt;0,G1312*(1+'##zz500##'!T1313),G1312*(1+'##zz500##'!P1313))))</f>
        <v>22.777272897670596</v>
      </c>
      <c r="H1313" s="6">
        <f t="shared" si="53"/>
        <v>4.8236266485330859E-3</v>
      </c>
      <c r="I1313" s="17">
        <f>G1313/MAX(G$240:G1313)-1</f>
        <v>-0.10975035069114125</v>
      </c>
      <c r="N1313" s="20"/>
      <c r="O1313" s="20"/>
      <c r="S1313" s="192"/>
      <c r="Y1313" s="39"/>
      <c r="Z1313" s="39"/>
      <c r="AA1313" s="17"/>
      <c r="AC1313" s="142"/>
      <c r="AE1313" s="17"/>
      <c r="AG1313" s="66"/>
      <c r="AI1313" s="17"/>
    </row>
    <row r="1314" spans="1:36" x14ac:dyDescent="0.25">
      <c r="A1314" s="180">
        <f>IF('##zz500##'!B1314&lt;&gt;"",'##zz500##'!B1314,"")</f>
        <v>41067</v>
      </c>
      <c r="B1314" s="192">
        <v>18126.669999999998</v>
      </c>
      <c r="C1314" s="146">
        <f t="shared" si="54"/>
        <v>6.6189411019124123E-4</v>
      </c>
      <c r="D1314" s="143">
        <f>IF('##zz500##'!K1314="","",IF('##zz500##'!K1314="yes",D1313,IF('##zz500##'!T1314&lt;&gt;0,D1313*(1+'##zz500##'!T1314),D1313*(1+C1314))))</f>
        <v>6.0320293308776796</v>
      </c>
      <c r="E1314" s="6">
        <f t="shared" si="52"/>
        <v>0</v>
      </c>
      <c r="F1314" s="17">
        <f>D1314/MAX(D$240:D1314)-1</f>
        <v>-7.9143839820038475E-2</v>
      </c>
      <c r="G1314" s="66">
        <f>IF('##zz500##'!K1314="","",IF('##zz500##'!K1314="no",G1313*(1+E1314),IF('##zz500##'!T1314&lt;&gt;0,G1313*(1+'##zz500##'!T1314),G1313*(1+'##zz500##'!P1314))))</f>
        <v>22.89760747460987</v>
      </c>
      <c r="H1314" s="6">
        <f t="shared" si="53"/>
        <v>5.2830985289542554E-3</v>
      </c>
      <c r="I1314" s="17">
        <f>G1314/MAX(G$240:G1314)-1</f>
        <v>-0.10504707407847547</v>
      </c>
      <c r="N1314" s="20"/>
      <c r="O1314" s="20"/>
      <c r="S1314" s="192"/>
      <c r="Y1314" s="39"/>
      <c r="Z1314" s="39"/>
      <c r="AA1314" s="17"/>
      <c r="AC1314" s="142"/>
      <c r="AE1314" s="17"/>
      <c r="AG1314" s="66"/>
      <c r="AI1314" s="17"/>
    </row>
    <row r="1315" spans="1:36" x14ac:dyDescent="0.25">
      <c r="A1315" s="180">
        <f>IF('##zz500##'!B1315&lt;&gt;"",'##zz500##'!B1315,"")</f>
        <v>41068</v>
      </c>
      <c r="B1315" s="192">
        <v>18251.25</v>
      </c>
      <c r="C1315" s="146">
        <f t="shared" si="54"/>
        <v>6.872746069741531E-3</v>
      </c>
      <c r="D1315" s="143">
        <f>IF('##zz500##'!K1315="","",IF('##zz500##'!K1315="yes",D1314,IF('##zz500##'!T1315&lt;&gt;0,D1314*(1+'##zz500##'!T1315),D1314*(1+C1315))))</f>
        <v>6.0320293308776796</v>
      </c>
      <c r="E1315" s="6">
        <f t="shared" si="52"/>
        <v>0</v>
      </c>
      <c r="F1315" s="17">
        <f>D1315/MAX(D$240:D1315)-1</f>
        <v>-7.9143839820038475E-2</v>
      </c>
      <c r="G1315" s="66">
        <f>IF('##zz500##'!K1315="","",IF('##zz500##'!K1315="no",G1314*(1+E1315),IF('##zz500##'!T1315&lt;&gt;0,G1314*(1+'##zz500##'!T1315),G1314*(1+'##zz500##'!P1315))))</f>
        <v>23.006176638317207</v>
      </c>
      <c r="H1315" s="6">
        <f t="shared" si="53"/>
        <v>4.7415068944527405E-3</v>
      </c>
      <c r="I1315" s="17">
        <f>G1315/MAX(G$240:G1315)-1</f>
        <v>-0.1008036486100079</v>
      </c>
      <c r="N1315" s="20"/>
      <c r="O1315" s="20"/>
      <c r="S1315" s="192"/>
      <c r="Y1315" s="39"/>
      <c r="Z1315" s="39"/>
      <c r="AA1315" s="17"/>
      <c r="AC1315" s="142"/>
      <c r="AE1315" s="17"/>
      <c r="AG1315" s="66"/>
      <c r="AI1315" s="17"/>
    </row>
    <row r="1316" spans="1:36" x14ac:dyDescent="0.25">
      <c r="A1316" s="180">
        <f>IF('##zz500##'!B1316&lt;&gt;"",'##zz500##'!B1316,"")</f>
        <v>41071</v>
      </c>
      <c r="B1316" s="192">
        <v>18667.03</v>
      </c>
      <c r="C1316" s="146">
        <f t="shared" si="54"/>
        <v>2.2780905417437047E-2</v>
      </c>
      <c r="D1316" s="143">
        <f>IF('##zz500##'!K1316="","",IF('##zz500##'!K1316="yes",D1315,IF('##zz500##'!T1316&lt;&gt;0,D1315*(1+'##zz500##'!T1316),D1315*(1+C1316))))</f>
        <v>6.0320293308776796</v>
      </c>
      <c r="E1316" s="6">
        <f t="shared" si="52"/>
        <v>0</v>
      </c>
      <c r="F1316" s="17">
        <f>D1316/MAX(D$240:D1316)-1</f>
        <v>-7.9143839820038475E-2</v>
      </c>
      <c r="G1316" s="66">
        <f>IF('##zz500##'!K1316="","",IF('##zz500##'!K1316="no",G1315*(1+E1316),IF('##zz500##'!T1316&lt;&gt;0,G1315*(1+'##zz500##'!T1316),G1315*(1+'##zz500##'!P1316))))</f>
        <v>22.579187225769878</v>
      </c>
      <c r="H1316" s="6">
        <f t="shared" si="53"/>
        <v>-1.8559772849703782E-2</v>
      </c>
      <c r="I1316" s="17">
        <f>G1316/MAX(G$240:G1316)-1</f>
        <v>-0.11749252863908854</v>
      </c>
      <c r="N1316" s="20"/>
      <c r="O1316" s="20"/>
      <c r="S1316" s="192"/>
      <c r="Y1316" s="39"/>
      <c r="Z1316" s="39"/>
      <c r="AA1316" s="17"/>
      <c r="AC1316" s="142"/>
      <c r="AE1316" s="17"/>
      <c r="AG1316" s="66"/>
      <c r="AI1316" s="17"/>
    </row>
    <row r="1317" spans="1:36" x14ac:dyDescent="0.25">
      <c r="A1317" s="180">
        <f>IF('##zz500##'!B1317&lt;&gt;"",'##zz500##'!B1317,"")</f>
        <v>41072</v>
      </c>
      <c r="B1317" s="192">
        <v>18545.37</v>
      </c>
      <c r="C1317" s="146">
        <f t="shared" si="54"/>
        <v>-6.5173731439870375E-3</v>
      </c>
      <c r="D1317" s="143">
        <f>IF('##zz500##'!K1317="","",IF('##zz500##'!K1317="yes",D1316,IF('##zz500##'!T1317&lt;&gt;0,D1316*(1+'##zz500##'!T1317),D1316*(1+C1317))))</f>
        <v>6.0320293308776796</v>
      </c>
      <c r="E1317" s="6">
        <f t="shared" si="52"/>
        <v>0</v>
      </c>
      <c r="F1317" s="17">
        <f>D1317/MAX(D$240:D1317)-1</f>
        <v>-7.9143839820038475E-2</v>
      </c>
      <c r="G1317" s="66">
        <f>IF('##zz500##'!K1317="","",IF('##zz500##'!K1317="no",G1316*(1+E1317),IF('##zz500##'!T1317&lt;&gt;0,G1316*(1+'##zz500##'!T1317),G1316*(1+'##zz500##'!P1317))))</f>
        <v>22.715521528897952</v>
      </c>
      <c r="H1317" s="6">
        <f t="shared" si="53"/>
        <v>6.0380518468119426E-3</v>
      </c>
      <c r="I1317" s="17">
        <f>G1317/MAX(G$240:G1317)-1</f>
        <v>-0.11216390277181243</v>
      </c>
      <c r="N1317" s="20"/>
      <c r="O1317" s="20"/>
      <c r="S1317" s="192"/>
      <c r="Y1317" s="39"/>
      <c r="Z1317" s="39"/>
      <c r="AA1317" s="17"/>
      <c r="AC1317" s="142"/>
      <c r="AE1317" s="17"/>
      <c r="AG1317" s="66"/>
      <c r="AI1317" s="17"/>
    </row>
    <row r="1318" spans="1:36" x14ac:dyDescent="0.25">
      <c r="A1318" s="180">
        <f>IF('##zz500##'!B1318&lt;&gt;"",'##zz500##'!B1318,"")</f>
        <v>41073</v>
      </c>
      <c r="B1318" s="192">
        <v>18938.63</v>
      </c>
      <c r="C1318" s="146">
        <f t="shared" si="54"/>
        <v>2.1205292749618909E-2</v>
      </c>
      <c r="D1318" s="143">
        <f>IF('##zz500##'!K1318="","",IF('##zz500##'!K1318="yes",D1317,IF('##zz500##'!T1318&lt;&gt;0,D1317*(1+'##zz500##'!T1318),D1317*(1+C1318))))</f>
        <v>6.0320293308776796</v>
      </c>
      <c r="E1318" s="6">
        <f t="shared" si="52"/>
        <v>0</v>
      </c>
      <c r="F1318" s="17">
        <f>D1318/MAX(D$240:D1318)-1</f>
        <v>-7.9143839820038475E-2</v>
      </c>
      <c r="G1318" s="66">
        <f>IF('##zz500##'!K1318="","",IF('##zz500##'!K1318="no",G1317*(1+E1318),IF('##zz500##'!T1318&lt;&gt;0,G1317*(1+'##zz500##'!T1318),G1317*(1+'##zz500##'!P1318))))</f>
        <v>22.29695396096421</v>
      </c>
      <c r="H1318" s="6">
        <f t="shared" si="53"/>
        <v>-1.84265004614248E-2</v>
      </c>
      <c r="I1318" s="17">
        <f>G1318/MAX(G$240:G1318)-1</f>
        <v>-0.12852361502705711</v>
      </c>
      <c r="N1318" s="20"/>
      <c r="O1318" s="20"/>
      <c r="S1318" s="192"/>
      <c r="Y1318" s="39"/>
      <c r="Z1318" s="39"/>
      <c r="AA1318" s="17"/>
      <c r="AC1318" s="142"/>
      <c r="AE1318" s="17"/>
      <c r="AG1318" s="66"/>
      <c r="AI1318" s="17"/>
    </row>
    <row r="1319" spans="1:36" x14ac:dyDescent="0.25">
      <c r="A1319" s="180">
        <f>IF('##zz500##'!B1319&lt;&gt;"",'##zz500##'!B1319,"")</f>
        <v>41074</v>
      </c>
      <c r="B1319" s="192">
        <v>18888.240000000002</v>
      </c>
      <c r="C1319" s="146">
        <f t="shared" si="54"/>
        <v>-2.6606993219677744E-3</v>
      </c>
      <c r="D1319" s="143">
        <f>IF('##zz500##'!K1319="","",IF('##zz500##'!K1319="yes",D1318,IF('##zz500##'!T1319&lt;&gt;0,D1318*(1+'##zz500##'!T1319),D1318*(1+C1319))))</f>
        <v>6.0320293308776796</v>
      </c>
      <c r="E1319" s="6">
        <f t="shared" si="52"/>
        <v>0</v>
      </c>
      <c r="F1319" s="17">
        <f>D1319/MAX(D$240:D1319)-1</f>
        <v>-7.9143839820038475E-2</v>
      </c>
      <c r="G1319" s="66">
        <f>IF('##zz500##'!K1319="","",IF('##zz500##'!K1319="no",G1318*(1+E1319),IF('##zz500##'!T1319&lt;&gt;0,G1318*(1+'##zz500##'!T1319),G1318*(1+'##zz500##'!P1319))))</f>
        <v>22.431468140832553</v>
      </c>
      <c r="H1319" s="6">
        <f t="shared" si="53"/>
        <v>6.03285005224663E-3</v>
      </c>
      <c r="I1319" s="17">
        <f>G1319/MAX(G$240:G1319)-1</f>
        <v>-0.12326612867244147</v>
      </c>
      <c r="N1319" s="20"/>
      <c r="O1319" s="20"/>
      <c r="S1319" s="192"/>
      <c r="Y1319" s="39"/>
      <c r="Z1319" s="39"/>
      <c r="AA1319" s="17"/>
      <c r="AC1319" s="142"/>
      <c r="AE1319" s="17"/>
      <c r="AG1319" s="66"/>
      <c r="AI1319" s="17"/>
    </row>
    <row r="1320" spans="1:36" x14ac:dyDescent="0.25">
      <c r="A1320" s="180">
        <f>IF('##zz500##'!B1320&lt;&gt;"",'##zz500##'!B1320,"")</f>
        <v>41075</v>
      </c>
      <c r="B1320" s="192">
        <v>19059.87</v>
      </c>
      <c r="C1320" s="146">
        <f t="shared" si="54"/>
        <v>9.0866062692975813E-3</v>
      </c>
      <c r="D1320" s="143">
        <f>IF('##zz500##'!K1320="","",IF('##zz500##'!K1320="yes",D1319,IF('##zz500##'!T1320&lt;&gt;0,D1319*(1+'##zz500##'!T1320),D1319*(1+C1320))))</f>
        <v>6.0320293308776796</v>
      </c>
      <c r="E1320" s="6">
        <f t="shared" si="52"/>
        <v>0</v>
      </c>
      <c r="F1320" s="17">
        <f>D1320/MAX(D$240:D1320)-1</f>
        <v>-7.9143839820038475E-2</v>
      </c>
      <c r="G1320" s="66">
        <f>IF('##zz500##'!K1320="","",IF('##zz500##'!K1320="no",G1319*(1+E1320),IF('##zz500##'!T1320&lt;&gt;0,G1319*(1+'##zz500##'!T1320),G1319*(1+'##zz500##'!P1320))))</f>
        <v>22.454312840106216</v>
      </c>
      <c r="H1320" s="6">
        <f t="shared" si="53"/>
        <v>1.0184219387796567E-3</v>
      </c>
      <c r="I1320" s="17">
        <f>G1320/MAX(G$240:G1320)-1</f>
        <v>-0.12237324366341018</v>
      </c>
      <c r="N1320" s="20"/>
      <c r="O1320" s="20"/>
      <c r="S1320" s="192"/>
      <c r="Y1320" s="39"/>
      <c r="Z1320" s="39"/>
      <c r="AA1320" s="17"/>
      <c r="AC1320" s="142"/>
      <c r="AE1320" s="17"/>
      <c r="AG1320" s="66"/>
      <c r="AI1320" s="17"/>
    </row>
    <row r="1321" spans="1:36" x14ac:dyDescent="0.25">
      <c r="A1321" s="180">
        <f>IF('##zz500##'!B1321&lt;&gt;"",'##zz500##'!B1321,"")</f>
        <v>41078</v>
      </c>
      <c r="B1321" s="192">
        <v>19270.080000000002</v>
      </c>
      <c r="C1321" s="146">
        <f t="shared" si="54"/>
        <v>1.1028931467003789E-2</v>
      </c>
      <c r="D1321" s="143">
        <f>IF('##zz500##'!K1321="","",IF('##zz500##'!K1321="yes",D1320,IF('##zz500##'!T1321&lt;&gt;0,D1320*(1+'##zz500##'!T1321),D1320*(1+C1321))))</f>
        <v>6.0320293308776796</v>
      </c>
      <c r="E1321" s="6">
        <f t="shared" si="52"/>
        <v>0</v>
      </c>
      <c r="F1321" s="17">
        <f>D1321/MAX(D$240:D1321)-1</f>
        <v>-7.9143839820038475E-2</v>
      </c>
      <c r="G1321" s="66">
        <f>IF('##zz500##'!K1321="","",IF('##zz500##'!K1321="no",G1320*(1+E1321),IF('##zz500##'!T1321&lt;&gt;0,G1320*(1+'##zz500##'!T1321),G1320*(1+'##zz500##'!P1321))))</f>
        <v>22.234384273323244</v>
      </c>
      <c r="H1321" s="6">
        <f t="shared" si="53"/>
        <v>-9.7944910783531736E-3</v>
      </c>
      <c r="I1321" s="17">
        <f>G1321/MAX(G$240:G1321)-1</f>
        <v>-0.13096915109847296</v>
      </c>
      <c r="N1321" s="20"/>
      <c r="O1321" s="20"/>
      <c r="S1321" s="192"/>
      <c r="Y1321" s="39"/>
      <c r="Z1321" s="39"/>
      <c r="AA1321" s="17"/>
      <c r="AC1321" s="142"/>
      <c r="AE1321" s="17"/>
      <c r="AG1321" s="66"/>
      <c r="AI1321" s="17"/>
    </row>
    <row r="1322" spans="1:36" x14ac:dyDescent="0.25">
      <c r="A1322" s="180">
        <f>IF('##zz500##'!B1322&lt;&gt;"",'##zz500##'!B1322,"")</f>
        <v>41079</v>
      </c>
      <c r="B1322" s="192">
        <v>19302.62</v>
      </c>
      <c r="C1322" s="146">
        <f t="shared" si="54"/>
        <v>1.6886281738319742E-3</v>
      </c>
      <c r="D1322" s="143">
        <f>IF('##zz500##'!K1322="","",IF('##zz500##'!K1322="yes",D1321,IF('##zz500##'!T1322&lt;&gt;0,D1321*(1+'##zz500##'!T1322),D1321*(1+C1322))))</f>
        <v>6.0320293308776796</v>
      </c>
      <c r="E1322" s="6">
        <f t="shared" si="52"/>
        <v>0</v>
      </c>
      <c r="F1322" s="17">
        <f>D1322/MAX(D$240:D1322)-1</f>
        <v>-7.9143839820038475E-2</v>
      </c>
      <c r="G1322" s="66">
        <f>IF('##zz500##'!K1322="","",IF('##zz500##'!K1322="no",G1321*(1+E1322),IF('##zz500##'!T1322&lt;&gt;0,G1321*(1+'##zz500##'!T1322),G1321*(1+'##zz500##'!P1322))))</f>
        <v>22.395919709297345</v>
      </c>
      <c r="H1322" s="6">
        <f t="shared" si="53"/>
        <v>7.2651184754377596E-3</v>
      </c>
      <c r="I1322" s="17">
        <f>G1322/MAX(G$240:G1322)-1</f>
        <v>-0.12465553902239312</v>
      </c>
      <c r="N1322" s="20"/>
      <c r="O1322" s="20"/>
      <c r="S1322" s="192"/>
      <c r="Y1322" s="39"/>
      <c r="Z1322" s="39"/>
      <c r="AA1322" s="17"/>
      <c r="AC1322" s="142"/>
      <c r="AE1322" s="17"/>
      <c r="AG1322" s="66"/>
      <c r="AI1322" s="17"/>
    </row>
    <row r="1323" spans="1:36" x14ac:dyDescent="0.25">
      <c r="A1323" s="180">
        <f>IF('##zz500##'!B1323&lt;&gt;"",'##zz500##'!B1323,"")</f>
        <v>41080</v>
      </c>
      <c r="B1323" s="192">
        <v>19410.93</v>
      </c>
      <c r="C1323" s="146">
        <f t="shared" si="54"/>
        <v>5.6111553768349864E-3</v>
      </c>
      <c r="D1323" s="143">
        <f>IF('##zz500##'!K1323="","",IF('##zz500##'!K1323="yes",D1322,IF('##zz500##'!T1323&lt;&gt;0,D1322*(1+'##zz500##'!T1323),D1322*(1+C1323))))</f>
        <v>6.0320293308776796</v>
      </c>
      <c r="E1323" s="6">
        <f t="shared" si="52"/>
        <v>0</v>
      </c>
      <c r="F1323" s="17">
        <f>D1323/MAX(D$240:D1323)-1</f>
        <v>-7.9143839820038475E-2</v>
      </c>
      <c r="G1323" s="66">
        <f>IF('##zz500##'!K1323="","",IF('##zz500##'!K1323="no",G1322*(1+E1323),IF('##zz500##'!T1323&lt;&gt;0,G1322*(1+'##zz500##'!T1323),G1322*(1+'##zz500##'!P1323))))</f>
        <v>22.529819140685969</v>
      </c>
      <c r="H1323" s="6">
        <f t="shared" si="53"/>
        <v>5.9787422497785681E-3</v>
      </c>
      <c r="I1323" s="17">
        <f>G1323/MAX(G$240:G1323)-1</f>
        <v>-0.11942208011043676</v>
      </c>
      <c r="N1323" s="20"/>
      <c r="O1323" s="20"/>
      <c r="S1323" s="192"/>
      <c r="Y1323" s="39"/>
      <c r="Z1323" s="39"/>
      <c r="AA1323" s="17"/>
      <c r="AC1323" s="142"/>
      <c r="AE1323" s="17"/>
      <c r="AG1323" s="66"/>
      <c r="AI1323" s="17"/>
    </row>
    <row r="1324" spans="1:36" x14ac:dyDescent="0.25">
      <c r="A1324" s="180">
        <f>IF('##zz500##'!B1324&lt;&gt;"",'##zz500##'!B1324,"")</f>
        <v>41081</v>
      </c>
      <c r="B1324" s="192">
        <v>19108.93</v>
      </c>
      <c r="C1324" s="146">
        <f t="shared" si="54"/>
        <v>-1.5558244762100548E-2</v>
      </c>
      <c r="D1324" s="143">
        <f>IF('##zz500##'!K1324="","",IF('##zz500##'!K1324="yes",D1323,IF('##zz500##'!T1324&lt;&gt;0,D1323*(1+'##zz500##'!T1324),D1323*(1+C1324))))</f>
        <v>6.0320293308776796</v>
      </c>
      <c r="E1324" s="6">
        <f t="shared" si="52"/>
        <v>0</v>
      </c>
      <c r="F1324" s="17">
        <f>D1324/MAX(D$240:D1324)-1</f>
        <v>-7.9143839820038475E-2</v>
      </c>
      <c r="G1324" s="66">
        <f>IF('##zz500##'!K1324="","",IF('##zz500##'!K1324="no",G1323*(1+E1324),IF('##zz500##'!T1324&lt;&gt;0,G1323*(1+'##zz500##'!T1324),G1323*(1+'##zz500##'!P1324))))</f>
        <v>22.810195675952162</v>
      </c>
      <c r="H1324" s="6">
        <f t="shared" si="53"/>
        <v>1.2444686462656396E-2</v>
      </c>
      <c r="I1324" s="17">
        <f>G1324/MAX(G$240:G1324)-1</f>
        <v>-0.10846356399147294</v>
      </c>
      <c r="N1324" s="20"/>
      <c r="O1324" s="20"/>
      <c r="S1324" s="192"/>
      <c r="Y1324" s="39"/>
      <c r="Z1324" s="39"/>
      <c r="AA1324" s="17"/>
      <c r="AC1324" s="142"/>
      <c r="AE1324" s="17"/>
      <c r="AG1324" s="66"/>
      <c r="AI1324" s="17"/>
    </row>
    <row r="1325" spans="1:36" x14ac:dyDescent="0.25">
      <c r="A1325" s="180">
        <f>IF('##zz500##'!B1325&lt;&gt;"",'##zz500##'!B1325,"")</f>
        <v>41085</v>
      </c>
      <c r="B1325" s="192">
        <v>18716.07</v>
      </c>
      <c r="C1325" s="146">
        <f t="shared" si="54"/>
        <v>-2.0558974259678675E-2</v>
      </c>
      <c r="D1325" s="143">
        <f>IF('##zz500##'!K1325="","",IF('##zz500##'!K1325="yes",D1324,IF('##zz500##'!T1325&lt;&gt;0,D1324*(1+'##zz500##'!T1325),D1324*(1+C1325))))</f>
        <v>6.0320293308776796</v>
      </c>
      <c r="E1325" s="6">
        <f t="shared" si="52"/>
        <v>0</v>
      </c>
      <c r="F1325" s="17">
        <f>D1325/MAX(D$240:D1325)-1</f>
        <v>-7.9143839820038475E-2</v>
      </c>
      <c r="G1325" s="66">
        <f>IF('##zz500##'!K1325="","",IF('##zz500##'!K1325="no",G1324*(1+E1325),IF('##zz500##'!T1325&lt;&gt;0,G1324*(1+'##zz500##'!T1325),G1324*(1+'##zz500##'!P1325))))</f>
        <v>23.430945227994041</v>
      </c>
      <c r="H1325" s="6">
        <f t="shared" si="53"/>
        <v>2.7213688162101457E-2</v>
      </c>
      <c r="I1325" s="17">
        <f>G1325/MAX(G$240:G1325)-1</f>
        <v>-8.4201569436785473E-2</v>
      </c>
      <c r="N1325" s="20"/>
      <c r="O1325" s="20"/>
      <c r="S1325" s="192"/>
      <c r="Y1325" s="39"/>
      <c r="Z1325" s="39"/>
      <c r="AA1325" s="17"/>
      <c r="AC1325" s="142"/>
      <c r="AE1325" s="17"/>
      <c r="AG1325" s="66"/>
      <c r="AI1325" s="17"/>
    </row>
    <row r="1326" spans="1:36" x14ac:dyDescent="0.25">
      <c r="A1326" s="180">
        <f>IF('##zz500##'!B1326&lt;&gt;"",'##zz500##'!B1326,"")</f>
        <v>41086</v>
      </c>
      <c r="B1326" s="192">
        <v>18797.509999999998</v>
      </c>
      <c r="C1326" s="146">
        <f t="shared" si="54"/>
        <v>4.3513408530744258E-3</v>
      </c>
      <c r="D1326" s="143">
        <f>IF('##zz500##'!K1326="","",IF('##zz500##'!K1326="yes",D1325,IF('##zz500##'!T1326&lt;&gt;0,D1325*(1+'##zz500##'!T1326),D1325*(1+C1326))))</f>
        <v>6.0320293308776796</v>
      </c>
      <c r="E1326" s="6">
        <f t="shared" si="52"/>
        <v>0</v>
      </c>
      <c r="F1326" s="17">
        <f>D1326/MAX(D$240:D1326)-1</f>
        <v>-7.9143839820038475E-2</v>
      </c>
      <c r="G1326" s="66">
        <f>IF('##zz500##'!K1326="","",IF('##zz500##'!K1326="no",G1325*(1+E1326),IF('##zz500##'!T1326&lt;&gt;0,G1325*(1+'##zz500##'!T1326),G1325*(1+'##zz500##'!P1326))))</f>
        <v>23.452074613033258</v>
      </c>
      <c r="H1326" s="6">
        <f t="shared" si="53"/>
        <v>9.0177262733615038E-4</v>
      </c>
      <c r="I1326" s="17">
        <f>G1326/MAX(G$240:G1326)-1</f>
        <v>-8.3375727479946149E-2</v>
      </c>
      <c r="N1326" s="20"/>
      <c r="O1326" s="20"/>
      <c r="S1326" s="192"/>
      <c r="Y1326" s="39"/>
      <c r="Z1326" s="39"/>
      <c r="AA1326" s="17"/>
      <c r="AC1326" s="142"/>
      <c r="AE1326" s="17"/>
      <c r="AG1326" s="66"/>
      <c r="AI1326" s="17"/>
    </row>
    <row r="1327" spans="1:36" x14ac:dyDescent="0.25">
      <c r="A1327" s="180">
        <f>IF('##zz500##'!B1327&lt;&gt;"",'##zz500##'!B1327,"")</f>
        <v>41087</v>
      </c>
      <c r="B1327" s="192">
        <v>18921.11</v>
      </c>
      <c r="C1327" s="146">
        <f t="shared" si="54"/>
        <v>6.5753389677676299E-3</v>
      </c>
      <c r="D1327" s="143">
        <f>IF('##zz500##'!K1327="","",IF('##zz500##'!K1327="yes",D1326,IF('##zz500##'!T1327&lt;&gt;0,D1326*(1+'##zz500##'!T1327),D1326*(1+C1327))))</f>
        <v>6.0320293308776796</v>
      </c>
      <c r="E1327" s="6">
        <f t="shared" si="52"/>
        <v>0</v>
      </c>
      <c r="F1327" s="17">
        <f>D1327/MAX(D$240:D1327)-1</f>
        <v>-7.9143839820038475E-2</v>
      </c>
      <c r="G1327" s="66">
        <f>IF('##zz500##'!K1327="","",IF('##zz500##'!K1327="no",G1326*(1+E1327),IF('##zz500##'!T1327&lt;&gt;0,G1326*(1+'##zz500##'!T1327),G1326*(1+'##zz500##'!P1327))))</f>
        <v>23.543262976399948</v>
      </c>
      <c r="H1327" s="6">
        <f t="shared" si="53"/>
        <v>3.8882855726551924E-3</v>
      </c>
      <c r="I1327" s="17">
        <f>G1327/MAX(G$240:G1327)-1</f>
        <v>-7.9811630545560952E-2</v>
      </c>
      <c r="N1327" s="20"/>
      <c r="O1327" s="20"/>
      <c r="S1327" s="192"/>
      <c r="Y1327" s="39"/>
      <c r="Z1327" s="39"/>
      <c r="AA1327" s="17"/>
      <c r="AC1327" s="142"/>
      <c r="AE1327" s="17"/>
      <c r="AG1327" s="66"/>
      <c r="AI1327" s="17"/>
    </row>
    <row r="1328" spans="1:36" x14ac:dyDescent="0.25">
      <c r="A1328" s="180">
        <f>IF('##zz500##'!B1328&lt;&gt;"",'##zz500##'!B1328,"")</f>
        <v>41088</v>
      </c>
      <c r="B1328" s="192">
        <v>18554.150000000001</v>
      </c>
      <c r="C1328" s="146">
        <f t="shared" si="54"/>
        <v>-1.9394211016161234E-2</v>
      </c>
      <c r="D1328" s="143">
        <f>IF('##zz500##'!K1328="","",IF('##zz500##'!K1328="yes",D1327,IF('##zz500##'!T1328&lt;&gt;0,D1327*(1+'##zz500##'!T1328),D1327*(1+C1328))))</f>
        <v>6.0320293308776796</v>
      </c>
      <c r="E1328" s="6">
        <f t="shared" si="52"/>
        <v>0</v>
      </c>
      <c r="F1328" s="17">
        <f>D1328/MAX(D$240:D1328)-1</f>
        <v>-7.9143839820038475E-2</v>
      </c>
      <c r="G1328" s="66">
        <f>IF('##zz500##'!K1328="","",IF('##zz500##'!K1328="no",G1327*(1+E1328),IF('##zz500##'!T1328&lt;&gt;0,G1327*(1+'##zz500##'!T1328),G1327*(1+'##zz500##'!P1328))))</f>
        <v>23.872261858977762</v>
      </c>
      <c r="H1328" s="6">
        <f t="shared" si="53"/>
        <v>1.3974226211022955E-2</v>
      </c>
      <c r="I1328" s="17">
        <f>G1328/MAX(G$240:G1328)-1</f>
        <v>-6.6952710114052238E-2</v>
      </c>
      <c r="N1328" s="20"/>
      <c r="O1328" s="20"/>
      <c r="S1328" s="192"/>
      <c r="Y1328" s="39"/>
      <c r="Z1328" s="39"/>
      <c r="AA1328" s="17"/>
      <c r="AC1328" s="142"/>
      <c r="AE1328" s="17"/>
      <c r="AF1328" s="14"/>
      <c r="AG1328" s="66"/>
      <c r="AI1328" s="17"/>
      <c r="AJ1328" s="14"/>
    </row>
    <row r="1329" spans="1:35" x14ac:dyDescent="0.25">
      <c r="A1329" s="180">
        <f>IF('##zz500##'!B1329&lt;&gt;"",'##zz500##'!B1329,"")</f>
        <v>41089</v>
      </c>
      <c r="B1329" s="192">
        <v>18773.490000000002</v>
      </c>
      <c r="C1329" s="146">
        <f t="shared" si="54"/>
        <v>1.1821614032440086E-2</v>
      </c>
      <c r="D1329" s="143">
        <f>IF('##zz500##'!K1329="","",IF('##zz500##'!K1329="yes",D1328,IF('##zz500##'!T1329&lt;&gt;0,D1328*(1+'##zz500##'!T1329),D1328*(1+C1329))))</f>
        <v>6.0320293308776796</v>
      </c>
      <c r="E1329" s="6">
        <f t="shared" si="52"/>
        <v>0</v>
      </c>
      <c r="F1329" s="17">
        <f>D1329/MAX(D$240:D1329)-1</f>
        <v>-7.9143839820038475E-2</v>
      </c>
      <c r="G1329" s="66">
        <f>IF('##zz500##'!K1329="","",IF('##zz500##'!K1329="no",G1328*(1+E1329),IF('##zz500##'!T1329&lt;&gt;0,G1328*(1+'##zz500##'!T1329),G1328*(1+'##zz500##'!P1329))))</f>
        <v>23.571753635321073</v>
      </c>
      <c r="H1329" s="6">
        <f t="shared" si="53"/>
        <v>-1.2588175575146687E-2</v>
      </c>
      <c r="I1329" s="17">
        <f>G1329/MAX(G$240:G1329)-1</f>
        <v>-7.8698073219051312E-2</v>
      </c>
      <c r="N1329" s="20"/>
      <c r="O1329" s="20"/>
      <c r="S1329" s="192"/>
      <c r="Y1329" s="39"/>
      <c r="Z1329" s="39"/>
      <c r="AA1329" s="17"/>
      <c r="AC1329" s="142"/>
      <c r="AE1329" s="17"/>
      <c r="AG1329" s="66"/>
      <c r="AI1329" s="17"/>
    </row>
    <row r="1330" spans="1:35" x14ac:dyDescent="0.25">
      <c r="A1330" s="180">
        <f>IF('##zz500##'!B1330&lt;&gt;"",'##zz500##'!B1330,"")</f>
        <v>41092</v>
      </c>
      <c r="B1330" s="192">
        <v>18972.61</v>
      </c>
      <c r="C1330" s="146">
        <f t="shared" si="54"/>
        <v>1.0606445578312806E-2</v>
      </c>
      <c r="D1330" s="143">
        <f>IF('##zz500##'!K1330="","",IF('##zz500##'!K1330="yes",D1329,IF('##zz500##'!T1330&lt;&gt;0,D1329*(1+'##zz500##'!T1330),D1329*(1+C1330))))</f>
        <v>6.0320293308776796</v>
      </c>
      <c r="E1330" s="6">
        <f t="shared" ref="E1330:E1393" si="55">D1330/D1329-1</f>
        <v>0</v>
      </c>
      <c r="F1330" s="17">
        <f>D1330/MAX(D$240:D1330)-1</f>
        <v>-7.9143839820038475E-2</v>
      </c>
      <c r="G1330" s="66">
        <f>IF('##zz500##'!K1330="","",IF('##zz500##'!K1330="no",G1329*(1+E1330),IF('##zz500##'!T1330&lt;&gt;0,G1329*(1+'##zz500##'!T1330),G1329*(1+'##zz500##'!P1330))))</f>
        <v>23.310092005411011</v>
      </c>
      <c r="H1330" s="6">
        <f t="shared" ref="H1330:H1393" si="56">G1330/G1329-1</f>
        <v>-1.1100643336012794E-2</v>
      </c>
      <c r="I1330" s="17">
        <f>G1330/MAX(G$240:G1330)-1</f>
        <v>-8.892511731302799E-2</v>
      </c>
      <c r="N1330" s="20"/>
      <c r="O1330" s="20"/>
      <c r="S1330" s="192"/>
      <c r="Y1330" s="39"/>
      <c r="Z1330" s="39"/>
      <c r="AA1330" s="17"/>
      <c r="AC1330" s="142"/>
      <c r="AE1330" s="17"/>
      <c r="AG1330" s="66"/>
      <c r="AI1330" s="17"/>
    </row>
    <row r="1331" spans="1:35" x14ac:dyDescent="0.25">
      <c r="A1331" s="180">
        <f>IF('##zz500##'!B1331&lt;&gt;"",'##zz500##'!B1331,"")</f>
        <v>41093</v>
      </c>
      <c r="B1331" s="192">
        <v>19113.84</v>
      </c>
      <c r="C1331" s="146">
        <f t="shared" si="54"/>
        <v>7.4438888481869192E-3</v>
      </c>
      <c r="D1331" s="143">
        <f>IF('##zz500##'!K1331="","",IF('##zz500##'!K1331="yes",D1330,IF('##zz500##'!T1331&lt;&gt;0,D1330*(1+'##zz500##'!T1331),D1330*(1+C1331))))</f>
        <v>6.0320293308776796</v>
      </c>
      <c r="E1331" s="6">
        <f t="shared" si="55"/>
        <v>0</v>
      </c>
      <c r="F1331" s="17">
        <f>D1331/MAX(D$240:D1331)-1</f>
        <v>-7.9143839820038475E-2</v>
      </c>
      <c r="G1331" s="66">
        <f>IF('##zz500##'!K1331="","",IF('##zz500##'!K1331="no",G1330*(1+E1331),IF('##zz500##'!T1331&lt;&gt;0,G1330*(1+'##zz500##'!T1331),G1330*(1+'##zz500##'!P1331))))</f>
        <v>23.26838025792733</v>
      </c>
      <c r="H1331" s="6">
        <f t="shared" si="56"/>
        <v>-1.7894286935460357E-3</v>
      </c>
      <c r="I1331" s="17">
        <f>G1331/MAX(G$240:G1331)-1</f>
        <v>-9.0555420850077173E-2</v>
      </c>
      <c r="N1331" s="20"/>
      <c r="O1331" s="20"/>
      <c r="S1331" s="192"/>
      <c r="Y1331" s="39"/>
      <c r="Z1331" s="39"/>
      <c r="AA1331" s="17"/>
      <c r="AC1331" s="142"/>
      <c r="AE1331" s="17"/>
      <c r="AG1331" s="66"/>
      <c r="AI1331" s="17"/>
    </row>
    <row r="1332" spans="1:35" x14ac:dyDescent="0.25">
      <c r="A1332" s="180">
        <f>IF('##zz500##'!B1332&lt;&gt;"",'##zz500##'!B1332,"")</f>
        <v>41094</v>
      </c>
      <c r="B1332" s="192">
        <v>19313.16</v>
      </c>
      <c r="C1332" s="146">
        <f t="shared" si="54"/>
        <v>1.0428045855777723E-2</v>
      </c>
      <c r="D1332" s="143">
        <f>IF('##zz500##'!K1332="","",IF('##zz500##'!K1332="yes",D1331,IF('##zz500##'!T1332&lt;&gt;0,D1331*(1+'##zz500##'!T1332),D1331*(1+C1332))))</f>
        <v>6.0320293308776796</v>
      </c>
      <c r="E1332" s="6">
        <f t="shared" si="55"/>
        <v>0</v>
      </c>
      <c r="F1332" s="17">
        <f>D1332/MAX(D$240:D1332)-1</f>
        <v>-7.9143839820038475E-2</v>
      </c>
      <c r="G1332" s="66">
        <f>IF('##zz500##'!K1332="","",IF('##zz500##'!K1332="no",G1331*(1+E1332),IF('##zz500##'!T1332&lt;&gt;0,G1331*(1+'##zz500##'!T1332),G1331*(1+'##zz500##'!P1332))))</f>
        <v>23.387707660680185</v>
      </c>
      <c r="H1332" s="6">
        <f t="shared" si="56"/>
        <v>5.1283072319656675E-3</v>
      </c>
      <c r="I1332" s="17">
        <f>G1332/MAX(G$240:G1332)-1</f>
        <v>-8.5891509637750607E-2</v>
      </c>
      <c r="N1332" s="20"/>
      <c r="O1332" s="20"/>
      <c r="S1332" s="192"/>
      <c r="Y1332" s="39"/>
      <c r="Z1332" s="39"/>
      <c r="AA1332" s="17"/>
      <c r="AC1332" s="142"/>
      <c r="AE1332" s="17"/>
      <c r="AG1332" s="66"/>
      <c r="AI1332" s="17"/>
    </row>
    <row r="1333" spans="1:35" x14ac:dyDescent="0.25">
      <c r="A1333" s="180">
        <f>IF('##zz500##'!B1333&lt;&gt;"",'##zz500##'!B1333,"")</f>
        <v>41095</v>
      </c>
      <c r="B1333" s="192">
        <v>19138.060000000001</v>
      </c>
      <c r="C1333" s="146">
        <f t="shared" si="54"/>
        <v>-9.0663568261226679E-3</v>
      </c>
      <c r="D1333" s="143">
        <f>IF('##zz500##'!K1333="","",IF('##zz500##'!K1333="yes",D1332,IF('##zz500##'!T1333&lt;&gt;0,D1332*(1+'##zz500##'!T1333),D1332*(1+C1333))))</f>
        <v>6.0320293308776796</v>
      </c>
      <c r="E1333" s="6">
        <f t="shared" si="55"/>
        <v>0</v>
      </c>
      <c r="F1333" s="17">
        <f>D1333/MAX(D$240:D1333)-1</f>
        <v>-7.9143839820038475E-2</v>
      </c>
      <c r="G1333" s="66">
        <f>IF('##zz500##'!K1333="","",IF('##zz500##'!K1333="no",G1332*(1+E1333),IF('##zz500##'!T1333&lt;&gt;0,G1332*(1+'##zz500##'!T1333),G1332*(1+'##zz500##'!P1333))))</f>
        <v>23.91961878766385</v>
      </c>
      <c r="H1333" s="6">
        <f t="shared" si="56"/>
        <v>2.2743192052033567E-2</v>
      </c>
      <c r="I1333" s="17">
        <f>G1333/MAX(G$240:G1333)-1</f>
        <v>-6.5101764685047581E-2</v>
      </c>
      <c r="N1333" s="20"/>
      <c r="O1333" s="20"/>
      <c r="S1333" s="192"/>
      <c r="Y1333" s="39"/>
      <c r="Z1333" s="39"/>
      <c r="AA1333" s="17"/>
      <c r="AC1333" s="142"/>
      <c r="AE1333" s="17"/>
      <c r="AG1333" s="66"/>
      <c r="AI1333" s="17"/>
    </row>
    <row r="1334" spans="1:35" x14ac:dyDescent="0.25">
      <c r="A1334" s="180">
        <f>IF('##zz500##'!B1334&lt;&gt;"",'##zz500##'!B1334,"")</f>
        <v>41096</v>
      </c>
      <c r="B1334" s="192">
        <v>19417.03</v>
      </c>
      <c r="C1334" s="146">
        <f t="shared" si="54"/>
        <v>1.4576712582152984E-2</v>
      </c>
      <c r="D1334" s="143">
        <f>IF('##zz500##'!K1334="","",IF('##zz500##'!K1334="yes",D1333,IF('##zz500##'!T1334&lt;&gt;0,D1333*(1+'##zz500##'!T1334),D1333*(1+C1334))))</f>
        <v>6.0320293308776796</v>
      </c>
      <c r="E1334" s="6">
        <f t="shared" si="55"/>
        <v>0</v>
      </c>
      <c r="F1334" s="17">
        <f>D1334/MAX(D$240:D1334)-1</f>
        <v>-7.9143839820038475E-2</v>
      </c>
      <c r="G1334" s="66">
        <f>IF('##zz500##'!K1334="","",IF('##zz500##'!K1334="no",G1333*(1+E1334),IF('##zz500##'!T1334&lt;&gt;0,G1333*(1+'##zz500##'!T1334),G1333*(1+'##zz500##'!P1334))))</f>
        <v>23.441324380040882</v>
      </c>
      <c r="H1334" s="6">
        <f t="shared" si="56"/>
        <v>-1.9995904277104959E-2</v>
      </c>
      <c r="I1334" s="17">
        <f>G1334/MAX(G$240:G1334)-1</f>
        <v>-8.3795900307239712E-2</v>
      </c>
      <c r="N1334" s="20"/>
      <c r="O1334" s="20"/>
      <c r="S1334" s="192"/>
      <c r="Y1334" s="39"/>
      <c r="Z1334" s="39"/>
      <c r="AA1334" s="17"/>
      <c r="AC1334" s="142"/>
      <c r="AE1334" s="17"/>
      <c r="AG1334" s="66"/>
      <c r="AI1334" s="17"/>
    </row>
    <row r="1335" spans="1:35" x14ac:dyDescent="0.25">
      <c r="A1335" s="180">
        <f>IF('##zz500##'!B1335&lt;&gt;"",'##zz500##'!B1335,"")</f>
        <v>41099</v>
      </c>
      <c r="B1335" s="192">
        <v>18921.12</v>
      </c>
      <c r="C1335" s="146">
        <f t="shared" si="54"/>
        <v>-2.5539951269581418E-2</v>
      </c>
      <c r="D1335" s="143">
        <f>IF('##zz500##'!K1335="","",IF('##zz500##'!K1335="yes",D1334,IF('##zz500##'!T1335&lt;&gt;0,D1334*(1+'##zz500##'!T1335),D1334*(1+C1335))))</f>
        <v>6.0320293308776796</v>
      </c>
      <c r="E1335" s="6">
        <f t="shared" si="55"/>
        <v>0</v>
      </c>
      <c r="F1335" s="17">
        <f>D1335/MAX(D$240:D1335)-1</f>
        <v>-7.9143839820038475E-2</v>
      </c>
      <c r="G1335" s="66">
        <f>IF('##zz500##'!K1335="","",IF('##zz500##'!K1335="no",G1334*(1+E1335),IF('##zz500##'!T1335&lt;&gt;0,G1334*(1+'##zz500##'!T1335),G1334*(1+'##zz500##'!P1335))))</f>
        <v>24.031299058261066</v>
      </c>
      <c r="H1335" s="6">
        <f t="shared" si="56"/>
        <v>2.5168146161678395E-2</v>
      </c>
      <c r="I1335" s="17">
        <f>G1335/MAX(G$240:G1335)-1</f>
        <v>-6.0736741612243406E-2</v>
      </c>
      <c r="N1335" s="20"/>
      <c r="O1335" s="20"/>
      <c r="S1335" s="192"/>
      <c r="Y1335" s="39"/>
      <c r="Z1335" s="39"/>
      <c r="AA1335" s="17"/>
      <c r="AC1335" s="142"/>
      <c r="AE1335" s="17"/>
      <c r="AG1335" s="66"/>
      <c r="AI1335" s="17"/>
    </row>
    <row r="1336" spans="1:35" x14ac:dyDescent="0.25">
      <c r="A1336" s="180">
        <f>IF('##zz500##'!B1336&lt;&gt;"",'##zz500##'!B1336,"")</f>
        <v>41100</v>
      </c>
      <c r="B1336" s="192">
        <v>18633.53</v>
      </c>
      <c r="C1336" s="146">
        <f t="shared" si="54"/>
        <v>-1.5199417370641899E-2</v>
      </c>
      <c r="D1336" s="143">
        <f>IF('##zz500##'!K1336="","",IF('##zz500##'!K1336="yes",D1335,IF('##zz500##'!T1336&lt;&gt;0,D1335*(1+'##zz500##'!T1336),D1335*(1+C1336))))</f>
        <v>6.0320293308776796</v>
      </c>
      <c r="E1336" s="6">
        <f t="shared" si="55"/>
        <v>0</v>
      </c>
      <c r="F1336" s="17">
        <f>D1336/MAX(D$240:D1336)-1</f>
        <v>-7.9143839820038475E-2</v>
      </c>
      <c r="G1336" s="66">
        <f>IF('##zz500##'!K1336="","",IF('##zz500##'!K1336="no",G1335*(1+E1336),IF('##zz500##'!T1336&lt;&gt;0,G1335*(1+'##zz500##'!T1336),G1335*(1+'##zz500##'!P1336))))</f>
        <v>24.265545538724815</v>
      </c>
      <c r="H1336" s="6">
        <f t="shared" si="56"/>
        <v>9.7475579616335128E-3</v>
      </c>
      <c r="I1336" s="17">
        <f>G1336/MAX(G$240:G1336)-1</f>
        <v>-5.1581218559875963E-2</v>
      </c>
      <c r="N1336" s="20"/>
      <c r="O1336" s="20"/>
      <c r="S1336" s="192"/>
      <c r="Y1336" s="39"/>
      <c r="Z1336" s="39"/>
      <c r="AA1336" s="17"/>
      <c r="AC1336" s="142"/>
      <c r="AE1336" s="17"/>
      <c r="AG1336" s="66"/>
      <c r="AI1336" s="17"/>
    </row>
    <row r="1337" spans="1:35" x14ac:dyDescent="0.25">
      <c r="A1337" s="180">
        <f>IF('##zz500##'!B1337&lt;&gt;"",'##zz500##'!B1337,"")</f>
        <v>41101</v>
      </c>
      <c r="B1337" s="192">
        <v>18650.13</v>
      </c>
      <c r="C1337" s="146">
        <f t="shared" si="54"/>
        <v>8.9086716258290899E-4</v>
      </c>
      <c r="D1337" s="143">
        <f>IF('##zz500##'!K1337="","",IF('##zz500##'!K1337="yes",D1336,IF('##zz500##'!T1337&lt;&gt;0,D1336*(1+'##zz500##'!T1337),D1336*(1+C1337))))</f>
        <v>6.0320293308776796</v>
      </c>
      <c r="E1337" s="6">
        <f t="shared" si="55"/>
        <v>0</v>
      </c>
      <c r="F1337" s="17">
        <f>D1337/MAX(D$240:D1337)-1</f>
        <v>-7.9143839820038475E-2</v>
      </c>
      <c r="G1337" s="66">
        <f>IF('##zz500##'!K1337="","",IF('##zz500##'!K1337="no",G1336*(1+E1337),IF('##zz500##'!T1337&lt;&gt;0,G1336*(1+'##zz500##'!T1337),G1336*(1+'##zz500##'!P1337))))</f>
        <v>23.988475916612966</v>
      </c>
      <c r="H1337" s="6">
        <f t="shared" si="56"/>
        <v>-1.1418231733948847E-2</v>
      </c>
      <c r="I1337" s="17">
        <f>G1337/MAX(G$240:G1337)-1</f>
        <v>-6.2410483987188736E-2</v>
      </c>
      <c r="N1337" s="20"/>
      <c r="O1337" s="20"/>
      <c r="S1337" s="192"/>
      <c r="Y1337" s="39"/>
      <c r="Z1337" s="39"/>
      <c r="AA1337" s="17"/>
      <c r="AC1337" s="142"/>
      <c r="AE1337" s="17"/>
      <c r="AG1337" s="66"/>
      <c r="AI1337" s="17"/>
    </row>
    <row r="1338" spans="1:35" x14ac:dyDescent="0.25">
      <c r="A1338" s="180">
        <f>IF('##zz500##'!B1338&lt;&gt;"",'##zz500##'!B1338,"")</f>
        <v>41102</v>
      </c>
      <c r="B1338" s="192">
        <v>18903.55</v>
      </c>
      <c r="C1338" s="146">
        <f t="shared" si="54"/>
        <v>1.3588109037309559E-2</v>
      </c>
      <c r="D1338" s="143">
        <f>IF('##zz500##'!K1338="","",IF('##zz500##'!K1338="yes",D1337,IF('##zz500##'!T1338&lt;&gt;0,D1337*(1+'##zz500##'!T1338),D1337*(1+C1338))))</f>
        <v>6.0320293308776796</v>
      </c>
      <c r="E1338" s="6">
        <f t="shared" si="55"/>
        <v>0</v>
      </c>
      <c r="F1338" s="17">
        <f>D1338/MAX(D$240:D1338)-1</f>
        <v>-7.9143839820038475E-2</v>
      </c>
      <c r="G1338" s="66">
        <f>IF('##zz500##'!K1338="","",IF('##zz500##'!K1338="no",G1337*(1+E1338),IF('##zz500##'!T1338&lt;&gt;0,G1337*(1+'##zz500##'!T1338),G1337*(1+'##zz500##'!P1338))))</f>
        <v>23.662907458768739</v>
      </c>
      <c r="H1338" s="6">
        <f t="shared" si="56"/>
        <v>-1.3571869216533194E-2</v>
      </c>
      <c r="I1338" s="17">
        <f>G1338/MAX(G$240:G1338)-1</f>
        <v>-7.5135326277307235E-2</v>
      </c>
      <c r="N1338" s="20"/>
      <c r="O1338" s="20"/>
      <c r="S1338" s="192"/>
      <c r="Y1338" s="39"/>
      <c r="Z1338" s="39"/>
      <c r="AA1338" s="17"/>
      <c r="AC1338" s="142"/>
      <c r="AE1338" s="17"/>
      <c r="AG1338" s="66"/>
      <c r="AI1338" s="17"/>
    </row>
    <row r="1339" spans="1:35" x14ac:dyDescent="0.25">
      <c r="A1339" s="180">
        <f>IF('##zz500##'!B1339&lt;&gt;"",'##zz500##'!B1339,"")</f>
        <v>41103</v>
      </c>
      <c r="B1339" s="192">
        <v>18634.11</v>
      </c>
      <c r="C1339" s="146">
        <f t="shared" si="54"/>
        <v>-1.4253407428763354E-2</v>
      </c>
      <c r="D1339" s="143">
        <f>IF('##zz500##'!K1339="","",IF('##zz500##'!K1339="yes",D1338,IF('##zz500##'!T1339&lt;&gt;0,D1338*(1+'##zz500##'!T1339),D1338*(1+C1339))))</f>
        <v>6.0320293308776796</v>
      </c>
      <c r="E1339" s="6">
        <f t="shared" si="55"/>
        <v>0</v>
      </c>
      <c r="F1339" s="17">
        <f>D1339/MAX(D$240:D1339)-1</f>
        <v>-7.9143839820038475E-2</v>
      </c>
      <c r="G1339" s="66">
        <f>IF('##zz500##'!K1339="","",IF('##zz500##'!K1339="no",G1338*(1+E1339),IF('##zz500##'!T1339&lt;&gt;0,G1338*(1+'##zz500##'!T1339),G1338*(1+'##zz500##'!P1339))))</f>
        <v>23.767289527435949</v>
      </c>
      <c r="H1339" s="6">
        <f t="shared" si="56"/>
        <v>4.4112106193665568E-3</v>
      </c>
      <c r="I1339" s="17">
        <f>G1339/MAX(G$240:G1339)-1</f>
        <v>-7.1055553407104677E-2</v>
      </c>
      <c r="N1339" s="20"/>
      <c r="O1339" s="20"/>
      <c r="S1339" s="192"/>
      <c r="Y1339" s="39"/>
      <c r="Z1339" s="39"/>
      <c r="AA1339" s="17"/>
      <c r="AC1339" s="142"/>
      <c r="AE1339" s="17"/>
      <c r="AG1339" s="66"/>
      <c r="AI1339" s="17"/>
    </row>
    <row r="1340" spans="1:35" x14ac:dyDescent="0.25">
      <c r="A1340" s="180">
        <f>IF('##zz500##'!B1340&lt;&gt;"",'##zz500##'!B1340,"")</f>
        <v>41106</v>
      </c>
      <c r="B1340" s="192">
        <v>17513.009999999998</v>
      </c>
      <c r="C1340" s="146">
        <f t="shared" si="54"/>
        <v>-6.0163860790775736E-2</v>
      </c>
      <c r="D1340" s="143">
        <f>IF('##zz500##'!K1340="","",IF('##zz500##'!K1340="yes",D1339,IF('##zz500##'!T1340&lt;&gt;0,D1339*(1+'##zz500##'!T1340),D1339*(1+C1340))))</f>
        <v>6.0320293308776796</v>
      </c>
      <c r="E1340" s="6">
        <f t="shared" si="55"/>
        <v>0</v>
      </c>
      <c r="F1340" s="17">
        <f>D1340/MAX(D$240:D1340)-1</f>
        <v>-7.9143839820038475E-2</v>
      </c>
      <c r="G1340" s="66">
        <f>IF('##zz500##'!K1340="","",IF('##zz500##'!K1340="no",G1339*(1+E1340),IF('##zz500##'!T1340&lt;&gt;0,G1339*(1+'##zz500##'!T1340),G1339*(1+'##zz500##'!P1340))))</f>
        <v>24.6251752909427</v>
      </c>
      <c r="H1340" s="6">
        <f t="shared" si="56"/>
        <v>3.6095229223191083E-2</v>
      </c>
      <c r="I1340" s="17">
        <f>G1340/MAX(G$240:G1340)-1</f>
        <v>-3.7525090671723604E-2</v>
      </c>
      <c r="N1340" s="20"/>
      <c r="O1340" s="20"/>
      <c r="S1340" s="192"/>
      <c r="Y1340" s="39"/>
      <c r="Z1340" s="39"/>
      <c r="AA1340" s="17"/>
      <c r="AC1340" s="142"/>
      <c r="AE1340" s="17"/>
      <c r="AG1340" s="66"/>
      <c r="AI1340" s="17"/>
    </row>
    <row r="1341" spans="1:35" x14ac:dyDescent="0.25">
      <c r="A1341" s="180">
        <f>IF('##zz500##'!B1341&lt;&gt;"",'##zz500##'!B1341,"")</f>
        <v>41107</v>
      </c>
      <c r="B1341" s="192">
        <v>17699.740000000002</v>
      </c>
      <c r="C1341" s="146">
        <f t="shared" si="54"/>
        <v>1.0662359011957667E-2</v>
      </c>
      <c r="D1341" s="143">
        <f>IF('##zz500##'!K1341="","",IF('##zz500##'!K1341="yes",D1340,IF('##zz500##'!T1341&lt;&gt;0,D1340*(1+'##zz500##'!T1341),D1340*(1+C1341))))</f>
        <v>6.0320293308776796</v>
      </c>
      <c r="E1341" s="6">
        <f t="shared" si="55"/>
        <v>0</v>
      </c>
      <c r="F1341" s="17">
        <f>D1341/MAX(D$240:D1341)-1</f>
        <v>-7.9143839820038475E-2</v>
      </c>
      <c r="G1341" s="66">
        <f>IF('##zz500##'!K1341="","",IF('##zz500##'!K1341="no",G1340*(1+E1341),IF('##zz500##'!T1341&lt;&gt;0,G1340*(1+'##zz500##'!T1341),G1340*(1+'##zz500##'!P1341))))</f>
        <v>24.452632694169473</v>
      </c>
      <c r="H1341" s="6">
        <f t="shared" si="56"/>
        <v>-7.0067560833440012E-3</v>
      </c>
      <c r="I1341" s="17">
        <f>G1341/MAX(G$240:G1341)-1</f>
        <v>-4.4268917597725554E-2</v>
      </c>
      <c r="N1341" s="20"/>
      <c r="O1341" s="20"/>
      <c r="S1341" s="192"/>
      <c r="Y1341" s="39"/>
      <c r="Z1341" s="39"/>
      <c r="AA1341" s="17"/>
      <c r="AC1341" s="142"/>
      <c r="AE1341" s="17"/>
      <c r="AG1341" s="66"/>
      <c r="AI1341" s="17"/>
    </row>
    <row r="1342" spans="1:35" x14ac:dyDescent="0.25">
      <c r="A1342" s="180">
        <f>IF('##zz500##'!B1342&lt;&gt;"",'##zz500##'!B1342,"")</f>
        <v>41108</v>
      </c>
      <c r="B1342" s="192">
        <v>17746.8</v>
      </c>
      <c r="C1342" s="146">
        <f t="shared" si="54"/>
        <v>2.6587961179089792E-3</v>
      </c>
      <c r="D1342" s="143">
        <f>IF('##zz500##'!K1342="","",IF('##zz500##'!K1342="yes",D1341,IF('##zz500##'!T1342&lt;&gt;0,D1341*(1+'##zz500##'!T1342),D1341*(1+C1342))))</f>
        <v>6.0320293308776796</v>
      </c>
      <c r="E1342" s="6">
        <f t="shared" si="55"/>
        <v>0</v>
      </c>
      <c r="F1342" s="17">
        <f>D1342/MAX(D$240:D1342)-1</f>
        <v>-7.9143839820038475E-2</v>
      </c>
      <c r="G1342" s="66">
        <f>IF('##zz500##'!K1342="","",IF('##zz500##'!K1342="no",G1341*(1+E1342),IF('##zz500##'!T1342&lt;&gt;0,G1341*(1+'##zz500##'!T1342),G1341*(1+'##zz500##'!P1342))))</f>
        <v>24.316519499815115</v>
      </c>
      <c r="H1342" s="6">
        <f t="shared" si="56"/>
        <v>-5.5664024424990632E-3</v>
      </c>
      <c r="I1342" s="17">
        <f>G1342/MAX(G$240:G1342)-1</f>
        <v>-4.9588901429181931E-2</v>
      </c>
      <c r="N1342" s="20"/>
      <c r="O1342" s="20"/>
      <c r="S1342" s="192"/>
      <c r="Y1342" s="39"/>
      <c r="Z1342" s="39"/>
      <c r="AA1342" s="17"/>
      <c r="AC1342" s="142"/>
      <c r="AE1342" s="17"/>
      <c r="AG1342" s="66"/>
      <c r="AI1342" s="17"/>
    </row>
    <row r="1343" spans="1:35" x14ac:dyDescent="0.25">
      <c r="A1343" s="180">
        <f>IF('##zz500##'!B1343&lt;&gt;"",'##zz500##'!B1343,"")</f>
        <v>41109</v>
      </c>
      <c r="B1343" s="192">
        <v>18089.59</v>
      </c>
      <c r="C1343" s="146">
        <f t="shared" si="54"/>
        <v>1.9315594924155466E-2</v>
      </c>
      <c r="D1343" s="143">
        <f>IF('##zz500##'!K1343="","",IF('##zz500##'!K1343="yes",D1342,IF('##zz500##'!T1343&lt;&gt;0,D1342*(1+'##zz500##'!T1343),D1342*(1+C1343))))</f>
        <v>6.0320293308776796</v>
      </c>
      <c r="E1343" s="6">
        <f t="shared" si="55"/>
        <v>0</v>
      </c>
      <c r="F1343" s="17">
        <f>D1343/MAX(D$240:D1343)-1</f>
        <v>-7.9143839820038475E-2</v>
      </c>
      <c r="G1343" s="66">
        <f>IF('##zz500##'!K1343="","",IF('##zz500##'!K1343="no",G1342*(1+E1343),IF('##zz500##'!T1343&lt;&gt;0,G1342*(1+'##zz500##'!T1343),G1342*(1+'##zz500##'!P1343))))</f>
        <v>24.027797773138516</v>
      </c>
      <c r="H1343" s="6">
        <f t="shared" si="56"/>
        <v>-1.1873480770091094E-2</v>
      </c>
      <c r="I1343" s="17">
        <f>G1343/MAX(G$240:G1343)-1</f>
        <v>-6.0873589331743583E-2</v>
      </c>
      <c r="N1343" s="20"/>
      <c r="O1343" s="20"/>
      <c r="S1343" s="192"/>
      <c r="Y1343" s="39"/>
      <c r="Z1343" s="39"/>
      <c r="AA1343" s="17"/>
      <c r="AC1343" s="142"/>
      <c r="AE1343" s="17"/>
      <c r="AG1343" s="66"/>
      <c r="AI1343" s="17"/>
    </row>
    <row r="1344" spans="1:35" x14ac:dyDescent="0.25">
      <c r="A1344" s="180">
        <f>IF('##zz500##'!B1344&lt;&gt;"",'##zz500##'!B1344,"")</f>
        <v>41110</v>
      </c>
      <c r="B1344" s="192">
        <v>18115.759999999998</v>
      </c>
      <c r="C1344" s="146">
        <f t="shared" si="54"/>
        <v>1.4466883992394486E-3</v>
      </c>
      <c r="D1344" s="143">
        <f>IF('##zz500##'!K1344="","",IF('##zz500##'!K1344="yes",D1343,IF('##zz500##'!T1344&lt;&gt;0,D1343*(1+'##zz500##'!T1344),D1343*(1+C1344))))</f>
        <v>6.0320293308776796</v>
      </c>
      <c r="E1344" s="6">
        <f t="shared" si="55"/>
        <v>0</v>
      </c>
      <c r="F1344" s="17">
        <f>D1344/MAX(D$240:D1344)-1</f>
        <v>-7.9143839820038475E-2</v>
      </c>
      <c r="G1344" s="66">
        <f>IF('##zz500##'!K1344="","",IF('##zz500##'!K1344="no",G1343*(1+E1344),IF('##zz500##'!T1344&lt;&gt;0,G1343*(1+'##zz500##'!T1344),G1343*(1+'##zz500##'!P1344))))</f>
        <v>24.188919842352316</v>
      </c>
      <c r="H1344" s="6">
        <f t="shared" si="56"/>
        <v>6.7056527916147246E-3</v>
      </c>
      <c r="I1344" s="17">
        <f>G1344/MAX(G$240:G1344)-1</f>
        <v>-5.4576133694366868E-2</v>
      </c>
      <c r="N1344" s="20"/>
      <c r="O1344" s="20"/>
      <c r="S1344" s="192"/>
      <c r="Y1344" s="39"/>
      <c r="Z1344" s="39"/>
      <c r="AA1344" s="17"/>
      <c r="AC1344" s="142"/>
      <c r="AE1344" s="17"/>
      <c r="AG1344" s="66"/>
      <c r="AI1344" s="17"/>
    </row>
    <row r="1345" spans="1:36" x14ac:dyDescent="0.25">
      <c r="A1345" s="180">
        <f>IF('##zz500##'!B1345&lt;&gt;"",'##zz500##'!B1345,"")</f>
        <v>41113</v>
      </c>
      <c r="B1345" s="192">
        <v>18016.13</v>
      </c>
      <c r="C1345" s="146">
        <f t="shared" si="54"/>
        <v>-5.499631260294735E-3</v>
      </c>
      <c r="D1345" s="143">
        <f>IF('##zz500##'!K1345="","",IF('##zz500##'!K1345="yes",D1344,IF('##zz500##'!T1345&lt;&gt;0,D1344*(1+'##zz500##'!T1345),D1344*(1+C1345))))</f>
        <v>6.0320293308776796</v>
      </c>
      <c r="E1345" s="6">
        <f t="shared" si="55"/>
        <v>0</v>
      </c>
      <c r="F1345" s="17">
        <f>D1345/MAX(D$240:D1345)-1</f>
        <v>-7.9143839820038475E-2</v>
      </c>
      <c r="G1345" s="66">
        <f>IF('##zz500##'!K1345="","",IF('##zz500##'!K1345="no",G1344*(1+E1345),IF('##zz500##'!T1345&lt;&gt;0,G1344*(1+'##zz500##'!T1345),G1344*(1+'##zz500##'!P1345))))</f>
        <v>24.418971944915111</v>
      </c>
      <c r="H1345" s="6">
        <f t="shared" si="56"/>
        <v>9.5106397500228645E-3</v>
      </c>
      <c r="I1345" s="17">
        <f>G1345/MAX(G$240:G1345)-1</f>
        <v>-4.5584547890860194E-2</v>
      </c>
      <c r="N1345" s="20"/>
      <c r="O1345" s="20"/>
      <c r="S1345" s="192"/>
      <c r="Y1345" s="39"/>
      <c r="Z1345" s="39"/>
      <c r="AA1345" s="17"/>
      <c r="AC1345" s="142"/>
      <c r="AE1345" s="17"/>
      <c r="AG1345" s="66"/>
      <c r="AI1345" s="17"/>
    </row>
    <row r="1346" spans="1:36" x14ac:dyDescent="0.25">
      <c r="A1346" s="180">
        <f>IF('##zz500##'!B1346&lt;&gt;"",'##zz500##'!B1346,"")</f>
        <v>41114</v>
      </c>
      <c r="B1346" s="192">
        <v>18241.8</v>
      </c>
      <c r="C1346" s="146">
        <f t="shared" si="54"/>
        <v>1.2525997536651845E-2</v>
      </c>
      <c r="D1346" s="143">
        <f>IF('##zz500##'!K1346="","",IF('##zz500##'!K1346="yes",D1345,IF('##zz500##'!T1346&lt;&gt;0,D1345*(1+'##zz500##'!T1346),D1345*(1+C1346))))</f>
        <v>6.0320293308776796</v>
      </c>
      <c r="E1346" s="6">
        <f t="shared" si="55"/>
        <v>0</v>
      </c>
      <c r="F1346" s="17">
        <f>D1346/MAX(D$240:D1346)-1</f>
        <v>-7.9143839820038475E-2</v>
      </c>
      <c r="G1346" s="66">
        <f>IF('##zz500##'!K1346="","",IF('##zz500##'!K1346="no",G1345*(1+E1346),IF('##zz500##'!T1346&lt;&gt;0,G1345*(1+'##zz500##'!T1346),G1345*(1+'##zz500##'!P1346))))</f>
        <v>24.249026914781918</v>
      </c>
      <c r="H1346" s="6">
        <f t="shared" si="56"/>
        <v>-6.9595489325495752E-3</v>
      </c>
      <c r="I1346" s="17">
        <f>G1346/MAX(G$240:G1346)-1</f>
        <v>-5.2226848931795189E-2</v>
      </c>
      <c r="N1346" s="20"/>
      <c r="O1346" s="20"/>
      <c r="S1346" s="192"/>
      <c r="Y1346" s="39"/>
      <c r="Z1346" s="39"/>
      <c r="AA1346" s="17"/>
      <c r="AC1346" s="142"/>
      <c r="AE1346" s="17"/>
      <c r="AG1346" s="66"/>
      <c r="AI1346" s="17"/>
    </row>
    <row r="1347" spans="1:36" x14ac:dyDescent="0.25">
      <c r="A1347" s="180">
        <f>IF('##zz500##'!B1347&lt;&gt;"",'##zz500##'!B1347,"")</f>
        <v>41115</v>
      </c>
      <c r="B1347" s="192">
        <v>18332.669999999998</v>
      </c>
      <c r="C1347" s="146">
        <f t="shared" si="54"/>
        <v>4.981416307601183E-3</v>
      </c>
      <c r="D1347" s="143">
        <f>IF('##zz500##'!K1347="","",IF('##zz500##'!K1347="yes",D1346,IF('##zz500##'!T1347&lt;&gt;0,D1346*(1+'##zz500##'!T1347),D1346*(1+C1347))))</f>
        <v>6.0320293308776796</v>
      </c>
      <c r="E1347" s="6">
        <f t="shared" si="55"/>
        <v>0</v>
      </c>
      <c r="F1347" s="17">
        <f>D1347/MAX(D$240:D1347)-1</f>
        <v>-7.9143839820038475E-2</v>
      </c>
      <c r="G1347" s="66">
        <f>IF('##zz500##'!K1347="","",IF('##zz500##'!K1347="no",G1346*(1+E1347),IF('##zz500##'!T1347&lt;&gt;0,G1346*(1+'##zz500##'!T1347),G1346*(1+'##zz500##'!P1347))))</f>
        <v>24.458251238001075</v>
      </c>
      <c r="H1347" s="6">
        <f t="shared" si="56"/>
        <v>8.6281533669136934E-3</v>
      </c>
      <c r="I1347" s="17">
        <f>G1347/MAX(G$240:G1347)-1</f>
        <v>-4.4049316827335594E-2</v>
      </c>
      <c r="N1347" s="20"/>
      <c r="O1347" s="20"/>
      <c r="S1347" s="192"/>
      <c r="Y1347" s="39"/>
      <c r="Z1347" s="39"/>
      <c r="AA1347" s="17"/>
      <c r="AC1347" s="142"/>
      <c r="AE1347" s="17"/>
      <c r="AG1347" s="66"/>
      <c r="AI1347" s="17"/>
    </row>
    <row r="1348" spans="1:36" x14ac:dyDescent="0.25">
      <c r="A1348" s="180">
        <f>IF('##zz500##'!B1348&lt;&gt;"",'##zz500##'!B1348,"")</f>
        <v>41116</v>
      </c>
      <c r="B1348" s="192">
        <v>18042.64</v>
      </c>
      <c r="C1348" s="146">
        <f t="shared" ref="C1348:C1411" si="57">IF(AND(B1347&gt;0,B1348&gt;0),B1348/B1347-1,"")</f>
        <v>-1.5820390592314104E-2</v>
      </c>
      <c r="D1348" s="143">
        <f>IF('##zz500##'!K1348="","",IF('##zz500##'!K1348="yes",D1347,IF('##zz500##'!T1348&lt;&gt;0,D1347*(1+'##zz500##'!T1348),D1347*(1+C1348))))</f>
        <v>6.0320293308776796</v>
      </c>
      <c r="E1348" s="6">
        <f t="shared" si="55"/>
        <v>0</v>
      </c>
      <c r="F1348" s="17">
        <f>D1348/MAX(D$240:D1348)-1</f>
        <v>-7.9143839820038475E-2</v>
      </c>
      <c r="G1348" s="66">
        <f>IF('##zz500##'!K1348="","",IF('##zz500##'!K1348="no",G1347*(1+E1348),IF('##zz500##'!T1348&lt;&gt;0,G1347*(1+'##zz500##'!T1348),G1347*(1+'##zz500##'!P1348))))</f>
        <v>24.676622582811849</v>
      </c>
      <c r="H1348" s="6">
        <f t="shared" si="56"/>
        <v>8.9283302671896436E-3</v>
      </c>
      <c r="I1348" s="17">
        <f>G1348/MAX(G$240:G1348)-1</f>
        <v>-3.5514273408824515E-2</v>
      </c>
      <c r="N1348" s="20"/>
      <c r="O1348" s="20"/>
      <c r="S1348" s="192"/>
      <c r="Y1348" s="39"/>
      <c r="Z1348" s="39"/>
      <c r="AA1348" s="17"/>
      <c r="AC1348" s="142"/>
      <c r="AE1348" s="17"/>
      <c r="AF1348" s="14"/>
      <c r="AG1348" s="66"/>
      <c r="AI1348" s="17"/>
      <c r="AJ1348" s="14"/>
    </row>
    <row r="1349" spans="1:36" x14ac:dyDescent="0.25">
      <c r="A1349" s="180">
        <f>IF('##zz500##'!B1349&lt;&gt;"",'##zz500##'!B1349,"")</f>
        <v>41117</v>
      </c>
      <c r="B1349" s="192">
        <v>18043.52</v>
      </c>
      <c r="C1349" s="146">
        <f t="shared" si="57"/>
        <v>4.877335024144891E-5</v>
      </c>
      <c r="D1349" s="143">
        <f>IF('##zz500##'!K1349="","",IF('##zz500##'!K1349="yes",D1348,IF('##zz500##'!T1349&lt;&gt;0,D1348*(1+'##zz500##'!T1349),D1348*(1+C1349))))</f>
        <v>6.0320293308776796</v>
      </c>
      <c r="E1349" s="6">
        <f t="shared" si="55"/>
        <v>0</v>
      </c>
      <c r="F1349" s="17">
        <f>D1349/MAX(D$240:D1349)-1</f>
        <v>-7.9143839820038475E-2</v>
      </c>
      <c r="G1349" s="66">
        <f>IF('##zz500##'!K1349="","",IF('##zz500##'!K1349="no",G1348*(1+E1349),IF('##zz500##'!T1349&lt;&gt;0,G1348*(1+'##zz500##'!T1349),G1348*(1+'##zz500##'!P1349))))</f>
        <v>24.816731315839863</v>
      </c>
      <c r="H1349" s="6">
        <f t="shared" si="56"/>
        <v>5.6777921110486851E-3</v>
      </c>
      <c r="I1349" s="17">
        <f>G1349/MAX(G$240:G1349)-1</f>
        <v>-3.0038123959166052E-2</v>
      </c>
      <c r="N1349" s="20"/>
      <c r="O1349" s="20"/>
      <c r="S1349" s="192"/>
      <c r="Y1349" s="39"/>
      <c r="Z1349" s="39"/>
      <c r="AA1349" s="17"/>
      <c r="AC1349" s="142"/>
      <c r="AE1349" s="17"/>
      <c r="AG1349" s="66"/>
      <c r="AI1349" s="17"/>
    </row>
    <row r="1350" spans="1:36" x14ac:dyDescent="0.25">
      <c r="A1350" s="180">
        <f>IF('##zz500##'!B1350&lt;&gt;"",'##zz500##'!B1350,"")</f>
        <v>41120</v>
      </c>
      <c r="B1350" s="192">
        <v>17228.71</v>
      </c>
      <c r="C1350" s="146">
        <f t="shared" si="57"/>
        <v>-4.5158040116341058E-2</v>
      </c>
      <c r="D1350" s="143">
        <f>IF('##zz500##'!K1350="","",IF('##zz500##'!K1350="yes",D1349,IF('##zz500##'!T1350&lt;&gt;0,D1349*(1+'##zz500##'!T1350),D1349*(1+C1350))))</f>
        <v>6.0320293308776796</v>
      </c>
      <c r="E1350" s="6">
        <f t="shared" si="55"/>
        <v>0</v>
      </c>
      <c r="F1350" s="17">
        <f>D1350/MAX(D$240:D1350)-1</f>
        <v>-7.9143839820038475E-2</v>
      </c>
      <c r="G1350" s="66">
        <f>IF('##zz500##'!K1350="","",IF('##zz500##'!K1350="no",G1349*(1+E1350),IF('##zz500##'!T1350&lt;&gt;0,G1349*(1+'##zz500##'!T1350),G1349*(1+'##zz500##'!P1350))))</f>
        <v>25.316604506228938</v>
      </c>
      <c r="H1350" s="6">
        <f t="shared" si="56"/>
        <v>2.0142587838311243E-2</v>
      </c>
      <c r="I1350" s="17">
        <f>G1350/MAX(G$240:G1350)-1</f>
        <v>-1.0500581671200382E-2</v>
      </c>
      <c r="N1350" s="20"/>
      <c r="O1350" s="20"/>
      <c r="S1350" s="192"/>
      <c r="Y1350" s="39"/>
      <c r="Z1350" s="39"/>
      <c r="AA1350" s="17"/>
      <c r="AC1350" s="142"/>
      <c r="AE1350" s="17"/>
      <c r="AG1350" s="66"/>
      <c r="AI1350" s="17"/>
    </row>
    <row r="1351" spans="1:36" x14ac:dyDescent="0.25">
      <c r="A1351" s="180">
        <f>IF('##zz500##'!B1351&lt;&gt;"",'##zz500##'!B1351,"")</f>
        <v>41121</v>
      </c>
      <c r="B1351" s="192">
        <v>16856.59</v>
      </c>
      <c r="C1351" s="146">
        <f t="shared" si="57"/>
        <v>-2.1598831253181405E-2</v>
      </c>
      <c r="D1351" s="143">
        <f>IF('##zz500##'!K1351="","",IF('##zz500##'!K1351="yes",D1350,IF('##zz500##'!T1351&lt;&gt;0,D1350*(1+'##zz500##'!T1351),D1350*(1+C1351))))</f>
        <v>6.0320293308776796</v>
      </c>
      <c r="E1351" s="6">
        <f t="shared" si="55"/>
        <v>0</v>
      </c>
      <c r="F1351" s="17">
        <f>D1351/MAX(D$240:D1351)-1</f>
        <v>-7.9143839820038475E-2</v>
      </c>
      <c r="G1351" s="66">
        <f>IF('##zz500##'!K1351="","",IF('##zz500##'!K1351="no",G1350*(1+E1351),IF('##zz500##'!T1351&lt;&gt;0,G1350*(1+'##zz500##'!T1351),G1350*(1+'##zz500##'!P1351))))</f>
        <v>25.775025112153777</v>
      </c>
      <c r="H1351" s="6">
        <f t="shared" si="56"/>
        <v>1.8107507498173803E-2</v>
      </c>
      <c r="I1351" s="17">
        <f>G1351/MAX(G$240:G1351)-1</f>
        <v>0</v>
      </c>
      <c r="N1351" s="20"/>
      <c r="O1351" s="20"/>
      <c r="S1351" s="192"/>
      <c r="Y1351" s="39"/>
      <c r="Z1351" s="39"/>
      <c r="AA1351" s="17"/>
      <c r="AC1351" s="142"/>
      <c r="AE1351" s="17"/>
      <c r="AG1351" s="66"/>
      <c r="AI1351" s="17"/>
    </row>
    <row r="1352" spans="1:36" x14ac:dyDescent="0.25">
      <c r="A1352" s="180">
        <f>IF('##zz500##'!B1352&lt;&gt;"",'##zz500##'!B1352,"")</f>
        <v>41122</v>
      </c>
      <c r="B1352" s="192">
        <v>17142.07</v>
      </c>
      <c r="C1352" s="146">
        <f t="shared" si="57"/>
        <v>1.6935809674435864E-2</v>
      </c>
      <c r="D1352" s="143">
        <f>IF('##zz500##'!K1352="","",IF('##zz500##'!K1352="yes",D1351,IF('##zz500##'!T1352&lt;&gt;0,D1351*(1+'##zz500##'!T1352),D1351*(1+C1352))))</f>
        <v>6.0320293308776796</v>
      </c>
      <c r="E1352" s="6">
        <f t="shared" si="55"/>
        <v>0</v>
      </c>
      <c r="F1352" s="17">
        <f>D1352/MAX(D$240:D1352)-1</f>
        <v>-7.9143839820038475E-2</v>
      </c>
      <c r="G1352" s="66">
        <f>IF('##zz500##'!K1352="","",IF('##zz500##'!K1352="no",G1351*(1+E1352),IF('##zz500##'!T1352&lt;&gt;0,G1351*(1+'##zz500##'!T1352),G1351*(1+'##zz500##'!P1352))))</f>
        <v>25.310058243702802</v>
      </c>
      <c r="H1352" s="6">
        <f t="shared" si="56"/>
        <v>-1.8039434158755752E-2</v>
      </c>
      <c r="I1352" s="17">
        <f>G1352/MAX(G$240:G1352)-1</f>
        <v>-1.8039434158755752E-2</v>
      </c>
      <c r="N1352" s="20"/>
      <c r="O1352" s="20"/>
      <c r="S1352" s="192"/>
      <c r="Y1352" s="39"/>
      <c r="Z1352" s="39"/>
      <c r="AA1352" s="17"/>
      <c r="AC1352" s="142"/>
      <c r="AE1352" s="17"/>
      <c r="AG1352" s="66"/>
      <c r="AI1352" s="17"/>
    </row>
    <row r="1353" spans="1:36" x14ac:dyDescent="0.25">
      <c r="A1353" s="180">
        <f>IF('##zz500##'!B1353&lt;&gt;"",'##zz500##'!B1353,"")</f>
        <v>41123</v>
      </c>
      <c r="B1353" s="192">
        <v>16891.53</v>
      </c>
      <c r="C1353" s="146">
        <f t="shared" si="57"/>
        <v>-1.4615504428578396E-2</v>
      </c>
      <c r="D1353" s="143">
        <f>IF('##zz500##'!K1353="","",IF('##zz500##'!K1353="yes",D1352,IF('##zz500##'!T1353&lt;&gt;0,D1352*(1+'##zz500##'!T1353),D1352*(1+C1353))))</f>
        <v>6.0320293308776796</v>
      </c>
      <c r="E1353" s="6">
        <f t="shared" si="55"/>
        <v>0</v>
      </c>
      <c r="F1353" s="17">
        <f>D1353/MAX(D$240:D1353)-1</f>
        <v>-7.9143839820038475E-2</v>
      </c>
      <c r="G1353" s="66">
        <f>IF('##zz500##'!K1353="","",IF('##zz500##'!K1353="no",G1352*(1+E1353),IF('##zz500##'!T1353&lt;&gt;0,G1352*(1+'##zz500##'!T1353),G1352*(1+'##zz500##'!P1353))))</f>
        <v>25.469968566978249</v>
      </c>
      <c r="H1353" s="6">
        <f t="shared" si="56"/>
        <v>6.3180543377545639E-3</v>
      </c>
      <c r="I1353" s="17">
        <f>G1353/MAX(G$240:G1353)-1</f>
        <v>-1.183535394623858E-2</v>
      </c>
      <c r="N1353" s="20"/>
      <c r="O1353" s="20"/>
      <c r="S1353" s="192"/>
      <c r="Y1353" s="39"/>
      <c r="Z1353" s="39"/>
      <c r="AA1353" s="17"/>
      <c r="AC1353" s="142"/>
      <c r="AE1353" s="17"/>
      <c r="AG1353" s="66"/>
      <c r="AI1353" s="17"/>
    </row>
    <row r="1354" spans="1:36" x14ac:dyDescent="0.25">
      <c r="A1354" s="180">
        <f>IF('##zz500##'!B1354&lt;&gt;"",'##zz500##'!B1354,"")</f>
        <v>41124</v>
      </c>
      <c r="B1354" s="192">
        <v>17349.669999999998</v>
      </c>
      <c r="C1354" s="146">
        <f t="shared" si="57"/>
        <v>2.7122469071777289E-2</v>
      </c>
      <c r="D1354" s="143">
        <f>IF('##zz500##'!K1354="","",IF('##zz500##'!K1354="yes",D1353,IF('##zz500##'!T1354&lt;&gt;0,D1353*(1+'##zz500##'!T1354),D1353*(1+C1354))))</f>
        <v>6.0320293308776796</v>
      </c>
      <c r="E1354" s="6">
        <f t="shared" si="55"/>
        <v>0</v>
      </c>
      <c r="F1354" s="17">
        <f>D1354/MAX(D$240:D1354)-1</f>
        <v>-7.9143839820038475E-2</v>
      </c>
      <c r="G1354" s="66">
        <f>IF('##zz500##'!K1354="","",IF('##zz500##'!K1354="no",G1353*(1+E1354),IF('##zz500##'!T1354&lt;&gt;0,G1353*(1+'##zz500##'!T1354),G1353*(1+'##zz500##'!P1354))))</f>
        <v>24.959909306470404</v>
      </c>
      <c r="H1354" s="6">
        <f t="shared" si="56"/>
        <v>-2.002590851914654E-2</v>
      </c>
      <c r="I1354" s="17">
        <f>G1354/MAX(G$240:G1354)-1</f>
        <v>-3.1624248749966055E-2</v>
      </c>
      <c r="N1354" s="20"/>
      <c r="O1354" s="20"/>
      <c r="S1354" s="192"/>
      <c r="Y1354" s="39"/>
      <c r="Z1354" s="39"/>
      <c r="AA1354" s="17"/>
      <c r="AC1354" s="142"/>
      <c r="AE1354" s="17"/>
      <c r="AG1354" s="66"/>
      <c r="AI1354" s="17"/>
    </row>
    <row r="1355" spans="1:36" x14ac:dyDescent="0.25">
      <c r="A1355" s="180">
        <f>IF('##zz500##'!B1355&lt;&gt;"",'##zz500##'!B1355,"")</f>
        <v>41127</v>
      </c>
      <c r="B1355" s="192">
        <v>17763.849999999999</v>
      </c>
      <c r="C1355" s="146">
        <f t="shared" si="57"/>
        <v>2.3872500168591104E-2</v>
      </c>
      <c r="D1355" s="143">
        <f>IF('##zz500##'!K1355="","",IF('##zz500##'!K1355="yes",D1354,IF('##zz500##'!T1355&lt;&gt;0,D1354*(1+'##zz500##'!T1355),D1354*(1+C1355))))</f>
        <v>6.0320293308776796</v>
      </c>
      <c r="E1355" s="6">
        <f t="shared" si="55"/>
        <v>0</v>
      </c>
      <c r="F1355" s="17">
        <f>D1355/MAX(D$240:D1355)-1</f>
        <v>-7.9143839820038475E-2</v>
      </c>
      <c r="G1355" s="66">
        <f>IF('##zz500##'!K1355="","",IF('##zz500##'!K1355="no",G1354*(1+E1355),IF('##zz500##'!T1355&lt;&gt;0,G1354*(1+'##zz500##'!T1355),G1354*(1+'##zz500##'!P1355))))</f>
        <v>24.367200852912926</v>
      </c>
      <c r="H1355" s="6">
        <f t="shared" si="56"/>
        <v>-2.37464185578522E-2</v>
      </c>
      <c r="I1355" s="17">
        <f>G1355/MAX(G$240:G1355)-1</f>
        <v>-5.4619704660423984E-2</v>
      </c>
      <c r="N1355" s="20"/>
      <c r="O1355" s="20"/>
      <c r="S1355" s="192"/>
      <c r="Y1355" s="39"/>
      <c r="Z1355" s="39"/>
      <c r="AA1355" s="17"/>
      <c r="AC1355" s="142"/>
      <c r="AE1355" s="17"/>
      <c r="AG1355" s="66"/>
      <c r="AI1355" s="17"/>
    </row>
    <row r="1356" spans="1:36" x14ac:dyDescent="0.25">
      <c r="A1356" s="180">
        <f>IF('##zz500##'!B1356&lt;&gt;"",'##zz500##'!B1356,"")</f>
        <v>41128</v>
      </c>
      <c r="B1356" s="192">
        <v>18027.77</v>
      </c>
      <c r="C1356" s="146">
        <f t="shared" si="57"/>
        <v>1.4857139640337191E-2</v>
      </c>
      <c r="D1356" s="143">
        <f>IF('##zz500##'!K1356="","",IF('##zz500##'!K1356="yes",D1355,IF('##zz500##'!T1356&lt;&gt;0,D1355*(1+'##zz500##'!T1356),D1355*(1+C1356))))</f>
        <v>6.0320293308776796</v>
      </c>
      <c r="E1356" s="6">
        <f t="shared" si="55"/>
        <v>0</v>
      </c>
      <c r="F1356" s="17">
        <f>D1356/MAX(D$240:D1356)-1</f>
        <v>-7.9143839820038475E-2</v>
      </c>
      <c r="G1356" s="66">
        <f>IF('##zz500##'!K1356="","",IF('##zz500##'!K1356="no",G1355*(1+E1356),IF('##zz500##'!T1356&lt;&gt;0,G1355*(1+'##zz500##'!T1356),G1355*(1+'##zz500##'!P1356))))</f>
        <v>24.140999232299897</v>
      </c>
      <c r="H1356" s="6">
        <f t="shared" si="56"/>
        <v>-9.2830367336176334E-3</v>
      </c>
      <c r="I1356" s="17">
        <f>G1356/MAX(G$240:G1356)-1</f>
        <v>-6.3395704669299557E-2</v>
      </c>
      <c r="N1356" s="20"/>
      <c r="O1356" s="20"/>
      <c r="S1356" s="192"/>
      <c r="Y1356" s="39"/>
      <c r="Z1356" s="39"/>
      <c r="AA1356" s="17"/>
      <c r="AC1356" s="142"/>
      <c r="AE1356" s="17"/>
      <c r="AG1356" s="66"/>
      <c r="AI1356" s="17"/>
    </row>
    <row r="1357" spans="1:36" x14ac:dyDescent="0.25">
      <c r="A1357" s="180">
        <f>IF('##zz500##'!B1357&lt;&gt;"",'##zz500##'!B1357,"")</f>
        <v>41129</v>
      </c>
      <c r="B1357" s="192">
        <v>17974.89</v>
      </c>
      <c r="C1357" s="146">
        <f t="shared" si="57"/>
        <v>-2.9332524211258537E-3</v>
      </c>
      <c r="D1357" s="143">
        <f>IF('##zz500##'!K1357="","",IF('##zz500##'!K1357="yes",D1356,IF('##zz500##'!T1357&lt;&gt;0,D1356*(1+'##zz500##'!T1357),D1356*(1+C1357))))</f>
        <v>6.0320293308776796</v>
      </c>
      <c r="E1357" s="6">
        <f t="shared" si="55"/>
        <v>0</v>
      </c>
      <c r="F1357" s="17">
        <f>D1357/MAX(D$240:D1357)-1</f>
        <v>-7.9143839820038475E-2</v>
      </c>
      <c r="G1357" s="66">
        <f>IF('##zz500##'!K1357="","",IF('##zz500##'!K1357="no",G1356*(1+E1357),IF('##zz500##'!T1357&lt;&gt;0,G1356*(1+'##zz500##'!T1357),G1356*(1+'##zz500##'!P1357))))</f>
        <v>24.22528577604572</v>
      </c>
      <c r="H1357" s="6">
        <f t="shared" si="56"/>
        <v>3.4914272990427264E-3</v>
      </c>
      <c r="I1357" s="17">
        <f>G1357/MAX(G$240:G1357)-1</f>
        <v>-6.0125618864181218E-2</v>
      </c>
      <c r="N1357" s="20"/>
      <c r="O1357" s="20"/>
      <c r="S1357" s="192"/>
      <c r="Y1357" s="39"/>
      <c r="Z1357" s="39"/>
      <c r="AA1357" s="17"/>
      <c r="AC1357" s="142"/>
      <c r="AE1357" s="17"/>
      <c r="AG1357" s="66"/>
      <c r="AI1357" s="17"/>
    </row>
    <row r="1358" spans="1:36" x14ac:dyDescent="0.25">
      <c r="A1358" s="180">
        <f>IF('##zz500##'!B1358&lt;&gt;"",'##zz500##'!B1358,"")</f>
        <v>41130</v>
      </c>
      <c r="B1358" s="192">
        <v>18186.18</v>
      </c>
      <c r="C1358" s="146">
        <f t="shared" si="57"/>
        <v>1.1754731183334144E-2</v>
      </c>
      <c r="D1358" s="143">
        <f>IF('##zz500##'!K1358="","",IF('##zz500##'!K1358="yes",D1357,IF('##zz500##'!T1358&lt;&gt;0,D1357*(1+'##zz500##'!T1358),D1357*(1+C1358))))</f>
        <v>6.0320293308776796</v>
      </c>
      <c r="E1358" s="6">
        <f t="shared" si="55"/>
        <v>0</v>
      </c>
      <c r="F1358" s="17">
        <f>D1358/MAX(D$240:D1358)-1</f>
        <v>-7.9143839820038475E-2</v>
      </c>
      <c r="G1358" s="66">
        <f>IF('##zz500##'!K1358="","",IF('##zz500##'!K1358="no",G1357*(1+E1358),IF('##zz500##'!T1358&lt;&gt;0,G1357*(1+'##zz500##'!T1358),G1357*(1+'##zz500##'!P1358))))</f>
        <v>24.094819650158374</v>
      </c>
      <c r="H1358" s="6">
        <f t="shared" si="56"/>
        <v>-5.3855350600797713E-3</v>
      </c>
      <c r="I1358" s="17">
        <f>G1358/MAX(G$240:G1358)-1</f>
        <v>-6.5187345295858901E-2</v>
      </c>
      <c r="N1358" s="20"/>
      <c r="O1358" s="20"/>
      <c r="S1358" s="192"/>
      <c r="Y1358" s="39"/>
      <c r="Z1358" s="39"/>
      <c r="AA1358" s="17"/>
      <c r="AC1358" s="142"/>
      <c r="AE1358" s="17"/>
      <c r="AG1358" s="66"/>
      <c r="AI1358" s="17"/>
    </row>
    <row r="1359" spans="1:36" x14ac:dyDescent="0.25">
      <c r="A1359" s="180">
        <f>IF('##zz500##'!B1359&lt;&gt;"",'##zz500##'!B1359,"")</f>
        <v>41131</v>
      </c>
      <c r="B1359" s="192">
        <v>18305.3</v>
      </c>
      <c r="C1359" s="146">
        <f t="shared" si="57"/>
        <v>6.5500286481272596E-3</v>
      </c>
      <c r="D1359" s="143">
        <f>IF('##zz500##'!K1359="","",IF('##zz500##'!K1359="yes",D1358,IF('##zz500##'!T1359&lt;&gt;0,D1358*(1+'##zz500##'!T1359),D1358*(1+C1359))))</f>
        <v>6.0715392958012719</v>
      </c>
      <c r="E1359" s="6">
        <f t="shared" si="55"/>
        <v>6.5500286481272596E-3</v>
      </c>
      <c r="F1359" s="17">
        <f>D1359/MAX(D$240:D1359)-1</f>
        <v>-7.3112205590055268E-2</v>
      </c>
      <c r="G1359" s="66">
        <f>IF('##zz500##'!K1359="","",IF('##zz500##'!K1359="no",G1358*(1+E1359),IF('##zz500##'!T1359&lt;&gt;0,G1358*(1+'##zz500##'!T1359),G1358*(1+'##zz500##'!P1359))))</f>
        <v>24.25264140913837</v>
      </c>
      <c r="H1359" s="6">
        <f t="shared" si="56"/>
        <v>6.5500286481272596E-3</v>
      </c>
      <c r="I1359" s="17">
        <f>G1359/MAX(G$240:G1359)-1</f>
        <v>-5.9064295626914953E-2</v>
      </c>
      <c r="N1359" s="20"/>
      <c r="O1359" s="20"/>
      <c r="S1359" s="192"/>
      <c r="Y1359" s="39"/>
      <c r="Z1359" s="39"/>
      <c r="AA1359" s="17"/>
      <c r="AC1359" s="142"/>
      <c r="AE1359" s="17"/>
      <c r="AG1359" s="66"/>
      <c r="AI1359" s="17"/>
    </row>
    <row r="1360" spans="1:36" x14ac:dyDescent="0.25">
      <c r="A1360" s="180">
        <f>IF('##zz500##'!B1360&lt;&gt;"",'##zz500##'!B1360,"")</f>
        <v>41134</v>
      </c>
      <c r="B1360" s="192">
        <v>17862.689999999999</v>
      </c>
      <c r="C1360" s="146">
        <f t="shared" si="57"/>
        <v>-2.4179336039289234E-2</v>
      </c>
      <c r="D1360" s="143">
        <f>IF('##zz500##'!K1360="","",IF('##zz500##'!K1360="yes",D1359,IF('##zz500##'!T1360&lt;&gt;0,D1359*(1+'##zz500##'!T1360),D1359*(1+C1360))))</f>
        <v>6.038734706203587</v>
      </c>
      <c r="E1360" s="6">
        <f t="shared" si="55"/>
        <v>-5.4030103404536511E-3</v>
      </c>
      <c r="F1360" s="17">
        <f>D1360/MAX(D$240:D1360)-1</f>
        <v>-7.812018992769254E-2</v>
      </c>
      <c r="G1360" s="66">
        <f>IF('##zz500##'!K1360="","",IF('##zz500##'!K1360="no",G1359*(1+E1360),IF('##zz500##'!T1360&lt;&gt;0,G1359*(1+'##zz500##'!T1360),G1359*(1+'##zz500##'!P1360))))</f>
        <v>24.121604136821482</v>
      </c>
      <c r="H1360" s="6">
        <f t="shared" si="56"/>
        <v>-5.4030103404536511E-3</v>
      </c>
      <c r="I1360" s="17">
        <f>G1360/MAX(G$240:G1360)-1</f>
        <v>-6.4148180967344759E-2</v>
      </c>
      <c r="N1360" s="20"/>
      <c r="O1360" s="20"/>
      <c r="S1360" s="192"/>
      <c r="Y1360" s="39"/>
      <c r="Z1360" s="39"/>
      <c r="AA1360" s="17"/>
      <c r="AC1360" s="142"/>
      <c r="AE1360" s="17"/>
      <c r="AG1360" s="66"/>
      <c r="AI1360" s="17"/>
    </row>
    <row r="1361" spans="1:36" x14ac:dyDescent="0.25">
      <c r="A1361" s="180">
        <f>IF('##zz500##'!B1361&lt;&gt;"",'##zz500##'!B1361,"")</f>
        <v>41135</v>
      </c>
      <c r="B1361" s="192">
        <v>18062.64</v>
      </c>
      <c r="C1361" s="146">
        <f t="shared" si="57"/>
        <v>1.1193722781954962E-2</v>
      </c>
      <c r="D1361" s="143">
        <f>IF('##zz500##'!K1361="","",IF('##zz500##'!K1361="yes",D1360,IF('##zz500##'!T1361&lt;&gt;0,D1360*(1+'##zz500##'!T1361),D1360*(1+C1361))))</f>
        <v>6.038734706203587</v>
      </c>
      <c r="E1361" s="6">
        <f t="shared" si="55"/>
        <v>0</v>
      </c>
      <c r="F1361" s="17">
        <f>D1361/MAX(D$240:D1361)-1</f>
        <v>-7.812018992769254E-2</v>
      </c>
      <c r="G1361" s="66">
        <f>IF('##zz500##'!K1361="","",IF('##zz500##'!K1361="no",G1360*(1+E1361),IF('##zz500##'!T1361&lt;&gt;0,G1360*(1+'##zz500##'!T1361),G1360*(1+'##zz500##'!P1361))))</f>
        <v>23.892681164557683</v>
      </c>
      <c r="H1361" s="6">
        <f t="shared" si="56"/>
        <v>-9.4903709954492488E-3</v>
      </c>
      <c r="I1361" s="17">
        <f>G1361/MAX(G$240:G1361)-1</f>
        <v>-7.3029761926730608E-2</v>
      </c>
      <c r="N1361" s="20"/>
      <c r="O1361" s="20"/>
      <c r="S1361" s="192"/>
      <c r="Y1361" s="39"/>
      <c r="Z1361" s="39"/>
      <c r="AA1361" s="17"/>
      <c r="AC1361" s="142"/>
      <c r="AE1361" s="17"/>
      <c r="AG1361" s="66"/>
      <c r="AI1361" s="17"/>
    </row>
    <row r="1362" spans="1:36" x14ac:dyDescent="0.25">
      <c r="A1362" s="180">
        <f>IF('##zz500##'!B1362&lt;&gt;"",'##zz500##'!B1362,"")</f>
        <v>41136</v>
      </c>
      <c r="B1362" s="192">
        <v>17964.25</v>
      </c>
      <c r="C1362" s="146">
        <f t="shared" si="57"/>
        <v>-5.4471550116704792E-3</v>
      </c>
      <c r="D1362" s="143">
        <f>IF('##zz500##'!K1362="","",IF('##zz500##'!K1362="yes",D1361,IF('##zz500##'!T1362&lt;&gt;0,D1361*(1+'##zz500##'!T1362),D1361*(1+C1362))))</f>
        <v>6.038734706203587</v>
      </c>
      <c r="E1362" s="6">
        <f t="shared" si="55"/>
        <v>0</v>
      </c>
      <c r="F1362" s="17">
        <f>D1362/MAX(D$240:D1362)-1</f>
        <v>-7.812018992769254E-2</v>
      </c>
      <c r="G1362" s="66">
        <f>IF('##zz500##'!K1362="","",IF('##zz500##'!K1362="no",G1361*(1+E1362),IF('##zz500##'!T1362&lt;&gt;0,G1361*(1+'##zz500##'!T1362),G1361*(1+'##zz500##'!P1362))))</f>
        <v>24.169085558864627</v>
      </c>
      <c r="H1362" s="6">
        <f t="shared" si="56"/>
        <v>1.1568580035168363E-2</v>
      </c>
      <c r="I1362" s="17">
        <f>G1362/MAX(G$240:G1362)-1</f>
        <v>-6.2306032537361E-2</v>
      </c>
      <c r="N1362" s="20"/>
      <c r="O1362" s="20"/>
      <c r="S1362" s="192"/>
      <c r="Y1362" s="39"/>
      <c r="Z1362" s="39"/>
      <c r="AA1362" s="17"/>
      <c r="AC1362" s="142"/>
      <c r="AE1362" s="17"/>
      <c r="AG1362" s="66"/>
      <c r="AI1362" s="17"/>
    </row>
    <row r="1363" spans="1:36" x14ac:dyDescent="0.25">
      <c r="A1363" s="180">
        <f>IF('##zz500##'!B1363&lt;&gt;"",'##zz500##'!B1363,"")</f>
        <v>41137</v>
      </c>
      <c r="B1363" s="192">
        <v>17882.37</v>
      </c>
      <c r="C1363" s="146">
        <f t="shared" si="57"/>
        <v>-4.5579414670805507E-3</v>
      </c>
      <c r="D1363" s="143">
        <f>IF('##zz500##'!K1363="","",IF('##zz500##'!K1363="yes",D1362,IF('##zz500##'!T1363&lt;&gt;0,D1362*(1+'##zz500##'!T1363),D1362*(1+C1363))))</f>
        <v>6.038734706203587</v>
      </c>
      <c r="E1363" s="6">
        <f t="shared" si="55"/>
        <v>0</v>
      </c>
      <c r="F1363" s="17">
        <f>D1363/MAX(D$240:D1363)-1</f>
        <v>-7.812018992769254E-2</v>
      </c>
      <c r="G1363" s="66">
        <f>IF('##zz500##'!K1363="","",IF('##zz500##'!K1363="no",G1362*(1+E1363),IF('##zz500##'!T1363&lt;&gt;0,G1362*(1+'##zz500##'!T1363),G1362*(1+'##zz500##'!P1363))))</f>
        <v>24.344358222076483</v>
      </c>
      <c r="H1363" s="6">
        <f t="shared" si="56"/>
        <v>7.2519360645637576E-3</v>
      </c>
      <c r="I1363" s="17">
        <f>G1363/MAX(G$240:G1363)-1</f>
        <v>-5.5505935837194875E-2</v>
      </c>
      <c r="N1363" s="20"/>
      <c r="O1363" s="20"/>
      <c r="S1363" s="192"/>
      <c r="Y1363" s="39"/>
      <c r="Z1363" s="39"/>
      <c r="AA1363" s="17"/>
      <c r="AC1363" s="142"/>
      <c r="AE1363" s="17"/>
      <c r="AG1363" s="66"/>
      <c r="AI1363" s="17"/>
    </row>
    <row r="1364" spans="1:36" x14ac:dyDescent="0.25">
      <c r="A1364" s="180">
        <f>IF('##zz500##'!B1364&lt;&gt;"",'##zz500##'!B1364,"")</f>
        <v>41138</v>
      </c>
      <c r="B1364" s="192">
        <v>17895.3</v>
      </c>
      <c r="C1364" s="146">
        <f t="shared" si="57"/>
        <v>7.2305852076648414E-4</v>
      </c>
      <c r="D1364" s="143">
        <f>IF('##zz500##'!K1364="","",IF('##zz500##'!K1364="yes",D1363,IF('##zz500##'!T1364&lt;&gt;0,D1363*(1+'##zz500##'!T1364),D1363*(1+C1364))))</f>
        <v>6.038734706203587</v>
      </c>
      <c r="E1364" s="6">
        <f t="shared" si="55"/>
        <v>0</v>
      </c>
      <c r="F1364" s="17">
        <f>D1364/MAX(D$240:D1364)-1</f>
        <v>-7.812018992769254E-2</v>
      </c>
      <c r="G1364" s="66">
        <f>IF('##zz500##'!K1364="","",IF('##zz500##'!K1364="no",G1363*(1+E1364),IF('##zz500##'!T1364&lt;&gt;0,G1363*(1+'##zz500##'!T1364),G1363*(1+'##zz500##'!P1364))))</f>
        <v>24.344728553949775</v>
      </c>
      <c r="H1364" s="6">
        <f t="shared" si="56"/>
        <v>1.521222576150727E-5</v>
      </c>
      <c r="I1364" s="17">
        <f>G1364/MAX(G$240:G1364)-1</f>
        <v>-5.5491567980260448E-2</v>
      </c>
      <c r="N1364" s="20"/>
      <c r="O1364" s="20"/>
      <c r="S1364" s="192"/>
      <c r="Y1364" s="39"/>
      <c r="Z1364" s="39"/>
      <c r="AA1364" s="17"/>
      <c r="AC1364" s="142"/>
      <c r="AE1364" s="17"/>
      <c r="AG1364" s="66"/>
      <c r="AI1364" s="17"/>
    </row>
    <row r="1365" spans="1:36" x14ac:dyDescent="0.25">
      <c r="A1365" s="180">
        <f>IF('##zz500##'!B1365&lt;&gt;"",'##zz500##'!B1365,"")</f>
        <v>41141</v>
      </c>
      <c r="B1365" s="192">
        <v>18079.28</v>
      </c>
      <c r="C1365" s="146">
        <f t="shared" si="57"/>
        <v>1.0280911747777344E-2</v>
      </c>
      <c r="D1365" s="143">
        <f>IF('##zz500##'!K1365="","",IF('##zz500##'!K1365="yes",D1364,IF('##zz500##'!T1365&lt;&gt;0,D1364*(1+'##zz500##'!T1365),D1364*(1+C1365))))</f>
        <v>6.038734706203587</v>
      </c>
      <c r="E1365" s="6">
        <f t="shared" si="55"/>
        <v>0</v>
      </c>
      <c r="F1365" s="17">
        <f>D1365/MAX(D$240:D1365)-1</f>
        <v>-7.812018992769254E-2</v>
      </c>
      <c r="G1365" s="66">
        <f>IF('##zz500##'!K1365="","",IF('##zz500##'!K1365="no",G1364*(1+E1365),IF('##zz500##'!T1365&lt;&gt;0,G1364*(1+'##zz500##'!T1365),G1364*(1+'##zz500##'!P1365))))</f>
        <v>24.325026298869268</v>
      </c>
      <c r="H1365" s="6">
        <f t="shared" si="56"/>
        <v>-8.0930272181289897E-4</v>
      </c>
      <c r="I1365" s="17">
        <f>G1365/MAX(G$240:G1365)-1</f>
        <v>-5.6255961225069262E-2</v>
      </c>
      <c r="N1365" s="20"/>
      <c r="O1365" s="20"/>
      <c r="S1365" s="192"/>
      <c r="Y1365" s="39"/>
      <c r="Z1365" s="39"/>
      <c r="AA1365" s="17"/>
      <c r="AC1365" s="142"/>
      <c r="AE1365" s="17"/>
      <c r="AG1365" s="66"/>
      <c r="AI1365" s="17"/>
    </row>
    <row r="1366" spans="1:36" x14ac:dyDescent="0.25">
      <c r="A1366" s="180">
        <f>IF('##zz500##'!B1366&lt;&gt;"",'##zz500##'!B1366,"")</f>
        <v>41142</v>
      </c>
      <c r="B1366" s="192">
        <v>18451.04</v>
      </c>
      <c r="C1366" s="146">
        <f t="shared" si="57"/>
        <v>2.0562765773858294E-2</v>
      </c>
      <c r="D1366" s="143">
        <f>IF('##zz500##'!K1366="","",IF('##zz500##'!K1366="yes",D1365,IF('##zz500##'!T1366&lt;&gt;0,D1365*(1+'##zz500##'!T1366),D1365*(1+C1366))))</f>
        <v>6.038734706203587</v>
      </c>
      <c r="E1366" s="6">
        <f t="shared" si="55"/>
        <v>0</v>
      </c>
      <c r="F1366" s="17">
        <f>D1366/MAX(D$240:D1366)-1</f>
        <v>-7.812018992769254E-2</v>
      </c>
      <c r="G1366" s="66">
        <f>IF('##zz500##'!K1366="","",IF('##zz500##'!K1366="no",G1365*(1+E1366),IF('##zz500##'!T1366&lt;&gt;0,G1365*(1+'##zz500##'!T1366),G1365*(1+'##zz500##'!P1366))))</f>
        <v>23.982569233867132</v>
      </c>
      <c r="H1366" s="6">
        <f t="shared" si="56"/>
        <v>-1.4078384162653723E-2</v>
      </c>
      <c r="I1366" s="17">
        <f>G1366/MAX(G$240:G1366)-1</f>
        <v>-6.9542352354157067E-2</v>
      </c>
      <c r="N1366" s="20"/>
      <c r="O1366" s="20"/>
      <c r="S1366" s="192"/>
      <c r="Y1366" s="39"/>
      <c r="Z1366" s="39"/>
      <c r="AA1366" s="17"/>
      <c r="AC1366" s="142"/>
      <c r="AE1366" s="17"/>
      <c r="AG1366" s="66"/>
      <c r="AI1366" s="17"/>
    </row>
    <row r="1367" spans="1:36" x14ac:dyDescent="0.25">
      <c r="A1367" s="180">
        <f>IF('##zz500##'!B1367&lt;&gt;"",'##zz500##'!B1367,"")</f>
        <v>41143</v>
      </c>
      <c r="B1367" s="192">
        <v>18352.77</v>
      </c>
      <c r="C1367" s="146">
        <f t="shared" si="57"/>
        <v>-5.3259870446327184E-3</v>
      </c>
      <c r="D1367" s="143">
        <f>IF('##zz500##'!K1367="","",IF('##zz500##'!K1367="yes",D1366,IF('##zz500##'!T1367&lt;&gt;0,D1366*(1+'##zz500##'!T1367),D1366*(1+C1367))))</f>
        <v>6.038734706203587</v>
      </c>
      <c r="E1367" s="6">
        <f t="shared" si="55"/>
        <v>0</v>
      </c>
      <c r="F1367" s="17">
        <f>D1367/MAX(D$240:D1367)-1</f>
        <v>-7.812018992769254E-2</v>
      </c>
      <c r="G1367" s="66">
        <f>IF('##zz500##'!K1367="","",IF('##zz500##'!K1367="no",G1366*(1+E1367),IF('##zz500##'!T1367&lt;&gt;0,G1366*(1+'##zz500##'!T1367),G1366*(1+'##zz500##'!P1367))))</f>
        <v>24.195667743075504</v>
      </c>
      <c r="H1367" s="6">
        <f t="shared" si="56"/>
        <v>8.8855579704714138E-3</v>
      </c>
      <c r="I1367" s="17">
        <f>G1367/MAX(G$240:G1367)-1</f>
        <v>-6.1274716986931432E-2</v>
      </c>
      <c r="N1367" s="20"/>
      <c r="O1367" s="20"/>
      <c r="S1367" s="192"/>
      <c r="Y1367" s="39"/>
      <c r="Z1367" s="39"/>
      <c r="AA1367" s="17"/>
      <c r="AC1367" s="142"/>
      <c r="AE1367" s="17"/>
      <c r="AG1367" s="66"/>
      <c r="AI1367" s="17"/>
    </row>
    <row r="1368" spans="1:36" x14ac:dyDescent="0.25">
      <c r="A1368" s="180">
        <f>IF('##zz500##'!B1368&lt;&gt;"",'##zz500##'!B1368,"")</f>
        <v>41144</v>
      </c>
      <c r="B1368" s="192">
        <v>18686.03</v>
      </c>
      <c r="C1368" s="146">
        <f t="shared" si="57"/>
        <v>1.8158566799453046E-2</v>
      </c>
      <c r="D1368" s="143">
        <f>IF('##zz500##'!K1368="","",IF('##zz500##'!K1368="yes",D1367,IF('##zz500##'!T1368&lt;&gt;0,D1367*(1+'##zz500##'!T1368),D1367*(1+C1368))))</f>
        <v>6.038734706203587</v>
      </c>
      <c r="E1368" s="6">
        <f t="shared" si="55"/>
        <v>0</v>
      </c>
      <c r="F1368" s="17">
        <f>D1368/MAX(D$240:D1368)-1</f>
        <v>-7.812018992769254E-2</v>
      </c>
      <c r="G1368" s="66">
        <f>IF('##zz500##'!K1368="","",IF('##zz500##'!K1368="no",G1367*(1+E1368),IF('##zz500##'!T1368&lt;&gt;0,G1367*(1+'##zz500##'!T1368),G1367*(1+'##zz500##'!P1368))))</f>
        <v>24.03553961357634</v>
      </c>
      <c r="H1368" s="6">
        <f t="shared" si="56"/>
        <v>-6.6180496111742926E-3</v>
      </c>
      <c r="I1368" s="17">
        <f>G1368/MAX(G$240:G1368)-1</f>
        <v>-6.7487247481175627E-2</v>
      </c>
      <c r="N1368" s="20"/>
      <c r="O1368" s="20"/>
      <c r="S1368" s="192"/>
      <c r="Y1368" s="39"/>
      <c r="Z1368" s="39"/>
      <c r="AA1368" s="17"/>
      <c r="AC1368" s="142"/>
      <c r="AE1368" s="17"/>
      <c r="AF1368" s="14"/>
      <c r="AG1368" s="66"/>
      <c r="AI1368" s="17"/>
      <c r="AJ1368" s="14"/>
    </row>
    <row r="1369" spans="1:36" x14ac:dyDescent="0.25">
      <c r="A1369" s="180">
        <f>IF('##zz500##'!B1369&lt;&gt;"",'##zz500##'!B1369,"")</f>
        <v>41145</v>
      </c>
      <c r="B1369" s="192">
        <v>18288.47</v>
      </c>
      <c r="C1369" s="146">
        <f t="shared" si="57"/>
        <v>-2.1275787312767802E-2</v>
      </c>
      <c r="D1369" s="143">
        <f>IF('##zz500##'!K1369="","",IF('##zz500##'!K1369="yes",D1368,IF('##zz500##'!T1369&lt;&gt;0,D1368*(1+'##zz500##'!T1369),D1368*(1+C1369))))</f>
        <v>6.038734706203587</v>
      </c>
      <c r="E1369" s="6">
        <f t="shared" si="55"/>
        <v>0</v>
      </c>
      <c r="F1369" s="17">
        <f>D1369/MAX(D$240:D1369)-1</f>
        <v>-7.812018992769254E-2</v>
      </c>
      <c r="G1369" s="66">
        <f>IF('##zz500##'!K1369="","",IF('##zz500##'!K1369="no",G1368*(1+E1369),IF('##zz500##'!T1369&lt;&gt;0,G1368*(1+'##zz500##'!T1369),G1368*(1+'##zz500##'!P1369))))</f>
        <v>24.485051777239384</v>
      </c>
      <c r="H1369" s="6">
        <f t="shared" si="56"/>
        <v>1.8701979272774061E-2</v>
      </c>
      <c r="I1369" s="17">
        <f>G1369/MAX(G$240:G1369)-1</f>
        <v>-5.0047413311971045E-2</v>
      </c>
      <c r="N1369" s="20"/>
      <c r="O1369" s="20"/>
      <c r="S1369" s="192"/>
      <c r="Y1369" s="39"/>
      <c r="Z1369" s="39"/>
      <c r="AA1369" s="17"/>
      <c r="AC1369" s="142"/>
      <c r="AE1369" s="17"/>
      <c r="AG1369" s="66"/>
      <c r="AI1369" s="17"/>
    </row>
    <row r="1370" spans="1:36" x14ac:dyDescent="0.25">
      <c r="A1370" s="180">
        <f>IF('##zz500##'!B1370&lt;&gt;"",'##zz500##'!B1370,"")</f>
        <v>41148</v>
      </c>
      <c r="B1370" s="192">
        <v>17932.72</v>
      </c>
      <c r="C1370" s="146">
        <f t="shared" si="57"/>
        <v>-1.9452146625715594E-2</v>
      </c>
      <c r="D1370" s="143">
        <f>IF('##zz500##'!K1370="","",IF('##zz500##'!K1370="yes",D1369,IF('##zz500##'!T1370&lt;&gt;0,D1369*(1+'##zz500##'!T1370),D1369*(1+C1370))))</f>
        <v>6.038734706203587</v>
      </c>
      <c r="E1370" s="6">
        <f t="shared" si="55"/>
        <v>0</v>
      </c>
      <c r="F1370" s="17">
        <f>D1370/MAX(D$240:D1370)-1</f>
        <v>-7.812018992769254E-2</v>
      </c>
      <c r="G1370" s="66">
        <f>IF('##zz500##'!K1370="","",IF('##zz500##'!K1370="no",G1369*(1+E1370),IF('##zz500##'!T1370&lt;&gt;0,G1369*(1+'##zz500##'!T1370),G1369*(1+'##zz500##'!P1370))))</f>
        <v>25.095500499800153</v>
      </c>
      <c r="H1370" s="6">
        <f t="shared" si="56"/>
        <v>2.4931485876138693E-2</v>
      </c>
      <c r="I1370" s="17">
        <f>G1370/MAX(G$240:G1370)-1</f>
        <v>-2.636368381395704E-2</v>
      </c>
      <c r="N1370" s="20"/>
      <c r="O1370" s="20"/>
      <c r="S1370" s="192"/>
      <c r="Y1370" s="39"/>
      <c r="Z1370" s="39"/>
      <c r="AA1370" s="17"/>
      <c r="AC1370" s="142"/>
      <c r="AE1370" s="17"/>
      <c r="AG1370" s="66"/>
      <c r="AI1370" s="17"/>
    </row>
    <row r="1371" spans="1:36" x14ac:dyDescent="0.25">
      <c r="A1371" s="180">
        <f>IF('##zz500##'!B1371&lt;&gt;"",'##zz500##'!B1371,"")</f>
        <v>41149</v>
      </c>
      <c r="B1371" s="192">
        <v>18145.48</v>
      </c>
      <c r="C1371" s="146">
        <f t="shared" si="57"/>
        <v>1.1864346289910177E-2</v>
      </c>
      <c r="D1371" s="143">
        <f>IF('##zz500##'!K1371="","",IF('##zz500##'!K1371="yes",D1370,IF('##zz500##'!T1371&lt;&gt;0,D1370*(1+'##zz500##'!T1371),D1370*(1+C1371))))</f>
        <v>6.038734706203587</v>
      </c>
      <c r="E1371" s="6">
        <f t="shared" si="55"/>
        <v>0</v>
      </c>
      <c r="F1371" s="17">
        <f>D1371/MAX(D$240:D1371)-1</f>
        <v>-7.812018992769254E-2</v>
      </c>
      <c r="G1371" s="66">
        <f>IF('##zz500##'!K1371="","",IF('##zz500##'!K1371="no",G1370*(1+E1371),IF('##zz500##'!T1371&lt;&gt;0,G1370*(1+'##zz500##'!T1371),G1370*(1+'##zz500##'!P1371))))</f>
        <v>24.964204108305971</v>
      </c>
      <c r="H1371" s="6">
        <f t="shared" si="56"/>
        <v>-5.2318698124880214E-3</v>
      </c>
      <c r="I1371" s="17">
        <f>G1371/MAX(G$240:G1371)-1</f>
        <v>-3.1457622264952856E-2</v>
      </c>
      <c r="N1371" s="20"/>
      <c r="O1371" s="20"/>
      <c r="S1371" s="192"/>
      <c r="Y1371" s="39"/>
      <c r="Z1371" s="39"/>
      <c r="AA1371" s="17"/>
      <c r="AC1371" s="142"/>
      <c r="AE1371" s="17"/>
      <c r="AG1371" s="66"/>
      <c r="AI1371" s="17"/>
    </row>
    <row r="1372" spans="1:36" x14ac:dyDescent="0.25">
      <c r="A1372" s="180">
        <f>IF('##zz500##'!B1372&lt;&gt;"",'##zz500##'!B1372,"")</f>
        <v>41150</v>
      </c>
      <c r="B1372" s="192">
        <v>18205.78</v>
      </c>
      <c r="C1372" s="146">
        <f t="shared" si="57"/>
        <v>3.3231416308634465E-3</v>
      </c>
      <c r="D1372" s="143">
        <f>IF('##zz500##'!K1372="","",IF('##zz500##'!K1372="yes",D1371,IF('##zz500##'!T1372&lt;&gt;0,D1371*(1+'##zz500##'!T1372),D1371*(1+C1372))))</f>
        <v>6.038734706203587</v>
      </c>
      <c r="E1372" s="6">
        <f t="shared" si="55"/>
        <v>0</v>
      </c>
      <c r="F1372" s="17">
        <f>D1372/MAX(D$240:D1372)-1</f>
        <v>-7.812018992769254E-2</v>
      </c>
      <c r="G1372" s="66">
        <f>IF('##zz500##'!K1372="","",IF('##zz500##'!K1372="no",G1371*(1+E1372),IF('##zz500##'!T1372&lt;&gt;0,G1371*(1+'##zz500##'!T1372),G1371*(1+'##zz500##'!P1372))))</f>
        <v>25.131490534731281</v>
      </c>
      <c r="H1372" s="6">
        <f t="shared" si="56"/>
        <v>6.7010518620800319E-3</v>
      </c>
      <c r="I1372" s="17">
        <f>G1372/MAX(G$240:G1372)-1</f>
        <v>-2.4967369561127883E-2</v>
      </c>
      <c r="N1372" s="20"/>
      <c r="O1372" s="20"/>
      <c r="S1372" s="192"/>
      <c r="Y1372" s="39"/>
      <c r="Z1372" s="39"/>
      <c r="AA1372" s="17"/>
      <c r="AC1372" s="142"/>
      <c r="AE1372" s="17"/>
      <c r="AG1372" s="66"/>
      <c r="AI1372" s="17"/>
    </row>
    <row r="1373" spans="1:36" x14ac:dyDescent="0.25">
      <c r="A1373" s="180">
        <f>IF('##zz500##'!B1373&lt;&gt;"",'##zz500##'!B1373,"")</f>
        <v>41151</v>
      </c>
      <c r="B1373" s="192">
        <v>17956.55</v>
      </c>
      <c r="C1373" s="146">
        <f t="shared" si="57"/>
        <v>-1.3689608465004E-2</v>
      </c>
      <c r="D1373" s="143">
        <f>IF('##zz500##'!K1373="","",IF('##zz500##'!K1373="yes",D1372,IF('##zz500##'!T1373&lt;&gt;0,D1372*(1+'##zz500##'!T1373),D1372*(1+C1373))))</f>
        <v>6.038734706203587</v>
      </c>
      <c r="E1373" s="6">
        <f t="shared" si="55"/>
        <v>0</v>
      </c>
      <c r="F1373" s="17">
        <f>D1373/MAX(D$240:D1373)-1</f>
        <v>-7.812018992769254E-2</v>
      </c>
      <c r="G1373" s="66">
        <f>IF('##zz500##'!K1373="","",IF('##zz500##'!K1373="no",G1372*(1+E1373),IF('##zz500##'!T1373&lt;&gt;0,G1372*(1+'##zz500##'!T1373),G1372*(1+'##zz500##'!P1373))))</f>
        <v>25.527013090307861</v>
      </c>
      <c r="H1373" s="6">
        <f t="shared" si="56"/>
        <v>1.5738125640816003E-2</v>
      </c>
      <c r="I1373" s="17">
        <f>G1373/MAX(G$240:G1373)-1</f>
        <v>-9.6221835193855965E-3</v>
      </c>
      <c r="N1373" s="20"/>
      <c r="O1373" s="20"/>
      <c r="S1373" s="192"/>
      <c r="Y1373" s="39"/>
      <c r="Z1373" s="39"/>
      <c r="AA1373" s="17"/>
      <c r="AC1373" s="142"/>
      <c r="AE1373" s="17"/>
      <c r="AG1373" s="66"/>
      <c r="AI1373" s="17"/>
    </row>
    <row r="1374" spans="1:36" x14ac:dyDescent="0.25">
      <c r="A1374" s="180">
        <f>IF('##zz500##'!B1374&lt;&gt;"",'##zz500##'!B1374,"")</f>
        <v>41152</v>
      </c>
      <c r="B1374" s="192">
        <v>18026.41</v>
      </c>
      <c r="C1374" s="146">
        <f t="shared" si="57"/>
        <v>3.8905023515096726E-3</v>
      </c>
      <c r="D1374" s="143">
        <f>IF('##zz500##'!K1374="","",IF('##zz500##'!K1374="yes",D1373,IF('##zz500##'!T1374&lt;&gt;0,D1373*(1+'##zz500##'!T1374),D1373*(1+C1374))))</f>
        <v>6.038734706203587</v>
      </c>
      <c r="E1374" s="6">
        <f t="shared" si="55"/>
        <v>0</v>
      </c>
      <c r="F1374" s="17">
        <f>D1374/MAX(D$240:D1374)-1</f>
        <v>-7.812018992769254E-2</v>
      </c>
      <c r="G1374" s="66">
        <f>IF('##zz500##'!K1374="","",IF('##zz500##'!K1374="no",G1373*(1+E1374),IF('##zz500##'!T1374&lt;&gt;0,G1373*(1+'##zz500##'!T1374),G1373*(1+'##zz500##'!P1374))))</f>
        <v>25.445444107753755</v>
      </c>
      <c r="H1374" s="6">
        <f t="shared" si="56"/>
        <v>-3.1953986259785072E-3</v>
      </c>
      <c r="I1374" s="17">
        <f>G1374/MAX(G$240:G1374)-1</f>
        <v>-1.2786835433367449E-2</v>
      </c>
      <c r="N1374" s="20"/>
      <c r="O1374" s="20"/>
      <c r="S1374" s="192"/>
      <c r="Y1374" s="39"/>
      <c r="Z1374" s="39"/>
      <c r="AA1374" s="17"/>
      <c r="AC1374" s="142"/>
      <c r="AE1374" s="17"/>
      <c r="AG1374" s="66"/>
      <c r="AI1374" s="17"/>
    </row>
    <row r="1375" spans="1:36" x14ac:dyDescent="0.25">
      <c r="A1375" s="180">
        <f>IF('##zz500##'!B1375&lt;&gt;"",'##zz500##'!B1375,"")</f>
        <v>41155</v>
      </c>
      <c r="B1375" s="192">
        <v>18280.810000000001</v>
      </c>
      <c r="C1375" s="146">
        <f t="shared" si="57"/>
        <v>1.411262697342397E-2</v>
      </c>
      <c r="D1375" s="143">
        <f>IF('##zz500##'!K1375="","",IF('##zz500##'!K1375="yes",D1374,IF('##zz500##'!T1375&lt;&gt;0,D1374*(1+'##zz500##'!T1375),D1374*(1+C1375))))</f>
        <v>6.038734706203587</v>
      </c>
      <c r="E1375" s="6">
        <f t="shared" si="55"/>
        <v>0</v>
      </c>
      <c r="F1375" s="17">
        <f>D1375/MAX(D$240:D1375)-1</f>
        <v>-7.812018992769254E-2</v>
      </c>
      <c r="G1375" s="66">
        <f>IF('##zz500##'!K1375="","",IF('##zz500##'!K1375="no",G1374*(1+E1375),IF('##zz500##'!T1375&lt;&gt;0,G1374*(1+'##zz500##'!T1375),G1374*(1+'##zz500##'!P1375))))</f>
        <v>24.952582997324544</v>
      </c>
      <c r="H1375" s="6">
        <f t="shared" si="56"/>
        <v>-1.9369326325848091E-2</v>
      </c>
      <c r="I1375" s="17">
        <f>G1375/MAX(G$240:G1375)-1</f>
        <v>-3.1908489371031634E-2</v>
      </c>
      <c r="N1375" s="20"/>
      <c r="O1375" s="20"/>
      <c r="S1375" s="192"/>
      <c r="Y1375" s="39"/>
      <c r="Z1375" s="39"/>
      <c r="AA1375" s="17"/>
      <c r="AC1375" s="142"/>
      <c r="AE1375" s="17"/>
      <c r="AG1375" s="66"/>
      <c r="AI1375" s="17"/>
    </row>
    <row r="1376" spans="1:36" x14ac:dyDescent="0.25">
      <c r="A1376" s="180">
        <f>IF('##zz500##'!B1376&lt;&gt;"",'##zz500##'!B1376,"")</f>
        <v>41156</v>
      </c>
      <c r="B1376" s="192">
        <v>18364.22</v>
      </c>
      <c r="C1376" s="146">
        <f t="shared" si="57"/>
        <v>4.562708107572977E-3</v>
      </c>
      <c r="D1376" s="143">
        <f>IF('##zz500##'!K1376="","",IF('##zz500##'!K1376="yes",D1375,IF('##zz500##'!T1376&lt;&gt;0,D1375*(1+'##zz500##'!T1376),D1375*(1+C1376))))</f>
        <v>6.038734706203587</v>
      </c>
      <c r="E1376" s="6">
        <f t="shared" si="55"/>
        <v>0</v>
      </c>
      <c r="F1376" s="17">
        <f>D1376/MAX(D$240:D1376)-1</f>
        <v>-7.812018992769254E-2</v>
      </c>
      <c r="G1376" s="66">
        <f>IF('##zz500##'!K1376="","",IF('##zz500##'!K1376="no",G1375*(1+E1376),IF('##zz500##'!T1376&lt;&gt;0,G1375*(1+'##zz500##'!T1376),G1375*(1+'##zz500##'!P1376))))</f>
        <v>25.229217962295149</v>
      </c>
      <c r="H1376" s="6">
        <f t="shared" si="56"/>
        <v>1.1086426002480998E-2</v>
      </c>
      <c r="I1376" s="17">
        <f>G1376/MAX(G$240:G1376)-1</f>
        <v>-2.1175814474813537E-2</v>
      </c>
      <c r="N1376" s="20"/>
      <c r="O1376" s="20"/>
      <c r="S1376" s="192"/>
      <c r="Y1376" s="39"/>
      <c r="Z1376" s="39"/>
      <c r="AA1376" s="17"/>
      <c r="AC1376" s="142"/>
      <c r="AE1376" s="17"/>
      <c r="AG1376" s="66"/>
      <c r="AI1376" s="17"/>
    </row>
    <row r="1377" spans="1:36" x14ac:dyDescent="0.25">
      <c r="A1377" s="180">
        <f>IF('##zz500##'!B1377&lt;&gt;"",'##zz500##'!B1377,"")</f>
        <v>41157</v>
      </c>
      <c r="B1377" s="192">
        <v>18848.060000000001</v>
      </c>
      <c r="C1377" s="146">
        <f t="shared" si="57"/>
        <v>2.6346885410869714E-2</v>
      </c>
      <c r="D1377" s="143">
        <f>IF('##zz500##'!K1377="","",IF('##zz500##'!K1377="yes",D1376,IF('##zz500##'!T1377&lt;&gt;0,D1376*(1+'##zz500##'!T1377),D1376*(1+C1377))))</f>
        <v>6.038734706203587</v>
      </c>
      <c r="E1377" s="6">
        <f t="shared" si="55"/>
        <v>0</v>
      </c>
      <c r="F1377" s="17">
        <f>D1377/MAX(D$240:D1377)-1</f>
        <v>-7.812018992769254E-2</v>
      </c>
      <c r="G1377" s="66">
        <f>IF('##zz500##'!K1377="","",IF('##zz500##'!K1377="no",G1376*(1+E1377),IF('##zz500##'!T1377&lt;&gt;0,G1376*(1+'##zz500##'!T1377),G1376*(1+'##zz500##'!P1377))))</f>
        <v>25.093937448390722</v>
      </c>
      <c r="H1377" s="6">
        <f t="shared" si="56"/>
        <v>-5.3620573616908196E-3</v>
      </c>
      <c r="I1377" s="17">
        <f>G1377/MAX(G$240:G1377)-1</f>
        <v>-2.6424325904609858E-2</v>
      </c>
      <c r="N1377" s="20"/>
      <c r="O1377" s="20"/>
      <c r="S1377" s="192"/>
      <c r="Y1377" s="39"/>
      <c r="Z1377" s="39"/>
      <c r="AA1377" s="17"/>
      <c r="AC1377" s="142"/>
      <c r="AE1377" s="17"/>
      <c r="AG1377" s="66"/>
      <c r="AI1377" s="17"/>
    </row>
    <row r="1378" spans="1:36" x14ac:dyDescent="0.25">
      <c r="A1378" s="180">
        <f>IF('##zz500##'!B1378&lt;&gt;"",'##zz500##'!B1378,"")</f>
        <v>41158</v>
      </c>
      <c r="B1378" s="192">
        <v>19138.3</v>
      </c>
      <c r="C1378" s="146">
        <f t="shared" si="57"/>
        <v>1.5398932303908097E-2</v>
      </c>
      <c r="D1378" s="143">
        <f>IF('##zz500##'!K1378="","",IF('##zz500##'!K1378="yes",D1377,IF('##zz500##'!T1378&lt;&gt;0,D1377*(1+'##zz500##'!T1378),D1377*(1+C1378))))</f>
        <v>6.038734706203587</v>
      </c>
      <c r="E1378" s="6">
        <f t="shared" si="55"/>
        <v>0</v>
      </c>
      <c r="F1378" s="17">
        <f>D1378/MAX(D$240:D1378)-1</f>
        <v>-7.812018992769254E-2</v>
      </c>
      <c r="G1378" s="66">
        <f>IF('##zz500##'!K1378="","",IF('##zz500##'!K1378="no",G1377*(1+E1378),IF('##zz500##'!T1378&lt;&gt;0,G1377*(1+'##zz500##'!T1378),G1377*(1+'##zz500##'!P1378))))</f>
        <v>24.808911708436973</v>
      </c>
      <c r="H1378" s="6">
        <f t="shared" si="56"/>
        <v>-1.1358350619146362E-2</v>
      </c>
      <c r="I1378" s="17">
        <f>G1378/MAX(G$240:G1378)-1</f>
        <v>-3.7482539765257061E-2</v>
      </c>
      <c r="N1378" s="20"/>
      <c r="O1378" s="20"/>
      <c r="S1378" s="192"/>
      <c r="Y1378" s="39"/>
      <c r="Z1378" s="39"/>
      <c r="AA1378" s="17"/>
      <c r="AC1378" s="142"/>
      <c r="AE1378" s="17"/>
      <c r="AG1378" s="66"/>
      <c r="AI1378" s="17"/>
    </row>
    <row r="1379" spans="1:36" x14ac:dyDescent="0.25">
      <c r="A1379" s="180">
        <f>IF('##zz500##'!B1379&lt;&gt;"",'##zz500##'!B1379,"")</f>
        <v>41159</v>
      </c>
      <c r="B1379" s="192">
        <v>19706.23</v>
      </c>
      <c r="C1379" s="146">
        <f t="shared" si="57"/>
        <v>2.9675049508054441E-2</v>
      </c>
      <c r="D1379" s="143">
        <f>IF('##zz500##'!K1379="","",IF('##zz500##'!K1379="yes",D1378,IF('##zz500##'!T1379&lt;&gt;0,D1378*(1+'##zz500##'!T1379),D1378*(1+C1379))))</f>
        <v>6.038734706203587</v>
      </c>
      <c r="E1379" s="6">
        <f t="shared" si="55"/>
        <v>0</v>
      </c>
      <c r="F1379" s="17">
        <f>D1379/MAX(D$240:D1379)-1</f>
        <v>-7.812018992769254E-2</v>
      </c>
      <c r="G1379" s="66">
        <f>IF('##zz500##'!K1379="","",IF('##zz500##'!K1379="no",G1378*(1+E1379),IF('##zz500##'!T1379&lt;&gt;0,G1378*(1+'##zz500##'!T1379),G1378*(1+'##zz500##'!P1379))))</f>
        <v>24.117175405379847</v>
      </c>
      <c r="H1379" s="6">
        <f t="shared" si="56"/>
        <v>-2.7882573455323412E-2</v>
      </c>
      <c r="I1379" s="17">
        <f>G1379/MAX(G$240:G1379)-1</f>
        <v>-6.4320003552283622E-2</v>
      </c>
      <c r="N1379" s="20"/>
      <c r="O1379" s="20"/>
      <c r="S1379" s="192"/>
      <c r="Y1379" s="39"/>
      <c r="Z1379" s="39"/>
      <c r="AA1379" s="17"/>
      <c r="AC1379" s="142"/>
      <c r="AE1379" s="17"/>
      <c r="AG1379" s="66"/>
      <c r="AI1379" s="17"/>
    </row>
    <row r="1380" spans="1:36" x14ac:dyDescent="0.25">
      <c r="A1380" s="180">
        <f>IF('##zz500##'!B1380&lt;&gt;"",'##zz500##'!B1380,"")</f>
        <v>41162</v>
      </c>
      <c r="B1380" s="192">
        <v>19841.96</v>
      </c>
      <c r="C1380" s="146">
        <f t="shared" si="57"/>
        <v>6.8876695339494809E-3</v>
      </c>
      <c r="D1380" s="143">
        <f>IF('##zz500##'!K1380="","",IF('##zz500##'!K1380="yes",D1379,IF('##zz500##'!T1380&lt;&gt;0,D1379*(1+'##zz500##'!T1380),D1379*(1+C1380))))</f>
        <v>6.0803275152631091</v>
      </c>
      <c r="E1380" s="6">
        <f t="shared" si="55"/>
        <v>6.8876695339494809E-3</v>
      </c>
      <c r="F1380" s="17">
        <f>D1380/MAX(D$240:D1380)-1</f>
        <v>-7.1770586445894291E-2</v>
      </c>
      <c r="G1380" s="66">
        <f>IF('##zz500##'!K1380="","",IF('##zz500##'!K1380="no",G1379*(1+E1380),IF('##zz500##'!T1380&lt;&gt;0,G1379*(1+'##zz500##'!T1380),G1379*(1+'##zz500##'!P1380))))</f>
        <v>24.283286539664399</v>
      </c>
      <c r="H1380" s="6">
        <f t="shared" si="56"/>
        <v>6.8876695339494809E-3</v>
      </c>
      <c r="I1380" s="17">
        <f>G1380/MAX(G$240:G1380)-1</f>
        <v>-5.7875348947224681E-2</v>
      </c>
      <c r="N1380" s="20"/>
      <c r="O1380" s="20"/>
      <c r="S1380" s="192"/>
      <c r="Y1380" s="39"/>
      <c r="Z1380" s="39"/>
      <c r="AA1380" s="17"/>
      <c r="AC1380" s="142"/>
      <c r="AE1380" s="17"/>
      <c r="AG1380" s="66"/>
      <c r="AI1380" s="17"/>
    </row>
    <row r="1381" spans="1:36" x14ac:dyDescent="0.25">
      <c r="A1381" s="180">
        <f>IF('##zz500##'!B1381&lt;&gt;"",'##zz500##'!B1381,"")</f>
        <v>41163</v>
      </c>
      <c r="B1381" s="192">
        <v>19805.32</v>
      </c>
      <c r="C1381" s="146">
        <f t="shared" si="57"/>
        <v>-1.8465917681519395E-3</v>
      </c>
      <c r="D1381" s="143">
        <f>IF('##zz500##'!K1381="","",IF('##zz500##'!K1381="yes",D1380,IF('##zz500##'!T1381&lt;&gt;0,D1380*(1+'##zz500##'!T1381),D1380*(1+C1381))))</f>
        <v>6.0690996325257567</v>
      </c>
      <c r="E1381" s="6">
        <f t="shared" si="55"/>
        <v>-1.8465917681519395E-3</v>
      </c>
      <c r="F1381" s="17">
        <f>D1381/MAX(D$240:D1381)-1</f>
        <v>-7.3484647239919765E-2</v>
      </c>
      <c r="G1381" s="66">
        <f>IF('##zz500##'!K1381="","",IF('##zz500##'!K1381="no",G1380*(1+E1381),IF('##zz500##'!T1381&lt;&gt;0,G1380*(1+'##zz500##'!T1381),G1380*(1+'##zz500##'!P1381))))</f>
        <v>24.238445222636578</v>
      </c>
      <c r="H1381" s="6">
        <f t="shared" si="56"/>
        <v>-1.8465917681520505E-3</v>
      </c>
      <c r="I1381" s="17">
        <f>G1381/MAX(G$240:G1381)-1</f>
        <v>-5.9615068572431817E-2</v>
      </c>
      <c r="N1381" s="20"/>
      <c r="O1381" s="20"/>
      <c r="S1381" s="192"/>
      <c r="Y1381" s="39"/>
      <c r="Z1381" s="39"/>
      <c r="AA1381" s="17"/>
      <c r="AC1381" s="142"/>
      <c r="AE1381" s="17"/>
      <c r="AG1381" s="66"/>
      <c r="AI1381" s="17"/>
    </row>
    <row r="1382" spans="1:36" x14ac:dyDescent="0.25">
      <c r="A1382" s="180">
        <f>IF('##zz500##'!B1382&lt;&gt;"",'##zz500##'!B1382,"")</f>
        <v>41164</v>
      </c>
      <c r="B1382" s="192">
        <v>19838.32</v>
      </c>
      <c r="C1382" s="146">
        <f t="shared" si="57"/>
        <v>1.6662189755076717E-3</v>
      </c>
      <c r="D1382" s="143">
        <f>IF('##zz500##'!K1382="","",IF('##zz500##'!K1382="yes",D1381,IF('##zz500##'!T1382&lt;&gt;0,D1381*(1+'##zz500##'!T1382),D1381*(1+C1382))))</f>
        <v>6.079212081497718</v>
      </c>
      <c r="E1382" s="6">
        <f t="shared" si="55"/>
        <v>1.6662189755076717E-3</v>
      </c>
      <c r="F1382" s="17">
        <f>D1382/MAX(D$240:D1382)-1</f>
        <v>-7.1940869778051697E-2</v>
      </c>
      <c r="G1382" s="66">
        <f>IF('##zz500##'!K1382="","",IF('##zz500##'!K1382="no",G1381*(1+E1382),IF('##zz500##'!T1382&lt;&gt;0,G1381*(1+'##zz500##'!T1382),G1381*(1+'##zz500##'!P1382))))</f>
        <v>24.278831780003337</v>
      </c>
      <c r="H1382" s="6">
        <f t="shared" si="56"/>
        <v>1.6662189755076717E-3</v>
      </c>
      <c r="I1382" s="17">
        <f>G1382/MAX(G$240:G1382)-1</f>
        <v>-5.8048181355405792E-2</v>
      </c>
      <c r="N1382" s="20"/>
      <c r="O1382" s="20"/>
      <c r="S1382" s="192"/>
      <c r="Y1382" s="39"/>
      <c r="Z1382" s="39"/>
      <c r="AA1382" s="17"/>
      <c r="AC1382" s="142"/>
      <c r="AE1382" s="17"/>
      <c r="AG1382" s="66"/>
      <c r="AI1382" s="17"/>
    </row>
    <row r="1383" spans="1:36" x14ac:dyDescent="0.25">
      <c r="A1383" s="180">
        <f>IF('##zz500##'!B1383&lt;&gt;"",'##zz500##'!B1383,"")</f>
        <v>41165</v>
      </c>
      <c r="B1383" s="192">
        <v>19540.28</v>
      </c>
      <c r="C1383" s="146">
        <f t="shared" si="57"/>
        <v>-1.5023449566293978E-2</v>
      </c>
      <c r="D1383" s="143">
        <f>IF('##zz500##'!K1383="","",IF('##zz500##'!K1383="yes",D1382,IF('##zz500##'!T1383&lt;&gt;0,D1382*(1+'##zz500##'!T1383),D1382*(1+C1383))))</f>
        <v>5.9878813453885318</v>
      </c>
      <c r="E1383" s="6">
        <f t="shared" si="55"/>
        <v>-1.5023449566293978E-2</v>
      </c>
      <c r="F1383" s="17">
        <f>D1383/MAX(D$240:D1383)-1</f>
        <v>-8.5883519315479884E-2</v>
      </c>
      <c r="G1383" s="66">
        <f>IF('##zz500##'!K1383="","",IF('##zz500##'!K1383="no",G1382*(1+E1383),IF('##zz500##'!T1383&lt;&gt;0,G1382*(1+'##zz500##'!T1383),G1382*(1+'##zz500##'!P1383))))</f>
        <v>23.914079975227921</v>
      </c>
      <c r="H1383" s="6">
        <f t="shared" si="56"/>
        <v>-1.5023449566293978E-2</v>
      </c>
      <c r="I1383" s="17">
        <f>G1383/MAX(G$240:G1383)-1</f>
        <v>-7.2199546996691732E-2</v>
      </c>
      <c r="N1383" s="20"/>
      <c r="O1383" s="20"/>
      <c r="S1383" s="192"/>
      <c r="Y1383" s="39"/>
      <c r="Z1383" s="39"/>
      <c r="AA1383" s="17"/>
      <c r="AC1383" s="142"/>
      <c r="AE1383" s="17"/>
      <c r="AG1383" s="66"/>
      <c r="AI1383" s="17"/>
    </row>
    <row r="1384" spans="1:36" x14ac:dyDescent="0.25">
      <c r="A1384" s="180">
        <f>IF('##zz500##'!B1384&lt;&gt;"",'##zz500##'!B1384,"")</f>
        <v>41166</v>
      </c>
      <c r="B1384" s="192">
        <v>19627.04</v>
      </c>
      <c r="C1384" s="146">
        <f t="shared" si="57"/>
        <v>4.4400592007893813E-3</v>
      </c>
      <c r="D1384" s="143">
        <f>IF('##zz500##'!K1384="","",IF('##zz500##'!K1384="yes",D1383,IF('##zz500##'!T1384&lt;&gt;0,D1383*(1+'##zz500##'!T1384),D1383*(1+C1384))))</f>
        <v>5.9684181719140268</v>
      </c>
      <c r="E1384" s="6">
        <f t="shared" si="55"/>
        <v>-3.250427380210863E-3</v>
      </c>
      <c r="F1384" s="17">
        <f>D1384/MAX(D$240:D1384)-1</f>
        <v>-8.8854788552998887E-2</v>
      </c>
      <c r="G1384" s="66">
        <f>IF('##zz500##'!K1384="","",IF('##zz500##'!K1384="no",G1383*(1+E1384),IF('##zz500##'!T1384&lt;&gt;0,G1383*(1+'##zz500##'!T1384),G1383*(1+'##zz500##'!P1384))))</f>
        <v>23.836348994903886</v>
      </c>
      <c r="H1384" s="6">
        <f t="shared" si="56"/>
        <v>-3.250427380210863E-3</v>
      </c>
      <c r="I1384" s="17">
        <f>G1384/MAX(G$240:G1384)-1</f>
        <v>-7.5215294992505788E-2</v>
      </c>
      <c r="N1384" s="20"/>
      <c r="O1384" s="20"/>
      <c r="S1384" s="192"/>
      <c r="Y1384" s="39"/>
      <c r="Z1384" s="39"/>
      <c r="AA1384" s="17"/>
      <c r="AC1384" s="142"/>
      <c r="AE1384" s="17"/>
      <c r="AG1384" s="66"/>
      <c r="AI1384" s="17"/>
    </row>
    <row r="1385" spans="1:36" x14ac:dyDescent="0.25">
      <c r="A1385" s="180">
        <f>IF('##zz500##'!B1385&lt;&gt;"",'##zz500##'!B1385,"")</f>
        <v>41169</v>
      </c>
      <c r="B1385" s="192">
        <v>18920.53</v>
      </c>
      <c r="C1385" s="146">
        <f t="shared" si="57"/>
        <v>-3.599676772452709E-2</v>
      </c>
      <c r="D1385" s="143">
        <f>IF('##zz500##'!K1385="","",IF('##zz500##'!K1385="yes",D1384,IF('##zz500##'!T1385&lt;&gt;0,D1384*(1+'##zz500##'!T1385),D1384*(1+C1385))))</f>
        <v>5.9381021860911387</v>
      </c>
      <c r="E1385" s="6">
        <f t="shared" si="55"/>
        <v>-5.0794004290027894E-3</v>
      </c>
      <c r="F1385" s="17">
        <f>D1385/MAX(D$240:D1385)-1</f>
        <v>-9.3482859930906548E-2</v>
      </c>
      <c r="G1385" s="66">
        <f>IF('##zz500##'!K1385="","",IF('##zz500##'!K1385="no",G1384*(1+E1385),IF('##zz500##'!T1385&lt;&gt;0,G1384*(1+'##zz500##'!T1385),G1384*(1+'##zz500##'!P1385))))</f>
        <v>23.71527463359331</v>
      </c>
      <c r="H1385" s="6">
        <f t="shared" si="56"/>
        <v>-5.0794004290027894E-3</v>
      </c>
      <c r="I1385" s="17">
        <f>G1385/MAX(G$240:G1385)-1</f>
        <v>-7.9912646819856104E-2</v>
      </c>
      <c r="N1385" s="20"/>
      <c r="O1385" s="20"/>
      <c r="S1385" s="192"/>
      <c r="Y1385" s="39"/>
      <c r="Z1385" s="39"/>
      <c r="AA1385" s="17"/>
      <c r="AC1385" s="142"/>
      <c r="AE1385" s="17"/>
      <c r="AG1385" s="66"/>
      <c r="AI1385" s="17"/>
    </row>
    <row r="1386" spans="1:36" x14ac:dyDescent="0.25">
      <c r="A1386" s="180">
        <f>IF('##zz500##'!B1386&lt;&gt;"",'##zz500##'!B1386,"")</f>
        <v>41170</v>
      </c>
      <c r="B1386" s="192">
        <v>18926.63</v>
      </c>
      <c r="C1386" s="146">
        <f t="shared" si="57"/>
        <v>3.2240111667070082E-4</v>
      </c>
      <c r="D1386" s="143">
        <f>IF('##zz500##'!K1386="","",IF('##zz500##'!K1386="yes",D1385,IF('##zz500##'!T1386&lt;&gt;0,D1385*(1+'##zz500##'!T1386),D1385*(1+C1386))))</f>
        <v>5.9381021860911387</v>
      </c>
      <c r="E1386" s="6">
        <f t="shared" si="55"/>
        <v>0</v>
      </c>
      <c r="F1386" s="17">
        <f>D1386/MAX(D$240:D1386)-1</f>
        <v>-9.3482859930906548E-2</v>
      </c>
      <c r="G1386" s="66">
        <f>IF('##zz500##'!K1386="","",IF('##zz500##'!K1386="no",G1385*(1+E1386),IF('##zz500##'!T1386&lt;&gt;0,G1385*(1+'##zz500##'!T1386),G1385*(1+'##zz500##'!P1386))))</f>
        <v>23.813718989486532</v>
      </c>
      <c r="H1386" s="6">
        <f t="shared" si="56"/>
        <v>4.1510949130554309E-3</v>
      </c>
      <c r="I1386" s="17">
        <f>G1386/MAX(G$240:G1386)-1</f>
        <v>-7.6093276888503425E-2</v>
      </c>
      <c r="N1386" s="20"/>
      <c r="O1386" s="20"/>
      <c r="S1386" s="192"/>
      <c r="Y1386" s="39"/>
      <c r="Z1386" s="39"/>
      <c r="AA1386" s="17"/>
      <c r="AC1386" s="142"/>
      <c r="AE1386" s="17"/>
      <c r="AG1386" s="66"/>
      <c r="AI1386" s="17"/>
    </row>
    <row r="1387" spans="1:36" x14ac:dyDescent="0.25">
      <c r="A1387" s="180">
        <f>IF('##zz500##'!B1387&lt;&gt;"",'##zz500##'!B1387,"")</f>
        <v>41171</v>
      </c>
      <c r="B1387" s="192">
        <v>19098.95</v>
      </c>
      <c r="C1387" s="146">
        <f t="shared" si="57"/>
        <v>9.1046319392305008E-3</v>
      </c>
      <c r="D1387" s="143">
        <f>IF('##zz500##'!K1387="","",IF('##zz500##'!K1387="yes",D1386,IF('##zz500##'!T1387&lt;&gt;0,D1386*(1+'##zz500##'!T1387),D1386*(1+C1387))))</f>
        <v>5.9381021860911387</v>
      </c>
      <c r="E1387" s="6">
        <f t="shared" si="55"/>
        <v>0</v>
      </c>
      <c r="F1387" s="17">
        <f>D1387/MAX(D$240:D1387)-1</f>
        <v>-9.3482859930906548E-2</v>
      </c>
      <c r="G1387" s="66">
        <f>IF('##zz500##'!K1387="","",IF('##zz500##'!K1387="no",G1386*(1+E1387),IF('##zz500##'!T1387&lt;&gt;0,G1386*(1+'##zz500##'!T1387),G1386*(1+'##zz500##'!P1387))))</f>
        <v>23.580254052645934</v>
      </c>
      <c r="H1387" s="6">
        <f t="shared" si="56"/>
        <v>-9.8037999416920041E-3</v>
      </c>
      <c r="I1387" s="17">
        <f>G1387/MAX(G$240:G1387)-1</f>
        <v>-8.515107356667273E-2</v>
      </c>
      <c r="N1387" s="20"/>
      <c r="O1387" s="20"/>
      <c r="S1387" s="192"/>
      <c r="Y1387" s="39"/>
      <c r="Z1387" s="39"/>
      <c r="AA1387" s="17"/>
      <c r="AC1387" s="142"/>
      <c r="AE1387" s="17"/>
      <c r="AG1387" s="66"/>
      <c r="AI1387" s="17"/>
    </row>
    <row r="1388" spans="1:36" x14ac:dyDescent="0.25">
      <c r="A1388" s="180">
        <f>IF('##zz500##'!B1388&lt;&gt;"",'##zz500##'!B1388,"")</f>
        <v>41172</v>
      </c>
      <c r="B1388" s="192">
        <v>18436.46</v>
      </c>
      <c r="C1388" s="146">
        <f t="shared" si="57"/>
        <v>-3.4687247204689298E-2</v>
      </c>
      <c r="D1388" s="143">
        <f>IF('##zz500##'!K1388="","",IF('##zz500##'!K1388="yes",D1387,IF('##zz500##'!T1388&lt;&gt;0,D1387*(1+'##zz500##'!T1388),D1387*(1+C1388))))</f>
        <v>5.9381021860911387</v>
      </c>
      <c r="E1388" s="6">
        <f t="shared" si="55"/>
        <v>0</v>
      </c>
      <c r="F1388" s="17">
        <f>D1388/MAX(D$240:D1388)-1</f>
        <v>-9.3482859930906548E-2</v>
      </c>
      <c r="G1388" s="66">
        <f>IF('##zz500##'!K1388="","",IF('##zz500##'!K1388="no",G1387*(1+E1388),IF('##zz500##'!T1388&lt;&gt;0,G1387*(1+'##zz500##'!T1388),G1387*(1+'##zz500##'!P1388))))</f>
        <v>24.26183461602669</v>
      </c>
      <c r="H1388" s="6">
        <f t="shared" si="56"/>
        <v>2.8904716711662282E-2</v>
      </c>
      <c r="I1388" s="17">
        <f>G1388/MAX(G$240:G1388)-1</f>
        <v>-5.8707624514149126E-2</v>
      </c>
      <c r="N1388" s="20"/>
      <c r="O1388" s="20"/>
      <c r="S1388" s="192"/>
      <c r="Y1388" s="39"/>
      <c r="Z1388" s="39"/>
      <c r="AA1388" s="17"/>
      <c r="AC1388" s="142"/>
      <c r="AE1388" s="17"/>
      <c r="AF1388" s="14"/>
      <c r="AG1388" s="66"/>
      <c r="AI1388" s="17"/>
      <c r="AJ1388" s="14"/>
    </row>
    <row r="1389" spans="1:36" x14ac:dyDescent="0.25">
      <c r="A1389" s="180">
        <f>IF('##zz500##'!B1389&lt;&gt;"",'##zz500##'!B1389,"")</f>
        <v>41173</v>
      </c>
      <c r="B1389" s="192">
        <v>18285.54</v>
      </c>
      <c r="C1389" s="146">
        <f t="shared" si="57"/>
        <v>-8.1859532686859859E-3</v>
      </c>
      <c r="D1389" s="143">
        <f>IF('##zz500##'!K1389="","",IF('##zz500##'!K1389="yes",D1388,IF('##zz500##'!T1389&lt;&gt;0,D1388*(1+'##zz500##'!T1389),D1388*(1+C1389))))</f>
        <v>5.9381021860911387</v>
      </c>
      <c r="E1389" s="6">
        <f t="shared" si="55"/>
        <v>0</v>
      </c>
      <c r="F1389" s="17">
        <f>D1389/MAX(D$240:D1389)-1</f>
        <v>-9.3482859930906548E-2</v>
      </c>
      <c r="G1389" s="66">
        <f>IF('##zz500##'!K1389="","",IF('##zz500##'!K1389="no",G1388*(1+E1389),IF('##zz500##'!T1389&lt;&gt;0,G1388*(1+'##zz500##'!T1389),G1388*(1+'##zz500##'!P1389))))</f>
        <v>24.400341686398658</v>
      </c>
      <c r="H1389" s="6">
        <f t="shared" si="56"/>
        <v>5.7088457061889031E-3</v>
      </c>
      <c r="I1389" s="17">
        <f>G1389/MAX(G$240:G1389)-1</f>
        <v>-5.3333931578088412E-2</v>
      </c>
      <c r="N1389" s="20"/>
      <c r="O1389" s="20"/>
      <c r="S1389" s="192"/>
      <c r="Y1389" s="39"/>
      <c r="Z1389" s="39"/>
      <c r="AA1389" s="17"/>
      <c r="AC1389" s="142"/>
      <c r="AE1389" s="17"/>
      <c r="AG1389" s="66"/>
      <c r="AI1389" s="17"/>
    </row>
    <row r="1390" spans="1:36" x14ac:dyDescent="0.25">
      <c r="A1390" s="180">
        <f>IF('##zz500##'!B1390&lt;&gt;"",'##zz500##'!B1390,"")</f>
        <v>41176</v>
      </c>
      <c r="B1390" s="192">
        <v>18250.47</v>
      </c>
      <c r="C1390" s="146">
        <f t="shared" si="57"/>
        <v>-1.9179089050692655E-3</v>
      </c>
      <c r="D1390" s="143">
        <f>IF('##zz500##'!K1390="","",IF('##zz500##'!K1390="yes",D1389,IF('##zz500##'!T1390&lt;&gt;0,D1389*(1+'##zz500##'!T1390),D1389*(1+C1390))))</f>
        <v>5.9381021860911387</v>
      </c>
      <c r="E1390" s="6">
        <f t="shared" si="55"/>
        <v>0</v>
      </c>
      <c r="F1390" s="17">
        <f>D1390/MAX(D$240:D1390)-1</f>
        <v>-9.3482859930906548E-2</v>
      </c>
      <c r="G1390" s="66">
        <f>IF('##zz500##'!K1390="","",IF('##zz500##'!K1390="no",G1389*(1+E1390),IF('##zz500##'!T1390&lt;&gt;0,G1389*(1+'##zz500##'!T1390),G1389*(1+'##zz500##'!P1390))))</f>
        <v>24.218331255237374</v>
      </c>
      <c r="H1390" s="6">
        <f t="shared" si="56"/>
        <v>-7.4593394428874582E-3</v>
      </c>
      <c r="I1390" s="17">
        <f>G1390/MAX(G$240:G1390)-1</f>
        <v>-6.0395435121511132E-2</v>
      </c>
      <c r="N1390" s="20"/>
      <c r="O1390" s="20"/>
      <c r="S1390" s="192"/>
      <c r="Y1390" s="39"/>
      <c r="Z1390" s="39"/>
      <c r="AA1390" s="17"/>
      <c r="AC1390" s="142"/>
      <c r="AE1390" s="17"/>
      <c r="AG1390" s="66"/>
      <c r="AI1390" s="17"/>
    </row>
    <row r="1391" spans="1:36" x14ac:dyDescent="0.25">
      <c r="A1391" s="180">
        <f>IF('##zz500##'!B1391&lt;&gt;"",'##zz500##'!B1391,"")</f>
        <v>41177</v>
      </c>
      <c r="B1391" s="192">
        <v>18067.53</v>
      </c>
      <c r="C1391" s="146">
        <f t="shared" si="57"/>
        <v>-1.0023851440538412E-2</v>
      </c>
      <c r="D1391" s="143">
        <f>IF('##zz500##'!K1391="","",IF('##zz500##'!K1391="yes",D1390,IF('##zz500##'!T1391&lt;&gt;0,D1390*(1+'##zz500##'!T1391),D1390*(1+C1391))))</f>
        <v>5.9381021860911387</v>
      </c>
      <c r="E1391" s="6">
        <f t="shared" si="55"/>
        <v>0</v>
      </c>
      <c r="F1391" s="17">
        <f>D1391/MAX(D$240:D1391)-1</f>
        <v>-9.3482859930906548E-2</v>
      </c>
      <c r="G1391" s="66">
        <f>IF('##zz500##'!K1391="","",IF('##zz500##'!K1391="no",G1390*(1+E1391),IF('##zz500##'!T1391&lt;&gt;0,G1390*(1+'##zz500##'!T1391),G1390*(1+'##zz500##'!P1391))))</f>
        <v>24.392293744046484</v>
      </c>
      <c r="H1391" s="6">
        <f t="shared" si="56"/>
        <v>7.1830914762753828E-3</v>
      </c>
      <c r="I1391" s="17">
        <f>G1391/MAX(G$240:G1391)-1</f>
        <v>-5.3646169580462977E-2</v>
      </c>
      <c r="N1391" s="20"/>
      <c r="O1391" s="20"/>
      <c r="S1391" s="192"/>
      <c r="Y1391" s="39"/>
      <c r="Z1391" s="39"/>
      <c r="AA1391" s="17"/>
      <c r="AC1391" s="142"/>
      <c r="AE1391" s="17"/>
      <c r="AG1391" s="66"/>
      <c r="AI1391" s="17"/>
    </row>
    <row r="1392" spans="1:36" x14ac:dyDescent="0.25">
      <c r="A1392" s="180">
        <f>IF('##zz500##'!B1392&lt;&gt;"",'##zz500##'!B1392,"")</f>
        <v>41178</v>
      </c>
      <c r="B1392" s="192">
        <v>17560.34</v>
      </c>
      <c r="C1392" s="146">
        <f t="shared" si="57"/>
        <v>-2.8071905789003759E-2</v>
      </c>
      <c r="D1392" s="143">
        <f>IF('##zz500##'!K1392="","",IF('##zz500##'!K1392="yes",D1391,IF('##zz500##'!T1392&lt;&gt;0,D1391*(1+'##zz500##'!T1392),D1391*(1+C1392))))</f>
        <v>5.9381021860911387</v>
      </c>
      <c r="E1392" s="6">
        <f t="shared" si="55"/>
        <v>0</v>
      </c>
      <c r="F1392" s="17">
        <f>D1392/MAX(D$240:D1392)-1</f>
        <v>-9.3482859930906548E-2</v>
      </c>
      <c r="G1392" s="66">
        <f>IF('##zz500##'!K1392="","",IF('##zz500##'!K1392="no",G1391*(1+E1392),IF('##zz500##'!T1392&lt;&gt;0,G1391*(1+'##zz500##'!T1392),G1391*(1+'##zz500##'!P1392))))</f>
        <v>24.954081142300481</v>
      </c>
      <c r="H1392" s="6">
        <f t="shared" si="56"/>
        <v>2.3031347693208026E-2</v>
      </c>
      <c r="I1392" s="17">
        <f>G1392/MAX(G$240:G1392)-1</f>
        <v>-3.1850365471271402E-2</v>
      </c>
      <c r="N1392" s="20"/>
      <c r="O1392" s="20"/>
      <c r="S1392" s="192"/>
      <c r="Y1392" s="39"/>
      <c r="Z1392" s="39"/>
      <c r="AA1392" s="17"/>
      <c r="AC1392" s="142"/>
      <c r="AE1392" s="17"/>
      <c r="AG1392" s="66"/>
      <c r="AI1392" s="17"/>
    </row>
    <row r="1393" spans="1:36" x14ac:dyDescent="0.25">
      <c r="A1393" s="180">
        <f>IF('##zz500##'!B1393&lt;&gt;"",'##zz500##'!B1393,"")</f>
        <v>41179</v>
      </c>
      <c r="B1393" s="192">
        <v>17922.09</v>
      </c>
      <c r="C1393" s="146">
        <f t="shared" si="57"/>
        <v>2.0600398397753183E-2</v>
      </c>
      <c r="D1393" s="143">
        <f>IF('##zz500##'!K1393="","",IF('##zz500##'!K1393="yes",D1392,IF('##zz500##'!T1393&lt;&gt;0,D1392*(1+'##zz500##'!T1393),D1392*(1+C1393))))</f>
        <v>5.9381021860911387</v>
      </c>
      <c r="E1393" s="6">
        <f t="shared" si="55"/>
        <v>0</v>
      </c>
      <c r="F1393" s="17">
        <f>D1393/MAX(D$240:D1393)-1</f>
        <v>-9.3482859930906548E-2</v>
      </c>
      <c r="G1393" s="66">
        <f>IF('##zz500##'!K1393="","",IF('##zz500##'!K1393="no",G1392*(1+E1393),IF('##zz500##'!T1393&lt;&gt;0,G1392*(1+'##zz500##'!T1393),G1392*(1+'##zz500##'!P1393))))</f>
        <v>24.392856181893208</v>
      </c>
      <c r="H1393" s="6">
        <f t="shared" si="56"/>
        <v>-2.2490307585636637E-2</v>
      </c>
      <c r="I1393" s="17">
        <f>G1393/MAX(G$240:G1393)-1</f>
        <v>-5.3624348540744271E-2</v>
      </c>
      <c r="N1393" s="20"/>
      <c r="O1393" s="20"/>
      <c r="S1393" s="192"/>
      <c r="Y1393" s="39"/>
      <c r="Z1393" s="39"/>
      <c r="AA1393" s="17"/>
      <c r="AC1393" s="142"/>
      <c r="AE1393" s="17"/>
      <c r="AG1393" s="66"/>
      <c r="AI1393" s="17"/>
    </row>
    <row r="1394" spans="1:36" x14ac:dyDescent="0.25">
      <c r="A1394" s="180">
        <f>IF('##zz500##'!B1394&lt;&gt;"",'##zz500##'!B1394,"")</f>
        <v>41180</v>
      </c>
      <c r="B1394" s="192">
        <v>18283.439999999999</v>
      </c>
      <c r="C1394" s="146">
        <f t="shared" si="57"/>
        <v>2.0162269021079426E-2</v>
      </c>
      <c r="D1394" s="143">
        <f>IF('##zz500##'!K1394="","",IF('##zz500##'!K1394="yes",D1393,IF('##zz500##'!T1394&lt;&gt;0,D1393*(1+'##zz500##'!T1394),D1393*(1+C1394))))</f>
        <v>5.9381021860911387</v>
      </c>
      <c r="E1394" s="6">
        <f t="shared" ref="E1394:E1457" si="58">D1394/D1393-1</f>
        <v>0</v>
      </c>
      <c r="F1394" s="17">
        <f>D1394/MAX(D$240:D1394)-1</f>
        <v>-9.3482859930906548E-2</v>
      </c>
      <c r="G1394" s="66">
        <f>IF('##zz500##'!K1394="","",IF('##zz500##'!K1394="no",G1393*(1+E1394),IF('##zz500##'!T1394&lt;&gt;0,G1393*(1+'##zz500##'!T1394),G1393*(1+'##zz500##'!P1394))))</f>
        <v>23.937239364686491</v>
      </c>
      <c r="H1394" s="6">
        <f t="shared" ref="H1394:H1457" si="59">G1394/G1393-1</f>
        <v>-1.8678288996141434E-2</v>
      </c>
      <c r="I1394" s="17">
        <f>G1394/MAX(G$240:G1394)-1</f>
        <v>-7.1301026457611827E-2</v>
      </c>
      <c r="N1394" s="20"/>
      <c r="O1394" s="20"/>
      <c r="S1394" s="192"/>
      <c r="Y1394" s="39"/>
      <c r="Z1394" s="39"/>
      <c r="AA1394" s="17"/>
      <c r="AC1394" s="142"/>
      <c r="AE1394" s="17"/>
      <c r="AG1394" s="66"/>
      <c r="AI1394" s="17"/>
    </row>
    <row r="1395" spans="1:36" x14ac:dyDescent="0.25">
      <c r="A1395" s="180">
        <f>IF('##zz500##'!B1395&lt;&gt;"",'##zz500##'!B1395,"")</f>
        <v>41190</v>
      </c>
      <c r="B1395" s="192">
        <v>18378.03</v>
      </c>
      <c r="C1395" s="146">
        <f t="shared" si="57"/>
        <v>5.1735340833016785E-3</v>
      </c>
      <c r="D1395" s="143">
        <f>IF('##zz500##'!K1395="","",IF('##zz500##'!K1395="yes",D1394,IF('##zz500##'!T1395&lt;&gt;0,D1394*(1+'##zz500##'!T1395),D1394*(1+C1395))))</f>
        <v>5.9381021860911387</v>
      </c>
      <c r="E1395" s="6">
        <f t="shared" si="58"/>
        <v>0</v>
      </c>
      <c r="F1395" s="17">
        <f>D1395/MAX(D$240:D1395)-1</f>
        <v>-9.3482859930906548E-2</v>
      </c>
      <c r="G1395" s="66">
        <f>IF('##zz500##'!K1395="","",IF('##zz500##'!K1395="no",G1394*(1+E1395),IF('##zz500##'!T1395&lt;&gt;0,G1394*(1+'##zz500##'!T1395),G1394*(1+'##zz500##'!P1395))))</f>
        <v>24.059777681990525</v>
      </c>
      <c r="H1395" s="6">
        <f t="shared" si="59"/>
        <v>5.1191499335887514E-3</v>
      </c>
      <c r="I1395" s="17">
        <f>G1395/MAX(G$240:G1395)-1</f>
        <v>-6.6546877168878305E-2</v>
      </c>
      <c r="N1395" s="20"/>
      <c r="O1395" s="20"/>
      <c r="S1395" s="192"/>
      <c r="Y1395" s="39"/>
      <c r="Z1395" s="39"/>
      <c r="AA1395" s="17"/>
      <c r="AC1395" s="142"/>
      <c r="AE1395" s="17"/>
      <c r="AG1395" s="66"/>
      <c r="AI1395" s="17"/>
    </row>
    <row r="1396" spans="1:36" x14ac:dyDescent="0.25">
      <c r="A1396" s="180">
        <f>IF('##zz500##'!B1396&lt;&gt;"",'##zz500##'!B1396,"")</f>
        <v>41191</v>
      </c>
      <c r="B1396" s="192">
        <v>18957.21</v>
      </c>
      <c r="C1396" s="146">
        <f t="shared" si="57"/>
        <v>3.1514803273256176E-2</v>
      </c>
      <c r="D1396" s="143">
        <f>IF('##zz500##'!K1396="","",IF('##zz500##'!K1396="yes",D1395,IF('##zz500##'!T1396&lt;&gt;0,D1395*(1+'##zz500##'!T1396),D1395*(1+C1396))))</f>
        <v>5.9381021860911387</v>
      </c>
      <c r="E1396" s="6">
        <f t="shared" si="58"/>
        <v>0</v>
      </c>
      <c r="F1396" s="17">
        <f>D1396/MAX(D$240:D1396)-1</f>
        <v>-9.3482859930906548E-2</v>
      </c>
      <c r="G1396" s="66">
        <f>IF('##zz500##'!K1396="","",IF('##zz500##'!K1396="no",G1395*(1+E1396),IF('##zz500##'!T1396&lt;&gt;0,G1395*(1+'##zz500##'!T1396),G1395*(1+'##zz500##'!P1396))))</f>
        <v>23.438135612628898</v>
      </c>
      <c r="H1396" s="6">
        <f t="shared" si="59"/>
        <v>-2.5837398731533012E-2</v>
      </c>
      <c r="I1396" s="17">
        <f>G1396/MAX(G$240:G1396)-1</f>
        <v>-9.0664877700660673E-2</v>
      </c>
      <c r="N1396" s="20"/>
      <c r="O1396" s="20"/>
      <c r="S1396" s="192"/>
      <c r="Y1396" s="39"/>
      <c r="Z1396" s="39"/>
      <c r="AA1396" s="17"/>
      <c r="AC1396" s="142"/>
      <c r="AE1396" s="17"/>
      <c r="AG1396" s="66"/>
      <c r="AI1396" s="17"/>
    </row>
    <row r="1397" spans="1:36" x14ac:dyDescent="0.25">
      <c r="A1397" s="180">
        <f>IF('##zz500##'!B1397&lt;&gt;"",'##zz500##'!B1397,"")</f>
        <v>41192</v>
      </c>
      <c r="B1397" s="192">
        <v>19101.169999999998</v>
      </c>
      <c r="C1397" s="146">
        <f t="shared" si="57"/>
        <v>7.5939444675665602E-3</v>
      </c>
      <c r="D1397" s="143">
        <f>IF('##zz500##'!K1397="","",IF('##zz500##'!K1397="yes",D1396,IF('##zz500##'!T1397&lt;&gt;0,D1396*(1+'##zz500##'!T1397),D1396*(1+C1397))))</f>
        <v>5.9381021860911387</v>
      </c>
      <c r="E1397" s="6">
        <f t="shared" si="58"/>
        <v>0</v>
      </c>
      <c r="F1397" s="17">
        <f>D1397/MAX(D$240:D1397)-1</f>
        <v>-9.3482859930906548E-2</v>
      </c>
      <c r="G1397" s="66">
        <f>IF('##zz500##'!K1397="","",IF('##zz500##'!K1397="no",G1396*(1+E1397),IF('##zz500##'!T1397&lt;&gt;0,G1396*(1+'##zz500##'!T1397),G1396*(1+'##zz500##'!P1397))))</f>
        <v>23.213488028196142</v>
      </c>
      <c r="H1397" s="6">
        <f t="shared" si="59"/>
        <v>-9.5847036703597954E-3</v>
      </c>
      <c r="I1397" s="17">
        <f>G1397/MAX(G$240:G1397)-1</f>
        <v>-9.9380585384950204E-2</v>
      </c>
      <c r="N1397" s="20"/>
      <c r="O1397" s="20"/>
      <c r="S1397" s="192"/>
      <c r="Y1397" s="39"/>
      <c r="Z1397" s="39"/>
      <c r="AA1397" s="17"/>
      <c r="AC1397" s="142"/>
      <c r="AE1397" s="17"/>
      <c r="AG1397" s="66"/>
      <c r="AI1397" s="17"/>
    </row>
    <row r="1398" spans="1:36" x14ac:dyDescent="0.25">
      <c r="A1398" s="180">
        <f>IF('##zz500##'!B1398&lt;&gt;"",'##zz500##'!B1398,"")</f>
        <v>41193</v>
      </c>
      <c r="B1398" s="192">
        <v>18700.57</v>
      </c>
      <c r="C1398" s="146">
        <f t="shared" si="57"/>
        <v>-2.0972537284365211E-2</v>
      </c>
      <c r="D1398" s="143">
        <f>IF('##zz500##'!K1398="","",IF('##zz500##'!K1398="yes",D1397,IF('##zz500##'!T1398&lt;&gt;0,D1397*(1+'##zz500##'!T1398),D1397*(1+C1398))))</f>
        <v>5.9381021860911387</v>
      </c>
      <c r="E1398" s="6">
        <f t="shared" si="58"/>
        <v>0</v>
      </c>
      <c r="F1398" s="17">
        <f>D1398/MAX(D$240:D1398)-1</f>
        <v>-9.3482859930906548E-2</v>
      </c>
      <c r="G1398" s="66">
        <f>IF('##zz500##'!K1398="","",IF('##zz500##'!K1398="no",G1397*(1+E1398),IF('##zz500##'!T1398&lt;&gt;0,G1397*(1+'##zz500##'!T1398),G1397*(1+'##zz500##'!P1398))))</f>
        <v>23.557650244694639</v>
      </c>
      <c r="H1398" s="6">
        <f t="shared" si="59"/>
        <v>1.4825958773643233E-2</v>
      </c>
      <c r="I1398" s="17">
        <f>G1398/MAX(G$240:G1398)-1</f>
        <v>-8.602803907312484E-2</v>
      </c>
      <c r="N1398" s="20"/>
      <c r="O1398" s="20"/>
      <c r="S1398" s="192"/>
      <c r="Y1398" s="39"/>
      <c r="Z1398" s="39"/>
      <c r="AA1398" s="17"/>
      <c r="AC1398" s="142"/>
      <c r="AE1398" s="17"/>
      <c r="AG1398" s="66"/>
      <c r="AI1398" s="17"/>
    </row>
    <row r="1399" spans="1:36" x14ac:dyDescent="0.25">
      <c r="A1399" s="180">
        <f>IF('##zz500##'!B1399&lt;&gt;"",'##zz500##'!B1399,"")</f>
        <v>41194</v>
      </c>
      <c r="B1399" s="192">
        <v>18620.12</v>
      </c>
      <c r="C1399" s="146">
        <f t="shared" si="57"/>
        <v>-4.3020079067108696E-3</v>
      </c>
      <c r="D1399" s="143">
        <f>IF('##zz500##'!K1399="","",IF('##zz500##'!K1399="yes",D1398,IF('##zz500##'!T1399&lt;&gt;0,D1398*(1+'##zz500##'!T1399),D1398*(1+C1399))))</f>
        <v>5.9381021860911387</v>
      </c>
      <c r="E1399" s="6">
        <f t="shared" si="58"/>
        <v>0</v>
      </c>
      <c r="F1399" s="17">
        <f>D1399/MAX(D$240:D1399)-1</f>
        <v>-9.3482859930906548E-2</v>
      </c>
      <c r="G1399" s="66">
        <f>IF('##zz500##'!K1399="","",IF('##zz500##'!K1399="no",G1398*(1+E1399),IF('##zz500##'!T1399&lt;&gt;0,G1398*(1+'##zz500##'!T1399),G1398*(1+'##zz500##'!P1399))))</f>
        <v>23.613062261747832</v>
      </c>
      <c r="H1399" s="6">
        <f t="shared" si="59"/>
        <v>2.3521877809384861E-3</v>
      </c>
      <c r="I1399" s="17">
        <f>G1399/MAX(G$240:G1399)-1</f>
        <v>-8.3878205394512295E-2</v>
      </c>
      <c r="N1399" s="20"/>
      <c r="O1399" s="20"/>
      <c r="S1399" s="192"/>
      <c r="Y1399" s="39"/>
      <c r="Z1399" s="39"/>
      <c r="AA1399" s="17"/>
      <c r="AC1399" s="142"/>
      <c r="AE1399" s="17"/>
      <c r="AG1399" s="66"/>
      <c r="AI1399" s="17"/>
    </row>
    <row r="1400" spans="1:36" x14ac:dyDescent="0.25">
      <c r="A1400" s="180">
        <f>IF('##zz500##'!B1400&lt;&gt;"",'##zz500##'!B1400,"")</f>
        <v>41197</v>
      </c>
      <c r="B1400" s="192">
        <v>18405.669999999998</v>
      </c>
      <c r="C1400" s="146">
        <f t="shared" si="57"/>
        <v>-1.1517111597562302E-2</v>
      </c>
      <c r="D1400" s="143">
        <f>IF('##zz500##'!K1400="","",IF('##zz500##'!K1400="yes",D1399,IF('##zz500##'!T1400&lt;&gt;0,D1399*(1+'##zz500##'!T1400),D1399*(1+C1400))))</f>
        <v>5.9381021860911387</v>
      </c>
      <c r="E1400" s="6">
        <f t="shared" si="58"/>
        <v>0</v>
      </c>
      <c r="F1400" s="17">
        <f>D1400/MAX(D$240:D1400)-1</f>
        <v>-9.3482859930906548E-2</v>
      </c>
      <c r="G1400" s="66">
        <f>IF('##zz500##'!K1400="","",IF('##zz500##'!K1400="no",G1399*(1+E1400),IF('##zz500##'!T1400&lt;&gt;0,G1399*(1+'##zz500##'!T1400),G1399*(1+'##zz500##'!P1400))))</f>
        <v>23.738472952256618</v>
      </c>
      <c r="H1400" s="6">
        <f t="shared" si="59"/>
        <v>5.3110727070730945E-3</v>
      </c>
      <c r="I1400" s="17">
        <f>G1400/MAX(G$240:G1400)-1</f>
        <v>-7.9012615934828223E-2</v>
      </c>
      <c r="N1400" s="20"/>
      <c r="O1400" s="20"/>
      <c r="S1400" s="192"/>
      <c r="Y1400" s="39"/>
      <c r="Z1400" s="39"/>
      <c r="AA1400" s="17"/>
      <c r="AC1400" s="142"/>
      <c r="AE1400" s="17"/>
      <c r="AG1400" s="66"/>
      <c r="AI1400" s="17"/>
    </row>
    <row r="1401" spans="1:36" x14ac:dyDescent="0.25">
      <c r="A1401" s="180">
        <f>IF('##zz500##'!B1401&lt;&gt;"",'##zz500##'!B1401,"")</f>
        <v>41198</v>
      </c>
      <c r="B1401" s="192">
        <v>18522.7</v>
      </c>
      <c r="C1401" s="146">
        <f t="shared" si="57"/>
        <v>6.3583667424225165E-3</v>
      </c>
      <c r="D1401" s="143">
        <f>IF('##zz500##'!K1401="","",IF('##zz500##'!K1401="yes",D1400,IF('##zz500##'!T1401&lt;&gt;0,D1400*(1+'##zz500##'!T1401),D1400*(1+C1401))))</f>
        <v>5.9381021860911387</v>
      </c>
      <c r="E1401" s="6">
        <f t="shared" si="58"/>
        <v>0</v>
      </c>
      <c r="F1401" s="17">
        <f>D1401/MAX(D$240:D1401)-1</f>
        <v>-9.3482859930906548E-2</v>
      </c>
      <c r="G1401" s="66">
        <f>IF('##zz500##'!K1401="","",IF('##zz500##'!K1401="no",G1400*(1+E1401),IF('##zz500##'!T1401&lt;&gt;0,G1400*(1+'##zz500##'!T1401),G1400*(1+'##zz500##'!P1401))))</f>
        <v>23.664529353386971</v>
      </c>
      <c r="H1401" s="6">
        <f t="shared" si="59"/>
        <v>-3.1149265168978202E-3</v>
      </c>
      <c r="I1401" s="17">
        <f>G1401/MAX(G$240:G1401)-1</f>
        <v>-8.1881423959181188E-2</v>
      </c>
      <c r="N1401" s="20"/>
      <c r="O1401" s="20"/>
      <c r="S1401" s="192"/>
      <c r="Y1401" s="39"/>
      <c r="Z1401" s="39"/>
      <c r="AA1401" s="17"/>
      <c r="AC1401" s="142"/>
      <c r="AE1401" s="17"/>
      <c r="AG1401" s="66"/>
      <c r="AI1401" s="17"/>
    </row>
    <row r="1402" spans="1:36" x14ac:dyDescent="0.25">
      <c r="A1402" s="180">
        <f>IF('##zz500##'!B1402&lt;&gt;"",'##zz500##'!B1402,"")</f>
        <v>41199</v>
      </c>
      <c r="B1402" s="192">
        <v>18700.72</v>
      </c>
      <c r="C1402" s="146">
        <f t="shared" si="57"/>
        <v>9.6109098565544393E-3</v>
      </c>
      <c r="D1402" s="143">
        <f>IF('##zz500##'!K1402="","",IF('##zz500##'!K1402="yes",D1401,IF('##zz500##'!T1402&lt;&gt;0,D1401*(1+'##zz500##'!T1402),D1401*(1+C1402))))</f>
        <v>5.9381021860911387</v>
      </c>
      <c r="E1402" s="6">
        <f t="shared" si="58"/>
        <v>0</v>
      </c>
      <c r="F1402" s="17">
        <f>D1402/MAX(D$240:D1402)-1</f>
        <v>-9.3482859930906548E-2</v>
      </c>
      <c r="G1402" s="66">
        <f>IF('##zz500##'!K1402="","",IF('##zz500##'!K1402="no",G1401*(1+E1402),IF('##zz500##'!T1402&lt;&gt;0,G1401*(1+'##zz500##'!T1402),G1401*(1+'##zz500##'!P1402))))</f>
        <v>23.609269691495278</v>
      </c>
      <c r="H1402" s="6">
        <f t="shared" si="59"/>
        <v>-2.33512617413556E-3</v>
      </c>
      <c r="I1402" s="17">
        <f>G1402/MAX(G$240:G1402)-1</f>
        <v>-8.4025346677054191E-2</v>
      </c>
      <c r="N1402" s="20"/>
      <c r="O1402" s="20"/>
      <c r="S1402" s="192"/>
      <c r="Y1402" s="39"/>
      <c r="Z1402" s="39"/>
      <c r="AA1402" s="17"/>
      <c r="AC1402" s="142"/>
      <c r="AE1402" s="17"/>
      <c r="AG1402" s="66"/>
      <c r="AI1402" s="17"/>
    </row>
    <row r="1403" spans="1:36" x14ac:dyDescent="0.25">
      <c r="A1403" s="180">
        <f>IF('##zz500##'!B1403&lt;&gt;"",'##zz500##'!B1403,"")</f>
        <v>41200</v>
      </c>
      <c r="B1403" s="192">
        <v>18989.11</v>
      </c>
      <c r="C1403" s="146">
        <f t="shared" si="57"/>
        <v>1.542133137119861E-2</v>
      </c>
      <c r="D1403" s="143">
        <f>IF('##zz500##'!K1403="","",IF('##zz500##'!K1403="yes",D1402,IF('##zz500##'!T1403&lt;&gt;0,D1402*(1+'##zz500##'!T1403),D1402*(1+C1403))))</f>
        <v>5.9381021860911387</v>
      </c>
      <c r="E1403" s="6">
        <f t="shared" si="58"/>
        <v>0</v>
      </c>
      <c r="F1403" s="17">
        <f>D1403/MAX(D$240:D1403)-1</f>
        <v>-9.3482859930906548E-2</v>
      </c>
      <c r="G1403" s="66">
        <f>IF('##zz500##'!K1403="","",IF('##zz500##'!K1403="no",G1402*(1+E1403),IF('##zz500##'!T1403&lt;&gt;0,G1402*(1+'##zz500##'!T1403),G1402*(1+'##zz500##'!P1403))))</f>
        <v>23.379340540203021</v>
      </c>
      <c r="H1403" s="6">
        <f t="shared" si="59"/>
        <v>-9.7389353544927726E-3</v>
      </c>
      <c r="I1403" s="17">
        <f>G1403/MAX(G$240:G1403)-1</f>
        <v>-9.2945964612120235E-2</v>
      </c>
      <c r="N1403" s="20"/>
      <c r="O1403" s="20"/>
      <c r="S1403" s="192"/>
      <c r="Y1403" s="39"/>
      <c r="Z1403" s="39"/>
      <c r="AA1403" s="17"/>
      <c r="AC1403" s="142"/>
      <c r="AE1403" s="17"/>
      <c r="AG1403" s="66"/>
      <c r="AI1403" s="17"/>
    </row>
    <row r="1404" spans="1:36" x14ac:dyDescent="0.25">
      <c r="A1404" s="180">
        <f>IF('##zz500##'!B1404&lt;&gt;"",'##zz500##'!B1404,"")</f>
        <v>41201</v>
      </c>
      <c r="B1404" s="192">
        <v>19134.080000000002</v>
      </c>
      <c r="C1404" s="146">
        <f t="shared" si="57"/>
        <v>7.6343757027055315E-3</v>
      </c>
      <c r="D1404" s="143">
        <f>IF('##zz500##'!K1404="","",IF('##zz500##'!K1404="yes",D1403,IF('##zz500##'!T1404&lt;&gt;0,D1403*(1+'##zz500##'!T1404),D1403*(1+C1404))))</f>
        <v>5.9834358891408153</v>
      </c>
      <c r="E1404" s="6">
        <f t="shared" si="58"/>
        <v>7.6343757027055315E-3</v>
      </c>
      <c r="F1404" s="17">
        <f>D1404/MAX(D$240:D1404)-1</f>
        <v>-8.6562167502676979E-2</v>
      </c>
      <c r="G1404" s="66">
        <f>IF('##zz500##'!K1404="","",IF('##zz500##'!K1404="no",G1403*(1+E1404),IF('##zz500##'!T1404&lt;&gt;0,G1403*(1+'##zz500##'!T1404),G1403*(1+'##zz500##'!P1404))))</f>
        <v>23.557827209568426</v>
      </c>
      <c r="H1404" s="6">
        <f t="shared" si="59"/>
        <v>7.6343757027055315E-3</v>
      </c>
      <c r="I1404" s="17">
        <f>G1404/MAX(G$240:G1404)-1</f>
        <v>-8.6021173323314049E-2</v>
      </c>
      <c r="N1404" s="20"/>
      <c r="O1404" s="20"/>
      <c r="S1404" s="192"/>
      <c r="Y1404" s="39"/>
      <c r="Z1404" s="39"/>
      <c r="AA1404" s="17"/>
      <c r="AC1404" s="142"/>
      <c r="AE1404" s="17"/>
      <c r="AG1404" s="66"/>
      <c r="AI1404" s="17"/>
    </row>
    <row r="1405" spans="1:36" x14ac:dyDescent="0.25">
      <c r="A1405" s="180">
        <f>IF('##zz500##'!B1405&lt;&gt;"",'##zz500##'!B1405,"")</f>
        <v>41204</v>
      </c>
      <c r="B1405" s="192">
        <v>19137.009999999998</v>
      </c>
      <c r="C1405" s="146">
        <f t="shared" si="57"/>
        <v>1.5312991270000076E-4</v>
      </c>
      <c r="D1405" s="143">
        <f>IF('##zz500##'!K1405="","",IF('##zz500##'!K1405="yes",D1404,IF('##zz500##'!T1405&lt;&gt;0,D1404*(1+'##zz500##'!T1405),D1404*(1+C1405))))</f>
        <v>5.9600076398800228</v>
      </c>
      <c r="E1405" s="6">
        <f t="shared" si="58"/>
        <v>-3.915517721734374E-3</v>
      </c>
      <c r="F1405" s="17">
        <f>D1405/MAX(D$240:D1405)-1</f>
        <v>-9.0138749523522965E-2</v>
      </c>
      <c r="G1405" s="66">
        <f>IF('##zz500##'!K1405="","",IF('##zz500##'!K1405="no",G1404*(1+E1405),IF('##zz500##'!T1405&lt;&gt;0,G1404*(1+'##zz500##'!T1405),G1404*(1+'##zz500##'!P1405))))</f>
        <v>23.465586119643806</v>
      </c>
      <c r="H1405" s="6">
        <f t="shared" si="59"/>
        <v>-3.915517721734374E-3</v>
      </c>
      <c r="I1405" s="17">
        <f>G1405/MAX(G$240:G1405)-1</f>
        <v>-8.9599873616456494E-2</v>
      </c>
      <c r="N1405" s="20"/>
      <c r="O1405" s="20"/>
      <c r="S1405" s="192"/>
      <c r="Y1405" s="39"/>
      <c r="Z1405" s="39"/>
      <c r="AA1405" s="17"/>
      <c r="AC1405" s="142"/>
      <c r="AE1405" s="17"/>
      <c r="AG1405" s="66"/>
      <c r="AI1405" s="17"/>
    </row>
    <row r="1406" spans="1:36" x14ac:dyDescent="0.25">
      <c r="A1406" s="180">
        <f>IF('##zz500##'!B1406&lt;&gt;"",'##zz500##'!B1406,"")</f>
        <v>41205</v>
      </c>
      <c r="B1406" s="192">
        <v>18847.86</v>
      </c>
      <c r="C1406" s="146">
        <f t="shared" si="57"/>
        <v>-1.5109465898800134E-2</v>
      </c>
      <c r="D1406" s="143">
        <f>IF('##zz500##'!K1406="","",IF('##zz500##'!K1406="yes",D1405,IF('##zz500##'!T1406&lt;&gt;0,D1405*(1+'##zz500##'!T1406),D1405*(1+C1406))))</f>
        <v>5.9203946528518276</v>
      </c>
      <c r="E1406" s="6">
        <f t="shared" si="58"/>
        <v>-6.6464658137573851E-3</v>
      </c>
      <c r="F1406" s="17">
        <f>D1406/MAX(D$240:D1406)-1</f>
        <v>-9.6186111220077364E-2</v>
      </c>
      <c r="G1406" s="66">
        <f>IF('##zz500##'!K1406="","",IF('##zz500##'!K1406="no",G1405*(1+E1406),IF('##zz500##'!T1406&lt;&gt;0,G1405*(1+'##zz500##'!T1406),G1405*(1+'##zz500##'!P1406))))</f>
        <v>23.309622903699815</v>
      </c>
      <c r="H1406" s="6">
        <f t="shared" si="59"/>
        <v>-6.6464658137573851E-3</v>
      </c>
      <c r="I1406" s="17">
        <f>G1406/MAX(G$240:G1406)-1</f>
        <v>-9.5650816933305127E-2</v>
      </c>
      <c r="N1406" s="20"/>
      <c r="O1406" s="20"/>
      <c r="S1406" s="192"/>
      <c r="Y1406" s="39"/>
      <c r="Z1406" s="39"/>
      <c r="AA1406" s="17"/>
      <c r="AC1406" s="142"/>
      <c r="AE1406" s="17"/>
      <c r="AG1406" s="66"/>
      <c r="AI1406" s="17"/>
    </row>
    <row r="1407" spans="1:36" x14ac:dyDescent="0.25">
      <c r="A1407" s="180">
        <f>IF('##zz500##'!B1407&lt;&gt;"",'##zz500##'!B1407,"")</f>
        <v>41206</v>
      </c>
      <c r="B1407" s="192">
        <v>18893.41</v>
      </c>
      <c r="C1407" s="146">
        <f t="shared" si="57"/>
        <v>2.4167199883700086E-3</v>
      </c>
      <c r="D1407" s="143">
        <f>IF('##zz500##'!K1407="","",IF('##zz500##'!K1407="yes",D1406,IF('##zz500##'!T1407&lt;&gt;0,D1406*(1+'##zz500##'!T1407),D1406*(1+C1407))))</f>
        <v>5.9203946528518276</v>
      </c>
      <c r="E1407" s="6">
        <f t="shared" si="58"/>
        <v>0</v>
      </c>
      <c r="F1407" s="17">
        <f>D1407/MAX(D$240:D1407)-1</f>
        <v>-9.6186111220077364E-2</v>
      </c>
      <c r="G1407" s="66">
        <f>IF('##zz500##'!K1407="","",IF('##zz500##'!K1407="no",G1406*(1+E1407),IF('##zz500##'!T1407&lt;&gt;0,G1406*(1+'##zz500##'!T1407),G1406*(1+'##zz500##'!P1407))))</f>
        <v>23.317847969850359</v>
      </c>
      <c r="H1407" s="6">
        <f t="shared" si="59"/>
        <v>3.5286139911083758E-4</v>
      </c>
      <c r="I1407" s="17">
        <f>G1407/MAX(G$240:G1407)-1</f>
        <v>-9.5331707015283484E-2</v>
      </c>
      <c r="N1407" s="20"/>
      <c r="O1407" s="20"/>
      <c r="S1407" s="192"/>
      <c r="Y1407" s="39"/>
      <c r="Z1407" s="39"/>
      <c r="AA1407" s="17"/>
      <c r="AC1407" s="142"/>
      <c r="AE1407" s="17"/>
      <c r="AG1407" s="66"/>
      <c r="AI1407" s="17"/>
    </row>
    <row r="1408" spans="1:36" x14ac:dyDescent="0.25">
      <c r="A1408" s="180">
        <f>IF('##zz500##'!B1408&lt;&gt;"",'##zz500##'!B1408,"")</f>
        <v>41207</v>
      </c>
      <c r="B1408" s="192">
        <v>18716.64</v>
      </c>
      <c r="C1408" s="146">
        <f t="shared" si="57"/>
        <v>-9.356172337338764E-3</v>
      </c>
      <c r="D1408" s="143">
        <f>IF('##zz500##'!K1408="","",IF('##zz500##'!K1408="yes",D1407,IF('##zz500##'!T1408&lt;&gt;0,D1407*(1+'##zz500##'!T1408),D1407*(1+C1408))))</f>
        <v>5.9203946528518276</v>
      </c>
      <c r="E1408" s="6">
        <f t="shared" si="58"/>
        <v>0</v>
      </c>
      <c r="F1408" s="17">
        <f>D1408/MAX(D$240:D1408)-1</f>
        <v>-9.6186111220077364E-2</v>
      </c>
      <c r="G1408" s="66">
        <f>IF('##zz500##'!K1408="","",IF('##zz500##'!K1408="no",G1407*(1+E1408),IF('##zz500##'!T1408&lt;&gt;0,G1407*(1+'##zz500##'!T1408),G1407*(1+'##zz500##'!P1408))))</f>
        <v>23.146249649869706</v>
      </c>
      <c r="H1408" s="6">
        <f t="shared" si="59"/>
        <v>-7.3590976406796571E-3</v>
      </c>
      <c r="I1408" s="17">
        <f>G1408/MAX(G$240:G1408)-1</f>
        <v>-0.10198924931578501</v>
      </c>
      <c r="N1408" s="20"/>
      <c r="O1408" s="20"/>
      <c r="S1408" s="192"/>
      <c r="Y1408" s="39"/>
      <c r="Z1408" s="39"/>
      <c r="AA1408" s="17"/>
      <c r="AC1408" s="142"/>
      <c r="AE1408" s="17"/>
      <c r="AF1408" s="14"/>
      <c r="AG1408" s="66"/>
      <c r="AI1408" s="17"/>
      <c r="AJ1408" s="14"/>
    </row>
    <row r="1409" spans="1:35" x14ac:dyDescent="0.25">
      <c r="A1409" s="180">
        <f>IF('##zz500##'!B1409&lt;&gt;"",'##zz500##'!B1409,"")</f>
        <v>41208</v>
      </c>
      <c r="B1409" s="192">
        <v>18244.7</v>
      </c>
      <c r="C1409" s="146">
        <f t="shared" si="57"/>
        <v>-2.521499585395659E-2</v>
      </c>
      <c r="D1409" s="143">
        <f>IF('##zz500##'!K1409="","",IF('##zz500##'!K1409="yes",D1408,IF('##zz500##'!T1409&lt;&gt;0,D1408*(1+'##zz500##'!T1409),D1408*(1+C1409))))</f>
        <v>5.9203946528518276</v>
      </c>
      <c r="E1409" s="6">
        <f t="shared" si="58"/>
        <v>0</v>
      </c>
      <c r="F1409" s="17">
        <f>D1409/MAX(D$240:D1409)-1</f>
        <v>-9.6186111220077364E-2</v>
      </c>
      <c r="G1409" s="66">
        <f>IF('##zz500##'!K1409="","",IF('##zz500##'!K1409="no",G1408*(1+E1409),IF('##zz500##'!T1409&lt;&gt;0,G1408*(1+'##zz500##'!T1409),G1408*(1+'##zz500##'!P1409))))</f>
        <v>23.597384022200927</v>
      </c>
      <c r="H1409" s="6">
        <f t="shared" si="59"/>
        <v>1.9490603408995888E-2</v>
      </c>
      <c r="I1409" s="17">
        <f>G1409/MAX(G$240:G1409)-1</f>
        <v>-8.4486477917184222E-2</v>
      </c>
      <c r="N1409" s="20"/>
      <c r="O1409" s="20"/>
      <c r="S1409" s="192"/>
      <c r="Y1409" s="39"/>
      <c r="Z1409" s="39"/>
      <c r="AA1409" s="17"/>
      <c r="AC1409" s="142"/>
      <c r="AE1409" s="17"/>
      <c r="AG1409" s="66"/>
      <c r="AI1409" s="17"/>
    </row>
    <row r="1410" spans="1:35" x14ac:dyDescent="0.25">
      <c r="A1410" s="180">
        <f>IF('##zz500##'!B1410&lt;&gt;"",'##zz500##'!B1410,"")</f>
        <v>41211</v>
      </c>
      <c r="B1410" s="192">
        <v>18307.11</v>
      </c>
      <c r="C1410" s="146">
        <f t="shared" si="57"/>
        <v>3.4207194418105491E-3</v>
      </c>
      <c r="D1410" s="143">
        <f>IF('##zz500##'!K1410="","",IF('##zz500##'!K1410="yes",D1409,IF('##zz500##'!T1410&lt;&gt;0,D1409*(1+'##zz500##'!T1410),D1409*(1+C1410))))</f>
        <v>5.9203946528518276</v>
      </c>
      <c r="E1410" s="6">
        <f t="shared" si="58"/>
        <v>0</v>
      </c>
      <c r="F1410" s="17">
        <f>D1410/MAX(D$240:D1410)-1</f>
        <v>-9.6186111220077364E-2</v>
      </c>
      <c r="G1410" s="66">
        <f>IF('##zz500##'!K1410="","",IF('##zz500##'!K1410="no",G1409*(1+E1410),IF('##zz500##'!T1410&lt;&gt;0,G1409*(1+'##zz500##'!T1410),G1409*(1+'##zz500##'!P1410))))</f>
        <v>23.62983397794212</v>
      </c>
      <c r="H1410" s="6">
        <f t="shared" si="59"/>
        <v>1.37515055527615E-3</v>
      </c>
      <c r="I1410" s="17">
        <f>G1410/MAX(G$240:G1410)-1</f>
        <v>-8.3227508988929277E-2</v>
      </c>
      <c r="N1410" s="20"/>
      <c r="O1410" s="20"/>
      <c r="S1410" s="192"/>
      <c r="Y1410" s="39"/>
      <c r="Z1410" s="39"/>
      <c r="AA1410" s="17"/>
      <c r="AC1410" s="142"/>
      <c r="AE1410" s="17"/>
      <c r="AG1410" s="66"/>
      <c r="AI1410" s="17"/>
    </row>
    <row r="1411" spans="1:35" x14ac:dyDescent="0.25">
      <c r="A1411" s="180">
        <f>IF('##zz500##'!B1411&lt;&gt;"",'##zz500##'!B1411,"")</f>
        <v>41212</v>
      </c>
      <c r="B1411" s="192">
        <v>18322.509999999998</v>
      </c>
      <c r="C1411" s="146">
        <f t="shared" si="57"/>
        <v>8.4120322650593771E-4</v>
      </c>
      <c r="D1411" s="143">
        <f>IF('##zz500##'!K1411="","",IF('##zz500##'!K1411="yes",D1410,IF('##zz500##'!T1411&lt;&gt;0,D1410*(1+'##zz500##'!T1411),D1410*(1+C1411))))</f>
        <v>5.9203946528518276</v>
      </c>
      <c r="E1411" s="6">
        <f t="shared" si="58"/>
        <v>0</v>
      </c>
      <c r="F1411" s="17">
        <f>D1411/MAX(D$240:D1411)-1</f>
        <v>-9.6186111220077364E-2</v>
      </c>
      <c r="G1411" s="66">
        <f>IF('##zz500##'!K1411="","",IF('##zz500##'!K1411="no",G1410*(1+E1411),IF('##zz500##'!T1411&lt;&gt;0,G1410*(1+'##zz500##'!T1411),G1410*(1+'##zz500##'!P1411))))</f>
        <v>23.616743444579221</v>
      </c>
      <c r="H1411" s="6">
        <f t="shared" si="59"/>
        <v>-5.5398329819489334E-4</v>
      </c>
      <c r="I1411" s="17">
        <f>G1411/MAX(G$240:G1411)-1</f>
        <v>-8.373538563719396E-2</v>
      </c>
      <c r="N1411" s="20"/>
      <c r="O1411" s="20"/>
      <c r="S1411" s="192"/>
      <c r="Y1411" s="39"/>
      <c r="Z1411" s="39"/>
      <c r="AA1411" s="17"/>
      <c r="AC1411" s="142"/>
      <c r="AE1411" s="17"/>
      <c r="AG1411" s="66"/>
      <c r="AI1411" s="17"/>
    </row>
    <row r="1412" spans="1:35" x14ac:dyDescent="0.25">
      <c r="A1412" s="180">
        <f>IF('##zz500##'!B1412&lt;&gt;"",'##zz500##'!B1412,"")</f>
        <v>41213</v>
      </c>
      <c r="B1412" s="192">
        <v>18562.22</v>
      </c>
      <c r="C1412" s="146">
        <f t="shared" ref="C1412:C1475" si="60">IF(AND(B1411&gt;0,B1412&gt;0),B1412/B1411-1,"")</f>
        <v>1.308281452704918E-2</v>
      </c>
      <c r="D1412" s="143">
        <f>IF('##zz500##'!K1412="","",IF('##zz500##'!K1412="yes",D1411,IF('##zz500##'!T1412&lt;&gt;0,D1411*(1+'##zz500##'!T1412),D1411*(1+C1412))))</f>
        <v>5.9203946528518276</v>
      </c>
      <c r="E1412" s="6">
        <f t="shared" si="58"/>
        <v>0</v>
      </c>
      <c r="F1412" s="17">
        <f>D1412/MAX(D$240:D1412)-1</f>
        <v>-9.6186111220077364E-2</v>
      </c>
      <c r="G1412" s="66">
        <f>IF('##zz500##'!K1412="","",IF('##zz500##'!K1412="no",G1411*(1+E1412),IF('##zz500##'!T1412&lt;&gt;0,G1411*(1+'##zz500##'!T1412),G1411*(1+'##zz500##'!P1412))))</f>
        <v>23.561375765710263</v>
      </c>
      <c r="H1412" s="6">
        <f t="shared" si="59"/>
        <v>-2.344424793320421E-3</v>
      </c>
      <c r="I1412" s="17">
        <f>G1412/MAX(G$240:G1412)-1</f>
        <v>-8.5883499116348294E-2</v>
      </c>
      <c r="N1412" s="20"/>
      <c r="O1412" s="20"/>
      <c r="S1412" s="192"/>
      <c r="Y1412" s="39"/>
      <c r="Z1412" s="39"/>
      <c r="AA1412" s="17"/>
      <c r="AC1412" s="142"/>
      <c r="AE1412" s="17"/>
      <c r="AG1412" s="66"/>
      <c r="AI1412" s="17"/>
    </row>
    <row r="1413" spans="1:35" x14ac:dyDescent="0.25">
      <c r="A1413" s="180">
        <f>IF('##zz500##'!B1413&lt;&gt;"",'##zz500##'!B1413,"")</f>
        <v>41214</v>
      </c>
      <c r="B1413" s="192">
        <v>18869.14</v>
      </c>
      <c r="C1413" s="146">
        <f t="shared" si="60"/>
        <v>1.6534660186119821E-2</v>
      </c>
      <c r="D1413" s="143">
        <f>IF('##zz500##'!K1413="","",IF('##zz500##'!K1413="yes",D1412,IF('##zz500##'!T1413&lt;&gt;0,D1412*(1+'##zz500##'!T1413),D1412*(1+C1413))))</f>
        <v>5.9203946528518276</v>
      </c>
      <c r="E1413" s="6">
        <f t="shared" si="58"/>
        <v>0</v>
      </c>
      <c r="F1413" s="17">
        <f>D1413/MAX(D$240:D1413)-1</f>
        <v>-9.6186111220077364E-2</v>
      </c>
      <c r="G1413" s="66">
        <f>IF('##zz500##'!K1413="","",IF('##zz500##'!K1413="no",G1412*(1+E1413),IF('##zz500##'!T1413&lt;&gt;0,G1412*(1+'##zz500##'!T1413),G1412*(1+'##zz500##'!P1413))))</f>
        <v>23.114482337547791</v>
      </c>
      <c r="H1413" s="6">
        <f t="shared" si="59"/>
        <v>-1.8967204318045439E-2</v>
      </c>
      <c r="I1413" s="17">
        <f>G1413/MAX(G$240:G1413)-1</f>
        <v>-0.10322173355910536</v>
      </c>
      <c r="N1413" s="20"/>
      <c r="O1413" s="20"/>
      <c r="S1413" s="192"/>
      <c r="Y1413" s="39"/>
      <c r="Z1413" s="39"/>
      <c r="AA1413" s="17"/>
      <c r="AC1413" s="142"/>
      <c r="AE1413" s="17"/>
      <c r="AG1413" s="66"/>
      <c r="AI1413" s="17"/>
    </row>
    <row r="1414" spans="1:35" x14ac:dyDescent="0.25">
      <c r="A1414" s="180">
        <f>IF('##zz500##'!B1414&lt;&gt;"",'##zz500##'!B1414,"")</f>
        <v>41215</v>
      </c>
      <c r="B1414" s="192">
        <v>18986.48</v>
      </c>
      <c r="C1414" s="146">
        <f t="shared" si="60"/>
        <v>6.2186193965385606E-3</v>
      </c>
      <c r="D1414" s="143">
        <f>IF('##zz500##'!K1414="","",IF('##zz500##'!K1414="yes",D1413,IF('##zz500##'!T1414&lt;&gt;0,D1413*(1+'##zz500##'!T1414),D1413*(1+C1414))))</f>
        <v>5.9203946528518276</v>
      </c>
      <c r="E1414" s="6">
        <f t="shared" si="58"/>
        <v>0</v>
      </c>
      <c r="F1414" s="17">
        <f>D1414/MAX(D$240:D1414)-1</f>
        <v>-9.6186111220077364E-2</v>
      </c>
      <c r="G1414" s="66">
        <f>IF('##zz500##'!K1414="","",IF('##zz500##'!K1414="no",G1413*(1+E1414),IF('##zz500##'!T1414&lt;&gt;0,G1413*(1+'##zz500##'!T1414),G1413*(1+'##zz500##'!P1414))))</f>
        <v>22.961540490032611</v>
      </c>
      <c r="H1414" s="6">
        <f t="shared" si="59"/>
        <v>-6.6167109123069778E-3</v>
      </c>
      <c r="I1414" s="17">
        <f>G1414/MAX(G$240:G1414)-1</f>
        <v>-0.10915545610058452</v>
      </c>
      <c r="N1414" s="20"/>
      <c r="O1414" s="20"/>
      <c r="S1414" s="192"/>
      <c r="Y1414" s="39"/>
      <c r="Z1414" s="39"/>
      <c r="AA1414" s="17"/>
      <c r="AC1414" s="142"/>
      <c r="AE1414" s="17"/>
      <c r="AG1414" s="66"/>
      <c r="AI1414" s="17"/>
    </row>
    <row r="1415" spans="1:35" x14ac:dyDescent="0.25">
      <c r="A1415" s="180">
        <f>IF('##zz500##'!B1415&lt;&gt;"",'##zz500##'!B1415,"")</f>
        <v>41218</v>
      </c>
      <c r="B1415" s="192">
        <v>18905.5</v>
      </c>
      <c r="C1415" s="146">
        <f t="shared" si="60"/>
        <v>-4.2651402471652888E-3</v>
      </c>
      <c r="D1415" s="143">
        <f>IF('##zz500##'!K1415="","",IF('##zz500##'!K1415="yes",D1414,IF('##zz500##'!T1415&lt;&gt;0,D1414*(1+'##zz500##'!T1415),D1414*(1+C1415))))</f>
        <v>5.9203946528518276</v>
      </c>
      <c r="E1415" s="6">
        <f t="shared" si="58"/>
        <v>0</v>
      </c>
      <c r="F1415" s="17">
        <f>D1415/MAX(D$240:D1415)-1</f>
        <v>-9.6186111220077364E-2</v>
      </c>
      <c r="G1415" s="66">
        <f>IF('##zz500##'!K1415="","",IF('##zz500##'!K1415="no",G1414*(1+E1415),IF('##zz500##'!T1415&lt;&gt;0,G1414*(1+'##zz500##'!T1415),G1414*(1+'##zz500##'!P1415))))</f>
        <v>23.061878652226902</v>
      </c>
      <c r="H1415" s="6">
        <f t="shared" si="59"/>
        <v>4.3698358234216528E-3</v>
      </c>
      <c r="I1415" s="17">
        <f>G1415/MAX(G$240:G1415)-1</f>
        <v>-0.1052626116995532</v>
      </c>
      <c r="N1415" s="20"/>
      <c r="O1415" s="20"/>
      <c r="S1415" s="192"/>
      <c r="Y1415" s="39"/>
      <c r="Z1415" s="39"/>
      <c r="AA1415" s="17"/>
      <c r="AC1415" s="142"/>
      <c r="AE1415" s="17"/>
      <c r="AG1415" s="66"/>
      <c r="AI1415" s="17"/>
    </row>
    <row r="1416" spans="1:35" x14ac:dyDescent="0.25">
      <c r="A1416" s="180">
        <f>IF('##zz500##'!B1416&lt;&gt;"",'##zz500##'!B1416,"")</f>
        <v>41219</v>
      </c>
      <c r="B1416" s="192">
        <v>18734.740000000002</v>
      </c>
      <c r="C1416" s="146">
        <f t="shared" si="60"/>
        <v>-9.0322921901033748E-3</v>
      </c>
      <c r="D1416" s="143">
        <f>IF('##zz500##'!K1416="","",IF('##zz500##'!K1416="yes",D1415,IF('##zz500##'!T1416&lt;&gt;0,D1415*(1+'##zz500##'!T1416),D1415*(1+C1416))))</f>
        <v>5.9203946528518276</v>
      </c>
      <c r="E1416" s="6">
        <f t="shared" si="58"/>
        <v>0</v>
      </c>
      <c r="F1416" s="17">
        <f>D1416/MAX(D$240:D1416)-1</f>
        <v>-9.6186111220077364E-2</v>
      </c>
      <c r="G1416" s="66">
        <f>IF('##zz500##'!K1416="","",IF('##zz500##'!K1416="no",G1415*(1+E1416),IF('##zz500##'!T1416&lt;&gt;0,G1415*(1+'##zz500##'!T1416),G1415*(1+'##zz500##'!P1416))))</f>
        <v>23.219338246838824</v>
      </c>
      <c r="H1416" s="6">
        <f t="shared" si="59"/>
        <v>6.8277002488137395E-3</v>
      </c>
      <c r="I1416" s="17">
        <f>G1416/MAX(G$240:G1416)-1</f>
        <v>-9.9153613010831254E-2</v>
      </c>
      <c r="N1416" s="20"/>
      <c r="O1416" s="20"/>
      <c r="S1416" s="192"/>
      <c r="Y1416" s="39"/>
      <c r="Z1416" s="39"/>
      <c r="AA1416" s="17"/>
      <c r="AC1416" s="142"/>
      <c r="AE1416" s="17"/>
      <c r="AG1416" s="66"/>
      <c r="AI1416" s="17"/>
    </row>
    <row r="1417" spans="1:35" x14ac:dyDescent="0.25">
      <c r="A1417" s="180">
        <f>IF('##zz500##'!B1417&lt;&gt;"",'##zz500##'!B1417,"")</f>
        <v>41220</v>
      </c>
      <c r="B1417" s="192">
        <v>18818.05</v>
      </c>
      <c r="C1417" s="146">
        <f t="shared" si="60"/>
        <v>4.4468191178526073E-3</v>
      </c>
      <c r="D1417" s="143">
        <f>IF('##zz500##'!K1417="","",IF('##zz500##'!K1417="yes",D1416,IF('##zz500##'!T1417&lt;&gt;0,D1416*(1+'##zz500##'!T1417),D1416*(1+C1417))))</f>
        <v>5.9203946528518276</v>
      </c>
      <c r="E1417" s="6">
        <f t="shared" si="58"/>
        <v>0</v>
      </c>
      <c r="F1417" s="17">
        <f>D1417/MAX(D$240:D1417)-1</f>
        <v>-9.6186111220077364E-2</v>
      </c>
      <c r="G1417" s="66">
        <f>IF('##zz500##'!K1417="","",IF('##zz500##'!K1417="no",G1416*(1+E1417),IF('##zz500##'!T1417&lt;&gt;0,G1416*(1+'##zz500##'!T1417),G1416*(1+'##zz500##'!P1417))))</f>
        <v>23.249109779045053</v>
      </c>
      <c r="H1417" s="6">
        <f t="shared" si="59"/>
        <v>1.2821869378762951E-3</v>
      </c>
      <c r="I1417" s="17">
        <f>G1417/MAX(G$240:G1417)-1</f>
        <v>-9.7998559540400709E-2</v>
      </c>
      <c r="N1417" s="20"/>
      <c r="O1417" s="20"/>
      <c r="S1417" s="192"/>
      <c r="Y1417" s="39"/>
      <c r="Z1417" s="39"/>
      <c r="AA1417" s="17"/>
      <c r="AC1417" s="142"/>
      <c r="AE1417" s="17"/>
      <c r="AG1417" s="66"/>
      <c r="AI1417" s="17"/>
    </row>
    <row r="1418" spans="1:35" x14ac:dyDescent="0.25">
      <c r="A1418" s="180">
        <f>IF('##zz500##'!B1418&lt;&gt;"",'##zz500##'!B1418,"")</f>
        <v>41221</v>
      </c>
      <c r="B1418" s="192">
        <v>18318.400000000001</v>
      </c>
      <c r="C1418" s="146">
        <f t="shared" si="60"/>
        <v>-2.6551635265077866E-2</v>
      </c>
      <c r="D1418" s="143">
        <f>IF('##zz500##'!K1418="","",IF('##zz500##'!K1418="yes",D1417,IF('##zz500##'!T1418&lt;&gt;0,D1417*(1+'##zz500##'!T1418),D1417*(1+C1418))))</f>
        <v>5.9203946528518276</v>
      </c>
      <c r="E1418" s="6">
        <f t="shared" si="58"/>
        <v>0</v>
      </c>
      <c r="F1418" s="17">
        <f>D1418/MAX(D$240:D1418)-1</f>
        <v>-9.6186111220077364E-2</v>
      </c>
      <c r="G1418" s="66">
        <f>IF('##zz500##'!K1418="","",IF('##zz500##'!K1418="no",G1417*(1+E1418),IF('##zz500##'!T1418&lt;&gt;0,G1417*(1+'##zz500##'!T1418),G1417*(1+'##zz500##'!P1418))))</f>
        <v>23.82556691868951</v>
      </c>
      <c r="H1418" s="6">
        <f t="shared" si="59"/>
        <v>2.4794804838679463E-2</v>
      </c>
      <c r="I1418" s="17">
        <f>G1418/MAX(G$240:G1418)-1</f>
        <v>-7.563360985999712E-2</v>
      </c>
      <c r="N1418" s="20"/>
      <c r="O1418" s="20"/>
      <c r="S1418" s="192"/>
      <c r="Y1418" s="39"/>
      <c r="Z1418" s="39"/>
      <c r="AA1418" s="17"/>
      <c r="AC1418" s="142"/>
      <c r="AE1418" s="17"/>
      <c r="AG1418" s="66"/>
      <c r="AI1418" s="17"/>
    </row>
    <row r="1419" spans="1:35" x14ac:dyDescent="0.25">
      <c r="A1419" s="180">
        <f>IF('##zz500##'!B1419&lt;&gt;"",'##zz500##'!B1419,"")</f>
        <v>41222</v>
      </c>
      <c r="B1419" s="192">
        <v>18324.64</v>
      </c>
      <c r="C1419" s="146">
        <f t="shared" si="60"/>
        <v>3.4064110402654002E-4</v>
      </c>
      <c r="D1419" s="143">
        <f>IF('##zz500##'!K1419="","",IF('##zz500##'!K1419="yes",D1418,IF('##zz500##'!T1419&lt;&gt;0,D1418*(1+'##zz500##'!T1419),D1418*(1+C1419))))</f>
        <v>5.9203946528518276</v>
      </c>
      <c r="E1419" s="6">
        <f t="shared" si="58"/>
        <v>0</v>
      </c>
      <c r="F1419" s="17">
        <f>D1419/MAX(D$240:D1419)-1</f>
        <v>-9.6186111220077364E-2</v>
      </c>
      <c r="G1419" s="66">
        <f>IF('##zz500##'!K1419="","",IF('##zz500##'!K1419="no",G1418*(1+E1419),IF('##zz500##'!T1419&lt;&gt;0,G1418*(1+'##zz500##'!T1419),G1418*(1+'##zz500##'!P1419))))</f>
        <v>23.921415194173459</v>
      </c>
      <c r="H1419" s="6">
        <f t="shared" si="59"/>
        <v>4.0229168863454845E-3</v>
      </c>
      <c r="I1419" s="17">
        <f>G1419/MAX(G$240:G1419)-1</f>
        <v>-7.1914960699932751E-2</v>
      </c>
      <c r="N1419" s="20"/>
      <c r="O1419" s="20"/>
      <c r="S1419" s="192"/>
      <c r="Y1419" s="39"/>
      <c r="Z1419" s="39"/>
      <c r="AA1419" s="17"/>
      <c r="AC1419" s="142"/>
      <c r="AE1419" s="17"/>
      <c r="AG1419" s="66"/>
      <c r="AI1419" s="17"/>
    </row>
    <row r="1420" spans="1:35" x14ac:dyDescent="0.25">
      <c r="A1420" s="180">
        <f>IF('##zz500##'!B1420&lt;&gt;"",'##zz500##'!B1420,"")</f>
        <v>41225</v>
      </c>
      <c r="B1420" s="192">
        <v>18664.39</v>
      </c>
      <c r="C1420" s="146">
        <f t="shared" si="60"/>
        <v>1.8540609801884322E-2</v>
      </c>
      <c r="D1420" s="143">
        <f>IF('##zz500##'!K1420="","",IF('##zz500##'!K1420="yes",D1419,IF('##zz500##'!T1420&lt;&gt;0,D1419*(1+'##zz500##'!T1420),D1419*(1+C1420))))</f>
        <v>5.9203946528518276</v>
      </c>
      <c r="E1420" s="6">
        <f t="shared" si="58"/>
        <v>0</v>
      </c>
      <c r="F1420" s="17">
        <f>D1420/MAX(D$240:D1420)-1</f>
        <v>-9.6186111220077364E-2</v>
      </c>
      <c r="G1420" s="66">
        <f>IF('##zz500##'!K1420="","",IF('##zz500##'!K1420="no",G1419*(1+E1420),IF('##zz500##'!T1420&lt;&gt;0,G1419*(1+'##zz500##'!T1420),G1419*(1+'##zz500##'!P1420))))</f>
        <v>23.773066165400941</v>
      </c>
      <c r="H1420" s="6">
        <f t="shared" si="59"/>
        <v>-6.2015155695576141E-3</v>
      </c>
      <c r="I1420" s="17">
        <f>G1420/MAX(G$240:G1420)-1</f>
        <v>-7.767049452102559E-2</v>
      </c>
      <c r="N1420" s="20"/>
      <c r="O1420" s="20"/>
      <c r="S1420" s="192"/>
      <c r="Y1420" s="39"/>
      <c r="Z1420" s="39"/>
      <c r="AA1420" s="17"/>
      <c r="AC1420" s="142"/>
      <c r="AE1420" s="17"/>
      <c r="AG1420" s="66"/>
      <c r="AI1420" s="17"/>
    </row>
    <row r="1421" spans="1:35" x14ac:dyDescent="0.25">
      <c r="A1421" s="180">
        <f>IF('##zz500##'!B1421&lt;&gt;"",'##zz500##'!B1421,"")</f>
        <v>41226</v>
      </c>
      <c r="B1421" s="192">
        <v>18345.78</v>
      </c>
      <c r="C1421" s="146">
        <f t="shared" si="60"/>
        <v>-1.7070474845414241E-2</v>
      </c>
      <c r="D1421" s="143">
        <f>IF('##zz500##'!K1421="","",IF('##zz500##'!K1421="yes",D1420,IF('##zz500##'!T1421&lt;&gt;0,D1420*(1+'##zz500##'!T1421),D1420*(1+C1421))))</f>
        <v>5.9203946528518276</v>
      </c>
      <c r="E1421" s="6">
        <f t="shared" si="58"/>
        <v>0</v>
      </c>
      <c r="F1421" s="17">
        <f>D1421/MAX(D$240:D1421)-1</f>
        <v>-9.6186111220077364E-2</v>
      </c>
      <c r="G1421" s="66">
        <f>IF('##zz500##'!K1421="","",IF('##zz500##'!K1421="no",G1420*(1+E1421),IF('##zz500##'!T1421&lt;&gt;0,G1420*(1+'##zz500##'!T1421),G1420*(1+'##zz500##'!P1421))))</f>
        <v>24.259623016336306</v>
      </c>
      <c r="H1421" s="6">
        <f t="shared" si="59"/>
        <v>2.0466726822284897E-2</v>
      </c>
      <c r="I1421" s="17">
        <f>G1421/MAX(G$240:G1421)-1</f>
        <v>-5.8793428492254218E-2</v>
      </c>
      <c r="N1421" s="20"/>
      <c r="O1421" s="20"/>
      <c r="S1421" s="192"/>
      <c r="Y1421" s="39"/>
      <c r="Z1421" s="39"/>
      <c r="AA1421" s="17"/>
      <c r="AC1421" s="142"/>
      <c r="AE1421" s="17"/>
      <c r="AG1421" s="66"/>
      <c r="AI1421" s="17"/>
    </row>
    <row r="1422" spans="1:35" x14ac:dyDescent="0.25">
      <c r="A1422" s="180">
        <f>IF('##zz500##'!B1422&lt;&gt;"",'##zz500##'!B1422,"")</f>
        <v>41227</v>
      </c>
      <c r="B1422" s="192">
        <v>18497.29</v>
      </c>
      <c r="C1422" s="146">
        <f t="shared" si="60"/>
        <v>8.2585749965389255E-3</v>
      </c>
      <c r="D1422" s="143">
        <f>IF('##zz500##'!K1422="","",IF('##zz500##'!K1422="yes",D1421,IF('##zz500##'!T1422&lt;&gt;0,D1421*(1+'##zz500##'!T1422),D1421*(1+C1422))))</f>
        <v>5.9203946528518276</v>
      </c>
      <c r="E1422" s="6">
        <f t="shared" si="58"/>
        <v>0</v>
      </c>
      <c r="F1422" s="17">
        <f>D1422/MAX(D$240:D1422)-1</f>
        <v>-9.6186111220077364E-2</v>
      </c>
      <c r="G1422" s="66">
        <f>IF('##zz500##'!K1422="","",IF('##zz500##'!K1422="no",G1421*(1+E1422),IF('##zz500##'!T1422&lt;&gt;0,G1421*(1+'##zz500##'!T1422),G1421*(1+'##zz500##'!P1422))))</f>
        <v>24.187526106665082</v>
      </c>
      <c r="H1422" s="6">
        <f t="shared" si="59"/>
        <v>-2.9718891189147723E-3</v>
      </c>
      <c r="I1422" s="17">
        <f>G1422/MAX(G$240:G1422)-1</f>
        <v>-6.1590590060769168E-2</v>
      </c>
      <c r="N1422" s="20"/>
      <c r="O1422" s="20"/>
      <c r="S1422" s="192"/>
      <c r="Y1422" s="39"/>
      <c r="Z1422" s="39"/>
      <c r="AA1422" s="17"/>
      <c r="AC1422" s="142"/>
      <c r="AE1422" s="17"/>
      <c r="AG1422" s="66"/>
      <c r="AI1422" s="17"/>
    </row>
    <row r="1423" spans="1:35" x14ac:dyDescent="0.25">
      <c r="A1423" s="180">
        <f>IF('##zz500##'!B1423&lt;&gt;"",'##zz500##'!B1423,"")</f>
        <v>41228</v>
      </c>
      <c r="B1423" s="192">
        <v>18182.95</v>
      </c>
      <c r="C1423" s="146">
        <f t="shared" si="60"/>
        <v>-1.6993840719370268E-2</v>
      </c>
      <c r="D1423" s="143">
        <f>IF('##zz500##'!K1423="","",IF('##zz500##'!K1423="yes",D1422,IF('##zz500##'!T1423&lt;&gt;0,D1422*(1+'##zz500##'!T1423),D1422*(1+C1423))))</f>
        <v>5.9203946528518276</v>
      </c>
      <c r="E1423" s="6">
        <f t="shared" si="58"/>
        <v>0</v>
      </c>
      <c r="F1423" s="17">
        <f>D1423/MAX(D$240:D1423)-1</f>
        <v>-9.6186111220077364E-2</v>
      </c>
      <c r="G1423" s="66">
        <f>IF('##zz500##'!K1423="","",IF('##zz500##'!K1423="no",G1422*(1+E1423),IF('##zz500##'!T1423&lt;&gt;0,G1422*(1+'##zz500##'!T1423),G1422*(1+'##zz500##'!P1423))))</f>
        <v>24.614639549411905</v>
      </c>
      <c r="H1423" s="6">
        <f t="shared" si="59"/>
        <v>1.7658417849898633E-2</v>
      </c>
      <c r="I1423" s="17">
        <f>G1423/MAX(G$240:G1423)-1</f>
        <v>-4.5019764585785493E-2</v>
      </c>
      <c r="N1423" s="20"/>
      <c r="O1423" s="20"/>
      <c r="S1423" s="192"/>
      <c r="Y1423" s="39"/>
      <c r="Z1423" s="39"/>
      <c r="AA1423" s="17"/>
      <c r="AC1423" s="142"/>
      <c r="AE1423" s="17"/>
      <c r="AG1423" s="66"/>
      <c r="AI1423" s="17"/>
    </row>
    <row r="1424" spans="1:35" x14ac:dyDescent="0.25">
      <c r="A1424" s="180">
        <f>IF('##zz500##'!B1424&lt;&gt;"",'##zz500##'!B1424,"")</f>
        <v>41229</v>
      </c>
      <c r="B1424" s="192">
        <v>18165.080000000002</v>
      </c>
      <c r="C1424" s="146">
        <f t="shared" si="60"/>
        <v>-9.8278882139579693E-4</v>
      </c>
      <c r="D1424" s="143">
        <f>IF('##zz500##'!K1424="","",IF('##zz500##'!K1424="yes",D1423,IF('##zz500##'!T1424&lt;&gt;0,D1423*(1+'##zz500##'!T1424),D1423*(1+C1424))))</f>
        <v>5.9203946528518276</v>
      </c>
      <c r="E1424" s="6">
        <f t="shared" si="58"/>
        <v>0</v>
      </c>
      <c r="F1424" s="17">
        <f>D1424/MAX(D$240:D1424)-1</f>
        <v>-9.6186111220077364E-2</v>
      </c>
      <c r="G1424" s="66">
        <f>IF('##zz500##'!K1424="","",IF('##zz500##'!K1424="no",G1423*(1+E1424),IF('##zz500##'!T1424&lt;&gt;0,G1423*(1+'##zz500##'!T1424),G1423*(1+'##zz500##'!P1424))))</f>
        <v>24.758496830810689</v>
      </c>
      <c r="H1424" s="6">
        <f t="shared" si="59"/>
        <v>5.8443789562712123E-3</v>
      </c>
      <c r="I1424" s="17">
        <f>G1424/MAX(G$240:G1424)-1</f>
        <v>-3.9438498194275695E-2</v>
      </c>
      <c r="N1424" s="20"/>
      <c r="O1424" s="20"/>
      <c r="S1424" s="192"/>
      <c r="Y1424" s="39"/>
      <c r="Z1424" s="39"/>
      <c r="AA1424" s="17"/>
      <c r="AC1424" s="142"/>
      <c r="AE1424" s="17"/>
      <c r="AG1424" s="66"/>
      <c r="AI1424" s="17"/>
    </row>
    <row r="1425" spans="1:36" x14ac:dyDescent="0.25">
      <c r="A1425" s="180">
        <f>IF('##zz500##'!B1425&lt;&gt;"",'##zz500##'!B1425,"")</f>
        <v>41232</v>
      </c>
      <c r="B1425" s="192">
        <v>18244.32</v>
      </c>
      <c r="C1425" s="146">
        <f t="shared" si="60"/>
        <v>4.3622158559168955E-3</v>
      </c>
      <c r="D1425" s="143">
        <f>IF('##zz500##'!K1425="","",IF('##zz500##'!K1425="yes",D1424,IF('##zz500##'!T1425&lt;&gt;0,D1424*(1+'##zz500##'!T1425),D1424*(1+C1425))))</f>
        <v>5.9203946528518276</v>
      </c>
      <c r="E1425" s="6">
        <f t="shared" si="58"/>
        <v>0</v>
      </c>
      <c r="F1425" s="17">
        <f>D1425/MAX(D$240:D1425)-1</f>
        <v>-9.6186111220077364E-2</v>
      </c>
      <c r="G1425" s="66">
        <f>IF('##zz500##'!K1425="","",IF('##zz500##'!K1425="no",G1424*(1+E1425),IF('##zz500##'!T1425&lt;&gt;0,G1424*(1+'##zz500##'!T1425),G1424*(1+'##zz500##'!P1425))))</f>
        <v>24.700820389694769</v>
      </c>
      <c r="H1425" s="6">
        <f t="shared" si="59"/>
        <v>-2.3295615040790363E-3</v>
      </c>
      <c r="I1425" s="17">
        <f>G1425/MAX(G$240:G1425)-1</f>
        <v>-4.1676185291182666E-2</v>
      </c>
      <c r="N1425" s="20"/>
      <c r="O1425" s="20"/>
      <c r="S1425" s="192"/>
      <c r="Y1425" s="39"/>
      <c r="Z1425" s="39"/>
      <c r="AA1425" s="17"/>
      <c r="AC1425" s="142"/>
      <c r="AE1425" s="17"/>
      <c r="AG1425" s="66"/>
      <c r="AI1425" s="17"/>
    </row>
    <row r="1426" spans="1:36" x14ac:dyDescent="0.25">
      <c r="A1426" s="180">
        <f>IF('##zz500##'!B1426&lt;&gt;"",'##zz500##'!B1426,"")</f>
        <v>41233</v>
      </c>
      <c r="B1426" s="192">
        <v>18333.41</v>
      </c>
      <c r="C1426" s="146">
        <f t="shared" si="60"/>
        <v>4.8831636366826192E-3</v>
      </c>
      <c r="D1426" s="143">
        <f>IF('##zz500##'!K1426="","",IF('##zz500##'!K1426="yes",D1425,IF('##zz500##'!T1426&lt;&gt;0,D1425*(1+'##zz500##'!T1426),D1425*(1+C1426))))</f>
        <v>5.9203946528518276</v>
      </c>
      <c r="E1426" s="6">
        <f t="shared" si="58"/>
        <v>0</v>
      </c>
      <c r="F1426" s="17">
        <f>D1426/MAX(D$240:D1426)-1</f>
        <v>-9.6186111220077364E-2</v>
      </c>
      <c r="G1426" s="66">
        <f>IF('##zz500##'!K1426="","",IF('##zz500##'!K1426="no",G1425*(1+E1426),IF('##zz500##'!T1426&lt;&gt;0,G1425*(1+'##zz500##'!T1426),G1425*(1+'##zz500##'!P1426))))</f>
        <v>24.79893051258896</v>
      </c>
      <c r="H1426" s="6">
        <f t="shared" si="59"/>
        <v>3.9719378282319084E-3</v>
      </c>
      <c r="I1426" s="17">
        <f>G1426/MAX(G$240:G1426)-1</f>
        <v>-3.7869782679845199E-2</v>
      </c>
      <c r="N1426" s="20"/>
      <c r="O1426" s="20"/>
      <c r="S1426" s="192"/>
      <c r="Y1426" s="39"/>
      <c r="Z1426" s="39"/>
      <c r="AA1426" s="17"/>
      <c r="AC1426" s="142"/>
      <c r="AE1426" s="17"/>
      <c r="AG1426" s="66"/>
      <c r="AI1426" s="17"/>
    </row>
    <row r="1427" spans="1:36" x14ac:dyDescent="0.25">
      <c r="A1427" s="180">
        <f>IF('##zz500##'!B1427&lt;&gt;"",'##zz500##'!B1427,"")</f>
        <v>41234</v>
      </c>
      <c r="B1427" s="192">
        <v>18624.060000000001</v>
      </c>
      <c r="C1427" s="146">
        <f t="shared" si="60"/>
        <v>1.5853570066888922E-2</v>
      </c>
      <c r="D1427" s="143">
        <f>IF('##zz500##'!K1427="","",IF('##zz500##'!K1427="yes",D1426,IF('##zz500##'!T1427&lt;&gt;0,D1426*(1+'##zz500##'!T1427),D1426*(1+C1427))))</f>
        <v>5.9203946528518276</v>
      </c>
      <c r="E1427" s="6">
        <f t="shared" si="58"/>
        <v>0</v>
      </c>
      <c r="F1427" s="17">
        <f>D1427/MAX(D$240:D1427)-1</f>
        <v>-9.6186111220077364E-2</v>
      </c>
      <c r="G1427" s="66">
        <f>IF('##zz500##'!K1427="","",IF('##zz500##'!K1427="no",G1426*(1+E1427),IF('##zz500##'!T1427&lt;&gt;0,G1426*(1+'##zz500##'!T1427),G1426*(1+'##zz500##'!P1427))))</f>
        <v>24.542205969138994</v>
      </c>
      <c r="H1427" s="6">
        <f t="shared" si="59"/>
        <v>-1.0352242542058132E-2</v>
      </c>
      <c r="I1427" s="17">
        <f>G1427/MAX(G$240:G1427)-1</f>
        <v>-4.7829988046586558E-2</v>
      </c>
      <c r="N1427" s="20"/>
      <c r="O1427" s="20"/>
      <c r="S1427" s="192"/>
      <c r="Y1427" s="39"/>
      <c r="Z1427" s="39"/>
      <c r="AA1427" s="17"/>
      <c r="AC1427" s="142"/>
      <c r="AE1427" s="17"/>
      <c r="AG1427" s="66"/>
      <c r="AI1427" s="17"/>
    </row>
    <row r="1428" spans="1:36" x14ac:dyDescent="0.25">
      <c r="A1428" s="180">
        <f>IF('##zz500##'!B1428&lt;&gt;"",'##zz500##'!B1428,"")</f>
        <v>41235</v>
      </c>
      <c r="B1428" s="192">
        <v>18539.52</v>
      </c>
      <c r="C1428" s="146">
        <f t="shared" si="60"/>
        <v>-4.5392894997117184E-3</v>
      </c>
      <c r="D1428" s="143">
        <f>IF('##zz500##'!K1428="","",IF('##zz500##'!K1428="yes",D1427,IF('##zz500##'!T1428&lt;&gt;0,D1427*(1+'##zz500##'!T1428),D1427*(1+C1428))))</f>
        <v>5.9203946528518276</v>
      </c>
      <c r="E1428" s="6">
        <f t="shared" si="58"/>
        <v>0</v>
      </c>
      <c r="F1428" s="17">
        <f>D1428/MAX(D$240:D1428)-1</f>
        <v>-9.6186111220077364E-2</v>
      </c>
      <c r="G1428" s="66">
        <f>IF('##zz500##'!K1428="","",IF('##zz500##'!K1428="no",G1427*(1+E1428),IF('##zz500##'!T1428&lt;&gt;0,G1427*(1+'##zz500##'!T1428),G1427*(1+'##zz500##'!P1428))))</f>
        <v>24.867168166333226</v>
      </c>
      <c r="H1428" s="6">
        <f t="shared" si="59"/>
        <v>1.3240953058696547E-2</v>
      </c>
      <c r="I1428" s="17">
        <f>G1428/MAX(G$240:G1428)-1</f>
        <v>-3.522234961441284E-2</v>
      </c>
      <c r="N1428" s="20"/>
      <c r="O1428" s="20"/>
      <c r="S1428" s="192"/>
      <c r="Y1428" s="39"/>
      <c r="Z1428" s="39"/>
      <c r="AA1428" s="17"/>
      <c r="AC1428" s="142"/>
      <c r="AE1428" s="17"/>
      <c r="AF1428" s="14"/>
      <c r="AG1428" s="66"/>
      <c r="AI1428" s="17"/>
      <c r="AJ1428" s="14"/>
    </row>
    <row r="1429" spans="1:36" x14ac:dyDescent="0.25">
      <c r="A1429" s="180">
        <f>IF('##zz500##'!B1429&lt;&gt;"",'##zz500##'!B1429,"")</f>
        <v>41236</v>
      </c>
      <c r="B1429" s="192">
        <v>18492.72</v>
      </c>
      <c r="C1429" s="146">
        <f t="shared" si="60"/>
        <v>-2.5243371996686026E-3</v>
      </c>
      <c r="D1429" s="143">
        <f>IF('##zz500##'!K1429="","",IF('##zz500##'!K1429="yes",D1428,IF('##zz500##'!T1429&lt;&gt;0,D1428*(1+'##zz500##'!T1429),D1428*(1+C1429))))</f>
        <v>5.9203946528518276</v>
      </c>
      <c r="E1429" s="6">
        <f t="shared" si="58"/>
        <v>0</v>
      </c>
      <c r="F1429" s="17">
        <f>D1429/MAX(D$240:D1429)-1</f>
        <v>-9.6186111220077364E-2</v>
      </c>
      <c r="G1429" s="66">
        <f>IF('##zz500##'!K1429="","",IF('##zz500##'!K1429="no",G1428*(1+E1429),IF('##zz500##'!T1429&lt;&gt;0,G1428*(1+'##zz500##'!T1429),G1428*(1+'##zz500##'!P1429))))</f>
        <v>24.781069740614839</v>
      </c>
      <c r="H1429" s="6">
        <f t="shared" si="59"/>
        <v>-3.4623333522533217E-3</v>
      </c>
      <c r="I1429" s="17">
        <f>G1429/MAX(G$240:G1429)-1</f>
        <v>-3.8562731450851429E-2</v>
      </c>
      <c r="N1429" s="20"/>
      <c r="O1429" s="20"/>
      <c r="S1429" s="192"/>
      <c r="Y1429" s="39"/>
      <c r="Z1429" s="39"/>
      <c r="AA1429" s="17"/>
      <c r="AC1429" s="142"/>
      <c r="AE1429" s="17"/>
      <c r="AG1429" s="66"/>
      <c r="AI1429" s="17"/>
    </row>
    <row r="1430" spans="1:36" x14ac:dyDescent="0.25">
      <c r="A1430" s="180">
        <f>IF('##zz500##'!B1430&lt;&gt;"",'##zz500##'!B1430,"")</f>
        <v>41239</v>
      </c>
      <c r="B1430" s="192">
        <v>18289.03</v>
      </c>
      <c r="C1430" s="146">
        <f t="shared" si="60"/>
        <v>-1.101460466605253E-2</v>
      </c>
      <c r="D1430" s="143">
        <f>IF('##zz500##'!K1430="","",IF('##zz500##'!K1430="yes",D1429,IF('##zz500##'!T1430&lt;&gt;0,D1429*(1+'##zz500##'!T1430),D1429*(1+C1430))))</f>
        <v>5.9203946528518276</v>
      </c>
      <c r="E1430" s="6">
        <f t="shared" si="58"/>
        <v>0</v>
      </c>
      <c r="F1430" s="17">
        <f>D1430/MAX(D$240:D1430)-1</f>
        <v>-9.6186111220077364E-2</v>
      </c>
      <c r="G1430" s="66">
        <f>IF('##zz500##'!K1430="","",IF('##zz500##'!K1430="no",G1429*(1+E1430),IF('##zz500##'!T1430&lt;&gt;0,G1429*(1+'##zz500##'!T1430),G1429*(1+'##zz500##'!P1430))))</f>
        <v>25.070811341130298</v>
      </c>
      <c r="H1430" s="6">
        <f t="shared" si="59"/>
        <v>1.1692053795425483E-2</v>
      </c>
      <c r="I1430" s="17">
        <f>G1430/MAX(G$240:G1430)-1</f>
        <v>-2.7321555186047841E-2</v>
      </c>
      <c r="N1430" s="20"/>
      <c r="O1430" s="20"/>
      <c r="S1430" s="192"/>
      <c r="Y1430" s="39"/>
      <c r="Z1430" s="39"/>
      <c r="AA1430" s="17"/>
      <c r="AC1430" s="142"/>
      <c r="AE1430" s="17"/>
      <c r="AG1430" s="66"/>
      <c r="AI1430" s="17"/>
    </row>
    <row r="1431" spans="1:36" x14ac:dyDescent="0.25">
      <c r="A1431" s="180">
        <f>IF('##zz500##'!B1431&lt;&gt;"",'##zz500##'!B1431,"")</f>
        <v>41240</v>
      </c>
      <c r="B1431" s="192">
        <v>17487.13</v>
      </c>
      <c r="C1431" s="146">
        <f t="shared" si="60"/>
        <v>-4.3845955745055787E-2</v>
      </c>
      <c r="D1431" s="143">
        <f>IF('##zz500##'!K1431="","",IF('##zz500##'!K1431="yes",D1430,IF('##zz500##'!T1431&lt;&gt;0,D1430*(1+'##zz500##'!T1431),D1430*(1+C1431))))</f>
        <v>5.9203946528518276</v>
      </c>
      <c r="E1431" s="6">
        <f t="shared" si="58"/>
        <v>0</v>
      </c>
      <c r="F1431" s="17">
        <f>D1431/MAX(D$240:D1431)-1</f>
        <v>-9.6186111220077364E-2</v>
      </c>
      <c r="G1431" s="66">
        <f>IF('##zz500##'!K1431="","",IF('##zz500##'!K1431="no",G1430*(1+E1431),IF('##zz500##'!T1431&lt;&gt;0,G1430*(1+'##zz500##'!T1431),G1430*(1+'##zz500##'!P1431))))</f>
        <v>25.966764175794907</v>
      </c>
      <c r="H1431" s="6">
        <f t="shared" si="59"/>
        <v>3.5736890301381719E-2</v>
      </c>
      <c r="I1431" s="17">
        <f>G1431/MAX(G$240:G1431)-1</f>
        <v>0</v>
      </c>
      <c r="N1431" s="20"/>
      <c r="O1431" s="20"/>
      <c r="S1431" s="192"/>
      <c r="Y1431" s="39"/>
      <c r="Z1431" s="39"/>
      <c r="AA1431" s="17"/>
      <c r="AC1431" s="142"/>
      <c r="AE1431" s="17"/>
      <c r="AG1431" s="66"/>
      <c r="AI1431" s="17"/>
    </row>
    <row r="1432" spans="1:36" x14ac:dyDescent="0.25">
      <c r="A1432" s="180">
        <f>IF('##zz500##'!B1432&lt;&gt;"",'##zz500##'!B1432,"")</f>
        <v>41241</v>
      </c>
      <c r="B1432" s="192">
        <v>17129</v>
      </c>
      <c r="C1432" s="146">
        <f t="shared" si="60"/>
        <v>-2.0479632735617592E-2</v>
      </c>
      <c r="D1432" s="143">
        <f>IF('##zz500##'!K1432="","",IF('##zz500##'!K1432="yes",D1431,IF('##zz500##'!T1432&lt;&gt;0,D1431*(1+'##zz500##'!T1432),D1431*(1+C1432))))</f>
        <v>5.9203946528518276</v>
      </c>
      <c r="E1432" s="6">
        <f t="shared" si="58"/>
        <v>0</v>
      </c>
      <c r="F1432" s="17">
        <f>D1432/MAX(D$240:D1432)-1</f>
        <v>-9.6186111220077364E-2</v>
      </c>
      <c r="G1432" s="66">
        <f>IF('##zz500##'!K1432="","",IF('##zz500##'!K1432="no",G1431*(1+E1432),IF('##zz500##'!T1432&lt;&gt;0,G1431*(1+'##zz500##'!T1432),G1431*(1+'##zz500##'!P1432))))</f>
        <v>26.543638175769011</v>
      </c>
      <c r="H1432" s="6">
        <f t="shared" si="59"/>
        <v>2.2215860092103412E-2</v>
      </c>
      <c r="I1432" s="17">
        <f>G1432/MAX(G$240:G1432)-1</f>
        <v>0</v>
      </c>
      <c r="N1432" s="20"/>
      <c r="O1432" s="20"/>
      <c r="S1432" s="192"/>
      <c r="Y1432" s="39"/>
      <c r="Z1432" s="39"/>
      <c r="AA1432" s="17"/>
      <c r="AC1432" s="142"/>
      <c r="AE1432" s="17"/>
      <c r="AG1432" s="66"/>
      <c r="AI1432" s="17"/>
    </row>
    <row r="1433" spans="1:36" x14ac:dyDescent="0.25">
      <c r="A1433" s="180">
        <f>IF('##zz500##'!B1433&lt;&gt;"",'##zz500##'!B1433,"")</f>
        <v>41242</v>
      </c>
      <c r="B1433" s="192">
        <v>16841.55</v>
      </c>
      <c r="C1433" s="146">
        <f t="shared" si="60"/>
        <v>-1.6781481697705658E-2</v>
      </c>
      <c r="D1433" s="143">
        <f>IF('##zz500##'!K1433="","",IF('##zz500##'!K1433="yes",D1432,IF('##zz500##'!T1433&lt;&gt;0,D1432*(1+'##zz500##'!T1433),D1432*(1+C1433))))</f>
        <v>5.9203946528518276</v>
      </c>
      <c r="E1433" s="6">
        <f t="shared" si="58"/>
        <v>0</v>
      </c>
      <c r="F1433" s="17">
        <f>D1433/MAX(D$240:D1433)-1</f>
        <v>-9.6186111220077364E-2</v>
      </c>
      <c r="G1433" s="66">
        <f>IF('##zz500##'!K1433="","",IF('##zz500##'!K1433="no",G1432*(1+E1433),IF('##zz500##'!T1433&lt;&gt;0,G1432*(1+'##zz500##'!T1433),G1432*(1+'##zz500##'!P1433))))</f>
        <v>26.793479385790395</v>
      </c>
      <c r="H1433" s="6">
        <f t="shared" si="59"/>
        <v>9.4124704521272307E-3</v>
      </c>
      <c r="I1433" s="17">
        <f>G1433/MAX(G$240:G1433)-1</f>
        <v>0</v>
      </c>
      <c r="N1433" s="20"/>
      <c r="O1433" s="20"/>
      <c r="S1433" s="192"/>
      <c r="Y1433" s="39"/>
      <c r="Z1433" s="39"/>
      <c r="AA1433" s="17"/>
      <c r="AC1433" s="142"/>
      <c r="AE1433" s="17"/>
      <c r="AG1433" s="66"/>
      <c r="AI1433" s="17"/>
    </row>
    <row r="1434" spans="1:36" x14ac:dyDescent="0.25">
      <c r="A1434" s="180">
        <f>IF('##zz500##'!B1434&lt;&gt;"",'##zz500##'!B1434,"")</f>
        <v>41243</v>
      </c>
      <c r="B1434" s="192">
        <v>16979.97</v>
      </c>
      <c r="C1434" s="146">
        <f t="shared" si="60"/>
        <v>8.2189584687870632E-3</v>
      </c>
      <c r="D1434" s="143">
        <f>IF('##zz500##'!K1434="","",IF('##zz500##'!K1434="yes",D1433,IF('##zz500##'!T1434&lt;&gt;0,D1433*(1+'##zz500##'!T1434),D1433*(1+C1434))))</f>
        <v>5.9203946528518276</v>
      </c>
      <c r="E1434" s="6">
        <f t="shared" si="58"/>
        <v>0</v>
      </c>
      <c r="F1434" s="17">
        <f>D1434/MAX(D$240:D1434)-1</f>
        <v>-9.6186111220077364E-2</v>
      </c>
      <c r="G1434" s="66">
        <f>IF('##zz500##'!K1434="","",IF('##zz500##'!K1434="no",G1433*(1+E1434),IF('##zz500##'!T1434&lt;&gt;0,G1433*(1+'##zz500##'!T1434),G1433*(1+'##zz500##'!P1434))))</f>
        <v>26.383586997721508</v>
      </c>
      <c r="H1434" s="6">
        <f t="shared" si="59"/>
        <v>-1.5298214247092878E-2</v>
      </c>
      <c r="I1434" s="17">
        <f>G1434/MAX(G$240:G1434)-1</f>
        <v>-1.5298214247092878E-2</v>
      </c>
      <c r="N1434" s="20"/>
      <c r="O1434" s="20"/>
      <c r="S1434" s="192"/>
      <c r="Y1434" s="39"/>
      <c r="Z1434" s="39"/>
      <c r="AA1434" s="17"/>
      <c r="AC1434" s="142"/>
      <c r="AE1434" s="17"/>
      <c r="AG1434" s="66"/>
      <c r="AI1434" s="17"/>
    </row>
    <row r="1435" spans="1:36" x14ac:dyDescent="0.25">
      <c r="A1435" s="180">
        <f>IF('##zz500##'!B1435&lt;&gt;"",'##zz500##'!B1435,"")</f>
        <v>41246</v>
      </c>
      <c r="B1435" s="192">
        <v>16447.509999999998</v>
      </c>
      <c r="C1435" s="146">
        <f t="shared" si="60"/>
        <v>-3.1358123718711051E-2</v>
      </c>
      <c r="D1435" s="143">
        <f>IF('##zz500##'!K1435="","",IF('##zz500##'!K1435="yes",D1434,IF('##zz500##'!T1435&lt;&gt;0,D1434*(1+'##zz500##'!T1435),D1434*(1+C1435))))</f>
        <v>5.9203946528518276</v>
      </c>
      <c r="E1435" s="6">
        <f t="shared" si="58"/>
        <v>0</v>
      </c>
      <c r="F1435" s="17">
        <f>D1435/MAX(D$240:D1435)-1</f>
        <v>-9.6186111220077364E-2</v>
      </c>
      <c r="G1435" s="66">
        <f>IF('##zz500##'!K1435="","",IF('##zz500##'!K1435="no",G1434*(1+E1435),IF('##zz500##'!T1435&lt;&gt;0,G1434*(1+'##zz500##'!T1435),G1434*(1+'##zz500##'!P1435))))</f>
        <v>27.015773194821655</v>
      </c>
      <c r="H1435" s="6">
        <f t="shared" si="59"/>
        <v>2.3961343738239327E-2</v>
      </c>
      <c r="I1435" s="17">
        <f>G1435/MAX(G$240:G1435)-1</f>
        <v>0</v>
      </c>
      <c r="N1435" s="20"/>
      <c r="O1435" s="20"/>
      <c r="S1435" s="192"/>
      <c r="Y1435" s="39"/>
      <c r="Z1435" s="39"/>
      <c r="AA1435" s="17"/>
      <c r="AC1435" s="142"/>
      <c r="AE1435" s="17"/>
      <c r="AG1435" s="66"/>
      <c r="AI1435" s="17"/>
    </row>
    <row r="1436" spans="1:36" x14ac:dyDescent="0.25">
      <c r="A1436" s="180">
        <f>IF('##zz500##'!B1436&lt;&gt;"",'##zz500##'!B1436,"")</f>
        <v>41247</v>
      </c>
      <c r="B1436" s="192">
        <v>16690.310000000001</v>
      </c>
      <c r="C1436" s="146">
        <f t="shared" si="60"/>
        <v>1.4762112927731996E-2</v>
      </c>
      <c r="D1436" s="143">
        <f>IF('##zz500##'!K1436="","",IF('##zz500##'!K1436="yes",D1435,IF('##zz500##'!T1436&lt;&gt;0,D1435*(1+'##zz500##'!T1436),D1435*(1+C1436))))</f>
        <v>5.9203946528518276</v>
      </c>
      <c r="E1436" s="6">
        <f t="shared" si="58"/>
        <v>0</v>
      </c>
      <c r="F1436" s="17">
        <f>D1436/MAX(D$240:D1436)-1</f>
        <v>-9.6186111220077364E-2</v>
      </c>
      <c r="G1436" s="66">
        <f>IF('##zz500##'!K1436="","",IF('##zz500##'!K1436="no",G1435*(1+E1436),IF('##zz500##'!T1436&lt;&gt;0,G1435*(1+'##zz500##'!T1436),G1435*(1+'##zz500##'!P1436))))</f>
        <v>26.678902728485582</v>
      </c>
      <c r="H1436" s="6">
        <f t="shared" si="59"/>
        <v>-1.2469399409995141E-2</v>
      </c>
      <c r="I1436" s="17">
        <f>G1436/MAX(G$240:G1436)-1</f>
        <v>-1.2469399409995141E-2</v>
      </c>
      <c r="N1436" s="20"/>
      <c r="O1436" s="20"/>
      <c r="S1436" s="192"/>
      <c r="Y1436" s="39"/>
      <c r="Z1436" s="39"/>
      <c r="AA1436" s="17"/>
      <c r="AC1436" s="142"/>
      <c r="AE1436" s="17"/>
      <c r="AG1436" s="66"/>
      <c r="AI1436" s="17"/>
    </row>
    <row r="1437" spans="1:36" x14ac:dyDescent="0.25">
      <c r="A1437" s="180">
        <f>IF('##zz500##'!B1437&lt;&gt;"",'##zz500##'!B1437,"")</f>
        <v>41248</v>
      </c>
      <c r="B1437" s="192">
        <v>17227.12</v>
      </c>
      <c r="C1437" s="146">
        <f t="shared" si="60"/>
        <v>3.2162973605642797E-2</v>
      </c>
      <c r="D1437" s="143">
        <f>IF('##zz500##'!K1437="","",IF('##zz500##'!K1437="yes",D1436,IF('##zz500##'!T1437&lt;&gt;0,D1436*(1+'##zz500##'!T1437),D1436*(1+C1437))))</f>
        <v>5.9203946528518276</v>
      </c>
      <c r="E1437" s="6">
        <f t="shared" si="58"/>
        <v>0</v>
      </c>
      <c r="F1437" s="17">
        <f>D1437/MAX(D$240:D1437)-1</f>
        <v>-9.6186111220077364E-2</v>
      </c>
      <c r="G1437" s="66">
        <f>IF('##zz500##'!K1437="","",IF('##zz500##'!K1437="no",G1436*(1+E1437),IF('##zz500##'!T1437&lt;&gt;0,G1436*(1+'##zz500##'!T1437),G1436*(1+'##zz500##'!P1437))))</f>
        <v>25.693759460898789</v>
      </c>
      <c r="H1437" s="6">
        <f t="shared" si="59"/>
        <v>-3.6925928986387246E-2</v>
      </c>
      <c r="I1437" s="17">
        <f>G1437/MAX(G$240:G1437)-1</f>
        <v>-4.8934884239266063E-2</v>
      </c>
      <c r="N1437" s="20"/>
      <c r="O1437" s="20"/>
      <c r="S1437" s="192"/>
      <c r="Y1437" s="39"/>
      <c r="Z1437" s="39"/>
      <c r="AA1437" s="17"/>
      <c r="AC1437" s="142"/>
      <c r="AE1437" s="17"/>
      <c r="AG1437" s="66"/>
      <c r="AI1437" s="17"/>
    </row>
    <row r="1438" spans="1:36" x14ac:dyDescent="0.25">
      <c r="A1438" s="180">
        <f>IF('##zz500##'!B1438&lt;&gt;"",'##zz500##'!B1438,"")</f>
        <v>41249</v>
      </c>
      <c r="B1438" s="192">
        <v>17279.150000000001</v>
      </c>
      <c r="C1438" s="146">
        <f t="shared" si="60"/>
        <v>3.0202378575179267E-3</v>
      </c>
      <c r="D1438" s="143">
        <f>IF('##zz500##'!K1438="","",IF('##zz500##'!K1438="yes",D1437,IF('##zz500##'!T1438&lt;&gt;0,D1437*(1+'##zz500##'!T1438),D1437*(1+C1438))))</f>
        <v>5.9203946528518276</v>
      </c>
      <c r="E1438" s="6">
        <f t="shared" si="58"/>
        <v>0</v>
      </c>
      <c r="F1438" s="17">
        <f>D1438/MAX(D$240:D1438)-1</f>
        <v>-9.6186111220077364E-2</v>
      </c>
      <c r="G1438" s="66">
        <f>IF('##zz500##'!K1438="","",IF('##zz500##'!K1438="no",G1437*(1+E1438),IF('##zz500##'!T1438&lt;&gt;0,G1437*(1+'##zz500##'!T1438),G1437*(1+'##zz500##'!P1438))))</f>
        <v>25.710139712167091</v>
      </c>
      <c r="H1438" s="6">
        <f t="shared" si="59"/>
        <v>6.3751866647732136E-4</v>
      </c>
      <c r="I1438" s="17">
        <f>G1438/MAX(G$240:G1438)-1</f>
        <v>-4.8328562474933223E-2</v>
      </c>
      <c r="N1438" s="20"/>
      <c r="O1438" s="20"/>
      <c r="S1438" s="192"/>
      <c r="Y1438" s="39"/>
      <c r="Z1438" s="39"/>
      <c r="AA1438" s="17"/>
      <c r="AC1438" s="142"/>
      <c r="AE1438" s="17"/>
      <c r="AG1438" s="66"/>
      <c r="AI1438" s="17"/>
    </row>
    <row r="1439" spans="1:36" x14ac:dyDescent="0.25">
      <c r="A1439" s="180">
        <f>IF('##zz500##'!B1439&lt;&gt;"",'##zz500##'!B1439,"")</f>
        <v>41250</v>
      </c>
      <c r="B1439" s="192">
        <v>17688.099999999999</v>
      </c>
      <c r="C1439" s="146">
        <f t="shared" si="60"/>
        <v>2.3667252150713303E-2</v>
      </c>
      <c r="D1439" s="143">
        <f>IF('##zz500##'!K1439="","",IF('##zz500##'!K1439="yes",D1438,IF('##zz500##'!T1439&lt;&gt;0,D1438*(1+'##zz500##'!T1439),D1438*(1+C1439))))</f>
        <v>5.9203946528518276</v>
      </c>
      <c r="E1439" s="6">
        <f t="shared" si="58"/>
        <v>0</v>
      </c>
      <c r="F1439" s="17">
        <f>D1439/MAX(D$240:D1439)-1</f>
        <v>-9.6186111220077364E-2</v>
      </c>
      <c r="G1439" s="66">
        <f>IF('##zz500##'!K1439="","",IF('##zz500##'!K1439="no",G1438*(1+E1439),IF('##zz500##'!T1439&lt;&gt;0,G1438*(1+'##zz500##'!T1439),G1438*(1+'##zz500##'!P1439))))</f>
        <v>25.123263778716197</v>
      </c>
      <c r="H1439" s="6">
        <f t="shared" si="59"/>
        <v>-2.2826633383604689E-2</v>
      </c>
      <c r="I1439" s="17">
        <f>G1439/MAX(G$240:G1439)-1</f>
        <v>-7.0052017480966011E-2</v>
      </c>
      <c r="N1439" s="20"/>
      <c r="O1439" s="20"/>
      <c r="S1439" s="192"/>
      <c r="Y1439" s="39"/>
      <c r="Z1439" s="39"/>
      <c r="AA1439" s="17"/>
      <c r="AC1439" s="142"/>
      <c r="AE1439" s="17"/>
      <c r="AG1439" s="66"/>
      <c r="AI1439" s="17"/>
    </row>
    <row r="1440" spans="1:36" x14ac:dyDescent="0.25">
      <c r="A1440" s="180">
        <f>IF('##zz500##'!B1440&lt;&gt;"",'##zz500##'!B1440,"")</f>
        <v>41253</v>
      </c>
      <c r="B1440" s="192">
        <v>17949.55</v>
      </c>
      <c r="C1440" s="146">
        <f t="shared" si="60"/>
        <v>1.4781124032541726E-2</v>
      </c>
      <c r="D1440" s="143">
        <f>IF('##zz500##'!K1440="","",IF('##zz500##'!K1440="yes",D1439,IF('##zz500##'!T1440&lt;&gt;0,D1439*(1+'##zz500##'!T1440),D1439*(1+C1440))))</f>
        <v>5.9203946528518276</v>
      </c>
      <c r="E1440" s="6">
        <f t="shared" si="58"/>
        <v>0</v>
      </c>
      <c r="F1440" s="17">
        <f>D1440/MAX(D$240:D1440)-1</f>
        <v>-9.6186111220077364E-2</v>
      </c>
      <c r="G1440" s="66">
        <f>IF('##zz500##'!K1440="","",IF('##zz500##'!K1440="no",G1439*(1+E1440),IF('##zz500##'!T1440&lt;&gt;0,G1439*(1+'##zz500##'!T1440),G1439*(1+'##zz500##'!P1440))))</f>
        <v>24.79703811687337</v>
      </c>
      <c r="H1440" s="6">
        <f t="shared" si="59"/>
        <v>-1.298500325101859E-2</v>
      </c>
      <c r="I1440" s="17">
        <f>G1440/MAX(G$240:G1440)-1</f>
        <v>-8.2127395057253749E-2</v>
      </c>
      <c r="N1440" s="20"/>
      <c r="O1440" s="20"/>
      <c r="S1440" s="192"/>
      <c r="Y1440" s="39"/>
      <c r="Z1440" s="39"/>
      <c r="AA1440" s="17"/>
      <c r="AC1440" s="142"/>
      <c r="AE1440" s="17"/>
      <c r="AG1440" s="66"/>
      <c r="AI1440" s="17"/>
    </row>
    <row r="1441" spans="1:36" x14ac:dyDescent="0.25">
      <c r="A1441" s="180">
        <f>IF('##zz500##'!B1441&lt;&gt;"",'##zz500##'!B1441,"")</f>
        <v>41254</v>
      </c>
      <c r="B1441" s="192">
        <v>17760.52</v>
      </c>
      <c r="C1441" s="146">
        <f t="shared" si="60"/>
        <v>-1.0531183233005725E-2</v>
      </c>
      <c r="D1441" s="143">
        <f>IF('##zz500##'!K1441="","",IF('##zz500##'!K1441="yes",D1440,IF('##zz500##'!T1441&lt;&gt;0,D1440*(1+'##zz500##'!T1441),D1440*(1+C1441))))</f>
        <v>5.8859241949662611</v>
      </c>
      <c r="E1441" s="6">
        <f t="shared" si="58"/>
        <v>-5.822324339300966E-3</v>
      </c>
      <c r="F1441" s="17">
        <f>D1441/MAX(D$240:D1441)-1</f>
        <v>-0.10144840882291895</v>
      </c>
      <c r="G1441" s="66">
        <f>IF('##zz500##'!K1441="","",IF('##zz500##'!K1441="no",G1440*(1+E1441),IF('##zz500##'!T1441&lt;&gt;0,G1440*(1+'##zz500##'!T1441),G1440*(1+'##zz500##'!P1441))))</f>
        <v>24.652661718302923</v>
      </c>
      <c r="H1441" s="6">
        <f t="shared" si="59"/>
        <v>-5.8223243393010771E-3</v>
      </c>
      <c r="I1441" s="17">
        <f>G1441/MAX(G$240:G1441)-1</f>
        <v>-8.747154706538951E-2</v>
      </c>
      <c r="N1441" s="20"/>
      <c r="O1441" s="20"/>
      <c r="S1441" s="192"/>
      <c r="Y1441" s="39"/>
      <c r="Z1441" s="39"/>
      <c r="AA1441" s="17"/>
      <c r="AC1441" s="142"/>
      <c r="AE1441" s="17"/>
      <c r="AG1441" s="66"/>
      <c r="AI1441" s="17"/>
    </row>
    <row r="1442" spans="1:36" x14ac:dyDescent="0.25">
      <c r="A1442" s="180">
        <f>IF('##zz500##'!B1442&lt;&gt;"",'##zz500##'!B1442,"")</f>
        <v>41255</v>
      </c>
      <c r="B1442" s="192">
        <v>17738.86</v>
      </c>
      <c r="C1442" s="146">
        <f t="shared" si="60"/>
        <v>-1.2195588867893736E-3</v>
      </c>
      <c r="D1442" s="143">
        <f>IF('##zz500##'!K1442="","",IF('##zz500##'!K1442="yes",D1441,IF('##zz500##'!T1442&lt;&gt;0,D1441*(1+'##zz500##'!T1442),D1441*(1+C1442))))</f>
        <v>5.8859241949662611</v>
      </c>
      <c r="E1442" s="6">
        <f t="shared" si="58"/>
        <v>0</v>
      </c>
      <c r="F1442" s="17">
        <f>D1442/MAX(D$240:D1442)-1</f>
        <v>-0.10144840882291895</v>
      </c>
      <c r="G1442" s="66">
        <f>IF('##zz500##'!K1442="","",IF('##zz500##'!K1442="no",G1441*(1+E1442),IF('##zz500##'!T1442&lt;&gt;0,G1441*(1+'##zz500##'!T1442),G1441*(1+'##zz500##'!P1442))))</f>
        <v>24.674165212268608</v>
      </c>
      <c r="H1442" s="6">
        <f t="shared" si="59"/>
        <v>8.7225850950289896E-4</v>
      </c>
      <c r="I1442" s="17">
        <f>G1442/MAX(G$240:G1442)-1</f>
        <v>-8.6675586357153889E-2</v>
      </c>
      <c r="N1442" s="20"/>
      <c r="O1442" s="20"/>
      <c r="S1442" s="192"/>
      <c r="Y1442" s="39"/>
      <c r="Z1442" s="39"/>
      <c r="AA1442" s="17"/>
      <c r="AC1442" s="142"/>
      <c r="AE1442" s="17"/>
      <c r="AG1442" s="66"/>
      <c r="AI1442" s="17"/>
    </row>
    <row r="1443" spans="1:36" x14ac:dyDescent="0.25">
      <c r="A1443" s="180">
        <f>IF('##zz500##'!B1443&lt;&gt;"",'##zz500##'!B1443,"")</f>
        <v>41256</v>
      </c>
      <c r="B1443" s="192">
        <v>17588.29</v>
      </c>
      <c r="C1443" s="146">
        <f t="shared" si="60"/>
        <v>-8.4881441084714293E-3</v>
      </c>
      <c r="D1443" s="143">
        <f>IF('##zz500##'!K1443="","",IF('##zz500##'!K1443="yes",D1442,IF('##zz500##'!T1443&lt;&gt;0,D1442*(1+'##zz500##'!T1443),D1442*(1+C1443))))</f>
        <v>5.8744436962552857</v>
      </c>
      <c r="E1443" s="6">
        <f t="shared" si="58"/>
        <v>-1.9505006063098573E-3</v>
      </c>
      <c r="F1443" s="17">
        <f>D1443/MAX(D$240:D1443)-1</f>
        <v>-0.10320103424631055</v>
      </c>
      <c r="G1443" s="66">
        <f>IF('##zz500##'!K1443="","",IF('##zz500##'!K1443="no",G1442*(1+E1443),IF('##zz500##'!T1443&lt;&gt;0,G1442*(1+'##zz500##'!T1443),G1442*(1+'##zz500##'!P1443))))</f>
        <v>24.626038238061888</v>
      </c>
      <c r="H1443" s="6">
        <f t="shared" si="59"/>
        <v>-1.9505006063098573E-3</v>
      </c>
      <c r="I1443" s="17">
        <f>G1443/MAX(G$240:G1443)-1</f>
        <v>-8.8457026179721843E-2</v>
      </c>
      <c r="N1443" s="20"/>
      <c r="O1443" s="20"/>
      <c r="S1443" s="192"/>
      <c r="Y1443" s="39"/>
      <c r="Z1443" s="39"/>
      <c r="AA1443" s="17"/>
      <c r="AC1443" s="142"/>
      <c r="AE1443" s="17"/>
      <c r="AG1443" s="66"/>
      <c r="AI1443" s="17"/>
    </row>
    <row r="1444" spans="1:36" x14ac:dyDescent="0.25">
      <c r="A1444" s="180">
        <f>IF('##zz500##'!B1444&lt;&gt;"",'##zz500##'!B1444,"")</f>
        <v>41257</v>
      </c>
      <c r="B1444" s="192">
        <v>18412.95</v>
      </c>
      <c r="C1444" s="146">
        <f t="shared" si="60"/>
        <v>4.6886877575932573E-2</v>
      </c>
      <c r="D1444" s="143">
        <f>IF('##zz500##'!K1444="","",IF('##zz500##'!K1444="yes",D1443,IF('##zz500##'!T1444&lt;&gt;0,D1443*(1+'##zz500##'!T1444),D1443*(1+C1444))))</f>
        <v>5.8744436962552857</v>
      </c>
      <c r="E1444" s="6">
        <f t="shared" si="58"/>
        <v>0</v>
      </c>
      <c r="F1444" s="17">
        <f>D1444/MAX(D$240:D1444)-1</f>
        <v>-0.10320103424631055</v>
      </c>
      <c r="G1444" s="66">
        <f>IF('##zz500##'!K1444="","",IF('##zz500##'!K1444="no",G1443*(1+E1444),IF('##zz500##'!T1444&lt;&gt;0,G1443*(1+'##zz500##'!T1444),G1443*(1+'##zz500##'!P1444))))</f>
        <v>24.372862811489235</v>
      </c>
      <c r="H1444" s="6">
        <f t="shared" si="59"/>
        <v>-1.0280802138175282E-2</v>
      </c>
      <c r="I1444" s="17">
        <f>G1444/MAX(G$240:G1444)-1</f>
        <v>-9.7828419134012079E-2</v>
      </c>
      <c r="N1444" s="20"/>
      <c r="O1444" s="20"/>
      <c r="S1444" s="192"/>
      <c r="Y1444" s="39"/>
      <c r="Z1444" s="39"/>
      <c r="AA1444" s="17"/>
      <c r="AC1444" s="142"/>
      <c r="AE1444" s="17"/>
      <c r="AG1444" s="66"/>
      <c r="AI1444" s="17"/>
    </row>
    <row r="1445" spans="1:36" x14ac:dyDescent="0.25">
      <c r="A1445" s="180">
        <f>IF('##zz500##'!B1445&lt;&gt;"",'##zz500##'!B1445,"")</f>
        <v>41260</v>
      </c>
      <c r="B1445" s="192">
        <v>18646.900000000001</v>
      </c>
      <c r="C1445" s="146">
        <f t="shared" si="60"/>
        <v>1.2705731563926514E-2</v>
      </c>
      <c r="D1445" s="143">
        <f>IF('##zz500##'!K1445="","",IF('##zz500##'!K1445="yes",D1444,IF('##zz500##'!T1445&lt;&gt;0,D1444*(1+'##zz500##'!T1445),D1444*(1+C1445))))</f>
        <v>5.9490828009473056</v>
      </c>
      <c r="E1445" s="6">
        <f t="shared" si="58"/>
        <v>1.2705731563926514E-2</v>
      </c>
      <c r="F1445" s="17">
        <f>D1445/MAX(D$240:D1445)-1</f>
        <v>-9.18065473206372E-2</v>
      </c>
      <c r="G1445" s="66">
        <f>IF('##zz500##'!K1445="","",IF('##zz500##'!K1445="no",G1444*(1+E1445),IF('##zz500##'!T1445&lt;&gt;0,G1444*(1+'##zz500##'!T1445),G1444*(1+'##zz500##'!P1445))))</f>
        <v>24.682537863816425</v>
      </c>
      <c r="H1445" s="6">
        <f t="shared" si="59"/>
        <v>1.2705731563926514E-2</v>
      </c>
      <c r="I1445" s="17">
        <f>G1445/MAX(G$240:G1445)-1</f>
        <v>-8.6365669202925544E-2</v>
      </c>
      <c r="N1445" s="20"/>
      <c r="O1445" s="20"/>
      <c r="S1445" s="192"/>
      <c r="Y1445" s="39"/>
      <c r="Z1445" s="39"/>
      <c r="AA1445" s="17"/>
      <c r="AC1445" s="142"/>
      <c r="AE1445" s="17"/>
      <c r="AG1445" s="66"/>
      <c r="AI1445" s="17"/>
    </row>
    <row r="1446" spans="1:36" x14ac:dyDescent="0.25">
      <c r="A1446" s="180">
        <f>IF('##zz500##'!B1446&lt;&gt;"",'##zz500##'!B1446,"")</f>
        <v>41261</v>
      </c>
      <c r="B1446" s="192">
        <v>18769.28</v>
      </c>
      <c r="C1446" s="146">
        <f t="shared" si="60"/>
        <v>6.5630211992340204E-3</v>
      </c>
      <c r="D1446" s="143">
        <f>IF('##zz500##'!K1446="","",IF('##zz500##'!K1446="yes",D1445,IF('##zz500##'!T1446&lt;&gt;0,D1445*(1+'##zz500##'!T1446),D1445*(1+C1446))))</f>
        <v>5.9881267574859214</v>
      </c>
      <c r="E1446" s="6">
        <f t="shared" si="58"/>
        <v>6.5630211992340204E-3</v>
      </c>
      <c r="F1446" s="17">
        <f>D1446/MAX(D$240:D1446)-1</f>
        <v>-8.5846054437696995E-2</v>
      </c>
      <c r="G1446" s="66">
        <f>IF('##zz500##'!K1446="","",IF('##zz500##'!K1446="no",G1445*(1+E1446),IF('##zz500##'!T1446&lt;&gt;0,G1445*(1+'##zz500##'!T1446),G1445*(1+'##zz500##'!P1446))))</f>
        <v>24.844529883067548</v>
      </c>
      <c r="H1446" s="6">
        <f t="shared" si="59"/>
        <v>6.5630211992340204E-3</v>
      </c>
      <c r="I1446" s="17">
        <f>G1446/MAX(G$240:G1446)-1</f>
        <v>-8.0369467721556398E-2</v>
      </c>
      <c r="N1446" s="20"/>
      <c r="O1446" s="20"/>
      <c r="S1446" s="192"/>
      <c r="Y1446" s="39"/>
      <c r="Z1446" s="39"/>
      <c r="AA1446" s="17"/>
      <c r="AC1446" s="142"/>
      <c r="AE1446" s="17"/>
      <c r="AG1446" s="66"/>
      <c r="AI1446" s="17"/>
    </row>
    <row r="1447" spans="1:36" x14ac:dyDescent="0.25">
      <c r="A1447" s="180">
        <f>IF('##zz500##'!B1447&lt;&gt;"",'##zz500##'!B1447,"")</f>
        <v>41262</v>
      </c>
      <c r="B1447" s="192">
        <v>18757.150000000001</v>
      </c>
      <c r="C1447" s="146">
        <f t="shared" si="60"/>
        <v>-6.46268796671845E-4</v>
      </c>
      <c r="D1447" s="143">
        <f>IF('##zz500##'!K1447="","",IF('##zz500##'!K1447="yes",D1446,IF('##zz500##'!T1447&lt;&gt;0,D1446*(1+'##zz500##'!T1447),D1446*(1+C1447))))</f>
        <v>5.9842568180120423</v>
      </c>
      <c r="E1447" s="6">
        <f t="shared" si="58"/>
        <v>-6.46268796671845E-4</v>
      </c>
      <c r="F1447" s="17">
        <f>D1447/MAX(D$240:D1447)-1</f>
        <v>-8.6436843608068359E-2</v>
      </c>
      <c r="G1447" s="66">
        <f>IF('##zz500##'!K1447="","",IF('##zz500##'!K1447="no",G1446*(1+E1447),IF('##zz500##'!T1447&lt;&gt;0,G1446*(1+'##zz500##'!T1447),G1446*(1+'##zz500##'!P1447))))</f>
        <v>24.82847363863614</v>
      </c>
      <c r="H1447" s="6">
        <f t="shared" si="59"/>
        <v>-6.46268796671845E-4</v>
      </c>
      <c r="I1447" s="17">
        <f>G1447/MAX(G$240:G1447)-1</f>
        <v>-8.0963796239034713E-2</v>
      </c>
      <c r="N1447" s="20"/>
      <c r="O1447" s="20"/>
      <c r="S1447" s="192"/>
      <c r="Y1447" s="39"/>
      <c r="Z1447" s="39"/>
      <c r="AA1447" s="17"/>
      <c r="AC1447" s="142"/>
      <c r="AE1447" s="17"/>
      <c r="AG1447" s="66"/>
      <c r="AI1447" s="17"/>
    </row>
    <row r="1448" spans="1:36" x14ac:dyDescent="0.25">
      <c r="A1448" s="180">
        <f>IF('##zz500##'!B1448&lt;&gt;"",'##zz500##'!B1448,"")</f>
        <v>41263</v>
      </c>
      <c r="B1448" s="192">
        <v>18880.560000000001</v>
      </c>
      <c r="C1448" s="146">
        <f t="shared" si="60"/>
        <v>6.5793577382491364E-3</v>
      </c>
      <c r="D1448" s="143">
        <f>IF('##zz500##'!K1448="","",IF('##zz500##'!K1448="yes",D1447,IF('##zz500##'!T1448&lt;&gt;0,D1447*(1+'##zz500##'!T1448),D1447*(1+C1448))))</f>
        <v>6.0236293844153002</v>
      </c>
      <c r="E1448" s="6">
        <f t="shared" si="58"/>
        <v>6.5793577382491364E-3</v>
      </c>
      <c r="F1448" s="17">
        <f>D1448/MAX(D$240:D1448)-1</f>
        <v>-8.0426184785681754E-2</v>
      </c>
      <c r="G1448" s="66">
        <f>IF('##zz500##'!K1448="","",IF('##zz500##'!K1448="no",G1447*(1+E1448),IF('##zz500##'!T1448&lt;&gt;0,G1447*(1+'##zz500##'!T1448),G1447*(1+'##zz500##'!P1448))))</f>
        <v>24.991829048799417</v>
      </c>
      <c r="H1448" s="6">
        <f t="shared" si="59"/>
        <v>6.5793577382491364E-3</v>
      </c>
      <c r="I1448" s="17">
        <f>G1448/MAX(G$240:G1448)-1</f>
        <v>-7.4917128280088785E-2</v>
      </c>
      <c r="N1448" s="20"/>
      <c r="O1448" s="20"/>
      <c r="S1448" s="192"/>
      <c r="Y1448" s="39"/>
      <c r="Z1448" s="39"/>
      <c r="AA1448" s="17"/>
      <c r="AC1448" s="142"/>
      <c r="AE1448" s="17"/>
      <c r="AF1448" s="14"/>
      <c r="AG1448" s="66"/>
      <c r="AI1448" s="17"/>
      <c r="AJ1448" s="14"/>
    </row>
    <row r="1449" spans="1:36" x14ac:dyDescent="0.25">
      <c r="A1449" s="180">
        <f>IF('##zz500##'!B1449&lt;&gt;"",'##zz500##'!B1449,"")</f>
        <v>41264</v>
      </c>
      <c r="B1449" s="192">
        <v>18996.419999999998</v>
      </c>
      <c r="C1449" s="146">
        <f t="shared" si="60"/>
        <v>6.1364705284163712E-3</v>
      </c>
      <c r="D1449" s="143">
        <f>IF('##zz500##'!K1449="","",IF('##zz500##'!K1449="yes",D1448,IF('##zz500##'!T1449&lt;&gt;0,D1448*(1+'##zz500##'!T1449),D1448*(1+C1449))))</f>
        <v>6.0605932086068677</v>
      </c>
      <c r="E1449" s="6">
        <f t="shared" si="58"/>
        <v>6.1364705284163712E-3</v>
      </c>
      <c r="F1449" s="17">
        <f>D1449/MAX(D$240:D1449)-1</f>
        <v>-7.478324716991569E-2</v>
      </c>
      <c r="G1449" s="66">
        <f>IF('##zz500##'!K1449="","",IF('##zz500##'!K1449="no",G1448*(1+E1449),IF('##zz500##'!T1449&lt;&gt;0,G1448*(1+'##zz500##'!T1449),G1448*(1+'##zz500##'!P1449))))</f>
        <v>25.145190671208596</v>
      </c>
      <c r="H1449" s="6">
        <f t="shared" si="59"/>
        <v>6.1364705284163712E-3</v>
      </c>
      <c r="I1449" s="17">
        <f>G1449/MAX(G$240:G1449)-1</f>
        <v>-6.9240384501436769E-2</v>
      </c>
      <c r="N1449" s="20"/>
      <c r="O1449" s="20"/>
      <c r="S1449" s="192"/>
      <c r="Y1449" s="39"/>
      <c r="Z1449" s="39"/>
      <c r="AA1449" s="17"/>
      <c r="AC1449" s="142"/>
      <c r="AE1449" s="17"/>
      <c r="AG1449" s="66"/>
      <c r="AI1449" s="17"/>
    </row>
    <row r="1450" spans="1:36" x14ac:dyDescent="0.25">
      <c r="A1450" s="180">
        <f>IF('##zz500##'!B1450&lt;&gt;"",'##zz500##'!B1450,"")</f>
        <v>41267</v>
      </c>
      <c r="B1450" s="192">
        <v>19066.080000000002</v>
      </c>
      <c r="C1450" s="146">
        <f t="shared" si="60"/>
        <v>3.6670067307420506E-3</v>
      </c>
      <c r="D1450" s="143">
        <f>IF('##zz500##'!K1450="","",IF('##zz500##'!K1450="yes",D1449,IF('##zz500##'!T1450&lt;&gt;0,D1449*(1+'##zz500##'!T1450),D1449*(1+C1450))))</f>
        <v>6.0828174446951184</v>
      </c>
      <c r="E1450" s="6">
        <f t="shared" si="58"/>
        <v>3.6670067307420506E-3</v>
      </c>
      <c r="F1450" s="17">
        <f>D1450/MAX(D$240:D1450)-1</f>
        <v>-7.1390471109892495E-2</v>
      </c>
      <c r="G1450" s="66">
        <f>IF('##zz500##'!K1450="","",IF('##zz500##'!K1450="no",G1449*(1+E1450),IF('##zz500##'!T1450&lt;&gt;0,G1449*(1+'##zz500##'!T1450),G1449*(1+'##zz500##'!P1450))))</f>
        <v>25.237398254645711</v>
      </c>
      <c r="H1450" s="6">
        <f t="shared" si="59"/>
        <v>3.6670067307420506E-3</v>
      </c>
      <c r="I1450" s="17">
        <f>G1450/MAX(G$240:G1450)-1</f>
        <v>-6.5827282726700576E-2</v>
      </c>
      <c r="N1450" s="20"/>
      <c r="O1450" s="20"/>
      <c r="S1450" s="192"/>
      <c r="Y1450" s="39"/>
      <c r="Z1450" s="39"/>
      <c r="AA1450" s="17"/>
      <c r="AC1450" s="142"/>
      <c r="AE1450" s="17"/>
      <c r="AG1450" s="66"/>
      <c r="AI1450" s="17"/>
    </row>
    <row r="1451" spans="1:36" x14ac:dyDescent="0.25">
      <c r="A1451" s="180">
        <f>IF('##zz500##'!B1451&lt;&gt;"",'##zz500##'!B1451,"")</f>
        <v>41268</v>
      </c>
      <c r="B1451" s="192">
        <v>19407.91</v>
      </c>
      <c r="C1451" s="146">
        <f t="shared" si="60"/>
        <v>1.7928698505408347E-2</v>
      </c>
      <c r="D1451" s="143">
        <f>IF('##zz500##'!K1451="","",IF('##zz500##'!K1451="yes",D1450,IF('##zz500##'!T1451&lt;&gt;0,D1450*(1+'##zz500##'!T1451),D1450*(1+C1451))))</f>
        <v>6.1918744447244958</v>
      </c>
      <c r="E1451" s="6">
        <f t="shared" si="58"/>
        <v>1.7928698505408347E-2</v>
      </c>
      <c r="F1451" s="17">
        <f>D1451/MAX(D$240:D1451)-1</f>
        <v>-5.4741710837172497E-2</v>
      </c>
      <c r="G1451" s="66">
        <f>IF('##zz500##'!K1451="","",IF('##zz500##'!K1451="no",G1450*(1+E1451),IF('##zz500##'!T1451&lt;&gt;0,G1450*(1+'##zz500##'!T1451),G1450*(1+'##zz500##'!P1451))))</f>
        <v>25.689871959014173</v>
      </c>
      <c r="H1451" s="6">
        <f t="shared" si="59"/>
        <v>1.7928698505408347E-2</v>
      </c>
      <c r="I1451" s="17">
        <f>G1451/MAX(G$240:G1451)-1</f>
        <v>-4.9078781726729526E-2</v>
      </c>
      <c r="N1451" s="20"/>
      <c r="O1451" s="20"/>
      <c r="S1451" s="192"/>
      <c r="Y1451" s="39"/>
      <c r="Z1451" s="39"/>
      <c r="AA1451" s="17"/>
      <c r="AC1451" s="142"/>
      <c r="AE1451" s="17"/>
      <c r="AG1451" s="66"/>
      <c r="AI1451" s="17"/>
    </row>
    <row r="1452" spans="1:36" x14ac:dyDescent="0.25">
      <c r="A1452" s="180">
        <f>IF('##zz500##'!B1452&lt;&gt;"",'##zz500##'!B1452,"")</f>
        <v>41269</v>
      </c>
      <c r="B1452" s="192">
        <v>19844.400000000001</v>
      </c>
      <c r="C1452" s="146">
        <f t="shared" si="60"/>
        <v>2.2490314516091736E-2</v>
      </c>
      <c r="D1452" s="143">
        <f>IF('##zz500##'!K1452="","",IF('##zz500##'!K1452="yes",D1451,IF('##zz500##'!T1452&lt;&gt;0,D1451*(1+'##zz500##'!T1452),D1451*(1+C1452))))</f>
        <v>6.3311316484305005</v>
      </c>
      <c r="E1452" s="6">
        <f t="shared" si="58"/>
        <v>2.2490314516091736E-2</v>
      </c>
      <c r="F1452" s="17">
        <f>D1452/MAX(D$240:D1452)-1</f>
        <v>-3.3482554614957749E-2</v>
      </c>
      <c r="G1452" s="66">
        <f>IF('##zz500##'!K1452="","",IF('##zz500##'!K1452="no",G1451*(1+E1452),IF('##zz500##'!T1452&lt;&gt;0,G1451*(1+'##zz500##'!T1452),G1451*(1+'##zz500##'!P1452))))</f>
        <v>26.267645259250529</v>
      </c>
      <c r="H1452" s="6">
        <f t="shared" si="59"/>
        <v>2.2490314516091736E-2</v>
      </c>
      <c r="I1452" s="17">
        <f>G1452/MAX(G$240:G1452)-1</f>
        <v>-2.7692264447738535E-2</v>
      </c>
      <c r="N1452" s="20"/>
      <c r="O1452" s="20"/>
      <c r="S1452" s="192"/>
      <c r="Y1452" s="39"/>
      <c r="Z1452" s="39"/>
      <c r="AA1452" s="17"/>
      <c r="AC1452" s="142"/>
      <c r="AE1452" s="17"/>
      <c r="AG1452" s="66"/>
      <c r="AI1452" s="17"/>
    </row>
    <row r="1453" spans="1:36" x14ac:dyDescent="0.25">
      <c r="A1453" s="180">
        <f>IF('##zz500##'!B1453&lt;&gt;"",'##zz500##'!B1453,"")</f>
        <v>41270</v>
      </c>
      <c r="B1453" s="192">
        <v>19675.810000000001</v>
      </c>
      <c r="C1453" s="146">
        <f t="shared" si="60"/>
        <v>-8.4955957348168409E-3</v>
      </c>
      <c r="D1453" s="143">
        <f>IF('##zz500##'!K1453="","",IF('##zz500##'!K1453="yes",D1452,IF('##zz500##'!T1453&lt;&gt;0,D1452*(1+'##zz500##'!T1453),D1452*(1+C1453))))</f>
        <v>6.2773449134015307</v>
      </c>
      <c r="E1453" s="6">
        <f t="shared" si="58"/>
        <v>-8.4955957348168409E-3</v>
      </c>
      <c r="F1453" s="17">
        <f>D1453/MAX(D$240:D1453)-1</f>
        <v>-4.16936961015969E-2</v>
      </c>
      <c r="G1453" s="66">
        <f>IF('##zz500##'!K1453="","",IF('##zz500##'!K1453="no",G1452*(1+E1453),IF('##zz500##'!T1453&lt;&gt;0,G1452*(1+'##zz500##'!T1453),G1452*(1+'##zz500##'!P1453))))</f>
        <v>26.044485964222357</v>
      </c>
      <c r="H1453" s="6">
        <f t="shared" si="59"/>
        <v>-8.4955957348168409E-3</v>
      </c>
      <c r="I1453" s="17">
        <f>G1453/MAX(G$240:G1453)-1</f>
        <v>-3.5952597898825767E-2</v>
      </c>
      <c r="N1453" s="20"/>
      <c r="O1453" s="20"/>
      <c r="S1453" s="192"/>
      <c r="Y1453" s="39"/>
      <c r="Z1453" s="39"/>
      <c r="AA1453" s="17"/>
      <c r="AC1453" s="142"/>
      <c r="AE1453" s="17"/>
      <c r="AG1453" s="66"/>
      <c r="AI1453" s="17"/>
    </row>
    <row r="1454" spans="1:36" x14ac:dyDescent="0.25">
      <c r="A1454" s="180">
        <f>IF('##zz500##'!B1454&lt;&gt;"",'##zz500##'!B1454,"")</f>
        <v>41271</v>
      </c>
      <c r="B1454" s="192">
        <v>19950.009999999998</v>
      </c>
      <c r="C1454" s="146">
        <f t="shared" si="60"/>
        <v>1.3935893871713345E-2</v>
      </c>
      <c r="D1454" s="143">
        <f>IF('##zz500##'!K1454="","",IF('##zz500##'!K1454="yes",D1453,IF('##zz500##'!T1454&lt;&gt;0,D1453*(1+'##zz500##'!T1454),D1453*(1+C1454))))</f>
        <v>6.3648253259108341</v>
      </c>
      <c r="E1454" s="6">
        <f t="shared" si="58"/>
        <v>1.3935893871713345E-2</v>
      </c>
      <c r="F1454" s="17">
        <f>D1454/MAX(D$240:D1454)-1</f>
        <v>-2.8338841153874861E-2</v>
      </c>
      <c r="G1454" s="66">
        <f>IF('##zz500##'!K1454="","",IF('##zz500##'!K1454="no",G1453*(1+E1454),IF('##zz500##'!T1454&lt;&gt;0,G1453*(1+'##zz500##'!T1454),G1453*(1+'##zz500##'!P1454))))</f>
        <v>26.407439156563086</v>
      </c>
      <c r="H1454" s="6">
        <f t="shared" si="59"/>
        <v>1.3935893871713345E-2</v>
      </c>
      <c r="I1454" s="17">
        <f>G1454/MAX(G$240:G1454)-1</f>
        <v>-2.2517735615842915E-2</v>
      </c>
      <c r="N1454" s="20"/>
      <c r="O1454" s="20"/>
      <c r="S1454" s="192"/>
      <c r="Y1454" s="39"/>
      <c r="Z1454" s="39"/>
      <c r="AA1454" s="17"/>
      <c r="AC1454" s="142"/>
      <c r="AE1454" s="17"/>
      <c r="AG1454" s="66"/>
      <c r="AI1454" s="17"/>
    </row>
    <row r="1455" spans="1:36" x14ac:dyDescent="0.25">
      <c r="A1455" s="180">
        <f>IF('##zz500##'!B1455&lt;&gt;"",'##zz500##'!B1455,"")</f>
        <v>41274</v>
      </c>
      <c r="B1455" s="192">
        <v>20167.240000000002</v>
      </c>
      <c r="C1455" s="146">
        <f t="shared" si="60"/>
        <v>1.0888716346508343E-2</v>
      </c>
      <c r="D1455" s="143">
        <f>IF('##zz500##'!K1455="","",IF('##zz500##'!K1455="yes",D1454,IF('##zz500##'!T1455&lt;&gt;0,D1454*(1+'##zz500##'!T1455),D1454*(1+C1455))))</f>
        <v>6.4341301034797498</v>
      </c>
      <c r="E1455" s="6">
        <f t="shared" si="58"/>
        <v>1.0888716346508343E-2</v>
      </c>
      <c r="F1455" s="17">
        <f>D1455/MAX(D$240:D1455)-1</f>
        <v>-1.7758698410279772E-2</v>
      </c>
      <c r="G1455" s="66">
        <f>IF('##zz500##'!K1455="","",IF('##zz500##'!K1455="no",G1454*(1+E1455),IF('##zz500##'!T1455&lt;&gt;0,G1454*(1+'##zz500##'!T1455),G1454*(1+'##zz500##'!P1455))))</f>
        <v>26.694982270976578</v>
      </c>
      <c r="H1455" s="6">
        <f t="shared" si="59"/>
        <v>1.0888716346508343E-2</v>
      </c>
      <c r="I1455" s="17">
        <f>G1455/MAX(G$240:G1455)-1</f>
        <v>-1.187420850522114E-2</v>
      </c>
      <c r="N1455" s="20"/>
      <c r="O1455" s="20"/>
      <c r="S1455" s="192"/>
      <c r="Y1455" s="39"/>
      <c r="Z1455" s="39"/>
      <c r="AA1455" s="17"/>
      <c r="AC1455" s="142"/>
      <c r="AE1455" s="17"/>
      <c r="AG1455" s="66"/>
      <c r="AI1455" s="17"/>
    </row>
    <row r="1456" spans="1:36" x14ac:dyDescent="0.25">
      <c r="A1456" s="180">
        <f>IF('##zz500##'!B1456&lt;&gt;"",'##zz500##'!B1456,"")</f>
        <v>41278</v>
      </c>
      <c r="B1456" s="192">
        <v>20021.86</v>
      </c>
      <c r="C1456" s="146">
        <f t="shared" si="60"/>
        <v>-7.2087206776931811E-3</v>
      </c>
      <c r="D1456" s="143">
        <f>IF('##zz500##'!K1456="","",IF('##zz500##'!K1456="yes",D1455,IF('##zz500##'!T1456&lt;&gt;0,D1455*(1+'##zz500##'!T1456),D1455*(1+C1456))))</f>
        <v>6.3877482567598269</v>
      </c>
      <c r="E1456" s="6">
        <f t="shared" si="58"/>
        <v>-7.2087206776931811E-3</v>
      </c>
      <c r="F1456" s="17">
        <f>D1456/MAX(D$240:D1456)-1</f>
        <v>-2.4839401591533972E-2</v>
      </c>
      <c r="G1456" s="66">
        <f>IF('##zz500##'!K1456="","",IF('##zz500##'!K1456="no",G1455*(1+E1456),IF('##zz500##'!T1456&lt;&gt;0,G1455*(1+'##zz500##'!T1456),G1455*(1+'##zz500##'!P1456))))</f>
        <v>26.502545600289135</v>
      </c>
      <c r="H1456" s="6">
        <f t="shared" si="59"/>
        <v>-7.2087206776931811E-3</v>
      </c>
      <c r="I1456" s="17">
        <f>G1456/MAX(G$240:G1456)-1</f>
        <v>-1.8997331330531497E-2</v>
      </c>
      <c r="N1456" s="20"/>
      <c r="O1456" s="20"/>
      <c r="S1456" s="192"/>
      <c r="Y1456" s="39"/>
      <c r="Z1456" s="39"/>
      <c r="AA1456" s="17"/>
      <c r="AC1456" s="142"/>
      <c r="AE1456" s="17"/>
      <c r="AG1456" s="66"/>
      <c r="AI1456" s="17"/>
    </row>
    <row r="1457" spans="1:36" x14ac:dyDescent="0.25">
      <c r="A1457" s="180">
        <f>IF('##zz500##'!B1457&lt;&gt;"",'##zz500##'!B1457,"")</f>
        <v>41281</v>
      </c>
      <c r="B1457" s="192">
        <v>20298.59</v>
      </c>
      <c r="C1457" s="146">
        <f t="shared" si="60"/>
        <v>1.382139321721354E-2</v>
      </c>
      <c r="D1457" s="143">
        <f>IF('##zz500##'!K1457="","",IF('##zz500##'!K1457="yes",D1456,IF('##zz500##'!T1457&lt;&gt;0,D1456*(1+'##zz500##'!T1457),D1456*(1+C1457))))</f>
        <v>6.4760358371890749</v>
      </c>
      <c r="E1457" s="6">
        <f t="shared" si="58"/>
        <v>1.382139321721354E-2</v>
      </c>
      <c r="F1457" s="17">
        <f>D1457/MAX(D$240:D1457)-1</f>
        <v>-1.1361323510997279E-2</v>
      </c>
      <c r="G1457" s="66">
        <f>IF('##zz500##'!K1457="","",IF('##zz500##'!K1457="no",G1456*(1+E1457),IF('##zz500##'!T1457&lt;&gt;0,G1456*(1+'##zz500##'!T1457),G1456*(1+'##zz500##'!P1457))))</f>
        <v>26.868847704287862</v>
      </c>
      <c r="H1457" s="6">
        <f t="shared" si="59"/>
        <v>1.382139321721354E-2</v>
      </c>
      <c r="I1457" s="17">
        <f>G1457/MAX(G$240:G1457)-1</f>
        <v>-5.4385076997149895E-3</v>
      </c>
      <c r="N1457" s="20"/>
      <c r="O1457" s="20"/>
      <c r="S1457" s="192"/>
      <c r="Y1457" s="39"/>
      <c r="Z1457" s="39"/>
      <c r="AA1457" s="17"/>
      <c r="AC1457" s="142"/>
      <c r="AE1457" s="17"/>
      <c r="AG1457" s="66"/>
      <c r="AI1457" s="17"/>
    </row>
    <row r="1458" spans="1:36" x14ac:dyDescent="0.25">
      <c r="A1458" s="180">
        <f>IF('##zz500##'!B1458&lt;&gt;"",'##zz500##'!B1458,"")</f>
        <v>41282</v>
      </c>
      <c r="B1458" s="192">
        <v>20531.509999999998</v>
      </c>
      <c r="C1458" s="146">
        <f t="shared" si="60"/>
        <v>1.1474688636008645E-2</v>
      </c>
      <c r="D1458" s="143">
        <f>IF('##zz500##'!K1458="","",IF('##zz500##'!K1458="yes",D1457,IF('##zz500##'!T1458&lt;&gt;0,D1457*(1+'##zz500##'!T1458),D1457*(1+C1458))))</f>
        <v>6.5503463320164528</v>
      </c>
      <c r="E1458" s="6">
        <f t="shared" ref="E1458:E1521" si="61">D1458/D1457-1</f>
        <v>1.1474688636008645E-2</v>
      </c>
      <c r="F1458" s="17">
        <f>D1458/MAX(D$240:D1458)-1</f>
        <v>-1.7002524770326488E-5</v>
      </c>
      <c r="G1458" s="66">
        <f>IF('##zz500##'!K1458="","",IF('##zz500##'!K1458="no",G1457*(1+E1458),IF('##zz500##'!T1458&lt;&gt;0,G1457*(1+'##zz500##'!T1458),G1457*(1+'##zz500##'!P1458))))</f>
        <v>27.177159365702902</v>
      </c>
      <c r="H1458" s="6">
        <f t="shared" ref="H1458:H1521" si="62">G1458/G1457-1</f>
        <v>1.1474688636008645E-2</v>
      </c>
      <c r="I1458" s="17">
        <f>G1458/MAX(G$240:G1458)-1</f>
        <v>0</v>
      </c>
      <c r="N1458" s="20"/>
      <c r="O1458" s="20"/>
      <c r="S1458" s="192"/>
      <c r="Y1458" s="39"/>
      <c r="Z1458" s="39"/>
      <c r="AA1458" s="17"/>
      <c r="AC1458" s="142"/>
      <c r="AE1458" s="17"/>
      <c r="AG1458" s="66"/>
      <c r="AI1458" s="17"/>
    </row>
    <row r="1459" spans="1:36" x14ac:dyDescent="0.25">
      <c r="A1459" s="180">
        <f>IF('##zz500##'!B1459&lt;&gt;"",'##zz500##'!B1459,"")</f>
        <v>41283</v>
      </c>
      <c r="B1459" s="192">
        <v>20625.59</v>
      </c>
      <c r="C1459" s="146">
        <f t="shared" si="60"/>
        <v>4.582225077454094E-3</v>
      </c>
      <c r="D1459" s="143">
        <f>IF('##zz500##'!K1459="","",IF('##zz500##'!K1459="yes",D1458,IF('##zz500##'!T1459&lt;&gt;0,D1458*(1+'##zz500##'!T1459),D1458*(1+C1459))))</f>
        <v>6.5803614932450278</v>
      </c>
      <c r="E1459" s="6">
        <f t="shared" si="61"/>
        <v>4.582225077454094E-3</v>
      </c>
      <c r="F1459" s="17">
        <f>D1459/MAX(D$240:D1459)-1</f>
        <v>0</v>
      </c>
      <c r="G1459" s="66">
        <f>IF('##zz500##'!K1459="","",IF('##zz500##'!K1459="no",G1458*(1+E1459),IF('##zz500##'!T1459&lt;&gt;0,G1458*(1+'##zz500##'!T1459),G1458*(1+'##zz500##'!P1459))))</f>
        <v>27.301691226882394</v>
      </c>
      <c r="H1459" s="6">
        <f t="shared" si="62"/>
        <v>4.582225077454094E-3</v>
      </c>
      <c r="I1459" s="17">
        <f>G1459/MAX(G$240:G1459)-1</f>
        <v>0</v>
      </c>
      <c r="N1459" s="20"/>
      <c r="O1459" s="20"/>
      <c r="S1459" s="192"/>
      <c r="Y1459" s="39"/>
      <c r="Z1459" s="39"/>
      <c r="AA1459" s="17"/>
      <c r="AC1459" s="142"/>
      <c r="AE1459" s="17"/>
      <c r="AG1459" s="66"/>
      <c r="AI1459" s="17"/>
    </row>
    <row r="1460" spans="1:36" x14ac:dyDescent="0.25">
      <c r="A1460" s="180">
        <f>IF('##zz500##'!B1460&lt;&gt;"",'##zz500##'!B1460,"")</f>
        <v>41284</v>
      </c>
      <c r="B1460" s="192">
        <v>20801.36</v>
      </c>
      <c r="C1460" s="146">
        <f t="shared" si="60"/>
        <v>8.5219380391057253E-3</v>
      </c>
      <c r="D1460" s="143">
        <f>IF('##zz500##'!K1460="","",IF('##zz500##'!K1460="yes",D1459,IF('##zz500##'!T1460&lt;&gt;0,D1459*(1+'##zz500##'!T1460),D1459*(1+C1460))))</f>
        <v>6.6364389261653791</v>
      </c>
      <c r="E1460" s="6">
        <f t="shared" si="61"/>
        <v>8.5219380391057253E-3</v>
      </c>
      <c r="F1460" s="17">
        <f>D1460/MAX(D$240:D1460)-1</f>
        <v>0</v>
      </c>
      <c r="G1460" s="66">
        <f>IF('##zz500##'!K1460="","",IF('##zz500##'!K1460="no",G1459*(1+E1460),IF('##zz500##'!T1460&lt;&gt;0,G1459*(1+'##zz500##'!T1460),G1459*(1+'##zz500##'!P1460))))</f>
        <v>27.534354547880682</v>
      </c>
      <c r="H1460" s="6">
        <f t="shared" si="62"/>
        <v>8.5219380391057253E-3</v>
      </c>
      <c r="I1460" s="17">
        <f>G1460/MAX(G$240:G1460)-1</f>
        <v>0</v>
      </c>
      <c r="N1460" s="20"/>
      <c r="O1460" s="20"/>
      <c r="S1460" s="192"/>
      <c r="Y1460" s="39"/>
      <c r="Z1460" s="39"/>
      <c r="AA1460" s="17"/>
      <c r="AC1460" s="142"/>
      <c r="AE1460" s="17"/>
      <c r="AG1460" s="66"/>
      <c r="AI1460" s="17"/>
    </row>
    <row r="1461" spans="1:36" x14ac:dyDescent="0.25">
      <c r="A1461" s="180">
        <f>IF('##zz500##'!B1461&lt;&gt;"",'##zz500##'!B1461,"")</f>
        <v>41285</v>
      </c>
      <c r="B1461" s="192">
        <v>20546.849999999999</v>
      </c>
      <c r="C1461" s="146">
        <f t="shared" si="60"/>
        <v>-1.223525769468925E-2</v>
      </c>
      <c r="D1461" s="143">
        <f>IF('##zz500##'!K1461="","",IF('##zz500##'!K1461="yes",D1460,IF('##zz500##'!T1461&lt;&gt;0,D1460*(1+'##zz500##'!T1461),D1460*(1+C1461))))</f>
        <v>6.5552403857286787</v>
      </c>
      <c r="E1461" s="6">
        <f t="shared" si="61"/>
        <v>-1.223525769468925E-2</v>
      </c>
      <c r="F1461" s="17">
        <f>D1461/MAX(D$240:D1461)-1</f>
        <v>-1.223525769468925E-2</v>
      </c>
      <c r="G1461" s="66">
        <f>IF('##zz500##'!K1461="","",IF('##zz500##'!K1461="no",G1460*(1+E1461),IF('##zz500##'!T1461&lt;&gt;0,G1460*(1+'##zz500##'!T1461),G1460*(1+'##zz500##'!P1461))))</f>
        <v>27.197464624530422</v>
      </c>
      <c r="H1461" s="6">
        <f t="shared" si="62"/>
        <v>-1.223525769468925E-2</v>
      </c>
      <c r="I1461" s="17">
        <f>G1461/MAX(G$240:G1461)-1</f>
        <v>-1.223525769468925E-2</v>
      </c>
      <c r="N1461" s="20"/>
      <c r="O1461" s="20"/>
      <c r="S1461" s="192"/>
      <c r="Y1461" s="39"/>
      <c r="Z1461" s="39"/>
      <c r="AA1461" s="17"/>
      <c r="AC1461" s="142"/>
      <c r="AE1461" s="17"/>
      <c r="AG1461" s="66"/>
      <c r="AI1461" s="17"/>
    </row>
    <row r="1462" spans="1:36" x14ac:dyDescent="0.25">
      <c r="A1462" s="180">
        <f>IF('##zz500##'!B1462&lt;&gt;"",'##zz500##'!B1462,"")</f>
        <v>41288</v>
      </c>
      <c r="B1462" s="192">
        <v>21162.49</v>
      </c>
      <c r="C1462" s="146">
        <f t="shared" si="60"/>
        <v>2.9962743680904902E-2</v>
      </c>
      <c r="D1462" s="143">
        <f>IF('##zz500##'!K1462="","",IF('##zz500##'!K1462="yes",D1461,IF('##zz500##'!T1462&lt;&gt;0,D1461*(1+'##zz500##'!T1462),D1461*(1+C1462))))</f>
        <v>6.7516533731729833</v>
      </c>
      <c r="E1462" s="6">
        <f t="shared" si="61"/>
        <v>2.9962743680904902E-2</v>
      </c>
      <c r="F1462" s="17">
        <f>D1462/MAX(D$240:D1462)-1</f>
        <v>0</v>
      </c>
      <c r="G1462" s="66">
        <f>IF('##zz500##'!K1462="","",IF('##zz500##'!K1462="no",G1461*(1+E1462),IF('##zz500##'!T1462&lt;&gt;0,G1461*(1+'##zz500##'!T1462),G1461*(1+'##zz500##'!P1462))))</f>
        <v>28.012375285845707</v>
      </c>
      <c r="H1462" s="6">
        <f t="shared" si="62"/>
        <v>2.9962743680904902E-2</v>
      </c>
      <c r="I1462" s="17">
        <f>G1462/MAX(G$240:G1462)-1</f>
        <v>0</v>
      </c>
      <c r="N1462" s="20"/>
      <c r="O1462" s="20"/>
      <c r="S1462" s="192"/>
      <c r="Y1462" s="39"/>
      <c r="Z1462" s="39"/>
      <c r="AA1462" s="17"/>
      <c r="AC1462" s="142"/>
      <c r="AE1462" s="17"/>
      <c r="AG1462" s="66"/>
      <c r="AI1462" s="17"/>
    </row>
    <row r="1463" spans="1:36" x14ac:dyDescent="0.25">
      <c r="A1463" s="180">
        <f>IF('##zz500##'!B1463&lt;&gt;"",'##zz500##'!B1463,"")</f>
        <v>41289</v>
      </c>
      <c r="B1463" s="192">
        <v>21626.32</v>
      </c>
      <c r="C1463" s="146">
        <f t="shared" si="60"/>
        <v>2.1917553180178517E-2</v>
      </c>
      <c r="D1463" s="143">
        <f>IF('##zz500##'!K1463="","",IF('##zz500##'!K1463="yes",D1462,IF('##zz500##'!T1463&lt;&gt;0,D1462*(1+'##zz500##'!T1463),D1462*(1+C1463))))</f>
        <v>6.899633095033634</v>
      </c>
      <c r="E1463" s="6">
        <f t="shared" si="61"/>
        <v>2.1917553180178517E-2</v>
      </c>
      <c r="F1463" s="17">
        <f>D1463/MAX(D$240:D1463)-1</f>
        <v>0</v>
      </c>
      <c r="G1463" s="66">
        <f>IF('##zz500##'!K1463="","",IF('##zz500##'!K1463="no",G1462*(1+E1463),IF('##zz500##'!T1463&lt;&gt;0,G1462*(1+'##zz500##'!T1463),G1462*(1+'##zz500##'!P1463))))</f>
        <v>28.626338010876349</v>
      </c>
      <c r="H1463" s="6">
        <f t="shared" si="62"/>
        <v>2.1917553180178517E-2</v>
      </c>
      <c r="I1463" s="17">
        <f>G1463/MAX(G$240:G1463)-1</f>
        <v>0</v>
      </c>
      <c r="N1463" s="20"/>
      <c r="O1463" s="20"/>
      <c r="S1463" s="192"/>
      <c r="Y1463" s="39"/>
      <c r="Z1463" s="39"/>
      <c r="AA1463" s="17"/>
      <c r="AC1463" s="142"/>
      <c r="AE1463" s="17"/>
      <c r="AG1463" s="66"/>
      <c r="AI1463" s="17"/>
    </row>
    <row r="1464" spans="1:36" x14ac:dyDescent="0.25">
      <c r="A1464" s="180">
        <f>IF('##zz500##'!B1464&lt;&gt;"",'##zz500##'!B1464,"")</f>
        <v>41290</v>
      </c>
      <c r="B1464" s="192">
        <v>21454.11</v>
      </c>
      <c r="C1464" s="146">
        <f t="shared" si="60"/>
        <v>-7.9629821439800574E-3</v>
      </c>
      <c r="D1464" s="143">
        <f>IF('##zz500##'!K1464="","",IF('##zz500##'!K1464="yes",D1463,IF('##zz500##'!T1464&lt;&gt;0,D1463*(1+'##zz500##'!T1464),D1463*(1+C1464))))</f>
        <v>6.8446914398978675</v>
      </c>
      <c r="E1464" s="6">
        <f t="shared" si="61"/>
        <v>-7.9629821439800574E-3</v>
      </c>
      <c r="F1464" s="17">
        <f>D1464/MAX(D$240:D1464)-1</f>
        <v>-7.9629821439800574E-3</v>
      </c>
      <c r="G1464" s="66">
        <f>IF('##zz500##'!K1464="","",IF('##zz500##'!K1464="no",G1463*(1+E1464),IF('##zz500##'!T1464&lt;&gt;0,G1463*(1+'##zz500##'!T1464),G1463*(1+'##zz500##'!P1464))))</f>
        <v>28.398386992448202</v>
      </c>
      <c r="H1464" s="6">
        <f t="shared" si="62"/>
        <v>-7.9629821439800574E-3</v>
      </c>
      <c r="I1464" s="17">
        <f>G1464/MAX(G$240:G1464)-1</f>
        <v>-7.9629821439800574E-3</v>
      </c>
      <c r="N1464" s="20"/>
      <c r="O1464" s="20"/>
      <c r="S1464" s="192"/>
      <c r="Y1464" s="39"/>
      <c r="Z1464" s="39"/>
      <c r="AA1464" s="17"/>
      <c r="AC1464" s="142"/>
      <c r="AE1464" s="17"/>
      <c r="AG1464" s="66"/>
      <c r="AI1464" s="17"/>
    </row>
    <row r="1465" spans="1:36" x14ac:dyDescent="0.25">
      <c r="A1465" s="180">
        <f>IF('##zz500##'!B1465&lt;&gt;"",'##zz500##'!B1465,"")</f>
        <v>41291</v>
      </c>
      <c r="B1465" s="192">
        <v>21318.93</v>
      </c>
      <c r="C1465" s="146">
        <f t="shared" si="60"/>
        <v>-6.3008905985846297E-3</v>
      </c>
      <c r="D1465" s="143">
        <f>IF('##zz500##'!K1465="","",IF('##zz500##'!K1465="yes",D1464,IF('##zz500##'!T1465&lt;&gt;0,D1464*(1+'##zz500##'!T1465),D1464*(1+C1465))))</f>
        <v>6.8015637879540023</v>
      </c>
      <c r="E1465" s="6">
        <f t="shared" si="61"/>
        <v>-6.3008905985846297E-3</v>
      </c>
      <c r="F1465" s="17">
        <f>D1465/MAX(D$240:D1465)-1</f>
        <v>-1.4213698863236979E-2</v>
      </c>
      <c r="G1465" s="66">
        <f>IF('##zz500##'!K1465="","",IF('##zz500##'!K1465="no",G1464*(1+E1465),IF('##zz500##'!T1465&lt;&gt;0,G1464*(1+'##zz500##'!T1465),G1464*(1+'##zz500##'!P1465))))</f>
        <v>28.219451862832518</v>
      </c>
      <c r="H1465" s="6">
        <f t="shared" si="62"/>
        <v>-6.3008905985846297E-3</v>
      </c>
      <c r="I1465" s="17">
        <f>G1465/MAX(G$240:G1465)-1</f>
        <v>-1.4213698863236979E-2</v>
      </c>
      <c r="N1465" s="20"/>
      <c r="O1465" s="20"/>
      <c r="S1465" s="192"/>
      <c r="Y1465" s="39"/>
      <c r="Z1465" s="39"/>
      <c r="AA1465" s="17"/>
      <c r="AC1465" s="142"/>
      <c r="AE1465" s="17"/>
      <c r="AG1465" s="66"/>
      <c r="AI1465" s="17"/>
    </row>
    <row r="1466" spans="1:36" x14ac:dyDescent="0.25">
      <c r="A1466" s="180">
        <f>IF('##zz500##'!B1466&lt;&gt;"",'##zz500##'!B1466,"")</f>
        <v>41292</v>
      </c>
      <c r="B1466" s="192">
        <v>21600.71</v>
      </c>
      <c r="C1466" s="146">
        <f t="shared" si="60"/>
        <v>1.3217361284079354E-2</v>
      </c>
      <c r="D1466" s="143">
        <f>IF('##zz500##'!K1466="","",IF('##zz500##'!K1466="yes",D1465,IF('##zz500##'!T1466&lt;&gt;0,D1465*(1+'##zz500##'!T1466),D1465*(1+C1466))))</f>
        <v>6.8914625138361014</v>
      </c>
      <c r="E1466" s="6">
        <f t="shared" si="61"/>
        <v>1.3217361284079354E-2</v>
      </c>
      <c r="F1466" s="17">
        <f>D1466/MAX(D$240:D1466)-1</f>
        <v>-1.1842051722161795E-3</v>
      </c>
      <c r="G1466" s="66">
        <f>IF('##zz500##'!K1466="","",IF('##zz500##'!K1466="no",G1465*(1+E1466),IF('##zz500##'!T1466&lt;&gt;0,G1465*(1+'##zz500##'!T1466),G1465*(1+'##zz500##'!P1466))))</f>
        <v>28.592438553342262</v>
      </c>
      <c r="H1466" s="6">
        <f t="shared" si="62"/>
        <v>1.3217361284079354E-2</v>
      </c>
      <c r="I1466" s="17">
        <f>G1466/MAX(G$240:G1466)-1</f>
        <v>-1.1842051722161795E-3</v>
      </c>
      <c r="N1466" s="20"/>
      <c r="O1466" s="20"/>
      <c r="S1466" s="192"/>
      <c r="Y1466" s="39"/>
      <c r="Z1466" s="39"/>
      <c r="AA1466" s="17"/>
      <c r="AC1466" s="142"/>
      <c r="AE1466" s="17"/>
      <c r="AG1466" s="66"/>
      <c r="AI1466" s="17"/>
    </row>
    <row r="1467" spans="1:36" x14ac:dyDescent="0.25">
      <c r="A1467" s="180">
        <f>IF('##zz500##'!B1467&lt;&gt;"",'##zz500##'!B1467,"")</f>
        <v>41295</v>
      </c>
      <c r="B1467" s="192">
        <v>21602.31</v>
      </c>
      <c r="C1467" s="146">
        <f t="shared" si="60"/>
        <v>7.4071639311945603E-5</v>
      </c>
      <c r="D1467" s="143">
        <f>IF('##zz500##'!K1467="","",IF('##zz500##'!K1467="yes",D1466,IF('##zz500##'!T1467&lt;&gt;0,D1466*(1+'##zz500##'!T1467),D1466*(1+C1467))))</f>
        <v>6.8919729757617585</v>
      </c>
      <c r="E1467" s="6">
        <f t="shared" si="61"/>
        <v>7.4071639311945603E-5</v>
      </c>
      <c r="F1467" s="17">
        <f>D1467/MAX(D$240:D1467)-1</f>
        <v>-1.1102212489225716E-3</v>
      </c>
      <c r="G1467" s="66">
        <f>IF('##zz500##'!K1467="","",IF('##zz500##'!K1467="no",G1466*(1+E1467),IF('##zz500##'!T1467&lt;&gt;0,G1466*(1+'##zz500##'!T1467),G1466*(1+'##zz500##'!P1467))))</f>
        <v>28.594556442137833</v>
      </c>
      <c r="H1467" s="6">
        <f t="shared" si="62"/>
        <v>7.4071639311945603E-5</v>
      </c>
      <c r="I1467" s="17">
        <f>G1467/MAX(G$240:G1467)-1</f>
        <v>-1.1102212489225716E-3</v>
      </c>
      <c r="N1467" s="20"/>
      <c r="O1467" s="20"/>
      <c r="S1467" s="192"/>
      <c r="Y1467" s="39"/>
      <c r="Z1467" s="39"/>
      <c r="AA1467" s="17"/>
      <c r="AC1467" s="142"/>
      <c r="AE1467" s="17"/>
      <c r="AG1467" s="66"/>
      <c r="AI1467" s="17"/>
    </row>
    <row r="1468" spans="1:36" x14ac:dyDescent="0.25">
      <c r="A1468" s="180">
        <f>IF('##zz500##'!B1468&lt;&gt;"",'##zz500##'!B1468,"")</f>
        <v>41296</v>
      </c>
      <c r="B1468" s="192">
        <v>21057.74</v>
      </c>
      <c r="C1468" s="146">
        <f t="shared" si="60"/>
        <v>-2.5208878124607925E-2</v>
      </c>
      <c r="D1468" s="143">
        <f>IF('##zz500##'!K1468="","",IF('##zz500##'!K1468="yes",D1467,IF('##zz500##'!T1468&lt;&gt;0,D1467*(1+'##zz500##'!T1468),D1467*(1+C1468))))</f>
        <v>6.7182340689776892</v>
      </c>
      <c r="E1468" s="6">
        <f t="shared" si="61"/>
        <v>-2.5208878124607925E-2</v>
      </c>
      <c r="F1468" s="17">
        <f>D1468/MAX(D$240:D1468)-1</f>
        <v>-2.6291111941375012E-2</v>
      </c>
      <c r="G1468" s="66">
        <f>IF('##zz500##'!K1468="","",IF('##zz500##'!K1468="no",G1467*(1+E1468),IF('##zz500##'!T1468&lt;&gt;0,G1467*(1+'##zz500##'!T1468),G1467*(1+'##zz500##'!P1468))))</f>
        <v>27.873719753760756</v>
      </c>
      <c r="H1468" s="6">
        <f t="shared" si="62"/>
        <v>-2.5208878124607925E-2</v>
      </c>
      <c r="I1468" s="17">
        <f>G1468/MAX(G$240:G1468)-1</f>
        <v>-2.6291111941375123E-2</v>
      </c>
      <c r="N1468" s="20"/>
      <c r="O1468" s="20"/>
      <c r="S1468" s="192"/>
      <c r="Y1468" s="39"/>
      <c r="Z1468" s="39"/>
      <c r="AA1468" s="17"/>
      <c r="AC1468" s="142"/>
      <c r="AE1468" s="17"/>
      <c r="AF1468" s="14"/>
      <c r="AG1468" s="66"/>
      <c r="AI1468" s="17"/>
      <c r="AJ1468" s="14"/>
    </row>
    <row r="1469" spans="1:36" x14ac:dyDescent="0.25">
      <c r="A1469" s="180">
        <f>IF('##zz500##'!B1469&lt;&gt;"",'##zz500##'!B1469,"")</f>
        <v>41297</v>
      </c>
      <c r="B1469" s="192">
        <v>21059.13</v>
      </c>
      <c r="C1469" s="146">
        <f t="shared" si="60"/>
        <v>6.6008982920306991E-5</v>
      </c>
      <c r="D1469" s="143">
        <f>IF('##zz500##'!K1469="","",IF('##zz500##'!K1469="yes",D1468,IF('##zz500##'!T1469&lt;&gt;0,D1468*(1+'##zz500##'!T1469),D1468*(1+C1469))))</f>
        <v>6.7186775327756028</v>
      </c>
      <c r="E1469" s="6">
        <f t="shared" si="61"/>
        <v>6.6008982920306991E-5</v>
      </c>
      <c r="F1469" s="17">
        <f>D1469/MAX(D$240:D1469)-1</f>
        <v>-2.6226838408013764E-2</v>
      </c>
      <c r="G1469" s="66">
        <f>IF('##zz500##'!K1469="","",IF('##zz500##'!K1469="no",G1468*(1+E1469),IF('##zz500##'!T1469&lt;&gt;0,G1468*(1+'##zz500##'!T1469),G1468*(1+'##zz500##'!P1469))))</f>
        <v>27.875559669651906</v>
      </c>
      <c r="H1469" s="6">
        <f t="shared" si="62"/>
        <v>6.6008982920306991E-5</v>
      </c>
      <c r="I1469" s="17">
        <f>G1469/MAX(G$240:G1469)-1</f>
        <v>-2.6226838408013986E-2</v>
      </c>
      <c r="N1469" s="20"/>
      <c r="O1469" s="20"/>
      <c r="S1469" s="192"/>
      <c r="Y1469" s="39"/>
      <c r="Z1469" s="39"/>
      <c r="AA1469" s="17"/>
      <c r="AC1469" s="142"/>
      <c r="AE1469" s="17"/>
      <c r="AG1469" s="66"/>
      <c r="AI1469" s="17"/>
    </row>
    <row r="1470" spans="1:36" x14ac:dyDescent="0.25">
      <c r="A1470" s="180">
        <f>IF('##zz500##'!B1470&lt;&gt;"",'##zz500##'!B1470,"")</f>
        <v>41298</v>
      </c>
      <c r="B1470" s="192">
        <v>20403.63</v>
      </c>
      <c r="C1470" s="146">
        <f t="shared" si="60"/>
        <v>-3.1126641983785674E-2</v>
      </c>
      <c r="D1470" s="143">
        <f>IF('##zz500##'!K1470="","",IF('##zz500##'!K1470="yes",D1469,IF('##zz500##'!T1470&lt;&gt;0,D1469*(1+'##zz500##'!T1470),D1469*(1+C1470))))</f>
        <v>6.5851103068998649</v>
      </c>
      <c r="E1470" s="6">
        <f t="shared" si="61"/>
        <v>-1.9879987575554758E-2</v>
      </c>
      <c r="F1470" s="17">
        <f>D1470/MAX(D$240:D1470)-1</f>
        <v>-4.5585436761871212E-2</v>
      </c>
      <c r="G1470" s="66">
        <f>IF('##zz500##'!K1470="","",IF('##zz500##'!K1470="no",G1469*(1+E1470),IF('##zz500##'!T1470&lt;&gt;0,G1469*(1+'##zz500##'!T1470),G1469*(1+'##zz500##'!P1470))))</f>
        <v>27.321393889757591</v>
      </c>
      <c r="H1470" s="6">
        <f t="shared" si="62"/>
        <v>-1.9879987575554758E-2</v>
      </c>
      <c r="I1470" s="17">
        <f>G1470/MAX(G$240:G1470)-1</f>
        <v>-4.5585436761871323E-2</v>
      </c>
      <c r="N1470" s="20"/>
      <c r="O1470" s="20"/>
      <c r="S1470" s="192"/>
      <c r="Y1470" s="39"/>
      <c r="Z1470" s="39"/>
      <c r="AA1470" s="17"/>
      <c r="AC1470" s="142"/>
      <c r="AE1470" s="17"/>
      <c r="AG1470" s="66"/>
      <c r="AI1470" s="17"/>
    </row>
    <row r="1471" spans="1:36" x14ac:dyDescent="0.25">
      <c r="A1471" s="180">
        <f>IF('##zz500##'!B1471&lt;&gt;"",'##zz500##'!B1471,"")</f>
        <v>41299</v>
      </c>
      <c r="B1471" s="192">
        <v>20322.5</v>
      </c>
      <c r="C1471" s="146">
        <f t="shared" si="60"/>
        <v>-3.9762532451333987E-3</v>
      </c>
      <c r="D1471" s="143">
        <f>IF('##zz500##'!K1471="","",IF('##zz500##'!K1471="yes",D1470,IF('##zz500##'!T1471&lt;&gt;0,D1470*(1+'##zz500##'!T1471),D1470*(1+C1471))))</f>
        <v>6.5851103068998649</v>
      </c>
      <c r="E1471" s="6">
        <f t="shared" si="61"/>
        <v>0</v>
      </c>
      <c r="F1471" s="17">
        <f>D1471/MAX(D$240:D1471)-1</f>
        <v>-4.5585436761871212E-2</v>
      </c>
      <c r="G1471" s="66">
        <f>IF('##zz500##'!K1471="","",IF('##zz500##'!K1471="no",G1470*(1+E1471),IF('##zz500##'!T1471&lt;&gt;0,G1470*(1+'##zz500##'!T1471),G1470*(1+'##zz500##'!P1471))))</f>
        <v>27.367365615490794</v>
      </c>
      <c r="H1471" s="6">
        <f t="shared" si="62"/>
        <v>1.6826273915122592E-3</v>
      </c>
      <c r="I1471" s="17">
        <f>G1471/MAX(G$240:G1471)-1</f>
        <v>-4.3979512674908627E-2</v>
      </c>
      <c r="N1471" s="20"/>
      <c r="O1471" s="20"/>
      <c r="S1471" s="192"/>
      <c r="Y1471" s="39"/>
      <c r="Z1471" s="39"/>
      <c r="AA1471" s="17"/>
      <c r="AC1471" s="142"/>
      <c r="AE1471" s="17"/>
      <c r="AG1471" s="66"/>
      <c r="AI1471" s="17"/>
    </row>
    <row r="1472" spans="1:36" x14ac:dyDescent="0.25">
      <c r="A1472" s="180">
        <f>IF('##zz500##'!B1472&lt;&gt;"",'##zz500##'!B1472,"")</f>
        <v>41302</v>
      </c>
      <c r="B1472" s="192">
        <v>20921.490000000002</v>
      </c>
      <c r="C1472" s="146">
        <f t="shared" si="60"/>
        <v>2.9474228072333686E-2</v>
      </c>
      <c r="D1472" s="143">
        <f>IF('##zz500##'!K1472="","",IF('##zz500##'!K1472="yes",D1471,IF('##zz500##'!T1472&lt;&gt;0,D1471*(1+'##zz500##'!T1472),D1471*(1+C1472))))</f>
        <v>6.5851103068998649</v>
      </c>
      <c r="E1472" s="6">
        <f t="shared" si="61"/>
        <v>0</v>
      </c>
      <c r="F1472" s="17">
        <f>D1472/MAX(D$240:D1472)-1</f>
        <v>-4.5585436761871212E-2</v>
      </c>
      <c r="G1472" s="66">
        <f>IF('##zz500##'!K1472="","",IF('##zz500##'!K1472="no",G1471*(1+E1472),IF('##zz500##'!T1472&lt;&gt;0,G1471*(1+'##zz500##'!T1472),G1471*(1+'##zz500##'!P1472))))</f>
        <v>27.155375377378913</v>
      </c>
      <c r="H1472" s="6">
        <f t="shared" si="62"/>
        <v>-7.7460958826043314E-3</v>
      </c>
      <c r="I1472" s="17">
        <f>G1472/MAX(G$240:G1472)-1</f>
        <v>-5.1384939035462929E-2</v>
      </c>
      <c r="N1472" s="20"/>
      <c r="O1472" s="20"/>
      <c r="S1472" s="192"/>
      <c r="Y1472" s="39"/>
      <c r="Z1472" s="39"/>
      <c r="AA1472" s="17"/>
      <c r="AC1472" s="142"/>
      <c r="AE1472" s="17"/>
      <c r="AG1472" s="66"/>
      <c r="AI1472" s="17"/>
    </row>
    <row r="1473" spans="1:36" x14ac:dyDescent="0.25">
      <c r="A1473" s="180">
        <f>IF('##zz500##'!B1473&lt;&gt;"",'##zz500##'!B1473,"")</f>
        <v>41303</v>
      </c>
      <c r="B1473" s="192">
        <v>21108</v>
      </c>
      <c r="C1473" s="146">
        <f t="shared" si="60"/>
        <v>8.9147570273435672E-3</v>
      </c>
      <c r="D1473" s="143">
        <f>IF('##zz500##'!K1473="","",IF('##zz500##'!K1473="yes",D1472,IF('##zz500##'!T1473&lt;&gt;0,D1472*(1+'##zz500##'!T1473),D1472*(1+C1473))))</f>
        <v>6.6438149652841334</v>
      </c>
      <c r="E1473" s="6">
        <f t="shared" si="61"/>
        <v>8.9147570273435672E-3</v>
      </c>
      <c r="F1473" s="17">
        <f>D1473/MAX(D$240:D1473)-1</f>
        <v>-3.7077062827244989E-2</v>
      </c>
      <c r="G1473" s="66">
        <f>IF('##zz500##'!K1473="","",IF('##zz500##'!K1473="no",G1472*(1+E1473),IF('##zz500##'!T1473&lt;&gt;0,G1472*(1+'##zz500##'!T1473),G1472*(1+'##zz500##'!P1473))))</f>
        <v>27.397458950854553</v>
      </c>
      <c r="H1473" s="6">
        <f t="shared" si="62"/>
        <v>8.9147570273435672E-3</v>
      </c>
      <c r="I1473" s="17">
        <f>G1473/MAX(G$240:G1473)-1</f>
        <v>-4.2928266254485425E-2</v>
      </c>
      <c r="N1473" s="20"/>
      <c r="O1473" s="20"/>
      <c r="S1473" s="192"/>
      <c r="Y1473" s="39"/>
      <c r="Z1473" s="39"/>
      <c r="AA1473" s="17"/>
      <c r="AC1473" s="142"/>
      <c r="AE1473" s="17"/>
      <c r="AG1473" s="66"/>
      <c r="AI1473" s="17"/>
    </row>
    <row r="1474" spans="1:36" x14ac:dyDescent="0.25">
      <c r="A1474" s="180">
        <f>IF('##zz500##'!B1474&lt;&gt;"",'##zz500##'!B1474,"")</f>
        <v>41304</v>
      </c>
      <c r="B1474" s="192">
        <v>21354.080000000002</v>
      </c>
      <c r="C1474" s="146">
        <f t="shared" si="60"/>
        <v>1.165813909418234E-2</v>
      </c>
      <c r="D1474" s="143">
        <f>IF('##zz500##'!K1474="","",IF('##zz500##'!K1474="yes",D1473,IF('##zz500##'!T1474&lt;&gt;0,D1473*(1+'##zz500##'!T1474),D1473*(1+C1474))))</f>
        <v>6.7212694842654264</v>
      </c>
      <c r="E1474" s="6">
        <f t="shared" si="61"/>
        <v>1.165813909418234E-2</v>
      </c>
      <c r="F1474" s="17">
        <f>D1474/MAX(D$240:D1474)-1</f>
        <v>-2.5851173288706342E-2</v>
      </c>
      <c r="G1474" s="66">
        <f>IF('##zz500##'!K1474="","",IF('##zz500##'!K1474="no",G1473*(1+E1474),IF('##zz500##'!T1474&lt;&gt;0,G1473*(1+'##zz500##'!T1474),G1473*(1+'##zz500##'!P1474))))</f>
        <v>27.716862338130767</v>
      </c>
      <c r="H1474" s="6">
        <f t="shared" si="62"/>
        <v>1.165813909418234E-2</v>
      </c>
      <c r="I1474" s="17">
        <f>G1474/MAX(G$240:G1474)-1</f>
        <v>-3.1770590859369952E-2</v>
      </c>
      <c r="N1474" s="20"/>
      <c r="O1474" s="20"/>
      <c r="S1474" s="192"/>
      <c r="Y1474" s="39"/>
      <c r="Z1474" s="39"/>
      <c r="AA1474" s="17"/>
      <c r="AC1474" s="142"/>
      <c r="AE1474" s="17"/>
      <c r="AG1474" s="66"/>
      <c r="AI1474" s="17"/>
    </row>
    <row r="1475" spans="1:36" x14ac:dyDescent="0.25">
      <c r="A1475" s="180">
        <f>IF('##zz500##'!B1475&lt;&gt;"",'##zz500##'!B1475,"")</f>
        <v>41305</v>
      </c>
      <c r="B1475" s="192">
        <v>21288.6</v>
      </c>
      <c r="C1475" s="146">
        <f t="shared" si="60"/>
        <v>-3.0663929328729189E-3</v>
      </c>
      <c r="D1475" s="143">
        <f>IF('##zz500##'!K1475="","",IF('##zz500##'!K1475="yes",D1474,IF('##zz500##'!T1475&lt;&gt;0,D1474*(1+'##zz500##'!T1475),D1474*(1+C1475))))</f>
        <v>6.7006594310189405</v>
      </c>
      <c r="E1475" s="6">
        <f t="shared" si="61"/>
        <v>-3.0663929328729189E-3</v>
      </c>
      <c r="F1475" s="17">
        <f>D1475/MAX(D$240:D1475)-1</f>
        <v>-2.883829636650026E-2</v>
      </c>
      <c r="G1475" s="66">
        <f>IF('##zz500##'!K1475="","",IF('##zz500##'!K1475="no",G1474*(1+E1475),IF('##zz500##'!T1475&lt;&gt;0,G1474*(1+'##zz500##'!T1475),G1474*(1+'##zz500##'!P1475))))</f>
        <v>27.631871547335709</v>
      </c>
      <c r="H1475" s="6">
        <f t="shared" si="62"/>
        <v>-3.0663929328730299E-3</v>
      </c>
      <c r="I1475" s="17">
        <f>G1475/MAX(G$240:G1475)-1</f>
        <v>-3.4739562676958546E-2</v>
      </c>
      <c r="N1475" s="20"/>
      <c r="O1475" s="20"/>
      <c r="S1475" s="192"/>
      <c r="Y1475" s="39"/>
      <c r="Z1475" s="39"/>
      <c r="AA1475" s="17"/>
      <c r="AC1475" s="142"/>
      <c r="AE1475" s="17"/>
      <c r="AG1475" s="66"/>
      <c r="AI1475" s="17"/>
    </row>
    <row r="1476" spans="1:36" x14ac:dyDescent="0.25">
      <c r="A1476" s="180">
        <f>IF('##zz500##'!B1476&lt;&gt;"",'##zz500##'!B1476,"")</f>
        <v>41306</v>
      </c>
      <c r="B1476" s="192">
        <v>21428.799999999999</v>
      </c>
      <c r="C1476" s="146">
        <f t="shared" ref="C1476:C1539" si="63">IF(AND(B1475&gt;0,B1476&gt;0),B1476/B1475-1,"")</f>
        <v>6.5856843568858903E-3</v>
      </c>
      <c r="D1476" s="143">
        <f>IF('##zz500##'!K1476="","",IF('##zz500##'!K1476="yes",D1475,IF('##zz500##'!T1476&lt;&gt;0,D1475*(1+'##zz500##'!T1476),D1475*(1+C1476))))</f>
        <v>6.7447878590146217</v>
      </c>
      <c r="E1476" s="6">
        <f t="shared" si="61"/>
        <v>6.5856843568858903E-3</v>
      </c>
      <c r="F1476" s="17">
        <f>D1476/MAX(D$240:D1476)-1</f>
        <v>-2.2442531926874509E-2</v>
      </c>
      <c r="G1476" s="66">
        <f>IF('##zz500##'!K1476="","",IF('##zz500##'!K1476="no",G1475*(1+E1476),IF('##zz500##'!T1476&lt;&gt;0,G1475*(1+'##zz500##'!T1476),G1475*(1+'##zz500##'!P1476))))</f>
        <v>27.813846331536478</v>
      </c>
      <c r="H1476" s="6">
        <f t="shared" si="62"/>
        <v>6.5856843568858903E-3</v>
      </c>
      <c r="I1476" s="17">
        <f>G1476/MAX(G$240:G1476)-1</f>
        <v>-2.838266211455942E-2</v>
      </c>
      <c r="N1476" s="20"/>
      <c r="O1476" s="20"/>
      <c r="S1476" s="192"/>
      <c r="Y1476" s="39"/>
      <c r="Z1476" s="39"/>
      <c r="AA1476" s="17"/>
      <c r="AC1476" s="142"/>
      <c r="AE1476" s="17"/>
      <c r="AG1476" s="66"/>
      <c r="AI1476" s="17"/>
    </row>
    <row r="1477" spans="1:36" x14ac:dyDescent="0.25">
      <c r="A1477" s="180">
        <f>IF('##zz500##'!B1477&lt;&gt;"",'##zz500##'!B1477,"")</f>
        <v>41309</v>
      </c>
      <c r="B1477" s="192">
        <v>21169.34</v>
      </c>
      <c r="C1477" s="146">
        <f t="shared" si="63"/>
        <v>-1.2108004181288656E-2</v>
      </c>
      <c r="D1477" s="143">
        <f>IF('##zz500##'!K1477="","",IF('##zz500##'!K1477="yes",D1476,IF('##zz500##'!T1477&lt;&gt;0,D1476*(1+'##zz500##'!T1477),D1476*(1+C1477))))</f>
        <v>6.6631219394157677</v>
      </c>
      <c r="E1477" s="6">
        <f t="shared" si="61"/>
        <v>-1.2108004181288656E-2</v>
      </c>
      <c r="F1477" s="17">
        <f>D1477/MAX(D$240:D1477)-1</f>
        <v>-3.4278801837753892E-2</v>
      </c>
      <c r="G1477" s="66">
        <f>IF('##zz500##'!K1477="","",IF('##zz500##'!K1477="no",G1476*(1+E1477),IF('##zz500##'!T1477&lt;&gt;0,G1476*(1+'##zz500##'!T1477),G1476*(1+'##zz500##'!P1477))))</f>
        <v>27.477076163856513</v>
      </c>
      <c r="H1477" s="6">
        <f t="shared" si="62"/>
        <v>-1.2108004181288767E-2</v>
      </c>
      <c r="I1477" s="17">
        <f>G1477/MAX(G$240:G1477)-1</f>
        <v>-4.0147008904288906E-2</v>
      </c>
      <c r="N1477" s="20"/>
      <c r="O1477" s="20"/>
      <c r="S1477" s="192"/>
      <c r="Y1477" s="39"/>
      <c r="Z1477" s="39"/>
      <c r="AA1477" s="17"/>
      <c r="AC1477" s="142"/>
      <c r="AE1477" s="17"/>
      <c r="AG1477" s="66"/>
      <c r="AI1477" s="17"/>
    </row>
    <row r="1478" spans="1:36" x14ac:dyDescent="0.25">
      <c r="A1478" s="180">
        <f>IF('##zz500##'!B1478&lt;&gt;"",'##zz500##'!B1478,"")</f>
        <v>41310</v>
      </c>
      <c r="B1478" s="192">
        <v>21396.61</v>
      </c>
      <c r="C1478" s="146">
        <f t="shared" si="63"/>
        <v>1.0735809430053145E-2</v>
      </c>
      <c r="D1478" s="143">
        <f>IF('##zz500##'!K1478="","",IF('##zz500##'!K1478="yes",D1477,IF('##zz500##'!T1478&lt;&gt;0,D1477*(1+'##zz500##'!T1478),D1477*(1+C1478))))</f>
        <v>6.6170581176457537</v>
      </c>
      <c r="E1478" s="6">
        <f t="shared" si="61"/>
        <v>-6.913249102875163E-3</v>
      </c>
      <c r="F1478" s="17">
        <f>D1478/MAX(D$240:D1478)-1</f>
        <v>-4.0955073044576573E-2</v>
      </c>
      <c r="G1478" s="66">
        <f>IF('##zz500##'!K1478="","",IF('##zz500##'!K1478="no",G1477*(1+E1478),IF('##zz500##'!T1478&lt;&gt;0,G1477*(1+'##zz500##'!T1478),G1477*(1+'##zz500##'!P1478))))</f>
        <v>27.287120291717098</v>
      </c>
      <c r="H1478" s="6">
        <f t="shared" si="62"/>
        <v>-6.913249102875163E-3</v>
      </c>
      <c r="I1478" s="17">
        <f>G1478/MAX(G$240:G1478)-1</f>
        <v>-4.6782711733873383E-2</v>
      </c>
      <c r="N1478" s="20"/>
      <c r="O1478" s="20"/>
      <c r="S1478" s="192"/>
      <c r="Y1478" s="39"/>
      <c r="Z1478" s="39"/>
      <c r="AA1478" s="17"/>
      <c r="AC1478" s="142"/>
      <c r="AE1478" s="17"/>
      <c r="AG1478" s="66"/>
      <c r="AI1478" s="17"/>
    </row>
    <row r="1479" spans="1:36" x14ac:dyDescent="0.25">
      <c r="A1479" s="180">
        <f>IF('##zz500##'!B1479&lt;&gt;"",'##zz500##'!B1479,"")</f>
        <v>41311</v>
      </c>
      <c r="B1479" s="192">
        <v>21530.47</v>
      </c>
      <c r="C1479" s="146">
        <f t="shared" si="63"/>
        <v>6.2561312282647386E-3</v>
      </c>
      <c r="D1479" s="143">
        <f>IF('##zz500##'!K1479="","",IF('##zz500##'!K1479="yes",D1478,IF('##zz500##'!T1479&lt;&gt;0,D1478*(1+'##zz500##'!T1479),D1478*(1+C1479))))</f>
        <v>6.6584553015747998</v>
      </c>
      <c r="E1479" s="6">
        <f t="shared" si="61"/>
        <v>6.2561312282647386E-3</v>
      </c>
      <c r="F1479" s="17">
        <f>D1479/MAX(D$240:D1479)-1</f>
        <v>-3.4955162127741857E-2</v>
      </c>
      <c r="G1479" s="66">
        <f>IF('##zz500##'!K1479="","",IF('##zz500##'!K1479="no",G1478*(1+E1479),IF('##zz500##'!T1479&lt;&gt;0,G1478*(1+'##zz500##'!T1479),G1478*(1+'##zz500##'!P1479))))</f>
        <v>27.457832097103527</v>
      </c>
      <c r="H1479" s="6">
        <f t="shared" si="62"/>
        <v>6.2561312282647386E-3</v>
      </c>
      <c r="I1479" s="17">
        <f>G1479/MAX(G$240:G1479)-1</f>
        <v>-4.0819259289429866E-2</v>
      </c>
      <c r="N1479" s="20"/>
      <c r="O1479" s="20"/>
      <c r="S1479" s="192"/>
      <c r="Y1479" s="39"/>
      <c r="Z1479" s="39"/>
      <c r="AA1479" s="17"/>
      <c r="AC1479" s="142"/>
      <c r="AE1479" s="17"/>
      <c r="AG1479" s="66"/>
      <c r="AI1479" s="17"/>
    </row>
    <row r="1480" spans="1:36" x14ac:dyDescent="0.25">
      <c r="A1480" s="180">
        <f>IF('##zz500##'!B1480&lt;&gt;"",'##zz500##'!B1480,"")</f>
        <v>41312</v>
      </c>
      <c r="B1480" s="192">
        <v>21602.66</v>
      </c>
      <c r="C1480" s="146">
        <f t="shared" si="63"/>
        <v>3.352922625469823E-3</v>
      </c>
      <c r="D1480" s="143">
        <f>IF('##zz500##'!K1480="","",IF('##zz500##'!K1480="yes",D1479,IF('##zz500##'!T1480&lt;&gt;0,D1479*(1+'##zz500##'!T1480),D1479*(1+C1480))))</f>
        <v>6.6807805870061294</v>
      </c>
      <c r="E1480" s="6">
        <f t="shared" si="61"/>
        <v>3.352922625469823E-3</v>
      </c>
      <c r="F1480" s="17">
        <f>D1480/MAX(D$240:D1480)-1</f>
        <v>-3.1719441456247166E-2</v>
      </c>
      <c r="G1480" s="66">
        <f>IF('##zz500##'!K1480="","",IF('##zz500##'!K1480="no",G1479*(1+E1480),IF('##zz500##'!T1480&lt;&gt;0,G1479*(1+'##zz500##'!T1480),G1479*(1+'##zz500##'!P1480))))</f>
        <v>27.549896083588258</v>
      </c>
      <c r="H1480" s="6">
        <f t="shared" si="62"/>
        <v>3.352922625469823E-3</v>
      </c>
      <c r="I1480" s="17">
        <f>G1480/MAX(G$240:G1480)-1</f>
        <v>-3.7603200481986399E-2</v>
      </c>
      <c r="N1480" s="20"/>
      <c r="O1480" s="20"/>
      <c r="S1480" s="192"/>
      <c r="Y1480" s="39"/>
      <c r="Z1480" s="39"/>
      <c r="AA1480" s="17"/>
      <c r="AC1480" s="142"/>
      <c r="AE1480" s="17"/>
      <c r="AG1480" s="66"/>
      <c r="AI1480" s="17"/>
    </row>
    <row r="1481" spans="1:36" x14ac:dyDescent="0.25">
      <c r="A1481" s="180">
        <f>IF('##zz500##'!B1481&lt;&gt;"",'##zz500##'!B1481,"")</f>
        <v>41313</v>
      </c>
      <c r="B1481" s="192">
        <v>21877.52</v>
      </c>
      <c r="C1481" s="146">
        <f t="shared" si="63"/>
        <v>1.2723433132771689E-2</v>
      </c>
      <c r="D1481" s="143">
        <f>IF('##zz500##'!K1481="","",IF('##zz500##'!K1481="yes",D1480,IF('##zz500##'!T1481&lt;&gt;0,D1480*(1+'##zz500##'!T1481),D1480*(1+C1481))))</f>
        <v>6.7657830520796214</v>
      </c>
      <c r="E1481" s="6">
        <f t="shared" si="61"/>
        <v>1.2723433132771689E-2</v>
      </c>
      <c r="F1481" s="17">
        <f>D1481/MAX(D$240:D1481)-1</f>
        <v>-1.9399588515852884E-2</v>
      </c>
      <c r="G1481" s="66">
        <f>IF('##zz500##'!K1481="","",IF('##zz500##'!K1481="no",G1480*(1+E1481),IF('##zz500##'!T1481&lt;&gt;0,G1480*(1+'##zz500##'!T1481),G1480*(1+'##zz500##'!P1481))))</f>
        <v>27.900425344222601</v>
      </c>
      <c r="H1481" s="6">
        <f t="shared" si="62"/>
        <v>1.2723433132771689E-2</v>
      </c>
      <c r="I1481" s="17">
        <f>G1481/MAX(G$240:G1481)-1</f>
        <v>-2.5358209156125522E-2</v>
      </c>
      <c r="N1481" s="20"/>
      <c r="O1481" s="20"/>
      <c r="S1481" s="192"/>
      <c r="Y1481" s="39"/>
      <c r="Z1481" s="39"/>
      <c r="AA1481" s="17"/>
      <c r="AC1481" s="142"/>
      <c r="AE1481" s="17"/>
      <c r="AG1481" s="66"/>
      <c r="AI1481" s="17"/>
    </row>
    <row r="1482" spans="1:36" x14ac:dyDescent="0.25">
      <c r="A1482" s="180">
        <f>IF('##zz500##'!B1482&lt;&gt;"",'##zz500##'!B1482,"")</f>
        <v>41323</v>
      </c>
      <c r="B1482" s="192">
        <v>22058.400000000001</v>
      </c>
      <c r="C1482" s="146">
        <f t="shared" si="63"/>
        <v>8.2678475439630361E-3</v>
      </c>
      <c r="D1482" s="143">
        <f>IF('##zz500##'!K1482="","",IF('##zz500##'!K1482="yes",D1481,IF('##zz500##'!T1482&lt;&gt;0,D1481*(1+'##zz500##'!T1482),D1481*(1+C1482))))</f>
        <v>6.8217215148697443</v>
      </c>
      <c r="E1482" s="6">
        <f t="shared" si="61"/>
        <v>8.2678475439630361E-3</v>
      </c>
      <c r="F1482" s="17">
        <f>D1482/MAX(D$240:D1482)-1</f>
        <v>-1.1292133812154548E-2</v>
      </c>
      <c r="G1482" s="66">
        <f>IF('##zz500##'!K1482="","",IF('##zz500##'!K1482="no",G1481*(1+E1482),IF('##zz500##'!T1482&lt;&gt;0,G1481*(1+'##zz500##'!T1482),G1481*(1+'##zz500##'!P1482))))</f>
        <v>28.131101807380357</v>
      </c>
      <c r="H1482" s="6">
        <f t="shared" si="62"/>
        <v>8.2678475439630361E-3</v>
      </c>
      <c r="I1482" s="17">
        <f>G1482/MAX(G$240:G1482)-1</f>
        <v>-1.7300019419453139E-2</v>
      </c>
      <c r="N1482" s="20"/>
      <c r="O1482" s="20"/>
      <c r="S1482" s="192"/>
      <c r="Y1482" s="39"/>
      <c r="Z1482" s="39"/>
      <c r="AA1482" s="17"/>
      <c r="AC1482" s="142"/>
      <c r="AE1482" s="17"/>
      <c r="AG1482" s="66"/>
      <c r="AI1482" s="17"/>
    </row>
    <row r="1483" spans="1:36" x14ac:dyDescent="0.25">
      <c r="A1483" s="180">
        <f>IF('##zz500##'!B1483&lt;&gt;"",'##zz500##'!B1483,"")</f>
        <v>41324</v>
      </c>
      <c r="B1483" s="192">
        <v>21736.46</v>
      </c>
      <c r="C1483" s="146">
        <f t="shared" si="63"/>
        <v>-1.4594893555289645E-2</v>
      </c>
      <c r="D1483" s="143">
        <f>IF('##zz500##'!K1483="","",IF('##zz500##'!K1483="yes",D1482,IF('##zz500##'!T1483&lt;&gt;0,D1482*(1+'##zz500##'!T1483),D1482*(1+C1483))))</f>
        <v>6.7221592154963909</v>
      </c>
      <c r="E1483" s="6">
        <f t="shared" si="61"/>
        <v>-1.4594893555289645E-2</v>
      </c>
      <c r="F1483" s="17">
        <f>D1483/MAX(D$240:D1483)-1</f>
        <v>-2.5722219876443742E-2</v>
      </c>
      <c r="G1483" s="66">
        <f>IF('##zz500##'!K1483="","",IF('##zz500##'!K1483="no",G1482*(1+E1483),IF('##zz500##'!T1483&lt;&gt;0,G1482*(1+'##zz500##'!T1483),G1482*(1+'##zz500##'!P1483))))</f>
        <v>27.720531370908624</v>
      </c>
      <c r="H1483" s="6">
        <f t="shared" si="62"/>
        <v>-1.4594893555289645E-2</v>
      </c>
      <c r="I1483" s="17">
        <f>G1483/MAX(G$240:G1483)-1</f>
        <v>-3.1642421032811452E-2</v>
      </c>
      <c r="N1483" s="20"/>
      <c r="O1483" s="20"/>
      <c r="S1483" s="192"/>
      <c r="Y1483" s="39"/>
      <c r="Z1483" s="39"/>
      <c r="AA1483" s="17"/>
      <c r="AC1483" s="142"/>
      <c r="AE1483" s="17"/>
      <c r="AG1483" s="66"/>
      <c r="AI1483" s="17"/>
    </row>
    <row r="1484" spans="1:36" x14ac:dyDescent="0.25">
      <c r="A1484" s="180">
        <f>IF('##zz500##'!B1484&lt;&gt;"",'##zz500##'!B1484,"")</f>
        <v>41325</v>
      </c>
      <c r="B1484" s="192">
        <v>22132.07</v>
      </c>
      <c r="C1484" s="146">
        <f t="shared" si="63"/>
        <v>1.8200295724326798E-2</v>
      </c>
      <c r="D1484" s="143">
        <f>IF('##zz500##'!K1484="","",IF('##zz500##'!K1484="yes",D1483,IF('##zz500##'!T1484&lt;&gt;0,D1483*(1+'##zz500##'!T1484),D1483*(1+C1484))))</f>
        <v>6.8445045011244341</v>
      </c>
      <c r="E1484" s="6">
        <f t="shared" si="61"/>
        <v>1.8200295724326798E-2</v>
      </c>
      <c r="F1484" s="17">
        <f>D1484/MAX(D$240:D1484)-1</f>
        <v>-7.9900761605543602E-3</v>
      </c>
      <c r="G1484" s="66">
        <f>IF('##zz500##'!K1484="","",IF('##zz500##'!K1484="no",G1483*(1+E1484),IF('##zz500##'!T1484&lt;&gt;0,G1483*(1+'##zz500##'!T1484),G1483*(1+'##zz500##'!P1484))))</f>
        <v>28.225053239494638</v>
      </c>
      <c r="H1484" s="6">
        <f t="shared" si="62"/>
        <v>1.8200295724326798E-2</v>
      </c>
      <c r="I1484" s="17">
        <f>G1484/MAX(G$240:G1484)-1</f>
        <v>-1.4018026728715549E-2</v>
      </c>
      <c r="N1484" s="20"/>
      <c r="O1484" s="20"/>
      <c r="S1484" s="192"/>
      <c r="Y1484" s="39"/>
      <c r="Z1484" s="39"/>
      <c r="AA1484" s="17"/>
      <c r="AC1484" s="142"/>
      <c r="AE1484" s="17"/>
      <c r="AG1484" s="66"/>
      <c r="AI1484" s="17"/>
    </row>
    <row r="1485" spans="1:36" x14ac:dyDescent="0.25">
      <c r="A1485" s="180">
        <f>IF('##zz500##'!B1485&lt;&gt;"",'##zz500##'!B1485,"")</f>
        <v>41326</v>
      </c>
      <c r="B1485" s="192">
        <v>21846.61</v>
      </c>
      <c r="C1485" s="146">
        <f t="shared" si="63"/>
        <v>-1.289802535415796E-2</v>
      </c>
      <c r="D1485" s="143">
        <f>IF('##zz500##'!K1485="","",IF('##zz500##'!K1485="yes",D1484,IF('##zz500##'!T1485&lt;&gt;0,D1484*(1+'##zz500##'!T1485),D1484*(1+C1485))))</f>
        <v>6.6547924676026984</v>
      </c>
      <c r="E1485" s="6">
        <f t="shared" si="61"/>
        <v>-2.7717424028367521E-2</v>
      </c>
      <c r="F1485" s="17">
        <f>D1485/MAX(D$240:D1485)-1</f>
        <v>-3.5486035859960796E-2</v>
      </c>
      <c r="G1485" s="66">
        <f>IF('##zz500##'!K1485="","",IF('##zz500##'!K1485="no",G1484*(1+E1485),IF('##zz500##'!T1485&lt;&gt;0,G1484*(1+'##zz500##'!T1485),G1484*(1+'##zz500##'!P1485))))</f>
        <v>27.442727470632317</v>
      </c>
      <c r="H1485" s="6">
        <f t="shared" si="62"/>
        <v>-2.7717424028367521E-2</v>
      </c>
      <c r="I1485" s="17">
        <f>G1485/MAX(G$240:G1485)-1</f>
        <v>-4.1346907166202262E-2</v>
      </c>
      <c r="N1485" s="20"/>
      <c r="O1485" s="20"/>
      <c r="S1485" s="192"/>
      <c r="Y1485" s="39"/>
      <c r="Z1485" s="39"/>
      <c r="AA1485" s="17"/>
      <c r="AC1485" s="142"/>
      <c r="AE1485" s="17"/>
      <c r="AG1485" s="66"/>
      <c r="AI1485" s="17"/>
    </row>
    <row r="1486" spans="1:36" x14ac:dyDescent="0.25">
      <c r="A1486" s="180">
        <f>IF('##zz500##'!B1486&lt;&gt;"",'##zz500##'!B1486,"")</f>
        <v>41327</v>
      </c>
      <c r="B1486" s="192">
        <v>22241.07</v>
      </c>
      <c r="C1486" s="146">
        <f t="shared" si="63"/>
        <v>1.8055890593551949E-2</v>
      </c>
      <c r="D1486" s="143">
        <f>IF('##zz500##'!K1486="","",IF('##zz500##'!K1486="yes",D1485,IF('##zz500##'!T1486&lt;&gt;0,D1485*(1+'##zz500##'!T1486),D1485*(1+C1486))))</f>
        <v>6.7749506723205259</v>
      </c>
      <c r="E1486" s="6">
        <f t="shared" si="61"/>
        <v>1.8055890593551949E-2</v>
      </c>
      <c r="F1486" s="17">
        <f>D1486/MAX(D$240:D1486)-1</f>
        <v>-1.8070877247495232E-2</v>
      </c>
      <c r="G1486" s="66">
        <f>IF('##zz500##'!K1486="","",IF('##zz500##'!K1486="no",G1485*(1+E1486),IF('##zz500##'!T1486&lt;&gt;0,G1485*(1+'##zz500##'!T1486),G1485*(1+'##zz500##'!P1486))))</f>
        <v>27.938230355430715</v>
      </c>
      <c r="H1486" s="6">
        <f t="shared" si="62"/>
        <v>1.8055890593551949E-2</v>
      </c>
      <c r="I1486" s="17">
        <f>G1486/MAX(G$240:G1486)-1</f>
        <v>-2.4037571804825131E-2</v>
      </c>
      <c r="N1486" s="20"/>
      <c r="O1486" s="20"/>
      <c r="S1486" s="192"/>
      <c r="Y1486" s="39"/>
      <c r="Z1486" s="39"/>
      <c r="AA1486" s="17"/>
      <c r="AC1486" s="142"/>
      <c r="AE1486" s="17"/>
      <c r="AG1486" s="66"/>
      <c r="AI1486" s="17"/>
    </row>
    <row r="1487" spans="1:36" x14ac:dyDescent="0.25">
      <c r="A1487" s="180">
        <f>IF('##zz500##'!B1487&lt;&gt;"",'##zz500##'!B1487,"")</f>
        <v>41330</v>
      </c>
      <c r="B1487" s="192">
        <v>22629.63</v>
      </c>
      <c r="C1487" s="146">
        <f t="shared" si="63"/>
        <v>1.7470382495086811E-2</v>
      </c>
      <c r="D1487" s="143">
        <f>IF('##zz500##'!K1487="","",IF('##zz500##'!K1487="yes",D1486,IF('##zz500##'!T1487&lt;&gt;0,D1486*(1+'##zz500##'!T1487),D1486*(1+C1487))))</f>
        <v>6.8933116519513113</v>
      </c>
      <c r="E1487" s="6">
        <f t="shared" si="61"/>
        <v>1.7470382495086811E-2</v>
      </c>
      <c r="F1487" s="17">
        <f>D1487/MAX(D$240:D1487)-1</f>
        <v>-9.1619988994384727E-4</v>
      </c>
      <c r="G1487" s="66">
        <f>IF('##zz500##'!K1487="","",IF('##zz500##'!K1487="no",G1486*(1+E1487),IF('##zz500##'!T1487&lt;&gt;0,G1486*(1+'##zz500##'!T1487),G1486*(1+'##zz500##'!P1487))))</f>
        <v>28.426321925975934</v>
      </c>
      <c r="H1487" s="6">
        <f t="shared" si="62"/>
        <v>1.7470382495086811E-2</v>
      </c>
      <c r="I1487" s="17">
        <f>G1487/MAX(G$240:G1487)-1</f>
        <v>-6.9871348834217306E-3</v>
      </c>
      <c r="N1487" s="20"/>
      <c r="O1487" s="20"/>
      <c r="S1487" s="192"/>
      <c r="Y1487" s="39"/>
      <c r="Z1487" s="39"/>
      <c r="AA1487" s="17"/>
      <c r="AC1487" s="142"/>
      <c r="AE1487" s="17"/>
      <c r="AG1487" s="66"/>
      <c r="AI1487" s="17"/>
    </row>
    <row r="1488" spans="1:36" x14ac:dyDescent="0.25">
      <c r="A1488" s="180">
        <f>IF('##zz500##'!B1488&lt;&gt;"",'##zz500##'!B1488,"")</f>
        <v>41331</v>
      </c>
      <c r="B1488" s="192">
        <v>22842.74</v>
      </c>
      <c r="C1488" s="146">
        <f t="shared" si="63"/>
        <v>9.4172993548724548E-3</v>
      </c>
      <c r="D1488" s="143">
        <f>IF('##zz500##'!K1488="","",IF('##zz500##'!K1488="yes",D1487,IF('##zz500##'!T1488&lt;&gt;0,D1487*(1+'##zz500##'!T1488),D1487*(1+C1488))))</f>
        <v>6.8226704423219084</v>
      </c>
      <c r="E1488" s="6">
        <f t="shared" si="61"/>
        <v>-1.0247789915229788E-2</v>
      </c>
      <c r="F1488" s="17">
        <f>D1488/MAX(D$240:D1488)-1</f>
        <v>-1.1154600781181134E-2</v>
      </c>
      <c r="G1488" s="66">
        <f>IF('##zz500##'!K1488="","",IF('##zz500##'!K1488="no",G1487*(1+E1488),IF('##zz500##'!T1488&lt;&gt;0,G1487*(1+'##zz500##'!T1488),G1487*(1+'##zz500##'!P1488))))</f>
        <v>28.135014950815844</v>
      </c>
      <c r="H1488" s="6">
        <f t="shared" si="62"/>
        <v>-1.0247789915229788E-2</v>
      </c>
      <c r="I1488" s="17">
        <f>G1488/MAX(G$240:G1488)-1</f>
        <v>-1.7163322108256773E-2</v>
      </c>
      <c r="N1488" s="20"/>
      <c r="O1488" s="20"/>
      <c r="S1488" s="192"/>
      <c r="Y1488" s="39"/>
      <c r="Z1488" s="39"/>
      <c r="AA1488" s="17"/>
      <c r="AC1488" s="142"/>
      <c r="AE1488" s="17"/>
      <c r="AF1488" s="14"/>
      <c r="AG1488" s="66"/>
      <c r="AI1488" s="17"/>
      <c r="AJ1488" s="14"/>
    </row>
    <row r="1489" spans="1:41" x14ac:dyDescent="0.25">
      <c r="A1489" s="180">
        <f>IF('##zz500##'!B1489&lt;&gt;"",'##zz500##'!B1489,"")</f>
        <v>41332</v>
      </c>
      <c r="B1489" s="192">
        <v>22721.51</v>
      </c>
      <c r="C1489" s="146">
        <f t="shared" si="63"/>
        <v>-5.3071566720981345E-3</v>
      </c>
      <c r="D1489" s="143">
        <f>IF('##zz500##'!K1489="","",IF('##zz500##'!K1489="yes",D1488,IF('##zz500##'!T1489&lt;&gt;0,D1488*(1+'##zz500##'!T1489),D1488*(1+C1489))))</f>
        <v>6.8226704423219084</v>
      </c>
      <c r="E1489" s="6">
        <f t="shared" si="61"/>
        <v>0</v>
      </c>
      <c r="F1489" s="17">
        <f>D1489/MAX(D$240:D1489)-1</f>
        <v>-1.1154600781181134E-2</v>
      </c>
      <c r="G1489" s="66">
        <f>IF('##zz500##'!K1489="","",IF('##zz500##'!K1489="no",G1488*(1+E1489),IF('##zz500##'!T1489&lt;&gt;0,G1488*(1+'##zz500##'!T1489),G1488*(1+'##zz500##'!P1489))))</f>
        <v>27.955974669466951</v>
      </c>
      <c r="H1489" s="6">
        <f t="shared" si="62"/>
        <v>-6.3636106702584794E-3</v>
      </c>
      <c r="I1489" s="17">
        <f>G1489/MAX(G$240:G1489)-1</f>
        <v>-2.3417712078810049E-2</v>
      </c>
      <c r="N1489" s="20"/>
      <c r="O1489" s="20"/>
      <c r="S1489" s="192"/>
      <c r="Y1489" s="39"/>
      <c r="Z1489" s="39"/>
      <c r="AA1489" s="17"/>
      <c r="AC1489" s="142"/>
      <c r="AE1489" s="17"/>
      <c r="AG1489" s="66"/>
      <c r="AI1489" s="17"/>
    </row>
    <row r="1490" spans="1:41" x14ac:dyDescent="0.25">
      <c r="A1490" s="180">
        <f>IF('##zz500##'!B1490&lt;&gt;"",'##zz500##'!B1490,"")</f>
        <v>41333</v>
      </c>
      <c r="B1490" s="192">
        <v>23083.69</v>
      </c>
      <c r="C1490" s="146">
        <f t="shared" si="63"/>
        <v>1.5939961736697983E-2</v>
      </c>
      <c r="D1490" s="143">
        <f>IF('##zz500##'!K1490="","",IF('##zz500##'!K1490="yes",D1489,IF('##zz500##'!T1490&lt;&gt;0,D1489*(1+'##zz500##'!T1490),D1489*(1+C1490))))</f>
        <v>6.8226704423219084</v>
      </c>
      <c r="E1490" s="6">
        <f t="shared" si="61"/>
        <v>0</v>
      </c>
      <c r="F1490" s="17">
        <f>D1490/MAX(D$240:D1490)-1</f>
        <v>-1.1154600781181134E-2</v>
      </c>
      <c r="G1490" s="66">
        <f>IF('##zz500##'!K1490="","",IF('##zz500##'!K1490="no",G1489*(1+E1490),IF('##zz500##'!T1490&lt;&gt;0,G1489*(1+'##zz500##'!T1490),G1489*(1+'##zz500##'!P1490))))</f>
        <v>27.729754210816086</v>
      </c>
      <c r="H1490" s="6">
        <f t="shared" si="62"/>
        <v>-8.0920254552219184E-3</v>
      </c>
      <c r="I1490" s="17">
        <f>G1490/MAX(G$240:G1490)-1</f>
        <v>-3.1320240811787192E-2</v>
      </c>
      <c r="N1490" s="20"/>
      <c r="O1490" s="20"/>
      <c r="S1490" s="192"/>
      <c r="Y1490" s="39"/>
      <c r="Z1490" s="39"/>
      <c r="AA1490" s="17"/>
      <c r="AC1490" s="142"/>
      <c r="AE1490" s="17"/>
      <c r="AG1490" s="66"/>
      <c r="AI1490" s="17"/>
    </row>
    <row r="1491" spans="1:41" x14ac:dyDescent="0.25">
      <c r="A1491" s="180">
        <f>IF('##zz500##'!B1491&lt;&gt;"",'##zz500##'!B1491,"")</f>
        <v>41334</v>
      </c>
      <c r="B1491" s="192">
        <v>23473.58</v>
      </c>
      <c r="C1491" s="146">
        <f t="shared" si="63"/>
        <v>1.6890280540069691E-2</v>
      </c>
      <c r="D1491" s="143">
        <f>IF('##zz500##'!K1491="","",IF('##zz500##'!K1491="yes",D1490,IF('##zz500##'!T1491&lt;&gt;0,D1490*(1+'##zz500##'!T1491),D1490*(1+C1491))))</f>
        <v>6.9379072601251668</v>
      </c>
      <c r="E1491" s="6">
        <f t="shared" si="61"/>
        <v>1.6890280540069691E-2</v>
      </c>
      <c r="F1491" s="17">
        <f>D1491/MAX(D$240:D1491)-1</f>
        <v>0</v>
      </c>
      <c r="G1491" s="66">
        <f>IF('##zz500##'!K1491="","",IF('##zz500##'!K1491="no",G1490*(1+E1491),IF('##zz500##'!T1491&lt;&gt;0,G1490*(1+'##zz500##'!T1491),G1490*(1+'##zz500##'!P1491))))</f>
        <v>28.198117538743947</v>
      </c>
      <c r="H1491" s="6">
        <f t="shared" si="62"/>
        <v>1.6890280540069691E-2</v>
      </c>
      <c r="I1491" s="17">
        <f>G1491/MAX(G$240:G1491)-1</f>
        <v>-1.4958967925611133E-2</v>
      </c>
      <c r="N1491" s="20"/>
      <c r="O1491" s="20"/>
      <c r="S1491" s="192"/>
      <c r="Y1491" s="39"/>
      <c r="Z1491" s="39"/>
      <c r="AA1491" s="17"/>
      <c r="AC1491" s="142"/>
      <c r="AE1491" s="17"/>
      <c r="AG1491" s="66"/>
      <c r="AI1491" s="17"/>
    </row>
    <row r="1492" spans="1:41" x14ac:dyDescent="0.25">
      <c r="A1492" s="180">
        <f>IF('##zz500##'!B1492&lt;&gt;"",'##zz500##'!B1492,"")</f>
        <v>41337</v>
      </c>
      <c r="B1492" s="192">
        <v>22674.6</v>
      </c>
      <c r="C1492" s="146">
        <f t="shared" si="63"/>
        <v>-3.4037415681800742E-2</v>
      </c>
      <c r="D1492" s="143">
        <f>IF('##zz500##'!K1492="","",IF('##zz500##'!K1492="yes",D1491,IF('##zz500##'!T1492&lt;&gt;0,D1491*(1+'##zz500##'!T1492),D1491*(1+C1492))))</f>
        <v>6.8230820508857395</v>
      </c>
      <c r="E1492" s="6">
        <f t="shared" si="61"/>
        <v>-1.6550409934040555E-2</v>
      </c>
      <c r="F1492" s="17">
        <f>D1492/MAX(D$240:D1492)-1</f>
        <v>-1.6550409934040555E-2</v>
      </c>
      <c r="G1492" s="66">
        <f>IF('##zz500##'!K1492="","",IF('##zz500##'!K1492="no",G1491*(1+E1492),IF('##zz500##'!T1492&lt;&gt;0,G1491*(1+'##zz500##'!T1492),G1491*(1+'##zz500##'!P1492))))</f>
        <v>27.731427134109477</v>
      </c>
      <c r="H1492" s="6">
        <f t="shared" si="62"/>
        <v>-1.6550409934040555E-2</v>
      </c>
      <c r="I1492" s="17">
        <f>G1492/MAX(G$240:G1492)-1</f>
        <v>-3.1261800808292661E-2</v>
      </c>
      <c r="N1492" s="20"/>
      <c r="O1492" s="20"/>
      <c r="S1492" s="192"/>
      <c r="Y1492" s="39"/>
      <c r="Z1492" s="39"/>
      <c r="AA1492" s="17"/>
      <c r="AC1492" s="142"/>
      <c r="AE1492" s="17"/>
      <c r="AG1492" s="66"/>
      <c r="AI1492" s="17"/>
    </row>
    <row r="1493" spans="1:41" x14ac:dyDescent="0.25">
      <c r="A1493" s="180">
        <f>IF('##zz500##'!B1493&lt;&gt;"",'##zz500##'!B1493,"")</f>
        <v>41338</v>
      </c>
      <c r="B1493" s="192">
        <v>23246</v>
      </c>
      <c r="C1493" s="146">
        <f t="shared" si="63"/>
        <v>2.5200003528176973E-2</v>
      </c>
      <c r="D1493" s="143">
        <f>IF('##zz500##'!K1493="","",IF('##zz500##'!K1493="yes",D1492,IF('##zz500##'!T1493&lt;&gt;0,D1492*(1+'##zz500##'!T1493),D1492*(1+C1493))))</f>
        <v>6.8230820508857395</v>
      </c>
      <c r="E1493" s="6">
        <f t="shared" si="61"/>
        <v>0</v>
      </c>
      <c r="F1493" s="17">
        <f>D1493/MAX(D$240:D1493)-1</f>
        <v>-1.6550409934040555E-2</v>
      </c>
      <c r="G1493" s="66">
        <f>IF('##zz500##'!K1493="","",IF('##zz500##'!K1493="no",G1492*(1+E1493),IF('##zz500##'!T1493&lt;&gt;0,G1492*(1+'##zz500##'!T1493),G1492*(1+'##zz500##'!P1493))))</f>
        <v>27.169972957476169</v>
      </c>
      <c r="H1493" s="6">
        <f t="shared" si="62"/>
        <v>-2.0246133526345744E-2</v>
      </c>
      <c r="I1493" s="17">
        <f>G1493/MAX(G$240:G1493)-1</f>
        <v>-5.0875003741199687E-2</v>
      </c>
      <c r="N1493" s="20"/>
      <c r="O1493" s="20"/>
      <c r="S1493" s="192"/>
      <c r="Y1493" s="39"/>
      <c r="Z1493" s="39"/>
      <c r="AA1493" s="17"/>
      <c r="AC1493" s="142"/>
      <c r="AE1493" s="17"/>
      <c r="AG1493" s="66"/>
      <c r="AI1493" s="17"/>
    </row>
    <row r="1494" spans="1:41" x14ac:dyDescent="0.25">
      <c r="A1494" s="180">
        <f>IF('##zz500##'!B1494&lt;&gt;"",'##zz500##'!B1494,"")</f>
        <v>41339</v>
      </c>
      <c r="B1494" s="192">
        <v>23707.29</v>
      </c>
      <c r="C1494" s="146">
        <f t="shared" si="63"/>
        <v>1.9843844102211072E-2</v>
      </c>
      <c r="D1494" s="143">
        <f>IF('##zz500##'!K1494="","",IF('##zz500##'!K1494="yes",D1493,IF('##zz500##'!T1494&lt;&gt;0,D1493*(1+'##zz500##'!T1494),D1493*(1+C1494))))</f>
        <v>6.9584782274001107</v>
      </c>
      <c r="E1494" s="6">
        <f t="shared" si="61"/>
        <v>1.9843844102211072E-2</v>
      </c>
      <c r="F1494" s="17">
        <f>D1494/MAX(D$240:D1494)-1</f>
        <v>0</v>
      </c>
      <c r="G1494" s="66">
        <f>IF('##zz500##'!K1494="","",IF('##zz500##'!K1494="no",G1493*(1+E1494),IF('##zz500##'!T1494&lt;&gt;0,G1493*(1+'##zz500##'!T1494),G1493*(1+'##zz500##'!P1494))))</f>
        <v>27.709129665105618</v>
      </c>
      <c r="H1494" s="6">
        <f t="shared" si="62"/>
        <v>1.9843844102211072E-2</v>
      </c>
      <c r="I1494" s="17">
        <f>G1494/MAX(G$240:G1494)-1</f>
        <v>-3.2040715281928311E-2</v>
      </c>
      <c r="N1494" s="20"/>
      <c r="O1494" s="20"/>
      <c r="S1494" s="192"/>
      <c r="Y1494" s="39"/>
      <c r="Z1494" s="39"/>
      <c r="AA1494" s="17"/>
      <c r="AC1494" s="142"/>
      <c r="AE1494" s="17"/>
      <c r="AG1494" s="66"/>
      <c r="AI1494" s="17"/>
    </row>
    <row r="1495" spans="1:41" x14ac:dyDescent="0.25">
      <c r="A1495" s="180">
        <f>IF('##zz500##'!B1495&lt;&gt;"",'##zz500##'!B1495,"")</f>
        <v>41340</v>
      </c>
      <c r="B1495" s="192">
        <v>23517.84</v>
      </c>
      <c r="C1495" s="146">
        <f t="shared" si="63"/>
        <v>-7.9912128294714613E-3</v>
      </c>
      <c r="D1495" s="143">
        <f>IF('##zz500##'!K1495="","",IF('##zz500##'!K1495="yes",D1494,IF('##zz500##'!T1495&lt;&gt;0,D1494*(1+'##zz500##'!T1495),D1494*(1+C1495))))</f>
        <v>6.8641395152194988</v>
      </c>
      <c r="E1495" s="6">
        <f t="shared" si="61"/>
        <v>-1.3557376928929443E-2</v>
      </c>
      <c r="F1495" s="17">
        <f>D1495/MAX(D$240:D1495)-1</f>
        <v>-1.3557376928929443E-2</v>
      </c>
      <c r="G1495" s="66">
        <f>IF('##zz500##'!K1495="","",IF('##zz500##'!K1495="no",G1494*(1+E1495),IF('##zz500##'!T1495&lt;&gt;0,G1494*(1+'##zz500##'!T1495),G1494*(1+'##zz500##'!P1495))))</f>
        <v>27.3334665498632</v>
      </c>
      <c r="H1495" s="6">
        <f t="shared" si="62"/>
        <v>-1.3557376928929443E-2</v>
      </c>
      <c r="I1495" s="17">
        <f>G1495/MAX(G$240:G1495)-1</f>
        <v>-4.5163704156708118E-2</v>
      </c>
      <c r="N1495" s="20"/>
      <c r="O1495" s="20"/>
      <c r="S1495" s="192"/>
      <c r="Y1495" s="39"/>
      <c r="Z1495" s="39"/>
      <c r="AA1495" s="17"/>
      <c r="AC1495" s="142"/>
      <c r="AE1495" s="17"/>
      <c r="AG1495" s="66"/>
      <c r="AI1495" s="17"/>
    </row>
    <row r="1496" spans="1:41" x14ac:dyDescent="0.25">
      <c r="A1496" s="180">
        <f>IF('##zz500##'!B1496&lt;&gt;"",'##zz500##'!B1496,"")</f>
        <v>41341</v>
      </c>
      <c r="B1496" s="192">
        <v>23501.46</v>
      </c>
      <c r="C1496" s="146">
        <f t="shared" si="63"/>
        <v>-6.9649253502879205E-4</v>
      </c>
      <c r="D1496" s="143">
        <f>IF('##zz500##'!K1496="","",IF('##zz500##'!K1496="yes",D1495,IF('##zz500##'!T1496&lt;&gt;0,D1495*(1+'##zz500##'!T1496),D1495*(1+C1496))))</f>
        <v>6.864458755152314</v>
      </c>
      <c r="E1496" s="6">
        <f t="shared" si="61"/>
        <v>4.6508368908737552E-5</v>
      </c>
      <c r="F1496" s="17">
        <f>D1496/MAX(D$240:D1496)-1</f>
        <v>-1.3511499091508283E-2</v>
      </c>
      <c r="G1496" s="66">
        <f>IF('##zz500##'!K1496="","",IF('##zz500##'!K1496="no",G1495*(1+E1496),IF('##zz500##'!T1496&lt;&gt;0,G1495*(1+'##zz500##'!T1496),G1495*(1+'##zz500##'!P1496))))</f>
        <v>27.334737784809054</v>
      </c>
      <c r="H1496" s="6">
        <f t="shared" si="62"/>
        <v>4.6508368908737552E-5</v>
      </c>
      <c r="I1496" s="17">
        <f>G1496/MAX(G$240:G1496)-1</f>
        <v>-4.5119296278013699E-2</v>
      </c>
      <c r="N1496" s="20"/>
      <c r="O1496" s="20"/>
      <c r="S1496" s="192"/>
      <c r="Y1496" s="39"/>
      <c r="Z1496" s="39"/>
      <c r="AA1496" s="17"/>
      <c r="AC1496" s="142"/>
      <c r="AE1496" s="17"/>
      <c r="AG1496" s="66"/>
      <c r="AI1496" s="17"/>
    </row>
    <row r="1497" spans="1:41" x14ac:dyDescent="0.25">
      <c r="A1497" s="180">
        <f>IF('##zz500##'!B1497&lt;&gt;"",'##zz500##'!B1497,"")</f>
        <v>41344</v>
      </c>
      <c r="B1497" s="192">
        <v>23823.4</v>
      </c>
      <c r="C1497" s="146">
        <f t="shared" si="63"/>
        <v>1.3698723398461343E-2</v>
      </c>
      <c r="D1497" s="143">
        <f>IF('##zz500##'!K1497="","",IF('##zz500##'!K1497="yes",D1496,IF('##zz500##'!T1497&lt;&gt;0,D1496*(1+'##zz500##'!T1497),D1496*(1+C1497))))</f>
        <v>6.864458755152314</v>
      </c>
      <c r="E1497" s="6">
        <f t="shared" si="61"/>
        <v>0</v>
      </c>
      <c r="F1497" s="17">
        <f>D1497/MAX(D$240:D1497)-1</f>
        <v>-1.3511499091508283E-2</v>
      </c>
      <c r="G1497" s="66">
        <f>IF('##zz500##'!K1497="","",IF('##zz500##'!K1497="no",G1496*(1+E1497),IF('##zz500##'!T1497&lt;&gt;0,G1496*(1+'##zz500##'!T1497),G1496*(1+'##zz500##'!P1497))))</f>
        <v>27.329148923516165</v>
      </c>
      <c r="H1497" s="6">
        <f t="shared" si="62"/>
        <v>-2.0446002946461483E-4</v>
      </c>
      <c r="I1497" s="17">
        <f>G1497/MAX(G$240:G1497)-1</f>
        <v>-4.5314531214831866E-2</v>
      </c>
      <c r="N1497" s="20"/>
      <c r="O1497" s="20"/>
      <c r="S1497" s="192"/>
      <c r="Y1497" s="39"/>
      <c r="Z1497" s="39"/>
      <c r="AA1497" s="17"/>
      <c r="AC1497" s="142"/>
      <c r="AE1497" s="17"/>
      <c r="AG1497" s="66"/>
      <c r="AI1497" s="17"/>
    </row>
    <row r="1498" spans="1:41" x14ac:dyDescent="0.25">
      <c r="A1498" s="180">
        <f>IF('##zz500##'!B1498&lt;&gt;"",'##zz500##'!B1498,"")</f>
        <v>41345</v>
      </c>
      <c r="B1498" s="192">
        <v>23012.560000000001</v>
      </c>
      <c r="C1498" s="146">
        <f t="shared" si="63"/>
        <v>-3.4035444143153404E-2</v>
      </c>
      <c r="D1498" s="143">
        <f>IF('##zz500##'!K1498="","",IF('##zz500##'!K1498="yes",D1497,IF('##zz500##'!T1498&lt;&gt;0,D1497*(1+'##zz500##'!T1498),D1497*(1+C1498))))</f>
        <v>6.864458755152314</v>
      </c>
      <c r="E1498" s="6">
        <f t="shared" si="61"/>
        <v>0</v>
      </c>
      <c r="F1498" s="17">
        <f>D1498/MAX(D$240:D1498)-1</f>
        <v>-1.3511499091508283E-2</v>
      </c>
      <c r="G1498" s="66">
        <f>IF('##zz500##'!K1498="","",IF('##zz500##'!K1498="no",G1497*(1+E1498),IF('##zz500##'!T1498&lt;&gt;0,G1497*(1+'##zz500##'!T1498),G1497*(1+'##zz500##'!P1498))))</f>
        <v>28.01736921431981</v>
      </c>
      <c r="H1498" s="6">
        <f t="shared" si="62"/>
        <v>2.5182646292049249E-2</v>
      </c>
      <c r="I1498" s="17">
        <f>G1498/MAX(G$240:G1498)-1</f>
        <v>-2.1273024734255741E-2</v>
      </c>
      <c r="N1498" s="20"/>
      <c r="O1498" s="20"/>
      <c r="S1498" s="192"/>
      <c r="Y1498" s="39"/>
      <c r="Z1498" s="39"/>
      <c r="AA1498" s="17"/>
      <c r="AC1498" s="142"/>
      <c r="AE1498" s="17"/>
      <c r="AG1498" s="66"/>
      <c r="AI1498" s="17"/>
    </row>
    <row r="1499" spans="1:41" x14ac:dyDescent="0.25">
      <c r="A1499" s="180">
        <f>IF('##zz500##'!B1499&lt;&gt;"",'##zz500##'!B1499,"")</f>
        <v>41346</v>
      </c>
      <c r="B1499" s="192">
        <v>22750.37</v>
      </c>
      <c r="C1499" s="146">
        <f t="shared" si="63"/>
        <v>-1.1393343461136074E-2</v>
      </c>
      <c r="D1499" s="143">
        <f>IF('##zz500##'!K1499="","",IF('##zz500##'!K1499="yes",D1498,IF('##zz500##'!T1499&lt;&gt;0,D1498*(1+'##zz500##'!T1499),D1498*(1+C1499))))</f>
        <v>6.864458755152314</v>
      </c>
      <c r="E1499" s="6">
        <f t="shared" si="61"/>
        <v>0</v>
      </c>
      <c r="F1499" s="17">
        <f>D1499/MAX(D$240:D1499)-1</f>
        <v>-1.3511499091508283E-2</v>
      </c>
      <c r="G1499" s="66">
        <f>IF('##zz500##'!K1499="","",IF('##zz500##'!K1499="no",G1498*(1+E1499),IF('##zz500##'!T1499&lt;&gt;0,G1498*(1+'##zz500##'!T1499),G1498*(1+'##zz500##'!P1499))))</f>
        <v>28.273544666922604</v>
      </c>
      <c r="H1499" s="6">
        <f t="shared" si="62"/>
        <v>9.1434513584474075E-3</v>
      </c>
      <c r="I1499" s="17">
        <f>G1499/MAX(G$240:G1499)-1</f>
        <v>-1.2324082242713197E-2</v>
      </c>
      <c r="N1499" s="20"/>
      <c r="O1499" s="20"/>
      <c r="S1499" s="192"/>
      <c r="Y1499" s="39"/>
      <c r="Z1499" s="39"/>
      <c r="AA1499" s="17"/>
      <c r="AC1499" s="142"/>
      <c r="AE1499" s="17"/>
      <c r="AG1499" s="66"/>
      <c r="AI1499" s="17"/>
    </row>
    <row r="1500" spans="1:41" x14ac:dyDescent="0.25">
      <c r="A1500" s="180">
        <f>IF('##zz500##'!B1500&lt;&gt;"",'##zz500##'!B1500,"")</f>
        <v>41347</v>
      </c>
      <c r="B1500" s="192">
        <v>22778.97</v>
      </c>
      <c r="C1500" s="146">
        <f t="shared" si="63"/>
        <v>1.2571224116355584E-3</v>
      </c>
      <c r="D1500" s="143">
        <f>IF('##zz500##'!K1500="","",IF('##zz500##'!K1500="yes",D1499,IF('##zz500##'!T1500&lt;&gt;0,D1499*(1+'##zz500##'!T1500),D1499*(1+C1500))))</f>
        <v>6.864458755152314</v>
      </c>
      <c r="E1500" s="6">
        <f t="shared" si="61"/>
        <v>0</v>
      </c>
      <c r="F1500" s="17">
        <f>D1500/MAX(D$240:D1500)-1</f>
        <v>-1.3511499091508283E-2</v>
      </c>
      <c r="G1500" s="66">
        <f>IF('##zz500##'!K1500="","",IF('##zz500##'!K1500="no",G1499*(1+E1500),IF('##zz500##'!T1500&lt;&gt;0,G1499*(1+'##zz500##'!T1500),G1499*(1+'##zz500##'!P1500))))</f>
        <v>28.14649465972203</v>
      </c>
      <c r="H1500" s="6">
        <f t="shared" si="62"/>
        <v>-4.4936002435240763E-3</v>
      </c>
      <c r="I1500" s="17">
        <f>G1500/MAX(G$240:G1500)-1</f>
        <v>-1.6762302987270217E-2</v>
      </c>
      <c r="N1500" s="20"/>
      <c r="O1500" s="20"/>
      <c r="S1500" s="192"/>
      <c r="Y1500" s="39"/>
      <c r="Z1500" s="39"/>
      <c r="AA1500" s="17"/>
      <c r="AC1500" s="142"/>
      <c r="AE1500" s="17"/>
      <c r="AG1500" s="66"/>
      <c r="AI1500" s="17"/>
    </row>
    <row r="1501" spans="1:41" s="49" customFormat="1" x14ac:dyDescent="0.25">
      <c r="A1501" s="180">
        <f>IF('##zz500##'!B1501&lt;&gt;"",'##zz500##'!B1501,"")</f>
        <v>41348</v>
      </c>
      <c r="B1501" s="192">
        <v>22764.77</v>
      </c>
      <c r="C1501" s="146">
        <f t="shared" si="63"/>
        <v>-6.2338200541989242E-4</v>
      </c>
      <c r="D1501" s="143">
        <f>IF('##zz500##'!K1501="","",IF('##zz500##'!K1501="yes",D1500,IF('##zz500##'!T1501&lt;&gt;0,D1500*(1+'##zz500##'!T1501),D1500*(1+C1501))))</f>
        <v>6.864458755152314</v>
      </c>
      <c r="E1501" s="6">
        <f t="shared" si="61"/>
        <v>0</v>
      </c>
      <c r="F1501" s="52">
        <f>D1501/MAX(D$240:D1501)-1</f>
        <v>-1.3511499091508283E-2</v>
      </c>
      <c r="G1501" s="66">
        <f>IF('##zz500##'!K1501="","",IF('##zz500##'!K1501="no",G1500*(1+E1501),IF('##zz500##'!T1501&lt;&gt;0,G1500*(1+'##zz500##'!T1501),G1500*(1+'##zz500##'!P1501))))</f>
        <v>28.094829593114287</v>
      </c>
      <c r="H1501" s="6">
        <f t="shared" si="62"/>
        <v>-1.8355772977185492E-3</v>
      </c>
      <c r="I1501" s="52">
        <f>G1501/MAX(G$240:G1501)-1</f>
        <v>-1.8567111782167856E-2</v>
      </c>
      <c r="J1501" s="23"/>
      <c r="K1501" s="23"/>
      <c r="L1501" s="23"/>
      <c r="M1501" s="23"/>
      <c r="N1501" s="54"/>
      <c r="O1501" s="54"/>
      <c r="P1501" s="112"/>
      <c r="Q1501" s="55"/>
      <c r="R1501" s="17"/>
      <c r="S1501" s="192"/>
      <c r="T1501" s="53"/>
      <c r="U1501" s="53"/>
      <c r="V1501" s="146"/>
      <c r="W1501" s="146"/>
      <c r="X1501" s="89"/>
      <c r="Y1501" s="115"/>
      <c r="Z1501" s="115"/>
      <c r="AA1501" s="17"/>
      <c r="AB1501" s="6"/>
      <c r="AC1501" s="142"/>
      <c r="AD1501" s="6"/>
      <c r="AE1501" s="52"/>
      <c r="AF1501" s="52"/>
      <c r="AG1501" s="66"/>
      <c r="AH1501" s="6"/>
      <c r="AI1501" s="52"/>
      <c r="AJ1501" s="52"/>
      <c r="AK1501" s="53"/>
      <c r="AL1501" s="52"/>
      <c r="AM1501" s="50"/>
      <c r="AN1501" s="50"/>
      <c r="AO1501" s="50"/>
    </row>
    <row r="1502" spans="1:41" x14ac:dyDescent="0.25">
      <c r="A1502" s="180">
        <f>IF('##zz500##'!B1502&lt;&gt;"",'##zz500##'!B1502,"")</f>
        <v>41351</v>
      </c>
      <c r="B1502" s="192">
        <v>22352.66</v>
      </c>
      <c r="C1502" s="146">
        <f t="shared" si="63"/>
        <v>-1.8102972268114303E-2</v>
      </c>
      <c r="D1502" s="143">
        <f>IF('##zz500##'!K1502="","",IF('##zz500##'!K1502="yes",D1501,IF('##zz500##'!T1502&lt;&gt;0,D1501*(1+'##zz500##'!T1502),D1501*(1+C1502))))</f>
        <v>6.864458755152314</v>
      </c>
      <c r="E1502" s="6">
        <f t="shared" si="61"/>
        <v>0</v>
      </c>
      <c r="F1502" s="17">
        <f>D1502/MAX(D$240:D1502)-1</f>
        <v>-1.3511499091508283E-2</v>
      </c>
      <c r="G1502" s="66">
        <f>IF('##zz500##'!K1502="","",IF('##zz500##'!K1502="no",G1501*(1+E1502),IF('##zz500##'!T1502&lt;&gt;0,G1501*(1+'##zz500##'!T1502),G1501*(1+'##zz500##'!P1502))))</f>
        <v>28.451679520592144</v>
      </c>
      <c r="H1502" s="6">
        <f t="shared" si="62"/>
        <v>1.2701622777071986E-2</v>
      </c>
      <c r="I1502" s="17">
        <f>G1502/MAX(G$240:G1502)-1</f>
        <v>-6.1013214550127426E-3</v>
      </c>
      <c r="N1502" s="20"/>
      <c r="O1502" s="20"/>
      <c r="S1502" s="192"/>
      <c r="Y1502" s="39"/>
      <c r="Z1502" s="39"/>
      <c r="AA1502" s="17"/>
      <c r="AC1502" s="142"/>
      <c r="AE1502" s="17"/>
      <c r="AG1502" s="66"/>
      <c r="AI1502" s="17"/>
      <c r="AK1502" s="18"/>
    </row>
    <row r="1503" spans="1:41" x14ac:dyDescent="0.25">
      <c r="A1503" s="180">
        <f>IF('##zz500##'!B1503&lt;&gt;"",'##zz500##'!B1503,"")</f>
        <v>41352</v>
      </c>
      <c r="B1503" s="192">
        <v>22446.62</v>
      </c>
      <c r="C1503" s="146">
        <f t="shared" si="63"/>
        <v>4.2035265601498839E-3</v>
      </c>
      <c r="D1503" s="143">
        <f>IF('##zz500##'!K1503="","",IF('##zz500##'!K1503="yes",D1502,IF('##zz500##'!T1503&lt;&gt;0,D1502*(1+'##zz500##'!T1503),D1502*(1+C1503))))</f>
        <v>6.864458755152314</v>
      </c>
      <c r="E1503" s="6">
        <f t="shared" si="61"/>
        <v>0</v>
      </c>
      <c r="F1503" s="17">
        <f>D1503/MAX(D$240:D1503)-1</f>
        <v>-1.3511499091508283E-2</v>
      </c>
      <c r="G1503" s="66">
        <f>IF('##zz500##'!K1503="","",IF('##zz500##'!K1503="no",G1502*(1+E1503),IF('##zz500##'!T1503&lt;&gt;0,G1502*(1+'##zz500##'!T1503),G1502*(1+'##zz500##'!P1503))))</f>
        <v>28.360773485568423</v>
      </c>
      <c r="H1503" s="6">
        <f t="shared" si="62"/>
        <v>-3.1951025934313648E-3</v>
      </c>
      <c r="I1503" s="17">
        <f>G1503/MAX(G$240:G1503)-1</f>
        <v>-9.2769297004398066E-3</v>
      </c>
      <c r="N1503" s="20"/>
      <c r="O1503" s="20"/>
      <c r="S1503" s="192"/>
      <c r="Y1503" s="39"/>
      <c r="Z1503" s="39"/>
      <c r="AA1503" s="17"/>
      <c r="AC1503" s="142"/>
      <c r="AE1503" s="17"/>
      <c r="AG1503" s="66"/>
      <c r="AI1503" s="17"/>
      <c r="AK1503" s="18"/>
    </row>
    <row r="1504" spans="1:41" x14ac:dyDescent="0.25">
      <c r="A1504" s="180">
        <f>IF('##zz500##'!B1504&lt;&gt;"",'##zz500##'!B1504,"")</f>
        <v>41353</v>
      </c>
      <c r="B1504" s="192">
        <v>22974.87</v>
      </c>
      <c r="C1504" s="146">
        <f t="shared" si="63"/>
        <v>2.3533609959984991E-2</v>
      </c>
      <c r="D1504" s="143">
        <f>IF('##zz500##'!K1504="","",IF('##zz500##'!K1504="yes",D1503,IF('##zz500##'!T1504&lt;&gt;0,D1503*(1+'##zz500##'!T1504),D1503*(1+C1504))))</f>
        <v>6.864458755152314</v>
      </c>
      <c r="E1504" s="6">
        <f t="shared" si="61"/>
        <v>0</v>
      </c>
      <c r="F1504" s="17">
        <f>D1504/MAX(D$240:D1504)-1</f>
        <v>-1.3511499091508283E-2</v>
      </c>
      <c r="G1504" s="66">
        <f>IF('##zz500##'!K1504="","",IF('##zz500##'!K1504="no",G1503*(1+E1504),IF('##zz500##'!T1504&lt;&gt;0,G1503*(1+'##zz500##'!T1504),G1503*(1+'##zz500##'!P1504))))</f>
        <v>27.620834688029255</v>
      </c>
      <c r="H1504" s="6">
        <f t="shared" si="62"/>
        <v>-2.6090219221830857E-2</v>
      </c>
      <c r="I1504" s="17">
        <f>G1504/MAX(G$240:G1504)-1</f>
        <v>-3.512511179268063E-2</v>
      </c>
      <c r="N1504" s="20"/>
      <c r="O1504" s="20"/>
      <c r="S1504" s="192"/>
      <c r="Y1504" s="39"/>
      <c r="Z1504" s="39"/>
      <c r="AA1504" s="17"/>
      <c r="AC1504" s="142"/>
      <c r="AE1504" s="17"/>
      <c r="AG1504" s="66"/>
      <c r="AI1504" s="17"/>
      <c r="AK1504" s="18"/>
    </row>
    <row r="1505" spans="1:37" x14ac:dyDescent="0.25">
      <c r="A1505" s="180">
        <f>IF('##zz500##'!B1505&lt;&gt;"",'##zz500##'!B1505,"")</f>
        <v>41354</v>
      </c>
      <c r="B1505" s="192">
        <v>23228.240000000002</v>
      </c>
      <c r="C1505" s="146">
        <f t="shared" si="63"/>
        <v>1.1028136394243049E-2</v>
      </c>
      <c r="D1505" s="143">
        <f>IF('##zz500##'!K1505="","",IF('##zz500##'!K1505="yes",D1504,IF('##zz500##'!T1505&lt;&gt;0,D1504*(1+'##zz500##'!T1505),D1504*(1+C1505))))</f>
        <v>6.864458755152314</v>
      </c>
      <c r="E1505" s="6">
        <f t="shared" si="61"/>
        <v>0</v>
      </c>
      <c r="F1505" s="17">
        <f>D1505/MAX(D$240:D1505)-1</f>
        <v>-1.3511499091508283E-2</v>
      </c>
      <c r="G1505" s="66">
        <f>IF('##zz500##'!K1505="","",IF('##zz500##'!K1505="no",G1504*(1+E1505),IF('##zz500##'!T1505&lt;&gt;0,G1504*(1+'##zz500##'!T1505),G1504*(1+'##zz500##'!P1505))))</f>
        <v>27.269481750525923</v>
      </c>
      <c r="H1505" s="6">
        <f t="shared" si="62"/>
        <v>-1.2720576386332283E-2</v>
      </c>
      <c r="I1505" s="17">
        <f>G1505/MAX(G$240:G1505)-1</f>
        <v>-4.7398876511375643E-2</v>
      </c>
      <c r="N1505" s="20"/>
      <c r="O1505" s="20"/>
      <c r="S1505" s="192"/>
      <c r="Y1505" s="39"/>
      <c r="Z1505" s="39"/>
      <c r="AA1505" s="17"/>
      <c r="AC1505" s="142"/>
      <c r="AE1505" s="17"/>
      <c r="AG1505" s="66"/>
      <c r="AI1505" s="17"/>
      <c r="AK1505" s="18"/>
    </row>
    <row r="1506" spans="1:37" x14ac:dyDescent="0.25">
      <c r="A1506" s="180">
        <f>IF('##zz500##'!B1506&lt;&gt;"",'##zz500##'!B1506,"")</f>
        <v>41355</v>
      </c>
      <c r="B1506" s="192">
        <v>23266.07</v>
      </c>
      <c r="C1506" s="146">
        <f t="shared" si="63"/>
        <v>1.6286210233749099E-3</v>
      </c>
      <c r="D1506" s="143">
        <f>IF('##zz500##'!K1506="","",IF('##zz500##'!K1506="yes",D1505,IF('##zz500##'!T1506&lt;&gt;0,D1505*(1+'##zz500##'!T1506),D1505*(1+C1506))))</f>
        <v>6.864458755152314</v>
      </c>
      <c r="E1506" s="6">
        <f t="shared" si="61"/>
        <v>0</v>
      </c>
      <c r="F1506" s="17">
        <f>D1506/MAX(D$240:D1506)-1</f>
        <v>-1.3511499091508283E-2</v>
      </c>
      <c r="G1506" s="66">
        <f>IF('##zz500##'!K1506="","",IF('##zz500##'!K1506="no",G1505*(1+E1506),IF('##zz500##'!T1506&lt;&gt;0,G1505*(1+'##zz500##'!T1506),G1505*(1+'##zz500##'!P1506))))</f>
        <v>27.204384005585862</v>
      </c>
      <c r="H1506" s="6">
        <f t="shared" si="62"/>
        <v>-2.3872013973571526E-3</v>
      </c>
      <c r="I1506" s="17">
        <f>G1506/MAX(G$240:G1506)-1</f>
        <v>-4.9672927244491683E-2</v>
      </c>
      <c r="N1506" s="20"/>
      <c r="O1506" s="20"/>
      <c r="S1506" s="192"/>
      <c r="Y1506" s="39"/>
      <c r="Z1506" s="39"/>
      <c r="AA1506" s="17"/>
      <c r="AC1506" s="142"/>
      <c r="AE1506" s="17"/>
      <c r="AG1506" s="66"/>
      <c r="AI1506" s="17"/>
      <c r="AK1506" s="18"/>
    </row>
    <row r="1507" spans="1:37" x14ac:dyDescent="0.25">
      <c r="A1507" s="180">
        <f>IF('##zz500##'!B1507&lt;&gt;"",'##zz500##'!B1507,"")</f>
        <v>41358</v>
      </c>
      <c r="B1507" s="192">
        <v>23302.87</v>
      </c>
      <c r="C1507" s="146">
        <f t="shared" si="63"/>
        <v>1.5817024534010571E-3</v>
      </c>
      <c r="D1507" s="143">
        <f>IF('##zz500##'!K1507="","",IF('##zz500##'!K1507="yes",D1506,IF('##zz500##'!T1507&lt;&gt;0,D1506*(1+'##zz500##'!T1507),D1506*(1+C1507))))</f>
        <v>6.851425407557219</v>
      </c>
      <c r="E1507" s="6">
        <f t="shared" si="61"/>
        <v>-1.8986708289728815E-3</v>
      </c>
      <c r="F1507" s="17">
        <f>D1507/MAX(D$240:D1507)-1</f>
        <v>-1.5384516031300421E-2</v>
      </c>
      <c r="G1507" s="66">
        <f>IF('##zz500##'!K1507="","",IF('##zz500##'!K1507="no",G1506*(1+E1507),IF('##zz500##'!T1507&lt;&gt;0,G1506*(1+'##zz500##'!T1507),G1506*(1+'##zz500##'!P1507))))</f>
        <v>27.152731835254279</v>
      </c>
      <c r="H1507" s="6">
        <f t="shared" si="62"/>
        <v>-1.8986708289728815E-3</v>
      </c>
      <c r="I1507" s="17">
        <f>G1507/MAX(G$240:G1507)-1</f>
        <v>-5.1477285535515782E-2</v>
      </c>
      <c r="N1507" s="20"/>
      <c r="O1507" s="20"/>
      <c r="S1507" s="192"/>
      <c r="Y1507" s="39"/>
      <c r="Z1507" s="39"/>
      <c r="AA1507" s="17"/>
      <c r="AC1507" s="142"/>
      <c r="AE1507" s="17"/>
      <c r="AG1507" s="66"/>
      <c r="AI1507" s="17"/>
      <c r="AK1507" s="18"/>
    </row>
    <row r="1508" spans="1:37" x14ac:dyDescent="0.25">
      <c r="A1508" s="180">
        <f>IF('##zz500##'!B1508&lt;&gt;"",'##zz500##'!B1508,"")</f>
        <v>41359</v>
      </c>
      <c r="B1508" s="192">
        <v>22870.400000000001</v>
      </c>
      <c r="C1508" s="146">
        <f t="shared" si="63"/>
        <v>-1.855865822536007E-2</v>
      </c>
      <c r="D1508" s="143">
        <f>IF('##zz500##'!K1508="","",IF('##zz500##'!K1508="yes",D1507,IF('##zz500##'!T1508&lt;&gt;0,D1507*(1+'##zz500##'!T1508),D1507*(1+C1508))))</f>
        <v>6.851425407557219</v>
      </c>
      <c r="E1508" s="6">
        <f t="shared" si="61"/>
        <v>0</v>
      </c>
      <c r="F1508" s="17">
        <f>D1508/MAX(D$240:D1508)-1</f>
        <v>-1.5384516031300421E-2</v>
      </c>
      <c r="G1508" s="66">
        <f>IF('##zz500##'!K1508="","",IF('##zz500##'!K1508="no",G1507*(1+E1508),IF('##zz500##'!T1508&lt;&gt;0,G1507*(1+'##zz500##'!T1508),G1507*(1+'##zz500##'!P1508))))</f>
        <v>27.340749277681148</v>
      </c>
      <c r="H1508" s="6">
        <f t="shared" si="62"/>
        <v>6.9244392633360796E-3</v>
      </c>
      <c r="I1508" s="17">
        <f>G1508/MAX(G$240:G1508)-1</f>
        <v>-4.4909297609311838E-2</v>
      </c>
      <c r="N1508" s="20"/>
      <c r="O1508" s="20"/>
      <c r="S1508" s="192"/>
      <c r="Y1508" s="39"/>
      <c r="Z1508" s="39"/>
      <c r="AA1508" s="17"/>
      <c r="AC1508" s="142"/>
      <c r="AE1508" s="17"/>
      <c r="AF1508" s="14"/>
      <c r="AG1508" s="66"/>
      <c r="AI1508" s="17"/>
      <c r="AJ1508" s="14"/>
      <c r="AK1508" s="18"/>
    </row>
    <row r="1509" spans="1:37" x14ac:dyDescent="0.25">
      <c r="A1509" s="180">
        <f>IF('##zz500##'!B1509&lt;&gt;"",'##zz500##'!B1509,"")</f>
        <v>41360</v>
      </c>
      <c r="B1509" s="192">
        <v>22990.98</v>
      </c>
      <c r="C1509" s="146">
        <f t="shared" si="63"/>
        <v>5.2723170561073118E-3</v>
      </c>
      <c r="D1509" s="143">
        <f>IF('##zz500##'!K1509="","",IF('##zz500##'!K1509="yes",D1508,IF('##zz500##'!T1509&lt;&gt;0,D1508*(1+'##zz500##'!T1509),D1508*(1+C1509))))</f>
        <v>6.851425407557219</v>
      </c>
      <c r="E1509" s="6">
        <f t="shared" si="61"/>
        <v>0</v>
      </c>
      <c r="F1509" s="17">
        <f>D1509/MAX(D$240:D1509)-1</f>
        <v>-1.5384516031300421E-2</v>
      </c>
      <c r="G1509" s="66">
        <f>IF('##zz500##'!K1509="","",IF('##zz500##'!K1509="no",G1508*(1+E1509),IF('##zz500##'!T1509&lt;&gt;0,G1508*(1+'##zz500##'!T1509),G1508*(1+'##zz500##'!P1509))))</f>
        <v>27.096877866993086</v>
      </c>
      <c r="H1509" s="6">
        <f t="shared" si="62"/>
        <v>-8.9197047312503663E-3</v>
      </c>
      <c r="I1509" s="17">
        <f>G1509/MAX(G$240:G1509)-1</f>
        <v>-5.3428424666199237E-2</v>
      </c>
      <c r="N1509" s="20"/>
      <c r="O1509" s="20"/>
      <c r="S1509" s="192"/>
      <c r="Y1509" s="39"/>
      <c r="Z1509" s="39"/>
      <c r="AA1509" s="17"/>
      <c r="AC1509" s="142"/>
      <c r="AE1509" s="17"/>
      <c r="AG1509" s="66"/>
      <c r="AI1509" s="17"/>
      <c r="AK1509" s="18"/>
    </row>
    <row r="1510" spans="1:37" x14ac:dyDescent="0.25">
      <c r="A1510" s="180">
        <f>IF('##zz500##'!B1510&lt;&gt;"",'##zz500##'!B1510,"")</f>
        <v>41361</v>
      </c>
      <c r="B1510" s="192">
        <v>22230.09</v>
      </c>
      <c r="C1510" s="146">
        <f t="shared" si="63"/>
        <v>-3.3095152968685926E-2</v>
      </c>
      <c r="D1510" s="143">
        <f>IF('##zz500##'!K1510="","",IF('##zz500##'!K1510="yes",D1509,IF('##zz500##'!T1510&lt;&gt;0,D1509*(1+'##zz500##'!T1510),D1509*(1+C1510))))</f>
        <v>6.851425407557219</v>
      </c>
      <c r="E1510" s="6">
        <f t="shared" si="61"/>
        <v>0</v>
      </c>
      <c r="F1510" s="17">
        <f>D1510/MAX(D$240:D1510)-1</f>
        <v>-1.5384516031300421E-2</v>
      </c>
      <c r="G1510" s="66">
        <f>IF('##zz500##'!K1510="","",IF('##zz500##'!K1510="no",G1509*(1+E1510),IF('##zz500##'!T1510&lt;&gt;0,G1509*(1+'##zz500##'!T1510),G1509*(1+'##zz500##'!P1510))))</f>
        <v>27.884704643778303</v>
      </c>
      <c r="H1510" s="6">
        <f t="shared" si="62"/>
        <v>2.90744483793417E-2</v>
      </c>
      <c r="I1510" s="17">
        <f>G1510/MAX(G$240:G1510)-1</f>
        <v>-2.5907378261804559E-2</v>
      </c>
      <c r="N1510" s="20"/>
      <c r="O1510" s="20"/>
      <c r="S1510" s="192"/>
      <c r="Y1510" s="39"/>
      <c r="Z1510" s="39"/>
      <c r="AA1510" s="17"/>
      <c r="AC1510" s="142"/>
      <c r="AE1510" s="17"/>
      <c r="AG1510" s="66"/>
      <c r="AI1510" s="17"/>
      <c r="AK1510" s="18"/>
    </row>
    <row r="1511" spans="1:37" x14ac:dyDescent="0.25">
      <c r="A1511" s="180">
        <f>IF('##zz500##'!B1511&lt;&gt;"",'##zz500##'!B1511,"")</f>
        <v>41362</v>
      </c>
      <c r="B1511" s="192">
        <v>22102.26</v>
      </c>
      <c r="C1511" s="146">
        <f t="shared" si="63"/>
        <v>-5.750314101292564E-3</v>
      </c>
      <c r="D1511" s="143">
        <f>IF('##zz500##'!K1511="","",IF('##zz500##'!K1511="yes",D1510,IF('##zz500##'!T1511&lt;&gt;0,D1510*(1+'##zz500##'!T1511),D1510*(1+C1511))))</f>
        <v>6.851425407557219</v>
      </c>
      <c r="E1511" s="6">
        <f t="shared" si="61"/>
        <v>0</v>
      </c>
      <c r="F1511" s="17">
        <f>D1511/MAX(D$240:D1511)-1</f>
        <v>-1.5384516031300421E-2</v>
      </c>
      <c r="G1511" s="66">
        <f>IF('##zz500##'!K1511="","",IF('##zz500##'!K1511="no",G1510*(1+E1511),IF('##zz500##'!T1511&lt;&gt;0,G1510*(1+'##zz500##'!T1511),G1510*(1+'##zz500##'!P1511))))</f>
        <v>27.898448996570842</v>
      </c>
      <c r="H1511" s="6">
        <f t="shared" si="62"/>
        <v>4.9289934995266904E-4</v>
      </c>
      <c r="I1511" s="17">
        <f>G1511/MAX(G$240:G1511)-1</f>
        <v>-2.5427248641756162E-2</v>
      </c>
      <c r="N1511" s="20"/>
      <c r="O1511" s="20"/>
      <c r="S1511" s="192"/>
      <c r="Y1511" s="39"/>
      <c r="Z1511" s="39"/>
      <c r="AA1511" s="17"/>
      <c r="AC1511" s="142"/>
      <c r="AE1511" s="17"/>
      <c r="AG1511" s="66"/>
      <c r="AI1511" s="17"/>
      <c r="AK1511" s="18"/>
    </row>
    <row r="1512" spans="1:37" x14ac:dyDescent="0.25">
      <c r="A1512" s="180">
        <f>IF('##zz500##'!B1512&lt;&gt;"",'##zz500##'!B1512,"")</f>
        <v>41365</v>
      </c>
      <c r="B1512" s="192">
        <v>22248.85</v>
      </c>
      <c r="C1512" s="146">
        <f t="shared" si="63"/>
        <v>6.6323534335401835E-3</v>
      </c>
      <c r="D1512" s="143">
        <f>IF('##zz500##'!K1512="","",IF('##zz500##'!K1512="yes",D1511,IF('##zz500##'!T1512&lt;&gt;0,D1511*(1+'##zz500##'!T1512),D1511*(1+C1512))))</f>
        <v>6.851425407557219</v>
      </c>
      <c r="E1512" s="6">
        <f t="shared" si="61"/>
        <v>0</v>
      </c>
      <c r="F1512" s="17">
        <f>D1512/MAX(D$240:D1512)-1</f>
        <v>-1.5384516031300421E-2</v>
      </c>
      <c r="G1512" s="66">
        <f>IF('##zz500##'!K1512="","",IF('##zz500##'!K1512="no",G1511*(1+E1512),IF('##zz500##'!T1512&lt;&gt;0,G1511*(1+'##zz500##'!T1512),G1511*(1+'##zz500##'!P1512))))</f>
        <v>27.706809422112489</v>
      </c>
      <c r="H1512" s="6">
        <f t="shared" si="62"/>
        <v>-6.869183820287228E-3</v>
      </c>
      <c r="I1512" s="17">
        <f>G1512/MAX(G$240:G1512)-1</f>
        <v>-3.2121768017079E-2</v>
      </c>
      <c r="N1512" s="20"/>
      <c r="O1512" s="20"/>
      <c r="S1512" s="192"/>
      <c r="Y1512" s="39"/>
      <c r="Z1512" s="39"/>
      <c r="AA1512" s="17"/>
      <c r="AC1512" s="142"/>
      <c r="AE1512" s="17"/>
      <c r="AG1512" s="66"/>
      <c r="AI1512" s="17"/>
      <c r="AK1512" s="18"/>
    </row>
    <row r="1513" spans="1:37" x14ac:dyDescent="0.25">
      <c r="A1513" s="180">
        <f>IF('##zz500##'!B1513&lt;&gt;"",'##zz500##'!B1513,"")</f>
        <v>41366</v>
      </c>
      <c r="B1513" s="192">
        <v>21957.06</v>
      </c>
      <c r="C1513" s="146">
        <f t="shared" si="63"/>
        <v>-1.3114835148782866E-2</v>
      </c>
      <c r="D1513" s="143">
        <f>IF('##zz500##'!K1513="","",IF('##zz500##'!K1513="yes",D1512,IF('##zz500##'!T1513&lt;&gt;0,D1512*(1+'##zz500##'!T1513),D1512*(1+C1513))))</f>
        <v>6.851425407557219</v>
      </c>
      <c r="E1513" s="6">
        <f t="shared" si="61"/>
        <v>0</v>
      </c>
      <c r="F1513" s="17">
        <f>D1513/MAX(D$240:D1513)-1</f>
        <v>-1.5384516031300421E-2</v>
      </c>
      <c r="G1513" s="66">
        <f>IF('##zz500##'!K1513="","",IF('##zz500##'!K1513="no",G1512*(1+E1513),IF('##zz500##'!T1513&lt;&gt;0,G1512*(1+'##zz500##'!T1513),G1512*(1+'##zz500##'!P1513))))</f>
        <v>28.045744796782003</v>
      </c>
      <c r="H1513" s="6">
        <f t="shared" si="62"/>
        <v>1.223292691359168E-2</v>
      </c>
      <c r="I1513" s="17">
        <f>G1513/MAX(G$240:G1513)-1</f>
        <v>-2.0281784343975651E-2</v>
      </c>
      <c r="N1513" s="20"/>
      <c r="O1513" s="20"/>
      <c r="S1513" s="192"/>
      <c r="Y1513" s="39"/>
      <c r="Z1513" s="39"/>
      <c r="AA1513" s="17"/>
      <c r="AC1513" s="142"/>
      <c r="AE1513" s="17"/>
      <c r="AG1513" s="66"/>
      <c r="AI1513" s="17"/>
      <c r="AK1513" s="18"/>
    </row>
    <row r="1514" spans="1:37" x14ac:dyDescent="0.25">
      <c r="A1514" s="180">
        <f>IF('##zz500##'!B1514&lt;&gt;"",'##zz500##'!B1514,"")</f>
        <v>41367</v>
      </c>
      <c r="B1514" s="192">
        <v>21661.8</v>
      </c>
      <c r="C1514" s="146">
        <f t="shared" si="63"/>
        <v>-1.3447155493495178E-2</v>
      </c>
      <c r="D1514" s="143">
        <f>IF('##zz500##'!K1514="","",IF('##zz500##'!K1514="yes",D1513,IF('##zz500##'!T1514&lt;&gt;0,D1513*(1+'##zz500##'!T1514),D1513*(1+C1514))))</f>
        <v>6.851425407557219</v>
      </c>
      <c r="E1514" s="6">
        <f t="shared" si="61"/>
        <v>0</v>
      </c>
      <c r="F1514" s="17">
        <f>D1514/MAX(D$240:D1514)-1</f>
        <v>-1.5384516031300421E-2</v>
      </c>
      <c r="G1514" s="66">
        <f>IF('##zz500##'!K1514="","",IF('##zz500##'!K1514="no",G1513*(1+E1514),IF('##zz500##'!T1514&lt;&gt;0,G1513*(1+'##zz500##'!T1514),G1513*(1+'##zz500##'!P1514))))</f>
        <v>28.301539004101635</v>
      </c>
      <c r="H1514" s="6">
        <f t="shared" si="62"/>
        <v>9.1206066793056983E-3</v>
      </c>
      <c r="I1514" s="17">
        <f>G1514/MAX(G$240:G1514)-1</f>
        <v>-1.1346159842425929E-2</v>
      </c>
      <c r="N1514" s="20"/>
      <c r="O1514" s="20"/>
      <c r="S1514" s="192"/>
      <c r="Y1514" s="39"/>
      <c r="Z1514" s="39"/>
      <c r="AA1514" s="17"/>
      <c r="AC1514" s="142"/>
      <c r="AE1514" s="17"/>
      <c r="AG1514" s="66"/>
      <c r="AI1514" s="17"/>
      <c r="AK1514" s="18"/>
    </row>
    <row r="1515" spans="1:37" x14ac:dyDescent="0.25">
      <c r="A1515" s="180">
        <f>IF('##zz500##'!B1515&lt;&gt;"",'##zz500##'!B1515,"")</f>
        <v>41372</v>
      </c>
      <c r="B1515" s="192">
        <v>21618.38</v>
      </c>
      <c r="C1515" s="146">
        <f t="shared" si="63"/>
        <v>-2.0044502303593337E-3</v>
      </c>
      <c r="D1515" s="143">
        <f>IF('##zz500##'!K1515="","",IF('##zz500##'!K1515="yes",D1514,IF('##zz500##'!T1515&lt;&gt;0,D1514*(1+'##zz500##'!T1515),D1514*(1+C1515))))</f>
        <v>6.851425407557219</v>
      </c>
      <c r="E1515" s="6">
        <f t="shared" si="61"/>
        <v>0</v>
      </c>
      <c r="F1515" s="17">
        <f>D1515/MAX(D$240:D1515)-1</f>
        <v>-1.5384516031300421E-2</v>
      </c>
      <c r="G1515" s="66">
        <f>IF('##zz500##'!K1515="","",IF('##zz500##'!K1515="no",G1514*(1+E1515),IF('##zz500##'!T1515&lt;&gt;0,G1514*(1+'##zz500##'!T1515),G1514*(1+'##zz500##'!P1515))))</f>
        <v>28.18574131240663</v>
      </c>
      <c r="H1515" s="6">
        <f t="shared" si="62"/>
        <v>-4.091568719221339E-3</v>
      </c>
      <c r="I1515" s="17">
        <f>G1515/MAX(G$240:G1515)-1</f>
        <v>-1.5391304968952579E-2</v>
      </c>
      <c r="N1515" s="20"/>
      <c r="O1515" s="20"/>
      <c r="S1515" s="192"/>
      <c r="Y1515" s="39"/>
      <c r="Z1515" s="39"/>
      <c r="AA1515" s="17"/>
      <c r="AC1515" s="142"/>
      <c r="AE1515" s="17"/>
      <c r="AG1515" s="66"/>
      <c r="AI1515" s="17"/>
      <c r="AK1515" s="18"/>
    </row>
    <row r="1516" spans="1:37" x14ac:dyDescent="0.25">
      <c r="A1516" s="180">
        <f>IF('##zz500##'!B1516&lt;&gt;"",'##zz500##'!B1516,"")</f>
        <v>41373</v>
      </c>
      <c r="B1516" s="192">
        <v>21776.59</v>
      </c>
      <c r="C1516" s="146">
        <f t="shared" si="63"/>
        <v>7.3183096975812933E-3</v>
      </c>
      <c r="D1516" s="143">
        <f>IF('##zz500##'!K1516="","",IF('##zz500##'!K1516="yes",D1515,IF('##zz500##'!T1516&lt;&gt;0,D1515*(1+'##zz500##'!T1516),D1515*(1+C1516))))</f>
        <v>6.851425407557219</v>
      </c>
      <c r="E1516" s="6">
        <f t="shared" si="61"/>
        <v>0</v>
      </c>
      <c r="F1516" s="17">
        <f>D1516/MAX(D$240:D1516)-1</f>
        <v>-1.5384516031300421E-2</v>
      </c>
      <c r="G1516" s="66">
        <f>IF('##zz500##'!K1516="","",IF('##zz500##'!K1516="no",G1515*(1+E1516),IF('##zz500##'!T1516&lt;&gt;0,G1515*(1+'##zz500##'!T1516),G1515*(1+'##zz500##'!P1516))))</f>
        <v>27.91108334240127</v>
      </c>
      <c r="H1516" s="6">
        <f t="shared" si="62"/>
        <v>-9.7445714469983624E-3</v>
      </c>
      <c r="I1516" s="17">
        <f>G1516/MAX(G$240:G1516)-1</f>
        <v>-2.4985894745018555E-2</v>
      </c>
      <c r="N1516" s="20"/>
      <c r="O1516" s="20"/>
      <c r="S1516" s="192"/>
      <c r="Y1516" s="39"/>
      <c r="Z1516" s="39"/>
      <c r="AA1516" s="17"/>
      <c r="AC1516" s="142"/>
      <c r="AE1516" s="17"/>
      <c r="AG1516" s="66"/>
      <c r="AI1516" s="17"/>
      <c r="AK1516" s="18"/>
    </row>
    <row r="1517" spans="1:37" x14ac:dyDescent="0.25">
      <c r="A1517" s="180">
        <f>IF('##zz500##'!B1517&lt;&gt;"",'##zz500##'!B1517,"")</f>
        <v>41374</v>
      </c>
      <c r="B1517" s="192">
        <v>21714.75</v>
      </c>
      <c r="C1517" s="146">
        <f t="shared" si="63"/>
        <v>-2.8397467188389092E-3</v>
      </c>
      <c r="D1517" s="143">
        <f>IF('##zz500##'!K1517="","",IF('##zz500##'!K1517="yes",D1516,IF('##zz500##'!T1517&lt;&gt;0,D1516*(1+'##zz500##'!T1517),D1516*(1+C1517))))</f>
        <v>6.851425407557219</v>
      </c>
      <c r="E1517" s="6">
        <f t="shared" si="61"/>
        <v>0</v>
      </c>
      <c r="F1517" s="17">
        <f>D1517/MAX(D$240:D1517)-1</f>
        <v>-1.5384516031300421E-2</v>
      </c>
      <c r="G1517" s="66">
        <f>IF('##zz500##'!K1517="","",IF('##zz500##'!K1517="no",G1516*(1+E1517),IF('##zz500##'!T1517&lt;&gt;0,G1516*(1+'##zz500##'!T1517),G1516*(1+'##zz500##'!P1517))))</f>
        <v>27.968617431866409</v>
      </c>
      <c r="H1517" s="6">
        <f t="shared" si="62"/>
        <v>2.0613348740117221E-3</v>
      </c>
      <c r="I1517" s="17">
        <f>G1517/MAX(G$240:G1517)-1</f>
        <v>-2.2976064167203103E-2</v>
      </c>
      <c r="N1517" s="20"/>
      <c r="O1517" s="20"/>
      <c r="S1517" s="192"/>
      <c r="Y1517" s="39"/>
      <c r="Z1517" s="39"/>
      <c r="AA1517" s="17"/>
      <c r="AC1517" s="142"/>
      <c r="AE1517" s="17"/>
      <c r="AG1517" s="66"/>
      <c r="AI1517" s="17"/>
      <c r="AK1517" s="18"/>
    </row>
    <row r="1518" spans="1:37" x14ac:dyDescent="0.25">
      <c r="A1518" s="180">
        <f>IF('##zz500##'!B1518&lt;&gt;"",'##zz500##'!B1518,"")</f>
        <v>41375</v>
      </c>
      <c r="B1518" s="192">
        <v>21841.57</v>
      </c>
      <c r="C1518" s="146">
        <f t="shared" si="63"/>
        <v>5.8402698626509597E-3</v>
      </c>
      <c r="D1518" s="143">
        <f>IF('##zz500##'!K1518="","",IF('##zz500##'!K1518="yes",D1517,IF('##zz500##'!T1518&lt;&gt;0,D1517*(1+'##zz500##'!T1518),D1517*(1+C1518))))</f>
        <v>6.851425407557219</v>
      </c>
      <c r="E1518" s="6">
        <f t="shared" si="61"/>
        <v>0</v>
      </c>
      <c r="F1518" s="17">
        <f>D1518/MAX(D$240:D1518)-1</f>
        <v>-1.5384516031300421E-2</v>
      </c>
      <c r="G1518" s="66">
        <f>IF('##zz500##'!K1518="","",IF('##zz500##'!K1518="no",G1517*(1+E1518),IF('##zz500##'!T1518&lt;&gt;0,G1517*(1+'##zz500##'!T1518),G1517*(1+'##zz500##'!P1518))))</f>
        <v>28.082940448364312</v>
      </c>
      <c r="H1518" s="6">
        <f t="shared" si="62"/>
        <v>4.0875462212746072E-3</v>
      </c>
      <c r="I1518" s="17">
        <f>G1518/MAX(G$240:G1518)-1</f>
        <v>-1.8982433670194809E-2</v>
      </c>
      <c r="N1518" s="20"/>
      <c r="O1518" s="20"/>
      <c r="S1518" s="192"/>
      <c r="Y1518" s="39"/>
      <c r="Z1518" s="39"/>
      <c r="AA1518" s="17"/>
      <c r="AC1518" s="142"/>
      <c r="AE1518" s="17"/>
      <c r="AG1518" s="66"/>
      <c r="AI1518" s="17"/>
      <c r="AK1518" s="18"/>
    </row>
    <row r="1519" spans="1:37" x14ac:dyDescent="0.25">
      <c r="A1519" s="180">
        <f>IF('##zz500##'!B1519&lt;&gt;"",'##zz500##'!B1519,"")</f>
        <v>41376</v>
      </c>
      <c r="B1519" s="192">
        <v>21728.46</v>
      </c>
      <c r="C1519" s="146">
        <f t="shared" si="63"/>
        <v>-5.178657028775846E-3</v>
      </c>
      <c r="D1519" s="143">
        <f>IF('##zz500##'!K1519="","",IF('##zz500##'!K1519="yes",D1518,IF('##zz500##'!T1519&lt;&gt;0,D1518*(1+'##zz500##'!T1519),D1518*(1+C1519))))</f>
        <v>6.851425407557219</v>
      </c>
      <c r="E1519" s="6">
        <f t="shared" si="61"/>
        <v>0</v>
      </c>
      <c r="F1519" s="17">
        <f>D1519/MAX(D$240:D1519)-1</f>
        <v>-1.5384516031300421E-2</v>
      </c>
      <c r="G1519" s="66">
        <f>IF('##zz500##'!K1519="","",IF('##zz500##'!K1519="no",G1518*(1+E1519),IF('##zz500##'!T1519&lt;&gt;0,G1518*(1+'##zz500##'!T1519),G1518*(1+'##zz500##'!P1519))))</f>
        <v>28.318385552934878</v>
      </c>
      <c r="H1519" s="6">
        <f t="shared" si="62"/>
        <v>8.3839192339376645E-3</v>
      </c>
      <c r="I1519" s="17">
        <f>G1519/MAX(G$240:G1519)-1</f>
        <v>-1.075766162701175E-2</v>
      </c>
      <c r="N1519" s="20"/>
      <c r="O1519" s="20"/>
      <c r="S1519" s="192"/>
      <c r="Y1519" s="39"/>
      <c r="Z1519" s="39"/>
      <c r="AA1519" s="17"/>
      <c r="AC1519" s="142"/>
      <c r="AE1519" s="17"/>
      <c r="AG1519" s="66"/>
      <c r="AI1519" s="17"/>
      <c r="AK1519" s="18"/>
    </row>
    <row r="1520" spans="1:37" x14ac:dyDescent="0.25">
      <c r="A1520" s="180">
        <f>IF('##zz500##'!B1520&lt;&gt;"",'##zz500##'!B1520,"")</f>
        <v>41379</v>
      </c>
      <c r="B1520" s="192">
        <v>21348.95</v>
      </c>
      <c r="C1520" s="146">
        <f t="shared" si="63"/>
        <v>-1.7466033027651262E-2</v>
      </c>
      <c r="D1520" s="143">
        <f>IF('##zz500##'!K1520="","",IF('##zz500##'!K1520="yes",D1519,IF('##zz500##'!T1520&lt;&gt;0,D1519*(1+'##zz500##'!T1520),D1519*(1+C1520))))</f>
        <v>6.851425407557219</v>
      </c>
      <c r="E1520" s="6">
        <f t="shared" si="61"/>
        <v>0</v>
      </c>
      <c r="F1520" s="17">
        <f>D1520/MAX(D$240:D1520)-1</f>
        <v>-1.5384516031300421E-2</v>
      </c>
      <c r="G1520" s="66">
        <f>IF('##zz500##'!K1520="","",IF('##zz500##'!K1520="no",G1519*(1+E1520),IF('##zz500##'!T1520&lt;&gt;0,G1519*(1+'##zz500##'!T1520),G1519*(1+'##zz500##'!P1520))))</f>
        <v>28.716066945092948</v>
      </c>
      <c r="H1520" s="6">
        <f t="shared" si="62"/>
        <v>1.4043222605847117E-2</v>
      </c>
      <c r="I1520" s="17">
        <f>G1520/MAX(G$240:G1520)-1</f>
        <v>0</v>
      </c>
      <c r="N1520" s="20"/>
      <c r="O1520" s="20"/>
      <c r="S1520" s="192"/>
      <c r="Y1520" s="39"/>
      <c r="Z1520" s="39"/>
      <c r="AA1520" s="17"/>
      <c r="AC1520" s="142"/>
      <c r="AE1520" s="17"/>
      <c r="AG1520" s="66"/>
      <c r="AI1520" s="17"/>
      <c r="AK1520" s="18"/>
    </row>
    <row r="1521" spans="1:37" x14ac:dyDescent="0.25">
      <c r="A1521" s="180">
        <f>IF('##zz500##'!B1521&lt;&gt;"",'##zz500##'!B1521,"")</f>
        <v>41380</v>
      </c>
      <c r="B1521" s="192">
        <v>21617.65</v>
      </c>
      <c r="C1521" s="146">
        <f t="shared" si="63"/>
        <v>1.2586099082156244E-2</v>
      </c>
      <c r="D1521" s="143">
        <f>IF('##zz500##'!K1521="","",IF('##zz500##'!K1521="yes",D1520,IF('##zz500##'!T1521&lt;&gt;0,D1520*(1+'##zz500##'!T1521),D1520*(1+C1521))))</f>
        <v>6.851425407557219</v>
      </c>
      <c r="E1521" s="6">
        <f t="shared" si="61"/>
        <v>0</v>
      </c>
      <c r="F1521" s="17">
        <f>D1521/MAX(D$240:D1521)-1</f>
        <v>-1.5384516031300421E-2</v>
      </c>
      <c r="G1521" s="66">
        <f>IF('##zz500##'!K1521="","",IF('##zz500##'!K1521="no",G1520*(1+E1521),IF('##zz500##'!T1521&lt;&gt;0,G1520*(1+'##zz500##'!T1521),G1520*(1+'##zz500##'!P1521))))</f>
        <v>28.405212528127528</v>
      </c>
      <c r="H1521" s="6">
        <f t="shared" si="62"/>
        <v>-1.0825104202458968E-2</v>
      </c>
      <c r="I1521" s="17">
        <f>G1521/MAX(G$240:G1521)-1</f>
        <v>-1.0825104202458968E-2</v>
      </c>
      <c r="N1521" s="20"/>
      <c r="O1521" s="20"/>
      <c r="S1521" s="192"/>
      <c r="Y1521" s="39"/>
      <c r="Z1521" s="39"/>
      <c r="AA1521" s="17"/>
      <c r="AC1521" s="142"/>
      <c r="AE1521" s="17"/>
      <c r="AG1521" s="66"/>
      <c r="AI1521" s="17"/>
      <c r="AK1521" s="18"/>
    </row>
    <row r="1522" spans="1:37" x14ac:dyDescent="0.25">
      <c r="A1522" s="180">
        <f>IF('##zz500##'!B1522&lt;&gt;"",'##zz500##'!B1522,"")</f>
        <v>41381</v>
      </c>
      <c r="B1522" s="192">
        <v>21708.35</v>
      </c>
      <c r="C1522" s="146">
        <f t="shared" si="63"/>
        <v>4.19564568766706E-3</v>
      </c>
      <c r="D1522" s="143">
        <f>IF('##zz500##'!K1522="","",IF('##zz500##'!K1522="yes",D1521,IF('##zz500##'!T1522&lt;&gt;0,D1521*(1+'##zz500##'!T1522),D1521*(1+C1522))))</f>
        <v>6.851425407557219</v>
      </c>
      <c r="E1522" s="6">
        <f t="shared" ref="E1522:E1585" si="64">D1522/D1521-1</f>
        <v>0</v>
      </c>
      <c r="F1522" s="17">
        <f>D1522/MAX(D$240:D1522)-1</f>
        <v>-1.5384516031300421E-2</v>
      </c>
      <c r="G1522" s="66">
        <f>IF('##zz500##'!K1522="","",IF('##zz500##'!K1522="no",G1521*(1+E1522),IF('##zz500##'!T1522&lt;&gt;0,G1521*(1+'##zz500##'!T1522),G1521*(1+'##zz500##'!P1522))))</f>
        <v>28.158866318290556</v>
      </c>
      <c r="H1522" s="6">
        <f t="shared" ref="H1522:H1585" si="65">G1522/G1521-1</f>
        <v>-8.6725705570072087E-3</v>
      </c>
      <c r="I1522" s="17">
        <f>G1522/MAX(G$240:G1522)-1</f>
        <v>-1.9403793279483494E-2</v>
      </c>
      <c r="N1522" s="20"/>
      <c r="O1522" s="20"/>
      <c r="S1522" s="192"/>
      <c r="Y1522" s="39"/>
      <c r="Z1522" s="39"/>
      <c r="AA1522" s="17"/>
      <c r="AC1522" s="142"/>
      <c r="AE1522" s="17"/>
      <c r="AG1522" s="66"/>
      <c r="AI1522" s="17"/>
      <c r="AK1522" s="18"/>
    </row>
    <row r="1523" spans="1:37" x14ac:dyDescent="0.25">
      <c r="A1523" s="180">
        <f>IF('##zz500##'!B1523&lt;&gt;"",'##zz500##'!B1523,"")</f>
        <v>41382</v>
      </c>
      <c r="B1523" s="192">
        <v>21893.74</v>
      </c>
      <c r="C1523" s="146">
        <f t="shared" si="63"/>
        <v>8.540031831069772E-3</v>
      </c>
      <c r="D1523" s="143">
        <f>IF('##zz500##'!K1523="","",IF('##zz500##'!K1523="yes",D1522,IF('##zz500##'!T1523&lt;&gt;0,D1522*(1+'##zz500##'!T1523),D1522*(1+C1523))))</f>
        <v>6.851425407557219</v>
      </c>
      <c r="E1523" s="6">
        <f t="shared" si="64"/>
        <v>0</v>
      </c>
      <c r="F1523" s="17">
        <f>D1523/MAX(D$240:D1523)-1</f>
        <v>-1.5384516031300421E-2</v>
      </c>
      <c r="G1523" s="66">
        <f>IF('##zz500##'!K1523="","",IF('##zz500##'!K1523="no",G1522*(1+E1523),IF('##zz500##'!T1523&lt;&gt;0,G1522*(1+'##zz500##'!T1523),G1522*(1+'##zz500##'!P1523))))</f>
        <v>28.071478952634894</v>
      </c>
      <c r="H1523" s="6">
        <f t="shared" si="65"/>
        <v>-3.1033694562803138E-3</v>
      </c>
      <c r="I1523" s="17">
        <f>G1523/MAX(G$240:G1523)-1</f>
        <v>-2.2446945596364176E-2</v>
      </c>
      <c r="N1523" s="20"/>
      <c r="O1523" s="20"/>
      <c r="S1523" s="192"/>
      <c r="Y1523" s="39"/>
      <c r="Z1523" s="39"/>
      <c r="AA1523" s="17"/>
      <c r="AC1523" s="142"/>
      <c r="AE1523" s="17"/>
      <c r="AG1523" s="66"/>
      <c r="AI1523" s="17"/>
      <c r="AK1523" s="18"/>
    </row>
    <row r="1524" spans="1:37" x14ac:dyDescent="0.25">
      <c r="A1524" s="180">
        <f>IF('##zz500##'!B1524&lt;&gt;"",'##zz500##'!B1524,"")</f>
        <v>41383</v>
      </c>
      <c r="B1524" s="192">
        <v>22141.43</v>
      </c>
      <c r="C1524" s="146">
        <f t="shared" si="63"/>
        <v>1.1313279503638807E-2</v>
      </c>
      <c r="D1524" s="143">
        <f>IF('##zz500##'!K1524="","",IF('##zz500##'!K1524="yes",D1523,IF('##zz500##'!T1524&lt;&gt;0,D1523*(1+'##zz500##'!T1524),D1523*(1+C1524))))</f>
        <v>6.851425407557219</v>
      </c>
      <c r="E1524" s="6">
        <f t="shared" si="64"/>
        <v>0</v>
      </c>
      <c r="F1524" s="17">
        <f>D1524/MAX(D$240:D1524)-1</f>
        <v>-1.5384516031300421E-2</v>
      </c>
      <c r="G1524" s="66">
        <f>IF('##zz500##'!K1524="","",IF('##zz500##'!K1524="no",G1523*(1+E1524),IF('##zz500##'!T1524&lt;&gt;0,G1523*(1+'##zz500##'!T1524),G1523*(1+'##zz500##'!P1524))))</f>
        <v>27.479133933266322</v>
      </c>
      <c r="H1524" s="6">
        <f t="shared" si="65"/>
        <v>-2.1101311418897373E-2</v>
      </c>
      <c r="I1524" s="17">
        <f>G1524/MAX(G$240:G1524)-1</f>
        <v>-4.3074597025829608E-2</v>
      </c>
      <c r="N1524" s="20"/>
      <c r="O1524" s="20"/>
      <c r="S1524" s="192"/>
      <c r="Y1524" s="39"/>
      <c r="Z1524" s="39"/>
      <c r="AA1524" s="17"/>
      <c r="AC1524" s="142"/>
      <c r="AE1524" s="17"/>
      <c r="AG1524" s="66"/>
      <c r="AI1524" s="17"/>
      <c r="AK1524" s="18"/>
    </row>
    <row r="1525" spans="1:37" x14ac:dyDescent="0.25">
      <c r="A1525" s="180">
        <f>IF('##zz500##'!B1525&lt;&gt;"",'##zz500##'!B1525,"")</f>
        <v>41386</v>
      </c>
      <c r="B1525" s="192">
        <v>22382.04</v>
      </c>
      <c r="C1525" s="146">
        <f t="shared" si="63"/>
        <v>1.0866958457516063E-2</v>
      </c>
      <c r="D1525" s="143">
        <f>IF('##zz500##'!K1525="","",IF('##zz500##'!K1525="yes",D1524,IF('##zz500##'!T1525&lt;&gt;0,D1524*(1+'##zz500##'!T1525),D1524*(1+C1525))))</f>
        <v>6.851425407557219</v>
      </c>
      <c r="E1525" s="6">
        <f t="shared" si="64"/>
        <v>0</v>
      </c>
      <c r="F1525" s="17">
        <f>D1525/MAX(D$240:D1525)-1</f>
        <v>-1.5384516031300421E-2</v>
      </c>
      <c r="G1525" s="66">
        <f>IF('##zz500##'!K1525="","",IF('##zz500##'!K1525="no",G1524*(1+E1525),IF('##zz500##'!T1525&lt;&gt;0,G1524*(1+'##zz500##'!T1525),G1524*(1+'##zz500##'!P1525))))</f>
        <v>27.350356449080142</v>
      </c>
      <c r="H1525" s="6">
        <f t="shared" si="65"/>
        <v>-4.6863734679164493E-3</v>
      </c>
      <c r="I1525" s="17">
        <f>G1525/MAX(G$240:G1525)-1</f>
        <v>-4.7559106845103005E-2</v>
      </c>
      <c r="N1525" s="20"/>
      <c r="O1525" s="20"/>
      <c r="S1525" s="192"/>
      <c r="Y1525" s="39"/>
      <c r="Z1525" s="39"/>
      <c r="AA1525" s="17"/>
      <c r="AC1525" s="142"/>
      <c r="AE1525" s="17"/>
      <c r="AG1525" s="66"/>
      <c r="AI1525" s="17"/>
      <c r="AK1525" s="18"/>
    </row>
    <row r="1526" spans="1:37" x14ac:dyDescent="0.25">
      <c r="A1526" s="180">
        <f>IF('##zz500##'!B1526&lt;&gt;"",'##zz500##'!B1526,"")</f>
        <v>41387</v>
      </c>
      <c r="B1526" s="192">
        <v>21817.05</v>
      </c>
      <c r="C1526" s="146">
        <f t="shared" si="63"/>
        <v>-2.524300733981355E-2</v>
      </c>
      <c r="D1526" s="143">
        <f>IF('##zz500##'!K1526="","",IF('##zz500##'!K1526="yes",D1525,IF('##zz500##'!T1526&lt;&gt;0,D1525*(1+'##zz500##'!T1526),D1525*(1+C1526))))</f>
        <v>6.851425407557219</v>
      </c>
      <c r="E1526" s="6">
        <f t="shared" si="64"/>
        <v>0</v>
      </c>
      <c r="F1526" s="17">
        <f>D1526/MAX(D$240:D1526)-1</f>
        <v>-1.5384516031300421E-2</v>
      </c>
      <c r="G1526" s="66">
        <f>IF('##zz500##'!K1526="","",IF('##zz500##'!K1526="no",G1525*(1+E1526),IF('##zz500##'!T1526&lt;&gt;0,G1525*(1+'##zz500##'!T1526),G1525*(1+'##zz500##'!P1526))))</f>
        <v>28.09159081477431</v>
      </c>
      <c r="H1526" s="6">
        <f t="shared" si="65"/>
        <v>2.710145175161327E-2</v>
      </c>
      <c r="I1526" s="17">
        <f>G1526/MAX(G$240:G1526)-1</f>
        <v>-2.174657593300211E-2</v>
      </c>
      <c r="N1526" s="20"/>
      <c r="O1526" s="20"/>
      <c r="S1526" s="192"/>
      <c r="Y1526" s="39"/>
      <c r="Z1526" s="39"/>
      <c r="AA1526" s="17"/>
      <c r="AC1526" s="142"/>
      <c r="AE1526" s="17"/>
      <c r="AG1526" s="66"/>
      <c r="AI1526" s="17"/>
      <c r="AK1526" s="18"/>
    </row>
    <row r="1527" spans="1:37" x14ac:dyDescent="0.25">
      <c r="A1527" s="180">
        <f>IF('##zz500##'!B1527&lt;&gt;"",'##zz500##'!B1527,"")</f>
        <v>41388</v>
      </c>
      <c r="B1527" s="192">
        <v>22391.78</v>
      </c>
      <c r="C1527" s="146">
        <f t="shared" si="63"/>
        <v>2.6343158217999152E-2</v>
      </c>
      <c r="D1527" s="143">
        <f>IF('##zz500##'!K1527="","",IF('##zz500##'!K1527="yes",D1526,IF('##zz500##'!T1527&lt;&gt;0,D1526*(1+'##zz500##'!T1527),D1526*(1+C1527))))</f>
        <v>6.851425407557219</v>
      </c>
      <c r="E1527" s="6">
        <f t="shared" si="64"/>
        <v>0</v>
      </c>
      <c r="F1527" s="17">
        <f>D1527/MAX(D$240:D1527)-1</f>
        <v>-1.5384516031300421E-2</v>
      </c>
      <c r="G1527" s="66">
        <f>IF('##zz500##'!K1527="","",IF('##zz500##'!K1527="no",G1526*(1+E1527),IF('##zz500##'!T1527&lt;&gt;0,G1526*(1+'##zz500##'!T1527),G1526*(1+'##zz500##'!P1527))))</f>
        <v>27.531477490621334</v>
      </c>
      <c r="H1527" s="6">
        <f t="shared" si="65"/>
        <v>-1.9938825388927217E-2</v>
      </c>
      <c r="I1527" s="17">
        <f>G1527/MAX(G$240:G1527)-1</f>
        <v>-4.125180014159413E-2</v>
      </c>
      <c r="N1527" s="20"/>
      <c r="O1527" s="20"/>
      <c r="S1527" s="192"/>
      <c r="Y1527" s="39"/>
      <c r="Z1527" s="39"/>
      <c r="AA1527" s="17"/>
      <c r="AC1527" s="142"/>
      <c r="AE1527" s="17"/>
      <c r="AG1527" s="66"/>
      <c r="AI1527" s="17"/>
      <c r="AK1527" s="18"/>
    </row>
    <row r="1528" spans="1:37" x14ac:dyDescent="0.25">
      <c r="A1528" s="180">
        <f>IF('##zz500##'!B1528&lt;&gt;"",'##zz500##'!B1528,"")</f>
        <v>41389</v>
      </c>
      <c r="B1528" s="192">
        <v>22134.92</v>
      </c>
      <c r="C1528" s="146">
        <f t="shared" si="63"/>
        <v>-1.147117379681295E-2</v>
      </c>
      <c r="D1528" s="143">
        <f>IF('##zz500##'!K1528="","",IF('##zz500##'!K1528="yes",D1527,IF('##zz500##'!T1528&lt;&gt;0,D1527*(1+'##zz500##'!T1528),D1527*(1+C1528))))</f>
        <v>6.851425407557219</v>
      </c>
      <c r="E1528" s="6">
        <f t="shared" si="64"/>
        <v>0</v>
      </c>
      <c r="F1528" s="17">
        <f>D1528/MAX(D$240:D1528)-1</f>
        <v>-1.5384516031300421E-2</v>
      </c>
      <c r="G1528" s="66">
        <f>IF('##zz500##'!K1528="","",IF('##zz500##'!K1528="no",G1527*(1+E1528),IF('##zz500##'!T1528&lt;&gt;0,G1527*(1+'##zz500##'!T1528),G1527*(1+'##zz500##'!P1528))))</f>
        <v>27.951571980953382</v>
      </c>
      <c r="H1528" s="6">
        <f t="shared" si="65"/>
        <v>1.5258697629836782E-2</v>
      </c>
      <c r="I1528" s="17">
        <f>G1528/MAX(G$240:G1528)-1</f>
        <v>-2.6622551256804461E-2</v>
      </c>
      <c r="N1528" s="20"/>
      <c r="O1528" s="20"/>
      <c r="S1528" s="192"/>
      <c r="Y1528" s="39"/>
      <c r="Z1528" s="39"/>
      <c r="AA1528" s="17"/>
      <c r="AC1528" s="142"/>
      <c r="AE1528" s="17"/>
      <c r="AF1528" s="14"/>
      <c r="AG1528" s="66"/>
      <c r="AI1528" s="17"/>
      <c r="AJ1528" s="14"/>
      <c r="AK1528" s="18"/>
    </row>
    <row r="1529" spans="1:37" x14ac:dyDescent="0.25">
      <c r="A1529" s="180">
        <f>IF('##zz500##'!B1529&lt;&gt;"",'##zz500##'!B1529,"")</f>
        <v>41390</v>
      </c>
      <c r="B1529" s="192">
        <v>21739.94</v>
      </c>
      <c r="C1529" s="146">
        <f t="shared" si="63"/>
        <v>-1.7844202734864201E-2</v>
      </c>
      <c r="D1529" s="143">
        <f>IF('##zz500##'!K1529="","",IF('##zz500##'!K1529="yes",D1528,IF('##zz500##'!T1529&lt;&gt;0,D1528*(1+'##zz500##'!T1529),D1528*(1+C1529))))</f>
        <v>6.851425407557219</v>
      </c>
      <c r="E1529" s="6">
        <f t="shared" si="64"/>
        <v>0</v>
      </c>
      <c r="F1529" s="17">
        <f>D1529/MAX(D$240:D1529)-1</f>
        <v>-1.5384516031300421E-2</v>
      </c>
      <c r="G1529" s="66">
        <f>IF('##zz500##'!K1529="","",IF('##zz500##'!K1529="no",G1528*(1+E1529),IF('##zz500##'!T1529&lt;&gt;0,G1528*(1+'##zz500##'!T1529),G1528*(1+'##zz500##'!P1529))))</f>
        <v>28.4698906045904</v>
      </c>
      <c r="H1529" s="6">
        <f t="shared" si="65"/>
        <v>1.85434516523868E-2</v>
      </c>
      <c r="I1529" s="17">
        <f>G1529/MAX(G$240:G1529)-1</f>
        <v>-8.5727735965114293E-3</v>
      </c>
      <c r="N1529" s="20"/>
      <c r="O1529" s="20"/>
      <c r="S1529" s="192"/>
      <c r="Y1529" s="39"/>
      <c r="Z1529" s="39"/>
      <c r="AA1529" s="17"/>
      <c r="AC1529" s="142"/>
      <c r="AE1529" s="17"/>
      <c r="AG1529" s="66"/>
      <c r="AI1529" s="17"/>
      <c r="AK1529" s="18"/>
    </row>
    <row r="1530" spans="1:37" x14ac:dyDescent="0.25">
      <c r="A1530" s="180">
        <f>IF('##zz500##'!B1530&lt;&gt;"",'##zz500##'!B1530,"")</f>
        <v>41396</v>
      </c>
      <c r="B1530" s="192">
        <v>21898.95</v>
      </c>
      <c r="C1530" s="146">
        <f t="shared" si="63"/>
        <v>7.3141876196531896E-3</v>
      </c>
      <c r="D1530" s="143">
        <f>IF('##zz500##'!K1530="","",IF('##zz500##'!K1530="yes",D1529,IF('##zz500##'!T1530&lt;&gt;0,D1529*(1+'##zz500##'!T1530),D1529*(1+C1530))))</f>
        <v>6.851425407557219</v>
      </c>
      <c r="E1530" s="6">
        <f t="shared" si="64"/>
        <v>0</v>
      </c>
      <c r="F1530" s="17">
        <f>D1530/MAX(D$240:D1530)-1</f>
        <v>-1.5384516031300421E-2</v>
      </c>
      <c r="G1530" s="66">
        <f>IF('##zz500##'!K1530="","",IF('##zz500##'!K1530="no",G1529*(1+E1530),IF('##zz500##'!T1530&lt;&gt;0,G1529*(1+'##zz500##'!T1530),G1529*(1+'##zz500##'!P1530))))</f>
        <v>28.337760325459179</v>
      </c>
      <c r="H1530" s="6">
        <f t="shared" si="65"/>
        <v>-4.6410532785791103E-3</v>
      </c>
      <c r="I1530" s="17">
        <f>G1530/MAX(G$240:G1530)-1</f>
        <v>-1.3174040176083923E-2</v>
      </c>
      <c r="N1530" s="20"/>
      <c r="O1530" s="20"/>
      <c r="S1530" s="192"/>
      <c r="Y1530" s="39"/>
      <c r="Z1530" s="39"/>
      <c r="AA1530" s="17"/>
      <c r="AC1530" s="142"/>
      <c r="AE1530" s="17"/>
      <c r="AG1530" s="66"/>
      <c r="AI1530" s="17"/>
      <c r="AK1530" s="18"/>
    </row>
    <row r="1531" spans="1:37" x14ac:dyDescent="0.25">
      <c r="A1531" s="180">
        <f>IF('##zz500##'!B1531&lt;&gt;"",'##zz500##'!B1531,"")</f>
        <v>41397</v>
      </c>
      <c r="B1531" s="192">
        <v>22314.58</v>
      </c>
      <c r="C1531" s="146">
        <f t="shared" si="63"/>
        <v>1.8979448786357489E-2</v>
      </c>
      <c r="D1531" s="143">
        <f>IF('##zz500##'!K1531="","",IF('##zz500##'!K1531="yes",D1530,IF('##zz500##'!T1531&lt;&gt;0,D1530*(1+'##zz500##'!T1531),D1530*(1+C1531))))</f>
        <v>6.851425407557219</v>
      </c>
      <c r="E1531" s="6">
        <f t="shared" si="64"/>
        <v>0</v>
      </c>
      <c r="F1531" s="17">
        <f>D1531/MAX(D$240:D1531)-1</f>
        <v>-1.5384516031300421E-2</v>
      </c>
      <c r="G1531" s="66">
        <f>IF('##zz500##'!K1531="","",IF('##zz500##'!K1531="no",G1530*(1+E1531),IF('##zz500##'!T1531&lt;&gt;0,G1530*(1+'##zz500##'!T1531),G1530*(1+'##zz500##'!P1531))))</f>
        <v>27.791340900137627</v>
      </c>
      <c r="H1531" s="6">
        <f t="shared" si="65"/>
        <v>-1.9282378672341283E-2</v>
      </c>
      <c r="I1531" s="17">
        <f>G1531/MAX(G$240:G1531)-1</f>
        <v>-3.2202392017105286E-2</v>
      </c>
      <c r="N1531" s="20"/>
      <c r="O1531" s="20"/>
      <c r="S1531" s="192"/>
      <c r="Y1531" s="39"/>
      <c r="Z1531" s="39"/>
      <c r="AA1531" s="17"/>
      <c r="AC1531" s="142"/>
      <c r="AE1531" s="17"/>
      <c r="AG1531" s="66"/>
      <c r="AI1531" s="17"/>
      <c r="AK1531" s="18"/>
    </row>
    <row r="1532" spans="1:37" x14ac:dyDescent="0.25">
      <c r="A1532" s="180">
        <f>IF('##zz500##'!B1532&lt;&gt;"",'##zz500##'!B1532,"")</f>
        <v>41400</v>
      </c>
      <c r="B1532" s="192">
        <v>22861.8</v>
      </c>
      <c r="C1532" s="146">
        <f t="shared" si="63"/>
        <v>2.4522980042644749E-2</v>
      </c>
      <c r="D1532" s="143">
        <f>IF('##zz500##'!K1532="","",IF('##zz500##'!K1532="yes",D1531,IF('##zz500##'!T1532&lt;&gt;0,D1531*(1+'##zz500##'!T1532),D1531*(1+C1532))))</f>
        <v>6.851425407557219</v>
      </c>
      <c r="E1532" s="6">
        <f t="shared" si="64"/>
        <v>0</v>
      </c>
      <c r="F1532" s="17">
        <f>D1532/MAX(D$240:D1532)-1</f>
        <v>-1.5384516031300421E-2</v>
      </c>
      <c r="G1532" s="66">
        <f>IF('##zz500##'!K1532="","",IF('##zz500##'!K1532="no",G1531*(1+E1532),IF('##zz500##'!T1532&lt;&gt;0,G1531*(1+'##zz500##'!T1532),G1531*(1+'##zz500##'!P1532))))</f>
        <v>27.473216197794713</v>
      </c>
      <c r="H1532" s="6">
        <f t="shared" si="65"/>
        <v>-1.1446900078914135E-2</v>
      </c>
      <c r="I1532" s="17">
        <f>G1532/MAX(G$240:G1532)-1</f>
        <v>-4.3280674532297558E-2</v>
      </c>
      <c r="N1532" s="20"/>
      <c r="O1532" s="20"/>
      <c r="S1532" s="192"/>
      <c r="Y1532" s="39"/>
      <c r="Z1532" s="39"/>
      <c r="AA1532" s="17"/>
      <c r="AC1532" s="142"/>
      <c r="AE1532" s="17"/>
      <c r="AG1532" s="66"/>
      <c r="AI1532" s="17"/>
      <c r="AK1532" s="18"/>
    </row>
    <row r="1533" spans="1:37" x14ac:dyDescent="0.25">
      <c r="A1533" s="180">
        <f>IF('##zz500##'!B1533&lt;&gt;"",'##zz500##'!B1533,"")</f>
        <v>41401</v>
      </c>
      <c r="B1533" s="192">
        <v>22850.720000000001</v>
      </c>
      <c r="C1533" s="146">
        <f t="shared" si="63"/>
        <v>-4.8465125230723327E-4</v>
      </c>
      <c r="D1533" s="143">
        <f>IF('##zz500##'!K1533="","",IF('##zz500##'!K1533="yes",D1532,IF('##zz500##'!T1533&lt;&gt;0,D1532*(1+'##zz500##'!T1533),D1532*(1+C1533))))</f>
        <v>6.8481048556533564</v>
      </c>
      <c r="E1533" s="6">
        <f t="shared" si="64"/>
        <v>-4.8465125230734429E-4</v>
      </c>
      <c r="F1533" s="17">
        <f>D1533/MAX(D$240:D1533)-1</f>
        <v>-1.5861711158646985E-2</v>
      </c>
      <c r="G1533" s="66">
        <f>IF('##zz500##'!K1533="","",IF('##zz500##'!K1533="no",G1532*(1+E1533),IF('##zz500##'!T1533&lt;&gt;0,G1532*(1+'##zz500##'!T1533),G1532*(1+'##zz500##'!P1533))))</f>
        <v>27.459901269159541</v>
      </c>
      <c r="H1533" s="6">
        <f t="shared" si="65"/>
        <v>-4.8465125230734429E-4</v>
      </c>
      <c r="I1533" s="17">
        <f>G1533/MAX(G$240:G1533)-1</f>
        <v>-4.3744349751492106E-2</v>
      </c>
      <c r="N1533" s="20"/>
      <c r="O1533" s="20"/>
      <c r="S1533" s="192"/>
      <c r="Y1533" s="39"/>
      <c r="Z1533" s="39"/>
      <c r="AA1533" s="17"/>
      <c r="AC1533" s="142"/>
      <c r="AE1533" s="17"/>
      <c r="AG1533" s="66"/>
      <c r="AI1533" s="17"/>
      <c r="AK1533" s="18"/>
    </row>
    <row r="1534" spans="1:37" x14ac:dyDescent="0.25">
      <c r="A1534" s="180">
        <f>IF('##zz500##'!B1534&lt;&gt;"",'##zz500##'!B1534,"")</f>
        <v>41402</v>
      </c>
      <c r="B1534" s="192">
        <v>23333.21</v>
      </c>
      <c r="C1534" s="146">
        <f t="shared" si="63"/>
        <v>2.1114870778688788E-2</v>
      </c>
      <c r="D1534" s="143">
        <f>IF('##zz500##'!K1534="","",IF('##zz500##'!K1534="yes",D1533,IF('##zz500##'!T1534&lt;&gt;0,D1533*(1+'##zz500##'!T1534),D1533*(1+C1534))))</f>
        <v>6.992701704759388</v>
      </c>
      <c r="E1534" s="6">
        <f t="shared" si="64"/>
        <v>2.1114870778688788E-2</v>
      </c>
      <c r="F1534" s="17">
        <f>D1534/MAX(D$240:D1534)-1</f>
        <v>0</v>
      </c>
      <c r="G1534" s="66">
        <f>IF('##zz500##'!K1534="","",IF('##zz500##'!K1534="no",G1533*(1+E1534),IF('##zz500##'!T1534&lt;&gt;0,G1533*(1+'##zz500##'!T1534),G1533*(1+'##zz500##'!P1534))))</f>
        <v>28.039713536053398</v>
      </c>
      <c r="H1534" s="6">
        <f t="shared" si="65"/>
        <v>2.1114870778688788E-2</v>
      </c>
      <c r="I1534" s="17">
        <f>G1534/MAX(G$240:G1534)-1</f>
        <v>-2.3553135265103831E-2</v>
      </c>
      <c r="N1534" s="20"/>
      <c r="O1534" s="20"/>
      <c r="S1534" s="192"/>
      <c r="Y1534" s="39"/>
      <c r="Z1534" s="39"/>
      <c r="AA1534" s="17"/>
      <c r="AC1534" s="142"/>
      <c r="AE1534" s="17"/>
      <c r="AG1534" s="66"/>
      <c r="AI1534" s="17"/>
      <c r="AK1534" s="18"/>
    </row>
    <row r="1535" spans="1:37" x14ac:dyDescent="0.25">
      <c r="A1535" s="180">
        <f>IF('##zz500##'!B1535&lt;&gt;"",'##zz500##'!B1535,"")</f>
        <v>41403</v>
      </c>
      <c r="B1535" s="192">
        <v>23325.15</v>
      </c>
      <c r="C1535" s="146">
        <f t="shared" si="63"/>
        <v>-3.4543039727485958E-4</v>
      </c>
      <c r="D1535" s="143">
        <f>IF('##zz500##'!K1535="","",IF('##zz500##'!K1535="yes",D1534,IF('##zz500##'!T1535&lt;&gt;0,D1534*(1+'##zz500##'!T1535),D1534*(1+C1535))))</f>
        <v>6.9902862130314887</v>
      </c>
      <c r="E1535" s="6">
        <f t="shared" si="64"/>
        <v>-3.4543039727485958E-4</v>
      </c>
      <c r="F1535" s="17">
        <f>D1535/MAX(D$240:D1535)-1</f>
        <v>-3.4543039727485958E-4</v>
      </c>
      <c r="G1535" s="66">
        <f>IF('##zz500##'!K1535="","",IF('##zz500##'!K1535="no",G1534*(1+E1535),IF('##zz500##'!T1535&lt;&gt;0,G1534*(1+'##zz500##'!T1535),G1534*(1+'##zz500##'!P1535))))</f>
        <v>28.030027766667168</v>
      </c>
      <c r="H1535" s="6">
        <f t="shared" si="65"/>
        <v>-3.4543039727474856E-4</v>
      </c>
      <c r="I1535" s="17">
        <f>G1535/MAX(G$240:G1535)-1</f>
        <v>-2.3890429693506854E-2</v>
      </c>
      <c r="N1535" s="20"/>
      <c r="O1535" s="20"/>
      <c r="S1535" s="192"/>
      <c r="Y1535" s="39"/>
      <c r="Z1535" s="39"/>
      <c r="AA1535" s="17"/>
      <c r="AC1535" s="142"/>
      <c r="AE1535" s="17"/>
      <c r="AG1535" s="66"/>
      <c r="AI1535" s="17"/>
      <c r="AK1535" s="18"/>
    </row>
    <row r="1536" spans="1:37" x14ac:dyDescent="0.25">
      <c r="A1536" s="180">
        <f>IF('##zz500##'!B1536&lt;&gt;"",'##zz500##'!B1536,"")</f>
        <v>41404</v>
      </c>
      <c r="B1536" s="192">
        <v>23678.65</v>
      </c>
      <c r="C1536" s="146">
        <f t="shared" si="63"/>
        <v>1.5155315185540141E-2</v>
      </c>
      <c r="D1536" s="143">
        <f>IF('##zz500##'!K1536="","",IF('##zz500##'!K1536="yes",D1535,IF('##zz500##'!T1536&lt;&gt;0,D1535*(1+'##zz500##'!T1536),D1535*(1+C1536))))</f>
        <v>7.0962262038271167</v>
      </c>
      <c r="E1536" s="6">
        <f t="shared" si="64"/>
        <v>1.5155315185540141E-2</v>
      </c>
      <c r="F1536" s="17">
        <f>D1536/MAX(D$240:D1536)-1</f>
        <v>0</v>
      </c>
      <c r="G1536" s="66">
        <f>IF('##zz500##'!K1536="","",IF('##zz500##'!K1536="no",G1535*(1+E1536),IF('##zz500##'!T1536&lt;&gt;0,G1535*(1+'##zz500##'!T1536),G1535*(1+'##zz500##'!P1536))))</f>
        <v>28.45483167213045</v>
      </c>
      <c r="H1536" s="6">
        <f t="shared" si="65"/>
        <v>1.5155315185540141E-2</v>
      </c>
      <c r="I1536" s="17">
        <f>G1536/MAX(G$240:G1536)-1</f>
        <v>-9.097181499889806E-3</v>
      </c>
      <c r="N1536" s="20"/>
      <c r="O1536" s="20"/>
      <c r="S1536" s="192"/>
      <c r="Y1536" s="39"/>
      <c r="Z1536" s="39"/>
      <c r="AA1536" s="17"/>
      <c r="AC1536" s="142"/>
      <c r="AE1536" s="17"/>
      <c r="AG1536" s="66"/>
      <c r="AI1536" s="17"/>
      <c r="AK1536" s="18"/>
    </row>
    <row r="1537" spans="1:37" x14ac:dyDescent="0.25">
      <c r="A1537" s="180">
        <f>IF('##zz500##'!B1537&lt;&gt;"",'##zz500##'!B1537,"")</f>
        <v>41407</v>
      </c>
      <c r="B1537" s="192">
        <v>24055.35</v>
      </c>
      <c r="C1537" s="146">
        <f t="shared" si="63"/>
        <v>1.5908846154658152E-2</v>
      </c>
      <c r="D1537" s="143">
        <f>IF('##zz500##'!K1537="","",IF('##zz500##'!K1537="yes",D1536,IF('##zz500##'!T1537&lt;&gt;0,D1536*(1+'##zz500##'!T1537),D1536*(1+C1537))))</f>
        <v>7.2091189747824558</v>
      </c>
      <c r="E1537" s="6">
        <f t="shared" si="64"/>
        <v>1.5908846154658152E-2</v>
      </c>
      <c r="F1537" s="17">
        <f>D1537/MAX(D$240:D1537)-1</f>
        <v>0</v>
      </c>
      <c r="G1537" s="66">
        <f>IF('##zz500##'!K1537="","",IF('##zz500##'!K1537="no",G1536*(1+E1537),IF('##zz500##'!T1537&lt;&gt;0,G1536*(1+'##zz500##'!T1537),G1536*(1+'##zz500##'!P1537))))</f>
        <v>28.907515211559065</v>
      </c>
      <c r="H1537" s="6">
        <f t="shared" si="65"/>
        <v>1.5908846154658152E-2</v>
      </c>
      <c r="I1537" s="17">
        <f>G1537/MAX(G$240:G1537)-1</f>
        <v>0</v>
      </c>
      <c r="N1537" s="20"/>
      <c r="O1537" s="20"/>
      <c r="S1537" s="192"/>
      <c r="Y1537" s="39"/>
      <c r="Z1537" s="39"/>
      <c r="AA1537" s="17"/>
      <c r="AC1537" s="142"/>
      <c r="AE1537" s="17"/>
      <c r="AG1537" s="66"/>
      <c r="AI1537" s="17"/>
      <c r="AK1537" s="18"/>
    </row>
    <row r="1538" spans="1:37" x14ac:dyDescent="0.25">
      <c r="A1538" s="180">
        <f>IF('##zz500##'!B1538&lt;&gt;"",'##zz500##'!B1538,"")</f>
        <v>41408</v>
      </c>
      <c r="B1538" s="192">
        <v>23898.79</v>
      </c>
      <c r="C1538" s="146">
        <f t="shared" si="63"/>
        <v>-6.5083235122331828E-3</v>
      </c>
      <c r="D1538" s="143">
        <f>IF('##zz500##'!K1538="","",IF('##zz500##'!K1538="yes",D1537,IF('##zz500##'!T1538&lt;&gt;0,D1537*(1+'##zz500##'!T1538),D1537*(1+C1538))))</f>
        <v>7.0861575441070874</v>
      </c>
      <c r="E1538" s="6">
        <f t="shared" si="64"/>
        <v>-1.7056374170753452E-2</v>
      </c>
      <c r="F1538" s="17">
        <f>D1538/MAX(D$240:D1538)-1</f>
        <v>-1.7056374170753452E-2</v>
      </c>
      <c r="G1538" s="66">
        <f>IF('##zz500##'!K1538="","",IF('##zz500##'!K1538="no",G1537*(1+E1538),IF('##zz500##'!T1538&lt;&gt;0,G1537*(1+'##zz500##'!T1538),G1537*(1+'##zz500##'!P1538))))</f>
        <v>28.414457815763967</v>
      </c>
      <c r="H1538" s="6">
        <f t="shared" si="65"/>
        <v>-1.7056374170753452E-2</v>
      </c>
      <c r="I1538" s="17">
        <f>G1538/MAX(G$240:G1538)-1</f>
        <v>-1.7056374170753452E-2</v>
      </c>
      <c r="N1538" s="20"/>
      <c r="O1538" s="20"/>
      <c r="S1538" s="192"/>
      <c r="Y1538" s="39"/>
      <c r="Z1538" s="39"/>
      <c r="AA1538" s="17"/>
      <c r="AC1538" s="142"/>
      <c r="AE1538" s="17"/>
      <c r="AG1538" s="66"/>
      <c r="AI1538" s="17"/>
      <c r="AK1538" s="18"/>
    </row>
    <row r="1539" spans="1:37" x14ac:dyDescent="0.25">
      <c r="A1539" s="180">
        <f>IF('##zz500##'!B1539&lt;&gt;"",'##zz500##'!B1539,"")</f>
        <v>41409</v>
      </c>
      <c r="B1539" s="192">
        <v>24307.16</v>
      </c>
      <c r="C1539" s="146">
        <f t="shared" si="63"/>
        <v>1.7087475976817146E-2</v>
      </c>
      <c r="D1539" s="143">
        <f>IF('##zz500##'!K1539="","",IF('##zz500##'!K1539="yes",D1538,IF('##zz500##'!T1539&lt;&gt;0,D1538*(1+'##zz500##'!T1539),D1538*(1+C1539))))</f>
        <v>7.2072420909099586</v>
      </c>
      <c r="E1539" s="6">
        <f t="shared" si="64"/>
        <v>1.7087475976817146E-2</v>
      </c>
      <c r="F1539" s="17">
        <f>D1539/MAX(D$240:D1539)-1</f>
        <v>-2.6034857783074905E-4</v>
      </c>
      <c r="G1539" s="66">
        <f>IF('##zz500##'!K1539="","",IF('##zz500##'!K1539="no",G1538*(1+E1539),IF('##zz500##'!T1539&lt;&gt;0,G1538*(1+'##zz500##'!T1539),G1538*(1+'##zz500##'!P1539))))</f>
        <v>28.899989181085118</v>
      </c>
      <c r="H1539" s="6">
        <f t="shared" si="65"/>
        <v>1.7087475976817146E-2</v>
      </c>
      <c r="I1539" s="17">
        <f>G1539/MAX(G$240:G1539)-1</f>
        <v>-2.6034857783063803E-4</v>
      </c>
      <c r="N1539" s="20"/>
      <c r="O1539" s="20"/>
      <c r="S1539" s="192"/>
      <c r="Y1539" s="39"/>
      <c r="Z1539" s="39"/>
      <c r="AA1539" s="17"/>
      <c r="AC1539" s="142"/>
      <c r="AE1539" s="17"/>
      <c r="AG1539" s="66"/>
      <c r="AI1539" s="17"/>
      <c r="AK1539" s="18"/>
    </row>
    <row r="1540" spans="1:37" x14ac:dyDescent="0.25">
      <c r="A1540" s="180">
        <f>IF('##zz500##'!B1540&lt;&gt;"",'##zz500##'!B1540,"")</f>
        <v>41410</v>
      </c>
      <c r="B1540" s="192">
        <v>24243.53</v>
      </c>
      <c r="C1540" s="146">
        <f t="shared" ref="C1540:C1603" si="66">IF(AND(B1539&gt;0,B1540&gt;0),B1540/B1539-1,"")</f>
        <v>-2.6177471987678391E-3</v>
      </c>
      <c r="D1540" s="143">
        <f>IF('##zz500##'!K1540="","",IF('##zz500##'!K1540="yes",D1539,IF('##zz500##'!T1540&lt;&gt;0,D1539*(1+'##zz500##'!T1540),D1539*(1+C1540))))</f>
        <v>7.1883753531156378</v>
      </c>
      <c r="E1540" s="6">
        <f t="shared" si="64"/>
        <v>-2.6177471987677281E-3</v>
      </c>
      <c r="F1540" s="17">
        <f>D1540/MAX(D$240:D1540)-1</f>
        <v>-2.8774142498382282E-3</v>
      </c>
      <c r="G1540" s="66">
        <f>IF('##zz500##'!K1540="","",IF('##zz500##'!K1540="no",G1539*(1+E1540),IF('##zz500##'!T1540&lt;&gt;0,G1539*(1+'##zz500##'!T1540),G1539*(1+'##zz500##'!P1540))))</f>
        <v>28.824336315361915</v>
      </c>
      <c r="H1540" s="6">
        <f t="shared" si="65"/>
        <v>-2.6177471987677281E-3</v>
      </c>
      <c r="I1540" s="17">
        <f>G1540/MAX(G$240:G1540)-1</f>
        <v>-2.8774142498380062E-3</v>
      </c>
      <c r="N1540" s="20"/>
      <c r="O1540" s="20"/>
      <c r="S1540" s="192"/>
      <c r="Y1540" s="39"/>
      <c r="Z1540" s="39"/>
      <c r="AA1540" s="17"/>
      <c r="AC1540" s="142"/>
      <c r="AE1540" s="17"/>
      <c r="AG1540" s="66"/>
      <c r="AI1540" s="17"/>
      <c r="AK1540" s="18"/>
    </row>
    <row r="1541" spans="1:37" x14ac:dyDescent="0.25">
      <c r="A1541" s="180">
        <f>IF('##zz500##'!B1541&lt;&gt;"",'##zz500##'!B1541,"")</f>
        <v>41411</v>
      </c>
      <c r="B1541" s="192">
        <v>24576.12</v>
      </c>
      <c r="C1541" s="146">
        <f t="shared" si="66"/>
        <v>1.371871175525996E-2</v>
      </c>
      <c r="D1541" s="143">
        <f>IF('##zz500##'!K1541="","",IF('##zz500##'!K1541="yes",D1540,IF('##zz500##'!T1541&lt;&gt;0,D1540*(1+'##zz500##'!T1541),D1540*(1+C1541))))</f>
        <v>7.2869906025736464</v>
      </c>
      <c r="E1541" s="6">
        <f t="shared" si="64"/>
        <v>1.371871175525996E-2</v>
      </c>
      <c r="F1541" s="17">
        <f>D1541/MAX(D$240:D1541)-1</f>
        <v>0</v>
      </c>
      <c r="G1541" s="66">
        <f>IF('##zz500##'!K1541="","",IF('##zz500##'!K1541="no",G1540*(1+E1541),IF('##zz500##'!T1541&lt;&gt;0,G1540*(1+'##zz500##'!T1541),G1540*(1+'##zz500##'!P1541))))</f>
        <v>29.219769076809037</v>
      </c>
      <c r="H1541" s="6">
        <f t="shared" si="65"/>
        <v>1.371871175525996E-2</v>
      </c>
      <c r="I1541" s="17">
        <f>G1541/MAX(G$240:G1541)-1</f>
        <v>0</v>
      </c>
      <c r="N1541" s="20"/>
      <c r="O1541" s="20"/>
      <c r="S1541" s="192"/>
      <c r="Y1541" s="39"/>
      <c r="Z1541" s="39"/>
      <c r="AA1541" s="17"/>
      <c r="AC1541" s="142"/>
      <c r="AE1541" s="17"/>
      <c r="AG1541" s="66"/>
      <c r="AI1541" s="17"/>
      <c r="AK1541" s="18"/>
    </row>
    <row r="1542" spans="1:37" x14ac:dyDescent="0.25">
      <c r="A1542" s="180">
        <f>IF('##zz500##'!B1542&lt;&gt;"",'##zz500##'!B1542,"")</f>
        <v>41414</v>
      </c>
      <c r="B1542" s="192">
        <v>24954.42</v>
      </c>
      <c r="C1542" s="146">
        <f t="shared" si="66"/>
        <v>1.5392991245159804E-2</v>
      </c>
      <c r="D1542" s="143">
        <f>IF('##zz500##'!K1542="","",IF('##zz500##'!K1542="yes",D1541,IF('##zz500##'!T1542&lt;&gt;0,D1541*(1+'##zz500##'!T1542),D1541*(1+C1542))))</f>
        <v>7.3991591851226239</v>
      </c>
      <c r="E1542" s="6">
        <f t="shared" si="64"/>
        <v>1.5392991245159804E-2</v>
      </c>
      <c r="F1542" s="17">
        <f>D1542/MAX(D$240:D1542)-1</f>
        <v>0</v>
      </c>
      <c r="G1542" s="66">
        <f>IF('##zz500##'!K1542="","",IF('##zz500##'!K1542="no",G1541*(1+E1542),IF('##zz500##'!T1542&lt;&gt;0,G1541*(1+'##zz500##'!T1542),G1541*(1+'##zz500##'!P1542))))</f>
        <v>29.669548726393948</v>
      </c>
      <c r="H1542" s="6">
        <f t="shared" si="65"/>
        <v>1.5392991245159804E-2</v>
      </c>
      <c r="I1542" s="17">
        <f>G1542/MAX(G$240:G1542)-1</f>
        <v>0</v>
      </c>
      <c r="N1542" s="20"/>
      <c r="O1542" s="20"/>
      <c r="S1542" s="192"/>
      <c r="Y1542" s="39"/>
      <c r="Z1542" s="39"/>
      <c r="AA1542" s="17"/>
      <c r="AC1542" s="142"/>
      <c r="AE1542" s="17"/>
      <c r="AG1542" s="66"/>
      <c r="AI1542" s="17"/>
      <c r="AK1542" s="18"/>
    </row>
    <row r="1543" spans="1:37" x14ac:dyDescent="0.25">
      <c r="A1543" s="180">
        <f>IF('##zz500##'!B1543&lt;&gt;"",'##zz500##'!B1543,"")</f>
        <v>41415</v>
      </c>
      <c r="B1543" s="192">
        <v>25397.31</v>
      </c>
      <c r="C1543" s="146">
        <f t="shared" si="66"/>
        <v>1.7747958077166448E-2</v>
      </c>
      <c r="D1543" s="143">
        <f>IF('##zz500##'!K1543="","",IF('##zz500##'!K1543="yes",D1542,IF('##zz500##'!T1543&lt;&gt;0,D1542*(1+'##zz500##'!T1543),D1542*(1+C1543))))</f>
        <v>7.5304791521464614</v>
      </c>
      <c r="E1543" s="6">
        <f t="shared" si="64"/>
        <v>1.7747958077166448E-2</v>
      </c>
      <c r="F1543" s="17">
        <f>D1543/MAX(D$240:D1543)-1</f>
        <v>0</v>
      </c>
      <c r="G1543" s="66">
        <f>IF('##zz500##'!K1543="","",IF('##zz500##'!K1543="no",G1542*(1+E1543),IF('##zz500##'!T1543&lt;&gt;0,G1542*(1+'##zz500##'!T1543),G1542*(1+'##zz500##'!P1543))))</f>
        <v>30.196122633358435</v>
      </c>
      <c r="H1543" s="6">
        <f t="shared" si="65"/>
        <v>1.7747958077166448E-2</v>
      </c>
      <c r="I1543" s="17">
        <f>G1543/MAX(G$240:G1543)-1</f>
        <v>0</v>
      </c>
      <c r="N1543" s="20"/>
      <c r="O1543" s="20"/>
      <c r="S1543" s="192"/>
      <c r="Y1543" s="39"/>
      <c r="Z1543" s="39"/>
      <c r="AA1543" s="17"/>
      <c r="AC1543" s="142"/>
      <c r="AE1543" s="17"/>
      <c r="AG1543" s="66"/>
      <c r="AI1543" s="17"/>
      <c r="AK1543" s="18"/>
    </row>
    <row r="1544" spans="1:37" x14ac:dyDescent="0.25">
      <c r="A1544" s="180">
        <f>IF('##zz500##'!B1544&lt;&gt;"",'##zz500##'!B1544,"")</f>
        <v>41416</v>
      </c>
      <c r="B1544" s="192">
        <v>25120.89</v>
      </c>
      <c r="C1544" s="146">
        <f t="shared" si="66"/>
        <v>-1.0883829822922242E-2</v>
      </c>
      <c r="D1544" s="143">
        <f>IF('##zz500##'!K1544="","",IF('##zz500##'!K1544="yes",D1543,IF('##zz500##'!T1544&lt;&gt;0,D1543*(1+'##zz500##'!T1544),D1543*(1+C1544))))</f>
        <v>7.4485186985694352</v>
      </c>
      <c r="E1544" s="6">
        <f t="shared" si="64"/>
        <v>-1.0883829822922242E-2</v>
      </c>
      <c r="F1544" s="17">
        <f>D1544/MAX(D$240:D1544)-1</f>
        <v>-1.0883829822922242E-2</v>
      </c>
      <c r="G1544" s="66">
        <f>IF('##zz500##'!K1544="","",IF('##zz500##'!K1544="no",G1543*(1+E1544),IF('##zz500##'!T1544&lt;&gt;0,G1543*(1+'##zz500##'!T1544),G1543*(1+'##zz500##'!P1544))))</f>
        <v>29.86747317330487</v>
      </c>
      <c r="H1544" s="6">
        <f t="shared" si="65"/>
        <v>-1.0883829822922242E-2</v>
      </c>
      <c r="I1544" s="17">
        <f>G1544/MAX(G$240:G1544)-1</f>
        <v>-1.0883829822922242E-2</v>
      </c>
      <c r="N1544" s="20"/>
      <c r="O1544" s="20"/>
      <c r="S1544" s="192"/>
      <c r="Y1544" s="39"/>
      <c r="Z1544" s="39"/>
      <c r="AA1544" s="17"/>
      <c r="AC1544" s="142"/>
      <c r="AE1544" s="17"/>
      <c r="AG1544" s="66"/>
      <c r="AI1544" s="17"/>
      <c r="AK1544" s="18"/>
    </row>
    <row r="1545" spans="1:37" x14ac:dyDescent="0.25">
      <c r="A1545" s="180">
        <f>IF('##zz500##'!B1545&lt;&gt;"",'##zz500##'!B1545,"")</f>
        <v>41417</v>
      </c>
      <c r="B1545" s="192">
        <v>25152.3</v>
      </c>
      <c r="C1545" s="146">
        <f t="shared" si="66"/>
        <v>1.2503537892167849E-3</v>
      </c>
      <c r="D1545" s="143">
        <f>IF('##zz500##'!K1545="","",IF('##zz500##'!K1545="yes",D1544,IF('##zz500##'!T1545&lt;&gt;0,D1544*(1+'##zz500##'!T1545),D1544*(1+C1545))))</f>
        <v>7.4578319821482433</v>
      </c>
      <c r="E1545" s="6">
        <f t="shared" si="64"/>
        <v>1.2503537892167849E-3</v>
      </c>
      <c r="F1545" s="17">
        <f>D1545/MAX(D$240:D1545)-1</f>
        <v>-9.6470846715658309E-3</v>
      </c>
      <c r="G1545" s="66">
        <f>IF('##zz500##'!K1545="","",IF('##zz500##'!K1545="no",G1544*(1+E1545),IF('##zz500##'!T1545&lt;&gt;0,G1544*(1+'##zz500##'!T1545),G1544*(1+'##zz500##'!P1545))))</f>
        <v>29.904818081561441</v>
      </c>
      <c r="H1545" s="6">
        <f t="shared" si="65"/>
        <v>1.2503537892167849E-3</v>
      </c>
      <c r="I1545" s="17">
        <f>G1545/MAX(G$240:G1545)-1</f>
        <v>-9.6470846715658309E-3</v>
      </c>
      <c r="N1545" s="20"/>
      <c r="O1545" s="20"/>
      <c r="S1545" s="192"/>
      <c r="Y1545" s="39"/>
      <c r="Z1545" s="39"/>
      <c r="AA1545" s="17"/>
      <c r="AC1545" s="142"/>
      <c r="AE1545" s="17"/>
      <c r="AG1545" s="66"/>
      <c r="AI1545" s="17"/>
      <c r="AK1545" s="18"/>
    </row>
    <row r="1546" spans="1:37" x14ac:dyDescent="0.25">
      <c r="A1546" s="180">
        <f>IF('##zz500##'!B1546&lt;&gt;"",'##zz500##'!B1546,"")</f>
        <v>41418</v>
      </c>
      <c r="B1546" s="192">
        <v>25749.45</v>
      </c>
      <c r="C1546" s="146">
        <f t="shared" si="66"/>
        <v>2.3741367588649975E-2</v>
      </c>
      <c r="D1546" s="143">
        <f>IF('##zz500##'!K1546="","",IF('##zz500##'!K1546="yes",D1545,IF('##zz500##'!T1546&lt;&gt;0,D1545*(1+'##zz500##'!T1546),D1545*(1+C1546))))</f>
        <v>7.6348911126508145</v>
      </c>
      <c r="E1546" s="6">
        <f t="shared" si="64"/>
        <v>2.3741367588649975E-2</v>
      </c>
      <c r="F1546" s="17">
        <f>D1546/MAX(D$240:D1546)-1</f>
        <v>0</v>
      </c>
      <c r="G1546" s="66">
        <f>IF('##zz500##'!K1546="","",IF('##zz500##'!K1546="no",G1545*(1+E1546),IF('##zz500##'!T1546&lt;&gt;0,G1545*(1+'##zz500##'!T1546),G1545*(1+'##zz500##'!P1546))))</f>
        <v>30.614799360307497</v>
      </c>
      <c r="H1546" s="6">
        <f t="shared" si="65"/>
        <v>2.3741367588649975E-2</v>
      </c>
      <c r="I1546" s="17">
        <f>G1546/MAX(G$240:G1546)-1</f>
        <v>0</v>
      </c>
      <c r="N1546" s="20"/>
      <c r="O1546" s="20"/>
      <c r="S1546" s="192"/>
      <c r="Y1546" s="39"/>
      <c r="Z1546" s="39"/>
      <c r="AA1546" s="17"/>
      <c r="AC1546" s="142"/>
      <c r="AE1546" s="17"/>
      <c r="AG1546" s="66"/>
      <c r="AI1546" s="17"/>
      <c r="AK1546" s="18"/>
    </row>
    <row r="1547" spans="1:37" x14ac:dyDescent="0.25">
      <c r="A1547" s="180">
        <f>IF('##zz500##'!B1547&lt;&gt;"",'##zz500##'!B1547,"")</f>
        <v>41421</v>
      </c>
      <c r="B1547" s="192">
        <v>26001.75</v>
      </c>
      <c r="C1547" s="146">
        <f t="shared" si="66"/>
        <v>9.7982675358114779E-3</v>
      </c>
      <c r="D1547" s="143">
        <f>IF('##zz500##'!K1547="","",IF('##zz500##'!K1547="yes",D1546,IF('##zz500##'!T1547&lt;&gt;0,D1546*(1+'##zz500##'!T1547),D1546*(1+C1547))))</f>
        <v>7.7096998183793568</v>
      </c>
      <c r="E1547" s="6">
        <f t="shared" si="64"/>
        <v>9.7982675358114779E-3</v>
      </c>
      <c r="F1547" s="17">
        <f>D1547/MAX(D$240:D1547)-1</f>
        <v>0</v>
      </c>
      <c r="G1547" s="66">
        <f>IF('##zz500##'!K1547="","",IF('##zz500##'!K1547="no",G1546*(1+E1547),IF('##zz500##'!T1547&lt;&gt;0,G1546*(1+'##zz500##'!T1547),G1546*(1+'##zz500##'!P1547))))</f>
        <v>30.914771354994979</v>
      </c>
      <c r="H1547" s="6">
        <f t="shared" si="65"/>
        <v>9.7982675358114779E-3</v>
      </c>
      <c r="I1547" s="17">
        <f>G1547/MAX(G$240:G1547)-1</f>
        <v>0</v>
      </c>
      <c r="N1547" s="20"/>
      <c r="O1547" s="20"/>
      <c r="S1547" s="192"/>
      <c r="Y1547" s="39"/>
      <c r="Z1547" s="39"/>
      <c r="AA1547" s="17"/>
      <c r="AC1547" s="142"/>
      <c r="AE1547" s="17"/>
      <c r="AG1547" s="66"/>
      <c r="AI1547" s="17"/>
      <c r="AK1547" s="18"/>
    </row>
    <row r="1548" spans="1:37" x14ac:dyDescent="0.25">
      <c r="A1548" s="180">
        <f>IF('##zz500##'!B1548&lt;&gt;"",'##zz500##'!B1548,"")</f>
        <v>41422</v>
      </c>
      <c r="B1548" s="192">
        <v>25903.19</v>
      </c>
      <c r="C1548" s="146">
        <f t="shared" si="66"/>
        <v>-3.7905141000125209E-3</v>
      </c>
      <c r="D1548" s="143">
        <f>IF('##zz500##'!K1548="","",IF('##zz500##'!K1548="yes",D1547,IF('##zz500##'!T1548&lt;&gt;0,D1547*(1+'##zz500##'!T1548),D1547*(1+C1548))))</f>
        <v>7.6804760925109257</v>
      </c>
      <c r="E1548" s="6">
        <f t="shared" si="64"/>
        <v>-3.7905141000125209E-3</v>
      </c>
      <c r="F1548" s="17">
        <f>D1548/MAX(D$240:D1548)-1</f>
        <v>-3.7905141000125209E-3</v>
      </c>
      <c r="G1548" s="66">
        <f>IF('##zz500##'!K1548="","",IF('##zz500##'!K1548="no",G1547*(1+E1548),IF('##zz500##'!T1548&lt;&gt;0,G1547*(1+'##zz500##'!T1548),G1547*(1+'##zz500##'!P1548))))</f>
        <v>30.797588478275209</v>
      </c>
      <c r="H1548" s="6">
        <f t="shared" si="65"/>
        <v>-3.7905141000125209E-3</v>
      </c>
      <c r="I1548" s="17">
        <f>G1548/MAX(G$240:G1548)-1</f>
        <v>-3.7905141000125209E-3</v>
      </c>
      <c r="N1548" s="20"/>
      <c r="O1548" s="20"/>
      <c r="S1548" s="192"/>
      <c r="Y1548" s="39"/>
      <c r="Z1548" s="39"/>
      <c r="AA1548" s="17"/>
      <c r="AC1548" s="142"/>
      <c r="AE1548" s="17"/>
      <c r="AF1548" s="14"/>
      <c r="AG1548" s="66"/>
      <c r="AI1548" s="17"/>
      <c r="AJ1548" s="14"/>
      <c r="AK1548" s="18"/>
    </row>
    <row r="1549" spans="1:37" x14ac:dyDescent="0.25">
      <c r="A1549" s="180">
        <f>IF('##zz500##'!B1549&lt;&gt;"",'##zz500##'!B1549,"")</f>
        <v>41423</v>
      </c>
      <c r="B1549" s="192">
        <v>26128.959999999999</v>
      </c>
      <c r="C1549" s="146">
        <f t="shared" si="66"/>
        <v>8.7159149124105273E-3</v>
      </c>
      <c r="D1549" s="143">
        <f>IF('##zz500##'!K1549="","",IF('##zz500##'!K1549="yes",D1548,IF('##zz500##'!T1549&lt;&gt;0,D1548*(1+'##zz500##'!T1549),D1548*(1+C1549))))</f>
        <v>7.7474184686200545</v>
      </c>
      <c r="E1549" s="6">
        <f t="shared" si="64"/>
        <v>8.7159149124105273E-3</v>
      </c>
      <c r="F1549" s="17">
        <f>D1549/MAX(D$240:D1549)-1</f>
        <v>0</v>
      </c>
      <c r="G1549" s="66">
        <f>IF('##zz500##'!K1549="","",IF('##zz500##'!K1549="no",G1548*(1+E1549),IF('##zz500##'!T1549&lt;&gt;0,G1548*(1+'##zz500##'!T1549),G1548*(1+'##zz500##'!P1549))))</f>
        <v>31.066017638959291</v>
      </c>
      <c r="H1549" s="6">
        <f t="shared" si="65"/>
        <v>8.7159149124105273E-3</v>
      </c>
      <c r="I1549" s="17">
        <f>G1549/MAX(G$240:G1549)-1</f>
        <v>0</v>
      </c>
      <c r="N1549" s="20"/>
      <c r="O1549" s="20"/>
      <c r="S1549" s="192"/>
      <c r="Y1549" s="39"/>
      <c r="Z1549" s="39"/>
      <c r="AA1549" s="17"/>
      <c r="AC1549" s="142"/>
      <c r="AE1549" s="17"/>
      <c r="AG1549" s="66"/>
      <c r="AI1549" s="17"/>
      <c r="AK1549" s="18"/>
    </row>
    <row r="1550" spans="1:37" x14ac:dyDescent="0.25">
      <c r="A1550" s="180">
        <f>IF('##zz500##'!B1550&lt;&gt;"",'##zz500##'!B1550,"")</f>
        <v>41424</v>
      </c>
      <c r="B1550" s="192">
        <v>26560.22</v>
      </c>
      <c r="C1550" s="146">
        <f t="shared" si="66"/>
        <v>1.6505057989296246E-2</v>
      </c>
      <c r="D1550" s="143">
        <f>IF('##zz500##'!K1550="","",IF('##zz500##'!K1550="yes",D1549,IF('##zz500##'!T1550&lt;&gt;0,D1549*(1+'##zz500##'!T1550),D1549*(1+C1550))))</f>
        <v>7.8752900597119728</v>
      </c>
      <c r="E1550" s="6">
        <f t="shared" si="64"/>
        <v>1.6505057989296246E-2</v>
      </c>
      <c r="F1550" s="17">
        <f>D1550/MAX(D$240:D1550)-1</f>
        <v>0</v>
      </c>
      <c r="G1550" s="66">
        <f>IF('##zz500##'!K1550="","",IF('##zz500##'!K1550="no",G1549*(1+E1550),IF('##zz500##'!T1550&lt;&gt;0,G1549*(1+'##zz500##'!T1550),G1549*(1+'##zz500##'!P1550))))</f>
        <v>31.578764061586813</v>
      </c>
      <c r="H1550" s="6">
        <f t="shared" si="65"/>
        <v>1.6505057989296246E-2</v>
      </c>
      <c r="I1550" s="17">
        <f>G1550/MAX(G$240:G1550)-1</f>
        <v>0</v>
      </c>
      <c r="N1550" s="20"/>
      <c r="O1550" s="20"/>
      <c r="S1550" s="192"/>
      <c r="Y1550" s="39"/>
      <c r="Z1550" s="39"/>
      <c r="AA1550" s="17"/>
      <c r="AC1550" s="142"/>
      <c r="AE1550" s="17"/>
      <c r="AG1550" s="66"/>
      <c r="AI1550" s="17"/>
      <c r="AK1550" s="18"/>
    </row>
    <row r="1551" spans="1:37" x14ac:dyDescent="0.25">
      <c r="A1551" s="180">
        <f>IF('##zz500##'!B1551&lt;&gt;"",'##zz500##'!B1551,"")</f>
        <v>41425</v>
      </c>
      <c r="B1551" s="192">
        <v>26599.7</v>
      </c>
      <c r="C1551" s="146">
        <f t="shared" si="66"/>
        <v>1.4864334708071247E-3</v>
      </c>
      <c r="D1551" s="143">
        <f>IF('##zz500##'!K1551="","",IF('##zz500##'!K1551="yes",D1550,IF('##zz500##'!T1551&lt;&gt;0,D1550*(1+'##zz500##'!T1551),D1550*(1+C1551))))</f>
        <v>7.8869961544490437</v>
      </c>
      <c r="E1551" s="6">
        <f t="shared" si="64"/>
        <v>1.4864334708071247E-3</v>
      </c>
      <c r="F1551" s="17">
        <f>D1551/MAX(D$240:D1551)-1</f>
        <v>0</v>
      </c>
      <c r="G1551" s="66">
        <f>IF('##zz500##'!K1551="","",IF('##zz500##'!K1551="no",G1550*(1+E1551),IF('##zz500##'!T1551&lt;&gt;0,G1550*(1+'##zz500##'!T1551),G1550*(1+'##zz500##'!P1551))))</f>
        <v>31.625703793454676</v>
      </c>
      <c r="H1551" s="6">
        <f t="shared" si="65"/>
        <v>1.4864334708071247E-3</v>
      </c>
      <c r="I1551" s="17">
        <f>G1551/MAX(G$240:G1551)-1</f>
        <v>0</v>
      </c>
      <c r="N1551" s="20"/>
      <c r="O1551" s="20"/>
      <c r="S1551" s="192"/>
      <c r="Y1551" s="39"/>
      <c r="Z1551" s="39"/>
      <c r="AA1551" s="17"/>
      <c r="AC1551" s="142"/>
      <c r="AE1551" s="17"/>
      <c r="AG1551" s="66"/>
      <c r="AI1551" s="17"/>
      <c r="AK1551" s="18"/>
    </row>
    <row r="1552" spans="1:37" x14ac:dyDescent="0.25">
      <c r="A1552" s="180">
        <f>IF('##zz500##'!B1552&lt;&gt;"",'##zz500##'!B1552,"")</f>
        <v>41428</v>
      </c>
      <c r="B1552" s="192">
        <v>26300.69</v>
      </c>
      <c r="C1552" s="146">
        <f t="shared" si="66"/>
        <v>-1.1241104222980081E-2</v>
      </c>
      <c r="D1552" s="143">
        <f>IF('##zz500##'!K1552="","",IF('##zz500##'!K1552="yes",D1551,IF('##zz500##'!T1552&lt;&gt;0,D1551*(1+'##zz500##'!T1552),D1551*(1+C1552))))</f>
        <v>7.7983376086706393</v>
      </c>
      <c r="E1552" s="6">
        <f t="shared" si="64"/>
        <v>-1.1241104222980081E-2</v>
      </c>
      <c r="F1552" s="17">
        <f>D1552/MAX(D$240:D1552)-1</f>
        <v>-1.1241104222980081E-2</v>
      </c>
      <c r="G1552" s="66">
        <f>IF('##zz500##'!K1552="","",IF('##zz500##'!K1552="no",G1551*(1+E1552),IF('##zz500##'!T1552&lt;&gt;0,G1551*(1+'##zz500##'!T1552),G1551*(1+'##zz500##'!P1552))))</f>
        <v>31.270195960987355</v>
      </c>
      <c r="H1552" s="6">
        <f t="shared" si="65"/>
        <v>-1.1241104222980081E-2</v>
      </c>
      <c r="I1552" s="17">
        <f>G1552/MAX(G$240:G1552)-1</f>
        <v>-1.1241104222980081E-2</v>
      </c>
      <c r="N1552" s="20"/>
      <c r="O1552" s="20"/>
      <c r="S1552" s="192"/>
      <c r="Y1552" s="39"/>
      <c r="Z1552" s="39"/>
      <c r="AA1552" s="17"/>
      <c r="AC1552" s="142"/>
      <c r="AE1552" s="17"/>
      <c r="AG1552" s="66"/>
      <c r="AI1552" s="17"/>
      <c r="AK1552" s="18"/>
    </row>
    <row r="1553" spans="1:37" x14ac:dyDescent="0.25">
      <c r="A1553" s="180">
        <f>IF('##zz500##'!B1553&lt;&gt;"",'##zz500##'!B1553,"")</f>
        <v>41429</v>
      </c>
      <c r="B1553" s="192">
        <v>25789.5</v>
      </c>
      <c r="C1553" s="146">
        <f t="shared" si="66"/>
        <v>-1.9436372201641849E-2</v>
      </c>
      <c r="D1553" s="143">
        <f>IF('##zz500##'!K1553="","",IF('##zz500##'!K1553="yes",D1552,IF('##zz500##'!T1553&lt;&gt;0,D1552*(1+'##zz500##'!T1553),D1552*(1+C1553))))</f>
        <v>7.6645662633520431</v>
      </c>
      <c r="E1553" s="6">
        <f t="shared" si="64"/>
        <v>-1.7153828422337258E-2</v>
      </c>
      <c r="F1553" s="17">
        <f>D1553/MAX(D$240:D1553)-1</f>
        <v>-2.8202104672198747E-2</v>
      </c>
      <c r="G1553" s="66">
        <f>IF('##zz500##'!K1553="","",IF('##zz500##'!K1553="no",G1552*(1+E1553),IF('##zz500##'!T1553&lt;&gt;0,G1552*(1+'##zz500##'!T1553),G1552*(1+'##zz500##'!P1553))))</f>
        <v>30.733792384739715</v>
      </c>
      <c r="H1553" s="6">
        <f t="shared" si="65"/>
        <v>-1.7153828422337258E-2</v>
      </c>
      <c r="I1553" s="17">
        <f>G1553/MAX(G$240:G1553)-1</f>
        <v>-2.8202104672198747E-2</v>
      </c>
      <c r="N1553" s="20"/>
      <c r="O1553" s="20"/>
      <c r="S1553" s="192"/>
      <c r="Y1553" s="39"/>
      <c r="Z1553" s="39"/>
      <c r="AA1553" s="17"/>
      <c r="AC1553" s="142"/>
      <c r="AE1553" s="17"/>
      <c r="AG1553" s="66"/>
      <c r="AI1553" s="17"/>
      <c r="AK1553" s="18"/>
    </row>
    <row r="1554" spans="1:37" x14ac:dyDescent="0.25">
      <c r="A1554" s="180">
        <f>IF('##zz500##'!B1554&lt;&gt;"",'##zz500##'!B1554,"")</f>
        <v>41430</v>
      </c>
      <c r="B1554" s="192">
        <v>26005.71</v>
      </c>
      <c r="C1554" s="146">
        <f t="shared" si="66"/>
        <v>8.3836445064850995E-3</v>
      </c>
      <c r="D1554" s="143">
        <f>IF('##zz500##'!K1554="","",IF('##zz500##'!K1554="yes",D1553,IF('##zz500##'!T1554&lt;&gt;0,D1553*(1+'##zz500##'!T1554),D1553*(1+C1554))))</f>
        <v>7.6645662633520431</v>
      </c>
      <c r="E1554" s="6">
        <f t="shared" si="64"/>
        <v>0</v>
      </c>
      <c r="F1554" s="17">
        <f>D1554/MAX(D$240:D1554)-1</f>
        <v>-2.8202104672198747E-2</v>
      </c>
      <c r="G1554" s="66">
        <f>IF('##zz500##'!K1554="","",IF('##zz500##'!K1554="no",G1553*(1+E1554),IF('##zz500##'!T1554&lt;&gt;0,G1553*(1+'##zz500##'!T1554),G1553*(1+'##zz500##'!P1554))))</f>
        <v>30.575740628412767</v>
      </c>
      <c r="H1554" s="6">
        <f t="shared" si="65"/>
        <v>-5.1426050631300235E-3</v>
      </c>
      <c r="I1554" s="17">
        <f>G1554/MAX(G$240:G1554)-1</f>
        <v>-3.3199677449050502E-2</v>
      </c>
      <c r="N1554" s="20"/>
      <c r="O1554" s="20"/>
      <c r="S1554" s="192"/>
      <c r="Y1554" s="39"/>
      <c r="Z1554" s="39"/>
      <c r="AA1554" s="17"/>
      <c r="AC1554" s="142"/>
      <c r="AE1554" s="17"/>
      <c r="AG1554" s="66"/>
      <c r="AI1554" s="17"/>
      <c r="AK1554" s="18"/>
    </row>
    <row r="1555" spans="1:37" x14ac:dyDescent="0.25">
      <c r="A1555" s="180">
        <f>IF('##zz500##'!B1555&lt;&gt;"",'##zz500##'!B1555,"")</f>
        <v>41431</v>
      </c>
      <c r="B1555" s="192">
        <v>25662.89</v>
      </c>
      <c r="C1555" s="146">
        <f t="shared" si="66"/>
        <v>-1.3182489537874598E-2</v>
      </c>
      <c r="D1555" s="143">
        <f>IF('##zz500##'!K1555="","",IF('##zz500##'!K1555="yes",D1554,IF('##zz500##'!T1555&lt;&gt;0,D1554*(1+'##zz500##'!T1555),D1554*(1+C1555))))</f>
        <v>7.6645662633520431</v>
      </c>
      <c r="E1555" s="6">
        <f t="shared" si="64"/>
        <v>0</v>
      </c>
      <c r="F1555" s="17">
        <f>D1555/MAX(D$240:D1555)-1</f>
        <v>-2.8202104672198747E-2</v>
      </c>
      <c r="G1555" s="66">
        <f>IF('##zz500##'!K1555="","",IF('##zz500##'!K1555="no",G1554*(1+E1555),IF('##zz500##'!T1555&lt;&gt;0,G1554*(1+'##zz500##'!T1555),G1554*(1+'##zz500##'!P1555))))</f>
        <v>31.116474003945807</v>
      </c>
      <c r="H1555" s="6">
        <f t="shared" si="65"/>
        <v>1.7685045870338145E-2</v>
      </c>
      <c r="I1555" s="17">
        <f>G1555/MAX(G$240:G1555)-1</f>
        <v>-1.6101769397279253E-2</v>
      </c>
      <c r="N1555" s="20"/>
      <c r="O1555" s="20"/>
      <c r="S1555" s="192"/>
      <c r="Y1555" s="39"/>
      <c r="Z1555" s="39"/>
      <c r="AA1555" s="17"/>
      <c r="AC1555" s="142"/>
      <c r="AE1555" s="17"/>
      <c r="AG1555" s="66"/>
      <c r="AI1555" s="17"/>
      <c r="AK1555" s="18"/>
    </row>
    <row r="1556" spans="1:37" x14ac:dyDescent="0.25">
      <c r="A1556" s="180">
        <f>IF('##zz500##'!B1556&lt;&gt;"",'##zz500##'!B1556,"")</f>
        <v>41432</v>
      </c>
      <c r="B1556" s="192">
        <v>25430.63</v>
      </c>
      <c r="C1556" s="146">
        <f t="shared" si="66"/>
        <v>-9.0504226141326916E-3</v>
      </c>
      <c r="D1556" s="143">
        <f>IF('##zz500##'!K1556="","",IF('##zz500##'!K1556="yes",D1555,IF('##zz500##'!T1556&lt;&gt;0,D1555*(1+'##zz500##'!T1556),D1555*(1+C1556))))</f>
        <v>7.6645662633520431</v>
      </c>
      <c r="E1556" s="6">
        <f t="shared" si="64"/>
        <v>0</v>
      </c>
      <c r="F1556" s="17">
        <f>D1556/MAX(D$240:D1556)-1</f>
        <v>-2.8202104672198747E-2</v>
      </c>
      <c r="G1556" s="66">
        <f>IF('##zz500##'!K1556="","",IF('##zz500##'!K1556="no",G1555*(1+E1556),IF('##zz500##'!T1556&lt;&gt;0,G1555*(1+'##zz500##'!T1556),G1555*(1+'##zz500##'!P1556))))</f>
        <v>31.728302937268889</v>
      </c>
      <c r="H1556" s="6">
        <f t="shared" si="65"/>
        <v>1.9662540596518063E-2</v>
      </c>
      <c r="I1556" s="17">
        <f>G1556/MAX(G$240:G1556)-1</f>
        <v>0</v>
      </c>
      <c r="N1556" s="20"/>
      <c r="O1556" s="20"/>
      <c r="S1556" s="192"/>
      <c r="Y1556" s="39"/>
      <c r="Z1556" s="39"/>
      <c r="AA1556" s="17"/>
      <c r="AC1556" s="142"/>
      <c r="AE1556" s="17"/>
      <c r="AG1556" s="66"/>
      <c r="AI1556" s="17"/>
      <c r="AK1556" s="18"/>
    </row>
    <row r="1557" spans="1:37" x14ac:dyDescent="0.25">
      <c r="A1557" s="180">
        <f>IF('##zz500##'!B1557&lt;&gt;"",'##zz500##'!B1557,"")</f>
        <v>41438</v>
      </c>
      <c r="B1557" s="192">
        <v>25082.59</v>
      </c>
      <c r="C1557" s="146">
        <f t="shared" si="66"/>
        <v>-1.3685858352703084E-2</v>
      </c>
      <c r="D1557" s="143">
        <f>IF('##zz500##'!K1557="","",IF('##zz500##'!K1557="yes",D1556,IF('##zz500##'!T1557&lt;&gt;0,D1556*(1+'##zz500##'!T1557),D1556*(1+C1557))))</f>
        <v>7.6645662633520431</v>
      </c>
      <c r="E1557" s="6">
        <f t="shared" si="64"/>
        <v>0</v>
      </c>
      <c r="F1557" s="17">
        <f>D1557/MAX(D$240:D1557)-1</f>
        <v>-2.8202104672198747E-2</v>
      </c>
      <c r="G1557" s="66">
        <f>IF('##zz500##'!K1557="","",IF('##zz500##'!K1557="no",G1556*(1+E1557),IF('##zz500##'!T1557&lt;&gt;0,G1556*(1+'##zz500##'!T1557),G1556*(1+'##zz500##'!P1557))))</f>
        <v>32.615871724793429</v>
      </c>
      <c r="H1557" s="6">
        <f t="shared" si="65"/>
        <v>2.7974039118303429E-2</v>
      </c>
      <c r="I1557" s="17">
        <f>G1557/MAX(G$240:G1557)-1</f>
        <v>0</v>
      </c>
      <c r="N1557" s="20"/>
      <c r="O1557" s="20"/>
      <c r="S1557" s="192"/>
      <c r="Y1557" s="39"/>
      <c r="Z1557" s="39"/>
      <c r="AA1557" s="17"/>
      <c r="AC1557" s="142"/>
      <c r="AE1557" s="17"/>
      <c r="AG1557" s="66"/>
      <c r="AI1557" s="17"/>
      <c r="AK1557" s="18"/>
    </row>
    <row r="1558" spans="1:37" x14ac:dyDescent="0.25">
      <c r="A1558" s="180">
        <f>IF('##zz500##'!B1558&lt;&gt;"",'##zz500##'!B1558,"")</f>
        <v>41439</v>
      </c>
      <c r="B1558" s="192">
        <v>25612.76</v>
      </c>
      <c r="C1558" s="146">
        <f t="shared" si="66"/>
        <v>2.1136971899632373E-2</v>
      </c>
      <c r="D1558" s="143">
        <f>IF('##zz500##'!K1558="","",IF('##zz500##'!K1558="yes",D1557,IF('##zz500##'!T1558&lt;&gt;0,D1557*(1+'##zz500##'!T1558),D1557*(1+C1558))))</f>
        <v>7.6645662633520431</v>
      </c>
      <c r="E1558" s="6">
        <f t="shared" si="64"/>
        <v>0</v>
      </c>
      <c r="F1558" s="17">
        <f>D1558/MAX(D$240:D1558)-1</f>
        <v>-2.8202104672198747E-2</v>
      </c>
      <c r="G1558" s="66">
        <f>IF('##zz500##'!K1558="","",IF('##zz500##'!K1558="no",G1557*(1+E1558),IF('##zz500##'!T1558&lt;&gt;0,G1557*(1+'##zz500##'!T1558),G1557*(1+'##zz500##'!P1558))))</f>
        <v>31.966996770037511</v>
      </c>
      <c r="H1558" s="6">
        <f t="shared" si="65"/>
        <v>-1.9894453848451565E-2</v>
      </c>
      <c r="I1558" s="17">
        <f>G1558/MAX(G$240:G1558)-1</f>
        <v>-1.9894453848451565E-2</v>
      </c>
      <c r="N1558" s="20"/>
      <c r="O1558" s="20"/>
      <c r="S1558" s="192"/>
      <c r="Y1558" s="39"/>
      <c r="Z1558" s="39"/>
      <c r="AA1558" s="17"/>
      <c r="AC1558" s="142"/>
      <c r="AE1558" s="17"/>
      <c r="AG1558" s="66"/>
      <c r="AI1558" s="17"/>
      <c r="AK1558" s="18"/>
    </row>
    <row r="1559" spans="1:37" x14ac:dyDescent="0.25">
      <c r="A1559" s="180">
        <f>IF('##zz500##'!B1559&lt;&gt;"",'##zz500##'!B1559,"")</f>
        <v>41442</v>
      </c>
      <c r="B1559" s="192">
        <v>25723.38</v>
      </c>
      <c r="C1559" s="146">
        <f t="shared" si="66"/>
        <v>4.3189410278314799E-3</v>
      </c>
      <c r="D1559" s="143">
        <f>IF('##zz500##'!K1559="","",IF('##zz500##'!K1559="yes",D1558,IF('##zz500##'!T1559&lt;&gt;0,D1558*(1+'##zz500##'!T1559),D1558*(1+C1559))))</f>
        <v>7.6645662633520431</v>
      </c>
      <c r="E1559" s="6">
        <f t="shared" si="64"/>
        <v>0</v>
      </c>
      <c r="F1559" s="17">
        <f>D1559/MAX(D$240:D1559)-1</f>
        <v>-2.8202104672198747E-2</v>
      </c>
      <c r="G1559" s="66">
        <f>IF('##zz500##'!K1559="","",IF('##zz500##'!K1559="no",G1558*(1+E1559),IF('##zz500##'!T1559&lt;&gt;0,G1558*(1+'##zz500##'!T1559),G1558*(1+'##zz500##'!P1559))))</f>
        <v>31.89218377166636</v>
      </c>
      <c r="H1559" s="6">
        <f t="shared" si="65"/>
        <v>-2.3403198902085531E-3</v>
      </c>
      <c r="I1559" s="17">
        <f>G1559/MAX(G$240:G1559)-1</f>
        <v>-2.2188214352613644E-2</v>
      </c>
      <c r="N1559" s="20"/>
      <c r="O1559" s="20"/>
      <c r="S1559" s="192"/>
      <c r="Y1559" s="39"/>
      <c r="Z1559" s="39"/>
      <c r="AA1559" s="17"/>
      <c r="AC1559" s="142"/>
      <c r="AE1559" s="17"/>
      <c r="AG1559" s="66"/>
      <c r="AI1559" s="17"/>
      <c r="AK1559" s="18"/>
    </row>
    <row r="1560" spans="1:37" x14ac:dyDescent="0.25">
      <c r="A1560" s="180">
        <f>IF('##zz500##'!B1560&lt;&gt;"",'##zz500##'!B1560,"")</f>
        <v>41443</v>
      </c>
      <c r="B1560" s="192">
        <v>25566.25</v>
      </c>
      <c r="C1560" s="146">
        <f t="shared" si="66"/>
        <v>-6.1084507556938838E-3</v>
      </c>
      <c r="D1560" s="143">
        <f>IF('##zz500##'!K1560="","",IF('##zz500##'!K1560="yes",D1559,IF('##zz500##'!T1560&lt;&gt;0,D1559*(1+'##zz500##'!T1560),D1559*(1+C1560))))</f>
        <v>7.6645662633520431</v>
      </c>
      <c r="E1560" s="6">
        <f t="shared" si="64"/>
        <v>0</v>
      </c>
      <c r="F1560" s="17">
        <f>D1560/MAX(D$240:D1560)-1</f>
        <v>-2.8202104672198747E-2</v>
      </c>
      <c r="G1560" s="66">
        <f>IF('##zz500##'!K1560="","",IF('##zz500##'!K1560="no",G1559*(1+E1560),IF('##zz500##'!T1560&lt;&gt;0,G1559*(1+'##zz500##'!T1560),G1559*(1+'##zz500##'!P1560))))</f>
        <v>31.78221898737447</v>
      </c>
      <c r="H1560" s="6">
        <f t="shared" si="65"/>
        <v>-3.4480167642074733E-3</v>
      </c>
      <c r="I1560" s="17">
        <f>G1560/MAX(G$240:G1560)-1</f>
        <v>-2.5559725781765463E-2</v>
      </c>
      <c r="N1560" s="20"/>
      <c r="O1560" s="20"/>
      <c r="S1560" s="192"/>
      <c r="Y1560" s="39"/>
      <c r="Z1560" s="39"/>
      <c r="AA1560" s="17"/>
      <c r="AC1560" s="142"/>
      <c r="AE1560" s="17"/>
      <c r="AG1560" s="66"/>
      <c r="AI1560" s="17"/>
      <c r="AK1560" s="18"/>
    </row>
    <row r="1561" spans="1:37" x14ac:dyDescent="0.25">
      <c r="A1561" s="180">
        <f>IF('##zz500##'!B1561&lt;&gt;"",'##zz500##'!B1561,"")</f>
        <v>41444</v>
      </c>
      <c r="B1561" s="192">
        <v>25605.46</v>
      </c>
      <c r="C1561" s="146">
        <f t="shared" si="66"/>
        <v>1.5336625433921558E-3</v>
      </c>
      <c r="D1561" s="143">
        <f>IF('##zz500##'!K1561="","",IF('##zz500##'!K1561="yes",D1560,IF('##zz500##'!T1561&lt;&gt;0,D1560*(1+'##zz500##'!T1561),D1560*(1+C1561))))</f>
        <v>7.6645662633520431</v>
      </c>
      <c r="E1561" s="6">
        <f t="shared" si="64"/>
        <v>0</v>
      </c>
      <c r="F1561" s="17">
        <f>D1561/MAX(D$240:D1561)-1</f>
        <v>-2.8202104672198747E-2</v>
      </c>
      <c r="G1561" s="66">
        <f>IF('##zz500##'!K1561="","",IF('##zz500##'!K1561="no",G1560*(1+E1561),IF('##zz500##'!T1561&lt;&gt;0,G1560*(1+'##zz500##'!T1561),G1560*(1+'##zz500##'!P1561))))</f>
        <v>31.980187969906982</v>
      </c>
      <c r="H1561" s="6">
        <f t="shared" si="65"/>
        <v>6.2289226127085762E-3</v>
      </c>
      <c r="I1561" s="17">
        <f>G1561/MAX(G$240:G1561)-1</f>
        <v>-1.9490012722953587E-2</v>
      </c>
      <c r="N1561" s="20"/>
      <c r="O1561" s="20"/>
      <c r="S1561" s="192"/>
      <c r="Y1561" s="39"/>
      <c r="Z1561" s="39"/>
      <c r="AA1561" s="17"/>
      <c r="AC1561" s="142"/>
      <c r="AE1561" s="17"/>
      <c r="AG1561" s="66"/>
      <c r="AI1561" s="17"/>
      <c r="AK1561" s="18"/>
    </row>
    <row r="1562" spans="1:37" x14ac:dyDescent="0.25">
      <c r="A1562" s="180">
        <f>IF('##zz500##'!B1562&lt;&gt;"",'##zz500##'!B1562,"")</f>
        <v>41445</v>
      </c>
      <c r="B1562" s="192">
        <v>25066.55</v>
      </c>
      <c r="C1562" s="146">
        <f t="shared" si="66"/>
        <v>-2.1046683012138856E-2</v>
      </c>
      <c r="D1562" s="143">
        <f>IF('##zz500##'!K1562="","",IF('##zz500##'!K1562="yes",D1561,IF('##zz500##'!T1562&lt;&gt;0,D1561*(1+'##zz500##'!T1562),D1561*(1+C1562))))</f>
        <v>7.6645662633520431</v>
      </c>
      <c r="E1562" s="6">
        <f t="shared" si="64"/>
        <v>0</v>
      </c>
      <c r="F1562" s="17">
        <f>D1562/MAX(D$240:D1562)-1</f>
        <v>-2.8202104672198747E-2</v>
      </c>
      <c r="G1562" s="66">
        <f>IF('##zz500##'!K1562="","",IF('##zz500##'!K1562="no",G1561*(1+E1562),IF('##zz500##'!T1562&lt;&gt;0,G1561*(1+'##zz500##'!T1562),G1561*(1+'##zz500##'!P1562))))</f>
        <v>33.035990229511256</v>
      </c>
      <c r="H1562" s="6">
        <f t="shared" si="65"/>
        <v>3.3014260597773015E-2</v>
      </c>
      <c r="I1562" s="17">
        <f>G1562/MAX(G$240:G1562)-1</f>
        <v>0</v>
      </c>
      <c r="N1562" s="20"/>
      <c r="O1562" s="20"/>
      <c r="S1562" s="192"/>
      <c r="Y1562" s="39"/>
      <c r="Z1562" s="39"/>
      <c r="AA1562" s="17"/>
      <c r="AC1562" s="142"/>
      <c r="AE1562" s="17"/>
      <c r="AG1562" s="66"/>
      <c r="AI1562" s="17"/>
      <c r="AK1562" s="18"/>
    </row>
    <row r="1563" spans="1:37" x14ac:dyDescent="0.25">
      <c r="A1563" s="180">
        <f>IF('##zz500##'!B1563&lt;&gt;"",'##zz500##'!B1563,"")</f>
        <v>41446</v>
      </c>
      <c r="B1563" s="192">
        <v>24892.94</v>
      </c>
      <c r="C1563" s="146">
        <f t="shared" si="66"/>
        <v>-6.925963086264364E-3</v>
      </c>
      <c r="D1563" s="143">
        <f>IF('##zz500##'!K1563="","",IF('##zz500##'!K1563="yes",D1562,IF('##zz500##'!T1563&lt;&gt;0,D1562*(1+'##zz500##'!T1563),D1562*(1+C1563))))</f>
        <v>7.6645662633520431</v>
      </c>
      <c r="E1563" s="6">
        <f t="shared" si="64"/>
        <v>0</v>
      </c>
      <c r="F1563" s="17">
        <f>D1563/MAX(D$240:D1563)-1</f>
        <v>-2.8202104672198747E-2</v>
      </c>
      <c r="G1563" s="66">
        <f>IF('##zz500##'!K1563="","",IF('##zz500##'!K1563="no",G1562*(1+E1563),IF('##zz500##'!T1563&lt;&gt;0,G1562*(1+'##zz500##'!T1563),G1562*(1+'##zz500##'!P1563))))</f>
        <v>33.212563545254554</v>
      </c>
      <c r="H1563" s="6">
        <f t="shared" si="65"/>
        <v>5.344877344877208E-3</v>
      </c>
      <c r="I1563" s="17">
        <f>G1563/MAX(G$240:G1563)-1</f>
        <v>0</v>
      </c>
      <c r="N1563" s="20"/>
      <c r="O1563" s="20"/>
      <c r="S1563" s="192"/>
      <c r="Y1563" s="39"/>
      <c r="Z1563" s="39"/>
      <c r="AA1563" s="17"/>
      <c r="AC1563" s="142"/>
      <c r="AE1563" s="17"/>
      <c r="AG1563" s="66"/>
      <c r="AI1563" s="17"/>
      <c r="AK1563" s="18"/>
    </row>
    <row r="1564" spans="1:37" x14ac:dyDescent="0.25">
      <c r="A1564" s="180">
        <f>IF('##zz500##'!B1564&lt;&gt;"",'##zz500##'!B1564,"")</f>
        <v>41449</v>
      </c>
      <c r="B1564" s="192">
        <v>23509.759999999998</v>
      </c>
      <c r="C1564" s="146">
        <f t="shared" si="66"/>
        <v>-5.5565152207814772E-2</v>
      </c>
      <c r="D1564" s="143">
        <f>IF('##zz500##'!K1564="","",IF('##zz500##'!K1564="yes",D1563,IF('##zz500##'!T1564&lt;&gt;0,D1563*(1+'##zz500##'!T1564),D1563*(1+C1564))))</f>
        <v>7.6645662633520431</v>
      </c>
      <c r="E1564" s="6">
        <f t="shared" si="64"/>
        <v>0</v>
      </c>
      <c r="F1564" s="17">
        <f>D1564/MAX(D$240:D1564)-1</f>
        <v>-2.8202104672198747E-2</v>
      </c>
      <c r="G1564" s="66">
        <f>IF('##zz500##'!K1564="","",IF('##zz500##'!K1564="no",G1563*(1+E1564),IF('##zz500##'!T1564&lt;&gt;0,G1563*(1+'##zz500##'!T1564),G1563*(1+'##zz500##'!P1564))))</f>
        <v>35.270183658582575</v>
      </c>
      <c r="H1564" s="6">
        <f t="shared" si="65"/>
        <v>6.1953065156333365E-2</v>
      </c>
      <c r="I1564" s="17">
        <f>G1564/MAX(G$240:G1564)-1</f>
        <v>0</v>
      </c>
      <c r="N1564" s="20"/>
      <c r="O1564" s="20"/>
      <c r="S1564" s="192"/>
      <c r="Y1564" s="39"/>
      <c r="Z1564" s="39"/>
      <c r="AA1564" s="17"/>
      <c r="AC1564" s="142"/>
      <c r="AE1564" s="17"/>
      <c r="AG1564" s="66"/>
      <c r="AI1564" s="17"/>
      <c r="AK1564" s="18"/>
    </row>
    <row r="1565" spans="1:37" x14ac:dyDescent="0.25">
      <c r="A1565" s="180">
        <f>IF('##zz500##'!B1565&lt;&gt;"",'##zz500##'!B1565,"")</f>
        <v>41450</v>
      </c>
      <c r="B1565" s="192">
        <v>23461.59</v>
      </c>
      <c r="C1565" s="146">
        <f t="shared" si="66"/>
        <v>-2.0489362715739867E-3</v>
      </c>
      <c r="D1565" s="143">
        <f>IF('##zz500##'!K1565="","",IF('##zz500##'!K1565="yes",D1564,IF('##zz500##'!T1565&lt;&gt;0,D1564*(1+'##zz500##'!T1565),D1564*(1+C1565))))</f>
        <v>7.6645662633520431</v>
      </c>
      <c r="E1565" s="6">
        <f t="shared" si="64"/>
        <v>0</v>
      </c>
      <c r="F1565" s="17">
        <f>D1565/MAX(D$240:D1565)-1</f>
        <v>-2.8202104672198747E-2</v>
      </c>
      <c r="G1565" s="66">
        <f>IF('##zz500##'!K1565="","",IF('##zz500##'!K1565="no",G1564*(1+E1565),IF('##zz500##'!T1565&lt;&gt;0,G1564*(1+'##zz500##'!T1565),G1564*(1+'##zz500##'!P1565))))</f>
        <v>35.421062927116118</v>
      </c>
      <c r="H1565" s="6">
        <f t="shared" si="65"/>
        <v>4.2778135207364176E-3</v>
      </c>
      <c r="I1565" s="17">
        <f>G1565/MAX(G$240:G1565)-1</f>
        <v>0</v>
      </c>
      <c r="N1565" s="20"/>
      <c r="O1565" s="20"/>
      <c r="S1565" s="192"/>
      <c r="Y1565" s="39"/>
      <c r="Z1565" s="39"/>
      <c r="AA1565" s="17"/>
      <c r="AC1565" s="142"/>
      <c r="AE1565" s="17"/>
      <c r="AG1565" s="66"/>
      <c r="AI1565" s="17"/>
      <c r="AK1565" s="18"/>
    </row>
    <row r="1566" spans="1:37" x14ac:dyDescent="0.25">
      <c r="A1566" s="180">
        <f>IF('##zz500##'!B1566&lt;&gt;"",'##zz500##'!B1566,"")</f>
        <v>41451</v>
      </c>
      <c r="B1566" s="192">
        <v>23929.42</v>
      </c>
      <c r="C1566" s="146">
        <f t="shared" si="66"/>
        <v>1.9940251278792287E-2</v>
      </c>
      <c r="D1566" s="143">
        <f>IF('##zz500##'!K1566="","",IF('##zz500##'!K1566="yes",D1565,IF('##zz500##'!T1566&lt;&gt;0,D1565*(1+'##zz500##'!T1566),D1565*(1+C1566))))</f>
        <v>7.6645662633520431</v>
      </c>
      <c r="E1566" s="6">
        <f t="shared" si="64"/>
        <v>0</v>
      </c>
      <c r="F1566" s="17">
        <f>D1566/MAX(D$240:D1566)-1</f>
        <v>-2.8202104672198747E-2</v>
      </c>
      <c r="G1566" s="66">
        <f>IF('##zz500##'!K1566="","",IF('##zz500##'!K1566="no",G1565*(1+E1566),IF('##zz500##'!T1566&lt;&gt;0,G1565*(1+'##zz500##'!T1566),G1565*(1+'##zz500##'!P1566))))</f>
        <v>34.68725264713072</v>
      </c>
      <c r="H1566" s="6">
        <f t="shared" si="65"/>
        <v>-2.0716777514421802E-2</v>
      </c>
      <c r="I1566" s="17">
        <f>G1566/MAX(G$240:G1566)-1</f>
        <v>-2.0716777514421802E-2</v>
      </c>
      <c r="N1566" s="20"/>
      <c r="O1566" s="20"/>
      <c r="S1566" s="192"/>
      <c r="Y1566" s="39"/>
      <c r="Z1566" s="39"/>
      <c r="AA1566" s="17"/>
      <c r="AC1566" s="142"/>
      <c r="AE1566" s="17"/>
      <c r="AG1566" s="66"/>
      <c r="AI1566" s="17"/>
      <c r="AK1566" s="18"/>
    </row>
    <row r="1567" spans="1:37" x14ac:dyDescent="0.25">
      <c r="A1567" s="180">
        <f>IF('##zz500##'!B1567&lt;&gt;"",'##zz500##'!B1567,"")</f>
        <v>41452</v>
      </c>
      <c r="B1567" s="192">
        <v>23738.23</v>
      </c>
      <c r="C1567" s="146">
        <f t="shared" si="66"/>
        <v>-7.9897465128698775E-3</v>
      </c>
      <c r="D1567" s="143">
        <f>IF('##zz500##'!K1567="","",IF('##zz500##'!K1567="yes",D1566,IF('##zz500##'!T1567&lt;&gt;0,D1566*(1+'##zz500##'!T1567),D1566*(1+C1567))))</f>
        <v>7.6645662633520431</v>
      </c>
      <c r="E1567" s="6">
        <f t="shared" si="64"/>
        <v>0</v>
      </c>
      <c r="F1567" s="17">
        <f>D1567/MAX(D$240:D1567)-1</f>
        <v>-2.8202104672198747E-2</v>
      </c>
      <c r="G1567" s="66">
        <f>IF('##zz500##'!K1567="","",IF('##zz500##'!K1567="no",G1566*(1+E1567),IF('##zz500##'!T1567&lt;&gt;0,G1566*(1+'##zz500##'!T1567),G1566*(1+'##zz500##'!P1567))))</f>
        <v>35.242532452244539</v>
      </c>
      <c r="H1567" s="6">
        <f t="shared" si="65"/>
        <v>1.600818060636322E-2</v>
      </c>
      <c r="I1567" s="17">
        <f>G1567/MAX(G$240:G1567)-1</f>
        <v>-5.0402348240912165E-3</v>
      </c>
      <c r="N1567" s="20"/>
      <c r="O1567" s="20"/>
      <c r="S1567" s="192"/>
      <c r="Y1567" s="39"/>
      <c r="Z1567" s="39"/>
      <c r="AA1567" s="17"/>
      <c r="AC1567" s="142"/>
      <c r="AE1567" s="17"/>
      <c r="AG1567" s="66"/>
      <c r="AI1567" s="17"/>
      <c r="AK1567" s="18"/>
    </row>
    <row r="1568" spans="1:37" x14ac:dyDescent="0.25">
      <c r="A1568" s="180">
        <f>IF('##zz500##'!B1568&lt;&gt;"",'##zz500##'!B1568,"")</f>
        <v>41453</v>
      </c>
      <c r="B1568" s="192">
        <v>23594.06</v>
      </c>
      <c r="C1568" s="146">
        <f t="shared" si="66"/>
        <v>-6.07332560178242E-3</v>
      </c>
      <c r="D1568" s="143">
        <f>IF('##zz500##'!K1568="","",IF('##zz500##'!K1568="yes",D1567,IF('##zz500##'!T1568&lt;&gt;0,D1567*(1+'##zz500##'!T1568),D1567*(1+C1568))))</f>
        <v>7.6645662633520431</v>
      </c>
      <c r="E1568" s="6">
        <f t="shared" si="64"/>
        <v>0</v>
      </c>
      <c r="F1568" s="17">
        <f>D1568/MAX(D$240:D1568)-1</f>
        <v>-2.8202104672198747E-2</v>
      </c>
      <c r="G1568" s="66">
        <f>IF('##zz500##'!K1568="","",IF('##zz500##'!K1568="no",G1567*(1+E1568),IF('##zz500##'!T1568&lt;&gt;0,G1567*(1+'##zz500##'!T1568),G1567*(1+'##zz500##'!P1568))))</f>
        <v>35.212448081379513</v>
      </c>
      <c r="H1568" s="6">
        <f t="shared" si="65"/>
        <v>-8.5363816876082854E-4</v>
      </c>
      <c r="I1568" s="17">
        <f>G1568/MAX(G$240:G1568)-1</f>
        <v>-5.8895704560266715E-3</v>
      </c>
      <c r="N1568" s="20"/>
      <c r="O1568" s="20"/>
      <c r="S1568" s="192"/>
      <c r="Y1568" s="39"/>
      <c r="Z1568" s="39"/>
      <c r="AA1568" s="17"/>
      <c r="AC1568" s="142"/>
      <c r="AE1568" s="17"/>
      <c r="AF1568" s="14"/>
      <c r="AG1568" s="66"/>
      <c r="AI1568" s="17"/>
      <c r="AJ1568" s="14"/>
      <c r="AK1568" s="18"/>
    </row>
    <row r="1569" spans="1:37" x14ac:dyDescent="0.25">
      <c r="A1569" s="180">
        <f>IF('##zz500##'!B1569&lt;&gt;"",'##zz500##'!B1569,"")</f>
        <v>41456</v>
      </c>
      <c r="B1569" s="192">
        <v>24131.25</v>
      </c>
      <c r="C1569" s="146">
        <f t="shared" si="66"/>
        <v>2.2768018730138007E-2</v>
      </c>
      <c r="D1569" s="143">
        <f>IF('##zz500##'!K1569="","",IF('##zz500##'!K1569="yes",D1568,IF('##zz500##'!T1569&lt;&gt;0,D1568*(1+'##zz500##'!T1569),D1568*(1+C1569))))</f>
        <v>7.6645662633520431</v>
      </c>
      <c r="E1569" s="6">
        <f t="shared" si="64"/>
        <v>0</v>
      </c>
      <c r="F1569" s="17">
        <f>D1569/MAX(D$240:D1569)-1</f>
        <v>-2.8202104672198747E-2</v>
      </c>
      <c r="G1569" s="66">
        <f>IF('##zz500##'!K1569="","",IF('##zz500##'!K1569="no",G1568*(1+E1569),IF('##zz500##'!T1569&lt;&gt;0,G1568*(1+'##zz500##'!T1569),G1568*(1+'##zz500##'!P1569))))</f>
        <v>34.46586557380423</v>
      </c>
      <c r="H1569" s="6">
        <f t="shared" si="65"/>
        <v>-2.1202232399458731E-2</v>
      </c>
      <c r="I1569" s="17">
        <f>G1569/MAX(G$240:G1569)-1</f>
        <v>-2.6966930813943746E-2</v>
      </c>
      <c r="N1569" s="20"/>
      <c r="O1569" s="20"/>
      <c r="S1569" s="192"/>
      <c r="Y1569" s="39"/>
      <c r="Z1569" s="39"/>
      <c r="AA1569" s="17"/>
      <c r="AC1569" s="142"/>
      <c r="AE1569" s="17"/>
      <c r="AG1569" s="66"/>
      <c r="AI1569" s="17"/>
      <c r="AK1569" s="18"/>
    </row>
    <row r="1570" spans="1:37" x14ac:dyDescent="0.25">
      <c r="A1570" s="180">
        <f>IF('##zz500##'!B1570&lt;&gt;"",'##zz500##'!B1570,"")</f>
        <v>41457</v>
      </c>
      <c r="B1570" s="192">
        <v>24551.69</v>
      </c>
      <c r="C1570" s="146">
        <f t="shared" si="66"/>
        <v>1.7423051023050862E-2</v>
      </c>
      <c r="D1570" s="143">
        <f>IF('##zz500##'!K1570="","",IF('##zz500##'!K1570="yes",D1569,IF('##zz500##'!T1570&lt;&gt;0,D1569*(1+'##zz500##'!T1570),D1569*(1+C1570))))</f>
        <v>7.6645662633520431</v>
      </c>
      <c r="E1570" s="6">
        <f t="shared" si="64"/>
        <v>0</v>
      </c>
      <c r="F1570" s="17">
        <f>D1570/MAX(D$240:D1570)-1</f>
        <v>-2.8202104672198747E-2</v>
      </c>
      <c r="G1570" s="66">
        <f>IF('##zz500##'!K1570="","",IF('##zz500##'!K1570="no",G1569*(1+E1570),IF('##zz500##'!T1570&lt;&gt;0,G1569*(1+'##zz500##'!T1570),G1569*(1+'##zz500##'!P1570))))</f>
        <v>33.89786438783279</v>
      </c>
      <c r="H1570" s="6">
        <f t="shared" si="65"/>
        <v>-1.6480107971034053E-2</v>
      </c>
      <c r="I1570" s="17">
        <f>G1570/MAX(G$240:G1570)-1</f>
        <v>-4.3002620853516582E-2</v>
      </c>
      <c r="N1570" s="20"/>
      <c r="O1570" s="20"/>
      <c r="S1570" s="192"/>
      <c r="Y1570" s="39"/>
      <c r="Z1570" s="39"/>
      <c r="AA1570" s="17"/>
      <c r="AC1570" s="142"/>
      <c r="AE1570" s="17"/>
      <c r="AG1570" s="66"/>
      <c r="AI1570" s="17"/>
      <c r="AK1570" s="18"/>
    </row>
    <row r="1571" spans="1:37" x14ac:dyDescent="0.25">
      <c r="A1571" s="180">
        <f>IF('##zz500##'!B1571&lt;&gt;"",'##zz500##'!B1571,"")</f>
        <v>41458</v>
      </c>
      <c r="B1571" s="192">
        <v>24794.880000000001</v>
      </c>
      <c r="C1571" s="146">
        <f t="shared" si="66"/>
        <v>9.9052244468711415E-3</v>
      </c>
      <c r="D1571" s="143">
        <f>IF('##zz500##'!K1571="","",IF('##zz500##'!K1571="yes",D1570,IF('##zz500##'!T1571&lt;&gt;0,D1570*(1+'##zz500##'!T1571),D1570*(1+C1571))))</f>
        <v>7.6645662633520431</v>
      </c>
      <c r="E1571" s="6">
        <f t="shared" si="64"/>
        <v>0</v>
      </c>
      <c r="F1571" s="17">
        <f>D1571/MAX(D$240:D1571)-1</f>
        <v>-2.8202104672198747E-2</v>
      </c>
      <c r="G1571" s="66">
        <f>IF('##zz500##'!K1571="","",IF('##zz500##'!K1571="no",G1570*(1+E1571),IF('##zz500##'!T1571&lt;&gt;0,G1570*(1+'##zz500##'!T1571),G1570*(1+'##zz500##'!P1571))))</f>
        <v>33.846094975555637</v>
      </c>
      <c r="H1571" s="6">
        <f t="shared" si="65"/>
        <v>-1.5272175168573598E-3</v>
      </c>
      <c r="I1571" s="17">
        <f>G1571/MAX(G$240:G1571)-1</f>
        <v>-4.4464164014535679E-2</v>
      </c>
      <c r="N1571" s="20"/>
      <c r="O1571" s="20"/>
      <c r="S1571" s="192"/>
      <c r="Y1571" s="39"/>
      <c r="Z1571" s="39"/>
      <c r="AA1571" s="17"/>
      <c r="AC1571" s="142"/>
      <c r="AE1571" s="17"/>
      <c r="AG1571" s="66"/>
      <c r="AI1571" s="17"/>
      <c r="AK1571" s="18"/>
    </row>
    <row r="1572" spans="1:37" x14ac:dyDescent="0.25">
      <c r="A1572" s="180">
        <f>IF('##zz500##'!B1572&lt;&gt;"",'##zz500##'!B1572,"")</f>
        <v>41459</v>
      </c>
      <c r="B1572" s="192">
        <v>25084.34</v>
      </c>
      <c r="C1572" s="146">
        <f t="shared" si="66"/>
        <v>1.1674184347736372E-2</v>
      </c>
      <c r="D1572" s="143">
        <f>IF('##zz500##'!K1572="","",IF('##zz500##'!K1572="yes",D1571,IF('##zz500##'!T1572&lt;&gt;0,D1571*(1+'##zz500##'!T1572),D1571*(1+C1572))))</f>
        <v>7.6645662633520431</v>
      </c>
      <c r="E1572" s="6">
        <f t="shared" si="64"/>
        <v>0</v>
      </c>
      <c r="F1572" s="17">
        <f>D1572/MAX(D$240:D1572)-1</f>
        <v>-2.8202104672198747E-2</v>
      </c>
      <c r="G1572" s="66">
        <f>IF('##zz500##'!K1572="","",IF('##zz500##'!K1572="no",G1571*(1+E1572),IF('##zz500##'!T1572&lt;&gt;0,G1571*(1+'##zz500##'!T1572),G1571*(1+'##zz500##'!P1572))))</f>
        <v>33.581397260568068</v>
      </c>
      <c r="H1572" s="6">
        <f t="shared" si="65"/>
        <v>-7.820627909327249E-3</v>
      </c>
      <c r="I1572" s="17">
        <f>G1572/MAX(G$240:G1572)-1</f>
        <v>-5.1937054241805947E-2</v>
      </c>
      <c r="N1572" s="20"/>
      <c r="O1572" s="20"/>
      <c r="S1572" s="192"/>
      <c r="Y1572" s="39"/>
      <c r="Z1572" s="39"/>
      <c r="AA1572" s="17"/>
      <c r="AC1572" s="142"/>
      <c r="AE1572" s="17"/>
      <c r="AG1572" s="66"/>
      <c r="AI1572" s="17"/>
      <c r="AK1572" s="18"/>
    </row>
    <row r="1573" spans="1:37" x14ac:dyDescent="0.25">
      <c r="A1573" s="180">
        <f>IF('##zz500##'!B1573&lt;&gt;"",'##zz500##'!B1573,"")</f>
        <v>41460</v>
      </c>
      <c r="B1573" s="192">
        <v>24978.17</v>
      </c>
      <c r="C1573" s="146">
        <f t="shared" si="66"/>
        <v>-4.2325211665924511E-3</v>
      </c>
      <c r="D1573" s="143">
        <f>IF('##zz500##'!K1573="","",IF('##zz500##'!K1573="yes",D1572,IF('##zz500##'!T1573&lt;&gt;0,D1572*(1+'##zz500##'!T1573),D1572*(1+C1573))))</f>
        <v>7.6645662633520431</v>
      </c>
      <c r="E1573" s="6">
        <f t="shared" si="64"/>
        <v>0</v>
      </c>
      <c r="F1573" s="17">
        <f>D1573/MAX(D$240:D1573)-1</f>
        <v>-2.8202104672198747E-2</v>
      </c>
      <c r="G1573" s="66">
        <f>IF('##zz500##'!K1573="","",IF('##zz500##'!K1573="no",G1572*(1+E1573),IF('##zz500##'!T1573&lt;&gt;0,G1572*(1+'##zz500##'!T1573),G1572*(1+'##zz500##'!P1573))))</f>
        <v>33.769188196999188</v>
      </c>
      <c r="H1573" s="6">
        <f t="shared" si="65"/>
        <v>5.5921120545996406E-3</v>
      </c>
      <c r="I1573" s="17">
        <f>G1573/MAX(G$240:G1573)-1</f>
        <v>-4.6635380014312333E-2</v>
      </c>
      <c r="N1573" s="20"/>
      <c r="O1573" s="20"/>
      <c r="S1573" s="192"/>
      <c r="Y1573" s="39"/>
      <c r="Z1573" s="39"/>
      <c r="AA1573" s="17"/>
      <c r="AC1573" s="142"/>
      <c r="AE1573" s="17"/>
      <c r="AG1573" s="66"/>
      <c r="AI1573" s="17"/>
      <c r="AK1573" s="18"/>
    </row>
    <row r="1574" spans="1:37" x14ac:dyDescent="0.25">
      <c r="A1574" s="180">
        <f>IF('##zz500##'!B1574&lt;&gt;"",'##zz500##'!B1574,"")</f>
        <v>41463</v>
      </c>
      <c r="B1574" s="192">
        <v>24049.59</v>
      </c>
      <c r="C1574" s="146">
        <f t="shared" si="66"/>
        <v>-3.7175661787873127E-2</v>
      </c>
      <c r="D1574" s="143">
        <f>IF('##zz500##'!K1574="","",IF('##zz500##'!K1574="yes",D1573,IF('##zz500##'!T1574&lt;&gt;0,D1573*(1+'##zz500##'!T1574),D1573*(1+C1574))))</f>
        <v>7.6645662633520431</v>
      </c>
      <c r="E1574" s="6">
        <f t="shared" si="64"/>
        <v>0</v>
      </c>
      <c r="F1574" s="17">
        <f>D1574/MAX(D$240:D1574)-1</f>
        <v>-2.8202104672198747E-2</v>
      </c>
      <c r="G1574" s="66">
        <f>IF('##zz500##'!K1574="","",IF('##zz500##'!K1574="no",G1573*(1+E1574),IF('##zz500##'!T1574&lt;&gt;0,G1573*(1+'##zz500##'!T1574),G1573*(1+'##zz500##'!P1574))))</f>
        <v>35.081782809301842</v>
      </c>
      <c r="H1574" s="6">
        <f t="shared" si="65"/>
        <v>3.8869593330031371E-2</v>
      </c>
      <c r="I1574" s="17">
        <f>G1574/MAX(G$240:G1574)-1</f>
        <v>-9.5784849402287264E-3</v>
      </c>
      <c r="N1574" s="20"/>
      <c r="O1574" s="20"/>
      <c r="S1574" s="192"/>
      <c r="Y1574" s="39"/>
      <c r="Z1574" s="39"/>
      <c r="AA1574" s="17"/>
      <c r="AC1574" s="142"/>
      <c r="AE1574" s="17"/>
      <c r="AG1574" s="66"/>
      <c r="AI1574" s="17"/>
      <c r="AK1574" s="18"/>
    </row>
    <row r="1575" spans="1:37" x14ac:dyDescent="0.25">
      <c r="A1575" s="180">
        <f>IF('##zz500##'!B1575&lt;&gt;"",'##zz500##'!B1575,"")</f>
        <v>41464</v>
      </c>
      <c r="B1575" s="192">
        <v>24595.38</v>
      </c>
      <c r="C1575" s="146">
        <f t="shared" si="66"/>
        <v>2.2694357783230368E-2</v>
      </c>
      <c r="D1575" s="143">
        <f>IF('##zz500##'!K1575="","",IF('##zz500##'!K1575="yes",D1574,IF('##zz500##'!T1575&lt;&gt;0,D1574*(1+'##zz500##'!T1575),D1574*(1+C1575))))</f>
        <v>7.6645662633520431</v>
      </c>
      <c r="E1575" s="6">
        <f t="shared" si="64"/>
        <v>0</v>
      </c>
      <c r="F1575" s="17">
        <f>D1575/MAX(D$240:D1575)-1</f>
        <v>-2.8202104672198747E-2</v>
      </c>
      <c r="G1575" s="66">
        <f>IF('##zz500##'!K1575="","",IF('##zz500##'!K1575="no",G1574*(1+E1575),IF('##zz500##'!T1575&lt;&gt;0,G1574*(1+'##zz500##'!T1575),G1574*(1+'##zz500##'!P1575))))</f>
        <v>34.871431552702596</v>
      </c>
      <c r="H1575" s="6">
        <f t="shared" si="65"/>
        <v>-5.9960252802052638E-3</v>
      </c>
      <c r="I1575" s="17">
        <f>G1575/MAX(G$240:G1575)-1</f>
        <v>-1.5517077382586342E-2</v>
      </c>
      <c r="N1575" s="20"/>
      <c r="O1575" s="20"/>
      <c r="S1575" s="192"/>
      <c r="Y1575" s="39"/>
      <c r="Z1575" s="39"/>
      <c r="AA1575" s="17"/>
      <c r="AC1575" s="142"/>
      <c r="AE1575" s="17"/>
      <c r="AG1575" s="66"/>
      <c r="AI1575" s="17"/>
      <c r="AK1575" s="18"/>
    </row>
    <row r="1576" spans="1:37" x14ac:dyDescent="0.25">
      <c r="A1576" s="180">
        <f>IF('##zz500##'!B1576&lt;&gt;"",'##zz500##'!B1576,"")</f>
        <v>41465</v>
      </c>
      <c r="B1576" s="192">
        <v>25014.94</v>
      </c>
      <c r="C1576" s="146">
        <f t="shared" si="66"/>
        <v>1.7058488220145218E-2</v>
      </c>
      <c r="D1576" s="143">
        <f>IF('##zz500##'!K1576="","",IF('##zz500##'!K1576="yes",D1575,IF('##zz500##'!T1576&lt;&gt;0,D1575*(1+'##zz500##'!T1576),D1575*(1+C1576))))</f>
        <v>7.6645662633520431</v>
      </c>
      <c r="E1576" s="6">
        <f t="shared" si="64"/>
        <v>0</v>
      </c>
      <c r="F1576" s="17">
        <f>D1576/MAX(D$240:D1576)-1</f>
        <v>-2.8202104672198747E-2</v>
      </c>
      <c r="G1576" s="66">
        <f>IF('##zz500##'!K1576="","",IF('##zz500##'!K1576="no",G1575*(1+E1576),IF('##zz500##'!T1576&lt;&gt;0,G1575*(1+'##zz500##'!T1576),G1575*(1+'##zz500##'!P1576))))</f>
        <v>33.785787596800809</v>
      </c>
      <c r="H1576" s="6">
        <f t="shared" si="65"/>
        <v>-3.113276133390197E-2</v>
      </c>
      <c r="I1576" s="17">
        <f>G1576/MAX(G$240:G1576)-1</f>
        <v>-4.6166749249736516E-2</v>
      </c>
      <c r="N1576" s="20"/>
      <c r="O1576" s="20"/>
      <c r="S1576" s="192"/>
      <c r="Y1576" s="39"/>
      <c r="Z1576" s="39"/>
      <c r="AA1576" s="17"/>
      <c r="AC1576" s="142"/>
      <c r="AE1576" s="17"/>
      <c r="AG1576" s="66"/>
      <c r="AI1576" s="17"/>
      <c r="AK1576" s="18"/>
    </row>
    <row r="1577" spans="1:37" x14ac:dyDescent="0.25">
      <c r="A1577" s="180">
        <f>IF('##zz500##'!B1577&lt;&gt;"",'##zz500##'!B1577,"")</f>
        <v>41466</v>
      </c>
      <c r="B1577" s="192">
        <v>25629.81</v>
      </c>
      <c r="C1577" s="146">
        <f t="shared" si="66"/>
        <v>2.4580110925710885E-2</v>
      </c>
      <c r="D1577" s="143">
        <f>IF('##zz500##'!K1577="","",IF('##zz500##'!K1577="yes",D1576,IF('##zz500##'!T1577&lt;&gt;0,D1576*(1+'##zz500##'!T1577),D1576*(1+C1577))))</f>
        <v>7.6645662633520431</v>
      </c>
      <c r="E1577" s="6">
        <f t="shared" si="64"/>
        <v>0</v>
      </c>
      <c r="F1577" s="17">
        <f>D1577/MAX(D$240:D1577)-1</f>
        <v>-2.8202104672198747E-2</v>
      </c>
      <c r="G1577" s="66">
        <f>IF('##zz500##'!K1577="","",IF('##zz500##'!K1577="no",G1576*(1+E1577),IF('##zz500##'!T1577&lt;&gt;0,G1576*(1+'##zz500##'!T1577),G1576*(1+'##zz500##'!P1577))))</f>
        <v>32.998933234376764</v>
      </c>
      <c r="H1577" s="6">
        <f t="shared" si="65"/>
        <v>-2.3289507760314909E-2</v>
      </c>
      <c r="I1577" s="17">
        <f>G1577/MAX(G$240:G1577)-1</f>
        <v>-6.8381056145131236E-2</v>
      </c>
      <c r="N1577" s="20"/>
      <c r="O1577" s="20"/>
      <c r="S1577" s="192"/>
      <c r="Y1577" s="39"/>
      <c r="Z1577" s="39"/>
      <c r="AA1577" s="17"/>
      <c r="AC1577" s="142"/>
      <c r="AE1577" s="17"/>
      <c r="AG1577" s="66"/>
      <c r="AI1577" s="17"/>
      <c r="AK1577" s="18"/>
    </row>
    <row r="1578" spans="1:37" x14ac:dyDescent="0.25">
      <c r="A1578" s="180">
        <f>IF('##zz500##'!B1578&lt;&gt;"",'##zz500##'!B1578,"")</f>
        <v>41467</v>
      </c>
      <c r="B1578" s="192">
        <v>25778.14</v>
      </c>
      <c r="C1578" s="146">
        <f t="shared" si="66"/>
        <v>5.7874014672756324E-3</v>
      </c>
      <c r="D1578" s="143">
        <f>IF('##zz500##'!K1578="","",IF('##zz500##'!K1578="yes",D1577,IF('##zz500##'!T1578&lt;&gt;0,D1577*(1+'##zz500##'!T1578),D1577*(1+C1578))))</f>
        <v>7.6132938353707287</v>
      </c>
      <c r="E1578" s="6">
        <f t="shared" si="64"/>
        <v>-6.689540701927621E-3</v>
      </c>
      <c r="F1578" s="17">
        <f>D1578/MAX(D$240:D1578)-1</f>
        <v>-3.4702986247041601E-2</v>
      </c>
      <c r="G1578" s="66">
        <f>IF('##zz500##'!K1578="","",IF('##zz500##'!K1578="no",G1577*(1+E1578),IF('##zz500##'!T1578&lt;&gt;0,G1577*(1+'##zz500##'!T1578),G1577*(1+'##zz500##'!P1578))))</f>
        <v>32.778185527385212</v>
      </c>
      <c r="H1578" s="6">
        <f t="shared" si="65"/>
        <v>-6.6895407019275099E-3</v>
      </c>
      <c r="I1578" s="17">
        <f>G1578/MAX(G$240:G1578)-1</f>
        <v>-7.4613158988735107E-2</v>
      </c>
      <c r="N1578" s="20"/>
      <c r="O1578" s="20"/>
      <c r="S1578" s="192"/>
      <c r="Y1578" s="39"/>
      <c r="Z1578" s="39"/>
      <c r="AA1578" s="17"/>
      <c r="AC1578" s="142"/>
      <c r="AE1578" s="17"/>
      <c r="AG1578" s="66"/>
      <c r="AI1578" s="17"/>
      <c r="AK1578" s="18"/>
    </row>
    <row r="1579" spans="1:37" x14ac:dyDescent="0.25">
      <c r="A1579" s="180">
        <f>IF('##zz500##'!B1579&lt;&gt;"",'##zz500##'!B1579,"")</f>
        <v>41470</v>
      </c>
      <c r="B1579" s="192">
        <v>26253.65</v>
      </c>
      <c r="C1579" s="146">
        <f t="shared" si="66"/>
        <v>1.8446249419081573E-2</v>
      </c>
      <c r="D1579" s="143">
        <f>IF('##zz500##'!K1579="","",IF('##zz500##'!K1579="yes",D1578,IF('##zz500##'!T1579&lt;&gt;0,D1578*(1+'##zz500##'!T1579),D1578*(1+C1579))))</f>
        <v>7.6132938353707287</v>
      </c>
      <c r="E1579" s="6">
        <f t="shared" si="64"/>
        <v>0</v>
      </c>
      <c r="F1579" s="17">
        <f>D1579/MAX(D$240:D1579)-1</f>
        <v>-3.4702986247041601E-2</v>
      </c>
      <c r="G1579" s="66">
        <f>IF('##zz500##'!K1579="","",IF('##zz500##'!K1579="no",G1578*(1+E1579),IF('##zz500##'!T1579&lt;&gt;0,G1578*(1+'##zz500##'!T1579),G1578*(1+'##zz500##'!P1579))))</f>
        <v>32.124562588900822</v>
      </c>
      <c r="H1579" s="6">
        <f t="shared" si="65"/>
        <v>-1.9940790741400427E-2</v>
      </c>
      <c r="I1579" s="17">
        <f>G1579/MAX(G$240:G1579)-1</f>
        <v>-9.3066104340186362E-2</v>
      </c>
      <c r="N1579" s="20"/>
      <c r="O1579" s="20"/>
      <c r="S1579" s="192"/>
      <c r="Y1579" s="39"/>
      <c r="Z1579" s="39"/>
      <c r="AA1579" s="17"/>
      <c r="AC1579" s="142"/>
      <c r="AE1579" s="17"/>
      <c r="AG1579" s="66"/>
      <c r="AI1579" s="17"/>
      <c r="AK1579" s="18"/>
    </row>
    <row r="1580" spans="1:37" x14ac:dyDescent="0.25">
      <c r="A1580" s="180">
        <f>IF('##zz500##'!B1580&lt;&gt;"",'##zz500##'!B1580,"")</f>
        <v>41471</v>
      </c>
      <c r="B1580" s="192">
        <v>26489.65</v>
      </c>
      <c r="C1580" s="146">
        <f t="shared" si="66"/>
        <v>8.9892262599675643E-3</v>
      </c>
      <c r="D1580" s="143">
        <f>IF('##zz500##'!K1580="","",IF('##zz500##'!K1580="yes",D1579,IF('##zz500##'!T1580&lt;&gt;0,D1579*(1+'##zz500##'!T1580),D1579*(1+C1580))))</f>
        <v>7.6817314562404926</v>
      </c>
      <c r="E1580" s="6">
        <f t="shared" si="64"/>
        <v>8.9892262599675643E-3</v>
      </c>
      <c r="F1580" s="17">
        <f>D1580/MAX(D$240:D1580)-1</f>
        <v>-2.6025712982345239E-2</v>
      </c>
      <c r="G1580" s="66">
        <f>IF('##zz500##'!K1580="","",IF('##zz500##'!K1580="no",G1579*(1+E1580),IF('##zz500##'!T1580&lt;&gt;0,G1579*(1+'##zz500##'!T1580),G1579*(1+'##zz500##'!P1580))))</f>
        <v>32.413337550514939</v>
      </c>
      <c r="H1580" s="6">
        <f t="shared" si="65"/>
        <v>8.9892262599675643E-3</v>
      </c>
      <c r="I1580" s="17">
        <f>G1580/MAX(G$240:G1580)-1</f>
        <v>-8.4913470349266551E-2</v>
      </c>
      <c r="N1580" s="20"/>
      <c r="O1580" s="20"/>
      <c r="S1580" s="192"/>
      <c r="Y1580" s="39"/>
      <c r="Z1580" s="39"/>
      <c r="AA1580" s="17"/>
      <c r="AC1580" s="142"/>
      <c r="AE1580" s="17"/>
      <c r="AG1580" s="66"/>
      <c r="AI1580" s="17"/>
      <c r="AK1580" s="18"/>
    </row>
    <row r="1581" spans="1:37" x14ac:dyDescent="0.25">
      <c r="A1581" s="180">
        <f>IF('##zz500##'!B1581&lt;&gt;"",'##zz500##'!B1581,"")</f>
        <v>41472</v>
      </c>
      <c r="B1581" s="192">
        <v>26687.05</v>
      </c>
      <c r="C1581" s="146">
        <f t="shared" si="66"/>
        <v>7.4519670890327294E-3</v>
      </c>
      <c r="D1581" s="143">
        <f>IF('##zz500##'!K1581="","",IF('##zz500##'!K1581="yes",D1580,IF('##zz500##'!T1581&lt;&gt;0,D1580*(1+'##zz500##'!T1581),D1580*(1+C1581))))</f>
        <v>7.7389754662391841</v>
      </c>
      <c r="E1581" s="6">
        <f t="shared" si="64"/>
        <v>7.4519670890327294E-3</v>
      </c>
      <c r="F1581" s="17">
        <f>D1581/MAX(D$240:D1581)-1</f>
        <v>-1.8767688649925507E-2</v>
      </c>
      <c r="G1581" s="66">
        <f>IF('##zz500##'!K1581="","",IF('##zz500##'!K1581="no",G1580*(1+E1581),IF('##zz500##'!T1581&lt;&gt;0,G1580*(1+'##zz500##'!T1581),G1580*(1+'##zz500##'!P1581))))</f>
        <v>32.654880675187087</v>
      </c>
      <c r="H1581" s="6">
        <f t="shared" si="65"/>
        <v>7.4519670890327294E-3</v>
      </c>
      <c r="I1581" s="17">
        <f>G1581/MAX(G$240:G1581)-1</f>
        <v>-7.8094275646692024E-2</v>
      </c>
      <c r="N1581" s="20"/>
      <c r="O1581" s="20"/>
      <c r="S1581" s="192"/>
      <c r="Y1581" s="39"/>
      <c r="Z1581" s="39"/>
      <c r="AA1581" s="17"/>
      <c r="AC1581" s="142"/>
      <c r="AE1581" s="17"/>
      <c r="AG1581" s="66"/>
      <c r="AI1581" s="17"/>
      <c r="AK1581" s="18"/>
    </row>
    <row r="1582" spans="1:37" x14ac:dyDescent="0.25">
      <c r="A1582" s="180">
        <f>IF('##zz500##'!B1582&lt;&gt;"",'##zz500##'!B1582,"")</f>
        <v>41473</v>
      </c>
      <c r="B1582" s="192">
        <v>26935.97</v>
      </c>
      <c r="C1582" s="146">
        <f t="shared" si="66"/>
        <v>9.3273703912573058E-3</v>
      </c>
      <c r="D1582" s="143">
        <f>IF('##zz500##'!K1582="","",IF('##zz500##'!K1582="yes",D1581,IF('##zz500##'!T1582&lt;&gt;0,D1581*(1+'##zz500##'!T1582),D1581*(1+C1582))))</f>
        <v>7.8111597568616498</v>
      </c>
      <c r="E1582" s="6">
        <f t="shared" si="64"/>
        <v>9.3273703912573058E-3</v>
      </c>
      <c r="F1582" s="17">
        <f>D1582/MAX(D$240:D1582)-1</f>
        <v>-9.6153714420939007E-3</v>
      </c>
      <c r="G1582" s="66">
        <f>IF('##zz500##'!K1582="","",IF('##zz500##'!K1582="no",G1581*(1+E1582),IF('##zz500##'!T1582&lt;&gt;0,G1581*(1+'##zz500##'!T1582),G1581*(1+'##zz500##'!P1582))))</f>
        <v>32.959464842326867</v>
      </c>
      <c r="H1582" s="6">
        <f t="shared" si="65"/>
        <v>9.3273703912573058E-3</v>
      </c>
      <c r="I1582" s="17">
        <f>G1582/MAX(G$240:G1582)-1</f>
        <v>-6.9495319489828455E-2</v>
      </c>
      <c r="N1582" s="20"/>
      <c r="O1582" s="20"/>
      <c r="S1582" s="192"/>
      <c r="Y1582" s="39"/>
      <c r="Z1582" s="39"/>
      <c r="AA1582" s="17"/>
      <c r="AC1582" s="142"/>
      <c r="AE1582" s="17"/>
      <c r="AG1582" s="66"/>
      <c r="AI1582" s="17"/>
      <c r="AK1582" s="18"/>
    </row>
    <row r="1583" spans="1:37" x14ac:dyDescent="0.25">
      <c r="A1583" s="180">
        <f>IF('##zz500##'!B1583&lt;&gt;"",'##zz500##'!B1583,"")</f>
        <v>41474</v>
      </c>
      <c r="B1583" s="192">
        <v>26670.71</v>
      </c>
      <c r="C1583" s="146">
        <f t="shared" si="66"/>
        <v>-9.8477983157837512E-3</v>
      </c>
      <c r="D1583" s="143">
        <f>IF('##zz500##'!K1583="","",IF('##zz500##'!K1583="yes",D1582,IF('##zz500##'!T1583&lt;&gt;0,D1582*(1+'##zz500##'!T1583),D1582*(1+C1583))))</f>
        <v>7.6696520097593348</v>
      </c>
      <c r="E1583" s="6">
        <f t="shared" si="64"/>
        <v>-1.8116099466280788E-2</v>
      </c>
      <c r="F1583" s="17">
        <f>D1583/MAX(D$240:D1583)-1</f>
        <v>-2.7557277882924502E-2</v>
      </c>
      <c r="G1583" s="66">
        <f>IF('##zz500##'!K1583="","",IF('##zz500##'!K1583="no",G1582*(1+E1583),IF('##zz500##'!T1583&lt;&gt;0,G1582*(1+'##zz500##'!T1583),G1582*(1+'##zz500##'!P1583))))</f>
        <v>32.362367898887889</v>
      </c>
      <c r="H1583" s="6">
        <f t="shared" si="65"/>
        <v>-1.8116099466280788E-2</v>
      </c>
      <c r="I1583" s="17">
        <f>G1583/MAX(G$240:G1583)-1</f>
        <v>-8.635243483579047E-2</v>
      </c>
      <c r="N1583" s="20"/>
      <c r="O1583" s="20"/>
      <c r="S1583" s="192"/>
      <c r="Y1583" s="39"/>
      <c r="Z1583" s="39"/>
      <c r="AA1583" s="17"/>
      <c r="AC1583" s="142"/>
      <c r="AE1583" s="17"/>
      <c r="AG1583" s="66"/>
      <c r="AI1583" s="17"/>
      <c r="AK1583" s="18"/>
    </row>
    <row r="1584" spans="1:37" x14ac:dyDescent="0.25">
      <c r="A1584" s="180">
        <f>IF('##zz500##'!B1584&lt;&gt;"",'##zz500##'!B1584,"")</f>
        <v>41477</v>
      </c>
      <c r="B1584" s="192">
        <v>26959.85</v>
      </c>
      <c r="C1584" s="146">
        <f t="shared" si="66"/>
        <v>1.0841106217269747E-2</v>
      </c>
      <c r="D1584" s="143">
        <f>IF('##zz500##'!K1584="","",IF('##zz500##'!K1584="yes",D1583,IF('##zz500##'!T1584&lt;&gt;0,D1583*(1+'##zz500##'!T1584),D1583*(1+C1584))))</f>
        <v>7.6696520097593348</v>
      </c>
      <c r="E1584" s="6">
        <f t="shared" si="64"/>
        <v>0</v>
      </c>
      <c r="F1584" s="17">
        <f>D1584/MAX(D$240:D1584)-1</f>
        <v>-2.7557277882924502E-2</v>
      </c>
      <c r="G1584" s="66">
        <f>IF('##zz500##'!K1584="","",IF('##zz500##'!K1584="no",G1583*(1+E1584),IF('##zz500##'!T1584&lt;&gt;0,G1583*(1+'##zz500##'!T1584),G1583*(1+'##zz500##'!P1584))))</f>
        <v>32.052718686171836</v>
      </c>
      <c r="H1584" s="6">
        <f t="shared" si="65"/>
        <v>-9.5681877693101214E-3</v>
      </c>
      <c r="I1584" s="17">
        <f>G1584/MAX(G$240:G1584)-1</f>
        <v>-9.5094386294254596E-2</v>
      </c>
      <c r="N1584" s="20"/>
      <c r="O1584" s="20"/>
      <c r="S1584" s="192"/>
      <c r="Y1584" s="39"/>
      <c r="Z1584" s="39"/>
      <c r="AA1584" s="17"/>
      <c r="AC1584" s="142"/>
      <c r="AE1584" s="17"/>
      <c r="AG1584" s="66"/>
      <c r="AI1584" s="17"/>
      <c r="AK1584" s="18"/>
    </row>
    <row r="1585" spans="1:37" x14ac:dyDescent="0.25">
      <c r="A1585" s="180">
        <f>IF('##zz500##'!B1585&lt;&gt;"",'##zz500##'!B1585,"")</f>
        <v>41478</v>
      </c>
      <c r="B1585" s="192">
        <v>27578.92</v>
      </c>
      <c r="C1585" s="146">
        <f t="shared" si="66"/>
        <v>2.2962664851621906E-2</v>
      </c>
      <c r="D1585" s="143">
        <f>IF('##zz500##'!K1585="","",IF('##zz500##'!K1585="yes",D1584,IF('##zz500##'!T1585&lt;&gt;0,D1584*(1+'##zz500##'!T1585),D1584*(1+C1585))))</f>
        <v>7.8457676583880067</v>
      </c>
      <c r="E1585" s="6">
        <f t="shared" si="64"/>
        <v>2.2962664851621906E-2</v>
      </c>
      <c r="F1585" s="17">
        <f>D1585/MAX(D$240:D1585)-1</f>
        <v>-5.2274015675511931E-3</v>
      </c>
      <c r="G1585" s="66">
        <f>IF('##zz500##'!K1585="","",IF('##zz500##'!K1585="no",G1584*(1+E1585),IF('##zz500##'!T1585&lt;&gt;0,G1584*(1+'##zz500##'!T1585),G1584*(1+'##zz500##'!P1585))))</f>
        <v>32.788734522945717</v>
      </c>
      <c r="H1585" s="6">
        <f t="shared" si="65"/>
        <v>2.2962664851621906E-2</v>
      </c>
      <c r="I1585" s="17">
        <f>G1585/MAX(G$240:G1585)-1</f>
        <v>-7.431534196437839E-2</v>
      </c>
      <c r="N1585" s="20"/>
      <c r="O1585" s="20"/>
      <c r="S1585" s="192"/>
      <c r="Y1585" s="39"/>
      <c r="Z1585" s="39"/>
      <c r="AA1585" s="17"/>
      <c r="AC1585" s="142"/>
      <c r="AE1585" s="17"/>
      <c r="AG1585" s="66"/>
      <c r="AI1585" s="17"/>
      <c r="AK1585" s="18"/>
    </row>
    <row r="1586" spans="1:37" x14ac:dyDescent="0.25">
      <c r="A1586" s="180">
        <f>IF('##zz500##'!B1586&lt;&gt;"",'##zz500##'!B1586,"")</f>
        <v>41479</v>
      </c>
      <c r="B1586" s="192">
        <v>27899.62</v>
      </c>
      <c r="C1586" s="146">
        <f t="shared" si="66"/>
        <v>1.1628446654183833E-2</v>
      </c>
      <c r="D1586" s="143">
        <f>IF('##zz500##'!K1586="","",IF('##zz500##'!K1586="yes",D1585,IF('##zz500##'!T1586&lt;&gt;0,D1585*(1+'##zz500##'!T1586),D1585*(1+C1586))))</f>
        <v>7.9370017490646925</v>
      </c>
      <c r="E1586" s="6">
        <f t="shared" ref="E1586:E1649" si="67">D1586/D1585-1</f>
        <v>1.1628446654183833E-2</v>
      </c>
      <c r="F1586" s="17">
        <f>D1586/MAX(D$240:D1586)-1</f>
        <v>0</v>
      </c>
      <c r="G1586" s="66">
        <f>IF('##zz500##'!K1586="","",IF('##zz500##'!K1586="no",G1585*(1+E1586),IF('##zz500##'!T1586&lt;&gt;0,G1585*(1+'##zz500##'!T1586),G1585*(1+'##zz500##'!P1586))))</f>
        <v>33.170016573203988</v>
      </c>
      <c r="H1586" s="6">
        <f t="shared" ref="H1586:H1649" si="68">G1586/G1585-1</f>
        <v>1.1628446654183833E-2</v>
      </c>
      <c r="I1586" s="17">
        <f>G1586/MAX(G$240:G1586)-1</f>
        <v>-6.3551067299814745E-2</v>
      </c>
      <c r="N1586" s="20"/>
      <c r="O1586" s="20"/>
      <c r="S1586" s="192"/>
      <c r="Y1586" s="39"/>
      <c r="Z1586" s="39"/>
      <c r="AA1586" s="17"/>
      <c r="AC1586" s="142"/>
      <c r="AE1586" s="17"/>
      <c r="AG1586" s="66"/>
      <c r="AI1586" s="17"/>
      <c r="AK1586" s="18"/>
    </row>
    <row r="1587" spans="1:37" x14ac:dyDescent="0.25">
      <c r="A1587" s="180">
        <f>IF('##zz500##'!B1587&lt;&gt;"",'##zz500##'!B1587,"")</f>
        <v>41480</v>
      </c>
      <c r="B1587" s="192">
        <v>27393.77</v>
      </c>
      <c r="C1587" s="146">
        <f t="shared" si="66"/>
        <v>-1.8131071319250847E-2</v>
      </c>
      <c r="D1587" s="143">
        <f>IF('##zz500##'!K1587="","",IF('##zz500##'!K1587="yes",D1586,IF('##zz500##'!T1587&lt;&gt;0,D1586*(1+'##zz500##'!T1587),D1586*(1+C1587))))</f>
        <v>7.7930954042913818</v>
      </c>
      <c r="E1587" s="6">
        <f t="shared" si="67"/>
        <v>-1.8131071319250847E-2</v>
      </c>
      <c r="F1587" s="17">
        <f>D1587/MAX(D$240:D1587)-1</f>
        <v>-1.8131071319250847E-2</v>
      </c>
      <c r="G1587" s="66">
        <f>IF('##zz500##'!K1587="","",IF('##zz500##'!K1587="no",G1586*(1+E1587),IF('##zz500##'!T1587&lt;&gt;0,G1586*(1+'##zz500##'!T1587),G1586*(1+'##zz500##'!P1587))))</f>
        <v>32.568608637054496</v>
      </c>
      <c r="H1587" s="6">
        <f t="shared" si="68"/>
        <v>-1.8131071319250736E-2</v>
      </c>
      <c r="I1587" s="17">
        <f>G1587/MAX(G$240:G1587)-1</f>
        <v>-8.0529889685438061E-2</v>
      </c>
      <c r="N1587" s="20"/>
      <c r="O1587" s="20"/>
      <c r="S1587" s="192"/>
      <c r="Y1587" s="39"/>
      <c r="Z1587" s="39"/>
      <c r="AA1587" s="17"/>
      <c r="AC1587" s="142"/>
      <c r="AE1587" s="17"/>
      <c r="AG1587" s="66"/>
      <c r="AI1587" s="17"/>
      <c r="AK1587" s="18"/>
    </row>
    <row r="1588" spans="1:37" x14ac:dyDescent="0.25">
      <c r="A1588" s="180">
        <f>IF('##zz500##'!B1588&lt;&gt;"",'##zz500##'!B1588,"")</f>
        <v>41481</v>
      </c>
      <c r="B1588" s="192">
        <v>27506.52</v>
      </c>
      <c r="C1588" s="146">
        <f t="shared" si="66"/>
        <v>4.1158993449970094E-3</v>
      </c>
      <c r="D1588" s="143">
        <f>IF('##zz500##'!K1588="","",IF('##zz500##'!K1588="yes",D1587,IF('##zz500##'!T1588&lt;&gt;0,D1587*(1+'##zz500##'!T1588),D1587*(1+C1588))))</f>
        <v>7.764934490550301</v>
      </c>
      <c r="E1588" s="6">
        <f t="shared" si="67"/>
        <v>-3.6135723072983073E-3</v>
      </c>
      <c r="F1588" s="17">
        <f>D1588/MAX(D$240:D1588)-1</f>
        <v>-2.1679125689328171E-2</v>
      </c>
      <c r="G1588" s="66">
        <f>IF('##zz500##'!K1588="","",IF('##zz500##'!K1588="no",G1587*(1+E1588),IF('##zz500##'!T1588&lt;&gt;0,G1587*(1+'##zz500##'!T1588),G1587*(1+'##zz500##'!P1588))))</f>
        <v>32.450919614796398</v>
      </c>
      <c r="H1588" s="6">
        <f t="shared" si="68"/>
        <v>-3.6135723072983073E-3</v>
      </c>
      <c r="I1588" s="17">
        <f>G1588/MAX(G$240:G1588)-1</f>
        <v>-8.3852461413459367E-2</v>
      </c>
      <c r="N1588" s="20"/>
      <c r="O1588" s="20"/>
      <c r="S1588" s="192"/>
      <c r="Y1588" s="39"/>
      <c r="Z1588" s="39"/>
      <c r="AA1588" s="17"/>
      <c r="AC1588" s="142"/>
      <c r="AE1588" s="17"/>
      <c r="AF1588" s="14"/>
      <c r="AG1588" s="66"/>
      <c r="AI1588" s="17"/>
      <c r="AJ1588" s="14"/>
      <c r="AK1588" s="18"/>
    </row>
    <row r="1589" spans="1:37" x14ac:dyDescent="0.25">
      <c r="A1589" s="180">
        <f>IF('##zz500##'!B1589&lt;&gt;"",'##zz500##'!B1589,"")</f>
        <v>41484</v>
      </c>
      <c r="B1589" s="192">
        <v>27274.86</v>
      </c>
      <c r="C1589" s="146">
        <f t="shared" si="66"/>
        <v>-8.4220032196002936E-3</v>
      </c>
      <c r="D1589" s="143">
        <f>IF('##zz500##'!K1589="","",IF('##zz500##'!K1589="yes",D1588,IF('##zz500##'!T1589&lt;&gt;0,D1588*(1+'##zz500##'!T1589),D1588*(1+C1589))))</f>
        <v>7.6995381872709014</v>
      </c>
      <c r="E1589" s="6">
        <f t="shared" si="67"/>
        <v>-8.4220032196002936E-3</v>
      </c>
      <c r="F1589" s="17">
        <f>D1589/MAX(D$240:D1589)-1</f>
        <v>-2.9918547242574811E-2</v>
      </c>
      <c r="G1589" s="66">
        <f>IF('##zz500##'!K1589="","",IF('##zz500##'!K1589="no",G1588*(1+E1589),IF('##zz500##'!T1589&lt;&gt;0,G1588*(1+'##zz500##'!T1589),G1588*(1+'##zz500##'!P1589))))</f>
        <v>32.177617865321594</v>
      </c>
      <c r="H1589" s="6">
        <f t="shared" si="68"/>
        <v>-8.4220032196002936E-3</v>
      </c>
      <c r="I1589" s="17">
        <f>G1589/MAX(G$240:G1589)-1</f>
        <v>-9.1568258933064084E-2</v>
      </c>
      <c r="N1589" s="20"/>
      <c r="O1589" s="20"/>
      <c r="S1589" s="192"/>
      <c r="Y1589" s="39"/>
      <c r="Z1589" s="39"/>
      <c r="AA1589" s="17"/>
      <c r="AC1589" s="142"/>
      <c r="AE1589" s="17"/>
      <c r="AG1589" s="66"/>
      <c r="AI1589" s="17"/>
      <c r="AK1589" s="18"/>
    </row>
    <row r="1590" spans="1:37" x14ac:dyDescent="0.25">
      <c r="A1590" s="180">
        <f>IF('##zz500##'!B1590&lt;&gt;"",'##zz500##'!B1590,"")</f>
        <v>41485</v>
      </c>
      <c r="B1590" s="192">
        <v>27407.279999999999</v>
      </c>
      <c r="C1590" s="146">
        <f t="shared" si="66"/>
        <v>4.8550203374095879E-3</v>
      </c>
      <c r="D1590" s="143">
        <f>IF('##zz500##'!K1590="","",IF('##zz500##'!K1590="yes",D1589,IF('##zz500##'!T1590&lt;&gt;0,D1589*(1+'##zz500##'!T1590),D1589*(1+C1590))))</f>
        <v>7.6995381872709014</v>
      </c>
      <c r="E1590" s="6">
        <f t="shared" si="67"/>
        <v>0</v>
      </c>
      <c r="F1590" s="17">
        <f>D1590/MAX(D$240:D1590)-1</f>
        <v>-2.9918547242574811E-2</v>
      </c>
      <c r="G1590" s="66">
        <f>IF('##zz500##'!K1590="","",IF('##zz500##'!K1590="no",G1589*(1+E1590),IF('##zz500##'!T1590&lt;&gt;0,G1589*(1+'##zz500##'!T1590),G1589*(1+'##zz500##'!P1590))))</f>
        <v>32.321950857185222</v>
      </c>
      <c r="H1590" s="6">
        <f t="shared" si="68"/>
        <v>4.4855089170283691E-3</v>
      </c>
      <c r="I1590" s="17">
        <f>G1590/MAX(G$240:G1590)-1</f>
        <v>-8.7493480257996747E-2</v>
      </c>
      <c r="N1590" s="20"/>
      <c r="O1590" s="20"/>
      <c r="S1590" s="192"/>
      <c r="Y1590" s="39"/>
      <c r="Z1590" s="39"/>
      <c r="AA1590" s="17"/>
      <c r="AC1590" s="142"/>
      <c r="AE1590" s="17"/>
      <c r="AG1590" s="66"/>
      <c r="AI1590" s="17"/>
      <c r="AK1590" s="18"/>
    </row>
    <row r="1591" spans="1:37" x14ac:dyDescent="0.25">
      <c r="A1591" s="180">
        <f>IF('##zz500##'!B1591&lt;&gt;"",'##zz500##'!B1591,"")</f>
        <v>41486</v>
      </c>
      <c r="B1591" s="192">
        <v>27709.75</v>
      </c>
      <c r="C1591" s="146">
        <f t="shared" si="66"/>
        <v>1.1036118870606737E-2</v>
      </c>
      <c r="D1591" s="143">
        <f>IF('##zz500##'!K1591="","",IF('##zz500##'!K1591="yes",D1590,IF('##zz500##'!T1591&lt;&gt;0,D1590*(1+'##zz500##'!T1591),D1590*(1+C1591))))</f>
        <v>7.6995381872709014</v>
      </c>
      <c r="E1591" s="6">
        <f t="shared" si="67"/>
        <v>0</v>
      </c>
      <c r="F1591" s="17">
        <f>D1591/MAX(D$240:D1591)-1</f>
        <v>-2.9918547242574811E-2</v>
      </c>
      <c r="G1591" s="66">
        <f>IF('##zz500##'!K1591="","",IF('##zz500##'!K1591="no",G1590*(1+E1591),IF('##zz500##'!T1591&lt;&gt;0,G1590*(1+'##zz500##'!T1591),G1590*(1+'##zz500##'!P1591))))</f>
        <v>32.136995187151548</v>
      </c>
      <c r="H1591" s="6">
        <f t="shared" si="68"/>
        <v>-5.7222929040051662E-3</v>
      </c>
      <c r="I1591" s="17">
        <f>G1591/MAX(G$240:G1591)-1</f>
        <v>-9.2715109840774912E-2</v>
      </c>
      <c r="N1591" s="20"/>
      <c r="O1591" s="20"/>
      <c r="S1591" s="192"/>
      <c r="Y1591" s="39"/>
      <c r="Z1591" s="39"/>
      <c r="AA1591" s="17"/>
      <c r="AC1591" s="142"/>
      <c r="AE1591" s="17"/>
      <c r="AG1591" s="66"/>
      <c r="AI1591" s="17"/>
      <c r="AK1591" s="18"/>
    </row>
    <row r="1592" spans="1:37" x14ac:dyDescent="0.25">
      <c r="A1592" s="180">
        <f>IF('##zz500##'!B1592&lt;&gt;"",'##zz500##'!B1592,"")</f>
        <v>41487</v>
      </c>
      <c r="B1592" s="192">
        <v>28411.74</v>
      </c>
      <c r="C1592" s="146">
        <f t="shared" si="66"/>
        <v>2.5333682187677731E-2</v>
      </c>
      <c r="D1592" s="143">
        <f>IF('##zz500##'!K1592="","",IF('##zz500##'!K1592="yes",D1591,IF('##zz500##'!T1592&lt;&gt;0,D1591*(1+'##zz500##'!T1592),D1591*(1+C1592))))</f>
        <v>7.6995381872709014</v>
      </c>
      <c r="E1592" s="6">
        <f t="shared" si="67"/>
        <v>0</v>
      </c>
      <c r="F1592" s="17">
        <f>D1592/MAX(D$240:D1592)-1</f>
        <v>-2.9918547242574811E-2</v>
      </c>
      <c r="G1592" s="66">
        <f>IF('##zz500##'!K1592="","",IF('##zz500##'!K1592="no",G1591*(1+E1592),IF('##zz500##'!T1592&lt;&gt;0,G1591*(1+'##zz500##'!T1592),G1591*(1+'##zz500##'!P1592))))</f>
        <v>31.450096171528543</v>
      </c>
      <c r="H1592" s="6">
        <f t="shared" si="68"/>
        <v>-2.137408963167875E-2</v>
      </c>
      <c r="I1592" s="17">
        <f>G1592/MAX(G$240:G1592)-1</f>
        <v>-0.11210749840450596</v>
      </c>
      <c r="N1592" s="20"/>
      <c r="O1592" s="20"/>
      <c r="S1592" s="192"/>
      <c r="Y1592" s="39"/>
      <c r="Z1592" s="39"/>
      <c r="AA1592" s="17"/>
      <c r="AC1592" s="142"/>
      <c r="AE1592" s="17"/>
      <c r="AG1592" s="66"/>
      <c r="AI1592" s="17"/>
      <c r="AK1592" s="18"/>
    </row>
    <row r="1593" spans="1:37" x14ac:dyDescent="0.25">
      <c r="A1593" s="180">
        <f>IF('##zz500##'!B1593&lt;&gt;"",'##zz500##'!B1593,"")</f>
        <v>41488</v>
      </c>
      <c r="B1593" s="192">
        <v>28781.61</v>
      </c>
      <c r="C1593" s="146">
        <f t="shared" si="66"/>
        <v>1.3018210077946568E-2</v>
      </c>
      <c r="D1593" s="143">
        <f>IF('##zz500##'!K1593="","",IF('##zz500##'!K1593="yes",D1592,IF('##zz500##'!T1593&lt;&gt;0,D1592*(1+'##zz500##'!T1593),D1592*(1+C1593))))</f>
        <v>7.7997723928959664</v>
      </c>
      <c r="E1593" s="6">
        <f t="shared" si="67"/>
        <v>1.3018210077946568E-2</v>
      </c>
      <c r="F1593" s="17">
        <f>D1593/MAX(D$240:D1593)-1</f>
        <v>-1.7289823097858981E-2</v>
      </c>
      <c r="G1593" s="66">
        <f>IF('##zz500##'!K1593="","",IF('##zz500##'!K1593="no",G1592*(1+E1593),IF('##zz500##'!T1593&lt;&gt;0,G1592*(1+'##zz500##'!T1593),G1592*(1+'##zz500##'!P1593))))</f>
        <v>31.859520130461124</v>
      </c>
      <c r="H1593" s="6">
        <f t="shared" si="68"/>
        <v>1.3018210077946568E-2</v>
      </c>
      <c r="I1593" s="17">
        <f>G1593/MAX(G$240:G1593)-1</f>
        <v>-0.10054872729210229</v>
      </c>
      <c r="N1593" s="20"/>
      <c r="O1593" s="20"/>
      <c r="S1593" s="192"/>
      <c r="Y1593" s="39"/>
      <c r="Z1593" s="39"/>
      <c r="AA1593" s="17"/>
      <c r="AC1593" s="142"/>
      <c r="AE1593" s="17"/>
      <c r="AG1593" s="66"/>
      <c r="AI1593" s="17"/>
      <c r="AK1593" s="18"/>
    </row>
    <row r="1594" spans="1:37" x14ac:dyDescent="0.25">
      <c r="A1594" s="180">
        <f>IF('##zz500##'!B1594&lt;&gt;"",'##zz500##'!B1594,"")</f>
        <v>41491</v>
      </c>
      <c r="B1594" s="192">
        <v>29102.19</v>
      </c>
      <c r="C1594" s="146">
        <f t="shared" si="66"/>
        <v>1.1138362308432237E-2</v>
      </c>
      <c r="D1594" s="143">
        <f>IF('##zz500##'!K1594="","",IF('##zz500##'!K1594="yes",D1593,IF('##zz500##'!T1594&lt;&gt;0,D1593*(1+'##zz500##'!T1594),D1593*(1+C1594))))</f>
        <v>7.8866490837313492</v>
      </c>
      <c r="E1594" s="6">
        <f t="shared" si="67"/>
        <v>1.1138362308432237E-2</v>
      </c>
      <c r="F1594" s="17">
        <f>D1594/MAX(D$240:D1594)-1</f>
        <v>-6.3440411033394151E-3</v>
      </c>
      <c r="G1594" s="66">
        <f>IF('##zz500##'!K1594="","",IF('##zz500##'!K1594="no",G1593*(1+E1594),IF('##zz500##'!T1594&lt;&gt;0,G1593*(1+'##zz500##'!T1594),G1593*(1+'##zz500##'!P1594))))</f>
        <v>32.21438300864699</v>
      </c>
      <c r="H1594" s="6">
        <f t="shared" si="68"/>
        <v>1.1138362308432237E-2</v>
      </c>
      <c r="I1594" s="17">
        <f>G1594/MAX(G$240:G1594)-1</f>
        <v>-9.0530313137901275E-2</v>
      </c>
      <c r="N1594" s="20"/>
      <c r="O1594" s="20"/>
      <c r="S1594" s="192"/>
      <c r="Y1594" s="39"/>
      <c r="Z1594" s="39"/>
      <c r="AA1594" s="17"/>
      <c r="AC1594" s="142"/>
      <c r="AE1594" s="17"/>
      <c r="AG1594" s="66"/>
      <c r="AI1594" s="17"/>
      <c r="AK1594" s="18"/>
    </row>
    <row r="1595" spans="1:37" x14ac:dyDescent="0.25">
      <c r="A1595" s="180">
        <f>IF('##zz500##'!B1595&lt;&gt;"",'##zz500##'!B1595,"")</f>
        <v>41492</v>
      </c>
      <c r="B1595" s="192">
        <v>29238.38</v>
      </c>
      <c r="C1595" s="146">
        <f t="shared" si="66"/>
        <v>4.6797165436691657E-3</v>
      </c>
      <c r="D1595" s="143">
        <f>IF('##zz500##'!K1595="","",IF('##zz500##'!K1595="yes",D1594,IF('##zz500##'!T1595&lt;&gt;0,D1594*(1+'##zz500##'!T1595),D1594*(1+C1595))))</f>
        <v>7.9235563659226003</v>
      </c>
      <c r="E1595" s="6">
        <f t="shared" si="67"/>
        <v>4.6797165436691657E-3</v>
      </c>
      <c r="F1595" s="17">
        <f>D1595/MAX(D$240:D1595)-1</f>
        <v>-1.6940128737752413E-3</v>
      </c>
      <c r="G1595" s="66">
        <f>IF('##zz500##'!K1595="","",IF('##zz500##'!K1595="no",G1594*(1+E1595),IF('##zz500##'!T1595&lt;&gt;0,G1594*(1+'##zz500##'!T1595),G1594*(1+'##zz500##'!P1595))))</f>
        <v>32.365137189756652</v>
      </c>
      <c r="H1595" s="6">
        <f t="shared" si="68"/>
        <v>4.6797165436691657E-3</v>
      </c>
      <c r="I1595" s="17">
        <f>G1595/MAX(G$240:G1595)-1</f>
        <v>-8.6274252798327011E-2</v>
      </c>
      <c r="N1595" s="20"/>
      <c r="O1595" s="20"/>
      <c r="S1595" s="192"/>
      <c r="Y1595" s="39"/>
      <c r="Z1595" s="39"/>
      <c r="AA1595" s="17"/>
      <c r="AC1595" s="142"/>
      <c r="AE1595" s="17"/>
      <c r="AG1595" s="66"/>
      <c r="AI1595" s="17"/>
      <c r="AK1595" s="18"/>
    </row>
    <row r="1596" spans="1:37" x14ac:dyDescent="0.25">
      <c r="A1596" s="180">
        <f>IF('##zz500##'!B1596&lt;&gt;"",'##zz500##'!B1596,"")</f>
        <v>41493</v>
      </c>
      <c r="B1596" s="192">
        <v>29148.62</v>
      </c>
      <c r="C1596" s="146">
        <f t="shared" si="66"/>
        <v>-3.0699375273186558E-3</v>
      </c>
      <c r="D1596" s="143">
        <f>IF('##zz500##'!K1596="","",IF('##zz500##'!K1596="yes",D1595,IF('##zz500##'!T1596&lt;&gt;0,D1595*(1+'##zz500##'!T1596),D1595*(1+C1596))))</f>
        <v>7.8992315428850297</v>
      </c>
      <c r="E1596" s="6">
        <f t="shared" si="67"/>
        <v>-3.0699375273186558E-3</v>
      </c>
      <c r="F1596" s="17">
        <f>D1596/MAX(D$240:D1596)-1</f>
        <v>-4.7587498874009926E-3</v>
      </c>
      <c r="G1596" s="66">
        <f>IF('##zz500##'!K1596="","",IF('##zz500##'!K1596="no",G1595*(1+E1596),IF('##zz500##'!T1596&lt;&gt;0,G1595*(1+'##zz500##'!T1596),G1595*(1+'##zz500##'!P1596))))</f>
        <v>32.265778240521001</v>
      </c>
      <c r="H1596" s="6">
        <f t="shared" si="68"/>
        <v>-3.0699375273186558E-3</v>
      </c>
      <c r="I1596" s="17">
        <f>G1596/MAX(G$240:G1596)-1</f>
        <v>-8.9079333759338741E-2</v>
      </c>
      <c r="N1596" s="20"/>
      <c r="O1596" s="20"/>
      <c r="S1596" s="192"/>
      <c r="Y1596" s="39"/>
      <c r="Z1596" s="39"/>
      <c r="AA1596" s="17"/>
      <c r="AC1596" s="142"/>
      <c r="AE1596" s="17"/>
      <c r="AG1596" s="66"/>
      <c r="AI1596" s="17"/>
      <c r="AK1596" s="18"/>
    </row>
    <row r="1597" spans="1:37" x14ac:dyDescent="0.25">
      <c r="A1597" s="180">
        <f>IF('##zz500##'!B1597&lt;&gt;"",'##zz500##'!B1597,"")</f>
        <v>41494</v>
      </c>
      <c r="B1597" s="192">
        <v>29278.04</v>
      </c>
      <c r="C1597" s="146">
        <f t="shared" si="66"/>
        <v>4.4400043638430642E-3</v>
      </c>
      <c r="D1597" s="143">
        <f>IF('##zz500##'!K1597="","",IF('##zz500##'!K1597="yes",D1596,IF('##zz500##'!T1597&lt;&gt;0,D1596*(1+'##zz500##'!T1597),D1596*(1+C1597))))</f>
        <v>7.9343041654064459</v>
      </c>
      <c r="E1597" s="6">
        <f t="shared" si="67"/>
        <v>4.4400043638430642E-3</v>
      </c>
      <c r="F1597" s="17">
        <f>D1597/MAX(D$240:D1597)-1</f>
        <v>-3.3987439382443529E-4</v>
      </c>
      <c r="G1597" s="66">
        <f>IF('##zz500##'!K1597="","",IF('##zz500##'!K1597="no",G1596*(1+E1597),IF('##zz500##'!T1597&lt;&gt;0,G1596*(1+'##zz500##'!T1597),G1596*(1+'##zz500##'!P1597))))</f>
        <v>32.409038436711704</v>
      </c>
      <c r="H1597" s="6">
        <f t="shared" si="68"/>
        <v>4.4400043638430642E-3</v>
      </c>
      <c r="I1597" s="17">
        <f>G1597/MAX(G$240:G1597)-1</f>
        <v>-8.5034842026115443E-2</v>
      </c>
      <c r="N1597" s="20"/>
      <c r="O1597" s="20"/>
      <c r="S1597" s="192"/>
      <c r="Y1597" s="39"/>
      <c r="Z1597" s="39"/>
      <c r="AA1597" s="17"/>
      <c r="AC1597" s="142"/>
      <c r="AE1597" s="17"/>
      <c r="AG1597" s="66"/>
      <c r="AI1597" s="17"/>
      <c r="AK1597" s="18"/>
    </row>
    <row r="1598" spans="1:37" x14ac:dyDescent="0.25">
      <c r="A1598" s="180">
        <f>IF('##zz500##'!B1598&lt;&gt;"",'##zz500##'!B1598,"")</f>
        <v>41495</v>
      </c>
      <c r="B1598" s="192">
        <v>29548.87</v>
      </c>
      <c r="C1598" s="146">
        <f t="shared" si="66"/>
        <v>9.2502776825222899E-3</v>
      </c>
      <c r="D1598" s="143">
        <f>IF('##zz500##'!K1598="","",IF('##zz500##'!K1598="yes",D1597,IF('##zz500##'!T1598&lt;&gt;0,D1597*(1+'##zz500##'!T1598),D1597*(1+C1598))))</f>
        <v>7.8715721382566164</v>
      </c>
      <c r="E1598" s="6">
        <f t="shared" si="67"/>
        <v>-7.9064308403175021E-3</v>
      </c>
      <c r="F1598" s="17">
        <f>D1598/MAX(D$240:D1598)-1</f>
        <v>-8.2436180407527981E-3</v>
      </c>
      <c r="G1598" s="66">
        <f>IF('##zz500##'!K1598="","",IF('##zz500##'!K1598="no",G1597*(1+E1598),IF('##zz500##'!T1598&lt;&gt;0,G1597*(1+'##zz500##'!T1598),G1597*(1+'##zz500##'!P1598))))</f>
        <v>32.152798615710651</v>
      </c>
      <c r="H1598" s="6">
        <f t="shared" si="68"/>
        <v>-7.9064308403175021E-3</v>
      </c>
      <c r="I1598" s="17">
        <f>G1598/MAX(G$240:G1598)-1</f>
        <v>-9.2268950768936153E-2</v>
      </c>
      <c r="N1598" s="20"/>
      <c r="O1598" s="20"/>
      <c r="S1598" s="192"/>
      <c r="Y1598" s="39"/>
      <c r="Z1598" s="39"/>
      <c r="AA1598" s="17"/>
      <c r="AC1598" s="142"/>
      <c r="AE1598" s="17"/>
      <c r="AG1598" s="66"/>
      <c r="AI1598" s="17"/>
      <c r="AK1598" s="18"/>
    </row>
    <row r="1599" spans="1:37" x14ac:dyDescent="0.25">
      <c r="A1599" s="180">
        <f>IF('##zz500##'!B1599&lt;&gt;"",'##zz500##'!B1599,"")</f>
        <v>41498</v>
      </c>
      <c r="B1599" s="192">
        <v>29965.37</v>
      </c>
      <c r="C1599" s="146">
        <f t="shared" si="66"/>
        <v>1.4095293660975949E-2</v>
      </c>
      <c r="D1599" s="143">
        <f>IF('##zz500##'!K1599="","",IF('##zz500##'!K1599="yes",D1598,IF('##zz500##'!T1599&lt;&gt;0,D1598*(1+'##zz500##'!T1599),D1598*(1+C1599))))</f>
        <v>7.9825242591188994</v>
      </c>
      <c r="E1599" s="6">
        <f t="shared" si="67"/>
        <v>1.4095293660975949E-2</v>
      </c>
      <c r="F1599" s="17">
        <f>D1599/MAX(D$240:D1599)-1</f>
        <v>0</v>
      </c>
      <c r="G1599" s="66">
        <f>IF('##zz500##'!K1599="","",IF('##zz500##'!K1599="no",G1598*(1+E1599),IF('##zz500##'!T1599&lt;&gt;0,G1598*(1+'##zz500##'!T1599),G1598*(1+'##zz500##'!P1599))))</f>
        <v>32.60600175422131</v>
      </c>
      <c r="H1599" s="6">
        <f t="shared" si="68"/>
        <v>1.4095293660975949E-2</v>
      </c>
      <c r="I1599" s="17">
        <f>G1599/MAX(G$240:G1599)-1</f>
        <v>-7.9474215064838649E-2</v>
      </c>
      <c r="N1599" s="20"/>
      <c r="O1599" s="20"/>
      <c r="S1599" s="192"/>
      <c r="Y1599" s="39"/>
      <c r="Z1599" s="39"/>
      <c r="AA1599" s="17"/>
      <c r="AC1599" s="142"/>
      <c r="AE1599" s="17"/>
      <c r="AG1599" s="66"/>
      <c r="AI1599" s="17"/>
      <c r="AK1599" s="18"/>
    </row>
    <row r="1600" spans="1:37" x14ac:dyDescent="0.25">
      <c r="A1600" s="180">
        <f>IF('##zz500##'!B1600&lt;&gt;"",'##zz500##'!B1600,"")</f>
        <v>41499</v>
      </c>
      <c r="B1600" s="192">
        <v>30256.43</v>
      </c>
      <c r="C1600" s="146">
        <f t="shared" si="66"/>
        <v>9.7132122847141122E-3</v>
      </c>
      <c r="D1600" s="143">
        <f>IF('##zz500##'!K1600="","",IF('##zz500##'!K1600="yes",D1599,IF('##zz500##'!T1600&lt;&gt;0,D1599*(1+'##zz500##'!T1600),D1599*(1+C1600))))</f>
        <v>8.0600602118156015</v>
      </c>
      <c r="E1600" s="6">
        <f t="shared" si="67"/>
        <v>9.7132122847141122E-3</v>
      </c>
      <c r="F1600" s="17">
        <f>D1600/MAX(D$240:D1600)-1</f>
        <v>0</v>
      </c>
      <c r="G1600" s="66">
        <f>IF('##zz500##'!K1600="","",IF('##zz500##'!K1600="no",G1599*(1+E1600),IF('##zz500##'!T1600&lt;&gt;0,G1599*(1+'##zz500##'!T1600),G1599*(1+'##zz500##'!P1600))))</f>
        <v>32.922710771015822</v>
      </c>
      <c r="H1600" s="6">
        <f t="shared" si="68"/>
        <v>9.7132122847141122E-3</v>
      </c>
      <c r="I1600" s="17">
        <f>G1600/MAX(G$240:G1600)-1</f>
        <v>-7.0532952702210272E-2</v>
      </c>
      <c r="N1600" s="20"/>
      <c r="O1600" s="20"/>
      <c r="S1600" s="192"/>
      <c r="Y1600" s="39"/>
      <c r="Z1600" s="39"/>
      <c r="AA1600" s="17"/>
      <c r="AC1600" s="142"/>
      <c r="AE1600" s="17"/>
      <c r="AG1600" s="66"/>
      <c r="AI1600" s="17"/>
      <c r="AK1600" s="18"/>
    </row>
    <row r="1601" spans="1:37" x14ac:dyDescent="0.25">
      <c r="A1601" s="180">
        <f>IF('##zz500##'!B1601&lt;&gt;"",'##zz500##'!B1601,"")</f>
        <v>41500</v>
      </c>
      <c r="B1601" s="192">
        <v>30531.360000000001</v>
      </c>
      <c r="C1601" s="146">
        <f t="shared" si="66"/>
        <v>9.086663562092534E-3</v>
      </c>
      <c r="D1601" s="143">
        <f>IF('##zz500##'!K1601="","",IF('##zz500##'!K1601="yes",D1600,IF('##zz500##'!T1601&lt;&gt;0,D1600*(1+'##zz500##'!T1601),D1600*(1+C1601))))</f>
        <v>8.1332992672505782</v>
      </c>
      <c r="E1601" s="6">
        <f t="shared" si="67"/>
        <v>9.086663562092534E-3</v>
      </c>
      <c r="F1601" s="17">
        <f>D1601/MAX(D$240:D1601)-1</f>
        <v>0</v>
      </c>
      <c r="G1601" s="66">
        <f>IF('##zz500##'!K1601="","",IF('##zz500##'!K1601="no",G1600*(1+E1601),IF('##zz500##'!T1601&lt;&gt;0,G1600*(1+'##zz500##'!T1601),G1600*(1+'##zz500##'!P1601))))</f>
        <v>33.221868367344122</v>
      </c>
      <c r="H1601" s="6">
        <f t="shared" si="68"/>
        <v>9.086663562092534E-3</v>
      </c>
      <c r="I1601" s="17">
        <f>G1601/MAX(G$240:G1601)-1</f>
        <v>-6.2087198351363782E-2</v>
      </c>
      <c r="N1601" s="20"/>
      <c r="O1601" s="20"/>
      <c r="S1601" s="192"/>
      <c r="Y1601" s="39"/>
      <c r="Z1601" s="39"/>
      <c r="AA1601" s="17"/>
      <c r="AC1601" s="142"/>
      <c r="AE1601" s="17"/>
      <c r="AG1601" s="66"/>
      <c r="AI1601" s="17"/>
      <c r="AK1601" s="18"/>
    </row>
    <row r="1602" spans="1:37" x14ac:dyDescent="0.25">
      <c r="A1602" s="180">
        <f>IF('##zz500##'!B1602&lt;&gt;"",'##zz500##'!B1602,"")</f>
        <v>41501</v>
      </c>
      <c r="B1602" s="192">
        <v>30396.080000000002</v>
      </c>
      <c r="C1602" s="146">
        <f t="shared" si="66"/>
        <v>-4.4308540464623736E-3</v>
      </c>
      <c r="D1602" s="143">
        <f>IF('##zz500##'!K1602="","",IF('##zz500##'!K1602="yes",D1601,IF('##zz500##'!T1602&lt;&gt;0,D1601*(1+'##zz500##'!T1602),D1601*(1+C1602))))</f>
        <v>8.0972618052811907</v>
      </c>
      <c r="E1602" s="6">
        <f t="shared" si="67"/>
        <v>-4.4308540464624846E-3</v>
      </c>
      <c r="F1602" s="17">
        <f>D1602/MAX(D$240:D1602)-1</f>
        <v>-4.4308540464624846E-3</v>
      </c>
      <c r="G1602" s="66">
        <f>IF('##zz500##'!K1602="","",IF('##zz500##'!K1602="no",G1601*(1+E1602),IF('##zz500##'!T1602&lt;&gt;0,G1601*(1+'##zz500##'!T1602),G1601*(1+'##zz500##'!P1602))))</f>
        <v>33.074667117457629</v>
      </c>
      <c r="H1602" s="6">
        <f t="shared" si="68"/>
        <v>-4.4308540464625956E-3</v>
      </c>
      <c r="I1602" s="17">
        <f>G1602/MAX(G$240:G1602)-1</f>
        <v>-6.62429530837777E-2</v>
      </c>
      <c r="N1602" s="20"/>
      <c r="O1602" s="20"/>
      <c r="S1602" s="192"/>
      <c r="Y1602" s="39"/>
      <c r="Z1602" s="39"/>
      <c r="AA1602" s="17"/>
      <c r="AC1602" s="142"/>
      <c r="AE1602" s="17"/>
      <c r="AG1602" s="66"/>
      <c r="AI1602" s="17"/>
      <c r="AK1602" s="18"/>
    </row>
    <row r="1603" spans="1:37" x14ac:dyDescent="0.25">
      <c r="A1603" s="180">
        <f>IF('##zz500##'!B1603&lt;&gt;"",'##zz500##'!B1603,"")</f>
        <v>41502</v>
      </c>
      <c r="B1603" s="192">
        <v>29631.040000000001</v>
      </c>
      <c r="C1603" s="146">
        <f t="shared" si="66"/>
        <v>-2.5169034954507286E-2</v>
      </c>
      <c r="D1603" s="143">
        <f>IF('##zz500##'!K1603="","",IF('##zz500##'!K1603="yes",D1602,IF('##zz500##'!T1603&lt;&gt;0,D1602*(1+'##zz500##'!T1603),D1602*(1+C1603))))</f>
        <v>8.0107399496797136</v>
      </c>
      <c r="E1603" s="6">
        <f t="shared" si="67"/>
        <v>-1.068532272786904E-2</v>
      </c>
      <c r="F1603" s="17">
        <f>D1603/MAX(D$240:D1603)-1</f>
        <v>-1.5068831668884952E-2</v>
      </c>
      <c r="G1603" s="66">
        <f>IF('##zz500##'!K1603="","",IF('##zz500##'!K1603="no",G1602*(1+E1603),IF('##zz500##'!T1603&lt;&gt;0,G1602*(1+'##zz500##'!T1603),G1602*(1+'##zz500##'!P1603))))</f>
        <v>32.721253625190755</v>
      </c>
      <c r="H1603" s="6">
        <f t="shared" si="68"/>
        <v>-1.068532272786904E-2</v>
      </c>
      <c r="I1603" s="17">
        <f>G1603/MAX(G$240:G1603)-1</f>
        <v>-7.6220448479499492E-2</v>
      </c>
      <c r="N1603" s="20"/>
      <c r="O1603" s="20"/>
      <c r="S1603" s="192"/>
      <c r="Y1603" s="39"/>
      <c r="Z1603" s="39"/>
      <c r="AA1603" s="17"/>
      <c r="AC1603" s="142"/>
      <c r="AE1603" s="17"/>
      <c r="AG1603" s="66"/>
      <c r="AI1603" s="17"/>
      <c r="AK1603" s="18"/>
    </row>
    <row r="1604" spans="1:37" x14ac:dyDescent="0.25">
      <c r="A1604" s="180">
        <f>IF('##zz500##'!B1604&lt;&gt;"",'##zz500##'!B1604,"")</f>
        <v>41505</v>
      </c>
      <c r="B1604" s="192">
        <v>30210.97</v>
      </c>
      <c r="C1604" s="146">
        <f t="shared" ref="C1604:C1667" si="69">IF(AND(B1603&gt;0,B1604&gt;0),B1604/B1603-1,"")</f>
        <v>1.9571705886799906E-2</v>
      </c>
      <c r="D1604" s="143">
        <f>IF('##zz500##'!K1604="","",IF('##zz500##'!K1604="yes",D1603,IF('##zz500##'!T1604&lt;&gt;0,D1603*(1+'##zz500##'!T1604),D1603*(1+C1604))))</f>
        <v>8.0107399496797136</v>
      </c>
      <c r="E1604" s="6">
        <f t="shared" si="67"/>
        <v>0</v>
      </c>
      <c r="F1604" s="17">
        <f>D1604/MAX(D$240:D1604)-1</f>
        <v>-1.5068831668884952E-2</v>
      </c>
      <c r="G1604" s="66">
        <f>IF('##zz500##'!K1604="","",IF('##zz500##'!K1604="no",G1603*(1+E1604),IF('##zz500##'!T1604&lt;&gt;0,G1603*(1+'##zz500##'!T1604),G1603*(1+'##zz500##'!P1604))))</f>
        <v>32.324356257039518</v>
      </c>
      <c r="H1604" s="6">
        <f t="shared" si="68"/>
        <v>-1.2129650431415007E-2</v>
      </c>
      <c r="I1604" s="17">
        <f>G1604/MAX(G$240:G1604)-1</f>
        <v>-8.7425571515132527E-2</v>
      </c>
      <c r="N1604" s="20"/>
      <c r="O1604" s="20"/>
      <c r="S1604" s="192"/>
      <c r="Y1604" s="39"/>
      <c r="Z1604" s="39"/>
      <c r="AA1604" s="17"/>
      <c r="AC1604" s="142"/>
      <c r="AE1604" s="17"/>
      <c r="AG1604" s="66"/>
      <c r="AI1604" s="17"/>
      <c r="AK1604" s="18"/>
    </row>
    <row r="1605" spans="1:37" x14ac:dyDescent="0.25">
      <c r="A1605" s="180">
        <f>IF('##zz500##'!B1605&lt;&gt;"",'##zz500##'!B1605,"")</f>
        <v>41506</v>
      </c>
      <c r="B1605" s="192">
        <v>30537.55</v>
      </c>
      <c r="C1605" s="146">
        <f t="shared" si="69"/>
        <v>1.0809980613002423E-2</v>
      </c>
      <c r="D1605" s="143">
        <f>IF('##zz500##'!K1605="","",IF('##zz500##'!K1605="yes",D1604,IF('##zz500##'!T1605&lt;&gt;0,D1604*(1+'##zz500##'!T1605),D1604*(1+C1605))))</f>
        <v>7.9926200648368928</v>
      </c>
      <c r="E1605" s="6">
        <f t="shared" si="67"/>
        <v>-2.2619489531108261E-3</v>
      </c>
      <c r="F1605" s="17">
        <f>D1605/MAX(D$240:D1605)-1</f>
        <v>-1.7296695693977737E-2</v>
      </c>
      <c r="G1605" s="66">
        <f>IF('##zz500##'!K1605="","",IF('##zz500##'!K1605="no",G1604*(1+E1605),IF('##zz500##'!T1605&lt;&gt;0,G1604*(1+'##zz500##'!T1605),G1604*(1+'##zz500##'!P1605))))</f>
        <v>32.251240213243925</v>
      </c>
      <c r="H1605" s="6">
        <f t="shared" si="68"/>
        <v>-2.2619489531108261E-3</v>
      </c>
      <c r="I1605" s="17">
        <f>G1605/MAX(G$240:G1605)-1</f>
        <v>-8.9489768288279592E-2</v>
      </c>
      <c r="N1605" s="20"/>
      <c r="O1605" s="20"/>
      <c r="S1605" s="192"/>
      <c r="Y1605" s="39"/>
      <c r="Z1605" s="39"/>
      <c r="AA1605" s="17"/>
      <c r="AC1605" s="142"/>
      <c r="AE1605" s="17"/>
      <c r="AG1605" s="66"/>
      <c r="AI1605" s="17"/>
      <c r="AK1605" s="18"/>
    </row>
    <row r="1606" spans="1:37" x14ac:dyDescent="0.25">
      <c r="A1606" s="180">
        <f>IF('##zz500##'!B1606&lt;&gt;"",'##zz500##'!B1606,"")</f>
        <v>41507</v>
      </c>
      <c r="B1606" s="192">
        <v>30937.34</v>
      </c>
      <c r="C1606" s="146">
        <f t="shared" si="69"/>
        <v>1.3091750975438465E-2</v>
      </c>
      <c r="D1606" s="143">
        <f>IF('##zz500##'!K1606="","",IF('##zz500##'!K1606="yes",D1605,IF('##zz500##'!T1606&lt;&gt;0,D1605*(1+'##zz500##'!T1606),D1605*(1+C1606))))</f>
        <v>7.9926200648368928</v>
      </c>
      <c r="E1606" s="6">
        <f t="shared" si="67"/>
        <v>0</v>
      </c>
      <c r="F1606" s="17">
        <f>D1606/MAX(D$240:D1606)-1</f>
        <v>-1.7296695693977737E-2</v>
      </c>
      <c r="G1606" s="66">
        <f>IF('##zz500##'!K1606="","",IF('##zz500##'!K1606="no",G1605*(1+E1606),IF('##zz500##'!T1606&lt;&gt;0,G1605*(1+'##zz500##'!T1606),G1605*(1+'##zz500##'!P1606))))</f>
        <v>32.224370545318763</v>
      </c>
      <c r="H1606" s="6">
        <f t="shared" si="68"/>
        <v>-8.3313595841583155E-4</v>
      </c>
      <c r="I1606" s="17">
        <f>G1606/MAX(G$240:G1606)-1</f>
        <v>-9.0248347102824256E-2</v>
      </c>
      <c r="N1606" s="20"/>
      <c r="O1606" s="20"/>
      <c r="S1606" s="192"/>
      <c r="Y1606" s="39"/>
      <c r="Z1606" s="39"/>
      <c r="AA1606" s="17"/>
      <c r="AC1606" s="142"/>
      <c r="AE1606" s="17"/>
      <c r="AG1606" s="66"/>
      <c r="AI1606" s="17"/>
      <c r="AK1606" s="18"/>
    </row>
    <row r="1607" spans="1:37" x14ac:dyDescent="0.25">
      <c r="A1607" s="180">
        <f>IF('##zz500##'!B1607&lt;&gt;"",'##zz500##'!B1607,"")</f>
        <v>41508</v>
      </c>
      <c r="B1607" s="192">
        <v>31001.31</v>
      </c>
      <c r="C1607" s="146">
        <f t="shared" si="69"/>
        <v>2.0677278654208653E-3</v>
      </c>
      <c r="D1607" s="143">
        <f>IF('##zz500##'!K1607="","",IF('##zz500##'!K1607="yes",D1606,IF('##zz500##'!T1607&lt;&gt;0,D1606*(1+'##zz500##'!T1607),D1606*(1+C1607))))</f>
        <v>8.0091466280626786</v>
      </c>
      <c r="E1607" s="6">
        <f t="shared" si="67"/>
        <v>2.0677278654208653E-3</v>
      </c>
      <c r="F1607" s="17">
        <f>D1607/MAX(D$240:D1607)-1</f>
        <v>-1.5264732688222926E-2</v>
      </c>
      <c r="G1607" s="66">
        <f>IF('##zz500##'!K1607="","",IF('##zz500##'!K1607="no",G1606*(1+E1607),IF('##zz500##'!T1607&lt;&gt;0,G1606*(1+'##zz500##'!T1607),G1606*(1+'##zz500##'!P1607))))</f>
        <v>32.291001774240968</v>
      </c>
      <c r="H1607" s="6">
        <f t="shared" si="68"/>
        <v>2.0677278654208653E-3</v>
      </c>
      <c r="I1607" s="17">
        <f>G1607/MAX(G$240:G1607)-1</f>
        <v>-8.836722825951604E-2</v>
      </c>
      <c r="N1607" s="20"/>
      <c r="O1607" s="20"/>
      <c r="S1607" s="192"/>
      <c r="Y1607" s="39"/>
      <c r="Z1607" s="39"/>
      <c r="AA1607" s="17"/>
      <c r="AC1607" s="142"/>
      <c r="AE1607" s="17"/>
      <c r="AG1607" s="66"/>
      <c r="AI1607" s="17"/>
      <c r="AK1607" s="18"/>
    </row>
    <row r="1608" spans="1:37" x14ac:dyDescent="0.25">
      <c r="A1608" s="180">
        <f>IF('##zz500##'!B1608&lt;&gt;"",'##zz500##'!B1608,"")</f>
        <v>41509</v>
      </c>
      <c r="B1608" s="192">
        <v>30896.01</v>
      </c>
      <c r="C1608" s="146">
        <f t="shared" si="69"/>
        <v>-3.3966306585109241E-3</v>
      </c>
      <c r="D1608" s="143">
        <f>IF('##zz500##'!K1608="","",IF('##zz500##'!K1608="yes",D1607,IF('##zz500##'!T1608&lt;&gt;0,D1607*(1+'##zz500##'!T1608),D1607*(1+C1608))))</f>
        <v>7.9664138397446349</v>
      </c>
      <c r="E1608" s="6">
        <f t="shared" si="67"/>
        <v>-5.3354983124314082E-3</v>
      </c>
      <c r="F1608" s="17">
        <f>D1608/MAX(D$240:D1608)-1</f>
        <v>-2.0518786045156556E-2</v>
      </c>
      <c r="G1608" s="66">
        <f>IF('##zz500##'!K1608="","",IF('##zz500##'!K1608="no",G1607*(1+E1608),IF('##zz500##'!T1608&lt;&gt;0,G1607*(1+'##zz500##'!T1608),G1607*(1+'##zz500##'!P1608))))</f>
        <v>32.118713188767785</v>
      </c>
      <c r="H1608" s="6">
        <f t="shared" si="68"/>
        <v>-5.3354983124314082E-3</v>
      </c>
      <c r="I1608" s="17">
        <f>G1608/MAX(G$240:G1608)-1</f>
        <v>-9.3231243374694572E-2</v>
      </c>
      <c r="N1608" s="20"/>
      <c r="O1608" s="20"/>
      <c r="S1608" s="192"/>
      <c r="Y1608" s="39"/>
      <c r="Z1608" s="39"/>
      <c r="AA1608" s="17"/>
      <c r="AC1608" s="142"/>
      <c r="AE1608" s="17"/>
      <c r="AF1608" s="14"/>
      <c r="AG1608" s="66"/>
      <c r="AI1608" s="17"/>
      <c r="AJ1608" s="14"/>
      <c r="AK1608" s="18"/>
    </row>
    <row r="1609" spans="1:37" x14ac:dyDescent="0.25">
      <c r="A1609" s="180">
        <f>IF('##zz500##'!B1609&lt;&gt;"",'##zz500##'!B1609,"")</f>
        <v>41512</v>
      </c>
      <c r="B1609" s="192">
        <v>31504.79</v>
      </c>
      <c r="C1609" s="146">
        <f t="shared" si="69"/>
        <v>1.9704162446866125E-2</v>
      </c>
      <c r="D1609" s="143">
        <f>IF('##zz500##'!K1609="","",IF('##zz500##'!K1609="yes",D1608,IF('##zz500##'!T1609&lt;&gt;0,D1608*(1+'##zz500##'!T1609),D1608*(1+C1609))))</f>
        <v>7.9659681439397643</v>
      </c>
      <c r="E1609" s="6">
        <f t="shared" si="67"/>
        <v>-5.5946855616162416E-5</v>
      </c>
      <c r="F1609" s="17">
        <f>D1609/MAX(D$240:D1609)-1</f>
        <v>-2.0573584939212464E-2</v>
      </c>
      <c r="G1609" s="66">
        <f>IF('##zz500##'!K1609="","",IF('##zz500##'!K1609="no",G1608*(1+E1609),IF('##zz500##'!T1609&lt;&gt;0,G1608*(1+'##zz500##'!T1609),G1608*(1+'##zz500##'!P1609))))</f>
        <v>32.116916247758439</v>
      </c>
      <c r="H1609" s="6">
        <f t="shared" si="68"/>
        <v>-5.5946855616051394E-5</v>
      </c>
      <c r="I1609" s="17">
        <f>G1609/MAX(G$240:G1609)-1</f>
        <v>-9.3281974235398635E-2</v>
      </c>
      <c r="N1609" s="20"/>
      <c r="O1609" s="20"/>
      <c r="S1609" s="192"/>
      <c r="Y1609" s="39"/>
      <c r="Z1609" s="39"/>
      <c r="AA1609" s="17"/>
      <c r="AC1609" s="142"/>
      <c r="AE1609" s="17"/>
      <c r="AG1609" s="66"/>
      <c r="AI1609" s="17"/>
      <c r="AK1609" s="18"/>
    </row>
    <row r="1610" spans="1:37" x14ac:dyDescent="0.25">
      <c r="A1610" s="180">
        <f>IF('##zz500##'!B1610&lt;&gt;"",'##zz500##'!B1610,"")</f>
        <v>41513</v>
      </c>
      <c r="B1610" s="192">
        <v>31704.86</v>
      </c>
      <c r="C1610" s="146">
        <f t="shared" si="69"/>
        <v>6.3504628978641176E-3</v>
      </c>
      <c r="D1610" s="143">
        <f>IF('##zz500##'!K1610="","",IF('##zz500##'!K1610="yes",D1609,IF('##zz500##'!T1610&lt;&gt;0,D1609*(1+'##zz500##'!T1610),D1609*(1+C1610))))</f>
        <v>8.0165557290834215</v>
      </c>
      <c r="E1610" s="6">
        <f t="shared" si="67"/>
        <v>6.3504628978641176E-3</v>
      </c>
      <c r="F1610" s="17">
        <f>D1610/MAX(D$240:D1610)-1</f>
        <v>-1.4353773829180794E-2</v>
      </c>
      <c r="G1610" s="66">
        <f>IF('##zz500##'!K1610="","",IF('##zz500##'!K1610="no",G1609*(1+E1610),IF('##zz500##'!T1610&lt;&gt;0,G1609*(1+'##zz500##'!T1610),G1609*(1+'##zz500##'!P1610))))</f>
        <v>32.320873532783637</v>
      </c>
      <c r="H1610" s="6">
        <f t="shared" si="68"/>
        <v>6.3504628978641176E-3</v>
      </c>
      <c r="I1610" s="17">
        <f>G1610/MAX(G$240:G1610)-1</f>
        <v>-8.7523895053955969E-2</v>
      </c>
      <c r="N1610" s="20"/>
      <c r="O1610" s="20"/>
      <c r="S1610" s="192"/>
      <c r="Y1610" s="39"/>
      <c r="Z1610" s="39"/>
      <c r="AA1610" s="17"/>
      <c r="AC1610" s="142"/>
      <c r="AE1610" s="17"/>
      <c r="AG1610" s="66"/>
      <c r="AI1610" s="17"/>
      <c r="AK1610" s="18"/>
    </row>
    <row r="1611" spans="1:37" x14ac:dyDescent="0.25">
      <c r="A1611" s="180">
        <f>IF('##zz500##'!B1611&lt;&gt;"",'##zz500##'!B1611,"")</f>
        <v>41514</v>
      </c>
      <c r="B1611" s="192">
        <v>31510</v>
      </c>
      <c r="C1611" s="146">
        <f t="shared" si="69"/>
        <v>-6.1460608878260992E-3</v>
      </c>
      <c r="D1611" s="143">
        <f>IF('##zz500##'!K1611="","",IF('##zz500##'!K1611="yes",D1610,IF('##zz500##'!T1611&lt;&gt;0,D1610*(1+'##zz500##'!T1611),D1610*(1+C1611))))</f>
        <v>7.9672854894618235</v>
      </c>
      <c r="E1611" s="6">
        <f t="shared" si="67"/>
        <v>-6.1460608878260992E-3</v>
      </c>
      <c r="F1611" s="17">
        <f>D1611/MAX(D$240:D1611)-1</f>
        <v>-2.0411615549082662E-2</v>
      </c>
      <c r="G1611" s="66">
        <f>IF('##zz500##'!K1611="","",IF('##zz500##'!K1611="no",G1610*(1+E1611),IF('##zz500##'!T1611&lt;&gt;0,G1610*(1+'##zz500##'!T1611),G1610*(1+'##zz500##'!P1611))))</f>
        <v>32.122227476103419</v>
      </c>
      <c r="H1611" s="6">
        <f t="shared" si="68"/>
        <v>-6.1460608878262102E-3</v>
      </c>
      <c r="I1611" s="17">
        <f>G1611/MAX(G$240:G1611)-1</f>
        <v>-9.3132028753640794E-2</v>
      </c>
      <c r="N1611" s="20"/>
      <c r="O1611" s="20"/>
      <c r="S1611" s="192"/>
      <c r="Y1611" s="39"/>
      <c r="Z1611" s="39"/>
      <c r="AA1611" s="17"/>
      <c r="AC1611" s="142"/>
      <c r="AE1611" s="17"/>
      <c r="AG1611" s="66"/>
      <c r="AI1611" s="17"/>
      <c r="AK1611" s="18"/>
    </row>
    <row r="1612" spans="1:37" x14ac:dyDescent="0.25">
      <c r="A1612" s="180">
        <f>IF('##zz500##'!B1612&lt;&gt;"",'##zz500##'!B1612,"")</f>
        <v>41515</v>
      </c>
      <c r="B1612" s="192">
        <v>31464.27</v>
      </c>
      <c r="C1612" s="146">
        <f t="shared" si="69"/>
        <v>-1.4512853062519371E-3</v>
      </c>
      <c r="D1612" s="143">
        <f>IF('##zz500##'!K1612="","",IF('##zz500##'!K1612="yes",D1611,IF('##zz500##'!T1612&lt;&gt;0,D1611*(1+'##zz500##'!T1612),D1611*(1+C1612))))</f>
        <v>7.9557226851002536</v>
      </c>
      <c r="E1612" s="6">
        <f t="shared" si="67"/>
        <v>-1.4512853062519371E-3</v>
      </c>
      <c r="F1612" s="17">
        <f>D1612/MAX(D$240:D1612)-1</f>
        <v>-2.1833277777611348E-2</v>
      </c>
      <c r="G1612" s="66">
        <f>IF('##zz500##'!K1612="","",IF('##zz500##'!K1612="no",G1611*(1+E1612),IF('##zz500##'!T1612&lt;&gt;0,G1611*(1+'##zz500##'!T1612),G1611*(1+'##zz500##'!P1612))))</f>
        <v>32.075608959363265</v>
      </c>
      <c r="H1612" s="6">
        <f t="shared" si="68"/>
        <v>-1.4512853062520481E-3</v>
      </c>
      <c r="I1612" s="17">
        <f>G1612/MAX(G$240:G1612)-1</f>
        <v>-9.4448152915021288E-2</v>
      </c>
      <c r="N1612" s="20"/>
      <c r="O1612" s="20"/>
      <c r="S1612" s="192"/>
      <c r="Y1612" s="39"/>
      <c r="Z1612" s="39"/>
      <c r="AA1612" s="17"/>
      <c r="AC1612" s="142"/>
      <c r="AE1612" s="17"/>
      <c r="AG1612" s="66"/>
      <c r="AI1612" s="17"/>
      <c r="AK1612" s="18"/>
    </row>
    <row r="1613" spans="1:37" x14ac:dyDescent="0.25">
      <c r="A1613" s="180">
        <f>IF('##zz500##'!B1613&lt;&gt;"",'##zz500##'!B1613,"")</f>
        <v>41516</v>
      </c>
      <c r="B1613" s="192">
        <v>31020.79</v>
      </c>
      <c r="C1613" s="146">
        <f t="shared" si="69"/>
        <v>-1.4094717595545703E-2</v>
      </c>
      <c r="D1613" s="143">
        <f>IF('##zz500##'!K1613="","",IF('##zz500##'!K1613="yes",D1612,IF('##zz500##'!T1613&lt;&gt;0,D1612*(1+'##zz500##'!T1613),D1612*(1+C1613))))</f>
        <v>7.9059398939586192</v>
      </c>
      <c r="E1613" s="6">
        <f t="shared" si="67"/>
        <v>-6.2574819550799132E-3</v>
      </c>
      <c r="F1613" s="17">
        <f>D1613/MAX(D$240:D1613)-1</f>
        <v>-2.7954138390977601E-2</v>
      </c>
      <c r="G1613" s="66">
        <f>IF('##zz500##'!K1613="","",IF('##zz500##'!K1613="no",G1612*(1+E1613),IF('##zz500##'!T1613&lt;&gt;0,G1612*(1+'##zz500##'!T1613),G1612*(1+'##zz500##'!P1613))))</f>
        <v>31.874896415101851</v>
      </c>
      <c r="H1613" s="6">
        <f t="shared" si="68"/>
        <v>-6.2574819550799132E-3</v>
      </c>
      <c r="I1613" s="17">
        <f>G1613/MAX(G$240:G1613)-1</f>
        <v>-0.10011462725754472</v>
      </c>
      <c r="N1613" s="20"/>
      <c r="O1613" s="20"/>
      <c r="S1613" s="192"/>
      <c r="Y1613" s="39"/>
      <c r="Z1613" s="39"/>
      <c r="AA1613" s="17"/>
      <c r="AC1613" s="142"/>
      <c r="AE1613" s="17"/>
      <c r="AG1613" s="66"/>
      <c r="AI1613" s="17"/>
      <c r="AK1613" s="18"/>
    </row>
    <row r="1614" spans="1:37" x14ac:dyDescent="0.25">
      <c r="A1614" s="180">
        <f>IF('##zz500##'!B1614&lt;&gt;"",'##zz500##'!B1614,"")</f>
        <v>41519</v>
      </c>
      <c r="B1614" s="192">
        <v>31225.26</v>
      </c>
      <c r="C1614" s="146">
        <f t="shared" si="69"/>
        <v>6.59138597050557E-3</v>
      </c>
      <c r="D1614" s="143">
        <f>IF('##zz500##'!K1614="","",IF('##zz500##'!K1614="yes",D1613,IF('##zz500##'!T1614&lt;&gt;0,D1613*(1+'##zz500##'!T1614),D1613*(1+C1614))))</f>
        <v>7.9059398939586192</v>
      </c>
      <c r="E1614" s="6">
        <f t="shared" si="67"/>
        <v>0</v>
      </c>
      <c r="F1614" s="17">
        <f>D1614/MAX(D$240:D1614)-1</f>
        <v>-2.7954138390977601E-2</v>
      </c>
      <c r="G1614" s="66">
        <f>IF('##zz500##'!K1614="","",IF('##zz500##'!K1614="no",G1613*(1+E1614),IF('##zz500##'!T1614&lt;&gt;0,G1613*(1+'##zz500##'!T1614),G1613*(1+'##zz500##'!P1614))))</f>
        <v>31.722007314700566</v>
      </c>
      <c r="H1614" s="6">
        <f t="shared" si="68"/>
        <v>-4.7965363843143205E-3</v>
      </c>
      <c r="I1614" s="17">
        <f>G1614/MAX(G$240:G1614)-1</f>
        <v>-0.10443096018961617</v>
      </c>
      <c r="N1614" s="20"/>
      <c r="O1614" s="20"/>
      <c r="S1614" s="192"/>
      <c r="Y1614" s="39"/>
      <c r="Z1614" s="39"/>
      <c r="AA1614" s="17"/>
      <c r="AC1614" s="142"/>
      <c r="AE1614" s="17"/>
      <c r="AG1614" s="66"/>
      <c r="AI1614" s="17"/>
      <c r="AK1614" s="18"/>
    </row>
    <row r="1615" spans="1:37" x14ac:dyDescent="0.25">
      <c r="A1615" s="180">
        <f>IF('##zz500##'!B1615&lt;&gt;"",'##zz500##'!B1615,"")</f>
        <v>41520</v>
      </c>
      <c r="B1615" s="192">
        <v>31459.39</v>
      </c>
      <c r="C1615" s="146">
        <f t="shared" si="69"/>
        <v>7.4980960927146789E-3</v>
      </c>
      <c r="D1615" s="143">
        <f>IF('##zz500##'!K1615="","",IF('##zz500##'!K1615="yes",D1614,IF('##zz500##'!T1615&lt;&gt;0,D1614*(1+'##zz500##'!T1615),D1614*(1+C1615))))</f>
        <v>7.8949944906783109</v>
      </c>
      <c r="E1615" s="6">
        <f t="shared" si="67"/>
        <v>-1.3844531361378865E-3</v>
      </c>
      <c r="F1615" s="17">
        <f>D1615/MAX(D$240:D1615)-1</f>
        <v>-2.9299890332551981E-2</v>
      </c>
      <c r="G1615" s="66">
        <f>IF('##zz500##'!K1615="","",IF('##zz500##'!K1615="no",G1614*(1+E1615),IF('##zz500##'!T1615&lt;&gt;0,G1614*(1+'##zz500##'!T1615),G1614*(1+'##zz500##'!P1615))))</f>
        <v>31.678089682189139</v>
      </c>
      <c r="H1615" s="6">
        <f t="shared" si="68"/>
        <v>-1.3844531361378865E-3</v>
      </c>
      <c r="I1615" s="17">
        <f>G1615/MAX(G$240:G1615)-1</f>
        <v>-0.10567083355540963</v>
      </c>
      <c r="N1615" s="20"/>
      <c r="O1615" s="20"/>
      <c r="S1615" s="192"/>
      <c r="Y1615" s="39"/>
      <c r="Z1615" s="39"/>
      <c r="AA1615" s="17"/>
      <c r="AC1615" s="142"/>
      <c r="AE1615" s="17"/>
      <c r="AG1615" s="66"/>
      <c r="AI1615" s="17"/>
      <c r="AK1615" s="18"/>
    </row>
    <row r="1616" spans="1:37" x14ac:dyDescent="0.25">
      <c r="A1616" s="180">
        <f>IF('##zz500##'!B1616&lt;&gt;"",'##zz500##'!B1616,"")</f>
        <v>41521</v>
      </c>
      <c r="B1616" s="192">
        <v>31292.49</v>
      </c>
      <c r="C1616" s="146">
        <f t="shared" si="69"/>
        <v>-5.3052522633146859E-3</v>
      </c>
      <c r="D1616" s="143">
        <f>IF('##zz500##'!K1616="","",IF('##zz500##'!K1616="yes",D1615,IF('##zz500##'!T1616&lt;&gt;0,D1615*(1+'##zz500##'!T1616),D1615*(1+C1616))))</f>
        <v>7.8531095532877826</v>
      </c>
      <c r="E1616" s="6">
        <f t="shared" si="67"/>
        <v>-5.3052522633146859E-3</v>
      </c>
      <c r="F1616" s="17">
        <f>D1616/MAX(D$240:D1616)-1</f>
        <v>-3.4449699286365099E-2</v>
      </c>
      <c r="G1616" s="66">
        <f>IF('##zz500##'!K1616="","",IF('##zz500##'!K1616="no",G1615*(1+E1616),IF('##zz500##'!T1616&lt;&gt;0,G1615*(1+'##zz500##'!T1616),G1615*(1+'##zz500##'!P1616))))</f>
        <v>31.510029425205218</v>
      </c>
      <c r="H1616" s="6">
        <f t="shared" si="68"/>
        <v>-5.3052522633146859E-3</v>
      </c>
      <c r="I1616" s="17">
        <f>G1616/MAX(G$240:G1616)-1</f>
        <v>-0.1104154753898382</v>
      </c>
      <c r="N1616" s="20"/>
      <c r="O1616" s="20"/>
      <c r="S1616" s="192"/>
      <c r="Y1616" s="39"/>
      <c r="Z1616" s="39"/>
      <c r="AA1616" s="17"/>
      <c r="AC1616" s="142"/>
      <c r="AE1616" s="17"/>
      <c r="AG1616" s="66"/>
      <c r="AI1616" s="17"/>
      <c r="AK1616" s="18"/>
    </row>
    <row r="1617" spans="1:37" x14ac:dyDescent="0.25">
      <c r="A1617" s="180">
        <f>IF('##zz500##'!B1617&lt;&gt;"",'##zz500##'!B1617,"")</f>
        <v>41522</v>
      </c>
      <c r="B1617" s="192">
        <v>31442.53</v>
      </c>
      <c r="C1617" s="146">
        <f t="shared" si="69"/>
        <v>4.7947606598259807E-3</v>
      </c>
      <c r="D1617" s="143">
        <f>IF('##zz500##'!K1617="","",IF('##zz500##'!K1617="yes",D1616,IF('##zz500##'!T1617&lt;&gt;0,D1616*(1+'##zz500##'!T1617),D1616*(1+C1617))))</f>
        <v>7.89076333403119</v>
      </c>
      <c r="E1617" s="6">
        <f t="shared" si="67"/>
        <v>4.7947606598259807E-3</v>
      </c>
      <c r="F1617" s="17">
        <f>D1617/MAX(D$240:D1617)-1</f>
        <v>-2.9820116689420195E-2</v>
      </c>
      <c r="G1617" s="66">
        <f>IF('##zz500##'!K1617="","",IF('##zz500##'!K1617="no",G1616*(1+E1617),IF('##zz500##'!T1617&lt;&gt;0,G1616*(1+'##zz500##'!T1617),G1616*(1+'##zz500##'!P1617))))</f>
        <v>31.661112474683151</v>
      </c>
      <c r="H1617" s="6">
        <f t="shared" si="68"/>
        <v>4.7947606598259807E-3</v>
      </c>
      <c r="I1617" s="17">
        <f>G1617/MAX(G$240:G1617)-1</f>
        <v>-0.10615013050764743</v>
      </c>
      <c r="N1617" s="20"/>
      <c r="O1617" s="20"/>
      <c r="S1617" s="192"/>
      <c r="Y1617" s="39"/>
      <c r="Z1617" s="39"/>
      <c r="AA1617" s="17"/>
      <c r="AC1617" s="142"/>
      <c r="AE1617" s="17"/>
      <c r="AG1617" s="66"/>
      <c r="AI1617" s="17"/>
      <c r="AK1617" s="18"/>
    </row>
    <row r="1618" spans="1:37" x14ac:dyDescent="0.25">
      <c r="A1618" s="180">
        <f>IF('##zz500##'!B1618&lt;&gt;"",'##zz500##'!B1618,"")</f>
        <v>41523</v>
      </c>
      <c r="B1618" s="192">
        <v>31559.040000000001</v>
      </c>
      <c r="C1618" s="146">
        <f t="shared" si="69"/>
        <v>3.7054906205067351E-3</v>
      </c>
      <c r="D1618" s="143">
        <f>IF('##zz500##'!K1618="","",IF('##zz500##'!K1618="yes",D1617,IF('##zz500##'!T1618&lt;&gt;0,D1617*(1+'##zz500##'!T1618),D1617*(1+C1618))))</f>
        <v>7.9200024835540814</v>
      </c>
      <c r="E1618" s="6">
        <f t="shared" si="67"/>
        <v>3.7054906205067351E-3</v>
      </c>
      <c r="F1618" s="17">
        <f>D1618/MAX(D$240:D1618)-1</f>
        <v>-2.6225124231608499E-2</v>
      </c>
      <c r="G1618" s="66">
        <f>IF('##zz500##'!K1618="","",IF('##zz500##'!K1618="no",G1617*(1+E1618),IF('##zz500##'!T1618&lt;&gt;0,G1617*(1+'##zz500##'!T1618),G1617*(1+'##zz500##'!P1618))))</f>
        <v>31.778432429992897</v>
      </c>
      <c r="H1618" s="6">
        <f t="shared" si="68"/>
        <v>3.7054906205067351E-3</v>
      </c>
      <c r="I1618" s="17">
        <f>G1618/MAX(G$240:G1618)-1</f>
        <v>-0.10283797820010232</v>
      </c>
      <c r="N1618" s="20"/>
      <c r="O1618" s="20"/>
      <c r="S1618" s="192"/>
      <c r="Y1618" s="39"/>
      <c r="Z1618" s="39"/>
      <c r="AA1618" s="17"/>
      <c r="AC1618" s="142"/>
      <c r="AE1618" s="17"/>
      <c r="AG1618" s="66"/>
      <c r="AI1618" s="17"/>
      <c r="AK1618" s="18"/>
    </row>
    <row r="1619" spans="1:37" x14ac:dyDescent="0.25">
      <c r="A1619" s="180">
        <f>IF('##zz500##'!B1619&lt;&gt;"",'##zz500##'!B1619,"")</f>
        <v>41526</v>
      </c>
      <c r="B1619" s="192">
        <v>31670.69</v>
      </c>
      <c r="C1619" s="146">
        <f t="shared" si="69"/>
        <v>3.5378135710084635E-3</v>
      </c>
      <c r="D1619" s="143">
        <f>IF('##zz500##'!K1619="","",IF('##zz500##'!K1619="yes",D1618,IF('##zz500##'!T1619&lt;&gt;0,D1618*(1+'##zz500##'!T1619),D1618*(1+C1619))))</f>
        <v>7.9480219758228197</v>
      </c>
      <c r="E1619" s="6">
        <f t="shared" si="67"/>
        <v>3.5378135710084635E-3</v>
      </c>
      <c r="F1619" s="17">
        <f>D1619/MAX(D$240:D1619)-1</f>
        <v>-2.2780090261008024E-2</v>
      </c>
      <c r="G1619" s="66">
        <f>IF('##zz500##'!K1619="","",IF('##zz500##'!K1619="no",G1618*(1+E1619),IF('##zz500##'!T1619&lt;&gt;0,G1618*(1+'##zz500##'!T1619),G1618*(1+'##zz500##'!P1619))))</f>
        <v>31.890858599509102</v>
      </c>
      <c r="H1619" s="6">
        <f t="shared" si="68"/>
        <v>3.5378135710084635E-3</v>
      </c>
      <c r="I1619" s="17">
        <f>G1619/MAX(G$240:G1619)-1</f>
        <v>-9.9663986223985312E-2</v>
      </c>
      <c r="N1619" s="20"/>
      <c r="O1619" s="20"/>
      <c r="S1619" s="192"/>
      <c r="Y1619" s="39"/>
      <c r="Z1619" s="39"/>
      <c r="AA1619" s="17"/>
      <c r="AC1619" s="142"/>
      <c r="AE1619" s="17"/>
      <c r="AG1619" s="66"/>
      <c r="AI1619" s="17"/>
      <c r="AK1619" s="18"/>
    </row>
    <row r="1620" spans="1:37" x14ac:dyDescent="0.25">
      <c r="A1620" s="180">
        <f>IF('##zz500##'!B1620&lt;&gt;"",'##zz500##'!B1620,"")</f>
        <v>41527</v>
      </c>
      <c r="B1620" s="192">
        <v>31667.7</v>
      </c>
      <c r="C1620" s="146">
        <f t="shared" si="69"/>
        <v>-9.4409057712296907E-5</v>
      </c>
      <c r="D1620" s="143">
        <f>IF('##zz500##'!K1620="","",IF('##zz500##'!K1620="yes",D1619,IF('##zz500##'!T1620&lt;&gt;0,D1619*(1+'##zz500##'!T1620),D1619*(1+C1620))))</f>
        <v>7.9472716105574053</v>
      </c>
      <c r="E1620" s="6">
        <f t="shared" si="67"/>
        <v>-9.4409057712296907E-5</v>
      </c>
      <c r="F1620" s="17">
        <f>D1620/MAX(D$240:D1620)-1</f>
        <v>-2.2872348671864162E-2</v>
      </c>
      <c r="G1620" s="66">
        <f>IF('##zz500##'!K1620="","",IF('##zz500##'!K1620="no",G1619*(1+E1620),IF('##zz500##'!T1620&lt;&gt;0,G1619*(1+'##zz500##'!T1620),G1619*(1+'##zz500##'!P1620))))</f>
        <v>31.887847813599087</v>
      </c>
      <c r="H1620" s="6">
        <f t="shared" si="68"/>
        <v>-9.4409057712296907E-5</v>
      </c>
      <c r="I1620" s="17">
        <f>G1620/MAX(G$240:G1620)-1</f>
        <v>-9.9748986098670223E-2</v>
      </c>
      <c r="N1620" s="20"/>
      <c r="O1620" s="20"/>
      <c r="S1620" s="192"/>
      <c r="Y1620" s="39"/>
      <c r="Z1620" s="39"/>
      <c r="AA1620" s="17"/>
      <c r="AC1620" s="142"/>
      <c r="AE1620" s="17"/>
      <c r="AG1620" s="66"/>
      <c r="AI1620" s="17"/>
      <c r="AK1620" s="18"/>
    </row>
    <row r="1621" spans="1:37" x14ac:dyDescent="0.25">
      <c r="A1621" s="180">
        <f>IF('##zz500##'!B1621&lt;&gt;"",'##zz500##'!B1621,"")</f>
        <v>41528</v>
      </c>
      <c r="B1621" s="192">
        <v>31448.92</v>
      </c>
      <c r="C1621" s="146">
        <f t="shared" si="69"/>
        <v>-6.9086166661930237E-3</v>
      </c>
      <c r="D1621" s="143">
        <f>IF('##zz500##'!K1621="","",IF('##zz500##'!K1621="yes",D1620,IF('##zz500##'!T1621&lt;&gt;0,D1620*(1+'##zz500##'!T1621),D1620*(1+C1621))))</f>
        <v>7.8923669574579458</v>
      </c>
      <c r="E1621" s="6">
        <f t="shared" si="67"/>
        <v>-6.9086166661930237E-3</v>
      </c>
      <c r="F1621" s="17">
        <f>D1621/MAX(D$240:D1621)-1</f>
        <v>-2.9622949048827785E-2</v>
      </c>
      <c r="G1621" s="66">
        <f>IF('##zz500##'!K1621="","",IF('##zz500##'!K1621="no",G1620*(1+E1621),IF('##zz500##'!T1621&lt;&gt;0,G1620*(1+'##zz500##'!T1621),G1620*(1+'##zz500##'!P1621))))</f>
        <v>31.66754689674503</v>
      </c>
      <c r="H1621" s="6">
        <f t="shared" si="68"/>
        <v>-6.9086166661930237E-3</v>
      </c>
      <c r="I1621" s="17">
        <f>G1621/MAX(G$240:G1621)-1</f>
        <v>-0.10596847525706621</v>
      </c>
      <c r="N1621" s="20"/>
      <c r="O1621" s="20"/>
      <c r="S1621" s="192"/>
      <c r="Y1621" s="39"/>
      <c r="Z1621" s="39"/>
      <c r="AA1621" s="17"/>
      <c r="AC1621" s="142"/>
      <c r="AE1621" s="17"/>
      <c r="AG1621" s="66"/>
      <c r="AI1621" s="17"/>
      <c r="AK1621" s="18"/>
    </row>
    <row r="1622" spans="1:37" x14ac:dyDescent="0.25">
      <c r="A1622" s="180">
        <f>IF('##zz500##'!B1622&lt;&gt;"",'##zz500##'!B1622,"")</f>
        <v>41529</v>
      </c>
      <c r="B1622" s="192">
        <v>31246.3</v>
      </c>
      <c r="C1622" s="146">
        <f t="shared" si="69"/>
        <v>-6.442828561362357E-3</v>
      </c>
      <c r="D1622" s="143">
        <f>IF('##zz500##'!K1622="","",IF('##zz500##'!K1622="yes",D1621,IF('##zz500##'!T1622&lt;&gt;0,D1621*(1+'##zz500##'!T1622),D1621*(1+C1622))))</f>
        <v>7.8415177902076829</v>
      </c>
      <c r="E1622" s="6">
        <f t="shared" si="67"/>
        <v>-6.442828561362357E-3</v>
      </c>
      <c r="F1622" s="17">
        <f>D1622/MAX(D$240:D1622)-1</f>
        <v>-3.5874922027986589E-2</v>
      </c>
      <c r="G1622" s="66">
        <f>IF('##zz500##'!K1622="","",IF('##zz500##'!K1622="no",G1621*(1+E1622),IF('##zz500##'!T1622&lt;&gt;0,G1621*(1+'##zz500##'!T1622),G1621*(1+'##zz500##'!P1622))))</f>
        <v>31.463518321130397</v>
      </c>
      <c r="H1622" s="6">
        <f t="shared" si="68"/>
        <v>-6.442828561362357E-3</v>
      </c>
      <c r="I1622" s="17">
        <f>G1622/MAX(G$240:G1622)-1</f>
        <v>-0.11172856709943835</v>
      </c>
      <c r="N1622" s="20"/>
      <c r="O1622" s="20"/>
      <c r="S1622" s="192"/>
      <c r="Y1622" s="39"/>
      <c r="Z1622" s="39"/>
      <c r="AA1622" s="17"/>
      <c r="AC1622" s="142"/>
      <c r="AE1622" s="17"/>
      <c r="AG1622" s="66"/>
      <c r="AI1622" s="17"/>
      <c r="AK1622" s="18"/>
    </row>
    <row r="1623" spans="1:37" x14ac:dyDescent="0.25">
      <c r="A1623" s="180">
        <f>IF('##zz500##'!B1623&lt;&gt;"",'##zz500##'!B1623,"")</f>
        <v>41530</v>
      </c>
      <c r="B1623" s="192">
        <v>31716.06</v>
      </c>
      <c r="C1623" s="146">
        <f t="shared" si="69"/>
        <v>1.5034100037444542E-2</v>
      </c>
      <c r="D1623" s="143">
        <f>IF('##zz500##'!K1623="","",IF('##zz500##'!K1623="yes",D1622,IF('##zz500##'!T1623&lt;&gt;0,D1622*(1+'##zz500##'!T1623),D1622*(1+C1623))))</f>
        <v>7.9594079531110662</v>
      </c>
      <c r="E1623" s="6">
        <f t="shared" si="67"/>
        <v>1.5034100037444542E-2</v>
      </c>
      <c r="F1623" s="17">
        <f>D1623/MAX(D$240:D1623)-1</f>
        <v>-2.1380169157146356E-2</v>
      </c>
      <c r="G1623" s="66">
        <f>IF('##zz500##'!K1623="","",IF('##zz500##'!K1623="no",G1622*(1+E1623),IF('##zz500##'!T1623&lt;&gt;0,G1622*(1+'##zz500##'!T1623),G1622*(1+'##zz500##'!P1623))))</f>
        <v>31.936544003100241</v>
      </c>
      <c r="H1623" s="6">
        <f t="shared" si="68"/>
        <v>1.5034100037444542E-2</v>
      </c>
      <c r="I1623" s="17">
        <f>G1623/MAX(G$240:G1623)-1</f>
        <v>-9.8374205516807089E-2</v>
      </c>
      <c r="N1623" s="20"/>
      <c r="O1623" s="20"/>
      <c r="S1623" s="192"/>
      <c r="Y1623" s="39"/>
      <c r="Z1623" s="39"/>
      <c r="AA1623" s="17"/>
      <c r="AC1623" s="142"/>
      <c r="AE1623" s="17"/>
      <c r="AG1623" s="66"/>
      <c r="AI1623" s="17"/>
      <c r="AK1623" s="18"/>
    </row>
    <row r="1624" spans="1:37" x14ac:dyDescent="0.25">
      <c r="A1624" s="180">
        <f>IF('##zz500##'!B1624&lt;&gt;"",'##zz500##'!B1624,"")</f>
        <v>41533</v>
      </c>
      <c r="B1624" s="192">
        <v>31906.560000000001</v>
      </c>
      <c r="C1624" s="146">
        <f t="shared" si="69"/>
        <v>6.0064207218677446E-3</v>
      </c>
      <c r="D1624" s="143">
        <f>IF('##zz500##'!K1624="","",IF('##zz500##'!K1624="yes",D1623,IF('##zz500##'!T1624&lt;&gt;0,D1623*(1+'##zz500##'!T1624),D1623*(1+C1624))))</f>
        <v>8.0072155059744308</v>
      </c>
      <c r="E1624" s="6">
        <f t="shared" si="67"/>
        <v>6.0064207218677446E-3</v>
      </c>
      <c r="F1624" s="17">
        <f>D1624/MAX(D$240:D1624)-1</f>
        <v>-1.5502166726341193E-2</v>
      </c>
      <c r="G1624" s="66">
        <f>IF('##zz500##'!K1624="","",IF('##zz500##'!K1624="no",G1623*(1+E1624),IF('##zz500##'!T1624&lt;&gt;0,G1623*(1+'##zz500##'!T1624),G1623*(1+'##zz500##'!P1624))))</f>
        <v>32.128368322785306</v>
      </c>
      <c r="H1624" s="6">
        <f t="shared" si="68"/>
        <v>6.0064207218677446E-3</v>
      </c>
      <c r="I1624" s="17">
        <f>G1624/MAX(G$240:G1624)-1</f>
        <v>-9.2958661661452724E-2</v>
      </c>
      <c r="N1624" s="20"/>
      <c r="O1624" s="20"/>
      <c r="S1624" s="192"/>
      <c r="Y1624" s="39"/>
      <c r="Z1624" s="39"/>
      <c r="AA1624" s="17"/>
      <c r="AC1624" s="142"/>
      <c r="AE1624" s="17"/>
      <c r="AG1624" s="66"/>
      <c r="AI1624" s="17"/>
      <c r="AK1624" s="18"/>
    </row>
    <row r="1625" spans="1:37" x14ac:dyDescent="0.25">
      <c r="A1625" s="180">
        <f>IF('##zz500##'!B1625&lt;&gt;"",'##zz500##'!B1625,"")</f>
        <v>41534</v>
      </c>
      <c r="B1625" s="192">
        <v>31709.22</v>
      </c>
      <c r="C1625" s="146">
        <f t="shared" si="69"/>
        <v>-6.184935010229875E-3</v>
      </c>
      <c r="D1625" s="143">
        <f>IF('##zz500##'!K1625="","",IF('##zz500##'!K1625="yes",D1624,IF('##zz500##'!T1625&lt;&gt;0,D1624*(1+'##zz500##'!T1625),D1624*(1+C1625))))</f>
        <v>7.9576913984570741</v>
      </c>
      <c r="E1625" s="6">
        <f t="shared" si="67"/>
        <v>-6.184935010229875E-3</v>
      </c>
      <c r="F1625" s="17">
        <f>D1625/MAX(D$240:D1625)-1</f>
        <v>-2.1591221842850894E-2</v>
      </c>
      <c r="G1625" s="66">
        <f>IF('##zz500##'!K1625="","",IF('##zz500##'!K1625="no",G1624*(1+E1625),IF('##zz500##'!T1625&lt;&gt;0,G1624*(1+'##zz500##'!T1625),G1624*(1+'##zz500##'!P1625))))</f>
        <v>31.929656452724149</v>
      </c>
      <c r="H1625" s="6">
        <f t="shared" si="68"/>
        <v>-6.184935010229875E-3</v>
      </c>
      <c r="I1625" s="17">
        <f>G1625/MAX(G$240:G1625)-1</f>
        <v>-9.8568653390668559E-2</v>
      </c>
      <c r="N1625" s="20"/>
      <c r="O1625" s="20"/>
      <c r="S1625" s="192"/>
      <c r="Y1625" s="39"/>
      <c r="Z1625" s="39"/>
      <c r="AA1625" s="17"/>
      <c r="AC1625" s="142"/>
      <c r="AE1625" s="17"/>
      <c r="AG1625" s="66"/>
      <c r="AI1625" s="17"/>
      <c r="AK1625" s="18"/>
    </row>
    <row r="1626" spans="1:37" x14ac:dyDescent="0.25">
      <c r="A1626" s="180">
        <f>IF('##zz500##'!B1626&lt;&gt;"",'##zz500##'!B1626,"")</f>
        <v>41535</v>
      </c>
      <c r="B1626" s="192">
        <v>31962.400000000001</v>
      </c>
      <c r="C1626" s="146">
        <f t="shared" si="69"/>
        <v>7.9844285037600216E-3</v>
      </c>
      <c r="D1626" s="143">
        <f>IF('##zz500##'!K1626="","",IF('##zz500##'!K1626="yes",D1625,IF('##zz500##'!T1626&lt;&gt;0,D1625*(1+'##zz500##'!T1626),D1625*(1+C1626))))</f>
        <v>7.9714477419696594</v>
      </c>
      <c r="E1626" s="6">
        <f t="shared" si="67"/>
        <v>1.7286852208484582E-3</v>
      </c>
      <c r="F1626" s="17">
        <f>D1626/MAX(D$240:D1626)-1</f>
        <v>-1.9899861048102263E-2</v>
      </c>
      <c r="G1626" s="66">
        <f>IF('##zz500##'!K1626="","",IF('##zz500##'!K1626="no",G1625*(1+E1626),IF('##zz500##'!T1626&lt;&gt;0,G1625*(1+'##zz500##'!T1626),G1625*(1+'##zz500##'!P1626))))</f>
        <v>31.984852777940741</v>
      </c>
      <c r="H1626" s="6">
        <f t="shared" si="68"/>
        <v>1.7286852208484582E-3</v>
      </c>
      <c r="I1626" s="17">
        <f>G1626/MAX(G$240:G1626)-1</f>
        <v>-9.7010362344175483E-2</v>
      </c>
      <c r="N1626" s="20"/>
      <c r="O1626" s="20"/>
      <c r="S1626" s="192"/>
      <c r="Y1626" s="39"/>
      <c r="Z1626" s="39"/>
      <c r="AA1626" s="17"/>
      <c r="AC1626" s="142"/>
      <c r="AE1626" s="17"/>
      <c r="AG1626" s="66"/>
      <c r="AI1626" s="17"/>
      <c r="AK1626" s="18"/>
    </row>
    <row r="1627" spans="1:37" x14ac:dyDescent="0.25">
      <c r="A1627" s="180">
        <f>IF('##zz500##'!B1627&lt;&gt;"",'##zz500##'!B1627,"")</f>
        <v>41540</v>
      </c>
      <c r="B1627" s="192">
        <v>32462.87</v>
      </c>
      <c r="C1627" s="146">
        <f t="shared" si="69"/>
        <v>1.5658085750757111E-2</v>
      </c>
      <c r="D1627" s="143">
        <f>IF('##zz500##'!K1627="","",IF('##zz500##'!K1627="yes",D1626,IF('##zz500##'!T1627&lt;&gt;0,D1626*(1+'##zz500##'!T1627),D1626*(1+C1627))))</f>
        <v>8.0962653542711003</v>
      </c>
      <c r="E1627" s="6">
        <f t="shared" si="67"/>
        <v>1.5658085750757111E-2</v>
      </c>
      <c r="F1627" s="17">
        <f>D1627/MAX(D$240:D1627)-1</f>
        <v>-4.553369028064469E-3</v>
      </c>
      <c r="G1627" s="66">
        <f>IF('##zz500##'!K1627="","",IF('##zz500##'!K1627="no",G1626*(1+E1627),IF('##zz500##'!T1627&lt;&gt;0,G1626*(1+'##zz500##'!T1627),G1626*(1+'##zz500##'!P1627))))</f>
        <v>32.485674345463082</v>
      </c>
      <c r="H1627" s="6">
        <f t="shared" si="68"/>
        <v>1.5658085750757111E-2</v>
      </c>
      <c r="I1627" s="17">
        <f>G1627/MAX(G$240:G1627)-1</f>
        <v>-8.2871273165715409E-2</v>
      </c>
      <c r="N1627" s="20"/>
      <c r="O1627" s="20"/>
      <c r="S1627" s="192"/>
      <c r="Y1627" s="39"/>
      <c r="Z1627" s="39"/>
      <c r="AA1627" s="17"/>
      <c r="AC1627" s="142"/>
      <c r="AE1627" s="17"/>
      <c r="AG1627" s="66"/>
      <c r="AI1627" s="17"/>
      <c r="AK1627" s="18"/>
    </row>
    <row r="1628" spans="1:37" x14ac:dyDescent="0.25">
      <c r="A1628" s="180">
        <f>IF('##zz500##'!B1628&lt;&gt;"",'##zz500##'!B1628,"")</f>
        <v>41541</v>
      </c>
      <c r="B1628" s="192">
        <v>32574.02</v>
      </c>
      <c r="C1628" s="146">
        <f t="shared" si="69"/>
        <v>3.4239116874139608E-3</v>
      </c>
      <c r="D1628" s="143">
        <f>IF('##zz500##'!K1628="","",IF('##zz500##'!K1628="yes",D1627,IF('##zz500##'!T1628&lt;&gt;0,D1627*(1+'##zz500##'!T1628),D1627*(1+C1628))))</f>
        <v>8.123986251841993</v>
      </c>
      <c r="E1628" s="6">
        <f t="shared" si="67"/>
        <v>3.4239116874139608E-3</v>
      </c>
      <c r="F1628" s="17">
        <f>D1628/MAX(D$240:D1628)-1</f>
        <v>-1.1450476740828552E-3</v>
      </c>
      <c r="G1628" s="66">
        <f>IF('##zz500##'!K1628="","",IF('##zz500##'!K1628="no",G1627*(1+E1628),IF('##zz500##'!T1628&lt;&gt;0,G1627*(1+'##zz500##'!T1628),G1627*(1+'##zz500##'!P1628))))</f>
        <v>32.596902425528036</v>
      </c>
      <c r="H1628" s="6">
        <f t="shared" si="68"/>
        <v>3.4239116874139608E-3</v>
      </c>
      <c r="I1628" s="17">
        <f>G1628/MAX(G$240:G1628)-1</f>
        <v>-7.9731105399044488E-2</v>
      </c>
      <c r="N1628" s="20"/>
      <c r="O1628" s="20"/>
      <c r="S1628" s="192"/>
      <c r="Y1628" s="39"/>
      <c r="Z1628" s="39"/>
      <c r="AA1628" s="17"/>
      <c r="AC1628" s="142"/>
      <c r="AE1628" s="17"/>
      <c r="AF1628" s="14"/>
      <c r="AG1628" s="66"/>
      <c r="AI1628" s="17"/>
      <c r="AJ1628" s="14"/>
      <c r="AK1628" s="18"/>
    </row>
    <row r="1629" spans="1:37" x14ac:dyDescent="0.25">
      <c r="A1629" s="180">
        <f>IF('##zz500##'!B1629&lt;&gt;"",'##zz500##'!B1629,"")</f>
        <v>41542</v>
      </c>
      <c r="B1629" s="192">
        <v>32585.65</v>
      </c>
      <c r="C1629" s="146">
        <f t="shared" si="69"/>
        <v>3.5703299746248085E-4</v>
      </c>
      <c r="D1629" s="143">
        <f>IF('##zz500##'!K1629="","",IF('##zz500##'!K1629="yes",D1628,IF('##zz500##'!T1629&lt;&gt;0,D1628*(1+'##zz500##'!T1629),D1628*(1+C1629))))</f>
        <v>8.1268867830048315</v>
      </c>
      <c r="E1629" s="6">
        <f t="shared" si="67"/>
        <v>3.5703299746248085E-4</v>
      </c>
      <c r="F1629" s="17">
        <f>D1629/MAX(D$240:D1629)-1</f>
        <v>-7.8842349642382903E-4</v>
      </c>
      <c r="G1629" s="66">
        <f>IF('##zz500##'!K1629="","",IF('##zz500##'!K1629="no",G1628*(1+E1629),IF('##zz500##'!T1629&lt;&gt;0,G1628*(1+'##zz500##'!T1629),G1628*(1+'##zz500##'!P1629))))</f>
        <v>32.608540595309016</v>
      </c>
      <c r="H1629" s="6">
        <f t="shared" si="68"/>
        <v>3.5703299746248085E-4</v>
      </c>
      <c r="I1629" s="17">
        <f>G1629/MAX(G$240:G1629)-1</f>
        <v>-7.9402539037133568E-2</v>
      </c>
      <c r="N1629" s="20"/>
      <c r="O1629" s="20"/>
      <c r="S1629" s="192"/>
      <c r="Y1629" s="39"/>
      <c r="Z1629" s="39"/>
      <c r="AA1629" s="17"/>
      <c r="AC1629" s="142"/>
      <c r="AE1629" s="17"/>
      <c r="AG1629" s="66"/>
      <c r="AI1629" s="17"/>
      <c r="AK1629" s="18"/>
    </row>
    <row r="1630" spans="1:37" x14ac:dyDescent="0.25">
      <c r="A1630" s="180">
        <f>IF('##zz500##'!B1630&lt;&gt;"",'##zz500##'!B1630,"")</f>
        <v>41543</v>
      </c>
      <c r="B1630" s="192">
        <v>32410.39</v>
      </c>
      <c r="C1630" s="146">
        <f t="shared" si="69"/>
        <v>-5.3784411236235119E-3</v>
      </c>
      <c r="D1630" s="143">
        <f>IF('##zz500##'!K1630="","",IF('##zz500##'!K1630="yes",D1629,IF('##zz500##'!T1630&lt;&gt;0,D1629*(1+'##zz500##'!T1630),D1629*(1+C1630))))</f>
        <v>8.0158930386876506</v>
      </c>
      <c r="E1630" s="6">
        <f t="shared" si="67"/>
        <v>-1.3657596971732633E-2</v>
      </c>
      <c r="F1630" s="17">
        <f>D1630/MAX(D$240:D1630)-1</f>
        <v>-1.44352524977992E-2</v>
      </c>
      <c r="G1630" s="66">
        <f>IF('##zz500##'!K1630="","",IF('##zz500##'!K1630="no",G1629*(1+E1630),IF('##zz500##'!T1630&lt;&gt;0,G1629*(1+'##zz500##'!T1630),G1629*(1+'##zz500##'!P1630))))</f>
        <v>32.163186290021905</v>
      </c>
      <c r="H1630" s="6">
        <f t="shared" si="68"/>
        <v>-1.3657596971732522E-2</v>
      </c>
      <c r="I1630" s="17">
        <f>G1630/MAX(G$240:G1630)-1</f>
        <v>-9.1975688132164723E-2</v>
      </c>
      <c r="N1630" s="20"/>
      <c r="O1630" s="20"/>
      <c r="S1630" s="192"/>
      <c r="Y1630" s="39"/>
      <c r="Z1630" s="39"/>
      <c r="AA1630" s="17"/>
      <c r="AC1630" s="142"/>
      <c r="AE1630" s="17"/>
      <c r="AG1630" s="66"/>
      <c r="AI1630" s="17"/>
      <c r="AK1630" s="18"/>
    </row>
    <row r="1631" spans="1:37" x14ac:dyDescent="0.25">
      <c r="A1631" s="180">
        <f>IF('##zz500##'!B1631&lt;&gt;"",'##zz500##'!B1631,"")</f>
        <v>41544</v>
      </c>
      <c r="B1631" s="192">
        <v>32104.97</v>
      </c>
      <c r="C1631" s="146">
        <f t="shared" si="69"/>
        <v>-9.4235212843781779E-3</v>
      </c>
      <c r="D1631" s="143">
        <f>IF('##zz500##'!K1631="","",IF('##zz500##'!K1631="yes",D1630,IF('##zz500##'!T1631&lt;&gt;0,D1630*(1+'##zz500##'!T1631),D1630*(1+C1631))))</f>
        <v>8.0158930386876506</v>
      </c>
      <c r="E1631" s="6">
        <f t="shared" si="67"/>
        <v>0</v>
      </c>
      <c r="F1631" s="17">
        <f>D1631/MAX(D$240:D1631)-1</f>
        <v>-1.44352524977992E-2</v>
      </c>
      <c r="G1631" s="66">
        <f>IF('##zz500##'!K1631="","",IF('##zz500##'!K1631="no",G1630*(1+E1631),IF('##zz500##'!T1631&lt;&gt;0,G1630*(1+'##zz500##'!T1631),G1630*(1+'##zz500##'!P1631))))</f>
        <v>32.040385420151743</v>
      </c>
      <c r="H1631" s="6">
        <f t="shared" si="68"/>
        <v>-3.8180567299160861E-3</v>
      </c>
      <c r="I1631" s="17">
        <f>G1631/MAX(G$240:G1631)-1</f>
        <v>-9.5442576467019036E-2</v>
      </c>
      <c r="N1631" s="20"/>
      <c r="O1631" s="20"/>
      <c r="S1631" s="192"/>
      <c r="Y1631" s="39"/>
      <c r="Z1631" s="39"/>
      <c r="AA1631" s="17"/>
      <c r="AC1631" s="142"/>
      <c r="AE1631" s="17"/>
      <c r="AG1631" s="66"/>
      <c r="AI1631" s="17"/>
      <c r="AK1631" s="18"/>
    </row>
    <row r="1632" spans="1:37" x14ac:dyDescent="0.25">
      <c r="A1632" s="180">
        <f>IF('##zz500##'!B1632&lt;&gt;"",'##zz500##'!B1632,"")</f>
        <v>41547</v>
      </c>
      <c r="B1632" s="192">
        <v>32421.82</v>
      </c>
      <c r="C1632" s="146">
        <f t="shared" si="69"/>
        <v>9.8691884776718197E-3</v>
      </c>
      <c r="D1632" s="143">
        <f>IF('##zz500##'!K1632="","",IF('##zz500##'!K1632="yes",D1631,IF('##zz500##'!T1632&lt;&gt;0,D1631*(1+'##zz500##'!T1632),D1631*(1+C1632))))</f>
        <v>8.0158930386876506</v>
      </c>
      <c r="E1632" s="6">
        <f t="shared" si="67"/>
        <v>0</v>
      </c>
      <c r="F1632" s="17">
        <f>D1632/MAX(D$240:D1632)-1</f>
        <v>-1.44352524977992E-2</v>
      </c>
      <c r="G1632" s="66">
        <f>IF('##zz500##'!K1632="","",IF('##zz500##'!K1632="no",G1631*(1+E1632),IF('##zz500##'!T1632&lt;&gt;0,G1631*(1+'##zz500##'!T1632),G1631*(1+'##zz500##'!P1632))))</f>
        <v>31.827923162261694</v>
      </c>
      <c r="H1632" s="6">
        <f t="shared" si="68"/>
        <v>-6.6310768457991109E-3</v>
      </c>
      <c r="I1632" s="17">
        <f>G1632/MAX(G$240:G1632)-1</f>
        <v>-0.10144076625390441</v>
      </c>
      <c r="N1632" s="20"/>
      <c r="O1632" s="20"/>
      <c r="S1632" s="192"/>
      <c r="Y1632" s="39"/>
      <c r="Z1632" s="39"/>
      <c r="AA1632" s="17"/>
      <c r="AC1632" s="142"/>
      <c r="AE1632" s="17"/>
      <c r="AG1632" s="66"/>
      <c r="AI1632" s="17"/>
      <c r="AK1632" s="18"/>
    </row>
    <row r="1633" spans="1:37" x14ac:dyDescent="0.25">
      <c r="A1633" s="180">
        <f>IF('##zz500##'!B1633&lt;&gt;"",'##zz500##'!B1633,"")</f>
        <v>41555</v>
      </c>
      <c r="B1633" s="192">
        <v>32708.52</v>
      </c>
      <c r="C1633" s="146">
        <f t="shared" si="69"/>
        <v>8.8428101815383187E-3</v>
      </c>
      <c r="D1633" s="143">
        <f>IF('##zz500##'!K1633="","",IF('##zz500##'!K1633="yes",D1632,IF('##zz500##'!T1633&lt;&gt;0,D1632*(1+'##zz500##'!T1633),D1632*(1+C1633))))</f>
        <v>8.0867760592642792</v>
      </c>
      <c r="E1633" s="6">
        <f t="shared" si="67"/>
        <v>8.8428101815383187E-3</v>
      </c>
      <c r="F1633" s="17">
        <f>D1633/MAX(D$240:D1633)-1</f>
        <v>-5.7200905140215585E-3</v>
      </c>
      <c r="G1633" s="66">
        <f>IF('##zz500##'!K1633="","",IF('##zz500##'!K1633="no",G1632*(1+E1633),IF('##zz500##'!T1633&lt;&gt;0,G1632*(1+'##zz500##'!T1633),G1632*(1+'##zz500##'!P1633))))</f>
        <v>32.109371445258162</v>
      </c>
      <c r="H1633" s="6">
        <f t="shared" si="68"/>
        <v>8.8428101815383187E-3</v>
      </c>
      <c r="I1633" s="17">
        <f>G1633/MAX(G$240:G1633)-1</f>
        <v>-9.3494977513019051E-2</v>
      </c>
      <c r="N1633" s="20"/>
      <c r="O1633" s="20"/>
      <c r="S1633" s="192"/>
      <c r="Y1633" s="39"/>
      <c r="Z1633" s="39"/>
      <c r="AA1633" s="17"/>
      <c r="AC1633" s="142"/>
      <c r="AE1633" s="17"/>
      <c r="AG1633" s="66"/>
      <c r="AI1633" s="17"/>
      <c r="AK1633" s="18"/>
    </row>
    <row r="1634" spans="1:37" x14ac:dyDescent="0.25">
      <c r="A1634" s="180">
        <f>IF('##zz500##'!B1634&lt;&gt;"",'##zz500##'!B1634,"")</f>
        <v>41556</v>
      </c>
      <c r="B1634" s="192">
        <v>33097.56</v>
      </c>
      <c r="C1634" s="146">
        <f t="shared" si="69"/>
        <v>1.1894148680527294E-2</v>
      </c>
      <c r="D1634" s="143">
        <f>IF('##zz500##'!K1634="","",IF('##zz500##'!K1634="yes",D1633,IF('##zz500##'!T1634&lt;&gt;0,D1633*(1+'##zz500##'!T1634),D1633*(1+C1634))))</f>
        <v>8.1829613760592963</v>
      </c>
      <c r="E1634" s="6">
        <f t="shared" si="67"/>
        <v>1.1894148680527294E-2</v>
      </c>
      <c r="F1634" s="17">
        <f>D1634/MAX(D$240:D1634)-1</f>
        <v>0</v>
      </c>
      <c r="G1634" s="66">
        <f>IF('##zz500##'!K1634="","",IF('##zz500##'!K1634="no",G1633*(1+E1634),IF('##zz500##'!T1634&lt;&gt;0,G1633*(1+'##zz500##'!T1634),G1633*(1+'##zz500##'!P1634))))</f>
        <v>32.491285083266341</v>
      </c>
      <c r="H1634" s="6">
        <f t="shared" si="68"/>
        <v>1.1894148680527294E-2</v>
      </c>
      <c r="I1634" s="17">
        <f>G1634/MAX(G$240:G1634)-1</f>
        <v>-8.271287199591415E-2</v>
      </c>
      <c r="N1634" s="20"/>
      <c r="O1634" s="20"/>
      <c r="S1634" s="192"/>
      <c r="Y1634" s="39"/>
      <c r="Z1634" s="39"/>
      <c r="AA1634" s="17"/>
      <c r="AC1634" s="142"/>
      <c r="AE1634" s="17"/>
      <c r="AG1634" s="66"/>
      <c r="AI1634" s="17"/>
      <c r="AK1634" s="18"/>
    </row>
    <row r="1635" spans="1:37" x14ac:dyDescent="0.25">
      <c r="A1635" s="180">
        <f>IF('##zz500##'!B1635&lt;&gt;"",'##zz500##'!B1635,"")</f>
        <v>41557</v>
      </c>
      <c r="B1635" s="192">
        <v>32734.17</v>
      </c>
      <c r="C1635" s="146">
        <f t="shared" si="69"/>
        <v>-1.0979359203518335E-2</v>
      </c>
      <c r="D1635" s="143">
        <f>IF('##zz500##'!K1635="","",IF('##zz500##'!K1635="yes",D1634,IF('##zz500##'!T1635&lt;&gt;0,D1634*(1+'##zz500##'!T1635),D1634*(1+C1635))))</f>
        <v>8.0931177037630242</v>
      </c>
      <c r="E1635" s="6">
        <f t="shared" si="67"/>
        <v>-1.0979359203518335E-2</v>
      </c>
      <c r="F1635" s="17">
        <f>D1635/MAX(D$240:D1635)-1</f>
        <v>-1.0979359203518335E-2</v>
      </c>
      <c r="G1635" s="66">
        <f>IF('##zz500##'!K1635="","",IF('##zz500##'!K1635="no",G1634*(1+E1635),IF('##zz500##'!T1635&lt;&gt;0,G1634*(1+'##zz500##'!T1635),G1634*(1+'##zz500##'!P1635))))</f>
        <v>32.134551593353244</v>
      </c>
      <c r="H1635" s="6">
        <f t="shared" si="68"/>
        <v>-1.0979359203518335E-2</v>
      </c>
      <c r="I1635" s="17">
        <f>G1635/MAX(G$240:G1635)-1</f>
        <v>-9.2784096867034704E-2</v>
      </c>
      <c r="N1635" s="20"/>
      <c r="O1635" s="20"/>
      <c r="S1635" s="192"/>
      <c r="Y1635" s="39"/>
      <c r="Z1635" s="39"/>
      <c r="AA1635" s="17"/>
      <c r="AC1635" s="142"/>
      <c r="AE1635" s="17"/>
      <c r="AG1635" s="66"/>
      <c r="AI1635" s="17"/>
      <c r="AK1635" s="18"/>
    </row>
    <row r="1636" spans="1:37" x14ac:dyDescent="0.25">
      <c r="A1636" s="180">
        <f>IF('##zz500##'!B1636&lt;&gt;"",'##zz500##'!B1636,"")</f>
        <v>41558</v>
      </c>
      <c r="B1636" s="192">
        <v>32980.449999999997</v>
      </c>
      <c r="C1636" s="146">
        <f t="shared" si="69"/>
        <v>7.5236366158053514E-3</v>
      </c>
      <c r="D1636" s="143">
        <f>IF('##zz500##'!K1636="","",IF('##zz500##'!K1636="yes",D1635,IF('##zz500##'!T1636&lt;&gt;0,D1635*(1+'##zz500##'!T1636),D1635*(1+C1636))))</f>
        <v>8.154007380455079</v>
      </c>
      <c r="E1636" s="6">
        <f t="shared" si="67"/>
        <v>7.5236366158053514E-3</v>
      </c>
      <c r="F1636" s="17">
        <f>D1636/MAX(D$240:D1636)-1</f>
        <v>-3.5383272966346135E-3</v>
      </c>
      <c r="G1636" s="66">
        <f>IF('##zz500##'!K1636="","",IF('##zz500##'!K1636="no",G1635*(1+E1636),IF('##zz500##'!T1636&lt;&gt;0,G1635*(1+'##zz500##'!T1636),G1635*(1+'##zz500##'!P1636))))</f>
        <v>32.376320282353483</v>
      </c>
      <c r="H1636" s="6">
        <f t="shared" si="68"/>
        <v>7.5236366158053514E-3</v>
      </c>
      <c r="I1636" s="17">
        <f>G1636/MAX(G$240:G1636)-1</f>
        <v>-8.59585340797826E-2</v>
      </c>
      <c r="N1636" s="20"/>
      <c r="O1636" s="20"/>
      <c r="S1636" s="192"/>
      <c r="Y1636" s="39"/>
      <c r="Z1636" s="39"/>
      <c r="AA1636" s="17"/>
      <c r="AC1636" s="142"/>
      <c r="AE1636" s="17"/>
      <c r="AG1636" s="66"/>
      <c r="AI1636" s="17"/>
      <c r="AK1636" s="18"/>
    </row>
    <row r="1637" spans="1:37" x14ac:dyDescent="0.25">
      <c r="A1637" s="180">
        <f>IF('##zz500##'!B1637&lt;&gt;"",'##zz500##'!B1637,"")</f>
        <v>41561</v>
      </c>
      <c r="B1637" s="192">
        <v>33338.5</v>
      </c>
      <c r="C1637" s="146">
        <f t="shared" si="69"/>
        <v>1.0856431613273987E-2</v>
      </c>
      <c r="D1637" s="143">
        <f>IF('##zz500##'!K1637="","",IF('##zz500##'!K1637="yes",D1636,IF('##zz500##'!T1637&lt;&gt;0,D1636*(1+'##zz500##'!T1637),D1636*(1+C1637))))</f>
        <v>8.2425308039551215</v>
      </c>
      <c r="E1637" s="6">
        <f t="shared" si="67"/>
        <v>1.0856431613273987E-2</v>
      </c>
      <c r="F1637" s="17">
        <f>D1637/MAX(D$240:D1637)-1</f>
        <v>0</v>
      </c>
      <c r="G1637" s="66">
        <f>IF('##zz500##'!K1637="","",IF('##zz500##'!K1637="no",G1636*(1+E1637),IF('##zz500##'!T1637&lt;&gt;0,G1636*(1+'##zz500##'!T1637),G1636*(1+'##zz500##'!P1637))))</f>
        <v>32.72781158938831</v>
      </c>
      <c r="H1637" s="6">
        <f t="shared" si="68"/>
        <v>1.0856431613273987E-2</v>
      </c>
      <c r="I1637" s="17">
        <f>G1637/MAX(G$240:G1637)-1</f>
        <v>-7.603530541332304E-2</v>
      </c>
      <c r="N1637" s="20"/>
      <c r="O1637" s="20"/>
      <c r="S1637" s="192"/>
      <c r="Y1637" s="39"/>
      <c r="Z1637" s="39"/>
      <c r="AA1637" s="17"/>
      <c r="AC1637" s="142"/>
      <c r="AE1637" s="17"/>
      <c r="AG1637" s="66"/>
      <c r="AI1637" s="17"/>
      <c r="AK1637" s="18"/>
    </row>
    <row r="1638" spans="1:37" x14ac:dyDescent="0.25">
      <c r="A1638" s="180">
        <f>IF('##zz500##'!B1638&lt;&gt;"",'##zz500##'!B1638,"")</f>
        <v>41562</v>
      </c>
      <c r="B1638" s="192">
        <v>33131.85</v>
      </c>
      <c r="C1638" s="146">
        <f t="shared" si="69"/>
        <v>-6.1985392264199968E-3</v>
      </c>
      <c r="D1638" s="143">
        <f>IF('##zz500##'!K1638="","",IF('##zz500##'!K1638="yes",D1637,IF('##zz500##'!T1638&lt;&gt;0,D1637*(1+'##zz500##'!T1638),D1637*(1+C1638))))</f>
        <v>8.1914391534418307</v>
      </c>
      <c r="E1638" s="6">
        <f t="shared" si="67"/>
        <v>-6.1985392264199968E-3</v>
      </c>
      <c r="F1638" s="17">
        <f>D1638/MAX(D$240:D1638)-1</f>
        <v>-6.1985392264199968E-3</v>
      </c>
      <c r="G1638" s="66">
        <f>IF('##zz500##'!K1638="","",IF('##zz500##'!K1638="no",G1637*(1+E1638),IF('##zz500##'!T1638&lt;&gt;0,G1637*(1+'##zz500##'!T1638),G1637*(1+'##zz500##'!P1638))))</f>
        <v>32.5249469654566</v>
      </c>
      <c r="H1638" s="6">
        <f t="shared" si="68"/>
        <v>-6.1985392264201078E-3</v>
      </c>
      <c r="I1638" s="17">
        <f>G1638/MAX(G$240:G1638)-1</f>
        <v>-8.1762536816545883E-2</v>
      </c>
      <c r="N1638" s="20"/>
      <c r="O1638" s="20"/>
      <c r="S1638" s="192"/>
      <c r="Y1638" s="39"/>
      <c r="Z1638" s="39"/>
      <c r="AA1638" s="17"/>
      <c r="AC1638" s="142"/>
      <c r="AE1638" s="17"/>
      <c r="AG1638" s="66"/>
      <c r="AI1638" s="17"/>
      <c r="AK1638" s="18"/>
    </row>
    <row r="1639" spans="1:37" x14ac:dyDescent="0.25">
      <c r="A1639" s="180">
        <f>IF('##zz500##'!B1639&lt;&gt;"",'##zz500##'!B1639,"")</f>
        <v>41563</v>
      </c>
      <c r="B1639" s="192">
        <v>32302.04</v>
      </c>
      <c r="C1639" s="146">
        <f t="shared" si="69"/>
        <v>-2.5045688665136345E-2</v>
      </c>
      <c r="D1639" s="143">
        <f>IF('##zz500##'!K1639="","",IF('##zz500##'!K1639="yes",D1638,IF('##zz500##'!T1639&lt;&gt;0,D1638*(1+'##zz500##'!T1639),D1638*(1+C1639))))</f>
        <v>7.9862789186853185</v>
      </c>
      <c r="E1639" s="6">
        <f t="shared" si="67"/>
        <v>-2.5045688665136345E-2</v>
      </c>
      <c r="F1639" s="17">
        <f>D1639/MAX(D$240:D1639)-1</f>
        <v>-3.1088981207912814E-2</v>
      </c>
      <c r="G1639" s="66">
        <f>IF('##zz500##'!K1639="","",IF('##zz500##'!K1639="no",G1638*(1+E1639),IF('##zz500##'!T1639&lt;&gt;0,G1638*(1+'##zz500##'!T1639),G1638*(1+'##zz500##'!P1639))))</f>
        <v>31.710337269909704</v>
      </c>
      <c r="H1639" s="6">
        <f t="shared" si="68"/>
        <v>-2.5045688665136345E-2</v>
      </c>
      <c r="I1639" s="17">
        <f>G1639/MAX(G$240:G1639)-1</f>
        <v>-0.10476042644010319</v>
      </c>
      <c r="N1639" s="20"/>
      <c r="O1639" s="20"/>
      <c r="S1639" s="192"/>
      <c r="Y1639" s="39"/>
      <c r="Z1639" s="39"/>
      <c r="AA1639" s="17"/>
      <c r="AC1639" s="142"/>
      <c r="AE1639" s="17"/>
      <c r="AG1639" s="66"/>
      <c r="AI1639" s="17"/>
      <c r="AK1639" s="18"/>
    </row>
    <row r="1640" spans="1:37" x14ac:dyDescent="0.25">
      <c r="A1640" s="180">
        <f>IF('##zz500##'!B1640&lt;&gt;"",'##zz500##'!B1640,"")</f>
        <v>41564</v>
      </c>
      <c r="B1640" s="192">
        <v>32437.32</v>
      </c>
      <c r="C1640" s="146">
        <f t="shared" si="69"/>
        <v>4.1879707906993247E-3</v>
      </c>
      <c r="D1640" s="143">
        <f>IF('##zz500##'!K1640="","",IF('##zz500##'!K1640="yes",D1639,IF('##zz500##'!T1640&lt;&gt;0,D1639*(1+'##zz500##'!T1640),D1639*(1+C1640))))</f>
        <v>8.0197252215231511</v>
      </c>
      <c r="E1640" s="6">
        <f t="shared" si="67"/>
        <v>4.1879707906993247E-3</v>
      </c>
      <c r="F1640" s="17">
        <f>D1640/MAX(D$240:D1640)-1</f>
        <v>-2.7031210162424713E-2</v>
      </c>
      <c r="G1640" s="66">
        <f>IF('##zz500##'!K1640="","",IF('##zz500##'!K1640="no",G1639*(1+E1640),IF('##zz500##'!T1640&lt;&gt;0,G1639*(1+'##zz500##'!T1640),G1639*(1+'##zz500##'!P1640))))</f>
        <v>31.84313923615931</v>
      </c>
      <c r="H1640" s="6">
        <f t="shared" si="68"/>
        <v>4.1879707906993247E-3</v>
      </c>
      <c r="I1640" s="17">
        <f>G1640/MAX(G$240:G1640)-1</f>
        <v>-0.10101118925535624</v>
      </c>
      <c r="N1640" s="20"/>
      <c r="O1640" s="20"/>
      <c r="S1640" s="192"/>
      <c r="Y1640" s="39"/>
      <c r="Z1640" s="39"/>
      <c r="AA1640" s="17"/>
      <c r="AC1640" s="142"/>
      <c r="AE1640" s="17"/>
      <c r="AG1640" s="66"/>
      <c r="AI1640" s="17"/>
      <c r="AK1640" s="18"/>
    </row>
    <row r="1641" spans="1:37" x14ac:dyDescent="0.25">
      <c r="A1641" s="180">
        <f>IF('##zz500##'!B1641&lt;&gt;"",'##zz500##'!B1641,"")</f>
        <v>41565</v>
      </c>
      <c r="B1641" s="192">
        <v>32863.67</v>
      </c>
      <c r="C1641" s="146">
        <f t="shared" si="69"/>
        <v>1.3143810894364893E-2</v>
      </c>
      <c r="D1641" s="143">
        <f>IF('##zz500##'!K1641="","",IF('##zz500##'!K1641="yes",D1640,IF('##zz500##'!T1641&lt;&gt;0,D1640*(1+'##zz500##'!T1641),D1640*(1+C1641))))</f>
        <v>8.0030864758179199</v>
      </c>
      <c r="E1641" s="6">
        <f t="shared" si="67"/>
        <v>-2.0747276553286786E-3</v>
      </c>
      <c r="F1641" s="17">
        <f>D1641/MAX(D$240:D1641)-1</f>
        <v>-2.9049855418472381E-2</v>
      </c>
      <c r="G1641" s="66">
        <f>IF('##zz500##'!K1641="","",IF('##zz500##'!K1641="no",G1640*(1+E1641),IF('##zz500##'!T1641&lt;&gt;0,G1640*(1+'##zz500##'!T1641),G1640*(1+'##zz500##'!P1641))))</f>
        <v>31.777073394553568</v>
      </c>
      <c r="H1641" s="6">
        <f t="shared" si="68"/>
        <v>-2.0747276553286786E-3</v>
      </c>
      <c r="I1641" s="17">
        <f>G1641/MAX(G$240:G1641)-1</f>
        <v>-0.10287634620283914</v>
      </c>
      <c r="N1641" s="20"/>
      <c r="O1641" s="20"/>
      <c r="S1641" s="192"/>
      <c r="Y1641" s="39"/>
      <c r="Z1641" s="39"/>
      <c r="AA1641" s="17"/>
      <c r="AC1641" s="142"/>
      <c r="AE1641" s="17"/>
      <c r="AG1641" s="66"/>
      <c r="AI1641" s="17"/>
      <c r="AK1641" s="18"/>
    </row>
    <row r="1642" spans="1:37" x14ac:dyDescent="0.25">
      <c r="A1642" s="180">
        <f>IF('##zz500##'!B1642&lt;&gt;"",'##zz500##'!B1642,"")</f>
        <v>41568</v>
      </c>
      <c r="B1642" s="192">
        <v>33826.199999999997</v>
      </c>
      <c r="C1642" s="146">
        <f t="shared" si="69"/>
        <v>2.9288573065637591E-2</v>
      </c>
      <c r="D1642" s="143">
        <f>IF('##zz500##'!K1642="","",IF('##zz500##'!K1642="yes",D1641,IF('##zz500##'!T1642&lt;&gt;0,D1641*(1+'##zz500##'!T1642),D1641*(1+C1642))))</f>
        <v>8.2374854588155291</v>
      </c>
      <c r="E1642" s="6">
        <f t="shared" si="67"/>
        <v>2.9288573065637591E-2</v>
      </c>
      <c r="F1642" s="17">
        <f>D1642/MAX(D$240:D1642)-1</f>
        <v>-6.1211116580495162E-4</v>
      </c>
      <c r="G1642" s="66">
        <f>IF('##zz500##'!K1642="","",IF('##zz500##'!K1642="no",G1641*(1+E1642),IF('##zz500##'!T1642&lt;&gt;0,G1641*(1+'##zz500##'!T1642),G1641*(1+'##zz500##'!P1642))))</f>
        <v>32.707778530482081</v>
      </c>
      <c r="H1642" s="6">
        <f t="shared" si="68"/>
        <v>2.9288573065637591E-2</v>
      </c>
      <c r="I1642" s="17">
        <f>G1642/MAX(G$240:G1642)-1</f>
        <v>-7.6600874519689222E-2</v>
      </c>
      <c r="N1642" s="20"/>
      <c r="O1642" s="20"/>
      <c r="S1642" s="192"/>
      <c r="Y1642" s="39"/>
      <c r="Z1642" s="39"/>
      <c r="AA1642" s="17"/>
      <c r="AC1642" s="142"/>
      <c r="AE1642" s="17"/>
      <c r="AG1642" s="66"/>
      <c r="AI1642" s="17"/>
      <c r="AK1642" s="18"/>
    </row>
    <row r="1643" spans="1:37" x14ac:dyDescent="0.25">
      <c r="A1643" s="180">
        <f>IF('##zz500##'!B1643&lt;&gt;"",'##zz500##'!B1643,"")</f>
        <v>41569</v>
      </c>
      <c r="B1643" s="192">
        <v>34080.959999999999</v>
      </c>
      <c r="C1643" s="146">
        <f t="shared" si="69"/>
        <v>7.5314401262926989E-3</v>
      </c>
      <c r="D1643" s="143">
        <f>IF('##zz500##'!K1643="","",IF('##zz500##'!K1643="yes",D1642,IF('##zz500##'!T1643&lt;&gt;0,D1642*(1+'##zz500##'!T1643),D1642*(1+C1643))))</f>
        <v>8.2995255873398044</v>
      </c>
      <c r="E1643" s="6">
        <f t="shared" si="67"/>
        <v>7.5314401262926989E-3</v>
      </c>
      <c r="F1643" s="17">
        <f>D1643/MAX(D$240:D1643)-1</f>
        <v>0</v>
      </c>
      <c r="G1643" s="66">
        <f>IF('##zz500##'!K1643="","",IF('##zz500##'!K1643="no",G1642*(1+E1643),IF('##zz500##'!T1643&lt;&gt;0,G1642*(1+'##zz500##'!T1643),G1642*(1+'##zz500##'!P1643))))</f>
        <v>32.954115206148451</v>
      </c>
      <c r="H1643" s="6">
        <f t="shared" si="68"/>
        <v>7.5314401262926989E-3</v>
      </c>
      <c r="I1643" s="17">
        <f>G1643/MAX(G$240:G1643)-1</f>
        <v>-6.9646349293463139E-2</v>
      </c>
      <c r="N1643" s="20"/>
      <c r="O1643" s="20"/>
      <c r="S1643" s="192"/>
      <c r="Y1643" s="39"/>
      <c r="Z1643" s="39"/>
      <c r="AA1643" s="17"/>
      <c r="AC1643" s="142"/>
      <c r="AE1643" s="17"/>
      <c r="AG1643" s="66"/>
      <c r="AI1643" s="17"/>
      <c r="AK1643" s="18"/>
    </row>
    <row r="1644" spans="1:37" x14ac:dyDescent="0.25">
      <c r="A1644" s="180">
        <f>IF('##zz500##'!B1644&lt;&gt;"",'##zz500##'!B1644,"")</f>
        <v>41570</v>
      </c>
      <c r="B1644" s="192">
        <v>33632.75</v>
      </c>
      <c r="C1644" s="146">
        <f t="shared" si="69"/>
        <v>-1.3151331417894263E-2</v>
      </c>
      <c r="D1644" s="143">
        <f>IF('##zz500##'!K1644="","",IF('##zz500##'!K1644="yes",D1643,IF('##zz500##'!T1644&lt;&gt;0,D1643*(1+'##zz500##'!T1644),D1643*(1+C1644))))</f>
        <v>8.1958744351647255</v>
      </c>
      <c r="E1644" s="6">
        <f t="shared" si="67"/>
        <v>-1.2488804460485059E-2</v>
      </c>
      <c r="F1644" s="17">
        <f>D1644/MAX(D$240:D1644)-1</f>
        <v>-1.2488804460485059E-2</v>
      </c>
      <c r="G1644" s="66">
        <f>IF('##zz500##'!K1644="","",IF('##zz500##'!K1644="no",G1643*(1+E1644),IF('##zz500##'!T1644&lt;&gt;0,G1643*(1+'##zz500##'!T1644),G1643*(1+'##zz500##'!P1644))))</f>
        <v>32.542557705170566</v>
      </c>
      <c r="H1644" s="6">
        <f t="shared" si="68"/>
        <v>-1.2488804460485059E-2</v>
      </c>
      <c r="I1644" s="17">
        <f>G1644/MAX(G$240:G1644)-1</f>
        <v>-8.1265354116235478E-2</v>
      </c>
      <c r="N1644" s="20"/>
      <c r="O1644" s="20"/>
      <c r="S1644" s="192"/>
      <c r="Y1644" s="39"/>
      <c r="Z1644" s="39"/>
      <c r="AA1644" s="17"/>
      <c r="AC1644" s="142"/>
      <c r="AE1644" s="17"/>
      <c r="AG1644" s="66"/>
      <c r="AI1644" s="17"/>
      <c r="AK1644" s="18"/>
    </row>
    <row r="1645" spans="1:37" x14ac:dyDescent="0.25">
      <c r="A1645" s="180">
        <f>IF('##zz500##'!B1645&lt;&gt;"",'##zz500##'!B1645,"")</f>
        <v>41571</v>
      </c>
      <c r="B1645" s="192">
        <v>33853.82</v>
      </c>
      <c r="C1645" s="146">
        <f t="shared" si="69"/>
        <v>6.5730575109081979E-3</v>
      </c>
      <c r="D1645" s="143">
        <f>IF('##zz500##'!K1645="","",IF('##zz500##'!K1645="yes",D1644,IF('##zz500##'!T1645&lt;&gt;0,D1644*(1+'##zz500##'!T1645),D1644*(1+C1645))))</f>
        <v>8.1958744351647255</v>
      </c>
      <c r="E1645" s="6">
        <f t="shared" si="67"/>
        <v>0</v>
      </c>
      <c r="F1645" s="17">
        <f>D1645/MAX(D$240:D1645)-1</f>
        <v>-1.2488804460485059E-2</v>
      </c>
      <c r="G1645" s="66">
        <f>IF('##zz500##'!K1645="","",IF('##zz500##'!K1645="no",G1644*(1+E1645),IF('##zz500##'!T1645&lt;&gt;0,G1644*(1+'##zz500##'!T1645),G1644*(1+'##zz500##'!P1645))))</f>
        <v>32.758666652629358</v>
      </c>
      <c r="H1645" s="6">
        <f t="shared" si="68"/>
        <v>6.6408101482586801E-3</v>
      </c>
      <c r="I1645" s="17">
        <f>G1645/MAX(G$240:G1645)-1</f>
        <v>-7.5164211756293731E-2</v>
      </c>
      <c r="N1645" s="20"/>
      <c r="O1645" s="20"/>
      <c r="S1645" s="192"/>
      <c r="Y1645" s="39"/>
      <c r="Z1645" s="39"/>
      <c r="AA1645" s="17"/>
      <c r="AC1645" s="142"/>
      <c r="AE1645" s="17"/>
      <c r="AG1645" s="66"/>
      <c r="AI1645" s="17"/>
      <c r="AK1645" s="18"/>
    </row>
    <row r="1646" spans="1:37" x14ac:dyDescent="0.25">
      <c r="A1646" s="180">
        <f>IF('##zz500##'!B1646&lt;&gt;"",'##zz500##'!B1646,"")</f>
        <v>41572</v>
      </c>
      <c r="B1646" s="192">
        <v>33531.79</v>
      </c>
      <c r="C1646" s="146">
        <f t="shared" si="69"/>
        <v>-9.5123681758808587E-3</v>
      </c>
      <c r="D1646" s="143">
        <f>IF('##zz500##'!K1646="","",IF('##zz500##'!K1646="yes",D1645,IF('##zz500##'!T1646&lt;&gt;0,D1645*(1+'##zz500##'!T1646),D1645*(1+C1646))))</f>
        <v>8.1958744351647255</v>
      </c>
      <c r="E1646" s="6">
        <f t="shared" si="67"/>
        <v>0</v>
      </c>
      <c r="F1646" s="17">
        <f>D1646/MAX(D$240:D1646)-1</f>
        <v>-1.2488804460485059E-2</v>
      </c>
      <c r="G1646" s="66">
        <f>IF('##zz500##'!K1646="","",IF('##zz500##'!K1646="no",G1645*(1+E1646),IF('##zz500##'!T1646&lt;&gt;0,G1645*(1+'##zz500##'!T1646),G1645*(1+'##zz500##'!P1646))))</f>
        <v>33.400535369903103</v>
      </c>
      <c r="H1646" s="6">
        <f t="shared" si="68"/>
        <v>1.9593859667125013E-2</v>
      </c>
      <c r="I1646" s="17">
        <f>G1646/MAX(G$240:G1646)-1</f>
        <v>-5.7043109106311607E-2</v>
      </c>
      <c r="N1646" s="20"/>
      <c r="O1646" s="20"/>
      <c r="S1646" s="192"/>
      <c r="Y1646" s="39"/>
      <c r="Z1646" s="39"/>
      <c r="AA1646" s="17"/>
      <c r="AC1646" s="142"/>
      <c r="AE1646" s="17"/>
      <c r="AG1646" s="66"/>
      <c r="AI1646" s="17"/>
      <c r="AK1646" s="18"/>
    </row>
    <row r="1647" spans="1:37" x14ac:dyDescent="0.25">
      <c r="A1647" s="180">
        <f>IF('##zz500##'!B1647&lt;&gt;"",'##zz500##'!B1647,"")</f>
        <v>41575</v>
      </c>
      <c r="B1647" s="192">
        <v>33801.230000000003</v>
      </c>
      <c r="C1647" s="146">
        <f t="shared" si="69"/>
        <v>8.0353598778950541E-3</v>
      </c>
      <c r="D1647" s="143">
        <f>IF('##zz500##'!K1647="","",IF('##zz500##'!K1647="yes",D1646,IF('##zz500##'!T1647&lt;&gt;0,D1646*(1+'##zz500##'!T1647),D1646*(1+C1647))))</f>
        <v>8.1958744351647255</v>
      </c>
      <c r="E1647" s="6">
        <f t="shared" si="67"/>
        <v>0</v>
      </c>
      <c r="F1647" s="17">
        <f>D1647/MAX(D$240:D1647)-1</f>
        <v>-1.2488804460485059E-2</v>
      </c>
      <c r="G1647" s="66">
        <f>IF('##zz500##'!K1647="","",IF('##zz500##'!K1647="no",G1646*(1+E1647),IF('##zz500##'!T1647&lt;&gt;0,G1646*(1+'##zz500##'!T1647),G1646*(1+'##zz500##'!P1647))))</f>
        <v>33.514848334709647</v>
      </c>
      <c r="H1647" s="6">
        <f t="shared" si="68"/>
        <v>3.4224889972735983E-3</v>
      </c>
      <c r="I1647" s="17">
        <f>G1647/MAX(G$240:G1647)-1</f>
        <v>-5.3815849522324544E-2</v>
      </c>
      <c r="N1647" s="20"/>
      <c r="O1647" s="20"/>
      <c r="S1647" s="192"/>
      <c r="Y1647" s="39"/>
      <c r="Z1647" s="39"/>
      <c r="AA1647" s="17"/>
      <c r="AC1647" s="142"/>
      <c r="AE1647" s="17"/>
      <c r="AG1647" s="66"/>
      <c r="AI1647" s="17"/>
      <c r="AK1647" s="18"/>
    </row>
    <row r="1648" spans="1:37" x14ac:dyDescent="0.25">
      <c r="A1648" s="180">
        <f>IF('##zz500##'!B1648&lt;&gt;"",'##zz500##'!B1648,"")</f>
        <v>41576</v>
      </c>
      <c r="B1648" s="192">
        <v>32997.17</v>
      </c>
      <c r="C1648" s="146">
        <f t="shared" si="69"/>
        <v>-2.3787891742401257E-2</v>
      </c>
      <c r="D1648" s="143">
        <f>IF('##zz500##'!K1648="","",IF('##zz500##'!K1648="yes",D1647,IF('##zz500##'!T1648&lt;&gt;0,D1647*(1+'##zz500##'!T1648),D1647*(1+C1648))))</f>
        <v>8.1958744351647255</v>
      </c>
      <c r="E1648" s="6">
        <f t="shared" si="67"/>
        <v>0</v>
      </c>
      <c r="F1648" s="17">
        <f>D1648/MAX(D$240:D1648)-1</f>
        <v>-1.2488804460485059E-2</v>
      </c>
      <c r="G1648" s="66">
        <f>IF('##zz500##'!K1648="","",IF('##zz500##'!K1648="no",G1647*(1+E1648),IF('##zz500##'!T1648&lt;&gt;0,G1647*(1+'##zz500##'!T1648),G1647*(1+'##zz500##'!P1648))))</f>
        <v>34.437393218636167</v>
      </c>
      <c r="H1648" s="6">
        <f t="shared" si="68"/>
        <v>2.7526452595373563E-2</v>
      </c>
      <c r="I1648" s="17">
        <f>G1648/MAX(G$240:G1648)-1</f>
        <v>-2.7770756357707094E-2</v>
      </c>
      <c r="N1648" s="20"/>
      <c r="O1648" s="20"/>
      <c r="S1648" s="192"/>
      <c r="Y1648" s="39"/>
      <c r="Z1648" s="39"/>
      <c r="AA1648" s="17"/>
      <c r="AC1648" s="142"/>
      <c r="AE1648" s="17"/>
      <c r="AF1648" s="14"/>
      <c r="AG1648" s="66"/>
      <c r="AI1648" s="17"/>
      <c r="AJ1648" s="14"/>
      <c r="AK1648" s="18"/>
    </row>
    <row r="1649" spans="1:37" x14ac:dyDescent="0.25">
      <c r="A1649" s="180">
        <f>IF('##zz500##'!B1649&lt;&gt;"",'##zz500##'!B1649,"")</f>
        <v>41577</v>
      </c>
      <c r="B1649" s="192">
        <v>33594.29</v>
      </c>
      <c r="C1649" s="146">
        <f t="shared" si="69"/>
        <v>1.8096097331983474E-2</v>
      </c>
      <c r="D1649" s="143">
        <f>IF('##zz500##'!K1649="","",IF('##zz500##'!K1649="yes",D1648,IF('##zz500##'!T1649&lt;&gt;0,D1648*(1+'##zz500##'!T1649),D1648*(1+C1649))))</f>
        <v>8.1958744351647255</v>
      </c>
      <c r="E1649" s="6">
        <f t="shared" si="67"/>
        <v>0</v>
      </c>
      <c r="F1649" s="17">
        <f>D1649/MAX(D$240:D1649)-1</f>
        <v>-1.2488804460485059E-2</v>
      </c>
      <c r="G1649" s="66">
        <f>IF('##zz500##'!K1649="","",IF('##zz500##'!K1649="no",G1648*(1+E1649),IF('##zz500##'!T1649&lt;&gt;0,G1648*(1+'##zz500##'!T1649),G1648*(1+'##zz500##'!P1649))))</f>
        <v>33.874045345034801</v>
      </c>
      <c r="H1649" s="6">
        <f t="shared" si="68"/>
        <v>-1.6358609666672019E-2</v>
      </c>
      <c r="I1649" s="17">
        <f>G1649/MAX(G$240:G1649)-1</f>
        <v>-4.367507506097501E-2</v>
      </c>
      <c r="N1649" s="20"/>
      <c r="O1649" s="20"/>
      <c r="S1649" s="192"/>
      <c r="Y1649" s="39"/>
      <c r="Z1649" s="39"/>
      <c r="AA1649" s="17"/>
      <c r="AC1649" s="142"/>
      <c r="AE1649" s="17"/>
      <c r="AG1649" s="66"/>
      <c r="AI1649" s="17"/>
      <c r="AK1649" s="18"/>
    </row>
    <row r="1650" spans="1:37" x14ac:dyDescent="0.25">
      <c r="A1650" s="180">
        <f>IF('##zz500##'!B1650&lt;&gt;"",'##zz500##'!B1650,"")</f>
        <v>41578</v>
      </c>
      <c r="B1650" s="192">
        <v>33751.269999999997</v>
      </c>
      <c r="C1650" s="146">
        <f t="shared" si="69"/>
        <v>4.6728179104245093E-3</v>
      </c>
      <c r="D1650" s="143">
        <f>IF('##zz500##'!K1650="","",IF('##zz500##'!K1650="yes",D1649,IF('##zz500##'!T1650&lt;&gt;0,D1649*(1+'##zz500##'!T1650),D1649*(1+C1650))))</f>
        <v>8.1958744351647255</v>
      </c>
      <c r="E1650" s="6">
        <f t="shared" ref="E1650:E1713" si="70">D1650/D1649-1</f>
        <v>0</v>
      </c>
      <c r="F1650" s="17">
        <f>D1650/MAX(D$240:D1650)-1</f>
        <v>-1.2488804460485059E-2</v>
      </c>
      <c r="G1650" s="66">
        <f>IF('##zz500##'!K1650="","",IF('##zz500##'!K1650="no",G1649*(1+E1650),IF('##zz500##'!T1650&lt;&gt;0,G1649*(1+'##zz500##'!T1650),G1649*(1+'##zz500##'!P1650))))</f>
        <v>34.329544601331385</v>
      </c>
      <c r="H1650" s="6">
        <f t="shared" ref="H1650:H1713" si="71">G1650/G1649-1</f>
        <v>1.3446851465685583E-2</v>
      </c>
      <c r="I1650" s="17">
        <f>G1650/MAX(G$240:G1650)-1</f>
        <v>-3.0815515842386954E-2</v>
      </c>
      <c r="N1650" s="20"/>
      <c r="O1650" s="20"/>
      <c r="S1650" s="192"/>
      <c r="Y1650" s="39"/>
      <c r="Z1650" s="39"/>
      <c r="AA1650" s="17"/>
      <c r="AC1650" s="142"/>
      <c r="AE1650" s="17"/>
      <c r="AG1650" s="66"/>
      <c r="AI1650" s="17"/>
      <c r="AK1650" s="18"/>
    </row>
    <row r="1651" spans="1:37" x14ac:dyDescent="0.25">
      <c r="A1651" s="180">
        <f>IF('##zz500##'!B1651&lt;&gt;"",'##zz500##'!B1651,"")</f>
        <v>41579</v>
      </c>
      <c r="B1651" s="192">
        <v>33485.050000000003</v>
      </c>
      <c r="C1651" s="146">
        <f t="shared" si="69"/>
        <v>-7.8877031886501747E-3</v>
      </c>
      <c r="D1651" s="143">
        <f>IF('##zz500##'!K1651="","",IF('##zz500##'!K1651="yes",D1650,IF('##zz500##'!T1651&lt;&gt;0,D1650*(1+'##zz500##'!T1651),D1650*(1+C1651))))</f>
        <v>8.1958744351647255</v>
      </c>
      <c r="E1651" s="6">
        <f t="shared" si="70"/>
        <v>0</v>
      </c>
      <c r="F1651" s="17">
        <f>D1651/MAX(D$240:D1651)-1</f>
        <v>-1.2488804460485059E-2</v>
      </c>
      <c r="G1651" s="66">
        <f>IF('##zz500##'!K1651="","",IF('##zz500##'!K1651="no",G1650*(1+E1651),IF('##zz500##'!T1651&lt;&gt;0,G1650*(1+'##zz500##'!T1651),G1650*(1+'##zz500##'!P1651))))</f>
        <v>34.434737950936281</v>
      </c>
      <c r="H1651" s="6">
        <f t="shared" si="71"/>
        <v>3.0642221103280853E-3</v>
      </c>
      <c r="I1651" s="17">
        <f>G1651/MAX(G$240:G1651)-1</f>
        <v>-2.7845719317044271E-2</v>
      </c>
      <c r="N1651" s="20"/>
      <c r="O1651" s="20"/>
      <c r="S1651" s="192"/>
      <c r="Y1651" s="39"/>
      <c r="Z1651" s="39"/>
      <c r="AA1651" s="17"/>
      <c r="AC1651" s="142"/>
      <c r="AE1651" s="17"/>
      <c r="AG1651" s="66"/>
      <c r="AI1651" s="17"/>
      <c r="AK1651" s="18"/>
    </row>
    <row r="1652" spans="1:37" x14ac:dyDescent="0.25">
      <c r="A1652" s="180">
        <f>IF('##zz500##'!B1652&lt;&gt;"",'##zz500##'!B1652,"")</f>
        <v>41582</v>
      </c>
      <c r="B1652" s="192">
        <v>34005.53</v>
      </c>
      <c r="C1652" s="146">
        <f t="shared" si="69"/>
        <v>1.5543653063083251E-2</v>
      </c>
      <c r="D1652" s="143">
        <f>IF('##zz500##'!K1652="","",IF('##zz500##'!K1652="yes",D1651,IF('##zz500##'!T1652&lt;&gt;0,D1651*(1+'##zz500##'!T1652),D1651*(1+C1652))))</f>
        <v>8.1958744351647255</v>
      </c>
      <c r="E1652" s="6">
        <f t="shared" si="70"/>
        <v>0</v>
      </c>
      <c r="F1652" s="17">
        <f>D1652/MAX(D$240:D1652)-1</f>
        <v>-1.2488804460485059E-2</v>
      </c>
      <c r="G1652" s="66">
        <f>IF('##zz500##'!K1652="","",IF('##zz500##'!K1652="no",G1651*(1+E1652),IF('##zz500##'!T1652&lt;&gt;0,G1651*(1+'##zz500##'!T1652),G1651*(1+'##zz500##'!P1652))))</f>
        <v>34.195342373721978</v>
      </c>
      <c r="H1652" s="6">
        <f t="shared" si="71"/>
        <v>-6.9521533038933159E-3</v>
      </c>
      <c r="I1652" s="17">
        <f>G1652/MAX(G$240:G1652)-1</f>
        <v>-3.4604284911388339E-2</v>
      </c>
      <c r="N1652" s="20"/>
      <c r="O1652" s="20"/>
      <c r="S1652" s="192"/>
      <c r="Y1652" s="39"/>
      <c r="Z1652" s="39"/>
      <c r="AA1652" s="17"/>
      <c r="AC1652" s="142"/>
      <c r="AE1652" s="17"/>
      <c r="AG1652" s="66"/>
      <c r="AI1652" s="17"/>
      <c r="AK1652" s="18"/>
    </row>
    <row r="1653" spans="1:37" x14ac:dyDescent="0.25">
      <c r="A1653" s="180">
        <f>IF('##zz500##'!B1653&lt;&gt;"",'##zz500##'!B1653,"")</f>
        <v>41583</v>
      </c>
      <c r="B1653" s="192">
        <v>34335.269999999997</v>
      </c>
      <c r="C1653" s="146">
        <f t="shared" si="69"/>
        <v>9.6966581611872549E-3</v>
      </c>
      <c r="D1653" s="143">
        <f>IF('##zz500##'!K1653="","",IF('##zz500##'!K1653="yes",D1652,IF('##zz500##'!T1653&lt;&gt;0,D1652*(1+'##zz500##'!T1653),D1652*(1+C1653))))</f>
        <v>8.1958744351647255</v>
      </c>
      <c r="E1653" s="6">
        <f t="shared" si="70"/>
        <v>0</v>
      </c>
      <c r="F1653" s="17">
        <f>D1653/MAX(D$240:D1653)-1</f>
        <v>-1.2488804460485059E-2</v>
      </c>
      <c r="G1653" s="66">
        <f>IF('##zz500##'!K1653="","",IF('##zz500##'!K1653="no",G1652*(1+E1653),IF('##zz500##'!T1653&lt;&gt;0,G1652*(1+'##zz500##'!T1653),G1652*(1+'##zz500##'!P1653))))</f>
        <v>33.74398318918179</v>
      </c>
      <c r="H1653" s="6">
        <f t="shared" si="71"/>
        <v>-1.3199434578173519E-2</v>
      </c>
      <c r="I1653" s="17">
        <f>G1653/MAX(G$240:G1653)-1</f>
        <v>-4.7346962494749456E-2</v>
      </c>
      <c r="N1653" s="20"/>
      <c r="O1653" s="20"/>
      <c r="S1653" s="192"/>
      <c r="Y1653" s="39"/>
      <c r="Z1653" s="39"/>
      <c r="AA1653" s="17"/>
      <c r="AC1653" s="142"/>
      <c r="AE1653" s="17"/>
      <c r="AG1653" s="66"/>
      <c r="AI1653" s="17"/>
      <c r="AK1653" s="18"/>
    </row>
    <row r="1654" spans="1:37" x14ac:dyDescent="0.25">
      <c r="A1654" s="180">
        <f>IF('##zz500##'!B1654&lt;&gt;"",'##zz500##'!B1654,"")</f>
        <v>41584</v>
      </c>
      <c r="B1654" s="192">
        <v>34541.25</v>
      </c>
      <c r="C1654" s="146">
        <f t="shared" si="69"/>
        <v>5.999079081073333E-3</v>
      </c>
      <c r="D1654" s="143">
        <f>IF('##zz500##'!K1654="","",IF('##zz500##'!K1654="yes",D1653,IF('##zz500##'!T1654&lt;&gt;0,D1653*(1+'##zz500##'!T1654),D1653*(1+C1654))))</f>
        <v>8.1958744351647255</v>
      </c>
      <c r="E1654" s="6">
        <f t="shared" si="70"/>
        <v>0</v>
      </c>
      <c r="F1654" s="17">
        <f>D1654/MAX(D$240:D1654)-1</f>
        <v>-1.2488804460485059E-2</v>
      </c>
      <c r="G1654" s="66">
        <f>IF('##zz500##'!K1654="","",IF('##zz500##'!K1654="no",G1653*(1+E1654),IF('##zz500##'!T1654&lt;&gt;0,G1653*(1+'##zz500##'!T1654),G1653*(1+'##zz500##'!P1654))))</f>
        <v>34.103898761451639</v>
      </c>
      <c r="H1654" s="6">
        <f t="shared" si="71"/>
        <v>1.0666066606660696E-2</v>
      </c>
      <c r="I1654" s="17">
        <f>G1654/MAX(G$240:G1654)-1</f>
        <v>-3.7185901743680971E-2</v>
      </c>
      <c r="N1654" s="20"/>
      <c r="O1654" s="20"/>
      <c r="S1654" s="192"/>
      <c r="Y1654" s="39"/>
      <c r="Z1654" s="39"/>
      <c r="AA1654" s="17"/>
      <c r="AC1654" s="142"/>
      <c r="AE1654" s="17"/>
      <c r="AG1654" s="66"/>
      <c r="AI1654" s="17"/>
      <c r="AK1654" s="18"/>
    </row>
    <row r="1655" spans="1:37" x14ac:dyDescent="0.25">
      <c r="A1655" s="180">
        <f>IF('##zz500##'!B1655&lt;&gt;"",'##zz500##'!B1655,"")</f>
        <v>41585</v>
      </c>
      <c r="B1655" s="192">
        <v>34141.43</v>
      </c>
      <c r="C1655" s="146">
        <f t="shared" si="69"/>
        <v>-1.1575145659175612E-2</v>
      </c>
      <c r="D1655" s="143">
        <f>IF('##zz500##'!K1655="","",IF('##zz500##'!K1655="yes",D1654,IF('##zz500##'!T1655&lt;&gt;0,D1654*(1+'##zz500##'!T1655),D1654*(1+C1655))))</f>
        <v>8.1958744351647255</v>
      </c>
      <c r="E1655" s="6">
        <f t="shared" si="70"/>
        <v>0</v>
      </c>
      <c r="F1655" s="17">
        <f>D1655/MAX(D$240:D1655)-1</f>
        <v>-1.2488804460485059E-2</v>
      </c>
      <c r="G1655" s="66">
        <f>IF('##zz500##'!K1655="","",IF('##zz500##'!K1655="no",G1654*(1+E1655),IF('##zz500##'!T1655&lt;&gt;0,G1654*(1+'##zz500##'!T1655),G1654*(1+'##zz500##'!P1655))))</f>
        <v>34.579076106648536</v>
      </c>
      <c r="H1655" s="6">
        <f t="shared" si="71"/>
        <v>1.3933226477144123E-2</v>
      </c>
      <c r="I1655" s="17">
        <f>G1655/MAX(G$240:G1655)-1</f>
        <v>-2.3770794857288391E-2</v>
      </c>
      <c r="N1655" s="20"/>
      <c r="O1655" s="20"/>
      <c r="S1655" s="192"/>
      <c r="Y1655" s="39"/>
      <c r="Z1655" s="39"/>
      <c r="AA1655" s="17"/>
      <c r="AC1655" s="142"/>
      <c r="AE1655" s="17"/>
      <c r="AG1655" s="66"/>
      <c r="AI1655" s="17"/>
      <c r="AK1655" s="18"/>
    </row>
    <row r="1656" spans="1:37" x14ac:dyDescent="0.25">
      <c r="A1656" s="180">
        <f>IF('##zz500##'!B1656&lt;&gt;"",'##zz500##'!B1656,"")</f>
        <v>41586</v>
      </c>
      <c r="B1656" s="192">
        <v>33897.870000000003</v>
      </c>
      <c r="C1656" s="146">
        <f t="shared" si="69"/>
        <v>-7.1338546745112197E-3</v>
      </c>
      <c r="D1656" s="143">
        <f>IF('##zz500##'!K1656="","",IF('##zz500##'!K1656="yes",D1655,IF('##zz500##'!T1656&lt;&gt;0,D1655*(1+'##zz500##'!T1656),D1655*(1+C1656))))</f>
        <v>8.1958744351647255</v>
      </c>
      <c r="E1656" s="6">
        <f t="shared" si="70"/>
        <v>0</v>
      </c>
      <c r="F1656" s="17">
        <f>D1656/MAX(D$240:D1656)-1</f>
        <v>-1.2488804460485059E-2</v>
      </c>
      <c r="G1656" s="66">
        <f>IF('##zz500##'!K1656="","",IF('##zz500##'!K1656="no",G1655*(1+E1656),IF('##zz500##'!T1656&lt;&gt;0,G1655*(1+'##zz500##'!T1656),G1655*(1+'##zz500##'!P1656))))</f>
        <v>35.09611448166654</v>
      </c>
      <c r="H1656" s="6">
        <f t="shared" si="71"/>
        <v>1.4952347871393545E-2</v>
      </c>
      <c r="I1656" s="17">
        <f>G1656/MAX(G$240:G1656)-1</f>
        <v>-9.1738761797806045E-3</v>
      </c>
      <c r="N1656" s="20"/>
      <c r="O1656" s="20"/>
      <c r="S1656" s="192"/>
      <c r="Y1656" s="39"/>
      <c r="Z1656" s="39"/>
      <c r="AA1656" s="17"/>
      <c r="AC1656" s="142"/>
      <c r="AE1656" s="17"/>
      <c r="AG1656" s="66"/>
      <c r="AI1656" s="17"/>
      <c r="AK1656" s="18"/>
    </row>
    <row r="1657" spans="1:37" x14ac:dyDescent="0.25">
      <c r="A1657" s="180">
        <f>IF('##zz500##'!B1657&lt;&gt;"",'##zz500##'!B1657,"")</f>
        <v>41589</v>
      </c>
      <c r="B1657" s="192">
        <v>34196.67</v>
      </c>
      <c r="C1657" s="146">
        <f t="shared" si="69"/>
        <v>8.8147131368430109E-3</v>
      </c>
      <c r="D1657" s="143">
        <f>IF('##zz500##'!K1657="","",IF('##zz500##'!K1657="yes",D1656,IF('##zz500##'!T1657&lt;&gt;0,D1656*(1+'##zz500##'!T1657),D1656*(1+C1657))))</f>
        <v>8.1958744351647255</v>
      </c>
      <c r="E1657" s="6">
        <f t="shared" si="70"/>
        <v>0</v>
      </c>
      <c r="F1657" s="17">
        <f>D1657/MAX(D$240:D1657)-1</f>
        <v>-1.2488804460485059E-2</v>
      </c>
      <c r="G1657" s="66">
        <f>IF('##zz500##'!K1657="","",IF('##zz500##'!K1657="no",G1656*(1+E1657),IF('##zz500##'!T1657&lt;&gt;0,G1656*(1+'##zz500##'!T1657),G1656*(1+'##zz500##'!P1657))))</f>
        <v>34.942385158245628</v>
      </c>
      <c r="H1657" s="6">
        <f t="shared" si="71"/>
        <v>-4.3802376898791628E-3</v>
      </c>
      <c r="I1657" s="17">
        <f>G1657/MAX(G$240:G1657)-1</f>
        <v>-1.3513930111454853E-2</v>
      </c>
      <c r="N1657" s="20"/>
      <c r="O1657" s="20"/>
      <c r="S1657" s="192"/>
      <c r="Y1657" s="39"/>
      <c r="Z1657" s="39"/>
      <c r="AA1657" s="17"/>
      <c r="AC1657" s="142"/>
      <c r="AE1657" s="17"/>
      <c r="AG1657" s="66"/>
      <c r="AI1657" s="17"/>
      <c r="AK1657" s="18"/>
    </row>
    <row r="1658" spans="1:37" x14ac:dyDescent="0.25">
      <c r="A1658" s="180">
        <f>IF('##zz500##'!B1658&lt;&gt;"",'##zz500##'!B1658,"")</f>
        <v>41590</v>
      </c>
      <c r="B1658" s="192">
        <v>34766.800000000003</v>
      </c>
      <c r="C1658" s="146">
        <f t="shared" si="69"/>
        <v>1.6672091171450409E-2</v>
      </c>
      <c r="D1658" s="143">
        <f>IF('##zz500##'!K1658="","",IF('##zz500##'!K1658="yes",D1657,IF('##zz500##'!T1658&lt;&gt;0,D1657*(1+'##zz500##'!T1658),D1657*(1+C1658))))</f>
        <v>8.1958744351647255</v>
      </c>
      <c r="E1658" s="6">
        <f t="shared" si="70"/>
        <v>0</v>
      </c>
      <c r="F1658" s="17">
        <f>D1658/MAX(D$240:D1658)-1</f>
        <v>-1.2488804460485059E-2</v>
      </c>
      <c r="G1658" s="66">
        <f>IF('##zz500##'!K1658="","",IF('##zz500##'!K1658="no",G1657*(1+E1658),IF('##zz500##'!T1658&lt;&gt;0,G1657*(1+'##zz500##'!T1658),G1657*(1+'##zz500##'!P1658))))</f>
        <v>34.609814127977948</v>
      </c>
      <c r="H1658" s="6">
        <f t="shared" si="71"/>
        <v>-9.517696881925608E-3</v>
      </c>
      <c r="I1658" s="17">
        <f>G1658/MAX(G$240:G1658)-1</f>
        <v>-2.2903005502896145E-2</v>
      </c>
      <c r="N1658" s="20"/>
      <c r="O1658" s="20"/>
      <c r="S1658" s="192"/>
      <c r="Y1658" s="39"/>
      <c r="Z1658" s="39"/>
      <c r="AA1658" s="17"/>
      <c r="AC1658" s="142"/>
      <c r="AE1658" s="17"/>
      <c r="AG1658" s="66"/>
      <c r="AI1658" s="17"/>
      <c r="AK1658" s="18"/>
    </row>
    <row r="1659" spans="1:37" x14ac:dyDescent="0.25">
      <c r="A1659" s="180">
        <f>IF('##zz500##'!B1659&lt;&gt;"",'##zz500##'!B1659,"")</f>
        <v>41591</v>
      </c>
      <c r="B1659" s="192">
        <v>34073.53</v>
      </c>
      <c r="C1659" s="146">
        <f t="shared" si="69"/>
        <v>-1.994057549156103E-2</v>
      </c>
      <c r="D1659" s="143">
        <f>IF('##zz500##'!K1659="","",IF('##zz500##'!K1659="yes",D1658,IF('##zz500##'!T1659&lt;&gt;0,D1658*(1+'##zz500##'!T1659),D1658*(1+C1659))))</f>
        <v>8.1958744351647255</v>
      </c>
      <c r="E1659" s="6">
        <f t="shared" si="70"/>
        <v>0</v>
      </c>
      <c r="F1659" s="17">
        <f>D1659/MAX(D$240:D1659)-1</f>
        <v>-1.2488804460485059E-2</v>
      </c>
      <c r="G1659" s="66">
        <f>IF('##zz500##'!K1659="","",IF('##zz500##'!K1659="no",G1658*(1+E1659),IF('##zz500##'!T1659&lt;&gt;0,G1658*(1+'##zz500##'!T1659),G1658*(1+'##zz500##'!P1659))))</f>
        <v>35.25658417142872</v>
      </c>
      <c r="H1659" s="6">
        <f t="shared" si="71"/>
        <v>1.8687475207442183E-2</v>
      </c>
      <c r="I1659" s="17">
        <f>G1659/MAX(G$240:G1659)-1</f>
        <v>-4.6435296429651052E-3</v>
      </c>
      <c r="N1659" s="20"/>
      <c r="O1659" s="20"/>
      <c r="S1659" s="192"/>
      <c r="Y1659" s="39"/>
      <c r="Z1659" s="39"/>
      <c r="AA1659" s="17"/>
      <c r="AC1659" s="142"/>
      <c r="AE1659" s="17"/>
      <c r="AG1659" s="66"/>
      <c r="AI1659" s="17"/>
      <c r="AK1659" s="18"/>
    </row>
    <row r="1660" spans="1:37" x14ac:dyDescent="0.25">
      <c r="A1660" s="180">
        <f>IF('##zz500##'!B1660&lt;&gt;"",'##zz500##'!B1660,"")</f>
        <v>41592</v>
      </c>
      <c r="B1660" s="192">
        <v>35061.81</v>
      </c>
      <c r="C1660" s="146">
        <f t="shared" si="69"/>
        <v>2.9004332688747025E-2</v>
      </c>
      <c r="D1660" s="143">
        <f>IF('##zz500##'!K1660="","",IF('##zz500##'!K1660="yes",D1659,IF('##zz500##'!T1660&lt;&gt;0,D1659*(1+'##zz500##'!T1660),D1659*(1+C1660))))</f>
        <v>8.1958744351647255</v>
      </c>
      <c r="E1660" s="6">
        <f t="shared" si="70"/>
        <v>0</v>
      </c>
      <c r="F1660" s="17">
        <f>D1660/MAX(D$240:D1660)-1</f>
        <v>-1.2488804460485059E-2</v>
      </c>
      <c r="G1660" s="66">
        <f>IF('##zz500##'!K1660="","",IF('##zz500##'!K1660="no",G1659*(1+E1660),IF('##zz500##'!T1660&lt;&gt;0,G1659*(1+'##zz500##'!T1660),G1659*(1+'##zz500##'!P1660))))</f>
        <v>34.78734369002337</v>
      </c>
      <c r="H1660" s="6">
        <f t="shared" si="71"/>
        <v>-1.3309300728730711E-2</v>
      </c>
      <c r="I1660" s="17">
        <f>G1660/MAX(G$240:G1660)-1</f>
        <v>-1.789102823923483E-2</v>
      </c>
      <c r="N1660" s="20"/>
      <c r="O1660" s="20"/>
      <c r="S1660" s="192"/>
      <c r="Y1660" s="39"/>
      <c r="Z1660" s="39"/>
      <c r="AA1660" s="17"/>
      <c r="AC1660" s="142"/>
      <c r="AE1660" s="17"/>
      <c r="AG1660" s="66"/>
      <c r="AI1660" s="17"/>
      <c r="AK1660" s="18"/>
    </row>
    <row r="1661" spans="1:37" x14ac:dyDescent="0.25">
      <c r="A1661" s="180">
        <f>IF('##zz500##'!B1661&lt;&gt;"",'##zz500##'!B1661,"")</f>
        <v>41593</v>
      </c>
      <c r="B1661" s="192">
        <v>35729.39</v>
      </c>
      <c r="C1661" s="146">
        <f t="shared" si="69"/>
        <v>1.9040089487678991E-2</v>
      </c>
      <c r="D1661" s="143">
        <f>IF('##zz500##'!K1661="","",IF('##zz500##'!K1661="yes",D1660,IF('##zz500##'!T1661&lt;&gt;0,D1660*(1+'##zz500##'!T1661),D1660*(1+C1661))))</f>
        <v>8.1958744351647255</v>
      </c>
      <c r="E1661" s="6">
        <f t="shared" si="70"/>
        <v>0</v>
      </c>
      <c r="F1661" s="17">
        <f>D1661/MAX(D$240:D1661)-1</f>
        <v>-1.2488804460485059E-2</v>
      </c>
      <c r="G1661" s="66">
        <f>IF('##zz500##'!K1661="","",IF('##zz500##'!K1661="no",G1660*(1+E1661),IF('##zz500##'!T1661&lt;&gt;0,G1660*(1+'##zz500##'!T1661),G1660*(1+'##zz500##'!P1661))))</f>
        <v>34.059056782290064</v>
      </c>
      <c r="H1661" s="6">
        <f t="shared" si="71"/>
        <v>-2.0935398638734504E-2</v>
      </c>
      <c r="I1661" s="17">
        <f>G1661/MAX(G$240:G1661)-1</f>
        <v>-3.8451871069724142E-2</v>
      </c>
      <c r="N1661" s="20"/>
      <c r="O1661" s="20"/>
      <c r="S1661" s="192"/>
      <c r="Y1661" s="39"/>
      <c r="Z1661" s="39"/>
      <c r="AA1661" s="17"/>
      <c r="AC1661" s="142"/>
      <c r="AE1661" s="17"/>
      <c r="AG1661" s="66"/>
      <c r="AI1661" s="17"/>
      <c r="AK1661" s="18"/>
    </row>
    <row r="1662" spans="1:37" x14ac:dyDescent="0.25">
      <c r="A1662" s="180">
        <f>IF('##zz500##'!B1662&lt;&gt;"",'##zz500##'!B1662,"")</f>
        <v>41596</v>
      </c>
      <c r="B1662" s="192">
        <v>36366.06</v>
      </c>
      <c r="C1662" s="146">
        <f t="shared" si="69"/>
        <v>1.7819223893830838E-2</v>
      </c>
      <c r="D1662" s="143">
        <f>IF('##zz500##'!K1662="","",IF('##zz500##'!K1662="yes",D1661,IF('##zz500##'!T1662&lt;&gt;0,D1661*(1+'##zz500##'!T1662),D1661*(1+C1662))))</f>
        <v>8.1958744351647255</v>
      </c>
      <c r="E1662" s="6">
        <f t="shared" si="70"/>
        <v>0</v>
      </c>
      <c r="F1662" s="17">
        <f>D1662/MAX(D$240:D1662)-1</f>
        <v>-1.2488804460485059E-2</v>
      </c>
      <c r="G1662" s="66">
        <f>IF('##zz500##'!K1662="","",IF('##zz500##'!K1662="no",G1661*(1+E1662),IF('##zz500##'!T1662&lt;&gt;0,G1661*(1+'##zz500##'!T1662),G1661*(1+'##zz500##'!P1662))))</f>
        <v>33.284292511796778</v>
      </c>
      <c r="H1662" s="6">
        <f t="shared" si="71"/>
        <v>-2.2747672533789731E-2</v>
      </c>
      <c r="I1662" s="17">
        <f>G1662/MAX(G$240:G1662)-1</f>
        <v>-6.0324853032108328E-2</v>
      </c>
      <c r="N1662" s="20"/>
      <c r="O1662" s="20"/>
      <c r="S1662" s="192"/>
      <c r="Y1662" s="39"/>
      <c r="Z1662" s="39"/>
      <c r="AA1662" s="17"/>
      <c r="AC1662" s="142"/>
      <c r="AE1662" s="17"/>
      <c r="AG1662" s="66"/>
      <c r="AI1662" s="17"/>
      <c r="AK1662" s="18"/>
    </row>
    <row r="1663" spans="1:37" x14ac:dyDescent="0.25">
      <c r="A1663" s="180">
        <f>IF('##zz500##'!B1663&lt;&gt;"",'##zz500##'!B1663,"")</f>
        <v>41597</v>
      </c>
      <c r="B1663" s="192">
        <v>36635.5</v>
      </c>
      <c r="C1663" s="146">
        <f t="shared" si="69"/>
        <v>7.4091061830729998E-3</v>
      </c>
      <c r="D1663" s="143">
        <f>IF('##zz500##'!K1663="","",IF('##zz500##'!K1663="yes",D1662,IF('##zz500##'!T1663&lt;&gt;0,D1662*(1+'##zz500##'!T1663),D1662*(1+C1663))))</f>
        <v>8.256598539117995</v>
      </c>
      <c r="E1663" s="6">
        <f t="shared" si="70"/>
        <v>7.4091061830729998E-3</v>
      </c>
      <c r="F1663" s="17">
        <f>D1663/MAX(D$240:D1663)-1</f>
        <v>-5.1722291557593225E-3</v>
      </c>
      <c r="G1663" s="66">
        <f>IF('##zz500##'!K1663="","",IF('##zz500##'!K1663="no",G1662*(1+E1663),IF('##zz500##'!T1663&lt;&gt;0,G1662*(1+'##zz500##'!T1663),G1662*(1+'##zz500##'!P1663))))</f>
        <v>33.530899369245141</v>
      </c>
      <c r="H1663" s="6">
        <f t="shared" si="71"/>
        <v>7.4091061830729998E-3</v>
      </c>
      <c r="I1663" s="17">
        <f>G1663/MAX(G$240:G1663)-1</f>
        <v>-5.336270009062849E-2</v>
      </c>
      <c r="N1663" s="20"/>
      <c r="O1663" s="20"/>
      <c r="S1663" s="192"/>
      <c r="Y1663" s="39"/>
      <c r="Z1663" s="39"/>
      <c r="AA1663" s="17"/>
      <c r="AC1663" s="142"/>
      <c r="AE1663" s="17"/>
      <c r="AG1663" s="66"/>
      <c r="AI1663" s="17"/>
      <c r="AK1663" s="18"/>
    </row>
    <row r="1664" spans="1:37" x14ac:dyDescent="0.25">
      <c r="A1664" s="180">
        <f>IF('##zz500##'!B1664&lt;&gt;"",'##zz500##'!B1664,"")</f>
        <v>41598</v>
      </c>
      <c r="B1664" s="192">
        <v>36934.67</v>
      </c>
      <c r="C1664" s="146">
        <f t="shared" si="69"/>
        <v>8.1661230227512149E-3</v>
      </c>
      <c r="D1664" s="143">
        <f>IF('##zz500##'!K1664="","",IF('##zz500##'!K1664="yes",D1663,IF('##zz500##'!T1664&lt;&gt;0,D1663*(1+'##zz500##'!T1664),D1663*(1+C1664))))</f>
        <v>8.324022938537901</v>
      </c>
      <c r="E1664" s="6">
        <f t="shared" si="70"/>
        <v>8.1661230227512149E-3</v>
      </c>
      <c r="F1664" s="17">
        <f>D1664/MAX(D$240:D1664)-1</f>
        <v>0</v>
      </c>
      <c r="G1664" s="66">
        <f>IF('##zz500##'!K1664="","",IF('##zz500##'!K1664="no",G1663*(1+E1664),IF('##zz500##'!T1664&lt;&gt;0,G1663*(1+'##zz500##'!T1664),G1663*(1+'##zz500##'!P1664))))</f>
        <v>33.804716818557885</v>
      </c>
      <c r="H1664" s="6">
        <f t="shared" si="71"/>
        <v>8.1661230227512149E-3</v>
      </c>
      <c r="I1664" s="17">
        <f>G1664/MAX(G$240:G1664)-1</f>
        <v>-4.5632343441643575E-2</v>
      </c>
      <c r="N1664" s="20"/>
      <c r="O1664" s="20"/>
      <c r="S1664" s="192"/>
      <c r="Y1664" s="39"/>
      <c r="Z1664" s="39"/>
      <c r="AA1664" s="17"/>
      <c r="AC1664" s="142"/>
      <c r="AE1664" s="17"/>
      <c r="AG1664" s="66"/>
      <c r="AI1664" s="17"/>
      <c r="AK1664" s="18"/>
    </row>
    <row r="1665" spans="1:37" x14ac:dyDescent="0.25">
      <c r="A1665" s="180">
        <f>IF('##zz500##'!B1665&lt;&gt;"",'##zz500##'!B1665,"")</f>
        <v>41599</v>
      </c>
      <c r="B1665" s="192">
        <v>36602.19</v>
      </c>
      <c r="C1665" s="146">
        <f t="shared" si="69"/>
        <v>-9.0018402763580863E-3</v>
      </c>
      <c r="D1665" s="143">
        <f>IF('##zz500##'!K1665="","",IF('##zz500##'!K1665="yes",D1664,IF('##zz500##'!T1665&lt;&gt;0,D1664*(1+'##zz500##'!T1665),D1664*(1+C1665))))</f>
        <v>8.2490914135884417</v>
      </c>
      <c r="E1665" s="6">
        <f t="shared" si="70"/>
        <v>-9.0018402763580863E-3</v>
      </c>
      <c r="F1665" s="17">
        <f>D1665/MAX(D$240:D1665)-1</f>
        <v>-9.0018402763580863E-3</v>
      </c>
      <c r="G1665" s="66">
        <f>IF('##zz500##'!K1665="","",IF('##zz500##'!K1665="no",G1664*(1+E1665),IF('##zz500##'!T1665&lt;&gt;0,G1664*(1+'##zz500##'!T1665),G1664*(1+'##zz500##'!P1665))))</f>
        <v>33.500412157169713</v>
      </c>
      <c r="H1665" s="6">
        <f t="shared" si="71"/>
        <v>-9.0018402763580863E-3</v>
      </c>
      <c r="I1665" s="17">
        <f>G1665/MAX(G$240:G1665)-1</f>
        <v>-5.4223408650904026E-2</v>
      </c>
      <c r="N1665" s="20"/>
      <c r="O1665" s="20"/>
      <c r="S1665" s="192"/>
      <c r="Y1665" s="39"/>
      <c r="Z1665" s="39"/>
      <c r="AA1665" s="17"/>
      <c r="AC1665" s="142"/>
      <c r="AE1665" s="17"/>
      <c r="AG1665" s="66"/>
      <c r="AI1665" s="17"/>
      <c r="AK1665" s="18"/>
    </row>
    <row r="1666" spans="1:37" x14ac:dyDescent="0.25">
      <c r="A1666" s="180">
        <f>IF('##zz500##'!B1666&lt;&gt;"",'##zz500##'!B1666,"")</f>
        <v>41600</v>
      </c>
      <c r="B1666" s="192">
        <v>36747.08</v>
      </c>
      <c r="C1666" s="146">
        <f t="shared" si="69"/>
        <v>3.9585063079559113E-3</v>
      </c>
      <c r="D1666" s="143">
        <f>IF('##zz500##'!K1666="","",IF('##zz500##'!K1666="yes",D1665,IF('##zz500##'!T1666&lt;&gt;0,D1665*(1+'##zz500##'!T1666),D1665*(1+C1666))))</f>
        <v>8.2817454939840367</v>
      </c>
      <c r="E1666" s="6">
        <f t="shared" si="70"/>
        <v>3.9585063079559113E-3</v>
      </c>
      <c r="F1666" s="17">
        <f>D1666/MAX(D$240:D1666)-1</f>
        <v>-5.0789678099193436E-3</v>
      </c>
      <c r="G1666" s="66">
        <f>IF('##zz500##'!K1666="","",IF('##zz500##'!K1666="no",G1665*(1+E1666),IF('##zz500##'!T1666&lt;&gt;0,G1665*(1+'##zz500##'!T1666),G1665*(1+'##zz500##'!P1666))))</f>
        <v>33.633023750012995</v>
      </c>
      <c r="H1666" s="6">
        <f t="shared" si="71"/>
        <v>3.9585063079559113E-3</v>
      </c>
      <c r="I1666" s="17">
        <f>G1666/MAX(G$240:G1666)-1</f>
        <v>-5.0479546048131541E-2</v>
      </c>
      <c r="N1666" s="20"/>
      <c r="O1666" s="20"/>
      <c r="S1666" s="192"/>
      <c r="Y1666" s="39"/>
      <c r="Z1666" s="39"/>
      <c r="AA1666" s="17"/>
      <c r="AC1666" s="142"/>
      <c r="AE1666" s="17"/>
      <c r="AG1666" s="66"/>
      <c r="AI1666" s="17"/>
      <c r="AK1666" s="18"/>
    </row>
    <row r="1667" spans="1:37" x14ac:dyDescent="0.25">
      <c r="A1667" s="180">
        <f>IF('##zz500##'!B1667&lt;&gt;"",'##zz500##'!B1667,"")</f>
        <v>41603</v>
      </c>
      <c r="B1667" s="192">
        <v>36869.68</v>
      </c>
      <c r="C1667" s="146">
        <f t="shared" si="69"/>
        <v>3.3363195116455913E-3</v>
      </c>
      <c r="D1667" s="143">
        <f>IF('##zz500##'!K1667="","",IF('##zz500##'!K1667="yes",D1666,IF('##zz500##'!T1667&lt;&gt;0,D1666*(1+'##zz500##'!T1667),D1666*(1+C1667))))</f>
        <v>8.3093760430660986</v>
      </c>
      <c r="E1667" s="6">
        <f t="shared" si="70"/>
        <v>3.3363195116455913E-3</v>
      </c>
      <c r="F1667" s="17">
        <f>D1667/MAX(D$240:D1667)-1</f>
        <v>-1.7595933576770584E-3</v>
      </c>
      <c r="G1667" s="66">
        <f>IF('##zz500##'!K1667="","",IF('##zz500##'!K1667="no",G1666*(1+E1667),IF('##zz500##'!T1667&lt;&gt;0,G1666*(1+'##zz500##'!T1667),G1666*(1+'##zz500##'!P1667))))</f>
        <v>33.745234263385804</v>
      </c>
      <c r="H1667" s="6">
        <f t="shared" si="71"/>
        <v>3.3363195116455913E-3</v>
      </c>
      <c r="I1667" s="17">
        <f>G1667/MAX(G$240:G1667)-1</f>
        <v>-4.7311642430905354E-2</v>
      </c>
      <c r="N1667" s="20"/>
      <c r="O1667" s="20"/>
      <c r="S1667" s="192"/>
      <c r="Y1667" s="39"/>
      <c r="Z1667" s="39"/>
      <c r="AA1667" s="17"/>
      <c r="AC1667" s="142"/>
      <c r="AE1667" s="17"/>
      <c r="AG1667" s="66"/>
      <c r="AI1667" s="17"/>
      <c r="AK1667" s="18"/>
    </row>
    <row r="1668" spans="1:37" x14ac:dyDescent="0.25">
      <c r="A1668" s="180">
        <f>IF('##zz500##'!B1668&lt;&gt;"",'##zz500##'!B1668,"")</f>
        <v>41604</v>
      </c>
      <c r="B1668" s="192">
        <v>37945.86</v>
      </c>
      <c r="C1668" s="146">
        <f t="shared" ref="C1668:C1731" si="72">IF(AND(B1667&gt;0,B1668&gt;0),B1668/B1667-1,"")</f>
        <v>2.9188753468974982E-2</v>
      </c>
      <c r="D1668" s="143">
        <f>IF('##zz500##'!K1668="","",IF('##zz500##'!K1668="yes",D1667,IF('##zz500##'!T1668&lt;&gt;0,D1667*(1+'##zz500##'!T1668),D1667*(1+C1668))))</f>
        <v>8.5519163718681614</v>
      </c>
      <c r="E1668" s="6">
        <f t="shared" si="70"/>
        <v>2.9188753468974982E-2</v>
      </c>
      <c r="F1668" s="17">
        <f>D1668/MAX(D$240:D1668)-1</f>
        <v>0</v>
      </c>
      <c r="G1668" s="66">
        <f>IF('##zz500##'!K1668="","",IF('##zz500##'!K1668="no",G1667*(1+E1668),IF('##zz500##'!T1668&lt;&gt;0,G1667*(1+'##zz500##'!T1668),G1667*(1+'##zz500##'!P1668))))</f>
        <v>34.730215587052577</v>
      </c>
      <c r="H1668" s="6">
        <f t="shared" si="71"/>
        <v>2.9188753468974982E-2</v>
      </c>
      <c r="I1668" s="17">
        <f>G1668/MAX(G$240:G1668)-1</f>
        <v>-1.9503856829058419E-2</v>
      </c>
      <c r="N1668" s="20"/>
      <c r="O1668" s="20"/>
      <c r="S1668" s="192"/>
      <c r="Y1668" s="39"/>
      <c r="Z1668" s="39"/>
      <c r="AA1668" s="17"/>
      <c r="AC1668" s="142"/>
      <c r="AE1668" s="17"/>
      <c r="AF1668" s="14"/>
      <c r="AG1668" s="66"/>
      <c r="AI1668" s="17"/>
      <c r="AJ1668" s="14"/>
      <c r="AK1668" s="18"/>
    </row>
    <row r="1669" spans="1:37" x14ac:dyDescent="0.25">
      <c r="A1669" s="180">
        <f>IF('##zz500##'!B1669&lt;&gt;"",'##zz500##'!B1669,"")</f>
        <v>41605</v>
      </c>
      <c r="B1669" s="192">
        <v>38151.99</v>
      </c>
      <c r="C1669" s="146">
        <f t="shared" si="72"/>
        <v>5.4322131584314537E-3</v>
      </c>
      <c r="D1669" s="143">
        <f>IF('##zz500##'!K1669="","",IF('##zz500##'!K1669="yes",D1668,IF('##zz500##'!T1669&lt;&gt;0,D1668*(1+'##zz500##'!T1669),D1668*(1+C1669))))</f>
        <v>8.5983722045132289</v>
      </c>
      <c r="E1669" s="6">
        <f t="shared" si="70"/>
        <v>5.4322131584314537E-3</v>
      </c>
      <c r="F1669" s="17">
        <f>D1669/MAX(D$240:D1669)-1</f>
        <v>0</v>
      </c>
      <c r="G1669" s="66">
        <f>IF('##zz500##'!K1669="","",IF('##zz500##'!K1669="no",G1668*(1+E1669),IF('##zz500##'!T1669&lt;&gt;0,G1668*(1+'##zz500##'!T1669),G1668*(1+'##zz500##'!P1669))))</f>
        <v>34.918877521159722</v>
      </c>
      <c r="H1669" s="6">
        <f t="shared" si="71"/>
        <v>5.4322131584314537E-3</v>
      </c>
      <c r="I1669" s="17">
        <f>G1669/MAX(G$240:G1669)-1</f>
        <v>-1.4177592778333969E-2</v>
      </c>
      <c r="N1669" s="20"/>
      <c r="O1669" s="20"/>
      <c r="S1669" s="192"/>
      <c r="Y1669" s="39"/>
      <c r="Z1669" s="39"/>
      <c r="AA1669" s="17"/>
      <c r="AC1669" s="142"/>
      <c r="AE1669" s="17"/>
      <c r="AG1669" s="66"/>
      <c r="AI1669" s="17"/>
      <c r="AK1669" s="18"/>
    </row>
    <row r="1670" spans="1:37" x14ac:dyDescent="0.25">
      <c r="A1670" s="180">
        <f>IF('##zz500##'!B1670&lt;&gt;"",'##zz500##'!B1670,"")</f>
        <v>41606</v>
      </c>
      <c r="B1670" s="192">
        <v>38559.360000000001</v>
      </c>
      <c r="C1670" s="146">
        <f t="shared" si="72"/>
        <v>1.0677555744798672E-2</v>
      </c>
      <c r="D1670" s="143">
        <f>IF('##zz500##'!K1670="","",IF('##zz500##'!K1670="yes",D1669,IF('##zz500##'!T1670&lt;&gt;0,D1669*(1+'##zz500##'!T1670),D1669*(1+C1670))))</f>
        <v>8.6901818030414457</v>
      </c>
      <c r="E1670" s="6">
        <f t="shared" si="70"/>
        <v>1.0677555744798672E-2</v>
      </c>
      <c r="F1670" s="17">
        <f>D1670/MAX(D$240:D1670)-1</f>
        <v>0</v>
      </c>
      <c r="G1670" s="66">
        <f>IF('##zz500##'!K1670="","",IF('##zz500##'!K1670="no",G1669*(1+E1670),IF('##zz500##'!T1670&lt;&gt;0,G1669*(1+'##zz500##'!T1670),G1669*(1+'##zz500##'!P1670))))</f>
        <v>35.291725782437702</v>
      </c>
      <c r="H1670" s="6">
        <f t="shared" si="71"/>
        <v>1.0677555744798672E-2</v>
      </c>
      <c r="I1670" s="17">
        <f>G1670/MAX(G$240:G1670)-1</f>
        <v>-3.6514190707530592E-3</v>
      </c>
      <c r="N1670" s="20"/>
      <c r="O1670" s="20"/>
      <c r="S1670" s="192"/>
      <c r="Y1670" s="39"/>
      <c r="Z1670" s="39"/>
      <c r="AA1670" s="17"/>
      <c r="AC1670" s="142"/>
      <c r="AE1670" s="17"/>
      <c r="AG1670" s="66"/>
      <c r="AI1670" s="17"/>
      <c r="AK1670" s="18"/>
    </row>
    <row r="1671" spans="1:37" x14ac:dyDescent="0.25">
      <c r="A1671" s="180">
        <f>IF('##zz500##'!B1671&lt;&gt;"",'##zz500##'!B1671,"")</f>
        <v>41607</v>
      </c>
      <c r="B1671" s="192">
        <v>38993.31</v>
      </c>
      <c r="C1671" s="146">
        <f t="shared" si="72"/>
        <v>1.125407683115065E-2</v>
      </c>
      <c r="D1671" s="143">
        <f>IF('##zz500##'!K1671="","",IF('##zz500##'!K1671="yes",D1670,IF('##zz500##'!T1671&lt;&gt;0,D1670*(1+'##zz500##'!T1671),D1670*(1+C1671))))</f>
        <v>8.7879817767295414</v>
      </c>
      <c r="E1671" s="6">
        <f t="shared" si="70"/>
        <v>1.125407683115065E-2</v>
      </c>
      <c r="F1671" s="17">
        <f>D1671/MAX(D$240:D1671)-1</f>
        <v>0</v>
      </c>
      <c r="G1671" s="66">
        <f>IF('##zz500##'!K1671="","",IF('##zz500##'!K1671="no",G1670*(1+E1671),IF('##zz500##'!T1671&lt;&gt;0,G1670*(1+'##zz500##'!T1671),G1670*(1+'##zz500##'!P1671))))</f>
        <v>35.688901575897155</v>
      </c>
      <c r="H1671" s="6">
        <f t="shared" si="71"/>
        <v>1.125407683115065E-2</v>
      </c>
      <c r="I1671" s="17">
        <f>G1671/MAX(G$240:G1671)-1</f>
        <v>0</v>
      </c>
      <c r="N1671" s="20"/>
      <c r="O1671" s="20"/>
      <c r="S1671" s="192"/>
      <c r="Y1671" s="39"/>
      <c r="Z1671" s="39"/>
      <c r="AA1671" s="17"/>
      <c r="AC1671" s="142"/>
      <c r="AE1671" s="17"/>
      <c r="AG1671" s="66"/>
      <c r="AI1671" s="17"/>
      <c r="AK1671" s="18"/>
    </row>
    <row r="1672" spans="1:37" x14ac:dyDescent="0.25">
      <c r="A1672" s="180">
        <f>IF('##zz500##'!B1672&lt;&gt;"",'##zz500##'!B1672,"")</f>
        <v>41610</v>
      </c>
      <c r="B1672" s="192">
        <v>35878.129999999997</v>
      </c>
      <c r="C1672" s="146">
        <f t="shared" si="72"/>
        <v>-7.9890114483740948E-2</v>
      </c>
      <c r="D1672" s="143">
        <f>IF('##zz500##'!K1672="","",IF('##zz500##'!K1672="yes",D1671,IF('##zz500##'!T1672&lt;&gt;0,D1671*(1+'##zz500##'!T1672),D1671*(1+C1672))))</f>
        <v>8.5822534920435753</v>
      </c>
      <c r="E1672" s="6">
        <f t="shared" si="70"/>
        <v>-2.3410185627686597E-2</v>
      </c>
      <c r="F1672" s="17">
        <f>D1672/MAX(D$240:D1672)-1</f>
        <v>-2.3410185627686597E-2</v>
      </c>
      <c r="G1672" s="66">
        <f>IF('##zz500##'!K1672="","",IF('##zz500##'!K1672="no",G1671*(1+E1672),IF('##zz500##'!T1672&lt;&gt;0,G1671*(1+'##zz500##'!T1672),G1671*(1+'##zz500##'!P1672))))</f>
        <v>34.853417765157168</v>
      </c>
      <c r="H1672" s="6">
        <f t="shared" si="71"/>
        <v>-2.3410185627686486E-2</v>
      </c>
      <c r="I1672" s="17">
        <f>G1672/MAX(G$240:G1672)-1</f>
        <v>-2.3410185627686486E-2</v>
      </c>
      <c r="N1672" s="20"/>
      <c r="O1672" s="20"/>
      <c r="S1672" s="192"/>
      <c r="Y1672" s="39"/>
      <c r="Z1672" s="39"/>
      <c r="AA1672" s="17"/>
      <c r="AC1672" s="142"/>
      <c r="AE1672" s="17"/>
      <c r="AG1672" s="66"/>
      <c r="AI1672" s="17"/>
      <c r="AK1672" s="18"/>
    </row>
    <row r="1673" spans="1:37" x14ac:dyDescent="0.25">
      <c r="A1673" s="180">
        <f>IF('##zz500##'!B1673&lt;&gt;"",'##zz500##'!B1673,"")</f>
        <v>41611</v>
      </c>
      <c r="B1673" s="192">
        <v>36040.65</v>
      </c>
      <c r="C1673" s="146">
        <f t="shared" si="72"/>
        <v>4.5297790046472386E-3</v>
      </c>
      <c r="D1673" s="143">
        <f>IF('##zz500##'!K1673="","",IF('##zz500##'!K1673="yes",D1672,IF('##zz500##'!T1673&lt;&gt;0,D1672*(1+'##zz500##'!T1673),D1672*(1+C1673))))</f>
        <v>8.5822534920435753</v>
      </c>
      <c r="E1673" s="6">
        <f t="shared" si="70"/>
        <v>0</v>
      </c>
      <c r="F1673" s="17">
        <f>D1673/MAX(D$240:D1673)-1</f>
        <v>-2.3410185627686597E-2</v>
      </c>
      <c r="G1673" s="66">
        <f>IF('##zz500##'!K1673="","",IF('##zz500##'!K1673="no",G1672*(1+E1673),IF('##zz500##'!T1673&lt;&gt;0,G1672*(1+'##zz500##'!T1673),G1672*(1+'##zz500##'!P1673))))</f>
        <v>34.088350928101555</v>
      </c>
      <c r="H1673" s="6">
        <f t="shared" si="71"/>
        <v>-2.19509846124889E-2</v>
      </c>
      <c r="I1673" s="17">
        <f>G1673/MAX(G$240:G1673)-1</f>
        <v>-4.4847293615686623E-2</v>
      </c>
      <c r="N1673" s="20"/>
      <c r="O1673" s="20"/>
      <c r="S1673" s="192"/>
      <c r="Y1673" s="39"/>
      <c r="Z1673" s="39"/>
      <c r="AA1673" s="17"/>
      <c r="AC1673" s="142"/>
      <c r="AE1673" s="17"/>
      <c r="AG1673" s="66"/>
      <c r="AI1673" s="17"/>
      <c r="AK1673" s="18"/>
    </row>
    <row r="1674" spans="1:37" x14ac:dyDescent="0.25">
      <c r="A1674" s="180">
        <f>IF('##zz500##'!B1674&lt;&gt;"",'##zz500##'!B1674,"")</f>
        <v>41612</v>
      </c>
      <c r="B1674" s="192">
        <v>36281.56</v>
      </c>
      <c r="C1674" s="146">
        <f t="shared" si="72"/>
        <v>6.6843966465641724E-3</v>
      </c>
      <c r="D1674" s="143">
        <f>IF('##zz500##'!K1674="","",IF('##zz500##'!K1674="yes",D1673,IF('##zz500##'!T1674&lt;&gt;0,D1673*(1+'##zz500##'!T1674),D1673*(1+C1674))))</f>
        <v>8.5828598694136709</v>
      </c>
      <c r="E1674" s="6">
        <f t="shared" si="70"/>
        <v>7.0654796046065727E-5</v>
      </c>
      <c r="F1674" s="17">
        <f>D1674/MAX(D$240:D1674)-1</f>
        <v>-2.334118487353154E-2</v>
      </c>
      <c r="G1674" s="66">
        <f>IF('##zz500##'!K1674="","",IF('##zz500##'!K1674="no",G1673*(1+E1674),IF('##zz500##'!T1674&lt;&gt;0,G1673*(1+'##zz500##'!T1674),G1673*(1+'##zz500##'!P1674))))</f>
        <v>34.090759433583926</v>
      </c>
      <c r="H1674" s="6">
        <f t="shared" si="71"/>
        <v>7.0654796046065727E-5</v>
      </c>
      <c r="I1674" s="17">
        <f>G1674/MAX(G$240:G1674)-1</f>
        <v>-4.4779807496024171E-2</v>
      </c>
      <c r="N1674" s="20"/>
      <c r="O1674" s="20"/>
      <c r="S1674" s="192"/>
      <c r="Y1674" s="39"/>
      <c r="Z1674" s="39"/>
      <c r="AA1674" s="17"/>
      <c r="AC1674" s="142"/>
      <c r="AE1674" s="17"/>
      <c r="AG1674" s="66"/>
      <c r="AI1674" s="17"/>
      <c r="AK1674" s="18"/>
    </row>
    <row r="1675" spans="1:37" x14ac:dyDescent="0.25">
      <c r="A1675" s="180">
        <f>IF('##zz500##'!B1675&lt;&gt;"",'##zz500##'!B1675,"")</f>
        <v>41613</v>
      </c>
      <c r="B1675" s="192">
        <v>36189.410000000003</v>
      </c>
      <c r="C1675" s="146">
        <f t="shared" si="72"/>
        <v>-2.5398577128434852E-3</v>
      </c>
      <c r="D1675" s="143">
        <f>IF('##zz500##'!K1675="","",IF('##zz500##'!K1675="yes",D1674,IF('##zz500##'!T1675&lt;&gt;0,D1674*(1+'##zz500##'!T1675),D1674*(1+C1675))))</f>
        <v>8.5610606265760865</v>
      </c>
      <c r="E1675" s="6">
        <f t="shared" si="70"/>
        <v>-2.5398577128433741E-3</v>
      </c>
      <c r="F1675" s="17">
        <f>D1675/MAX(D$240:D1675)-1</f>
        <v>-2.5821759297947056E-2</v>
      </c>
      <c r="G1675" s="66">
        <f>IF('##zz500##'!K1675="","",IF('##zz500##'!K1675="no",G1674*(1+E1675),IF('##zz500##'!T1675&lt;&gt;0,G1674*(1+'##zz500##'!T1675),G1674*(1+'##zz500##'!P1675))))</f>
        <v>34.004173755299853</v>
      </c>
      <c r="H1675" s="6">
        <f t="shared" si="71"/>
        <v>-2.5398577128432631E-3</v>
      </c>
      <c r="I1675" s="17">
        <f>G1675/MAX(G$240:G1675)-1</f>
        <v>-4.7205930869419044E-2</v>
      </c>
      <c r="N1675" s="20"/>
      <c r="O1675" s="20"/>
      <c r="S1675" s="192"/>
      <c r="Y1675" s="39"/>
      <c r="Z1675" s="39"/>
      <c r="AA1675" s="17"/>
      <c r="AC1675" s="142"/>
      <c r="AE1675" s="17"/>
      <c r="AG1675" s="66"/>
      <c r="AI1675" s="17"/>
      <c r="AK1675" s="18"/>
    </row>
    <row r="1676" spans="1:37" x14ac:dyDescent="0.25">
      <c r="A1676" s="180">
        <f>IF('##zz500##'!B1676&lt;&gt;"",'##zz500##'!B1676,"")</f>
        <v>41614</v>
      </c>
      <c r="B1676" s="192">
        <v>36354.26</v>
      </c>
      <c r="C1676" s="146">
        <f t="shared" si="72"/>
        <v>4.5551999880628635E-3</v>
      </c>
      <c r="D1676" s="143">
        <f>IF('##zz500##'!K1676="","",IF('##zz500##'!K1676="yes",D1675,IF('##zz500##'!T1676&lt;&gt;0,D1675*(1+'##zz500##'!T1676),D1675*(1+C1676))))</f>
        <v>8.600057969840071</v>
      </c>
      <c r="E1676" s="6">
        <f t="shared" si="70"/>
        <v>4.5551999880628635E-3</v>
      </c>
      <c r="F1676" s="17">
        <f>D1676/MAX(D$240:D1676)-1</f>
        <v>-2.1384182587529943E-2</v>
      </c>
      <c r="G1676" s="66">
        <f>IF('##zz500##'!K1676="","",IF('##zz500##'!K1676="no",G1675*(1+E1676),IF('##zz500##'!T1676&lt;&gt;0,G1675*(1+'##zz500##'!T1676),G1675*(1+'##zz500##'!P1676))))</f>
        <v>34.159069567184083</v>
      </c>
      <c r="H1676" s="6">
        <f t="shared" si="71"/>
        <v>4.5551999880628635E-3</v>
      </c>
      <c r="I1676" s="17">
        <f>G1676/MAX(G$240:G1676)-1</f>
        <v>-4.2865763337089025E-2</v>
      </c>
      <c r="N1676" s="20"/>
      <c r="O1676" s="20"/>
      <c r="S1676" s="192"/>
      <c r="Y1676" s="39"/>
      <c r="Z1676" s="39"/>
      <c r="AA1676" s="17"/>
      <c r="AC1676" s="142"/>
      <c r="AE1676" s="17"/>
      <c r="AG1676" s="66"/>
      <c r="AI1676" s="17"/>
      <c r="AK1676" s="18"/>
    </row>
    <row r="1677" spans="1:37" x14ac:dyDescent="0.25">
      <c r="A1677" s="180">
        <f>IF('##zz500##'!B1677&lt;&gt;"",'##zz500##'!B1677,"")</f>
        <v>41617</v>
      </c>
      <c r="B1677" s="192">
        <v>36939.910000000003</v>
      </c>
      <c r="C1677" s="146">
        <f t="shared" si="72"/>
        <v>1.6109528842011889E-2</v>
      </c>
      <c r="D1677" s="143">
        <f>IF('##zz500##'!K1677="","",IF('##zz500##'!K1677="yes",D1676,IF('##zz500##'!T1677&lt;&gt;0,D1676*(1+'##zz500##'!T1677),D1676*(1+C1677))))</f>
        <v>8.738600851748183</v>
      </c>
      <c r="E1677" s="6">
        <f t="shared" si="70"/>
        <v>1.6109528842011889E-2</v>
      </c>
      <c r="F1677" s="17">
        <f>D1677/MAX(D$240:D1677)-1</f>
        <v>-5.6191428516748632E-3</v>
      </c>
      <c r="G1677" s="66">
        <f>IF('##zz500##'!K1677="","",IF('##zz500##'!K1677="no",G1676*(1+E1677),IF('##zz500##'!T1677&lt;&gt;0,G1676*(1+'##zz500##'!T1677),G1676*(1+'##zz500##'!P1677))))</f>
        <v>34.709356083592922</v>
      </c>
      <c r="H1677" s="6">
        <f t="shared" si="71"/>
        <v>1.6109528842011889E-2</v>
      </c>
      <c r="I1677" s="17">
        <f>G1677/MAX(G$240:G1677)-1</f>
        <v>-2.7446781745890991E-2</v>
      </c>
      <c r="N1677" s="20"/>
      <c r="O1677" s="20"/>
      <c r="S1677" s="192"/>
      <c r="Y1677" s="39"/>
      <c r="Z1677" s="39"/>
      <c r="AA1677" s="17"/>
      <c r="AC1677" s="142"/>
      <c r="AE1677" s="17"/>
      <c r="AG1677" s="66"/>
      <c r="AI1677" s="17"/>
      <c r="AK1677" s="18"/>
    </row>
    <row r="1678" spans="1:37" x14ac:dyDescent="0.25">
      <c r="A1678" s="180">
        <f>IF('##zz500##'!B1678&lt;&gt;"",'##zz500##'!B1678,"")</f>
        <v>41618</v>
      </c>
      <c r="B1678" s="192">
        <v>37137.129999999997</v>
      </c>
      <c r="C1678" s="146">
        <f t="shared" si="72"/>
        <v>5.3389409990438619E-3</v>
      </c>
      <c r="D1678" s="143">
        <f>IF('##zz500##'!K1678="","",IF('##zz500##'!K1678="yes",D1677,IF('##zz500##'!T1678&lt;&gt;0,D1677*(1+'##zz500##'!T1678),D1677*(1+C1678))))</f>
        <v>8.7852557261098614</v>
      </c>
      <c r="E1678" s="6">
        <f t="shared" si="70"/>
        <v>5.3389409990438619E-3</v>
      </c>
      <c r="F1678" s="17">
        <f>D1678/MAX(D$240:D1678)-1</f>
        <v>-3.1020212478116704E-4</v>
      </c>
      <c r="G1678" s="66">
        <f>IF('##zz500##'!K1678="","",IF('##zz500##'!K1678="no",G1677*(1+E1678),IF('##zz500##'!T1678&lt;&gt;0,G1677*(1+'##zz500##'!T1678),G1677*(1+'##zz500##'!P1678))))</f>
        <v>34.894667287838033</v>
      </c>
      <c r="H1678" s="6">
        <f t="shared" si="71"/>
        <v>5.3389409990438619E-3</v>
      </c>
      <c r="I1678" s="17">
        <f>G1678/MAX(G$240:G1678)-1</f>
        <v>-2.2254377495201982E-2</v>
      </c>
      <c r="N1678" s="20"/>
      <c r="O1678" s="20"/>
      <c r="S1678" s="192"/>
      <c r="Y1678" s="39"/>
      <c r="Z1678" s="39"/>
      <c r="AA1678" s="17"/>
      <c r="AC1678" s="142"/>
      <c r="AE1678" s="17"/>
      <c r="AG1678" s="66"/>
      <c r="AI1678" s="17"/>
      <c r="AK1678" s="18"/>
    </row>
    <row r="1679" spans="1:37" x14ac:dyDescent="0.25">
      <c r="A1679" s="180">
        <f>IF('##zz500##'!B1679&lt;&gt;"",'##zz500##'!B1679,"")</f>
        <v>41619</v>
      </c>
      <c r="B1679" s="192">
        <v>36677.9</v>
      </c>
      <c r="C1679" s="146">
        <f t="shared" si="72"/>
        <v>-1.2365791325285369E-2</v>
      </c>
      <c r="D1679" s="143">
        <f>IF('##zz500##'!K1679="","",IF('##zz500##'!K1679="yes",D1678,IF('##zz500##'!T1679&lt;&gt;0,D1678*(1+'##zz500##'!T1679),D1678*(1+C1679))))</f>
        <v>8.6730471303177143</v>
      </c>
      <c r="E1679" s="6">
        <f t="shared" si="70"/>
        <v>-1.2772376728734547E-2</v>
      </c>
      <c r="F1679" s="17">
        <f>D1679/MAX(D$240:D1679)-1</f>
        <v>-1.3078616835115908E-2</v>
      </c>
      <c r="G1679" s="66">
        <f>IF('##zz500##'!K1679="","",IF('##zz500##'!K1679="no",G1678*(1+E1679),IF('##zz500##'!T1679&lt;&gt;0,G1678*(1+'##zz500##'!T1679),G1678*(1+'##zz500##'!P1679))))</f>
        <v>34.448979451413912</v>
      </c>
      <c r="H1679" s="6">
        <f t="shared" si="71"/>
        <v>-1.2772376728734658E-2</v>
      </c>
      <c r="I1679" s="17">
        <f>G1679/MAX(G$240:G1679)-1</f>
        <v>-3.4742512930704406E-2</v>
      </c>
      <c r="N1679" s="20"/>
      <c r="O1679" s="20"/>
      <c r="S1679" s="192"/>
      <c r="Y1679" s="39"/>
      <c r="Z1679" s="39"/>
      <c r="AA1679" s="17"/>
      <c r="AC1679" s="142"/>
      <c r="AE1679" s="17"/>
      <c r="AG1679" s="66"/>
      <c r="AI1679" s="17"/>
      <c r="AK1679" s="18"/>
    </row>
    <row r="1680" spans="1:37" x14ac:dyDescent="0.25">
      <c r="A1680" s="180">
        <f>IF('##zz500##'!B1680&lt;&gt;"",'##zz500##'!B1680,"")</f>
        <v>41620</v>
      </c>
      <c r="B1680" s="192">
        <v>37051.660000000003</v>
      </c>
      <c r="C1680" s="146">
        <f t="shared" si="72"/>
        <v>1.019033259810409E-2</v>
      </c>
      <c r="D1680" s="143">
        <f>IF('##zz500##'!K1680="","",IF('##zz500##'!K1680="yes",D1679,IF('##zz500##'!T1680&lt;&gt;0,D1679*(1+'##zz500##'!T1680),D1679*(1+C1680))))</f>
        <v>8.687196100320504</v>
      </c>
      <c r="E1680" s="6">
        <f t="shared" si="70"/>
        <v>1.6313724334935387E-3</v>
      </c>
      <c r="F1680" s="17">
        <f>D1680/MAX(D$240:D1680)-1</f>
        <v>-1.1468580496595493E-2</v>
      </c>
      <c r="G1680" s="66">
        <f>IF('##zz500##'!K1680="","",IF('##zz500##'!K1680="no",G1679*(1+E1680),IF('##zz500##'!T1680&lt;&gt;0,G1679*(1+'##zz500##'!T1680),G1679*(1+'##zz500##'!P1680))))</f>
        <v>34.505178566852933</v>
      </c>
      <c r="H1680" s="6">
        <f t="shared" si="71"/>
        <v>1.6313724334935387E-3</v>
      </c>
      <c r="I1680" s="17">
        <f>G1680/MAX(G$240:G1680)-1</f>
        <v>-3.3167818475076327E-2</v>
      </c>
      <c r="N1680" s="20"/>
      <c r="O1680" s="20"/>
      <c r="S1680" s="192"/>
      <c r="Y1680" s="39"/>
      <c r="Z1680" s="39"/>
      <c r="AA1680" s="17"/>
      <c r="AC1680" s="142"/>
      <c r="AE1680" s="17"/>
      <c r="AG1680" s="66"/>
      <c r="AI1680" s="17"/>
      <c r="AK1680" s="18"/>
    </row>
    <row r="1681" spans="1:41" x14ac:dyDescent="0.25">
      <c r="A1681" s="180">
        <f>IF('##zz500##'!B1681&lt;&gt;"",'##zz500##'!B1681,"")</f>
        <v>41621</v>
      </c>
      <c r="B1681" s="192">
        <v>37467.730000000003</v>
      </c>
      <c r="C1681" s="146">
        <f t="shared" si="72"/>
        <v>1.1229456386029568E-2</v>
      </c>
      <c r="D1681" s="143">
        <f>IF('##zz500##'!K1681="","",IF('##zz500##'!K1681="yes",D1680,IF('##zz500##'!T1681&lt;&gt;0,D1680*(1+'##zz500##'!T1681),D1680*(1+C1681))))</f>
        <v>8.7000240665569475</v>
      </c>
      <c r="E1681" s="6">
        <f t="shared" si="70"/>
        <v>1.4766520852418363E-3</v>
      </c>
      <c r="F1681" s="17">
        <f>D1681/MAX(D$240:D1681)-1</f>
        <v>-1.0008863514658684E-2</v>
      </c>
      <c r="G1681" s="66">
        <f>IF('##zz500##'!K1681="","",IF('##zz500##'!K1681="no",G1680*(1+E1681),IF('##zz500##'!T1681&lt;&gt;0,G1680*(1+'##zz500##'!T1681),G1680*(1+'##zz500##'!P1681))))</f>
        <v>34.556130710735317</v>
      </c>
      <c r="H1681" s="6">
        <f t="shared" si="71"/>
        <v>1.4766520852418363E-3</v>
      </c>
      <c r="I1681" s="17">
        <f>G1681/MAX(G$240:G1681)-1</f>
        <v>-3.1740143718148706E-2</v>
      </c>
      <c r="N1681" s="20"/>
      <c r="O1681" s="20"/>
      <c r="S1681" s="192"/>
      <c r="Y1681" s="39"/>
      <c r="Z1681" s="39"/>
      <c r="AA1681" s="17"/>
      <c r="AC1681" s="142"/>
      <c r="AE1681" s="17"/>
      <c r="AG1681" s="66"/>
      <c r="AI1681" s="17"/>
      <c r="AK1681" s="18"/>
    </row>
    <row r="1682" spans="1:41" x14ac:dyDescent="0.25">
      <c r="A1682" s="180">
        <f>IF('##zz500##'!B1682&lt;&gt;"",'##zz500##'!B1682,"")</f>
        <v>41624</v>
      </c>
      <c r="B1682" s="192">
        <v>36953.1</v>
      </c>
      <c r="C1682" s="146">
        <f t="shared" si="72"/>
        <v>-1.3735286338403818E-2</v>
      </c>
      <c r="D1682" s="143">
        <f>IF('##zz500##'!K1682="","",IF('##zz500##'!K1682="yes",D1681,IF('##zz500##'!T1682&lt;&gt;0,D1681*(1+'##zz500##'!T1682),D1681*(1+C1682))))</f>
        <v>8.7055579182544864</v>
      </c>
      <c r="E1682" s="6">
        <f t="shared" si="70"/>
        <v>6.3607314821245708E-4</v>
      </c>
      <c r="F1682" s="17">
        <f>D1682/MAX(D$240:D1682)-1</f>
        <v>-9.379156735772054E-3</v>
      </c>
      <c r="G1682" s="66">
        <f>IF('##zz500##'!K1682="","",IF('##zz500##'!K1682="no",G1681*(1+E1682),IF('##zz500##'!T1682&lt;&gt;0,G1681*(1+'##zz500##'!T1682),G1681*(1+'##zz500##'!P1682))))</f>
        <v>34.578110937586537</v>
      </c>
      <c r="H1682" s="6">
        <f t="shared" si="71"/>
        <v>6.3607314821245708E-4</v>
      </c>
      <c r="I1682" s="17">
        <f>G1682/MAX(G$240:G1682)-1</f>
        <v>-3.1124259623075745E-2</v>
      </c>
      <c r="N1682" s="20"/>
      <c r="O1682" s="20"/>
      <c r="S1682" s="192"/>
      <c r="Y1682" s="39"/>
      <c r="Z1682" s="39"/>
      <c r="AA1682" s="17"/>
      <c r="AC1682" s="142"/>
      <c r="AE1682" s="17"/>
      <c r="AG1682" s="66"/>
      <c r="AI1682" s="17"/>
      <c r="AK1682" s="18"/>
    </row>
    <row r="1683" spans="1:41" x14ac:dyDescent="0.25">
      <c r="A1683" s="180">
        <f>IF('##zz500##'!B1683&lt;&gt;"",'##zz500##'!B1683,"")</f>
        <v>41625</v>
      </c>
      <c r="B1683" s="192">
        <v>36798.32</v>
      </c>
      <c r="C1683" s="146">
        <f t="shared" si="72"/>
        <v>-4.1885525165682447E-3</v>
      </c>
      <c r="D1683" s="143">
        <f>IF('##zz500##'!K1683="","",IF('##zz500##'!K1683="yes",D1682,IF('##zz500##'!T1683&lt;&gt;0,D1682*(1+'##zz500##'!T1683),D1682*(1+C1683))))</f>
        <v>8.7055579182544864</v>
      </c>
      <c r="E1683" s="6">
        <f t="shared" si="70"/>
        <v>0</v>
      </c>
      <c r="F1683" s="17">
        <f>D1683/MAX(D$240:D1683)-1</f>
        <v>-9.379156735772054E-3</v>
      </c>
      <c r="G1683" s="66">
        <f>IF('##zz500##'!K1683="","",IF('##zz500##'!K1683="no",G1682*(1+E1683),IF('##zz500##'!T1683&lt;&gt;0,G1682*(1+'##zz500##'!T1683),G1682*(1+'##zz500##'!P1683))))</f>
        <v>34.790452799647916</v>
      </c>
      <c r="H1683" s="6">
        <f t="shared" si="71"/>
        <v>6.1409329863235662E-3</v>
      </c>
      <c r="I1683" s="17">
        <f>G1683/MAX(G$240:G1683)-1</f>
        <v>-2.5174458629346419E-2</v>
      </c>
      <c r="N1683" s="20"/>
      <c r="O1683" s="20"/>
      <c r="S1683" s="192"/>
      <c r="Y1683" s="39"/>
      <c r="Z1683" s="39"/>
      <c r="AA1683" s="17"/>
      <c r="AC1683" s="142"/>
      <c r="AE1683" s="17"/>
      <c r="AG1683" s="66"/>
      <c r="AI1683" s="17"/>
      <c r="AK1683" s="18"/>
    </row>
    <row r="1684" spans="1:41" x14ac:dyDescent="0.25">
      <c r="A1684" s="180">
        <f>IF('##zz500##'!B1684&lt;&gt;"",'##zz500##'!B1684,"")</f>
        <v>41626</v>
      </c>
      <c r="B1684" s="192">
        <v>36939.06</v>
      </c>
      <c r="C1684" s="146">
        <f t="shared" si="72"/>
        <v>3.824631124464295E-3</v>
      </c>
      <c r="D1684" s="143">
        <f>IF('##zz500##'!K1684="","",IF('##zz500##'!K1684="yes",D1683,IF('##zz500##'!T1684&lt;&gt;0,D1683*(1+'##zz500##'!T1684),D1683*(1+C1684))))</f>
        <v>8.7055579182544864</v>
      </c>
      <c r="E1684" s="6">
        <f t="shared" si="70"/>
        <v>0</v>
      </c>
      <c r="F1684" s="17">
        <f>D1684/MAX(D$240:D1684)-1</f>
        <v>-9.379156735772054E-3</v>
      </c>
      <c r="G1684" s="66">
        <f>IF('##zz500##'!K1684="","",IF('##zz500##'!K1684="no",G1683*(1+E1684),IF('##zz500##'!T1684&lt;&gt;0,G1683*(1+'##zz500##'!T1684),G1683*(1+'##zz500##'!P1684))))</f>
        <v>34.790362058436187</v>
      </c>
      <c r="H1684" s="6">
        <f t="shared" si="71"/>
        <v>-2.6082216363354505E-6</v>
      </c>
      <c r="I1684" s="17">
        <f>G1684/MAX(G$240:G1684)-1</f>
        <v>-2.5177001190414994E-2</v>
      </c>
      <c r="N1684" s="20"/>
      <c r="O1684" s="20"/>
      <c r="S1684" s="192"/>
      <c r="Y1684" s="39"/>
      <c r="Z1684" s="39"/>
      <c r="AA1684" s="17"/>
      <c r="AC1684" s="142"/>
      <c r="AE1684" s="17"/>
      <c r="AG1684" s="66"/>
      <c r="AI1684" s="17"/>
      <c r="AK1684" s="18"/>
    </row>
    <row r="1685" spans="1:41" x14ac:dyDescent="0.25">
      <c r="A1685" s="180">
        <f>IF('##zz500##'!B1685&lt;&gt;"",'##zz500##'!B1685,"")</f>
        <v>41627</v>
      </c>
      <c r="B1685" s="192">
        <v>36548.06</v>
      </c>
      <c r="C1685" s="146">
        <f t="shared" si="72"/>
        <v>-1.0585001350873591E-2</v>
      </c>
      <c r="D1685" s="143">
        <f>IF('##zz500##'!K1685="","",IF('##zz500##'!K1685="yes",D1684,IF('##zz500##'!T1685&lt;&gt;0,D1684*(1+'##zz500##'!T1685),D1684*(1+C1685))))</f>
        <v>8.7055579182544864</v>
      </c>
      <c r="E1685" s="6">
        <f t="shared" si="70"/>
        <v>0</v>
      </c>
      <c r="F1685" s="17">
        <f>D1685/MAX(D$240:D1685)-1</f>
        <v>-9.379156735772054E-3</v>
      </c>
      <c r="G1685" s="66">
        <f>IF('##zz500##'!K1685="","",IF('##zz500##'!K1685="no",G1684*(1+E1685),IF('##zz500##'!T1685&lt;&gt;0,G1684*(1+'##zz500##'!T1685),G1684*(1+'##zz500##'!P1685))))</f>
        <v>35.14443241960096</v>
      </c>
      <c r="H1685" s="6">
        <f t="shared" si="71"/>
        <v>1.017725428008065E-2</v>
      </c>
      <c r="I1685" s="17">
        <f>G1685/MAX(G$240:G1685)-1</f>
        <v>-1.5255979653459151E-2</v>
      </c>
      <c r="N1685" s="20"/>
      <c r="O1685" s="20"/>
      <c r="S1685" s="192"/>
      <c r="Y1685" s="39"/>
      <c r="Z1685" s="39"/>
      <c r="AA1685" s="17"/>
      <c r="AC1685" s="142"/>
      <c r="AE1685" s="17"/>
      <c r="AG1685" s="66"/>
      <c r="AI1685" s="17"/>
      <c r="AK1685" s="18"/>
    </row>
    <row r="1686" spans="1:41" x14ac:dyDescent="0.25">
      <c r="A1686" s="180">
        <f>IF('##zz500##'!B1686&lt;&gt;"",'##zz500##'!B1686,"")</f>
        <v>41628</v>
      </c>
      <c r="B1686" s="192">
        <v>35994.94</v>
      </c>
      <c r="C1686" s="146">
        <f t="shared" si="72"/>
        <v>-1.5134045418552899E-2</v>
      </c>
      <c r="D1686" s="143">
        <f>IF('##zz500##'!K1686="","",IF('##zz500##'!K1686="yes",D1685,IF('##zz500##'!T1686&lt;&gt;0,D1685*(1+'##zz500##'!T1686),D1685*(1+C1686))))</f>
        <v>8.7055579182544864</v>
      </c>
      <c r="E1686" s="6">
        <f t="shared" si="70"/>
        <v>0</v>
      </c>
      <c r="F1686" s="17">
        <f>D1686/MAX(D$240:D1686)-1</f>
        <v>-9.379156735772054E-3</v>
      </c>
      <c r="G1686" s="66">
        <f>IF('##zz500##'!K1686="","",IF('##zz500##'!K1686="no",G1685*(1+E1686),IF('##zz500##'!T1686&lt;&gt;0,G1685*(1+'##zz500##'!T1686),G1685*(1+'##zz500##'!P1686))))</f>
        <v>35.589129850652505</v>
      </c>
      <c r="H1686" s="6">
        <f t="shared" si="71"/>
        <v>1.2653424751384756E-2</v>
      </c>
      <c r="I1686" s="17">
        <f>G1686/MAX(G$240:G1686)-1</f>
        <v>-2.7955952926281835E-3</v>
      </c>
      <c r="N1686" s="20"/>
      <c r="O1686" s="20"/>
      <c r="S1686" s="192"/>
      <c r="Y1686" s="39"/>
      <c r="Z1686" s="39"/>
      <c r="AA1686" s="17"/>
      <c r="AC1686" s="142"/>
      <c r="AE1686" s="17"/>
      <c r="AG1686" s="66"/>
      <c r="AI1686" s="17"/>
      <c r="AK1686" s="18"/>
    </row>
    <row r="1687" spans="1:41" x14ac:dyDescent="0.25">
      <c r="A1687" s="180">
        <f>IF('##zz500##'!B1687&lt;&gt;"",'##zz500##'!B1687,"")</f>
        <v>41631</v>
      </c>
      <c r="B1687" s="192">
        <v>35839.67</v>
      </c>
      <c r="C1687" s="146">
        <f t="shared" si="72"/>
        <v>-4.3136618646955061E-3</v>
      </c>
      <c r="D1687" s="143">
        <f>IF('##zz500##'!K1687="","",IF('##zz500##'!K1687="yes",D1686,IF('##zz500##'!T1687&lt;&gt;0,D1686*(1+'##zz500##'!T1687),D1686*(1+C1687))))</f>
        <v>8.7055579182544864</v>
      </c>
      <c r="E1687" s="6">
        <f t="shared" si="70"/>
        <v>0</v>
      </c>
      <c r="F1687" s="17">
        <f>D1687/MAX(D$240:D1687)-1</f>
        <v>-9.379156735772054E-3</v>
      </c>
      <c r="G1687" s="66">
        <f>IF('##zz500##'!K1687="","",IF('##zz500##'!K1687="no",G1686*(1+E1687),IF('##zz500##'!T1687&lt;&gt;0,G1686*(1+'##zz500##'!T1687),G1686*(1+'##zz500##'!P1687))))</f>
        <v>35.629591471459491</v>
      </c>
      <c r="H1687" s="6">
        <f t="shared" si="71"/>
        <v>1.1369095276221319E-3</v>
      </c>
      <c r="I1687" s="17">
        <f>G1687/MAX(G$240:G1687)-1</f>
        <v>-1.6618641039296556E-3</v>
      </c>
      <c r="N1687" s="20"/>
      <c r="O1687" s="20"/>
      <c r="S1687" s="192"/>
      <c r="Y1687" s="39"/>
      <c r="Z1687" s="39"/>
      <c r="AA1687" s="17"/>
      <c r="AC1687" s="142"/>
      <c r="AE1687" s="17"/>
      <c r="AG1687" s="66"/>
      <c r="AI1687" s="17"/>
      <c r="AK1687" s="18"/>
    </row>
    <row r="1688" spans="1:41" x14ac:dyDescent="0.25">
      <c r="A1688" s="180">
        <f>IF('##zz500##'!B1688&lt;&gt;"",'##zz500##'!B1688,"")</f>
        <v>41632</v>
      </c>
      <c r="B1688" s="192">
        <v>36272.699999999997</v>
      </c>
      <c r="C1688" s="146">
        <f t="shared" si="72"/>
        <v>1.208242151783212E-2</v>
      </c>
      <c r="D1688" s="143">
        <f>IF('##zz500##'!K1688="","",IF('##zz500##'!K1688="yes",D1687,IF('##zz500##'!T1688&lt;&gt;0,D1687*(1+'##zz500##'!T1688),D1687*(1+C1688))))</f>
        <v>8.7055579182544864</v>
      </c>
      <c r="E1688" s="6">
        <f t="shared" si="70"/>
        <v>0</v>
      </c>
      <c r="F1688" s="17">
        <f>D1688/MAX(D$240:D1688)-1</f>
        <v>-9.379156735772054E-3</v>
      </c>
      <c r="G1688" s="66">
        <f>IF('##zz500##'!K1688="","",IF('##zz500##'!K1688="no",G1687*(1+E1688),IF('##zz500##'!T1688&lt;&gt;0,G1687*(1+'##zz500##'!T1688),G1687*(1+'##zz500##'!P1688))))</f>
        <v>35.382461242109038</v>
      </c>
      <c r="H1688" s="6">
        <f t="shared" si="71"/>
        <v>-6.9360949464832844E-3</v>
      </c>
      <c r="I1688" s="17">
        <f>G1688/MAX(G$240:G1688)-1</f>
        <v>-8.5864322031999896E-3</v>
      </c>
      <c r="N1688" s="20"/>
      <c r="O1688" s="20"/>
      <c r="S1688" s="192"/>
      <c r="Y1688" s="39"/>
      <c r="Z1688" s="39"/>
      <c r="AA1688" s="17"/>
      <c r="AC1688" s="142"/>
      <c r="AE1688" s="17"/>
      <c r="AF1688" s="14"/>
      <c r="AG1688" s="66"/>
      <c r="AI1688" s="17"/>
      <c r="AJ1688" s="14"/>
      <c r="AK1688" s="18"/>
    </row>
    <row r="1689" spans="1:41" x14ac:dyDescent="0.25">
      <c r="A1689" s="180">
        <f>IF('##zz500##'!B1689&lt;&gt;"",'##zz500##'!B1689,"")</f>
        <v>41633</v>
      </c>
      <c r="B1689" s="192">
        <v>36846.699999999997</v>
      </c>
      <c r="C1689" s="146">
        <f t="shared" si="72"/>
        <v>1.5824573301684186E-2</v>
      </c>
      <c r="D1689" s="143">
        <f>IF('##zz500##'!K1689="","",IF('##zz500##'!K1689="yes",D1688,IF('##zz500##'!T1689&lt;&gt;0,D1688*(1+'##zz500##'!T1689),D1688*(1+C1689))))</f>
        <v>8.7055579182544864</v>
      </c>
      <c r="E1689" s="6">
        <f t="shared" si="70"/>
        <v>0</v>
      </c>
      <c r="F1689" s="17">
        <f>D1689/MAX(D$240:D1689)-1</f>
        <v>-9.379156735772054E-3</v>
      </c>
      <c r="G1689" s="66">
        <f>IF('##zz500##'!K1689="","",IF('##zz500##'!K1689="no",G1688*(1+E1689),IF('##zz500##'!T1689&lt;&gt;0,G1688*(1+'##zz500##'!T1689),G1688*(1+'##zz500##'!P1689))))</f>
        <v>35.009268142532569</v>
      </c>
      <c r="H1689" s="6">
        <f t="shared" si="71"/>
        <v>-1.0547403613978323E-2</v>
      </c>
      <c r="I1689" s="17">
        <f>G1689/MAX(G$240:G1689)-1</f>
        <v>-1.9043271251127036E-2</v>
      </c>
      <c r="N1689" s="20"/>
      <c r="O1689" s="20"/>
      <c r="S1689" s="192"/>
      <c r="Y1689" s="39"/>
      <c r="Z1689" s="39"/>
      <c r="AA1689" s="17"/>
      <c r="AC1689" s="142"/>
      <c r="AE1689" s="17"/>
      <c r="AG1689" s="66"/>
      <c r="AI1689" s="17"/>
      <c r="AK1689" s="18"/>
    </row>
    <row r="1690" spans="1:41" x14ac:dyDescent="0.25">
      <c r="A1690" s="180">
        <f>IF('##zz500##'!B1690&lt;&gt;"",'##zz500##'!B1690,"")</f>
        <v>41634</v>
      </c>
      <c r="B1690" s="192">
        <v>36440.839999999997</v>
      </c>
      <c r="C1690" s="146">
        <f t="shared" si="72"/>
        <v>-1.1014826293806568E-2</v>
      </c>
      <c r="D1690" s="143">
        <f>IF('##zz500##'!K1690="","",IF('##zz500##'!K1690="yes",D1689,IF('##zz500##'!T1690&lt;&gt;0,D1689*(1+'##zz500##'!T1690),D1689*(1+C1690))))</f>
        <v>8.7055579182544864</v>
      </c>
      <c r="E1690" s="6">
        <f t="shared" si="70"/>
        <v>0</v>
      </c>
      <c r="F1690" s="17">
        <f>D1690/MAX(D$240:D1690)-1</f>
        <v>-9.379156735772054E-3</v>
      </c>
      <c r="G1690" s="66">
        <f>IF('##zz500##'!K1690="","",IF('##zz500##'!K1690="no",G1689*(1+E1690),IF('##zz500##'!T1690&lt;&gt;0,G1689*(1+'##zz500##'!T1690),G1689*(1+'##zz500##'!P1690))))</f>
        <v>35.609723812180384</v>
      </c>
      <c r="H1690" s="6">
        <f t="shared" si="71"/>
        <v>1.7151334532421236E-2</v>
      </c>
      <c r="I1690" s="17">
        <f>G1690/MAX(G$240:G1690)-1</f>
        <v>-2.2185542345255493E-3</v>
      </c>
      <c r="N1690" s="20"/>
      <c r="O1690" s="20"/>
      <c r="S1690" s="192"/>
      <c r="Y1690" s="39"/>
      <c r="Z1690" s="39"/>
      <c r="AA1690" s="17"/>
      <c r="AC1690" s="142"/>
      <c r="AE1690" s="17"/>
      <c r="AG1690" s="66"/>
      <c r="AI1690" s="17"/>
      <c r="AK1690" s="18"/>
    </row>
    <row r="1691" spans="1:41" x14ac:dyDescent="0.25">
      <c r="A1691" s="180">
        <f>IF('##zz500##'!B1691&lt;&gt;"",'##zz500##'!B1691,"")</f>
        <v>41635</v>
      </c>
      <c r="B1691" s="192">
        <v>37155.07</v>
      </c>
      <c r="C1691" s="146">
        <f t="shared" si="72"/>
        <v>1.9599712849649009E-2</v>
      </c>
      <c r="D1691" s="143">
        <f>IF('##zz500##'!K1691="","",IF('##zz500##'!K1691="yes",D1690,IF('##zz500##'!T1691&lt;&gt;0,D1690*(1+'##zz500##'!T1691),D1690*(1+C1691))))</f>
        <v>8.7055579182544864</v>
      </c>
      <c r="E1691" s="6">
        <f t="shared" si="70"/>
        <v>0</v>
      </c>
      <c r="F1691" s="17">
        <f>D1691/MAX(D$240:D1691)-1</f>
        <v>-9.379156735772054E-3</v>
      </c>
      <c r="G1691" s="66">
        <f>IF('##zz500##'!K1691="","",IF('##zz500##'!K1691="no",G1690*(1+E1691),IF('##zz500##'!T1691&lt;&gt;0,G1690*(1+'##zz500##'!T1691),G1690*(1+'##zz500##'!P1691))))</f>
        <v>35.06137404058974</v>
      </c>
      <c r="H1691" s="6">
        <f t="shared" si="71"/>
        <v>-1.5398877410082057E-2</v>
      </c>
      <c r="I1691" s="17">
        <f>G1691/MAX(G$240:G1691)-1</f>
        <v>-1.7583268399922414E-2</v>
      </c>
      <c r="N1691" s="20"/>
      <c r="O1691" s="20"/>
      <c r="S1691" s="192"/>
      <c r="Y1691" s="39"/>
      <c r="Z1691" s="39"/>
      <c r="AA1691" s="17"/>
      <c r="AC1691" s="142"/>
      <c r="AE1691" s="17"/>
      <c r="AG1691" s="66"/>
      <c r="AI1691" s="17"/>
      <c r="AK1691" s="18"/>
    </row>
    <row r="1692" spans="1:41" x14ac:dyDescent="0.25">
      <c r="A1692" s="180">
        <f>IF('##zz500##'!B1692&lt;&gt;"",'##zz500##'!B1692,"")</f>
        <v>41638</v>
      </c>
      <c r="B1692" s="192">
        <v>37440.82</v>
      </c>
      <c r="C1692" s="146">
        <f t="shared" si="72"/>
        <v>7.6907404561477044E-3</v>
      </c>
      <c r="D1692" s="143">
        <f>IF('##zz500##'!K1692="","",IF('##zz500##'!K1692="yes",D1691,IF('##zz500##'!T1692&lt;&gt;0,D1691*(1+'##zz500##'!T1692),D1691*(1+C1692))))</f>
        <v>8.7055579182544864</v>
      </c>
      <c r="E1692" s="6">
        <f t="shared" si="70"/>
        <v>0</v>
      </c>
      <c r="F1692" s="17">
        <f>D1692/MAX(D$240:D1692)-1</f>
        <v>-9.379156735772054E-3</v>
      </c>
      <c r="G1692" s="66">
        <f>IF('##zz500##'!K1692="","",IF('##zz500##'!K1692="no",G1691*(1+E1692),IF('##zz500##'!T1692&lt;&gt;0,G1691*(1+'##zz500##'!T1692),G1691*(1+'##zz500##'!P1692))))</f>
        <v>34.948554637017196</v>
      </c>
      <c r="H1692" s="6">
        <f t="shared" si="71"/>
        <v>-3.2177690310122298E-3</v>
      </c>
      <c r="I1692" s="17">
        <f>G1692/MAX(G$240:G1692)-1</f>
        <v>-2.0744458534413424E-2</v>
      </c>
      <c r="N1692" s="20"/>
      <c r="O1692" s="20"/>
      <c r="S1692" s="192"/>
      <c r="Y1692" s="39"/>
      <c r="Z1692" s="39"/>
      <c r="AA1692" s="17"/>
      <c r="AC1692" s="142"/>
      <c r="AE1692" s="17"/>
      <c r="AG1692" s="66"/>
      <c r="AI1692" s="17"/>
      <c r="AK1692" s="18"/>
    </row>
    <row r="1693" spans="1:41" s="11" customFormat="1" x14ac:dyDescent="0.25">
      <c r="A1693" s="180">
        <f>IF('##zz500##'!B1693&lt;&gt;"",'##zz500##'!B1693,"")</f>
        <v>41639</v>
      </c>
      <c r="B1693" s="192">
        <v>37294.94</v>
      </c>
      <c r="C1693" s="146">
        <f t="shared" si="72"/>
        <v>-3.8962821861272534E-3</v>
      </c>
      <c r="D1693" s="143">
        <f>IF('##zz500##'!K1693="","",IF('##zz500##'!K1693="yes",D1692,IF('##zz500##'!T1693&lt;&gt;0,D1692*(1+'##zz500##'!T1693),D1692*(1+C1693))))</f>
        <v>8.7055579182544864</v>
      </c>
      <c r="E1693" s="14">
        <f t="shared" si="70"/>
        <v>0</v>
      </c>
      <c r="F1693" s="14">
        <f>D1693/MAX(D$240:D1693)-1</f>
        <v>-9.379156735772054E-3</v>
      </c>
      <c r="G1693" s="66">
        <f>IF('##zz500##'!K1693="","",IF('##zz500##'!K1693="no",G1692*(1+E1693),IF('##zz500##'!T1693&lt;&gt;0,G1692*(1+'##zz500##'!T1693),G1692*(1+'##zz500##'!P1693))))</f>
        <v>34.800987962572933</v>
      </c>
      <c r="H1693" s="14">
        <f t="shared" si="71"/>
        <v>-4.2223970626803498E-3</v>
      </c>
      <c r="I1693" s="14">
        <f>G1693/MAX(G$240:G1693)-1</f>
        <v>-2.487926425631104E-2</v>
      </c>
      <c r="J1693" s="24"/>
      <c r="K1693" s="24"/>
      <c r="L1693" s="24"/>
      <c r="M1693" s="24"/>
      <c r="N1693" s="40"/>
      <c r="O1693" s="40"/>
      <c r="P1693" s="59"/>
      <c r="Q1693" s="41"/>
      <c r="R1693" s="14"/>
      <c r="S1693" s="192"/>
      <c r="T1693" s="21"/>
      <c r="U1693" s="21"/>
      <c r="V1693" s="14"/>
      <c r="W1693" s="14"/>
      <c r="X1693" s="88"/>
      <c r="Y1693" s="117"/>
      <c r="Z1693" s="117"/>
      <c r="AA1693" s="14"/>
      <c r="AB1693" s="14"/>
      <c r="AC1693" s="142"/>
      <c r="AD1693" s="14"/>
      <c r="AE1693" s="14"/>
      <c r="AF1693" s="14"/>
      <c r="AG1693" s="66"/>
      <c r="AH1693" s="14"/>
      <c r="AI1693" s="14"/>
      <c r="AJ1693" s="14"/>
      <c r="AK1693" s="21"/>
      <c r="AL1693" s="14"/>
      <c r="AM1693" s="13"/>
      <c r="AN1693" s="13"/>
      <c r="AO1693" s="13"/>
    </row>
    <row r="1694" spans="1:41" x14ac:dyDescent="0.25">
      <c r="A1694" s="180">
        <f>IF('##zz500##'!B1694&lt;&gt;"",'##zz500##'!B1694,"")</f>
        <v>41641</v>
      </c>
      <c r="B1694" s="192">
        <v>37902.32</v>
      </c>
      <c r="C1694" s="146">
        <f t="shared" si="72"/>
        <v>1.6285855400223204E-2</v>
      </c>
      <c r="D1694" s="143">
        <f>IF('##zz500##'!K1694="","",IF('##zz500##'!K1694="yes",D1693,IF('##zz500##'!T1694&lt;&gt;0,D1693*(1+'##zz500##'!T1694),D1693*(1+C1694))))</f>
        <v>8.7055579182544864</v>
      </c>
      <c r="E1694" s="6">
        <f t="shared" si="70"/>
        <v>0</v>
      </c>
      <c r="F1694" s="17">
        <f>D1694/MAX(D$240:D1694)-1</f>
        <v>-9.379156735772054E-3</v>
      </c>
      <c r="G1694" s="66">
        <f>IF('##zz500##'!K1694="","",IF('##zz500##'!K1694="no",G1693*(1+E1694),IF('##zz500##'!T1694&lt;&gt;0,G1693*(1+'##zz500##'!T1694),G1693*(1+'##zz500##'!P1694))))</f>
        <v>34.63030488980462</v>
      </c>
      <c r="H1694" s="6">
        <f t="shared" si="71"/>
        <v>-4.9045467603354709E-3</v>
      </c>
      <c r="I1694" s="17">
        <f>G1694/MAX(G$240:G1694)-1</f>
        <v>-2.9661789501738811E-2</v>
      </c>
      <c r="N1694" s="20"/>
      <c r="O1694" s="20"/>
      <c r="S1694" s="192"/>
      <c r="Y1694" s="39"/>
      <c r="Z1694" s="39"/>
      <c r="AA1694" s="17"/>
      <c r="AC1694" s="142"/>
      <c r="AE1694" s="17"/>
      <c r="AG1694" s="66"/>
      <c r="AI1694" s="17"/>
      <c r="AK1694" s="18"/>
    </row>
    <row r="1695" spans="1:41" x14ac:dyDescent="0.25">
      <c r="A1695" s="180">
        <f>IF('##zz500##'!B1695&lt;&gt;"",'##zz500##'!B1695,"")</f>
        <v>41642</v>
      </c>
      <c r="B1695" s="192">
        <v>38002.43</v>
      </c>
      <c r="C1695" s="146">
        <f t="shared" si="72"/>
        <v>2.641263120568782E-3</v>
      </c>
      <c r="D1695" s="143">
        <f>IF('##zz500##'!K1695="","",IF('##zz500##'!K1695="yes",D1694,IF('##zz500##'!T1695&lt;&gt;0,D1694*(1+'##zz500##'!T1695),D1694*(1+C1695))))</f>
        <v>8.7055579182544864</v>
      </c>
      <c r="E1695" s="6">
        <f t="shared" si="70"/>
        <v>0</v>
      </c>
      <c r="F1695" s="17">
        <f>D1695/MAX(D$240:D1695)-1</f>
        <v>-9.379156735772054E-3</v>
      </c>
      <c r="G1695" s="66">
        <f>IF('##zz500##'!K1695="","",IF('##zz500##'!K1695="no",G1694*(1+E1695),IF('##zz500##'!T1695&lt;&gt;0,G1694*(1+'##zz500##'!T1695),G1694*(1+'##zz500##'!P1695))))</f>
        <v>34.914339844720637</v>
      </c>
      <c r="H1695" s="6">
        <f t="shared" si="71"/>
        <v>8.2019189787623237E-3</v>
      </c>
      <c r="I1695" s="17">
        <f>G1695/MAX(G$240:G1695)-1</f>
        <v>-2.170315411723478E-2</v>
      </c>
      <c r="N1695" s="20"/>
      <c r="O1695" s="20"/>
      <c r="S1695" s="192"/>
      <c r="Y1695" s="39"/>
      <c r="Z1695" s="39"/>
      <c r="AA1695" s="17"/>
      <c r="AC1695" s="142"/>
      <c r="AE1695" s="17"/>
      <c r="AG1695" s="66"/>
      <c r="AI1695" s="17"/>
      <c r="AK1695" s="18"/>
    </row>
    <row r="1696" spans="1:41" x14ac:dyDescent="0.25">
      <c r="A1696" s="180">
        <f>IF('##zz500##'!B1696&lt;&gt;"",'##zz500##'!B1696,"")</f>
        <v>41645</v>
      </c>
      <c r="B1696" s="192">
        <v>36908.97</v>
      </c>
      <c r="C1696" s="146">
        <f t="shared" si="72"/>
        <v>-2.8773423173202306E-2</v>
      </c>
      <c r="D1696" s="143">
        <f>IF('##zz500##'!K1696="","",IF('##zz500##'!K1696="yes",D1695,IF('##zz500##'!T1696&lt;&gt;0,D1695*(1+'##zz500##'!T1696),D1695*(1+C1696))))</f>
        <v>8.7055579182544864</v>
      </c>
      <c r="E1696" s="6">
        <f t="shared" si="70"/>
        <v>0</v>
      </c>
      <c r="F1696" s="17">
        <f>D1696/MAX(D$240:D1696)-1</f>
        <v>-9.379156735772054E-3</v>
      </c>
      <c r="G1696" s="66">
        <f>IF('##zz500##'!K1696="","",IF('##zz500##'!K1696="no",G1695*(1+E1696),IF('##zz500##'!T1696&lt;&gt;0,G1695*(1+'##zz500##'!T1696),G1695*(1+'##zz500##'!P1696))))</f>
        <v>35.878795054564272</v>
      </c>
      <c r="H1696" s="6">
        <f t="shared" si="71"/>
        <v>2.7623469730001737E-2</v>
      </c>
      <c r="I1696" s="17">
        <f>G1696/MAX(G$240:G1696)-1</f>
        <v>0</v>
      </c>
      <c r="N1696" s="20"/>
      <c r="O1696" s="20"/>
      <c r="S1696" s="192"/>
      <c r="Y1696" s="39"/>
      <c r="Z1696" s="39"/>
      <c r="AA1696" s="17"/>
      <c r="AC1696" s="142"/>
      <c r="AE1696" s="17"/>
      <c r="AG1696" s="66"/>
      <c r="AI1696" s="17"/>
      <c r="AK1696" s="18"/>
    </row>
    <row r="1697" spans="1:41" x14ac:dyDescent="0.25">
      <c r="A1697" s="180">
        <f>IF('##zz500##'!B1697&lt;&gt;"",'##zz500##'!B1697,"")</f>
        <v>41646</v>
      </c>
      <c r="B1697" s="192">
        <v>36772.86</v>
      </c>
      <c r="C1697" s="146">
        <f t="shared" si="72"/>
        <v>-3.6877214400726777E-3</v>
      </c>
      <c r="D1697" s="143">
        <f>IF('##zz500##'!K1697="","",IF('##zz500##'!K1697="yes",D1696,IF('##zz500##'!T1697&lt;&gt;0,D1696*(1+'##zz500##'!T1697),D1696*(1+C1697))))</f>
        <v>8.7055579182544864</v>
      </c>
      <c r="E1697" s="6">
        <f t="shared" si="70"/>
        <v>0</v>
      </c>
      <c r="F1697" s="17">
        <f>D1697/MAX(D$240:D1697)-1</f>
        <v>-9.379156735772054E-3</v>
      </c>
      <c r="G1697" s="66">
        <f>IF('##zz500##'!K1697="","",IF('##zz500##'!K1697="no",G1696*(1+E1697),IF('##zz500##'!T1697&lt;&gt;0,G1696*(1+'##zz500##'!T1697),G1696*(1+'##zz500##'!P1697))))</f>
        <v>35.658740249680854</v>
      </c>
      <c r="H1697" s="6">
        <f t="shared" si="71"/>
        <v>-6.1332830310705244E-3</v>
      </c>
      <c r="I1697" s="17">
        <f>G1697/MAX(G$240:G1697)-1</f>
        <v>-6.1332830310705244E-3</v>
      </c>
      <c r="N1697" s="20"/>
      <c r="O1697" s="20"/>
      <c r="S1697" s="192"/>
      <c r="Y1697" s="39"/>
      <c r="Z1697" s="39"/>
      <c r="AA1697" s="17"/>
      <c r="AC1697" s="142"/>
      <c r="AE1697" s="17"/>
      <c r="AG1697" s="66"/>
      <c r="AI1697" s="17"/>
      <c r="AK1697" s="18"/>
    </row>
    <row r="1698" spans="1:41" x14ac:dyDescent="0.25">
      <c r="A1698" s="180">
        <f>IF('##zz500##'!B1698&lt;&gt;"",'##zz500##'!B1698,"")</f>
        <v>41647</v>
      </c>
      <c r="B1698" s="192">
        <v>36761.85</v>
      </c>
      <c r="C1698" s="146">
        <f t="shared" si="72"/>
        <v>-2.9940559423446977E-4</v>
      </c>
      <c r="D1698" s="143">
        <f>IF('##zz500##'!K1698="","",IF('##zz500##'!K1698="yes",D1697,IF('##zz500##'!T1698&lt;&gt;0,D1697*(1+'##zz500##'!T1698),D1697*(1+C1698))))</f>
        <v>8.7055579182544864</v>
      </c>
      <c r="E1698" s="6">
        <f t="shared" si="70"/>
        <v>0</v>
      </c>
      <c r="F1698" s="17">
        <f>D1698/MAX(D$240:D1698)-1</f>
        <v>-9.379156735772054E-3</v>
      </c>
      <c r="G1698" s="66">
        <f>IF('##zz500##'!K1698="","",IF('##zz500##'!K1698="no",G1697*(1+E1698),IF('##zz500##'!T1698&lt;&gt;0,G1697*(1+'##zz500##'!T1698),G1697*(1+'##zz500##'!P1698))))</f>
        <v>35.615284962339196</v>
      </c>
      <c r="H1698" s="6">
        <f t="shared" si="71"/>
        <v>-1.2186433687052523E-3</v>
      </c>
      <c r="I1698" s="17">
        <f>G1698/MAX(G$240:G1698)-1</f>
        <v>-7.3444521150816122E-3</v>
      </c>
      <c r="N1698" s="20"/>
      <c r="O1698" s="20"/>
      <c r="S1698" s="192"/>
      <c r="Y1698" s="39"/>
      <c r="Z1698" s="39"/>
      <c r="AA1698" s="17"/>
      <c r="AC1698" s="142"/>
      <c r="AE1698" s="17"/>
      <c r="AG1698" s="66"/>
      <c r="AI1698" s="17"/>
      <c r="AK1698" s="18"/>
    </row>
    <row r="1699" spans="1:41" x14ac:dyDescent="0.25">
      <c r="A1699" s="180">
        <f>IF('##zz500##'!B1699&lt;&gt;"",'##zz500##'!B1699,"")</f>
        <v>41648</v>
      </c>
      <c r="B1699" s="192">
        <v>36089.72</v>
      </c>
      <c r="C1699" s="146">
        <f t="shared" si="72"/>
        <v>-1.8283356251113547E-2</v>
      </c>
      <c r="D1699" s="143">
        <f>IF('##zz500##'!K1699="","",IF('##zz500##'!K1699="yes",D1698,IF('##zz500##'!T1699&lt;&gt;0,D1698*(1+'##zz500##'!T1699),D1698*(1+C1699))))</f>
        <v>8.7055579182544864</v>
      </c>
      <c r="E1699" s="6">
        <f t="shared" si="70"/>
        <v>0</v>
      </c>
      <c r="F1699" s="17">
        <f>D1699/MAX(D$240:D1699)-1</f>
        <v>-9.379156735772054E-3</v>
      </c>
      <c r="G1699" s="66">
        <f>IF('##zz500##'!K1699="","",IF('##zz500##'!K1699="no",G1698*(1+E1699),IF('##zz500##'!T1699&lt;&gt;0,G1698*(1+'##zz500##'!T1699),G1698*(1+'##zz500##'!P1699))))</f>
        <v>36.017244422230718</v>
      </c>
      <c r="H1699" s="6">
        <f t="shared" si="71"/>
        <v>1.1286150323283062E-2</v>
      </c>
      <c r="I1699" s="17">
        <f>G1699/MAX(G$240:G1699)-1</f>
        <v>0</v>
      </c>
      <c r="N1699" s="20"/>
      <c r="O1699" s="20"/>
      <c r="S1699" s="192"/>
      <c r="Y1699" s="39"/>
      <c r="Z1699" s="39"/>
      <c r="AA1699" s="17"/>
      <c r="AC1699" s="142"/>
      <c r="AE1699" s="17"/>
      <c r="AG1699" s="66"/>
      <c r="AI1699" s="17"/>
      <c r="AK1699" s="18"/>
    </row>
    <row r="1700" spans="1:41" x14ac:dyDescent="0.25">
      <c r="A1700" s="180">
        <f>IF('##zz500##'!B1700&lt;&gt;"",'##zz500##'!B1700,"")</f>
        <v>41649</v>
      </c>
      <c r="B1700" s="192">
        <v>35021.08</v>
      </c>
      <c r="C1700" s="146">
        <f t="shared" si="72"/>
        <v>-2.9610648129162476E-2</v>
      </c>
      <c r="D1700" s="143">
        <f>IF('##zz500##'!K1700="","",IF('##zz500##'!K1700="yes",D1699,IF('##zz500##'!T1700&lt;&gt;0,D1699*(1+'##zz500##'!T1700),D1699*(1+C1700))))</f>
        <v>8.7055579182544864</v>
      </c>
      <c r="E1700" s="6">
        <f t="shared" si="70"/>
        <v>0</v>
      </c>
      <c r="F1700" s="17">
        <f>D1700/MAX(D$240:D1700)-1</f>
        <v>-9.379156735772054E-3</v>
      </c>
      <c r="G1700" s="66">
        <f>IF('##zz500##'!K1700="","",IF('##zz500##'!K1700="no",G1699*(1+E1700),IF('##zz500##'!T1700&lt;&gt;0,G1699*(1+'##zz500##'!T1700),G1699*(1+'##zz500##'!P1700))))</f>
        <v>36.673951393950055</v>
      </c>
      <c r="H1700" s="6">
        <f t="shared" si="71"/>
        <v>1.8233126444120895E-2</v>
      </c>
      <c r="I1700" s="17">
        <f>G1700/MAX(G$240:G1700)-1</f>
        <v>0</v>
      </c>
      <c r="N1700" s="20"/>
      <c r="O1700" s="20"/>
      <c r="S1700" s="192"/>
      <c r="Y1700" s="39"/>
      <c r="Z1700" s="39"/>
      <c r="AA1700" s="17"/>
      <c r="AC1700" s="142"/>
      <c r="AE1700" s="17"/>
      <c r="AG1700" s="66"/>
      <c r="AI1700" s="17"/>
      <c r="AK1700" s="18"/>
    </row>
    <row r="1701" spans="1:41" x14ac:dyDescent="0.25">
      <c r="A1701" s="180">
        <f>IF('##zz500##'!B1701&lt;&gt;"",'##zz500##'!B1701,"")</f>
        <v>41652</v>
      </c>
      <c r="B1701" s="192">
        <v>35085.839999999997</v>
      </c>
      <c r="C1701" s="146">
        <f t="shared" si="72"/>
        <v>1.8491719844160315E-3</v>
      </c>
      <c r="D1701" s="143">
        <f>IF('##zz500##'!K1701="","",IF('##zz500##'!K1701="yes",D1700,IF('##zz500##'!T1701&lt;&gt;0,D1700*(1+'##zz500##'!T1701),D1700*(1+C1701))))</f>
        <v>8.7055579182544864</v>
      </c>
      <c r="E1701" s="6">
        <f t="shared" si="70"/>
        <v>0</v>
      </c>
      <c r="F1701" s="17">
        <f>D1701/MAX(D$240:D1701)-1</f>
        <v>-9.379156735772054E-3</v>
      </c>
      <c r="G1701" s="66">
        <f>IF('##zz500##'!K1701="","",IF('##zz500##'!K1701="no",G1700*(1+E1701),IF('##zz500##'!T1701&lt;&gt;0,G1700*(1+'##zz500##'!T1701),G1700*(1+'##zz500##'!P1701))))</f>
        <v>36.841825862455664</v>
      </c>
      <c r="H1701" s="6">
        <f t="shared" si="71"/>
        <v>4.5774851665780769E-3</v>
      </c>
      <c r="I1701" s="17">
        <f>G1701/MAX(G$240:G1701)-1</f>
        <v>0</v>
      </c>
      <c r="N1701" s="20"/>
      <c r="O1701" s="20"/>
      <c r="S1701" s="192"/>
      <c r="Y1701" s="39"/>
      <c r="Z1701" s="39"/>
      <c r="AA1701" s="17"/>
      <c r="AC1701" s="142"/>
      <c r="AE1701" s="17"/>
      <c r="AG1701" s="66"/>
      <c r="AI1701" s="17"/>
      <c r="AK1701" s="18"/>
    </row>
    <row r="1702" spans="1:41" x14ac:dyDescent="0.25">
      <c r="A1702" s="180">
        <f>IF('##zz500##'!B1702&lt;&gt;"",'##zz500##'!B1702,"")</f>
        <v>41653</v>
      </c>
      <c r="B1702" s="192">
        <v>36044.31</v>
      </c>
      <c r="C1702" s="146">
        <f t="shared" si="72"/>
        <v>2.7317858144482177E-2</v>
      </c>
      <c r="D1702" s="143">
        <f>IF('##zz500##'!K1702="","",IF('##zz500##'!K1702="yes",D1701,IF('##zz500##'!T1702&lt;&gt;0,D1701*(1+'##zz500##'!T1702),D1701*(1+C1702))))</f>
        <v>8.7055579182544864</v>
      </c>
      <c r="E1702" s="6">
        <f t="shared" si="70"/>
        <v>0</v>
      </c>
      <c r="F1702" s="17">
        <f>D1702/MAX(D$240:D1702)-1</f>
        <v>-9.379156735772054E-3</v>
      </c>
      <c r="G1702" s="66">
        <f>IF('##zz500##'!K1702="","",IF('##zz500##'!K1702="no",G1701*(1+E1702),IF('##zz500##'!T1702&lt;&gt;0,G1701*(1+'##zz500##'!T1702),G1701*(1+'##zz500##'!P1702))))</f>
        <v>36.112439267856459</v>
      </c>
      <c r="H1702" s="6">
        <f t="shared" si="71"/>
        <v>-1.9797786280253304E-2</v>
      </c>
      <c r="I1702" s="17">
        <f>G1702/MAX(G$240:G1702)-1</f>
        <v>-1.9797786280253304E-2</v>
      </c>
      <c r="N1702" s="20"/>
      <c r="O1702" s="20"/>
      <c r="S1702" s="192"/>
      <c r="Y1702" s="39"/>
      <c r="Z1702" s="39"/>
      <c r="AA1702" s="17"/>
      <c r="AC1702" s="142"/>
      <c r="AE1702" s="17"/>
      <c r="AG1702" s="66"/>
      <c r="AI1702" s="17"/>
      <c r="AK1702" s="18"/>
    </row>
    <row r="1703" spans="1:41" x14ac:dyDescent="0.25">
      <c r="A1703" s="180">
        <f>IF('##zz500##'!B1703&lt;&gt;"",'##zz500##'!B1703,"")</f>
        <v>41654</v>
      </c>
      <c r="B1703" s="192">
        <v>36357.01</v>
      </c>
      <c r="C1703" s="146">
        <f t="shared" si="72"/>
        <v>8.6754330988720874E-3</v>
      </c>
      <c r="D1703" s="143">
        <f>IF('##zz500##'!K1703="","",IF('##zz500##'!K1703="yes",D1702,IF('##zz500##'!T1703&lt;&gt;0,D1702*(1+'##zz500##'!T1703),D1702*(1+C1703))))</f>
        <v>8.7055579182544864</v>
      </c>
      <c r="E1703" s="6">
        <f t="shared" si="70"/>
        <v>0</v>
      </c>
      <c r="F1703" s="17">
        <f>D1703/MAX(D$240:D1703)-1</f>
        <v>-9.379156735772054E-3</v>
      </c>
      <c r="G1703" s="66">
        <f>IF('##zz500##'!K1703="","",IF('##zz500##'!K1703="no",G1702*(1+E1703),IF('##zz500##'!T1703&lt;&gt;0,G1702*(1+'##zz500##'!T1703),G1702*(1+'##zz500##'!P1703))))</f>
        <v>35.871168766358736</v>
      </c>
      <c r="H1703" s="6">
        <f t="shared" si="71"/>
        <v>-6.6810912358522545E-3</v>
      </c>
      <c r="I1703" s="17">
        <f>G1703/MAX(G$240:G1703)-1</f>
        <v>-2.6346606699699238E-2</v>
      </c>
      <c r="N1703" s="20"/>
      <c r="O1703" s="20"/>
      <c r="S1703" s="192"/>
      <c r="Y1703" s="39"/>
      <c r="Z1703" s="39"/>
      <c r="AA1703" s="17"/>
      <c r="AC1703" s="142"/>
      <c r="AE1703" s="17"/>
      <c r="AG1703" s="66"/>
      <c r="AI1703" s="17"/>
      <c r="AK1703" s="18"/>
    </row>
    <row r="1704" spans="1:41" x14ac:dyDescent="0.25">
      <c r="A1704" s="180">
        <f>IF('##zz500##'!B1704&lt;&gt;"",'##zz500##'!B1704,"")</f>
        <v>41655</v>
      </c>
      <c r="B1704" s="192">
        <v>36470.33</v>
      </c>
      <c r="C1704" s="146">
        <f t="shared" si="72"/>
        <v>3.1168679712660907E-3</v>
      </c>
      <c r="D1704" s="143">
        <f>IF('##zz500##'!K1704="","",IF('##zz500##'!K1704="yes",D1703,IF('##zz500##'!T1704&lt;&gt;0,D1703*(1+'##zz500##'!T1704),D1703*(1+C1704))))</f>
        <v>8.7055579182544864</v>
      </c>
      <c r="E1704" s="6">
        <f t="shared" si="70"/>
        <v>0</v>
      </c>
      <c r="F1704" s="17">
        <f>D1704/MAX(D$240:D1704)-1</f>
        <v>-9.379156735772054E-3</v>
      </c>
      <c r="G1704" s="66">
        <f>IF('##zz500##'!K1704="","",IF('##zz500##'!K1704="no",G1703*(1+E1704),IF('##zz500##'!T1704&lt;&gt;0,G1703*(1+'##zz500##'!T1704),G1703*(1+'##zz500##'!P1704))))</f>
        <v>35.811482478546402</v>
      </c>
      <c r="H1704" s="6">
        <f t="shared" si="71"/>
        <v>-1.6639069722286237E-3</v>
      </c>
      <c r="I1704" s="17">
        <f>G1704/MAX(G$240:G1704)-1</f>
        <v>-2.7966675369345717E-2</v>
      </c>
      <c r="N1704" s="20"/>
      <c r="O1704" s="20"/>
      <c r="S1704" s="192"/>
      <c r="Y1704" s="39"/>
      <c r="Z1704" s="39"/>
      <c r="AA1704" s="17"/>
      <c r="AC1704" s="142"/>
      <c r="AE1704" s="17"/>
      <c r="AG1704" s="66"/>
      <c r="AI1704" s="17"/>
      <c r="AK1704" s="18"/>
    </row>
    <row r="1705" spans="1:41" x14ac:dyDescent="0.25">
      <c r="A1705" s="180">
        <f>IF('##zz500##'!B1705&lt;&gt;"",'##zz500##'!B1705,"")</f>
        <v>41656</v>
      </c>
      <c r="B1705" s="192">
        <v>36383.769999999997</v>
      </c>
      <c r="C1705" s="146">
        <f t="shared" si="72"/>
        <v>-2.3734361602980591E-3</v>
      </c>
      <c r="D1705" s="143">
        <f>IF('##zz500##'!K1705="","",IF('##zz500##'!K1705="yes",D1704,IF('##zz500##'!T1705&lt;&gt;0,D1704*(1+'##zz500##'!T1705),D1704*(1+C1705))))</f>
        <v>8.7055579182544864</v>
      </c>
      <c r="E1705" s="6">
        <f t="shared" si="70"/>
        <v>0</v>
      </c>
      <c r="F1705" s="17">
        <f>D1705/MAX(D$240:D1705)-1</f>
        <v>-9.379156735772054E-3</v>
      </c>
      <c r="G1705" s="66">
        <f>IF('##zz500##'!K1705="","",IF('##zz500##'!K1705="no",G1704*(1+E1705),IF('##zz500##'!T1705&lt;&gt;0,G1704*(1+'##zz500##'!T1705),G1704*(1+'##zz500##'!P1705))))</f>
        <v>36.220185236869106</v>
      </c>
      <c r="H1705" s="6">
        <f t="shared" si="71"/>
        <v>1.1412617686730631E-2</v>
      </c>
      <c r="I1705" s="17">
        <f>G1705/MAX(G$240:G1705)-1</f>
        <v>-1.6873230656574312E-2</v>
      </c>
      <c r="N1705" s="20"/>
      <c r="O1705" s="20"/>
      <c r="S1705" s="192"/>
      <c r="Y1705" s="39"/>
      <c r="Z1705" s="39"/>
      <c r="AA1705" s="17"/>
      <c r="AC1705" s="142"/>
      <c r="AE1705" s="17"/>
      <c r="AG1705" s="66"/>
      <c r="AI1705" s="17"/>
      <c r="AK1705" s="18"/>
    </row>
    <row r="1706" spans="1:41" x14ac:dyDescent="0.25">
      <c r="A1706" s="180">
        <f>IF('##zz500##'!B1706&lt;&gt;"",'##zz500##'!B1706,"")</f>
        <v>41659</v>
      </c>
      <c r="B1706" s="192">
        <v>36268.83</v>
      </c>
      <c r="C1706" s="146">
        <f t="shared" si="72"/>
        <v>-3.1591008848174118E-3</v>
      </c>
      <c r="D1706" s="143">
        <f>IF('##zz500##'!K1706="","",IF('##zz500##'!K1706="yes",D1705,IF('##zz500##'!T1706&lt;&gt;0,D1705*(1+'##zz500##'!T1706),D1705*(1+C1706))))</f>
        <v>8.7055579182544864</v>
      </c>
      <c r="E1706" s="6">
        <f t="shared" si="70"/>
        <v>0</v>
      </c>
      <c r="F1706" s="17">
        <f>D1706/MAX(D$240:D1706)-1</f>
        <v>-9.379156735772054E-3</v>
      </c>
      <c r="G1706" s="66">
        <f>IF('##zz500##'!K1706="","",IF('##zz500##'!K1706="no",G1705*(1+E1706),IF('##zz500##'!T1706&lt;&gt;0,G1705*(1+'##zz500##'!T1706),G1705*(1+'##zz500##'!P1706))))</f>
        <v>36.494308569548622</v>
      </c>
      <c r="H1706" s="6">
        <f t="shared" si="71"/>
        <v>7.5682476742411353E-3</v>
      </c>
      <c r="I1706" s="17">
        <f>G1706/MAX(G$240:G1706)-1</f>
        <v>-9.4326837710067002E-3</v>
      </c>
      <c r="N1706" s="20"/>
      <c r="O1706" s="20"/>
      <c r="S1706" s="192"/>
      <c r="Y1706" s="39"/>
      <c r="Z1706" s="39"/>
      <c r="AA1706" s="17"/>
      <c r="AC1706" s="142"/>
      <c r="AE1706" s="17"/>
      <c r="AG1706" s="66"/>
      <c r="AI1706" s="17"/>
      <c r="AK1706" s="18"/>
    </row>
    <row r="1707" spans="1:41" x14ac:dyDescent="0.25">
      <c r="A1707" s="180">
        <f>IF('##zz500##'!B1707&lt;&gt;"",'##zz500##'!B1707,"")</f>
        <v>41660</v>
      </c>
      <c r="B1707" s="192">
        <v>36558.86</v>
      </c>
      <c r="C1707" s="146">
        <f t="shared" si="72"/>
        <v>7.9966737278263089E-3</v>
      </c>
      <c r="D1707" s="143">
        <f>IF('##zz500##'!K1707="","",IF('##zz500##'!K1707="yes",D1706,IF('##zz500##'!T1707&lt;&gt;0,D1706*(1+'##zz500##'!T1707),D1706*(1+C1707))))</f>
        <v>8.7055579182544864</v>
      </c>
      <c r="E1707" s="6">
        <f t="shared" si="70"/>
        <v>0</v>
      </c>
      <c r="F1707" s="17">
        <f>D1707/MAX(D$240:D1707)-1</f>
        <v>-9.379156735772054E-3</v>
      </c>
      <c r="G1707" s="66">
        <f>IF('##zz500##'!K1707="","",IF('##zz500##'!K1707="no",G1706*(1+E1707),IF('##zz500##'!T1707&lt;&gt;0,G1706*(1+'##zz500##'!T1707),G1706*(1+'##zz500##'!P1707))))</f>
        <v>35.93369426826866</v>
      </c>
      <c r="H1707" s="6">
        <f t="shared" si="71"/>
        <v>-1.5361691267874789E-2</v>
      </c>
      <c r="I1707" s="17">
        <f>G1707/MAX(G$240:G1707)-1</f>
        <v>-2.4649473062963834E-2</v>
      </c>
      <c r="N1707" s="20"/>
      <c r="O1707" s="20"/>
      <c r="S1707" s="192"/>
      <c r="Y1707" s="39"/>
      <c r="Z1707" s="39"/>
      <c r="AA1707" s="17"/>
      <c r="AC1707" s="142"/>
      <c r="AE1707" s="17"/>
      <c r="AG1707" s="66"/>
      <c r="AI1707" s="17"/>
      <c r="AK1707" s="18"/>
    </row>
    <row r="1708" spans="1:41" x14ac:dyDescent="0.25">
      <c r="A1708" s="180">
        <f>IF('##zz500##'!B1708&lt;&gt;"",'##zz500##'!B1708,"")</f>
        <v>41661</v>
      </c>
      <c r="B1708" s="192">
        <v>37238.22</v>
      </c>
      <c r="C1708" s="146">
        <f t="shared" si="72"/>
        <v>1.8582636329469882E-2</v>
      </c>
      <c r="D1708" s="143">
        <f>IF('##zz500##'!K1708="","",IF('##zz500##'!K1708="yes",D1707,IF('##zz500##'!T1708&lt;&gt;0,D1707*(1+'##zz500##'!T1708),D1707*(1+C1708))))</f>
        <v>8.7055579182544864</v>
      </c>
      <c r="E1708" s="6">
        <f t="shared" si="70"/>
        <v>0</v>
      </c>
      <c r="F1708" s="17">
        <f>D1708/MAX(D$240:D1708)-1</f>
        <v>-9.379156735772054E-3</v>
      </c>
      <c r="G1708" s="66">
        <f>IF('##zz500##'!K1708="","",IF('##zz500##'!K1708="no",G1707*(1+E1708),IF('##zz500##'!T1708&lt;&gt;0,G1707*(1+'##zz500##'!T1708),G1707*(1+'##zz500##'!P1708))))</f>
        <v>34.972933541166</v>
      </c>
      <c r="H1708" s="6">
        <f t="shared" si="71"/>
        <v>-2.6737042952777124E-2</v>
      </c>
      <c r="I1708" s="17">
        <f>G1708/MAX(G$240:G1708)-1</f>
        <v>-5.0727461995693113E-2</v>
      </c>
      <c r="N1708" s="20"/>
      <c r="O1708" s="20"/>
      <c r="S1708" s="192"/>
      <c r="Y1708" s="39"/>
      <c r="Z1708" s="39"/>
      <c r="AA1708" s="17"/>
      <c r="AC1708" s="142"/>
      <c r="AE1708" s="17"/>
      <c r="AF1708" s="14"/>
      <c r="AG1708" s="66"/>
      <c r="AI1708" s="17"/>
      <c r="AJ1708" s="14"/>
      <c r="AK1708" s="18"/>
    </row>
    <row r="1709" spans="1:41" x14ac:dyDescent="0.25">
      <c r="A1709" s="180">
        <f>IF('##zz500##'!B1709&lt;&gt;"",'##zz500##'!B1709,"")</f>
        <v>41662</v>
      </c>
      <c r="B1709" s="192">
        <v>37394.9</v>
      </c>
      <c r="C1709" s="146">
        <f t="shared" si="72"/>
        <v>4.2075050848295881E-3</v>
      </c>
      <c r="D1709" s="143">
        <f>IF('##zz500##'!K1709="","",IF('##zz500##'!K1709="yes",D1708,IF('##zz500##'!T1709&lt;&gt;0,D1708*(1+'##zz500##'!T1709),D1708*(1+C1709))))</f>
        <v>8.7055579182544864</v>
      </c>
      <c r="E1709" s="6">
        <f t="shared" si="70"/>
        <v>0</v>
      </c>
      <c r="F1709" s="17">
        <f>D1709/MAX(D$240:D1709)-1</f>
        <v>-9.379156735772054E-3</v>
      </c>
      <c r="G1709" s="66">
        <f>IF('##zz500##'!K1709="","",IF('##zz500##'!K1709="no",G1708*(1+E1709),IF('##zz500##'!T1709&lt;&gt;0,G1708*(1+'##zz500##'!T1709),G1708*(1+'##zz500##'!P1709))))</f>
        <v>34.946998486887146</v>
      </c>
      <c r="H1709" s="6">
        <f t="shared" si="71"/>
        <v>-7.4157503111160761E-4</v>
      </c>
      <c r="I1709" s="17">
        <f>G1709/MAX(G$240:G1709)-1</f>
        <v>-5.1431418807597051E-2</v>
      </c>
      <c r="N1709" s="20"/>
      <c r="O1709" s="20"/>
      <c r="S1709" s="192"/>
      <c r="Y1709" s="39"/>
      <c r="Z1709" s="39"/>
      <c r="AA1709" s="17"/>
      <c r="AC1709" s="142"/>
      <c r="AE1709" s="17"/>
      <c r="AG1709" s="66"/>
      <c r="AI1709" s="17"/>
      <c r="AK1709" s="18"/>
    </row>
    <row r="1710" spans="1:41" s="11" customFormat="1" x14ac:dyDescent="0.25">
      <c r="A1710" s="180">
        <f>IF('##zz500##'!B1710&lt;&gt;"",'##zz500##'!B1710,"")</f>
        <v>41663</v>
      </c>
      <c r="B1710" s="192">
        <v>37834.769999999997</v>
      </c>
      <c r="C1710" s="146">
        <f t="shared" si="72"/>
        <v>1.176283396933786E-2</v>
      </c>
      <c r="D1710" s="143">
        <f>IF('##zz500##'!K1710="","",IF('##zz500##'!K1710="yes",D1709,IF('##zz500##'!T1710&lt;&gt;0,D1709*(1+'##zz500##'!T1710),D1709*(1+C1710))))</f>
        <v>8.8079599506573683</v>
      </c>
      <c r="E1710" s="14">
        <f t="shared" si="70"/>
        <v>1.176283396933786E-2</v>
      </c>
      <c r="F1710" s="14">
        <f>D1710/MAX(D$240:D1710)-1</f>
        <v>0</v>
      </c>
      <c r="G1710" s="66">
        <f>IF('##zz500##'!K1710="","",IF('##zz500##'!K1710="no",G1709*(1+E1710),IF('##zz500##'!T1710&lt;&gt;0,G1709*(1+'##zz500##'!T1710),G1709*(1+'##zz500##'!P1710))))</f>
        <v>35.358074227815102</v>
      </c>
      <c r="H1710" s="14">
        <f t="shared" si="71"/>
        <v>1.176283396933786E-2</v>
      </c>
      <c r="I1710" s="14">
        <f>G1710/MAX(G$240:G1710)-1</f>
        <v>-4.0273564078500468E-2</v>
      </c>
      <c r="J1710" s="24"/>
      <c r="K1710" s="24"/>
      <c r="L1710" s="24"/>
      <c r="M1710" s="24"/>
      <c r="N1710" s="40"/>
      <c r="O1710" s="40"/>
      <c r="P1710" s="59"/>
      <c r="Q1710" s="41"/>
      <c r="R1710" s="14"/>
      <c r="S1710" s="192"/>
      <c r="T1710" s="21"/>
      <c r="U1710" s="24"/>
      <c r="V1710" s="14"/>
      <c r="W1710" s="14"/>
      <c r="X1710" s="88"/>
      <c r="Y1710" s="117"/>
      <c r="Z1710" s="117"/>
      <c r="AA1710" s="14"/>
      <c r="AB1710" s="14"/>
      <c r="AC1710" s="142"/>
      <c r="AD1710" s="14"/>
      <c r="AE1710" s="14"/>
      <c r="AF1710" s="14"/>
      <c r="AG1710" s="66"/>
      <c r="AH1710" s="14"/>
      <c r="AI1710" s="14"/>
      <c r="AJ1710" s="14"/>
      <c r="AK1710" s="21"/>
      <c r="AL1710" s="14"/>
      <c r="AM1710" s="13"/>
      <c r="AN1710" s="13"/>
      <c r="AO1710" s="13"/>
    </row>
    <row r="1711" spans="1:41" x14ac:dyDescent="0.25">
      <c r="A1711" s="180">
        <f>IF('##zz500##'!B1711&lt;&gt;"",'##zz500##'!B1711,"")</f>
        <v>41666</v>
      </c>
      <c r="B1711" s="192">
        <v>37904.65</v>
      </c>
      <c r="C1711" s="146">
        <f t="shared" si="72"/>
        <v>1.8469783217924807E-3</v>
      </c>
      <c r="D1711" s="143">
        <f>IF('##zz500##'!K1711="","",IF('##zz500##'!K1711="yes",D1710,IF('##zz500##'!T1711&lt;&gt;0,D1710*(1+'##zz500##'!T1711),D1710*(1+C1711))))</f>
        <v>8.8242280617454494</v>
      </c>
      <c r="E1711" s="6">
        <f t="shared" si="70"/>
        <v>1.8469783217924807E-3</v>
      </c>
      <c r="F1711" s="17">
        <f>D1711/MAX(D$240:D1711)-1</f>
        <v>0</v>
      </c>
      <c r="G1711" s="66">
        <f>IF('##zz500##'!K1711="","",IF('##zz500##'!K1711="no",G1710*(1+E1711),IF('##zz500##'!T1711&lt;&gt;0,G1710*(1+'##zz500##'!T1711),G1710*(1+'##zz500##'!P1711))))</f>
        <v>35.423379824414205</v>
      </c>
      <c r="H1711" s="6">
        <f t="shared" si="71"/>
        <v>1.8469783217924807E-3</v>
      </c>
      <c r="I1711" s="17">
        <f>G1711/MAX(G$240:G1711)-1</f>
        <v>-3.8500970156502223E-2</v>
      </c>
      <c r="N1711" s="20"/>
      <c r="O1711" s="20"/>
      <c r="S1711" s="192"/>
      <c r="U1711" s="193"/>
      <c r="Y1711" s="39"/>
      <c r="Z1711" s="39"/>
      <c r="AA1711" s="17"/>
      <c r="AC1711" s="142"/>
      <c r="AE1711" s="17"/>
      <c r="AG1711" s="66"/>
      <c r="AI1711" s="17"/>
      <c r="AK1711" s="18"/>
    </row>
    <row r="1712" spans="1:41" x14ac:dyDescent="0.25">
      <c r="A1712" s="180">
        <f>IF('##zz500##'!B1712&lt;&gt;"",'##zz500##'!B1712,"")</f>
        <v>41667</v>
      </c>
      <c r="B1712" s="192">
        <v>37718.199999999997</v>
      </c>
      <c r="C1712" s="146">
        <f t="shared" si="72"/>
        <v>-4.9189215571178169E-3</v>
      </c>
      <c r="D1712" s="143">
        <f>IF('##zz500##'!K1712="","",IF('##zz500##'!K1712="yes",D1711,IF('##zz500##'!T1712&lt;&gt;0,D1711*(1+'##zz500##'!T1712),D1711*(1+C1712))))</f>
        <v>8.7808223761076061</v>
      </c>
      <c r="E1712" s="6">
        <f t="shared" si="70"/>
        <v>-4.9189215571178169E-3</v>
      </c>
      <c r="F1712" s="17">
        <f>D1712/MAX(D$240:D1712)-1</f>
        <v>-4.9189215571178169E-3</v>
      </c>
      <c r="G1712" s="66">
        <f>IF('##zz500##'!K1712="","",IF('##zz500##'!K1712="no",G1711*(1+E1712),IF('##zz500##'!T1712&lt;&gt;0,G1711*(1+'##zz500##'!T1712),G1711*(1+'##zz500##'!P1712))))</f>
        <v>35.249134997769922</v>
      </c>
      <c r="H1712" s="6">
        <f t="shared" si="71"/>
        <v>-4.9189215571178169E-3</v>
      </c>
      <c r="I1712" s="17">
        <f>G1712/MAX(G$240:G1712)-1</f>
        <v>-4.3230508461547301E-2</v>
      </c>
      <c r="N1712" s="20"/>
      <c r="O1712" s="20"/>
      <c r="S1712" s="192"/>
      <c r="U1712" s="193"/>
      <c r="Y1712" s="39"/>
      <c r="Z1712" s="39"/>
      <c r="AA1712" s="17"/>
      <c r="AC1712" s="142"/>
      <c r="AE1712" s="17"/>
      <c r="AG1712" s="66"/>
      <c r="AI1712" s="17"/>
      <c r="AK1712" s="18"/>
    </row>
    <row r="1713" spans="1:41" x14ac:dyDescent="0.25">
      <c r="A1713" s="180">
        <f>IF('##zz500##'!B1713&lt;&gt;"",'##zz500##'!B1713,"")</f>
        <v>41668</v>
      </c>
      <c r="B1713" s="192">
        <v>38260.53</v>
      </c>
      <c r="C1713" s="146">
        <f t="shared" si="72"/>
        <v>1.4378469810330419E-2</v>
      </c>
      <c r="D1713" s="143">
        <f>IF('##zz500##'!K1713="","",IF('##zz500##'!K1713="yes",D1712,IF('##zz500##'!T1713&lt;&gt;0,D1712*(1+'##zz500##'!T1713),D1712*(1+C1713))))</f>
        <v>8.9070771655523426</v>
      </c>
      <c r="E1713" s="6">
        <f t="shared" si="70"/>
        <v>1.4378469810330419E-2</v>
      </c>
      <c r="F1713" s="17">
        <f>D1713/MAX(D$240:D1713)-1</f>
        <v>0</v>
      </c>
      <c r="G1713" s="66">
        <f>IF('##zz500##'!K1713="","",IF('##zz500##'!K1713="no",G1712*(1+E1713),IF('##zz500##'!T1713&lt;&gt;0,G1712*(1+'##zz500##'!T1713),G1712*(1+'##zz500##'!P1713))))</f>
        <v>35.755963621175617</v>
      </c>
      <c r="H1713" s="6">
        <f t="shared" si="71"/>
        <v>1.4378469810330419E-2</v>
      </c>
      <c r="I1713" s="17">
        <f>G1713/MAX(G$240:G1713)-1</f>
        <v>-2.9473627212016518E-2</v>
      </c>
      <c r="N1713" s="20"/>
      <c r="O1713" s="20"/>
      <c r="S1713" s="192"/>
      <c r="U1713" s="193"/>
      <c r="Y1713" s="39"/>
      <c r="Z1713" s="39"/>
      <c r="AA1713" s="17"/>
      <c r="AC1713" s="142"/>
      <c r="AE1713" s="17"/>
      <c r="AG1713" s="66"/>
      <c r="AI1713" s="17"/>
      <c r="AK1713" s="18"/>
    </row>
    <row r="1714" spans="1:41" x14ac:dyDescent="0.25">
      <c r="A1714" s="180">
        <f>IF('##zz500##'!B1714&lt;&gt;"",'##zz500##'!B1714,"")</f>
        <v>41669</v>
      </c>
      <c r="B1714" s="192">
        <v>38370.57</v>
      </c>
      <c r="C1714" s="146">
        <f t="shared" si="72"/>
        <v>2.8760709796753492E-3</v>
      </c>
      <c r="D1714" s="143">
        <f>IF('##zz500##'!K1714="","",IF('##zz500##'!K1714="yes",D1713,IF('##zz500##'!T1714&lt;&gt;0,D1713*(1+'##zz500##'!T1714),D1713*(1+C1714))))</f>
        <v>8.9326945517019158</v>
      </c>
      <c r="E1714" s="6">
        <f t="shared" ref="E1714:E1777" si="73">D1714/D1713-1</f>
        <v>2.8760709796753492E-3</v>
      </c>
      <c r="F1714" s="17">
        <f>D1714/MAX(D$240:D1714)-1</f>
        <v>0</v>
      </c>
      <c r="G1714" s="66">
        <f>IF('##zz500##'!K1714="","",IF('##zz500##'!K1714="no",G1713*(1+E1714),IF('##zz500##'!T1714&lt;&gt;0,G1713*(1+'##zz500##'!T1714),G1713*(1+'##zz500##'!P1714))))</f>
        <v>35.858800310496811</v>
      </c>
      <c r="H1714" s="6">
        <f t="shared" ref="H1714:H1777" si="74">G1714/G1713-1</f>
        <v>2.8760709796753492E-3</v>
      </c>
      <c r="I1714" s="17">
        <f>G1714/MAX(G$240:G1714)-1</f>
        <v>-2.6682324476231312E-2</v>
      </c>
      <c r="N1714" s="20"/>
      <c r="O1714" s="20"/>
      <c r="S1714" s="192"/>
      <c r="U1714" s="193"/>
      <c r="Y1714" s="39"/>
      <c r="Z1714" s="39"/>
      <c r="AA1714" s="17"/>
      <c r="AC1714" s="142"/>
      <c r="AE1714" s="17"/>
      <c r="AG1714" s="66"/>
      <c r="AI1714" s="17"/>
      <c r="AK1714" s="18"/>
    </row>
    <row r="1715" spans="1:41" x14ac:dyDescent="0.25">
      <c r="A1715" s="180">
        <f>IF('##zz500##'!B1715&lt;&gt;"",'##zz500##'!B1715,"")</f>
        <v>41677</v>
      </c>
      <c r="B1715" s="192">
        <v>39063.019999999997</v>
      </c>
      <c r="C1715" s="146">
        <f t="shared" si="72"/>
        <v>1.8046382944011397E-2</v>
      </c>
      <c r="D1715" s="143">
        <f>IF('##zz500##'!K1715="","",IF('##zz500##'!K1715="yes",D1714,IF('##zz500##'!T1715&lt;&gt;0,D1714*(1+'##zz500##'!T1715),D1714*(1+C1715))))</f>
        <v>9.0938973783038133</v>
      </c>
      <c r="E1715" s="6">
        <f t="shared" si="73"/>
        <v>1.8046382944011397E-2</v>
      </c>
      <c r="F1715" s="17">
        <f>D1715/MAX(D$240:D1715)-1</f>
        <v>0</v>
      </c>
      <c r="G1715" s="66">
        <f>IF('##zz500##'!K1715="","",IF('##zz500##'!K1715="no",G1714*(1+E1715),IF('##zz500##'!T1715&lt;&gt;0,G1714*(1+'##zz500##'!T1715),G1714*(1+'##zz500##'!P1715))))</f>
        <v>36.505921952812869</v>
      </c>
      <c r="H1715" s="6">
        <f t="shared" si="74"/>
        <v>1.8046382944011397E-2</v>
      </c>
      <c r="I1715" s="17">
        <f>G1715/MAX(G$240:G1715)-1</f>
        <v>-9.1174609775543924E-3</v>
      </c>
      <c r="N1715" s="20"/>
      <c r="O1715" s="20"/>
      <c r="S1715" s="192"/>
      <c r="U1715" s="193"/>
      <c r="Y1715" s="39"/>
      <c r="Z1715" s="39"/>
      <c r="AA1715" s="17"/>
      <c r="AC1715" s="142"/>
      <c r="AE1715" s="17"/>
      <c r="AG1715" s="66"/>
      <c r="AI1715" s="17"/>
      <c r="AK1715" s="18"/>
    </row>
    <row r="1716" spans="1:41" x14ac:dyDescent="0.25">
      <c r="A1716" s="180">
        <f>IF('##zz500##'!B1716&lt;&gt;"",'##zz500##'!B1716,"")</f>
        <v>41680</v>
      </c>
      <c r="B1716" s="192">
        <v>40051.199999999997</v>
      </c>
      <c r="C1716" s="146">
        <f t="shared" si="72"/>
        <v>2.5297071245387492E-2</v>
      </c>
      <c r="D1716" s="143">
        <f>IF('##zz500##'!K1716="","",IF('##zz500##'!K1716="yes",D1715,IF('##zz500##'!T1716&lt;&gt;0,D1715*(1+'##zz500##'!T1716),D1715*(1+C1716))))</f>
        <v>9.323946348181007</v>
      </c>
      <c r="E1716" s="6">
        <f t="shared" si="73"/>
        <v>2.5297071245387492E-2</v>
      </c>
      <c r="F1716" s="17">
        <f>D1716/MAX(D$240:D1716)-1</f>
        <v>0</v>
      </c>
      <c r="G1716" s="66">
        <f>IF('##zz500##'!K1716="","",IF('##zz500##'!K1716="no",G1715*(1+E1716),IF('##zz500##'!T1716&lt;&gt;0,G1715*(1+'##zz500##'!T1716),G1715*(1+'##zz500##'!P1716))))</f>
        <v>37.429414861331729</v>
      </c>
      <c r="H1716" s="6">
        <f t="shared" si="74"/>
        <v>2.5297071245387492E-2</v>
      </c>
      <c r="I1716" s="17">
        <f>G1716/MAX(G$240:G1716)-1</f>
        <v>0</v>
      </c>
      <c r="N1716" s="20"/>
      <c r="O1716" s="20"/>
      <c r="S1716" s="192"/>
      <c r="U1716" s="193"/>
      <c r="Y1716" s="39"/>
      <c r="Z1716" s="39"/>
      <c r="AA1716" s="17"/>
      <c r="AC1716" s="142"/>
      <c r="AE1716" s="17"/>
      <c r="AG1716" s="66"/>
      <c r="AI1716" s="17"/>
      <c r="AK1716" s="18"/>
    </row>
    <row r="1717" spans="1:41" x14ac:dyDescent="0.25">
      <c r="A1717" s="180">
        <f>IF('##zz500##'!B1717&lt;&gt;"",'##zz500##'!B1717,"")</f>
        <v>41681</v>
      </c>
      <c r="B1717" s="192">
        <v>40278.1</v>
      </c>
      <c r="C1717" s="146">
        <f t="shared" si="72"/>
        <v>5.6652484819430526E-3</v>
      </c>
      <c r="D1717" s="143">
        <f>IF('##zz500##'!K1717="","",IF('##zz500##'!K1717="yes",D1716,IF('##zz500##'!T1717&lt;&gt;0,D1716*(1+'##zz500##'!T1717),D1716*(1+C1717))))</f>
        <v>9.3767688210757587</v>
      </c>
      <c r="E1717" s="6">
        <f t="shared" si="73"/>
        <v>5.6652484819430526E-3</v>
      </c>
      <c r="F1717" s="17">
        <f>D1717/MAX(D$240:D1717)-1</f>
        <v>0</v>
      </c>
      <c r="G1717" s="66">
        <f>IF('##zz500##'!K1717="","",IF('##zz500##'!K1717="no",G1716*(1+E1717),IF('##zz500##'!T1717&lt;&gt;0,G1716*(1+'##zz500##'!T1717),G1716*(1+'##zz500##'!P1717))))</f>
        <v>37.641461797054909</v>
      </c>
      <c r="H1717" s="6">
        <f t="shared" si="74"/>
        <v>5.6652484819430526E-3</v>
      </c>
      <c r="I1717" s="17">
        <f>G1717/MAX(G$240:G1717)-1</f>
        <v>0</v>
      </c>
      <c r="N1717" s="20"/>
      <c r="O1717" s="20"/>
      <c r="S1717" s="192"/>
      <c r="U1717" s="193"/>
      <c r="Y1717" s="39"/>
      <c r="Z1717" s="39"/>
      <c r="AA1717" s="17"/>
      <c r="AC1717" s="142"/>
      <c r="AE1717" s="17"/>
      <c r="AG1717" s="66"/>
      <c r="AI1717" s="17"/>
      <c r="AK1717" s="18"/>
    </row>
    <row r="1718" spans="1:41" x14ac:dyDescent="0.25">
      <c r="A1718" s="180">
        <f>IF('##zz500##'!B1718&lt;&gt;"",'##zz500##'!B1718,"")</f>
        <v>41682</v>
      </c>
      <c r="B1718" s="192">
        <v>40737.050000000003</v>
      </c>
      <c r="C1718" s="146">
        <f t="shared" si="72"/>
        <v>1.1394529533419018E-2</v>
      </c>
      <c r="D1718" s="143">
        <f>IF('##zz500##'!K1718="","",IF('##zz500##'!K1718="yes",D1717,IF('##zz500##'!T1718&lt;&gt;0,D1717*(1+'##zz500##'!T1718),D1717*(1+C1718))))</f>
        <v>9.4836126903355495</v>
      </c>
      <c r="E1718" s="6">
        <f t="shared" si="73"/>
        <v>1.1394529533419018E-2</v>
      </c>
      <c r="F1718" s="17">
        <f>D1718/MAX(D$240:D1718)-1</f>
        <v>0</v>
      </c>
      <c r="G1718" s="66">
        <f>IF('##zz500##'!K1718="","",IF('##zz500##'!K1718="no",G1717*(1+E1718),IF('##zz500##'!T1718&lt;&gt;0,G1717*(1+'##zz500##'!T1718),G1717*(1+'##zz500##'!P1718))))</f>
        <v>38.070368545182518</v>
      </c>
      <c r="H1718" s="6">
        <f t="shared" si="74"/>
        <v>1.1394529533419018E-2</v>
      </c>
      <c r="I1718" s="17">
        <f>G1718/MAX(G$240:G1718)-1</f>
        <v>0</v>
      </c>
      <c r="N1718" s="20"/>
      <c r="O1718" s="20"/>
      <c r="S1718" s="192"/>
      <c r="U1718" s="193"/>
      <c r="Y1718" s="39"/>
      <c r="Z1718" s="39"/>
      <c r="AA1718" s="17"/>
      <c r="AC1718" s="142"/>
      <c r="AE1718" s="17"/>
      <c r="AG1718" s="66"/>
      <c r="AI1718" s="17"/>
      <c r="AK1718" s="18"/>
    </row>
    <row r="1719" spans="1:41" x14ac:dyDescent="0.25">
      <c r="A1719" s="180">
        <f>IF('##zz500##'!B1719&lt;&gt;"",'##zz500##'!B1719,"")</f>
        <v>41683</v>
      </c>
      <c r="B1719" s="192">
        <v>40391.54</v>
      </c>
      <c r="C1719" s="146">
        <f t="shared" si="72"/>
        <v>-8.4814683439277117E-3</v>
      </c>
      <c r="D1719" s="143">
        <f>IF('##zz500##'!K1719="","",IF('##zz500##'!K1719="yes",D1718,IF('##zz500##'!T1719&lt;&gt;0,D1718*(1+'##zz500##'!T1719),D1718*(1+C1719))))</f>
        <v>9.4836126903355495</v>
      </c>
      <c r="E1719" s="6">
        <f t="shared" si="73"/>
        <v>0</v>
      </c>
      <c r="F1719" s="17">
        <f>D1719/MAX(D$240:D1719)-1</f>
        <v>0</v>
      </c>
      <c r="G1719" s="66">
        <f>IF('##zz500##'!K1719="","",IF('##zz500##'!K1719="no",G1718*(1+E1719),IF('##zz500##'!T1719&lt;&gt;0,G1718*(1+'##zz500##'!T1719),G1718*(1+'##zz500##'!P1719))))</f>
        <v>38.633200306770014</v>
      </c>
      <c r="H1719" s="6">
        <f t="shared" si="74"/>
        <v>1.4783985106934683E-2</v>
      </c>
      <c r="I1719" s="17">
        <f>G1719/MAX(G$240:G1719)-1</f>
        <v>0</v>
      </c>
      <c r="N1719" s="20"/>
      <c r="O1719" s="20"/>
      <c r="S1719" s="192"/>
      <c r="U1719" s="193"/>
      <c r="Y1719" s="39"/>
      <c r="Z1719" s="39"/>
      <c r="AA1719" s="17"/>
      <c r="AC1719" s="142"/>
      <c r="AE1719" s="17"/>
      <c r="AG1719" s="66"/>
      <c r="AI1719" s="17"/>
      <c r="AK1719" s="18"/>
    </row>
    <row r="1720" spans="1:41" x14ac:dyDescent="0.25">
      <c r="A1720" s="180">
        <f>IF('##zz500##'!B1720&lt;&gt;"",'##zz500##'!B1720,"")</f>
        <v>41684</v>
      </c>
      <c r="B1720" s="192">
        <v>41290.239999999998</v>
      </c>
      <c r="C1720" s="146">
        <f t="shared" si="72"/>
        <v>2.2249708726134187E-2</v>
      </c>
      <c r="D1720" s="143">
        <f>IF('##zz500##'!K1720="","",IF('##zz500##'!K1720="yes",D1719,IF('##zz500##'!T1720&lt;&gt;0,D1719*(1+'##zz500##'!T1720),D1719*(1+C1720))))</f>
        <v>9.6946203103669859</v>
      </c>
      <c r="E1720" s="6">
        <f t="shared" si="73"/>
        <v>2.2249708726134187E-2</v>
      </c>
      <c r="F1720" s="17">
        <f>D1720/MAX(D$240:D1720)-1</f>
        <v>0</v>
      </c>
      <c r="G1720" s="66">
        <f>IF('##zz500##'!K1720="","",IF('##zz500##'!K1720="no",G1719*(1+E1720),IF('##zz500##'!T1720&lt;&gt;0,G1719*(1+'##zz500##'!T1720),G1719*(1+'##zz500##'!P1720))))</f>
        <v>39.492777760754045</v>
      </c>
      <c r="H1720" s="6">
        <f t="shared" si="74"/>
        <v>2.2249708726134187E-2</v>
      </c>
      <c r="I1720" s="17">
        <f>G1720/MAX(G$240:G1720)-1</f>
        <v>0</v>
      </c>
      <c r="N1720" s="20"/>
      <c r="O1720" s="20"/>
      <c r="S1720" s="192"/>
      <c r="U1720" s="193"/>
      <c r="Y1720" s="39"/>
      <c r="Z1720" s="39"/>
      <c r="AA1720" s="17"/>
      <c r="AC1720" s="142"/>
      <c r="AE1720" s="17"/>
      <c r="AG1720" s="66"/>
      <c r="AI1720" s="17"/>
      <c r="AK1720" s="18"/>
    </row>
    <row r="1721" spans="1:41" x14ac:dyDescent="0.25">
      <c r="A1721" s="180">
        <f>IF('##zz500##'!B1721&lt;&gt;"",'##zz500##'!B1721,"")</f>
        <v>41687</v>
      </c>
      <c r="B1721" s="192">
        <v>42098.97</v>
      </c>
      <c r="C1721" s="146">
        <f t="shared" si="72"/>
        <v>1.9586468860437689E-2</v>
      </c>
      <c r="D1721" s="143">
        <f>IF('##zz500##'!K1721="","",IF('##zz500##'!K1721="yes",D1720,IF('##zz500##'!T1721&lt;&gt;0,D1720*(1+'##zz500##'!T1721),D1720*(1+C1721))))</f>
        <v>9.8845036891897564</v>
      </c>
      <c r="E1721" s="6">
        <f t="shared" si="73"/>
        <v>1.9586468860437689E-2</v>
      </c>
      <c r="F1721" s="17">
        <f>D1721/MAX(D$240:D1721)-1</f>
        <v>0</v>
      </c>
      <c r="G1721" s="66">
        <f>IF('##zz500##'!K1721="","",IF('##zz500##'!K1721="no",G1720*(1+E1721),IF('##zz500##'!T1721&lt;&gt;0,G1720*(1+'##zz500##'!T1721),G1720*(1+'##zz500##'!P1721))))</f>
        <v>40.26630182257724</v>
      </c>
      <c r="H1721" s="6">
        <f t="shared" si="74"/>
        <v>1.9586468860437689E-2</v>
      </c>
      <c r="I1721" s="17">
        <f>G1721/MAX(G$240:G1721)-1</f>
        <v>0</v>
      </c>
      <c r="N1721" s="20"/>
      <c r="O1721" s="20"/>
      <c r="S1721" s="192"/>
      <c r="U1721" s="193"/>
      <c r="Y1721" s="39"/>
      <c r="Z1721" s="39"/>
      <c r="AA1721" s="17"/>
      <c r="AC1721" s="142"/>
      <c r="AE1721" s="17"/>
      <c r="AG1721" s="66"/>
      <c r="AI1721" s="17"/>
      <c r="AK1721" s="18"/>
    </row>
    <row r="1722" spans="1:41" x14ac:dyDescent="0.25">
      <c r="A1722" s="180">
        <f>IF('##zz500##'!B1722&lt;&gt;"",'##zz500##'!B1722,"")</f>
        <v>41688</v>
      </c>
      <c r="B1722" s="192">
        <v>42450.1</v>
      </c>
      <c r="C1722" s="146">
        <f t="shared" si="72"/>
        <v>8.3405841045516294E-3</v>
      </c>
      <c r="D1722" s="143">
        <f>IF('##zz500##'!K1722="","",IF('##zz500##'!K1722="yes",D1721,IF('##zz500##'!T1722&lt;&gt;0,D1721*(1+'##zz500##'!T1722),D1721*(1+C1722))))</f>
        <v>9.9669462235411945</v>
      </c>
      <c r="E1722" s="6">
        <f t="shared" si="73"/>
        <v>8.3405841045516294E-3</v>
      </c>
      <c r="F1722" s="17">
        <f>D1722/MAX(D$240:D1722)-1</f>
        <v>0</v>
      </c>
      <c r="G1722" s="66">
        <f>IF('##zz500##'!K1722="","",IF('##zz500##'!K1722="no",G1721*(1+E1722),IF('##zz500##'!T1722&lt;&gt;0,G1721*(1+'##zz500##'!T1722),G1721*(1+'##zz500##'!P1722))))</f>
        <v>40.602146299507709</v>
      </c>
      <c r="H1722" s="6">
        <f t="shared" si="74"/>
        <v>8.3405841045516294E-3</v>
      </c>
      <c r="I1722" s="17">
        <f>G1722/MAX(G$240:G1722)-1</f>
        <v>0</v>
      </c>
      <c r="N1722" s="20"/>
      <c r="O1722" s="20"/>
      <c r="S1722" s="192"/>
      <c r="U1722" s="193"/>
      <c r="Y1722" s="39"/>
      <c r="Z1722" s="39"/>
      <c r="AA1722" s="17"/>
      <c r="AC1722" s="142"/>
      <c r="AE1722" s="17"/>
      <c r="AG1722" s="66"/>
      <c r="AI1722" s="17"/>
      <c r="AK1722" s="18"/>
    </row>
    <row r="1723" spans="1:41" x14ac:dyDescent="0.25">
      <c r="A1723" s="180">
        <f>IF('##zz500##'!B1723&lt;&gt;"",'##zz500##'!B1723,"")</f>
        <v>41689</v>
      </c>
      <c r="B1723" s="192">
        <v>42570.42</v>
      </c>
      <c r="C1723" s="146">
        <f t="shared" si="72"/>
        <v>2.8343867270042011E-3</v>
      </c>
      <c r="D1723" s="143">
        <f>IF('##zz500##'!K1723="","",IF('##zz500##'!K1723="yes",D1722,IF('##zz500##'!T1723&lt;&gt;0,D1722*(1+'##zz500##'!T1723),D1722*(1+C1723))))</f>
        <v>9.9951964036259646</v>
      </c>
      <c r="E1723" s="6">
        <f t="shared" si="73"/>
        <v>2.8343867270042011E-3</v>
      </c>
      <c r="F1723" s="17">
        <f>D1723/MAX(D$240:D1723)-1</f>
        <v>0</v>
      </c>
      <c r="G1723" s="66">
        <f>IF('##zz500##'!K1723="","",IF('##zz500##'!K1723="no",G1722*(1+E1723),IF('##zz500##'!T1723&lt;&gt;0,G1722*(1+'##zz500##'!T1723),G1722*(1+'##zz500##'!P1723))))</f>
        <v>40.717228484066915</v>
      </c>
      <c r="H1723" s="6">
        <f t="shared" si="74"/>
        <v>2.8343867270042011E-3</v>
      </c>
      <c r="I1723" s="17">
        <f>G1723/MAX(G$240:G1723)-1</f>
        <v>0</v>
      </c>
      <c r="N1723" s="20"/>
      <c r="O1723" s="20"/>
      <c r="S1723" s="192"/>
      <c r="U1723" s="193"/>
      <c r="Y1723" s="39"/>
      <c r="Z1723" s="39"/>
      <c r="AA1723" s="17"/>
      <c r="AC1723" s="142"/>
      <c r="AE1723" s="17"/>
      <c r="AG1723" s="66"/>
      <c r="AI1723" s="17"/>
      <c r="AK1723" s="18"/>
    </row>
    <row r="1724" spans="1:41" x14ac:dyDescent="0.25">
      <c r="A1724" s="180">
        <f>IF('##zz500##'!B1724&lt;&gt;"",'##zz500##'!B1724,"")</f>
        <v>41690</v>
      </c>
      <c r="B1724" s="192">
        <v>41857.03</v>
      </c>
      <c r="C1724" s="146">
        <f t="shared" si="72"/>
        <v>-1.67578802370284E-2</v>
      </c>
      <c r="D1724" s="143">
        <f>IF('##zz500##'!K1724="","",IF('##zz500##'!K1724="yes",D1723,IF('##zz500##'!T1724&lt;&gt;0,D1723*(1+'##zz500##'!T1724),D1723*(1+C1724))))</f>
        <v>9.8276980993484244</v>
      </c>
      <c r="E1724" s="6">
        <f t="shared" si="73"/>
        <v>-1.6757880237028289E-2</v>
      </c>
      <c r="F1724" s="17">
        <f>D1724/MAX(D$240:D1724)-1</f>
        <v>-1.6757880237028289E-2</v>
      </c>
      <c r="G1724" s="66">
        <f>IF('##zz500##'!K1724="","",IF('##zz500##'!K1724="no",G1723*(1+E1724),IF('##zz500##'!T1724&lt;&gt;0,G1723*(1+'##zz500##'!T1724),G1723*(1+'##zz500##'!P1724))))</f>
        <v>40.034894045547205</v>
      </c>
      <c r="H1724" s="6">
        <f t="shared" si="74"/>
        <v>-1.6757880237028289E-2</v>
      </c>
      <c r="I1724" s="17">
        <f>G1724/MAX(G$240:G1724)-1</f>
        <v>-1.6757880237028289E-2</v>
      </c>
      <c r="N1724" s="20"/>
      <c r="O1724" s="20"/>
      <c r="S1724" s="192"/>
      <c r="U1724" s="193"/>
      <c r="Y1724" s="39"/>
      <c r="Z1724" s="39"/>
      <c r="AA1724" s="17"/>
      <c r="AC1724" s="142"/>
      <c r="AE1724" s="17"/>
      <c r="AG1724" s="66"/>
      <c r="AI1724" s="17"/>
      <c r="AK1724" s="18"/>
    </row>
    <row r="1725" spans="1:41" x14ac:dyDescent="0.25">
      <c r="A1725" s="180">
        <f>IF('##zz500##'!B1725&lt;&gt;"",'##zz500##'!B1725,"")</f>
        <v>41691</v>
      </c>
      <c r="B1725" s="192">
        <v>41476.51</v>
      </c>
      <c r="C1725" s="146">
        <f t="shared" si="72"/>
        <v>-9.0909460131307629E-3</v>
      </c>
      <c r="D1725" s="143">
        <f>IF('##zz500##'!K1725="","",IF('##zz500##'!K1725="yes",D1724,IF('##zz500##'!T1725&lt;&gt;0,D1724*(1+'##zz500##'!T1725),D1724*(1+C1725))))</f>
        <v>9.7383550264939007</v>
      </c>
      <c r="E1725" s="6">
        <f t="shared" si="73"/>
        <v>-9.0909460131306519E-3</v>
      </c>
      <c r="F1725" s="17">
        <f>D1725/MAX(D$240:D1725)-1</f>
        <v>-2.5696481265629734E-2</v>
      </c>
      <c r="G1725" s="66">
        <f>IF('##zz500##'!K1725="","",IF('##zz500##'!K1725="no",G1724*(1+E1725),IF('##zz500##'!T1725&lt;&gt;0,G1724*(1+'##zz500##'!T1725),G1724*(1+'##zz500##'!P1725))))</f>
        <v>39.670938985137731</v>
      </c>
      <c r="H1725" s="6">
        <f t="shared" si="74"/>
        <v>-9.0909460131306519E-3</v>
      </c>
      <c r="I1725" s="17">
        <f>G1725/MAX(G$240:G1725)-1</f>
        <v>-2.5696481265629512E-2</v>
      </c>
      <c r="N1725" s="20"/>
      <c r="O1725" s="20"/>
      <c r="S1725" s="192"/>
      <c r="U1725" s="193"/>
      <c r="Y1725" s="39"/>
      <c r="Z1725" s="39"/>
      <c r="AA1725" s="17"/>
      <c r="AC1725" s="142"/>
      <c r="AE1725" s="17"/>
      <c r="AG1725" s="66"/>
      <c r="AI1725" s="17"/>
      <c r="AK1725" s="18"/>
    </row>
    <row r="1726" spans="1:41" x14ac:dyDescent="0.25">
      <c r="A1726" s="180">
        <f>IF('##zz500##'!B1726&lt;&gt;"",'##zz500##'!B1726,"")</f>
        <v>41694</v>
      </c>
      <c r="B1726" s="192">
        <v>41744.1</v>
      </c>
      <c r="C1726" s="146">
        <f t="shared" si="72"/>
        <v>6.4516035703099384E-3</v>
      </c>
      <c r="D1726" s="143">
        <f>IF('##zz500##'!K1726="","",IF('##zz500##'!K1726="yes",D1725,IF('##zz500##'!T1726&lt;&gt;0,D1725*(1+'##zz500##'!T1726),D1725*(1+C1726))))</f>
        <v>9.8011830325517746</v>
      </c>
      <c r="E1726" s="6">
        <f t="shared" si="73"/>
        <v>6.4516035703099384E-3</v>
      </c>
      <c r="F1726" s="17">
        <f>D1726/MAX(D$240:D1726)-1</f>
        <v>-1.9410661205597535E-2</v>
      </c>
      <c r="G1726" s="66">
        <f>IF('##zz500##'!K1726="","",IF('##zz500##'!K1726="no",G1725*(1+E1726),IF('##zz500##'!T1726&lt;&gt;0,G1725*(1+'##zz500##'!T1726),G1725*(1+'##zz500##'!P1726))))</f>
        <v>39.926880156731791</v>
      </c>
      <c r="H1726" s="6">
        <f t="shared" si="74"/>
        <v>6.4516035703099384E-3</v>
      </c>
      <c r="I1726" s="17">
        <f>G1726/MAX(G$240:G1726)-1</f>
        <v>-1.9410661205597424E-2</v>
      </c>
      <c r="N1726" s="20"/>
      <c r="O1726" s="20"/>
      <c r="S1726" s="192"/>
      <c r="U1726" s="193"/>
      <c r="Y1726" s="39"/>
      <c r="Z1726" s="39"/>
      <c r="AA1726" s="17"/>
      <c r="AC1726" s="142"/>
      <c r="AE1726" s="17"/>
      <c r="AG1726" s="66"/>
      <c r="AI1726" s="17"/>
      <c r="AK1726" s="18"/>
    </row>
    <row r="1727" spans="1:41" s="11" customFormat="1" x14ac:dyDescent="0.25">
      <c r="A1727" s="180">
        <f>IF('##zz500##'!B1727&lt;&gt;"",'##zz500##'!B1727,"")</f>
        <v>41695</v>
      </c>
      <c r="B1727" s="192">
        <v>40894.07</v>
      </c>
      <c r="C1727" s="146">
        <f t="shared" si="72"/>
        <v>-2.0362877628215648E-2</v>
      </c>
      <c r="D1727" s="143">
        <f>IF('##zz500##'!K1727="","",IF('##zz500##'!K1727="yes",D1726,IF('##zz500##'!T1727&lt;&gt;0,D1726*(1+'##zz500##'!T1727),D1726*(1+C1727))))</f>
        <v>9.7024020675382072</v>
      </c>
      <c r="E1727" s="14">
        <f t="shared" si="73"/>
        <v>-1.0078473658281406E-2</v>
      </c>
      <c r="F1727" s="14">
        <f>D1727/MAX(D$240:D1727)-1</f>
        <v>-2.9293505026228406E-2</v>
      </c>
      <c r="G1727" s="66">
        <f>IF('##zz500##'!K1727="","",IF('##zz500##'!K1727="no",G1726*(1+E1727),IF('##zz500##'!T1727&lt;&gt;0,G1726*(1+'##zz500##'!T1727),G1726*(1+'##zz500##'!P1727))))</f>
        <v>39.524478146814808</v>
      </c>
      <c r="H1727" s="14">
        <f t="shared" si="74"/>
        <v>-1.0078473658281517E-2</v>
      </c>
      <c r="I1727" s="14">
        <f>G1727/MAX(G$240:G1727)-1</f>
        <v>-2.9293505026228517E-2</v>
      </c>
      <c r="J1727" s="24"/>
      <c r="K1727" s="24"/>
      <c r="L1727" s="24"/>
      <c r="M1727" s="24"/>
      <c r="N1727" s="40"/>
      <c r="O1727" s="40"/>
      <c r="P1727" s="59"/>
      <c r="Q1727" s="41"/>
      <c r="R1727" s="14"/>
      <c r="S1727" s="192"/>
      <c r="T1727" s="21"/>
      <c r="U1727" s="21"/>
      <c r="V1727" s="14"/>
      <c r="W1727" s="14"/>
      <c r="X1727" s="88"/>
      <c r="Y1727" s="117"/>
      <c r="Z1727" s="117"/>
      <c r="AA1727" s="14"/>
      <c r="AB1727" s="14"/>
      <c r="AC1727" s="142"/>
      <c r="AD1727" s="14"/>
      <c r="AE1727" s="14"/>
      <c r="AF1727" s="14"/>
      <c r="AG1727" s="66"/>
      <c r="AH1727" s="14"/>
      <c r="AI1727" s="14"/>
      <c r="AJ1727" s="14"/>
      <c r="AK1727" s="21"/>
      <c r="AL1727" s="14"/>
      <c r="AM1727" s="13"/>
      <c r="AN1727" s="13"/>
      <c r="AO1727" s="13"/>
    </row>
    <row r="1728" spans="1:41" x14ac:dyDescent="0.25">
      <c r="A1728" s="180">
        <f>IF('##zz500##'!B1728&lt;&gt;"",'##zz500##'!B1728,"")</f>
        <v>41696</v>
      </c>
      <c r="B1728" s="192">
        <v>41597.01</v>
      </c>
      <c r="C1728" s="146">
        <f t="shared" si="72"/>
        <v>1.7189289302825594E-2</v>
      </c>
      <c r="D1728" s="143">
        <f>IF('##zz500##'!K1728="","",IF('##zz500##'!K1728="yes",D1727,IF('##zz500##'!T1728&lt;&gt;0,D1727*(1+'##zz500##'!T1728),D1727*(1+C1728))))</f>
        <v>9.7024020675382072</v>
      </c>
      <c r="E1728" s="6">
        <f t="shared" si="73"/>
        <v>0</v>
      </c>
      <c r="F1728" s="17">
        <f>D1728/MAX(D$240:D1728)-1</f>
        <v>-2.9293505026228406E-2</v>
      </c>
      <c r="G1728" s="66">
        <f>IF('##zz500##'!K1728="","",IF('##zz500##'!K1728="no",G1727*(1+E1728),IF('##zz500##'!T1728&lt;&gt;0,G1727*(1+'##zz500##'!T1728),G1727*(1+'##zz500##'!P1728))))</f>
        <v>39.264669236180524</v>
      </c>
      <c r="H1728" s="6">
        <f t="shared" si="74"/>
        <v>-6.5733672603902615E-3</v>
      </c>
      <c r="I1728" s="17">
        <f>G1728/MAX(G$240:G1728)-1</f>
        <v>-3.5674315319737304E-2</v>
      </c>
      <c r="N1728" s="20"/>
      <c r="O1728" s="20"/>
      <c r="S1728" s="192"/>
      <c r="Y1728" s="39"/>
      <c r="Z1728" s="39"/>
      <c r="AA1728" s="17"/>
      <c r="AC1728" s="142"/>
      <c r="AE1728" s="17"/>
      <c r="AF1728" s="14"/>
      <c r="AG1728" s="66"/>
      <c r="AI1728" s="17"/>
      <c r="AJ1728" s="14"/>
      <c r="AK1728" s="18"/>
    </row>
    <row r="1729" spans="1:37" x14ac:dyDescent="0.25">
      <c r="A1729" s="180">
        <f>IF('##zz500##'!B1729&lt;&gt;"",'##zz500##'!B1729,"")</f>
        <v>41697</v>
      </c>
      <c r="B1729" s="192">
        <v>41296.46</v>
      </c>
      <c r="C1729" s="146">
        <f t="shared" si="72"/>
        <v>-7.2252789323079547E-3</v>
      </c>
      <c r="D1729" s="143">
        <f>IF('##zz500##'!K1729="","",IF('##zz500##'!K1729="yes",D1728,IF('##zz500##'!T1729&lt;&gt;0,D1728*(1+'##zz500##'!T1729),D1728*(1+C1729))))</f>
        <v>9.7024020675382072</v>
      </c>
      <c r="E1729" s="6">
        <f t="shared" si="73"/>
        <v>0</v>
      </c>
      <c r="F1729" s="17">
        <f>D1729/MAX(D$240:D1729)-1</f>
        <v>-2.9293505026228406E-2</v>
      </c>
      <c r="G1729" s="66">
        <f>IF('##zz500##'!K1729="","",IF('##zz500##'!K1729="no",G1728*(1+E1729),IF('##zz500##'!T1729&lt;&gt;0,G1728*(1+'##zz500##'!T1729),G1728*(1+'##zz500##'!P1729))))</f>
        <v>39.784097873367053</v>
      </c>
      <c r="H1729" s="6">
        <f t="shared" si="74"/>
        <v>1.3228906477273927E-2</v>
      </c>
      <c r="I1729" s="17">
        <f>G1729/MAX(G$240:G1729)-1</f>
        <v>-2.2917341023468873E-2</v>
      </c>
      <c r="N1729" s="20"/>
      <c r="O1729" s="20"/>
      <c r="S1729" s="192"/>
      <c r="Y1729" s="39"/>
      <c r="Z1729" s="39"/>
      <c r="AA1729" s="17"/>
      <c r="AC1729" s="142"/>
      <c r="AE1729" s="17"/>
      <c r="AG1729" s="66"/>
      <c r="AI1729" s="17"/>
      <c r="AK1729" s="18"/>
    </row>
    <row r="1730" spans="1:37" x14ac:dyDescent="0.25">
      <c r="A1730" s="180">
        <f>IF('##zz500##'!B1730&lt;&gt;"",'##zz500##'!B1730,"")</f>
        <v>41698</v>
      </c>
      <c r="B1730" s="192">
        <v>42264.3</v>
      </c>
      <c r="C1730" s="146">
        <f t="shared" si="72"/>
        <v>2.3436391400134537E-2</v>
      </c>
      <c r="D1730" s="143">
        <f>IF('##zz500##'!K1730="","",IF('##zz500##'!K1730="yes",D1729,IF('##zz500##'!T1730&lt;&gt;0,D1729*(1+'##zz500##'!T1730),D1729*(1+C1730))))</f>
        <v>9.7024020675382072</v>
      </c>
      <c r="E1730" s="6">
        <f t="shared" si="73"/>
        <v>0</v>
      </c>
      <c r="F1730" s="17">
        <f>D1730/MAX(D$240:D1730)-1</f>
        <v>-2.9293505026228406E-2</v>
      </c>
      <c r="G1730" s="66">
        <f>IF('##zz500##'!K1730="","",IF('##zz500##'!K1730="no",G1729*(1+E1730),IF('##zz500##'!T1730&lt;&gt;0,G1729*(1+'##zz500##'!T1730),G1729*(1+'##zz500##'!P1730))))</f>
        <v>39.367524224760231</v>
      </c>
      <c r="H1730" s="6">
        <f t="shared" si="74"/>
        <v>-1.0470858229154167E-2</v>
      </c>
      <c r="I1730" s="17">
        <f>G1730/MAX(G$240:G1730)-1</f>
        <v>-3.3148235023777173E-2</v>
      </c>
      <c r="N1730" s="20"/>
      <c r="O1730" s="20"/>
      <c r="S1730" s="192"/>
      <c r="Y1730" s="39"/>
      <c r="Z1730" s="39"/>
      <c r="AA1730" s="17"/>
      <c r="AC1730" s="142"/>
      <c r="AE1730" s="17"/>
      <c r="AG1730" s="66"/>
      <c r="AI1730" s="17"/>
      <c r="AK1730" s="18"/>
    </row>
    <row r="1731" spans="1:37" x14ac:dyDescent="0.25">
      <c r="A1731" s="180">
        <f>IF('##zz500##'!B1731&lt;&gt;"",'##zz500##'!B1731,"")</f>
        <v>41701</v>
      </c>
      <c r="B1731" s="192">
        <v>42822.39</v>
      </c>
      <c r="C1731" s="146">
        <f t="shared" si="72"/>
        <v>1.3204761465350101E-2</v>
      </c>
      <c r="D1731" s="143">
        <f>IF('##zz500##'!K1731="","",IF('##zz500##'!K1731="yes",D1730,IF('##zz500##'!T1731&lt;&gt;0,D1730*(1+'##zz500##'!T1731),D1730*(1+C1731))))</f>
        <v>9.7024020675382072</v>
      </c>
      <c r="E1731" s="6">
        <f t="shared" si="73"/>
        <v>0</v>
      </c>
      <c r="F1731" s="17">
        <f>D1731/MAX(D$240:D1731)-1</f>
        <v>-2.9293505026228406E-2</v>
      </c>
      <c r="G1731" s="66">
        <f>IF('##zz500##'!K1731="","",IF('##zz500##'!K1731="no",G1730*(1+E1731),IF('##zz500##'!T1731&lt;&gt;0,G1730*(1+'##zz500##'!T1731),G1730*(1+'##zz500##'!P1731))))</f>
        <v>38.546989976796638</v>
      </c>
      <c r="H1731" s="6">
        <f t="shared" si="74"/>
        <v>-2.0842922284849186E-2</v>
      </c>
      <c r="I1731" s="17">
        <f>G1731/MAX(G$240:G1731)-1</f>
        <v>-5.3300251222145767E-2</v>
      </c>
      <c r="N1731" s="20"/>
      <c r="O1731" s="20"/>
      <c r="S1731" s="192"/>
      <c r="Y1731" s="39"/>
      <c r="Z1731" s="39"/>
      <c r="AA1731" s="17"/>
      <c r="AC1731" s="142"/>
      <c r="AE1731" s="17"/>
      <c r="AG1731" s="66"/>
      <c r="AI1731" s="17"/>
      <c r="AK1731" s="18"/>
    </row>
    <row r="1732" spans="1:37" x14ac:dyDescent="0.25">
      <c r="A1732" s="180">
        <f>IF('##zz500##'!B1732&lt;&gt;"",'##zz500##'!B1732,"")</f>
        <v>41702</v>
      </c>
      <c r="B1732" s="192">
        <v>43197.72</v>
      </c>
      <c r="C1732" s="146">
        <f t="shared" ref="C1732:C1795" si="75">IF(AND(B1731&gt;0,B1732&gt;0),B1732/B1731-1,"")</f>
        <v>8.7648073823063388E-3</v>
      </c>
      <c r="D1732" s="143">
        <f>IF('##zz500##'!K1732="","",IF('##zz500##'!K1732="yes",D1731,IF('##zz500##'!T1732&lt;&gt;0,D1731*(1+'##zz500##'!T1732),D1731*(1+C1732))))</f>
        <v>9.7024020675382072</v>
      </c>
      <c r="E1732" s="6">
        <f t="shared" si="73"/>
        <v>0</v>
      </c>
      <c r="F1732" s="17">
        <f>D1732/MAX(D$240:D1732)-1</f>
        <v>-2.9293505026228406E-2</v>
      </c>
      <c r="G1732" s="66">
        <f>IF('##zz500##'!K1732="","",IF('##zz500##'!K1732="no",G1731*(1+E1732),IF('##zz500##'!T1732&lt;&gt;0,G1731*(1+'##zz500##'!T1732),G1731*(1+'##zz500##'!P1732))))</f>
        <v>38.539677179348587</v>
      </c>
      <c r="H1732" s="6">
        <f t="shared" si="74"/>
        <v>-1.8971124470301692E-4</v>
      </c>
      <c r="I1732" s="17">
        <f>G1732/MAX(G$240:G1732)-1</f>
        <v>-5.3479850809846408E-2</v>
      </c>
      <c r="N1732" s="20"/>
      <c r="O1732" s="20"/>
      <c r="S1732" s="192"/>
      <c r="Y1732" s="39"/>
      <c r="Z1732" s="39"/>
      <c r="AA1732" s="17"/>
      <c r="AC1732" s="142"/>
      <c r="AE1732" s="17"/>
      <c r="AG1732" s="66"/>
      <c r="AI1732" s="17"/>
      <c r="AK1732" s="18"/>
    </row>
    <row r="1733" spans="1:37" x14ac:dyDescent="0.25">
      <c r="A1733" s="180">
        <f>IF('##zz500##'!B1733&lt;&gt;"",'##zz500##'!B1733,"")</f>
        <v>41703</v>
      </c>
      <c r="B1733" s="192">
        <v>43157.760000000002</v>
      </c>
      <c r="C1733" s="146">
        <f t="shared" si="75"/>
        <v>-9.2504882202115724E-4</v>
      </c>
      <c r="D1733" s="143">
        <f>IF('##zz500##'!K1733="","",IF('##zz500##'!K1733="yes",D1732,IF('##zz500##'!T1733&lt;&gt;0,D1732*(1+'##zz500##'!T1733),D1732*(1+C1733))))</f>
        <v>9.7024020675382072</v>
      </c>
      <c r="E1733" s="6">
        <f t="shared" si="73"/>
        <v>0</v>
      </c>
      <c r="F1733" s="17">
        <f>D1733/MAX(D$240:D1733)-1</f>
        <v>-2.9293505026228406E-2</v>
      </c>
      <c r="G1733" s="66">
        <f>IF('##zz500##'!K1733="","",IF('##zz500##'!K1733="no",G1732*(1+E1733),IF('##zz500##'!T1733&lt;&gt;0,G1732*(1+'##zz500##'!T1733),G1732*(1+'##zz500##'!P1733))))</f>
        <v>38.746541346178574</v>
      </c>
      <c r="H1733" s="6">
        <f t="shared" si="74"/>
        <v>5.3675635596874827E-3</v>
      </c>
      <c r="I1733" s="17">
        <f>G1733/MAX(G$240:G1733)-1</f>
        <v>-4.8399343748543489E-2</v>
      </c>
      <c r="N1733" s="20"/>
      <c r="O1733" s="20"/>
      <c r="S1733" s="192"/>
      <c r="Y1733" s="39"/>
      <c r="Z1733" s="39"/>
      <c r="AA1733" s="17"/>
      <c r="AC1733" s="142"/>
      <c r="AE1733" s="17"/>
      <c r="AG1733" s="66"/>
      <c r="AI1733" s="17"/>
      <c r="AK1733" s="18"/>
    </row>
    <row r="1734" spans="1:37" x14ac:dyDescent="0.25">
      <c r="A1734" s="180">
        <f>IF('##zz500##'!B1734&lt;&gt;"",'##zz500##'!B1734,"")</f>
        <v>41704</v>
      </c>
      <c r="B1734" s="192">
        <v>43079.65</v>
      </c>
      <c r="C1734" s="146">
        <f t="shared" si="75"/>
        <v>-1.8098715039891466E-3</v>
      </c>
      <c r="D1734" s="143">
        <f>IF('##zz500##'!K1734="","",IF('##zz500##'!K1734="yes",D1733,IF('##zz500##'!T1734&lt;&gt;0,D1733*(1+'##zz500##'!T1734),D1733*(1+C1734))))</f>
        <v>9.7024020675382072</v>
      </c>
      <c r="E1734" s="6">
        <f t="shared" si="73"/>
        <v>0</v>
      </c>
      <c r="F1734" s="17">
        <f>D1734/MAX(D$240:D1734)-1</f>
        <v>-2.9293505026228406E-2</v>
      </c>
      <c r="G1734" s="66">
        <f>IF('##zz500##'!K1734="","",IF('##zz500##'!K1734="no",G1733*(1+E1734),IF('##zz500##'!T1734&lt;&gt;0,G1733*(1+'##zz500##'!T1734),G1733*(1+'##zz500##'!P1734))))</f>
        <v>38.79471327173119</v>
      </c>
      <c r="H1734" s="6">
        <f t="shared" si="74"/>
        <v>1.2432574335403679E-3</v>
      </c>
      <c r="I1734" s="17">
        <f>G1734/MAX(G$240:G1734)-1</f>
        <v>-4.7216259158896934E-2</v>
      </c>
      <c r="N1734" s="20"/>
      <c r="O1734" s="20"/>
      <c r="S1734" s="192"/>
      <c r="Y1734" s="39"/>
      <c r="Z1734" s="39"/>
      <c r="AA1734" s="17"/>
      <c r="AC1734" s="142"/>
      <c r="AE1734" s="17"/>
      <c r="AG1734" s="66"/>
      <c r="AI1734" s="17"/>
      <c r="AK1734" s="18"/>
    </row>
    <row r="1735" spans="1:37" x14ac:dyDescent="0.25">
      <c r="A1735" s="180">
        <f>IF('##zz500##'!B1735&lt;&gt;"",'##zz500##'!B1735,"")</f>
        <v>41705</v>
      </c>
      <c r="B1735" s="192">
        <v>42967.360000000001</v>
      </c>
      <c r="C1735" s="146">
        <f t="shared" si="75"/>
        <v>-2.6065671378481259E-3</v>
      </c>
      <c r="D1735" s="143">
        <f>IF('##zz500##'!K1735="","",IF('##zz500##'!K1735="yes",D1734,IF('##zz500##'!T1735&lt;&gt;0,D1734*(1+'##zz500##'!T1735),D1734*(1+C1735))))</f>
        <v>9.7024020675382072</v>
      </c>
      <c r="E1735" s="6">
        <f t="shared" si="73"/>
        <v>0</v>
      </c>
      <c r="F1735" s="17">
        <f>D1735/MAX(D$240:D1735)-1</f>
        <v>-2.9293505026228406E-2</v>
      </c>
      <c r="G1735" s="66">
        <f>IF('##zz500##'!K1735="","",IF('##zz500##'!K1735="no",G1734*(1+E1735),IF('##zz500##'!T1735&lt;&gt;0,G1734*(1+'##zz500##'!T1735),G1734*(1+'##zz500##'!P1735))))</f>
        <v>38.990093266213592</v>
      </c>
      <c r="H1735" s="6">
        <f t="shared" si="74"/>
        <v>5.0362530872156697E-3</v>
      </c>
      <c r="I1735" s="17">
        <f>G1735/MAX(G$240:G1735)-1</f>
        <v>-4.2417799102637099E-2</v>
      </c>
      <c r="N1735" s="20"/>
      <c r="O1735" s="20"/>
      <c r="S1735" s="192"/>
      <c r="Y1735" s="39"/>
      <c r="Z1735" s="39"/>
      <c r="AA1735" s="17"/>
      <c r="AC1735" s="142"/>
      <c r="AE1735" s="17"/>
      <c r="AG1735" s="66"/>
      <c r="AI1735" s="17"/>
      <c r="AK1735" s="18"/>
    </row>
    <row r="1736" spans="1:37" x14ac:dyDescent="0.25">
      <c r="A1736" s="180">
        <f>IF('##zz500##'!B1736&lt;&gt;"",'##zz500##'!B1736,"")</f>
        <v>41708</v>
      </c>
      <c r="B1736" s="192">
        <v>41450.22</v>
      </c>
      <c r="C1736" s="146">
        <f t="shared" si="75"/>
        <v>-3.5309127672726426E-2</v>
      </c>
      <c r="D1736" s="143">
        <f>IF('##zz500##'!K1736="","",IF('##zz500##'!K1736="yes",D1735,IF('##zz500##'!T1736&lt;&gt;0,D1735*(1+'##zz500##'!T1736),D1735*(1+C1736))))</f>
        <v>9.7024020675382072</v>
      </c>
      <c r="E1736" s="6">
        <f t="shared" si="73"/>
        <v>0</v>
      </c>
      <c r="F1736" s="17">
        <f>D1736/MAX(D$240:D1736)-1</f>
        <v>-2.9293505026228406E-2</v>
      </c>
      <c r="G1736" s="66">
        <f>IF('##zz500##'!K1736="","",IF('##zz500##'!K1736="no",G1735*(1+E1736),IF('##zz500##'!T1736&lt;&gt;0,G1735*(1+'##zz500##'!T1736),G1735*(1+'##zz500##'!P1736))))</f>
        <v>40.469160194412162</v>
      </c>
      <c r="H1736" s="6">
        <f t="shared" si="74"/>
        <v>3.7934429089458988E-2</v>
      </c>
      <c r="I1736" s="17">
        <f>G1736/MAX(G$240:G1736)-1</f>
        <v>-6.0924650053680862E-3</v>
      </c>
      <c r="N1736" s="20"/>
      <c r="O1736" s="20"/>
      <c r="S1736" s="192"/>
      <c r="Y1736" s="39"/>
      <c r="Z1736" s="39"/>
      <c r="AA1736" s="17"/>
      <c r="AC1736" s="142"/>
      <c r="AE1736" s="17"/>
      <c r="AG1736" s="66"/>
      <c r="AI1736" s="17"/>
      <c r="AK1736" s="18"/>
    </row>
    <row r="1737" spans="1:37" x14ac:dyDescent="0.25">
      <c r="A1737" s="180">
        <f>IF('##zz500##'!B1737&lt;&gt;"",'##zz500##'!B1737,"")</f>
        <v>41709</v>
      </c>
      <c r="B1737" s="192">
        <v>41755.480000000003</v>
      </c>
      <c r="C1737" s="146">
        <f t="shared" si="75"/>
        <v>7.3644964972441329E-3</v>
      </c>
      <c r="D1737" s="143">
        <f>IF('##zz500##'!K1737="","",IF('##zz500##'!K1737="yes",D1736,IF('##zz500##'!T1737&lt;&gt;0,D1736*(1+'##zz500##'!T1737),D1736*(1+C1737))))</f>
        <v>9.7024020675382072</v>
      </c>
      <c r="E1737" s="6">
        <f t="shared" si="73"/>
        <v>0</v>
      </c>
      <c r="F1737" s="17">
        <f>D1737/MAX(D$240:D1737)-1</f>
        <v>-2.9293505026228406E-2</v>
      </c>
      <c r="G1737" s="66">
        <f>IF('##zz500##'!K1737="","",IF('##zz500##'!K1737="no",G1736*(1+E1737),IF('##zz500##'!T1737&lt;&gt;0,G1736*(1+'##zz500##'!T1737),G1736*(1+'##zz500##'!P1737))))</f>
        <v>40.427016176428424</v>
      </c>
      <c r="H1737" s="6">
        <f t="shared" si="74"/>
        <v>-1.0413860278117859E-3</v>
      </c>
      <c r="I1737" s="17">
        <f>G1737/MAX(G$240:G1737)-1</f>
        <v>-7.1275064252482867E-3</v>
      </c>
      <c r="N1737" s="20"/>
      <c r="O1737" s="20"/>
      <c r="S1737" s="192"/>
      <c r="Y1737" s="39"/>
      <c r="Z1737" s="39"/>
      <c r="AA1737" s="17"/>
      <c r="AC1737" s="142"/>
      <c r="AE1737" s="17"/>
      <c r="AG1737" s="66"/>
      <c r="AI1737" s="17"/>
      <c r="AK1737" s="18"/>
    </row>
    <row r="1738" spans="1:37" x14ac:dyDescent="0.25">
      <c r="A1738" s="180">
        <f>IF('##zz500##'!B1738&lt;&gt;"",'##zz500##'!B1738,"")</f>
        <v>41710</v>
      </c>
      <c r="B1738" s="192">
        <v>41431.32</v>
      </c>
      <c r="C1738" s="146">
        <f t="shared" si="75"/>
        <v>-7.7632923870113446E-3</v>
      </c>
      <c r="D1738" s="143">
        <f>IF('##zz500##'!K1738="","",IF('##zz500##'!K1738="yes",D1737,IF('##zz500##'!T1738&lt;&gt;0,D1737*(1+'##zz500##'!T1738),D1737*(1+C1738))))</f>
        <v>9.7024020675382072</v>
      </c>
      <c r="E1738" s="6">
        <f t="shared" si="73"/>
        <v>0</v>
      </c>
      <c r="F1738" s="17">
        <f>D1738/MAX(D$240:D1738)-1</f>
        <v>-2.9293505026228406E-2</v>
      </c>
      <c r="G1738" s="66">
        <f>IF('##zz500##'!K1738="","",IF('##zz500##'!K1738="no",G1737*(1+E1738),IF('##zz500##'!T1738&lt;&gt;0,G1737*(1+'##zz500##'!T1738),G1737*(1+'##zz500##'!P1738))))</f>
        <v>40.412369692328753</v>
      </c>
      <c r="H1738" s="6">
        <f t="shared" si="74"/>
        <v>-3.6229446258795317E-4</v>
      </c>
      <c r="I1738" s="17">
        <f>G1738/MAX(G$240:G1738)-1</f>
        <v>-7.4872186317263001E-3</v>
      </c>
      <c r="N1738" s="20"/>
      <c r="O1738" s="20"/>
      <c r="S1738" s="192"/>
      <c r="Y1738" s="39"/>
      <c r="Z1738" s="39"/>
      <c r="AA1738" s="17"/>
      <c r="AC1738" s="142"/>
      <c r="AE1738" s="17"/>
      <c r="AG1738" s="66"/>
      <c r="AI1738" s="17"/>
      <c r="AK1738" s="18"/>
    </row>
    <row r="1739" spans="1:37" x14ac:dyDescent="0.25">
      <c r="A1739" s="180">
        <f>IF('##zz500##'!B1739&lt;&gt;"",'##zz500##'!B1739,"")</f>
        <v>41711</v>
      </c>
      <c r="B1739" s="192">
        <v>42142.81</v>
      </c>
      <c r="C1739" s="146">
        <f t="shared" si="75"/>
        <v>1.7172757228106628E-2</v>
      </c>
      <c r="D1739" s="143">
        <f>IF('##zz500##'!K1739="","",IF('##zz500##'!K1739="yes",D1738,IF('##zz500##'!T1739&lt;&gt;0,D1738*(1+'##zz500##'!T1739),D1738*(1+C1739))))</f>
        <v>9.7024020675382072</v>
      </c>
      <c r="E1739" s="6">
        <f t="shared" si="73"/>
        <v>0</v>
      </c>
      <c r="F1739" s="17">
        <f>D1739/MAX(D$240:D1739)-1</f>
        <v>-2.9293505026228406E-2</v>
      </c>
      <c r="G1739" s="66">
        <f>IF('##zz500##'!K1739="","",IF('##zz500##'!K1739="no",G1738*(1+E1739),IF('##zz500##'!T1739&lt;&gt;0,G1738*(1+'##zz500##'!T1739),G1738*(1+'##zz500##'!P1739))))</f>
        <v>39.978625074712426</v>
      </c>
      <c r="H1739" s="6">
        <f t="shared" si="74"/>
        <v>-1.0732966686154533E-2</v>
      </c>
      <c r="I1739" s="17">
        <f>G1739/MAX(G$240:G1739)-1</f>
        <v>-1.8139825249734565E-2</v>
      </c>
      <c r="N1739" s="20"/>
      <c r="O1739" s="20"/>
      <c r="S1739" s="192"/>
      <c r="Y1739" s="39"/>
      <c r="Z1739" s="39"/>
      <c r="AA1739" s="17"/>
      <c r="AC1739" s="142"/>
      <c r="AE1739" s="17"/>
      <c r="AG1739" s="66"/>
      <c r="AI1739" s="17"/>
      <c r="AK1739" s="18"/>
    </row>
    <row r="1740" spans="1:37" x14ac:dyDescent="0.25">
      <c r="A1740" s="180">
        <f>IF('##zz500##'!B1740&lt;&gt;"",'##zz500##'!B1740,"")</f>
        <v>41712</v>
      </c>
      <c r="B1740" s="192">
        <v>42480.08</v>
      </c>
      <c r="C1740" s="146">
        <f t="shared" si="75"/>
        <v>8.0030259016901084E-3</v>
      </c>
      <c r="D1740" s="143">
        <f>IF('##zz500##'!K1740="","",IF('##zz500##'!K1740="yes",D1739,IF('##zz500##'!T1740&lt;&gt;0,D1739*(1+'##zz500##'!T1740),D1739*(1+C1740))))</f>
        <v>9.7024020675382072</v>
      </c>
      <c r="E1740" s="6">
        <f t="shared" si="73"/>
        <v>0</v>
      </c>
      <c r="F1740" s="17">
        <f>D1740/MAX(D$240:D1740)-1</f>
        <v>-2.9293505026228406E-2</v>
      </c>
      <c r="G1740" s="66">
        <f>IF('##zz500##'!K1740="","",IF('##zz500##'!K1740="no",G1739*(1+E1740),IF('##zz500##'!T1740&lt;&gt;0,G1739*(1+'##zz500##'!T1740),G1739*(1+'##zz500##'!P1740))))</f>
        <v>40.164543613188691</v>
      </c>
      <c r="H1740" s="6">
        <f t="shared" si="74"/>
        <v>4.6504485366571924E-3</v>
      </c>
      <c r="I1740" s="17">
        <f>G1740/MAX(G$240:G1740)-1</f>
        <v>-1.3573735036865209E-2</v>
      </c>
      <c r="N1740" s="20"/>
      <c r="O1740" s="20"/>
      <c r="S1740" s="192"/>
      <c r="Y1740" s="39"/>
      <c r="Z1740" s="39"/>
      <c r="AA1740" s="17"/>
      <c r="AC1740" s="142"/>
      <c r="AE1740" s="17"/>
      <c r="AG1740" s="66"/>
      <c r="AI1740" s="17"/>
      <c r="AK1740" s="18"/>
    </row>
    <row r="1741" spans="1:37" x14ac:dyDescent="0.25">
      <c r="A1741" s="180">
        <f>IF('##zz500##'!B1741&lt;&gt;"",'##zz500##'!B1741,"")</f>
        <v>41715</v>
      </c>
      <c r="B1741" s="192">
        <v>42953.87</v>
      </c>
      <c r="C1741" s="146">
        <f t="shared" si="75"/>
        <v>1.1153227583375669E-2</v>
      </c>
      <c r="D1741" s="143">
        <f>IF('##zz500##'!K1741="","",IF('##zz500##'!K1741="yes",D1740,IF('##zz500##'!T1741&lt;&gt;0,D1740*(1+'##zz500##'!T1741),D1740*(1+C1741))))</f>
        <v>9.7024020675382072</v>
      </c>
      <c r="E1741" s="6">
        <f t="shared" si="73"/>
        <v>0</v>
      </c>
      <c r="F1741" s="17">
        <f>D1741/MAX(D$240:D1741)-1</f>
        <v>-2.9293505026228406E-2</v>
      </c>
      <c r="G1741" s="66">
        <f>IF('##zz500##'!K1741="","",IF('##zz500##'!K1741="no",G1740*(1+E1741),IF('##zz500##'!T1741&lt;&gt;0,G1740*(1+'##zz500##'!T1741),G1740*(1+'##zz500##'!P1741))))</f>
        <v>39.357220774232729</v>
      </c>
      <c r="H1741" s="6">
        <f t="shared" si="74"/>
        <v>-2.0100386219522814E-2</v>
      </c>
      <c r="I1741" s="17">
        <f>G1741/MAX(G$240:G1741)-1</f>
        <v>-3.3401283939705539E-2</v>
      </c>
      <c r="N1741" s="20"/>
      <c r="O1741" s="20"/>
      <c r="S1741" s="192"/>
      <c r="Y1741" s="39"/>
      <c r="Z1741" s="39"/>
      <c r="AA1741" s="17"/>
      <c r="AC1741" s="142"/>
      <c r="AE1741" s="17"/>
      <c r="AG1741" s="66"/>
      <c r="AI1741" s="17"/>
      <c r="AK1741" s="18"/>
    </row>
    <row r="1742" spans="1:37" x14ac:dyDescent="0.25">
      <c r="A1742" s="180">
        <f>IF('##zz500##'!B1742&lt;&gt;"",'##zz500##'!B1742,"")</f>
        <v>41716</v>
      </c>
      <c r="B1742" s="192">
        <v>43008.35</v>
      </c>
      <c r="C1742" s="146">
        <f t="shared" si="75"/>
        <v>1.2683374047552931E-3</v>
      </c>
      <c r="D1742" s="143">
        <f>IF('##zz500##'!K1742="","",IF('##zz500##'!K1742="yes",D1741,IF('##zz500##'!T1742&lt;&gt;0,D1741*(1+'##zz500##'!T1742),D1741*(1+C1742))))</f>
        <v>9.7024020675382072</v>
      </c>
      <c r="E1742" s="6">
        <f t="shared" si="73"/>
        <v>0</v>
      </c>
      <c r="F1742" s="17">
        <f>D1742/MAX(D$240:D1742)-1</f>
        <v>-2.9293505026228406E-2</v>
      </c>
      <c r="G1742" s="66">
        <f>IF('##zz500##'!K1742="","",IF('##zz500##'!K1742="no",G1741*(1+E1742),IF('##zz500##'!T1742&lt;&gt;0,G1741*(1+'##zz500##'!T1742),G1741*(1+'##zz500##'!P1742))))</f>
        <v>39.138467584141154</v>
      </c>
      <c r="H1742" s="6">
        <f t="shared" si="74"/>
        <v>-5.5581462762938072E-3</v>
      </c>
      <c r="I1742" s="17">
        <f>G1742/MAX(G$240:G1742)-1</f>
        <v>-3.8773780994046492E-2</v>
      </c>
      <c r="N1742" s="20"/>
      <c r="O1742" s="20"/>
      <c r="S1742" s="192"/>
      <c r="Y1742" s="39"/>
      <c r="Z1742" s="39"/>
      <c r="AA1742" s="17"/>
      <c r="AC1742" s="142"/>
      <c r="AE1742" s="17"/>
      <c r="AG1742" s="66"/>
      <c r="AI1742" s="17"/>
      <c r="AK1742" s="18"/>
    </row>
    <row r="1743" spans="1:37" x14ac:dyDescent="0.25">
      <c r="A1743" s="180">
        <f>IF('##zz500##'!B1743&lt;&gt;"",'##zz500##'!B1743,"")</f>
        <v>41717</v>
      </c>
      <c r="B1743" s="192">
        <v>43417.08</v>
      </c>
      <c r="C1743" s="146">
        <f t="shared" si="75"/>
        <v>9.5035033894581566E-3</v>
      </c>
      <c r="D1743" s="143">
        <f>IF('##zz500##'!K1743="","",IF('##zz500##'!K1743="yes",D1742,IF('##zz500##'!T1743&lt;&gt;0,D1742*(1+'##zz500##'!T1743),D1742*(1+C1743))))</f>
        <v>9.7024020675382072</v>
      </c>
      <c r="E1743" s="6">
        <f t="shared" si="73"/>
        <v>0</v>
      </c>
      <c r="F1743" s="17">
        <f>D1743/MAX(D$240:D1743)-1</f>
        <v>-2.9293505026228406E-2</v>
      </c>
      <c r="G1743" s="66">
        <f>IF('##zz500##'!K1743="","",IF('##zz500##'!K1743="no",G1742*(1+E1743),IF('##zz500##'!T1743&lt;&gt;0,G1742*(1+'##zz500##'!T1743),G1742*(1+'##zz500##'!P1743))))</f>
        <v>39.222156325866997</v>
      </c>
      <c r="H1743" s="6">
        <f t="shared" si="74"/>
        <v>2.1382733380126417E-3</v>
      </c>
      <c r="I1743" s="17">
        <f>G1743/MAX(G$240:G1743)-1</f>
        <v>-3.671841659814723E-2</v>
      </c>
      <c r="N1743" s="20"/>
      <c r="O1743" s="20"/>
      <c r="S1743" s="192"/>
      <c r="Y1743" s="39"/>
      <c r="Z1743" s="39"/>
      <c r="AA1743" s="17"/>
      <c r="AC1743" s="142"/>
      <c r="AE1743" s="17"/>
      <c r="AG1743" s="66"/>
      <c r="AI1743" s="17"/>
      <c r="AK1743" s="18"/>
    </row>
    <row r="1744" spans="1:37" x14ac:dyDescent="0.25">
      <c r="A1744" s="180">
        <f>IF('##zz500##'!B1744&lt;&gt;"",'##zz500##'!B1744,"")</f>
        <v>41718</v>
      </c>
      <c r="B1744" s="192">
        <v>42828.86</v>
      </c>
      <c r="C1744" s="146">
        <f t="shared" si="75"/>
        <v>-1.3548124378700788E-2</v>
      </c>
      <c r="D1744" s="143">
        <f>IF('##zz500##'!K1744="","",IF('##zz500##'!K1744="yes",D1743,IF('##zz500##'!T1744&lt;&gt;0,D1743*(1+'##zz500##'!T1744),D1743*(1+C1744))))</f>
        <v>9.7024020675382072</v>
      </c>
      <c r="E1744" s="6">
        <f t="shared" si="73"/>
        <v>0</v>
      </c>
      <c r="F1744" s="17">
        <f>D1744/MAX(D$240:D1744)-1</f>
        <v>-2.9293505026228406E-2</v>
      </c>
      <c r="G1744" s="66">
        <f>IF('##zz500##'!K1744="","",IF('##zz500##'!K1744="no",G1743*(1+E1744),IF('##zz500##'!T1744&lt;&gt;0,G1743*(1+'##zz500##'!T1744),G1743*(1+'##zz500##'!P1744))))</f>
        <v>40.24777117260372</v>
      </c>
      <c r="H1744" s="6">
        <f t="shared" si="74"/>
        <v>2.6148864387150805E-2</v>
      </c>
      <c r="I1744" s="17">
        <f>G1744/MAX(G$240:G1744)-1</f>
        <v>-1.1529697107132364E-2</v>
      </c>
      <c r="N1744" s="20"/>
      <c r="O1744" s="20"/>
      <c r="S1744" s="192"/>
      <c r="Y1744" s="39"/>
      <c r="Z1744" s="39"/>
      <c r="AA1744" s="17"/>
      <c r="AC1744" s="142"/>
      <c r="AE1744" s="17"/>
      <c r="AG1744" s="66"/>
      <c r="AI1744" s="17"/>
      <c r="AK1744" s="18"/>
    </row>
    <row r="1745" spans="1:37" x14ac:dyDescent="0.25">
      <c r="A1745" s="180">
        <f>IF('##zz500##'!B1745&lt;&gt;"",'##zz500##'!B1745,"")</f>
        <v>41719</v>
      </c>
      <c r="B1745" s="192">
        <v>43737.51</v>
      </c>
      <c r="C1745" s="146">
        <f t="shared" si="75"/>
        <v>2.1215834369628261E-2</v>
      </c>
      <c r="D1745" s="143">
        <f>IF('##zz500##'!K1745="","",IF('##zz500##'!K1745="yes",D1744,IF('##zz500##'!T1745&lt;&gt;0,D1744*(1+'##zz500##'!T1745),D1744*(1+C1745))))</f>
        <v>9.7024020675382072</v>
      </c>
      <c r="E1745" s="6">
        <f t="shared" si="73"/>
        <v>0</v>
      </c>
      <c r="F1745" s="17">
        <f>D1745/MAX(D$240:D1745)-1</f>
        <v>-2.9293505026228406E-2</v>
      </c>
      <c r="G1745" s="66">
        <f>IF('##zz500##'!K1745="","",IF('##zz500##'!K1745="no",G1744*(1+E1745),IF('##zz500##'!T1745&lt;&gt;0,G1744*(1+'##zz500##'!T1745),G1744*(1+'##zz500##'!P1745))))</f>
        <v>39.460689896686524</v>
      </c>
      <c r="H1745" s="6">
        <f t="shared" si="74"/>
        <v>-1.9555897208364037E-2</v>
      </c>
      <c r="I1745" s="17">
        <f>G1745/MAX(G$240:G1745)-1</f>
        <v>-3.0860120744025776E-2</v>
      </c>
      <c r="N1745" s="20"/>
      <c r="O1745" s="20"/>
      <c r="S1745" s="192"/>
      <c r="Y1745" s="39"/>
      <c r="Z1745" s="39"/>
      <c r="AA1745" s="17"/>
      <c r="AC1745" s="142"/>
      <c r="AE1745" s="17"/>
      <c r="AG1745" s="66"/>
      <c r="AI1745" s="17"/>
      <c r="AK1745" s="18"/>
    </row>
    <row r="1746" spans="1:37" x14ac:dyDescent="0.25">
      <c r="A1746" s="180">
        <f>IF('##zz500##'!B1746&lt;&gt;"",'##zz500##'!B1746,"")</f>
        <v>41722</v>
      </c>
      <c r="B1746" s="192">
        <v>44235.12</v>
      </c>
      <c r="C1746" s="146">
        <f t="shared" si="75"/>
        <v>1.1377190882608579E-2</v>
      </c>
      <c r="D1746" s="143">
        <f>IF('##zz500##'!K1746="","",IF('##zz500##'!K1746="yes",D1745,IF('##zz500##'!T1746&lt;&gt;0,D1745*(1+'##zz500##'!T1746),D1745*(1+C1746))))</f>
        <v>9.7024020675382072</v>
      </c>
      <c r="E1746" s="6">
        <f t="shared" si="73"/>
        <v>0</v>
      </c>
      <c r="F1746" s="17">
        <f>D1746/MAX(D$240:D1746)-1</f>
        <v>-2.9293505026228406E-2</v>
      </c>
      <c r="G1746" s="66">
        <f>IF('##zz500##'!K1746="","",IF('##zz500##'!K1746="no",G1745*(1+E1746),IF('##zz500##'!T1746&lt;&gt;0,G1745*(1+'##zz500##'!T1746),G1745*(1+'##zz500##'!P1746))))</f>
        <v>39.126525178416792</v>
      </c>
      <c r="H1746" s="6">
        <f t="shared" si="74"/>
        <v>-8.4682938677611563E-3</v>
      </c>
      <c r="I1746" s="17">
        <f>G1746/MAX(G$240:G1746)-1</f>
        <v>-3.9067082040531886E-2</v>
      </c>
      <c r="N1746" s="20"/>
      <c r="O1746" s="20"/>
      <c r="S1746" s="192"/>
      <c r="Y1746" s="39"/>
      <c r="Z1746" s="39"/>
      <c r="AA1746" s="17"/>
      <c r="AC1746" s="142"/>
      <c r="AE1746" s="17"/>
      <c r="AG1746" s="66"/>
      <c r="AI1746" s="17"/>
      <c r="AK1746" s="18"/>
    </row>
    <row r="1747" spans="1:37" x14ac:dyDescent="0.25">
      <c r="A1747" s="180">
        <f>IF('##zz500##'!B1747&lt;&gt;"",'##zz500##'!B1747,"")</f>
        <v>41723</v>
      </c>
      <c r="B1747" s="192">
        <v>44032.27</v>
      </c>
      <c r="C1747" s="146">
        <f t="shared" si="75"/>
        <v>-4.5857228374197589E-3</v>
      </c>
      <c r="D1747" s="143">
        <f>IF('##zz500##'!K1747="","",IF('##zz500##'!K1747="yes",D1746,IF('##zz500##'!T1747&lt;&gt;0,D1746*(1+'##zz500##'!T1747),D1746*(1+C1747))))</f>
        <v>9.7024020675382072</v>
      </c>
      <c r="E1747" s="6">
        <f t="shared" si="73"/>
        <v>0</v>
      </c>
      <c r="F1747" s="17">
        <f>D1747/MAX(D$240:D1747)-1</f>
        <v>-2.9293505026228406E-2</v>
      </c>
      <c r="G1747" s="66">
        <f>IF('##zz500##'!K1747="","",IF('##zz500##'!K1747="no",G1746*(1+E1747),IF('##zz500##'!T1747&lt;&gt;0,G1746*(1+'##zz500##'!T1747),G1746*(1+'##zz500##'!P1747))))</f>
        <v>39.013164402173835</v>
      </c>
      <c r="H1747" s="6">
        <f t="shared" si="74"/>
        <v>-2.89728708915582E-3</v>
      </c>
      <c r="I1747" s="17">
        <f>G1747/MAX(G$240:G1747)-1</f>
        <v>-4.1851180577280656E-2</v>
      </c>
      <c r="N1747" s="20"/>
      <c r="O1747" s="20"/>
      <c r="S1747" s="192"/>
      <c r="Y1747" s="39"/>
      <c r="Z1747" s="39"/>
      <c r="AA1747" s="17"/>
      <c r="AC1747" s="142"/>
      <c r="AE1747" s="17"/>
      <c r="AG1747" s="66"/>
      <c r="AI1747" s="17"/>
      <c r="AK1747" s="18"/>
    </row>
    <row r="1748" spans="1:37" x14ac:dyDescent="0.25">
      <c r="A1748" s="180">
        <f>IF('##zz500##'!B1748&lt;&gt;"",'##zz500##'!B1748,"")</f>
        <v>41724</v>
      </c>
      <c r="B1748" s="192">
        <v>44165.71</v>
      </c>
      <c r="C1748" s="146">
        <f t="shared" si="75"/>
        <v>3.0305046730501051E-3</v>
      </c>
      <c r="D1748" s="143">
        <f>IF('##zz500##'!K1748="","",IF('##zz500##'!K1748="yes",D1747,IF('##zz500##'!T1748&lt;&gt;0,D1747*(1+'##zz500##'!T1748),D1747*(1+C1748))))</f>
        <v>9.7024020675382072</v>
      </c>
      <c r="E1748" s="6">
        <f t="shared" si="73"/>
        <v>0</v>
      </c>
      <c r="F1748" s="17">
        <f>D1748/MAX(D$240:D1748)-1</f>
        <v>-2.9293505026228406E-2</v>
      </c>
      <c r="G1748" s="66">
        <f>IF('##zz500##'!K1748="","",IF('##zz500##'!K1748="no",G1747*(1+E1748),IF('##zz500##'!T1748&lt;&gt;0,G1747*(1+'##zz500##'!T1748),G1747*(1+'##zz500##'!P1748))))</f>
        <v>38.949992485792954</v>
      </c>
      <c r="H1748" s="6">
        <f t="shared" si="74"/>
        <v>-1.6192461531615576E-3</v>
      </c>
      <c r="I1748" s="17">
        <f>G1748/MAX(G$240:G1748)-1</f>
        <v>-4.3402659367287266E-2</v>
      </c>
      <c r="N1748" s="20"/>
      <c r="O1748" s="20"/>
      <c r="S1748" s="192"/>
      <c r="Y1748" s="39"/>
      <c r="Z1748" s="39"/>
      <c r="AA1748" s="17"/>
      <c r="AC1748" s="142"/>
      <c r="AE1748" s="17"/>
      <c r="AF1748" s="14"/>
      <c r="AG1748" s="66"/>
      <c r="AI1748" s="17"/>
      <c r="AJ1748" s="14"/>
      <c r="AK1748" s="18"/>
    </row>
    <row r="1749" spans="1:37" x14ac:dyDescent="0.25">
      <c r="A1749" s="180">
        <f>IF('##zz500##'!B1749&lt;&gt;"",'##zz500##'!B1749,"")</f>
        <v>41725</v>
      </c>
      <c r="B1749" s="192">
        <v>44076.56</v>
      </c>
      <c r="C1749" s="146">
        <f t="shared" si="75"/>
        <v>-2.0185342882521606E-3</v>
      </c>
      <c r="D1749" s="143">
        <f>IF('##zz500##'!K1749="","",IF('##zz500##'!K1749="yes",D1748,IF('##zz500##'!T1749&lt;&gt;0,D1748*(1+'##zz500##'!T1749),D1748*(1+C1749))))</f>
        <v>9.6828174362864718</v>
      </c>
      <c r="E1749" s="6">
        <f t="shared" si="73"/>
        <v>-2.0185342882522717E-3</v>
      </c>
      <c r="F1749" s="17">
        <f>D1749/MAX(D$240:D1749)-1</f>
        <v>-3.1252909370162119E-2</v>
      </c>
      <c r="G1749" s="66">
        <f>IF('##zz500##'!K1749="","",IF('##zz500##'!K1749="no",G1748*(1+E1749),IF('##zz500##'!T1749&lt;&gt;0,G1748*(1+'##zz500##'!T1749),G1748*(1+'##zz500##'!P1749))))</f>
        <v>38.871370590433216</v>
      </c>
      <c r="H1749" s="6">
        <f t="shared" si="74"/>
        <v>-2.0185342882521606E-3</v>
      </c>
      <c r="I1749" s="17">
        <f>G1749/MAX(G$240:G1749)-1</f>
        <v>-4.5333583899405228E-2</v>
      </c>
      <c r="N1749" s="20"/>
      <c r="O1749" s="20"/>
      <c r="S1749" s="192"/>
      <c r="Y1749" s="39"/>
      <c r="Z1749" s="39"/>
      <c r="AA1749" s="17"/>
      <c r="AC1749" s="142"/>
      <c r="AE1749" s="17"/>
      <c r="AG1749" s="66"/>
      <c r="AI1749" s="17"/>
      <c r="AK1749" s="18"/>
    </row>
    <row r="1750" spans="1:37" x14ac:dyDescent="0.25">
      <c r="A1750" s="180">
        <f>IF('##zz500##'!B1750&lt;&gt;"",'##zz500##'!B1750,"")</f>
        <v>41726</v>
      </c>
      <c r="B1750" s="192">
        <v>43103.9</v>
      </c>
      <c r="C1750" s="146">
        <f t="shared" si="75"/>
        <v>-2.2067511620688984E-2</v>
      </c>
      <c r="D1750" s="143">
        <f>IF('##zz500##'!K1750="","",IF('##zz500##'!K1750="yes",D1749,IF('##zz500##'!T1750&lt;&gt;0,D1749*(1+'##zz500##'!T1750),D1749*(1+C1750))))</f>
        <v>9.6828174362864718</v>
      </c>
      <c r="E1750" s="6">
        <f t="shared" si="73"/>
        <v>0</v>
      </c>
      <c r="F1750" s="17">
        <f>D1750/MAX(D$240:D1750)-1</f>
        <v>-3.1252909370162119E-2</v>
      </c>
      <c r="G1750" s="66">
        <f>IF('##zz500##'!K1750="","",IF('##zz500##'!K1750="no",G1749*(1+E1750),IF('##zz500##'!T1750&lt;&gt;0,G1749*(1+'##zz500##'!T1750),G1749*(1+'##zz500##'!P1750))))</f>
        <v>39.647508873512656</v>
      </c>
      <c r="H1750" s="6">
        <f t="shared" si="74"/>
        <v>1.9966836036145796E-2</v>
      </c>
      <c r="I1750" s="17">
        <f>G1750/MAX(G$240:G1750)-1</f>
        <v>-2.6271916099909642E-2</v>
      </c>
      <c r="N1750" s="20"/>
      <c r="O1750" s="20"/>
      <c r="S1750" s="192"/>
      <c r="Y1750" s="39"/>
      <c r="Z1750" s="39"/>
      <c r="AA1750" s="17"/>
      <c r="AC1750" s="142"/>
      <c r="AE1750" s="17"/>
      <c r="AG1750" s="66"/>
      <c r="AI1750" s="17"/>
      <c r="AK1750" s="18"/>
    </row>
    <row r="1751" spans="1:37" x14ac:dyDescent="0.25">
      <c r="A1751" s="180">
        <f>IF('##zz500##'!B1751&lt;&gt;"",'##zz500##'!B1751,"")</f>
        <v>41729</v>
      </c>
      <c r="B1751" s="192">
        <v>42257.59</v>
      </c>
      <c r="C1751" s="146">
        <f t="shared" si="75"/>
        <v>-1.9634186233728368E-2</v>
      </c>
      <c r="D1751" s="143">
        <f>IF('##zz500##'!K1751="","",IF('##zz500##'!K1751="yes",D1750,IF('##zz500##'!T1751&lt;&gt;0,D1750*(1+'##zz500##'!T1751),D1750*(1+C1751))))</f>
        <v>9.6828174362864718</v>
      </c>
      <c r="E1751" s="6">
        <f t="shared" si="73"/>
        <v>0</v>
      </c>
      <c r="F1751" s="17">
        <f>D1751/MAX(D$240:D1751)-1</f>
        <v>-3.1252909370162119E-2</v>
      </c>
      <c r="G1751" s="66">
        <f>IF('##zz500##'!K1751="","",IF('##zz500##'!K1751="no",G1750*(1+E1751),IF('##zz500##'!T1751&lt;&gt;0,G1750*(1+'##zz500##'!T1751),G1750*(1+'##zz500##'!P1751))))</f>
        <v>39.901377495173492</v>
      </c>
      <c r="H1751" s="6">
        <f t="shared" si="74"/>
        <v>6.4031418082470815E-3</v>
      </c>
      <c r="I1751" s="17">
        <f>G1751/MAX(G$240:G1751)-1</f>
        <v>-2.0036997096024689E-2</v>
      </c>
      <c r="N1751" s="20"/>
      <c r="O1751" s="20"/>
      <c r="S1751" s="192"/>
      <c r="Y1751" s="39"/>
      <c r="Z1751" s="39"/>
      <c r="AA1751" s="17"/>
      <c r="AC1751" s="142"/>
      <c r="AE1751" s="17"/>
      <c r="AG1751" s="66"/>
      <c r="AI1751" s="17"/>
      <c r="AK1751" s="18"/>
    </row>
    <row r="1752" spans="1:37" x14ac:dyDescent="0.25">
      <c r="A1752" s="180">
        <f>IF('##zz500##'!B1752&lt;&gt;"",'##zz500##'!B1752,"")</f>
        <v>41730</v>
      </c>
      <c r="B1752" s="192">
        <v>43381.7</v>
      </c>
      <c r="C1752" s="146">
        <f t="shared" si="75"/>
        <v>2.660137504292126E-2</v>
      </c>
      <c r="D1752" s="143">
        <f>IF('##zz500##'!K1752="","",IF('##zz500##'!K1752="yes",D1751,IF('##zz500##'!T1752&lt;&gt;0,D1751*(1+'##zz500##'!T1752),D1751*(1+C1752))))</f>
        <v>9.6828174362864718</v>
      </c>
      <c r="E1752" s="6">
        <f t="shared" si="73"/>
        <v>0</v>
      </c>
      <c r="F1752" s="17">
        <f>D1752/MAX(D$240:D1752)-1</f>
        <v>-3.1252909370162119E-2</v>
      </c>
      <c r="G1752" s="66">
        <f>IF('##zz500##'!K1752="","",IF('##zz500##'!K1752="no",G1751*(1+E1752),IF('##zz500##'!T1752&lt;&gt;0,G1751*(1+'##zz500##'!T1752),G1751*(1+'##zz500##'!P1752))))</f>
        <v>39.288915132240028</v>
      </c>
      <c r="H1752" s="6">
        <f t="shared" si="74"/>
        <v>-1.5349403990063903E-2</v>
      </c>
      <c r="I1752" s="17">
        <f>G1752/MAX(G$240:G1752)-1</f>
        <v>-3.5078845122914037E-2</v>
      </c>
      <c r="N1752" s="20"/>
      <c r="O1752" s="20"/>
      <c r="S1752" s="192"/>
      <c r="Y1752" s="39"/>
      <c r="Z1752" s="39"/>
      <c r="AA1752" s="17"/>
      <c r="AC1752" s="142"/>
      <c r="AE1752" s="17"/>
      <c r="AG1752" s="66"/>
      <c r="AI1752" s="17"/>
      <c r="AK1752" s="18"/>
    </row>
    <row r="1753" spans="1:37" x14ac:dyDescent="0.25">
      <c r="A1753" s="180">
        <f>IF('##zz500##'!B1753&lt;&gt;"",'##zz500##'!B1753,"")</f>
        <v>41731</v>
      </c>
      <c r="B1753" s="192">
        <v>43489.32</v>
      </c>
      <c r="C1753" s="146">
        <f t="shared" si="75"/>
        <v>2.4807695410737907E-3</v>
      </c>
      <c r="D1753" s="143">
        <f>IF('##zz500##'!K1753="","",IF('##zz500##'!K1753="yes",D1752,IF('##zz500##'!T1753&lt;&gt;0,D1752*(1+'##zz500##'!T1753),D1752*(1+C1753))))</f>
        <v>9.6828174362864718</v>
      </c>
      <c r="E1753" s="6">
        <f t="shared" si="73"/>
        <v>0</v>
      </c>
      <c r="F1753" s="17">
        <f>D1753/MAX(D$240:D1753)-1</f>
        <v>-3.1252909370162119E-2</v>
      </c>
      <c r="G1753" s="66">
        <f>IF('##zz500##'!K1753="","",IF('##zz500##'!K1753="no",G1752*(1+E1753),IF('##zz500##'!T1753&lt;&gt;0,G1752*(1+'##zz500##'!T1753),G1752*(1+'##zz500##'!P1753))))</f>
        <v>39.263222866434184</v>
      </c>
      <c r="H1753" s="6">
        <f t="shared" si="74"/>
        <v>-6.5393166798743962E-4</v>
      </c>
      <c r="I1753" s="17">
        <f>G1753/MAX(G$240:G1753)-1</f>
        <v>-3.5709837623199236E-2</v>
      </c>
      <c r="N1753" s="20"/>
      <c r="O1753" s="20"/>
      <c r="S1753" s="192"/>
      <c r="Y1753" s="39"/>
      <c r="Z1753" s="39"/>
      <c r="AA1753" s="17"/>
      <c r="AC1753" s="142"/>
      <c r="AE1753" s="17"/>
      <c r="AG1753" s="66"/>
      <c r="AI1753" s="17"/>
      <c r="AK1753" s="18"/>
    </row>
    <row r="1754" spans="1:37" x14ac:dyDescent="0.25">
      <c r="A1754" s="180">
        <f>IF('##zz500##'!B1754&lt;&gt;"",'##zz500##'!B1754,"")</f>
        <v>41732</v>
      </c>
      <c r="B1754" s="192">
        <v>43561.37</v>
      </c>
      <c r="C1754" s="146">
        <f t="shared" si="75"/>
        <v>1.6567285945148225E-3</v>
      </c>
      <c r="D1754" s="143">
        <f>IF('##zz500##'!K1754="","",IF('##zz500##'!K1754="yes",D1753,IF('##zz500##'!T1754&lt;&gt;0,D1753*(1+'##zz500##'!T1754),D1753*(1+C1754))))</f>
        <v>9.6828174362864718</v>
      </c>
      <c r="E1754" s="6">
        <f t="shared" si="73"/>
        <v>0</v>
      </c>
      <c r="F1754" s="17">
        <f>D1754/MAX(D$240:D1754)-1</f>
        <v>-3.1252909370162119E-2</v>
      </c>
      <c r="G1754" s="66">
        <f>IF('##zz500##'!K1754="","",IF('##zz500##'!K1754="no",G1753*(1+E1754),IF('##zz500##'!T1754&lt;&gt;0,G1753*(1+'##zz500##'!T1754),G1753*(1+'##zz500##'!P1754))))</f>
        <v>39.321181309635854</v>
      </c>
      <c r="H1754" s="6">
        <f t="shared" si="74"/>
        <v>1.4761509364331626E-3</v>
      </c>
      <c r="I1754" s="17">
        <f>G1754/MAX(G$240:G1754)-1</f>
        <v>-3.4286399797013423E-2</v>
      </c>
      <c r="N1754" s="20"/>
      <c r="O1754" s="20"/>
      <c r="S1754" s="192"/>
      <c r="Y1754" s="39"/>
      <c r="Z1754" s="39"/>
      <c r="AA1754" s="17"/>
      <c r="AC1754" s="142"/>
      <c r="AE1754" s="17"/>
      <c r="AG1754" s="66"/>
      <c r="AI1754" s="17"/>
      <c r="AK1754" s="18"/>
    </row>
    <row r="1755" spans="1:37" x14ac:dyDescent="0.25">
      <c r="A1755" s="180">
        <f>IF('##zz500##'!B1755&lt;&gt;"",'##zz500##'!B1755,"")</f>
        <v>41733</v>
      </c>
      <c r="B1755" s="192">
        <v>44074.97</v>
      </c>
      <c r="C1755" s="146">
        <f t="shared" si="75"/>
        <v>1.1790262794765249E-2</v>
      </c>
      <c r="D1755" s="143">
        <f>IF('##zz500##'!K1755="","",IF('##zz500##'!K1755="yes",D1754,IF('##zz500##'!T1755&lt;&gt;0,D1754*(1+'##zz500##'!T1755),D1754*(1+C1755))))</f>
        <v>9.6828174362864718</v>
      </c>
      <c r="E1755" s="6">
        <f t="shared" si="73"/>
        <v>0</v>
      </c>
      <c r="F1755" s="17">
        <f>D1755/MAX(D$240:D1755)-1</f>
        <v>-3.1252909370162119E-2</v>
      </c>
      <c r="G1755" s="66">
        <f>IF('##zz500##'!K1755="","",IF('##zz500##'!K1755="no",G1754*(1+E1755),IF('##zz500##'!T1755&lt;&gt;0,G1754*(1+'##zz500##'!T1755),G1754*(1+'##zz500##'!P1755))))</f>
        <v>38.887730752373834</v>
      </c>
      <c r="H1755" s="6">
        <f t="shared" si="74"/>
        <v>-1.102333507858777E-2</v>
      </c>
      <c r="I1755" s="17">
        <f>G1755/MAX(G$240:G1755)-1</f>
        <v>-4.4931784402000297E-2</v>
      </c>
      <c r="N1755" s="20"/>
      <c r="O1755" s="20"/>
      <c r="S1755" s="192"/>
      <c r="Y1755" s="39"/>
      <c r="Z1755" s="39"/>
      <c r="AA1755" s="17"/>
      <c r="AC1755" s="142"/>
      <c r="AE1755" s="17"/>
      <c r="AG1755" s="66"/>
      <c r="AI1755" s="17"/>
      <c r="AK1755" s="18"/>
    </row>
    <row r="1756" spans="1:37" x14ac:dyDescent="0.25">
      <c r="A1756" s="180">
        <f>IF('##zz500##'!B1756&lt;&gt;"",'##zz500##'!B1756,"")</f>
        <v>41737</v>
      </c>
      <c r="B1756" s="192">
        <v>44554.3</v>
      </c>
      <c r="C1756" s="146">
        <f t="shared" si="75"/>
        <v>1.0875333550992794E-2</v>
      </c>
      <c r="D1756" s="143">
        <f>IF('##zz500##'!K1756="","",IF('##zz500##'!K1756="yes",D1755,IF('##zz500##'!T1756&lt;&gt;0,D1755*(1+'##zz500##'!T1756),D1755*(1+C1756))))</f>
        <v>9.6828174362864718</v>
      </c>
      <c r="E1756" s="6">
        <f t="shared" si="73"/>
        <v>0</v>
      </c>
      <c r="F1756" s="17">
        <f>D1756/MAX(D$240:D1756)-1</f>
        <v>-3.1252909370162119E-2</v>
      </c>
      <c r="G1756" s="66">
        <f>IF('##zz500##'!K1756="","",IF('##zz500##'!K1756="no",G1755*(1+E1756),IF('##zz500##'!T1756&lt;&gt;0,G1755*(1+'##zz500##'!T1756),G1755*(1+'##zz500##'!P1756))))</f>
        <v>38.670159806690741</v>
      </c>
      <c r="H1756" s="6">
        <f t="shared" si="74"/>
        <v>-5.5948480786529586E-3</v>
      </c>
      <c r="I1756" s="17">
        <f>G1756/MAX(G$240:G1756)-1</f>
        <v>-5.0275245973021354E-2</v>
      </c>
      <c r="N1756" s="20"/>
      <c r="O1756" s="20"/>
      <c r="S1756" s="192"/>
      <c r="Y1756" s="39"/>
      <c r="Z1756" s="39"/>
      <c r="AA1756" s="17"/>
      <c r="AC1756" s="142"/>
      <c r="AE1756" s="17"/>
      <c r="AG1756" s="66"/>
      <c r="AI1756" s="17"/>
      <c r="AK1756" s="18"/>
    </row>
    <row r="1757" spans="1:37" x14ac:dyDescent="0.25">
      <c r="A1757" s="180">
        <f>IF('##zz500##'!B1757&lt;&gt;"",'##zz500##'!B1757,"")</f>
        <v>41738</v>
      </c>
      <c r="B1757" s="192">
        <v>45093.06</v>
      </c>
      <c r="C1757" s="146">
        <f t="shared" si="75"/>
        <v>1.2092211077269654E-2</v>
      </c>
      <c r="D1757" s="143">
        <f>IF('##zz500##'!K1757="","",IF('##zz500##'!K1757="yes",D1756,IF('##zz500##'!T1757&lt;&gt;0,D1756*(1+'##zz500##'!T1757),D1756*(1+C1757))))</f>
        <v>9.7999041085487146</v>
      </c>
      <c r="E1757" s="6">
        <f t="shared" si="73"/>
        <v>1.2092211077269654E-2</v>
      </c>
      <c r="F1757" s="17">
        <f>D1757/MAX(D$240:D1757)-1</f>
        <v>-1.9538615069775278E-2</v>
      </c>
      <c r="G1757" s="66">
        <f>IF('##zz500##'!K1757="","",IF('##zz500##'!K1757="no",G1756*(1+E1757),IF('##zz500##'!T1757&lt;&gt;0,G1756*(1+'##zz500##'!T1757),G1756*(1+'##zz500##'!P1757))))</f>
        <v>39.137767541464996</v>
      </c>
      <c r="H1757" s="6">
        <f t="shared" si="74"/>
        <v>1.2092211077269654E-2</v>
      </c>
      <c r="I1757" s="17">
        <f>G1757/MAX(G$240:G1757)-1</f>
        <v>-3.8790973782019011E-2</v>
      </c>
      <c r="N1757" s="20"/>
      <c r="O1757" s="20"/>
      <c r="S1757" s="192"/>
      <c r="Y1757" s="39"/>
      <c r="Z1757" s="39"/>
      <c r="AA1757" s="17"/>
      <c r="AC1757" s="142"/>
      <c r="AE1757" s="17"/>
      <c r="AG1757" s="66"/>
      <c r="AI1757" s="17"/>
      <c r="AK1757" s="18"/>
    </row>
    <row r="1758" spans="1:37" x14ac:dyDescent="0.25">
      <c r="A1758" s="180">
        <f>IF('##zz500##'!B1758&lt;&gt;"",'##zz500##'!B1758,"")</f>
        <v>41739</v>
      </c>
      <c r="B1758" s="192">
        <v>45038.239999999998</v>
      </c>
      <c r="C1758" s="146">
        <f t="shared" si="75"/>
        <v>-1.2157081377932588E-3</v>
      </c>
      <c r="D1758" s="143">
        <f>IF('##zz500##'!K1758="","",IF('##zz500##'!K1758="yes",D1757,IF('##zz500##'!T1758&lt;&gt;0,D1757*(1+'##zz500##'!T1758),D1757*(1+C1758))))</f>
        <v>9.7879902853743577</v>
      </c>
      <c r="E1758" s="6">
        <f t="shared" si="73"/>
        <v>-1.2157081377933698E-3</v>
      </c>
      <c r="F1758" s="17">
        <f>D1758/MAX(D$240:D1758)-1</f>
        <v>-2.0730569954227063E-2</v>
      </c>
      <c r="G1758" s="66">
        <f>IF('##zz500##'!K1758="","",IF('##zz500##'!K1758="no",G1757*(1+E1758),IF('##zz500##'!T1758&lt;&gt;0,G1757*(1+'##zz500##'!T1758),G1757*(1+'##zz500##'!P1758))))</f>
        <v>39.090187438969771</v>
      </c>
      <c r="H1758" s="6">
        <f t="shared" si="74"/>
        <v>-1.2157081377933698E-3</v>
      </c>
      <c r="I1758" s="17">
        <f>G1758/MAX(G$240:G1758)-1</f>
        <v>-3.9959523417312681E-2</v>
      </c>
      <c r="N1758" s="20"/>
      <c r="O1758" s="20"/>
      <c r="S1758" s="192"/>
      <c r="Y1758" s="39"/>
      <c r="Z1758" s="39"/>
      <c r="AA1758" s="17"/>
      <c r="AC1758" s="142"/>
      <c r="AE1758" s="17"/>
      <c r="AG1758" s="66"/>
      <c r="AI1758" s="17"/>
      <c r="AK1758" s="18"/>
    </row>
    <row r="1759" spans="1:37" x14ac:dyDescent="0.25">
      <c r="A1759" s="180">
        <f>IF('##zz500##'!B1759&lt;&gt;"",'##zz500##'!B1759,"")</f>
        <v>41740</v>
      </c>
      <c r="B1759" s="192">
        <v>45206.29</v>
      </c>
      <c r="C1759" s="146">
        <f t="shared" si="75"/>
        <v>3.7312736909791422E-3</v>
      </c>
      <c r="D1759" s="143">
        <f>IF('##zz500##'!K1759="","",IF('##zz500##'!K1759="yes",D1758,IF('##zz500##'!T1759&lt;&gt;0,D1758*(1+'##zz500##'!T1759),D1758*(1+C1759))))</f>
        <v>9.8245119560137351</v>
      </c>
      <c r="E1759" s="6">
        <f t="shared" si="73"/>
        <v>3.7312736909791422E-3</v>
      </c>
      <c r="F1759" s="17">
        <f>D1759/MAX(D$240:D1759)-1</f>
        <v>-1.7076647693517133E-2</v>
      </c>
      <c r="G1759" s="66">
        <f>IF('##zz500##'!K1759="","",IF('##zz500##'!K1759="no",G1758*(1+E1759),IF('##zz500##'!T1759&lt;&gt;0,G1758*(1+'##zz500##'!T1759),G1758*(1+'##zz500##'!P1759))))</f>
        <v>39.236043626936244</v>
      </c>
      <c r="H1759" s="6">
        <f t="shared" si="74"/>
        <v>3.7312736909791422E-3</v>
      </c>
      <c r="I1759" s="17">
        <f>G1759/MAX(G$240:G1759)-1</f>
        <v>-3.6377349644764578E-2</v>
      </c>
      <c r="N1759" s="20"/>
      <c r="O1759" s="20"/>
      <c r="S1759" s="192"/>
      <c r="Y1759" s="39"/>
      <c r="Z1759" s="39"/>
      <c r="AA1759" s="17"/>
      <c r="AC1759" s="142"/>
      <c r="AE1759" s="17"/>
      <c r="AG1759" s="66"/>
      <c r="AI1759" s="17"/>
      <c r="AK1759" s="18"/>
    </row>
    <row r="1760" spans="1:37" x14ac:dyDescent="0.25">
      <c r="A1760" s="180">
        <f>IF('##zz500##'!B1760&lt;&gt;"",'##zz500##'!B1760,"")</f>
        <v>41743</v>
      </c>
      <c r="B1760" s="192">
        <v>46016.91</v>
      </c>
      <c r="C1760" s="146">
        <f t="shared" si="75"/>
        <v>1.7931575451115345E-2</v>
      </c>
      <c r="D1760" s="143">
        <f>IF('##zz500##'!K1760="","",IF('##zz500##'!K1760="yes",D1759,IF('##zz500##'!T1760&lt;&gt;0,D1759*(1+'##zz500##'!T1760),D1759*(1+C1760))))</f>
        <v>10.00068093342338</v>
      </c>
      <c r="E1760" s="6">
        <f t="shared" si="73"/>
        <v>1.7931575451115345E-2</v>
      </c>
      <c r="F1760" s="17">
        <f>D1760/MAX(D$240:D1760)-1</f>
        <v>0</v>
      </c>
      <c r="G1760" s="66">
        <f>IF('##zz500##'!K1760="","",IF('##zz500##'!K1760="no",G1759*(1+E1760),IF('##zz500##'!T1760&lt;&gt;0,G1759*(1+'##zz500##'!T1760),G1759*(1+'##zz500##'!P1760))))</f>
        <v>39.939607703635907</v>
      </c>
      <c r="H1760" s="6">
        <f t="shared" si="74"/>
        <v>1.7931575451115345E-2</v>
      </c>
      <c r="I1760" s="17">
        <f>G1760/MAX(G$240:G1760)-1</f>
        <v>-1.9098077383515877E-2</v>
      </c>
      <c r="N1760" s="20"/>
      <c r="O1760" s="20"/>
      <c r="S1760" s="192"/>
      <c r="Y1760" s="39"/>
      <c r="Z1760" s="39"/>
      <c r="AA1760" s="17"/>
      <c r="AC1760" s="142"/>
      <c r="AE1760" s="17"/>
      <c r="AG1760" s="66"/>
      <c r="AI1760" s="17"/>
      <c r="AK1760" s="18"/>
    </row>
    <row r="1761" spans="1:37" x14ac:dyDescent="0.25">
      <c r="A1761" s="180">
        <f>IF('##zz500##'!B1761&lt;&gt;"",'##zz500##'!B1761,"")</f>
        <v>41744</v>
      </c>
      <c r="B1761" s="192">
        <v>45491.85</v>
      </c>
      <c r="C1761" s="146">
        <f t="shared" si="75"/>
        <v>-1.1410153354495245E-2</v>
      </c>
      <c r="D1761" s="143">
        <f>IF('##zz500##'!K1761="","",IF('##zz500##'!K1761="yes",D1760,IF('##zz500##'!T1761&lt;&gt;0,D1760*(1+'##zz500##'!T1761),D1760*(1+C1761))))</f>
        <v>9.8865716303236422</v>
      </c>
      <c r="E1761" s="6">
        <f t="shared" si="73"/>
        <v>-1.1410153354495356E-2</v>
      </c>
      <c r="F1761" s="17">
        <f>D1761/MAX(D$240:D1761)-1</f>
        <v>-1.1410153354495356E-2</v>
      </c>
      <c r="G1761" s="66">
        <f>IF('##zz500##'!K1761="","",IF('##zz500##'!K1761="no",G1760*(1+E1761),IF('##zz500##'!T1761&lt;&gt;0,G1760*(1+'##zz500##'!T1761),G1760*(1+'##zz500##'!P1761))))</f>
        <v>39.483890654819035</v>
      </c>
      <c r="H1761" s="6">
        <f t="shared" si="74"/>
        <v>-1.1410153354495467E-2</v>
      </c>
      <c r="I1761" s="17">
        <f>G1761/MAX(G$240:G1761)-1</f>
        <v>-3.0290318746289402E-2</v>
      </c>
      <c r="N1761" s="20"/>
      <c r="O1761" s="20"/>
      <c r="S1761" s="192"/>
      <c r="Y1761" s="39"/>
      <c r="Z1761" s="39"/>
      <c r="AA1761" s="17"/>
      <c r="AC1761" s="142"/>
      <c r="AE1761" s="17"/>
      <c r="AG1761" s="66"/>
      <c r="AI1761" s="17"/>
      <c r="AK1761" s="18"/>
    </row>
    <row r="1762" spans="1:37" x14ac:dyDescent="0.25">
      <c r="A1762" s="180">
        <f>IF('##zz500##'!B1762&lt;&gt;"",'##zz500##'!B1762,"")</f>
        <v>41745</v>
      </c>
      <c r="B1762" s="192">
        <v>45662.76</v>
      </c>
      <c r="C1762" s="146">
        <f t="shared" si="75"/>
        <v>3.7569366820651151E-3</v>
      </c>
      <c r="D1762" s="143">
        <f>IF('##zz500##'!K1762="","",IF('##zz500##'!K1762="yes",D1761,IF('##zz500##'!T1762&lt;&gt;0,D1761*(1+'##zz500##'!T1762),D1761*(1+C1762))))</f>
        <v>9.8225359888945203</v>
      </c>
      <c r="E1762" s="6">
        <f t="shared" si="73"/>
        <v>-6.4770320616213128E-3</v>
      </c>
      <c r="F1762" s="17">
        <f>D1762/MAX(D$240:D1762)-1</f>
        <v>-1.7813281487011556E-2</v>
      </c>
      <c r="G1762" s="66">
        <f>IF('##zz500##'!K1762="","",IF('##zz500##'!K1762="no",G1761*(1+E1762),IF('##zz500##'!T1762&lt;&gt;0,G1761*(1+'##zz500##'!T1762),G1761*(1+'##zz500##'!P1762))))</f>
        <v>39.228152229130224</v>
      </c>
      <c r="H1762" s="6">
        <f t="shared" si="74"/>
        <v>-6.4770320616213128E-3</v>
      </c>
      <c r="I1762" s="17">
        <f>G1762/MAX(G$240:G1762)-1</f>
        <v>-3.6571159442234213E-2</v>
      </c>
      <c r="N1762" s="20"/>
      <c r="O1762" s="20"/>
      <c r="S1762" s="192"/>
      <c r="Y1762" s="39"/>
      <c r="Z1762" s="39"/>
      <c r="AA1762" s="17"/>
      <c r="AC1762" s="142"/>
      <c r="AE1762" s="17"/>
      <c r="AG1762" s="66"/>
      <c r="AI1762" s="17"/>
      <c r="AK1762" s="18"/>
    </row>
    <row r="1763" spans="1:37" x14ac:dyDescent="0.25">
      <c r="A1763" s="180">
        <f>IF('##zz500##'!B1763&lt;&gt;"",'##zz500##'!B1763,"")</f>
        <v>41746</v>
      </c>
      <c r="B1763" s="192">
        <v>46046.48</v>
      </c>
      <c r="C1763" s="146">
        <f t="shared" si="75"/>
        <v>8.4033466220614361E-3</v>
      </c>
      <c r="D1763" s="143">
        <f>IF('##zz500##'!K1763="","",IF('##zz500##'!K1763="yes",D1762,IF('##zz500##'!T1763&lt;&gt;0,D1762*(1+'##zz500##'!T1763),D1762*(1+C1763))))</f>
        <v>9.9050781635168743</v>
      </c>
      <c r="E1763" s="6">
        <f t="shared" si="73"/>
        <v>8.4033466220614361E-3</v>
      </c>
      <c r="F1763" s="17">
        <f>D1763/MAX(D$240:D1763)-1</f>
        <v>-9.5596260437618152E-3</v>
      </c>
      <c r="G1763" s="66">
        <f>IF('##zz500##'!K1763="","",IF('##zz500##'!K1763="no",G1762*(1+E1763),IF('##zz500##'!T1763&lt;&gt;0,G1762*(1+'##zz500##'!T1763),G1762*(1+'##zz500##'!P1763))))</f>
        <v>39.557799989654598</v>
      </c>
      <c r="H1763" s="6">
        <f t="shared" si="74"/>
        <v>8.4033466220614361E-3</v>
      </c>
      <c r="I1763" s="17">
        <f>G1763/MAX(G$240:G1763)-1</f>
        <v>-2.8475132949336568E-2</v>
      </c>
      <c r="N1763" s="20"/>
      <c r="O1763" s="20"/>
      <c r="S1763" s="192"/>
      <c r="Y1763" s="39"/>
      <c r="Z1763" s="39"/>
      <c r="AA1763" s="17"/>
      <c r="AC1763" s="142"/>
      <c r="AE1763" s="17"/>
      <c r="AG1763" s="66"/>
      <c r="AI1763" s="17"/>
      <c r="AK1763" s="18"/>
    </row>
    <row r="1764" spans="1:37" x14ac:dyDescent="0.25">
      <c r="A1764" s="180">
        <f>IF('##zz500##'!B1764&lt;&gt;"",'##zz500##'!B1764,"")</f>
        <v>41747</v>
      </c>
      <c r="B1764" s="192">
        <v>45960.08</v>
      </c>
      <c r="C1764" s="146">
        <f t="shared" si="75"/>
        <v>-1.8763649251799519E-3</v>
      </c>
      <c r="D1764" s="143">
        <f>IF('##zz500##'!K1764="","",IF('##zz500##'!K1764="yes",D1763,IF('##zz500##'!T1764&lt;&gt;0,D1763*(1+'##zz500##'!T1764),D1763*(1+C1764))))</f>
        <v>9.9050781635168743</v>
      </c>
      <c r="E1764" s="6">
        <f t="shared" si="73"/>
        <v>0</v>
      </c>
      <c r="F1764" s="17">
        <f>D1764/MAX(D$240:D1764)-1</f>
        <v>-9.5596260437618152E-3</v>
      </c>
      <c r="G1764" s="66">
        <f>IF('##zz500##'!K1764="","",IF('##zz500##'!K1764="no",G1763*(1+E1764),IF('##zz500##'!T1764&lt;&gt;0,G1763*(1+'##zz500##'!T1764),G1763*(1+'##zz500##'!P1764))))</f>
        <v>39.65283539888658</v>
      </c>
      <c r="H1764" s="6">
        <f t="shared" si="74"/>
        <v>2.4024442526338063E-3</v>
      </c>
      <c r="I1764" s="17">
        <f>G1764/MAX(G$240:G1764)-1</f>
        <v>-2.6141098616199843E-2</v>
      </c>
      <c r="N1764" s="20"/>
      <c r="O1764" s="20"/>
      <c r="S1764" s="192"/>
      <c r="Y1764" s="39"/>
      <c r="Z1764" s="39"/>
      <c r="AA1764" s="17"/>
      <c r="AC1764" s="142"/>
      <c r="AE1764" s="17"/>
      <c r="AG1764" s="66"/>
      <c r="AI1764" s="17"/>
      <c r="AK1764" s="18"/>
    </row>
    <row r="1765" spans="1:37" x14ac:dyDescent="0.25">
      <c r="A1765" s="180">
        <f>IF('##zz500##'!B1765&lt;&gt;"",'##zz500##'!B1765,"")</f>
        <v>41750</v>
      </c>
      <c r="B1765" s="192">
        <v>45074.89</v>
      </c>
      <c r="C1765" s="146">
        <f t="shared" si="75"/>
        <v>-1.9259975178459232E-2</v>
      </c>
      <c r="D1765" s="143">
        <f>IF('##zz500##'!K1765="","",IF('##zz500##'!K1765="yes",D1764,IF('##zz500##'!T1765&lt;&gt;0,D1764*(1+'##zz500##'!T1765),D1764*(1+C1765))))</f>
        <v>9.7143066039468415</v>
      </c>
      <c r="E1765" s="6">
        <f t="shared" si="73"/>
        <v>-1.9259975178459121E-2</v>
      </c>
      <c r="F1765" s="17">
        <f>D1765/MAX(D$240:D1765)-1</f>
        <v>-2.8635483061902778E-2</v>
      </c>
      <c r="G1765" s="66">
        <f>IF('##zz500##'!K1765="","",IF('##zz500##'!K1765="no",G1764*(1+E1765),IF('##zz500##'!T1765&lt;&gt;0,G1764*(1+'##zz500##'!T1765),G1764*(1+'##zz500##'!P1765))))</f>
        <v>38.889122773348497</v>
      </c>
      <c r="H1765" s="6">
        <f t="shared" si="74"/>
        <v>-1.9259975178459232E-2</v>
      </c>
      <c r="I1765" s="17">
        <f>G1765/MAX(G$240:G1765)-1</f>
        <v>-4.4897596884173385E-2</v>
      </c>
      <c r="N1765" s="20"/>
      <c r="O1765" s="20"/>
      <c r="S1765" s="192"/>
      <c r="Y1765" s="39"/>
      <c r="Z1765" s="39"/>
      <c r="AA1765" s="17"/>
      <c r="AC1765" s="142"/>
      <c r="AE1765" s="17"/>
      <c r="AG1765" s="66"/>
      <c r="AI1765" s="17"/>
      <c r="AK1765" s="18"/>
    </row>
    <row r="1766" spans="1:37" x14ac:dyDescent="0.25">
      <c r="A1766" s="180">
        <f>IF('##zz500##'!B1766&lt;&gt;"",'##zz500##'!B1766,"")</f>
        <v>41751</v>
      </c>
      <c r="B1766" s="192">
        <v>44760.05</v>
      </c>
      <c r="C1766" s="146">
        <f t="shared" si="75"/>
        <v>-6.9848201515300135E-3</v>
      </c>
      <c r="D1766" s="143">
        <f>IF('##zz500##'!K1766="","",IF('##zz500##'!K1766="yes",D1765,IF('##zz500##'!T1766&lt;&gt;0,D1765*(1+'##zz500##'!T1766),D1765*(1+C1766))))</f>
        <v>9.7143066039468415</v>
      </c>
      <c r="E1766" s="6">
        <f t="shared" si="73"/>
        <v>0</v>
      </c>
      <c r="F1766" s="17">
        <f>D1766/MAX(D$240:D1766)-1</f>
        <v>-2.8635483061902778E-2</v>
      </c>
      <c r="G1766" s="66">
        <f>IF('##zz500##'!K1766="","",IF('##zz500##'!K1766="no",G1765*(1+E1766),IF('##zz500##'!T1766&lt;&gt;0,G1765*(1+'##zz500##'!T1766),G1765*(1+'##zz500##'!P1766))))</f>
        <v>39.067320698568459</v>
      </c>
      <c r="H1766" s="6">
        <f t="shared" si="74"/>
        <v>4.5822048046320063E-3</v>
      </c>
      <c r="I1766" s="17">
        <f>G1766/MAX(G$240:G1766)-1</f>
        <v>-4.0521122063700399E-2</v>
      </c>
      <c r="N1766" s="20"/>
      <c r="O1766" s="20"/>
      <c r="S1766" s="192"/>
      <c r="Y1766" s="39"/>
      <c r="Z1766" s="39"/>
      <c r="AA1766" s="17"/>
      <c r="AC1766" s="142"/>
      <c r="AE1766" s="17"/>
      <c r="AG1766" s="66"/>
      <c r="AI1766" s="17"/>
      <c r="AK1766" s="18"/>
    </row>
    <row r="1767" spans="1:37" x14ac:dyDescent="0.25">
      <c r="A1767" s="180">
        <f>IF('##zz500##'!B1767&lt;&gt;"",'##zz500##'!B1767,"")</f>
        <v>41752</v>
      </c>
      <c r="B1767" s="192">
        <v>44821.08</v>
      </c>
      <c r="C1767" s="146">
        <f t="shared" si="75"/>
        <v>1.3634926681269643E-3</v>
      </c>
      <c r="D1767" s="143">
        <f>IF('##zz500##'!K1767="","",IF('##zz500##'!K1767="yes",D1766,IF('##zz500##'!T1767&lt;&gt;0,D1766*(1+'##zz500##'!T1767),D1766*(1+C1767))))</f>
        <v>9.7143066039468415</v>
      </c>
      <c r="E1767" s="6">
        <f t="shared" si="73"/>
        <v>0</v>
      </c>
      <c r="F1767" s="17">
        <f>D1767/MAX(D$240:D1767)-1</f>
        <v>-2.8635483061902778E-2</v>
      </c>
      <c r="G1767" s="66">
        <f>IF('##zz500##'!K1767="","",IF('##zz500##'!K1767="no",G1766*(1+E1767),IF('##zz500##'!T1767&lt;&gt;0,G1766*(1+'##zz500##'!T1767),G1766*(1+'##zz500##'!P1767))))</f>
        <v>39.245476636259063</v>
      </c>
      <c r="H1767" s="6">
        <f t="shared" si="74"/>
        <v>4.5602292275224166E-3</v>
      </c>
      <c r="I1767" s="17">
        <f>G1767/MAX(G$240:G1767)-1</f>
        <v>-3.6145678441344864E-2</v>
      </c>
      <c r="N1767" s="20"/>
      <c r="O1767" s="20"/>
      <c r="S1767" s="192"/>
      <c r="Y1767" s="39"/>
      <c r="Z1767" s="39"/>
      <c r="AA1767" s="17"/>
      <c r="AC1767" s="142"/>
      <c r="AE1767" s="17"/>
      <c r="AG1767" s="66"/>
      <c r="AI1767" s="17"/>
      <c r="AK1767" s="18"/>
    </row>
    <row r="1768" spans="1:37" x14ac:dyDescent="0.25">
      <c r="A1768" s="180">
        <f>IF('##zz500##'!B1768&lt;&gt;"",'##zz500##'!B1768,"")</f>
        <v>41753</v>
      </c>
      <c r="B1768" s="192">
        <v>44805.64</v>
      </c>
      <c r="C1768" s="146">
        <f t="shared" si="75"/>
        <v>-3.4448076663928795E-4</v>
      </c>
      <c r="D1768" s="143">
        <f>IF('##zz500##'!K1768="","",IF('##zz500##'!K1768="yes",D1767,IF('##zz500##'!T1768&lt;&gt;0,D1767*(1+'##zz500##'!T1768),D1767*(1+C1768))))</f>
        <v>9.7143066039468415</v>
      </c>
      <c r="E1768" s="6">
        <f t="shared" si="73"/>
        <v>0</v>
      </c>
      <c r="F1768" s="17">
        <f>D1768/MAX(D$240:D1768)-1</f>
        <v>-2.8635483061902778E-2</v>
      </c>
      <c r="G1768" s="66">
        <f>IF('##zz500##'!K1768="","",IF('##zz500##'!K1768="no",G1767*(1+E1768),IF('##zz500##'!T1768&lt;&gt;0,G1767*(1+'##zz500##'!T1768),G1767*(1+'##zz500##'!P1768))))</f>
        <v>39.688554778356362</v>
      </c>
      <c r="H1768" s="6">
        <f t="shared" si="74"/>
        <v>1.128991619095121E-2</v>
      </c>
      <c r="I1768" s="17">
        <f>G1768/MAX(G$240:G1768)-1</f>
        <v>-2.52638439306615E-2</v>
      </c>
      <c r="N1768" s="20"/>
      <c r="O1768" s="20"/>
      <c r="S1768" s="192"/>
      <c r="Y1768" s="39"/>
      <c r="Z1768" s="39"/>
      <c r="AA1768" s="17"/>
      <c r="AC1768" s="142"/>
      <c r="AE1768" s="17"/>
      <c r="AF1768" s="14"/>
      <c r="AG1768" s="66"/>
      <c r="AI1768" s="17"/>
      <c r="AJ1768" s="14"/>
      <c r="AK1768" s="18"/>
    </row>
    <row r="1769" spans="1:37" x14ac:dyDescent="0.25">
      <c r="A1769" s="180">
        <f>IF('##zz500##'!B1769&lt;&gt;"",'##zz500##'!B1769,"")</f>
        <v>41754</v>
      </c>
      <c r="B1769" s="192">
        <v>44211.26</v>
      </c>
      <c r="C1769" s="146">
        <f t="shared" si="75"/>
        <v>-1.3265740652292801E-2</v>
      </c>
      <c r="D1769" s="143">
        <f>IF('##zz500##'!K1769="","",IF('##zz500##'!K1769="yes",D1768,IF('##zz500##'!T1769&lt;&gt;0,D1768*(1+'##zz500##'!T1769),D1768*(1+C1769))))</f>
        <v>9.7143066039468415</v>
      </c>
      <c r="E1769" s="6">
        <f t="shared" si="73"/>
        <v>0</v>
      </c>
      <c r="F1769" s="17">
        <f>D1769/MAX(D$240:D1769)-1</f>
        <v>-2.8635483061902778E-2</v>
      </c>
      <c r="G1769" s="66">
        <f>IF('##zz500##'!K1769="","",IF('##zz500##'!K1769="no",G1768*(1+E1769),IF('##zz500##'!T1769&lt;&gt;0,G1768*(1+'##zz500##'!T1769),G1768*(1+'##zz500##'!P1769))))</f>
        <v>40.548055787029405</v>
      </c>
      <c r="H1769" s="6">
        <f t="shared" si="74"/>
        <v>2.1656142771461218E-2</v>
      </c>
      <c r="I1769" s="17">
        <f>G1769/MAX(G$240:G1769)-1</f>
        <v>-4.1548185703186302E-3</v>
      </c>
      <c r="N1769" s="20"/>
      <c r="O1769" s="20"/>
      <c r="S1769" s="192"/>
      <c r="Y1769" s="39"/>
      <c r="Z1769" s="39"/>
      <c r="AA1769" s="17"/>
      <c r="AC1769" s="142"/>
      <c r="AE1769" s="17"/>
      <c r="AG1769" s="66"/>
      <c r="AI1769" s="17"/>
      <c r="AK1769" s="18"/>
    </row>
    <row r="1770" spans="1:37" x14ac:dyDescent="0.25">
      <c r="A1770" s="180">
        <f>IF('##zz500##'!B1770&lt;&gt;"",'##zz500##'!B1770,"")</f>
        <v>41757</v>
      </c>
      <c r="B1770" s="192">
        <v>42864.06</v>
      </c>
      <c r="C1770" s="146">
        <f t="shared" si="75"/>
        <v>-3.0471875264355797E-2</v>
      </c>
      <c r="D1770" s="143">
        <f>IF('##zz500##'!K1770="","",IF('##zz500##'!K1770="yes",D1769,IF('##zz500##'!T1770&lt;&gt;0,D1769*(1+'##zz500##'!T1770),D1769*(1+C1770))))</f>
        <v>9.7143066039468415</v>
      </c>
      <c r="E1770" s="6">
        <f t="shared" si="73"/>
        <v>0</v>
      </c>
      <c r="F1770" s="17">
        <f>D1770/MAX(D$240:D1770)-1</f>
        <v>-2.8635483061902778E-2</v>
      </c>
      <c r="G1770" s="66">
        <f>IF('##zz500##'!K1770="","",IF('##zz500##'!K1770="no",G1769*(1+E1770),IF('##zz500##'!T1770&lt;&gt;0,G1769*(1+'##zz500##'!T1770),G1769*(1+'##zz500##'!P1770))))</f>
        <v>41.786577261164624</v>
      </c>
      <c r="H1770" s="6">
        <f t="shared" si="74"/>
        <v>3.054453413599667E-2</v>
      </c>
      <c r="I1770" s="17">
        <f>G1770/MAX(G$240:G1770)-1</f>
        <v>0</v>
      </c>
      <c r="N1770" s="20"/>
      <c r="O1770" s="20"/>
      <c r="S1770" s="192"/>
      <c r="Y1770" s="39"/>
      <c r="Z1770" s="39"/>
      <c r="AA1770" s="17"/>
      <c r="AC1770" s="142"/>
      <c r="AE1770" s="17"/>
      <c r="AG1770" s="66"/>
      <c r="AI1770" s="17"/>
      <c r="AK1770" s="18"/>
    </row>
    <row r="1771" spans="1:37" x14ac:dyDescent="0.25">
      <c r="A1771" s="180">
        <f>IF('##zz500##'!B1771&lt;&gt;"",'##zz500##'!B1771,"")</f>
        <v>41758</v>
      </c>
      <c r="B1771" s="192">
        <v>44296.1</v>
      </c>
      <c r="C1771" s="146">
        <f t="shared" si="75"/>
        <v>3.3408874474326611E-2</v>
      </c>
      <c r="D1771" s="143">
        <f>IF('##zz500##'!K1771="","",IF('##zz500##'!K1771="yes",D1770,IF('##zz500##'!T1771&lt;&gt;0,D1770*(1+'##zz500##'!T1771),D1770*(1+C1771))))</f>
        <v>9.7143066039468415</v>
      </c>
      <c r="E1771" s="6">
        <f t="shared" si="73"/>
        <v>0</v>
      </c>
      <c r="F1771" s="17">
        <f>D1771/MAX(D$240:D1771)-1</f>
        <v>-2.8635483061902778E-2</v>
      </c>
      <c r="G1771" s="66">
        <f>IF('##zz500##'!K1771="","",IF('##zz500##'!K1771="no",G1770*(1+E1771),IF('##zz500##'!T1771&lt;&gt;0,G1770*(1+'##zz500##'!T1771),G1770*(1+'##zz500##'!P1771))))</f>
        <v>41.170312599866712</v>
      </c>
      <c r="H1771" s="6">
        <f t="shared" si="74"/>
        <v>-1.4747909536746207E-2</v>
      </c>
      <c r="I1771" s="17">
        <f>G1771/MAX(G$240:G1771)-1</f>
        <v>-1.4747909536746207E-2</v>
      </c>
      <c r="N1771" s="20"/>
      <c r="O1771" s="20"/>
      <c r="S1771" s="192"/>
      <c r="Y1771" s="39"/>
      <c r="Z1771" s="39"/>
      <c r="AA1771" s="17"/>
      <c r="AC1771" s="142"/>
      <c r="AE1771" s="17"/>
      <c r="AG1771" s="66"/>
      <c r="AI1771" s="17"/>
      <c r="AK1771" s="18"/>
    </row>
    <row r="1772" spans="1:37" x14ac:dyDescent="0.25">
      <c r="A1772" s="180">
        <f>IF('##zz500##'!B1772&lt;&gt;"",'##zz500##'!B1772,"")</f>
        <v>41759</v>
      </c>
      <c r="B1772" s="192">
        <v>44856.84</v>
      </c>
      <c r="C1772" s="146">
        <f t="shared" si="75"/>
        <v>1.2658902250988202E-2</v>
      </c>
      <c r="D1772" s="143">
        <f>IF('##zz500##'!K1772="","",IF('##zz500##'!K1772="yes",D1771,IF('##zz500##'!T1772&lt;&gt;0,D1771*(1+'##zz500##'!T1772),D1771*(1+C1772))))</f>
        <v>9.7143066039468415</v>
      </c>
      <c r="E1772" s="6">
        <f t="shared" si="73"/>
        <v>0</v>
      </c>
      <c r="F1772" s="17">
        <f>D1772/MAX(D$240:D1772)-1</f>
        <v>-2.8635483061902778E-2</v>
      </c>
      <c r="G1772" s="66">
        <f>IF('##zz500##'!K1772="","",IF('##zz500##'!K1772="no",G1771*(1+E1772),IF('##zz500##'!T1772&lt;&gt;0,G1771*(1+'##zz500##'!T1772),G1771*(1+'##zz500##'!P1772))))</f>
        <v>40.870366006798541</v>
      </c>
      <c r="H1772" s="6">
        <f t="shared" si="74"/>
        <v>-7.2855068161212788E-3</v>
      </c>
      <c r="I1772" s="17">
        <f>G1772/MAX(G$240:G1772)-1</f>
        <v>-2.1925970357413949E-2</v>
      </c>
      <c r="N1772" s="20"/>
      <c r="O1772" s="20"/>
      <c r="S1772" s="192"/>
      <c r="Y1772" s="39"/>
      <c r="Z1772" s="39"/>
      <c r="AA1772" s="17"/>
      <c r="AC1772" s="142"/>
      <c r="AE1772" s="17"/>
      <c r="AG1772" s="66"/>
      <c r="AI1772" s="17"/>
      <c r="AK1772" s="18"/>
    </row>
    <row r="1773" spans="1:37" x14ac:dyDescent="0.25">
      <c r="A1773" s="180">
        <f>IF('##zz500##'!B1773&lt;&gt;"",'##zz500##'!B1773,"")</f>
        <v>41764</v>
      </c>
      <c r="B1773" s="192">
        <v>45719.17</v>
      </c>
      <c r="C1773" s="146">
        <f t="shared" si="75"/>
        <v>1.922404699038105E-2</v>
      </c>
      <c r="D1773" s="143">
        <f>IF('##zz500##'!K1773="","",IF('##zz500##'!K1773="yes",D1772,IF('##zz500##'!T1773&lt;&gt;0,D1772*(1+'##zz500##'!T1773),D1772*(1+C1773))))</f>
        <v>9.7143066039468415</v>
      </c>
      <c r="E1773" s="6">
        <f t="shared" si="73"/>
        <v>0</v>
      </c>
      <c r="F1773" s="17">
        <f>D1773/MAX(D$240:D1773)-1</f>
        <v>-2.8635483061902778E-2</v>
      </c>
      <c r="G1773" s="66">
        <f>IF('##zz500##'!K1773="","",IF('##zz500##'!K1773="no",G1772*(1+E1773),IF('##zz500##'!T1773&lt;&gt;0,G1772*(1+'##zz500##'!T1773),G1772*(1+'##zz500##'!P1773))))</f>
        <v>40.521800712045952</v>
      </c>
      <c r="H1773" s="6">
        <f t="shared" si="74"/>
        <v>-8.5285581904162022E-3</v>
      </c>
      <c r="I1773" s="17">
        <f>G1773/MAX(G$240:G1773)-1</f>
        <v>-3.0267531633755618E-2</v>
      </c>
      <c r="N1773" s="20"/>
      <c r="O1773" s="20"/>
      <c r="S1773" s="192"/>
      <c r="Y1773" s="39"/>
      <c r="Z1773" s="39"/>
      <c r="AA1773" s="17"/>
      <c r="AC1773" s="142"/>
      <c r="AE1773" s="17"/>
      <c r="AG1773" s="66"/>
      <c r="AI1773" s="17"/>
      <c r="AK1773" s="18"/>
    </row>
    <row r="1774" spans="1:37" x14ac:dyDescent="0.25">
      <c r="A1774" s="180">
        <f>IF('##zz500##'!B1774&lt;&gt;"",'##zz500##'!B1774,"")</f>
        <v>41765</v>
      </c>
      <c r="B1774" s="192">
        <v>45771.27</v>
      </c>
      <c r="C1774" s="146">
        <f t="shared" si="75"/>
        <v>1.1395657445223417E-3</v>
      </c>
      <c r="D1774" s="143">
        <f>IF('##zz500##'!K1774="","",IF('##zz500##'!K1774="yes",D1773,IF('##zz500##'!T1774&lt;&gt;0,D1773*(1+'##zz500##'!T1774),D1773*(1+C1774))))</f>
        <v>9.7143066039468415</v>
      </c>
      <c r="E1774" s="6">
        <f t="shared" si="73"/>
        <v>0</v>
      </c>
      <c r="F1774" s="17">
        <f>D1774/MAX(D$240:D1774)-1</f>
        <v>-2.8635483061902778E-2</v>
      </c>
      <c r="G1774" s="66">
        <f>IF('##zz500##'!K1774="","",IF('##zz500##'!K1774="no",G1773*(1+E1774),IF('##zz500##'!T1774&lt;&gt;0,G1773*(1+'##zz500##'!T1774),G1773*(1+'##zz500##'!P1774))))</f>
        <v>40.311739274920249</v>
      </c>
      <c r="H1774" s="6">
        <f t="shared" si="74"/>
        <v>-5.183911707636879E-3</v>
      </c>
      <c r="I1774" s="17">
        <f>G1774/MAX(G$240:G1774)-1</f>
        <v>-3.5294539129794966E-2</v>
      </c>
      <c r="N1774" s="20"/>
      <c r="O1774" s="20"/>
      <c r="S1774" s="192"/>
      <c r="Y1774" s="39"/>
      <c r="Z1774" s="39"/>
      <c r="AA1774" s="17"/>
      <c r="AC1774" s="142"/>
      <c r="AE1774" s="17"/>
      <c r="AG1774" s="66"/>
      <c r="AI1774" s="17"/>
      <c r="AK1774" s="18"/>
    </row>
    <row r="1775" spans="1:37" x14ac:dyDescent="0.25">
      <c r="A1775" s="180">
        <f>IF('##zz500##'!B1775&lt;&gt;"",'##zz500##'!B1775,"")</f>
        <v>41766</v>
      </c>
      <c r="B1775" s="192">
        <v>45050.86</v>
      </c>
      <c r="C1775" s="146">
        <f t="shared" si="75"/>
        <v>-1.5739349159417992E-2</v>
      </c>
      <c r="D1775" s="143">
        <f>IF('##zz500##'!K1775="","",IF('##zz500##'!K1775="yes",D1774,IF('##zz500##'!T1775&lt;&gt;0,D1774*(1+'##zz500##'!T1775),D1774*(1+C1775))))</f>
        <v>9.7143066039468415</v>
      </c>
      <c r="E1775" s="6">
        <f t="shared" si="73"/>
        <v>0</v>
      </c>
      <c r="F1775" s="17">
        <f>D1775/MAX(D$240:D1775)-1</f>
        <v>-2.8635483061902778E-2</v>
      </c>
      <c r="G1775" s="66">
        <f>IF('##zz500##'!K1775="","",IF('##zz500##'!K1775="no",G1774*(1+E1775),IF('##zz500##'!T1775&lt;&gt;0,G1774*(1+'##zz500##'!T1775),G1774*(1+'##zz500##'!P1775))))</f>
        <v>41.029815689172644</v>
      </c>
      <c r="H1775" s="6">
        <f t="shared" si="74"/>
        <v>1.7813084405890134E-2</v>
      </c>
      <c r="I1775" s="17">
        <f>G1775/MAX(G$240:G1775)-1</f>
        <v>-1.8110159328490805E-2</v>
      </c>
      <c r="N1775" s="20"/>
      <c r="O1775" s="20"/>
      <c r="S1775" s="192"/>
      <c r="Y1775" s="39"/>
      <c r="Z1775" s="39"/>
      <c r="AA1775" s="17"/>
      <c r="AC1775" s="142"/>
      <c r="AE1775" s="17"/>
      <c r="AG1775" s="66"/>
      <c r="AI1775" s="17"/>
      <c r="AK1775" s="18"/>
    </row>
    <row r="1776" spans="1:37" x14ac:dyDescent="0.25">
      <c r="A1776" s="180">
        <f>IF('##zz500##'!B1776&lt;&gt;"",'##zz500##'!B1776,"")</f>
        <v>41767</v>
      </c>
      <c r="B1776" s="192">
        <v>45340.66</v>
      </c>
      <c r="C1776" s="146">
        <f t="shared" si="75"/>
        <v>6.4327295860724387E-3</v>
      </c>
      <c r="D1776" s="143">
        <f>IF('##zz500##'!K1776="","",IF('##zz500##'!K1776="yes",D1775,IF('##zz500##'!T1776&lt;&gt;0,D1775*(1+'##zz500##'!T1776),D1775*(1+C1776))))</f>
        <v>9.7143066039468415</v>
      </c>
      <c r="E1776" s="6">
        <f t="shared" si="73"/>
        <v>0</v>
      </c>
      <c r="F1776" s="17">
        <f>D1776/MAX(D$240:D1776)-1</f>
        <v>-2.8635483061902778E-2</v>
      </c>
      <c r="G1776" s="66">
        <f>IF('##zz500##'!K1776="","",IF('##zz500##'!K1776="no",G1775*(1+E1776),IF('##zz500##'!T1776&lt;&gt;0,G1775*(1+'##zz500##'!T1776),G1775*(1+'##zz500##'!P1776))))</f>
        <v>40.985612547445037</v>
      </c>
      <c r="H1776" s="6">
        <f t="shared" si="74"/>
        <v>-1.0773419520690997E-3</v>
      </c>
      <c r="I1776" s="17">
        <f>G1776/MAX(G$240:G1776)-1</f>
        <v>-1.916799044615658E-2</v>
      </c>
      <c r="N1776" s="20"/>
      <c r="O1776" s="20"/>
      <c r="S1776" s="192"/>
      <c r="Y1776" s="39"/>
      <c r="Z1776" s="39"/>
      <c r="AA1776" s="17"/>
      <c r="AC1776" s="142"/>
      <c r="AE1776" s="17"/>
      <c r="AG1776" s="66"/>
      <c r="AI1776" s="17"/>
      <c r="AK1776" s="18"/>
    </row>
    <row r="1777" spans="1:37" x14ac:dyDescent="0.25">
      <c r="A1777" s="180">
        <f>IF('##zz500##'!B1777&lt;&gt;"",'##zz500##'!B1777,"")</f>
        <v>41768</v>
      </c>
      <c r="B1777" s="192">
        <v>45454.33</v>
      </c>
      <c r="C1777" s="146">
        <f t="shared" si="75"/>
        <v>2.5070212917059909E-3</v>
      </c>
      <c r="D1777" s="143">
        <f>IF('##zz500##'!K1777="","",IF('##zz500##'!K1777="yes",D1776,IF('##zz500##'!T1777&lt;&gt;0,D1776*(1+'##zz500##'!T1777),D1776*(1+C1777))))</f>
        <v>9.7143066039468415</v>
      </c>
      <c r="E1777" s="6">
        <f t="shared" si="73"/>
        <v>0</v>
      </c>
      <c r="F1777" s="17">
        <f>D1777/MAX(D$240:D1777)-1</f>
        <v>-2.8635483061902778E-2</v>
      </c>
      <c r="G1777" s="66">
        <f>IF('##zz500##'!K1777="","",IF('##zz500##'!K1777="no",G1776*(1+E1777),IF('##zz500##'!T1777&lt;&gt;0,G1776*(1+'##zz500##'!T1777),G1776*(1+'##zz500##'!P1777))))</f>
        <v>41.400380600987098</v>
      </c>
      <c r="H1777" s="6">
        <f t="shared" si="74"/>
        <v>1.0119845178888642E-2</v>
      </c>
      <c r="I1777" s="17">
        <f>G1777/MAX(G$240:G1777)-1</f>
        <v>-9.2421223629733928E-3</v>
      </c>
      <c r="N1777" s="20"/>
      <c r="O1777" s="20"/>
      <c r="S1777" s="192"/>
      <c r="Y1777" s="39"/>
      <c r="Z1777" s="39"/>
      <c r="AA1777" s="17"/>
      <c r="AC1777" s="142"/>
      <c r="AE1777" s="17"/>
      <c r="AG1777" s="66"/>
      <c r="AI1777" s="17"/>
      <c r="AK1777" s="18"/>
    </row>
    <row r="1778" spans="1:37" x14ac:dyDescent="0.25">
      <c r="A1778" s="180">
        <f>IF('##zz500##'!B1778&lt;&gt;"",'##zz500##'!B1778,"")</f>
        <v>41771</v>
      </c>
      <c r="B1778" s="192">
        <v>46307.360000000001</v>
      </c>
      <c r="C1778" s="146">
        <f t="shared" si="75"/>
        <v>1.8766748954390122E-2</v>
      </c>
      <c r="D1778" s="143">
        <f>IF('##zz500##'!K1778="","",IF('##zz500##'!K1778="yes",D1777,IF('##zz500##'!T1778&lt;&gt;0,D1777*(1+'##zz500##'!T1778),D1777*(1+C1778))))</f>
        <v>9.7143066039468415</v>
      </c>
      <c r="E1778" s="6">
        <f t="shared" ref="E1778:E1841" si="76">D1778/D1777-1</f>
        <v>0</v>
      </c>
      <c r="F1778" s="17">
        <f>D1778/MAX(D$240:D1778)-1</f>
        <v>-2.8635483061902778E-2</v>
      </c>
      <c r="G1778" s="66">
        <f>IF('##zz500##'!K1778="","",IF('##zz500##'!K1778="no",G1777*(1+E1778),IF('##zz500##'!T1778&lt;&gt;0,G1777*(1+'##zz500##'!T1778),G1777*(1+'##zz500##'!P1778))))</f>
        <v>40.322595007976432</v>
      </c>
      <c r="H1778" s="6">
        <f t="shared" ref="H1778:H1841" si="77">G1778/G1777-1</f>
        <v>-2.6033229099951094E-2</v>
      </c>
      <c r="I1778" s="17">
        <f>G1778/MAX(G$240:G1778)-1</f>
        <v>-3.5034749174079338E-2</v>
      </c>
      <c r="N1778" s="20"/>
      <c r="O1778" s="20"/>
      <c r="S1778" s="192"/>
      <c r="Y1778" s="39"/>
      <c r="Z1778" s="39"/>
      <c r="AA1778" s="17"/>
      <c r="AC1778" s="142"/>
      <c r="AE1778" s="17"/>
      <c r="AG1778" s="66"/>
      <c r="AI1778" s="17"/>
      <c r="AK1778" s="18"/>
    </row>
    <row r="1779" spans="1:37" x14ac:dyDescent="0.25">
      <c r="A1779" s="180">
        <f>IF('##zz500##'!B1779&lt;&gt;"",'##zz500##'!B1779,"")</f>
        <v>41772</v>
      </c>
      <c r="B1779" s="192">
        <v>46212.38</v>
      </c>
      <c r="C1779" s="146">
        <f t="shared" si="75"/>
        <v>-2.05107784162184E-3</v>
      </c>
      <c r="D1779" s="143">
        <f>IF('##zz500##'!K1779="","",IF('##zz500##'!K1779="yes",D1778,IF('##zz500##'!T1779&lt;&gt;0,D1778*(1+'##zz500##'!T1779),D1778*(1+C1779))))</f>
        <v>9.7143066039468415</v>
      </c>
      <c r="E1779" s="6">
        <f t="shared" si="76"/>
        <v>0</v>
      </c>
      <c r="F1779" s="17">
        <f>D1779/MAX(D$240:D1779)-1</f>
        <v>-2.8635483061902778E-2</v>
      </c>
      <c r="G1779" s="66">
        <f>IF('##zz500##'!K1779="","",IF('##zz500##'!K1779="no",G1778*(1+E1779),IF('##zz500##'!T1779&lt;&gt;0,G1778*(1+'##zz500##'!T1779),G1778*(1+'##zz500##'!P1779))))</f>
        <v>40.384674350158164</v>
      </c>
      <c r="H1779" s="6">
        <f t="shared" si="77"/>
        <v>1.5395671377165243E-3</v>
      </c>
      <c r="I1779" s="17">
        <f>G1779/MAX(G$240:G1779)-1</f>
        <v>-3.3549120384869457E-2</v>
      </c>
      <c r="N1779" s="20"/>
      <c r="O1779" s="20"/>
      <c r="S1779" s="192"/>
      <c r="Y1779" s="39"/>
      <c r="Z1779" s="39"/>
      <c r="AA1779" s="17"/>
      <c r="AC1779" s="142"/>
      <c r="AE1779" s="17"/>
      <c r="AG1779" s="66"/>
      <c r="AI1779" s="17"/>
      <c r="AK1779" s="18"/>
    </row>
    <row r="1780" spans="1:37" x14ac:dyDescent="0.25">
      <c r="A1780" s="180">
        <f>IF('##zz500##'!B1780&lt;&gt;"",'##zz500##'!B1780,"")</f>
        <v>41773</v>
      </c>
      <c r="B1780" s="192">
        <v>46264.77</v>
      </c>
      <c r="C1780" s="146">
        <f t="shared" si="75"/>
        <v>1.1336788972997613E-3</v>
      </c>
      <c r="D1780" s="143">
        <f>IF('##zz500##'!K1780="","",IF('##zz500##'!K1780="yes",D1779,IF('##zz500##'!T1780&lt;&gt;0,D1779*(1+'##zz500##'!T1780),D1779*(1+C1780))))</f>
        <v>9.7143066039468415</v>
      </c>
      <c r="E1780" s="6">
        <f t="shared" si="76"/>
        <v>0</v>
      </c>
      <c r="F1780" s="17">
        <f>D1780/MAX(D$240:D1780)-1</f>
        <v>-2.8635483061902778E-2</v>
      </c>
      <c r="G1780" s="66">
        <f>IF('##zz500##'!K1780="","",IF('##zz500##'!K1780="no",G1779*(1+E1780),IF('##zz500##'!T1780&lt;&gt;0,G1779*(1+'##zz500##'!T1780),G1779*(1+'##zz500##'!P1780))))</f>
        <v>40.417454032193106</v>
      </c>
      <c r="H1780" s="6">
        <f t="shared" si="77"/>
        <v>8.1168617953242261E-4</v>
      </c>
      <c r="I1780" s="17">
        <f>G1780/MAX(G$240:G1780)-1</f>
        <v>-3.2764665562688866E-2</v>
      </c>
      <c r="N1780" s="20"/>
      <c r="O1780" s="20"/>
      <c r="S1780" s="192"/>
      <c r="Y1780" s="39"/>
      <c r="Z1780" s="39"/>
      <c r="AA1780" s="17"/>
      <c r="AC1780" s="142"/>
      <c r="AE1780" s="17"/>
      <c r="AG1780" s="66"/>
      <c r="AI1780" s="17"/>
      <c r="AK1780" s="18"/>
    </row>
    <row r="1781" spans="1:37" x14ac:dyDescent="0.25">
      <c r="A1781" s="180">
        <f>IF('##zz500##'!B1781&lt;&gt;"",'##zz500##'!B1781,"")</f>
        <v>41774</v>
      </c>
      <c r="B1781" s="192">
        <v>45420.77</v>
      </c>
      <c r="C1781" s="146">
        <f t="shared" si="75"/>
        <v>-1.8242822778541834E-2</v>
      </c>
      <c r="D1781" s="143">
        <f>IF('##zz500##'!K1781="","",IF('##zz500##'!K1781="yes",D1780,IF('##zz500##'!T1781&lt;&gt;0,D1780*(1+'##zz500##'!T1781),D1780*(1+C1781))))</f>
        <v>9.7143066039468415</v>
      </c>
      <c r="E1781" s="6">
        <f t="shared" si="76"/>
        <v>0</v>
      </c>
      <c r="F1781" s="17">
        <f>D1781/MAX(D$240:D1781)-1</f>
        <v>-2.8635483061902778E-2</v>
      </c>
      <c r="G1781" s="66">
        <f>IF('##zz500##'!K1781="","",IF('##zz500##'!K1781="no",G1780*(1+E1781),IF('##zz500##'!T1781&lt;&gt;0,G1780*(1+'##zz500##'!T1781),G1780*(1+'##zz500##'!P1781))))</f>
        <v>41.176755589882923</v>
      </c>
      <c r="H1781" s="6">
        <f t="shared" si="77"/>
        <v>1.8786476681213582E-2</v>
      </c>
      <c r="I1781" s="17">
        <f>G1781/MAX(G$240:G1781)-1</f>
        <v>-1.4593721507036528E-2</v>
      </c>
      <c r="N1781" s="20"/>
      <c r="O1781" s="20"/>
      <c r="S1781" s="192"/>
      <c r="Y1781" s="39"/>
      <c r="Z1781" s="39"/>
      <c r="AA1781" s="17"/>
      <c r="AC1781" s="142"/>
      <c r="AE1781" s="17"/>
      <c r="AG1781" s="66"/>
      <c r="AI1781" s="17"/>
      <c r="AK1781" s="18"/>
    </row>
    <row r="1782" spans="1:37" x14ac:dyDescent="0.25">
      <c r="A1782" s="180">
        <f>IF('##zz500##'!B1782&lt;&gt;"",'##zz500##'!B1782,"")</f>
        <v>41775</v>
      </c>
      <c r="B1782" s="192">
        <v>45472.76</v>
      </c>
      <c r="C1782" s="146">
        <f t="shared" si="75"/>
        <v>1.1446305291611392E-3</v>
      </c>
      <c r="D1782" s="143">
        <f>IF('##zz500##'!K1782="","",IF('##zz500##'!K1782="yes",D1781,IF('##zz500##'!T1782&lt;&gt;0,D1781*(1+'##zz500##'!T1782),D1781*(1+C1782))))</f>
        <v>9.7143066039468415</v>
      </c>
      <c r="E1782" s="6">
        <f t="shared" si="76"/>
        <v>0</v>
      </c>
      <c r="F1782" s="17">
        <f>D1782/MAX(D$240:D1782)-1</f>
        <v>-2.8635483061902778E-2</v>
      </c>
      <c r="G1782" s="66">
        <f>IF('##zz500##'!K1782="","",IF('##zz500##'!K1782="no",G1781*(1+E1782),IF('##zz500##'!T1782&lt;&gt;0,G1781*(1+'##zz500##'!T1782),G1781*(1+'##zz500##'!P1782))))</f>
        <v>41.239419755460162</v>
      </c>
      <c r="H1782" s="6">
        <f t="shared" si="77"/>
        <v>1.5218334878388529E-3</v>
      </c>
      <c r="I1782" s="17">
        <f>G1782/MAX(G$240:G1782)-1</f>
        <v>-1.309409723329924E-2</v>
      </c>
      <c r="N1782" s="20"/>
      <c r="O1782" s="20"/>
      <c r="S1782" s="192"/>
      <c r="Y1782" s="39"/>
      <c r="Z1782" s="39"/>
      <c r="AA1782" s="17"/>
      <c r="AC1782" s="142"/>
      <c r="AE1782" s="17"/>
      <c r="AG1782" s="66"/>
      <c r="AI1782" s="17"/>
      <c r="AK1782" s="18"/>
    </row>
    <row r="1783" spans="1:37" x14ac:dyDescent="0.25">
      <c r="A1783" s="180">
        <f>IF('##zz500##'!B1783&lt;&gt;"",'##zz500##'!B1783,"")</f>
        <v>41778</v>
      </c>
      <c r="B1783" s="192">
        <v>45423.28</v>
      </c>
      <c r="C1783" s="146">
        <f t="shared" si="75"/>
        <v>-1.0881239669640053E-3</v>
      </c>
      <c r="D1783" s="143">
        <f>IF('##zz500##'!K1783="","",IF('##zz500##'!K1783="yes",D1782,IF('##zz500##'!T1783&lt;&gt;0,D1782*(1+'##zz500##'!T1783),D1782*(1+C1783))))</f>
        <v>9.7143066039468415</v>
      </c>
      <c r="E1783" s="6">
        <f t="shared" si="76"/>
        <v>0</v>
      </c>
      <c r="F1783" s="17">
        <f>D1783/MAX(D$240:D1783)-1</f>
        <v>-2.8635483061902778E-2</v>
      </c>
      <c r="G1783" s="66">
        <f>IF('##zz500##'!K1783="","",IF('##zz500##'!K1783="no",G1782*(1+E1783),IF('##zz500##'!T1783&lt;&gt;0,G1782*(1+'##zz500##'!T1783),G1782*(1+'##zz500##'!P1783))))</f>
        <v>41.475126699692069</v>
      </c>
      <c r="H1783" s="6">
        <f t="shared" si="77"/>
        <v>5.7155737309009247E-3</v>
      </c>
      <c r="I1783" s="17">
        <f>G1783/MAX(G$240:G1783)-1</f>
        <v>-7.4533637805748176E-3</v>
      </c>
      <c r="N1783" s="20"/>
      <c r="O1783" s="20"/>
      <c r="S1783" s="192"/>
      <c r="Y1783" s="39"/>
      <c r="Z1783" s="39"/>
      <c r="AA1783" s="17"/>
      <c r="AC1783" s="142"/>
      <c r="AE1783" s="17"/>
      <c r="AG1783" s="66"/>
      <c r="AI1783" s="17"/>
      <c r="AK1783" s="18"/>
    </row>
    <row r="1784" spans="1:37" x14ac:dyDescent="0.25">
      <c r="A1784" s="180">
        <f>IF('##zz500##'!B1784&lt;&gt;"",'##zz500##'!B1784,"")</f>
        <v>41779</v>
      </c>
      <c r="B1784" s="192">
        <v>45542.83</v>
      </c>
      <c r="C1784" s="146">
        <f t="shared" si="75"/>
        <v>2.6319103332037574E-3</v>
      </c>
      <c r="D1784" s="143">
        <f>IF('##zz500##'!K1784="","",IF('##zz500##'!K1784="yes",D1783,IF('##zz500##'!T1784&lt;&gt;0,D1783*(1+'##zz500##'!T1784),D1783*(1+C1784))))</f>
        <v>9.7143066039468415</v>
      </c>
      <c r="E1784" s="6">
        <f t="shared" si="76"/>
        <v>0</v>
      </c>
      <c r="F1784" s="17">
        <f>D1784/MAX(D$240:D1784)-1</f>
        <v>-2.8635483061902778E-2</v>
      </c>
      <c r="G1784" s="66">
        <f>IF('##zz500##'!K1784="","",IF('##zz500##'!K1784="no",G1783*(1+E1784),IF('##zz500##'!T1784&lt;&gt;0,G1783*(1+'##zz500##'!T1784),G1783*(1+'##zz500##'!P1784))))</f>
        <v>41.35927626644353</v>
      </c>
      <c r="H1784" s="6">
        <f t="shared" si="77"/>
        <v>-2.7932508582161342E-3</v>
      </c>
      <c r="I1784" s="17">
        <f>G1784/MAX(G$240:G1784)-1</f>
        <v>-1.0225795524014258E-2</v>
      </c>
      <c r="N1784" s="20"/>
      <c r="O1784" s="20"/>
      <c r="S1784" s="192"/>
      <c r="Y1784" s="39"/>
      <c r="Z1784" s="39"/>
      <c r="AA1784" s="17"/>
      <c r="AC1784" s="142"/>
      <c r="AE1784" s="17"/>
      <c r="AG1784" s="66"/>
      <c r="AI1784" s="17"/>
      <c r="AK1784" s="18"/>
    </row>
    <row r="1785" spans="1:37" x14ac:dyDescent="0.25">
      <c r="A1785" s="180">
        <f>IF('##zz500##'!B1785&lt;&gt;"",'##zz500##'!B1785,"")</f>
        <v>41780</v>
      </c>
      <c r="B1785" s="192">
        <v>46125.91</v>
      </c>
      <c r="C1785" s="146">
        <f t="shared" si="75"/>
        <v>1.2802893452163566E-2</v>
      </c>
      <c r="D1785" s="143">
        <f>IF('##zz500##'!K1785="","",IF('##zz500##'!K1785="yes",D1784,IF('##zz500##'!T1785&lt;&gt;0,D1784*(1+'##zz500##'!T1785),D1784*(1+C1785))))</f>
        <v>9.7143066039468415</v>
      </c>
      <c r="E1785" s="6">
        <f t="shared" si="76"/>
        <v>0</v>
      </c>
      <c r="F1785" s="17">
        <f>D1785/MAX(D$240:D1785)-1</f>
        <v>-2.8635483061902778E-2</v>
      </c>
      <c r="G1785" s="66">
        <f>IF('##zz500##'!K1785="","",IF('##zz500##'!K1785="no",G1784*(1+E1785),IF('##zz500##'!T1785&lt;&gt;0,G1784*(1+'##zz500##'!T1785),G1784*(1+'##zz500##'!P1785))))</f>
        <v>41.007316529126854</v>
      </c>
      <c r="H1785" s="6">
        <f t="shared" si="77"/>
        <v>-8.5098137368093685E-3</v>
      </c>
      <c r="I1785" s="17">
        <f>G1785/MAX(G$240:G1785)-1</f>
        <v>-1.8648589645603564E-2</v>
      </c>
      <c r="N1785" s="20"/>
      <c r="O1785" s="20"/>
      <c r="S1785" s="192"/>
      <c r="Y1785" s="39"/>
      <c r="Z1785" s="39"/>
      <c r="AA1785" s="17"/>
      <c r="AC1785" s="142"/>
      <c r="AE1785" s="17"/>
      <c r="AG1785" s="66"/>
      <c r="AI1785" s="17"/>
      <c r="AK1785" s="18"/>
    </row>
    <row r="1786" spans="1:37" x14ac:dyDescent="0.25">
      <c r="A1786" s="180">
        <f>IF('##zz500##'!B1786&lt;&gt;"",'##zz500##'!B1786,"")</f>
        <v>41781</v>
      </c>
      <c r="B1786" s="192">
        <v>46371.39</v>
      </c>
      <c r="C1786" s="146">
        <f t="shared" si="75"/>
        <v>5.3219546237677218E-3</v>
      </c>
      <c r="D1786" s="143">
        <f>IF('##zz500##'!K1786="","",IF('##zz500##'!K1786="yes",D1785,IF('##zz500##'!T1786&lt;&gt;0,D1785*(1+'##zz500##'!T1786),D1785*(1+C1786))))</f>
        <v>9.7143066039468415</v>
      </c>
      <c r="E1786" s="6">
        <f t="shared" si="76"/>
        <v>0</v>
      </c>
      <c r="F1786" s="17">
        <f>D1786/MAX(D$240:D1786)-1</f>
        <v>-2.8635483061902778E-2</v>
      </c>
      <c r="G1786" s="66">
        <f>IF('##zz500##'!K1786="","",IF('##zz500##'!K1786="no",G1785*(1+E1786),IF('##zz500##'!T1786&lt;&gt;0,G1785*(1+'##zz500##'!T1786),G1785*(1+'##zz500##'!P1786))))</f>
        <v>41.020338789421423</v>
      </c>
      <c r="H1786" s="6">
        <f t="shared" si="77"/>
        <v>3.1755943565148215E-4</v>
      </c>
      <c r="I1786" s="17">
        <f>G1786/MAX(G$240:G1786)-1</f>
        <v>-1.833695224555576E-2</v>
      </c>
      <c r="N1786" s="20"/>
      <c r="O1786" s="20"/>
      <c r="S1786" s="192"/>
      <c r="Y1786" s="39"/>
      <c r="Z1786" s="39"/>
      <c r="AA1786" s="17"/>
      <c r="AC1786" s="142"/>
      <c r="AE1786" s="17"/>
      <c r="AG1786" s="66"/>
      <c r="AI1786" s="17"/>
      <c r="AK1786" s="18"/>
    </row>
    <row r="1787" spans="1:37" x14ac:dyDescent="0.25">
      <c r="A1787" s="180">
        <f>IF('##zz500##'!B1787&lt;&gt;"",'##zz500##'!B1787,"")</f>
        <v>41782</v>
      </c>
      <c r="B1787" s="192">
        <v>46792.37</v>
      </c>
      <c r="C1787" s="146">
        <f t="shared" si="75"/>
        <v>9.0784425483041442E-3</v>
      </c>
      <c r="D1787" s="143">
        <f>IF('##zz500##'!K1787="","",IF('##zz500##'!K1787="yes",D1786,IF('##zz500##'!T1787&lt;&gt;0,D1786*(1+'##zz500##'!T1787),D1786*(1+C1787))))</f>
        <v>9.7143066039468415</v>
      </c>
      <c r="E1787" s="6">
        <f t="shared" si="76"/>
        <v>0</v>
      </c>
      <c r="F1787" s="17">
        <f>D1787/MAX(D$240:D1787)-1</f>
        <v>-2.8635483061902778E-2</v>
      </c>
      <c r="G1787" s="66">
        <f>IF('##zz500##'!K1787="","",IF('##zz500##'!K1787="no",G1786*(1+E1787),IF('##zz500##'!T1787&lt;&gt;0,G1786*(1+'##zz500##'!T1787),G1786*(1+'##zz500##'!P1787))))</f>
        <v>40.57773864797759</v>
      </c>
      <c r="H1787" s="6">
        <f t="shared" si="77"/>
        <v>-1.0789772939612474E-2</v>
      </c>
      <c r="I1787" s="17">
        <f>G1787/MAX(G$240:G1787)-1</f>
        <v>-2.8928873634034069E-2</v>
      </c>
      <c r="N1787" s="20"/>
      <c r="O1787" s="20"/>
      <c r="S1787" s="192"/>
      <c r="Y1787" s="39"/>
      <c r="Z1787" s="39"/>
      <c r="AA1787" s="17"/>
      <c r="AC1787" s="142"/>
      <c r="AE1787" s="17"/>
      <c r="AG1787" s="66"/>
      <c r="AI1787" s="17"/>
      <c r="AK1787" s="18"/>
    </row>
    <row r="1788" spans="1:37" x14ac:dyDescent="0.25">
      <c r="A1788" s="180">
        <f>IF('##zz500##'!B1788&lt;&gt;"",'##zz500##'!B1788,"")</f>
        <v>41785</v>
      </c>
      <c r="B1788" s="192">
        <v>47338.54</v>
      </c>
      <c r="C1788" s="146">
        <f t="shared" si="75"/>
        <v>1.1672202113293118E-2</v>
      </c>
      <c r="D1788" s="143">
        <f>IF('##zz500##'!K1788="","",IF('##zz500##'!K1788="yes",D1787,IF('##zz500##'!T1788&lt;&gt;0,D1787*(1+'##zz500##'!T1788),D1787*(1+C1788))))</f>
        <v>9.7143066039468415</v>
      </c>
      <c r="E1788" s="6">
        <f t="shared" si="76"/>
        <v>0</v>
      </c>
      <c r="F1788" s="17">
        <f>D1788/MAX(D$240:D1788)-1</f>
        <v>-2.8635483061902778E-2</v>
      </c>
      <c r="G1788" s="66">
        <f>IF('##zz500##'!K1788="","",IF('##zz500##'!K1788="no",G1787*(1+E1788),IF('##zz500##'!T1788&lt;&gt;0,G1787*(1+'##zz500##'!T1788),G1787*(1+'##zz500##'!P1788))))</f>
        <v>40.139122372819742</v>
      </c>
      <c r="H1788" s="6">
        <f t="shared" si="77"/>
        <v>-1.0809283360094568E-2</v>
      </c>
      <c r="I1788" s="17">
        <f>G1788/MAX(G$240:G1788)-1</f>
        <v>-3.9425456601729914E-2</v>
      </c>
      <c r="N1788" s="20"/>
      <c r="O1788" s="20"/>
      <c r="S1788" s="192"/>
      <c r="Y1788" s="39"/>
      <c r="Z1788" s="39"/>
      <c r="AA1788" s="17"/>
      <c r="AC1788" s="142"/>
      <c r="AE1788" s="17"/>
      <c r="AF1788" s="14"/>
      <c r="AG1788" s="66"/>
      <c r="AI1788" s="17"/>
      <c r="AJ1788" s="14"/>
      <c r="AK1788" s="18"/>
    </row>
    <row r="1789" spans="1:37" x14ac:dyDescent="0.25">
      <c r="A1789" s="180">
        <f>IF('##zz500##'!B1789&lt;&gt;"",'##zz500##'!B1789,"")</f>
        <v>41786</v>
      </c>
      <c r="B1789" s="192">
        <v>47121.94</v>
      </c>
      <c r="C1789" s="146">
        <f t="shared" si="75"/>
        <v>-4.575553027195145E-3</v>
      </c>
      <c r="D1789" s="143">
        <f>IF('##zz500##'!K1789="","",IF('##zz500##'!K1789="yes",D1788,IF('##zz500##'!T1789&lt;&gt;0,D1788*(1+'##zz500##'!T1789),D1788*(1+C1789))))</f>
        <v>9.7143066039468415</v>
      </c>
      <c r="E1789" s="6">
        <f t="shared" si="76"/>
        <v>0</v>
      </c>
      <c r="F1789" s="17">
        <f>D1789/MAX(D$240:D1789)-1</f>
        <v>-2.8635483061902778E-2</v>
      </c>
      <c r="G1789" s="66">
        <f>IF('##zz500##'!K1789="","",IF('##zz500##'!K1789="no",G1788*(1+E1789),IF('##zz500##'!T1789&lt;&gt;0,G1788*(1+'##zz500##'!T1789),G1788*(1+'##zz500##'!P1789))))</f>
        <v>40.100752600993232</v>
      </c>
      <c r="H1789" s="6">
        <f t="shared" si="77"/>
        <v>-9.5591955075957635E-4</v>
      </c>
      <c r="I1789" s="17">
        <f>G1789/MAX(G$240:G1789)-1</f>
        <v>-4.0343688587726301E-2</v>
      </c>
      <c r="N1789" s="20"/>
      <c r="O1789" s="20"/>
      <c r="S1789" s="192"/>
      <c r="Y1789" s="39"/>
      <c r="Z1789" s="39"/>
      <c r="AA1789" s="17"/>
      <c r="AC1789" s="142"/>
      <c r="AE1789" s="17"/>
      <c r="AG1789" s="66"/>
      <c r="AI1789" s="17"/>
      <c r="AK1789" s="18"/>
    </row>
    <row r="1790" spans="1:37" x14ac:dyDescent="0.25">
      <c r="A1790" s="180">
        <f>IF('##zz500##'!B1790&lt;&gt;"",'##zz500##'!B1790,"")</f>
        <v>41787</v>
      </c>
      <c r="B1790" s="192">
        <v>47527.9</v>
      </c>
      <c r="C1790" s="146">
        <f t="shared" si="75"/>
        <v>8.6150952189150143E-3</v>
      </c>
      <c r="D1790" s="143">
        <f>IF('##zz500##'!K1790="","",IF('##zz500##'!K1790="yes",D1789,IF('##zz500##'!T1790&lt;&gt;0,D1789*(1+'##zz500##'!T1790),D1789*(1+C1790))))</f>
        <v>9.7143066039468415</v>
      </c>
      <c r="E1790" s="6">
        <f t="shared" si="76"/>
        <v>0</v>
      </c>
      <c r="F1790" s="17">
        <f>D1790/MAX(D$240:D1790)-1</f>
        <v>-2.8635483061902778E-2</v>
      </c>
      <c r="G1790" s="66">
        <f>IF('##zz500##'!K1790="","",IF('##zz500##'!K1790="no",G1789*(1+E1790),IF('##zz500##'!T1790&lt;&gt;0,G1789*(1+'##zz500##'!T1790),G1789*(1+'##zz500##'!P1790))))</f>
        <v>39.890701504139606</v>
      </c>
      <c r="H1790" s="6">
        <f t="shared" si="77"/>
        <v>-5.2380836575227629E-3</v>
      </c>
      <c r="I1790" s="17">
        <f>G1790/MAX(G$240:G1790)-1</f>
        <v>-4.5370448629373561E-2</v>
      </c>
      <c r="N1790" s="20"/>
      <c r="O1790" s="20"/>
      <c r="S1790" s="192"/>
      <c r="Y1790" s="39"/>
      <c r="Z1790" s="39"/>
      <c r="AA1790" s="17"/>
      <c r="AC1790" s="142"/>
      <c r="AE1790" s="17"/>
      <c r="AG1790" s="66"/>
      <c r="AI1790" s="17"/>
      <c r="AK1790" s="18"/>
    </row>
    <row r="1791" spans="1:37" x14ac:dyDescent="0.25">
      <c r="A1791" s="180">
        <f>IF('##zz500##'!B1791&lt;&gt;"",'##zz500##'!B1791,"")</f>
        <v>41788</v>
      </c>
      <c r="B1791" s="192">
        <v>47030.94</v>
      </c>
      <c r="C1791" s="146">
        <f t="shared" si="75"/>
        <v>-1.0456174162965293E-2</v>
      </c>
      <c r="D1791" s="143">
        <f>IF('##zz500##'!K1791="","",IF('##zz500##'!K1791="yes",D1790,IF('##zz500##'!T1791&lt;&gt;0,D1790*(1+'##zz500##'!T1791),D1790*(1+C1791))))</f>
        <v>9.6723180935978998</v>
      </c>
      <c r="E1791" s="6">
        <f t="shared" si="76"/>
        <v>-4.3223373587860658E-3</v>
      </c>
      <c r="F1791" s="17">
        <f>D1791/MAX(D$240:D1791)-1</f>
        <v>-3.2834048202463495E-2</v>
      </c>
      <c r="G1791" s="66">
        <f>IF('##zz500##'!K1791="","",IF('##zz500##'!K1791="no",G1790*(1+E1791),IF('##zz500##'!T1791&lt;&gt;0,G1790*(1+'##zz500##'!T1791),G1790*(1+'##zz500##'!P1791))))</f>
        <v>39.718280434760082</v>
      </c>
      <c r="H1791" s="6">
        <f t="shared" si="77"/>
        <v>-4.3223373587860658E-3</v>
      </c>
      <c r="I1791" s="17">
        <f>G1791/MAX(G$240:G1791)-1</f>
        <v>-4.949667960306392E-2</v>
      </c>
      <c r="N1791" s="20"/>
      <c r="O1791" s="20"/>
      <c r="S1791" s="192"/>
      <c r="Y1791" s="39"/>
      <c r="Z1791" s="39"/>
      <c r="AA1791" s="17"/>
      <c r="AC1791" s="142"/>
      <c r="AE1791" s="17"/>
      <c r="AG1791" s="66"/>
      <c r="AI1791" s="17"/>
      <c r="AK1791" s="18"/>
    </row>
    <row r="1792" spans="1:37" x14ac:dyDescent="0.25">
      <c r="A1792" s="180">
        <f>IF('##zz500##'!B1792&lt;&gt;"",'##zz500##'!B1792,"")</f>
        <v>41789</v>
      </c>
      <c r="B1792" s="192">
        <v>47664.49</v>
      </c>
      <c r="C1792" s="146">
        <f t="shared" si="75"/>
        <v>1.3470919356491695E-2</v>
      </c>
      <c r="D1792" s="143">
        <f>IF('##zz500##'!K1792="","",IF('##zz500##'!K1792="yes",D1791,IF('##zz500##'!T1792&lt;&gt;0,D1791*(1+'##zz500##'!T1792),D1791*(1+C1792))))</f>
        <v>9.6723180935978998</v>
      </c>
      <c r="E1792" s="6">
        <f t="shared" si="76"/>
        <v>0</v>
      </c>
      <c r="F1792" s="17">
        <f>D1792/MAX(D$240:D1792)-1</f>
        <v>-3.2834048202463495E-2</v>
      </c>
      <c r="G1792" s="66">
        <f>IF('##zz500##'!K1792="","",IF('##zz500##'!K1792="no",G1791*(1+E1792),IF('##zz500##'!T1792&lt;&gt;0,G1791*(1+'##zz500##'!T1792),G1791*(1+'##zz500##'!P1792))))</f>
        <v>39.641688680774685</v>
      </c>
      <c r="H1792" s="6">
        <f t="shared" si="77"/>
        <v>-1.9283753764517408E-3</v>
      </c>
      <c r="I1792" s="17">
        <f>G1792/MAX(G$240:G1792)-1</f>
        <v>-5.1329606801353012E-2</v>
      </c>
      <c r="N1792" s="20"/>
      <c r="O1792" s="20"/>
      <c r="S1792" s="192"/>
      <c r="Y1792" s="39"/>
      <c r="Z1792" s="39"/>
      <c r="AA1792" s="17"/>
      <c r="AC1792" s="142"/>
      <c r="AE1792" s="17"/>
      <c r="AG1792" s="66"/>
      <c r="AI1792" s="17"/>
      <c r="AK1792" s="18"/>
    </row>
    <row r="1793" spans="1:37" x14ac:dyDescent="0.25">
      <c r="A1793" s="180">
        <f>IF('##zz500##'!B1793&lt;&gt;"",'##zz500##'!B1793,"")</f>
        <v>41793</v>
      </c>
      <c r="B1793" s="192">
        <v>47773.68</v>
      </c>
      <c r="C1793" s="146">
        <f t="shared" si="75"/>
        <v>2.2908039087379262E-3</v>
      </c>
      <c r="D1793" s="143">
        <f>IF('##zz500##'!K1793="","",IF('##zz500##'!K1793="yes",D1792,IF('##zz500##'!T1793&lt;&gt;0,D1792*(1+'##zz500##'!T1793),D1792*(1+C1793))))</f>
        <v>9.6723180935978998</v>
      </c>
      <c r="E1793" s="6">
        <f t="shared" si="76"/>
        <v>0</v>
      </c>
      <c r="F1793" s="17">
        <f>D1793/MAX(D$240:D1793)-1</f>
        <v>-3.2834048202463495E-2</v>
      </c>
      <c r="G1793" s="66">
        <f>IF('##zz500##'!K1793="","",IF('##zz500##'!K1793="no",G1792*(1+E1793),IF('##zz500##'!T1793&lt;&gt;0,G1792*(1+'##zz500##'!T1793),G1792*(1+'##zz500##'!P1793))))</f>
        <v>39.709186098068628</v>
      </c>
      <c r="H1793" s="6">
        <f t="shared" si="77"/>
        <v>1.7026877396038032E-3</v>
      </c>
      <c r="I1793" s="17">
        <f>G1793/MAX(G$240:G1793)-1</f>
        <v>-4.9714317353928617E-2</v>
      </c>
      <c r="N1793" s="20"/>
      <c r="O1793" s="20"/>
      <c r="S1793" s="192"/>
      <c r="Y1793" s="39"/>
      <c r="Z1793" s="39"/>
      <c r="AA1793" s="17"/>
      <c r="AC1793" s="142"/>
      <c r="AE1793" s="17"/>
      <c r="AG1793" s="66"/>
      <c r="AI1793" s="17"/>
      <c r="AK1793" s="18"/>
    </row>
    <row r="1794" spans="1:37" x14ac:dyDescent="0.25">
      <c r="A1794" s="180">
        <f>IF('##zz500##'!B1794&lt;&gt;"",'##zz500##'!B1794,"")</f>
        <v>41794</v>
      </c>
      <c r="B1794" s="192">
        <v>47173.37</v>
      </c>
      <c r="C1794" s="146">
        <f t="shared" si="75"/>
        <v>-1.2565705635404267E-2</v>
      </c>
      <c r="D1794" s="143">
        <f>IF('##zz500##'!K1794="","",IF('##zz500##'!K1794="yes",D1793,IF('##zz500##'!T1794&lt;&gt;0,D1793*(1+'##zz500##'!T1794),D1793*(1+C1794))))</f>
        <v>9.6723180935978998</v>
      </c>
      <c r="E1794" s="6">
        <f t="shared" si="76"/>
        <v>0</v>
      </c>
      <c r="F1794" s="17">
        <f>D1794/MAX(D$240:D1794)-1</f>
        <v>-3.2834048202463495E-2</v>
      </c>
      <c r="G1794" s="66">
        <f>IF('##zz500##'!K1794="","",IF('##zz500##'!K1794="no",G1793*(1+E1794),IF('##zz500##'!T1794&lt;&gt;0,G1793*(1+'##zz500##'!T1794),G1793*(1+'##zz500##'!P1794))))</f>
        <v>40.056446188072186</v>
      </c>
      <c r="H1794" s="6">
        <f t="shared" si="77"/>
        <v>8.7450820358276893E-3</v>
      </c>
      <c r="I1794" s="17">
        <f>G1794/MAX(G$240:G1794)-1</f>
        <v>-4.140399110171622E-2</v>
      </c>
      <c r="N1794" s="20"/>
      <c r="O1794" s="20"/>
      <c r="S1794" s="192"/>
      <c r="Y1794" s="39"/>
      <c r="Z1794" s="39"/>
      <c r="AA1794" s="17"/>
      <c r="AC1794" s="142"/>
      <c r="AE1794" s="17"/>
      <c r="AG1794" s="66"/>
      <c r="AI1794" s="17"/>
      <c r="AK1794" s="18"/>
    </row>
    <row r="1795" spans="1:37" x14ac:dyDescent="0.25">
      <c r="A1795" s="180">
        <f>IF('##zz500##'!B1795&lt;&gt;"",'##zz500##'!B1795,"")</f>
        <v>41795</v>
      </c>
      <c r="B1795" s="192">
        <v>47721.37</v>
      </c>
      <c r="C1795" s="146">
        <f t="shared" si="75"/>
        <v>1.1616723587905664E-2</v>
      </c>
      <c r="D1795" s="143">
        <f>IF('##zz500##'!K1795="","",IF('##zz500##'!K1795="yes",D1794,IF('##zz500##'!T1795&lt;&gt;0,D1794*(1+'##zz500##'!T1795),D1794*(1+C1795))))</f>
        <v>9.6723180935978998</v>
      </c>
      <c r="E1795" s="6">
        <f t="shared" si="76"/>
        <v>0</v>
      </c>
      <c r="F1795" s="17">
        <f>D1795/MAX(D$240:D1795)-1</f>
        <v>-3.2834048202463495E-2</v>
      </c>
      <c r="G1795" s="66">
        <f>IF('##zz500##'!K1795="","",IF('##zz500##'!K1795="no",G1794*(1+E1795),IF('##zz500##'!T1795&lt;&gt;0,G1794*(1+'##zz500##'!T1795),G1794*(1+'##zz500##'!P1795))))</f>
        <v>39.604431789859859</v>
      </c>
      <c r="H1795" s="6">
        <f t="shared" si="77"/>
        <v>-1.1284435870572262E-2</v>
      </c>
      <c r="I1795" s="17">
        <f>G1795/MAX(G$240:G1795)-1</f>
        <v>-5.2221206289915334E-2</v>
      </c>
      <c r="N1795" s="20"/>
      <c r="O1795" s="20"/>
      <c r="S1795" s="192"/>
      <c r="Y1795" s="39"/>
      <c r="Z1795" s="39"/>
      <c r="AA1795" s="17"/>
      <c r="AC1795" s="142"/>
      <c r="AE1795" s="17"/>
      <c r="AG1795" s="66"/>
      <c r="AI1795" s="17"/>
      <c r="AK1795" s="18"/>
    </row>
    <row r="1796" spans="1:37" x14ac:dyDescent="0.25">
      <c r="A1796" s="180">
        <f>IF('##zz500##'!B1796&lt;&gt;"",'##zz500##'!B1796,"")</f>
        <v>41796</v>
      </c>
      <c r="B1796" s="192">
        <v>47914</v>
      </c>
      <c r="C1796" s="146">
        <f t="shared" ref="C1796:C1859" si="78">IF(AND(B1795&gt;0,B1796&gt;0),B1796/B1795-1,"")</f>
        <v>4.0365563687714268E-3</v>
      </c>
      <c r="D1796" s="143">
        <f>IF('##zz500##'!K1796="","",IF('##zz500##'!K1796="yes",D1795,IF('##zz500##'!T1796&lt;&gt;0,D1795*(1+'##zz500##'!T1796),D1795*(1+C1796))))</f>
        <v>9.6723180935978998</v>
      </c>
      <c r="E1796" s="6">
        <f t="shared" si="76"/>
        <v>0</v>
      </c>
      <c r="F1796" s="17">
        <f>D1796/MAX(D$240:D1796)-1</f>
        <v>-3.2834048202463495E-2</v>
      </c>
      <c r="G1796" s="66">
        <f>IF('##zz500##'!K1796="","",IF('##zz500##'!K1796="no",G1795*(1+E1796),IF('##zz500##'!T1796&lt;&gt;0,G1795*(1+'##zz500##'!T1796),G1795*(1+'##zz500##'!P1796))))</f>
        <v>39.746228688166738</v>
      </c>
      <c r="H1796" s="6">
        <f t="shared" si="77"/>
        <v>3.5803290666875931E-3</v>
      </c>
      <c r="I1796" s="17">
        <f>G1796/MAX(G$240:G1796)-1</f>
        <v>-4.882784632600512E-2</v>
      </c>
      <c r="N1796" s="20"/>
      <c r="O1796" s="20"/>
      <c r="S1796" s="192"/>
      <c r="Y1796" s="39"/>
      <c r="Z1796" s="39"/>
      <c r="AA1796" s="17"/>
      <c r="AC1796" s="142"/>
      <c r="AE1796" s="17"/>
      <c r="AG1796" s="66"/>
      <c r="AI1796" s="17"/>
      <c r="AK1796" s="18"/>
    </row>
    <row r="1797" spans="1:37" x14ac:dyDescent="0.25">
      <c r="A1797" s="180">
        <f>IF('##zz500##'!B1797&lt;&gt;"",'##zz500##'!B1797,"")</f>
        <v>41799</v>
      </c>
      <c r="B1797" s="192">
        <v>47854.31</v>
      </c>
      <c r="C1797" s="146">
        <f t="shared" si="78"/>
        <v>-1.2457736778395123E-3</v>
      </c>
      <c r="D1797" s="143">
        <f>IF('##zz500##'!K1797="","",IF('##zz500##'!K1797="yes",D1796,IF('##zz500##'!T1797&lt;&gt;0,D1796*(1+'##zz500##'!T1797),D1796*(1+C1797))))</f>
        <v>9.6723180935978998</v>
      </c>
      <c r="E1797" s="6">
        <f t="shared" si="76"/>
        <v>0</v>
      </c>
      <c r="F1797" s="17">
        <f>D1797/MAX(D$240:D1797)-1</f>
        <v>-3.2834048202463495E-2</v>
      </c>
      <c r="G1797" s="66">
        <f>IF('##zz500##'!K1797="","",IF('##zz500##'!K1797="no",G1796*(1+E1797),IF('##zz500##'!T1797&lt;&gt;0,G1796*(1+'##zz500##'!T1797),G1796*(1+'##zz500##'!P1797))))</f>
        <v>39.963783530095725</v>
      </c>
      <c r="H1797" s="6">
        <f t="shared" si="77"/>
        <v>5.4735970961128366E-3</v>
      </c>
      <c r="I1797" s="17">
        <f>G1797/MAX(G$240:G1797)-1</f>
        <v>-4.3621513187751759E-2</v>
      </c>
      <c r="N1797" s="20"/>
      <c r="O1797" s="20"/>
      <c r="S1797" s="192"/>
      <c r="Y1797" s="39"/>
      <c r="Z1797" s="39"/>
      <c r="AA1797" s="17"/>
      <c r="AC1797" s="142"/>
      <c r="AE1797" s="17"/>
      <c r="AG1797" s="66"/>
      <c r="AI1797" s="17"/>
      <c r="AK1797" s="18"/>
    </row>
    <row r="1798" spans="1:37" x14ac:dyDescent="0.25">
      <c r="A1798" s="180">
        <f>IF('##zz500##'!B1798&lt;&gt;"",'##zz500##'!B1798,"")</f>
        <v>41800</v>
      </c>
      <c r="B1798" s="192">
        <v>48330.14</v>
      </c>
      <c r="C1798" s="146">
        <f t="shared" si="78"/>
        <v>9.9433050022035285E-3</v>
      </c>
      <c r="D1798" s="143">
        <f>IF('##zz500##'!K1798="","",IF('##zz500##'!K1798="yes",D1797,IF('##zz500##'!T1798&lt;&gt;0,D1797*(1+'##zz500##'!T1798),D1797*(1+C1798))))</f>
        <v>9.6723180935978998</v>
      </c>
      <c r="E1798" s="6">
        <f t="shared" si="76"/>
        <v>0</v>
      </c>
      <c r="F1798" s="17">
        <f>D1798/MAX(D$240:D1798)-1</f>
        <v>-3.2834048202463495E-2</v>
      </c>
      <c r="G1798" s="66">
        <f>IF('##zz500##'!K1798="","",IF('##zz500##'!K1798="no",G1797*(1+E1798),IF('##zz500##'!T1798&lt;&gt;0,G1797*(1+'##zz500##'!T1798),G1797*(1+'##zz500##'!P1798))))</f>
        <v>39.515570517466976</v>
      </c>
      <c r="H1798" s="6">
        <f t="shared" si="77"/>
        <v>-1.1215479943014195E-2</v>
      </c>
      <c r="I1798" s="17">
        <f>G1798/MAX(G$240:G1798)-1</f>
        <v>-5.4347756924524759E-2</v>
      </c>
      <c r="N1798" s="20"/>
      <c r="O1798" s="20"/>
      <c r="S1798" s="192"/>
      <c r="Y1798" s="39"/>
      <c r="Z1798" s="39"/>
      <c r="AA1798" s="17"/>
      <c r="AC1798" s="142"/>
      <c r="AE1798" s="17"/>
      <c r="AG1798" s="66"/>
      <c r="AI1798" s="17"/>
      <c r="AK1798" s="18"/>
    </row>
    <row r="1799" spans="1:37" x14ac:dyDescent="0.25">
      <c r="A1799" s="180">
        <f>IF('##zz500##'!B1799&lt;&gt;"",'##zz500##'!B1799,"")</f>
        <v>41801</v>
      </c>
      <c r="B1799" s="192">
        <v>48185.77</v>
      </c>
      <c r="C1799" s="146">
        <f t="shared" si="78"/>
        <v>-2.9871628760025359E-3</v>
      </c>
      <c r="D1799" s="143">
        <f>IF('##zz500##'!K1799="","",IF('##zz500##'!K1799="yes",D1798,IF('##zz500##'!T1799&lt;&gt;0,D1798*(1+'##zz500##'!T1799),D1798*(1+C1799))))</f>
        <v>9.6723180935978998</v>
      </c>
      <c r="E1799" s="6">
        <f t="shared" si="76"/>
        <v>0</v>
      </c>
      <c r="F1799" s="17">
        <f>D1799/MAX(D$240:D1799)-1</f>
        <v>-3.2834048202463495E-2</v>
      </c>
      <c r="G1799" s="66">
        <f>IF('##zz500##'!K1799="","",IF('##zz500##'!K1799="no",G1798*(1+E1799),IF('##zz500##'!T1799&lt;&gt;0,G1798*(1+'##zz500##'!T1799),G1798*(1+'##zz500##'!P1799))))</f>
        <v>39.330033531610148</v>
      </c>
      <c r="H1799" s="6">
        <f t="shared" si="77"/>
        <v>-4.6952880453747792E-3</v>
      </c>
      <c r="I1799" s="17">
        <f>G1799/MAX(G$240:G1799)-1</f>
        <v>-5.8787866596518912E-2</v>
      </c>
      <c r="N1799" s="20"/>
      <c r="O1799" s="20"/>
      <c r="S1799" s="192"/>
      <c r="Y1799" s="39"/>
      <c r="Z1799" s="39"/>
      <c r="AA1799" s="17"/>
      <c r="AC1799" s="142"/>
      <c r="AE1799" s="17"/>
      <c r="AG1799" s="66"/>
      <c r="AI1799" s="17"/>
      <c r="AK1799" s="18"/>
    </row>
    <row r="1800" spans="1:37" x14ac:dyDescent="0.25">
      <c r="A1800" s="180">
        <f>IF('##zz500##'!B1800&lt;&gt;"",'##zz500##'!B1800,"")</f>
        <v>41802</v>
      </c>
      <c r="B1800" s="192">
        <v>48223.57</v>
      </c>
      <c r="C1800" s="146">
        <f t="shared" si="78"/>
        <v>7.8446396104081551E-4</v>
      </c>
      <c r="D1800" s="143">
        <f>IF('##zz500##'!K1800="","",IF('##zz500##'!K1800="yes",D1799,IF('##zz500##'!T1800&lt;&gt;0,D1799*(1+'##zz500##'!T1800),D1799*(1+C1800))))</f>
        <v>9.6723180935978998</v>
      </c>
      <c r="E1800" s="6">
        <f t="shared" si="76"/>
        <v>0</v>
      </c>
      <c r="F1800" s="17">
        <f>D1800/MAX(D$240:D1800)-1</f>
        <v>-3.2834048202463495E-2</v>
      </c>
      <c r="G1800" s="66">
        <f>IF('##zz500##'!K1800="","",IF('##zz500##'!K1800="no",G1799*(1+E1800),IF('##zz500##'!T1800&lt;&gt;0,G1799*(1+'##zz500##'!T1800),G1799*(1+'##zz500##'!P1800))))</f>
        <v>39.410976097476571</v>
      </c>
      <c r="H1800" s="6">
        <f t="shared" si="77"/>
        <v>2.0580344992935373E-3</v>
      </c>
      <c r="I1800" s="17">
        <f>G1800/MAX(G$240:G1800)-1</f>
        <v>-5.6850819554820964E-2</v>
      </c>
      <c r="N1800" s="20"/>
      <c r="O1800" s="20"/>
      <c r="S1800" s="192"/>
      <c r="Y1800" s="39"/>
      <c r="Z1800" s="39"/>
      <c r="AA1800" s="17"/>
      <c r="AC1800" s="142"/>
      <c r="AE1800" s="17"/>
      <c r="AG1800" s="66"/>
      <c r="AI1800" s="17"/>
      <c r="AK1800" s="18"/>
    </row>
    <row r="1801" spans="1:37" x14ac:dyDescent="0.25">
      <c r="A1801" s="180">
        <f>IF('##zz500##'!B1801&lt;&gt;"",'##zz500##'!B1801,"")</f>
        <v>41803</v>
      </c>
      <c r="B1801" s="192">
        <v>48484.32</v>
      </c>
      <c r="C1801" s="146">
        <f t="shared" si="78"/>
        <v>5.4071069396148808E-3</v>
      </c>
      <c r="D1801" s="143">
        <f>IF('##zz500##'!K1801="","",IF('##zz500##'!K1801="yes",D1800,IF('##zz500##'!T1801&lt;&gt;0,D1800*(1+'##zz500##'!T1801),D1800*(1+C1801))))</f>
        <v>9.6723180935978998</v>
      </c>
      <c r="E1801" s="6">
        <f t="shared" si="76"/>
        <v>0</v>
      </c>
      <c r="F1801" s="17">
        <f>D1801/MAX(D$240:D1801)-1</f>
        <v>-3.2834048202463495E-2</v>
      </c>
      <c r="G1801" s="66">
        <f>IF('##zz500##'!K1801="","",IF('##zz500##'!K1801="no",G1800*(1+E1801),IF('##zz500##'!T1801&lt;&gt;0,G1800*(1+'##zz500##'!T1801),G1800*(1+'##zz500##'!P1801))))</f>
        <v>39.189349669713906</v>
      </c>
      <c r="H1801" s="6">
        <f t="shared" si="77"/>
        <v>-5.6234696449666277E-3</v>
      </c>
      <c r="I1801" s="17">
        <f>G1801/MAX(G$240:G1801)-1</f>
        <v>-6.2154590341729543E-2</v>
      </c>
      <c r="N1801" s="20"/>
      <c r="O1801" s="20"/>
      <c r="S1801" s="192"/>
      <c r="Y1801" s="39"/>
      <c r="Z1801" s="39"/>
      <c r="AA1801" s="17"/>
      <c r="AC1801" s="142"/>
      <c r="AE1801" s="17"/>
      <c r="AG1801" s="66"/>
      <c r="AI1801" s="17"/>
      <c r="AK1801" s="18"/>
    </row>
    <row r="1802" spans="1:37" x14ac:dyDescent="0.25">
      <c r="A1802" s="180">
        <f>IF('##zz500##'!B1802&lt;&gt;"",'##zz500##'!B1802,"")</f>
        <v>41806</v>
      </c>
      <c r="B1802" s="192">
        <v>48893.64</v>
      </c>
      <c r="C1802" s="146">
        <f t="shared" si="78"/>
        <v>8.4423170212555299E-3</v>
      </c>
      <c r="D1802" s="143">
        <f>IF('##zz500##'!K1802="","",IF('##zz500##'!K1802="yes",D1801,IF('##zz500##'!T1802&lt;&gt;0,D1801*(1+'##zz500##'!T1802),D1801*(1+C1802))))</f>
        <v>9.7539748692744794</v>
      </c>
      <c r="E1802" s="6">
        <f t="shared" si="76"/>
        <v>8.4423170212555299E-3</v>
      </c>
      <c r="F1802" s="17">
        <f>D1802/MAX(D$240:D1802)-1</f>
        <v>-2.4668926625224241E-2</v>
      </c>
      <c r="G1802" s="66">
        <f>IF('##zz500##'!K1802="","",IF('##zz500##'!K1802="no",G1801*(1+E1802),IF('##zz500##'!T1802&lt;&gt;0,G1801*(1+'##zz500##'!T1802),G1801*(1+'##zz500##'!P1802))))</f>
        <v>39.520198583482468</v>
      </c>
      <c r="H1802" s="6">
        <f t="shared" si="77"/>
        <v>8.4423170212555299E-3</v>
      </c>
      <c r="I1802" s="17">
        <f>G1802/MAX(G$240:G1802)-1</f>
        <v>-5.4237002076465091E-2</v>
      </c>
      <c r="N1802" s="20"/>
      <c r="O1802" s="20"/>
      <c r="S1802" s="192"/>
      <c r="Y1802" s="39"/>
      <c r="Z1802" s="39"/>
      <c r="AA1802" s="17"/>
      <c r="AC1802" s="142"/>
      <c r="AE1802" s="17"/>
      <c r="AG1802" s="66"/>
      <c r="AI1802" s="17"/>
      <c r="AK1802" s="18"/>
    </row>
    <row r="1803" spans="1:37" x14ac:dyDescent="0.25">
      <c r="A1803" s="180">
        <f>IF('##zz500##'!B1803&lt;&gt;"",'##zz500##'!B1803,"")</f>
        <v>41807</v>
      </c>
      <c r="B1803" s="192">
        <v>48851.11</v>
      </c>
      <c r="C1803" s="146">
        <f t="shared" si="78"/>
        <v>-8.6984728484107432E-4</v>
      </c>
      <c r="D1803" s="143">
        <f>IF('##zz500##'!K1803="","",IF('##zz500##'!K1803="yes",D1802,IF('##zz500##'!T1803&lt;&gt;0,D1802*(1+'##zz500##'!T1803),D1802*(1+C1803))))</f>
        <v>9.6963386546726458</v>
      </c>
      <c r="E1803" s="6">
        <f t="shared" si="76"/>
        <v>-5.9089976521664589E-3</v>
      </c>
      <c r="F1803" s="17">
        <f>D1803/MAX(D$240:D1803)-1</f>
        <v>-3.0432155647880821E-2</v>
      </c>
      <c r="G1803" s="66">
        <f>IF('##zz500##'!K1803="","",IF('##zz500##'!K1803="no",G1802*(1+E1803),IF('##zz500##'!T1803&lt;&gt;0,G1802*(1+'##zz500##'!T1803),G1802*(1+'##zz500##'!P1803))))</f>
        <v>39.286673822839518</v>
      </c>
      <c r="H1803" s="6">
        <f t="shared" si="77"/>
        <v>-5.9089976521664589E-3</v>
      </c>
      <c r="I1803" s="17">
        <f>G1803/MAX(G$240:G1803)-1</f>
        <v>-5.9825513410701192E-2</v>
      </c>
      <c r="N1803" s="20"/>
      <c r="O1803" s="20"/>
      <c r="S1803" s="192"/>
      <c r="Y1803" s="39"/>
      <c r="Z1803" s="39"/>
      <c r="AA1803" s="17"/>
      <c r="AC1803" s="142"/>
      <c r="AE1803" s="17"/>
      <c r="AG1803" s="66"/>
      <c r="AI1803" s="17"/>
      <c r="AK1803" s="18"/>
    </row>
    <row r="1804" spans="1:37" x14ac:dyDescent="0.25">
      <c r="A1804" s="180">
        <f>IF('##zz500##'!B1804&lt;&gt;"",'##zz500##'!B1804,"")</f>
        <v>41808</v>
      </c>
      <c r="B1804" s="192">
        <v>48480.639999999999</v>
      </c>
      <c r="C1804" s="146">
        <f t="shared" si="78"/>
        <v>-7.5836557245065883E-3</v>
      </c>
      <c r="D1804" s="143">
        <f>IF('##zz500##'!K1804="","",IF('##zz500##'!K1804="yes",D1803,IF('##zz500##'!T1804&lt;&gt;0,D1803*(1+'##zz500##'!T1804),D1803*(1+C1804))))</f>
        <v>9.6963386546726458</v>
      </c>
      <c r="E1804" s="6">
        <f t="shared" si="76"/>
        <v>0</v>
      </c>
      <c r="F1804" s="17">
        <f>D1804/MAX(D$240:D1804)-1</f>
        <v>-3.0432155647880821E-2</v>
      </c>
      <c r="G1804" s="66">
        <f>IF('##zz500##'!K1804="","",IF('##zz500##'!K1804="no",G1803*(1+E1804),IF('##zz500##'!T1804&lt;&gt;0,G1803*(1+'##zz500##'!T1804),G1803*(1+'##zz500##'!P1804))))</f>
        <v>39.501774575028577</v>
      </c>
      <c r="H1804" s="6">
        <f t="shared" si="77"/>
        <v>5.4751581454577369E-3</v>
      </c>
      <c r="I1804" s="17">
        <f>G1804/MAX(G$240:G1804)-1</f>
        <v>-5.467790941230033E-2</v>
      </c>
      <c r="N1804" s="20"/>
      <c r="O1804" s="20"/>
      <c r="S1804" s="192"/>
      <c r="Y1804" s="39"/>
      <c r="Z1804" s="39"/>
      <c r="AA1804" s="17"/>
      <c r="AC1804" s="142"/>
      <c r="AE1804" s="17"/>
      <c r="AG1804" s="66"/>
      <c r="AI1804" s="17"/>
      <c r="AK1804" s="18"/>
    </row>
    <row r="1805" spans="1:37" x14ac:dyDescent="0.25">
      <c r="A1805" s="180">
        <f>IF('##zz500##'!B1805&lt;&gt;"",'##zz500##'!B1805,"")</f>
        <v>41809</v>
      </c>
      <c r="B1805" s="192">
        <v>47258.02</v>
      </c>
      <c r="C1805" s="146">
        <f t="shared" si="78"/>
        <v>-2.5218726485458975E-2</v>
      </c>
      <c r="D1805" s="143">
        <f>IF('##zz500##'!K1805="","",IF('##zz500##'!K1805="yes",D1804,IF('##zz500##'!T1805&lt;&gt;0,D1804*(1+'##zz500##'!T1805),D1804*(1+C1805))))</f>
        <v>9.6963386546726458</v>
      </c>
      <c r="E1805" s="6">
        <f t="shared" si="76"/>
        <v>0</v>
      </c>
      <c r="F1805" s="17">
        <f>D1805/MAX(D$240:D1805)-1</f>
        <v>-3.0432155647880821E-2</v>
      </c>
      <c r="G1805" s="66">
        <f>IF('##zz500##'!K1805="","",IF('##zz500##'!K1805="no",G1804*(1+E1805),IF('##zz500##'!T1805&lt;&gt;0,G1804*(1+'##zz500##'!T1805),G1804*(1+'##zz500##'!P1805))))</f>
        <v>40.550315757016783</v>
      </c>
      <c r="H1805" s="6">
        <f t="shared" si="77"/>
        <v>2.6544153858116815E-2</v>
      </c>
      <c r="I1805" s="17">
        <f>G1805/MAX(G$240:G1805)-1</f>
        <v>-2.958513439426369E-2</v>
      </c>
      <c r="N1805" s="20"/>
      <c r="O1805" s="20"/>
      <c r="S1805" s="192"/>
      <c r="Y1805" s="39"/>
      <c r="Z1805" s="39"/>
      <c r="AA1805" s="17"/>
      <c r="AC1805" s="142"/>
      <c r="AE1805" s="17"/>
      <c r="AG1805" s="66"/>
      <c r="AI1805" s="17"/>
      <c r="AK1805" s="18"/>
    </row>
    <row r="1806" spans="1:37" x14ac:dyDescent="0.25">
      <c r="A1806" s="180">
        <f>IF('##zz500##'!B1806&lt;&gt;"",'##zz500##'!B1806,"")</f>
        <v>41810</v>
      </c>
      <c r="B1806" s="192">
        <v>47666.720000000001</v>
      </c>
      <c r="C1806" s="146">
        <f t="shared" si="78"/>
        <v>8.6482675321566393E-3</v>
      </c>
      <c r="D1806" s="143">
        <f>IF('##zz500##'!K1806="","",IF('##zz500##'!K1806="yes",D1805,IF('##zz500##'!T1806&lt;&gt;0,D1805*(1+'##zz500##'!T1806),D1805*(1+C1806))))</f>
        <v>9.6963386546726458</v>
      </c>
      <c r="E1806" s="6">
        <f t="shared" si="76"/>
        <v>0</v>
      </c>
      <c r="F1806" s="17">
        <f>D1806/MAX(D$240:D1806)-1</f>
        <v>-3.0432155647880821E-2</v>
      </c>
      <c r="G1806" s="66">
        <f>IF('##zz500##'!K1806="","",IF('##zz500##'!K1806="no",G1805*(1+E1806),IF('##zz500##'!T1806&lt;&gt;0,G1805*(1+'##zz500##'!T1806),G1805*(1+'##zz500##'!P1806))))</f>
        <v>40.186995534840932</v>
      </c>
      <c r="H1806" s="6">
        <f t="shared" si="77"/>
        <v>-8.9597384235653443E-3</v>
      </c>
      <c r="I1806" s="17">
        <f>G1806/MAX(G$240:G1806)-1</f>
        <v>-3.8279797752430511E-2</v>
      </c>
      <c r="N1806" s="20"/>
      <c r="O1806" s="20"/>
      <c r="S1806" s="192"/>
      <c r="Y1806" s="39"/>
      <c r="Z1806" s="39"/>
      <c r="AA1806" s="17"/>
      <c r="AC1806" s="142"/>
      <c r="AE1806" s="17"/>
      <c r="AG1806" s="66"/>
      <c r="AI1806" s="17"/>
      <c r="AK1806" s="18"/>
    </row>
    <row r="1807" spans="1:37" x14ac:dyDescent="0.25">
      <c r="A1807" s="180">
        <f>IF('##zz500##'!B1807&lt;&gt;"",'##zz500##'!B1807,"")</f>
        <v>41813</v>
      </c>
      <c r="B1807" s="192">
        <v>48290.51</v>
      </c>
      <c r="C1807" s="146">
        <f t="shared" si="78"/>
        <v>1.3086488854278322E-2</v>
      </c>
      <c r="D1807" s="143">
        <f>IF('##zz500##'!K1807="","",IF('##zz500##'!K1807="yes",D1806,IF('##zz500##'!T1807&lt;&gt;0,D1806*(1+'##zz500##'!T1807),D1806*(1+C1807))))</f>
        <v>9.6963386546726458</v>
      </c>
      <c r="E1807" s="6">
        <f t="shared" si="76"/>
        <v>0</v>
      </c>
      <c r="F1807" s="17">
        <f>D1807/MAX(D$240:D1807)-1</f>
        <v>-3.0432155647880821E-2</v>
      </c>
      <c r="G1807" s="66">
        <f>IF('##zz500##'!K1807="","",IF('##zz500##'!K1807="no",G1806*(1+E1807),IF('##zz500##'!T1807&lt;&gt;0,G1806*(1+'##zz500##'!T1807),G1806*(1+'##zz500##'!P1807))))</f>
        <v>39.905531516965873</v>
      </c>
      <c r="H1807" s="6">
        <f t="shared" si="77"/>
        <v>-7.0038581916639364E-3</v>
      </c>
      <c r="I1807" s="17">
        <f>G1807/MAX(G$240:G1807)-1</f>
        <v>-4.5015549669030874E-2</v>
      </c>
      <c r="N1807" s="20"/>
      <c r="O1807" s="20"/>
      <c r="S1807" s="192"/>
      <c r="Y1807" s="39"/>
      <c r="Z1807" s="39"/>
      <c r="AA1807" s="17"/>
      <c r="AC1807" s="142"/>
      <c r="AE1807" s="17"/>
      <c r="AG1807" s="66"/>
      <c r="AI1807" s="17"/>
      <c r="AK1807" s="18"/>
    </row>
    <row r="1808" spans="1:37" x14ac:dyDescent="0.25">
      <c r="A1808" s="180">
        <f>IF('##zz500##'!B1808&lt;&gt;"",'##zz500##'!B1808,"")</f>
        <v>41814</v>
      </c>
      <c r="B1808" s="192">
        <v>48930.25</v>
      </c>
      <c r="C1808" s="146">
        <f t="shared" si="78"/>
        <v>1.3247737495420964E-2</v>
      </c>
      <c r="D1808" s="143">
        <f>IF('##zz500##'!K1808="","",IF('##zz500##'!K1808="yes",D1807,IF('##zz500##'!T1808&lt;&gt;0,D1807*(1+'##zz500##'!T1808),D1807*(1+C1808))))</f>
        <v>9.6963386546726458</v>
      </c>
      <c r="E1808" s="6">
        <f t="shared" si="76"/>
        <v>0</v>
      </c>
      <c r="F1808" s="17">
        <f>D1808/MAX(D$240:D1808)-1</f>
        <v>-3.0432155647880821E-2</v>
      </c>
      <c r="G1808" s="66">
        <f>IF('##zz500##'!K1808="","",IF('##zz500##'!K1808="no",G1807*(1+E1808),IF('##zz500##'!T1808&lt;&gt;0,G1807*(1+'##zz500##'!T1808),G1807*(1+'##zz500##'!P1808))))</f>
        <v>39.66165671089869</v>
      </c>
      <c r="H1808" s="6">
        <f t="shared" si="77"/>
        <v>-6.1113032904598352E-3</v>
      </c>
      <c r="I1808" s="17">
        <f>G1808/MAX(G$240:G1808)-1</f>
        <v>-5.0851749282676439E-2</v>
      </c>
      <c r="N1808" s="20"/>
      <c r="O1808" s="20"/>
      <c r="S1808" s="192"/>
      <c r="Y1808" s="39"/>
      <c r="Z1808" s="39"/>
      <c r="AA1808" s="17"/>
      <c r="AC1808" s="142"/>
      <c r="AE1808" s="17"/>
      <c r="AF1808" s="14"/>
      <c r="AG1808" s="66"/>
      <c r="AI1808" s="17"/>
      <c r="AJ1808" s="14"/>
      <c r="AK1808" s="18"/>
    </row>
    <row r="1809" spans="1:37" x14ac:dyDescent="0.25">
      <c r="A1809" s="180">
        <f>IF('##zz500##'!B1809&lt;&gt;"",'##zz500##'!B1809,"")</f>
        <v>41815</v>
      </c>
      <c r="B1809" s="192">
        <v>49025.26</v>
      </c>
      <c r="C1809" s="146">
        <f t="shared" si="78"/>
        <v>1.9417436044164571E-3</v>
      </c>
      <c r="D1809" s="143">
        <f>IF('##zz500##'!K1809="","",IF('##zz500##'!K1809="yes",D1808,IF('##zz500##'!T1809&lt;&gt;0,D1808*(1+'##zz500##'!T1809),D1808*(1+C1809))))</f>
        <v>9.6963386546726458</v>
      </c>
      <c r="E1809" s="6">
        <f t="shared" si="76"/>
        <v>0</v>
      </c>
      <c r="F1809" s="17">
        <f>D1809/MAX(D$240:D1809)-1</f>
        <v>-3.0432155647880821E-2</v>
      </c>
      <c r="G1809" s="66">
        <f>IF('##zz500##'!K1809="","",IF('##zz500##'!K1809="no",G1808*(1+E1809),IF('##zz500##'!T1809&lt;&gt;0,G1808*(1+'##zz500##'!T1809),G1808*(1+'##zz500##'!P1809))))</f>
        <v>39.92168064802447</v>
      </c>
      <c r="H1809" s="6">
        <f t="shared" si="77"/>
        <v>6.556053344446644E-3</v>
      </c>
      <c r="I1809" s="17">
        <f>G1809/MAX(G$240:G1809)-1</f>
        <v>-4.4629082719185531E-2</v>
      </c>
      <c r="N1809" s="20"/>
      <c r="O1809" s="20"/>
      <c r="S1809" s="192"/>
      <c r="Y1809" s="39"/>
      <c r="Z1809" s="39"/>
      <c r="AA1809" s="17"/>
      <c r="AC1809" s="142"/>
      <c r="AE1809" s="17"/>
      <c r="AG1809" s="66"/>
      <c r="AI1809" s="17"/>
      <c r="AK1809" s="18"/>
    </row>
    <row r="1810" spans="1:37" x14ac:dyDescent="0.25">
      <c r="A1810" s="180">
        <f>IF('##zz500##'!B1810&lt;&gt;"",'##zz500##'!B1810,"")</f>
        <v>41816</v>
      </c>
      <c r="B1810" s="192">
        <v>49709.120000000003</v>
      </c>
      <c r="C1810" s="146">
        <f t="shared" si="78"/>
        <v>1.394913560886768E-2</v>
      </c>
      <c r="D1810" s="143">
        <f>IF('##zz500##'!K1810="","",IF('##zz500##'!K1810="yes",D1809,IF('##zz500##'!T1810&lt;&gt;0,D1809*(1+'##zz500##'!T1810),D1809*(1+C1810))))</f>
        <v>9.6963386546726458</v>
      </c>
      <c r="E1810" s="6">
        <f t="shared" si="76"/>
        <v>0</v>
      </c>
      <c r="F1810" s="17">
        <f>D1810/MAX(D$240:D1810)-1</f>
        <v>-3.0432155647880821E-2</v>
      </c>
      <c r="G1810" s="66">
        <f>IF('##zz500##'!K1810="","",IF('##zz500##'!K1810="no",G1809*(1+E1810),IF('##zz500##'!T1810&lt;&gt;0,G1809*(1+'##zz500##'!T1810),G1809*(1+'##zz500##'!P1810))))</f>
        <v>39.420099135384731</v>
      </c>
      <c r="H1810" s="6">
        <f t="shared" si="77"/>
        <v>-1.2564138195032659E-2</v>
      </c>
      <c r="I1810" s="17">
        <f>G1810/MAX(G$240:G1810)-1</f>
        <v>-5.6632494951416756E-2</v>
      </c>
      <c r="N1810" s="20"/>
      <c r="O1810" s="20"/>
      <c r="S1810" s="192"/>
      <c r="Y1810" s="39"/>
      <c r="Z1810" s="39"/>
      <c r="AA1810" s="17"/>
      <c r="AC1810" s="142"/>
      <c r="AE1810" s="17"/>
      <c r="AG1810" s="66"/>
      <c r="AI1810" s="17"/>
      <c r="AK1810" s="18"/>
    </row>
    <row r="1811" spans="1:37" x14ac:dyDescent="0.25">
      <c r="A1811" s="180">
        <f>IF('##zz500##'!B1811&lt;&gt;"",'##zz500##'!B1811,"")</f>
        <v>41817</v>
      </c>
      <c r="B1811" s="192">
        <v>50575.48</v>
      </c>
      <c r="C1811" s="146">
        <f t="shared" si="78"/>
        <v>1.7428592580194469E-2</v>
      </c>
      <c r="D1811" s="143">
        <f>IF('##zz500##'!K1811="","",IF('##zz500##'!K1811="yes",D1810,IF('##zz500##'!T1811&lt;&gt;0,D1810*(1+'##zz500##'!T1811),D1810*(1+C1811))))</f>
        <v>9.6963386546726458</v>
      </c>
      <c r="E1811" s="6">
        <f t="shared" si="76"/>
        <v>0</v>
      </c>
      <c r="F1811" s="17">
        <f>D1811/MAX(D$240:D1811)-1</f>
        <v>-3.0432155647880821E-2</v>
      </c>
      <c r="G1811" s="66">
        <f>IF('##zz500##'!K1811="","",IF('##zz500##'!K1811="no",G1810*(1+E1811),IF('##zz500##'!T1811&lt;&gt;0,G1810*(1+'##zz500##'!T1811),G1810*(1+'##zz500##'!P1811))))</f>
        <v>39.140725214610121</v>
      </c>
      <c r="H1811" s="6">
        <f t="shared" si="77"/>
        <v>-7.0870933077851195E-3</v>
      </c>
      <c r="I1811" s="17">
        <f>G1811/MAX(G$240:G1811)-1</f>
        <v>-6.3318228483228545E-2</v>
      </c>
      <c r="N1811" s="20"/>
      <c r="O1811" s="20"/>
      <c r="S1811" s="192"/>
      <c r="Y1811" s="39"/>
      <c r="Z1811" s="39"/>
      <c r="AA1811" s="17"/>
      <c r="AC1811" s="142"/>
      <c r="AE1811" s="17"/>
      <c r="AG1811" s="66"/>
      <c r="AI1811" s="17"/>
      <c r="AK1811" s="18"/>
    </row>
    <row r="1812" spans="1:37" x14ac:dyDescent="0.25">
      <c r="A1812" s="180">
        <f>IF('##zz500##'!B1812&lt;&gt;"",'##zz500##'!B1812,"")</f>
        <v>41820</v>
      </c>
      <c r="B1812" s="192">
        <v>50697.51</v>
      </c>
      <c r="C1812" s="146">
        <f t="shared" si="78"/>
        <v>2.4128292998899514E-3</v>
      </c>
      <c r="D1812" s="143">
        <f>IF('##zz500##'!K1812="","",IF('##zz500##'!K1812="yes",D1811,IF('##zz500##'!T1812&lt;&gt;0,D1811*(1+'##zz500##'!T1812),D1811*(1+C1812))))</f>
        <v>9.6963386546726458</v>
      </c>
      <c r="E1812" s="6">
        <f t="shared" si="76"/>
        <v>0</v>
      </c>
      <c r="F1812" s="17">
        <f>D1812/MAX(D$240:D1812)-1</f>
        <v>-3.0432155647880821E-2</v>
      </c>
      <c r="G1812" s="66">
        <f>IF('##zz500##'!K1812="","",IF('##zz500##'!K1812="no",G1811*(1+E1812),IF('##zz500##'!T1812&lt;&gt;0,G1811*(1+'##zz500##'!T1812),G1811*(1+'##zz500##'!P1812))))</f>
        <v>38.927157367618832</v>
      </c>
      <c r="H1812" s="6">
        <f t="shared" si="77"/>
        <v>-5.4564100644607372E-3</v>
      </c>
      <c r="I1812" s="17">
        <f>G1812/MAX(G$240:G1812)-1</f>
        <v>-6.8429148328529532E-2</v>
      </c>
      <c r="N1812" s="20"/>
      <c r="O1812" s="20"/>
      <c r="S1812" s="192"/>
      <c r="Y1812" s="39"/>
      <c r="Z1812" s="39"/>
      <c r="AA1812" s="17"/>
      <c r="AC1812" s="142"/>
      <c r="AE1812" s="17"/>
      <c r="AG1812" s="66"/>
      <c r="AI1812" s="17"/>
      <c r="AK1812" s="18"/>
    </row>
    <row r="1813" spans="1:37" x14ac:dyDescent="0.25">
      <c r="A1813" s="180">
        <f>IF('##zz500##'!B1813&lt;&gt;"",'##zz500##'!B1813,"")</f>
        <v>41821</v>
      </c>
      <c r="B1813" s="192">
        <v>51116.5</v>
      </c>
      <c r="C1813" s="146">
        <f t="shared" si="78"/>
        <v>8.2645084541626002E-3</v>
      </c>
      <c r="D1813" s="143">
        <f>IF('##zz500##'!K1813="","",IF('##zz500##'!K1813="yes",D1812,IF('##zz500##'!T1813&lt;&gt;0,D1812*(1+'##zz500##'!T1813),D1812*(1+C1813))))</f>
        <v>9.7764741274586111</v>
      </c>
      <c r="E1813" s="6">
        <f t="shared" si="76"/>
        <v>8.2645084541626002E-3</v>
      </c>
      <c r="F1813" s="17">
        <f>D1813/MAX(D$240:D1813)-1</f>
        <v>-2.2419154001348529E-2</v>
      </c>
      <c r="G1813" s="66">
        <f>IF('##zz500##'!K1813="","",IF('##zz500##'!K1813="no",G1812*(1+E1813),IF('##zz500##'!T1813&lt;&gt;0,G1812*(1+'##zz500##'!T1813),G1812*(1+'##zz500##'!P1813))))</f>
        <v>39.248871188780036</v>
      </c>
      <c r="H1813" s="6">
        <f t="shared" si="77"/>
        <v>8.2645084541626002E-3</v>
      </c>
      <c r="I1813" s="17">
        <f>G1813/MAX(G$240:G1813)-1</f>
        <v>-6.0730173149239119E-2</v>
      </c>
      <c r="N1813" s="20"/>
      <c r="O1813" s="20"/>
      <c r="S1813" s="192"/>
      <c r="Y1813" s="39"/>
      <c r="Z1813" s="39"/>
      <c r="AA1813" s="17"/>
      <c r="AC1813" s="142"/>
      <c r="AE1813" s="17"/>
      <c r="AG1813" s="66"/>
      <c r="AI1813" s="17"/>
      <c r="AK1813" s="18"/>
    </row>
    <row r="1814" spans="1:37" x14ac:dyDescent="0.25">
      <c r="A1814" s="180">
        <f>IF('##zz500##'!B1814&lt;&gt;"",'##zz500##'!B1814,"")</f>
        <v>41822</v>
      </c>
      <c r="B1814" s="192">
        <v>51399.02</v>
      </c>
      <c r="C1814" s="146">
        <f t="shared" si="78"/>
        <v>5.5269824811947643E-3</v>
      </c>
      <c r="D1814" s="143">
        <f>IF('##zz500##'!K1814="","",IF('##zz500##'!K1814="yes",D1813,IF('##zz500##'!T1814&lt;&gt;0,D1813*(1+'##zz500##'!T1814),D1813*(1+C1814))))</f>
        <v>9.8305085286889291</v>
      </c>
      <c r="E1814" s="6">
        <f t="shared" si="76"/>
        <v>5.5269824811947643E-3</v>
      </c>
      <c r="F1814" s="17">
        <f>D1814/MAX(D$240:D1814)-1</f>
        <v>-1.7016081791562443E-2</v>
      </c>
      <c r="G1814" s="66">
        <f>IF('##zz500##'!K1814="","",IF('##zz500##'!K1814="no",G1813*(1+E1814),IF('##zz500##'!T1814&lt;&gt;0,G1813*(1+'##zz500##'!T1814),G1813*(1+'##zz500##'!P1814))))</f>
        <v>39.465799012247096</v>
      </c>
      <c r="H1814" s="6">
        <f t="shared" si="77"/>
        <v>5.5269824811947643E-3</v>
      </c>
      <c r="I1814" s="17">
        <f>G1814/MAX(G$240:G1814)-1</f>
        <v>-5.5538845271120074E-2</v>
      </c>
      <c r="N1814" s="20"/>
      <c r="O1814" s="20"/>
      <c r="S1814" s="192"/>
      <c r="Y1814" s="39"/>
      <c r="Z1814" s="39"/>
      <c r="AA1814" s="17"/>
      <c r="AC1814" s="142"/>
      <c r="AE1814" s="17"/>
      <c r="AG1814" s="66"/>
      <c r="AI1814" s="17"/>
      <c r="AK1814" s="18"/>
    </row>
    <row r="1815" spans="1:37" x14ac:dyDescent="0.25">
      <c r="A1815" s="180">
        <f>IF('##zz500##'!B1815&lt;&gt;"",'##zz500##'!B1815,"")</f>
        <v>41823</v>
      </c>
      <c r="B1815" s="192">
        <v>52124.81</v>
      </c>
      <c r="C1815" s="146">
        <f t="shared" si="78"/>
        <v>1.4120697242865798E-2</v>
      </c>
      <c r="D1815" s="143">
        <f>IF('##zz500##'!K1815="","",IF('##zz500##'!K1815="yes",D1814,IF('##zz500##'!T1815&lt;&gt;0,D1814*(1+'##zz500##'!T1815),D1814*(1+C1815))))</f>
        <v>9.9693221633659554</v>
      </c>
      <c r="E1815" s="6">
        <f t="shared" si="76"/>
        <v>1.4120697242865798E-2</v>
      </c>
      <c r="F1815" s="17">
        <f>D1815/MAX(D$240:D1815)-1</f>
        <v>-3.1356634879351475E-3</v>
      </c>
      <c r="G1815" s="66">
        <f>IF('##zz500##'!K1815="","",IF('##zz500##'!K1815="no",G1814*(1+E1815),IF('##zz500##'!T1815&lt;&gt;0,G1814*(1+'##zz500##'!T1815),G1814*(1+'##zz500##'!P1815))))</f>
        <v>40.023083611546831</v>
      </c>
      <c r="H1815" s="6">
        <f t="shared" si="77"/>
        <v>1.4120697242865798E-2</v>
      </c>
      <c r="I1815" s="17">
        <f>G1815/MAX(G$240:G1815)-1</f>
        <v>-4.2202395247546098E-2</v>
      </c>
      <c r="N1815" s="20"/>
      <c r="O1815" s="20"/>
      <c r="S1815" s="192"/>
      <c r="Y1815" s="39"/>
      <c r="Z1815" s="39"/>
      <c r="AA1815" s="17"/>
      <c r="AC1815" s="142"/>
      <c r="AE1815" s="17"/>
      <c r="AG1815" s="66"/>
      <c r="AI1815" s="17"/>
      <c r="AK1815" s="18"/>
    </row>
    <row r="1816" spans="1:37" x14ac:dyDescent="0.25">
      <c r="A1816" s="180">
        <f>IF('##zz500##'!B1816&lt;&gt;"",'##zz500##'!B1816,"")</f>
        <v>41824</v>
      </c>
      <c r="B1816" s="192">
        <v>52214.75</v>
      </c>
      <c r="C1816" s="146">
        <f t="shared" si="78"/>
        <v>1.7254739153966803E-3</v>
      </c>
      <c r="D1816" s="143">
        <f>IF('##zz500##'!K1816="","",IF('##zz500##'!K1816="yes",D1815,IF('##zz500##'!T1816&lt;&gt;0,D1815*(1+'##zz500##'!T1816),D1815*(1+C1816))))</f>
        <v>9.9865239687130298</v>
      </c>
      <c r="E1816" s="6">
        <f t="shared" si="76"/>
        <v>1.7254739153966803E-3</v>
      </c>
      <c r="F1816" s="17">
        <f>D1816/MAX(D$240:D1816)-1</f>
        <v>-1.4156000780942701E-3</v>
      </c>
      <c r="G1816" s="66">
        <f>IF('##zz500##'!K1816="","",IF('##zz500##'!K1816="no",G1815*(1+E1816),IF('##zz500##'!T1816&lt;&gt;0,G1815*(1+'##zz500##'!T1816),G1815*(1+'##zz500##'!P1816))))</f>
        <v>40.092142398332292</v>
      </c>
      <c r="H1816" s="6">
        <f t="shared" si="77"/>
        <v>1.7254739153966803E-3</v>
      </c>
      <c r="I1816" s="17">
        <f>G1816/MAX(G$240:G1816)-1</f>
        <v>-4.0549740464316364E-2</v>
      </c>
      <c r="N1816" s="20"/>
      <c r="O1816" s="20"/>
      <c r="S1816" s="192"/>
      <c r="Y1816" s="39"/>
      <c r="Z1816" s="39"/>
      <c r="AA1816" s="17"/>
      <c r="AC1816" s="142"/>
      <c r="AE1816" s="17"/>
      <c r="AG1816" s="66"/>
      <c r="AI1816" s="17"/>
      <c r="AK1816" s="18"/>
    </row>
    <row r="1817" spans="1:37" x14ac:dyDescent="0.25">
      <c r="A1817" s="180">
        <f>IF('##zz500##'!B1817&lt;&gt;"",'##zz500##'!B1817,"")</f>
        <v>41827</v>
      </c>
      <c r="B1817" s="192">
        <v>52302.81</v>
      </c>
      <c r="C1817" s="146">
        <f t="shared" si="78"/>
        <v>1.6864966316989527E-3</v>
      </c>
      <c r="D1817" s="143">
        <f>IF('##zz500##'!K1817="","",IF('##zz500##'!K1817="yes",D1816,IF('##zz500##'!T1817&lt;&gt;0,D1816*(1+'##zz500##'!T1817),D1816*(1+C1817))))</f>
        <v>10.003366207748645</v>
      </c>
      <c r="E1817" s="6">
        <f t="shared" si="76"/>
        <v>1.6864966316989527E-3</v>
      </c>
      <c r="F1817" s="17">
        <f>D1817/MAX(D$240:D1817)-1</f>
        <v>0</v>
      </c>
      <c r="G1817" s="66">
        <f>IF('##zz500##'!K1817="","",IF('##zz500##'!K1817="no",G1816*(1+E1817),IF('##zz500##'!T1817&lt;&gt;0,G1816*(1+'##zz500##'!T1817),G1816*(1+'##zz500##'!P1817))))</f>
        <v>40.159757661444672</v>
      </c>
      <c r="H1817" s="6">
        <f t="shared" si="77"/>
        <v>1.6864966316989527E-3</v>
      </c>
      <c r="I1817" s="17">
        <f>G1817/MAX(G$240:G1817)-1</f>
        <v>-3.8931630833326847E-2</v>
      </c>
      <c r="N1817" s="20"/>
      <c r="O1817" s="20"/>
      <c r="S1817" s="192"/>
      <c r="Y1817" s="39"/>
      <c r="Z1817" s="39"/>
      <c r="AA1817" s="17"/>
      <c r="AC1817" s="142"/>
      <c r="AE1817" s="17"/>
      <c r="AG1817" s="66"/>
      <c r="AI1817" s="17"/>
      <c r="AK1817" s="18"/>
    </row>
    <row r="1818" spans="1:37" x14ac:dyDescent="0.25">
      <c r="A1818" s="180">
        <f>IF('##zz500##'!B1818&lt;&gt;"",'##zz500##'!B1818,"")</f>
        <v>41828</v>
      </c>
      <c r="B1818" s="192">
        <v>52587.39</v>
      </c>
      <c r="C1818" s="146">
        <f t="shared" si="78"/>
        <v>5.4410078540714224E-3</v>
      </c>
      <c r="D1818" s="143">
        <f>IF('##zz500##'!K1818="","",IF('##zz500##'!K1818="yes",D1817,IF('##zz500##'!T1818&lt;&gt;0,D1817*(1+'##zz500##'!T1818),D1817*(1+C1818))))</f>
        <v>10.057794601852157</v>
      </c>
      <c r="E1818" s="6">
        <f t="shared" si="76"/>
        <v>5.4410078540714224E-3</v>
      </c>
      <c r="F1818" s="17">
        <f>D1818/MAX(D$240:D1818)-1</f>
        <v>0</v>
      </c>
      <c r="G1818" s="66">
        <f>IF('##zz500##'!K1818="","",IF('##zz500##'!K1818="no",G1817*(1+E1818),IF('##zz500##'!T1818&lt;&gt;0,G1817*(1+'##zz500##'!T1818),G1817*(1+'##zz500##'!P1818))))</f>
        <v>40.378267218298198</v>
      </c>
      <c r="H1818" s="6">
        <f t="shared" si="77"/>
        <v>5.4410078540714224E-3</v>
      </c>
      <c r="I1818" s="17">
        <f>G1818/MAX(G$240:G1818)-1</f>
        <v>-3.3702450288391361E-2</v>
      </c>
      <c r="N1818" s="20"/>
      <c r="O1818" s="20"/>
      <c r="S1818" s="192"/>
      <c r="Y1818" s="39"/>
      <c r="Z1818" s="39"/>
      <c r="AA1818" s="17"/>
      <c r="AC1818" s="142"/>
      <c r="AE1818" s="17"/>
      <c r="AG1818" s="66"/>
      <c r="AI1818" s="17"/>
      <c r="AK1818" s="18"/>
    </row>
    <row r="1819" spans="1:37" x14ac:dyDescent="0.25">
      <c r="A1819" s="180">
        <f>IF('##zz500##'!B1819&lt;&gt;"",'##zz500##'!B1819,"")</f>
        <v>41829</v>
      </c>
      <c r="B1819" s="192">
        <v>51806.32</v>
      </c>
      <c r="C1819" s="146">
        <f t="shared" si="78"/>
        <v>-1.4852800262572408E-2</v>
      </c>
      <c r="D1819" s="143">
        <f>IF('##zz500##'!K1819="","",IF('##zz500##'!K1819="yes",D1818,IF('##zz500##'!T1819&lt;&gt;0,D1818*(1+'##zz500##'!T1819),D1818*(1+C1819))))</f>
        <v>9.9084081875488685</v>
      </c>
      <c r="E1819" s="6">
        <f t="shared" si="76"/>
        <v>-1.4852800262572297E-2</v>
      </c>
      <c r="F1819" s="17">
        <f>D1819/MAX(D$240:D1819)-1</f>
        <v>-1.4852800262572297E-2</v>
      </c>
      <c r="G1819" s="66">
        <f>IF('##zz500##'!K1819="","",IF('##zz500##'!K1819="no",G1818*(1+E1819),IF('##zz500##'!T1819&lt;&gt;0,G1818*(1+'##zz500##'!T1819),G1818*(1+'##zz500##'!P1819))))</f>
        <v>39.778536880356043</v>
      </c>
      <c r="H1819" s="6">
        <f t="shared" si="77"/>
        <v>-1.4852800262572297E-2</v>
      </c>
      <c r="I1819" s="17">
        <f>G1819/MAX(G$240:G1819)-1</f>
        <v>-4.8054674788470919E-2</v>
      </c>
      <c r="N1819" s="20"/>
      <c r="O1819" s="20"/>
      <c r="S1819" s="192"/>
      <c r="Y1819" s="39"/>
      <c r="Z1819" s="39"/>
      <c r="AA1819" s="17"/>
      <c r="AC1819" s="142"/>
      <c r="AE1819" s="17"/>
      <c r="AG1819" s="66"/>
      <c r="AI1819" s="17"/>
      <c r="AK1819" s="18"/>
    </row>
    <row r="1820" spans="1:37" x14ac:dyDescent="0.25">
      <c r="A1820" s="180">
        <f>IF('##zz500##'!B1820&lt;&gt;"",'##zz500##'!B1820,"")</f>
        <v>41830</v>
      </c>
      <c r="B1820" s="192">
        <v>52070.76</v>
      </c>
      <c r="C1820" s="146">
        <f t="shared" si="78"/>
        <v>5.1043965292265625E-3</v>
      </c>
      <c r="D1820" s="143">
        <f>IF('##zz500##'!K1820="","",IF('##zz500##'!K1820="yes",D1819,IF('##zz500##'!T1820&lt;&gt;0,D1819*(1+'##zz500##'!T1820),D1819*(1+C1820))))</f>
        <v>9.9589846319115534</v>
      </c>
      <c r="E1820" s="6">
        <f t="shared" si="76"/>
        <v>5.1043965292265625E-3</v>
      </c>
      <c r="F1820" s="17">
        <f>D1820/MAX(D$240:D1820)-1</f>
        <v>-9.8242183154553242E-3</v>
      </c>
      <c r="G1820" s="66">
        <f>IF('##zz500##'!K1820="","",IF('##zz500##'!K1820="no",G1819*(1+E1820),IF('##zz500##'!T1820&lt;&gt;0,G1819*(1+'##zz500##'!T1820),G1819*(1+'##zz500##'!P1820))))</f>
        <v>39.981582305945842</v>
      </c>
      <c r="H1820" s="6">
        <f t="shared" si="77"/>
        <v>5.1043965292265625E-3</v>
      </c>
      <c r="I1820" s="17">
        <f>G1820/MAX(G$240:G1820)-1</f>
        <v>-4.3195568374447824E-2</v>
      </c>
      <c r="N1820" s="20"/>
      <c r="O1820" s="20"/>
      <c r="S1820" s="192"/>
      <c r="Y1820" s="39"/>
      <c r="Z1820" s="39"/>
      <c r="AA1820" s="17"/>
      <c r="AC1820" s="142"/>
      <c r="AE1820" s="17"/>
      <c r="AG1820" s="66"/>
      <c r="AI1820" s="17"/>
      <c r="AK1820" s="18"/>
    </row>
    <row r="1821" spans="1:37" x14ac:dyDescent="0.25">
      <c r="A1821" s="180">
        <f>IF('##zz500##'!B1821&lt;&gt;"",'##zz500##'!B1821,"")</f>
        <v>41831</v>
      </c>
      <c r="B1821" s="192">
        <v>52415.34</v>
      </c>
      <c r="C1821" s="146">
        <f t="shared" si="78"/>
        <v>6.6175335255331813E-3</v>
      </c>
      <c r="D1821" s="143">
        <f>IF('##zz500##'!K1821="","",IF('##zz500##'!K1821="yes",D1820,IF('##zz500##'!T1821&lt;&gt;0,D1820*(1+'##zz500##'!T1821),D1820*(1+C1821))))</f>
        <v>10.024888546593498</v>
      </c>
      <c r="E1821" s="6">
        <f t="shared" si="76"/>
        <v>6.6175335255331813E-3</v>
      </c>
      <c r="F1821" s="17">
        <f>D1821/MAX(D$240:D1821)-1</f>
        <v>-3.2716968839867633E-3</v>
      </c>
      <c r="G1821" s="66">
        <f>IF('##zz500##'!K1821="","",IF('##zz500##'!K1821="no",G1820*(1+E1821),IF('##zz500##'!T1821&lt;&gt;0,G1820*(1+'##zz500##'!T1821),G1820*(1+'##zz500##'!P1821))))</f>
        <v>40.246161767259302</v>
      </c>
      <c r="H1821" s="6">
        <f t="shared" si="77"/>
        <v>6.6175335255331813E-3</v>
      </c>
      <c r="I1821" s="17">
        <f>G1821/MAX(G$240:G1821)-1</f>
        <v>-3.6863882970787021E-2</v>
      </c>
      <c r="N1821" s="20"/>
      <c r="O1821" s="20"/>
      <c r="S1821" s="192"/>
      <c r="Y1821" s="39"/>
      <c r="Z1821" s="39"/>
      <c r="AA1821" s="17"/>
      <c r="AC1821" s="142"/>
      <c r="AE1821" s="17"/>
      <c r="AG1821" s="66"/>
      <c r="AI1821" s="17"/>
      <c r="AK1821" s="18"/>
    </row>
    <row r="1822" spans="1:37" x14ac:dyDescent="0.25">
      <c r="A1822" s="180">
        <f>IF('##zz500##'!B1822&lt;&gt;"",'##zz500##'!B1822,"")</f>
        <v>41834</v>
      </c>
      <c r="B1822" s="192">
        <v>53113.24</v>
      </c>
      <c r="C1822" s="146">
        <f t="shared" si="78"/>
        <v>1.331480440649635E-2</v>
      </c>
      <c r="D1822" s="143">
        <f>IF('##zz500##'!K1822="","",IF('##zz500##'!K1822="yes",D1821,IF('##zz500##'!T1822&lt;&gt;0,D1821*(1+'##zz500##'!T1822),D1821*(1+C1822))))</f>
        <v>10.158367976788316</v>
      </c>
      <c r="E1822" s="6">
        <f t="shared" si="76"/>
        <v>1.331480440649635E-2</v>
      </c>
      <c r="F1822" s="17">
        <f>D1822/MAX(D$240:D1822)-1</f>
        <v>0</v>
      </c>
      <c r="G1822" s="66">
        <f>IF('##zz500##'!K1822="","",IF('##zz500##'!K1822="no",G1821*(1+E1822),IF('##zz500##'!T1822&lt;&gt;0,G1821*(1+'##zz500##'!T1822),G1821*(1+'##zz500##'!P1822))))</f>
        <v>40.782031539302572</v>
      </c>
      <c r="H1822" s="6">
        <f t="shared" si="77"/>
        <v>1.331480440649635E-2</v>
      </c>
      <c r="I1822" s="17">
        <f>G1822/MAX(G$240:G1822)-1</f>
        <v>-2.403991395571059E-2</v>
      </c>
      <c r="N1822" s="20"/>
      <c r="O1822" s="20"/>
      <c r="S1822" s="192"/>
      <c r="Y1822" s="39"/>
      <c r="Z1822" s="39"/>
      <c r="AA1822" s="17"/>
      <c r="AC1822" s="142"/>
      <c r="AE1822" s="17"/>
      <c r="AG1822" s="66"/>
      <c r="AI1822" s="17"/>
      <c r="AK1822" s="18"/>
    </row>
    <row r="1823" spans="1:37" x14ac:dyDescent="0.25">
      <c r="A1823" s="180">
        <f>IF('##zz500##'!B1823&lt;&gt;"",'##zz500##'!B1823,"")</f>
        <v>41835</v>
      </c>
      <c r="B1823" s="192">
        <v>52849.62</v>
      </c>
      <c r="C1823" s="146">
        <f t="shared" si="78"/>
        <v>-4.963357535710422E-3</v>
      </c>
      <c r="D1823" s="143">
        <f>IF('##zz500##'!K1823="","",IF('##zz500##'!K1823="yes",D1822,IF('##zz500##'!T1823&lt;&gt;0,D1822*(1+'##zz500##'!T1823),D1822*(1+C1823))))</f>
        <v>10.107948364540205</v>
      </c>
      <c r="E1823" s="6">
        <f t="shared" si="76"/>
        <v>-4.963357535710422E-3</v>
      </c>
      <c r="F1823" s="17">
        <f>D1823/MAX(D$240:D1823)-1</f>
        <v>-4.963357535710422E-3</v>
      </c>
      <c r="G1823" s="66">
        <f>IF('##zz500##'!K1823="","",IF('##zz500##'!K1823="no",G1822*(1+E1823),IF('##zz500##'!T1823&lt;&gt;0,G1822*(1+'##zz500##'!T1823),G1822*(1+'##zz500##'!P1823))))</f>
        <v>40.579615735740397</v>
      </c>
      <c r="H1823" s="6">
        <f t="shared" si="77"/>
        <v>-4.963357535710311E-3</v>
      </c>
      <c r="I1823" s="17">
        <f>G1823/MAX(G$240:G1823)-1</f>
        <v>-2.8883952803331114E-2</v>
      </c>
      <c r="N1823" s="20"/>
      <c r="O1823" s="20"/>
      <c r="S1823" s="192"/>
      <c r="Y1823" s="39"/>
      <c r="Z1823" s="39"/>
      <c r="AA1823" s="17"/>
      <c r="AC1823" s="142"/>
      <c r="AE1823" s="17"/>
      <c r="AG1823" s="66"/>
      <c r="AI1823" s="17"/>
      <c r="AK1823" s="18"/>
    </row>
    <row r="1824" spans="1:37" x14ac:dyDescent="0.25">
      <c r="A1824" s="180">
        <f>IF('##zz500##'!B1824&lt;&gt;"",'##zz500##'!B1824,"")</f>
        <v>41836</v>
      </c>
      <c r="B1824" s="192">
        <v>52626.7</v>
      </c>
      <c r="C1824" s="146">
        <f t="shared" si="78"/>
        <v>-4.2180057302210194E-3</v>
      </c>
      <c r="D1824" s="143">
        <f>IF('##zz500##'!K1824="","",IF('##zz500##'!K1824="yes",D1823,IF('##zz500##'!T1824&lt;&gt;0,D1823*(1+'##zz500##'!T1824),D1823*(1+C1824))))</f>
        <v>10.065312980417795</v>
      </c>
      <c r="E1824" s="6">
        <f t="shared" si="76"/>
        <v>-4.2180057302210194E-3</v>
      </c>
      <c r="F1824" s="17">
        <f>D1824/MAX(D$240:D1824)-1</f>
        <v>-9.1604277954047131E-3</v>
      </c>
      <c r="G1824" s="66">
        <f>IF('##zz500##'!K1824="","",IF('##zz500##'!K1824="no",G1823*(1+E1824),IF('##zz500##'!T1824&lt;&gt;0,G1823*(1+'##zz500##'!T1824),G1823*(1+'##zz500##'!P1824))))</f>
        <v>40.408450684036879</v>
      </c>
      <c r="H1824" s="6">
        <f t="shared" si="77"/>
        <v>-4.2180057302210194E-3</v>
      </c>
      <c r="I1824" s="17">
        <f>G1824/MAX(G$240:G1824)-1</f>
        <v>-3.2980125855116116E-2</v>
      </c>
      <c r="N1824" s="20"/>
      <c r="O1824" s="20"/>
      <c r="S1824" s="192"/>
      <c r="Y1824" s="39"/>
      <c r="Z1824" s="39"/>
      <c r="AA1824" s="17"/>
      <c r="AC1824" s="142"/>
      <c r="AE1824" s="17"/>
      <c r="AG1824" s="66"/>
      <c r="AI1824" s="17"/>
      <c r="AK1824" s="18"/>
    </row>
    <row r="1825" spans="1:37" x14ac:dyDescent="0.25">
      <c r="A1825" s="180">
        <f>IF('##zz500##'!B1825&lt;&gt;"",'##zz500##'!B1825,"")</f>
        <v>41837</v>
      </c>
      <c r="B1825" s="192">
        <v>52729.93</v>
      </c>
      <c r="C1825" s="146">
        <f t="shared" si="78"/>
        <v>1.9615518358553352E-3</v>
      </c>
      <c r="D1825" s="143">
        <f>IF('##zz500##'!K1825="","",IF('##zz500##'!K1825="yes",D1824,IF('##zz500##'!T1825&lt;&gt;0,D1824*(1+'##zz500##'!T1825),D1824*(1+C1825))))</f>
        <v>10.085056613572993</v>
      </c>
      <c r="E1825" s="6">
        <f t="shared" si="76"/>
        <v>1.9615518358553352E-3</v>
      </c>
      <c r="F1825" s="17">
        <f>D1825/MAX(D$240:D1825)-1</f>
        <v>-7.2168446135085773E-3</v>
      </c>
      <c r="G1825" s="66">
        <f>IF('##zz500##'!K1825="","",IF('##zz500##'!K1825="no",G1824*(1+E1825),IF('##zz500##'!T1825&lt;&gt;0,G1824*(1+'##zz500##'!T1825),G1824*(1+'##zz500##'!P1825))))</f>
        <v>40.487713954660222</v>
      </c>
      <c r="H1825" s="6">
        <f t="shared" si="77"/>
        <v>1.9615518358553352E-3</v>
      </c>
      <c r="I1825" s="17">
        <f>G1825/MAX(G$240:G1825)-1</f>
        <v>-3.1083266245678698E-2</v>
      </c>
      <c r="N1825" s="20"/>
      <c r="O1825" s="20"/>
      <c r="S1825" s="192"/>
      <c r="Y1825" s="39"/>
      <c r="Z1825" s="39"/>
      <c r="AA1825" s="17"/>
      <c r="AC1825" s="142"/>
      <c r="AE1825" s="17"/>
      <c r="AG1825" s="66"/>
      <c r="AI1825" s="17"/>
      <c r="AK1825" s="18"/>
    </row>
    <row r="1826" spans="1:37" x14ac:dyDescent="0.25">
      <c r="A1826" s="180">
        <f>IF('##zz500##'!B1826&lt;&gt;"",'##zz500##'!B1826,"")</f>
        <v>41838</v>
      </c>
      <c r="B1826" s="192">
        <v>53197.59</v>
      </c>
      <c r="C1826" s="146">
        <f t="shared" si="78"/>
        <v>8.8689668277579514E-3</v>
      </c>
      <c r="D1826" s="143">
        <f>IF('##zz500##'!K1826="","",IF('##zz500##'!K1826="yes",D1825,IF('##zz500##'!T1826&lt;&gt;0,D1825*(1+'##zz500##'!T1826),D1825*(1+C1826))))</f>
        <v>10.174500646134833</v>
      </c>
      <c r="E1826" s="6">
        <f t="shared" si="76"/>
        <v>8.8689668277579514E-3</v>
      </c>
      <c r="F1826" s="17">
        <f>D1826/MAX(D$240:D1826)-1</f>
        <v>0</v>
      </c>
      <c r="G1826" s="66">
        <f>IF('##zz500##'!K1826="","",IF('##zz500##'!K1826="no",G1825*(1+E1826),IF('##zz500##'!T1826&lt;&gt;0,G1825*(1+'##zz500##'!T1826),G1825*(1+'##zz500##'!P1826))))</f>
        <v>40.846798146655857</v>
      </c>
      <c r="H1826" s="6">
        <f t="shared" si="77"/>
        <v>8.8689668277579514E-3</v>
      </c>
      <c r="I1826" s="17">
        <f>G1826/MAX(G$240:G1826)-1</f>
        <v>-2.2489975875152002E-2</v>
      </c>
      <c r="N1826" s="20"/>
      <c r="O1826" s="20"/>
      <c r="S1826" s="192"/>
      <c r="Y1826" s="39"/>
      <c r="Z1826" s="39"/>
      <c r="AA1826" s="17"/>
      <c r="AC1826" s="142"/>
      <c r="AE1826" s="17"/>
      <c r="AG1826" s="66"/>
      <c r="AI1826" s="17"/>
      <c r="AK1826" s="18"/>
    </row>
    <row r="1827" spans="1:37" x14ac:dyDescent="0.25">
      <c r="A1827" s="180">
        <f>IF('##zz500##'!B1827&lt;&gt;"",'##zz500##'!B1827,"")</f>
        <v>41841</v>
      </c>
      <c r="B1827" s="192">
        <v>53694.46</v>
      </c>
      <c r="C1827" s="146">
        <f t="shared" si="78"/>
        <v>9.3400847669979914E-3</v>
      </c>
      <c r="D1827" s="143">
        <f>IF('##zz500##'!K1827="","",IF('##zz500##'!K1827="yes",D1826,IF('##zz500##'!T1827&lt;&gt;0,D1826*(1+'##zz500##'!T1827),D1826*(1+C1827))))</f>
        <v>10.116528379988562</v>
      </c>
      <c r="E1827" s="6">
        <f t="shared" si="76"/>
        <v>-5.6977996427071131E-3</v>
      </c>
      <c r="F1827" s="17">
        <f>D1827/MAX(D$240:D1827)-1</f>
        <v>-5.6977996427071131E-3</v>
      </c>
      <c r="G1827" s="66">
        <f>IF('##zz500##'!K1827="","",IF('##zz500##'!K1827="no",G1826*(1+E1827),IF('##zz500##'!T1827&lt;&gt;0,G1826*(1+'##zz500##'!T1827),G1826*(1+'##zz500##'!P1827))))</f>
        <v>40.614061274770108</v>
      </c>
      <c r="H1827" s="6">
        <f t="shared" si="77"/>
        <v>-5.6977996427072242E-3</v>
      </c>
      <c r="I1827" s="17">
        <f>G1827/MAX(G$240:G1827)-1</f>
        <v>-2.8059632141353208E-2</v>
      </c>
      <c r="N1827" s="20"/>
      <c r="O1827" s="20"/>
      <c r="S1827" s="192"/>
      <c r="Y1827" s="39"/>
      <c r="Z1827" s="39"/>
      <c r="AA1827" s="17"/>
      <c r="AC1827" s="142"/>
      <c r="AE1827" s="17"/>
      <c r="AG1827" s="66"/>
      <c r="AI1827" s="17"/>
      <c r="AK1827" s="18"/>
    </row>
    <row r="1828" spans="1:37" x14ac:dyDescent="0.25">
      <c r="A1828" s="180">
        <f>IF('##zz500##'!B1828&lt;&gt;"",'##zz500##'!B1828,"")</f>
        <v>41842</v>
      </c>
      <c r="B1828" s="192">
        <v>54286.45</v>
      </c>
      <c r="C1828" s="146">
        <f t="shared" si="78"/>
        <v>1.1025159765085668E-2</v>
      </c>
      <c r="D1828" s="143">
        <f>IF('##zz500##'!K1828="","",IF('##zz500##'!K1828="yes",D1827,IF('##zz500##'!T1828&lt;&gt;0,D1827*(1+'##zz500##'!T1828),D1827*(1+C1828))))</f>
        <v>10.115013672883078</v>
      </c>
      <c r="E1828" s="6">
        <f t="shared" si="76"/>
        <v>-1.4972597798268428E-4</v>
      </c>
      <c r="F1828" s="17">
        <f>D1828/MAX(D$240:D1828)-1</f>
        <v>-5.8466725120660534E-3</v>
      </c>
      <c r="G1828" s="66">
        <f>IF('##zz500##'!K1828="","",IF('##zz500##'!K1828="no",G1827*(1+E1828),IF('##zz500##'!T1828&lt;&gt;0,G1827*(1+'##zz500##'!T1828),G1827*(1+'##zz500##'!P1828))))</f>
        <v>40.607980294725898</v>
      </c>
      <c r="H1828" s="6">
        <f t="shared" si="77"/>
        <v>-1.4972597798257326E-4</v>
      </c>
      <c r="I1828" s="17">
        <f>G1828/MAX(G$240:G1828)-1</f>
        <v>-2.8205156863471692E-2</v>
      </c>
      <c r="N1828" s="20"/>
      <c r="O1828" s="20"/>
      <c r="S1828" s="192"/>
      <c r="Y1828" s="39"/>
      <c r="Z1828" s="39"/>
      <c r="AA1828" s="17"/>
      <c r="AC1828" s="142"/>
      <c r="AE1828" s="17"/>
      <c r="AF1828" s="14"/>
      <c r="AG1828" s="66"/>
      <c r="AI1828" s="17"/>
      <c r="AJ1828" s="14"/>
      <c r="AK1828" s="18"/>
    </row>
    <row r="1829" spans="1:37" x14ac:dyDescent="0.25">
      <c r="A1829" s="180">
        <f>IF('##zz500##'!B1829&lt;&gt;"",'##zz500##'!B1829,"")</f>
        <v>41843</v>
      </c>
      <c r="B1829" s="192">
        <v>53489.88</v>
      </c>
      <c r="C1829" s="146">
        <f t="shared" si="78"/>
        <v>-1.4673459030752567E-2</v>
      </c>
      <c r="D1829" s="143">
        <f>IF('##zz500##'!K1829="","",IF('##zz500##'!K1829="yes",D1828,IF('##zz500##'!T1829&lt;&gt;0,D1828*(1+'##zz500##'!T1829),D1828*(1+C1829))))</f>
        <v>10.017543048934918</v>
      </c>
      <c r="E1829" s="6">
        <f t="shared" si="76"/>
        <v>-9.6362325450399799E-3</v>
      </c>
      <c r="F1829" s="17">
        <f>D1829/MAX(D$240:D1829)-1</f>
        <v>-1.5426565161165029E-2</v>
      </c>
      <c r="G1829" s="66">
        <f>IF('##zz500##'!K1829="","",IF('##zz500##'!K1829="no",G1828*(1+E1829),IF('##zz500##'!T1829&lt;&gt;0,G1828*(1+'##zz500##'!T1829),G1828*(1+'##zz500##'!P1829))))</f>
        <v>40.216672353421515</v>
      </c>
      <c r="H1829" s="6">
        <f t="shared" si="77"/>
        <v>-9.636232545040091E-3</v>
      </c>
      <c r="I1829" s="17">
        <f>G1829/MAX(G$240:G1829)-1</f>
        <v>-3.7569597958005962E-2</v>
      </c>
      <c r="N1829" s="20"/>
      <c r="O1829" s="20"/>
      <c r="S1829" s="192"/>
      <c r="Y1829" s="39"/>
      <c r="Z1829" s="39"/>
      <c r="AA1829" s="17"/>
      <c r="AC1829" s="142"/>
      <c r="AE1829" s="17"/>
      <c r="AG1829" s="66"/>
      <c r="AI1829" s="17"/>
      <c r="AK1829" s="18"/>
    </row>
    <row r="1830" spans="1:37" x14ac:dyDescent="0.25">
      <c r="A1830" s="180">
        <f>IF('##zz500##'!B1830&lt;&gt;"",'##zz500##'!B1830,"")</f>
        <v>41844</v>
      </c>
      <c r="B1830" s="192">
        <v>53213.19</v>
      </c>
      <c r="C1830" s="146">
        <f t="shared" si="78"/>
        <v>-5.1727541733126436E-3</v>
      </c>
      <c r="D1830" s="143">
        <f>IF('##zz500##'!K1830="","",IF('##zz500##'!K1830="yes",D1829,IF('##zz500##'!T1830&lt;&gt;0,D1829*(1+'##zz500##'!T1830),D1829*(1+C1830))))</f>
        <v>10.010632940944051</v>
      </c>
      <c r="E1830" s="6">
        <f t="shared" si="76"/>
        <v>-6.8980067838109171E-4</v>
      </c>
      <c r="F1830" s="17">
        <f>D1830/MAX(D$240:D1830)-1</f>
        <v>-1.6105724584432823E-2</v>
      </c>
      <c r="G1830" s="66">
        <f>IF('##zz500##'!K1830="","",IF('##zz500##'!K1830="no",G1829*(1+E1830),IF('##zz500##'!T1830&lt;&gt;0,G1829*(1+'##zz500##'!T1830),G1829*(1+'##zz500##'!P1830))))</f>
        <v>40.188930865549892</v>
      </c>
      <c r="H1830" s="6">
        <f t="shared" si="77"/>
        <v>-6.8980067838120274E-4</v>
      </c>
      <c r="I1830" s="17">
        <f>G1830/MAX(G$240:G1830)-1</f>
        <v>-3.8233483102229182E-2</v>
      </c>
      <c r="N1830" s="20"/>
      <c r="O1830" s="20"/>
      <c r="S1830" s="192"/>
      <c r="Y1830" s="39"/>
      <c r="Z1830" s="39"/>
      <c r="AA1830" s="17"/>
      <c r="AC1830" s="142"/>
      <c r="AE1830" s="17"/>
      <c r="AG1830" s="66"/>
      <c r="AI1830" s="17"/>
      <c r="AK1830" s="18"/>
    </row>
    <row r="1831" spans="1:37" x14ac:dyDescent="0.25">
      <c r="A1831" s="180">
        <f>IF('##zz500##'!B1831&lt;&gt;"",'##zz500##'!B1831,"")</f>
        <v>41845</v>
      </c>
      <c r="B1831" s="192">
        <v>53795.06</v>
      </c>
      <c r="C1831" s="146">
        <f t="shared" si="78"/>
        <v>1.0934694950631485E-2</v>
      </c>
      <c r="D1831" s="143">
        <f>IF('##zz500##'!K1831="","",IF('##zz500##'!K1831="yes",D1830,IF('##zz500##'!T1831&lt;&gt;0,D1830*(1+'##zz500##'!T1831),D1830*(1+C1831))))</f>
        <v>10.010632940944051</v>
      </c>
      <c r="E1831" s="6">
        <f t="shared" si="76"/>
        <v>0</v>
      </c>
      <c r="F1831" s="17">
        <f>D1831/MAX(D$240:D1831)-1</f>
        <v>-1.6105724584432823E-2</v>
      </c>
      <c r="G1831" s="66">
        <f>IF('##zz500##'!K1831="","",IF('##zz500##'!K1831="no",G1830*(1+E1831),IF('##zz500##'!T1831&lt;&gt;0,G1830*(1+'##zz500##'!T1831),G1830*(1+'##zz500##'!P1831))))</f>
        <v>40.101176140888342</v>
      </c>
      <c r="H1831" s="6">
        <f t="shared" si="77"/>
        <v>-2.1835545950482649E-3</v>
      </c>
      <c r="I1831" s="17">
        <f>G1831/MAX(G$240:G1831)-1</f>
        <v>-4.0333552799564965E-2</v>
      </c>
      <c r="N1831" s="20"/>
      <c r="O1831" s="20"/>
      <c r="S1831" s="192"/>
      <c r="Y1831" s="39"/>
      <c r="Z1831" s="39"/>
      <c r="AA1831" s="17"/>
      <c r="AC1831" s="142"/>
      <c r="AE1831" s="17"/>
      <c r="AG1831" s="66"/>
      <c r="AI1831" s="17"/>
      <c r="AK1831" s="18"/>
    </row>
    <row r="1832" spans="1:37" x14ac:dyDescent="0.25">
      <c r="A1832" s="180">
        <f>IF('##zz500##'!B1832&lt;&gt;"",'##zz500##'!B1832,"")</f>
        <v>41848</v>
      </c>
      <c r="B1832" s="192">
        <v>54481.69</v>
      </c>
      <c r="C1832" s="146">
        <f t="shared" si="78"/>
        <v>1.2763811398295744E-2</v>
      </c>
      <c r="D1832" s="143">
        <f>IF('##zz500##'!K1832="","",IF('##zz500##'!K1832="yes",D1831,IF('##zz500##'!T1832&lt;&gt;0,D1831*(1+'##zz500##'!T1832),D1831*(1+C1832))))</f>
        <v>10.138406771779827</v>
      </c>
      <c r="E1832" s="6">
        <f t="shared" si="76"/>
        <v>1.2763811398295744E-2</v>
      </c>
      <c r="F1832" s="17">
        <f>D1832/MAX(D$240:D1832)-1</f>
        <v>-3.5474836171657254E-3</v>
      </c>
      <c r="G1832" s="66">
        <f>IF('##zz500##'!K1832="","",IF('##zz500##'!K1832="no",G1831*(1+E1832),IF('##zz500##'!T1832&lt;&gt;0,G1831*(1+'##zz500##'!T1832),G1831*(1+'##zz500##'!P1832))))</f>
        <v>40.613019990000474</v>
      </c>
      <c r="H1832" s="6">
        <f t="shared" si="77"/>
        <v>1.2763811398295744E-2</v>
      </c>
      <c r="I1832" s="17">
        <f>G1832/MAX(G$240:G1832)-1</f>
        <v>-2.8084551262226087E-2</v>
      </c>
      <c r="N1832" s="20"/>
      <c r="O1832" s="20"/>
      <c r="S1832" s="192"/>
      <c r="Y1832" s="39"/>
      <c r="Z1832" s="39"/>
      <c r="AA1832" s="17"/>
      <c r="AC1832" s="142"/>
      <c r="AE1832" s="17"/>
      <c r="AG1832" s="66"/>
      <c r="AI1832" s="17"/>
      <c r="AK1832" s="18"/>
    </row>
    <row r="1833" spans="1:37" x14ac:dyDescent="0.25">
      <c r="A1833" s="180">
        <f>IF('##zz500##'!B1833&lt;&gt;"",'##zz500##'!B1833,"")</f>
        <v>41849</v>
      </c>
      <c r="B1833" s="192">
        <v>55003.27</v>
      </c>
      <c r="C1833" s="146">
        <f t="shared" si="78"/>
        <v>9.5734915712049062E-3</v>
      </c>
      <c r="D1833" s="143">
        <f>IF('##zz500##'!K1833="","",IF('##zz500##'!K1833="yes",D1832,IF('##zz500##'!T1833&lt;&gt;0,D1832*(1+'##zz500##'!T1833),D1832*(1+C1833))))</f>
        <v>10.235466723554909</v>
      </c>
      <c r="E1833" s="6">
        <f t="shared" si="76"/>
        <v>9.5734915712049062E-3</v>
      </c>
      <c r="F1833" s="17">
        <f>D1833/MAX(D$240:D1833)-1</f>
        <v>0</v>
      </c>
      <c r="G1833" s="66">
        <f>IF('##zz500##'!K1833="","",IF('##zz500##'!K1833="no",G1832*(1+E1833),IF('##zz500##'!T1833&lt;&gt;0,G1832*(1+'##zz500##'!T1833),G1832*(1+'##zz500##'!P1833))))</f>
        <v>41.001828394555922</v>
      </c>
      <c r="H1833" s="6">
        <f t="shared" si="77"/>
        <v>9.5734915712049062E-3</v>
      </c>
      <c r="I1833" s="17">
        <f>G1833/MAX(G$240:G1833)-1</f>
        <v>-1.8779926905811095E-2</v>
      </c>
      <c r="N1833" s="20"/>
      <c r="O1833" s="20"/>
      <c r="S1833" s="192"/>
      <c r="Y1833" s="39"/>
      <c r="Z1833" s="39"/>
      <c r="AA1833" s="17"/>
      <c r="AC1833" s="142"/>
      <c r="AE1833" s="17"/>
      <c r="AG1833" s="66"/>
      <c r="AI1833" s="17"/>
      <c r="AK1833" s="18"/>
    </row>
    <row r="1834" spans="1:37" x14ac:dyDescent="0.25">
      <c r="A1834" s="180">
        <f>IF('##zz500##'!B1834&lt;&gt;"",'##zz500##'!B1834,"")</f>
        <v>41850</v>
      </c>
      <c r="B1834" s="192">
        <v>55252.39</v>
      </c>
      <c r="C1834" s="146">
        <f t="shared" si="78"/>
        <v>4.5291852648035036E-3</v>
      </c>
      <c r="D1834" s="143">
        <f>IF('##zz500##'!K1834="","",IF('##zz500##'!K1834="yes",D1833,IF('##zz500##'!T1834&lt;&gt;0,D1833*(1+'##zz500##'!T1834),D1833*(1+C1834))))</f>
        <v>10.28182504861762</v>
      </c>
      <c r="E1834" s="6">
        <f t="shared" si="76"/>
        <v>4.5291852648035036E-3</v>
      </c>
      <c r="F1834" s="17">
        <f>D1834/MAX(D$240:D1834)-1</f>
        <v>0</v>
      </c>
      <c r="G1834" s="66">
        <f>IF('##zz500##'!K1834="","",IF('##zz500##'!K1834="no",G1833*(1+E1834),IF('##zz500##'!T1834&lt;&gt;0,G1833*(1+'##zz500##'!T1834),G1833*(1+'##zz500##'!P1834))))</f>
        <v>41.187533271550549</v>
      </c>
      <c r="H1834" s="6">
        <f t="shared" si="77"/>
        <v>4.5291852648035036E-3</v>
      </c>
      <c r="I1834" s="17">
        <f>G1834/MAX(G$240:G1834)-1</f>
        <v>-1.4335799409223471E-2</v>
      </c>
      <c r="N1834" s="20"/>
      <c r="O1834" s="20"/>
      <c r="S1834" s="192"/>
      <c r="Y1834" s="39"/>
      <c r="Z1834" s="39"/>
      <c r="AA1834" s="17"/>
      <c r="AC1834" s="142"/>
      <c r="AE1834" s="17"/>
      <c r="AG1834" s="66"/>
      <c r="AI1834" s="17"/>
      <c r="AK1834" s="18"/>
    </row>
    <row r="1835" spans="1:37" x14ac:dyDescent="0.25">
      <c r="A1835" s="180">
        <f>IF('##zz500##'!B1835&lt;&gt;"",'##zz500##'!B1835,"")</f>
        <v>41851</v>
      </c>
      <c r="B1835" s="192">
        <v>55765.760000000002</v>
      </c>
      <c r="C1835" s="146">
        <f t="shared" si="78"/>
        <v>9.2913627808679511E-3</v>
      </c>
      <c r="D1835" s="143">
        <f>IF('##zz500##'!K1835="","",IF('##zz500##'!K1835="yes",D1834,IF('##zz500##'!T1835&lt;&gt;0,D1834*(1+'##zz500##'!T1835),D1834*(1+C1835))))</f>
        <v>10.377357215193742</v>
      </c>
      <c r="E1835" s="6">
        <f t="shared" si="76"/>
        <v>9.2913627808679511E-3</v>
      </c>
      <c r="F1835" s="17">
        <f>D1835/MAX(D$240:D1835)-1</f>
        <v>0</v>
      </c>
      <c r="G1835" s="66">
        <f>IF('##zz500##'!K1835="","",IF('##zz500##'!K1835="no",G1834*(1+E1835),IF('##zz500##'!T1835&lt;&gt;0,G1834*(1+'##zz500##'!T1835),G1834*(1+'##zz500##'!P1835))))</f>
        <v>41.570221585225596</v>
      </c>
      <c r="H1835" s="6">
        <f t="shared" si="77"/>
        <v>9.2913627808679511E-3</v>
      </c>
      <c r="I1835" s="17">
        <f>G1835/MAX(G$240:G1835)-1</f>
        <v>-5.1776357414202723E-3</v>
      </c>
      <c r="N1835" s="20"/>
      <c r="O1835" s="20"/>
      <c r="S1835" s="192"/>
      <c r="Y1835" s="39"/>
      <c r="Z1835" s="39"/>
      <c r="AA1835" s="17"/>
      <c r="AC1835" s="142"/>
      <c r="AE1835" s="17"/>
      <c r="AG1835" s="66"/>
      <c r="AI1835" s="17"/>
      <c r="AK1835" s="18"/>
    </row>
    <row r="1836" spans="1:37" x14ac:dyDescent="0.25">
      <c r="A1836" s="180">
        <f>IF('##zz500##'!B1836&lt;&gt;"",'##zz500##'!B1836,"")</f>
        <v>41852</v>
      </c>
      <c r="B1836" s="192">
        <v>55848.13</v>
      </c>
      <c r="C1836" s="146">
        <f t="shared" si="78"/>
        <v>1.4770712351090953E-3</v>
      </c>
      <c r="D1836" s="143">
        <f>IF('##zz500##'!K1836="","",IF('##zz500##'!K1836="yes",D1835,IF('##zz500##'!T1836&lt;&gt;0,D1835*(1+'##zz500##'!T1836),D1835*(1+C1836))))</f>
        <v>10.392685311032757</v>
      </c>
      <c r="E1836" s="6">
        <f t="shared" si="76"/>
        <v>1.4770712351090953E-3</v>
      </c>
      <c r="F1836" s="17">
        <f>D1836/MAX(D$240:D1836)-1</f>
        <v>0</v>
      </c>
      <c r="G1836" s="66">
        <f>IF('##zz500##'!K1836="","",IF('##zz500##'!K1836="no",G1835*(1+E1836),IF('##zz500##'!T1836&lt;&gt;0,G1835*(1+'##zz500##'!T1836),G1835*(1+'##zz500##'!P1836))))</f>
        <v>41.631623763766243</v>
      </c>
      <c r="H1836" s="6">
        <f t="shared" si="77"/>
        <v>1.4770712351090953E-3</v>
      </c>
      <c r="I1836" s="17">
        <f>G1836/MAX(G$240:G1836)-1</f>
        <v>-3.7082122431307818E-3</v>
      </c>
      <c r="N1836" s="20"/>
      <c r="O1836" s="20"/>
      <c r="S1836" s="192"/>
      <c r="Y1836" s="39"/>
      <c r="Z1836" s="39"/>
      <c r="AA1836" s="17"/>
      <c r="AC1836" s="142"/>
      <c r="AE1836" s="17"/>
      <c r="AG1836" s="66"/>
      <c r="AI1836" s="17"/>
      <c r="AK1836" s="18"/>
    </row>
    <row r="1837" spans="1:37" x14ac:dyDescent="0.25">
      <c r="A1837" s="180">
        <f>IF('##zz500##'!B1837&lt;&gt;"",'##zz500##'!B1837,"")</f>
        <v>41855</v>
      </c>
      <c r="B1837" s="192">
        <v>56283.82</v>
      </c>
      <c r="C1837" s="146">
        <f t="shared" si="78"/>
        <v>7.8013355147255048E-3</v>
      </c>
      <c r="D1837" s="143">
        <f>IF('##zz500##'!K1837="","",IF('##zz500##'!K1837="yes",D1836,IF('##zz500##'!T1837&lt;&gt;0,D1836*(1+'##zz500##'!T1837),D1836*(1+C1837))))</f>
        <v>10.473762136043083</v>
      </c>
      <c r="E1837" s="6">
        <f t="shared" si="76"/>
        <v>7.8013355147255048E-3</v>
      </c>
      <c r="F1837" s="17">
        <f>D1837/MAX(D$240:D1837)-1</f>
        <v>0</v>
      </c>
      <c r="G1837" s="66">
        <f>IF('##zz500##'!K1837="","",IF('##zz500##'!K1837="no",G1836*(1+E1837),IF('##zz500##'!T1837&lt;&gt;0,G1836*(1+'##zz500##'!T1837),G1836*(1+'##zz500##'!P1837))))</f>
        <v>41.956406028770203</v>
      </c>
      <c r="H1837" s="6">
        <f t="shared" si="77"/>
        <v>7.8013355147255048E-3</v>
      </c>
      <c r="I1837" s="17">
        <f>G1837/MAX(G$240:G1837)-1</f>
        <v>0</v>
      </c>
      <c r="N1837" s="20"/>
      <c r="O1837" s="20"/>
      <c r="S1837" s="192"/>
      <c r="Y1837" s="39"/>
      <c r="Z1837" s="39"/>
      <c r="AA1837" s="17"/>
      <c r="AC1837" s="142"/>
      <c r="AE1837" s="17"/>
      <c r="AG1837" s="66"/>
      <c r="AI1837" s="17"/>
      <c r="AK1837" s="18"/>
    </row>
    <row r="1838" spans="1:37" x14ac:dyDescent="0.25">
      <c r="A1838" s="180">
        <f>IF('##zz500##'!B1838&lt;&gt;"",'##zz500##'!B1838,"")</f>
        <v>41856</v>
      </c>
      <c r="B1838" s="192">
        <v>56528.65</v>
      </c>
      <c r="C1838" s="146">
        <f t="shared" si="78"/>
        <v>4.3499179693204937E-3</v>
      </c>
      <c r="D1838" s="143">
        <f>IF('##zz500##'!K1838="","",IF('##zz500##'!K1838="yes",D1837,IF('##zz500##'!T1838&lt;&gt;0,D1837*(1+'##zz500##'!T1838),D1837*(1+C1838))))</f>
        <v>10.519322142165045</v>
      </c>
      <c r="E1838" s="6">
        <f t="shared" si="76"/>
        <v>4.3499179693204937E-3</v>
      </c>
      <c r="F1838" s="17">
        <f>D1838/MAX(D$240:D1838)-1</f>
        <v>0</v>
      </c>
      <c r="G1838" s="66">
        <f>IF('##zz500##'!K1838="","",IF('##zz500##'!K1838="no",G1837*(1+E1838),IF('##zz500##'!T1838&lt;&gt;0,G1837*(1+'##zz500##'!T1838),G1837*(1+'##zz500##'!P1838))))</f>
        <v>42.138912953282855</v>
      </c>
      <c r="H1838" s="6">
        <f t="shared" si="77"/>
        <v>4.3499179693204937E-3</v>
      </c>
      <c r="I1838" s="17">
        <f>G1838/MAX(G$240:G1838)-1</f>
        <v>0</v>
      </c>
      <c r="N1838" s="20"/>
      <c r="O1838" s="20"/>
      <c r="S1838" s="192"/>
      <c r="Y1838" s="39"/>
      <c r="Z1838" s="39"/>
      <c r="AA1838" s="17"/>
      <c r="AC1838" s="142"/>
      <c r="AE1838" s="17"/>
      <c r="AG1838" s="66"/>
      <c r="AI1838" s="17"/>
      <c r="AK1838" s="18"/>
    </row>
    <row r="1839" spans="1:37" x14ac:dyDescent="0.25">
      <c r="A1839" s="180">
        <f>IF('##zz500##'!B1839&lt;&gt;"",'##zz500##'!B1839,"")</f>
        <v>41857</v>
      </c>
      <c r="B1839" s="192">
        <v>56862.98</v>
      </c>
      <c r="C1839" s="146">
        <f t="shared" si="78"/>
        <v>5.9143460882224996E-3</v>
      </c>
      <c r="D1839" s="143">
        <f>IF('##zz500##'!K1839="","",IF('##zz500##'!K1839="yes",D1838,IF('##zz500##'!T1839&lt;&gt;0,D1838*(1+'##zz500##'!T1839),D1838*(1+C1839))))</f>
        <v>10.581537053927311</v>
      </c>
      <c r="E1839" s="6">
        <f t="shared" si="76"/>
        <v>5.9143460882224996E-3</v>
      </c>
      <c r="F1839" s="17">
        <f>D1839/MAX(D$240:D1839)-1</f>
        <v>0</v>
      </c>
      <c r="G1839" s="66">
        <f>IF('##zz500##'!K1839="","",IF('##zz500##'!K1839="no",G1838*(1+E1839),IF('##zz500##'!T1839&lt;&gt;0,G1838*(1+'##zz500##'!T1839),G1838*(1+'##zz500##'!P1839))))</f>
        <v>42.388137068270055</v>
      </c>
      <c r="H1839" s="6">
        <f t="shared" si="77"/>
        <v>5.9143460882224996E-3</v>
      </c>
      <c r="I1839" s="17">
        <f>G1839/MAX(G$240:G1839)-1</f>
        <v>0</v>
      </c>
      <c r="N1839" s="20"/>
      <c r="O1839" s="20"/>
      <c r="S1839" s="192"/>
      <c r="Y1839" s="39"/>
      <c r="Z1839" s="39"/>
      <c r="AA1839" s="17"/>
      <c r="AC1839" s="142"/>
      <c r="AE1839" s="17"/>
      <c r="AG1839" s="66"/>
      <c r="AI1839" s="17"/>
      <c r="AK1839" s="18"/>
    </row>
    <row r="1840" spans="1:37" x14ac:dyDescent="0.25">
      <c r="A1840" s="180">
        <f>IF('##zz500##'!B1840&lt;&gt;"",'##zz500##'!B1840,"")</f>
        <v>41858</v>
      </c>
      <c r="B1840" s="192">
        <v>56389.93</v>
      </c>
      <c r="C1840" s="146">
        <f t="shared" si="78"/>
        <v>-8.3191208058389643E-3</v>
      </c>
      <c r="D1840" s="143">
        <f>IF('##zz500##'!K1840="","",IF('##zz500##'!K1840="yes",D1839,IF('##zz500##'!T1840&lt;&gt;0,D1839*(1+'##zz500##'!T1840),D1839*(1+C1840))))</f>
        <v>10.493507968864229</v>
      </c>
      <c r="E1840" s="6">
        <f t="shared" si="76"/>
        <v>-8.3191208058389643E-3</v>
      </c>
      <c r="F1840" s="17">
        <f>D1840/MAX(D$240:D1840)-1</f>
        <v>-8.3191208058389643E-3</v>
      </c>
      <c r="G1840" s="66">
        <f>IF('##zz500##'!K1840="","",IF('##zz500##'!K1840="no",G1839*(1+E1840),IF('##zz500##'!T1840&lt;&gt;0,G1839*(1+'##zz500##'!T1840),G1839*(1+'##zz500##'!P1840))))</f>
        <v>42.035505035264656</v>
      </c>
      <c r="H1840" s="6">
        <f t="shared" si="77"/>
        <v>-8.3191208058389643E-3</v>
      </c>
      <c r="I1840" s="17">
        <f>G1840/MAX(G$240:G1840)-1</f>
        <v>-8.3191208058389643E-3</v>
      </c>
      <c r="N1840" s="20"/>
      <c r="O1840" s="20"/>
      <c r="S1840" s="192"/>
      <c r="Y1840" s="39"/>
      <c r="Z1840" s="39"/>
      <c r="AA1840" s="17"/>
      <c r="AC1840" s="142"/>
      <c r="AE1840" s="17"/>
      <c r="AG1840" s="66"/>
      <c r="AI1840" s="17"/>
      <c r="AK1840" s="18"/>
    </row>
    <row r="1841" spans="1:37" x14ac:dyDescent="0.25">
      <c r="A1841" s="180">
        <f>IF('##zz500##'!B1841&lt;&gt;"",'##zz500##'!B1841,"")</f>
        <v>41859</v>
      </c>
      <c r="B1841" s="192">
        <v>57546.51</v>
      </c>
      <c r="C1841" s="146">
        <f t="shared" si="78"/>
        <v>2.0510399640503163E-2</v>
      </c>
      <c r="D1841" s="143">
        <f>IF('##zz500##'!K1841="","",IF('##zz500##'!K1841="yes",D1840,IF('##zz500##'!T1841&lt;&gt;0,D1840*(1+'##zz500##'!T1841),D1840*(1+C1841))))</f>
        <v>10.708734010936439</v>
      </c>
      <c r="E1841" s="6">
        <f t="shared" si="76"/>
        <v>2.0510399640503163E-2</v>
      </c>
      <c r="F1841" s="17">
        <f>D1841/MAX(D$240:D1841)-1</f>
        <v>0</v>
      </c>
      <c r="G1841" s="66">
        <f>IF('##zz500##'!K1841="","",IF('##zz500##'!K1841="no",G1840*(1+E1841),IF('##zz500##'!T1841&lt;&gt;0,G1840*(1+'##zz500##'!T1841),G1840*(1+'##zz500##'!P1841))))</f>
        <v>42.89767004262832</v>
      </c>
      <c r="H1841" s="6">
        <f t="shared" si="77"/>
        <v>2.0510399640503163E-2</v>
      </c>
      <c r="I1841" s="17">
        <f>G1841/MAX(G$240:G1841)-1</f>
        <v>0</v>
      </c>
      <c r="N1841" s="20"/>
      <c r="O1841" s="20"/>
      <c r="S1841" s="192"/>
      <c r="Y1841" s="39"/>
      <c r="Z1841" s="39"/>
      <c r="AA1841" s="17"/>
      <c r="AC1841" s="142"/>
      <c r="AE1841" s="17"/>
      <c r="AG1841" s="66"/>
      <c r="AI1841" s="17"/>
      <c r="AK1841" s="18"/>
    </row>
    <row r="1842" spans="1:37" x14ac:dyDescent="0.25">
      <c r="A1842" s="180">
        <f>IF('##zz500##'!B1842&lt;&gt;"",'##zz500##'!B1842,"")</f>
        <v>41862</v>
      </c>
      <c r="B1842" s="192">
        <v>58273.21</v>
      </c>
      <c r="C1842" s="146">
        <f t="shared" si="78"/>
        <v>1.2628046427141992E-2</v>
      </c>
      <c r="D1842" s="143">
        <f>IF('##zz500##'!K1842="","",IF('##zz500##'!K1842="yes",D1841,IF('##zz500##'!T1842&lt;&gt;0,D1841*(1+'##zz500##'!T1842),D1841*(1+C1842))))</f>
        <v>10.843964401202459</v>
      </c>
      <c r="E1842" s="6">
        <f t="shared" ref="E1842:E1905" si="79">D1842/D1841-1</f>
        <v>1.2628046427141992E-2</v>
      </c>
      <c r="F1842" s="17">
        <f>D1842/MAX(D$240:D1842)-1</f>
        <v>0</v>
      </c>
      <c r="G1842" s="66">
        <f>IF('##zz500##'!K1842="","",IF('##zz500##'!K1842="no",G1841*(1+E1842),IF('##zz500##'!T1842&lt;&gt;0,G1841*(1+'##zz500##'!T1842),G1841*(1+'##zz500##'!P1842))))</f>
        <v>43.439383811542847</v>
      </c>
      <c r="H1842" s="6">
        <f t="shared" ref="H1842:H1905" si="80">G1842/G1841-1</f>
        <v>1.2628046427141992E-2</v>
      </c>
      <c r="I1842" s="17">
        <f>G1842/MAX(G$240:G1842)-1</f>
        <v>0</v>
      </c>
      <c r="N1842" s="20"/>
      <c r="O1842" s="20"/>
      <c r="S1842" s="192"/>
      <c r="Y1842" s="39"/>
      <c r="Z1842" s="39"/>
      <c r="AA1842" s="17"/>
      <c r="AC1842" s="142"/>
      <c r="AE1842" s="17"/>
      <c r="AG1842" s="66"/>
      <c r="AI1842" s="17"/>
      <c r="AK1842" s="18"/>
    </row>
    <row r="1843" spans="1:37" x14ac:dyDescent="0.25">
      <c r="A1843" s="180">
        <f>IF('##zz500##'!B1843&lt;&gt;"",'##zz500##'!B1843,"")</f>
        <v>41863</v>
      </c>
      <c r="B1843" s="192">
        <v>58718.58</v>
      </c>
      <c r="C1843" s="146">
        <f t="shared" si="78"/>
        <v>7.6427916018355635E-3</v>
      </c>
      <c r="D1843" s="143">
        <f>IF('##zz500##'!K1843="","",IF('##zz500##'!K1843="yes",D1842,IF('##zz500##'!T1843&lt;&gt;0,D1842*(1+'##zz500##'!T1843),D1842*(1+C1843))))</f>
        <v>10.926842561258573</v>
      </c>
      <c r="E1843" s="6">
        <f t="shared" si="79"/>
        <v>7.6427916018355635E-3</v>
      </c>
      <c r="F1843" s="17">
        <f>D1843/MAX(D$240:D1843)-1</f>
        <v>0</v>
      </c>
      <c r="G1843" s="66">
        <f>IF('##zz500##'!K1843="","",IF('##zz500##'!K1843="no",G1842*(1+E1843),IF('##zz500##'!T1843&lt;&gt;0,G1842*(1+'##zz500##'!T1843),G1842*(1+'##zz500##'!P1843))))</f>
        <v>43.771381969326619</v>
      </c>
      <c r="H1843" s="6">
        <f t="shared" si="80"/>
        <v>7.6427916018355635E-3</v>
      </c>
      <c r="I1843" s="17">
        <f>G1843/MAX(G$240:G1843)-1</f>
        <v>0</v>
      </c>
      <c r="N1843" s="20"/>
      <c r="O1843" s="20"/>
      <c r="S1843" s="192"/>
      <c r="Y1843" s="39"/>
      <c r="Z1843" s="39"/>
      <c r="AA1843" s="17"/>
      <c r="AC1843" s="142"/>
      <c r="AE1843" s="17"/>
      <c r="AG1843" s="66"/>
      <c r="AI1843" s="17"/>
      <c r="AK1843" s="18"/>
    </row>
    <row r="1844" spans="1:37" x14ac:dyDescent="0.25">
      <c r="A1844" s="180">
        <f>IF('##zz500##'!B1844&lt;&gt;"",'##zz500##'!B1844,"")</f>
        <v>41864</v>
      </c>
      <c r="B1844" s="192">
        <v>59028.79</v>
      </c>
      <c r="C1844" s="146">
        <f t="shared" si="78"/>
        <v>5.2829956037765413E-3</v>
      </c>
      <c r="D1844" s="143">
        <f>IF('##zz500##'!K1844="","",IF('##zz500##'!K1844="yes",D1843,IF('##zz500##'!T1844&lt;&gt;0,D1843*(1+'##zz500##'!T1844),D1843*(1+C1844))))</f>
        <v>10.98456902247286</v>
      </c>
      <c r="E1844" s="6">
        <f t="shared" si="79"/>
        <v>5.2829956037765413E-3</v>
      </c>
      <c r="F1844" s="17">
        <f>D1844/MAX(D$240:D1844)-1</f>
        <v>0</v>
      </c>
      <c r="G1844" s="66">
        <f>IF('##zz500##'!K1844="","",IF('##zz500##'!K1844="no",G1843*(1+E1844),IF('##zz500##'!T1844&lt;&gt;0,G1843*(1+'##zz500##'!T1844),G1843*(1+'##zz500##'!P1844))))</f>
        <v>44.002625987841796</v>
      </c>
      <c r="H1844" s="6">
        <f t="shared" si="80"/>
        <v>5.2829956037765413E-3</v>
      </c>
      <c r="I1844" s="17">
        <f>G1844/MAX(G$240:G1844)-1</f>
        <v>0</v>
      </c>
      <c r="N1844" s="20"/>
      <c r="O1844" s="20"/>
      <c r="S1844" s="192"/>
      <c r="Y1844" s="39"/>
      <c r="Z1844" s="39"/>
      <c r="AA1844" s="17"/>
      <c r="AC1844" s="142"/>
      <c r="AE1844" s="17"/>
      <c r="AG1844" s="66"/>
      <c r="AI1844" s="17"/>
      <c r="AK1844" s="18"/>
    </row>
    <row r="1845" spans="1:37" x14ac:dyDescent="0.25">
      <c r="A1845" s="180">
        <f>IF('##zz500##'!B1845&lt;&gt;"",'##zz500##'!B1845,"")</f>
        <v>41865</v>
      </c>
      <c r="B1845" s="192">
        <v>59128.31</v>
      </c>
      <c r="C1845" s="146">
        <f t="shared" si="78"/>
        <v>1.6859569711660249E-3</v>
      </c>
      <c r="D1845" s="143">
        <f>IF('##zz500##'!K1845="","",IF('##zz500##'!K1845="yes",D1844,IF('##zz500##'!T1845&lt;&gt;0,D1844*(1+'##zz500##'!T1845),D1844*(1+C1845))))</f>
        <v>11.003088533191551</v>
      </c>
      <c r="E1845" s="6">
        <f t="shared" si="79"/>
        <v>1.6859569711660249E-3</v>
      </c>
      <c r="F1845" s="17">
        <f>D1845/MAX(D$240:D1845)-1</f>
        <v>0</v>
      </c>
      <c r="G1845" s="66">
        <f>IF('##zz500##'!K1845="","",IF('##zz500##'!K1845="no",G1844*(1+E1845),IF('##zz500##'!T1845&lt;&gt;0,G1844*(1+'##zz500##'!T1845),G1844*(1+'##zz500##'!P1845))))</f>
        <v>44.07681252187561</v>
      </c>
      <c r="H1845" s="6">
        <f t="shared" si="80"/>
        <v>1.6859569711660249E-3</v>
      </c>
      <c r="I1845" s="17">
        <f>G1845/MAX(G$240:G1845)-1</f>
        <v>0</v>
      </c>
      <c r="N1845" s="20"/>
      <c r="O1845" s="20"/>
      <c r="S1845" s="192"/>
      <c r="Y1845" s="39"/>
      <c r="Z1845" s="39"/>
      <c r="AA1845" s="17"/>
      <c r="AC1845" s="142"/>
      <c r="AE1845" s="17"/>
      <c r="AG1845" s="66"/>
      <c r="AI1845" s="17"/>
      <c r="AK1845" s="18"/>
    </row>
    <row r="1846" spans="1:37" x14ac:dyDescent="0.25">
      <c r="A1846" s="180">
        <f>IF('##zz500##'!B1846&lt;&gt;"",'##zz500##'!B1846,"")</f>
        <v>41866</v>
      </c>
      <c r="B1846" s="192">
        <v>60713.06</v>
      </c>
      <c r="C1846" s="146">
        <f t="shared" si="78"/>
        <v>2.6801882211752615E-2</v>
      </c>
      <c r="D1846" s="143">
        <f>IF('##zz500##'!K1846="","",IF('##zz500##'!K1846="yes",D1845,IF('##zz500##'!T1846&lt;&gt;0,D1845*(1+'##zz500##'!T1846),D1845*(1+C1846))))</f>
        <v>11.297992016023636</v>
      </c>
      <c r="E1846" s="6">
        <f t="shared" si="79"/>
        <v>2.6801882211752615E-2</v>
      </c>
      <c r="F1846" s="17">
        <f>D1846/MAX(D$240:D1846)-1</f>
        <v>0</v>
      </c>
      <c r="G1846" s="66">
        <f>IF('##zz500##'!K1846="","",IF('##zz500##'!K1846="no",G1845*(1+E1846),IF('##zz500##'!T1846&lt;&gt;0,G1845*(1+'##zz500##'!T1846),G1845*(1+'##zz500##'!P1846))))</f>
        <v>45.258154059356421</v>
      </c>
      <c r="H1846" s="6">
        <f t="shared" si="80"/>
        <v>2.6801882211752615E-2</v>
      </c>
      <c r="I1846" s="17">
        <f>G1846/MAX(G$240:G1846)-1</f>
        <v>0</v>
      </c>
      <c r="N1846" s="20"/>
      <c r="O1846" s="20"/>
      <c r="S1846" s="192"/>
      <c r="Y1846" s="39"/>
      <c r="Z1846" s="39"/>
      <c r="AA1846" s="17"/>
      <c r="AC1846" s="142"/>
      <c r="AE1846" s="17"/>
      <c r="AG1846" s="66"/>
      <c r="AI1846" s="17"/>
      <c r="AK1846" s="18"/>
    </row>
    <row r="1847" spans="1:37" x14ac:dyDescent="0.25">
      <c r="A1847" s="180">
        <f>IF('##zz500##'!B1847&lt;&gt;"",'##zz500##'!B1847,"")</f>
        <v>41869</v>
      </c>
      <c r="B1847" s="192">
        <v>62202.64</v>
      </c>
      <c r="C1847" s="146">
        <f t="shared" si="78"/>
        <v>2.4534754136918746E-2</v>
      </c>
      <c r="D1847" s="143">
        <f>IF('##zz500##'!K1847="","",IF('##zz500##'!K1847="yes",D1846,IF('##zz500##'!T1847&lt;&gt;0,D1846*(1+'##zz500##'!T1847),D1846*(1+C1847))))</f>
        <v>11.575185472377647</v>
      </c>
      <c r="E1847" s="6">
        <f t="shared" si="79"/>
        <v>2.4534754136918746E-2</v>
      </c>
      <c r="F1847" s="17">
        <f>D1847/MAX(D$240:D1847)-1</f>
        <v>0</v>
      </c>
      <c r="G1847" s="66">
        <f>IF('##zz500##'!K1847="","",IF('##zz500##'!K1847="no",G1846*(1+E1847),IF('##zz500##'!T1847&lt;&gt;0,G1846*(1+'##zz500##'!T1847),G1846*(1+'##zz500##'!P1847))))</f>
        <v>46.368551741893519</v>
      </c>
      <c r="H1847" s="6">
        <f t="shared" si="80"/>
        <v>2.4534754136918746E-2</v>
      </c>
      <c r="I1847" s="17">
        <f>G1847/MAX(G$240:G1847)-1</f>
        <v>0</v>
      </c>
      <c r="N1847" s="20"/>
      <c r="O1847" s="20"/>
      <c r="S1847" s="192"/>
      <c r="Y1847" s="39"/>
      <c r="Z1847" s="39"/>
      <c r="AA1847" s="17"/>
      <c r="AC1847" s="142"/>
      <c r="AE1847" s="17"/>
      <c r="AG1847" s="66"/>
      <c r="AI1847" s="17"/>
      <c r="AK1847" s="18"/>
    </row>
    <row r="1848" spans="1:37" x14ac:dyDescent="0.25">
      <c r="A1848" s="180">
        <f>IF('##zz500##'!B1848&lt;&gt;"",'##zz500##'!B1848,"")</f>
        <v>41870</v>
      </c>
      <c r="B1848" s="192">
        <v>62370.8</v>
      </c>
      <c r="C1848" s="146">
        <f t="shared" si="78"/>
        <v>2.7034222341688618E-3</v>
      </c>
      <c r="D1848" s="143">
        <f>IF('##zz500##'!K1848="","",IF('##zz500##'!K1848="yes",D1847,IF('##zz500##'!T1848&lt;&gt;0,D1847*(1+'##zz500##'!T1848),D1847*(1+C1848))))</f>
        <v>11.606478086148302</v>
      </c>
      <c r="E1848" s="6">
        <f t="shared" si="79"/>
        <v>2.7034222341688618E-3</v>
      </c>
      <c r="F1848" s="17">
        <f>D1848/MAX(D$240:D1848)-1</f>
        <v>0</v>
      </c>
      <c r="G1848" s="66">
        <f>IF('##zz500##'!K1848="","",IF('##zz500##'!K1848="no",G1847*(1+E1848),IF('##zz500##'!T1848&lt;&gt;0,G1847*(1+'##zz500##'!T1848),G1847*(1+'##zz500##'!P1848))))</f>
        <v>46.493905515638765</v>
      </c>
      <c r="H1848" s="6">
        <f t="shared" si="80"/>
        <v>2.7034222341688618E-3</v>
      </c>
      <c r="I1848" s="17">
        <f>G1848/MAX(G$240:G1848)-1</f>
        <v>0</v>
      </c>
      <c r="N1848" s="20"/>
      <c r="O1848" s="20"/>
      <c r="S1848" s="192"/>
      <c r="Y1848" s="39"/>
      <c r="Z1848" s="39"/>
      <c r="AA1848" s="17"/>
      <c r="AC1848" s="142"/>
      <c r="AE1848" s="17"/>
      <c r="AF1848" s="14"/>
      <c r="AG1848" s="66"/>
      <c r="AI1848" s="17"/>
      <c r="AJ1848" s="14"/>
      <c r="AK1848" s="18"/>
    </row>
    <row r="1849" spans="1:37" x14ac:dyDescent="0.25">
      <c r="A1849" s="180">
        <f>IF('##zz500##'!B1849&lt;&gt;"",'##zz500##'!B1849,"")</f>
        <v>41871</v>
      </c>
      <c r="B1849" s="192">
        <v>62591.6</v>
      </c>
      <c r="C1849" s="146">
        <f t="shared" si="78"/>
        <v>3.5401181322027853E-3</v>
      </c>
      <c r="D1849" s="143">
        <f>IF('##zz500##'!K1849="","",IF('##zz500##'!K1849="yes",D1848,IF('##zz500##'!T1849&lt;&gt;0,D1848*(1+'##zz500##'!T1849),D1848*(1+C1849))))</f>
        <v>11.64756638967209</v>
      </c>
      <c r="E1849" s="6">
        <f t="shared" si="79"/>
        <v>3.5401181322027853E-3</v>
      </c>
      <c r="F1849" s="17">
        <f>D1849/MAX(D$240:D1849)-1</f>
        <v>0</v>
      </c>
      <c r="G1849" s="66">
        <f>IF('##zz500##'!K1849="","",IF('##zz500##'!K1849="no",G1848*(1+E1849),IF('##zz500##'!T1849&lt;&gt;0,G1848*(1+'##zz500##'!T1849),G1848*(1+'##zz500##'!P1849))))</f>
        <v>46.658499433591601</v>
      </c>
      <c r="H1849" s="6">
        <f t="shared" si="80"/>
        <v>3.5401181322027853E-3</v>
      </c>
      <c r="I1849" s="17">
        <f>G1849/MAX(G$240:G1849)-1</f>
        <v>0</v>
      </c>
      <c r="N1849" s="20"/>
      <c r="O1849" s="20"/>
      <c r="S1849" s="192"/>
      <c r="Y1849" s="39"/>
      <c r="Z1849" s="39"/>
      <c r="AA1849" s="17"/>
      <c r="AC1849" s="142"/>
      <c r="AE1849" s="17"/>
      <c r="AG1849" s="66"/>
      <c r="AI1849" s="17"/>
      <c r="AK1849" s="18"/>
    </row>
    <row r="1850" spans="1:37" x14ac:dyDescent="0.25">
      <c r="A1850" s="180">
        <f>IF('##zz500##'!B1850&lt;&gt;"",'##zz500##'!B1850,"")</f>
        <v>41872</v>
      </c>
      <c r="B1850" s="192">
        <v>63635.76</v>
      </c>
      <c r="C1850" s="146">
        <f t="shared" si="78"/>
        <v>1.6682110698560182E-2</v>
      </c>
      <c r="D1850" s="143">
        <f>IF('##zz500##'!K1850="","",IF('##zz500##'!K1850="yes",D1849,IF('##zz500##'!T1850&lt;&gt;0,D1849*(1+'##zz500##'!T1850),D1849*(1+C1850))))</f>
        <v>11.841872381553427</v>
      </c>
      <c r="E1850" s="6">
        <f t="shared" si="79"/>
        <v>1.6682110698560182E-2</v>
      </c>
      <c r="F1850" s="17">
        <f>D1850/MAX(D$240:D1850)-1</f>
        <v>0</v>
      </c>
      <c r="G1850" s="66">
        <f>IF('##zz500##'!K1850="","",IF('##zz500##'!K1850="no",G1849*(1+E1850),IF('##zz500##'!T1850&lt;&gt;0,G1849*(1+'##zz500##'!T1850),G1849*(1+'##zz500##'!P1850))))</f>
        <v>47.436861686171483</v>
      </c>
      <c r="H1850" s="6">
        <f t="shared" si="80"/>
        <v>1.6682110698560182E-2</v>
      </c>
      <c r="I1850" s="17">
        <f>G1850/MAX(G$240:G1850)-1</f>
        <v>0</v>
      </c>
      <c r="N1850" s="20"/>
      <c r="O1850" s="20"/>
      <c r="S1850" s="192"/>
      <c r="Y1850" s="39"/>
      <c r="Z1850" s="39"/>
      <c r="AA1850" s="17"/>
      <c r="AC1850" s="142"/>
      <c r="AE1850" s="17"/>
      <c r="AG1850" s="66"/>
      <c r="AI1850" s="17"/>
      <c r="AK1850" s="18"/>
    </row>
    <row r="1851" spans="1:37" x14ac:dyDescent="0.25">
      <c r="A1851" s="180">
        <f>IF('##zz500##'!B1851&lt;&gt;"",'##zz500##'!B1851,"")</f>
        <v>41873</v>
      </c>
      <c r="B1851" s="192">
        <v>65137.15</v>
      </c>
      <c r="C1851" s="146">
        <f t="shared" si="78"/>
        <v>2.3593495229726091E-2</v>
      </c>
      <c r="D1851" s="143">
        <f>IF('##zz500##'!K1851="","",IF('##zz500##'!K1851="yes",D1850,IF('##zz500##'!T1851&lt;&gt;0,D1850*(1+'##zz500##'!T1851),D1850*(1+C1851))))</f>
        <v>12.121263541098633</v>
      </c>
      <c r="E1851" s="6">
        <f t="shared" si="79"/>
        <v>2.3593495229726091E-2</v>
      </c>
      <c r="F1851" s="17">
        <f>D1851/MAX(D$240:D1851)-1</f>
        <v>0</v>
      </c>
      <c r="G1851" s="66">
        <f>IF('##zz500##'!K1851="","",IF('##zz500##'!K1851="no",G1850*(1+E1851),IF('##zz500##'!T1851&lt;&gt;0,G1850*(1+'##zz500##'!T1851),G1850*(1+'##zz500##'!P1851))))</f>
        <v>48.556063056077349</v>
      </c>
      <c r="H1851" s="6">
        <f t="shared" si="80"/>
        <v>2.3593495229726091E-2</v>
      </c>
      <c r="I1851" s="17">
        <f>G1851/MAX(G$240:G1851)-1</f>
        <v>0</v>
      </c>
      <c r="N1851" s="20"/>
      <c r="O1851" s="20"/>
      <c r="S1851" s="192"/>
      <c r="Y1851" s="39"/>
      <c r="Z1851" s="39"/>
      <c r="AA1851" s="17"/>
      <c r="AC1851" s="142"/>
      <c r="AE1851" s="17"/>
      <c r="AG1851" s="66"/>
      <c r="AI1851" s="17"/>
      <c r="AK1851" s="18"/>
    </row>
    <row r="1852" spans="1:37" x14ac:dyDescent="0.25">
      <c r="A1852" s="180">
        <f>IF('##zz500##'!B1852&lt;&gt;"",'##zz500##'!B1852,"")</f>
        <v>41876</v>
      </c>
      <c r="B1852" s="192">
        <v>65523.74</v>
      </c>
      <c r="C1852" s="146">
        <f t="shared" si="78"/>
        <v>5.9350155786674907E-3</v>
      </c>
      <c r="D1852" s="143">
        <f>IF('##zz500##'!K1852="","",IF('##zz500##'!K1852="yes",D1851,IF('##zz500##'!T1852&lt;&gt;0,D1851*(1+'##zz500##'!T1852),D1851*(1+C1852))))</f>
        <v>12.193203429048188</v>
      </c>
      <c r="E1852" s="6">
        <f t="shared" si="79"/>
        <v>5.9350155786674907E-3</v>
      </c>
      <c r="F1852" s="17">
        <f>D1852/MAX(D$240:D1852)-1</f>
        <v>0</v>
      </c>
      <c r="G1852" s="66">
        <f>IF('##zz500##'!K1852="","",IF('##zz500##'!K1852="no",G1851*(1+E1852),IF('##zz500##'!T1852&lt;&gt;0,G1851*(1+'##zz500##'!T1852),G1851*(1+'##zz500##'!P1852))))</f>
        <v>48.844244046753929</v>
      </c>
      <c r="H1852" s="6">
        <f t="shared" si="80"/>
        <v>5.9350155786674907E-3</v>
      </c>
      <c r="I1852" s="17">
        <f>G1852/MAX(G$240:G1852)-1</f>
        <v>0</v>
      </c>
      <c r="N1852" s="20"/>
      <c r="O1852" s="20"/>
      <c r="S1852" s="192"/>
      <c r="Y1852" s="39"/>
      <c r="Z1852" s="39"/>
      <c r="AA1852" s="17"/>
      <c r="AC1852" s="142"/>
      <c r="AE1852" s="17"/>
      <c r="AG1852" s="66"/>
      <c r="AI1852" s="17"/>
      <c r="AK1852" s="18"/>
    </row>
    <row r="1853" spans="1:37" x14ac:dyDescent="0.25">
      <c r="A1853" s="180">
        <f>IF('##zz500##'!B1853&lt;&gt;"",'##zz500##'!B1853,"")</f>
        <v>41877</v>
      </c>
      <c r="B1853" s="192">
        <v>64611.41</v>
      </c>
      <c r="C1853" s="146">
        <f t="shared" si="78"/>
        <v>-1.3923655762018372E-2</v>
      </c>
      <c r="D1853" s="143">
        <f>IF('##zz500##'!K1853="","",IF('##zz500##'!K1853="yes",D1852,IF('##zz500##'!T1853&lt;&gt;0,D1852*(1+'##zz500##'!T1853),D1852*(1+C1853))))</f>
        <v>12.01216874790944</v>
      </c>
      <c r="E1853" s="6">
        <f t="shared" si="79"/>
        <v>-1.4847179594122406E-2</v>
      </c>
      <c r="F1853" s="17">
        <f>D1853/MAX(D$240:D1853)-1</f>
        <v>-1.4847179594122406E-2</v>
      </c>
      <c r="G1853" s="66">
        <f>IF('##zz500##'!K1853="","",IF('##zz500##'!K1853="no",G1852*(1+E1853),IF('##zz500##'!T1853&lt;&gt;0,G1852*(1+'##zz500##'!T1853),G1852*(1+'##zz500##'!P1853))))</f>
        <v>48.119044783252626</v>
      </c>
      <c r="H1853" s="6">
        <f t="shared" si="80"/>
        <v>-1.4847179594122517E-2</v>
      </c>
      <c r="I1853" s="17">
        <f>G1853/MAX(G$240:G1853)-1</f>
        <v>-1.4847179594122517E-2</v>
      </c>
      <c r="N1853" s="20"/>
      <c r="O1853" s="20"/>
      <c r="S1853" s="192"/>
      <c r="Y1853" s="39"/>
      <c r="Z1853" s="39"/>
      <c r="AA1853" s="17"/>
      <c r="AC1853" s="142"/>
      <c r="AE1853" s="17"/>
      <c r="AG1853" s="66"/>
      <c r="AI1853" s="17"/>
      <c r="AK1853" s="18"/>
    </row>
    <row r="1854" spans="1:37" x14ac:dyDescent="0.25">
      <c r="A1854" s="180">
        <f>IF('##zz500##'!B1854&lt;&gt;"",'##zz500##'!B1854,"")</f>
        <v>41878</v>
      </c>
      <c r="B1854" s="192">
        <v>66161.539999999994</v>
      </c>
      <c r="C1854" s="146">
        <f t="shared" si="78"/>
        <v>2.3991582910820153E-2</v>
      </c>
      <c r="D1854" s="143">
        <f>IF('##zz500##'!K1854="","",IF('##zz500##'!K1854="yes",D1853,IF('##zz500##'!T1854&lt;&gt;0,D1853*(1+'##zz500##'!T1854),D1853*(1+C1854))))</f>
        <v>12.01216874790944</v>
      </c>
      <c r="E1854" s="6">
        <f t="shared" si="79"/>
        <v>0</v>
      </c>
      <c r="F1854" s="17">
        <f>D1854/MAX(D$240:D1854)-1</f>
        <v>-1.4847179594122406E-2</v>
      </c>
      <c r="G1854" s="66">
        <f>IF('##zz500##'!K1854="","",IF('##zz500##'!K1854="no",G1853*(1+E1854),IF('##zz500##'!T1854&lt;&gt;0,G1853*(1+'##zz500##'!T1854),G1853*(1+'##zz500##'!P1854))))</f>
        <v>47.866053587341085</v>
      </c>
      <c r="H1854" s="6">
        <f t="shared" si="80"/>
        <v>-5.2576105168153919E-3</v>
      </c>
      <c r="I1854" s="17">
        <f>G1854/MAX(G$240:G1854)-1</f>
        <v>-2.0026729423358813E-2</v>
      </c>
      <c r="N1854" s="20"/>
      <c r="O1854" s="20"/>
      <c r="S1854" s="192"/>
      <c r="Y1854" s="39"/>
      <c r="Z1854" s="39"/>
      <c r="AA1854" s="17"/>
      <c r="AC1854" s="142"/>
      <c r="AE1854" s="17"/>
      <c r="AG1854" s="66"/>
      <c r="AI1854" s="17"/>
      <c r="AK1854" s="18"/>
    </row>
    <row r="1855" spans="1:37" x14ac:dyDescent="0.25">
      <c r="A1855" s="180">
        <f>IF('##zz500##'!B1855&lt;&gt;"",'##zz500##'!B1855,"")</f>
        <v>41879</v>
      </c>
      <c r="B1855" s="192">
        <v>65782.81</v>
      </c>
      <c r="C1855" s="146">
        <f t="shared" si="78"/>
        <v>-5.7243226200598407E-3</v>
      </c>
      <c r="D1855" s="143">
        <f>IF('##zz500##'!K1855="","",IF('##zz500##'!K1855="yes",D1854,IF('##zz500##'!T1855&lt;&gt;0,D1854*(1+'##zz500##'!T1855),D1854*(1+C1855))))</f>
        <v>12.01216874790944</v>
      </c>
      <c r="E1855" s="6">
        <f t="shared" si="79"/>
        <v>0</v>
      </c>
      <c r="F1855" s="17">
        <f>D1855/MAX(D$240:D1855)-1</f>
        <v>-1.4847179594122406E-2</v>
      </c>
      <c r="G1855" s="66">
        <f>IF('##zz500##'!K1855="","",IF('##zz500##'!K1855="no",G1854*(1+E1855),IF('##zz500##'!T1855&lt;&gt;0,G1854*(1+'##zz500##'!T1855),G1854*(1+'##zz500##'!P1855))))</f>
        <v>48.296058734432428</v>
      </c>
      <c r="H1855" s="6">
        <f t="shared" si="80"/>
        <v>8.9835094992052333E-3</v>
      </c>
      <c r="I1855" s="17">
        <f>G1855/MAX(G$240:G1855)-1</f>
        <v>-1.1223130238166346E-2</v>
      </c>
      <c r="N1855" s="20"/>
      <c r="O1855" s="20"/>
      <c r="S1855" s="192"/>
      <c r="Y1855" s="39"/>
      <c r="Z1855" s="39"/>
      <c r="AA1855" s="17"/>
      <c r="AC1855" s="142"/>
      <c r="AE1855" s="17"/>
      <c r="AG1855" s="66"/>
      <c r="AI1855" s="17"/>
      <c r="AK1855" s="18"/>
    </row>
    <row r="1856" spans="1:37" x14ac:dyDescent="0.25">
      <c r="A1856" s="180">
        <f>IF('##zz500##'!B1856&lt;&gt;"",'##zz500##'!B1856,"")</f>
        <v>41880</v>
      </c>
      <c r="B1856" s="192">
        <v>66345.72</v>
      </c>
      <c r="C1856" s="146">
        <f t="shared" si="78"/>
        <v>8.5570987314163016E-3</v>
      </c>
      <c r="D1856" s="143">
        <f>IF('##zz500##'!K1856="","",IF('##zz500##'!K1856="yes",D1855,IF('##zz500##'!T1856&lt;&gt;0,D1855*(1+'##zz500##'!T1856),D1855*(1+C1856))))</f>
        <v>12.01216874790944</v>
      </c>
      <c r="E1856" s="6">
        <f t="shared" si="79"/>
        <v>0</v>
      </c>
      <c r="F1856" s="17">
        <f>D1856/MAX(D$240:D1856)-1</f>
        <v>-1.4847179594122406E-2</v>
      </c>
      <c r="G1856" s="66">
        <f>IF('##zz500##'!K1856="","",IF('##zz500##'!K1856="no",G1855*(1+E1856),IF('##zz500##'!T1856&lt;&gt;0,G1855*(1+'##zz500##'!T1856),G1855*(1+'##zz500##'!P1856))))</f>
        <v>47.784769050046997</v>
      </c>
      <c r="H1856" s="6">
        <f t="shared" si="80"/>
        <v>-1.0586571612331341E-2</v>
      </c>
      <c r="I1856" s="17">
        <f>G1856/MAX(G$240:G1856)-1</f>
        <v>-2.1690887378516877E-2</v>
      </c>
      <c r="N1856" s="20"/>
      <c r="O1856" s="20"/>
      <c r="S1856" s="192"/>
      <c r="Y1856" s="39"/>
      <c r="Z1856" s="39"/>
      <c r="AA1856" s="17"/>
      <c r="AC1856" s="142"/>
      <c r="AE1856" s="17"/>
      <c r="AG1856" s="66"/>
      <c r="AI1856" s="17"/>
      <c r="AK1856" s="18"/>
    </row>
    <row r="1857" spans="1:37" x14ac:dyDescent="0.25">
      <c r="A1857" s="180">
        <f>IF('##zz500##'!B1857&lt;&gt;"",'##zz500##'!B1857,"")</f>
        <v>41883</v>
      </c>
      <c r="B1857" s="192">
        <v>67445.52</v>
      </c>
      <c r="C1857" s="146">
        <f t="shared" si="78"/>
        <v>1.6576804050057792E-2</v>
      </c>
      <c r="D1857" s="143">
        <f>IF('##zz500##'!K1857="","",IF('##zz500##'!K1857="yes",D1856,IF('##zz500##'!T1857&lt;&gt;0,D1856*(1+'##zz500##'!T1857),D1856*(1+C1857))))</f>
        <v>12.01216874790944</v>
      </c>
      <c r="E1857" s="6">
        <f t="shared" si="79"/>
        <v>0</v>
      </c>
      <c r="F1857" s="17">
        <f>D1857/MAX(D$240:D1857)-1</f>
        <v>-1.4847179594122406E-2</v>
      </c>
      <c r="G1857" s="66">
        <f>IF('##zz500##'!K1857="","",IF('##zz500##'!K1857="no",G1856*(1+E1857),IF('##zz500##'!T1857&lt;&gt;0,G1856*(1+'##zz500##'!T1857),G1856*(1+'##zz500##'!P1857))))</f>
        <v>47.475878198121443</v>
      </c>
      <c r="H1857" s="6">
        <f t="shared" si="80"/>
        <v>-6.4642114645785398E-3</v>
      </c>
      <c r="I1857" s="17">
        <f>G1857/MAX(G$240:G1857)-1</f>
        <v>-2.8014884360226366E-2</v>
      </c>
      <c r="N1857" s="20"/>
      <c r="O1857" s="20"/>
      <c r="S1857" s="192"/>
      <c r="Y1857" s="39"/>
      <c r="Z1857" s="39"/>
      <c r="AA1857" s="17"/>
      <c r="AC1857" s="142"/>
      <c r="AE1857" s="17"/>
      <c r="AG1857" s="66"/>
      <c r="AI1857" s="17"/>
      <c r="AK1857" s="18"/>
    </row>
    <row r="1858" spans="1:37" x14ac:dyDescent="0.25">
      <c r="A1858" s="180">
        <f>IF('##zz500##'!B1858&lt;&gt;"",'##zz500##'!B1858,"")</f>
        <v>41884</v>
      </c>
      <c r="B1858" s="192">
        <v>68316.429999999993</v>
      </c>
      <c r="C1858" s="146">
        <f t="shared" si="78"/>
        <v>1.2912792428614761E-2</v>
      </c>
      <c r="D1858" s="143">
        <f>IF('##zz500##'!K1858="","",IF('##zz500##'!K1858="yes",D1857,IF('##zz500##'!T1858&lt;&gt;0,D1857*(1+'##zz500##'!T1858),D1857*(1+C1858))))</f>
        <v>12.167279389568687</v>
      </c>
      <c r="E1858" s="6">
        <f t="shared" si="79"/>
        <v>1.2912792428614761E-2</v>
      </c>
      <c r="F1858" s="17">
        <f>D1858/MAX(D$240:D1858)-1</f>
        <v>-2.1261057137569317E-3</v>
      </c>
      <c r="G1858" s="66">
        <f>IF('##zz500##'!K1858="","",IF('##zz500##'!K1858="no",G1857*(1+E1858),IF('##zz500##'!T1858&lt;&gt;0,G1857*(1+'##zz500##'!T1858),G1857*(1+'##zz500##'!P1858))))</f>
        <v>48.08892435865998</v>
      </c>
      <c r="H1858" s="6">
        <f t="shared" si="80"/>
        <v>1.2912792428614761E-2</v>
      </c>
      <c r="I1858" s="17">
        <f>G1858/MAX(G$240:G1858)-1</f>
        <v>-1.5463842318266918E-2</v>
      </c>
      <c r="N1858" s="20"/>
      <c r="O1858" s="20"/>
      <c r="S1858" s="192"/>
      <c r="Y1858" s="39"/>
      <c r="Z1858" s="39"/>
      <c r="AA1858" s="17"/>
      <c r="AC1858" s="142"/>
      <c r="AE1858" s="17"/>
      <c r="AG1858" s="66"/>
      <c r="AI1858" s="17"/>
      <c r="AK1858" s="18"/>
    </row>
    <row r="1859" spans="1:37" x14ac:dyDescent="0.25">
      <c r="A1859" s="180">
        <f>IF('##zz500##'!B1859&lt;&gt;"",'##zz500##'!B1859,"")</f>
        <v>41885</v>
      </c>
      <c r="B1859" s="192">
        <v>68857.850000000006</v>
      </c>
      <c r="C1859" s="146">
        <f t="shared" si="78"/>
        <v>7.9251799310944282E-3</v>
      </c>
      <c r="D1859" s="143">
        <f>IF('##zz500##'!K1859="","",IF('##zz500##'!K1859="yes",D1858,IF('##zz500##'!T1859&lt;&gt;0,D1858*(1+'##zz500##'!T1859),D1858*(1+C1859))))</f>
        <v>12.263707268002916</v>
      </c>
      <c r="E1859" s="6">
        <f t="shared" si="79"/>
        <v>7.9251799310944282E-3</v>
      </c>
      <c r="F1859" s="17">
        <f>D1859/MAX(D$240:D1859)-1</f>
        <v>0</v>
      </c>
      <c r="G1859" s="66">
        <f>IF('##zz500##'!K1859="","",IF('##zz500##'!K1859="no",G1858*(1+E1859),IF('##zz500##'!T1859&lt;&gt;0,G1858*(1+'##zz500##'!T1859),G1858*(1+'##zz500##'!P1859))))</f>
        <v>48.470037736895151</v>
      </c>
      <c r="H1859" s="6">
        <f t="shared" si="80"/>
        <v>7.9251799310944282E-3</v>
      </c>
      <c r="I1859" s="17">
        <f>G1859/MAX(G$240:G1859)-1</f>
        <v>-7.6612161199707263E-3</v>
      </c>
      <c r="N1859" s="20"/>
      <c r="O1859" s="20"/>
      <c r="S1859" s="192"/>
      <c r="Y1859" s="39"/>
      <c r="Z1859" s="39"/>
      <c r="AA1859" s="17"/>
      <c r="AC1859" s="142"/>
      <c r="AE1859" s="17"/>
      <c r="AG1859" s="66"/>
      <c r="AI1859" s="17"/>
      <c r="AK1859" s="18"/>
    </row>
    <row r="1860" spans="1:37" x14ac:dyDescent="0.25">
      <c r="A1860" s="180">
        <f>IF('##zz500##'!B1860&lt;&gt;"",'##zz500##'!B1860,"")</f>
        <v>41886</v>
      </c>
      <c r="B1860" s="192">
        <v>70199</v>
      </c>
      <c r="C1860" s="146">
        <f t="shared" ref="C1860:C1923" si="81">IF(AND(B1859&gt;0,B1860&gt;0),B1860/B1859-1,"")</f>
        <v>1.947708213370003E-2</v>
      </c>
      <c r="D1860" s="143">
        <f>IF('##zz500##'!K1860="","",IF('##zz500##'!K1860="yes",D1859,IF('##zz500##'!T1860&lt;&gt;0,D1859*(1+'##zz500##'!T1860),D1859*(1+C1860))))</f>
        <v>12.502568501725463</v>
      </c>
      <c r="E1860" s="6">
        <f t="shared" si="79"/>
        <v>1.947708213370003E-2</v>
      </c>
      <c r="F1860" s="17">
        <f>D1860/MAX(D$240:D1860)-1</f>
        <v>0</v>
      </c>
      <c r="G1860" s="66">
        <f>IF('##zz500##'!K1860="","",IF('##zz500##'!K1860="no",G1859*(1+E1860),IF('##zz500##'!T1860&lt;&gt;0,G1859*(1+'##zz500##'!T1860),G1859*(1+'##zz500##'!P1860))))</f>
        <v>49.414092642920195</v>
      </c>
      <c r="H1860" s="6">
        <f t="shared" si="80"/>
        <v>1.947708213370003E-2</v>
      </c>
      <c r="I1860" s="17">
        <f>G1860/MAX(G$240:G1860)-1</f>
        <v>0</v>
      </c>
      <c r="N1860" s="20"/>
      <c r="O1860" s="20"/>
      <c r="S1860" s="192"/>
      <c r="Y1860" s="39"/>
      <c r="Z1860" s="39"/>
      <c r="AA1860" s="17"/>
      <c r="AC1860" s="142"/>
      <c r="AE1860" s="17"/>
      <c r="AG1860" s="66"/>
      <c r="AI1860" s="17"/>
      <c r="AK1860" s="18"/>
    </row>
    <row r="1861" spans="1:37" x14ac:dyDescent="0.25">
      <c r="A1861" s="180">
        <f>IF('##zz500##'!B1861&lt;&gt;"",'##zz500##'!B1861,"")</f>
        <v>41887</v>
      </c>
      <c r="B1861" s="192">
        <v>70201.67</v>
      </c>
      <c r="C1861" s="146">
        <f t="shared" si="81"/>
        <v>3.8034729839431236E-5</v>
      </c>
      <c r="D1861" s="143">
        <f>IF('##zz500##'!K1861="","",IF('##zz500##'!K1861="yes",D1860,IF('##zz500##'!T1861&lt;&gt;0,D1860*(1+'##zz500##'!T1861),D1860*(1+C1861))))</f>
        <v>12.503044033540725</v>
      </c>
      <c r="E1861" s="6">
        <f t="shared" si="79"/>
        <v>3.8034729839431236E-5</v>
      </c>
      <c r="F1861" s="17">
        <f>D1861/MAX(D$240:D1861)-1</f>
        <v>0</v>
      </c>
      <c r="G1861" s="66">
        <f>IF('##zz500##'!K1861="","",IF('##zz500##'!K1861="no",G1860*(1+E1861),IF('##zz500##'!T1861&lt;&gt;0,G1860*(1+'##zz500##'!T1861),G1860*(1+'##zz500##'!P1861))))</f>
        <v>49.415972094584127</v>
      </c>
      <c r="H1861" s="6">
        <f t="shared" si="80"/>
        <v>3.8034729839431236E-5</v>
      </c>
      <c r="I1861" s="17">
        <f>G1861/MAX(G$240:G1861)-1</f>
        <v>0</v>
      </c>
      <c r="N1861" s="20"/>
      <c r="O1861" s="20"/>
      <c r="S1861" s="192"/>
      <c r="Y1861" s="39"/>
      <c r="Z1861" s="39"/>
      <c r="AA1861" s="17"/>
      <c r="AC1861" s="142"/>
      <c r="AE1861" s="17"/>
      <c r="AG1861" s="66"/>
      <c r="AI1861" s="17"/>
      <c r="AK1861" s="18"/>
    </row>
    <row r="1862" spans="1:37" x14ac:dyDescent="0.25">
      <c r="A1862" s="180">
        <f>IF('##zz500##'!B1862&lt;&gt;"",'##zz500##'!B1862,"")</f>
        <v>41891</v>
      </c>
      <c r="B1862" s="192">
        <v>70725.039999999994</v>
      </c>
      <c r="C1862" s="146">
        <f t="shared" si="81"/>
        <v>7.4552357515140777E-3</v>
      </c>
      <c r="D1862" s="143">
        <f>IF('##zz500##'!K1862="","",IF('##zz500##'!K1862="yes",D1861,IF('##zz500##'!T1862&lt;&gt;0,D1861*(1+'##zz500##'!T1862),D1861*(1+C1862))))</f>
        <v>12.596257174422332</v>
      </c>
      <c r="E1862" s="6">
        <f t="shared" si="79"/>
        <v>7.4552357515140777E-3</v>
      </c>
      <c r="F1862" s="17">
        <f>D1862/MAX(D$240:D1862)-1</f>
        <v>0</v>
      </c>
      <c r="G1862" s="66">
        <f>IF('##zz500##'!K1862="","",IF('##zz500##'!K1862="no",G1861*(1+E1862),IF('##zz500##'!T1862&lt;&gt;0,G1861*(1+'##zz500##'!T1862),G1861*(1+'##zz500##'!P1862))))</f>
        <v>49.78437981643949</v>
      </c>
      <c r="H1862" s="6">
        <f t="shared" si="80"/>
        <v>7.4552357515140777E-3</v>
      </c>
      <c r="I1862" s="17">
        <f>G1862/MAX(G$240:G1862)-1</f>
        <v>0</v>
      </c>
      <c r="N1862" s="20"/>
      <c r="O1862" s="20"/>
      <c r="S1862" s="192"/>
      <c r="Y1862" s="39"/>
      <c r="Z1862" s="39"/>
      <c r="AA1862" s="17"/>
      <c r="AC1862" s="142"/>
      <c r="AE1862" s="17"/>
      <c r="AG1862" s="66"/>
      <c r="AI1862" s="17"/>
      <c r="AK1862" s="18"/>
    </row>
    <row r="1863" spans="1:37" x14ac:dyDescent="0.25">
      <c r="A1863" s="180">
        <f>IF('##zz500##'!B1863&lt;&gt;"",'##zz500##'!B1863,"")</f>
        <v>41892</v>
      </c>
      <c r="B1863" s="192">
        <v>71783.94</v>
      </c>
      <c r="C1863" s="146">
        <f t="shared" si="81"/>
        <v>1.4972066470376078E-2</v>
      </c>
      <c r="D1863" s="143">
        <f>IF('##zz500##'!K1863="","",IF('##zz500##'!K1863="yes",D1862,IF('##zz500##'!T1863&lt;&gt;0,D1862*(1+'##zz500##'!T1863),D1862*(1+C1863))))</f>
        <v>12.784849174115735</v>
      </c>
      <c r="E1863" s="6">
        <f t="shared" si="79"/>
        <v>1.4972066470376078E-2</v>
      </c>
      <c r="F1863" s="17">
        <f>D1863/MAX(D$240:D1863)-1</f>
        <v>0</v>
      </c>
      <c r="G1863" s="66">
        <f>IF('##zz500##'!K1863="","",IF('##zz500##'!K1863="no",G1862*(1+E1863),IF('##zz500##'!T1863&lt;&gt;0,G1862*(1+'##zz500##'!T1863),G1862*(1+'##zz500##'!P1863))))</f>
        <v>50.529754860237674</v>
      </c>
      <c r="H1863" s="6">
        <f t="shared" si="80"/>
        <v>1.4972066470376078E-2</v>
      </c>
      <c r="I1863" s="17">
        <f>G1863/MAX(G$240:G1863)-1</f>
        <v>0</v>
      </c>
      <c r="N1863" s="20"/>
      <c r="O1863" s="20"/>
      <c r="S1863" s="192"/>
      <c r="Y1863" s="39"/>
      <c r="Z1863" s="39"/>
      <c r="AA1863" s="17"/>
      <c r="AC1863" s="142"/>
      <c r="AE1863" s="17"/>
      <c r="AG1863" s="66"/>
      <c r="AI1863" s="17"/>
      <c r="AK1863" s="18"/>
    </row>
    <row r="1864" spans="1:37" x14ac:dyDescent="0.25">
      <c r="A1864" s="180">
        <f>IF('##zz500##'!B1864&lt;&gt;"",'##zz500##'!B1864,"")</f>
        <v>41893</v>
      </c>
      <c r="B1864" s="192">
        <v>73361.75</v>
      </c>
      <c r="C1864" s="146">
        <f t="shared" si="81"/>
        <v>2.1979986052590661E-2</v>
      </c>
      <c r="D1864" s="143">
        <f>IF('##zz500##'!K1864="","",IF('##zz500##'!K1864="yes",D1863,IF('##zz500##'!T1864&lt;&gt;0,D1863*(1+'##zz500##'!T1864),D1863*(1+C1864))))</f>
        <v>13.065859980647273</v>
      </c>
      <c r="E1864" s="6">
        <f t="shared" si="79"/>
        <v>2.1979986052590661E-2</v>
      </c>
      <c r="F1864" s="17">
        <f>D1864/MAX(D$240:D1864)-1</f>
        <v>0</v>
      </c>
      <c r="G1864" s="66">
        <f>IF('##zz500##'!K1864="","",IF('##zz500##'!K1864="no",G1863*(1+E1864),IF('##zz500##'!T1864&lt;&gt;0,G1863*(1+'##zz500##'!T1864),G1863*(1+'##zz500##'!P1864))))</f>
        <v>51.640398167306522</v>
      </c>
      <c r="H1864" s="6">
        <f t="shared" si="80"/>
        <v>2.1979986052590661E-2</v>
      </c>
      <c r="I1864" s="17">
        <f>G1864/MAX(G$240:G1864)-1</f>
        <v>0</v>
      </c>
      <c r="N1864" s="20"/>
      <c r="O1864" s="20"/>
      <c r="S1864" s="192"/>
      <c r="Y1864" s="39"/>
      <c r="Z1864" s="39"/>
      <c r="AA1864" s="17"/>
      <c r="AC1864" s="142"/>
      <c r="AE1864" s="17"/>
      <c r="AG1864" s="66"/>
      <c r="AI1864" s="17"/>
      <c r="AK1864" s="18"/>
    </row>
    <row r="1865" spans="1:37" x14ac:dyDescent="0.25">
      <c r="A1865" s="180">
        <f>IF('##zz500##'!B1865&lt;&gt;"",'##zz500##'!B1865,"")</f>
        <v>41894</v>
      </c>
      <c r="B1865" s="192">
        <v>75226.62</v>
      </c>
      <c r="C1865" s="146">
        <f t="shared" si="81"/>
        <v>2.542019512893301E-2</v>
      </c>
      <c r="D1865" s="143">
        <f>IF('##zz500##'!K1865="","",IF('##zz500##'!K1865="yes",D1864,IF('##zz500##'!T1865&lt;&gt;0,D1864*(1+'##zz500##'!T1865),D1864*(1+C1865))))</f>
        <v>13.397996690882644</v>
      </c>
      <c r="E1865" s="6">
        <f t="shared" si="79"/>
        <v>2.542019512893301E-2</v>
      </c>
      <c r="F1865" s="17">
        <f>D1865/MAX(D$240:D1865)-1</f>
        <v>0</v>
      </c>
      <c r="G1865" s="66">
        <f>IF('##zz500##'!K1865="","",IF('##zz500##'!K1865="no",G1864*(1+E1865),IF('##zz500##'!T1865&lt;&gt;0,G1864*(1+'##zz500##'!T1865),G1864*(1+'##zz500##'!P1865))))</f>
        <v>52.953107165255247</v>
      </c>
      <c r="H1865" s="6">
        <f t="shared" si="80"/>
        <v>2.542019512893301E-2</v>
      </c>
      <c r="I1865" s="17">
        <f>G1865/MAX(G$240:G1865)-1</f>
        <v>0</v>
      </c>
      <c r="N1865" s="20"/>
      <c r="O1865" s="20"/>
      <c r="S1865" s="192"/>
      <c r="Y1865" s="39"/>
      <c r="Z1865" s="39"/>
      <c r="AA1865" s="17"/>
      <c r="AC1865" s="142"/>
      <c r="AE1865" s="17"/>
      <c r="AG1865" s="66"/>
      <c r="AI1865" s="17"/>
      <c r="AK1865" s="18"/>
    </row>
    <row r="1866" spans="1:37" x14ac:dyDescent="0.25">
      <c r="A1866" s="180">
        <f>IF('##zz500##'!B1866&lt;&gt;"",'##zz500##'!B1866,"")</f>
        <v>41897</v>
      </c>
      <c r="B1866" s="192">
        <v>76320</v>
      </c>
      <c r="C1866" s="146">
        <f t="shared" si="81"/>
        <v>1.4534482607353683E-2</v>
      </c>
      <c r="D1866" s="143">
        <f>IF('##zz500##'!K1866="","",IF('##zz500##'!K1866="yes",D1865,IF('##zz500##'!T1866&lt;&gt;0,D1865*(1+'##zz500##'!T1866),D1865*(1+C1866))))</f>
        <v>13.592729640759661</v>
      </c>
      <c r="E1866" s="6">
        <f t="shared" si="79"/>
        <v>1.4534482607353683E-2</v>
      </c>
      <c r="F1866" s="17">
        <f>D1866/MAX(D$240:D1866)-1</f>
        <v>0</v>
      </c>
      <c r="G1866" s="66">
        <f>IF('##zz500##'!K1866="","",IF('##zz500##'!K1866="no",G1865*(1+E1866),IF('##zz500##'!T1866&lt;&gt;0,G1865*(1+'##zz500##'!T1866),G1865*(1+'##zz500##'!P1866))))</f>
        <v>53.722753180353983</v>
      </c>
      <c r="H1866" s="6">
        <f t="shared" si="80"/>
        <v>1.4534482607353683E-2</v>
      </c>
      <c r="I1866" s="17">
        <f>G1866/MAX(G$240:G1866)-1</f>
        <v>0</v>
      </c>
      <c r="N1866" s="20"/>
      <c r="O1866" s="20"/>
      <c r="S1866" s="192"/>
      <c r="Y1866" s="39"/>
      <c r="Z1866" s="39"/>
      <c r="AA1866" s="17"/>
      <c r="AC1866" s="142"/>
      <c r="AE1866" s="17"/>
      <c r="AG1866" s="66"/>
      <c r="AI1866" s="17"/>
      <c r="AK1866" s="18"/>
    </row>
    <row r="1867" spans="1:37" x14ac:dyDescent="0.25">
      <c r="A1867" s="180">
        <f>IF('##zz500##'!B1867&lt;&gt;"",'##zz500##'!B1867,"")</f>
        <v>41898</v>
      </c>
      <c r="B1867" s="192">
        <v>74066.73</v>
      </c>
      <c r="C1867" s="146">
        <f t="shared" si="81"/>
        <v>-2.9523977987421457E-2</v>
      </c>
      <c r="D1867" s="143">
        <f>IF('##zz500##'!K1867="","",IF('##zz500##'!K1867="yes",D1866,IF('##zz500##'!T1867&lt;&gt;0,D1866*(1+'##zz500##'!T1867),D1866*(1+C1867))))</f>
        <v>13.191418190056901</v>
      </c>
      <c r="E1867" s="6">
        <f t="shared" si="79"/>
        <v>-2.9523977987421568E-2</v>
      </c>
      <c r="F1867" s="17">
        <f>D1867/MAX(D$240:D1867)-1</f>
        <v>-2.9523977987421568E-2</v>
      </c>
      <c r="G1867" s="66">
        <f>IF('##zz500##'!K1867="","",IF('##zz500##'!K1867="no",G1866*(1+E1867),IF('##zz500##'!T1867&lt;&gt;0,G1866*(1+'##zz500##'!T1867),G1866*(1+'##zz500##'!P1867))))</f>
        <v>52.136643798033532</v>
      </c>
      <c r="H1867" s="6">
        <f t="shared" si="80"/>
        <v>-2.9523977987421568E-2</v>
      </c>
      <c r="I1867" s="17">
        <f>G1867/MAX(G$240:G1867)-1</f>
        <v>-2.9523977987421568E-2</v>
      </c>
      <c r="N1867" s="20"/>
      <c r="O1867" s="20"/>
      <c r="S1867" s="192"/>
      <c r="Y1867" s="39"/>
      <c r="Z1867" s="39"/>
      <c r="AA1867" s="17"/>
      <c r="AC1867" s="142"/>
      <c r="AE1867" s="17"/>
      <c r="AG1867" s="66"/>
      <c r="AI1867" s="17"/>
      <c r="AK1867" s="18"/>
    </row>
    <row r="1868" spans="1:37" x14ac:dyDescent="0.25">
      <c r="A1868" s="180">
        <f>IF('##zz500##'!B1868&lt;&gt;"",'##zz500##'!B1868,"")</f>
        <v>41899</v>
      </c>
      <c r="B1868" s="192">
        <v>75254.2</v>
      </c>
      <c r="C1868" s="146">
        <f t="shared" si="81"/>
        <v>1.6032434535722118E-2</v>
      </c>
      <c r="D1868" s="143">
        <f>IF('##zz500##'!K1868="","",IF('##zz500##'!K1868="yes",D1867,IF('##zz500##'!T1868&lt;&gt;0,D1867*(1+'##zz500##'!T1868),D1867*(1+C1868))))</f>
        <v>13.121468187245897</v>
      </c>
      <c r="E1868" s="6">
        <f t="shared" si="79"/>
        <v>-5.3026901128589987E-3</v>
      </c>
      <c r="F1868" s="17">
        <f>D1868/MAX(D$240:D1868)-1</f>
        <v>-3.4670111594114372E-2</v>
      </c>
      <c r="G1868" s="66">
        <f>IF('##zz500##'!K1868="","",IF('##zz500##'!K1868="no",G1867*(1+E1868),IF('##zz500##'!T1868&lt;&gt;0,G1867*(1+'##zz500##'!T1868),G1867*(1+'##zz500##'!P1868))))</f>
        <v>51.860179332448048</v>
      </c>
      <c r="H1868" s="6">
        <f t="shared" si="80"/>
        <v>-5.3026901128589987E-3</v>
      </c>
      <c r="I1868" s="17">
        <f>G1868/MAX(G$240:G1868)-1</f>
        <v>-3.4670111594114372E-2</v>
      </c>
      <c r="N1868" s="20"/>
      <c r="O1868" s="20"/>
      <c r="S1868" s="192"/>
      <c r="Y1868" s="39"/>
      <c r="Z1868" s="39"/>
      <c r="AA1868" s="17"/>
      <c r="AC1868" s="142"/>
      <c r="AE1868" s="17"/>
      <c r="AF1868" s="14"/>
      <c r="AG1868" s="66"/>
      <c r="AI1868" s="17"/>
      <c r="AJ1868" s="14"/>
      <c r="AK1868" s="18"/>
    </row>
    <row r="1869" spans="1:37" x14ac:dyDescent="0.25">
      <c r="A1869" s="180">
        <f>IF('##zz500##'!B1869&lt;&gt;"",'##zz500##'!B1869,"")</f>
        <v>41900</v>
      </c>
      <c r="B1869" s="192">
        <v>76632.91</v>
      </c>
      <c r="C1869" s="146">
        <f t="shared" si="81"/>
        <v>1.832070502377281E-2</v>
      </c>
      <c r="D1869" s="143">
        <f>IF('##zz500##'!K1869="","",IF('##zz500##'!K1869="yes",D1868,IF('##zz500##'!T1869&lt;&gt;0,D1868*(1+'##zz500##'!T1869),D1868*(1+C1869))))</f>
        <v>13.361862735383248</v>
      </c>
      <c r="E1869" s="6">
        <f t="shared" si="79"/>
        <v>1.832070502377281E-2</v>
      </c>
      <c r="F1869" s="17">
        <f>D1869/MAX(D$240:D1869)-1</f>
        <v>-1.6984587457998579E-2</v>
      </c>
      <c r="G1869" s="66">
        <f>IF('##zz500##'!K1869="","",IF('##zz500##'!K1869="no",G1868*(1+E1869),IF('##zz500##'!T1869&lt;&gt;0,G1868*(1+'##zz500##'!T1869),G1868*(1+'##zz500##'!P1869))))</f>
        <v>52.810294380477785</v>
      </c>
      <c r="H1869" s="6">
        <f t="shared" si="80"/>
        <v>1.832070502377281E-2</v>
      </c>
      <c r="I1869" s="17">
        <f>G1869/MAX(G$240:G1869)-1</f>
        <v>-1.698458745799869E-2</v>
      </c>
      <c r="N1869" s="20"/>
      <c r="O1869" s="20"/>
      <c r="S1869" s="192"/>
      <c r="Y1869" s="39"/>
      <c r="Z1869" s="39"/>
      <c r="AA1869" s="17"/>
      <c r="AC1869" s="142"/>
      <c r="AE1869" s="17"/>
      <c r="AG1869" s="66"/>
      <c r="AI1869" s="17"/>
      <c r="AK1869" s="18"/>
    </row>
    <row r="1870" spans="1:37" x14ac:dyDescent="0.25">
      <c r="A1870" s="180">
        <f>IF('##zz500##'!B1870&lt;&gt;"",'##zz500##'!B1870,"")</f>
        <v>41901</v>
      </c>
      <c r="B1870" s="192">
        <v>77615.81</v>
      </c>
      <c r="C1870" s="146">
        <f t="shared" si="81"/>
        <v>1.2826082162350261E-2</v>
      </c>
      <c r="D1870" s="143">
        <f>IF('##zz500##'!K1870="","",IF('##zz500##'!K1870="yes",D1869,IF('##zz500##'!T1870&lt;&gt;0,D1869*(1+'##zz500##'!T1870),D1869*(1+C1870))))</f>
        <v>13.533243084669319</v>
      </c>
      <c r="E1870" s="6">
        <f t="shared" si="79"/>
        <v>1.2826082162350261E-2</v>
      </c>
      <c r="F1870" s="17">
        <f>D1870/MAX(D$240:D1870)-1</f>
        <v>-4.3763510098783209E-3</v>
      </c>
      <c r="G1870" s="66">
        <f>IF('##zz500##'!K1870="","",IF('##zz500##'!K1870="no",G1869*(1+E1870),IF('##zz500##'!T1870&lt;&gt;0,G1869*(1+'##zz500##'!T1870),G1869*(1+'##zz500##'!P1870))))</f>
        <v>53.487643555219698</v>
      </c>
      <c r="H1870" s="6">
        <f t="shared" si="80"/>
        <v>1.2826082162350261E-2</v>
      </c>
      <c r="I1870" s="17">
        <f>G1870/MAX(G$240:G1870)-1</f>
        <v>-4.3763510098783209E-3</v>
      </c>
      <c r="N1870" s="20"/>
      <c r="O1870" s="20"/>
      <c r="S1870" s="192"/>
      <c r="Y1870" s="39"/>
      <c r="Z1870" s="39"/>
      <c r="AA1870" s="17"/>
      <c r="AC1870" s="142"/>
      <c r="AE1870" s="17"/>
      <c r="AG1870" s="66"/>
      <c r="AI1870" s="17"/>
      <c r="AK1870" s="18"/>
    </row>
    <row r="1871" spans="1:37" x14ac:dyDescent="0.25">
      <c r="A1871" s="180">
        <f>IF('##zz500##'!B1871&lt;&gt;"",'##zz500##'!B1871,"")</f>
        <v>41904</v>
      </c>
      <c r="B1871" s="192">
        <v>76561.77</v>
      </c>
      <c r="C1871" s="146">
        <f t="shared" si="81"/>
        <v>-1.3580222895309468E-2</v>
      </c>
      <c r="D1871" s="143">
        <f>IF('##zz500##'!K1871="","",IF('##zz500##'!K1871="yes",D1870,IF('##zz500##'!T1871&lt;&gt;0,D1870*(1+'##zz500##'!T1871),D1870*(1+C1871))))</f>
        <v>13.349458627083104</v>
      </c>
      <c r="E1871" s="6">
        <f t="shared" si="79"/>
        <v>-1.3580222895309468E-2</v>
      </c>
      <c r="F1871" s="17">
        <f>D1871/MAX(D$240:D1871)-1</f>
        <v>-1.7897142083005524E-2</v>
      </c>
      <c r="G1871" s="66">
        <f>IF('##zz500##'!K1871="","",IF('##zz500##'!K1871="no",G1870*(1+E1871),IF('##zz500##'!T1871&lt;&gt;0,G1870*(1+'##zz500##'!T1871),G1870*(1+'##zz500##'!P1871))))</f>
        <v>52.761269433594954</v>
      </c>
      <c r="H1871" s="6">
        <f t="shared" si="80"/>
        <v>-1.3580222895309468E-2</v>
      </c>
      <c r="I1871" s="17">
        <f>G1871/MAX(G$240:G1871)-1</f>
        <v>-1.7897142083005524E-2</v>
      </c>
      <c r="N1871" s="20"/>
      <c r="O1871" s="20"/>
      <c r="S1871" s="192"/>
      <c r="Y1871" s="39"/>
      <c r="Z1871" s="39"/>
      <c r="AA1871" s="17"/>
      <c r="AC1871" s="142"/>
      <c r="AE1871" s="17"/>
      <c r="AG1871" s="66"/>
      <c r="AI1871" s="17"/>
      <c r="AK1871" s="18"/>
    </row>
    <row r="1872" spans="1:37" x14ac:dyDescent="0.25">
      <c r="A1872" s="180">
        <f>IF('##zz500##'!B1872&lt;&gt;"",'##zz500##'!B1872,"")</f>
        <v>41905</v>
      </c>
      <c r="B1872" s="192">
        <v>77384.960000000006</v>
      </c>
      <c r="C1872" s="146">
        <f t="shared" si="81"/>
        <v>1.0751971904515711E-2</v>
      </c>
      <c r="D1872" s="143">
        <f>IF('##zz500##'!K1872="","",IF('##zz500##'!K1872="yes",D1871,IF('##zz500##'!T1872&lt;&gt;0,D1871*(1+'##zz500##'!T1872),D1871*(1+C1872))))</f>
        <v>13.492991631181996</v>
      </c>
      <c r="E1872" s="6">
        <f t="shared" si="79"/>
        <v>1.0751971904515711E-2</v>
      </c>
      <c r="F1872" s="17">
        <f>D1872/MAX(D$240:D1872)-1</f>
        <v>-7.3375997473374976E-3</v>
      </c>
      <c r="G1872" s="66">
        <f>IF('##zz500##'!K1872="","",IF('##zz500##'!K1872="no",G1871*(1+E1872),IF('##zz500##'!T1872&lt;&gt;0,G1871*(1+'##zz500##'!T1872),G1871*(1+'##zz500##'!P1872))))</f>
        <v>53.328557120191547</v>
      </c>
      <c r="H1872" s="6">
        <f t="shared" si="80"/>
        <v>1.0751971904515711E-2</v>
      </c>
      <c r="I1872" s="17">
        <f>G1872/MAX(G$240:G1872)-1</f>
        <v>-7.3375997473373866E-3</v>
      </c>
      <c r="N1872" s="20"/>
      <c r="O1872" s="20"/>
      <c r="S1872" s="192"/>
      <c r="Y1872" s="39"/>
      <c r="Z1872" s="39"/>
      <c r="AA1872" s="17"/>
      <c r="AC1872" s="142"/>
      <c r="AE1872" s="17"/>
      <c r="AG1872" s="66"/>
      <c r="AI1872" s="17"/>
      <c r="AK1872" s="18"/>
    </row>
    <row r="1873" spans="1:37" x14ac:dyDescent="0.25">
      <c r="A1873" s="180">
        <f>IF('##zz500##'!B1873&lt;&gt;"",'##zz500##'!B1873,"")</f>
        <v>41906</v>
      </c>
      <c r="B1873" s="192">
        <v>78404.149999999994</v>
      </c>
      <c r="C1873" s="146">
        <f t="shared" si="81"/>
        <v>1.3170388664670574E-2</v>
      </c>
      <c r="D1873" s="143">
        <f>IF('##zz500##'!K1873="","",IF('##zz500##'!K1873="yes",D1872,IF('##zz500##'!T1873&lt;&gt;0,D1872*(1+'##zz500##'!T1873),D1872*(1+C1873))))</f>
        <v>13.67069957521381</v>
      </c>
      <c r="E1873" s="6">
        <f t="shared" si="79"/>
        <v>1.3170388664670574E-2</v>
      </c>
      <c r="F1873" s="17">
        <f>D1873/MAX(D$240:D1873)-1</f>
        <v>0</v>
      </c>
      <c r="G1873" s="66">
        <f>IF('##zz500##'!K1873="","",IF('##zz500##'!K1873="no",G1872*(1+E1873),IF('##zz500##'!T1873&lt;&gt;0,G1872*(1+'##zz500##'!T1873),G1872*(1+'##zz500##'!P1873))))</f>
        <v>54.030914944390553</v>
      </c>
      <c r="H1873" s="6">
        <f t="shared" si="80"/>
        <v>1.3170388664670574E-2</v>
      </c>
      <c r="I1873" s="17">
        <f>G1873/MAX(G$240:G1873)-1</f>
        <v>0</v>
      </c>
      <c r="N1873" s="20"/>
      <c r="O1873" s="20"/>
      <c r="S1873" s="192"/>
      <c r="Y1873" s="39"/>
      <c r="Z1873" s="39"/>
      <c r="AA1873" s="17"/>
      <c r="AC1873" s="142"/>
      <c r="AE1873" s="17"/>
      <c r="AG1873" s="66"/>
      <c r="AI1873" s="17"/>
      <c r="AK1873" s="18"/>
    </row>
    <row r="1874" spans="1:37" x14ac:dyDescent="0.25">
      <c r="A1874" s="180">
        <f>IF('##zz500##'!B1874&lt;&gt;"",'##zz500##'!B1874,"")</f>
        <v>41907</v>
      </c>
      <c r="B1874" s="192">
        <v>77888.820000000007</v>
      </c>
      <c r="C1874" s="146">
        <f t="shared" si="81"/>
        <v>-6.5727388154834809E-3</v>
      </c>
      <c r="D1874" s="143">
        <f>IF('##zz500##'!K1874="","",IF('##zz500##'!K1874="yes",D1873,IF('##zz500##'!T1874&lt;&gt;0,D1873*(1+'##zz500##'!T1874),D1873*(1+C1874))))</f>
        <v>13.580845637480989</v>
      </c>
      <c r="E1874" s="6">
        <f t="shared" si="79"/>
        <v>-6.5727388154834809E-3</v>
      </c>
      <c r="F1874" s="17">
        <f>D1874/MAX(D$240:D1874)-1</f>
        <v>-6.5727388154834809E-3</v>
      </c>
      <c r="G1874" s="66">
        <f>IF('##zz500##'!K1874="","",IF('##zz500##'!K1874="no",G1873*(1+E1874),IF('##zz500##'!T1874&lt;&gt;0,G1873*(1+'##zz500##'!T1874),G1873*(1+'##zz500##'!P1874))))</f>
        <v>53.675783852499471</v>
      </c>
      <c r="H1874" s="6">
        <f t="shared" si="80"/>
        <v>-6.5727388154834809E-3</v>
      </c>
      <c r="I1874" s="17">
        <f>G1874/MAX(G$240:G1874)-1</f>
        <v>-6.5727388154834809E-3</v>
      </c>
      <c r="N1874" s="20"/>
      <c r="O1874" s="20"/>
      <c r="S1874" s="192"/>
      <c r="Y1874" s="39"/>
      <c r="Z1874" s="39"/>
      <c r="AA1874" s="17"/>
      <c r="AC1874" s="142"/>
      <c r="AE1874" s="17"/>
      <c r="AG1874" s="66"/>
      <c r="AI1874" s="17"/>
      <c r="AK1874" s="18"/>
    </row>
    <row r="1875" spans="1:37" x14ac:dyDescent="0.25">
      <c r="A1875" s="180">
        <f>IF('##zz500##'!B1875&lt;&gt;"",'##zz500##'!B1875,"")</f>
        <v>41908</v>
      </c>
      <c r="B1875" s="192">
        <v>78063.78</v>
      </c>
      <c r="C1875" s="146">
        <f t="shared" si="81"/>
        <v>2.2462787342265589E-3</v>
      </c>
      <c r="D1875" s="143">
        <f>IF('##zz500##'!K1875="","",IF('##zz500##'!K1875="yes",D1874,IF('##zz500##'!T1875&lt;&gt;0,D1874*(1+'##zz500##'!T1875),D1874*(1+C1875))))</f>
        <v>13.611352002229276</v>
      </c>
      <c r="E1875" s="6">
        <f t="shared" si="79"/>
        <v>2.2462787342265589E-3</v>
      </c>
      <c r="F1875" s="17">
        <f>D1875/MAX(D$240:D1875)-1</f>
        <v>-4.3412242846837534E-3</v>
      </c>
      <c r="G1875" s="66">
        <f>IF('##zz500##'!K1875="","",IF('##zz500##'!K1875="no",G1874*(1+E1875),IF('##zz500##'!T1875&lt;&gt;0,G1874*(1+'##zz500##'!T1875),G1874*(1+'##zz500##'!P1875))))</f>
        <v>53.796354624310283</v>
      </c>
      <c r="H1875" s="6">
        <f t="shared" si="80"/>
        <v>2.2462787342265589E-3</v>
      </c>
      <c r="I1875" s="17">
        <f>G1875/MAX(G$240:G1875)-1</f>
        <v>-4.3412242846837534E-3</v>
      </c>
      <c r="N1875" s="20"/>
      <c r="O1875" s="20"/>
      <c r="S1875" s="192"/>
      <c r="Y1875" s="39"/>
      <c r="Z1875" s="39"/>
      <c r="AA1875" s="17"/>
      <c r="AC1875" s="142"/>
      <c r="AE1875" s="17"/>
      <c r="AG1875" s="66"/>
      <c r="AI1875" s="17"/>
      <c r="AK1875" s="18"/>
    </row>
    <row r="1876" spans="1:37" x14ac:dyDescent="0.25">
      <c r="A1876" s="180">
        <f>IF('##zz500##'!B1876&lt;&gt;"",'##zz500##'!B1876,"")</f>
        <v>41911</v>
      </c>
      <c r="B1876" s="192">
        <v>79022.95</v>
      </c>
      <c r="C1876" s="146">
        <f t="shared" si="81"/>
        <v>1.2287004293156212E-2</v>
      </c>
      <c r="D1876" s="143">
        <f>IF('##zz500##'!K1876="","",IF('##zz500##'!K1876="yes",D1875,IF('##zz500##'!T1876&lt;&gt;0,D1875*(1+'##zz500##'!T1876),D1875*(1+C1876))))</f>
        <v>13.778594742716328</v>
      </c>
      <c r="E1876" s="6">
        <f t="shared" si="79"/>
        <v>1.2287004293156212E-2</v>
      </c>
      <c r="F1876" s="17">
        <f>D1876/MAX(D$240:D1876)-1</f>
        <v>0</v>
      </c>
      <c r="G1876" s="66">
        <f>IF('##zz500##'!K1876="","",IF('##zz500##'!K1876="no",G1875*(1+E1876),IF('##zz500##'!T1876&lt;&gt;0,G1875*(1+'##zz500##'!T1876),G1875*(1+'##zz500##'!P1876))))</f>
        <v>54.45735066453534</v>
      </c>
      <c r="H1876" s="6">
        <f t="shared" si="80"/>
        <v>1.2287004293156212E-2</v>
      </c>
      <c r="I1876" s="17">
        <f>G1876/MAX(G$240:G1876)-1</f>
        <v>0</v>
      </c>
      <c r="N1876" s="20"/>
      <c r="O1876" s="20"/>
      <c r="S1876" s="192"/>
      <c r="Y1876" s="39"/>
      <c r="Z1876" s="39"/>
      <c r="AA1876" s="17"/>
      <c r="AC1876" s="142"/>
      <c r="AE1876" s="17"/>
      <c r="AG1876" s="66"/>
      <c r="AI1876" s="17"/>
      <c r="AK1876" s="18"/>
    </row>
    <row r="1877" spans="1:37" x14ac:dyDescent="0.25">
      <c r="A1877" s="180">
        <f>IF('##zz500##'!B1877&lt;&gt;"",'##zz500##'!B1877,"")</f>
        <v>41912</v>
      </c>
      <c r="B1877" s="192">
        <v>79428.37</v>
      </c>
      <c r="C1877" s="146">
        <f t="shared" si="81"/>
        <v>5.130408318089863E-3</v>
      </c>
      <c r="D1877" s="143">
        <f>IF('##zz500##'!K1877="","",IF('##zz500##'!K1877="yes",D1876,IF('##zz500##'!T1877&lt;&gt;0,D1876*(1+'##zz500##'!T1877),D1876*(1+C1877))))</f>
        <v>13.849284559795949</v>
      </c>
      <c r="E1877" s="6">
        <f t="shared" si="79"/>
        <v>5.130408318089863E-3</v>
      </c>
      <c r="F1877" s="17">
        <f>D1877/MAX(D$240:D1877)-1</f>
        <v>0</v>
      </c>
      <c r="G1877" s="66">
        <f>IF('##zz500##'!K1877="","",IF('##zz500##'!K1877="no",G1876*(1+E1877),IF('##zz500##'!T1877&lt;&gt;0,G1876*(1+'##zz500##'!T1877),G1876*(1+'##zz500##'!P1877))))</f>
        <v>54.736739109365807</v>
      </c>
      <c r="H1877" s="6">
        <f t="shared" si="80"/>
        <v>5.130408318089863E-3</v>
      </c>
      <c r="I1877" s="17">
        <f>G1877/MAX(G$240:G1877)-1</f>
        <v>0</v>
      </c>
      <c r="N1877" s="20"/>
      <c r="O1877" s="20"/>
      <c r="S1877" s="192"/>
      <c r="Y1877" s="39"/>
      <c r="Z1877" s="39"/>
      <c r="AA1877" s="17"/>
      <c r="AC1877" s="142"/>
      <c r="AE1877" s="17"/>
      <c r="AG1877" s="66"/>
      <c r="AI1877" s="17"/>
      <c r="AK1877" s="18"/>
    </row>
    <row r="1878" spans="1:37" x14ac:dyDescent="0.25">
      <c r="A1878" s="180">
        <f>IF('##zz500##'!B1878&lt;&gt;"",'##zz500##'!B1878,"")</f>
        <v>41920</v>
      </c>
      <c r="B1878" s="192">
        <v>80463.199999999997</v>
      </c>
      <c r="C1878" s="146">
        <f t="shared" si="81"/>
        <v>1.30284682916193E-2</v>
      </c>
      <c r="D1878" s="143">
        <f>IF('##zz500##'!K1878="","",IF('##zz500##'!K1878="yes",D1877,IF('##zz500##'!T1878&lt;&gt;0,D1877*(1+'##zz500##'!T1878),D1877*(1+C1878))))</f>
        <v>14.029719524544863</v>
      </c>
      <c r="E1878" s="6">
        <f t="shared" si="79"/>
        <v>1.30284682916193E-2</v>
      </c>
      <c r="F1878" s="17">
        <f>D1878/MAX(D$240:D1878)-1</f>
        <v>0</v>
      </c>
      <c r="G1878" s="66">
        <f>IF('##zz500##'!K1878="","",IF('##zz500##'!K1878="no",G1877*(1+E1878),IF('##zz500##'!T1878&lt;&gt;0,G1877*(1+'##zz500##'!T1878),G1877*(1+'##zz500##'!P1878))))</f>
        <v>55.449874979238821</v>
      </c>
      <c r="H1878" s="6">
        <f t="shared" si="80"/>
        <v>1.30284682916193E-2</v>
      </c>
      <c r="I1878" s="17">
        <f>G1878/MAX(G$240:G1878)-1</f>
        <v>0</v>
      </c>
      <c r="N1878" s="20"/>
      <c r="O1878" s="20"/>
      <c r="S1878" s="192"/>
      <c r="Y1878" s="39"/>
      <c r="Z1878" s="39"/>
      <c r="AA1878" s="17"/>
      <c r="AC1878" s="142"/>
      <c r="AE1878" s="17"/>
      <c r="AG1878" s="66"/>
      <c r="AI1878" s="17"/>
      <c r="AK1878" s="18"/>
    </row>
    <row r="1879" spans="1:37" x14ac:dyDescent="0.25">
      <c r="A1879" s="180">
        <f>IF('##zz500##'!B1879&lt;&gt;"",'##zz500##'!B1879,"")</f>
        <v>41921</v>
      </c>
      <c r="B1879" s="192">
        <v>80482.11</v>
      </c>
      <c r="C1879" s="146">
        <f t="shared" si="81"/>
        <v>2.3501426739191977E-4</v>
      </c>
      <c r="D1879" s="143">
        <f>IF('##zz500##'!K1879="","",IF('##zz500##'!K1879="yes",D1878,IF('##zz500##'!T1879&lt;&gt;0,D1878*(1+'##zz500##'!T1879),D1878*(1+C1879))))</f>
        <v>14.033016708800638</v>
      </c>
      <c r="E1879" s="6">
        <f t="shared" si="79"/>
        <v>2.3501426739191977E-4</v>
      </c>
      <c r="F1879" s="17">
        <f>D1879/MAX(D$240:D1879)-1</f>
        <v>0</v>
      </c>
      <c r="G1879" s="66">
        <f>IF('##zz500##'!K1879="","",IF('##zz500##'!K1879="no",G1878*(1+E1879),IF('##zz500##'!T1879&lt;&gt;0,G1878*(1+'##zz500##'!T1879),G1878*(1+'##zz500##'!P1879))))</f>
        <v>55.462906490984039</v>
      </c>
      <c r="H1879" s="6">
        <f t="shared" si="80"/>
        <v>2.3501426739191977E-4</v>
      </c>
      <c r="I1879" s="17">
        <f>G1879/MAX(G$240:G1879)-1</f>
        <v>0</v>
      </c>
      <c r="N1879" s="20"/>
      <c r="O1879" s="20"/>
      <c r="S1879" s="192"/>
      <c r="Y1879" s="39"/>
      <c r="Z1879" s="39"/>
      <c r="AA1879" s="17"/>
      <c r="AC1879" s="142"/>
      <c r="AE1879" s="17"/>
      <c r="AG1879" s="66"/>
      <c r="AI1879" s="17"/>
      <c r="AK1879" s="18"/>
    </row>
    <row r="1880" spans="1:37" x14ac:dyDescent="0.25">
      <c r="A1880" s="180">
        <f>IF('##zz500##'!B1880&lt;&gt;"",'##zz500##'!B1880,"")</f>
        <v>41922</v>
      </c>
      <c r="B1880" s="192">
        <v>80500.61</v>
      </c>
      <c r="C1880" s="146">
        <f t="shared" si="81"/>
        <v>2.2986474882435992E-4</v>
      </c>
      <c r="D1880" s="143">
        <f>IF('##zz500##'!K1880="","",IF('##zz500##'!K1880="yes",D1879,IF('##zz500##'!T1880&lt;&gt;0,D1879*(1+'##zz500##'!T1880),D1879*(1+C1880))))</f>
        <v>14.036242404661655</v>
      </c>
      <c r="E1880" s="6">
        <f t="shared" si="79"/>
        <v>2.2986474882435992E-4</v>
      </c>
      <c r="F1880" s="17">
        <f>D1880/MAX(D$240:D1880)-1</f>
        <v>0</v>
      </c>
      <c r="G1880" s="66">
        <f>IF('##zz500##'!K1880="","",IF('##zz500##'!K1880="no",G1879*(1+E1880),IF('##zz500##'!T1880&lt;&gt;0,G1879*(1+'##zz500##'!T1880),G1879*(1+'##zz500##'!P1880))))</f>
        <v>55.475655458053659</v>
      </c>
      <c r="H1880" s="6">
        <f t="shared" si="80"/>
        <v>2.2986474882435992E-4</v>
      </c>
      <c r="I1880" s="17">
        <f>G1880/MAX(G$240:G1880)-1</f>
        <v>0</v>
      </c>
      <c r="N1880" s="20"/>
      <c r="O1880" s="20"/>
      <c r="S1880" s="192"/>
      <c r="Y1880" s="39"/>
      <c r="Z1880" s="39"/>
      <c r="AA1880" s="17"/>
      <c r="AC1880" s="142"/>
      <c r="AE1880" s="17"/>
      <c r="AG1880" s="66"/>
      <c r="AI1880" s="17"/>
      <c r="AK1880" s="18"/>
    </row>
    <row r="1881" spans="1:37" x14ac:dyDescent="0.25">
      <c r="A1881" s="180">
        <f>IF('##zz500##'!B1881&lt;&gt;"",'##zz500##'!B1881,"")</f>
        <v>41925</v>
      </c>
      <c r="B1881" s="192">
        <v>81053.86</v>
      </c>
      <c r="C1881" s="146">
        <f t="shared" si="81"/>
        <v>6.8726187292245111E-3</v>
      </c>
      <c r="D1881" s="143">
        <f>IF('##zz500##'!K1881="","",IF('##zz500##'!K1881="yes",D1880,IF('##zz500##'!T1881&lt;&gt;0,D1880*(1+'##zz500##'!T1881),D1880*(1+C1881))))</f>
        <v>14.132708147099867</v>
      </c>
      <c r="E1881" s="6">
        <f t="shared" si="79"/>
        <v>6.8726187292245111E-3</v>
      </c>
      <c r="F1881" s="17">
        <f>D1881/MAX(D$240:D1881)-1</f>
        <v>0</v>
      </c>
      <c r="G1881" s="66">
        <f>IF('##zz500##'!K1881="","",IF('##zz500##'!K1881="no",G1880*(1+E1881),IF('##zz500##'!T1881&lt;&gt;0,G1880*(1+'##zz500##'!T1881),G1880*(1+'##zz500##'!P1881))))</f>
        <v>55.856918486770681</v>
      </c>
      <c r="H1881" s="6">
        <f t="shared" si="80"/>
        <v>6.8726187292245111E-3</v>
      </c>
      <c r="I1881" s="17">
        <f>G1881/MAX(G$240:G1881)-1</f>
        <v>0</v>
      </c>
      <c r="N1881" s="20"/>
      <c r="O1881" s="20"/>
      <c r="S1881" s="192"/>
      <c r="Y1881" s="39"/>
      <c r="Z1881" s="39"/>
      <c r="AA1881" s="17"/>
      <c r="AC1881" s="142"/>
      <c r="AE1881" s="17"/>
      <c r="AG1881" s="66"/>
      <c r="AI1881" s="17"/>
      <c r="AK1881" s="18"/>
    </row>
    <row r="1882" spans="1:37" x14ac:dyDescent="0.25">
      <c r="A1882" s="180">
        <f>IF('##zz500##'!B1882&lt;&gt;"",'##zz500##'!B1882,"")</f>
        <v>41926</v>
      </c>
      <c r="B1882" s="192">
        <v>81206.960000000006</v>
      </c>
      <c r="C1882" s="146">
        <f t="shared" si="81"/>
        <v>1.8888674765151769E-3</v>
      </c>
      <c r="D1882" s="143">
        <f>IF('##zz500##'!K1882="","",IF('##zz500##'!K1882="yes",D1881,IF('##zz500##'!T1882&lt;&gt;0,D1881*(1+'##zz500##'!T1882),D1881*(1+C1882))))</f>
        <v>14.159402959874006</v>
      </c>
      <c r="E1882" s="6">
        <f t="shared" si="79"/>
        <v>1.8888674765151769E-3</v>
      </c>
      <c r="F1882" s="17">
        <f>D1882/MAX(D$240:D1882)-1</f>
        <v>0</v>
      </c>
      <c r="G1882" s="66">
        <f>IF('##zz500##'!K1882="","",IF('##zz500##'!K1882="no",G1881*(1+E1882),IF('##zz500##'!T1882&lt;&gt;0,G1881*(1+'##zz500##'!T1882),G1881*(1+'##zz500##'!P1882))))</f>
        <v>55.962424803438701</v>
      </c>
      <c r="H1882" s="6">
        <f t="shared" si="80"/>
        <v>1.8888674765151769E-3</v>
      </c>
      <c r="I1882" s="17">
        <f>G1882/MAX(G$240:G1882)-1</f>
        <v>0</v>
      </c>
      <c r="N1882" s="20"/>
      <c r="O1882" s="20"/>
      <c r="S1882" s="192"/>
      <c r="Y1882" s="39"/>
      <c r="Z1882" s="39"/>
      <c r="AA1882" s="17"/>
      <c r="AC1882" s="142"/>
      <c r="AE1882" s="17"/>
      <c r="AG1882" s="66"/>
      <c r="AI1882" s="17"/>
      <c r="AK1882" s="18"/>
    </row>
    <row r="1883" spans="1:37" x14ac:dyDescent="0.25">
      <c r="A1883" s="180">
        <f>IF('##zz500##'!B1883&lt;&gt;"",'##zz500##'!B1883,"")</f>
        <v>41927</v>
      </c>
      <c r="B1883" s="192">
        <v>81523.539999999994</v>
      </c>
      <c r="C1883" s="146">
        <f t="shared" si="81"/>
        <v>3.8984343213930295E-3</v>
      </c>
      <c r="D1883" s="143">
        <f>IF('##zz500##'!K1883="","",IF('##zz500##'!K1883="yes",D1882,IF('##zz500##'!T1883&lt;&gt;0,D1882*(1+'##zz500##'!T1883),D1882*(1+C1883))))</f>
        <v>14.214602462343214</v>
      </c>
      <c r="E1883" s="6">
        <f t="shared" si="79"/>
        <v>3.8984343213930295E-3</v>
      </c>
      <c r="F1883" s="17">
        <f>D1883/MAX(D$240:D1883)-1</f>
        <v>0</v>
      </c>
      <c r="G1883" s="66">
        <f>IF('##zz500##'!K1883="","",IF('##zz500##'!K1883="no",G1882*(1+E1883),IF('##zz500##'!T1883&lt;&gt;0,G1882*(1+'##zz500##'!T1883),G1882*(1+'##zz500##'!P1883))))</f>
        <v>56.180590641000805</v>
      </c>
      <c r="H1883" s="6">
        <f t="shared" si="80"/>
        <v>3.8984343213930295E-3</v>
      </c>
      <c r="I1883" s="17">
        <f>G1883/MAX(G$240:G1883)-1</f>
        <v>0</v>
      </c>
      <c r="N1883" s="20"/>
      <c r="O1883" s="20"/>
      <c r="S1883" s="192"/>
      <c r="Y1883" s="39"/>
      <c r="Z1883" s="39"/>
      <c r="AA1883" s="17"/>
      <c r="AC1883" s="142"/>
      <c r="AE1883" s="17"/>
      <c r="AG1883" s="66"/>
      <c r="AI1883" s="17"/>
      <c r="AK1883" s="18"/>
    </row>
    <row r="1884" spans="1:37" x14ac:dyDescent="0.25">
      <c r="A1884" s="180">
        <f>IF('##zz500##'!B1884&lt;&gt;"",'##zz500##'!B1884,"")</f>
        <v>41928</v>
      </c>
      <c r="B1884" s="192">
        <v>80549.240000000005</v>
      </c>
      <c r="C1884" s="146">
        <f t="shared" si="81"/>
        <v>-1.1951149324477162E-2</v>
      </c>
      <c r="D1884" s="143">
        <f>IF('##zz500##'!K1884="","",IF('##zz500##'!K1884="yes",D1883,IF('##zz500##'!T1884&lt;&gt;0,D1883*(1+'##zz500##'!T1884),D1883*(1+C1884))))</f>
        <v>14.04472162572767</v>
      </c>
      <c r="E1884" s="6">
        <f t="shared" si="79"/>
        <v>-1.1951149324477162E-2</v>
      </c>
      <c r="F1884" s="17">
        <f>D1884/MAX(D$240:D1884)-1</f>
        <v>-1.1951149324477162E-2</v>
      </c>
      <c r="G1884" s="66">
        <f>IF('##zz500##'!K1884="","",IF('##zz500##'!K1884="no",G1883*(1+E1884),IF('##zz500##'!T1884&lt;&gt;0,G1883*(1+'##zz500##'!T1884),G1883*(1+'##zz500##'!P1884))))</f>
        <v>55.509168013112877</v>
      </c>
      <c r="H1884" s="6">
        <f t="shared" si="80"/>
        <v>-1.1951149324477273E-2</v>
      </c>
      <c r="I1884" s="17">
        <f>G1884/MAX(G$240:G1884)-1</f>
        <v>-1.1951149324477273E-2</v>
      </c>
      <c r="N1884" s="20"/>
      <c r="O1884" s="20"/>
      <c r="S1884" s="192"/>
      <c r="Y1884" s="39"/>
      <c r="Z1884" s="39"/>
      <c r="AA1884" s="17"/>
      <c r="AC1884" s="142"/>
      <c r="AE1884" s="17"/>
      <c r="AG1884" s="66"/>
      <c r="AI1884" s="17"/>
      <c r="AK1884" s="18"/>
    </row>
    <row r="1885" spans="1:37" x14ac:dyDescent="0.25">
      <c r="A1885" s="180">
        <f>IF('##zz500##'!B1885&lt;&gt;"",'##zz500##'!B1885,"")</f>
        <v>41929</v>
      </c>
      <c r="B1885" s="192">
        <v>77903.960000000006</v>
      </c>
      <c r="C1885" s="146">
        <f t="shared" si="81"/>
        <v>-3.2840533318501786E-2</v>
      </c>
      <c r="D1885" s="143">
        <f>IF('##zz500##'!K1885="","",IF('##zz500##'!K1885="yes",D1884,IF('##zz500##'!T1885&lt;&gt;0,D1884*(1+'##zz500##'!T1885),D1884*(1+C1885))))</f>
        <v>14.014033909785169</v>
      </c>
      <c r="E1885" s="6">
        <f t="shared" si="79"/>
        <v>-2.1849999423474431E-3</v>
      </c>
      <c r="F1885" s="17">
        <f>D1885/MAX(D$240:D1885)-1</f>
        <v>-1.4110036006239612E-2</v>
      </c>
      <c r="G1885" s="66">
        <f>IF('##zz500##'!K1885="","",IF('##zz500##'!K1885="no",G1884*(1+E1885),IF('##zz500##'!T1885&lt;&gt;0,G1884*(1+'##zz500##'!T1885),G1884*(1+'##zz500##'!P1885))))</f>
        <v>55.387880484204473</v>
      </c>
      <c r="H1885" s="6">
        <f t="shared" si="80"/>
        <v>-2.1849999423474431E-3</v>
      </c>
      <c r="I1885" s="17">
        <f>G1885/MAX(G$240:G1885)-1</f>
        <v>-1.4110036006239612E-2</v>
      </c>
      <c r="N1885" s="20"/>
      <c r="O1885" s="20"/>
      <c r="S1885" s="192"/>
      <c r="Y1885" s="39"/>
      <c r="Z1885" s="39"/>
      <c r="AA1885" s="17"/>
      <c r="AC1885" s="142"/>
      <c r="AE1885" s="17"/>
      <c r="AG1885" s="66"/>
      <c r="AI1885" s="17"/>
      <c r="AK1885" s="18"/>
    </row>
    <row r="1886" spans="1:37" x14ac:dyDescent="0.25">
      <c r="A1886" s="180">
        <f>IF('##zz500##'!B1886&lt;&gt;"",'##zz500##'!B1886,"")</f>
        <v>41932</v>
      </c>
      <c r="B1886" s="192">
        <v>78789.48</v>
      </c>
      <c r="C1886" s="146">
        <f t="shared" si="81"/>
        <v>1.1366816269673397E-2</v>
      </c>
      <c r="D1886" s="143">
        <f>IF('##zz500##'!K1886="","",IF('##zz500##'!K1886="yes",D1885,IF('##zz500##'!T1886&lt;&gt;0,D1885*(1+'##zz500##'!T1886),D1885*(1+C1886))))</f>
        <v>14.014033909785169</v>
      </c>
      <c r="E1886" s="6">
        <f t="shared" si="79"/>
        <v>0</v>
      </c>
      <c r="F1886" s="17">
        <f>D1886/MAX(D$240:D1886)-1</f>
        <v>-1.4110036006239612E-2</v>
      </c>
      <c r="G1886" s="66">
        <f>IF('##zz500##'!K1886="","",IF('##zz500##'!K1886="no",G1885*(1+E1886),IF('##zz500##'!T1886&lt;&gt;0,G1885*(1+'##zz500##'!T1886),G1885*(1+'##zz500##'!P1886))))</f>
        <v>54.959234029449043</v>
      </c>
      <c r="H1886" s="6">
        <f t="shared" si="80"/>
        <v>-7.7389936391891734E-3</v>
      </c>
      <c r="I1886" s="17">
        <f>G1886/MAX(G$240:G1886)-1</f>
        <v>-2.1739832166527862E-2</v>
      </c>
      <c r="N1886" s="20"/>
      <c r="O1886" s="20"/>
      <c r="S1886" s="192"/>
      <c r="Y1886" s="39"/>
      <c r="Z1886" s="39"/>
      <c r="AA1886" s="17"/>
      <c r="AC1886" s="142"/>
      <c r="AE1886" s="17"/>
      <c r="AG1886" s="66"/>
      <c r="AI1886" s="17"/>
      <c r="AK1886" s="18"/>
    </row>
    <row r="1887" spans="1:37" x14ac:dyDescent="0.25">
      <c r="A1887" s="180">
        <f>IF('##zz500##'!B1887&lt;&gt;"",'##zz500##'!B1887,"")</f>
        <v>41933</v>
      </c>
      <c r="B1887" s="192">
        <v>78490.64</v>
      </c>
      <c r="C1887" s="146">
        <f t="shared" si="81"/>
        <v>-3.7928921475303135E-3</v>
      </c>
      <c r="D1887" s="143">
        <f>IF('##zz500##'!K1887="","",IF('##zz500##'!K1887="yes",D1886,IF('##zz500##'!T1887&lt;&gt;0,D1886*(1+'##zz500##'!T1887),D1886*(1+C1887))))</f>
        <v>13.969277193459259</v>
      </c>
      <c r="E1887" s="6">
        <f t="shared" si="79"/>
        <v>-3.1937068665617296E-3</v>
      </c>
      <c r="F1887" s="17">
        <f>D1887/MAX(D$240:D1887)-1</f>
        <v>-1.7258679553920797E-2</v>
      </c>
      <c r="G1887" s="66">
        <f>IF('##zz500##'!K1887="","",IF('##zz500##'!K1887="no",G1886*(1+E1887),IF('##zz500##'!T1887&lt;&gt;0,G1886*(1+'##zz500##'!T1887),G1886*(1+'##zz500##'!P1887))))</f>
        <v>54.783710346348215</v>
      </c>
      <c r="H1887" s="6">
        <f t="shared" si="80"/>
        <v>-3.1937068665618407E-3</v>
      </c>
      <c r="I1887" s="17">
        <f>G1887/MAX(G$240:G1887)-1</f>
        <v>-2.4864108381821515E-2</v>
      </c>
      <c r="N1887" s="20"/>
      <c r="O1887" s="20"/>
      <c r="S1887" s="192"/>
      <c r="Y1887" s="39"/>
      <c r="Z1887" s="39"/>
      <c r="AA1887" s="17"/>
      <c r="AC1887" s="142"/>
      <c r="AE1887" s="17"/>
      <c r="AG1887" s="66"/>
      <c r="AI1887" s="17"/>
      <c r="AK1887" s="18"/>
    </row>
    <row r="1888" spans="1:37" x14ac:dyDescent="0.25">
      <c r="A1888" s="180">
        <f>IF('##zz500##'!B1888&lt;&gt;"",'##zz500##'!B1888,"")</f>
        <v>41934</v>
      </c>
      <c r="B1888" s="192">
        <v>77233.679999999993</v>
      </c>
      <c r="C1888" s="146">
        <f t="shared" si="81"/>
        <v>-1.6014138755907847E-2</v>
      </c>
      <c r="D1888" s="143">
        <f>IF('##zz500##'!K1888="","",IF('##zz500##'!K1888="yes",D1887,IF('##zz500##'!T1888&lt;&gt;0,D1887*(1+'##zz500##'!T1888),D1887*(1+C1888))))</f>
        <v>13.969277193459259</v>
      </c>
      <c r="E1888" s="6">
        <f t="shared" si="79"/>
        <v>0</v>
      </c>
      <c r="F1888" s="17">
        <f>D1888/MAX(D$240:D1888)-1</f>
        <v>-1.7258679553920797E-2</v>
      </c>
      <c r="G1888" s="66">
        <f>IF('##zz500##'!K1888="","",IF('##zz500##'!K1888="no",G1887*(1+E1888),IF('##zz500##'!T1888&lt;&gt;0,G1887*(1+'##zz500##'!T1888),G1887*(1+'##zz500##'!P1888))))</f>
        <v>55.438946774318659</v>
      </c>
      <c r="H1888" s="6">
        <f t="shared" si="80"/>
        <v>1.1960424436898709E-2</v>
      </c>
      <c r="I1888" s="17">
        <f>G1888/MAX(G$240:G1888)-1</f>
        <v>-1.3201069234414442E-2</v>
      </c>
      <c r="N1888" s="20"/>
      <c r="O1888" s="20"/>
      <c r="S1888" s="192"/>
      <c r="Y1888" s="39"/>
      <c r="Z1888" s="39"/>
      <c r="AA1888" s="17"/>
      <c r="AC1888" s="142"/>
      <c r="AE1888" s="17"/>
      <c r="AF1888" s="14"/>
      <c r="AG1888" s="66"/>
      <c r="AI1888" s="17"/>
      <c r="AJ1888" s="14"/>
      <c r="AK1888" s="18"/>
    </row>
    <row r="1889" spans="1:37" x14ac:dyDescent="0.25">
      <c r="A1889" s="180">
        <f>IF('##zz500##'!B1889&lt;&gt;"",'##zz500##'!B1889,"")</f>
        <v>41935</v>
      </c>
      <c r="B1889" s="192">
        <v>75223.83</v>
      </c>
      <c r="C1889" s="146">
        <f t="shared" si="81"/>
        <v>-2.6022973397098137E-2</v>
      </c>
      <c r="D1889" s="143">
        <f>IF('##zz500##'!K1889="","",IF('##zz500##'!K1889="yes",D1888,IF('##zz500##'!T1889&lt;&gt;0,D1888*(1+'##zz500##'!T1889),D1888*(1+C1889))))</f>
        <v>13.969277193459259</v>
      </c>
      <c r="E1889" s="6">
        <f t="shared" si="79"/>
        <v>0</v>
      </c>
      <c r="F1889" s="17">
        <f>D1889/MAX(D$240:D1889)-1</f>
        <v>-1.7258679553920797E-2</v>
      </c>
      <c r="G1889" s="66">
        <f>IF('##zz500##'!K1889="","",IF('##zz500##'!K1889="no",G1888*(1+E1889),IF('##zz500##'!T1889&lt;&gt;0,G1888*(1+'##zz500##'!T1889),G1888*(1+'##zz500##'!P1889))))</f>
        <v>56.247483519853382</v>
      </c>
      <c r="H1889" s="6">
        <f t="shared" si="80"/>
        <v>1.4584273197435049E-2</v>
      </c>
      <c r="I1889" s="17">
        <f>G1889/MAX(G$240:G1889)-1</f>
        <v>0</v>
      </c>
      <c r="N1889" s="20"/>
      <c r="O1889" s="20"/>
      <c r="S1889" s="192"/>
      <c r="Y1889" s="39"/>
      <c r="Z1889" s="39"/>
      <c r="AA1889" s="17"/>
      <c r="AC1889" s="142"/>
      <c r="AE1889" s="17"/>
      <c r="AG1889" s="66"/>
      <c r="AI1889" s="17"/>
      <c r="AK1889" s="18"/>
    </row>
    <row r="1890" spans="1:37" x14ac:dyDescent="0.25">
      <c r="A1890" s="180">
        <f>IF('##zz500##'!B1890&lt;&gt;"",'##zz500##'!B1890,"")</f>
        <v>41936</v>
      </c>
      <c r="B1890" s="192">
        <v>76025.570000000007</v>
      </c>
      <c r="C1890" s="146">
        <f t="shared" si="81"/>
        <v>1.0658058756114919E-2</v>
      </c>
      <c r="D1890" s="143">
        <f>IF('##zz500##'!K1890="","",IF('##zz500##'!K1890="yes",D1889,IF('##zz500##'!T1890&lt;&gt;0,D1889*(1+'##zz500##'!T1890),D1889*(1+C1890))))</f>
        <v>13.969277193459259</v>
      </c>
      <c r="E1890" s="6">
        <f t="shared" si="79"/>
        <v>0</v>
      </c>
      <c r="F1890" s="17">
        <f>D1890/MAX(D$240:D1890)-1</f>
        <v>-1.7258679553920797E-2</v>
      </c>
      <c r="G1890" s="66">
        <f>IF('##zz500##'!K1890="","",IF('##zz500##'!K1890="no",G1889*(1+E1890),IF('##zz500##'!T1890&lt;&gt;0,G1889*(1+'##zz500##'!T1890),G1889*(1+'##zz500##'!P1890))))</f>
        <v>56.017595667463382</v>
      </c>
      <c r="H1890" s="6">
        <f t="shared" si="80"/>
        <v>-4.0870779989446993E-3</v>
      </c>
      <c r="I1890" s="17">
        <f>G1890/MAX(G$240:G1890)-1</f>
        <v>-4.0870779989446993E-3</v>
      </c>
      <c r="N1890" s="20"/>
      <c r="O1890" s="20"/>
      <c r="S1890" s="192"/>
      <c r="Y1890" s="39"/>
      <c r="Z1890" s="39"/>
      <c r="AA1890" s="17"/>
      <c r="AC1890" s="142"/>
      <c r="AE1890" s="17"/>
      <c r="AG1890" s="66"/>
      <c r="AI1890" s="17"/>
      <c r="AK1890" s="18"/>
    </row>
    <row r="1891" spans="1:37" x14ac:dyDescent="0.25">
      <c r="A1891" s="180">
        <f>IF('##zz500##'!B1891&lt;&gt;"",'##zz500##'!B1891,"")</f>
        <v>41939</v>
      </c>
      <c r="B1891" s="192">
        <v>77256.77</v>
      </c>
      <c r="C1891" s="146">
        <f t="shared" si="81"/>
        <v>1.6194551385803502E-2</v>
      </c>
      <c r="D1891" s="143">
        <f>IF('##zz500##'!K1891="","",IF('##zz500##'!K1891="yes",D1890,IF('##zz500##'!T1891&lt;&gt;0,D1890*(1+'##zz500##'!T1891),D1890*(1+C1891))))</f>
        <v>13.969277193459259</v>
      </c>
      <c r="E1891" s="6">
        <f t="shared" si="79"/>
        <v>0</v>
      </c>
      <c r="F1891" s="17">
        <f>D1891/MAX(D$240:D1891)-1</f>
        <v>-1.7258679553920797E-2</v>
      </c>
      <c r="G1891" s="66">
        <f>IF('##zz500##'!K1891="","",IF('##zz500##'!K1891="no",G1890*(1+E1891),IF('##zz500##'!T1891&lt;&gt;0,G1890*(1+'##zz500##'!T1891),G1890*(1+'##zz500##'!P1891))))</f>
        <v>55.608703140907089</v>
      </c>
      <c r="H1891" s="6">
        <f t="shared" si="80"/>
        <v>-7.2993587404857063E-3</v>
      </c>
      <c r="I1891" s="17">
        <f>G1891/MAX(G$240:G1891)-1</f>
        <v>-1.1356603690915845E-2</v>
      </c>
      <c r="N1891" s="20"/>
      <c r="O1891" s="20"/>
      <c r="S1891" s="192"/>
      <c r="Y1891" s="39"/>
      <c r="Z1891" s="39"/>
      <c r="AA1891" s="17"/>
      <c r="AC1891" s="142"/>
      <c r="AE1891" s="17"/>
      <c r="AG1891" s="66"/>
      <c r="AI1891" s="17"/>
      <c r="AK1891" s="18"/>
    </row>
    <row r="1892" spans="1:37" x14ac:dyDescent="0.25">
      <c r="A1892" s="180">
        <f>IF('##zz500##'!B1892&lt;&gt;"",'##zz500##'!B1892,"")</f>
        <v>41940</v>
      </c>
      <c r="B1892" s="192">
        <v>79129.98</v>
      </c>
      <c r="C1892" s="146">
        <f t="shared" si="81"/>
        <v>2.4246548231307008E-2</v>
      </c>
      <c r="D1892" s="143">
        <f>IF('##zz500##'!K1892="","",IF('##zz500##'!K1892="yes",D1891,IF('##zz500##'!T1892&lt;&gt;0,D1891*(1+'##zz500##'!T1892),D1891*(1+C1892))))</f>
        <v>13.969277193459259</v>
      </c>
      <c r="E1892" s="6">
        <f t="shared" si="79"/>
        <v>0</v>
      </c>
      <c r="F1892" s="17">
        <f>D1892/MAX(D$240:D1892)-1</f>
        <v>-1.7258679553920797E-2</v>
      </c>
      <c r="G1892" s="66">
        <f>IF('##zz500##'!K1892="","",IF('##zz500##'!K1892="no",G1891*(1+E1892),IF('##zz500##'!T1892&lt;&gt;0,G1891*(1+'##zz500##'!T1892),G1891*(1+'##zz500##'!P1892))))</f>
        <v>54.273995200428047</v>
      </c>
      <c r="H1892" s="6">
        <f t="shared" si="80"/>
        <v>-2.4001781467498318E-2</v>
      </c>
      <c r="I1892" s="17">
        <f>G1892/MAX(G$240:G1892)-1</f>
        <v>-3.508580643841186E-2</v>
      </c>
      <c r="N1892" s="20"/>
      <c r="O1892" s="20"/>
      <c r="S1892" s="192"/>
      <c r="Y1892" s="39"/>
      <c r="Z1892" s="39"/>
      <c r="AA1892" s="17"/>
      <c r="AC1892" s="142"/>
      <c r="AE1892" s="17"/>
      <c r="AG1892" s="66"/>
      <c r="AI1892" s="17"/>
      <c r="AK1892" s="18"/>
    </row>
    <row r="1893" spans="1:37" x14ac:dyDescent="0.25">
      <c r="A1893" s="180">
        <f>IF('##zz500##'!B1893&lt;&gt;"",'##zz500##'!B1893,"")</f>
        <v>41941</v>
      </c>
      <c r="B1893" s="192">
        <v>80089</v>
      </c>
      <c r="C1893" s="146">
        <f t="shared" si="81"/>
        <v>1.2119553170618858E-2</v>
      </c>
      <c r="D1893" s="143">
        <f>IF('##zz500##'!K1893="","",IF('##zz500##'!K1893="yes",D1892,IF('##zz500##'!T1893&lt;&gt;0,D1892*(1+'##zz500##'!T1893),D1892*(1+C1893))))</f>
        <v>13.969277193459259</v>
      </c>
      <c r="E1893" s="6">
        <f t="shared" si="79"/>
        <v>0</v>
      </c>
      <c r="F1893" s="17">
        <f>D1893/MAX(D$240:D1893)-1</f>
        <v>-1.7258679553920797E-2</v>
      </c>
      <c r="G1893" s="66">
        <f>IF('##zz500##'!K1893="","",IF('##zz500##'!K1893="no",G1892*(1+E1893),IF('##zz500##'!T1893&lt;&gt;0,G1892*(1+'##zz500##'!T1893),G1892*(1+'##zz500##'!P1893))))</f>
        <v>54.081562927666994</v>
      </c>
      <c r="H1893" s="6">
        <f t="shared" si="80"/>
        <v>-3.5455704347988615E-3</v>
      </c>
      <c r="I1893" s="17">
        <f>G1893/MAX(G$240:G1893)-1</f>
        <v>-3.8506977675221599E-2</v>
      </c>
      <c r="N1893" s="20"/>
      <c r="O1893" s="20"/>
      <c r="S1893" s="192"/>
      <c r="Y1893" s="39"/>
      <c r="Z1893" s="39"/>
      <c r="AA1893" s="17"/>
      <c r="AC1893" s="142"/>
      <c r="AE1893" s="17"/>
      <c r="AG1893" s="66"/>
      <c r="AI1893" s="17"/>
      <c r="AK1893" s="18"/>
    </row>
    <row r="1894" spans="1:37" x14ac:dyDescent="0.25">
      <c r="A1894" s="180">
        <f>IF('##zz500##'!B1894&lt;&gt;"",'##zz500##'!B1894,"")</f>
        <v>41942</v>
      </c>
      <c r="B1894" s="192">
        <v>79908.06</v>
      </c>
      <c r="C1894" s="146">
        <f t="shared" si="81"/>
        <v>-2.2592365992832875E-3</v>
      </c>
      <c r="D1894" s="143">
        <f>IF('##zz500##'!K1894="","",IF('##zz500##'!K1894="yes",D1893,IF('##zz500##'!T1894&lt;&gt;0,D1893*(1+'##zz500##'!T1894),D1893*(1+C1894))))</f>
        <v>13.937717291158263</v>
      </c>
      <c r="E1894" s="6">
        <f t="shared" si="79"/>
        <v>-2.2592365992832875E-3</v>
      </c>
      <c r="F1894" s="17">
        <f>D1894/MAX(D$240:D1894)-1</f>
        <v>-1.9478924712700518E-2</v>
      </c>
      <c r="G1894" s="66">
        <f>IF('##zz500##'!K1894="","",IF('##zz500##'!K1894="no",G1893*(1+E1894),IF('##zz500##'!T1894&lt;&gt;0,G1893*(1+'##zz500##'!T1894),G1893*(1+'##zz500##'!P1894))))</f>
        <v>53.959379881354366</v>
      </c>
      <c r="H1894" s="6">
        <f t="shared" si="80"/>
        <v>-2.2592365992832875E-3</v>
      </c>
      <c r="I1894" s="17">
        <f>G1894/MAX(G$240:G1894)-1</f>
        <v>-4.0679217901213205E-2</v>
      </c>
      <c r="N1894" s="20"/>
      <c r="O1894" s="20"/>
      <c r="S1894" s="192"/>
      <c r="Y1894" s="39"/>
      <c r="Z1894" s="39"/>
      <c r="AA1894" s="17"/>
      <c r="AC1894" s="142"/>
      <c r="AE1894" s="17"/>
      <c r="AG1894" s="66"/>
      <c r="AI1894" s="17"/>
      <c r="AK1894" s="18"/>
    </row>
    <row r="1895" spans="1:37" x14ac:dyDescent="0.25">
      <c r="A1895" s="180">
        <f>IF('##zz500##'!B1895&lt;&gt;"",'##zz500##'!B1895,"")</f>
        <v>41943</v>
      </c>
      <c r="B1895" s="192">
        <v>80698.61</v>
      </c>
      <c r="C1895" s="146">
        <f t="shared" si="81"/>
        <v>9.8932448115998106E-3</v>
      </c>
      <c r="D1895" s="143">
        <f>IF('##zz500##'!K1895="","",IF('##zz500##'!K1895="yes",D1894,IF('##zz500##'!T1895&lt;&gt;0,D1894*(1+'##zz500##'!T1895),D1894*(1+C1895))))</f>
        <v>13.847926332782118</v>
      </c>
      <c r="E1895" s="6">
        <f t="shared" si="79"/>
        <v>-6.4423001629618781E-3</v>
      </c>
      <c r="F1895" s="17">
        <f>D1895/MAX(D$240:D1895)-1</f>
        <v>-2.5795735795811403E-2</v>
      </c>
      <c r="G1895" s="66">
        <f>IF('##zz500##'!K1895="","",IF('##zz500##'!K1895="no",G1894*(1+E1895),IF('##zz500##'!T1895&lt;&gt;0,G1894*(1+'##zz500##'!T1895),G1894*(1+'##zz500##'!P1895))))</f>
        <v>53.611757359551397</v>
      </c>
      <c r="H1895" s="6">
        <f t="shared" si="80"/>
        <v>-6.4423001629618781E-3</v>
      </c>
      <c r="I1895" s="17">
        <f>G1895/MAX(G$240:G1895)-1</f>
        <v>-4.6859450332060959E-2</v>
      </c>
      <c r="N1895" s="20"/>
      <c r="O1895" s="20"/>
      <c r="S1895" s="192"/>
      <c r="Y1895" s="39"/>
      <c r="Z1895" s="39"/>
      <c r="AA1895" s="17"/>
      <c r="AC1895" s="142"/>
      <c r="AE1895" s="17"/>
      <c r="AG1895" s="66"/>
      <c r="AI1895" s="17"/>
      <c r="AK1895" s="18"/>
    </row>
    <row r="1896" spans="1:37" x14ac:dyDescent="0.25">
      <c r="A1896" s="180">
        <f>IF('##zz500##'!B1896&lt;&gt;"",'##zz500##'!B1896,"")</f>
        <v>41946</v>
      </c>
      <c r="B1896" s="192">
        <v>81381.13</v>
      </c>
      <c r="C1896" s="146">
        <f t="shared" si="81"/>
        <v>8.4576425789737453E-3</v>
      </c>
      <c r="D1896" s="143">
        <f>IF('##zz500##'!K1896="","",IF('##zz500##'!K1896="yes",D1895,IF('##zz500##'!T1896&lt;&gt;0,D1895*(1+'##zz500##'!T1896),D1895*(1+C1896))))</f>
        <v>13.965047144164748</v>
      </c>
      <c r="E1896" s="6">
        <f t="shared" si="79"/>
        <v>8.4576425789737453E-3</v>
      </c>
      <c r="F1896" s="17">
        <f>D1896/MAX(D$240:D1896)-1</f>
        <v>-1.7556264330260252E-2</v>
      </c>
      <c r="G1896" s="66">
        <f>IF('##zz500##'!K1896="","",IF('##zz500##'!K1896="no",G1895*(1+E1896),IF('##zz500##'!T1896&lt;&gt;0,G1895*(1+'##zz500##'!T1896),G1895*(1+'##zz500##'!P1896))))</f>
        <v>54.065186441329146</v>
      </c>
      <c r="H1896" s="6">
        <f t="shared" si="80"/>
        <v>8.4576425789737453E-3</v>
      </c>
      <c r="I1896" s="17">
        <f>G1896/MAX(G$240:G1896)-1</f>
        <v>-3.879812823544293E-2</v>
      </c>
      <c r="N1896" s="20"/>
      <c r="O1896" s="20"/>
      <c r="S1896" s="192"/>
      <c r="Y1896" s="39"/>
      <c r="Z1896" s="39"/>
      <c r="AA1896" s="17"/>
      <c r="AC1896" s="142"/>
      <c r="AE1896" s="17"/>
      <c r="AG1896" s="66"/>
      <c r="AI1896" s="17"/>
      <c r="AK1896" s="18"/>
    </row>
    <row r="1897" spans="1:37" x14ac:dyDescent="0.25">
      <c r="A1897" s="180">
        <f>IF('##zz500##'!B1897&lt;&gt;"",'##zz500##'!B1897,"")</f>
        <v>41947</v>
      </c>
      <c r="B1897" s="192">
        <v>81091.66</v>
      </c>
      <c r="C1897" s="146">
        <f t="shared" si="81"/>
        <v>-3.5569670757827909E-3</v>
      </c>
      <c r="D1897" s="143">
        <f>IF('##zz500##'!K1897="","",IF('##zz500##'!K1897="yes",D1896,IF('##zz500##'!T1897&lt;&gt;0,D1896*(1+'##zz500##'!T1897),D1896*(1+C1897))))</f>
        <v>13.915373931261199</v>
      </c>
      <c r="E1897" s="6">
        <f t="shared" si="79"/>
        <v>-3.5569670757829019E-3</v>
      </c>
      <c r="F1897" s="17">
        <f>D1897/MAX(D$240:D1897)-1</f>
        <v>-2.1050784351846596E-2</v>
      </c>
      <c r="G1897" s="66">
        <f>IF('##zz500##'!K1897="","",IF('##zz500##'!K1897="no",G1896*(1+E1897),IF('##zz500##'!T1897&lt;&gt;0,G1896*(1+'##zz500##'!T1897),G1896*(1+'##zz500##'!P1897))))</f>
        <v>53.872878353211277</v>
      </c>
      <c r="H1897" s="6">
        <f t="shared" si="80"/>
        <v>-3.5569670757829019E-3</v>
      </c>
      <c r="I1897" s="17">
        <f>G1897/MAX(G$240:G1897)-1</f>
        <v>-4.2217091646490346E-2</v>
      </c>
      <c r="N1897" s="20"/>
      <c r="O1897" s="20"/>
      <c r="S1897" s="192"/>
      <c r="Y1897" s="39"/>
      <c r="Z1897" s="39"/>
      <c r="AA1897" s="17"/>
      <c r="AC1897" s="142"/>
      <c r="AE1897" s="17"/>
      <c r="AG1897" s="66"/>
      <c r="AI1897" s="17"/>
      <c r="AK1897" s="18"/>
    </row>
    <row r="1898" spans="1:37" x14ac:dyDescent="0.25">
      <c r="A1898" s="180">
        <f>IF('##zz500##'!B1898&lt;&gt;"",'##zz500##'!B1898,"")</f>
        <v>41948</v>
      </c>
      <c r="B1898" s="192">
        <v>81126.149999999994</v>
      </c>
      <c r="C1898" s="146">
        <f t="shared" si="81"/>
        <v>4.2532117359539434E-4</v>
      </c>
      <c r="D1898" s="143">
        <f>IF('##zz500##'!K1898="","",IF('##zz500##'!K1898="yes",D1897,IF('##zz500##'!T1898&lt;&gt;0,D1897*(1+'##zz500##'!T1898),D1897*(1+C1898))))</f>
        <v>13.921292434432662</v>
      </c>
      <c r="E1898" s="6">
        <f t="shared" si="79"/>
        <v>4.2532117359539434E-4</v>
      </c>
      <c r="F1898" s="17">
        <f>D1898/MAX(D$240:D1898)-1</f>
        <v>-2.063441652255682E-2</v>
      </c>
      <c r="G1898" s="66">
        <f>IF('##zz500##'!K1898="","",IF('##zz500##'!K1898="no",G1897*(1+E1898),IF('##zz500##'!T1898&lt;&gt;0,G1897*(1+'##zz500##'!T1898),G1897*(1+'##zz500##'!P1898))))</f>
        <v>53.895791629057427</v>
      </c>
      <c r="H1898" s="6">
        <f t="shared" si="80"/>
        <v>4.2532117359539434E-4</v>
      </c>
      <c r="I1898" s="17">
        <f>G1898/MAX(G$240:G1898)-1</f>
        <v>-4.1809726295859773E-2</v>
      </c>
      <c r="N1898" s="20"/>
      <c r="O1898" s="20"/>
      <c r="S1898" s="192"/>
      <c r="Y1898" s="39"/>
      <c r="Z1898" s="39"/>
      <c r="AA1898" s="17"/>
      <c r="AC1898" s="142"/>
      <c r="AE1898" s="17"/>
      <c r="AG1898" s="66"/>
      <c r="AI1898" s="17"/>
      <c r="AK1898" s="18"/>
    </row>
    <row r="1899" spans="1:37" x14ac:dyDescent="0.25">
      <c r="A1899" s="180">
        <f>IF('##zz500##'!B1899&lt;&gt;"",'##zz500##'!B1899,"")</f>
        <v>41949</v>
      </c>
      <c r="B1899" s="192">
        <v>81312.22</v>
      </c>
      <c r="C1899" s="146">
        <f t="shared" si="81"/>
        <v>2.2935884421977359E-3</v>
      </c>
      <c r="D1899" s="143">
        <f>IF('##zz500##'!K1899="","",IF('##zz500##'!K1899="yes",D1898,IF('##zz500##'!T1899&lt;&gt;0,D1898*(1+'##zz500##'!T1899),D1898*(1+C1899))))</f>
        <v>13.856828019842524</v>
      </c>
      <c r="E1899" s="6">
        <f t="shared" si="79"/>
        <v>-4.630634324632954E-3</v>
      </c>
      <c r="F1899" s="17">
        <f>D1899/MAX(D$240:D1899)-1</f>
        <v>-2.5169500409771728E-2</v>
      </c>
      <c r="G1899" s="66">
        <f>IF('##zz500##'!K1899="","",IF('##zz500##'!K1899="no",G1898*(1+E1899),IF('##zz500##'!T1899&lt;&gt;0,G1898*(1+'##zz500##'!T1899),G1898*(1+'##zz500##'!P1899))))</f>
        <v>53.646219926386649</v>
      </c>
      <c r="H1899" s="6">
        <f t="shared" si="80"/>
        <v>-4.630634324632954E-3</v>
      </c>
      <c r="I1899" s="17">
        <f>G1899/MAX(G$240:G1899)-1</f>
        <v>-4.6246755066803646E-2</v>
      </c>
      <c r="N1899" s="20"/>
      <c r="O1899" s="20"/>
      <c r="S1899" s="192"/>
      <c r="Y1899" s="39"/>
      <c r="Z1899" s="39"/>
      <c r="AA1899" s="17"/>
      <c r="AC1899" s="142"/>
      <c r="AE1899" s="17"/>
      <c r="AG1899" s="66"/>
      <c r="AI1899" s="17"/>
      <c r="AK1899" s="18"/>
    </row>
    <row r="1900" spans="1:37" x14ac:dyDescent="0.25">
      <c r="A1900" s="180">
        <f>IF('##zz500##'!B1900&lt;&gt;"",'##zz500##'!B1900,"")</f>
        <v>41950</v>
      </c>
      <c r="B1900" s="192">
        <v>81373.66</v>
      </c>
      <c r="C1900" s="146">
        <f t="shared" si="81"/>
        <v>7.5560598394686096E-4</v>
      </c>
      <c r="D1900" s="143">
        <f>IF('##zz500##'!K1900="","",IF('##zz500##'!K1900="yes",D1899,IF('##zz500##'!T1900&lt;&gt;0,D1899*(1+'##zz500##'!T1900),D1899*(1+C1900))))</f>
        <v>13.718248027923632</v>
      </c>
      <c r="E1900" s="6">
        <f t="shared" si="79"/>
        <v>-1.0000845194906738E-2</v>
      </c>
      <c r="F1900" s="17">
        <f>D1900/MAX(D$240:D1900)-1</f>
        <v>-3.491862932744727E-2</v>
      </c>
      <c r="G1900" s="66">
        <f>IF('##zz500##'!K1900="","",IF('##zz500##'!K1900="no",G1899*(1+E1900),IF('##zz500##'!T1900&lt;&gt;0,G1899*(1+'##zz500##'!T1900),G1899*(1+'##zz500##'!P1900))))</f>
        <v>53.109712385610933</v>
      </c>
      <c r="H1900" s="6">
        <f t="shared" si="80"/>
        <v>-1.0000845194906738E-2</v>
      </c>
      <c r="I1900" s="17">
        <f>G1900/MAX(G$240:G1900)-1</f>
        <v>-5.5785093623520576E-2</v>
      </c>
      <c r="N1900" s="20"/>
      <c r="O1900" s="20"/>
      <c r="S1900" s="192"/>
      <c r="Y1900" s="39"/>
      <c r="Z1900" s="39"/>
      <c r="AA1900" s="17"/>
      <c r="AC1900" s="142"/>
      <c r="AE1900" s="17"/>
      <c r="AG1900" s="66"/>
      <c r="AI1900" s="17"/>
      <c r="AK1900" s="18"/>
    </row>
    <row r="1901" spans="1:37" x14ac:dyDescent="0.25">
      <c r="A1901" s="180">
        <f>IF('##zz500##'!B1901&lt;&gt;"",'##zz500##'!B1901,"")</f>
        <v>41953</v>
      </c>
      <c r="B1901" s="192">
        <v>81623.259999999995</v>
      </c>
      <c r="C1901" s="146">
        <f t="shared" si="81"/>
        <v>3.067331615660196E-3</v>
      </c>
      <c r="D1901" s="143">
        <f>IF('##zz500##'!K1901="","",IF('##zz500##'!K1901="yes",D1900,IF('##zz500##'!T1901&lt;&gt;0,D1900*(1+'##zz500##'!T1901),D1900*(1+C1901))))</f>
        <v>13.710122752189532</v>
      </c>
      <c r="E1901" s="6">
        <f t="shared" si="79"/>
        <v>-5.9229689662709806E-4</v>
      </c>
      <c r="F1901" s="17">
        <f>D1901/MAX(D$240:D1901)-1</f>
        <v>-3.5490244028289264E-2</v>
      </c>
      <c r="G1901" s="66">
        <f>IF('##zz500##'!K1901="","",IF('##zz500##'!K1901="no",G1900*(1+E1901),IF('##zz500##'!T1901&lt;&gt;0,G1900*(1+'##zz500##'!T1901),G1900*(1+'##zz500##'!P1901))))</f>
        <v>53.078255667784177</v>
      </c>
      <c r="H1901" s="6">
        <f t="shared" si="80"/>
        <v>-5.9229689662709806E-4</v>
      </c>
      <c r="I1901" s="17">
        <f>G1901/MAX(G$240:G1901)-1</f>
        <v>-5.6344349182316344E-2</v>
      </c>
      <c r="N1901" s="20"/>
      <c r="O1901" s="20"/>
      <c r="S1901" s="192"/>
      <c r="Y1901" s="39"/>
      <c r="Z1901" s="39"/>
      <c r="AA1901" s="17"/>
      <c r="AC1901" s="142"/>
      <c r="AE1901" s="17"/>
      <c r="AG1901" s="66"/>
      <c r="AI1901" s="17"/>
      <c r="AK1901" s="18"/>
    </row>
    <row r="1902" spans="1:37" x14ac:dyDescent="0.25">
      <c r="A1902" s="180">
        <f>IF('##zz500##'!B1902&lt;&gt;"",'##zz500##'!B1902,"")</f>
        <v>41954</v>
      </c>
      <c r="B1902" s="192">
        <v>78974.09</v>
      </c>
      <c r="C1902" s="146">
        <f t="shared" si="81"/>
        <v>-3.2456067057355931E-2</v>
      </c>
      <c r="D1902" s="143">
        <f>IF('##zz500##'!K1902="","",IF('##zz500##'!K1902="yes",D1901,IF('##zz500##'!T1902&lt;&gt;0,D1901*(1+'##zz500##'!T1902),D1901*(1+C1902))))</f>
        <v>13.565023596509363</v>
      </c>
      <c r="E1902" s="6">
        <f t="shared" si="79"/>
        <v>-1.0583359339871423E-2</v>
      </c>
      <c r="F1902" s="17">
        <f>D1902/MAX(D$240:D1902)-1</f>
        <v>-4.5697997362549536E-2</v>
      </c>
      <c r="G1902" s="66">
        <f>IF('##zz500##'!K1902="","",IF('##zz500##'!K1902="no",G1901*(1+E1902),IF('##zz500##'!T1902&lt;&gt;0,G1901*(1+'##zz500##'!T1902),G1901*(1+'##zz500##'!P1902))))</f>
        <v>52.516509414918453</v>
      </c>
      <c r="H1902" s="6">
        <f t="shared" si="80"/>
        <v>-1.0583359339871423E-2</v>
      </c>
      <c r="I1902" s="17">
        <f>G1902/MAX(G$240:G1902)-1</f>
        <v>-6.6331396028020073E-2</v>
      </c>
      <c r="N1902" s="20"/>
      <c r="O1902" s="20"/>
      <c r="S1902" s="192"/>
      <c r="Y1902" s="39"/>
      <c r="Z1902" s="39"/>
      <c r="AA1902" s="17"/>
      <c r="AC1902" s="142"/>
      <c r="AE1902" s="17"/>
      <c r="AG1902" s="66"/>
      <c r="AI1902" s="17"/>
      <c r="AK1902" s="18"/>
    </row>
    <row r="1903" spans="1:37" x14ac:dyDescent="0.25">
      <c r="A1903" s="180">
        <f>IF('##zz500##'!B1903&lt;&gt;"",'##zz500##'!B1903,"")</f>
        <v>41955</v>
      </c>
      <c r="B1903" s="192">
        <v>80053.61</v>
      </c>
      <c r="C1903" s="146">
        <f t="shared" si="81"/>
        <v>1.3669293308729458E-2</v>
      </c>
      <c r="D1903" s="143">
        <f>IF('##zz500##'!K1903="","",IF('##zz500##'!K1903="yes",D1902,IF('##zz500##'!T1903&lt;&gt;0,D1902*(1+'##zz500##'!T1903),D1902*(1+C1903))))</f>
        <v>13.565023596509363</v>
      </c>
      <c r="E1903" s="6">
        <f t="shared" si="79"/>
        <v>0</v>
      </c>
      <c r="F1903" s="17">
        <f>D1903/MAX(D$240:D1903)-1</f>
        <v>-4.5697997362549536E-2</v>
      </c>
      <c r="G1903" s="66">
        <f>IF('##zz500##'!K1903="","",IF('##zz500##'!K1903="no",G1902*(1+E1903),IF('##zz500##'!T1903&lt;&gt;0,G1902*(1+'##zz500##'!T1903),G1902*(1+'##zz500##'!P1903))))</f>
        <v>51.613843582845114</v>
      </c>
      <c r="H1903" s="6">
        <f t="shared" si="80"/>
        <v>-1.718822979915946E-2</v>
      </c>
      <c r="I1903" s="17">
        <f>G1903/MAX(G$240:G1903)-1</f>
        <v>-8.2379506549350889E-2</v>
      </c>
      <c r="N1903" s="20"/>
      <c r="O1903" s="20"/>
      <c r="S1903" s="192"/>
      <c r="Y1903" s="39"/>
      <c r="Z1903" s="39"/>
      <c r="AA1903" s="17"/>
      <c r="AC1903" s="142"/>
      <c r="AE1903" s="17"/>
      <c r="AG1903" s="66"/>
      <c r="AI1903" s="17"/>
      <c r="AK1903" s="18"/>
    </row>
    <row r="1904" spans="1:37" x14ac:dyDescent="0.25">
      <c r="A1904" s="180">
        <f>IF('##zz500##'!B1904&lt;&gt;"",'##zz500##'!B1904,"")</f>
        <v>41956</v>
      </c>
      <c r="B1904" s="192">
        <v>78356.17</v>
      </c>
      <c r="C1904" s="146">
        <f t="shared" si="81"/>
        <v>-2.1203790809683709E-2</v>
      </c>
      <c r="D1904" s="143">
        <f>IF('##zz500##'!K1904="","",IF('##zz500##'!K1904="yes",D1903,IF('##zz500##'!T1904&lt;&gt;0,D1903*(1+'##zz500##'!T1904),D1903*(1+C1904))))</f>
        <v>13.565023596509363</v>
      </c>
      <c r="E1904" s="6">
        <f t="shared" si="79"/>
        <v>0</v>
      </c>
      <c r="F1904" s="17">
        <f>D1904/MAX(D$240:D1904)-1</f>
        <v>-4.5697997362549536E-2</v>
      </c>
      <c r="G1904" s="66">
        <f>IF('##zz500##'!K1904="","",IF('##zz500##'!K1904="no",G1903*(1+E1904),IF('##zz500##'!T1904&lt;&gt;0,G1903*(1+'##zz500##'!T1904),G1903*(1+'##zz500##'!P1904))))</f>
        <v>52.068228569894842</v>
      </c>
      <c r="H1904" s="6">
        <f t="shared" si="80"/>
        <v>8.8035487285575975E-3</v>
      </c>
      <c r="I1904" s="17">
        <f>G1904/MAX(G$240:G1904)-1</f>
        <v>-7.4301189820935032E-2</v>
      </c>
      <c r="N1904" s="20"/>
      <c r="O1904" s="20"/>
      <c r="S1904" s="192"/>
      <c r="Y1904" s="39"/>
      <c r="Z1904" s="39"/>
      <c r="AA1904" s="17"/>
      <c r="AC1904" s="142"/>
      <c r="AE1904" s="17"/>
      <c r="AG1904" s="66"/>
      <c r="AI1904" s="17"/>
      <c r="AK1904" s="18"/>
    </row>
    <row r="1905" spans="1:37" x14ac:dyDescent="0.25">
      <c r="A1905" s="180">
        <f>IF('##zz500##'!B1905&lt;&gt;"",'##zz500##'!B1905,"")</f>
        <v>41957</v>
      </c>
      <c r="B1905" s="192">
        <v>78415.98</v>
      </c>
      <c r="C1905" s="146">
        <f t="shared" si="81"/>
        <v>7.6330938584656671E-4</v>
      </c>
      <c r="D1905" s="143">
        <f>IF('##zz500##'!K1905="","",IF('##zz500##'!K1905="yes",D1904,IF('##zz500##'!T1905&lt;&gt;0,D1904*(1+'##zz500##'!T1905),D1904*(1+C1905))))</f>
        <v>13.565023596509363</v>
      </c>
      <c r="E1905" s="6">
        <f t="shared" si="79"/>
        <v>0</v>
      </c>
      <c r="F1905" s="17">
        <f>D1905/MAX(D$240:D1905)-1</f>
        <v>-4.5697997362549536E-2</v>
      </c>
      <c r="G1905" s="66">
        <f>IF('##zz500##'!K1905="","",IF('##zz500##'!K1905="no",G1904*(1+E1905),IF('##zz500##'!T1905&lt;&gt;0,G1904*(1+'##zz500##'!T1905),G1904*(1+'##zz500##'!P1905))))</f>
        <v>52.195837053478989</v>
      </c>
      <c r="H1905" s="6">
        <f t="shared" si="80"/>
        <v>2.4507936430533395E-3</v>
      </c>
      <c r="I1905" s="17">
        <f>G1905/MAX(G$240:G1905)-1</f>
        <v>-7.2032493061566116E-2</v>
      </c>
      <c r="N1905" s="20"/>
      <c r="O1905" s="20"/>
      <c r="S1905" s="192"/>
      <c r="Y1905" s="39"/>
      <c r="Z1905" s="39"/>
      <c r="AA1905" s="17"/>
      <c r="AC1905" s="142"/>
      <c r="AE1905" s="17"/>
      <c r="AG1905" s="66"/>
      <c r="AI1905" s="17"/>
      <c r="AK1905" s="18"/>
    </row>
    <row r="1906" spans="1:37" x14ac:dyDescent="0.25">
      <c r="A1906" s="180">
        <f>IF('##zz500##'!B1906&lt;&gt;"",'##zz500##'!B1906,"")</f>
        <v>41960</v>
      </c>
      <c r="B1906" s="192">
        <v>79437.960000000006</v>
      </c>
      <c r="C1906" s="146">
        <f t="shared" si="81"/>
        <v>1.3032802752704464E-2</v>
      </c>
      <c r="D1906" s="143">
        <f>IF('##zz500##'!K1906="","",IF('##zz500##'!K1906="yes",D1905,IF('##zz500##'!T1906&lt;&gt;0,D1905*(1+'##zz500##'!T1906),D1905*(1+C1906))))</f>
        <v>13.565023596509363</v>
      </c>
      <c r="E1906" s="6">
        <f t="shared" ref="E1906:E1969" si="82">D1906/D1905-1</f>
        <v>0</v>
      </c>
      <c r="F1906" s="17">
        <f>D1906/MAX(D$240:D1906)-1</f>
        <v>-4.5697997362549536E-2</v>
      </c>
      <c r="G1906" s="66">
        <f>IF('##zz500##'!K1906="","",IF('##zz500##'!K1906="no",G1905*(1+E1906),IF('##zz500##'!T1906&lt;&gt;0,G1905*(1+'##zz500##'!T1906),G1905*(1+'##zz500##'!P1906))))</f>
        <v>51.474559456689633</v>
      </c>
      <c r="H1906" s="6">
        <f t="shared" ref="H1906:H1969" si="83">G1906/G1905-1</f>
        <v>-1.3818680521405335E-2</v>
      </c>
      <c r="I1906" s="17">
        <f>G1906/MAX(G$240:G1906)-1</f>
        <v>-8.4855779574193324E-2</v>
      </c>
      <c r="N1906" s="20"/>
      <c r="O1906" s="20"/>
      <c r="S1906" s="192"/>
      <c r="Y1906" s="39"/>
      <c r="Z1906" s="39"/>
      <c r="AA1906" s="17"/>
      <c r="AC1906" s="142"/>
      <c r="AE1906" s="17"/>
      <c r="AG1906" s="66"/>
      <c r="AI1906" s="17"/>
      <c r="AK1906" s="18"/>
    </row>
    <row r="1907" spans="1:37" x14ac:dyDescent="0.25">
      <c r="A1907" s="180">
        <f>IF('##zz500##'!B1907&lt;&gt;"",'##zz500##'!B1907,"")</f>
        <v>41961</v>
      </c>
      <c r="B1907" s="192">
        <v>79901.289999999994</v>
      </c>
      <c r="C1907" s="146">
        <f t="shared" si="81"/>
        <v>5.8326019449641553E-3</v>
      </c>
      <c r="D1907" s="143">
        <f>IF('##zz500##'!K1907="","",IF('##zz500##'!K1907="yes",D1906,IF('##zz500##'!T1907&lt;&gt;0,D1906*(1+'##zz500##'!T1907),D1906*(1+C1907))))</f>
        <v>13.565023596509363</v>
      </c>
      <c r="E1907" s="6">
        <f t="shared" si="82"/>
        <v>0</v>
      </c>
      <c r="F1907" s="17">
        <f>D1907/MAX(D$240:D1907)-1</f>
        <v>-4.5697997362549536E-2</v>
      </c>
      <c r="G1907" s="66">
        <f>IF('##zz500##'!K1907="","",IF('##zz500##'!K1907="no",G1906*(1+E1907),IF('##zz500##'!T1907&lt;&gt;0,G1906*(1+'##zz500##'!T1907),G1906*(1+'##zz500##'!P1907))))</f>
        <v>51.379208630726595</v>
      </c>
      <c r="H1907" s="6">
        <f t="shared" si="83"/>
        <v>-1.8523874117517547E-3</v>
      </c>
      <c r="I1907" s="17">
        <f>G1907/MAX(G$240:G1907)-1</f>
        <v>-8.6550981208047384E-2</v>
      </c>
      <c r="N1907" s="20"/>
      <c r="O1907" s="20"/>
      <c r="S1907" s="192"/>
      <c r="Y1907" s="39"/>
      <c r="Z1907" s="39"/>
      <c r="AA1907" s="17"/>
      <c r="AC1907" s="142"/>
      <c r="AE1907" s="17"/>
      <c r="AG1907" s="66"/>
      <c r="AI1907" s="17"/>
      <c r="AK1907" s="18"/>
    </row>
    <row r="1908" spans="1:37" x14ac:dyDescent="0.25">
      <c r="A1908" s="180">
        <f>IF('##zz500##'!B1908&lt;&gt;"",'##zz500##'!B1908,"")</f>
        <v>41962</v>
      </c>
      <c r="B1908" s="192">
        <v>80538.89</v>
      </c>
      <c r="C1908" s="146">
        <f t="shared" si="81"/>
        <v>7.9798461326470171E-3</v>
      </c>
      <c r="D1908" s="143">
        <f>IF('##zz500##'!K1908="","",IF('##zz500##'!K1908="yes",D1907,IF('##zz500##'!T1908&lt;&gt;0,D1907*(1+'##zz500##'!T1908),D1907*(1+C1908))))</f>
        <v>13.565023596509363</v>
      </c>
      <c r="E1908" s="6">
        <f t="shared" si="82"/>
        <v>0</v>
      </c>
      <c r="F1908" s="17">
        <f>D1908/MAX(D$240:D1908)-1</f>
        <v>-4.5697997362549536E-2</v>
      </c>
      <c r="G1908" s="66">
        <f>IF('##zz500##'!K1908="","",IF('##zz500##'!K1908="no",G1907*(1+E1908),IF('##zz500##'!T1908&lt;&gt;0,G1907*(1+'##zz500##'!T1908),G1907*(1+'##zz500##'!P1908))))</f>
        <v>51.158864395468584</v>
      </c>
      <c r="H1908" s="6">
        <f t="shared" si="83"/>
        <v>-4.2885875654814498E-3</v>
      </c>
      <c r="I1908" s="17">
        <f>G1908/MAX(G$240:G1908)-1</f>
        <v>-9.0468387311739784E-2</v>
      </c>
      <c r="N1908" s="20"/>
      <c r="O1908" s="20"/>
      <c r="S1908" s="192"/>
      <c r="Y1908" s="39"/>
      <c r="Z1908" s="39"/>
      <c r="AA1908" s="17"/>
      <c r="AC1908" s="142"/>
      <c r="AE1908" s="17"/>
      <c r="AF1908" s="14"/>
      <c r="AG1908" s="66"/>
      <c r="AI1908" s="17"/>
      <c r="AJ1908" s="14"/>
      <c r="AK1908" s="18"/>
    </row>
    <row r="1909" spans="1:37" x14ac:dyDescent="0.25">
      <c r="A1909" s="180">
        <f>IF('##zz500##'!B1909&lt;&gt;"",'##zz500##'!B1909,"")</f>
        <v>41963</v>
      </c>
      <c r="B1909" s="192">
        <v>80226.69</v>
      </c>
      <c r="C1909" s="146">
        <f t="shared" si="81"/>
        <v>-3.8763881647735365E-3</v>
      </c>
      <c r="D1909" s="143">
        <f>IF('##zz500##'!K1909="","",IF('##zz500##'!K1909="yes",D1908,IF('##zz500##'!T1909&lt;&gt;0,D1908*(1+'##zz500##'!T1909),D1908*(1+C1909))))</f>
        <v>13.565023596509363</v>
      </c>
      <c r="E1909" s="6">
        <f t="shared" si="82"/>
        <v>0</v>
      </c>
      <c r="F1909" s="17">
        <f>D1909/MAX(D$240:D1909)-1</f>
        <v>-4.5697997362549536E-2</v>
      </c>
      <c r="G1909" s="66">
        <f>IF('##zz500##'!K1909="","",IF('##zz500##'!K1909="no",G1908*(1+E1909),IF('##zz500##'!T1909&lt;&gt;0,G1908*(1+'##zz500##'!T1909),G1908*(1+'##zz500##'!P1909))))</f>
        <v>51.266362539346211</v>
      </c>
      <c r="H1909" s="6">
        <f t="shared" si="83"/>
        <v>2.1012613385364975E-3</v>
      </c>
      <c r="I1909" s="17">
        <f>G1909/MAX(G$240:G1909)-1</f>
        <v>-8.8557223697821263E-2</v>
      </c>
      <c r="N1909" s="20"/>
      <c r="O1909" s="20"/>
      <c r="S1909" s="192"/>
      <c r="Y1909" s="39"/>
      <c r="Z1909" s="39"/>
      <c r="AA1909" s="17"/>
      <c r="AC1909" s="142"/>
      <c r="AE1909" s="17"/>
      <c r="AG1909" s="66"/>
      <c r="AI1909" s="17"/>
      <c r="AK1909" s="18"/>
    </row>
    <row r="1910" spans="1:37" x14ac:dyDescent="0.25">
      <c r="A1910" s="180">
        <f>IF('##zz500##'!B1910&lt;&gt;"",'##zz500##'!B1910,"")</f>
        <v>41964</v>
      </c>
      <c r="B1910" s="192">
        <v>81121.89</v>
      </c>
      <c r="C1910" s="146">
        <f t="shared" si="81"/>
        <v>1.1158381331698886E-2</v>
      </c>
      <c r="D1910" s="143">
        <f>IF('##zz500##'!K1910="","",IF('##zz500##'!K1910="yes",D1909,IF('##zz500##'!T1910&lt;&gt;0,D1909*(1+'##zz500##'!T1910),D1909*(1+C1910))))</f>
        <v>13.565023596509363</v>
      </c>
      <c r="E1910" s="6">
        <f t="shared" si="82"/>
        <v>0</v>
      </c>
      <c r="F1910" s="17">
        <f>D1910/MAX(D$240:D1910)-1</f>
        <v>-4.5697997362549536E-2</v>
      </c>
      <c r="G1910" s="66">
        <f>IF('##zz500##'!K1910="","",IF('##zz500##'!K1910="no",G1909*(1+E1910),IF('##zz500##'!T1910&lt;&gt;0,G1909*(1+'##zz500##'!T1910),G1909*(1+'##zz500##'!P1910))))</f>
        <v>50.883343008949808</v>
      </c>
      <c r="H1910" s="6">
        <f t="shared" si="83"/>
        <v>-7.471166500303994E-3</v>
      </c>
      <c r="I1910" s="17">
        <f>G1910/MAX(G$240:G1910)-1</f>
        <v>-9.5366764435074192E-2</v>
      </c>
      <c r="N1910" s="20"/>
      <c r="O1910" s="20"/>
      <c r="S1910" s="192"/>
      <c r="Y1910" s="39"/>
      <c r="Z1910" s="39"/>
      <c r="AA1910" s="17"/>
      <c r="AC1910" s="142"/>
      <c r="AE1910" s="17"/>
      <c r="AG1910" s="66"/>
      <c r="AI1910" s="17"/>
      <c r="AK1910" s="18"/>
    </row>
    <row r="1911" spans="1:37" x14ac:dyDescent="0.25">
      <c r="A1911" s="180">
        <f>IF('##zz500##'!B1911&lt;&gt;"",'##zz500##'!B1911,"")</f>
        <v>41967</v>
      </c>
      <c r="B1911" s="192">
        <v>81003.520000000004</v>
      </c>
      <c r="C1911" s="146">
        <f t="shared" si="81"/>
        <v>-1.4591622557116324E-3</v>
      </c>
      <c r="D1911" s="143">
        <f>IF('##zz500##'!K1911="","",IF('##zz500##'!K1911="yes",D1910,IF('##zz500##'!T1911&lt;&gt;0,D1910*(1+'##zz500##'!T1911),D1910*(1+C1911))))</f>
        <v>13.5452300260795</v>
      </c>
      <c r="E1911" s="6">
        <f t="shared" si="82"/>
        <v>-1.4591622557115214E-3</v>
      </c>
      <c r="F1911" s="17">
        <f>D1911/MAX(D$240:D1911)-1</f>
        <v>-4.7090478825348114E-2</v>
      </c>
      <c r="G1911" s="66">
        <f>IF('##zz500##'!K1911="","",IF('##zz500##'!K1911="no",G1910*(1+E1911),IF('##zz500##'!T1911&lt;&gt;0,G1910*(1+'##zz500##'!T1911),G1910*(1+'##zz500##'!P1911))))</f>
        <v>50.809095955386724</v>
      </c>
      <c r="H1911" s="6">
        <f t="shared" si="83"/>
        <v>-1.4591622557115214E-3</v>
      </c>
      <c r="I1911" s="17">
        <f>G1911/MAX(G$240:G1911)-1</f>
        <v>-9.6686771107672764E-2</v>
      </c>
      <c r="N1911" s="20"/>
      <c r="O1911" s="20"/>
      <c r="S1911" s="192"/>
      <c r="Y1911" s="39"/>
      <c r="Z1911" s="39"/>
      <c r="AA1911" s="17"/>
      <c r="AC1911" s="142"/>
      <c r="AE1911" s="17"/>
      <c r="AG1911" s="66"/>
      <c r="AI1911" s="17"/>
      <c r="AK1911" s="18"/>
    </row>
    <row r="1912" spans="1:37" x14ac:dyDescent="0.25">
      <c r="A1912" s="180">
        <f>IF('##zz500##'!B1912&lt;&gt;"",'##zz500##'!B1912,"")</f>
        <v>41968</v>
      </c>
      <c r="B1912" s="192">
        <v>81782.67</v>
      </c>
      <c r="C1912" s="146">
        <f t="shared" si="81"/>
        <v>9.6187178038682486E-3</v>
      </c>
      <c r="D1912" s="143">
        <f>IF('##zz500##'!K1912="","",IF('##zz500##'!K1912="yes",D1911,IF('##zz500##'!T1912&lt;&gt;0,D1911*(1+'##zz500##'!T1912),D1911*(1+C1912))))</f>
        <v>13.675517771288842</v>
      </c>
      <c r="E1912" s="6">
        <f t="shared" si="82"/>
        <v>9.6187178038682486E-3</v>
      </c>
      <c r="F1912" s="17">
        <f>D1912/MAX(D$240:D1912)-1</f>
        <v>-3.7924711048549886E-2</v>
      </c>
      <c r="G1912" s="66">
        <f>IF('##zz500##'!K1912="","",IF('##zz500##'!K1912="no",G1911*(1+E1912),IF('##zz500##'!T1912&lt;&gt;0,G1911*(1+'##zz500##'!T1912),G1911*(1+'##zz500##'!P1912))))</f>
        <v>51.297814311251251</v>
      </c>
      <c r="H1912" s="6">
        <f t="shared" si="83"/>
        <v>9.6187178038682486E-3</v>
      </c>
      <c r="I1912" s="17">
        <f>G1912/MAX(G$240:G1912)-1</f>
        <v>-8.799805607045641E-2</v>
      </c>
      <c r="N1912" s="20"/>
      <c r="O1912" s="20"/>
      <c r="S1912" s="192"/>
      <c r="Y1912" s="39"/>
      <c r="Z1912" s="39"/>
      <c r="AA1912" s="17"/>
      <c r="AC1912" s="142"/>
      <c r="AE1912" s="17"/>
      <c r="AG1912" s="66"/>
      <c r="AI1912" s="17"/>
      <c r="AK1912" s="18"/>
    </row>
    <row r="1913" spans="1:37" x14ac:dyDescent="0.25">
      <c r="A1913" s="180">
        <f>IF('##zz500##'!B1913&lt;&gt;"",'##zz500##'!B1913,"")</f>
        <v>41969</v>
      </c>
      <c r="B1913" s="192">
        <v>82020.75</v>
      </c>
      <c r="C1913" s="146">
        <f t="shared" si="81"/>
        <v>2.9111301942086332E-3</v>
      </c>
      <c r="D1913" s="143">
        <f>IF('##zz500##'!K1913="","",IF('##zz500##'!K1913="yes",D1912,IF('##zz500##'!T1913&lt;&gt;0,D1912*(1+'##zz500##'!T1913),D1912*(1+C1913))))</f>
        <v>13.715328983994278</v>
      </c>
      <c r="E1913" s="6">
        <f t="shared" si="82"/>
        <v>2.9111301942086332E-3</v>
      </c>
      <c r="F1913" s="17">
        <f>D1913/MAX(D$240:D1913)-1</f>
        <v>-3.5123984625781257E-2</v>
      </c>
      <c r="G1913" s="66">
        <f>IF('##zz500##'!K1913="","",IF('##zz500##'!K1913="no",G1912*(1+E1913),IF('##zz500##'!T1913&lt;&gt;0,G1912*(1+'##zz500##'!T1913),G1912*(1+'##zz500##'!P1913))))</f>
        <v>51.447148927389641</v>
      </c>
      <c r="H1913" s="6">
        <f t="shared" si="83"/>
        <v>2.9111301942086332E-3</v>
      </c>
      <c r="I1913" s="17">
        <f>G1913/MAX(G$240:G1913)-1</f>
        <v>-8.53430996743062E-2</v>
      </c>
      <c r="N1913" s="20"/>
      <c r="O1913" s="20"/>
      <c r="S1913" s="192"/>
      <c r="Y1913" s="39"/>
      <c r="Z1913" s="39"/>
      <c r="AA1913" s="17"/>
      <c r="AC1913" s="142"/>
      <c r="AE1913" s="17"/>
      <c r="AG1913" s="66"/>
      <c r="AI1913" s="17"/>
      <c r="AK1913" s="18"/>
    </row>
    <row r="1914" spans="1:37" x14ac:dyDescent="0.25">
      <c r="A1914" s="180">
        <f>IF('##zz500##'!B1914&lt;&gt;"",'##zz500##'!B1914,"")</f>
        <v>41970</v>
      </c>
      <c r="B1914" s="192">
        <v>82735.89</v>
      </c>
      <c r="C1914" s="146">
        <f t="shared" si="81"/>
        <v>8.7190131765437773E-3</v>
      </c>
      <c r="D1914" s="143">
        <f>IF('##zz500##'!K1914="","",IF('##zz500##'!K1914="yes",D1913,IF('##zz500##'!T1914&lt;&gt;0,D1913*(1+'##zz500##'!T1914),D1913*(1+C1914))))</f>
        <v>13.834913118126357</v>
      </c>
      <c r="E1914" s="6">
        <f t="shared" si="82"/>
        <v>8.7190131765437773E-3</v>
      </c>
      <c r="F1914" s="17">
        <f>D1914/MAX(D$240:D1914)-1</f>
        <v>-2.671121793400244E-2</v>
      </c>
      <c r="G1914" s="66">
        <f>IF('##zz500##'!K1914="","",IF('##zz500##'!K1914="no",G1913*(1+E1914),IF('##zz500##'!T1914&lt;&gt;0,G1913*(1+'##zz500##'!T1914),G1913*(1+'##zz500##'!P1914))))</f>
        <v>51.895717296783161</v>
      </c>
      <c r="H1914" s="6">
        <f t="shared" si="83"/>
        <v>8.7190131765437773E-3</v>
      </c>
      <c r="I1914" s="17">
        <f>G1914/MAX(G$240:G1914)-1</f>
        <v>-7.7368194108349719E-2</v>
      </c>
      <c r="N1914" s="20"/>
      <c r="O1914" s="20"/>
      <c r="S1914" s="192"/>
      <c r="Y1914" s="39"/>
      <c r="Z1914" s="39"/>
      <c r="AA1914" s="17"/>
      <c r="AC1914" s="142"/>
      <c r="AE1914" s="17"/>
      <c r="AG1914" s="66"/>
      <c r="AI1914" s="17"/>
      <c r="AK1914" s="18"/>
    </row>
    <row r="1915" spans="1:37" x14ac:dyDescent="0.25">
      <c r="A1915" s="180">
        <f>IF('##zz500##'!B1915&lt;&gt;"",'##zz500##'!B1915,"")</f>
        <v>41971</v>
      </c>
      <c r="B1915" s="192">
        <v>83200.429999999993</v>
      </c>
      <c r="C1915" s="146">
        <f t="shared" si="81"/>
        <v>5.6147338234953104E-3</v>
      </c>
      <c r="D1915" s="143">
        <f>IF('##zz500##'!K1915="","",IF('##zz500##'!K1915="yes",D1914,IF('##zz500##'!T1915&lt;&gt;0,D1914*(1+'##zz500##'!T1915),D1914*(1+C1915))))</f>
        <v>13.91259247275582</v>
      </c>
      <c r="E1915" s="6">
        <f t="shared" si="82"/>
        <v>5.6147338234953104E-3</v>
      </c>
      <c r="F1915" s="17">
        <f>D1915/MAX(D$240:D1915)-1</f>
        <v>-2.1246460489307895E-2</v>
      </c>
      <c r="G1915" s="66">
        <f>IF('##zz500##'!K1915="","",IF('##zz500##'!K1915="no",G1914*(1+E1915),IF('##zz500##'!T1915&lt;&gt;0,G1914*(1+'##zz500##'!T1915),G1914*(1+'##zz500##'!P1915))))</f>
        <v>52.187097935983957</v>
      </c>
      <c r="H1915" s="6">
        <f t="shared" si="83"/>
        <v>5.6147338234953104E-3</v>
      </c>
      <c r="I1915" s="17">
        <f>G1915/MAX(G$240:G1915)-1</f>
        <v>-7.2187862101177447E-2</v>
      </c>
      <c r="N1915" s="20"/>
      <c r="O1915" s="20"/>
      <c r="S1915" s="192"/>
      <c r="Y1915" s="39"/>
      <c r="Z1915" s="39"/>
      <c r="AA1915" s="17"/>
      <c r="AC1915" s="142"/>
      <c r="AE1915" s="17"/>
      <c r="AG1915" s="66"/>
      <c r="AI1915" s="17"/>
      <c r="AK1915" s="18"/>
    </row>
    <row r="1916" spans="1:37" x14ac:dyDescent="0.25">
      <c r="A1916" s="180">
        <f>IF('##zz500##'!B1916&lt;&gt;"",'##zz500##'!B1916,"")</f>
        <v>41974</v>
      </c>
      <c r="B1916" s="192">
        <v>82093.2</v>
      </c>
      <c r="C1916" s="146">
        <f t="shared" si="81"/>
        <v>-1.3307984105370596E-2</v>
      </c>
      <c r="D1916" s="143">
        <f>IF('##zz500##'!K1916="","",IF('##zz500##'!K1916="yes",D1915,IF('##zz500##'!T1916&lt;&gt;0,D1915*(1+'##zz500##'!T1916),D1915*(1+C1916))))</f>
        <v>13.727443913263887</v>
      </c>
      <c r="E1916" s="6">
        <f t="shared" si="82"/>
        <v>-1.3307984105370596E-2</v>
      </c>
      <c r="F1916" s="17">
        <f>D1916/MAX(D$240:D1916)-1</f>
        <v>-3.4271697036191373E-2</v>
      </c>
      <c r="G1916" s="66">
        <f>IF('##zz500##'!K1916="","",IF('##zz500##'!K1916="no",G1915*(1+E1916),IF('##zz500##'!T1916&lt;&gt;0,G1915*(1+'##zz500##'!T1916),G1915*(1+'##zz500##'!P1916))))</f>
        <v>51.492592866146467</v>
      </c>
      <c r="H1916" s="6">
        <f t="shared" si="83"/>
        <v>-1.3307984105370485E-2</v>
      </c>
      <c r="I1916" s="17">
        <f>G1916/MAX(G$240:G1916)-1</f>
        <v>-8.4535171285104793E-2</v>
      </c>
      <c r="N1916" s="20"/>
      <c r="O1916" s="20"/>
      <c r="S1916" s="192"/>
      <c r="Y1916" s="39"/>
      <c r="Z1916" s="39"/>
      <c r="AA1916" s="17"/>
      <c r="AC1916" s="142"/>
      <c r="AE1916" s="17"/>
      <c r="AG1916" s="66"/>
      <c r="AI1916" s="17"/>
      <c r="AK1916" s="18"/>
    </row>
    <row r="1917" spans="1:37" x14ac:dyDescent="0.25">
      <c r="A1917" s="180">
        <f>IF('##zz500##'!B1917&lt;&gt;"",'##zz500##'!B1917,"")</f>
        <v>41975</v>
      </c>
      <c r="B1917" s="192">
        <v>83052.47</v>
      </c>
      <c r="C1917" s="146">
        <f t="shared" si="81"/>
        <v>1.1685133482432164E-2</v>
      </c>
      <c r="D1917" s="143">
        <f>IF('##zz500##'!K1917="","",IF('##zz500##'!K1917="yes",D1916,IF('##zz500##'!T1917&lt;&gt;0,D1916*(1+'##zz500##'!T1917),D1916*(1+C1917))))</f>
        <v>13.887850927762976</v>
      </c>
      <c r="E1917" s="6">
        <f t="shared" si="82"/>
        <v>1.1685133482432164E-2</v>
      </c>
      <c r="F1917" s="17">
        <f>D1917/MAX(D$240:D1917)-1</f>
        <v>-2.2987032908296623E-2</v>
      </c>
      <c r="G1917" s="66">
        <f>IF('##zz500##'!K1917="","",IF('##zz500##'!K1917="no",G1916*(1+E1917),IF('##zz500##'!T1917&lt;&gt;0,G1916*(1+'##zz500##'!T1917),G1916*(1+'##zz500##'!P1917))))</f>
        <v>52.094290687143925</v>
      </c>
      <c r="H1917" s="6">
        <f t="shared" si="83"/>
        <v>1.1685133482432164E-2</v>
      </c>
      <c r="I1917" s="17">
        <f>G1917/MAX(G$240:G1917)-1</f>
        <v>-7.3837842563099332E-2</v>
      </c>
      <c r="N1917" s="20"/>
      <c r="O1917" s="20"/>
      <c r="S1917" s="192"/>
      <c r="Y1917" s="39"/>
      <c r="Z1917" s="39"/>
      <c r="AA1917" s="17"/>
      <c r="AC1917" s="142"/>
      <c r="AE1917" s="17"/>
      <c r="AG1917" s="66"/>
      <c r="AI1917" s="17"/>
      <c r="AK1917" s="18"/>
    </row>
    <row r="1918" spans="1:37" x14ac:dyDescent="0.25">
      <c r="A1918" s="180">
        <f>IF('##zz500##'!B1918&lt;&gt;"",'##zz500##'!B1918,"")</f>
        <v>41976</v>
      </c>
      <c r="B1918" s="192">
        <v>82257.759999999995</v>
      </c>
      <c r="C1918" s="146">
        <f t="shared" si="81"/>
        <v>-9.5687702003324215E-3</v>
      </c>
      <c r="D1918" s="143">
        <f>IF('##zz500##'!K1918="","",IF('##zz500##'!K1918="yes",D1917,IF('##zz500##'!T1918&lt;&gt;0,D1917*(1+'##zz500##'!T1918),D1917*(1+C1918))))</f>
        <v>13.754961273658738</v>
      </c>
      <c r="E1918" s="6">
        <f t="shared" si="82"/>
        <v>-9.5687702003324215E-3</v>
      </c>
      <c r="F1918" s="17">
        <f>D1918/MAX(D$240:D1918)-1</f>
        <v>-3.2335845473142166E-2</v>
      </c>
      <c r="G1918" s="66">
        <f>IF('##zz500##'!K1918="","",IF('##zz500##'!K1918="no",G1917*(1+E1918),IF('##zz500##'!T1918&lt;&gt;0,G1917*(1+'##zz500##'!T1918),G1917*(1+'##zz500##'!P1918))))</f>
        <v>51.595812390809328</v>
      </c>
      <c r="H1918" s="6">
        <f t="shared" si="83"/>
        <v>-9.5687702003324215E-3</v>
      </c>
      <c r="I1918" s="17">
        <f>G1918/MAX(G$240:G1918)-1</f>
        <v>-8.2700075415857111E-2</v>
      </c>
      <c r="N1918" s="20"/>
      <c r="O1918" s="20"/>
      <c r="S1918" s="192"/>
      <c r="Y1918" s="39"/>
      <c r="Z1918" s="39"/>
      <c r="AA1918" s="17"/>
      <c r="AC1918" s="142"/>
      <c r="AE1918" s="17"/>
      <c r="AG1918" s="66"/>
      <c r="AI1918" s="17"/>
      <c r="AK1918" s="18"/>
    </row>
    <row r="1919" spans="1:37" x14ac:dyDescent="0.25">
      <c r="A1919" s="180">
        <f>IF('##zz500##'!B1919&lt;&gt;"",'##zz500##'!B1919,"")</f>
        <v>41977</v>
      </c>
      <c r="B1919" s="192">
        <v>82548.77</v>
      </c>
      <c r="C1919" s="146">
        <f t="shared" si="81"/>
        <v>3.5377817241803999E-3</v>
      </c>
      <c r="D1919" s="143">
        <f>IF('##zz500##'!K1919="","",IF('##zz500##'!K1919="yes",D1918,IF('##zz500##'!T1919&lt;&gt;0,D1918*(1+'##zz500##'!T1919),D1918*(1+C1919))))</f>
        <v>13.803623324269497</v>
      </c>
      <c r="E1919" s="6">
        <f t="shared" si="82"/>
        <v>3.5377817241803999E-3</v>
      </c>
      <c r="F1919" s="17">
        <f>D1919/MAX(D$240:D1919)-1</f>
        <v>-2.8912460912112525E-2</v>
      </c>
      <c r="G1919" s="66">
        <f>IF('##zz500##'!K1919="","",IF('##zz500##'!K1919="no",G1918*(1+E1919),IF('##zz500##'!T1919&lt;&gt;0,G1918*(1+'##zz500##'!T1919),G1918*(1+'##zz500##'!P1919))))</f>
        <v>51.778347112929772</v>
      </c>
      <c r="H1919" s="6">
        <f t="shared" si="83"/>
        <v>3.5377817241803999E-3</v>
      </c>
      <c r="I1919" s="17">
        <f>G1919/MAX(G$240:G1919)-1</f>
        <v>-7.9454868507071286E-2</v>
      </c>
      <c r="N1919" s="20"/>
      <c r="O1919" s="20"/>
      <c r="S1919" s="192"/>
      <c r="Y1919" s="39"/>
      <c r="Z1919" s="39"/>
      <c r="AA1919" s="17"/>
      <c r="AC1919" s="142"/>
      <c r="AE1919" s="17"/>
      <c r="AG1919" s="66"/>
      <c r="AI1919" s="17"/>
      <c r="AK1919" s="18"/>
    </row>
    <row r="1920" spans="1:37" x14ac:dyDescent="0.25">
      <c r="A1920" s="180">
        <f>IF('##zz500##'!B1920&lt;&gt;"",'##zz500##'!B1920,"")</f>
        <v>41978</v>
      </c>
      <c r="B1920" s="192">
        <v>78879.509999999995</v>
      </c>
      <c r="C1920" s="146">
        <f t="shared" si="81"/>
        <v>-4.4449602338108796E-2</v>
      </c>
      <c r="D1920" s="143">
        <f>IF('##zz500##'!K1920="","",IF('##zz500##'!K1920="yes",D1919,IF('##zz500##'!T1920&lt;&gt;0,D1919*(1+'##zz500##'!T1920),D1919*(1+C1920))))</f>
        <v>13.190057756680675</v>
      </c>
      <c r="E1920" s="6">
        <f t="shared" si="82"/>
        <v>-4.4449602338108685E-2</v>
      </c>
      <c r="F1920" s="17">
        <f>D1920/MAX(D$240:D1920)-1</f>
        <v>-7.2076915860061819E-2</v>
      </c>
      <c r="G1920" s="66">
        <f>IF('##zz500##'!K1920="","",IF('##zz500##'!K1920="no",G1919*(1+E1920),IF('##zz500##'!T1920&lt;&gt;0,G1919*(1+'##zz500##'!T1920),G1919*(1+'##zz500##'!P1920))))</f>
        <v>49.476820174035488</v>
      </c>
      <c r="H1920" s="6">
        <f t="shared" si="83"/>
        <v>-4.4449602338108685E-2</v>
      </c>
      <c r="I1920" s="17">
        <f>G1920/MAX(G$240:G1920)-1</f>
        <v>-0.12037273353621392</v>
      </c>
      <c r="N1920" s="20"/>
      <c r="O1920" s="20"/>
      <c r="S1920" s="192"/>
      <c r="Y1920" s="39"/>
      <c r="Z1920" s="39"/>
      <c r="AA1920" s="17"/>
      <c r="AC1920" s="142"/>
      <c r="AE1920" s="17"/>
      <c r="AG1920" s="66"/>
      <c r="AI1920" s="17"/>
      <c r="AK1920" s="18"/>
    </row>
    <row r="1921" spans="1:37" x14ac:dyDescent="0.25">
      <c r="A1921" s="180">
        <f>IF('##zz500##'!B1921&lt;&gt;"",'##zz500##'!B1921,"")</f>
        <v>41981</v>
      </c>
      <c r="B1921" s="192">
        <v>76988.75</v>
      </c>
      <c r="C1921" s="146">
        <f t="shared" si="81"/>
        <v>-2.3970230038193652E-2</v>
      </c>
      <c r="D1921" s="143">
        <f>IF('##zz500##'!K1921="","",IF('##zz500##'!K1921="yes",D1920,IF('##zz500##'!T1921&lt;&gt;0,D1920*(1+'##zz500##'!T1921),D1920*(1+C1921))))</f>
        <v>12.873889038035978</v>
      </c>
      <c r="E1921" s="6">
        <f t="shared" si="82"/>
        <v>-2.3970230038193652E-2</v>
      </c>
      <c r="F1921" s="17">
        <f>D1921/MAX(D$240:D1921)-1</f>
        <v>-9.4319445644646227E-2</v>
      </c>
      <c r="G1921" s="66">
        <f>IF('##zz500##'!K1921="","",IF('##zz500##'!K1921="no",G1920*(1+E1921),IF('##zz500##'!T1921&lt;&gt;0,G1920*(1+'##zz500##'!T1921),G1920*(1+'##zz500##'!P1921))))</f>
        <v>48.290849412905516</v>
      </c>
      <c r="H1921" s="6">
        <f t="shared" si="83"/>
        <v>-2.3970230038193652E-2</v>
      </c>
      <c r="I1921" s="17">
        <f>G1921/MAX(G$240:G1921)-1</f>
        <v>-0.14145760146121833</v>
      </c>
      <c r="N1921" s="20"/>
      <c r="O1921" s="20"/>
      <c r="S1921" s="192"/>
      <c r="Y1921" s="39"/>
      <c r="Z1921" s="39"/>
      <c r="AA1921" s="17"/>
      <c r="AC1921" s="142"/>
      <c r="AE1921" s="17"/>
      <c r="AG1921" s="66"/>
      <c r="AI1921" s="17"/>
      <c r="AK1921" s="18"/>
    </row>
    <row r="1922" spans="1:37" x14ac:dyDescent="0.25">
      <c r="A1922" s="180">
        <f>IF('##zz500##'!B1922&lt;&gt;"",'##zz500##'!B1922,"")</f>
        <v>41982</v>
      </c>
      <c r="B1922" s="192">
        <v>74039.83</v>
      </c>
      <c r="C1922" s="146">
        <f t="shared" si="81"/>
        <v>-3.830325859297623E-2</v>
      </c>
      <c r="D1922" s="143">
        <f>IF('##zz500##'!K1922="","",IF('##zz500##'!K1922="yes",D1921,IF('##zz500##'!T1922&lt;&gt;0,D1921*(1+'##zz500##'!T1922),D1921*(1+C1922))))</f>
        <v>12.352285142671958</v>
      </c>
      <c r="E1922" s="6">
        <f t="shared" si="82"/>
        <v>-4.0516420005092368E-2</v>
      </c>
      <c r="F1922" s="17">
        <f>D1922/MAX(D$240:D1922)-1</f>
        <v>-0.13101437937535265</v>
      </c>
      <c r="G1922" s="66">
        <f>IF('##zz500##'!K1922="","",IF('##zz500##'!K1922="no",G1921*(1+E1922),IF('##zz500##'!T1922&lt;&gt;0,G1921*(1+'##zz500##'!T1922),G1921*(1+'##zz500##'!P1922))))</f>
        <v>46.33427707568957</v>
      </c>
      <c r="H1922" s="6">
        <f t="shared" si="83"/>
        <v>-4.0516420005092257E-2</v>
      </c>
      <c r="I1922" s="17">
        <f>G1922/MAX(G$240:G1922)-1</f>
        <v>-0.17624266587259496</v>
      </c>
      <c r="N1922" s="20"/>
      <c r="O1922" s="20"/>
      <c r="S1922" s="192"/>
      <c r="Y1922" s="39"/>
      <c r="Z1922" s="39"/>
      <c r="AA1922" s="17"/>
      <c r="AC1922" s="142"/>
      <c r="AE1922" s="17"/>
      <c r="AG1922" s="66"/>
      <c r="AI1922" s="17"/>
      <c r="AK1922" s="18"/>
    </row>
    <row r="1923" spans="1:37" x14ac:dyDescent="0.25">
      <c r="A1923" s="180">
        <f>IF('##zz500##'!B1923&lt;&gt;"",'##zz500##'!B1923,"")</f>
        <v>41983</v>
      </c>
      <c r="B1923" s="192">
        <v>76011.990000000005</v>
      </c>
      <c r="C1923" s="146">
        <f t="shared" si="81"/>
        <v>2.6636473908705716E-2</v>
      </c>
      <c r="D1923" s="143">
        <f>IF('##zz500##'!K1923="","",IF('##zz500##'!K1923="yes",D1922,IF('##zz500##'!T1923&lt;&gt;0,D1922*(1+'##zz500##'!T1923),D1922*(1+C1923))))</f>
        <v>12.376505129147537</v>
      </c>
      <c r="E1923" s="6">
        <f t="shared" si="82"/>
        <v>1.9607697034056404E-3</v>
      </c>
      <c r="F1923" s="17">
        <f>D1923/MAX(D$240:D1923)-1</f>
        <v>-0.1293104986977367</v>
      </c>
      <c r="G1923" s="66">
        <f>IF('##zz500##'!K1923="","",IF('##zz500##'!K1923="no",G1922*(1+E1923),IF('##zz500##'!T1923&lt;&gt;0,G1922*(1+'##zz500##'!T1923),G1922*(1+'##zz500##'!P1923))))</f>
        <v>46.425127922408784</v>
      </c>
      <c r="H1923" s="6">
        <f t="shared" si="83"/>
        <v>1.9607697034056404E-3</v>
      </c>
      <c r="I1923" s="17">
        <f>G1923/MAX(G$240:G1923)-1</f>
        <v>-0.1746274674488798</v>
      </c>
      <c r="N1923" s="20"/>
      <c r="O1923" s="20"/>
      <c r="S1923" s="192"/>
      <c r="Y1923" s="39"/>
      <c r="Z1923" s="39"/>
      <c r="AA1923" s="17"/>
      <c r="AC1923" s="142"/>
      <c r="AE1923" s="17"/>
      <c r="AG1923" s="66"/>
      <c r="AI1923" s="17"/>
      <c r="AK1923" s="18"/>
    </row>
    <row r="1924" spans="1:37" x14ac:dyDescent="0.25">
      <c r="A1924" s="180">
        <f>IF('##zz500##'!B1924&lt;&gt;"",'##zz500##'!B1924,"")</f>
        <v>41984</v>
      </c>
      <c r="B1924" s="192">
        <v>76386.25</v>
      </c>
      <c r="C1924" s="146">
        <f t="shared" ref="C1924:C1987" si="84">IF(AND(B1923&gt;0,B1924&gt;0),B1924/B1923-1,"")</f>
        <v>4.923696906238062E-3</v>
      </c>
      <c r="D1924" s="143">
        <f>IF('##zz500##'!K1924="","",IF('##zz500##'!K1924="yes",D1923,IF('##zz500##'!T1924&lt;&gt;0,D1923*(1+'##zz500##'!T1924),D1923*(1+C1924))))</f>
        <v>12.43744328916196</v>
      </c>
      <c r="E1924" s="6">
        <f t="shared" si="82"/>
        <v>4.923696906238062E-3</v>
      </c>
      <c r="F1924" s="17">
        <f>D1924/MAX(D$240:D1924)-1</f>
        <v>-0.12502348749388081</v>
      </c>
      <c r="G1924" s="66">
        <f>IF('##zz500##'!K1924="","",IF('##zz500##'!K1924="no",G1923*(1+E1924),IF('##zz500##'!T1924&lt;&gt;0,G1923*(1+'##zz500##'!T1924),G1923*(1+'##zz500##'!P1924))))</f>
        <v>46.653711181132053</v>
      </c>
      <c r="H1924" s="6">
        <f t="shared" si="83"/>
        <v>4.923696906238062E-3</v>
      </c>
      <c r="I1924" s="17">
        <f>G1924/MAX(G$240:G1924)-1</f>
        <v>-0.170563583263864</v>
      </c>
      <c r="N1924" s="20"/>
      <c r="O1924" s="20"/>
      <c r="S1924" s="192"/>
      <c r="Y1924" s="39"/>
      <c r="Z1924" s="39"/>
      <c r="AA1924" s="17"/>
      <c r="AC1924" s="142"/>
      <c r="AE1924" s="17"/>
      <c r="AG1924" s="66"/>
      <c r="AI1924" s="17"/>
      <c r="AK1924" s="18"/>
    </row>
    <row r="1925" spans="1:37" x14ac:dyDescent="0.25">
      <c r="A1925" s="180">
        <f>IF('##zz500##'!B1925&lt;&gt;"",'##zz500##'!B1925,"")</f>
        <v>41985</v>
      </c>
      <c r="B1925" s="192">
        <v>78236.91</v>
      </c>
      <c r="C1925" s="146">
        <f t="shared" si="84"/>
        <v>2.4227658773666727E-2</v>
      </c>
      <c r="D1925" s="143">
        <f>IF('##zz500##'!K1925="","",IF('##zz500##'!K1925="yes",D1924,IF('##zz500##'!T1925&lt;&gt;0,D1924*(1+'##zz500##'!T1925),D1924*(1+C1925))))</f>
        <v>12.738773421188608</v>
      </c>
      <c r="E1925" s="6">
        <f t="shared" si="82"/>
        <v>2.4227658773666727E-2</v>
      </c>
      <c r="F1925" s="17">
        <f>D1925/MAX(D$240:D1925)-1</f>
        <v>-0.1038248551139096</v>
      </c>
      <c r="G1925" s="66">
        <f>IF('##zz500##'!K1925="","",IF('##zz500##'!K1925="no",G1924*(1+E1925),IF('##zz500##'!T1925&lt;&gt;0,G1924*(1+'##zz500##'!T1925),G1924*(1+'##zz500##'!P1925))))</f>
        <v>47.784021376153717</v>
      </c>
      <c r="H1925" s="6">
        <f t="shared" si="83"/>
        <v>2.4227658773666727E-2</v>
      </c>
      <c r="I1925" s="17">
        <f>G1925/MAX(G$240:G1925)-1</f>
        <v>-0.15046828078472807</v>
      </c>
      <c r="N1925" s="20"/>
      <c r="O1925" s="20"/>
      <c r="S1925" s="192"/>
      <c r="Y1925" s="39"/>
      <c r="Z1925" s="39"/>
      <c r="AA1925" s="17"/>
      <c r="AC1925" s="142"/>
      <c r="AE1925" s="17"/>
      <c r="AG1925" s="66"/>
      <c r="AI1925" s="17"/>
      <c r="AK1925" s="18"/>
    </row>
    <row r="1926" spans="1:37" x14ac:dyDescent="0.25">
      <c r="A1926" s="180">
        <f>IF('##zz500##'!B1926&lt;&gt;"",'##zz500##'!B1926,"")</f>
        <v>41988</v>
      </c>
      <c r="B1926" s="192">
        <v>79072.13</v>
      </c>
      <c r="C1926" s="146">
        <f t="shared" si="84"/>
        <v>1.067552386718762E-2</v>
      </c>
      <c r="D1926" s="143">
        <f>IF('##zz500##'!K1926="","",IF('##zz500##'!K1926="yes",D1925,IF('##zz500##'!T1926&lt;&gt;0,D1925*(1+'##zz500##'!T1926),D1925*(1+C1926))))</f>
        <v>12.874766500885203</v>
      </c>
      <c r="E1926" s="6">
        <f t="shared" si="82"/>
        <v>1.067552386718762E-2</v>
      </c>
      <c r="F1926" s="17">
        <f>D1926/MAX(D$240:D1926)-1</f>
        <v>-9.4257715965497701E-2</v>
      </c>
      <c r="G1926" s="66">
        <f>IF('##zz500##'!K1926="","",IF('##zz500##'!K1926="no",G1925*(1+E1926),IF('##zz500##'!T1926&lt;&gt;0,G1925*(1+'##zz500##'!T1926),G1925*(1+'##zz500##'!P1926))))</f>
        <v>48.294140836825051</v>
      </c>
      <c r="H1926" s="6">
        <f t="shared" si="83"/>
        <v>1.067552386718762E-2</v>
      </c>
      <c r="I1926" s="17">
        <f>G1926/MAX(G$240:G1926)-1</f>
        <v>-0.14139908464031248</v>
      </c>
      <c r="N1926" s="20"/>
      <c r="O1926" s="20"/>
      <c r="S1926" s="192"/>
      <c r="Y1926" s="39"/>
      <c r="Z1926" s="39"/>
      <c r="AA1926" s="17"/>
      <c r="AC1926" s="142"/>
      <c r="AE1926" s="17"/>
      <c r="AG1926" s="66"/>
      <c r="AI1926" s="17"/>
      <c r="AK1926" s="18"/>
    </row>
    <row r="1927" spans="1:37" x14ac:dyDescent="0.25">
      <c r="A1927" s="180">
        <f>IF('##zz500##'!B1927&lt;&gt;"",'##zz500##'!B1927,"")</f>
        <v>41989</v>
      </c>
      <c r="B1927" s="192">
        <v>78679.850000000006</v>
      </c>
      <c r="C1927" s="146">
        <f t="shared" si="84"/>
        <v>-4.9610400023371026E-3</v>
      </c>
      <c r="D1927" s="143">
        <f>IF('##zz500##'!K1927="","",IF('##zz500##'!K1927="yes",D1926,IF('##zz500##'!T1927&lt;&gt;0,D1926*(1+'##zz500##'!T1927),D1926*(1+C1927))))</f>
        <v>12.810894269253561</v>
      </c>
      <c r="E1927" s="6">
        <f t="shared" si="82"/>
        <v>-4.9610400023371026E-3</v>
      </c>
      <c r="F1927" s="17">
        <f>D1927/MAX(D$240:D1927)-1</f>
        <v>-9.87511396684011E-2</v>
      </c>
      <c r="G1927" s="66">
        <f>IF('##zz500##'!K1927="","",IF('##zz500##'!K1927="no",G1926*(1+E1927),IF('##zz500##'!T1927&lt;&gt;0,G1926*(1+'##zz500##'!T1927),G1926*(1+'##zz500##'!P1927))))</f>
        <v>48.054551672255059</v>
      </c>
      <c r="H1927" s="6">
        <f t="shared" si="83"/>
        <v>-4.9610400023371026E-3</v>
      </c>
      <c r="I1927" s="17">
        <f>G1927/MAX(G$240:G1927)-1</f>
        <v>-0.14565863812745516</v>
      </c>
      <c r="N1927" s="20"/>
      <c r="O1927" s="20"/>
      <c r="S1927" s="192"/>
      <c r="Y1927" s="39"/>
      <c r="Z1927" s="39"/>
      <c r="AA1927" s="17"/>
      <c r="AC1927" s="142"/>
      <c r="AE1927" s="17"/>
      <c r="AG1927" s="66"/>
      <c r="AI1927" s="17"/>
      <c r="AK1927" s="18"/>
    </row>
    <row r="1928" spans="1:37" x14ac:dyDescent="0.25">
      <c r="A1928" s="180">
        <f>IF('##zz500##'!B1928&lt;&gt;"",'##zz500##'!B1928,"")</f>
        <v>41990</v>
      </c>
      <c r="B1928" s="192">
        <v>77024.990000000005</v>
      </c>
      <c r="C1928" s="146">
        <f t="shared" si="84"/>
        <v>-2.103283115054233E-2</v>
      </c>
      <c r="D1928" s="143">
        <f>IF('##zz500##'!K1928="","",IF('##zz500##'!K1928="yes",D1927,IF('##zz500##'!T1928&lt;&gt;0,D1927*(1+'##zz500##'!T1928),D1927*(1+C1928))))</f>
        <v>12.5414448932009</v>
      </c>
      <c r="E1928" s="6">
        <f t="shared" si="82"/>
        <v>-2.103283115054233E-2</v>
      </c>
      <c r="F1928" s="17">
        <f>D1928/MAX(D$240:D1928)-1</f>
        <v>-0.11770695477237436</v>
      </c>
      <c r="G1928" s="66">
        <f>IF('##zz500##'!K1928="","",IF('##zz500##'!K1928="no",G1927*(1+E1928),IF('##zz500##'!T1928&lt;&gt;0,G1927*(1+'##zz500##'!T1928),G1927*(1+'##zz500##'!P1928))))</f>
        <v>47.043828400917505</v>
      </c>
      <c r="H1928" s="6">
        <f t="shared" si="83"/>
        <v>-2.103283115054233E-2</v>
      </c>
      <c r="I1928" s="17">
        <f>G1928/MAX(G$240:G1928)-1</f>
        <v>-0.16362785573664484</v>
      </c>
      <c r="N1928" s="20"/>
      <c r="O1928" s="20"/>
      <c r="S1928" s="192"/>
      <c r="Y1928" s="39"/>
      <c r="Z1928" s="39"/>
      <c r="AA1928" s="17"/>
      <c r="AC1928" s="142"/>
      <c r="AE1928" s="17"/>
      <c r="AF1928" s="14"/>
      <c r="AG1928" s="66"/>
      <c r="AI1928" s="17"/>
      <c r="AJ1928" s="14"/>
      <c r="AK1928" s="18"/>
    </row>
    <row r="1929" spans="1:37" x14ac:dyDescent="0.25">
      <c r="A1929" s="180">
        <f>IF('##zz500##'!B1929&lt;&gt;"",'##zz500##'!B1929,"")</f>
        <v>41991</v>
      </c>
      <c r="B1929" s="192">
        <v>76153.75</v>
      </c>
      <c r="C1929" s="146">
        <f t="shared" si="84"/>
        <v>-1.1311134217609209E-2</v>
      </c>
      <c r="D1929" s="143">
        <f>IF('##zz500##'!K1929="","",IF('##zz500##'!K1929="yes",D1928,IF('##zz500##'!T1929&lt;&gt;0,D1928*(1+'##zz500##'!T1929),D1928*(1+C1929))))</f>
        <v>12.399586926731155</v>
      </c>
      <c r="E1929" s="6">
        <f t="shared" si="82"/>
        <v>-1.1311134217609209E-2</v>
      </c>
      <c r="F1929" s="17">
        <f>D1929/MAX(D$240:D1929)-1</f>
        <v>-0.12768668982620712</v>
      </c>
      <c r="G1929" s="66">
        <f>IF('##zz500##'!K1929="","",IF('##zz500##'!K1929="no",G1928*(1+E1929),IF('##zz500##'!T1929&lt;&gt;0,G1928*(1+'##zz500##'!T1929),G1928*(1+'##zz500##'!P1929))))</f>
        <v>46.511709343764551</v>
      </c>
      <c r="H1929" s="6">
        <f t="shared" si="83"/>
        <v>-1.1311134217609209E-2</v>
      </c>
      <c r="I1929" s="17">
        <f>G1929/MAX(G$240:G1929)-1</f>
        <v>-0.17308817331627724</v>
      </c>
      <c r="N1929" s="20"/>
      <c r="O1929" s="20"/>
      <c r="S1929" s="192"/>
      <c r="Y1929" s="39"/>
      <c r="Z1929" s="39"/>
      <c r="AA1929" s="17"/>
      <c r="AC1929" s="142"/>
      <c r="AE1929" s="17"/>
      <c r="AG1929" s="66"/>
      <c r="AI1929" s="17"/>
      <c r="AK1929" s="18"/>
    </row>
    <row r="1930" spans="1:37" x14ac:dyDescent="0.25">
      <c r="A1930" s="180">
        <f>IF('##zz500##'!B1930&lt;&gt;"",'##zz500##'!B1930,"")</f>
        <v>41992</v>
      </c>
      <c r="B1930" s="192">
        <v>74921.070000000007</v>
      </c>
      <c r="C1930" s="146">
        <f t="shared" si="84"/>
        <v>-1.6186727508494259E-2</v>
      </c>
      <c r="D1930" s="143">
        <f>IF('##zz500##'!K1930="","",IF('##zz500##'!K1930="yes",D1929,IF('##zz500##'!T1930&lt;&gt;0,D1929*(1+'##zz500##'!T1930),D1929*(1+C1930))))</f>
        <v>12.19887819193027</v>
      </c>
      <c r="E1930" s="6">
        <f t="shared" si="82"/>
        <v>-1.6186727508494259E-2</v>
      </c>
      <c r="F1930" s="17">
        <f>D1930/MAX(D$240:D1930)-1</f>
        <v>-0.14180658768002308</v>
      </c>
      <c r="G1930" s="66">
        <f>IF('##zz500##'!K1930="","",IF('##zz500##'!K1930="no",G1929*(1+E1930),IF('##zz500##'!T1930&lt;&gt;0,G1929*(1+'##zz500##'!T1930),G1929*(1+'##zz500##'!P1930))))</f>
        <v>45.75883697866275</v>
      </c>
      <c r="H1930" s="6">
        <f t="shared" si="83"/>
        <v>-1.6186727508494259E-2</v>
      </c>
      <c r="I1930" s="17">
        <f>G1930/MAX(G$240:G1930)-1</f>
        <v>-0.18647316972835792</v>
      </c>
      <c r="N1930" s="20"/>
      <c r="O1930" s="20"/>
      <c r="S1930" s="192"/>
      <c r="Y1930" s="39"/>
      <c r="Z1930" s="39"/>
      <c r="AA1930" s="17"/>
      <c r="AC1930" s="142"/>
      <c r="AE1930" s="17"/>
      <c r="AG1930" s="66"/>
      <c r="AI1930" s="17"/>
      <c r="AK1930" s="18"/>
    </row>
    <row r="1931" spans="1:37" x14ac:dyDescent="0.25">
      <c r="A1931" s="180">
        <f>IF('##zz500##'!B1931&lt;&gt;"",'##zz500##'!B1931,"")</f>
        <v>41995</v>
      </c>
      <c r="B1931" s="192">
        <v>69284.08</v>
      </c>
      <c r="C1931" s="146">
        <f t="shared" si="84"/>
        <v>-7.5239048241035555E-2</v>
      </c>
      <c r="D1931" s="143">
        <f>IF('##zz500##'!K1931="","",IF('##zz500##'!K1931="yes",D1930,IF('##zz500##'!T1931&lt;&gt;0,D1930*(1+'##zz500##'!T1931),D1930*(1+C1931))))</f>
        <v>11.999097514946431</v>
      </c>
      <c r="E1931" s="6">
        <f t="shared" si="82"/>
        <v>-1.6376971213303504E-2</v>
      </c>
      <c r="F1931" s="17">
        <f>D1931/MAX(D$240:D1931)-1</f>
        <v>-0.15586119648903407</v>
      </c>
      <c r="G1931" s="66">
        <f>IF('##zz500##'!K1931="","",IF('##zz500##'!K1931="no",G1930*(1+E1931),IF('##zz500##'!T1931&lt;&gt;0,G1930*(1+'##zz500##'!T1931),G1930*(1+'##zz500##'!P1931))))</f>
        <v>45.00944582270894</v>
      </c>
      <c r="H1931" s="6">
        <f t="shared" si="83"/>
        <v>-1.6376971213303504E-2</v>
      </c>
      <c r="I1931" s="17">
        <f>G1931/MAX(G$240:G1931)-1</f>
        <v>-0.19979627520896659</v>
      </c>
      <c r="N1931" s="20"/>
      <c r="O1931" s="20"/>
      <c r="S1931" s="192"/>
      <c r="Y1931" s="39"/>
      <c r="Z1931" s="39"/>
      <c r="AA1931" s="17"/>
      <c r="AC1931" s="142"/>
      <c r="AE1931" s="17"/>
      <c r="AG1931" s="66"/>
      <c r="AI1931" s="17"/>
      <c r="AK1931" s="18"/>
    </row>
    <row r="1932" spans="1:37" x14ac:dyDescent="0.25">
      <c r="A1932" s="180">
        <f>IF('##zz500##'!B1932&lt;&gt;"",'##zz500##'!B1932,"")</f>
        <v>41996</v>
      </c>
      <c r="B1932" s="192">
        <v>69399.98</v>
      </c>
      <c r="C1932" s="146">
        <f t="shared" si="84"/>
        <v>1.6728229630817992E-3</v>
      </c>
      <c r="D1932" s="143">
        <f>IF('##zz500##'!K1932="","",IF('##zz500##'!K1932="yes",D1931,IF('##zz500##'!T1932&lt;&gt;0,D1931*(1+'##zz500##'!T1932),D1931*(1+C1932))))</f>
        <v>11.999097514946431</v>
      </c>
      <c r="E1932" s="6">
        <f t="shared" si="82"/>
        <v>0</v>
      </c>
      <c r="F1932" s="17">
        <f>D1932/MAX(D$240:D1932)-1</f>
        <v>-0.15586119648903407</v>
      </c>
      <c r="G1932" s="66">
        <f>IF('##zz500##'!K1932="","",IF('##zz500##'!K1932="no",G1931*(1+E1932),IF('##zz500##'!T1932&lt;&gt;0,G1931*(1+'##zz500##'!T1932),G1931*(1+'##zz500##'!P1932))))</f>
        <v>45.955302637480301</v>
      </c>
      <c r="H1932" s="6">
        <f t="shared" si="83"/>
        <v>2.1014629206879576E-2</v>
      </c>
      <c r="I1932" s="17">
        <f>G1932/MAX(G$240:G1932)-1</f>
        <v>-0.18298029064251919</v>
      </c>
      <c r="N1932" s="20"/>
      <c r="O1932" s="20"/>
      <c r="S1932" s="192"/>
      <c r="Y1932" s="39"/>
      <c r="Z1932" s="39"/>
      <c r="AA1932" s="17"/>
      <c r="AC1932" s="142"/>
      <c r="AE1932" s="17"/>
      <c r="AG1932" s="66"/>
      <c r="AI1932" s="17"/>
      <c r="AK1932" s="18"/>
    </row>
    <row r="1933" spans="1:37" x14ac:dyDescent="0.25">
      <c r="A1933" s="180">
        <f>IF('##zz500##'!B1933&lt;&gt;"",'##zz500##'!B1933,"")</f>
        <v>41997</v>
      </c>
      <c r="B1933" s="192">
        <v>71801.789999999994</v>
      </c>
      <c r="C1933" s="146">
        <f t="shared" si="84"/>
        <v>3.460822323003554E-2</v>
      </c>
      <c r="D1933" s="143">
        <f>IF('##zz500##'!K1933="","",IF('##zz500##'!K1933="yes",D1932,IF('##zz500##'!T1933&lt;&gt;0,D1932*(1+'##zz500##'!T1933),D1932*(1+C1933))))</f>
        <v>11.999097514946431</v>
      </c>
      <c r="E1933" s="6">
        <f t="shared" si="82"/>
        <v>0</v>
      </c>
      <c r="F1933" s="17">
        <f>D1933/MAX(D$240:D1933)-1</f>
        <v>-0.15586119648903407</v>
      </c>
      <c r="G1933" s="66">
        <f>IF('##zz500##'!K1933="","",IF('##zz500##'!K1933="no",G1932*(1+E1933),IF('##zz500##'!T1933&lt;&gt;0,G1932*(1+'##zz500##'!T1933),G1932*(1+'##zz500##'!P1933))))</f>
        <v>45.347932847771773</v>
      </c>
      <c r="H1933" s="6">
        <f t="shared" si="83"/>
        <v>-1.3216533345450476E-2</v>
      </c>
      <c r="I1933" s="17">
        <f>G1933/MAX(G$240:G1933)-1</f>
        <v>-0.19377845887513268</v>
      </c>
      <c r="N1933" s="20"/>
      <c r="O1933" s="20"/>
      <c r="S1933" s="192"/>
      <c r="Y1933" s="39"/>
      <c r="Z1933" s="39"/>
      <c r="AA1933" s="17"/>
      <c r="AC1933" s="142"/>
      <c r="AE1933" s="17"/>
      <c r="AG1933" s="66"/>
      <c r="AI1933" s="17"/>
      <c r="AK1933" s="18"/>
    </row>
    <row r="1934" spans="1:37" x14ac:dyDescent="0.25">
      <c r="A1934" s="180">
        <f>IF('##zz500##'!B1934&lt;&gt;"",'##zz500##'!B1934,"")</f>
        <v>41998</v>
      </c>
      <c r="B1934" s="192">
        <v>72289.429999999993</v>
      </c>
      <c r="C1934" s="146">
        <f t="shared" si="84"/>
        <v>6.7914741401293721E-3</v>
      </c>
      <c r="D1934" s="143">
        <f>IF('##zz500##'!K1934="","",IF('##zz500##'!K1934="yes",D1933,IF('##zz500##'!T1934&lt;&gt;0,D1933*(1+'##zz500##'!T1934),D1933*(1+C1934))))</f>
        <v>11.999097514946431</v>
      </c>
      <c r="E1934" s="6">
        <f t="shared" si="82"/>
        <v>0</v>
      </c>
      <c r="F1934" s="17">
        <f>D1934/MAX(D$240:D1934)-1</f>
        <v>-0.15586119648903407</v>
      </c>
      <c r="G1934" s="66">
        <f>IF('##zz500##'!K1934="","",IF('##zz500##'!K1934="no",G1933*(1+E1934),IF('##zz500##'!T1934&lt;&gt;0,G1933*(1+'##zz500##'!T1934),G1933*(1+'##zz500##'!P1934))))</f>
        <v>44.467251245264805</v>
      </c>
      <c r="H1934" s="6">
        <f t="shared" si="83"/>
        <v>-1.9420545705210457E-2</v>
      </c>
      <c r="I1934" s="17">
        <f>G1934/MAX(G$240:G1934)-1</f>
        <v>-0.20943572116307341</v>
      </c>
      <c r="N1934" s="20"/>
      <c r="O1934" s="20"/>
      <c r="S1934" s="192"/>
      <c r="Y1934" s="39"/>
      <c r="Z1934" s="39"/>
      <c r="AA1934" s="17"/>
      <c r="AC1934" s="142"/>
      <c r="AE1934" s="17"/>
      <c r="AG1934" s="66"/>
      <c r="AI1934" s="17"/>
      <c r="AK1934" s="18"/>
    </row>
    <row r="1935" spans="1:37" x14ac:dyDescent="0.25">
      <c r="A1935" s="180">
        <f>IF('##zz500##'!B1935&lt;&gt;"",'##zz500##'!B1935,"")</f>
        <v>41999</v>
      </c>
      <c r="B1935" s="192">
        <v>72241.98</v>
      </c>
      <c r="C1935" s="146">
        <f t="shared" si="84"/>
        <v>-6.5638918442156857E-4</v>
      </c>
      <c r="D1935" s="143">
        <f>IF('##zz500##'!K1935="","",IF('##zz500##'!K1935="yes",D1934,IF('##zz500##'!T1935&lt;&gt;0,D1934*(1+'##zz500##'!T1935),D1934*(1+C1935))))</f>
        <v>11.999097514946431</v>
      </c>
      <c r="E1935" s="6">
        <f t="shared" si="82"/>
        <v>0</v>
      </c>
      <c r="F1935" s="17">
        <f>D1935/MAX(D$240:D1935)-1</f>
        <v>-0.15586119648903407</v>
      </c>
      <c r="G1935" s="66">
        <f>IF('##zz500##'!K1935="","",IF('##zz500##'!K1935="no",G1934*(1+E1935),IF('##zz500##'!T1935&lt;&gt;0,G1934*(1+'##zz500##'!T1935),G1934*(1+'##zz500##'!P1935))))</f>
        <v>43.984926698892721</v>
      </c>
      <c r="H1935" s="6">
        <f t="shared" si="83"/>
        <v>-1.0846736257920764E-2</v>
      </c>
      <c r="I1935" s="17">
        <f>G1935/MAX(G$240:G1935)-1</f>
        <v>-0.21801076339055081</v>
      </c>
      <c r="N1935" s="20"/>
      <c r="O1935" s="20"/>
      <c r="S1935" s="192"/>
      <c r="Y1935" s="39"/>
      <c r="Z1935" s="39"/>
      <c r="AA1935" s="17"/>
      <c r="AC1935" s="142"/>
      <c r="AE1935" s="17"/>
      <c r="AG1935" s="66"/>
      <c r="AI1935" s="17"/>
      <c r="AK1935" s="18"/>
    </row>
    <row r="1936" spans="1:37" x14ac:dyDescent="0.25">
      <c r="A1936" s="180">
        <f>IF('##zz500##'!B1936&lt;&gt;"",'##zz500##'!B1936,"")</f>
        <v>42002</v>
      </c>
      <c r="B1936" s="192">
        <v>71506.94</v>
      </c>
      <c r="C1936" s="146">
        <f t="shared" si="84"/>
        <v>-1.0174693440019089E-2</v>
      </c>
      <c r="D1936" s="143">
        <f>IF('##zz500##'!K1936="","",IF('##zz500##'!K1936="yes",D1935,IF('##zz500##'!T1936&lt;&gt;0,D1935*(1+'##zz500##'!T1936),D1935*(1+C1936))))</f>
        <v>11.999097514946431</v>
      </c>
      <c r="E1936" s="6">
        <f t="shared" si="82"/>
        <v>0</v>
      </c>
      <c r="F1936" s="17">
        <f>D1936/MAX(D$240:D1936)-1</f>
        <v>-0.15586119648903407</v>
      </c>
      <c r="G1936" s="66">
        <f>IF('##zz500##'!K1936="","",IF('##zz500##'!K1936="no",G1935*(1+E1936),IF('##zz500##'!T1936&lt;&gt;0,G1935*(1+'##zz500##'!T1936),G1935*(1+'##zz500##'!P1936))))</f>
        <v>44.431966448658628</v>
      </c>
      <c r="H1936" s="6">
        <f t="shared" si="83"/>
        <v>1.0163476065930599E-2</v>
      </c>
      <c r="I1936" s="17">
        <f>G1936/MAX(G$240:G1936)-1</f>
        <v>-0.21006303450045538</v>
      </c>
      <c r="N1936" s="20"/>
      <c r="O1936" s="20"/>
      <c r="S1936" s="192"/>
      <c r="Y1936" s="39"/>
      <c r="Z1936" s="39"/>
      <c r="AA1936" s="17"/>
      <c r="AC1936" s="142"/>
      <c r="AE1936" s="17"/>
      <c r="AG1936" s="66"/>
      <c r="AI1936" s="17"/>
      <c r="AK1936" s="18"/>
    </row>
    <row r="1937" spans="1:41" x14ac:dyDescent="0.25">
      <c r="A1937" s="180">
        <f>IF('##zz500##'!B1937&lt;&gt;"",'##zz500##'!B1937,"")</f>
        <v>42003</v>
      </c>
      <c r="B1937" s="192">
        <v>70371.55</v>
      </c>
      <c r="C1937" s="146">
        <f t="shared" si="84"/>
        <v>-1.5878039250455944E-2</v>
      </c>
      <c r="D1937" s="143">
        <f>IF('##zz500##'!K1937="","",IF('##zz500##'!K1937="yes",D1936,IF('##zz500##'!T1937&lt;&gt;0,D1936*(1+'##zz500##'!T1937),D1936*(1+C1937))))</f>
        <v>11.999097514946431</v>
      </c>
      <c r="E1937" s="6">
        <f t="shared" si="82"/>
        <v>0</v>
      </c>
      <c r="F1937" s="17">
        <f>D1937/MAX(D$240:D1937)-1</f>
        <v>-0.15586119648903407</v>
      </c>
      <c r="G1937" s="66">
        <f>IF('##zz500##'!K1937="","",IF('##zz500##'!K1937="no",G1936*(1+E1937),IF('##zz500##'!T1937&lt;&gt;0,G1936*(1+'##zz500##'!T1937),G1936*(1+'##zz500##'!P1937))))</f>
        <v>45.19808892653041</v>
      </c>
      <c r="H1937" s="6">
        <f t="shared" si="83"/>
        <v>1.7242596695715484E-2</v>
      </c>
      <c r="I1937" s="17">
        <f>G1937/MAX(G$240:G1937)-1</f>
        <v>-0.19644246998930937</v>
      </c>
      <c r="N1937" s="20"/>
      <c r="O1937" s="20"/>
      <c r="S1937" s="192"/>
      <c r="Y1937" s="39"/>
      <c r="Z1937" s="39"/>
      <c r="AA1937" s="17"/>
      <c r="AC1937" s="142"/>
      <c r="AE1937" s="17"/>
      <c r="AG1937" s="66"/>
      <c r="AI1937" s="17"/>
      <c r="AK1937" s="18"/>
    </row>
    <row r="1938" spans="1:41" x14ac:dyDescent="0.25">
      <c r="A1938" s="180">
        <f>IF('##zz500##'!B1938&lt;&gt;"",'##zz500##'!B1938,"")</f>
        <v>42004</v>
      </c>
      <c r="B1938" s="192">
        <v>71868.06</v>
      </c>
      <c r="C1938" s="146">
        <f t="shared" si="84"/>
        <v>2.1265838254237668E-2</v>
      </c>
      <c r="D1938" s="143">
        <f>IF('##zz500##'!K1938="","",IF('##zz500##'!K1938="yes",D1937,IF('##zz500##'!T1938&lt;&gt;0,D1937*(1+'##zz500##'!T1938),D1937*(1+C1938))))</f>
        <v>11.999097514946431</v>
      </c>
      <c r="E1938" s="6">
        <f t="shared" si="82"/>
        <v>0</v>
      </c>
      <c r="F1938" s="17">
        <f>D1938/MAX(D$240:D1938)-1</f>
        <v>-0.15586119648903407</v>
      </c>
      <c r="G1938" s="66">
        <f>IF('##zz500##'!K1938="","",IF('##zz500##'!K1938="no",G1937*(1+E1938),IF('##zz500##'!T1938&lt;&gt;0,G1937*(1+'##zz500##'!T1938),G1937*(1+'##zz500##'!P1938))))</f>
        <v>44.789993174996219</v>
      </c>
      <c r="H1938" s="6">
        <f t="shared" si="83"/>
        <v>-9.0290488210142961E-3</v>
      </c>
      <c r="I1938" s="17">
        <f>G1938/MAX(G$240:G1938)-1</f>
        <v>-0.20369783015826959</v>
      </c>
      <c r="N1938" s="20"/>
      <c r="O1938" s="20"/>
      <c r="S1938" s="192"/>
      <c r="Y1938" s="39"/>
      <c r="Z1938" s="39"/>
      <c r="AA1938" s="17"/>
      <c r="AC1938" s="142"/>
      <c r="AE1938" s="17"/>
      <c r="AG1938" s="66"/>
      <c r="AI1938" s="17"/>
      <c r="AK1938" s="18"/>
    </row>
    <row r="1939" spans="1:41" x14ac:dyDescent="0.25">
      <c r="A1939" s="180">
        <f>IF('##zz500##'!B1939&lt;&gt;"",'##zz500##'!B1939,"")</f>
        <v>42009</v>
      </c>
      <c r="B1939" s="192">
        <v>72725.19</v>
      </c>
      <c r="C1939" s="146">
        <f t="shared" si="84"/>
        <v>1.1926438531943084E-2</v>
      </c>
      <c r="D1939" s="143">
        <f>IF('##zz500##'!K1939="","",IF('##zz500##'!K1939="yes",D1938,IF('##zz500##'!T1939&lt;&gt;0,D1938*(1+'##zz500##'!T1939),D1938*(1+C1939))))</f>
        <v>11.999097514946431</v>
      </c>
      <c r="E1939" s="6">
        <f t="shared" si="82"/>
        <v>0</v>
      </c>
      <c r="F1939" s="17">
        <f>D1939/MAX(D$240:D1939)-1</f>
        <v>-0.15586119648903407</v>
      </c>
      <c r="G1939" s="66">
        <f>IF('##zz500##'!K1939="","",IF('##zz500##'!K1939="no",G1938*(1+E1939),IF('##zz500##'!T1939&lt;&gt;0,G1938*(1+'##zz500##'!T1939),G1938*(1+'##zz500##'!P1939))))</f>
        <v>43.996444859910781</v>
      </c>
      <c r="H1939" s="6">
        <f t="shared" si="83"/>
        <v>-1.771708943971062E-2</v>
      </c>
      <c r="I1939" s="17">
        <f>G1939/MAX(G$240:G1939)-1</f>
        <v>-0.21780598692239117</v>
      </c>
      <c r="N1939" s="20"/>
      <c r="O1939" s="20"/>
      <c r="S1939" s="192"/>
      <c r="Y1939" s="39"/>
      <c r="Z1939" s="39"/>
      <c r="AA1939" s="17"/>
      <c r="AC1939" s="142"/>
      <c r="AE1939" s="17"/>
      <c r="AG1939" s="66"/>
      <c r="AI1939" s="17"/>
      <c r="AK1939" s="18"/>
    </row>
    <row r="1940" spans="1:41" x14ac:dyDescent="0.25">
      <c r="A1940" s="180">
        <f>IF('##zz500##'!B1940&lt;&gt;"",'##zz500##'!B1940,"")</f>
        <v>42010</v>
      </c>
      <c r="B1940" s="192">
        <v>74749.05</v>
      </c>
      <c r="C1940" s="146">
        <f t="shared" si="84"/>
        <v>2.7828871949320488E-2</v>
      </c>
      <c r="D1940" s="143">
        <f>IF('##zz500##'!K1940="","",IF('##zz500##'!K1940="yes",D1939,IF('##zz500##'!T1940&lt;&gt;0,D1939*(1+'##zz500##'!T1940),D1939*(1+C1940))))</f>
        <v>11.999097514946431</v>
      </c>
      <c r="E1940" s="6">
        <f t="shared" si="82"/>
        <v>0</v>
      </c>
      <c r="F1940" s="17">
        <f>D1940/MAX(D$240:D1940)-1</f>
        <v>-0.15586119648903407</v>
      </c>
      <c r="G1940" s="66">
        <f>IF('##zz500##'!K1940="","",IF('##zz500##'!K1940="no",G1939*(1+E1940),IF('##zz500##'!T1940&lt;&gt;0,G1939*(1+'##zz500##'!T1940),G1939*(1+'##zz500##'!P1940))))</f>
        <v>43.679852266556239</v>
      </c>
      <c r="H1940" s="6">
        <f t="shared" si="83"/>
        <v>-7.195867628909669E-3</v>
      </c>
      <c r="I1940" s="17">
        <f>G1940/MAX(G$240:G1940)-1</f>
        <v>-0.2234345515006233</v>
      </c>
      <c r="N1940" s="20"/>
      <c r="O1940" s="20"/>
      <c r="S1940" s="192"/>
      <c r="Y1940" s="39"/>
      <c r="Z1940" s="39"/>
      <c r="AA1940" s="17"/>
      <c r="AC1940" s="142"/>
      <c r="AE1940" s="17"/>
      <c r="AG1940" s="66"/>
      <c r="AI1940" s="17"/>
      <c r="AK1940" s="18"/>
    </row>
    <row r="1941" spans="1:41" x14ac:dyDescent="0.25">
      <c r="A1941" s="180">
        <f>IF('##zz500##'!B1941&lt;&gt;"",'##zz500##'!B1941,"")</f>
        <v>42011</v>
      </c>
      <c r="B1941" s="192">
        <v>75420.479999999996</v>
      </c>
      <c r="C1941" s="146">
        <f t="shared" si="84"/>
        <v>8.9824552954183012E-3</v>
      </c>
      <c r="D1941" s="143">
        <f>IF('##zz500##'!K1941="","",IF('##zz500##'!K1941="yes",D1940,IF('##zz500##'!T1941&lt;&gt;0,D1940*(1+'##zz500##'!T1941),D1940*(1+C1941))))</f>
        <v>11.954653705453488</v>
      </c>
      <c r="E1941" s="6">
        <f t="shared" si="82"/>
        <v>-3.7039293528186024E-3</v>
      </c>
      <c r="F1941" s="17">
        <f>D1941/MAX(D$240:D1941)-1</f>
        <v>-0.1589878269812115</v>
      </c>
      <c r="G1941" s="66">
        <f>IF('##zz500##'!K1941="","",IF('##zz500##'!K1941="no",G1940*(1+E1941),IF('##zz500##'!T1941&lt;&gt;0,G1940*(1+'##zz500##'!T1941),G1940*(1+'##zz500##'!P1941))))</f>
        <v>43.518065179619363</v>
      </c>
      <c r="H1941" s="6">
        <f t="shared" si="83"/>
        <v>-3.7039293528186024E-3</v>
      </c>
      <c r="I1941" s="17">
        <f>G1941/MAX(G$240:G1941)-1</f>
        <v>-0.22631089505970492</v>
      </c>
      <c r="N1941" s="20"/>
      <c r="O1941" s="20"/>
      <c r="S1941" s="192"/>
      <c r="Y1941" s="39"/>
      <c r="Z1941" s="39"/>
      <c r="AA1941" s="17"/>
      <c r="AC1941" s="142"/>
      <c r="AE1941" s="17"/>
      <c r="AG1941" s="66"/>
      <c r="AI1941" s="17"/>
      <c r="AK1941" s="18"/>
    </row>
    <row r="1942" spans="1:41" x14ac:dyDescent="0.25">
      <c r="A1942" s="180">
        <f>IF('##zz500##'!B1942&lt;&gt;"",'##zz500##'!B1942,"")</f>
        <v>42012</v>
      </c>
      <c r="B1942" s="192">
        <v>75707.429999999993</v>
      </c>
      <c r="C1942" s="146">
        <f t="shared" si="84"/>
        <v>3.8046695009099629E-3</v>
      </c>
      <c r="D1942" s="143">
        <f>IF('##zz500##'!K1942="","",IF('##zz500##'!K1942="yes",D1941,IF('##zz500##'!T1942&lt;&gt;0,D1941*(1+'##zz500##'!T1942),D1941*(1+C1942))))</f>
        <v>11.926082893224992</v>
      </c>
      <c r="E1942" s="6">
        <f t="shared" si="82"/>
        <v>-2.3899322332910922E-3</v>
      </c>
      <c r="F1942" s="17">
        <f>D1942/MAX(D$240:D1942)-1</f>
        <v>-0.16099778908209927</v>
      </c>
      <c r="G1942" s="66">
        <f>IF('##zz500##'!K1942="","",IF('##zz500##'!K1942="no",G1941*(1+E1942),IF('##zz500##'!T1942&lt;&gt;0,G1941*(1+'##zz500##'!T1942),G1941*(1+'##zz500##'!P1942))))</f>
        <v>43.414059952916126</v>
      </c>
      <c r="H1942" s="6">
        <f t="shared" si="83"/>
        <v>-2.3899322332910922E-3</v>
      </c>
      <c r="I1942" s="17">
        <f>G1942/MAX(G$240:G1942)-1</f>
        <v>-0.2281599595901479</v>
      </c>
      <c r="N1942" s="20"/>
      <c r="O1942" s="20"/>
      <c r="S1942" s="192"/>
      <c r="Y1942" s="39"/>
      <c r="Z1942" s="39"/>
      <c r="AA1942" s="17"/>
      <c r="AC1942" s="142"/>
      <c r="AE1942" s="17"/>
      <c r="AG1942" s="66"/>
      <c r="AI1942" s="17"/>
      <c r="AK1942" s="18"/>
    </row>
    <row r="1943" spans="1:41" x14ac:dyDescent="0.25">
      <c r="A1943" s="180">
        <f>IF('##zz500##'!B1943&lt;&gt;"",'##zz500##'!B1943,"")</f>
        <v>42013</v>
      </c>
      <c r="B1943" s="192">
        <v>74924.009999999995</v>
      </c>
      <c r="C1943" s="146">
        <f t="shared" si="84"/>
        <v>-1.0347993585305915E-2</v>
      </c>
      <c r="D1943" s="143">
        <f>IF('##zz500##'!K1943="","",IF('##zz500##'!K1943="yes",D1942,IF('##zz500##'!T1943&lt;&gt;0,D1942*(1+'##zz500##'!T1943),D1942*(1+C1943))))</f>
        <v>11.926082893224992</v>
      </c>
      <c r="E1943" s="6">
        <f t="shared" si="82"/>
        <v>0</v>
      </c>
      <c r="F1943" s="17">
        <f>D1943/MAX(D$240:D1943)-1</f>
        <v>-0.16099778908209927</v>
      </c>
      <c r="G1943" s="66">
        <f>IF('##zz500##'!K1943="","",IF('##zz500##'!K1943="no",G1942*(1+E1943),IF('##zz500##'!T1943&lt;&gt;0,G1942*(1+'##zz500##'!T1943),G1942*(1+'##zz500##'!P1943))))</f>
        <v>43.136508386788478</v>
      </c>
      <c r="H1943" s="6">
        <f t="shared" si="83"/>
        <v>-6.3931262459364646E-3</v>
      </c>
      <c r="I1943" s="17">
        <f>G1943/MAX(G$240:G1943)-1</f>
        <v>-0.23309443041015676</v>
      </c>
      <c r="N1943" s="20"/>
      <c r="O1943" s="20"/>
      <c r="S1943" s="192"/>
      <c r="Y1943" s="39"/>
      <c r="Z1943" s="39"/>
      <c r="AA1943" s="17"/>
      <c r="AC1943" s="142"/>
      <c r="AE1943" s="17"/>
      <c r="AG1943" s="66"/>
      <c r="AI1943" s="17"/>
      <c r="AK1943" s="18"/>
    </row>
    <row r="1944" spans="1:41" x14ac:dyDescent="0.25">
      <c r="A1944" s="180">
        <f>IF('##zz500##'!B1944&lt;&gt;"",'##zz500##'!B1944,"")</f>
        <v>42016</v>
      </c>
      <c r="B1944" s="192">
        <v>74131.56</v>
      </c>
      <c r="C1944" s="146">
        <f t="shared" si="84"/>
        <v>-1.0576716328984492E-2</v>
      </c>
      <c r="D1944" s="143">
        <f>IF('##zz500##'!K1944="","",IF('##zz500##'!K1944="yes",D1943,IF('##zz500##'!T1944&lt;&gt;0,D1943*(1+'##zz500##'!T1944),D1943*(1+C1944))))</f>
        <v>11.926082893224992</v>
      </c>
      <c r="E1944" s="6">
        <f t="shared" si="82"/>
        <v>0</v>
      </c>
      <c r="F1944" s="17">
        <f>D1944/MAX(D$240:D1944)-1</f>
        <v>-0.16099778908209927</v>
      </c>
      <c r="G1944" s="66">
        <f>IF('##zz500##'!K1944="","",IF('##zz500##'!K1944="no",G1943*(1+E1944),IF('##zz500##'!T1944&lt;&gt;0,G1943*(1+'##zz500##'!T1944),G1943*(1+'##zz500##'!P1944))))</f>
        <v>43.749273103845617</v>
      </c>
      <c r="H1944" s="6">
        <f t="shared" si="83"/>
        <v>1.4205246089060264E-2</v>
      </c>
      <c r="I1944" s="17">
        <f>G1944/MAX(G$240:G1944)-1</f>
        <v>-0.22220034806706213</v>
      </c>
      <c r="N1944" s="20"/>
      <c r="O1944" s="20"/>
      <c r="S1944" s="192"/>
      <c r="Y1944" s="39"/>
      <c r="Z1944" s="39"/>
      <c r="AA1944" s="17"/>
      <c r="AC1944" s="142"/>
      <c r="AE1944" s="17"/>
      <c r="AG1944" s="66"/>
      <c r="AI1944" s="17"/>
      <c r="AK1944" s="18"/>
    </row>
    <row r="1945" spans="1:41" x14ac:dyDescent="0.25">
      <c r="A1945" s="180">
        <f>IF('##zz500##'!B1945&lt;&gt;"",'##zz500##'!B1945,"")</f>
        <v>42017</v>
      </c>
      <c r="B1945" s="192">
        <v>75382.73</v>
      </c>
      <c r="C1945" s="146">
        <f t="shared" si="84"/>
        <v>1.68776968945481E-2</v>
      </c>
      <c r="D1945" s="143">
        <f>IF('##zz500##'!K1945="","",IF('##zz500##'!K1945="yes",D1944,IF('##zz500##'!T1945&lt;&gt;0,D1944*(1+'##zz500##'!T1945),D1944*(1+C1945))))</f>
        <v>11.926082893224992</v>
      </c>
      <c r="E1945" s="6">
        <f t="shared" si="82"/>
        <v>0</v>
      </c>
      <c r="F1945" s="17">
        <f>D1945/MAX(D$240:D1945)-1</f>
        <v>-0.16099778908209927</v>
      </c>
      <c r="G1945" s="66">
        <f>IF('##zz500##'!K1945="","",IF('##zz500##'!K1945="no",G1944*(1+E1945),IF('##zz500##'!T1945&lt;&gt;0,G1944*(1+'##zz500##'!T1945),G1944*(1+'##zz500##'!P1945))))</f>
        <v>43.15139662215492</v>
      </c>
      <c r="H1945" s="6">
        <f t="shared" si="83"/>
        <v>-1.3665975209954828E-2</v>
      </c>
      <c r="I1945" s="17">
        <f>G1945/MAX(G$240:G1945)-1</f>
        <v>-0.23282973882868918</v>
      </c>
      <c r="N1945" s="20"/>
      <c r="O1945" s="20"/>
      <c r="S1945" s="192"/>
      <c r="Y1945" s="39"/>
      <c r="Z1945" s="39"/>
      <c r="AA1945" s="17"/>
      <c r="AC1945" s="142"/>
      <c r="AE1945" s="17"/>
      <c r="AG1945" s="66"/>
      <c r="AI1945" s="17"/>
      <c r="AK1945" s="18"/>
    </row>
    <row r="1946" spans="1:41" x14ac:dyDescent="0.25">
      <c r="A1946" s="180">
        <f>IF('##zz500##'!B1946&lt;&gt;"",'##zz500##'!B1946,"")</f>
        <v>42018</v>
      </c>
      <c r="B1946" s="192">
        <v>75005.440000000002</v>
      </c>
      <c r="C1946" s="146">
        <f t="shared" si="84"/>
        <v>-5.0049925228231595E-3</v>
      </c>
      <c r="D1946" s="143">
        <f>IF('##zz500##'!K1946="","",IF('##zz500##'!K1946="yes",D1945,IF('##zz500##'!T1946&lt;&gt;0,D1945*(1+'##zz500##'!T1946),D1945*(1+C1946))))</f>
        <v>11.926082893224992</v>
      </c>
      <c r="E1946" s="6">
        <f t="shared" si="82"/>
        <v>0</v>
      </c>
      <c r="F1946" s="17">
        <f>D1946/MAX(D$240:D1946)-1</f>
        <v>-0.16099778908209927</v>
      </c>
      <c r="G1946" s="66">
        <f>IF('##zz500##'!K1946="","",IF('##zz500##'!K1946="no",G1945*(1+E1946),IF('##zz500##'!T1946&lt;&gt;0,G1945*(1+'##zz500##'!T1946),G1945*(1+'##zz500##'!P1946))))</f>
        <v>43.353801606374702</v>
      </c>
      <c r="H1946" s="6">
        <f t="shared" si="83"/>
        <v>4.6905778274592969E-3</v>
      </c>
      <c r="I1946" s="17">
        <f>G1946/MAX(G$240:G1946)-1</f>
        <v>-0.22923126701175289</v>
      </c>
      <c r="N1946" s="20"/>
      <c r="O1946" s="20"/>
      <c r="S1946" s="192"/>
      <c r="Y1946" s="39"/>
      <c r="Z1946" s="39"/>
      <c r="AA1946" s="17"/>
      <c r="AC1946" s="142"/>
      <c r="AE1946" s="17"/>
      <c r="AG1946" s="66"/>
      <c r="AI1946" s="17"/>
      <c r="AK1946" s="18"/>
    </row>
    <row r="1947" spans="1:41" x14ac:dyDescent="0.25">
      <c r="A1947" s="180">
        <f>IF('##zz500##'!B1947&lt;&gt;"",'##zz500##'!B1947,"")</f>
        <v>42019</v>
      </c>
      <c r="B1947" s="192">
        <v>75126.13</v>
      </c>
      <c r="C1947" s="146">
        <f t="shared" si="84"/>
        <v>1.6090832878254968E-3</v>
      </c>
      <c r="D1947" s="143">
        <f>IF('##zz500##'!K1947="","",IF('##zz500##'!K1947="yes",D1946,IF('##zz500##'!T1947&lt;&gt;0,D1946*(1+'##zz500##'!T1947),D1946*(1+C1947))))</f>
        <v>11.926082893224992</v>
      </c>
      <c r="E1947" s="6">
        <f t="shared" si="82"/>
        <v>0</v>
      </c>
      <c r="F1947" s="17">
        <f>D1947/MAX(D$240:D1947)-1</f>
        <v>-0.16099778908209927</v>
      </c>
      <c r="G1947" s="66">
        <f>IF('##zz500##'!K1947="","",IF('##zz500##'!K1947="no",G1946*(1+E1947),IF('##zz500##'!T1947&lt;&gt;0,G1946*(1+'##zz500##'!T1947),G1946*(1+'##zz500##'!P1947))))</f>
        <v>42.817115921558006</v>
      </c>
      <c r="H1947" s="6">
        <f t="shared" si="83"/>
        <v>-1.2379207011405047E-2</v>
      </c>
      <c r="I1947" s="17">
        <f>G1947/MAX(G$240:G1947)-1</f>
        <v>-0.2387727727153327</v>
      </c>
      <c r="N1947" s="20"/>
      <c r="O1947" s="20"/>
      <c r="S1947" s="192"/>
      <c r="Y1947" s="39"/>
      <c r="Z1947" s="39"/>
      <c r="AA1947" s="17"/>
      <c r="AC1947" s="142"/>
      <c r="AE1947" s="17"/>
      <c r="AG1947" s="66"/>
      <c r="AI1947" s="17"/>
      <c r="AK1947" s="18"/>
    </row>
    <row r="1948" spans="1:41" x14ac:dyDescent="0.25">
      <c r="A1948" s="180">
        <f>IF('##zz500##'!B1948&lt;&gt;"",'##zz500##'!B1948,"")</f>
        <v>42020</v>
      </c>
      <c r="B1948" s="192">
        <v>75985.84</v>
      </c>
      <c r="C1948" s="146">
        <f t="shared" si="84"/>
        <v>1.144355499211791E-2</v>
      </c>
      <c r="D1948" s="143">
        <f>IF('##zz500##'!K1948="","",IF('##zz500##'!K1948="yes",D1947,IF('##zz500##'!T1948&lt;&gt;0,D1947*(1+'##zz500##'!T1948),D1947*(1+C1948))))</f>
        <v>12.06255967865417</v>
      </c>
      <c r="E1948" s="6">
        <f t="shared" si="82"/>
        <v>1.144355499211791E-2</v>
      </c>
      <c r="F1948" s="17">
        <f>D1948/MAX(D$240:D1948)-1</f>
        <v>-0.15139662114295172</v>
      </c>
      <c r="G1948" s="66">
        <f>IF('##zz500##'!K1948="","",IF('##zz500##'!K1948="no",G1947*(1+E1948),IF('##zz500##'!T1948&lt;&gt;0,G1947*(1+'##zz500##'!T1948),G1947*(1+'##zz500##'!P1948))))</f>
        <v>43.307095942210239</v>
      </c>
      <c r="H1948" s="6">
        <f t="shared" si="83"/>
        <v>1.144355499211791E-2</v>
      </c>
      <c r="I1948" s="17">
        <f>G1948/MAX(G$240:G1948)-1</f>
        <v>-0.23006162707840327</v>
      </c>
      <c r="N1948" s="20"/>
      <c r="O1948" s="20"/>
      <c r="S1948" s="192"/>
      <c r="Y1948" s="39"/>
      <c r="Z1948" s="39"/>
      <c r="AA1948" s="17"/>
      <c r="AC1948" s="142"/>
      <c r="AE1948" s="17"/>
      <c r="AF1948" s="14"/>
      <c r="AG1948" s="66"/>
      <c r="AI1948" s="17"/>
      <c r="AJ1948" s="14"/>
      <c r="AK1948" s="18"/>
    </row>
    <row r="1949" spans="1:41" s="80" customFormat="1" x14ac:dyDescent="0.25">
      <c r="A1949" s="180">
        <f>IF('##zz500##'!B1949&lt;&gt;"",'##zz500##'!B1949,"")</f>
        <v>42023</v>
      </c>
      <c r="B1949" s="192">
        <v>74810.009999999995</v>
      </c>
      <c r="C1949" s="146">
        <f t="shared" si="84"/>
        <v>-1.5474330480521159E-2</v>
      </c>
      <c r="D1949" s="143">
        <f>IF('##zz500##'!K1949="","",IF('##zz500##'!K1949="yes",D1948,IF('##zz500##'!T1949&lt;&gt;0,D1948*(1+'##zz500##'!T1949),D1948*(1+C1949))))</f>
        <v>11.884347667989278</v>
      </c>
      <c r="E1949" s="6">
        <f t="shared" si="82"/>
        <v>-1.4773979604034926E-2</v>
      </c>
      <c r="F1949" s="79">
        <f>D1949/MAX(D$240:D1949)-1</f>
        <v>-0.16393387015410088</v>
      </c>
      <c r="G1949" s="66">
        <f>IF('##zz500##'!K1949="","",IF('##zz500##'!K1949="no",G1948*(1+E1949),IF('##zz500##'!T1949&lt;&gt;0,G1948*(1+'##zz500##'!T1949),G1948*(1+'##zz500##'!P1949))))</f>
        <v>42.667277790050044</v>
      </c>
      <c r="H1949" s="6">
        <f t="shared" si="83"/>
        <v>-1.4773979604034926E-2</v>
      </c>
      <c r="I1949" s="79">
        <f>G1949/MAX(G$240:G1949)-1</f>
        <v>-0.24143668089631076</v>
      </c>
      <c r="J1949" s="23"/>
      <c r="K1949" s="23"/>
      <c r="L1949" s="23"/>
      <c r="M1949" s="23"/>
      <c r="N1949" s="83"/>
      <c r="O1949" s="83"/>
      <c r="P1949" s="112"/>
      <c r="Q1949" s="84"/>
      <c r="R1949" s="17"/>
      <c r="S1949" s="192"/>
      <c r="T1949" s="81"/>
      <c r="U1949" s="81"/>
      <c r="V1949" s="146"/>
      <c r="W1949" s="146"/>
      <c r="X1949" s="118"/>
      <c r="Y1949" s="119"/>
      <c r="Z1949" s="119"/>
      <c r="AA1949" s="17"/>
      <c r="AB1949" s="6"/>
      <c r="AC1949" s="142"/>
      <c r="AD1949" s="6"/>
      <c r="AE1949" s="79"/>
      <c r="AF1949" s="79"/>
      <c r="AG1949" s="66"/>
      <c r="AH1949" s="6"/>
      <c r="AI1949" s="79"/>
      <c r="AJ1949" s="79"/>
      <c r="AK1949" s="81"/>
      <c r="AL1949" s="79"/>
      <c r="AM1949" s="78"/>
      <c r="AN1949" s="78"/>
      <c r="AO1949" s="78"/>
    </row>
    <row r="1950" spans="1:41" x14ac:dyDescent="0.25">
      <c r="A1950" s="180">
        <f>IF('##zz500##'!B1950&lt;&gt;"",'##zz500##'!B1950,"")</f>
        <v>42024</v>
      </c>
      <c r="B1950" s="192">
        <v>77082.67</v>
      </c>
      <c r="C1950" s="146">
        <f t="shared" si="84"/>
        <v>3.0379089643217672E-2</v>
      </c>
      <c r="D1950" s="143">
        <f>IF('##zz500##'!K1950="","",IF('##zz500##'!K1950="yes",D1949,IF('##zz500##'!T1950&lt;&gt;0,D1949*(1+'##zz500##'!T1950),D1949*(1+C1950))))</f>
        <v>11.884347667989278</v>
      </c>
      <c r="E1950" s="6">
        <f t="shared" si="82"/>
        <v>0</v>
      </c>
      <c r="F1950" s="17">
        <f>D1950/MAX(D$240:D1950)-1</f>
        <v>-0.16393387015410088</v>
      </c>
      <c r="G1950" s="66">
        <f>IF('##zz500##'!K1950="","",IF('##zz500##'!K1950="no",G1949*(1+E1950),IF('##zz500##'!T1950&lt;&gt;0,G1949*(1+'##zz500##'!T1950),G1949*(1+'##zz500##'!P1950))))</f>
        <v>41.505623999003689</v>
      </c>
      <c r="H1950" s="6">
        <f t="shared" si="83"/>
        <v>-2.7225870765939741E-2</v>
      </c>
      <c r="I1950" s="17">
        <f>G1950/MAX(G$240:G1950)-1</f>
        <v>-0.26208922779001009</v>
      </c>
      <c r="N1950" s="20"/>
      <c r="O1950" s="20"/>
      <c r="S1950" s="192"/>
      <c r="Y1950" s="39"/>
      <c r="Z1950" s="39"/>
      <c r="AA1950" s="17"/>
      <c r="AC1950" s="142"/>
      <c r="AE1950" s="17"/>
      <c r="AG1950" s="66"/>
      <c r="AI1950" s="17"/>
      <c r="AK1950" s="18"/>
    </row>
    <row r="1951" spans="1:41" x14ac:dyDescent="0.25">
      <c r="A1951" s="180">
        <f>IF('##zz500##'!B1951&lt;&gt;"",'##zz500##'!B1951,"")</f>
        <v>42025</v>
      </c>
      <c r="B1951" s="192">
        <v>79233.320000000007</v>
      </c>
      <c r="C1951" s="146">
        <f t="shared" si="84"/>
        <v>2.7900564419992335E-2</v>
      </c>
      <c r="D1951" s="143">
        <f>IF('##zz500##'!K1951="","",IF('##zz500##'!K1951="yes",D1950,IF('##zz500##'!T1951&lt;&gt;0,D1950*(1+'##zz500##'!T1951),D1950*(1+C1951))))</f>
        <v>12.215927675689599</v>
      </c>
      <c r="E1951" s="6">
        <f t="shared" si="82"/>
        <v>2.7900564419992335E-2</v>
      </c>
      <c r="F1951" s="17">
        <f>D1951/MAX(D$240:D1951)-1</f>
        <v>-0.14060715323896167</v>
      </c>
      <c r="G1951" s="66">
        <f>IF('##zz500##'!K1951="","",IF('##zz500##'!K1951="no",G1950*(1+E1951),IF('##zz500##'!T1951&lt;&gt;0,G1950*(1+'##zz500##'!T1951),G1950*(1+'##zz500##'!P1951))))</f>
        <v>42.663654335179871</v>
      </c>
      <c r="H1951" s="6">
        <f t="shared" si="83"/>
        <v>2.7900564419992335E-2</v>
      </c>
      <c r="I1951" s="17">
        <f>G1951/MAX(G$240:G1951)-1</f>
        <v>-0.24150110075375897</v>
      </c>
      <c r="N1951" s="20"/>
      <c r="O1951" s="20"/>
      <c r="S1951" s="192"/>
      <c r="Y1951" s="39"/>
      <c r="Z1951" s="39"/>
      <c r="AA1951" s="17"/>
      <c r="AC1951" s="142"/>
      <c r="AE1951" s="17"/>
      <c r="AG1951" s="66"/>
      <c r="AI1951" s="17"/>
      <c r="AK1951" s="18"/>
    </row>
    <row r="1952" spans="1:41" x14ac:dyDescent="0.25">
      <c r="A1952" s="180">
        <f>IF('##zz500##'!B1952&lt;&gt;"",'##zz500##'!B1952,"")</f>
        <v>42026</v>
      </c>
      <c r="B1952" s="192">
        <v>81009.86</v>
      </c>
      <c r="C1952" s="146">
        <f t="shared" si="84"/>
        <v>2.2421627668763433E-2</v>
      </c>
      <c r="D1952" s="143">
        <f>IF('##zz500##'!K1952="","",IF('##zz500##'!K1952="yes",D1951,IF('##zz500##'!T1952&lt;&gt;0,D1951*(1+'##zz500##'!T1952),D1951*(1+C1952))))</f>
        <v>12.489828657662454</v>
      </c>
      <c r="E1952" s="6">
        <f t="shared" si="82"/>
        <v>2.2421627668763433E-2</v>
      </c>
      <c r="F1952" s="17">
        <f>D1952/MAX(D$240:D1952)-1</f>
        <v>-0.12133816680768705</v>
      </c>
      <c r="G1952" s="66">
        <f>IF('##zz500##'!K1952="","",IF('##zz500##'!K1952="no",G1951*(1+E1952),IF('##zz500##'!T1952&lt;&gt;0,G1951*(1+'##zz500##'!T1952),G1951*(1+'##zz500##'!P1952))))</f>
        <v>43.6202429076721</v>
      </c>
      <c r="H1952" s="6">
        <f t="shared" si="83"/>
        <v>2.2421627668763433E-2</v>
      </c>
      <c r="I1952" s="17">
        <f>G1952/MAX(G$240:G1952)-1</f>
        <v>-0.22449432084769283</v>
      </c>
      <c r="N1952" s="20"/>
      <c r="O1952" s="20"/>
      <c r="S1952" s="192"/>
      <c r="Y1952" s="39"/>
      <c r="Z1952" s="39"/>
      <c r="AA1952" s="17"/>
      <c r="AC1952" s="142"/>
      <c r="AE1952" s="17"/>
      <c r="AG1952" s="66"/>
      <c r="AI1952" s="17"/>
      <c r="AK1952" s="18"/>
    </row>
    <row r="1953" spans="1:37" x14ac:dyDescent="0.25">
      <c r="A1953" s="180">
        <f>IF('##zz500##'!B1953&lt;&gt;"",'##zz500##'!B1953,"")</f>
        <v>42027</v>
      </c>
      <c r="B1953" s="192">
        <v>80699.28</v>
      </c>
      <c r="C1953" s="146">
        <f t="shared" si="84"/>
        <v>-3.8338542987236268E-3</v>
      </c>
      <c r="D1953" s="143">
        <f>IF('##zz500##'!K1953="","",IF('##zz500##'!K1953="yes",D1952,IF('##zz500##'!T1953&lt;&gt;0,D1952*(1+'##zz500##'!T1953),D1952*(1+C1953))))</f>
        <v>12.441944474372953</v>
      </c>
      <c r="E1953" s="6">
        <f t="shared" si="82"/>
        <v>-3.8338542987236268E-3</v>
      </c>
      <c r="F1953" s="17">
        <f>D1953/MAX(D$240:D1953)-1</f>
        <v>-0.12470682825399582</v>
      </c>
      <c r="G1953" s="66">
        <f>IF('##zz500##'!K1953="","",IF('##zz500##'!K1953="no",G1952*(1+E1953),IF('##zz500##'!T1953&lt;&gt;0,G1952*(1+'##zz500##'!T1953),G1952*(1+'##zz500##'!P1953))))</f>
        <v>43.453009251889149</v>
      </c>
      <c r="H1953" s="6">
        <f t="shared" si="83"/>
        <v>-3.8338542987237378E-3</v>
      </c>
      <c r="I1953" s="17">
        <f>G1953/MAX(G$240:G1953)-1</f>
        <v>-0.22746749662939558</v>
      </c>
      <c r="N1953" s="20"/>
      <c r="O1953" s="20"/>
      <c r="S1953" s="192"/>
      <c r="Y1953" s="39"/>
      <c r="Z1953" s="39"/>
      <c r="AA1953" s="17"/>
      <c r="AC1953" s="142"/>
      <c r="AE1953" s="17"/>
      <c r="AG1953" s="66"/>
      <c r="AI1953" s="17"/>
      <c r="AK1953" s="18"/>
    </row>
    <row r="1954" spans="1:37" x14ac:dyDescent="0.25">
      <c r="A1954" s="180">
        <f>IF('##zz500##'!B1954&lt;&gt;"",'##zz500##'!B1954,"")</f>
        <v>42030</v>
      </c>
      <c r="B1954" s="192">
        <v>81560.509999999995</v>
      </c>
      <c r="C1954" s="146">
        <f t="shared" si="84"/>
        <v>1.0672090259045586E-2</v>
      </c>
      <c r="D1954" s="143">
        <f>IF('##zz500##'!K1954="","",IF('##zz500##'!K1954="yes",D1953,IF('##zz500##'!T1954&lt;&gt;0,D1953*(1+'##zz500##'!T1954),D1953*(1+C1954))))</f>
        <v>12.574726028801495</v>
      </c>
      <c r="E1954" s="6">
        <f t="shared" si="82"/>
        <v>1.0672090259045586E-2</v>
      </c>
      <c r="F1954" s="17">
        <f>D1954/MAX(D$240:D1954)-1</f>
        <v>-0.11536562052199617</v>
      </c>
      <c r="G1954" s="66">
        <f>IF('##zz500##'!K1954="","",IF('##zz500##'!K1954="no",G1953*(1+E1954),IF('##zz500##'!T1954&lt;&gt;0,G1953*(1+'##zz500##'!T1954),G1953*(1+'##zz500##'!P1954))))</f>
        <v>43.916743688652453</v>
      </c>
      <c r="H1954" s="6">
        <f t="shared" si="83"/>
        <v>1.0672090259045586E-2</v>
      </c>
      <c r="I1954" s="17">
        <f>G1954/MAX(G$240:G1954)-1</f>
        <v>-0.21922296002537811</v>
      </c>
      <c r="N1954" s="20"/>
      <c r="O1954" s="20"/>
      <c r="S1954" s="192"/>
      <c r="Y1954" s="39"/>
      <c r="Z1954" s="39"/>
      <c r="AA1954" s="17"/>
      <c r="AC1954" s="142"/>
      <c r="AE1954" s="17"/>
      <c r="AG1954" s="66"/>
      <c r="AI1954" s="17"/>
      <c r="AK1954" s="18"/>
    </row>
    <row r="1955" spans="1:37" x14ac:dyDescent="0.25">
      <c r="A1955" s="180">
        <f>IF('##zz500##'!B1955&lt;&gt;"",'##zz500##'!B1955,"")</f>
        <v>42031</v>
      </c>
      <c r="B1955" s="192">
        <v>82323.41</v>
      </c>
      <c r="C1955" s="146">
        <f t="shared" si="84"/>
        <v>9.3537914365666719E-3</v>
      </c>
      <c r="D1955" s="143">
        <f>IF('##zz500##'!K1955="","",IF('##zz500##'!K1955="yes",D1954,IF('##zz500##'!T1955&lt;&gt;0,D1954*(1+'##zz500##'!T1955),D1954*(1+C1955))))</f>
        <v>12.69234739344687</v>
      </c>
      <c r="E1955" s="6">
        <f t="shared" si="82"/>
        <v>9.3537914365666719E-3</v>
      </c>
      <c r="F1955" s="17">
        <f>D1955/MAX(D$240:D1955)-1</f>
        <v>-0.10709093503874234</v>
      </c>
      <c r="G1955" s="66">
        <f>IF('##zz500##'!K1955="","",IF('##zz500##'!K1955="no",G1954*(1+E1955),IF('##zz500##'!T1955&lt;&gt;0,G1954*(1+'##zz500##'!T1955),G1954*(1+'##zz500##'!P1955))))</f>
        <v>44.327531749689264</v>
      </c>
      <c r="H1955" s="6">
        <f t="shared" si="83"/>
        <v>9.3537914365666719E-3</v>
      </c>
      <c r="I1955" s="17">
        <f>G1955/MAX(G$240:G1955)-1</f>
        <v>-0.21191973443499557</v>
      </c>
      <c r="N1955" s="20"/>
      <c r="O1955" s="20"/>
      <c r="S1955" s="192"/>
      <c r="Y1955" s="39"/>
      <c r="Z1955" s="39"/>
      <c r="AA1955" s="17"/>
      <c r="AC1955" s="142"/>
      <c r="AE1955" s="17"/>
      <c r="AG1955" s="66"/>
      <c r="AI1955" s="17"/>
      <c r="AK1955" s="18"/>
    </row>
    <row r="1956" spans="1:37" x14ac:dyDescent="0.25">
      <c r="A1956" s="180">
        <f>IF('##zz500##'!B1956&lt;&gt;"",'##zz500##'!B1956,"")</f>
        <v>42032</v>
      </c>
      <c r="B1956" s="192">
        <v>83168.789999999994</v>
      </c>
      <c r="C1956" s="146">
        <f t="shared" si="84"/>
        <v>1.0269010965410663E-2</v>
      </c>
      <c r="D1956" s="143">
        <f>IF('##zz500##'!K1956="","",IF('##zz500##'!K1956="yes",D1955,IF('##zz500##'!T1956&lt;&gt;0,D1955*(1+'##zz500##'!T1956),D1955*(1+C1956))))</f>
        <v>12.822685248006977</v>
      </c>
      <c r="E1956" s="6">
        <f t="shared" si="82"/>
        <v>1.0269010965410663E-2</v>
      </c>
      <c r="F1956" s="17">
        <f>D1956/MAX(D$240:D1956)-1</f>
        <v>-9.7921642059540681E-2</v>
      </c>
      <c r="G1956" s="66">
        <f>IF('##zz500##'!K1956="","",IF('##zz500##'!K1956="no",G1955*(1+E1956),IF('##zz500##'!T1956&lt;&gt;0,G1955*(1+'##zz500##'!T1956),G1955*(1+'##zz500##'!P1956))))</f>
        <v>44.78273165929641</v>
      </c>
      <c r="H1956" s="6">
        <f t="shared" si="83"/>
        <v>1.0269010965410663E-2</v>
      </c>
      <c r="I1956" s="17">
        <f>G1956/MAX(G$240:G1956)-1</f>
        <v>-0.20382692954628479</v>
      </c>
      <c r="N1956" s="20"/>
      <c r="O1956" s="20"/>
      <c r="S1956" s="192"/>
      <c r="Y1956" s="39"/>
      <c r="Z1956" s="39"/>
      <c r="AA1956" s="17"/>
      <c r="AC1956" s="142"/>
      <c r="AE1956" s="17"/>
      <c r="AG1956" s="66"/>
      <c r="AI1956" s="17"/>
      <c r="AK1956" s="18"/>
    </row>
    <row r="1957" spans="1:37" x14ac:dyDescent="0.25">
      <c r="A1957" s="180">
        <f>IF('##zz500##'!B1957&lt;&gt;"",'##zz500##'!B1957,"")</f>
        <v>42033</v>
      </c>
      <c r="B1957" s="192">
        <v>83261.41</v>
      </c>
      <c r="C1957" s="146">
        <f t="shared" si="84"/>
        <v>1.1136389022854409E-3</v>
      </c>
      <c r="D1957" s="143">
        <f>IF('##zz500##'!K1957="","",IF('##zz500##'!K1957="yes",D1956,IF('##zz500##'!T1957&lt;&gt;0,D1956*(1+'##zz500##'!T1957),D1956*(1+C1957))))</f>
        <v>12.836965089130919</v>
      </c>
      <c r="E1957" s="6">
        <f t="shared" si="82"/>
        <v>1.1136389022854409E-3</v>
      </c>
      <c r="F1957" s="17">
        <f>D1957/MAX(D$240:D1957)-1</f>
        <v>-9.6917052507228374E-2</v>
      </c>
      <c r="G1957" s="66">
        <f>IF('##zz500##'!K1957="","",IF('##zz500##'!K1957="no",G1956*(1+E1957),IF('##zz500##'!T1957&lt;&gt;0,G1956*(1+'##zz500##'!T1957),G1956*(1+'##zz500##'!P1957))))</f>
        <v>44.832603451422813</v>
      </c>
      <c r="H1957" s="6">
        <f t="shared" si="83"/>
        <v>1.1136389022854409E-3</v>
      </c>
      <c r="I1957" s="17">
        <f>G1957/MAX(G$240:G1957)-1</f>
        <v>-0.20294028024207555</v>
      </c>
      <c r="N1957" s="20"/>
      <c r="O1957" s="20"/>
      <c r="S1957" s="192"/>
      <c r="Y1957" s="39"/>
      <c r="Z1957" s="39"/>
      <c r="AA1957" s="17"/>
      <c r="AC1957" s="142"/>
      <c r="AE1957" s="17"/>
      <c r="AG1957" s="66"/>
      <c r="AI1957" s="17"/>
      <c r="AK1957" s="18"/>
    </row>
    <row r="1958" spans="1:37" x14ac:dyDescent="0.25">
      <c r="A1958" s="180">
        <f>IF('##zz500##'!B1958&lt;&gt;"",'##zz500##'!B1958,"")</f>
        <v>42034</v>
      </c>
      <c r="B1958" s="192">
        <v>82418.14</v>
      </c>
      <c r="C1958" s="146">
        <f t="shared" si="84"/>
        <v>-1.0127981258064245E-2</v>
      </c>
      <c r="D1958" s="143">
        <f>IF('##zz500##'!K1958="","",IF('##zz500##'!K1958="yes",D1957,IF('##zz500##'!T1958&lt;&gt;0,D1957*(1+'##zz500##'!T1958),D1957*(1+C1958))))</f>
        <v>12.706952547297776</v>
      </c>
      <c r="E1958" s="6">
        <f t="shared" si="82"/>
        <v>-1.0127981258064245E-2</v>
      </c>
      <c r="F1958" s="17">
        <f>D1958/MAX(D$240:D1958)-1</f>
        <v>-0.10606345967391251</v>
      </c>
      <c r="G1958" s="66">
        <f>IF('##zz500##'!K1958="","",IF('##zz500##'!K1958="no",G1957*(1+E1958),IF('##zz500##'!T1958&lt;&gt;0,G1957*(1+'##zz500##'!T1958),G1957*(1+'##zz500##'!P1958))))</f>
        <v>44.378539683916578</v>
      </c>
      <c r="H1958" s="6">
        <f t="shared" si="83"/>
        <v>-1.0127981258064245E-2</v>
      </c>
      <c r="I1958" s="17">
        <f>G1958/MAX(G$240:G1958)-1</f>
        <v>-0.21101288614534164</v>
      </c>
      <c r="N1958" s="20"/>
      <c r="O1958" s="20"/>
      <c r="S1958" s="192"/>
      <c r="Y1958" s="39"/>
      <c r="Z1958" s="39"/>
      <c r="AA1958" s="17"/>
      <c r="AC1958" s="142"/>
      <c r="AE1958" s="17"/>
      <c r="AG1958" s="66"/>
      <c r="AI1958" s="17"/>
      <c r="AK1958" s="18"/>
    </row>
    <row r="1959" spans="1:37" x14ac:dyDescent="0.25">
      <c r="A1959" s="180">
        <f>IF('##zz500##'!B1959&lt;&gt;"",'##zz500##'!B1959,"")</f>
        <v>42037</v>
      </c>
      <c r="B1959" s="192">
        <v>81732.149999999994</v>
      </c>
      <c r="C1959" s="146">
        <f t="shared" si="84"/>
        <v>-8.323289023508762E-3</v>
      </c>
      <c r="D1959" s="143">
        <f>IF('##zz500##'!K1959="","",IF('##zz500##'!K1959="yes",D1958,IF('##zz500##'!T1959&lt;&gt;0,D1958*(1+'##zz500##'!T1959),D1958*(1+C1959))))</f>
        <v>12.609462975812876</v>
      </c>
      <c r="E1959" s="6">
        <f t="shared" si="82"/>
        <v>-7.6721441370009025E-3</v>
      </c>
      <c r="F1959" s="17">
        <f>D1959/MAX(D$240:D1959)-1</f>
        <v>-0.11292186966062623</v>
      </c>
      <c r="G1959" s="66">
        <f>IF('##zz500##'!K1959="","",IF('##zz500##'!K1959="no",G1958*(1+E1959),IF('##zz500##'!T1959&lt;&gt;0,G1958*(1+'##zz500##'!T1959),G1958*(1+'##zz500##'!P1959))))</f>
        <v>44.038061130871959</v>
      </c>
      <c r="H1959" s="6">
        <f t="shared" si="83"/>
        <v>-7.6721441370007915E-3</v>
      </c>
      <c r="I1959" s="17">
        <f>G1959/MAX(G$240:G1959)-1</f>
        <v>-0.21706610900507084</v>
      </c>
      <c r="N1959" s="20"/>
      <c r="O1959" s="20"/>
      <c r="S1959" s="192"/>
      <c r="Y1959" s="39"/>
      <c r="Z1959" s="39"/>
      <c r="AA1959" s="17"/>
      <c r="AC1959" s="142"/>
      <c r="AE1959" s="17"/>
      <c r="AG1959" s="66"/>
      <c r="AI1959" s="17"/>
      <c r="AK1959" s="18"/>
    </row>
    <row r="1960" spans="1:37" x14ac:dyDescent="0.25">
      <c r="A1960" s="180">
        <f>IF('##zz500##'!B1960&lt;&gt;"",'##zz500##'!B1960,"")</f>
        <v>42038</v>
      </c>
      <c r="B1960" s="192">
        <v>83015.73</v>
      </c>
      <c r="C1960" s="146">
        <f t="shared" si="84"/>
        <v>1.57047135062518E-2</v>
      </c>
      <c r="D1960" s="143">
        <f>IF('##zz500##'!K1960="","",IF('##zz500##'!K1960="yes",D1959,IF('##zz500##'!T1960&lt;&gt;0,D1959*(1+'##zz500##'!T1960),D1959*(1+C1960))))</f>
        <v>12.807490979315707</v>
      </c>
      <c r="E1960" s="6">
        <f t="shared" si="82"/>
        <v>1.57047135062518E-2</v>
      </c>
      <c r="F1960" s="17">
        <f>D1960/MAX(D$240:D1960)-1</f>
        <v>-9.8990561765984864E-2</v>
      </c>
      <c r="G1960" s="66">
        <f>IF('##zz500##'!K1960="","",IF('##zz500##'!K1960="no",G1959*(1+E1960),IF('##zz500##'!T1960&lt;&gt;0,G1959*(1+'##zz500##'!T1960),G1959*(1+'##zz500##'!P1960))))</f>
        <v>44.729666264303106</v>
      </c>
      <c r="H1960" s="6">
        <f t="shared" si="83"/>
        <v>1.57047135062518E-2</v>
      </c>
      <c r="I1960" s="17">
        <f>G1960/MAX(G$240:G1960)-1</f>
        <v>-0.20477035655266063</v>
      </c>
      <c r="N1960" s="20"/>
      <c r="O1960" s="20"/>
      <c r="S1960" s="192"/>
      <c r="Y1960" s="39"/>
      <c r="Z1960" s="39"/>
      <c r="AA1960" s="17"/>
      <c r="AC1960" s="142"/>
      <c r="AE1960" s="17"/>
      <c r="AG1960" s="66"/>
      <c r="AI1960" s="17"/>
      <c r="AK1960" s="18"/>
    </row>
    <row r="1961" spans="1:37" x14ac:dyDescent="0.25">
      <c r="A1961" s="180">
        <f>IF('##zz500##'!B1961&lt;&gt;"",'##zz500##'!B1961,"")</f>
        <v>42039</v>
      </c>
      <c r="B1961" s="192">
        <v>83227.22</v>
      </c>
      <c r="C1961" s="146">
        <f t="shared" si="84"/>
        <v>2.5475894749105166E-3</v>
      </c>
      <c r="D1961" s="143">
        <f>IF('##zz500##'!K1961="","",IF('##zz500##'!K1961="yes",D1960,IF('##zz500##'!T1961&lt;&gt;0,D1960*(1+'##zz500##'!T1961),D1960*(1+C1961))))</f>
        <v>12.840119208534624</v>
      </c>
      <c r="E1961" s="6">
        <f t="shared" si="82"/>
        <v>2.5475894749105166E-3</v>
      </c>
      <c r="F1961" s="17">
        <f>D1961/MAX(D$240:D1961)-1</f>
        <v>-9.6695159604344827E-2</v>
      </c>
      <c r="G1961" s="66">
        <f>IF('##zz500##'!K1961="","",IF('##zz500##'!K1961="no",G1960*(1+E1961),IF('##zz500##'!T1961&lt;&gt;0,G1960*(1+'##zz500##'!T1961),G1960*(1+'##zz500##'!P1961))))</f>
        <v>44.843619091294308</v>
      </c>
      <c r="H1961" s="6">
        <f t="shared" si="83"/>
        <v>2.5475894749105166E-3</v>
      </c>
      <c r="I1961" s="17">
        <f>G1961/MAX(G$240:G1961)-1</f>
        <v>-0.20274443788287722</v>
      </c>
      <c r="N1961" s="20"/>
      <c r="O1961" s="20"/>
      <c r="S1961" s="192"/>
      <c r="Y1961" s="39"/>
      <c r="Z1961" s="39"/>
      <c r="AA1961" s="17"/>
      <c r="AC1961" s="142"/>
      <c r="AE1961" s="17"/>
      <c r="AG1961" s="66"/>
      <c r="AI1961" s="17"/>
      <c r="AK1961" s="18"/>
    </row>
    <row r="1962" spans="1:37" x14ac:dyDescent="0.25">
      <c r="A1962" s="180">
        <f>IF('##zz500##'!B1962&lt;&gt;"",'##zz500##'!B1962,"")</f>
        <v>42040</v>
      </c>
      <c r="B1962" s="192">
        <v>82959.490000000005</v>
      </c>
      <c r="C1962" s="146">
        <f t="shared" si="84"/>
        <v>-3.2168562160311831E-3</v>
      </c>
      <c r="D1962" s="143">
        <f>IF('##zz500##'!K1962="","",IF('##zz500##'!K1962="yes",D1961,IF('##zz500##'!T1962&lt;&gt;0,D1961*(1+'##zz500##'!T1962),D1961*(1+C1962))))</f>
        <v>12.798814391244068</v>
      </c>
      <c r="E1962" s="6">
        <f t="shared" si="82"/>
        <v>-3.2168562160311831E-3</v>
      </c>
      <c r="F1962" s="17">
        <f>D1962/MAX(D$240:D1962)-1</f>
        <v>-9.9600961395142629E-2</v>
      </c>
      <c r="G1962" s="66">
        <f>IF('##zz500##'!K1962="","",IF('##zz500##'!K1962="no",G1961*(1+E1962),IF('##zz500##'!T1962&lt;&gt;0,G1961*(1+'##zz500##'!T1962),G1961*(1+'##zz500##'!P1962))))</f>
        <v>44.699363616471146</v>
      </c>
      <c r="H1962" s="6">
        <f t="shared" si="83"/>
        <v>-3.2168562160310721E-3</v>
      </c>
      <c r="I1962" s="17">
        <f>G1962/MAX(G$240:G1962)-1</f>
        <v>-0.20530909439363909</v>
      </c>
      <c r="N1962" s="20"/>
      <c r="O1962" s="20"/>
      <c r="S1962" s="192"/>
      <c r="Y1962" s="39"/>
      <c r="Z1962" s="39"/>
      <c r="AA1962" s="17"/>
      <c r="AC1962" s="142"/>
      <c r="AE1962" s="17"/>
      <c r="AG1962" s="66"/>
      <c r="AI1962" s="17"/>
      <c r="AK1962" s="18"/>
    </row>
    <row r="1963" spans="1:37" x14ac:dyDescent="0.25">
      <c r="A1963" s="180">
        <f>IF('##zz500##'!B1963&lt;&gt;"",'##zz500##'!B1963,"")</f>
        <v>42041</v>
      </c>
      <c r="B1963" s="192">
        <v>81387.42</v>
      </c>
      <c r="C1963" s="146">
        <f t="shared" si="84"/>
        <v>-1.8949851306945154E-2</v>
      </c>
      <c r="D1963" s="143">
        <f>IF('##zz500##'!K1963="","",IF('##zz500##'!K1963="yes",D1962,IF('##zz500##'!T1963&lt;&gt;0,D1962*(1+'##zz500##'!T1963),D1962*(1+C1963))))</f>
        <v>12.752580164474455</v>
      </c>
      <c r="E1963" s="6">
        <f t="shared" si="82"/>
        <v>-3.6123835658748993E-3</v>
      </c>
      <c r="F1963" s="17">
        <f>D1963/MAX(D$240:D1963)-1</f>
        <v>-0.1028535480849283</v>
      </c>
      <c r="G1963" s="66">
        <f>IF('##zz500##'!K1963="","",IF('##zz500##'!K1963="no",G1962*(1+E1963),IF('##zz500##'!T1963&lt;&gt;0,G1962*(1+'##zz500##'!T1963),G1962*(1+'##zz500##'!P1963))))</f>
        <v>44.537892369937943</v>
      </c>
      <c r="H1963" s="6">
        <f t="shared" si="83"/>
        <v>-3.6123835658747883E-3</v>
      </c>
      <c r="I1963" s="17">
        <f>G1963/MAX(G$240:G1963)-1</f>
        <v>-0.20817982276100166</v>
      </c>
      <c r="N1963" s="20"/>
      <c r="O1963" s="20"/>
      <c r="S1963" s="192"/>
      <c r="Y1963" s="39"/>
      <c r="Z1963" s="39"/>
      <c r="AA1963" s="17"/>
      <c r="AC1963" s="142"/>
      <c r="AE1963" s="17"/>
      <c r="AG1963" s="66"/>
      <c r="AI1963" s="17"/>
      <c r="AK1963" s="18"/>
    </row>
    <row r="1964" spans="1:37" x14ac:dyDescent="0.25">
      <c r="A1964" s="180">
        <f>IF('##zz500##'!B1964&lt;&gt;"",'##zz500##'!B1964,"")</f>
        <v>42044</v>
      </c>
      <c r="B1964" s="192">
        <v>80566.41</v>
      </c>
      <c r="C1964" s="146">
        <f t="shared" si="84"/>
        <v>-1.0087676940735979E-2</v>
      </c>
      <c r="D1964" s="143">
        <f>IF('##zz500##'!K1964="","",IF('##zz500##'!K1964="yes",D1963,IF('##zz500##'!T1964&lt;&gt;0,D1963*(1+'##zz500##'!T1964),D1963*(1+C1964))))</f>
        <v>12.752580164474455</v>
      </c>
      <c r="E1964" s="6">
        <f t="shared" si="82"/>
        <v>0</v>
      </c>
      <c r="F1964" s="17">
        <f>D1964/MAX(D$240:D1964)-1</f>
        <v>-0.1028535480849283</v>
      </c>
      <c r="G1964" s="66">
        <f>IF('##zz500##'!K1964="","",IF('##zz500##'!K1964="no",G1963*(1+E1964),IF('##zz500##'!T1964&lt;&gt;0,G1963*(1+'##zz500##'!T1964),G1963*(1+'##zz500##'!P1964))))</f>
        <v>44.777778672556785</v>
      </c>
      <c r="H1964" s="6">
        <f t="shared" si="83"/>
        <v>5.3861170759117449E-3</v>
      </c>
      <c r="I1964" s="17">
        <f>G1964/MAX(G$240:G1964)-1</f>
        <v>-0.20391498658332319</v>
      </c>
      <c r="N1964" s="20"/>
      <c r="O1964" s="20"/>
      <c r="S1964" s="192"/>
      <c r="Y1964" s="39"/>
      <c r="Z1964" s="39"/>
      <c r="AA1964" s="17"/>
      <c r="AC1964" s="142"/>
      <c r="AE1964" s="17"/>
      <c r="AG1964" s="66"/>
      <c r="AI1964" s="17"/>
      <c r="AK1964" s="18"/>
    </row>
    <row r="1965" spans="1:37" x14ac:dyDescent="0.25">
      <c r="A1965" s="180">
        <f>IF('##zz500##'!B1965&lt;&gt;"",'##zz500##'!B1965,"")</f>
        <v>42045</v>
      </c>
      <c r="B1965" s="192">
        <v>80917.31</v>
      </c>
      <c r="C1965" s="146">
        <f t="shared" si="84"/>
        <v>4.3554131306084987E-3</v>
      </c>
      <c r="D1965" s="143">
        <f>IF('##zz500##'!K1965="","",IF('##zz500##'!K1965="yes",D1964,IF('##zz500##'!T1965&lt;&gt;0,D1964*(1+'##zz500##'!T1965),D1964*(1+C1965))))</f>
        <v>12.752580164474455</v>
      </c>
      <c r="E1965" s="6">
        <f t="shared" si="82"/>
        <v>0</v>
      </c>
      <c r="F1965" s="17">
        <f>D1965/MAX(D$240:D1965)-1</f>
        <v>-0.1028535480849283</v>
      </c>
      <c r="G1965" s="66">
        <f>IF('##zz500##'!K1965="","",IF('##zz500##'!K1965="no",G1964*(1+E1965),IF('##zz500##'!T1965&lt;&gt;0,G1964*(1+'##zz500##'!T1965),G1964*(1+'##zz500##'!P1965))))</f>
        <v>44.161786448275123</v>
      </c>
      <c r="H1965" s="6">
        <f t="shared" si="83"/>
        <v>-1.375664989516745E-2</v>
      </c>
      <c r="I1965" s="17">
        <f>G1965/MAX(G$240:G1965)-1</f>
        <v>-0.21486644939968613</v>
      </c>
      <c r="N1965" s="20"/>
      <c r="O1965" s="20"/>
      <c r="S1965" s="192"/>
      <c r="Y1965" s="39"/>
      <c r="Z1965" s="39"/>
      <c r="AA1965" s="17"/>
      <c r="AC1965" s="142"/>
      <c r="AE1965" s="17"/>
      <c r="AG1965" s="66"/>
      <c r="AI1965" s="17"/>
      <c r="AK1965" s="18"/>
    </row>
    <row r="1966" spans="1:37" x14ac:dyDescent="0.25">
      <c r="A1966" s="180">
        <f>IF('##zz500##'!B1966&lt;&gt;"",'##zz500##'!B1966,"")</f>
        <v>42046</v>
      </c>
      <c r="B1966" s="192">
        <v>82040.44</v>
      </c>
      <c r="C1966" s="146">
        <f t="shared" si="84"/>
        <v>1.3879972035649724E-2</v>
      </c>
      <c r="D1966" s="143">
        <f>IF('##zz500##'!K1966="","",IF('##zz500##'!K1966="yes",D1965,IF('##zz500##'!T1966&lt;&gt;0,D1965*(1+'##zz500##'!T1966),D1965*(1+C1966))))</f>
        <v>12.752580164474455</v>
      </c>
      <c r="E1966" s="6">
        <f t="shared" si="82"/>
        <v>0</v>
      </c>
      <c r="F1966" s="17">
        <f>D1966/MAX(D$240:D1966)-1</f>
        <v>-0.1028535480849283</v>
      </c>
      <c r="G1966" s="66">
        <f>IF('##zz500##'!K1966="","",IF('##zz500##'!K1966="no",G1965*(1+E1966),IF('##zz500##'!T1966&lt;&gt;0,G1965*(1+'##zz500##'!T1966),G1965*(1+'##zz500##'!P1966))))</f>
        <v>43.678426241420652</v>
      </c>
      <c r="H1966" s="6">
        <f t="shared" si="83"/>
        <v>-1.0945214080517518E-2</v>
      </c>
      <c r="I1966" s="17">
        <f>G1966/MAX(G$240:G1966)-1</f>
        <v>-0.22345990419280348</v>
      </c>
      <c r="N1966" s="20"/>
      <c r="O1966" s="20"/>
      <c r="S1966" s="192"/>
      <c r="Y1966" s="39"/>
      <c r="Z1966" s="39"/>
      <c r="AA1966" s="17"/>
      <c r="AC1966" s="142"/>
      <c r="AE1966" s="17"/>
      <c r="AG1966" s="66"/>
      <c r="AI1966" s="17"/>
      <c r="AK1966" s="18"/>
    </row>
    <row r="1967" spans="1:37" x14ac:dyDescent="0.25">
      <c r="A1967" s="180">
        <f>IF('##zz500##'!B1967&lt;&gt;"",'##zz500##'!B1967,"")</f>
        <v>42047</v>
      </c>
      <c r="B1967" s="192">
        <v>82769.3</v>
      </c>
      <c r="C1967" s="146">
        <f t="shared" si="84"/>
        <v>8.8841551800551422E-3</v>
      </c>
      <c r="D1967" s="143">
        <f>IF('##zz500##'!K1967="","",IF('##zz500##'!K1967="yes",D1966,IF('##zz500##'!T1967&lt;&gt;0,D1966*(1+'##zz500##'!T1967),D1966*(1+C1967))))</f>
        <v>12.752580164474455</v>
      </c>
      <c r="E1967" s="6">
        <f t="shared" si="82"/>
        <v>0</v>
      </c>
      <c r="F1967" s="17">
        <f>D1967/MAX(D$240:D1967)-1</f>
        <v>-0.1028535480849283</v>
      </c>
      <c r="G1967" s="66">
        <f>IF('##zz500##'!K1967="","",IF('##zz500##'!K1967="no",G1966*(1+E1967),IF('##zz500##'!T1967&lt;&gt;0,G1966*(1+'##zz500##'!T1967),G1966*(1+'##zz500##'!P1967))))</f>
        <v>43.45396285078489</v>
      </c>
      <c r="H1967" s="6">
        <f t="shared" si="83"/>
        <v>-5.1389990425730891E-3</v>
      </c>
      <c r="I1967" s="17">
        <f>G1967/MAX(G$240:G1967)-1</f>
        <v>-0.22745054300167633</v>
      </c>
      <c r="N1967" s="20"/>
      <c r="O1967" s="20"/>
      <c r="S1967" s="192"/>
      <c r="Y1967" s="39"/>
      <c r="Z1967" s="39"/>
      <c r="AA1967" s="17"/>
      <c r="AC1967" s="142"/>
      <c r="AE1967" s="17"/>
      <c r="AG1967" s="66"/>
      <c r="AI1967" s="17"/>
      <c r="AK1967" s="18"/>
    </row>
    <row r="1968" spans="1:37" x14ac:dyDescent="0.25">
      <c r="A1968" s="180">
        <f>IF('##zz500##'!B1968&lt;&gt;"",'##zz500##'!B1968,"")</f>
        <v>42048</v>
      </c>
      <c r="B1968" s="192">
        <v>84297.38</v>
      </c>
      <c r="C1968" s="146">
        <f t="shared" si="84"/>
        <v>1.8461917643377346E-2</v>
      </c>
      <c r="D1968" s="143">
        <f>IF('##zz500##'!K1968="","",IF('##zz500##'!K1968="yes",D1967,IF('##zz500##'!T1968&lt;&gt;0,D1967*(1+'##zz500##'!T1968),D1967*(1+C1968))))</f>
        <v>12.98801724921155</v>
      </c>
      <c r="E1968" s="6">
        <f t="shared" si="82"/>
        <v>1.8461917643377346E-2</v>
      </c>
      <c r="F1968" s="17">
        <f>D1968/MAX(D$240:D1968)-1</f>
        <v>-8.6290504175624116E-2</v>
      </c>
      <c r="G1968" s="66">
        <f>IF('##zz500##'!K1968="","",IF('##zz500##'!K1968="no",G1967*(1+E1968),IF('##zz500##'!T1968&lt;&gt;0,G1967*(1+'##zz500##'!T1968),G1967*(1+'##zz500##'!P1968))))</f>
        <v>44.256206334214461</v>
      </c>
      <c r="H1968" s="6">
        <f t="shared" si="83"/>
        <v>1.8461917643377346E-2</v>
      </c>
      <c r="I1968" s="17">
        <f>G1968/MAX(G$240:G1968)-1</f>
        <v>-0.21318779855113734</v>
      </c>
      <c r="N1968" s="20"/>
      <c r="O1968" s="20"/>
      <c r="S1968" s="192"/>
      <c r="Y1968" s="39"/>
      <c r="Z1968" s="39"/>
      <c r="AA1968" s="17"/>
      <c r="AC1968" s="142"/>
      <c r="AE1968" s="17"/>
      <c r="AF1968" s="14"/>
      <c r="AG1968" s="66"/>
      <c r="AI1968" s="17"/>
      <c r="AJ1968" s="14"/>
      <c r="AK1968" s="18"/>
    </row>
    <row r="1969" spans="1:37" x14ac:dyDescent="0.25">
      <c r="A1969" s="180">
        <f>IF('##zz500##'!B1969&lt;&gt;"",'##zz500##'!B1969,"")</f>
        <v>42051</v>
      </c>
      <c r="B1969" s="192">
        <v>85808.92</v>
      </c>
      <c r="C1969" s="146">
        <f t="shared" si="84"/>
        <v>1.7931043645721845E-2</v>
      </c>
      <c r="D1969" s="143">
        <f>IF('##zz500##'!K1969="","",IF('##zz500##'!K1969="yes",D1968,IF('##zz500##'!T1969&lt;&gt;0,D1968*(1+'##zz500##'!T1969),D1968*(1+C1969))))</f>
        <v>13.220905953378551</v>
      </c>
      <c r="E1969" s="6">
        <f t="shared" si="82"/>
        <v>1.7931043645721845E-2</v>
      </c>
      <c r="F1969" s="17">
        <f>D1969/MAX(D$240:D1969)-1</f>
        <v>-6.9906739326486611E-2</v>
      </c>
      <c r="G1969" s="66">
        <f>IF('##zz500##'!K1969="","",IF('##zz500##'!K1969="no",G1968*(1+E1969),IF('##zz500##'!T1969&lt;&gt;0,G1968*(1+'##zz500##'!T1969),G1968*(1+'##zz500##'!P1969))))</f>
        <v>45.049766301587333</v>
      </c>
      <c r="H1969" s="6">
        <f t="shared" si="83"/>
        <v>1.7931043645721845E-2</v>
      </c>
      <c r="I1969" s="17">
        <f>G1969/MAX(G$240:G1969)-1</f>
        <v>-0.19907943462597133</v>
      </c>
      <c r="N1969" s="20"/>
      <c r="O1969" s="20"/>
      <c r="S1969" s="192"/>
      <c r="Y1969" s="39"/>
      <c r="Z1969" s="39"/>
      <c r="AA1969" s="17"/>
      <c r="AC1969" s="142"/>
      <c r="AE1969" s="17"/>
      <c r="AG1969" s="66"/>
      <c r="AI1969" s="17"/>
      <c r="AK1969" s="18"/>
    </row>
    <row r="1970" spans="1:37" x14ac:dyDescent="0.25">
      <c r="A1970" s="180">
        <f>IF('##zz500##'!B1970&lt;&gt;"",'##zz500##'!B1970,"")</f>
        <v>42052</v>
      </c>
      <c r="B1970" s="192">
        <v>86328.89</v>
      </c>
      <c r="C1970" s="146">
        <f t="shared" si="84"/>
        <v>6.0596264351071571E-3</v>
      </c>
      <c r="D1970" s="143">
        <f>IF('##zz500##'!K1970="","",IF('##zz500##'!K1970="yes",D1969,IF('##zz500##'!T1970&lt;&gt;0,D1969*(1+'##zz500##'!T1970),D1969*(1+C1970))))</f>
        <v>13.301019704589709</v>
      </c>
      <c r="E1970" s="6">
        <f t="shared" ref="E1970:E2033" si="85">D1970/D1969-1</f>
        <v>6.0596264351071571E-3</v>
      </c>
      <c r="F1970" s="17">
        <f>D1970/MAX(D$240:D1970)-1</f>
        <v>-6.4270721616994431E-2</v>
      </c>
      <c r="G1970" s="66">
        <f>IF('##zz500##'!K1970="","",IF('##zz500##'!K1970="no",G1969*(1+E1970),IF('##zz500##'!T1970&lt;&gt;0,G1969*(1+'##zz500##'!T1970),G1969*(1+'##zz500##'!P1970))))</f>
        <v>45.322751056363828</v>
      </c>
      <c r="H1970" s="6">
        <f t="shared" ref="H1970:H2033" si="86">G1970/G1969-1</f>
        <v>6.0596264351071571E-3</v>
      </c>
      <c r="I1970" s="17">
        <f>G1970/MAX(G$240:G1970)-1</f>
        <v>-0.19422615519560993</v>
      </c>
      <c r="N1970" s="20"/>
      <c r="O1970" s="20"/>
      <c r="S1970" s="192"/>
      <c r="Y1970" s="39"/>
      <c r="Z1970" s="39"/>
      <c r="AA1970" s="17"/>
      <c r="AC1970" s="142"/>
      <c r="AE1970" s="17"/>
      <c r="AG1970" s="66"/>
      <c r="AI1970" s="17"/>
      <c r="AK1970" s="18"/>
    </row>
    <row r="1971" spans="1:37" x14ac:dyDescent="0.25">
      <c r="A1971" s="180">
        <f>IF('##zz500##'!B1971&lt;&gt;"",'##zz500##'!B1971,"")</f>
        <v>42060</v>
      </c>
      <c r="B1971" s="192">
        <v>86757.08</v>
      </c>
      <c r="C1971" s="146">
        <f t="shared" si="84"/>
        <v>4.9599850061781137E-3</v>
      </c>
      <c r="D1971" s="143">
        <f>IF('##zz500##'!K1971="","",IF('##zz500##'!K1971="yes",D1970,IF('##zz500##'!T1971&lt;&gt;0,D1970*(1+'##zz500##'!T1971),D1970*(1+C1971))))</f>
        <v>13.366992562891355</v>
      </c>
      <c r="E1971" s="6">
        <f t="shared" si="85"/>
        <v>4.9599850061781137E-3</v>
      </c>
      <c r="F1971" s="17">
        <f>D1971/MAX(D$240:D1971)-1</f>
        <v>-5.9629518426372763E-2</v>
      </c>
      <c r="G1971" s="66">
        <f>IF('##zz500##'!K1971="","",IF('##zz500##'!K1971="no",G1970*(1+E1971),IF('##zz500##'!T1971&lt;&gt;0,G1970*(1+'##zz500##'!T1971),G1970*(1+'##zz500##'!P1971))))</f>
        <v>45.547551222042138</v>
      </c>
      <c r="H1971" s="6">
        <f t="shared" si="86"/>
        <v>4.9599850061781137E-3</v>
      </c>
      <c r="I1971" s="17">
        <f>G1971/MAX(G$240:G1971)-1</f>
        <v>-0.19022952900700962</v>
      </c>
      <c r="N1971" s="20"/>
      <c r="O1971" s="20"/>
      <c r="S1971" s="192"/>
      <c r="Y1971" s="39"/>
      <c r="Z1971" s="39"/>
      <c r="AA1971" s="17"/>
      <c r="AC1971" s="142"/>
      <c r="AE1971" s="17"/>
      <c r="AG1971" s="66"/>
      <c r="AI1971" s="17"/>
      <c r="AK1971" s="18"/>
    </row>
    <row r="1972" spans="1:37" x14ac:dyDescent="0.25">
      <c r="A1972" s="180">
        <f>IF('##zz500##'!B1972&lt;&gt;"",'##zz500##'!B1972,"")</f>
        <v>42061</v>
      </c>
      <c r="B1972" s="192">
        <v>87720.04</v>
      </c>
      <c r="C1972" s="146">
        <f t="shared" si="84"/>
        <v>1.1099497585672413E-2</v>
      </c>
      <c r="D1972" s="143">
        <f>IF('##zz500##'!K1972="","",IF('##zz500##'!K1972="yes",D1971,IF('##zz500##'!T1972&lt;&gt;0,D1971*(1+'##zz500##'!T1972),D1971*(1+C1972))))</f>
        <v>13.515359464570869</v>
      </c>
      <c r="E1972" s="6">
        <f t="shared" si="85"/>
        <v>1.1099497585672413E-2</v>
      </c>
      <c r="F1972" s="17">
        <f>D1972/MAX(D$240:D1972)-1</f>
        <v>-4.9191878536508638E-2</v>
      </c>
      <c r="G1972" s="66">
        <f>IF('##zz500##'!K1972="","",IF('##zz500##'!K1972="no",G1971*(1+E1972),IF('##zz500##'!T1972&lt;&gt;0,G1971*(1+'##zz500##'!T1972),G1971*(1+'##zz500##'!P1972))))</f>
        <v>46.053106156864487</v>
      </c>
      <c r="H1972" s="6">
        <f t="shared" si="86"/>
        <v>1.1099497585672413E-2</v>
      </c>
      <c r="I1972" s="17">
        <f>G1972/MAX(G$240:G1972)-1</f>
        <v>-0.18124148361927406</v>
      </c>
      <c r="N1972" s="20"/>
      <c r="O1972" s="20"/>
      <c r="S1972" s="192"/>
      <c r="Y1972" s="39"/>
      <c r="Z1972" s="39"/>
      <c r="AA1972" s="17"/>
      <c r="AC1972" s="142"/>
      <c r="AE1972" s="17"/>
      <c r="AG1972" s="66"/>
      <c r="AI1972" s="17"/>
      <c r="AK1972" s="18"/>
    </row>
    <row r="1973" spans="1:37" x14ac:dyDescent="0.25">
      <c r="A1973" s="180">
        <f>IF('##zz500##'!B1973&lt;&gt;"",'##zz500##'!B1973,"")</f>
        <v>42062</v>
      </c>
      <c r="B1973" s="192">
        <v>88232.07</v>
      </c>
      <c r="C1973" s="146">
        <f t="shared" si="84"/>
        <v>5.8370926415447499E-3</v>
      </c>
      <c r="D1973" s="143">
        <f>IF('##zz500##'!K1973="","",IF('##zz500##'!K1973="yes",D1972,IF('##zz500##'!T1973&lt;&gt;0,D1972*(1+'##zz500##'!T1973),D1972*(1+C1973))))</f>
        <v>13.594249869849348</v>
      </c>
      <c r="E1973" s="6">
        <f t="shared" si="85"/>
        <v>5.8370926415447499E-3</v>
      </c>
      <c r="F1973" s="17">
        <f>D1973/MAX(D$240:D1973)-1</f>
        <v>-4.3641923447193198E-2</v>
      </c>
      <c r="G1973" s="66">
        <f>IF('##zz500##'!K1973="","",IF('##zz500##'!K1973="no",G1972*(1+E1973),IF('##zz500##'!T1973&lt;&gt;0,G1972*(1+'##zz500##'!T1973),G1972*(1+'##zz500##'!P1973))))</f>
        <v>46.321922403933002</v>
      </c>
      <c r="H1973" s="6">
        <f t="shared" si="86"/>
        <v>5.8370926415447499E-3</v>
      </c>
      <c r="I1973" s="17">
        <f>G1973/MAX(G$240:G1973)-1</f>
        <v>-0.17646231430810599</v>
      </c>
      <c r="N1973" s="20"/>
      <c r="O1973" s="20"/>
      <c r="S1973" s="192"/>
      <c r="Y1973" s="39"/>
      <c r="Z1973" s="39"/>
      <c r="AA1973" s="17"/>
      <c r="AC1973" s="142"/>
      <c r="AE1973" s="17"/>
      <c r="AG1973" s="66"/>
      <c r="AI1973" s="17"/>
      <c r="AK1973" s="18"/>
    </row>
    <row r="1974" spans="1:37" x14ac:dyDescent="0.25">
      <c r="A1974" s="180">
        <f>IF('##zz500##'!B1974&lt;&gt;"",'##zz500##'!B1974,"")</f>
        <v>42065</v>
      </c>
      <c r="B1974" s="192">
        <v>89293.45</v>
      </c>
      <c r="C1974" s="146">
        <f t="shared" si="84"/>
        <v>1.2029412888080238E-2</v>
      </c>
      <c r="D1974" s="143">
        <f>IF('##zz500##'!K1974="","",IF('##zz500##'!K1974="yes",D1973,IF('##zz500##'!T1974&lt;&gt;0,D1973*(1+'##zz500##'!T1974),D1973*(1+C1974))))</f>
        <v>13.757780714437496</v>
      </c>
      <c r="E1974" s="6">
        <f t="shared" si="85"/>
        <v>1.2029412888080238E-2</v>
      </c>
      <c r="F1974" s="17">
        <f>D1974/MAX(D$240:D1974)-1</f>
        <v>-3.2137497275489202E-2</v>
      </c>
      <c r="G1974" s="66">
        <f>IF('##zz500##'!K1974="","",IF('##zz500##'!K1974="no",G1973*(1+E1974),IF('##zz500##'!T1974&lt;&gt;0,G1973*(1+'##zz500##'!T1974),G1973*(1+'##zz500##'!P1974))))</f>
        <v>46.879147934299525</v>
      </c>
      <c r="H1974" s="6">
        <f t="shared" si="86"/>
        <v>1.2029412888080238E-2</v>
      </c>
      <c r="I1974" s="17">
        <f>G1974/MAX(G$240:G1974)-1</f>
        <v>-0.16655563945802421</v>
      </c>
      <c r="N1974" s="20"/>
      <c r="O1974" s="20"/>
      <c r="S1974" s="192"/>
      <c r="Y1974" s="39"/>
      <c r="Z1974" s="39"/>
      <c r="AA1974" s="17"/>
      <c r="AC1974" s="142"/>
      <c r="AE1974" s="17"/>
      <c r="AG1974" s="66"/>
      <c r="AI1974" s="17"/>
      <c r="AK1974" s="18"/>
    </row>
    <row r="1975" spans="1:37" x14ac:dyDescent="0.25">
      <c r="A1975" s="180">
        <f>IF('##zz500##'!B1975&lt;&gt;"",'##zz500##'!B1975,"")</f>
        <v>42066</v>
      </c>
      <c r="B1975" s="192">
        <v>89572.49</v>
      </c>
      <c r="C1975" s="146">
        <f t="shared" si="84"/>
        <v>3.1249772519710284E-3</v>
      </c>
      <c r="D1975" s="143">
        <f>IF('##zz500##'!K1975="","",IF('##zz500##'!K1975="yes",D1974,IF('##zz500##'!T1975&lt;&gt;0,D1974*(1+'##zz500##'!T1975),D1974*(1+C1975))))</f>
        <v>13.800773466207719</v>
      </c>
      <c r="E1975" s="6">
        <f t="shared" si="85"/>
        <v>3.1249772519710284E-3</v>
      </c>
      <c r="F1975" s="17">
        <f>D1975/MAX(D$240:D1975)-1</f>
        <v>-2.9112948971439345E-2</v>
      </c>
      <c r="G1975" s="66">
        <f>IF('##zz500##'!K1975="","",IF('##zz500##'!K1975="no",G1974*(1+E1975),IF('##zz500##'!T1975&lt;&gt;0,G1974*(1+'##zz500##'!T1975),G1974*(1+'##zz500##'!P1975))))</f>
        <v>47.025644205185998</v>
      </c>
      <c r="H1975" s="6">
        <f t="shared" si="86"/>
        <v>3.1249772519710284E-3</v>
      </c>
      <c r="I1975" s="17">
        <f>G1975/MAX(G$240:G1975)-1</f>
        <v>-0.16395114479054695</v>
      </c>
      <c r="N1975" s="20"/>
      <c r="O1975" s="20"/>
      <c r="S1975" s="192"/>
      <c r="Y1975" s="39"/>
      <c r="Z1975" s="39"/>
      <c r="AA1975" s="17"/>
      <c r="AC1975" s="142"/>
      <c r="AE1975" s="17"/>
      <c r="AG1975" s="66"/>
      <c r="AI1975" s="17"/>
      <c r="AK1975" s="18"/>
    </row>
    <row r="1976" spans="1:37" x14ac:dyDescent="0.25">
      <c r="A1976" s="180">
        <f>IF('##zz500##'!B1976&lt;&gt;"",'##zz500##'!B1976,"")</f>
        <v>42067</v>
      </c>
      <c r="B1976" s="192">
        <v>91618.44</v>
      </c>
      <c r="C1976" s="146">
        <f t="shared" si="84"/>
        <v>2.284127637849509E-2</v>
      </c>
      <c r="D1976" s="143">
        <f>IF('##zz500##'!K1976="","",IF('##zz500##'!K1976="yes",D1975,IF('##zz500##'!T1976&lt;&gt;0,D1975*(1+'##zz500##'!T1976),D1975*(1+C1976))))</f>
        <v>14.116000747186371</v>
      </c>
      <c r="E1976" s="6">
        <f t="shared" si="85"/>
        <v>2.284127637849509E-2</v>
      </c>
      <c r="F1976" s="17">
        <f>D1976/MAX(D$240:D1976)-1</f>
        <v>-6.9366495065940059E-3</v>
      </c>
      <c r="G1976" s="66">
        <f>IF('##zz500##'!K1976="","",IF('##zz500##'!K1976="no",G1975*(1+E1976),IF('##zz500##'!T1976&lt;&gt;0,G1975*(1+'##zz500##'!T1976),G1975*(1+'##zz500##'!P1976))))</f>
        <v>48.099769941353429</v>
      </c>
      <c r="H1976" s="6">
        <f t="shared" si="86"/>
        <v>2.284127637849509E-2</v>
      </c>
      <c r="I1976" s="17">
        <f>G1976/MAX(G$240:G1976)-1</f>
        <v>-0.14485472182278336</v>
      </c>
      <c r="N1976" s="20"/>
      <c r="O1976" s="20"/>
      <c r="S1976" s="192"/>
      <c r="Y1976" s="39"/>
      <c r="Z1976" s="39"/>
      <c r="AA1976" s="17"/>
      <c r="AC1976" s="142"/>
      <c r="AE1976" s="17"/>
      <c r="AG1976" s="66"/>
      <c r="AI1976" s="17"/>
      <c r="AK1976" s="18"/>
    </row>
    <row r="1977" spans="1:37" x14ac:dyDescent="0.25">
      <c r="A1977" s="180">
        <f>IF('##zz500##'!B1977&lt;&gt;"",'##zz500##'!B1977,"")</f>
        <v>42068</v>
      </c>
      <c r="B1977" s="192">
        <v>91502.56</v>
      </c>
      <c r="C1977" s="146">
        <f t="shared" si="84"/>
        <v>-1.2648108830493054E-3</v>
      </c>
      <c r="D1977" s="143">
        <f>IF('##zz500##'!K1977="","",IF('##zz500##'!K1977="yes",D1976,IF('##zz500##'!T1977&lt;&gt;0,D1976*(1+'##zz500##'!T1977),D1976*(1+C1977))))</f>
        <v>14.098146675816198</v>
      </c>
      <c r="E1977" s="6">
        <f t="shared" si="85"/>
        <v>-1.2648108830493054E-3</v>
      </c>
      <c r="F1977" s="17">
        <f>D1977/MAX(D$240:D1977)-1</f>
        <v>-8.192686839855412E-3</v>
      </c>
      <c r="G1977" s="66">
        <f>IF('##zz500##'!K1977="","",IF('##zz500##'!K1977="no",G1976*(1+E1977),IF('##zz500##'!T1977&lt;&gt;0,G1976*(1+'##zz500##'!T1977),G1976*(1+'##zz500##'!P1977))))</f>
        <v>48.038932828859437</v>
      </c>
      <c r="H1977" s="6">
        <f t="shared" si="86"/>
        <v>-1.2648108830493054E-3</v>
      </c>
      <c r="I1977" s="17">
        <f>G1977/MAX(G$240:G1977)-1</f>
        <v>-0.14593631887721015</v>
      </c>
      <c r="N1977" s="20"/>
      <c r="O1977" s="20"/>
      <c r="S1977" s="192"/>
      <c r="Y1977" s="39"/>
      <c r="Z1977" s="39"/>
      <c r="AA1977" s="17"/>
      <c r="AC1977" s="142"/>
      <c r="AE1977" s="17"/>
      <c r="AG1977" s="66"/>
      <c r="AI1977" s="17"/>
      <c r="AK1977" s="18"/>
    </row>
    <row r="1978" spans="1:37" x14ac:dyDescent="0.25">
      <c r="A1978" s="180">
        <f>IF('##zz500##'!B1978&lt;&gt;"",'##zz500##'!B1978,"")</f>
        <v>42069</v>
      </c>
      <c r="B1978" s="192">
        <v>91614.86</v>
      </c>
      <c r="C1978" s="146">
        <f t="shared" si="84"/>
        <v>1.2272880671317932E-3</v>
      </c>
      <c r="D1978" s="143">
        <f>IF('##zz500##'!K1978="","",IF('##zz500##'!K1978="yes",D1977,IF('##zz500##'!T1978&lt;&gt;0,D1977*(1+'##zz500##'!T1978),D1977*(1+C1978))))</f>
        <v>14.1154491630001</v>
      </c>
      <c r="E1978" s="6">
        <f t="shared" si="85"/>
        <v>1.2272880671317932E-3</v>
      </c>
      <c r="F1978" s="17">
        <f>D1978/MAX(D$240:D1978)-1</f>
        <v>-6.9754535595200062E-3</v>
      </c>
      <c r="G1978" s="66">
        <f>IF('##zz500##'!K1978="","",IF('##zz500##'!K1978="no",G1977*(1+E1978),IF('##zz500##'!T1978&lt;&gt;0,G1977*(1+'##zz500##'!T1978),G1977*(1+'##zz500##'!P1978))))</f>
        <v>48.097890437878043</v>
      </c>
      <c r="H1978" s="6">
        <f t="shared" si="86"/>
        <v>1.2272880671317932E-3</v>
      </c>
      <c r="I1978" s="17">
        <f>G1978/MAX(G$240:G1978)-1</f>
        <v>-0.14488813671279743</v>
      </c>
      <c r="N1978" s="20"/>
      <c r="O1978" s="20"/>
      <c r="S1978" s="192"/>
      <c r="Y1978" s="39"/>
      <c r="Z1978" s="39"/>
      <c r="AA1978" s="17"/>
      <c r="AC1978" s="142"/>
      <c r="AE1978" s="17"/>
      <c r="AG1978" s="66"/>
      <c r="AI1978" s="17"/>
      <c r="AK1978" s="18"/>
    </row>
    <row r="1979" spans="1:37" x14ac:dyDescent="0.25">
      <c r="A1979" s="180">
        <f>IF('##zz500##'!B1979&lt;&gt;"",'##zz500##'!B1979,"")</f>
        <v>42072</v>
      </c>
      <c r="B1979" s="192">
        <v>92449.68</v>
      </c>
      <c r="C1979" s="146">
        <f t="shared" si="84"/>
        <v>9.1122772004452735E-3</v>
      </c>
      <c r="D1979" s="143">
        <f>IF('##zz500##'!K1979="","",IF('##zz500##'!K1979="yes",D1978,IF('##zz500##'!T1979&lt;&gt;0,D1978*(1+'##zz500##'!T1979),D1978*(1+C1979))))</f>
        <v>14.24407304858215</v>
      </c>
      <c r="E1979" s="6">
        <f t="shared" si="85"/>
        <v>9.1122772004452735E-3</v>
      </c>
      <c r="F1979" s="17">
        <f>D1979/MAX(D$240:D1979)-1</f>
        <v>0</v>
      </c>
      <c r="G1979" s="66">
        <f>IF('##zz500##'!K1979="","",IF('##zz500##'!K1979="no",G1978*(1+E1979),IF('##zz500##'!T1979&lt;&gt;0,G1978*(1+'##zz500##'!T1979),G1978*(1+'##zz500##'!P1979))))</f>
        <v>48.536171748304632</v>
      </c>
      <c r="H1979" s="6">
        <f t="shared" si="86"/>
        <v>9.1122772004452735E-3</v>
      </c>
      <c r="I1979" s="17">
        <f>G1979/MAX(G$240:G1979)-1</f>
        <v>-0.13709612037713526</v>
      </c>
      <c r="N1979" s="20"/>
      <c r="O1979" s="20"/>
      <c r="S1979" s="192"/>
      <c r="Y1979" s="39"/>
      <c r="Z1979" s="39"/>
      <c r="AA1979" s="17"/>
      <c r="AC1979" s="142"/>
      <c r="AE1979" s="17"/>
      <c r="AG1979" s="66"/>
      <c r="AI1979" s="17"/>
      <c r="AK1979" s="18"/>
    </row>
    <row r="1980" spans="1:37" x14ac:dyDescent="0.25">
      <c r="A1980" s="180">
        <f>IF('##zz500##'!B1980&lt;&gt;"",'##zz500##'!B1980,"")</f>
        <v>42073</v>
      </c>
      <c r="B1980" s="192">
        <v>93084.88</v>
      </c>
      <c r="C1980" s="146">
        <f t="shared" si="84"/>
        <v>6.8707647230363822E-3</v>
      </c>
      <c r="D1980" s="143">
        <f>IF('##zz500##'!K1980="","",IF('##zz500##'!K1980="yes",D1979,IF('##zz500##'!T1980&lt;&gt;0,D1979*(1+'##zz500##'!T1980),D1979*(1+C1980))))</f>
        <v>14.341940723196702</v>
      </c>
      <c r="E1980" s="6">
        <f t="shared" si="85"/>
        <v>6.8707647230363822E-3</v>
      </c>
      <c r="F1980" s="17">
        <f>D1980/MAX(D$240:D1980)-1</f>
        <v>0</v>
      </c>
      <c r="G1980" s="66">
        <f>IF('##zz500##'!K1980="","",IF('##zz500##'!K1980="no",G1979*(1+E1980),IF('##zz500##'!T1980&lt;&gt;0,G1979*(1+'##zz500##'!T1980),G1979*(1+'##zz500##'!P1980))))</f>
        <v>48.869652364944116</v>
      </c>
      <c r="H1980" s="6">
        <f t="shared" si="86"/>
        <v>6.8707647230363822E-3</v>
      </c>
      <c r="I1980" s="17">
        <f>G1980/MAX(G$240:G1980)-1</f>
        <v>-0.13116731084165123</v>
      </c>
      <c r="N1980" s="20"/>
      <c r="O1980" s="20"/>
      <c r="S1980" s="192"/>
      <c r="Y1980" s="39"/>
      <c r="Z1980" s="39"/>
      <c r="AA1980" s="17"/>
      <c r="AC1980" s="142"/>
      <c r="AE1980" s="17"/>
      <c r="AG1980" s="66"/>
      <c r="AI1980" s="17"/>
      <c r="AK1980" s="18"/>
    </row>
    <row r="1981" spans="1:37" x14ac:dyDescent="0.25">
      <c r="A1981" s="180">
        <f>IF('##zz500##'!B1981&lt;&gt;"",'##zz500##'!B1981,"")</f>
        <v>42074</v>
      </c>
      <c r="B1981" s="192">
        <v>93882.71</v>
      </c>
      <c r="C1981" s="146">
        <f t="shared" si="84"/>
        <v>8.5709945589445002E-3</v>
      </c>
      <c r="D1981" s="143">
        <f>IF('##zz500##'!K1981="","",IF('##zz500##'!K1981="yes",D1980,IF('##zz500##'!T1981&lt;&gt;0,D1980*(1+'##zz500##'!T1981),D1980*(1+C1981))))</f>
        <v>14.464865419099926</v>
      </c>
      <c r="E1981" s="6">
        <f t="shared" si="85"/>
        <v>8.5709945589445002E-3</v>
      </c>
      <c r="F1981" s="17">
        <f>D1981/MAX(D$240:D1981)-1</f>
        <v>0</v>
      </c>
      <c r="G1981" s="66">
        <f>IF('##zz500##'!K1981="","",IF('##zz500##'!K1981="no",G1980*(1+E1981),IF('##zz500##'!T1981&lt;&gt;0,G1980*(1+'##zz500##'!T1981),G1980*(1+'##zz500##'!P1981))))</f>
        <v>49.288513889461562</v>
      </c>
      <c r="H1981" s="6">
        <f t="shared" si="86"/>
        <v>8.5709945589445002E-3</v>
      </c>
      <c r="I1981" s="17">
        <f>G1981/MAX(G$240:G1981)-1</f>
        <v>-0.1237205505902419</v>
      </c>
      <c r="N1981" s="20"/>
      <c r="O1981" s="20"/>
      <c r="S1981" s="192"/>
      <c r="Y1981" s="39"/>
      <c r="Z1981" s="39"/>
      <c r="AA1981" s="17"/>
      <c r="AC1981" s="142"/>
      <c r="AE1981" s="17"/>
      <c r="AG1981" s="66"/>
      <c r="AI1981" s="17"/>
      <c r="AK1981" s="18"/>
    </row>
    <row r="1982" spans="1:37" x14ac:dyDescent="0.25">
      <c r="A1982" s="180">
        <f>IF('##zz500##'!B1982&lt;&gt;"",'##zz500##'!B1982,"")</f>
        <v>42075</v>
      </c>
      <c r="B1982" s="192">
        <v>94406.92</v>
      </c>
      <c r="C1982" s="146">
        <f t="shared" si="84"/>
        <v>5.5836692400548227E-3</v>
      </c>
      <c r="D1982" s="143">
        <f>IF('##zz500##'!K1982="","",IF('##zz500##'!K1982="yes",D1981,IF('##zz500##'!T1982&lt;&gt;0,D1981*(1+'##zz500##'!T1982),D1981*(1+C1982))))</f>
        <v>14.545632443202088</v>
      </c>
      <c r="E1982" s="6">
        <f t="shared" si="85"/>
        <v>5.5836692400548227E-3</v>
      </c>
      <c r="F1982" s="17">
        <f>D1982/MAX(D$240:D1982)-1</f>
        <v>0</v>
      </c>
      <c r="G1982" s="66">
        <f>IF('##zz500##'!K1982="","",IF('##zz500##'!K1982="no",G1981*(1+E1982),IF('##zz500##'!T1982&lt;&gt;0,G1981*(1+'##zz500##'!T1982),G1981*(1+'##zz500##'!P1982))))</f>
        <v>49.56372464835416</v>
      </c>
      <c r="H1982" s="6">
        <f t="shared" si="86"/>
        <v>5.5836692400548227E-3</v>
      </c>
      <c r="I1982" s="17">
        <f>G1982/MAX(G$240:G1982)-1</f>
        <v>-0.11882769598288057</v>
      </c>
      <c r="N1982" s="20"/>
      <c r="O1982" s="20"/>
      <c r="S1982" s="192"/>
      <c r="Y1982" s="39"/>
      <c r="Z1982" s="39"/>
      <c r="AA1982" s="17"/>
      <c r="AC1982" s="142"/>
      <c r="AE1982" s="17"/>
      <c r="AG1982" s="66"/>
      <c r="AI1982" s="17"/>
      <c r="AK1982" s="18"/>
    </row>
    <row r="1983" spans="1:37" x14ac:dyDescent="0.25">
      <c r="A1983" s="180">
        <f>IF('##zz500##'!B1983&lt;&gt;"",'##zz500##'!B1983,"")</f>
        <v>42076</v>
      </c>
      <c r="B1983" s="192">
        <v>95208.24</v>
      </c>
      <c r="C1983" s="146">
        <f t="shared" si="84"/>
        <v>8.4879371130845982E-3</v>
      </c>
      <c r="D1983" s="143">
        <f>IF('##zz500##'!K1983="","",IF('##zz500##'!K1983="yes",D1982,IF('##zz500##'!T1983&lt;&gt;0,D1982*(1+'##zz500##'!T1983),D1982*(1+C1983))))</f>
        <v>14.66909485665003</v>
      </c>
      <c r="E1983" s="6">
        <f t="shared" si="85"/>
        <v>8.4879371130845982E-3</v>
      </c>
      <c r="F1983" s="17">
        <f>D1983/MAX(D$240:D1983)-1</f>
        <v>0</v>
      </c>
      <c r="G1983" s="66">
        <f>IF('##zz500##'!K1983="","",IF('##zz500##'!K1983="no",G1982*(1+E1983),IF('##zz500##'!T1983&lt;&gt;0,G1982*(1+'##zz500##'!T1983),G1982*(1+'##zz500##'!P1983))))</f>
        <v>49.98441842625963</v>
      </c>
      <c r="H1983" s="6">
        <f t="shared" si="86"/>
        <v>8.4879371130845982E-3</v>
      </c>
      <c r="I1983" s="17">
        <f>G1983/MAX(G$240:G1983)-1</f>
        <v>-0.11134836088059141</v>
      </c>
      <c r="N1983" s="20"/>
      <c r="O1983" s="20"/>
      <c r="S1983" s="192"/>
      <c r="Y1983" s="39"/>
      <c r="Z1983" s="39"/>
      <c r="AA1983" s="17"/>
      <c r="AC1983" s="142"/>
      <c r="AE1983" s="17"/>
      <c r="AG1983" s="66"/>
      <c r="AI1983" s="17"/>
      <c r="AK1983" s="18"/>
    </row>
    <row r="1984" spans="1:37" x14ac:dyDescent="0.25">
      <c r="A1984" s="180">
        <f>IF('##zz500##'!B1984&lt;&gt;"",'##zz500##'!B1984,"")</f>
        <v>42079</v>
      </c>
      <c r="B1984" s="192">
        <v>98346.75</v>
      </c>
      <c r="C1984" s="146">
        <f t="shared" si="84"/>
        <v>3.2964688770635853E-2</v>
      </c>
      <c r="D1984" s="143">
        <f>IF('##zz500##'!K1984="","",IF('##zz500##'!K1984="yes",D1983,IF('##zz500##'!T1984&lt;&gt;0,D1983*(1+'##zz500##'!T1984),D1983*(1+C1984))))</f>
        <v>15.152657003146434</v>
      </c>
      <c r="E1984" s="6">
        <f t="shared" si="85"/>
        <v>3.2964688770635853E-2</v>
      </c>
      <c r="F1984" s="17">
        <f>D1984/MAX(D$240:D1984)-1</f>
        <v>0</v>
      </c>
      <c r="G1984" s="66">
        <f>IF('##zz500##'!K1984="","",IF('##zz500##'!K1984="no",G1983*(1+E1984),IF('##zz500##'!T1984&lt;&gt;0,G1983*(1+'##zz500##'!T1984),G1983*(1+'##zz500##'!P1984))))</f>
        <v>51.632139223062516</v>
      </c>
      <c r="H1984" s="6">
        <f t="shared" si="86"/>
        <v>3.2964688770635853E-2</v>
      </c>
      <c r="I1984" s="17">
        <f>G1984/MAX(G$240:G1984)-1</f>
        <v>-8.2054236171504646E-2</v>
      </c>
      <c r="N1984" s="20"/>
      <c r="O1984" s="20"/>
      <c r="S1984" s="192"/>
      <c r="Y1984" s="39"/>
      <c r="Z1984" s="39"/>
      <c r="AA1984" s="17"/>
      <c r="AC1984" s="142"/>
      <c r="AE1984" s="17"/>
      <c r="AG1984" s="66"/>
      <c r="AI1984" s="17"/>
      <c r="AK1984" s="18"/>
    </row>
    <row r="1985" spans="1:37" x14ac:dyDescent="0.25">
      <c r="A1985" s="180">
        <f>IF('##zz500##'!B1985&lt;&gt;"",'##zz500##'!B1985,"")</f>
        <v>42080</v>
      </c>
      <c r="B1985" s="192">
        <v>99274.34</v>
      </c>
      <c r="C1985" s="146">
        <f t="shared" si="84"/>
        <v>9.4318317585482259E-3</v>
      </c>
      <c r="D1985" s="143">
        <f>IF('##zz500##'!K1985="","",IF('##zz500##'!K1985="yes",D1984,IF('##zz500##'!T1985&lt;&gt;0,D1984*(1+'##zz500##'!T1985),D1984*(1+C1985))))</f>
        <v>15.295574314695099</v>
      </c>
      <c r="E1985" s="6">
        <f t="shared" si="85"/>
        <v>9.4318317585482259E-3</v>
      </c>
      <c r="F1985" s="17">
        <f>D1985/MAX(D$240:D1985)-1</f>
        <v>0</v>
      </c>
      <c r="G1985" s="66">
        <f>IF('##zz500##'!K1985="","",IF('##zz500##'!K1985="no",G1984*(1+E1985),IF('##zz500##'!T1985&lt;&gt;0,G1984*(1+'##zz500##'!T1985),G1984*(1+'##zz500##'!P1985))))</f>
        <v>52.11912487354838</v>
      </c>
      <c r="H1985" s="6">
        <f t="shared" si="86"/>
        <v>9.4318317585482259E-3</v>
      </c>
      <c r="I1985" s="17">
        <f>G1985/MAX(G$240:G1985)-1</f>
        <v>-7.3396326163602255E-2</v>
      </c>
      <c r="N1985" s="20"/>
      <c r="O1985" s="20"/>
      <c r="S1985" s="192"/>
      <c r="Y1985" s="39"/>
      <c r="Z1985" s="39"/>
      <c r="AA1985" s="17"/>
      <c r="AC1985" s="142"/>
      <c r="AE1985" s="17"/>
      <c r="AG1985" s="66"/>
      <c r="AI1985" s="17"/>
      <c r="AK1985" s="18"/>
    </row>
    <row r="1986" spans="1:37" x14ac:dyDescent="0.25">
      <c r="A1986" s="180">
        <f>IF('##zz500##'!B1986&lt;&gt;"",'##zz500##'!B1986,"")</f>
        <v>42081</v>
      </c>
      <c r="B1986" s="192">
        <v>100333.23</v>
      </c>
      <c r="C1986" s="146">
        <f t="shared" si="84"/>
        <v>1.0666301080420215E-2</v>
      </c>
      <c r="D1986" s="143">
        <f>IF('##zz500##'!K1986="","",IF('##zz500##'!K1986="yes",D1985,IF('##zz500##'!T1986&lt;&gt;0,D1985*(1+'##zz500##'!T1986),D1985*(1+C1986))))</f>
        <v>15.458721515533579</v>
      </c>
      <c r="E1986" s="6">
        <f t="shared" si="85"/>
        <v>1.0666301080420215E-2</v>
      </c>
      <c r="F1986" s="17">
        <f>D1986/MAX(D$240:D1986)-1</f>
        <v>0</v>
      </c>
      <c r="G1986" s="66">
        <f>IF('##zz500##'!K1986="","",IF('##zz500##'!K1986="no",G1985*(1+E1986),IF('##zz500##'!T1986&lt;&gt;0,G1985*(1+'##zz500##'!T1986),G1985*(1+'##zz500##'!P1986))))</f>
        <v>52.675043151497668</v>
      </c>
      <c r="H1986" s="6">
        <f t="shared" si="86"/>
        <v>1.0666301080420215E-2</v>
      </c>
      <c r="I1986" s="17">
        <f>G1986/MAX(G$240:G1986)-1</f>
        <v>-6.3512892396239695E-2</v>
      </c>
      <c r="N1986" s="20"/>
      <c r="O1986" s="20"/>
      <c r="S1986" s="192"/>
      <c r="Y1986" s="39"/>
      <c r="Z1986" s="39"/>
      <c r="AA1986" s="17"/>
      <c r="AC1986" s="142"/>
      <c r="AE1986" s="17"/>
      <c r="AG1986" s="66"/>
      <c r="AI1986" s="17"/>
      <c r="AK1986" s="18"/>
    </row>
    <row r="1987" spans="1:37" x14ac:dyDescent="0.25">
      <c r="A1987" s="180">
        <f>IF('##zz500##'!B1987&lt;&gt;"",'##zz500##'!B1987,"")</f>
        <v>42082</v>
      </c>
      <c r="B1987" s="192">
        <v>101995.28</v>
      </c>
      <c r="C1987" s="146">
        <f t="shared" si="84"/>
        <v>1.6565299452633964E-2</v>
      </c>
      <c r="D1987" s="143">
        <f>IF('##zz500##'!K1987="","",IF('##zz500##'!K1987="yes",D1986,IF('##zz500##'!T1987&lt;&gt;0,D1986*(1+'##zz500##'!T1987),D1986*(1+C1987))))</f>
        <v>15.714799866593268</v>
      </c>
      <c r="E1987" s="6">
        <f t="shared" si="85"/>
        <v>1.6565299452633964E-2</v>
      </c>
      <c r="F1987" s="17">
        <f>D1987/MAX(D$240:D1987)-1</f>
        <v>0</v>
      </c>
      <c r="G1987" s="66">
        <f>IF('##zz500##'!K1987="","",IF('##zz500##'!K1987="no",G1986*(1+E1987),IF('##zz500##'!T1987&lt;&gt;0,G1986*(1+'##zz500##'!T1987),G1986*(1+'##zz500##'!P1987))))</f>
        <v>53.547621014982646</v>
      </c>
      <c r="H1987" s="6">
        <f t="shared" si="86"/>
        <v>1.6565299452633964E-2</v>
      </c>
      <c r="I1987" s="17">
        <f>G1987/MAX(G$240:G1987)-1</f>
        <v>-4.799970302525236E-2</v>
      </c>
      <c r="N1987" s="20"/>
      <c r="O1987" s="20"/>
      <c r="S1987" s="192"/>
      <c r="Y1987" s="39"/>
      <c r="Z1987" s="39"/>
      <c r="AA1987" s="17"/>
      <c r="AC1987" s="142"/>
      <c r="AE1987" s="17"/>
      <c r="AG1987" s="66"/>
      <c r="AI1987" s="17"/>
      <c r="AK1987" s="18"/>
    </row>
    <row r="1988" spans="1:37" x14ac:dyDescent="0.25">
      <c r="A1988" s="180">
        <f>IF('##zz500##'!B1988&lt;&gt;"",'##zz500##'!B1988,"")</f>
        <v>42083</v>
      </c>
      <c r="B1988" s="192">
        <v>102272.98</v>
      </c>
      <c r="C1988" s="146">
        <f t="shared" ref="C1988:C2051" si="87">IF(AND(B1987&gt;0,B1988&gt;0),B1988/B1987-1,"")</f>
        <v>2.7226750100592945E-3</v>
      </c>
      <c r="D1988" s="143">
        <f>IF('##zz500##'!K1988="","",IF('##zz500##'!K1988="yes",D1987,IF('##zz500##'!T1988&lt;&gt;0,D1987*(1+'##zz500##'!T1988),D1987*(1+C1988))))</f>
        <v>15.757586159478125</v>
      </c>
      <c r="E1988" s="6">
        <f t="shared" si="85"/>
        <v>2.7226750100592945E-3</v>
      </c>
      <c r="F1988" s="17">
        <f>D1988/MAX(D$240:D1988)-1</f>
        <v>0</v>
      </c>
      <c r="G1988" s="66">
        <f>IF('##zz500##'!K1988="","",IF('##zz500##'!K1988="no",G1987*(1+E1988),IF('##zz500##'!T1988&lt;&gt;0,G1987*(1+'##zz500##'!T1988),G1987*(1+'##zz500##'!P1988))))</f>
        <v>53.693413784568264</v>
      </c>
      <c r="H1988" s="6">
        <f t="shared" si="86"/>
        <v>2.7226750100592945E-3</v>
      </c>
      <c r="I1988" s="17">
        <f>G1988/MAX(G$240:G1988)-1</f>
        <v>-4.5407715607110211E-2</v>
      </c>
      <c r="N1988" s="20"/>
      <c r="O1988" s="20"/>
      <c r="S1988" s="192"/>
      <c r="Y1988" s="39"/>
      <c r="Z1988" s="39"/>
      <c r="AA1988" s="17"/>
      <c r="AC1988" s="142"/>
      <c r="AE1988" s="17"/>
      <c r="AF1988" s="14"/>
      <c r="AG1988" s="66"/>
      <c r="AI1988" s="17"/>
      <c r="AJ1988" s="14"/>
      <c r="AK1988" s="18"/>
    </row>
    <row r="1989" spans="1:37" x14ac:dyDescent="0.25">
      <c r="A1989" s="180">
        <f>IF('##zz500##'!B1989&lt;&gt;"",'##zz500##'!B1989,"")</f>
        <v>42086</v>
      </c>
      <c r="B1989" s="192">
        <v>103786.54</v>
      </c>
      <c r="C1989" s="146">
        <f t="shared" si="87"/>
        <v>1.4799216762824363E-2</v>
      </c>
      <c r="D1989" s="143">
        <f>IF('##zz500##'!K1989="","",IF('##zz500##'!K1989="yes",D1988,IF('##zz500##'!T1989&lt;&gt;0,D1988*(1+'##zz500##'!T1989),D1988*(1+C1989))))</f>
        <v>15.990786092711122</v>
      </c>
      <c r="E1989" s="6">
        <f t="shared" si="85"/>
        <v>1.4799216762824363E-2</v>
      </c>
      <c r="F1989" s="17">
        <f>D1989/MAX(D$240:D1989)-1</f>
        <v>0</v>
      </c>
      <c r="G1989" s="66">
        <f>IF('##zz500##'!K1989="","",IF('##zz500##'!K1989="no",G1988*(1+E1989),IF('##zz500##'!T1989&lt;&gt;0,G1988*(1+'##zz500##'!T1989),G1988*(1+'##zz500##'!P1989))))</f>
        <v>54.488034253902114</v>
      </c>
      <c r="H1989" s="6">
        <f t="shared" si="86"/>
        <v>1.4799216762824363E-2</v>
      </c>
      <c r="I1989" s="17">
        <f>G1989/MAX(G$240:G1989)-1</f>
        <v>-3.1280497470260071E-2</v>
      </c>
      <c r="N1989" s="20"/>
      <c r="O1989" s="20"/>
      <c r="S1989" s="192"/>
      <c r="Y1989" s="39"/>
      <c r="Z1989" s="39"/>
      <c r="AA1989" s="17"/>
      <c r="AC1989" s="142"/>
      <c r="AE1989" s="17"/>
      <c r="AG1989" s="66"/>
      <c r="AI1989" s="17"/>
      <c r="AK1989" s="18"/>
    </row>
    <row r="1990" spans="1:37" x14ac:dyDescent="0.25">
      <c r="A1990" s="180">
        <f>IF('##zz500##'!B1990&lt;&gt;"",'##zz500##'!B1990,"")</f>
        <v>42087</v>
      </c>
      <c r="B1990" s="192">
        <v>102099.93</v>
      </c>
      <c r="C1990" s="146">
        <f t="shared" si="87"/>
        <v>-1.6250758528032594E-2</v>
      </c>
      <c r="D1990" s="143">
        <f>IF('##zz500##'!K1990="","",IF('##zz500##'!K1990="yes",D1989,IF('##zz500##'!T1990&lt;&gt;0,D1989*(1+'##zz500##'!T1990),D1989*(1+C1990))))</f>
        <v>15.730923689245053</v>
      </c>
      <c r="E1990" s="6">
        <f t="shared" si="85"/>
        <v>-1.6250758528032594E-2</v>
      </c>
      <c r="F1990" s="17">
        <f>D1990/MAX(D$240:D1990)-1</f>
        <v>-1.6250758528032594E-2</v>
      </c>
      <c r="G1990" s="66">
        <f>IF('##zz500##'!K1990="","",IF('##zz500##'!K1990="no",G1989*(1+E1990),IF('##zz500##'!T1990&lt;&gt;0,G1989*(1+'##zz500##'!T1990),G1989*(1+'##zz500##'!P1990))))</f>
        <v>53.60256236657478</v>
      </c>
      <c r="H1990" s="6">
        <f t="shared" si="86"/>
        <v>-1.6250758528032594E-2</v>
      </c>
      <c r="I1990" s="17">
        <f>G1990/MAX(G$240:G1990)-1</f>
        <v>-4.7022924187266724E-2</v>
      </c>
      <c r="N1990" s="20"/>
      <c r="O1990" s="20"/>
      <c r="S1990" s="192"/>
      <c r="Y1990" s="39"/>
      <c r="Z1990" s="39"/>
      <c r="AA1990" s="17"/>
      <c r="AC1990" s="142"/>
      <c r="AE1990" s="17"/>
      <c r="AG1990" s="66"/>
      <c r="AI1990" s="17"/>
      <c r="AK1990" s="18"/>
    </row>
    <row r="1991" spans="1:37" x14ac:dyDescent="0.25">
      <c r="A1991" s="180">
        <f>IF('##zz500##'!B1991&lt;&gt;"",'##zz500##'!B1991,"")</f>
        <v>42088</v>
      </c>
      <c r="B1991" s="192">
        <v>104753.32</v>
      </c>
      <c r="C1991" s="146">
        <f t="shared" si="87"/>
        <v>2.5988166691201631E-2</v>
      </c>
      <c r="D1991" s="143">
        <f>IF('##zz500##'!K1991="","",IF('##zz500##'!K1991="yes",D1990,IF('##zz500##'!T1991&lt;&gt;0,D1990*(1+'##zz500##'!T1991),D1990*(1+C1991))))</f>
        <v>16.139741556287724</v>
      </c>
      <c r="E1991" s="6">
        <f t="shared" si="85"/>
        <v>2.5988166691201631E-2</v>
      </c>
      <c r="F1991" s="17">
        <f>D1991/MAX(D$240:D1991)-1</f>
        <v>0</v>
      </c>
      <c r="G1991" s="66">
        <f>IF('##zz500##'!K1991="","",IF('##zz500##'!K1991="no",G1990*(1+E1991),IF('##zz500##'!T1991&lt;&gt;0,G1990*(1+'##zz500##'!T1991),G1990*(1+'##zz500##'!P1991))))</f>
        <v>54.99559469243286</v>
      </c>
      <c r="H1991" s="6">
        <f t="shared" si="86"/>
        <v>2.5988166691201631E-2</v>
      </c>
      <c r="I1991" s="17">
        <f>G1991/MAX(G$240:G1991)-1</f>
        <v>-2.2256797088151536E-2</v>
      </c>
      <c r="N1991" s="20"/>
      <c r="O1991" s="20"/>
      <c r="S1991" s="192"/>
      <c r="Y1991" s="39"/>
      <c r="Z1991" s="39"/>
      <c r="AA1991" s="17"/>
      <c r="AC1991" s="142"/>
      <c r="AE1991" s="17"/>
      <c r="AG1991" s="66"/>
      <c r="AI1991" s="17"/>
      <c r="AK1991" s="18"/>
    </row>
    <row r="1992" spans="1:37" x14ac:dyDescent="0.25">
      <c r="A1992" s="180">
        <f>IF('##zz500##'!B1992&lt;&gt;"",'##zz500##'!B1992,"")</f>
        <v>42089</v>
      </c>
      <c r="B1992" s="192">
        <v>104352.74</v>
      </c>
      <c r="C1992" s="146">
        <f t="shared" si="87"/>
        <v>-3.8240315438212713E-3</v>
      </c>
      <c r="D1992" s="143">
        <f>IF('##zz500##'!K1992="","",IF('##zz500##'!K1992="yes",D1991,IF('##zz500##'!T1992&lt;&gt;0,D1991*(1+'##zz500##'!T1992),D1991*(1+C1992))))</f>
        <v>16.078022675467356</v>
      </c>
      <c r="E1992" s="6">
        <f t="shared" si="85"/>
        <v>-3.8240315438213823E-3</v>
      </c>
      <c r="F1992" s="17">
        <f>D1992/MAX(D$240:D1992)-1</f>
        <v>-3.8240315438213823E-3</v>
      </c>
      <c r="G1992" s="66">
        <f>IF('##zz500##'!K1992="","",IF('##zz500##'!K1992="no",G1991*(1+E1992),IF('##zz500##'!T1992&lt;&gt;0,G1991*(1+'##zz500##'!T1992),G1991*(1+'##zz500##'!P1992))))</f>
        <v>54.785289803557781</v>
      </c>
      <c r="H1992" s="6">
        <f t="shared" si="86"/>
        <v>-3.8240315438213823E-3</v>
      </c>
      <c r="I1992" s="17">
        <f>G1992/MAX(G$240:G1992)-1</f>
        <v>-2.5995717937843388E-2</v>
      </c>
      <c r="N1992" s="20"/>
      <c r="O1992" s="20"/>
      <c r="S1992" s="192"/>
      <c r="Y1992" s="39"/>
      <c r="Z1992" s="39"/>
      <c r="AA1992" s="17"/>
      <c r="AC1992" s="142"/>
      <c r="AE1992" s="17"/>
      <c r="AG1992" s="66"/>
      <c r="AI1992" s="17"/>
      <c r="AK1992" s="18"/>
    </row>
    <row r="1993" spans="1:37" x14ac:dyDescent="0.25">
      <c r="A1993" s="180">
        <f>IF('##zz500##'!B1993&lt;&gt;"",'##zz500##'!B1993,"")</f>
        <v>42090</v>
      </c>
      <c r="B1993" s="192">
        <v>105874.57</v>
      </c>
      <c r="C1993" s="146">
        <f t="shared" si="87"/>
        <v>1.4583517404526347E-2</v>
      </c>
      <c r="D1993" s="143">
        <f>IF('##zz500##'!K1993="","",IF('##zz500##'!K1993="yes",D1992,IF('##zz500##'!T1993&lt;&gt;0,D1992*(1+'##zz500##'!T1993),D1992*(1+C1993))))</f>
        <v>16.312496798985404</v>
      </c>
      <c r="E1993" s="6">
        <f t="shared" si="85"/>
        <v>1.4583517404526347E-2</v>
      </c>
      <c r="F1993" s="17">
        <f>D1993/MAX(D$240:D1993)-1</f>
        <v>0</v>
      </c>
      <c r="G1993" s="66">
        <f>IF('##zz500##'!K1993="","",IF('##zz500##'!K1993="no",G1992*(1+E1993),IF('##zz500##'!T1993&lt;&gt;0,G1992*(1+'##zz500##'!T1993),G1992*(1+'##zz500##'!P1993))))</f>
        <v>55.584252030919984</v>
      </c>
      <c r="H1993" s="6">
        <f t="shared" si="86"/>
        <v>1.4583517404526347E-2</v>
      </c>
      <c r="I1993" s="17">
        <f>G1993/MAX(G$240:G1993)-1</f>
        <v>-1.179130953830676E-2</v>
      </c>
      <c r="N1993" s="20"/>
      <c r="O1993" s="20"/>
      <c r="S1993" s="192"/>
      <c r="Y1993" s="39"/>
      <c r="Z1993" s="39"/>
      <c r="AA1993" s="17"/>
      <c r="AC1993" s="142"/>
      <c r="AE1993" s="17"/>
      <c r="AG1993" s="66"/>
      <c r="AI1993" s="17"/>
      <c r="AK1993" s="18"/>
    </row>
    <row r="1994" spans="1:37" x14ac:dyDescent="0.25">
      <c r="A1994" s="180">
        <f>IF('##zz500##'!B1994&lt;&gt;"",'##zz500##'!B1994,"")</f>
        <v>42093</v>
      </c>
      <c r="B1994" s="192">
        <v>106678.5</v>
      </c>
      <c r="C1994" s="146">
        <f t="shared" si="87"/>
        <v>7.5932303668386769E-3</v>
      </c>
      <c r="D1994" s="143">
        <f>IF('##zz500##'!K1994="","",IF('##zz500##'!K1994="yes",D1993,IF('##zz500##'!T1994&lt;&gt;0,D1993*(1+'##zz500##'!T1994),D1993*(1+C1994))))</f>
        <v>16.436361345038417</v>
      </c>
      <c r="E1994" s="6">
        <f t="shared" si="85"/>
        <v>7.5932303668386769E-3</v>
      </c>
      <c r="F1994" s="17">
        <f>D1994/MAX(D$240:D1994)-1</f>
        <v>0</v>
      </c>
      <c r="G1994" s="66">
        <f>IF('##zz500##'!K1994="","",IF('##zz500##'!K1994="no",G1993*(1+E1994),IF('##zz500##'!T1994&lt;&gt;0,G1993*(1+'##zz500##'!T1994),G1993*(1+'##zz500##'!P1994))))</f>
        <v>56.006316061359179</v>
      </c>
      <c r="H1994" s="6">
        <f t="shared" si="86"/>
        <v>7.5932303668386769E-3</v>
      </c>
      <c r="I1994" s="17">
        <f>G1994/MAX(G$240:G1994)-1</f>
        <v>-4.2876133011191531E-3</v>
      </c>
      <c r="N1994" s="20"/>
      <c r="O1994" s="20"/>
      <c r="S1994" s="192"/>
      <c r="Y1994" s="39"/>
      <c r="Z1994" s="39"/>
      <c r="AA1994" s="17"/>
      <c r="AC1994" s="142"/>
      <c r="AE1994" s="17"/>
      <c r="AG1994" s="66"/>
      <c r="AI1994" s="17"/>
      <c r="AK1994" s="18"/>
    </row>
    <row r="1995" spans="1:37" x14ac:dyDescent="0.25">
      <c r="A1995" s="180">
        <f>IF('##zz500##'!B1995&lt;&gt;"",'##zz500##'!B1995,"")</f>
        <v>42094</v>
      </c>
      <c r="B1995" s="192">
        <v>108582.32</v>
      </c>
      <c r="C1995" s="146">
        <f t="shared" si="87"/>
        <v>1.7846332672469156E-2</v>
      </c>
      <c r="D1995" s="143">
        <f>IF('##zz500##'!K1995="","",IF('##zz500##'!K1995="yes",D1994,IF('##zz500##'!T1995&lt;&gt;0,D1994*(1+'##zz500##'!T1995),D1994*(1+C1995))))</f>
        <v>16.729690117526886</v>
      </c>
      <c r="E1995" s="6">
        <f t="shared" si="85"/>
        <v>1.7846332672469156E-2</v>
      </c>
      <c r="F1995" s="17">
        <f>D1995/MAX(D$240:D1995)-1</f>
        <v>0</v>
      </c>
      <c r="G1995" s="66">
        <f>IF('##zz500##'!K1995="","",IF('##zz500##'!K1995="no",G1994*(1+E1995),IF('##zz500##'!T1995&lt;&gt;0,G1994*(1+'##zz500##'!T1995),G1994*(1+'##zz500##'!P1995))))</f>
        <v>57.005823409549649</v>
      </c>
      <c r="H1995" s="6">
        <f t="shared" si="86"/>
        <v>1.7846332672469156E-2</v>
      </c>
      <c r="I1995" s="17">
        <f>G1995/MAX(G$240:G1995)-1</f>
        <v>0</v>
      </c>
      <c r="N1995" s="20"/>
      <c r="O1995" s="20"/>
      <c r="S1995" s="192"/>
      <c r="Y1995" s="39"/>
      <c r="Z1995" s="39"/>
      <c r="AA1995" s="17"/>
      <c r="AC1995" s="142"/>
      <c r="AE1995" s="17"/>
      <c r="AG1995" s="66"/>
      <c r="AI1995" s="17"/>
      <c r="AK1995" s="18"/>
    </row>
    <row r="1996" spans="1:37" x14ac:dyDescent="0.25">
      <c r="A1996" s="180">
        <f>IF('##zz500##'!B1996&lt;&gt;"",'##zz500##'!B1996,"")</f>
        <v>42095</v>
      </c>
      <c r="B1996" s="192">
        <v>112154.21</v>
      </c>
      <c r="C1996" s="146">
        <f t="shared" si="87"/>
        <v>3.2895686885304976E-2</v>
      </c>
      <c r="D1996" s="143">
        <f>IF('##zz500##'!K1996="","",IF('##zz500##'!K1996="yes",D1995,IF('##zz500##'!T1996&lt;&gt;0,D1995*(1+'##zz500##'!T1996),D1995*(1+C1996))))</f>
        <v>17.28002476532123</v>
      </c>
      <c r="E1996" s="6">
        <f t="shared" si="85"/>
        <v>3.2895686885304976E-2</v>
      </c>
      <c r="F1996" s="17">
        <f>D1996/MAX(D$240:D1996)-1</f>
        <v>0</v>
      </c>
      <c r="G1996" s="66">
        <f>IF('##zz500##'!K1996="","",IF('##zz500##'!K1996="no",G1995*(1+E1996),IF('##zz500##'!T1996&lt;&gt;0,G1995*(1+'##zz500##'!T1996),G1995*(1+'##zz500##'!P1996))))</f>
        <v>58.881069127069182</v>
      </c>
      <c r="H1996" s="6">
        <f t="shared" si="86"/>
        <v>3.2895686885304976E-2</v>
      </c>
      <c r="I1996" s="17">
        <f>G1996/MAX(G$240:G1996)-1</f>
        <v>0</v>
      </c>
      <c r="N1996" s="20"/>
      <c r="O1996" s="20"/>
      <c r="S1996" s="192"/>
      <c r="Y1996" s="39"/>
      <c r="Z1996" s="39"/>
      <c r="AA1996" s="17"/>
      <c r="AC1996" s="142"/>
      <c r="AE1996" s="17"/>
      <c r="AG1996" s="66"/>
      <c r="AI1996" s="17"/>
      <c r="AK1996" s="18"/>
    </row>
    <row r="1997" spans="1:37" x14ac:dyDescent="0.25">
      <c r="A1997" s="180">
        <f>IF('##zz500##'!B1997&lt;&gt;"",'##zz500##'!B1997,"")</f>
        <v>42096</v>
      </c>
      <c r="B1997" s="192">
        <v>115290.95</v>
      </c>
      <c r="C1997" s="146">
        <f t="shared" si="87"/>
        <v>2.7968098567142441E-2</v>
      </c>
      <c r="D1997" s="143">
        <f>IF('##zz500##'!K1997="","",IF('##zz500##'!K1997="yes",D1996,IF('##zz500##'!T1997&lt;&gt;0,D1996*(1+'##zz500##'!T1997),D1996*(1+C1997))))</f>
        <v>17.763314201200394</v>
      </c>
      <c r="E1997" s="6">
        <f t="shared" si="85"/>
        <v>2.7968098567142441E-2</v>
      </c>
      <c r="F1997" s="17">
        <f>D1997/MAX(D$240:D1997)-1</f>
        <v>0</v>
      </c>
      <c r="G1997" s="66">
        <f>IF('##zz500##'!K1997="","",IF('##zz500##'!K1997="no",G1996*(1+E1997),IF('##zz500##'!T1997&lt;&gt;0,G1996*(1+'##zz500##'!T1997),G1996*(1+'##zz500##'!P1997))))</f>
        <v>60.527860672153778</v>
      </c>
      <c r="H1997" s="6">
        <f t="shared" si="86"/>
        <v>2.7968098567142441E-2</v>
      </c>
      <c r="I1997" s="17">
        <f>G1997/MAX(G$240:G1997)-1</f>
        <v>0</v>
      </c>
      <c r="N1997" s="20"/>
      <c r="O1997" s="20"/>
      <c r="S1997" s="192"/>
      <c r="Y1997" s="39"/>
      <c r="Z1997" s="39"/>
      <c r="AA1997" s="17"/>
      <c r="AC1997" s="142"/>
      <c r="AE1997" s="17"/>
      <c r="AG1997" s="66"/>
      <c r="AI1997" s="17"/>
      <c r="AK1997" s="18"/>
    </row>
    <row r="1998" spans="1:37" x14ac:dyDescent="0.25">
      <c r="A1998" s="180">
        <f>IF('##zz500##'!B1998&lt;&gt;"",'##zz500##'!B1998,"")</f>
        <v>42097</v>
      </c>
      <c r="B1998" s="192">
        <v>119169.2</v>
      </c>
      <c r="C1998" s="146">
        <f t="shared" si="87"/>
        <v>3.3638806862117177E-2</v>
      </c>
      <c r="D1998" s="143">
        <f>IF('##zz500##'!K1998="","",IF('##zz500##'!K1998="yes",D1997,IF('##zz500##'!T1998&lt;&gt;0,D1997*(1+'##zz500##'!T1998),D1997*(1+C1998))))</f>
        <v>18.360850896845676</v>
      </c>
      <c r="E1998" s="6">
        <f t="shared" si="85"/>
        <v>3.3638806862117177E-2</v>
      </c>
      <c r="F1998" s="17">
        <f>D1998/MAX(D$240:D1998)-1</f>
        <v>0</v>
      </c>
      <c r="G1998" s="66">
        <f>IF('##zz500##'!K1998="","",IF('##zz500##'!K1998="no",G1997*(1+E1998),IF('##zz500##'!T1998&lt;&gt;0,G1997*(1+'##zz500##'!T1998),G1997*(1+'##zz500##'!P1998))))</f>
        <v>62.5639456870815</v>
      </c>
      <c r="H1998" s="6">
        <f t="shared" si="86"/>
        <v>3.3638806862117177E-2</v>
      </c>
      <c r="I1998" s="17">
        <f>G1998/MAX(G$240:G1998)-1</f>
        <v>0</v>
      </c>
      <c r="N1998" s="20"/>
      <c r="O1998" s="20"/>
      <c r="S1998" s="192"/>
      <c r="Y1998" s="39"/>
      <c r="Z1998" s="39"/>
      <c r="AA1998" s="17"/>
      <c r="AC1998" s="142"/>
      <c r="AE1998" s="17"/>
      <c r="AG1998" s="66"/>
      <c r="AI1998" s="17"/>
      <c r="AK1998" s="18"/>
    </row>
    <row r="1999" spans="1:37" x14ac:dyDescent="0.25">
      <c r="A1999" s="180">
        <f>IF('##zz500##'!B1999&lt;&gt;"",'##zz500##'!B1999,"")</f>
        <v>42101</v>
      </c>
      <c r="B1999" s="192">
        <v>121885.42</v>
      </c>
      <c r="C1999" s="146">
        <f t="shared" si="87"/>
        <v>2.2792969995602874E-2</v>
      </c>
      <c r="D1999" s="143">
        <f>IF('##zz500##'!K1999="","",IF('##zz500##'!K1999="yes",D1998,IF('##zz500##'!T1999&lt;&gt;0,D1998*(1+'##zz500##'!T1999),D1998*(1+C1999))))</f>
        <v>18.779349220431218</v>
      </c>
      <c r="E1999" s="6">
        <f t="shared" si="85"/>
        <v>2.2792969995602874E-2</v>
      </c>
      <c r="F1999" s="17">
        <f>D1999/MAX(D$240:D1999)-1</f>
        <v>0</v>
      </c>
      <c r="G1999" s="66">
        <f>IF('##zz500##'!K1999="","",IF('##zz500##'!K1999="no",G1998*(1+E1999),IF('##zz500##'!T1999&lt;&gt;0,G1998*(1+'##zz500##'!T1999),G1998*(1+'##zz500##'!P1999))))</f>
        <v>63.989963823933678</v>
      </c>
      <c r="H1999" s="6">
        <f t="shared" si="86"/>
        <v>2.2792969995602874E-2</v>
      </c>
      <c r="I1999" s="17">
        <f>G1999/MAX(G$240:G1999)-1</f>
        <v>0</v>
      </c>
      <c r="N1999" s="20"/>
      <c r="O1999" s="20"/>
      <c r="S1999" s="192"/>
      <c r="Y1999" s="39"/>
      <c r="Z1999" s="39"/>
      <c r="AA1999" s="17"/>
      <c r="AC1999" s="142"/>
      <c r="AE1999" s="17"/>
      <c r="AG1999" s="66"/>
      <c r="AI1999" s="17"/>
      <c r="AK1999" s="18"/>
    </row>
    <row r="2000" spans="1:37" x14ac:dyDescent="0.25">
      <c r="A2000" s="180">
        <f>IF('##zz500##'!B2000&lt;&gt;"",'##zz500##'!B2000,"")</f>
        <v>42102</v>
      </c>
      <c r="B2000" s="192">
        <v>122937.49</v>
      </c>
      <c r="C2000" s="146">
        <f t="shared" si="87"/>
        <v>8.6316312484300273E-3</v>
      </c>
      <c r="D2000" s="143">
        <f>IF('##zz500##'!K2000="","",IF('##zz500##'!K2000="yes",D1999,IF('##zz500##'!T2000&lt;&gt;0,D1999*(1+'##zz500##'!T2000),D1999*(1+C2000))))</f>
        <v>18.779349220431218</v>
      </c>
      <c r="E2000" s="6">
        <f t="shared" si="85"/>
        <v>0</v>
      </c>
      <c r="F2000" s="17">
        <f>D2000/MAX(D$240:D2000)-1</f>
        <v>0</v>
      </c>
      <c r="G2000" s="66">
        <f>IF('##zz500##'!K2000="","",IF('##zz500##'!K2000="no",G1999*(1+E2000),IF('##zz500##'!T2000&lt;&gt;0,G1999*(1+'##zz500##'!T2000),G1999*(1+'##zz500##'!P2000))))</f>
        <v>64.439879295628941</v>
      </c>
      <c r="H2000" s="6">
        <f t="shared" si="86"/>
        <v>7.0310318182580378E-3</v>
      </c>
      <c r="I2000" s="17">
        <f>G2000/MAX(G$240:G2000)-1</f>
        <v>0</v>
      </c>
      <c r="N2000" s="20"/>
      <c r="O2000" s="20"/>
      <c r="S2000" s="192"/>
      <c r="Y2000" s="39"/>
      <c r="Z2000" s="39"/>
      <c r="AA2000" s="17"/>
      <c r="AC2000" s="142"/>
      <c r="AE2000" s="17"/>
      <c r="AG2000" s="66"/>
      <c r="AI2000" s="17"/>
      <c r="AK2000" s="18"/>
    </row>
    <row r="2001" spans="1:41" x14ac:dyDescent="0.25">
      <c r="A2001" s="180">
        <f>IF('##zz500##'!B2001&lt;&gt;"",'##zz500##'!B2001,"")</f>
        <v>42103</v>
      </c>
      <c r="B2001" s="192">
        <v>123777.04</v>
      </c>
      <c r="C2001" s="146">
        <f t="shared" si="87"/>
        <v>6.8290803724722071E-3</v>
      </c>
      <c r="D2001" s="143">
        <f>IF('##zz500##'!K2001="","",IF('##zz500##'!K2001="yes",D2000,IF('##zz500##'!T2001&lt;&gt;0,D2000*(1+'##zz500##'!T2001),D2000*(1+C2001))))</f>
        <v>18.907594905600266</v>
      </c>
      <c r="E2001" s="6">
        <f t="shared" si="85"/>
        <v>6.8290803724722071E-3</v>
      </c>
      <c r="F2001" s="17">
        <f>D2001/MAX(D$240:D2001)-1</f>
        <v>0</v>
      </c>
      <c r="G2001" s="66">
        <f>IF('##zz500##'!K2001="","",IF('##zz500##'!K2001="no",G2000*(1+E2001),IF('##zz500##'!T2001&lt;&gt;0,G2000*(1+'##zz500##'!T2001),G2000*(1+'##zz500##'!P2001))))</f>
        <v>64.879944410531195</v>
      </c>
      <c r="H2001" s="6">
        <f t="shared" si="86"/>
        <v>6.8290803724722071E-3</v>
      </c>
      <c r="I2001" s="17">
        <f>G2001/MAX(G$240:G2001)-1</f>
        <v>0</v>
      </c>
      <c r="N2001" s="20"/>
      <c r="O2001" s="20"/>
      <c r="S2001" s="192"/>
      <c r="Y2001" s="39"/>
      <c r="Z2001" s="39"/>
      <c r="AA2001" s="17"/>
      <c r="AC2001" s="142"/>
      <c r="AE2001" s="17"/>
      <c r="AG2001" s="66"/>
      <c r="AI2001" s="17"/>
      <c r="AK2001" s="18"/>
    </row>
    <row r="2002" spans="1:41" x14ac:dyDescent="0.25">
      <c r="A2002" s="180">
        <f>IF('##zz500##'!B2002&lt;&gt;"",'##zz500##'!B2002,"")</f>
        <v>42104</v>
      </c>
      <c r="B2002" s="192">
        <v>128477.37</v>
      </c>
      <c r="C2002" s="146">
        <f t="shared" si="87"/>
        <v>3.797416709916468E-2</v>
      </c>
      <c r="D2002" s="143">
        <f>IF('##zz500##'!K2002="","",IF('##zz500##'!K2002="yes",D2001,IF('##zz500##'!T2002&lt;&gt;0,D2001*(1+'##zz500##'!T2002),D2001*(1+C2002))))</f>
        <v>19.625595073988844</v>
      </c>
      <c r="E2002" s="6">
        <f t="shared" si="85"/>
        <v>3.797416709916468E-2</v>
      </c>
      <c r="F2002" s="17">
        <f>D2002/MAX(D$240:D2002)-1</f>
        <v>0</v>
      </c>
      <c r="G2002" s="66">
        <f>IF('##zz500##'!K2002="","",IF('##zz500##'!K2002="no",G2001*(1+E2002),IF('##zz500##'!T2002&lt;&gt;0,G2001*(1+'##zz500##'!T2002),G2001*(1+'##zz500##'!P2002))))</f>
        <v>67.343706260961227</v>
      </c>
      <c r="H2002" s="6">
        <f t="shared" si="86"/>
        <v>3.797416709916468E-2</v>
      </c>
      <c r="I2002" s="17">
        <f>G2002/MAX(G$240:G2002)-1</f>
        <v>0</v>
      </c>
      <c r="N2002" s="20"/>
      <c r="O2002" s="20"/>
      <c r="S2002" s="192"/>
      <c r="Y2002" s="39"/>
      <c r="Z2002" s="39"/>
      <c r="AA2002" s="17"/>
      <c r="AC2002" s="142"/>
      <c r="AE2002" s="17"/>
      <c r="AG2002" s="66"/>
      <c r="AI2002" s="17"/>
      <c r="AK2002" s="18"/>
    </row>
    <row r="2003" spans="1:41" x14ac:dyDescent="0.25">
      <c r="A2003" s="180">
        <f>IF('##zz500##'!B2003&lt;&gt;"",'##zz500##'!B2003,"")</f>
        <v>42107</v>
      </c>
      <c r="B2003" s="192">
        <v>132912.26999999999</v>
      </c>
      <c r="C2003" s="146">
        <f t="shared" si="87"/>
        <v>3.4518919557584349E-2</v>
      </c>
      <c r="D2003" s="143">
        <f>IF('##zz500##'!K2003="","",IF('##zz500##'!K2003="yes",D2002,IF('##zz500##'!T2003&lt;&gt;0,D2002*(1+'##zz500##'!T2003),D2002*(1+C2003))))</f>
        <v>20.303049411617589</v>
      </c>
      <c r="E2003" s="6">
        <f t="shared" si="85"/>
        <v>3.4518919557584349E-2</v>
      </c>
      <c r="F2003" s="17">
        <f>D2003/MAX(D$240:D2003)-1</f>
        <v>0</v>
      </c>
      <c r="G2003" s="66">
        <f>IF('##zz500##'!K2003="","",IF('##zz500##'!K2003="no",G2002*(1+E2003),IF('##zz500##'!T2003&lt;&gt;0,G2002*(1+'##zz500##'!T2003),G2002*(1+'##zz500##'!P2003))))</f>
        <v>69.668338240092936</v>
      </c>
      <c r="H2003" s="6">
        <f t="shared" si="86"/>
        <v>3.4518919557584349E-2</v>
      </c>
      <c r="I2003" s="17">
        <f>G2003/MAX(G$240:G2003)-1</f>
        <v>0</v>
      </c>
      <c r="N2003" s="20"/>
      <c r="O2003" s="20"/>
      <c r="S2003" s="192"/>
      <c r="Y2003" s="39"/>
      <c r="Z2003" s="39"/>
      <c r="AA2003" s="17"/>
      <c r="AC2003" s="142"/>
      <c r="AE2003" s="17"/>
      <c r="AG2003" s="66"/>
      <c r="AI2003" s="17"/>
      <c r="AK2003" s="18"/>
    </row>
    <row r="2004" spans="1:41" x14ac:dyDescent="0.25">
      <c r="A2004" s="180">
        <f>IF('##zz500##'!B2004&lt;&gt;"",'##zz500##'!B2004,"")</f>
        <v>42108</v>
      </c>
      <c r="B2004" s="192">
        <v>134577.96</v>
      </c>
      <c r="C2004" s="146">
        <f t="shared" si="87"/>
        <v>1.2532251537047623E-2</v>
      </c>
      <c r="D2004" s="143">
        <f>IF('##zz500##'!K2004="","",IF('##zz500##'!K2004="yes",D2003,IF('##zz500##'!T2004&lt;&gt;0,D2003*(1+'##zz500##'!T2004),D2003*(1+C2004))))</f>
        <v>20.557492333813087</v>
      </c>
      <c r="E2004" s="6">
        <f t="shared" si="85"/>
        <v>1.2532251537047623E-2</v>
      </c>
      <c r="F2004" s="17">
        <f>D2004/MAX(D$240:D2004)-1</f>
        <v>0</v>
      </c>
      <c r="G2004" s="66">
        <f>IF('##zz500##'!K2004="","",IF('##zz500##'!K2004="no",G2003*(1+E2004),IF('##zz500##'!T2004&lt;&gt;0,G2003*(1+'##zz500##'!T2004),G2003*(1+'##zz500##'!P2004))))</f>
        <v>70.541439379085901</v>
      </c>
      <c r="H2004" s="6">
        <f t="shared" si="86"/>
        <v>1.2532251537047623E-2</v>
      </c>
      <c r="I2004" s="17">
        <f>G2004/MAX(G$240:G2004)-1</f>
        <v>0</v>
      </c>
      <c r="N2004" s="20"/>
      <c r="O2004" s="20"/>
      <c r="S2004" s="192"/>
      <c r="Y2004" s="39"/>
      <c r="Z2004" s="39"/>
      <c r="AA2004" s="17"/>
      <c r="AC2004" s="142"/>
      <c r="AE2004" s="17"/>
      <c r="AG2004" s="66"/>
      <c r="AI2004" s="17"/>
      <c r="AK2004" s="18"/>
    </row>
    <row r="2005" spans="1:41" x14ac:dyDescent="0.25">
      <c r="A2005" s="180">
        <f>IF('##zz500##'!B2005&lt;&gt;"",'##zz500##'!B2005,"")</f>
        <v>42109</v>
      </c>
      <c r="B2005" s="192">
        <v>128995.88</v>
      </c>
      <c r="C2005" s="146">
        <f t="shared" si="87"/>
        <v>-4.1478411472428256E-2</v>
      </c>
      <c r="D2005" s="143">
        <f>IF('##zz500##'!K2005="","",IF('##zz500##'!K2005="yes",D2004,IF('##zz500##'!T2005&lt;&gt;0,D2004*(1+'##zz500##'!T2005),D2004*(1+C2005))))</f>
        <v>19.704800207949898</v>
      </c>
      <c r="E2005" s="6">
        <f t="shared" si="85"/>
        <v>-4.1478411472428256E-2</v>
      </c>
      <c r="F2005" s="17">
        <f>D2005/MAX(D$240:D2005)-1</f>
        <v>-4.1478411472428256E-2</v>
      </c>
      <c r="G2005" s="66">
        <f>IF('##zz500##'!K2005="","",IF('##zz500##'!K2005="no",G2004*(1+E2005),IF('##zz500##'!T2005&lt;&gt;0,G2004*(1+'##zz500##'!T2005),G2004*(1+'##zz500##'!P2005))))</f>
        <v>67.61549253066282</v>
      </c>
      <c r="H2005" s="6">
        <f t="shared" si="86"/>
        <v>-4.1478411472428256E-2</v>
      </c>
      <c r="I2005" s="17">
        <f>G2005/MAX(G$240:G2005)-1</f>
        <v>-4.1478411472428256E-2</v>
      </c>
      <c r="N2005" s="20"/>
      <c r="O2005" s="20"/>
      <c r="S2005" s="192"/>
      <c r="Y2005" s="39"/>
      <c r="Z2005" s="39"/>
      <c r="AA2005" s="17"/>
      <c r="AC2005" s="142"/>
      <c r="AE2005" s="17"/>
      <c r="AG2005" s="66"/>
      <c r="AI2005" s="17"/>
      <c r="AK2005" s="18"/>
      <c r="AM2005" s="23"/>
      <c r="AN2005" s="23"/>
      <c r="AO2005" s="23"/>
    </row>
    <row r="2006" spans="1:41" x14ac:dyDescent="0.25">
      <c r="A2006" s="180">
        <f>IF('##zz500##'!B2006&lt;&gt;"",'##zz500##'!B2006,"")</f>
        <v>42110</v>
      </c>
      <c r="B2006" s="192">
        <v>129458.36</v>
      </c>
      <c r="C2006" s="146">
        <f t="shared" si="87"/>
        <v>3.5852307841148789E-3</v>
      </c>
      <c r="D2006" s="143">
        <f>IF('##zz500##'!K2006="","",IF('##zz500##'!K2006="yes",D2005,IF('##zz500##'!T2006&lt;&gt;0,D2005*(1+'##zz500##'!T2006),D2005*(1+C2006))))</f>
        <v>19.775446464250273</v>
      </c>
      <c r="E2006" s="6">
        <f t="shared" si="85"/>
        <v>3.5852307841148789E-3</v>
      </c>
      <c r="F2006" s="17">
        <f>D2006/MAX(D$240:D2006)-1</f>
        <v>-3.8041890366000586E-2</v>
      </c>
      <c r="G2006" s="66">
        <f>IF('##zz500##'!K2006="","",IF('##zz500##'!K2006="no",G2005*(1+E2006),IF('##zz500##'!T2006&lt;&gt;0,G2005*(1+'##zz500##'!T2006),G2005*(1+'##zz500##'!P2006))))</f>
        <v>67.857909675966837</v>
      </c>
      <c r="H2006" s="6">
        <f t="shared" si="86"/>
        <v>3.5852307841148789E-3</v>
      </c>
      <c r="I2006" s="17">
        <f>G2006/MAX(G$240:G2006)-1</f>
        <v>-3.8041890366000586E-2</v>
      </c>
      <c r="N2006" s="20"/>
      <c r="O2006" s="20"/>
      <c r="S2006" s="192"/>
      <c r="T2006" s="34"/>
      <c r="U2006" s="34"/>
      <c r="Y2006" s="39"/>
      <c r="Z2006" s="39"/>
      <c r="AA2006" s="17"/>
      <c r="AC2006" s="142"/>
      <c r="AE2006" s="17"/>
      <c r="AG2006" s="66"/>
      <c r="AI2006" s="17"/>
      <c r="AK2006" s="18"/>
      <c r="AM2006" s="23"/>
      <c r="AN2006" s="23"/>
      <c r="AO2006" s="23"/>
    </row>
    <row r="2007" spans="1:41" s="157" customFormat="1" x14ac:dyDescent="0.25">
      <c r="A2007" s="180">
        <f>IF('##zz500##'!B2007&lt;&gt;"",'##zz500##'!B2007,"")</f>
        <v>42111</v>
      </c>
      <c r="B2007" s="192">
        <v>131018.12</v>
      </c>
      <c r="C2007" s="146">
        <f t="shared" si="87"/>
        <v>1.2048352844883814E-2</v>
      </c>
      <c r="D2007" s="143">
        <f>IF('##zz500##'!K2007="","",IF('##zz500##'!K2007="yes",D2006,IF('##zz500##'!T2007&lt;&gt;0,D2006*(1+'##zz500##'!T2007),D2006*(1+C2007))))</f>
        <v>20.01370802091667</v>
      </c>
      <c r="E2007" s="153">
        <f t="shared" si="85"/>
        <v>1.2048352844883814E-2</v>
      </c>
      <c r="F2007" s="153">
        <f>D2007/MAX(D$240:D2007)-1</f>
        <v>-2.6451879639132647E-2</v>
      </c>
      <c r="G2007" s="66">
        <f>IF('##zz500##'!K2007="","",IF('##zz500##'!K2007="no",G2006*(1+E2007),IF('##zz500##'!T2007&lt;&gt;0,G2006*(1+'##zz500##'!T2007),G2006*(1+'##zz500##'!P2007))))</f>
        <v>68.675485715059139</v>
      </c>
      <c r="H2007" s="153">
        <f t="shared" si="86"/>
        <v>1.2048352844883814E-2</v>
      </c>
      <c r="I2007" s="153">
        <f>G2007/MAX(G$240:G2007)-1</f>
        <v>-2.6451879639132758E-2</v>
      </c>
      <c r="J2007" s="23"/>
      <c r="K2007" s="23"/>
      <c r="L2007" s="23"/>
      <c r="M2007" s="23"/>
      <c r="N2007" s="150"/>
      <c r="O2007" s="150"/>
      <c r="P2007" s="151"/>
      <c r="Q2007" s="152"/>
      <c r="R2007" s="17"/>
      <c r="S2007" s="192"/>
      <c r="T2007" s="154"/>
      <c r="U2007" s="154"/>
      <c r="V2007" s="146"/>
      <c r="W2007" s="153"/>
      <c r="X2007" s="155"/>
      <c r="Y2007" s="156"/>
      <c r="Z2007" s="156"/>
      <c r="AA2007" s="153"/>
      <c r="AB2007" s="153"/>
      <c r="AC2007" s="142"/>
      <c r="AD2007" s="153"/>
      <c r="AE2007" s="153"/>
      <c r="AF2007" s="153"/>
      <c r="AG2007" s="66"/>
      <c r="AH2007" s="153"/>
      <c r="AI2007" s="153"/>
      <c r="AJ2007" s="153"/>
      <c r="AK2007" s="147"/>
      <c r="AL2007" s="153"/>
      <c r="AM2007" s="149"/>
      <c r="AN2007" s="149"/>
      <c r="AO2007" s="149"/>
    </row>
    <row r="2008" spans="1:41" x14ac:dyDescent="0.25">
      <c r="A2008" s="180">
        <f>IF('##zz500##'!B2008&lt;&gt;"",'##zz500##'!B2008,"")</f>
        <v>42114</v>
      </c>
      <c r="B2008" s="192">
        <v>127522</v>
      </c>
      <c r="C2008" s="146">
        <f t="shared" si="87"/>
        <v>-2.668424794982549E-2</v>
      </c>
      <c r="D2008" s="143">
        <f>IF('##zz500##'!K2008="","",IF('##zz500##'!K2008="yes",D2007,IF('##zz500##'!T2008&lt;&gt;0,D2007*(1+'##zz500##'!T2008),D2007*(1+C2008))))</f>
        <v>19.479657273691117</v>
      </c>
      <c r="E2008" s="6">
        <f t="shared" si="85"/>
        <v>-2.6684247949825601E-2</v>
      </c>
      <c r="F2008" s="17">
        <f>D2008/MAX(D$240:D2008)-1</f>
        <v>-5.2430279073928721E-2</v>
      </c>
      <c r="G2008" s="66">
        <f>IF('##zz500##'!K2008="","",IF('##zz500##'!K2008="no",G2007*(1+E2008),IF('##zz500##'!T2008&lt;&gt;0,G2007*(1+'##zz500##'!T2008),G2007*(1+'##zz500##'!P2008))))</f>
        <v>66.842932026163794</v>
      </c>
      <c r="H2008" s="6">
        <f t="shared" si="86"/>
        <v>-2.6684247949825601E-2</v>
      </c>
      <c r="I2008" s="17">
        <f>G2008/MAX(G$240:G2008)-1</f>
        <v>-5.2430279073928832E-2</v>
      </c>
      <c r="N2008" s="20"/>
      <c r="O2008" s="20"/>
      <c r="S2008" s="192"/>
      <c r="T2008" s="34"/>
      <c r="U2008" s="34"/>
      <c r="Y2008" s="39"/>
      <c r="Z2008" s="39"/>
      <c r="AA2008" s="17"/>
      <c r="AC2008" s="142"/>
      <c r="AE2008" s="17"/>
      <c r="AF2008" s="14"/>
      <c r="AG2008" s="66"/>
      <c r="AI2008" s="17"/>
      <c r="AJ2008" s="14"/>
      <c r="AK2008" s="18"/>
      <c r="AM2008" s="23"/>
      <c r="AN2008" s="23"/>
      <c r="AO2008" s="23"/>
    </row>
    <row r="2009" spans="1:41" x14ac:dyDescent="0.25">
      <c r="A2009" s="180">
        <f>IF('##zz500##'!B2009&lt;&gt;"",'##zz500##'!B2009,"")</f>
        <v>42115</v>
      </c>
      <c r="B2009" s="192">
        <v>131164.1</v>
      </c>
      <c r="C2009" s="146">
        <f t="shared" si="87"/>
        <v>2.8560562099088749E-2</v>
      </c>
      <c r="D2009" s="143">
        <f>IF('##zz500##'!K2009="","",IF('##zz500##'!K2009="yes",D2008,IF('##zz500##'!T2009&lt;&gt;0,D2008*(1+'##zz500##'!T2009),D2008*(1+C2009))))</f>
        <v>20.036007234925339</v>
      </c>
      <c r="E2009" s="6">
        <f t="shared" si="85"/>
        <v>2.8560562099088749E-2</v>
      </c>
      <c r="F2009" s="17">
        <f>D2009/MAX(D$240:D2009)-1</f>
        <v>-2.5367155216203363E-2</v>
      </c>
      <c r="G2009" s="66">
        <f>IF('##zz500##'!K2009="","",IF('##zz500##'!K2009="no",G2008*(1+E2009),IF('##zz500##'!T2009&lt;&gt;0,G2008*(1+'##zz500##'!T2009),G2008*(1+'##zz500##'!P2009))))</f>
        <v>68.752003737182207</v>
      </c>
      <c r="H2009" s="6">
        <f t="shared" si="86"/>
        <v>2.8560562099088749E-2</v>
      </c>
      <c r="I2009" s="17">
        <f>G2009/MAX(G$240:G2009)-1</f>
        <v>-2.5367155216203696E-2</v>
      </c>
      <c r="N2009" s="20"/>
      <c r="O2009" s="20"/>
      <c r="S2009" s="192"/>
      <c r="T2009" s="34"/>
      <c r="U2009" s="34"/>
      <c r="Y2009" s="39"/>
      <c r="Z2009" s="39"/>
      <c r="AA2009" s="17"/>
      <c r="AC2009" s="142"/>
      <c r="AE2009" s="17"/>
      <c r="AG2009" s="66"/>
      <c r="AI2009" s="17"/>
      <c r="AK2009" s="18"/>
      <c r="AM2009" s="23"/>
      <c r="AN2009" s="23"/>
      <c r="AO2009" s="23"/>
    </row>
    <row r="2010" spans="1:41" x14ac:dyDescent="0.25">
      <c r="A2010" s="180">
        <f>IF('##zz500##'!B2010&lt;&gt;"",'##zz500##'!B2010,"")</f>
        <v>42116</v>
      </c>
      <c r="B2010" s="192">
        <v>135690.23999999999</v>
      </c>
      <c r="C2010" s="146">
        <f t="shared" si="87"/>
        <v>3.4507460501768339E-2</v>
      </c>
      <c r="D2010" s="143">
        <f>IF('##zz500##'!K2010="","",IF('##zz500##'!K2010="yes",D2009,IF('##zz500##'!T2010&lt;&gt;0,D2009*(1+'##zz500##'!T2010),D2009*(1+C2010))))</f>
        <v>20.727398963197672</v>
      </c>
      <c r="E2010" s="6">
        <f t="shared" si="85"/>
        <v>3.4507460501768339E-2</v>
      </c>
      <c r="F2010" s="17">
        <f>D2010/MAX(D$240:D2010)-1</f>
        <v>0</v>
      </c>
      <c r="G2010" s="66">
        <f>IF('##zz500##'!K2010="","",IF('##zz500##'!K2010="no",G2009*(1+E2010),IF('##zz500##'!T2010&lt;&gt;0,G2009*(1+'##zz500##'!T2010),G2009*(1+'##zz500##'!P2010))))</f>
        <v>71.124460790560448</v>
      </c>
      <c r="H2010" s="6">
        <f t="shared" si="86"/>
        <v>3.4507460501768339E-2</v>
      </c>
      <c r="I2010" s="17">
        <f>G2010/MAX(G$240:G2010)-1</f>
        <v>0</v>
      </c>
      <c r="N2010" s="20"/>
      <c r="O2010" s="20"/>
      <c r="S2010" s="192"/>
      <c r="T2010" s="34"/>
      <c r="U2010" s="34"/>
      <c r="Y2010" s="39"/>
      <c r="Z2010" s="39"/>
      <c r="AA2010" s="17"/>
      <c r="AC2010" s="142"/>
      <c r="AE2010" s="17"/>
      <c r="AG2010" s="66"/>
      <c r="AI2010" s="17"/>
      <c r="AK2010" s="18"/>
      <c r="AM2010" s="23"/>
      <c r="AN2010" s="23"/>
      <c r="AO2010" s="23"/>
    </row>
    <row r="2011" spans="1:41" x14ac:dyDescent="0.25">
      <c r="A2011" s="180">
        <f>IF('##zz500##'!B2011&lt;&gt;"",'##zz500##'!B2011,"")</f>
        <v>42117</v>
      </c>
      <c r="B2011" s="192">
        <v>137719.53</v>
      </c>
      <c r="C2011" s="146">
        <f t="shared" si="87"/>
        <v>1.4955312924496367E-2</v>
      </c>
      <c r="D2011" s="143">
        <f>IF('##zz500##'!K2011="","",IF('##zz500##'!K2011="yes",D2010,IF('##zz500##'!T2011&lt;&gt;0,D2010*(1+'##zz500##'!T2011),D2010*(1+C2011))))</f>
        <v>21.037383700803176</v>
      </c>
      <c r="E2011" s="6">
        <f t="shared" si="85"/>
        <v>1.4955312924496367E-2</v>
      </c>
      <c r="F2011" s="17">
        <f>D2011/MAX(D$240:D2011)-1</f>
        <v>0</v>
      </c>
      <c r="G2011" s="66">
        <f>IF('##zz500##'!K2011="","",IF('##zz500##'!K2011="no",G2010*(1+E2011),IF('##zz500##'!T2011&lt;&gt;0,G2010*(1+'##zz500##'!T2011),G2010*(1+'##zz500##'!P2011))))</f>
        <v>72.188149358269357</v>
      </c>
      <c r="H2011" s="6">
        <f t="shared" si="86"/>
        <v>1.4955312924496367E-2</v>
      </c>
      <c r="I2011" s="17">
        <f>G2011/MAX(G$240:G2011)-1</f>
        <v>0</v>
      </c>
      <c r="N2011" s="20"/>
      <c r="O2011" s="20"/>
      <c r="S2011" s="192"/>
      <c r="T2011" s="34"/>
      <c r="U2011" s="34"/>
      <c r="Y2011" s="39"/>
      <c r="Z2011" s="39"/>
      <c r="AA2011" s="17"/>
      <c r="AC2011" s="142"/>
      <c r="AE2011" s="17"/>
      <c r="AG2011" s="66"/>
      <c r="AI2011" s="17"/>
      <c r="AK2011" s="18"/>
      <c r="AM2011" s="23"/>
      <c r="AN2011" s="23"/>
      <c r="AO2011" s="23"/>
    </row>
    <row r="2012" spans="1:41" x14ac:dyDescent="0.25">
      <c r="A2012" s="180">
        <f>IF('##zz500##'!B2012&lt;&gt;"",'##zz500##'!B2012,"")</f>
        <v>42118</v>
      </c>
      <c r="B2012" s="192">
        <v>138917.31</v>
      </c>
      <c r="C2012" s="146">
        <f t="shared" si="87"/>
        <v>8.6972414152153288E-3</v>
      </c>
      <c r="D2012" s="143">
        <f>IF('##zz500##'!K2012="","",IF('##zz500##'!K2012="yes",D2011,IF('##zz500##'!T2012&lt;&gt;0,D2011*(1+'##zz500##'!T2012),D2011*(1+C2012))))</f>
        <v>21.220350905593577</v>
      </c>
      <c r="E2012" s="6">
        <f t="shared" si="85"/>
        <v>8.6972414152153288E-3</v>
      </c>
      <c r="F2012" s="17">
        <f>D2012/MAX(D$240:D2012)-1</f>
        <v>0</v>
      </c>
      <c r="G2012" s="66">
        <f>IF('##zz500##'!K2012="","",IF('##zz500##'!K2012="no",G2011*(1+E2012),IF('##zz500##'!T2012&lt;&gt;0,G2011*(1+'##zz500##'!T2012),G2011*(1+'##zz500##'!P2012))))</f>
        <v>72.815987120555846</v>
      </c>
      <c r="H2012" s="6">
        <f t="shared" si="86"/>
        <v>8.6972414152153288E-3</v>
      </c>
      <c r="I2012" s="17">
        <f>G2012/MAX(G$240:G2012)-1</f>
        <v>0</v>
      </c>
      <c r="N2012" s="20"/>
      <c r="O2012" s="20"/>
      <c r="S2012" s="192"/>
      <c r="T2012" s="34"/>
      <c r="U2012" s="34"/>
      <c r="Y2012" s="39"/>
      <c r="Z2012" s="39"/>
      <c r="AA2012" s="17"/>
      <c r="AC2012" s="142"/>
      <c r="AE2012" s="17"/>
      <c r="AG2012" s="66"/>
      <c r="AI2012" s="17"/>
      <c r="AK2012" s="18"/>
      <c r="AM2012" s="23"/>
      <c r="AN2012" s="23"/>
      <c r="AO2012" s="23"/>
    </row>
    <row r="2013" spans="1:41" x14ac:dyDescent="0.25">
      <c r="A2013" s="180">
        <f>IF('##zz500##'!B2013&lt;&gt;"",'##zz500##'!B2013,"")</f>
        <v>42121</v>
      </c>
      <c r="B2013" s="192">
        <v>139554.70000000001</v>
      </c>
      <c r="C2013" s="146">
        <f t="shared" si="87"/>
        <v>4.5882690933189973E-3</v>
      </c>
      <c r="D2013" s="143">
        <f>IF('##zz500##'!K2013="","",IF('##zz500##'!K2013="yes",D2012,IF('##zz500##'!T2013&lt;&gt;0,D2012*(1+'##zz500##'!T2013),D2012*(1+C2013))))</f>
        <v>21.317715585803096</v>
      </c>
      <c r="E2013" s="6">
        <f t="shared" si="85"/>
        <v>4.5882690933189973E-3</v>
      </c>
      <c r="F2013" s="17">
        <f>D2013/MAX(D$240:D2013)-1</f>
        <v>0</v>
      </c>
      <c r="G2013" s="66">
        <f>IF('##zz500##'!K2013="","",IF('##zz500##'!K2013="no",G2012*(1+E2013),IF('##zz500##'!T2013&lt;&gt;0,G2012*(1+'##zz500##'!T2013),G2012*(1+'##zz500##'!P2013))))</f>
        <v>73.150086463760601</v>
      </c>
      <c r="H2013" s="6">
        <f t="shared" si="86"/>
        <v>4.5882690933189973E-3</v>
      </c>
      <c r="I2013" s="17">
        <f>G2013/MAX(G$240:G2013)-1</f>
        <v>0</v>
      </c>
      <c r="N2013" s="20"/>
      <c r="O2013" s="20"/>
      <c r="S2013" s="192"/>
      <c r="T2013" s="34"/>
      <c r="U2013" s="34"/>
      <c r="Y2013" s="39"/>
      <c r="Z2013" s="39"/>
      <c r="AA2013" s="17"/>
      <c r="AC2013" s="142"/>
      <c r="AE2013" s="17"/>
      <c r="AG2013" s="66"/>
      <c r="AI2013" s="17"/>
      <c r="AK2013" s="18"/>
      <c r="AM2013" s="23"/>
      <c r="AN2013" s="23"/>
      <c r="AO2013" s="23"/>
    </row>
    <row r="2014" spans="1:41" x14ac:dyDescent="0.25">
      <c r="A2014" s="180">
        <f>IF('##zz500##'!B2014&lt;&gt;"",'##zz500##'!B2014,"")</f>
        <v>42122</v>
      </c>
      <c r="B2014" s="192">
        <v>132387.01999999999</v>
      </c>
      <c r="C2014" s="146">
        <f t="shared" si="87"/>
        <v>-5.1361079204068516E-2</v>
      </c>
      <c r="D2014" s="143">
        <f>IF('##zz500##'!K2014="","",IF('##zz500##'!K2014="yes",D2013,IF('##zz500##'!T2014&lt;&gt;0,D2013*(1+'##zz500##'!T2014),D2013*(1+C2014))))</f>
        <v>20.222814707150857</v>
      </c>
      <c r="E2014" s="6">
        <f t="shared" si="85"/>
        <v>-5.1361079204068516E-2</v>
      </c>
      <c r="F2014" s="17">
        <f>D2014/MAX(D$240:D2014)-1</f>
        <v>-5.1361079204068516E-2</v>
      </c>
      <c r="G2014" s="66">
        <f>IF('##zz500##'!K2014="","",IF('##zz500##'!K2014="no",G2013*(1+E2014),IF('##zz500##'!T2014&lt;&gt;0,G2013*(1+'##zz500##'!T2014),G2013*(1+'##zz500##'!P2014))))</f>
        <v>69.393019079110928</v>
      </c>
      <c r="H2014" s="6">
        <f t="shared" si="86"/>
        <v>-5.1361079204068627E-2</v>
      </c>
      <c r="I2014" s="17">
        <f>G2014/MAX(G$240:G2014)-1</f>
        <v>-5.1361079204068627E-2</v>
      </c>
      <c r="N2014" s="20"/>
      <c r="O2014" s="20"/>
      <c r="S2014" s="192"/>
      <c r="T2014" s="34"/>
      <c r="U2014" s="34"/>
      <c r="Y2014" s="39"/>
      <c r="Z2014" s="39"/>
      <c r="AA2014" s="17"/>
      <c r="AC2014" s="142"/>
      <c r="AE2014" s="17"/>
      <c r="AG2014" s="66"/>
      <c r="AI2014" s="17"/>
      <c r="AK2014" s="18"/>
      <c r="AM2014" s="23"/>
      <c r="AN2014" s="23"/>
      <c r="AO2014" s="23"/>
    </row>
    <row r="2015" spans="1:41" x14ac:dyDescent="0.25">
      <c r="A2015" s="180">
        <f>IF('##zz500##'!B2015&lt;&gt;"",'##zz500##'!B2015,"")</f>
        <v>42123</v>
      </c>
      <c r="B2015" s="192">
        <v>136167.93</v>
      </c>
      <c r="C2015" s="146">
        <f t="shared" si="87"/>
        <v>2.8559521922919773E-2</v>
      </c>
      <c r="D2015" s="143">
        <f>IF('##zz500##'!K2015="","",IF('##zz500##'!K2015="yes",D2014,IF('##zz500##'!T2015&lt;&gt;0,D2014*(1+'##zz500##'!T2015),D2014*(1+C2015))))</f>
        <v>20.800368627122875</v>
      </c>
      <c r="E2015" s="6">
        <f t="shared" si="85"/>
        <v>2.8559521922919773E-2</v>
      </c>
      <c r="F2015" s="17">
        <f>D2015/MAX(D$240:D2015)-1</f>
        <v>-2.4268405148662242E-2</v>
      </c>
      <c r="G2015" s="66">
        <f>IF('##zz500##'!K2015="","",IF('##zz500##'!K2015="no",G2014*(1+E2015),IF('##zz500##'!T2015&lt;&gt;0,G2014*(1+'##zz500##'!T2015),G2014*(1+'##zz500##'!P2015))))</f>
        <v>71.37485052879839</v>
      </c>
      <c r="H2015" s="6">
        <f t="shared" si="86"/>
        <v>2.8559521922919773E-2</v>
      </c>
      <c r="I2015" s="17">
        <f>G2015/MAX(G$240:G2015)-1</f>
        <v>-2.4268405148662131E-2</v>
      </c>
      <c r="N2015" s="20"/>
      <c r="O2015" s="20"/>
      <c r="S2015" s="192"/>
      <c r="T2015" s="34"/>
      <c r="U2015" s="34"/>
      <c r="Y2015" s="39"/>
      <c r="Z2015" s="39"/>
      <c r="AA2015" s="17"/>
      <c r="AC2015" s="142"/>
      <c r="AE2015" s="17"/>
      <c r="AG2015" s="66"/>
      <c r="AI2015" s="17"/>
      <c r="AK2015" s="18"/>
      <c r="AM2015" s="23"/>
      <c r="AN2015" s="23"/>
      <c r="AO2015" s="23"/>
    </row>
    <row r="2016" spans="1:41" x14ac:dyDescent="0.25">
      <c r="A2016" s="180">
        <f>IF('##zz500##'!B2016&lt;&gt;"",'##zz500##'!B2016,"")</f>
        <v>42124</v>
      </c>
      <c r="B2016" s="192">
        <v>138799.19</v>
      </c>
      <c r="C2016" s="146">
        <f t="shared" si="87"/>
        <v>1.9323639567701445E-2</v>
      </c>
      <c r="D2016" s="143">
        <f>IF('##zz500##'!K2016="","",IF('##zz500##'!K2016="yes",D2015,IF('##zz500##'!T2016&lt;&gt;0,D2015*(1+'##zz500##'!T2016),D2015*(1+C2016))))</f>
        <v>21.202307453348723</v>
      </c>
      <c r="E2016" s="6">
        <f t="shared" si="85"/>
        <v>1.9323639567701445E-2</v>
      </c>
      <c r="F2016" s="17">
        <f>D2016/MAX(D$240:D2016)-1</f>
        <v>-5.4137194949365197E-3</v>
      </c>
      <c r="G2016" s="66">
        <f>IF('##zz500##'!K2016="","",IF('##zz500##'!K2016="no",G2015*(1+E2016),IF('##zz500##'!T2016&lt;&gt;0,G2015*(1+'##zz500##'!T2016),G2015*(1+'##zz500##'!P2016))))</f>
        <v>72.75407241461545</v>
      </c>
      <c r="H2016" s="6">
        <f t="shared" si="86"/>
        <v>1.9323639567701445E-2</v>
      </c>
      <c r="I2016" s="17">
        <f>G2016/MAX(G$240:G2016)-1</f>
        <v>-5.4137194949365197E-3</v>
      </c>
      <c r="N2016" s="20"/>
      <c r="O2016" s="20"/>
      <c r="S2016" s="192"/>
      <c r="T2016" s="34"/>
      <c r="U2016" s="34"/>
      <c r="Y2016" s="39"/>
      <c r="Z2016" s="39"/>
      <c r="AA2016" s="17"/>
      <c r="AC2016" s="142"/>
      <c r="AE2016" s="17"/>
      <c r="AG2016" s="66"/>
      <c r="AI2016" s="17"/>
      <c r="AK2016" s="18"/>
      <c r="AM2016" s="23"/>
      <c r="AN2016" s="23"/>
      <c r="AO2016" s="23"/>
    </row>
    <row r="2017" spans="1:41" x14ac:dyDescent="0.25">
      <c r="A2017" s="180">
        <f>IF('##zz500##'!B2017&lt;&gt;"",'##zz500##'!B2017,"")</f>
        <v>42128</v>
      </c>
      <c r="B2017" s="192">
        <v>142798.14000000001</v>
      </c>
      <c r="C2017" s="146">
        <f t="shared" si="87"/>
        <v>2.8811047096168219E-2</v>
      </c>
      <c r="D2017" s="143">
        <f>IF('##zz500##'!K2017="","",IF('##zz500##'!K2017="yes",D2016,IF('##zz500##'!T2017&lt;&gt;0,D2016*(1+'##zz500##'!T2017),D2016*(1+C2017))))</f>
        <v>21.813168131934592</v>
      </c>
      <c r="E2017" s="6">
        <f t="shared" si="85"/>
        <v>2.8811047096168219E-2</v>
      </c>
      <c r="F2017" s="17">
        <f>D2017/MAX(D$240:D2017)-1</f>
        <v>0</v>
      </c>
      <c r="G2017" s="66">
        <f>IF('##zz500##'!K2017="","",IF('##zz500##'!K2017="no",G2016*(1+E2017),IF('##zz500##'!T2017&lt;&gt;0,G2016*(1+'##zz500##'!T2017),G2016*(1+'##zz500##'!P2017))))</f>
        <v>74.850193421390969</v>
      </c>
      <c r="H2017" s="6">
        <f t="shared" si="86"/>
        <v>2.8811047096168219E-2</v>
      </c>
      <c r="I2017" s="17">
        <f>G2017/MAX(G$240:G2017)-1</f>
        <v>0</v>
      </c>
      <c r="N2017" s="20"/>
      <c r="O2017" s="20"/>
      <c r="S2017" s="192"/>
      <c r="T2017" s="34"/>
      <c r="U2017" s="34"/>
      <c r="Y2017" s="39"/>
      <c r="Z2017" s="39"/>
      <c r="AA2017" s="17"/>
      <c r="AC2017" s="142"/>
      <c r="AE2017" s="17"/>
      <c r="AG2017" s="66"/>
      <c r="AI2017" s="17"/>
      <c r="AK2017" s="18"/>
      <c r="AM2017" s="23"/>
      <c r="AN2017" s="23"/>
      <c r="AO2017" s="23"/>
    </row>
    <row r="2018" spans="1:41" x14ac:dyDescent="0.25">
      <c r="A2018" s="180">
        <f>IF('##zz500##'!B2018&lt;&gt;"",'##zz500##'!B2018,"")</f>
        <v>42129</v>
      </c>
      <c r="B2018" s="192">
        <v>140664.29999999999</v>
      </c>
      <c r="C2018" s="146">
        <f t="shared" si="87"/>
        <v>-1.4943051779246042E-2</v>
      </c>
      <c r="D2018" s="143">
        <f>IF('##zz500##'!K2018="","",IF('##zz500##'!K2018="yes",D2017,IF('##zz500##'!T2018&lt;&gt;0,D2017*(1+'##zz500##'!T2018),D2017*(1+C2018))))</f>
        <v>21.053411794898764</v>
      </c>
      <c r="E2018" s="6">
        <f t="shared" si="85"/>
        <v>-3.483016920974169E-2</v>
      </c>
      <c r="F2018" s="17">
        <f>D2018/MAX(D$240:D2018)-1</f>
        <v>-3.483016920974169E-2</v>
      </c>
      <c r="G2018" s="66">
        <f>IF('##zz500##'!K2018="","",IF('##zz500##'!K2018="no",G2017*(1+E2018),IF('##zz500##'!T2018&lt;&gt;0,G2017*(1+'##zz500##'!T2018),G2017*(1+'##zz500##'!P2018))))</f>
        <v>72.243148519142025</v>
      </c>
      <c r="H2018" s="6">
        <f t="shared" si="86"/>
        <v>-3.483016920974169E-2</v>
      </c>
      <c r="I2018" s="17">
        <f>G2018/MAX(G$240:G2018)-1</f>
        <v>-3.483016920974169E-2</v>
      </c>
      <c r="N2018" s="20"/>
      <c r="O2018" s="20"/>
      <c r="S2018" s="192"/>
      <c r="T2018" s="34"/>
      <c r="U2018" s="34"/>
      <c r="Y2018" s="39"/>
      <c r="Z2018" s="39"/>
      <c r="AA2018" s="17"/>
      <c r="AC2018" s="142"/>
      <c r="AE2018" s="17"/>
      <c r="AG2018" s="66"/>
      <c r="AI2018" s="17"/>
      <c r="AK2018" s="18"/>
      <c r="AM2018" s="23"/>
      <c r="AN2018" s="23"/>
      <c r="AO2018" s="23"/>
    </row>
    <row r="2019" spans="1:41" x14ac:dyDescent="0.25">
      <c r="A2019" s="180">
        <f>IF('##zz500##'!B2019&lt;&gt;"",'##zz500##'!B2019,"")</f>
        <v>42130</v>
      </c>
      <c r="B2019" s="192">
        <v>141000.15</v>
      </c>
      <c r="C2019" s="146">
        <f t="shared" si="87"/>
        <v>2.3875994122175559E-3</v>
      </c>
      <c r="D2019" s="143">
        <f>IF('##zz500##'!K2019="","",IF('##zz500##'!K2019="yes",D2018,IF('##zz500##'!T2019&lt;&gt;0,D2018*(1+'##zz500##'!T2019),D2018*(1+C2019))))</f>
        <v>21.053411794898764</v>
      </c>
      <c r="E2019" s="6">
        <f t="shared" si="85"/>
        <v>0</v>
      </c>
      <c r="F2019" s="17">
        <f>D2019/MAX(D$240:D2019)-1</f>
        <v>-3.483016920974169E-2</v>
      </c>
      <c r="G2019" s="66">
        <f>IF('##zz500##'!K2019="","",IF('##zz500##'!K2019="no",G2018*(1+E2019),IF('##zz500##'!T2019&lt;&gt;0,G2018*(1+'##zz500##'!T2019),G2018*(1+'##zz500##'!P2019))))</f>
        <v>71.956174726138656</v>
      </c>
      <c r="H2019" s="6">
        <f t="shared" si="86"/>
        <v>-3.9723323095107732E-3</v>
      </c>
      <c r="I2019" s="17">
        <f>G2019/MAX(G$240:G2019)-1</f>
        <v>-3.8664144512754905E-2</v>
      </c>
      <c r="N2019" s="20"/>
      <c r="O2019" s="20"/>
      <c r="S2019" s="192"/>
      <c r="T2019" s="34"/>
      <c r="U2019" s="34"/>
      <c r="Y2019" s="39"/>
      <c r="Z2019" s="39"/>
      <c r="AA2019" s="17"/>
      <c r="AC2019" s="142"/>
      <c r="AE2019" s="17"/>
      <c r="AG2019" s="66"/>
      <c r="AI2019" s="17"/>
      <c r="AK2019" s="18"/>
      <c r="AM2019" s="23"/>
      <c r="AN2019" s="23"/>
      <c r="AO2019" s="23"/>
    </row>
    <row r="2020" spans="1:41" x14ac:dyDescent="0.25">
      <c r="A2020" s="180">
        <f>IF('##zz500##'!B2020&lt;&gt;"",'##zz500##'!B2020,"")</f>
        <v>42131</v>
      </c>
      <c r="B2020" s="192">
        <v>138367.91</v>
      </c>
      <c r="C2020" s="146">
        <f t="shared" si="87"/>
        <v>-1.8668348934380519E-2</v>
      </c>
      <c r="D2020" s="143">
        <f>IF('##zz500##'!K2020="","",IF('##zz500##'!K2020="yes",D2019,IF('##zz500##'!T2020&lt;&gt;0,D2019*(1+'##zz500##'!T2020),D2019*(1+C2020))))</f>
        <v>21.053411794898764</v>
      </c>
      <c r="E2020" s="6">
        <f t="shared" si="85"/>
        <v>0</v>
      </c>
      <c r="F2020" s="17">
        <f>D2020/MAX(D$240:D2020)-1</f>
        <v>-3.483016920974169E-2</v>
      </c>
      <c r="G2020" s="66">
        <f>IF('##zz500##'!K2020="","",IF('##zz500##'!K2020="no",G2019*(1+E2020),IF('##zz500##'!T2020&lt;&gt;0,G2019*(1+'##zz500##'!T2020),G2019*(1+'##zz500##'!P2020))))</f>
        <v>73.114160126790622</v>
      </c>
      <c r="H2020" s="6">
        <f t="shared" si="86"/>
        <v>1.6092926077007297E-2</v>
      </c>
      <c r="I2020" s="17">
        <f>G2020/MAX(G$240:G2020)-1</f>
        <v>-2.3193437655222082E-2</v>
      </c>
      <c r="N2020" s="20"/>
      <c r="O2020" s="20"/>
      <c r="S2020" s="192"/>
      <c r="T2020" s="34"/>
      <c r="U2020" s="34"/>
      <c r="Y2020" s="39"/>
      <c r="Z2020" s="39"/>
      <c r="AA2020" s="17"/>
      <c r="AC2020" s="142"/>
      <c r="AE2020" s="17"/>
      <c r="AG2020" s="66"/>
      <c r="AI2020" s="17"/>
      <c r="AK2020" s="18"/>
      <c r="AM2020" s="23"/>
      <c r="AN2020" s="23"/>
      <c r="AO2020" s="23"/>
    </row>
    <row r="2021" spans="1:41" x14ac:dyDescent="0.25">
      <c r="A2021" s="180">
        <f>IF('##zz500##'!B2021&lt;&gt;"",'##zz500##'!B2021,"")</f>
        <v>42132</v>
      </c>
      <c r="B2021" s="192">
        <v>144108.63</v>
      </c>
      <c r="C2021" s="146">
        <f t="shared" si="87"/>
        <v>4.1488810519722419E-2</v>
      </c>
      <c r="D2021" s="143">
        <f>IF('##zz500##'!K2021="","",IF('##zz500##'!K2021="yes",D2020,IF('##zz500##'!T2021&lt;&gt;0,D2020*(1+'##zz500##'!T2021),D2020*(1+C2021))))</f>
        <v>21.053411794898764</v>
      </c>
      <c r="E2021" s="6">
        <f t="shared" si="85"/>
        <v>0</v>
      </c>
      <c r="F2021" s="17">
        <f>D2021/MAX(D$240:D2021)-1</f>
        <v>-3.483016920974169E-2</v>
      </c>
      <c r="G2021" s="66">
        <f>IF('##zz500##'!K2021="","",IF('##zz500##'!K2021="no",G2020*(1+E2021),IF('##zz500##'!T2021&lt;&gt;0,G2020*(1+'##zz500##'!T2021),G2020*(1+'##zz500##'!P2021))))</f>
        <v>70.713186999285981</v>
      </c>
      <c r="H2021" s="6">
        <f t="shared" si="86"/>
        <v>-3.2838688474859046E-2</v>
      </c>
      <c r="I2021" s="17">
        <f>G2021/MAX(G$240:G2021)-1</f>
        <v>-5.5270484056260338E-2</v>
      </c>
      <c r="N2021" s="20"/>
      <c r="O2021" s="20"/>
      <c r="S2021" s="192"/>
      <c r="T2021" s="34"/>
      <c r="U2021" s="34"/>
      <c r="Y2021" s="39"/>
      <c r="Z2021" s="39"/>
      <c r="AA2021" s="17"/>
      <c r="AC2021" s="142"/>
      <c r="AE2021" s="17"/>
      <c r="AG2021" s="66"/>
      <c r="AI2021" s="17"/>
      <c r="AK2021" s="18"/>
      <c r="AM2021" s="23"/>
      <c r="AN2021" s="23"/>
      <c r="AO2021" s="23"/>
    </row>
    <row r="2022" spans="1:41" x14ac:dyDescent="0.25">
      <c r="A2022" s="180">
        <f>IF('##zz500##'!B2022&lt;&gt;"",'##zz500##'!B2022,"")</f>
        <v>42135</v>
      </c>
      <c r="B2022" s="192">
        <v>152194.4</v>
      </c>
      <c r="C2022" s="146">
        <f t="shared" si="87"/>
        <v>5.6108853439242212E-2</v>
      </c>
      <c r="D2022" s="143">
        <f>IF('##zz500##'!K2022="","",IF('##zz500##'!K2022="yes",D2021,IF('##zz500##'!T2022&lt;&gt;0,D2021*(1+'##zz500##'!T2022),D2021*(1+C2022))))</f>
        <v>21.053411794898764</v>
      </c>
      <c r="E2022" s="6">
        <f t="shared" si="85"/>
        <v>0</v>
      </c>
      <c r="F2022" s="17">
        <f>D2022/MAX(D$240:D2022)-1</f>
        <v>-3.483016920974169E-2</v>
      </c>
      <c r="G2022" s="66">
        <f>IF('##zz500##'!K2022="","",IF('##zz500##'!K2022="no",G2021*(1+E2022),IF('##zz500##'!T2022&lt;&gt;0,G2021*(1+'##zz500##'!T2022),G2021*(1+'##zz500##'!P2022))))</f>
        <v>70.136996877852297</v>
      </c>
      <c r="H2022" s="6">
        <f t="shared" si="86"/>
        <v>-8.1482697341798138E-3</v>
      </c>
      <c r="I2022" s="17">
        <f>G2022/MAX(G$240:G2022)-1</f>
        <v>-6.29683949780111E-2</v>
      </c>
      <c r="N2022" s="20"/>
      <c r="O2022" s="20"/>
      <c r="S2022" s="192"/>
      <c r="T2022" s="34"/>
      <c r="U2022" s="34"/>
      <c r="Y2022" s="39"/>
      <c r="Z2022" s="39"/>
      <c r="AA2022" s="17"/>
      <c r="AC2022" s="142"/>
      <c r="AE2022" s="17"/>
      <c r="AG2022" s="66"/>
      <c r="AI2022" s="17"/>
      <c r="AK2022" s="18"/>
      <c r="AM2022" s="23"/>
      <c r="AN2022" s="23"/>
      <c r="AO2022" s="23"/>
    </row>
    <row r="2023" spans="1:41" x14ac:dyDescent="0.25">
      <c r="A2023" s="180">
        <f>IF('##zz500##'!B2023&lt;&gt;"",'##zz500##'!B2023,"")</f>
        <v>42136</v>
      </c>
      <c r="B2023" s="192">
        <v>157589.70000000001</v>
      </c>
      <c r="C2023" s="146">
        <f t="shared" si="87"/>
        <v>3.54500559810349E-2</v>
      </c>
      <c r="D2023" s="143">
        <f>IF('##zz500##'!K2023="","",IF('##zz500##'!K2023="yes",D2022,IF('##zz500##'!T2023&lt;&gt;0,D2022*(1+'##zz500##'!T2023),D2022*(1+C2023))))</f>
        <v>21.799756421619705</v>
      </c>
      <c r="E2023" s="6">
        <f t="shared" si="85"/>
        <v>3.54500559810349E-2</v>
      </c>
      <c r="F2023" s="17">
        <f>D2023/MAX(D$240:D2023)-1</f>
        <v>-6.1484467702110912E-4</v>
      </c>
      <c r="G2023" s="66">
        <f>IF('##zz500##'!K2023="","",IF('##zz500##'!K2023="no",G2022*(1+E2023),IF('##zz500##'!T2023&lt;&gt;0,G2022*(1+'##zz500##'!T2023),G2022*(1+'##zz500##'!P2023))))</f>
        <v>72.623357343513831</v>
      </c>
      <c r="H2023" s="6">
        <f t="shared" si="86"/>
        <v>3.54500559810349E-2</v>
      </c>
      <c r="I2023" s="17">
        <f>G2023/MAX(G$240:G2023)-1</f>
        <v>-2.9750572123982577E-2</v>
      </c>
      <c r="N2023" s="20"/>
      <c r="O2023" s="20"/>
      <c r="S2023" s="192"/>
      <c r="T2023" s="34"/>
      <c r="U2023" s="34"/>
      <c r="Y2023" s="39"/>
      <c r="Z2023" s="39"/>
      <c r="AA2023" s="17"/>
      <c r="AC2023" s="142"/>
      <c r="AE2023" s="17"/>
      <c r="AG2023" s="66"/>
      <c r="AI2023" s="17"/>
      <c r="AK2023" s="18"/>
      <c r="AM2023" s="23"/>
      <c r="AN2023" s="23"/>
      <c r="AO2023" s="23"/>
    </row>
    <row r="2024" spans="1:41" x14ac:dyDescent="0.25">
      <c r="A2024" s="180">
        <f>IF('##zz500##'!B2024&lt;&gt;"",'##zz500##'!B2024,"")</f>
        <v>42137</v>
      </c>
      <c r="B2024" s="192">
        <v>162913.64000000001</v>
      </c>
      <c r="C2024" s="146">
        <f t="shared" si="87"/>
        <v>3.3783553112925579E-2</v>
      </c>
      <c r="D2024" s="143">
        <f>IF('##zz500##'!K2024="","",IF('##zz500##'!K2024="yes",D2023,IF('##zz500##'!T2024&lt;&gt;0,D2023*(1+'##zz500##'!T2024),D2023*(1+C2024))))</f>
        <v>22.536229650538335</v>
      </c>
      <c r="E2024" s="6">
        <f t="shared" si="85"/>
        <v>3.3783553112925579E-2</v>
      </c>
      <c r="F2024" s="17">
        <f>D2024/MAX(D$240:D2024)-1</f>
        <v>0</v>
      </c>
      <c r="G2024" s="66">
        <f>IF('##zz500##'!K2024="","",IF('##zz500##'!K2024="no",G2023*(1+E2024),IF('##zz500##'!T2024&lt;&gt;0,G2023*(1+'##zz500##'!T2024),G2023*(1+'##zz500##'!P2024))))</f>
        <v>75.0768323935674</v>
      </c>
      <c r="H2024" s="6">
        <f t="shared" si="86"/>
        <v>3.3783553112925579E-2</v>
      </c>
      <c r="I2024" s="17">
        <f>G2024/MAX(G$240:G2024)-1</f>
        <v>0</v>
      </c>
      <c r="N2024" s="20"/>
      <c r="O2024" s="20"/>
      <c r="S2024" s="192"/>
      <c r="T2024" s="34"/>
      <c r="U2024" s="34"/>
      <c r="Y2024" s="39"/>
      <c r="Z2024" s="39"/>
      <c r="AA2024" s="17"/>
      <c r="AC2024" s="142"/>
      <c r="AE2024" s="17"/>
      <c r="AG2024" s="66"/>
      <c r="AI2024" s="17"/>
      <c r="AK2024" s="18"/>
      <c r="AM2024" s="23"/>
      <c r="AN2024" s="23"/>
      <c r="AO2024" s="23"/>
    </row>
    <row r="2025" spans="1:41" x14ac:dyDescent="0.25">
      <c r="A2025" s="180">
        <f>IF('##zz500##'!B2025&lt;&gt;"",'##zz500##'!B2025,"")</f>
        <v>42138</v>
      </c>
      <c r="B2025" s="192">
        <v>166007.92000000001</v>
      </c>
      <c r="C2025" s="146">
        <f t="shared" si="87"/>
        <v>1.8993375876936947E-2</v>
      </c>
      <c r="D2025" s="143">
        <f>IF('##zz500##'!K2025="","",IF('##zz500##'!K2025="yes",D2024,IF('##zz500##'!T2025&lt;&gt;0,D2024*(1+'##zz500##'!T2025),D2024*(1+C2025))))</f>
        <v>22.964268731139981</v>
      </c>
      <c r="E2025" s="6">
        <f t="shared" si="85"/>
        <v>1.8993375876936947E-2</v>
      </c>
      <c r="F2025" s="17">
        <f>D2025/MAX(D$240:D2025)-1</f>
        <v>0</v>
      </c>
      <c r="G2025" s="66">
        <f>IF('##zz500##'!K2025="","",IF('##zz500##'!K2025="no",G2024*(1+E2025),IF('##zz500##'!T2025&lt;&gt;0,G2024*(1+'##zz500##'!T2025),G2024*(1+'##zz500##'!P2025))))</f>
        <v>76.502794890868216</v>
      </c>
      <c r="H2025" s="6">
        <f t="shared" si="86"/>
        <v>1.8993375876936947E-2</v>
      </c>
      <c r="I2025" s="17">
        <f>G2025/MAX(G$240:G2025)-1</f>
        <v>0</v>
      </c>
      <c r="N2025" s="20"/>
      <c r="O2025" s="20"/>
      <c r="S2025" s="192"/>
      <c r="T2025" s="34"/>
      <c r="U2025" s="34"/>
      <c r="Y2025" s="39"/>
      <c r="Z2025" s="39"/>
      <c r="AA2025" s="17"/>
      <c r="AC2025" s="142"/>
      <c r="AE2025" s="17"/>
      <c r="AG2025" s="66"/>
      <c r="AI2025" s="17"/>
      <c r="AK2025" s="18"/>
      <c r="AM2025" s="23"/>
      <c r="AN2025" s="23"/>
      <c r="AO2025" s="23"/>
    </row>
    <row r="2026" spans="1:41" x14ac:dyDescent="0.25">
      <c r="A2026" s="180">
        <f>IF('##zz500##'!B2026&lt;&gt;"",'##zz500##'!B2026,"")</f>
        <v>42139</v>
      </c>
      <c r="B2026" s="192">
        <v>166566.78</v>
      </c>
      <c r="C2026" s="146">
        <f t="shared" si="87"/>
        <v>3.366465889097281E-3</v>
      </c>
      <c r="D2026" s="143">
        <f>IF('##zz500##'!K2026="","",IF('##zz500##'!K2026="yes",D2025,IF('##zz500##'!T2026&lt;&gt;0,D2025*(1+'##zz500##'!T2026),D2025*(1+C2026))))</f>
        <v>23.041577158491428</v>
      </c>
      <c r="E2026" s="6">
        <f t="shared" si="85"/>
        <v>3.366465889097281E-3</v>
      </c>
      <c r="F2026" s="17">
        <f>D2026/MAX(D$240:D2026)-1</f>
        <v>0</v>
      </c>
      <c r="G2026" s="66">
        <f>IF('##zz500##'!K2026="","",IF('##zz500##'!K2026="no",G2025*(1+E2026),IF('##zz500##'!T2026&lt;&gt;0,G2025*(1+'##zz500##'!T2026),G2025*(1+'##zz500##'!P2026))))</f>
        <v>76.760338940288932</v>
      </c>
      <c r="H2026" s="6">
        <f t="shared" si="86"/>
        <v>3.366465889097281E-3</v>
      </c>
      <c r="I2026" s="17">
        <f>G2026/MAX(G$240:G2026)-1</f>
        <v>0</v>
      </c>
      <c r="N2026" s="20"/>
      <c r="O2026" s="20"/>
      <c r="S2026" s="192"/>
      <c r="T2026" s="34"/>
      <c r="U2026" s="34"/>
      <c r="Y2026" s="39"/>
      <c r="Z2026" s="39"/>
      <c r="AA2026" s="17"/>
      <c r="AC2026" s="142"/>
      <c r="AE2026" s="17"/>
      <c r="AG2026" s="66"/>
      <c r="AI2026" s="17"/>
      <c r="AK2026" s="18"/>
      <c r="AM2026" s="23"/>
      <c r="AN2026" s="23"/>
      <c r="AO2026" s="23"/>
    </row>
    <row r="2027" spans="1:41" x14ac:dyDescent="0.25">
      <c r="A2027" s="180">
        <f>IF('##zz500##'!B2027&lt;&gt;"",'##zz500##'!B2027,"")</f>
        <v>42142</v>
      </c>
      <c r="B2027" s="192">
        <v>174015.14</v>
      </c>
      <c r="C2027" s="146">
        <f t="shared" si="87"/>
        <v>4.4716959768328346E-2</v>
      </c>
      <c r="D2027" s="143">
        <f>IF('##zz500##'!K2027="","",IF('##zz500##'!K2027="yes",D2026,IF('##zz500##'!T2027&lt;&gt;0,D2026*(1+'##zz500##'!T2027),D2026*(1+C2027))))</f>
        <v>24.071926437286521</v>
      </c>
      <c r="E2027" s="6">
        <f t="shared" si="85"/>
        <v>4.4716959768328346E-2</v>
      </c>
      <c r="F2027" s="17">
        <f>D2027/MAX(D$240:D2027)-1</f>
        <v>0</v>
      </c>
      <c r="G2027" s="66">
        <f>IF('##zz500##'!K2027="","",IF('##zz500##'!K2027="no",G2026*(1+E2027),IF('##zz500##'!T2027&lt;&gt;0,G2026*(1+'##zz500##'!T2027),G2026*(1+'##zz500##'!P2027))))</f>
        <v>80.192827928485073</v>
      </c>
      <c r="H2027" s="6">
        <f t="shared" si="86"/>
        <v>4.4716959768328346E-2</v>
      </c>
      <c r="I2027" s="17">
        <f>G2027/MAX(G$240:G2027)-1</f>
        <v>0</v>
      </c>
      <c r="N2027" s="20"/>
      <c r="O2027" s="20"/>
      <c r="S2027" s="192"/>
      <c r="T2027" s="34"/>
      <c r="U2027" s="34"/>
      <c r="Y2027" s="39"/>
      <c r="Z2027" s="39"/>
      <c r="AA2027" s="17"/>
      <c r="AC2027" s="142"/>
      <c r="AE2027" s="17"/>
      <c r="AG2027" s="66"/>
      <c r="AI2027" s="17"/>
      <c r="AK2027" s="18"/>
      <c r="AM2027" s="23"/>
      <c r="AN2027" s="23"/>
      <c r="AO2027" s="23"/>
    </row>
    <row r="2028" spans="1:41" x14ac:dyDescent="0.25">
      <c r="A2028" s="180">
        <f>IF('##zz500##'!B2028&lt;&gt;"",'##zz500##'!B2028,"")</f>
        <v>42143</v>
      </c>
      <c r="B2028" s="192">
        <v>179983.13</v>
      </c>
      <c r="C2028" s="146">
        <f t="shared" si="87"/>
        <v>3.4295808973862751E-2</v>
      </c>
      <c r="D2028" s="143">
        <f>IF('##zz500##'!K2028="","",IF('##zz500##'!K2028="yes",D2027,IF('##zz500##'!T2028&lt;&gt;0,D2027*(1+'##zz500##'!T2028),D2027*(1+C2028))))</f>
        <v>24.897492628012575</v>
      </c>
      <c r="E2028" s="6">
        <f t="shared" si="85"/>
        <v>3.4295808973862751E-2</v>
      </c>
      <c r="F2028" s="17">
        <f>D2028/MAX(D$240:D2028)-1</f>
        <v>0</v>
      </c>
      <c r="G2028" s="66">
        <f>IF('##zz500##'!K2028="","",IF('##zz500##'!K2028="no",G2027*(1+E2028),IF('##zz500##'!T2028&lt;&gt;0,G2027*(1+'##zz500##'!T2028),G2027*(1+'##zz500##'!P2028))))</f>
        <v>82.943105836194249</v>
      </c>
      <c r="H2028" s="6">
        <f t="shared" si="86"/>
        <v>3.4295808973862751E-2</v>
      </c>
      <c r="I2028" s="17">
        <f>G2028/MAX(G$240:G2028)-1</f>
        <v>0</v>
      </c>
      <c r="N2028" s="20"/>
      <c r="O2028" s="20"/>
      <c r="S2028" s="192"/>
      <c r="T2028" s="34"/>
      <c r="U2028" s="34"/>
      <c r="Y2028" s="39"/>
      <c r="Z2028" s="39"/>
      <c r="AA2028" s="17"/>
      <c r="AC2028" s="142"/>
      <c r="AE2028" s="17"/>
      <c r="AF2028" s="14"/>
      <c r="AG2028" s="66"/>
      <c r="AI2028" s="17"/>
      <c r="AJ2028" s="14"/>
      <c r="AK2028" s="18"/>
      <c r="AM2028" s="23"/>
      <c r="AN2028" s="23"/>
      <c r="AO2028" s="23"/>
    </row>
    <row r="2029" spans="1:41" x14ac:dyDescent="0.25">
      <c r="A2029" s="180">
        <f>IF('##zz500##'!B2029&lt;&gt;"",'##zz500##'!B2029,"")</f>
        <v>42144</v>
      </c>
      <c r="B2029" s="192">
        <v>184501.18</v>
      </c>
      <c r="C2029" s="146">
        <f t="shared" si="87"/>
        <v>2.5102630452087382E-2</v>
      </c>
      <c r="D2029" s="143">
        <f>IF('##zz500##'!K2029="","",IF('##zz500##'!K2029="yes",D2028,IF('##zz500##'!T2029&lt;&gt;0,D2028*(1+'##zz500##'!T2029),D2028*(1+C2029))))</f>
        <v>25.522485184637144</v>
      </c>
      <c r="E2029" s="6">
        <f t="shared" si="85"/>
        <v>2.5102630452087382E-2</v>
      </c>
      <c r="F2029" s="17">
        <f>D2029/MAX(D$240:D2029)-1</f>
        <v>0</v>
      </c>
      <c r="G2029" s="66">
        <f>IF('##zz500##'!K2029="","",IF('##zz500##'!K2029="no",G2028*(1+E2029),IF('##zz500##'!T2029&lt;&gt;0,G2028*(1+'##zz500##'!T2029),G2028*(1+'##zz500##'!P2029))))</f>
        <v>85.025195970548609</v>
      </c>
      <c r="H2029" s="6">
        <f t="shared" si="86"/>
        <v>2.5102630452087382E-2</v>
      </c>
      <c r="I2029" s="17">
        <f>G2029/MAX(G$240:G2029)-1</f>
        <v>0</v>
      </c>
      <c r="N2029" s="20"/>
      <c r="O2029" s="20"/>
      <c r="S2029" s="192"/>
      <c r="T2029" s="34"/>
      <c r="U2029" s="34"/>
      <c r="Y2029" s="39"/>
      <c r="Z2029" s="39"/>
      <c r="AA2029" s="17"/>
      <c r="AC2029" s="142"/>
      <c r="AE2029" s="17"/>
      <c r="AG2029" s="66"/>
      <c r="AI2029" s="17"/>
      <c r="AK2029" s="18"/>
      <c r="AM2029" s="23"/>
      <c r="AN2029" s="23"/>
      <c r="AO2029" s="23"/>
    </row>
    <row r="2030" spans="1:41" x14ac:dyDescent="0.25">
      <c r="A2030" s="180">
        <f>IF('##zz500##'!B2030&lt;&gt;"",'##zz500##'!B2030,"")</f>
        <v>42145</v>
      </c>
      <c r="B2030" s="192">
        <v>188432.55</v>
      </c>
      <c r="C2030" s="146">
        <f t="shared" si="87"/>
        <v>2.1308102202923562E-2</v>
      </c>
      <c r="D2030" s="143">
        <f>IF('##zz500##'!K2030="","",IF('##zz500##'!K2030="yes",D2029,IF('##zz500##'!T2030&lt;&gt;0,D2029*(1+'##zz500##'!T2030),D2029*(1+C2030))))</f>
        <v>26.066320907423997</v>
      </c>
      <c r="E2030" s="6">
        <f t="shared" si="85"/>
        <v>2.1308102202923562E-2</v>
      </c>
      <c r="F2030" s="17">
        <f>D2030/MAX(D$240:D2030)-1</f>
        <v>0</v>
      </c>
      <c r="G2030" s="66">
        <f>IF('##zz500##'!K2030="","",IF('##zz500##'!K2030="no",G2029*(1+E2030),IF('##zz500##'!T2030&lt;&gt;0,G2029*(1+'##zz500##'!T2030),G2029*(1+'##zz500##'!P2030))))</f>
        <v>86.836921536112669</v>
      </c>
      <c r="H2030" s="6">
        <f t="shared" si="86"/>
        <v>2.1308102202923562E-2</v>
      </c>
      <c r="I2030" s="17">
        <f>G2030/MAX(G$240:G2030)-1</f>
        <v>0</v>
      </c>
      <c r="N2030" s="20"/>
      <c r="O2030" s="20"/>
      <c r="S2030" s="192"/>
      <c r="T2030" s="34"/>
      <c r="U2030" s="34"/>
      <c r="Y2030" s="39"/>
      <c r="Z2030" s="39"/>
      <c r="AA2030" s="17"/>
      <c r="AC2030" s="142"/>
      <c r="AE2030" s="17"/>
      <c r="AG2030" s="66"/>
      <c r="AI2030" s="17"/>
      <c r="AK2030" s="18"/>
      <c r="AM2030" s="23"/>
      <c r="AN2030" s="23"/>
      <c r="AO2030" s="23"/>
    </row>
    <row r="2031" spans="1:41" x14ac:dyDescent="0.25">
      <c r="A2031" s="180">
        <f>IF('##zz500##'!B2031&lt;&gt;"",'##zz500##'!B2031,"")</f>
        <v>42146</v>
      </c>
      <c r="B2031" s="192">
        <v>191067.04</v>
      </c>
      <c r="C2031" s="146">
        <f t="shared" si="87"/>
        <v>1.3981077048524915E-2</v>
      </c>
      <c r="D2031" s="143">
        <f>IF('##zz500##'!K2031="","",IF('##zz500##'!K2031="yes",D2030,IF('##zz500##'!T2031&lt;&gt;0,D2030*(1+'##zz500##'!T2031),D2030*(1+C2031))))</f>
        <v>26.430756148402267</v>
      </c>
      <c r="E2031" s="6">
        <f t="shared" si="85"/>
        <v>1.3981077048524915E-2</v>
      </c>
      <c r="F2031" s="17">
        <f>D2031/MAX(D$240:D2031)-1</f>
        <v>0</v>
      </c>
      <c r="G2031" s="66">
        <f>IF('##zz500##'!K2031="","",IF('##zz500##'!K2031="no",G2030*(1+E2031),IF('##zz500##'!T2031&lt;&gt;0,G2030*(1+'##zz500##'!T2031),G2030*(1+'##zz500##'!P2031))))</f>
        <v>88.050995226765778</v>
      </c>
      <c r="H2031" s="6">
        <f t="shared" si="86"/>
        <v>1.3981077048524915E-2</v>
      </c>
      <c r="I2031" s="17">
        <f>G2031/MAX(G$240:G2031)-1</f>
        <v>0</v>
      </c>
      <c r="N2031" s="20"/>
      <c r="O2031" s="20"/>
      <c r="S2031" s="192"/>
      <c r="T2031" s="34"/>
      <c r="U2031" s="34"/>
      <c r="Y2031" s="39"/>
      <c r="Z2031" s="39"/>
      <c r="AA2031" s="17"/>
      <c r="AC2031" s="142"/>
      <c r="AE2031" s="17"/>
      <c r="AG2031" s="66"/>
      <c r="AI2031" s="17"/>
      <c r="AK2031" s="18"/>
      <c r="AM2031" s="23"/>
      <c r="AN2031" s="23"/>
      <c r="AO2031" s="23"/>
    </row>
    <row r="2032" spans="1:41" x14ac:dyDescent="0.25">
      <c r="A2032" s="180">
        <f>IF('##zz500##'!B2032&lt;&gt;"",'##zz500##'!B2032,"")</f>
        <v>42149</v>
      </c>
      <c r="B2032" s="192">
        <v>193131.73</v>
      </c>
      <c r="C2032" s="146">
        <f t="shared" si="87"/>
        <v>1.0806102402591167E-2</v>
      </c>
      <c r="D2032" s="143">
        <f>IF('##zz500##'!K2032="","",IF('##zz500##'!K2032="yes",D2031,IF('##zz500##'!T2032&lt;&gt;0,D2031*(1+'##zz500##'!T2032),D2031*(1+C2032))))</f>
        <v>26.430756148402267</v>
      </c>
      <c r="E2032" s="6">
        <f t="shared" si="85"/>
        <v>0</v>
      </c>
      <c r="F2032" s="17">
        <f>D2032/MAX(D$240:D2032)-1</f>
        <v>0</v>
      </c>
      <c r="G2032" s="66">
        <f>IF('##zz500##'!K2032="","",IF('##zz500##'!K2032="no",G2031*(1+E2032),IF('##zz500##'!T2032&lt;&gt;0,G2031*(1+'##zz500##'!T2032),G2031*(1+'##zz500##'!P2032))))</f>
        <v>86.01359795290702</v>
      </c>
      <c r="H2032" s="6">
        <f t="shared" si="86"/>
        <v>-2.3138832997987802E-2</v>
      </c>
      <c r="I2032" s="17">
        <f>G2032/MAX(G$240:G2032)-1</f>
        <v>-2.3138832997987802E-2</v>
      </c>
      <c r="N2032" s="20"/>
      <c r="O2032" s="20"/>
      <c r="S2032" s="192"/>
      <c r="T2032" s="34"/>
      <c r="U2032" s="34"/>
      <c r="Y2032" s="39"/>
      <c r="Z2032" s="39"/>
      <c r="AA2032" s="17"/>
      <c r="AC2032" s="142"/>
      <c r="AE2032" s="17"/>
      <c r="AG2032" s="66"/>
      <c r="AI2032" s="17"/>
      <c r="AK2032" s="18"/>
      <c r="AM2032" s="23"/>
      <c r="AN2032" s="23"/>
      <c r="AO2032" s="23"/>
    </row>
    <row r="2033" spans="1:41" x14ac:dyDescent="0.25">
      <c r="A2033" s="180">
        <f>IF('##zz500##'!B2033&lt;&gt;"",'##zz500##'!B2033,"")</f>
        <v>42150</v>
      </c>
      <c r="B2033" s="192">
        <v>203673.94</v>
      </c>
      <c r="C2033" s="146">
        <f t="shared" si="87"/>
        <v>5.4585592952540729E-2</v>
      </c>
      <c r="D2033" s="143">
        <f>IF('##zz500##'!K2033="","",IF('##zz500##'!K2033="yes",D2032,IF('##zz500##'!T2033&lt;&gt;0,D2032*(1+'##zz500##'!T2033),D2032*(1+C2033))))</f>
        <v>26.430756148402267</v>
      </c>
      <c r="E2033" s="6">
        <f t="shared" si="85"/>
        <v>0</v>
      </c>
      <c r="F2033" s="17">
        <f>D2033/MAX(D$240:D2033)-1</f>
        <v>0</v>
      </c>
      <c r="G2033" s="66">
        <f>IF('##zz500##'!K2033="","",IF('##zz500##'!K2033="no",G2032*(1+E2033),IF('##zz500##'!T2033&lt;&gt;0,G2032*(1+'##zz500##'!T2033),G2032*(1+'##zz500##'!P2033))))</f>
        <v>81.132365536419528</v>
      </c>
      <c r="H2033" s="6">
        <f t="shared" si="86"/>
        <v>-5.674954347520722E-2</v>
      </c>
      <c r="I2033" s="17">
        <f>G2033/MAX(G$240:G2033)-1</f>
        <v>-7.8575258264010239E-2</v>
      </c>
      <c r="N2033" s="20"/>
      <c r="O2033" s="20"/>
      <c r="S2033" s="192"/>
      <c r="T2033" s="34"/>
      <c r="U2033" s="34"/>
      <c r="Y2033" s="39"/>
      <c r="Z2033" s="39"/>
      <c r="AA2033" s="17"/>
      <c r="AC2033" s="142"/>
      <c r="AE2033" s="17"/>
      <c r="AG2033" s="66"/>
      <c r="AI2033" s="17"/>
      <c r="AK2033" s="18"/>
      <c r="AM2033" s="23"/>
      <c r="AN2033" s="23"/>
      <c r="AO2033" s="23"/>
    </row>
    <row r="2034" spans="1:41" x14ac:dyDescent="0.25">
      <c r="A2034" s="180">
        <f>IF('##zz500##'!B2034&lt;&gt;"",'##zz500##'!B2034,"")</f>
        <v>42151</v>
      </c>
      <c r="B2034" s="192">
        <v>204694.05</v>
      </c>
      <c r="C2034" s="146">
        <f t="shared" si="87"/>
        <v>5.0085445393750483E-3</v>
      </c>
      <c r="D2034" s="143">
        <f>IF('##zz500##'!K2034="","",IF('##zz500##'!K2034="yes",D2033,IF('##zz500##'!T2034&lt;&gt;0,D2033*(1+'##zz500##'!T2034),D2033*(1+C2034))))</f>
        <v>26.430756148402267</v>
      </c>
      <c r="E2034" s="6">
        <f t="shared" ref="E2034:E2097" si="88">D2034/D2033-1</f>
        <v>0</v>
      </c>
      <c r="F2034" s="17">
        <f>D2034/MAX(D$240:D2034)-1</f>
        <v>0</v>
      </c>
      <c r="G2034" s="66">
        <f>IF('##zz500##'!K2034="","",IF('##zz500##'!K2034="no",G2033*(1+E2034),IF('##zz500##'!T2034&lt;&gt;0,G2033*(1+'##zz500##'!T2034),G2033*(1+'##zz500##'!P2034))))</f>
        <v>80.979840818163041</v>
      </c>
      <c r="H2034" s="6">
        <f t="shared" ref="H2034:H2097" si="89">G2034/G2033-1</f>
        <v>-1.8799491084482423E-3</v>
      </c>
      <c r="I2034" s="17">
        <f>G2034/MAX(G$240:G2034)-1</f>
        <v>-8.0307489885738881E-2</v>
      </c>
      <c r="N2034" s="20"/>
      <c r="O2034" s="20"/>
      <c r="S2034" s="192"/>
      <c r="T2034" s="34"/>
      <c r="U2034" s="34"/>
      <c r="Y2034" s="39"/>
      <c r="Z2034" s="39"/>
      <c r="AA2034" s="17"/>
      <c r="AC2034" s="142"/>
      <c r="AE2034" s="17"/>
      <c r="AG2034" s="66"/>
      <c r="AI2034" s="17"/>
      <c r="AK2034" s="18"/>
      <c r="AM2034" s="23"/>
      <c r="AN2034" s="23"/>
      <c r="AO2034" s="23"/>
    </row>
    <row r="2035" spans="1:41" x14ac:dyDescent="0.25">
      <c r="A2035" s="180">
        <f>IF('##zz500##'!B2035&lt;&gt;"",'##zz500##'!B2035,"")</f>
        <v>42152</v>
      </c>
      <c r="B2035" s="192">
        <v>200634.15</v>
      </c>
      <c r="C2035" s="146">
        <f t="shared" si="87"/>
        <v>-1.9833991266477891E-2</v>
      </c>
      <c r="D2035" s="143">
        <f>IF('##zz500##'!K2035="","",IF('##zz500##'!K2035="yes",D2034,IF('##zz500##'!T2035&lt;&gt;0,D2034*(1+'##zz500##'!T2035),D2034*(1+C2035))))</f>
        <v>26.430756148402267</v>
      </c>
      <c r="E2035" s="6">
        <f t="shared" si="88"/>
        <v>0</v>
      </c>
      <c r="F2035" s="17">
        <f>D2035/MAX(D$240:D2035)-1</f>
        <v>0</v>
      </c>
      <c r="G2035" s="66">
        <f>IF('##zz500##'!K2035="","",IF('##zz500##'!K2035="no",G2034*(1+E2035),IF('##zz500##'!T2035&lt;&gt;0,G2034*(1+'##zz500##'!T2035),G2034*(1+'##zz500##'!P2035))))</f>
        <v>85.391062624671761</v>
      </c>
      <c r="H2035" s="6">
        <f t="shared" si="89"/>
        <v>5.4473085670962762E-2</v>
      </c>
      <c r="I2035" s="17">
        <f>G2035/MAX(G$240:G2035)-1</f>
        <v>-3.020900099134205E-2</v>
      </c>
      <c r="N2035" s="20"/>
      <c r="O2035" s="20"/>
      <c r="S2035" s="192"/>
      <c r="T2035" s="34"/>
      <c r="U2035" s="34"/>
      <c r="Y2035" s="39"/>
      <c r="Z2035" s="39"/>
      <c r="AA2035" s="17"/>
      <c r="AC2035" s="142"/>
      <c r="AE2035" s="17"/>
      <c r="AG2035" s="66"/>
      <c r="AI2035" s="17"/>
      <c r="AK2035" s="18"/>
      <c r="AM2035" s="23"/>
      <c r="AN2035" s="23"/>
      <c r="AO2035" s="23"/>
    </row>
    <row r="2036" spans="1:41" x14ac:dyDescent="0.25">
      <c r="A2036" s="180">
        <f>IF('##zz500##'!B2036&lt;&gt;"",'##zz500##'!B2036,"")</f>
        <v>42153</v>
      </c>
      <c r="B2036" s="192">
        <v>199121.88</v>
      </c>
      <c r="C2036" s="146">
        <f t="shared" si="87"/>
        <v>-7.5374506284199283E-3</v>
      </c>
      <c r="D2036" s="143">
        <f>IF('##zz500##'!K2036="","",IF('##zz500##'!K2036="yes",D2035,IF('##zz500##'!T2036&lt;&gt;0,D2035*(1+'##zz500##'!T2036),D2035*(1+C2036))))</f>
        <v>26.231535628861877</v>
      </c>
      <c r="E2036" s="6">
        <f t="shared" si="88"/>
        <v>-7.5374506284199283E-3</v>
      </c>
      <c r="F2036" s="17">
        <f>D2036/MAX(D$240:D2036)-1</f>
        <v>-7.5374506284199283E-3</v>
      </c>
      <c r="G2036" s="66">
        <f>IF('##zz500##'!K2036="","",IF('##zz500##'!K2036="no",G2035*(1+E2036),IF('##zz500##'!T2036&lt;&gt;0,G2035*(1+'##zz500##'!T2036),G2035*(1+'##zz500##'!P2036))))</f>
        <v>84.747431706029985</v>
      </c>
      <c r="H2036" s="6">
        <f t="shared" si="89"/>
        <v>-7.5374506284199283E-3</v>
      </c>
      <c r="I2036" s="17">
        <f>G2036/MAX(G$240:G2036)-1</f>
        <v>-3.7518752766255825E-2</v>
      </c>
      <c r="N2036" s="20"/>
      <c r="O2036" s="20"/>
      <c r="S2036" s="192"/>
      <c r="T2036" s="34"/>
      <c r="U2036" s="34"/>
      <c r="Y2036" s="39"/>
      <c r="Z2036" s="39"/>
      <c r="AA2036" s="17"/>
      <c r="AC2036" s="142"/>
      <c r="AE2036" s="17"/>
      <c r="AG2036" s="66"/>
      <c r="AI2036" s="17"/>
      <c r="AK2036" s="18"/>
      <c r="AM2036" s="23"/>
      <c r="AN2036" s="23"/>
      <c r="AO2036" s="23"/>
    </row>
    <row r="2037" spans="1:41" x14ac:dyDescent="0.25">
      <c r="A2037" s="180">
        <f>IF('##zz500##'!B2037&lt;&gt;"",'##zz500##'!B2037,"")</f>
        <v>42156</v>
      </c>
      <c r="B2037" s="192">
        <v>212744.31</v>
      </c>
      <c r="C2037" s="146">
        <f t="shared" si="87"/>
        <v>6.8412522019177358E-2</v>
      </c>
      <c r="D2037" s="143">
        <f>IF('##zz500##'!K2037="","",IF('##zz500##'!K2037="yes",D2036,IF('##zz500##'!T2037&lt;&gt;0,D2036*(1+'##zz500##'!T2037),D2036*(1+C2037))))</f>
        <v>28.026101137668224</v>
      </c>
      <c r="E2037" s="6">
        <f t="shared" si="88"/>
        <v>6.8412522019177358E-2</v>
      </c>
      <c r="F2037" s="17">
        <f>D2037/MAX(D$240:D2037)-1</f>
        <v>0</v>
      </c>
      <c r="G2037" s="66">
        <f>IF('##zz500##'!K2037="","",IF('##zz500##'!K2037="no",G2036*(1+E2037),IF('##zz500##'!T2037&lt;&gt;0,G2036*(1+'##zz500##'!T2037),G2036*(1+'##zz500##'!P2037))))</f>
        <v>90.545217243687489</v>
      </c>
      <c r="H2037" s="6">
        <f t="shared" si="89"/>
        <v>6.8412522019177358E-2</v>
      </c>
      <c r="I2037" s="17">
        <f>G2037/MAX(G$240:G2037)-1</f>
        <v>0</v>
      </c>
      <c r="N2037" s="20"/>
      <c r="O2037" s="20"/>
      <c r="S2037" s="192"/>
      <c r="T2037" s="34"/>
      <c r="U2037" s="34"/>
      <c r="Y2037" s="39"/>
      <c r="Z2037" s="39"/>
      <c r="AA2037" s="17"/>
      <c r="AC2037" s="142"/>
      <c r="AE2037" s="17"/>
      <c r="AG2037" s="66"/>
      <c r="AI2037" s="17"/>
      <c r="AK2037" s="18"/>
      <c r="AM2037" s="23"/>
      <c r="AN2037" s="23"/>
      <c r="AO2037" s="23"/>
    </row>
    <row r="2038" spans="1:41" x14ac:dyDescent="0.25">
      <c r="A2038" s="180">
        <f>IF('##zz500##'!B2038&lt;&gt;"",'##zz500##'!B2038,"")</f>
        <v>42157</v>
      </c>
      <c r="B2038" s="192">
        <v>226242.83</v>
      </c>
      <c r="C2038" s="146">
        <f t="shared" si="87"/>
        <v>6.3449499542431953E-2</v>
      </c>
      <c r="D2038" s="143">
        <f>IF('##zz500##'!K2038="","",IF('##zz500##'!K2038="yes",D2037,IF('##zz500##'!T2038&lt;&gt;0,D2037*(1+'##zz500##'!T2038),D2037*(1+C2038))))</f>
        <v>28.026101137668224</v>
      </c>
      <c r="E2038" s="6">
        <f t="shared" si="88"/>
        <v>0</v>
      </c>
      <c r="F2038" s="17">
        <f>D2038/MAX(D$240:D2038)-1</f>
        <v>0</v>
      </c>
      <c r="G2038" s="66">
        <f>IF('##zz500##'!K2038="","",IF('##zz500##'!K2038="no",G2037*(1+E2038),IF('##zz500##'!T2038&lt;&gt;0,G2037*(1+'##zz500##'!T2038),G2037*(1+'##zz500##'!P2038))))</f>
        <v>88.699098679946644</v>
      </c>
      <c r="H2038" s="6">
        <f t="shared" si="89"/>
        <v>-2.038891307502555E-2</v>
      </c>
      <c r="I2038" s="17">
        <f>G2038/MAX(G$240:G2038)-1</f>
        <v>-2.038891307502555E-2</v>
      </c>
      <c r="N2038" s="20"/>
      <c r="O2038" s="20"/>
      <c r="S2038" s="192"/>
      <c r="T2038" s="34"/>
      <c r="U2038" s="34"/>
      <c r="Y2038" s="39"/>
      <c r="Z2038" s="39"/>
      <c r="AA2038" s="17"/>
      <c r="AC2038" s="142"/>
      <c r="AE2038" s="17"/>
      <c r="AG2038" s="66"/>
      <c r="AI2038" s="17"/>
      <c r="AK2038" s="18"/>
      <c r="AM2038" s="23"/>
      <c r="AN2038" s="23"/>
      <c r="AO2038" s="23"/>
    </row>
    <row r="2039" spans="1:41" x14ac:dyDescent="0.25">
      <c r="A2039" s="180">
        <f>IF('##zz500##'!B2039&lt;&gt;"",'##zz500##'!B2039,"")</f>
        <v>42158</v>
      </c>
      <c r="B2039" s="192">
        <v>234449.51</v>
      </c>
      <c r="C2039" s="146">
        <f t="shared" si="87"/>
        <v>3.6273768322293343E-2</v>
      </c>
      <c r="D2039" s="143">
        <f>IF('##zz500##'!K2039="","",IF('##zz500##'!K2039="yes",D2038,IF('##zz500##'!T2039&lt;&gt;0,D2038*(1+'##zz500##'!T2039),D2038*(1+C2039))))</f>
        <v>28.026101137668224</v>
      </c>
      <c r="E2039" s="6">
        <f t="shared" si="88"/>
        <v>0</v>
      </c>
      <c r="F2039" s="17">
        <f>D2039/MAX(D$240:D2039)-1</f>
        <v>0</v>
      </c>
      <c r="G2039" s="66">
        <f>IF('##zz500##'!K2039="","",IF('##zz500##'!K2039="no",G2038*(1+E2039),IF('##zz500##'!T2039&lt;&gt;0,G2038*(1+'##zz500##'!T2039),G2038*(1+'##zz500##'!P2039))))</f>
        <v>89.85963584535304</v>
      </c>
      <c r="H2039" s="6">
        <f t="shared" si="89"/>
        <v>1.3083979236293786E-2</v>
      </c>
      <c r="I2039" s="17">
        <f>G2039/MAX(G$240:G2039)-1</f>
        <v>-7.5717019540559871E-3</v>
      </c>
      <c r="N2039" s="20"/>
      <c r="O2039" s="20"/>
      <c r="S2039" s="192"/>
      <c r="T2039" s="34"/>
      <c r="U2039" s="34"/>
      <c r="Y2039" s="39"/>
      <c r="Z2039" s="39"/>
      <c r="AA2039" s="17"/>
      <c r="AC2039" s="142"/>
      <c r="AE2039" s="17"/>
      <c r="AG2039" s="66"/>
      <c r="AI2039" s="17"/>
      <c r="AK2039" s="18"/>
      <c r="AM2039" s="23"/>
      <c r="AN2039" s="23"/>
      <c r="AO2039" s="23"/>
    </row>
    <row r="2040" spans="1:41" x14ac:dyDescent="0.25">
      <c r="A2040" s="180">
        <f>IF('##zz500##'!B2040&lt;&gt;"",'##zz500##'!B2040,"")</f>
        <v>42159</v>
      </c>
      <c r="B2040" s="192">
        <v>231504.71</v>
      </c>
      <c r="C2040" s="146">
        <f t="shared" si="87"/>
        <v>-1.2560486903982038E-2</v>
      </c>
      <c r="D2040" s="143">
        <f>IF('##zz500##'!K2040="","",IF('##zz500##'!K2040="yes",D2039,IF('##zz500##'!T2040&lt;&gt;0,D2039*(1+'##zz500##'!T2040),D2039*(1+C2040))))</f>
        <v>28.026101137668224</v>
      </c>
      <c r="E2040" s="6">
        <f t="shared" si="88"/>
        <v>0</v>
      </c>
      <c r="F2040" s="17">
        <f>D2040/MAX(D$240:D2040)-1</f>
        <v>0</v>
      </c>
      <c r="G2040" s="66">
        <f>IF('##zz500##'!K2040="","",IF('##zz500##'!K2040="no",G2039*(1+E2040),IF('##zz500##'!T2040&lt;&gt;0,G2039*(1+'##zz500##'!T2040),G2039*(1+'##zz500##'!P2040))))</f>
        <v>91.753428156381631</v>
      </c>
      <c r="H2040" s="6">
        <f t="shared" si="89"/>
        <v>2.1075005403847547E-2</v>
      </c>
      <c r="I2040" s="17">
        <f>G2040/MAX(G$240:G2040)-1</f>
        <v>0</v>
      </c>
      <c r="N2040" s="20"/>
      <c r="O2040" s="20"/>
      <c r="S2040" s="192"/>
      <c r="T2040" s="34"/>
      <c r="U2040" s="34"/>
      <c r="Y2040" s="39"/>
      <c r="Z2040" s="39"/>
      <c r="AA2040" s="17"/>
      <c r="AC2040" s="142"/>
      <c r="AE2040" s="17"/>
      <c r="AG2040" s="66"/>
      <c r="AI2040" s="17"/>
      <c r="AK2040" s="18"/>
      <c r="AM2040" s="23"/>
      <c r="AN2040" s="23"/>
      <c r="AO2040" s="23"/>
    </row>
    <row r="2041" spans="1:41" x14ac:dyDescent="0.25">
      <c r="A2041" s="180">
        <f>IF('##zz500##'!B2041&lt;&gt;"",'##zz500##'!B2041,"")</f>
        <v>42160</v>
      </c>
      <c r="B2041" s="192">
        <v>230488.57</v>
      </c>
      <c r="C2041" s="146">
        <f t="shared" si="87"/>
        <v>-4.3892843476056598E-3</v>
      </c>
      <c r="D2041" s="143">
        <f>IF('##zz500##'!K2041="","",IF('##zz500##'!K2041="yes",D2040,IF('##zz500##'!T2041&lt;&gt;0,D2040*(1+'##zz500##'!T2041),D2040*(1+C2041))))</f>
        <v>28.026101137668224</v>
      </c>
      <c r="E2041" s="6">
        <f t="shared" si="88"/>
        <v>0</v>
      </c>
      <c r="F2041" s="17">
        <f>D2041/MAX(D$240:D2041)-1</f>
        <v>0</v>
      </c>
      <c r="G2041" s="66">
        <f>IF('##zz500##'!K2041="","",IF('##zz500##'!K2041="no",G2040*(1+E2041),IF('##zz500##'!T2041&lt;&gt;0,G2040*(1+'##zz500##'!T2041),G2040*(1+'##zz500##'!P2041))))</f>
        <v>91.079788553938101</v>
      </c>
      <c r="H2041" s="6">
        <f t="shared" si="89"/>
        <v>-7.3418466860486475E-3</v>
      </c>
      <c r="I2041" s="17">
        <f>G2041/MAX(G$240:G2041)-1</f>
        <v>-7.3418466860486475E-3</v>
      </c>
      <c r="N2041" s="20"/>
      <c r="O2041" s="20"/>
      <c r="S2041" s="192"/>
      <c r="T2041" s="34"/>
      <c r="U2041" s="34"/>
      <c r="Y2041" s="39"/>
      <c r="Z2041" s="39"/>
      <c r="AA2041" s="17"/>
      <c r="AC2041" s="142"/>
      <c r="AE2041" s="17"/>
      <c r="AG2041" s="66"/>
      <c r="AI2041" s="17"/>
      <c r="AK2041" s="18"/>
      <c r="AM2041" s="23"/>
      <c r="AN2041" s="23"/>
      <c r="AO2041" s="23"/>
    </row>
    <row r="2042" spans="1:41" x14ac:dyDescent="0.25">
      <c r="A2042" s="180">
        <f>IF('##zz500##'!B2042&lt;&gt;"",'##zz500##'!B2042,"")</f>
        <v>42163</v>
      </c>
      <c r="B2042" s="192">
        <v>238989.48</v>
      </c>
      <c r="C2042" s="146">
        <f t="shared" si="87"/>
        <v>3.6882132593386352E-2</v>
      </c>
      <c r="D2042" s="143">
        <f>IF('##zz500##'!K2042="","",IF('##zz500##'!K2042="yes",D2041,IF('##zz500##'!T2042&lt;&gt;0,D2041*(1+'##zz500##'!T2042),D2041*(1+C2042))))</f>
        <v>28.026101137668224</v>
      </c>
      <c r="E2042" s="6">
        <f t="shared" si="88"/>
        <v>0</v>
      </c>
      <c r="F2042" s="17">
        <f>D2042/MAX(D$240:D2042)-1</f>
        <v>0</v>
      </c>
      <c r="G2042" s="66">
        <f>IF('##zz500##'!K2042="","",IF('##zz500##'!K2042="no",G2041*(1+E2042),IF('##zz500##'!T2042&lt;&gt;0,G2041*(1+'##zz500##'!T2042),G2041*(1+'##zz500##'!P2042))))</f>
        <v>93.961333786843767</v>
      </c>
      <c r="H2042" s="6">
        <f t="shared" si="89"/>
        <v>3.1637592474198506E-2</v>
      </c>
      <c r="I2042" s="17">
        <f>G2042/MAX(G$240:G2042)-1</f>
        <v>0</v>
      </c>
      <c r="N2042" s="20"/>
      <c r="O2042" s="20"/>
      <c r="S2042" s="192"/>
      <c r="T2042" s="34"/>
      <c r="U2042" s="34"/>
      <c r="Y2042" s="39"/>
      <c r="Z2042" s="39"/>
      <c r="AA2042" s="17"/>
      <c r="AC2042" s="142"/>
      <c r="AE2042" s="17"/>
      <c r="AG2042" s="66"/>
      <c r="AI2042" s="17"/>
      <c r="AK2042" s="18"/>
      <c r="AM2042" s="23"/>
      <c r="AN2042" s="23"/>
      <c r="AO2042" s="23"/>
    </row>
    <row r="2043" spans="1:41" x14ac:dyDescent="0.25">
      <c r="A2043" s="180">
        <f>IF('##zz500##'!B2043&lt;&gt;"",'##zz500##'!B2043,"")</f>
        <v>42164</v>
      </c>
      <c r="B2043" s="192">
        <v>237622.03</v>
      </c>
      <c r="C2043" s="146">
        <f t="shared" si="87"/>
        <v>-5.7217999721159707E-3</v>
      </c>
      <c r="D2043" s="143">
        <f>IF('##zz500##'!K2043="","",IF('##zz500##'!K2043="yes",D2042,IF('##zz500##'!T2043&lt;&gt;0,D2042*(1+'##zz500##'!T2043),D2042*(1+C2043))))</f>
        <v>27.865741392960196</v>
      </c>
      <c r="E2043" s="6">
        <f t="shared" si="88"/>
        <v>-5.7217999721159707E-3</v>
      </c>
      <c r="F2043" s="17">
        <f>D2043/MAX(D$240:D2043)-1</f>
        <v>-5.7217999721159707E-3</v>
      </c>
      <c r="G2043" s="66">
        <f>IF('##zz500##'!K2043="","",IF('##zz500##'!K2043="no",G2042*(1+E2043),IF('##zz500##'!T2043&lt;&gt;0,G2042*(1+'##zz500##'!T2043),G2042*(1+'##zz500##'!P2043))))</f>
        <v>93.42370582980223</v>
      </c>
      <c r="H2043" s="6">
        <f t="shared" si="89"/>
        <v>-5.7217999721158597E-3</v>
      </c>
      <c r="I2043" s="17">
        <f>G2043/MAX(G$240:G2043)-1</f>
        <v>-5.7217999721158597E-3</v>
      </c>
      <c r="N2043" s="20"/>
      <c r="O2043" s="20"/>
      <c r="S2043" s="192"/>
      <c r="T2043" s="34"/>
      <c r="U2043" s="34"/>
      <c r="Y2043" s="39"/>
      <c r="Z2043" s="39"/>
      <c r="AA2043" s="17"/>
      <c r="AC2043" s="142"/>
      <c r="AE2043" s="17"/>
      <c r="AG2043" s="66"/>
      <c r="AI2043" s="17"/>
      <c r="AK2043" s="18"/>
      <c r="AM2043" s="23"/>
      <c r="AN2043" s="23"/>
      <c r="AO2043" s="23"/>
    </row>
    <row r="2044" spans="1:41" x14ac:dyDescent="0.25">
      <c r="A2044" s="180">
        <f>IF('##zz500##'!B2044&lt;&gt;"",'##zz500##'!B2044,"")</f>
        <v>42165</v>
      </c>
      <c r="B2044" s="192">
        <v>239968.25</v>
      </c>
      <c r="C2044" s="146">
        <f t="shared" si="87"/>
        <v>9.8737478170689563E-3</v>
      </c>
      <c r="D2044" s="143">
        <f>IF('##zz500##'!K2044="","",IF('##zz500##'!K2044="yes",D2043,IF('##zz500##'!T2044&lt;&gt;0,D2043*(1+'##zz500##'!T2044),D2043*(1+C2044))))</f>
        <v>28.140880696209944</v>
      </c>
      <c r="E2044" s="6">
        <f t="shared" si="88"/>
        <v>9.8737478170689563E-3</v>
      </c>
      <c r="F2044" s="17">
        <f>D2044/MAX(D$240:D2044)-1</f>
        <v>0</v>
      </c>
      <c r="G2044" s="66">
        <f>IF('##zz500##'!K2044="","",IF('##zz500##'!K2044="no",G2043*(1+E2044),IF('##zz500##'!T2044&lt;&gt;0,G2043*(1+'##zz500##'!T2044),G2043*(1+'##zz500##'!P2044))))</f>
        <v>94.346147941301737</v>
      </c>
      <c r="H2044" s="6">
        <f t="shared" si="89"/>
        <v>9.8737478170689563E-3</v>
      </c>
      <c r="I2044" s="17">
        <f>G2044/MAX(G$240:G2044)-1</f>
        <v>0</v>
      </c>
      <c r="N2044" s="20"/>
      <c r="O2044" s="20"/>
      <c r="S2044" s="192"/>
      <c r="T2044" s="34"/>
      <c r="U2044" s="34"/>
      <c r="Y2044" s="39"/>
      <c r="Z2044" s="39"/>
      <c r="AA2044" s="17"/>
      <c r="AC2044" s="142"/>
      <c r="AE2044" s="17"/>
      <c r="AG2044" s="66"/>
      <c r="AI2044" s="17"/>
      <c r="AK2044" s="18"/>
      <c r="AM2044" s="23"/>
      <c r="AN2044" s="23"/>
      <c r="AO2044" s="23"/>
    </row>
    <row r="2045" spans="1:41" x14ac:dyDescent="0.25">
      <c r="A2045" s="180">
        <f>IF('##zz500##'!B2045&lt;&gt;"",'##zz500##'!B2045,"")</f>
        <v>42166</v>
      </c>
      <c r="B2045" s="192">
        <v>250250.64</v>
      </c>
      <c r="C2045" s="146">
        <f t="shared" si="87"/>
        <v>4.2848960227030108E-2</v>
      </c>
      <c r="D2045" s="143">
        <f>IF('##zz500##'!K2045="","",IF('##zz500##'!K2045="yes",D2044,IF('##zz500##'!T2045&lt;&gt;0,D2044*(1+'##zz500##'!T2045),D2044*(1+C2045))))</f>
        <v>29.346688173915442</v>
      </c>
      <c r="E2045" s="6">
        <f t="shared" si="88"/>
        <v>4.2848960227030108E-2</v>
      </c>
      <c r="F2045" s="17">
        <f>D2045/MAX(D$240:D2045)-1</f>
        <v>0</v>
      </c>
      <c r="G2045" s="66">
        <f>IF('##zz500##'!K2045="","",IF('##zz500##'!K2045="no",G2044*(1+E2045),IF('##zz500##'!T2045&lt;&gt;0,G2044*(1+'##zz500##'!T2045),G2044*(1+'##zz500##'!P2045))))</f>
        <v>98.388782282012073</v>
      </c>
      <c r="H2045" s="6">
        <f t="shared" si="89"/>
        <v>4.2848960227030108E-2</v>
      </c>
      <c r="I2045" s="17">
        <f>G2045/MAX(G$240:G2045)-1</f>
        <v>0</v>
      </c>
      <c r="N2045" s="20"/>
      <c r="O2045" s="20"/>
      <c r="S2045" s="192"/>
      <c r="T2045" s="34"/>
      <c r="U2045" s="34"/>
      <c r="Y2045" s="39"/>
      <c r="Z2045" s="39"/>
      <c r="AA2045" s="17"/>
      <c r="AC2045" s="142"/>
      <c r="AE2045" s="17"/>
      <c r="AG2045" s="66"/>
      <c r="AI2045" s="17"/>
      <c r="AK2045" s="18"/>
      <c r="AM2045" s="23"/>
      <c r="AN2045" s="23"/>
      <c r="AO2045" s="23"/>
    </row>
    <row r="2046" spans="1:41" s="80" customFormat="1" x14ac:dyDescent="0.25">
      <c r="A2046" s="180">
        <f>IF('##zz500##'!B2046&lt;&gt;"",'##zz500##'!B2046,"")</f>
        <v>42167</v>
      </c>
      <c r="B2046" s="192">
        <v>263518.89</v>
      </c>
      <c r="C2046" s="146">
        <f t="shared" si="87"/>
        <v>5.3019844424773588E-2</v>
      </c>
      <c r="D2046" s="143">
        <f>IF('##zz500##'!K2046="","",IF('##zz500##'!K2046="yes",D2045,IF('##zz500##'!T2046&lt;&gt;0,D2045*(1+'##zz500##'!T2046),D2045*(1+C2046))))</f>
        <v>30.902645015278782</v>
      </c>
      <c r="E2046" s="6">
        <f t="shared" si="88"/>
        <v>5.3019844424773588E-2</v>
      </c>
      <c r="F2046" s="79">
        <f>D2046/MAX(D$240:D2046)-1</f>
        <v>0</v>
      </c>
      <c r="G2046" s="66">
        <f>IF('##zz500##'!K2046="","",IF('##zz500##'!K2046="no",G2045*(1+E2046),IF('##zz500##'!T2046&lt;&gt;0,G2045*(1+'##zz500##'!T2046),G2045*(1+'##zz500##'!P2046))))</f>
        <v>103.60534021174728</v>
      </c>
      <c r="H2046" s="6">
        <f t="shared" si="89"/>
        <v>5.3019844424773588E-2</v>
      </c>
      <c r="I2046" s="79">
        <f>G2046/MAX(G$240:G2046)-1</f>
        <v>0</v>
      </c>
      <c r="J2046" s="23"/>
      <c r="K2046" s="23"/>
      <c r="L2046" s="23"/>
      <c r="M2046" s="23"/>
      <c r="N2046" s="83"/>
      <c r="O2046" s="83"/>
      <c r="P2046" s="112"/>
      <c r="Q2046" s="84"/>
      <c r="R2046" s="17"/>
      <c r="S2046" s="192"/>
      <c r="T2046" s="34"/>
      <c r="U2046" s="34"/>
      <c r="V2046" s="146"/>
      <c r="W2046" s="146"/>
      <c r="X2046" s="118"/>
      <c r="Y2046" s="119"/>
      <c r="Z2046" s="119"/>
      <c r="AA2046" s="17"/>
      <c r="AB2046" s="6"/>
      <c r="AC2046" s="142"/>
      <c r="AD2046" s="6"/>
      <c r="AE2046" s="79"/>
      <c r="AF2046" s="79"/>
      <c r="AG2046" s="66"/>
      <c r="AH2046" s="6"/>
      <c r="AI2046" s="79"/>
      <c r="AJ2046" s="79"/>
      <c r="AK2046" s="81"/>
      <c r="AL2046" s="79"/>
      <c r="AM2046" s="23"/>
      <c r="AN2046" s="23"/>
      <c r="AO2046" s="23"/>
    </row>
    <row r="2047" spans="1:41" x14ac:dyDescent="0.25">
      <c r="A2047" s="180">
        <f>IF('##zz500##'!B2047&lt;&gt;"",'##zz500##'!B2047,"")</f>
        <v>42170</v>
      </c>
      <c r="B2047" s="192">
        <v>260665.27</v>
      </c>
      <c r="C2047" s="146">
        <f t="shared" si="87"/>
        <v>-1.0828901108379863E-2</v>
      </c>
      <c r="D2047" s="143">
        <f>IF('##zz500##'!K2047="","",IF('##zz500##'!K2047="yes",D2046,IF('##zz500##'!T2047&lt;&gt;0,D2046*(1+'##zz500##'!T2047),D2046*(1+C2047))))</f>
        <v>30.568003328420961</v>
      </c>
      <c r="E2047" s="6">
        <f t="shared" si="88"/>
        <v>-1.0828901108379863E-2</v>
      </c>
      <c r="F2047" s="17">
        <f>D2047/MAX(D$240:D2047)-1</f>
        <v>-1.0828901108379863E-2</v>
      </c>
      <c r="G2047" s="66">
        <f>IF('##zz500##'!K2047="","",IF('##zz500##'!K2047="no",G2046*(1+E2047),IF('##zz500##'!T2047&lt;&gt;0,G2046*(1+'##zz500##'!T2047),G2046*(1+'##zz500##'!P2047))))</f>
        <v>102.48340822829421</v>
      </c>
      <c r="H2047" s="6">
        <f t="shared" si="89"/>
        <v>-1.0828901108379863E-2</v>
      </c>
      <c r="I2047" s="17">
        <f>G2047/MAX(G$240:G2047)-1</f>
        <v>-1.0828901108379863E-2</v>
      </c>
      <c r="N2047" s="20"/>
      <c r="O2047" s="20"/>
      <c r="S2047" s="192"/>
      <c r="T2047" s="34"/>
      <c r="U2047" s="34"/>
      <c r="Y2047" s="39"/>
      <c r="Z2047" s="39"/>
      <c r="AA2047" s="17"/>
      <c r="AC2047" s="142"/>
      <c r="AE2047" s="17"/>
      <c r="AG2047" s="66"/>
      <c r="AI2047" s="17"/>
      <c r="AK2047" s="18"/>
      <c r="AM2047" s="23"/>
      <c r="AN2047" s="23"/>
      <c r="AO2047" s="23"/>
    </row>
    <row r="2048" spans="1:41" x14ac:dyDescent="0.25">
      <c r="A2048" s="180">
        <f>IF('##zz500##'!B2048&lt;&gt;"",'##zz500##'!B2048,"")</f>
        <v>42171</v>
      </c>
      <c r="B2048" s="192">
        <v>260665.27</v>
      </c>
      <c r="C2048" s="146">
        <f t="shared" si="87"/>
        <v>0</v>
      </c>
      <c r="D2048" s="143">
        <f>IF('##zz500##'!K2048="","",IF('##zz500##'!K2048="yes",D2047,IF('##zz500##'!T2048&lt;&gt;0,D2047*(1+'##zz500##'!T2048),D2047*(1+C2048))))</f>
        <v>30.568003328420961</v>
      </c>
      <c r="E2048" s="6">
        <f t="shared" si="88"/>
        <v>0</v>
      </c>
      <c r="F2048" s="17">
        <f>D2048/MAX(D$240:D2048)-1</f>
        <v>-1.0828901108379863E-2</v>
      </c>
      <c r="G2048" s="66">
        <f>IF('##zz500##'!K2048="","",IF('##zz500##'!K2048="no",G2047*(1+E2048),IF('##zz500##'!T2048&lt;&gt;0,G2047*(1+'##zz500##'!T2048),G2047*(1+'##zz500##'!P2048))))</f>
        <v>102.48340822829421</v>
      </c>
      <c r="H2048" s="6">
        <f t="shared" si="89"/>
        <v>0</v>
      </c>
      <c r="I2048" s="17">
        <f>G2048/MAX(G$240:G2048)-1</f>
        <v>-1.0828901108379863E-2</v>
      </c>
      <c r="N2048" s="20"/>
      <c r="O2048" s="20"/>
      <c r="S2048" s="192"/>
      <c r="T2048" s="34"/>
      <c r="U2048" s="34"/>
      <c r="Y2048" s="39"/>
      <c r="Z2048" s="39"/>
      <c r="AA2048" s="17"/>
      <c r="AC2048" s="142"/>
      <c r="AE2048" s="17"/>
      <c r="AF2048" s="14"/>
      <c r="AG2048" s="66"/>
      <c r="AI2048" s="17"/>
      <c r="AJ2048" s="14"/>
      <c r="AK2048" s="18"/>
      <c r="AM2048" s="23"/>
      <c r="AN2048" s="23"/>
      <c r="AO2048" s="23"/>
    </row>
    <row r="2049" spans="1:41" x14ac:dyDescent="0.25">
      <c r="A2049" s="180">
        <f>IF('##zz500##'!B2049&lt;&gt;"",'##zz500##'!B2049,"")</f>
        <v>42172</v>
      </c>
      <c r="B2049" s="192">
        <v>262953.01</v>
      </c>
      <c r="C2049" s="146">
        <f t="shared" si="87"/>
        <v>8.7765431888950918E-3</v>
      </c>
      <c r="D2049" s="143">
        <f>IF('##zz500##'!K2049="","",IF('##zz500##'!K2049="yes",D2048,IF('##zz500##'!T2049&lt;&gt;0,D2048*(1+'##zz500##'!T2049),D2048*(1+C2049))))</f>
        <v>30.300782226346247</v>
      </c>
      <c r="E2049" s="6">
        <f t="shared" si="88"/>
        <v>-8.7418566140452514E-3</v>
      </c>
      <c r="F2049" s="17">
        <f>D2049/MAX(D$240:D2049)-1</f>
        <v>-1.9476093021647989E-2</v>
      </c>
      <c r="G2049" s="66">
        <f>IF('##zz500##'!K2049="","",IF('##zz500##'!K2049="no",G2048*(1+E2049),IF('##zz500##'!T2049&lt;&gt;0,G2048*(1+'##zz500##'!T2049),G2048*(1+'##zz500##'!P2049))))</f>
        <v>101.5875129682438</v>
      </c>
      <c r="H2049" s="6">
        <f t="shared" si="89"/>
        <v>-8.7418566140452514E-3</v>
      </c>
      <c r="I2049" s="17">
        <f>G2049/MAX(G$240:G2049)-1</f>
        <v>-1.9476093021647989E-2</v>
      </c>
      <c r="N2049" s="20"/>
      <c r="O2049" s="20"/>
      <c r="S2049" s="192"/>
      <c r="T2049" s="34"/>
      <c r="U2049" s="34"/>
      <c r="Y2049" s="39"/>
      <c r="Z2049" s="39"/>
      <c r="AA2049" s="17"/>
      <c r="AC2049" s="142"/>
      <c r="AE2049" s="17"/>
      <c r="AG2049" s="66"/>
      <c r="AI2049" s="17"/>
      <c r="AK2049" s="18"/>
      <c r="AM2049" s="23"/>
      <c r="AN2049" s="23"/>
      <c r="AO2049" s="23"/>
    </row>
    <row r="2050" spans="1:41" x14ac:dyDescent="0.25">
      <c r="A2050" s="180">
        <f>IF('##zz500##'!B2050&lt;&gt;"",'##zz500##'!B2050,"")</f>
        <v>42173</v>
      </c>
      <c r="B2050" s="192">
        <v>259314.02</v>
      </c>
      <c r="C2050" s="146">
        <f t="shared" si="87"/>
        <v>-1.3838936470056074E-2</v>
      </c>
      <c r="D2050" s="143">
        <f>IF('##zz500##'!K2050="","",IF('##zz500##'!K2050="yes",D2049,IF('##zz500##'!T2050&lt;&gt;0,D2049*(1+'##zz500##'!T2050),D2049*(1+C2050))))</f>
        <v>29.653533735836746</v>
      </c>
      <c r="E2050" s="6">
        <f t="shared" si="88"/>
        <v>-2.1360784869333349E-2</v>
      </c>
      <c r="F2050" s="17">
        <f>D2050/MAX(D$240:D2050)-1</f>
        <v>-4.042085325785072E-2</v>
      </c>
      <c r="G2050" s="66">
        <f>IF('##zz500##'!K2050="","",IF('##zz500##'!K2050="no",G2049*(1+E2050),IF('##zz500##'!T2050&lt;&gt;0,G2049*(1+'##zz500##'!T2050),G2049*(1+'##zz500##'!P2050))))</f>
        <v>99.417523958318526</v>
      </c>
      <c r="H2050" s="6">
        <f t="shared" si="89"/>
        <v>-2.136078486933346E-2</v>
      </c>
      <c r="I2050" s="17">
        <f>G2050/MAX(G$240:G2050)-1</f>
        <v>-4.0420853257850831E-2</v>
      </c>
      <c r="N2050" s="20"/>
      <c r="O2050" s="20"/>
      <c r="S2050" s="192"/>
      <c r="T2050" s="34"/>
      <c r="U2050" s="34"/>
      <c r="Y2050" s="39"/>
      <c r="Z2050" s="39"/>
      <c r="AA2050" s="17"/>
      <c r="AC2050" s="142"/>
      <c r="AE2050" s="17"/>
      <c r="AG2050" s="66"/>
      <c r="AI2050" s="17"/>
      <c r="AK2050" s="18"/>
      <c r="AM2050" s="23"/>
      <c r="AN2050" s="23"/>
      <c r="AO2050" s="23"/>
    </row>
    <row r="2051" spans="1:41" x14ac:dyDescent="0.25">
      <c r="A2051" s="180">
        <f>IF('##zz500##'!B2051&lt;&gt;"",'##zz500##'!B2051,"")</f>
        <v>42174</v>
      </c>
      <c r="B2051" s="192">
        <v>243663.11</v>
      </c>
      <c r="C2051" s="146">
        <f t="shared" si="87"/>
        <v>-6.0355047521148286E-2</v>
      </c>
      <c r="D2051" s="143">
        <f>IF('##zz500##'!K2051="","",IF('##zz500##'!K2051="yes",D2050,IF('##zz500##'!T2051&lt;&gt;0,D2050*(1+'##zz500##'!T2051),D2050*(1+C2051))))</f>
        <v>29.653533735836746</v>
      </c>
      <c r="E2051" s="6">
        <f t="shared" si="88"/>
        <v>0</v>
      </c>
      <c r="F2051" s="17">
        <f>D2051/MAX(D$240:D2051)-1</f>
        <v>-4.042085325785072E-2</v>
      </c>
      <c r="G2051" s="66">
        <f>IF('##zz500##'!K2051="","",IF('##zz500##'!K2051="no",G2050*(1+E2051),IF('##zz500##'!T2051&lt;&gt;0,G2050*(1+'##zz500##'!T2051),G2050*(1+'##zz500##'!P2051))))</f>
        <v>103.72674069867402</v>
      </c>
      <c r="H2051" s="6">
        <f t="shared" si="89"/>
        <v>4.3344639544253383E-2</v>
      </c>
      <c r="I2051" s="17">
        <f>G2051/MAX(G$240:G2051)-1</f>
        <v>0</v>
      </c>
      <c r="N2051" s="20"/>
      <c r="O2051" s="20"/>
      <c r="S2051" s="192"/>
      <c r="T2051" s="34"/>
      <c r="U2051" s="34"/>
      <c r="Y2051" s="39"/>
      <c r="Z2051" s="39"/>
      <c r="AA2051" s="17"/>
      <c r="AC2051" s="142"/>
      <c r="AE2051" s="17"/>
      <c r="AG2051" s="66"/>
      <c r="AI2051" s="17"/>
      <c r="AK2051" s="18"/>
      <c r="AM2051" s="23"/>
      <c r="AN2051" s="23"/>
      <c r="AO2051" s="23"/>
    </row>
    <row r="2052" spans="1:41" x14ac:dyDescent="0.25">
      <c r="A2052" s="180">
        <f>IF('##zz500##'!B2052&lt;&gt;"",'##zz500##'!B2052,"")</f>
        <v>42178</v>
      </c>
      <c r="B2052" s="192">
        <v>245279.96</v>
      </c>
      <c r="C2052" s="146">
        <f t="shared" ref="C2052:C2115" si="90">IF(AND(B2051&gt;0,B2052&gt;0),B2052/B2051-1,"")</f>
        <v>6.6355961721082934E-3</v>
      </c>
      <c r="D2052" s="143">
        <f>IF('##zz500##'!K2052="","",IF('##zz500##'!K2052="yes",D2051,IF('##zz500##'!T2052&lt;&gt;0,D2051*(1+'##zz500##'!T2052),D2051*(1+C2052))))</f>
        <v>29.653533735836746</v>
      </c>
      <c r="E2052" s="6">
        <f t="shared" si="88"/>
        <v>0</v>
      </c>
      <c r="F2052" s="17">
        <f>D2052/MAX(D$240:D2052)-1</f>
        <v>-4.042085325785072E-2</v>
      </c>
      <c r="G2052" s="66">
        <f>IF('##zz500##'!K2052="","",IF('##zz500##'!K2052="no",G2051*(1+E2052),IF('##zz500##'!T2052&lt;&gt;0,G2051*(1+'##zz500##'!T2052),G2051*(1+'##zz500##'!P2052))))</f>
        <v>105.04954217665311</v>
      </c>
      <c r="H2052" s="6">
        <f t="shared" si="89"/>
        <v>1.2752752752752672E-2</v>
      </c>
      <c r="I2052" s="17">
        <f>G2052/MAX(G$240:G2052)-1</f>
        <v>0</v>
      </c>
      <c r="N2052" s="20"/>
      <c r="O2052" s="20"/>
      <c r="S2052" s="192"/>
      <c r="T2052" s="34"/>
      <c r="U2052" s="34"/>
      <c r="Y2052" s="39"/>
      <c r="Z2052" s="39"/>
      <c r="AA2052" s="17"/>
      <c r="AC2052" s="142"/>
      <c r="AE2052" s="17"/>
      <c r="AG2052" s="66"/>
      <c r="AI2052" s="17"/>
      <c r="AK2052" s="18"/>
      <c r="AM2052" s="23"/>
      <c r="AN2052" s="23"/>
      <c r="AO2052" s="23"/>
    </row>
    <row r="2053" spans="1:41" x14ac:dyDescent="0.25">
      <c r="A2053" s="180">
        <f>IF('##zz500##'!B2053&lt;&gt;"",'##zz500##'!B2053,"")</f>
        <v>42179</v>
      </c>
      <c r="B2053" s="192">
        <v>251560.11</v>
      </c>
      <c r="C2053" s="146">
        <f t="shared" si="90"/>
        <v>2.5604007763210701E-2</v>
      </c>
      <c r="D2053" s="143">
        <f>IF('##zz500##'!K2053="","",IF('##zz500##'!K2053="yes",D2052,IF('##zz500##'!T2053&lt;&gt;0,D2052*(1+'##zz500##'!T2053),D2052*(1+C2053))))</f>
        <v>29.653533735836746</v>
      </c>
      <c r="E2053" s="6">
        <f t="shared" si="88"/>
        <v>0</v>
      </c>
      <c r="F2053" s="17">
        <f>D2053/MAX(D$240:D2053)-1</f>
        <v>-4.042085325785072E-2</v>
      </c>
      <c r="G2053" s="66">
        <f>IF('##zz500##'!K2053="","",IF('##zz500##'!K2053="no",G2052*(1+E2053),IF('##zz500##'!T2053&lt;&gt;0,G2052*(1+'##zz500##'!T2053),G2052*(1+'##zz500##'!P2053))))</f>
        <v>102.96827754650305</v>
      </c>
      <c r="H2053" s="6">
        <f t="shared" si="89"/>
        <v>-1.9812219901445771E-2</v>
      </c>
      <c r="I2053" s="17">
        <f>G2053/MAX(G$240:G2053)-1</f>
        <v>-1.9812219901445771E-2</v>
      </c>
      <c r="N2053" s="20"/>
      <c r="O2053" s="20"/>
      <c r="S2053" s="192"/>
      <c r="T2053" s="34"/>
      <c r="U2053" s="34"/>
      <c r="Y2053" s="39"/>
      <c r="Z2053" s="39"/>
      <c r="AA2053" s="17"/>
      <c r="AC2053" s="142"/>
      <c r="AE2053" s="17"/>
      <c r="AG2053" s="66"/>
      <c r="AI2053" s="17"/>
      <c r="AK2053" s="18"/>
      <c r="AM2053" s="23"/>
      <c r="AN2053" s="23"/>
      <c r="AO2053" s="23"/>
    </row>
    <row r="2054" spans="1:41" x14ac:dyDescent="0.25">
      <c r="A2054" s="180">
        <f>IF('##zz500##'!B2054&lt;&gt;"",'##zz500##'!B2054,"")</f>
        <v>42180</v>
      </c>
      <c r="B2054" s="192">
        <v>245367.43</v>
      </c>
      <c r="C2054" s="146">
        <f t="shared" si="90"/>
        <v>-2.4617098473998844E-2</v>
      </c>
      <c r="D2054" s="143">
        <f>IF('##zz500##'!K2054="","",IF('##zz500##'!K2054="yes",D2053,IF('##zz500##'!T2054&lt;&gt;0,D2053*(1+'##zz500##'!T2054),D2053*(1+C2054))))</f>
        <v>29.653533735836746</v>
      </c>
      <c r="E2054" s="6">
        <f t="shared" si="88"/>
        <v>0</v>
      </c>
      <c r="F2054" s="17">
        <f>D2054/MAX(D$240:D2054)-1</f>
        <v>-4.042085325785072E-2</v>
      </c>
      <c r="G2054" s="66">
        <f>IF('##zz500##'!K2054="","",IF('##zz500##'!K2054="no",G2053*(1+E2054),IF('##zz500##'!T2054&lt;&gt;0,G2053*(1+'##zz500##'!T2054),G2053*(1+'##zz500##'!P2054))))</f>
        <v>109.89288909278011</v>
      </c>
      <c r="H2054" s="6">
        <f t="shared" si="89"/>
        <v>6.7249950288327698E-2</v>
      </c>
      <c r="I2054" s="17">
        <f>G2054/MAX(G$240:G2054)-1</f>
        <v>0</v>
      </c>
      <c r="N2054" s="20"/>
      <c r="O2054" s="20"/>
      <c r="S2054" s="192"/>
      <c r="T2054" s="34"/>
      <c r="U2054" s="34"/>
      <c r="Y2054" s="39"/>
      <c r="Z2054" s="39"/>
      <c r="AA2054" s="17"/>
      <c r="AC2054" s="142"/>
      <c r="AE2054" s="17"/>
      <c r="AG2054" s="66"/>
      <c r="AI2054" s="17"/>
      <c r="AK2054" s="18"/>
      <c r="AM2054" s="23"/>
      <c r="AN2054" s="23"/>
      <c r="AO2054" s="23"/>
    </row>
    <row r="2055" spans="1:41" x14ac:dyDescent="0.25">
      <c r="A2055" s="180">
        <f>IF('##zz500##'!B2055&lt;&gt;"",'##zz500##'!B2055,"")</f>
        <v>42181</v>
      </c>
      <c r="B2055" s="192">
        <v>220802.25</v>
      </c>
      <c r="C2055" s="146">
        <f t="shared" si="90"/>
        <v>-0.10011589557750189</v>
      </c>
      <c r="D2055" s="143">
        <f>IF('##zz500##'!K2055="","",IF('##zz500##'!K2055="yes",D2054,IF('##zz500##'!T2055&lt;&gt;0,D2054*(1+'##zz500##'!T2055),D2054*(1+C2055))))</f>
        <v>29.653533735836746</v>
      </c>
      <c r="E2055" s="6">
        <f t="shared" si="88"/>
        <v>0</v>
      </c>
      <c r="F2055" s="17">
        <f>D2055/MAX(D$240:D2055)-1</f>
        <v>-4.042085325785072E-2</v>
      </c>
      <c r="G2055" s="66">
        <f>IF('##zz500##'!K2055="","",IF('##zz500##'!K2055="no",G2054*(1+E2055),IF('##zz500##'!T2055&lt;&gt;0,G2054*(1+'##zz500##'!T2055),G2054*(1+'##zz500##'!P2055))))</f>
        <v>118.7085909273527</v>
      </c>
      <c r="H2055" s="6">
        <f t="shared" si="89"/>
        <v>8.0220857849407246E-2</v>
      </c>
      <c r="I2055" s="17">
        <f>G2055/MAX(G$240:G2055)-1</f>
        <v>0</v>
      </c>
      <c r="N2055" s="20"/>
      <c r="O2055" s="20"/>
      <c r="S2055" s="192"/>
      <c r="T2055" s="34"/>
      <c r="U2055" s="34"/>
      <c r="Y2055" s="39"/>
      <c r="Z2055" s="39"/>
      <c r="AA2055" s="17"/>
      <c r="AC2055" s="142"/>
      <c r="AE2055" s="17"/>
      <c r="AG2055" s="66"/>
      <c r="AI2055" s="17"/>
      <c r="AK2055" s="18"/>
      <c r="AM2055" s="23"/>
      <c r="AN2055" s="23"/>
      <c r="AO2055" s="23"/>
    </row>
    <row r="2056" spans="1:41" x14ac:dyDescent="0.25">
      <c r="A2056" s="180">
        <f>IF('##zz500##'!B2056&lt;&gt;"",'##zz500##'!B2056,"")</f>
        <v>42184</v>
      </c>
      <c r="B2056" s="192">
        <v>204910.64</v>
      </c>
      <c r="C2056" s="146">
        <f t="shared" si="90"/>
        <v>-7.1972137965079508E-2</v>
      </c>
      <c r="D2056" s="143">
        <f>IF('##zz500##'!K2056="","",IF('##zz500##'!K2056="yes",D2055,IF('##zz500##'!T2056&lt;&gt;0,D2055*(1+'##zz500##'!T2056),D2055*(1+C2056))))</f>
        <v>29.653533735836746</v>
      </c>
      <c r="E2056" s="6">
        <f t="shared" si="88"/>
        <v>0</v>
      </c>
      <c r="F2056" s="17">
        <f>D2056/MAX(D$240:D2056)-1</f>
        <v>-4.042085325785072E-2</v>
      </c>
      <c r="G2056" s="66">
        <f>IF('##zz500##'!K2056="","",IF('##zz500##'!K2056="no",G2055*(1+E2056),IF('##zz500##'!T2056&lt;&gt;0,G2055*(1+'##zz500##'!T2056),G2055*(1+'##zz500##'!P2056))))</f>
        <v>130.54780906990453</v>
      </c>
      <c r="H2056" s="6">
        <f t="shared" si="89"/>
        <v>9.9733456947502575E-2</v>
      </c>
      <c r="I2056" s="17">
        <f>G2056/MAX(G$240:G2056)-1</f>
        <v>0</v>
      </c>
      <c r="N2056" s="20"/>
      <c r="O2056" s="20"/>
      <c r="S2056" s="192"/>
      <c r="T2056" s="34"/>
      <c r="U2056" s="34"/>
      <c r="Y2056" s="39"/>
      <c r="Z2056" s="39"/>
      <c r="AA2056" s="17"/>
      <c r="AC2056" s="142"/>
      <c r="AE2056" s="17"/>
      <c r="AG2056" s="66"/>
      <c r="AI2056" s="17"/>
      <c r="AK2056" s="18"/>
      <c r="AM2056" s="23"/>
      <c r="AN2056" s="23"/>
      <c r="AO2056" s="23"/>
    </row>
    <row r="2057" spans="1:41" x14ac:dyDescent="0.25">
      <c r="A2057" s="180">
        <f>IF('##zz500##'!B2057&lt;&gt;"",'##zz500##'!B2057,"")</f>
        <v>42185</v>
      </c>
      <c r="B2057" s="192">
        <v>213763.82</v>
      </c>
      <c r="C2057" s="146">
        <f t="shared" si="90"/>
        <v>4.3205077100925582E-2</v>
      </c>
      <c r="D2057" s="143">
        <f>IF('##zz500##'!K2057="","",IF('##zz500##'!K2057="yes",D2056,IF('##zz500##'!T2057&lt;&gt;0,D2056*(1+'##zz500##'!T2057),D2056*(1+C2057))))</f>
        <v>29.653533735836746</v>
      </c>
      <c r="E2057" s="6">
        <f t="shared" si="88"/>
        <v>0</v>
      </c>
      <c r="F2057" s="17">
        <f>D2057/MAX(D$240:D2057)-1</f>
        <v>-4.042085325785072E-2</v>
      </c>
      <c r="G2057" s="66">
        <f>IF('##zz500##'!K2057="","",IF('##zz500##'!K2057="no",G2056*(1+E2057),IF('##zz500##'!T2057&lt;&gt;0,G2056*(1+'##zz500##'!T2057),G2056*(1+'##zz500##'!P2057))))</f>
        <v>120.84125244064022</v>
      </c>
      <c r="H2057" s="6">
        <f t="shared" si="89"/>
        <v>-7.4352505020338855E-2</v>
      </c>
      <c r="I2057" s="17">
        <f>G2057/MAX(G$240:G2057)-1</f>
        <v>-7.4352505020338855E-2</v>
      </c>
      <c r="N2057" s="20"/>
      <c r="O2057" s="20"/>
      <c r="S2057" s="192"/>
      <c r="T2057" s="34"/>
      <c r="U2057" s="34"/>
      <c r="Y2057" s="39"/>
      <c r="Z2057" s="39"/>
      <c r="AA2057" s="17"/>
      <c r="AC2057" s="142"/>
      <c r="AE2057" s="17"/>
      <c r="AG2057" s="66"/>
      <c r="AI2057" s="17"/>
      <c r="AK2057" s="18"/>
      <c r="AM2057" s="23"/>
      <c r="AN2057" s="23"/>
      <c r="AO2057" s="23"/>
    </row>
    <row r="2058" spans="1:41" x14ac:dyDescent="0.25">
      <c r="A2058" s="180">
        <f>IF('##zz500##'!B2058&lt;&gt;"",'##zz500##'!B2058,"")</f>
        <v>42186</v>
      </c>
      <c r="B2058" s="192">
        <v>199019.57</v>
      </c>
      <c r="C2058" s="146">
        <f t="shared" si="90"/>
        <v>-6.8974487824927544E-2</v>
      </c>
      <c r="D2058" s="143">
        <f>IF('##zz500##'!K2058="","",IF('##zz500##'!K2058="yes",D2057,IF('##zz500##'!T2058&lt;&gt;0,D2057*(1+'##zz500##'!T2058),D2057*(1+C2058))))</f>
        <v>29.653533735836746</v>
      </c>
      <c r="E2058" s="6">
        <f t="shared" si="88"/>
        <v>0</v>
      </c>
      <c r="F2058" s="17">
        <f>D2058/MAX(D$240:D2058)-1</f>
        <v>-4.042085325785072E-2</v>
      </c>
      <c r="G2058" s="66">
        <f>IF('##zz500##'!K2058="","",IF('##zz500##'!K2058="no",G2057*(1+E2058),IF('##zz500##'!T2058&lt;&gt;0,G2057*(1+'##zz500##'!T2058),G2057*(1+'##zz500##'!P2058))))</f>
        <v>132.95433556930539</v>
      </c>
      <c r="H2058" s="6">
        <f t="shared" si="89"/>
        <v>0.10023963575365435</v>
      </c>
      <c r="I2058" s="17">
        <f>G2058/MAX(G$240:G2058)-1</f>
        <v>0</v>
      </c>
      <c r="N2058" s="20"/>
      <c r="O2058" s="20"/>
      <c r="S2058" s="192"/>
      <c r="T2058" s="34"/>
      <c r="U2058" s="34"/>
      <c r="Y2058" s="39"/>
      <c r="Z2058" s="39"/>
      <c r="AA2058" s="17"/>
      <c r="AC2058" s="142"/>
      <c r="AE2058" s="17"/>
      <c r="AG2058" s="66"/>
      <c r="AI2058" s="17"/>
      <c r="AK2058" s="18"/>
      <c r="AM2058" s="23"/>
      <c r="AN2058" s="23"/>
      <c r="AO2058" s="23"/>
    </row>
    <row r="2059" spans="1:41" x14ac:dyDescent="0.25">
      <c r="A2059" s="180">
        <f>IF('##zz500##'!B2059&lt;&gt;"",'##zz500##'!B2059,"")</f>
        <v>42187</v>
      </c>
      <c r="B2059" s="192">
        <v>186099.72</v>
      </c>
      <c r="C2059" s="146">
        <f t="shared" si="90"/>
        <v>-6.4917485250319928E-2</v>
      </c>
      <c r="D2059" s="143">
        <f>IF('##zz500##'!K2059="","",IF('##zz500##'!K2059="yes",D2058,IF('##zz500##'!T2059&lt;&gt;0,D2058*(1+'##zz500##'!T2059),D2058*(1+C2059))))</f>
        <v>29.653533735836746</v>
      </c>
      <c r="E2059" s="6">
        <f t="shared" si="88"/>
        <v>0</v>
      </c>
      <c r="F2059" s="17">
        <f>D2059/MAX(D$240:D2059)-1</f>
        <v>-4.042085325785072E-2</v>
      </c>
      <c r="G2059" s="66">
        <f>IF('##zz500##'!K2059="","",IF('##zz500##'!K2059="no",G2058*(1+E2059),IF('##zz500##'!T2059&lt;&gt;0,G2058*(1+'##zz500##'!T2059),G2058*(1+'##zz500##'!P2059))))</f>
        <v>130.1498549511231</v>
      </c>
      <c r="H2059" s="6">
        <f t="shared" si="89"/>
        <v>-2.1093562734705862E-2</v>
      </c>
      <c r="I2059" s="17">
        <f>G2059/MAX(G$240:G2059)-1</f>
        <v>-2.1093562734705862E-2</v>
      </c>
      <c r="N2059" s="20"/>
      <c r="O2059" s="20"/>
      <c r="S2059" s="192"/>
      <c r="T2059" s="34"/>
      <c r="U2059" s="34"/>
      <c r="Y2059" s="39"/>
      <c r="Z2059" s="39"/>
      <c r="AA2059" s="17"/>
      <c r="AC2059" s="142"/>
      <c r="AE2059" s="17"/>
      <c r="AG2059" s="66"/>
      <c r="AI2059" s="17"/>
      <c r="AK2059" s="18"/>
      <c r="AM2059" s="23"/>
      <c r="AN2059" s="23"/>
      <c r="AO2059" s="23"/>
    </row>
    <row r="2060" spans="1:41" x14ac:dyDescent="0.25">
      <c r="A2060" s="180">
        <f>IF('##zz500##'!B2060&lt;&gt;"",'##zz500##'!B2060,"")</f>
        <v>42188</v>
      </c>
      <c r="B2060" s="192">
        <v>171244.46</v>
      </c>
      <c r="C2060" s="146">
        <f t="shared" si="90"/>
        <v>-7.982419317987155E-2</v>
      </c>
      <c r="D2060" s="143">
        <f>IF('##zz500##'!K2060="","",IF('##zz500##'!K2060="yes",D2059,IF('##zz500##'!T2060&lt;&gt;0,D2059*(1+'##zz500##'!T2060),D2059*(1+C2060))))</f>
        <v>29.653533735836746</v>
      </c>
      <c r="E2060" s="6">
        <f t="shared" si="88"/>
        <v>0</v>
      </c>
      <c r="F2060" s="17">
        <f>D2060/MAX(D$240:D2060)-1</f>
        <v>-4.042085325785072E-2</v>
      </c>
      <c r="G2060" s="66">
        <f>IF('##zz500##'!K2060="","",IF('##zz500##'!K2060="no",G2059*(1+E2060),IF('##zz500##'!T2060&lt;&gt;0,G2059*(1+'##zz500##'!T2060),G2059*(1+'##zz500##'!P2060))))</f>
        <v>134.61390094243032</v>
      </c>
      <c r="H2060" s="6">
        <f t="shared" si="89"/>
        <v>3.4299277498109015E-2</v>
      </c>
      <c r="I2060" s="17">
        <f>G2060/MAX(G$240:G2060)-1</f>
        <v>0</v>
      </c>
      <c r="N2060" s="20"/>
      <c r="O2060" s="20"/>
      <c r="S2060" s="192"/>
      <c r="T2060" s="34"/>
      <c r="U2060" s="34"/>
      <c r="Y2060" s="39"/>
      <c r="Z2060" s="39"/>
      <c r="AA2060" s="17"/>
      <c r="AC2060" s="142"/>
      <c r="AE2060" s="17"/>
      <c r="AG2060" s="66"/>
      <c r="AI2060" s="17"/>
      <c r="AK2060" s="18"/>
      <c r="AM2060" s="23"/>
      <c r="AN2060" s="23"/>
      <c r="AO2060" s="23"/>
    </row>
    <row r="2061" spans="1:41" x14ac:dyDescent="0.25">
      <c r="A2061" s="180">
        <f>IF('##zz500##'!B2061&lt;&gt;"",'##zz500##'!B2061,"")</f>
        <v>42191</v>
      </c>
      <c r="B2061" s="192">
        <v>154817.48000000001</v>
      </c>
      <c r="C2061" s="146">
        <f t="shared" si="90"/>
        <v>-9.5927074078775987E-2</v>
      </c>
      <c r="D2061" s="143">
        <f>IF('##zz500##'!K2061="","",IF('##zz500##'!K2061="yes",D2060,IF('##zz500##'!T2061&lt;&gt;0,D2060*(1+'##zz500##'!T2061),D2060*(1+C2061))))</f>
        <v>29.653533735836746</v>
      </c>
      <c r="E2061" s="6">
        <f t="shared" si="88"/>
        <v>0</v>
      </c>
      <c r="F2061" s="17">
        <f>D2061/MAX(D$240:D2061)-1</f>
        <v>-4.042085325785072E-2</v>
      </c>
      <c r="G2061" s="66">
        <f>IF('##zz500##'!K2061="","",IF('##zz500##'!K2061="no",G2060*(1+E2061),IF('##zz500##'!T2061&lt;&gt;0,G2060*(1+'##zz500##'!T2061),G2060*(1+'##zz500##'!P2061))))</f>
        <v>133.97399043665385</v>
      </c>
      <c r="H2061" s="6">
        <f t="shared" si="89"/>
        <v>-4.7536732929991388E-3</v>
      </c>
      <c r="I2061" s="17">
        <f>G2061/MAX(G$240:G2061)-1</f>
        <v>-4.7536732929991388E-3</v>
      </c>
      <c r="N2061" s="20"/>
      <c r="O2061" s="20"/>
      <c r="S2061" s="192"/>
      <c r="T2061" s="34"/>
      <c r="U2061" s="34"/>
      <c r="Y2061" s="39"/>
      <c r="Z2061" s="39"/>
      <c r="AA2061" s="17"/>
      <c r="AC2061" s="142"/>
      <c r="AE2061" s="17"/>
      <c r="AG2061" s="66"/>
      <c r="AI2061" s="17"/>
      <c r="AK2061" s="18"/>
      <c r="AM2061" s="23"/>
      <c r="AN2061" s="23"/>
      <c r="AO2061" s="23"/>
    </row>
    <row r="2062" spans="1:41" x14ac:dyDescent="0.25">
      <c r="A2062" s="180">
        <f>IF('##zz500##'!B2062&lt;&gt;"",'##zz500##'!B2062,"")</f>
        <v>42192</v>
      </c>
      <c r="B2062" s="192">
        <v>141514.94</v>
      </c>
      <c r="C2062" s="146">
        <f t="shared" si="90"/>
        <v>-8.5924018398956026E-2</v>
      </c>
      <c r="D2062" s="143">
        <f>IF('##zz500##'!K2062="","",IF('##zz500##'!K2062="yes",D2061,IF('##zz500##'!T2062&lt;&gt;0,D2061*(1+'##zz500##'!T2062),D2061*(1+C2062))))</f>
        <v>29.653533735836746</v>
      </c>
      <c r="E2062" s="6">
        <f t="shared" si="88"/>
        <v>0</v>
      </c>
      <c r="F2062" s="17">
        <f>D2062/MAX(D$240:D2062)-1</f>
        <v>-4.042085325785072E-2</v>
      </c>
      <c r="G2062" s="66">
        <f>IF('##zz500##'!K2062="","",IF('##zz500##'!K2062="no",G2061*(1+E2062),IF('##zz500##'!T2062&lt;&gt;0,G2061*(1+'##zz500##'!T2062),G2061*(1+'##zz500##'!P2062))))</f>
        <v>150.60909424920501</v>
      </c>
      <c r="H2062" s="6">
        <f t="shared" si="89"/>
        <v>0.12416666666666654</v>
      </c>
      <c r="I2062" s="17">
        <f>G2062/MAX(G$240:G2062)-1</f>
        <v>0</v>
      </c>
      <c r="N2062" s="40"/>
      <c r="O2062" s="40"/>
      <c r="Q2062" s="41"/>
      <c r="S2062" s="192"/>
      <c r="T2062" s="34"/>
      <c r="U2062" s="34"/>
      <c r="Y2062" s="39"/>
      <c r="Z2062" s="39"/>
      <c r="AA2062" s="17"/>
      <c r="AC2062" s="142"/>
      <c r="AE2062" s="17"/>
      <c r="AG2062" s="66"/>
      <c r="AI2062" s="17"/>
      <c r="AK2062" s="18"/>
      <c r="AL2062" s="14"/>
      <c r="AM2062" s="23"/>
      <c r="AN2062" s="23"/>
      <c r="AO2062" s="23"/>
    </row>
    <row r="2063" spans="1:41" x14ac:dyDescent="0.25">
      <c r="A2063" s="180">
        <f>IF('##zz500##'!B2063&lt;&gt;"",'##zz500##'!B2063,"")</f>
        <v>42193</v>
      </c>
      <c r="B2063" s="192">
        <v>131276.28</v>
      </c>
      <c r="C2063" s="146">
        <f t="shared" si="90"/>
        <v>-7.2350382228194454E-2</v>
      </c>
      <c r="D2063" s="143">
        <f>IF('##zz500##'!K2063="","",IF('##zz500##'!K2063="yes",D2062,IF('##zz500##'!T2063&lt;&gt;0,D2062*(1+'##zz500##'!T2063),D2062*(1+C2063))))</f>
        <v>29.653533735836746</v>
      </c>
      <c r="E2063" s="6">
        <f t="shared" si="88"/>
        <v>0</v>
      </c>
      <c r="F2063" s="17">
        <f>D2063/MAX(D$240:D2063)-1</f>
        <v>-4.042085325785072E-2</v>
      </c>
      <c r="G2063" s="66">
        <f>IF('##zz500##'!K2063="","",IF('##zz500##'!K2063="no",G2062*(1+E2063),IF('##zz500##'!T2063&lt;&gt;0,G2062*(1+'##zz500##'!T2063),G2062*(1+'##zz500##'!P2063))))</f>
        <v>163.54314310311602</v>
      </c>
      <c r="H2063" s="6">
        <f t="shared" si="89"/>
        <v>8.5878272612872397E-2</v>
      </c>
      <c r="I2063" s="17">
        <f>G2063/MAX(G$240:G2063)-1</f>
        <v>0</v>
      </c>
      <c r="N2063" s="20"/>
      <c r="O2063" s="20"/>
      <c r="S2063" s="192"/>
      <c r="T2063" s="34"/>
      <c r="U2063" s="34"/>
      <c r="Y2063" s="39"/>
      <c r="Z2063" s="39"/>
      <c r="AA2063" s="17"/>
      <c r="AC2063" s="142"/>
      <c r="AE2063" s="17"/>
      <c r="AG2063" s="66"/>
      <c r="AI2063" s="17"/>
      <c r="AK2063" s="18"/>
      <c r="AM2063" s="23"/>
      <c r="AN2063" s="23"/>
      <c r="AO2063" s="23"/>
    </row>
    <row r="2064" spans="1:41" x14ac:dyDescent="0.25">
      <c r="A2064" s="180">
        <f>IF('##zz500##'!B2064&lt;&gt;"",'##zz500##'!B2064,"")</f>
        <v>42194</v>
      </c>
      <c r="B2064" s="192">
        <v>141584.45000000001</v>
      </c>
      <c r="C2064" s="146">
        <f t="shared" si="90"/>
        <v>7.8522715604068205E-2</v>
      </c>
      <c r="D2064" s="143">
        <f>IF('##zz500##'!K2064="","",IF('##zz500##'!K2064="yes",D2063,IF('##zz500##'!T2064&lt;&gt;0,D2063*(1+'##zz500##'!T2064),D2063*(1+C2064))))</f>
        <v>29.653533735836746</v>
      </c>
      <c r="E2064" s="6">
        <f t="shared" si="88"/>
        <v>0</v>
      </c>
      <c r="F2064" s="17">
        <f>D2064/MAX(D$240:D2064)-1</f>
        <v>-4.042085325785072E-2</v>
      </c>
      <c r="G2064" s="66">
        <f>IF('##zz500##'!K2064="","",IF('##zz500##'!K2064="no",G2063*(1+E2064),IF('##zz500##'!T2064&lt;&gt;0,G2063*(1+'##zz500##'!T2064),G2063*(1+'##zz500##'!P2064))))</f>
        <v>147.19047614004717</v>
      </c>
      <c r="H2064" s="6">
        <f t="shared" si="89"/>
        <v>-9.9989927139643497E-2</v>
      </c>
      <c r="I2064" s="17">
        <f>G2064/MAX(G$240:G2064)-1</f>
        <v>-9.9989927139643497E-2</v>
      </c>
      <c r="N2064" s="20"/>
      <c r="O2064" s="20"/>
      <c r="S2064" s="192"/>
      <c r="T2064" s="34"/>
      <c r="U2064" s="34"/>
      <c r="Y2064" s="39"/>
      <c r="Z2064" s="39"/>
      <c r="AA2064" s="17"/>
      <c r="AC2064" s="142"/>
      <c r="AE2064" s="17"/>
      <c r="AG2064" s="66"/>
      <c r="AI2064" s="17"/>
      <c r="AK2064" s="18"/>
      <c r="AM2064" s="23"/>
      <c r="AN2064" s="23"/>
      <c r="AO2064" s="23"/>
    </row>
    <row r="2065" spans="1:41" x14ac:dyDescent="0.25">
      <c r="A2065" s="180">
        <f>IF('##zz500##'!B2065&lt;&gt;"",'##zz500##'!B2065,"")</f>
        <v>42195</v>
      </c>
      <c r="B2065" s="192">
        <v>151976.20000000001</v>
      </c>
      <c r="C2065" s="146">
        <f t="shared" si="90"/>
        <v>7.3396125068819318E-2</v>
      </c>
      <c r="D2065" s="143">
        <f>IF('##zz500##'!K2065="","",IF('##zz500##'!K2065="yes",D2064,IF('##zz500##'!T2065&lt;&gt;0,D2064*(1+'##zz500##'!T2065),D2064*(1+C2065))))</f>
        <v>29.653533735836746</v>
      </c>
      <c r="E2065" s="6">
        <f t="shared" si="88"/>
        <v>0</v>
      </c>
      <c r="F2065" s="17">
        <f>D2065/MAX(D$240:D2065)-1</f>
        <v>-4.042085325785072E-2</v>
      </c>
      <c r="G2065" s="66">
        <f>IF('##zz500##'!K2065="","",IF('##zz500##'!K2065="no",G2064*(1+E2065),IF('##zz500##'!T2065&lt;&gt;0,G2064*(1+'##zz500##'!T2065),G2064*(1+'##zz500##'!P2065))))</f>
        <v>132.47187781170572</v>
      </c>
      <c r="H2065" s="6">
        <f t="shared" si="89"/>
        <v>-9.9996947590122343E-2</v>
      </c>
      <c r="I2065" s="17">
        <f>G2065/MAX(G$240:G2065)-1</f>
        <v>-0.18998818722604272</v>
      </c>
      <c r="N2065" s="20"/>
      <c r="O2065" s="20"/>
      <c r="S2065" s="192"/>
      <c r="T2065" s="34"/>
      <c r="U2065" s="34"/>
      <c r="Y2065" s="39"/>
      <c r="Z2065" s="39"/>
      <c r="AA2065" s="17"/>
      <c r="AC2065" s="142"/>
      <c r="AE2065" s="17"/>
      <c r="AG2065" s="66"/>
      <c r="AI2065" s="17"/>
      <c r="AK2065" s="18"/>
      <c r="AM2065" s="23"/>
      <c r="AN2065" s="23"/>
      <c r="AO2065" s="23"/>
    </row>
    <row r="2066" spans="1:41" x14ac:dyDescent="0.25">
      <c r="A2066" s="180">
        <f>IF('##zz500##'!B2066&lt;&gt;"",'##zz500##'!B2066,"")</f>
        <v>42198</v>
      </c>
      <c r="B2066" s="192">
        <v>165293.23000000001</v>
      </c>
      <c r="C2066" s="146">
        <f t="shared" si="90"/>
        <v>8.7625759822919536E-2</v>
      </c>
      <c r="D2066" s="143">
        <f>IF('##zz500##'!K2066="","",IF('##zz500##'!K2066="yes",D2065,IF('##zz500##'!T2066&lt;&gt;0,D2065*(1+'##zz500##'!T2066),D2065*(1+C2066))))</f>
        <v>32.251947160874018</v>
      </c>
      <c r="E2066" s="6">
        <f t="shared" si="88"/>
        <v>8.7625759822919536E-2</v>
      </c>
      <c r="F2066" s="17">
        <f>D2066/MAX(D$240:D2066)-1</f>
        <v>0</v>
      </c>
      <c r="G2066" s="66">
        <f>IF('##zz500##'!K2066="","",IF('##zz500##'!K2066="no",G2065*(1+E2066),IF('##zz500##'!T2066&lt;&gt;0,G2065*(1+'##zz500##'!T2066),G2065*(1+'##zz500##'!P2066))))</f>
        <v>144.0798267601254</v>
      </c>
      <c r="H2066" s="6">
        <f t="shared" si="89"/>
        <v>8.7625759822919536E-2</v>
      </c>
      <c r="I2066" s="17">
        <f>G2066/MAX(G$240:G2066)-1</f>
        <v>-0.11901028666618418</v>
      </c>
      <c r="N2066" s="20"/>
      <c r="O2066" s="20"/>
      <c r="S2066" s="192"/>
      <c r="T2066" s="34"/>
      <c r="U2066" s="34"/>
      <c r="Y2066" s="39"/>
      <c r="Z2066" s="39"/>
      <c r="AA2066" s="17"/>
      <c r="AC2066" s="142"/>
      <c r="AE2066" s="17"/>
      <c r="AG2066" s="66"/>
      <c r="AI2066" s="17"/>
      <c r="AK2066" s="18"/>
      <c r="AM2066" s="23"/>
      <c r="AN2066" s="23"/>
      <c r="AO2066" s="23"/>
    </row>
    <row r="2067" spans="1:41" x14ac:dyDescent="0.25">
      <c r="A2067" s="180">
        <f>IF('##zz500##'!B2067&lt;&gt;"",'##zz500##'!B2067,"")</f>
        <v>42199</v>
      </c>
      <c r="B2067" s="192">
        <v>179179.66</v>
      </c>
      <c r="C2067" s="146">
        <f t="shared" si="90"/>
        <v>8.4010881752386357E-2</v>
      </c>
      <c r="D2067" s="143">
        <f>IF('##zz500##'!K2067="","",IF('##zz500##'!K2067="yes",D2066,IF('##zz500##'!T2067&lt;&gt;0,D2066*(1+'##zz500##'!T2067),D2066*(1+C2067))))</f>
        <v>32.251947160874018</v>
      </c>
      <c r="E2067" s="6">
        <f t="shared" si="88"/>
        <v>0</v>
      </c>
      <c r="F2067" s="17">
        <f>D2067/MAX(D$240:D2067)-1</f>
        <v>0</v>
      </c>
      <c r="G2067" s="66">
        <f>IF('##zz500##'!K2067="","",IF('##zz500##'!K2067="no",G2066*(1+E2067),IF('##zz500##'!T2067&lt;&gt;0,G2066*(1+'##zz500##'!T2067),G2066*(1+'##zz500##'!P2067))))</f>
        <v>142.64466255888448</v>
      </c>
      <c r="H2067" s="6">
        <f t="shared" si="89"/>
        <v>-9.9608962164445813E-3</v>
      </c>
      <c r="I2067" s="17">
        <f>G2067/MAX(G$240:G2067)-1</f>
        <v>-0.12778573376845759</v>
      </c>
      <c r="N2067" s="20"/>
      <c r="O2067" s="20"/>
      <c r="S2067" s="192"/>
      <c r="T2067" s="34"/>
      <c r="U2067" s="34"/>
      <c r="Y2067" s="39"/>
      <c r="Z2067" s="39"/>
      <c r="AA2067" s="17"/>
      <c r="AC2067" s="142"/>
      <c r="AE2067" s="17"/>
      <c r="AG2067" s="66"/>
      <c r="AI2067" s="17"/>
      <c r="AK2067" s="18"/>
      <c r="AM2067" s="23"/>
      <c r="AN2067" s="23"/>
      <c r="AO2067" s="23"/>
    </row>
    <row r="2068" spans="1:41" x14ac:dyDescent="0.25">
      <c r="A2068" s="180">
        <f>IF('##zz500##'!B2068&lt;&gt;"",'##zz500##'!B2068,"")</f>
        <v>42200</v>
      </c>
      <c r="B2068" s="192">
        <v>168121.09</v>
      </c>
      <c r="C2068" s="146">
        <f t="shared" si="90"/>
        <v>-6.1717775332311708E-2</v>
      </c>
      <c r="D2068" s="143">
        <f>IF('##zz500##'!K2068="","",IF('##zz500##'!K2068="yes",D2067,IF('##zz500##'!T2068&lt;&gt;0,D2067*(1+'##zz500##'!T2068),D2067*(1+C2068))))</f>
        <v>32.251947160874018</v>
      </c>
      <c r="E2068" s="6">
        <f t="shared" si="88"/>
        <v>0</v>
      </c>
      <c r="F2068" s="17">
        <f>D2068/MAX(D$240:D2068)-1</f>
        <v>0</v>
      </c>
      <c r="G2068" s="66">
        <f>IF('##zz500##'!K2068="","",IF('##zz500##'!K2068="no",G2067*(1+E2068),IF('##zz500##'!T2068&lt;&gt;0,G2067*(1+'##zz500##'!T2068),G2067*(1+'##zz500##'!P2068))))</f>
        <v>152.14186769197437</v>
      </c>
      <c r="H2068" s="6">
        <f t="shared" si="89"/>
        <v>6.6579463701765818E-2</v>
      </c>
      <c r="I2068" s="17">
        <f>G2068/MAX(G$240:G2068)-1</f>
        <v>-6.9714175689732261E-2</v>
      </c>
      <c r="N2068" s="20"/>
      <c r="O2068" s="20"/>
      <c r="S2068" s="192"/>
      <c r="T2068" s="34"/>
      <c r="U2068" s="34"/>
      <c r="Y2068" s="39"/>
      <c r="Z2068" s="39"/>
      <c r="AA2068" s="17"/>
      <c r="AC2068" s="142"/>
      <c r="AE2068" s="17"/>
      <c r="AF2068" s="14"/>
      <c r="AG2068" s="66"/>
      <c r="AI2068" s="17"/>
      <c r="AJ2068" s="14"/>
      <c r="AK2068" s="18"/>
      <c r="AM2068" s="23"/>
      <c r="AN2068" s="23"/>
      <c r="AO2068" s="23"/>
    </row>
    <row r="2069" spans="1:41" x14ac:dyDescent="0.25">
      <c r="A2069" s="180">
        <f>IF('##zz500##'!B2069&lt;&gt;"",'##zz500##'!B2069,"")</f>
        <v>42201</v>
      </c>
      <c r="B2069" s="192">
        <v>173514.11</v>
      </c>
      <c r="C2069" s="146">
        <f t="shared" si="90"/>
        <v>3.2078188405749719E-2</v>
      </c>
      <c r="D2069" s="143">
        <f>IF('##zz500##'!K2069="","",IF('##zz500##'!K2069="yes",D2068,IF('##zz500##'!T2069&lt;&gt;0,D2068*(1+'##zz500##'!T2069),D2068*(1+C2069))))</f>
        <v>32.251947160874018</v>
      </c>
      <c r="E2069" s="6">
        <f t="shared" si="88"/>
        <v>0</v>
      </c>
      <c r="F2069" s="17">
        <f>D2069/MAX(D$240:D2069)-1</f>
        <v>0</v>
      </c>
      <c r="G2069" s="66">
        <f>IF('##zz500##'!K2069="","",IF('##zz500##'!K2069="no",G2068*(1+E2069),IF('##zz500##'!T2069&lt;&gt;0,G2068*(1+'##zz500##'!T2069),G2068*(1+'##zz500##'!P2069))))</f>
        <v>143.70328147665998</v>
      </c>
      <c r="H2069" s="6">
        <f t="shared" si="89"/>
        <v>-5.5465246636771326E-2</v>
      </c>
      <c r="I2069" s="17">
        <f>G2069/MAX(G$240:G2069)-1</f>
        <v>-0.1213127083777934</v>
      </c>
      <c r="N2069" s="20"/>
      <c r="O2069" s="20"/>
      <c r="S2069" s="192"/>
      <c r="T2069" s="34"/>
      <c r="U2069" s="34"/>
      <c r="Y2069" s="39"/>
      <c r="Z2069" s="39"/>
      <c r="AA2069" s="17"/>
      <c r="AC2069" s="142"/>
      <c r="AE2069" s="17"/>
      <c r="AG2069" s="66"/>
      <c r="AI2069" s="17"/>
      <c r="AK2069" s="18"/>
      <c r="AM2069" s="23"/>
      <c r="AN2069" s="23"/>
      <c r="AO2069" s="23"/>
    </row>
    <row r="2070" spans="1:41" x14ac:dyDescent="0.25">
      <c r="A2070" s="180">
        <f>IF('##zz500##'!B2070&lt;&gt;"",'##zz500##'!B2070,"")</f>
        <v>42202</v>
      </c>
      <c r="B2070" s="192">
        <v>186467.89</v>
      </c>
      <c r="C2070" s="146">
        <f t="shared" si="90"/>
        <v>7.4655484790257187E-2</v>
      </c>
      <c r="D2070" s="143">
        <f>IF('##zz500##'!K2070="","",IF('##zz500##'!K2070="yes",D2069,IF('##zz500##'!T2070&lt;&gt;0,D2069*(1+'##zz500##'!T2070),D2069*(1+C2070))))</f>
        <v>32.251947160874018</v>
      </c>
      <c r="E2070" s="6">
        <f t="shared" si="88"/>
        <v>0</v>
      </c>
      <c r="F2070" s="17">
        <f>D2070/MAX(D$240:D2070)-1</f>
        <v>0</v>
      </c>
      <c r="G2070" s="66">
        <f>IF('##zz500##'!K2070="","",IF('##zz500##'!K2070="no",G2069*(1+E2070),IF('##zz500##'!T2070&lt;&gt;0,G2069*(1+'##zz500##'!T2070),G2069*(1+'##zz500##'!P2070))))</f>
        <v>136.02185856015885</v>
      </c>
      <c r="H2070" s="6">
        <f t="shared" si="89"/>
        <v>-5.3453357763084464E-2</v>
      </c>
      <c r="I2070" s="17">
        <f>G2070/MAX(G$240:G2070)-1</f>
        <v>-0.16828149453875085</v>
      </c>
      <c r="N2070" s="20"/>
      <c r="O2070" s="20"/>
      <c r="S2070" s="192"/>
      <c r="T2070" s="34"/>
      <c r="U2070" s="34"/>
      <c r="Y2070" s="39"/>
      <c r="Z2070" s="39"/>
      <c r="AA2070" s="17"/>
      <c r="AC2070" s="142"/>
      <c r="AE2070" s="17"/>
      <c r="AG2070" s="66"/>
      <c r="AI2070" s="17"/>
      <c r="AK2070" s="18"/>
      <c r="AM2070" s="23"/>
      <c r="AN2070" s="23"/>
      <c r="AO2070" s="23"/>
    </row>
    <row r="2071" spans="1:41" x14ac:dyDescent="0.25">
      <c r="A2071" s="180">
        <f>IF('##zz500##'!B2071&lt;&gt;"",'##zz500##'!B2071,"")</f>
        <v>42205</v>
      </c>
      <c r="B2071" s="192">
        <v>193433.01</v>
      </c>
      <c r="C2071" s="146">
        <f t="shared" si="90"/>
        <v>3.7352919046812705E-2</v>
      </c>
      <c r="D2071" s="143">
        <f>IF('##zz500##'!K2071="","",IF('##zz500##'!K2071="yes",D2070,IF('##zz500##'!T2071&lt;&gt;0,D2070*(1+'##zz500##'!T2071),D2070*(1+C2071))))</f>
        <v>32.251947160874018</v>
      </c>
      <c r="E2071" s="6">
        <f t="shared" si="88"/>
        <v>0</v>
      </c>
      <c r="F2071" s="17">
        <f>D2071/MAX(D$240:D2071)-1</f>
        <v>0</v>
      </c>
      <c r="G2071" s="66">
        <f>IF('##zz500##'!K2071="","",IF('##zz500##'!K2071="no",G2070*(1+E2071),IF('##zz500##'!T2071&lt;&gt;0,G2070*(1+'##zz500##'!T2071),G2070*(1+'##zz500##'!P2071))))</f>
        <v>131.91919246907648</v>
      </c>
      <c r="H2071" s="6">
        <f t="shared" si="89"/>
        <v>-3.0161814685599753E-2</v>
      </c>
      <c r="I2071" s="17">
        <f>G2071/MAX(G$240:G2071)-1</f>
        <v>-0.19336763397105705</v>
      </c>
      <c r="N2071" s="20"/>
      <c r="O2071" s="20"/>
      <c r="S2071" s="192"/>
      <c r="T2071" s="34"/>
      <c r="U2071" s="34"/>
      <c r="Y2071" s="39"/>
      <c r="Z2071" s="39"/>
      <c r="AA2071" s="17"/>
      <c r="AC2071" s="142"/>
      <c r="AE2071" s="17"/>
      <c r="AG2071" s="66"/>
      <c r="AI2071" s="17"/>
      <c r="AK2071" s="18"/>
      <c r="AM2071" s="23"/>
      <c r="AN2071" s="23"/>
      <c r="AO2071" s="23"/>
    </row>
    <row r="2072" spans="1:41" x14ac:dyDescent="0.25">
      <c r="A2072" s="180">
        <f>IF('##zz500##'!B2072&lt;&gt;"",'##zz500##'!B2072,"")</f>
        <v>42206</v>
      </c>
      <c r="B2072" s="192">
        <v>203408.43</v>
      </c>
      <c r="C2072" s="146">
        <f t="shared" si="90"/>
        <v>5.1570411896087354E-2</v>
      </c>
      <c r="D2072" s="143">
        <f>IF('##zz500##'!K2072="","",IF('##zz500##'!K2072="yes",D2071,IF('##zz500##'!T2072&lt;&gt;0,D2071*(1+'##zz500##'!T2072),D2071*(1+C2072))))</f>
        <v>32.251947160874018</v>
      </c>
      <c r="E2072" s="6">
        <f t="shared" si="88"/>
        <v>0</v>
      </c>
      <c r="F2072" s="17">
        <f>D2072/MAX(D$240:D2072)-1</f>
        <v>0</v>
      </c>
      <c r="G2072" s="66">
        <f>IF('##zz500##'!K2072="","",IF('##zz500##'!K2072="no",G2071*(1+E2072),IF('##zz500##'!T2072&lt;&gt;0,G2071*(1+'##zz500##'!T2072),G2071*(1+'##zz500##'!P2072))))</f>
        <v>131.66223639034399</v>
      </c>
      <c r="H2072" s="6">
        <f t="shared" si="89"/>
        <v>-1.9478293789034762E-3</v>
      </c>
      <c r="I2072" s="17">
        <f>G2072/MAX(G$240:G2072)-1</f>
        <v>-0.1949388161915826</v>
      </c>
      <c r="N2072" s="20"/>
      <c r="O2072" s="20"/>
      <c r="S2072" s="192"/>
      <c r="T2072" s="34"/>
      <c r="U2072" s="34"/>
      <c r="Y2072" s="39"/>
      <c r="Z2072" s="39"/>
      <c r="AA2072" s="17"/>
      <c r="AC2072" s="142"/>
      <c r="AE2072" s="17"/>
      <c r="AG2072" s="66"/>
      <c r="AI2072" s="17"/>
      <c r="AK2072" s="18"/>
      <c r="AM2072" s="23"/>
      <c r="AN2072" s="23"/>
      <c r="AO2072" s="23"/>
    </row>
    <row r="2073" spans="1:41" x14ac:dyDescent="0.25">
      <c r="A2073" s="180">
        <f>IF('##zz500##'!B2073&lt;&gt;"",'##zz500##'!B2073,"")</f>
        <v>42207</v>
      </c>
      <c r="B2073" s="192">
        <v>212390.59</v>
      </c>
      <c r="C2073" s="146">
        <f t="shared" si="90"/>
        <v>4.415824850523653E-2</v>
      </c>
      <c r="D2073" s="143">
        <f>IF('##zz500##'!K2073="","",IF('##zz500##'!K2073="yes",D2072,IF('##zz500##'!T2073&lt;&gt;0,D2072*(1+'##zz500##'!T2073),D2072*(1+C2073))))</f>
        <v>33.676136658381651</v>
      </c>
      <c r="E2073" s="6">
        <f t="shared" si="88"/>
        <v>4.415824850523653E-2</v>
      </c>
      <c r="F2073" s="17">
        <f>D2073/MAX(D$240:D2073)-1</f>
        <v>0</v>
      </c>
      <c r="G2073" s="66">
        <f>IF('##zz500##'!K2073="","",IF('##zz500##'!K2073="no",G2072*(1+E2073),IF('##zz500##'!T2073&lt;&gt;0,G2072*(1+'##zz500##'!T2073),G2072*(1+'##zz500##'!P2073))))</f>
        <v>137.476210143624</v>
      </c>
      <c r="H2073" s="6">
        <f t="shared" si="89"/>
        <v>4.415824850523653E-2</v>
      </c>
      <c r="I2073" s="17">
        <f>G2073/MAX(G$240:G2073)-1</f>
        <v>-0.15938872437505058</v>
      </c>
      <c r="N2073" s="20"/>
      <c r="O2073" s="20"/>
      <c r="S2073" s="192"/>
      <c r="T2073" s="34"/>
      <c r="U2073" s="34"/>
      <c r="Y2073" s="39"/>
      <c r="Z2073" s="39"/>
      <c r="AA2073" s="17"/>
      <c r="AC2073" s="142"/>
      <c r="AE2073" s="17"/>
      <c r="AG2073" s="66"/>
      <c r="AI2073" s="17"/>
      <c r="AK2073" s="18"/>
      <c r="AM2073" s="23"/>
      <c r="AN2073" s="23"/>
      <c r="AO2073" s="23"/>
    </row>
    <row r="2074" spans="1:41" x14ac:dyDescent="0.25">
      <c r="A2074" s="180">
        <f>IF('##zz500##'!B2074&lt;&gt;"",'##zz500##'!B2074,"")</f>
        <v>42208</v>
      </c>
      <c r="B2074" s="192">
        <v>222410.23</v>
      </c>
      <c r="C2074" s="146">
        <f t="shared" si="90"/>
        <v>4.7175536354977066E-2</v>
      </c>
      <c r="D2074" s="143">
        <f>IF('##zz500##'!K2074="","",IF('##zz500##'!K2074="yes",D2073,IF('##zz500##'!T2074&lt;&gt;0,D2073*(1+'##zz500##'!T2074),D2073*(1+C2074))))</f>
        <v>35.264826467604308</v>
      </c>
      <c r="E2074" s="6">
        <f t="shared" si="88"/>
        <v>4.7175536354977066E-2</v>
      </c>
      <c r="F2074" s="17">
        <f>D2074/MAX(D$240:D2074)-1</f>
        <v>0</v>
      </c>
      <c r="G2074" s="66">
        <f>IF('##zz500##'!K2074="","",IF('##zz500##'!K2074="no",G2073*(1+E2074),IF('##zz500##'!T2074&lt;&gt;0,G2073*(1+'##zz500##'!T2074),G2073*(1+'##zz500##'!P2074))))</f>
        <v>143.961724093199</v>
      </c>
      <c r="H2074" s="6">
        <f t="shared" si="89"/>
        <v>4.7175536354977066E-2</v>
      </c>
      <c r="I2074" s="17">
        <f>G2074/MAX(G$240:G2074)-1</f>
        <v>-0.1197324365814022</v>
      </c>
      <c r="N2074" s="20"/>
      <c r="O2074" s="20"/>
      <c r="S2074" s="192"/>
      <c r="T2074" s="34"/>
      <c r="U2074" s="34"/>
      <c r="Y2074" s="39"/>
      <c r="Z2074" s="39"/>
      <c r="AA2074" s="17"/>
      <c r="AC2074" s="142"/>
      <c r="AE2074" s="17"/>
      <c r="AG2074" s="66"/>
      <c r="AI2074" s="17"/>
      <c r="AK2074" s="18"/>
      <c r="AM2074" s="23"/>
      <c r="AN2074" s="23"/>
      <c r="AO2074" s="23"/>
    </row>
    <row r="2075" spans="1:41" x14ac:dyDescent="0.25">
      <c r="A2075" s="180">
        <f>IF('##zz500##'!B2075&lt;&gt;"",'##zz500##'!B2075,"")</f>
        <v>42209</v>
      </c>
      <c r="B2075" s="192">
        <v>220210.88</v>
      </c>
      <c r="C2075" s="146">
        <f t="shared" si="90"/>
        <v>-9.88870880624515E-3</v>
      </c>
      <c r="D2075" s="143">
        <f>IF('##zz500##'!K2075="","",IF('##zz500##'!K2075="yes",D2074,IF('##zz500##'!T2075&lt;&gt;0,D2074*(1+'##zz500##'!T2075),D2074*(1+C2075))))</f>
        <v>35.264826467604308</v>
      </c>
      <c r="E2075" s="6">
        <f t="shared" si="88"/>
        <v>0</v>
      </c>
      <c r="F2075" s="17">
        <f>D2075/MAX(D$240:D2075)-1</f>
        <v>0</v>
      </c>
      <c r="G2075" s="66">
        <f>IF('##zz500##'!K2075="","",IF('##zz500##'!K2075="no",G2074*(1+E2075),IF('##zz500##'!T2075&lt;&gt;0,G2074*(1+'##zz500##'!T2075),G2074*(1+'##zz500##'!P2075))))</f>
        <v>150.93149036816189</v>
      </c>
      <c r="H2075" s="6">
        <f t="shared" si="89"/>
        <v>4.8414023372287174E-2</v>
      </c>
      <c r="I2075" s="17">
        <f>G2075/MAX(G$240:G2075)-1</f>
        <v>-7.7115142192187958E-2</v>
      </c>
      <c r="N2075" s="20"/>
      <c r="O2075" s="20"/>
      <c r="S2075" s="192"/>
      <c r="T2075" s="34"/>
      <c r="U2075" s="34"/>
      <c r="Y2075" s="39"/>
      <c r="Z2075" s="39"/>
      <c r="AA2075" s="17"/>
      <c r="AC2075" s="142"/>
      <c r="AE2075" s="17"/>
      <c r="AG2075" s="66"/>
      <c r="AI2075" s="17"/>
      <c r="AK2075" s="18"/>
      <c r="AM2075" s="23"/>
      <c r="AN2075" s="23"/>
      <c r="AO2075" s="23"/>
    </row>
    <row r="2076" spans="1:41" x14ac:dyDescent="0.25">
      <c r="A2076" s="180">
        <f>IF('##zz500##'!B2076&lt;&gt;"",'##zz500##'!B2076,"")</f>
        <v>42212</v>
      </c>
      <c r="B2076" s="192">
        <v>202810.93</v>
      </c>
      <c r="C2076" s="146">
        <f t="shared" si="90"/>
        <v>-7.9014942404299071E-2</v>
      </c>
      <c r="D2076" s="143">
        <f>IF('##zz500##'!K2076="","",IF('##zz500##'!K2076="yes",D2075,IF('##zz500##'!T2076&lt;&gt;0,D2075*(1+'##zz500##'!T2076),D2075*(1+C2076))))</f>
        <v>35.264826467604308</v>
      </c>
      <c r="E2076" s="6">
        <f t="shared" si="88"/>
        <v>0</v>
      </c>
      <c r="F2076" s="17">
        <f>D2076/MAX(D$240:D2076)-1</f>
        <v>0</v>
      </c>
      <c r="G2076" s="66">
        <f>IF('##zz500##'!K2076="","",IF('##zz500##'!K2076="no",G2075*(1+E2076),IF('##zz500##'!T2076&lt;&gt;0,G2075*(1+'##zz500##'!T2076),G2075*(1+'##zz500##'!P2076))))</f>
        <v>160.22941760275791</v>
      </c>
      <c r="H2076" s="6">
        <f t="shared" si="89"/>
        <v>6.1603626996035832E-2</v>
      </c>
      <c r="I2076" s="17">
        <f>G2076/MAX(G$240:G2076)-1</f>
        <v>-2.0262087651505944E-2</v>
      </c>
      <c r="N2076" s="20"/>
      <c r="O2076" s="20"/>
      <c r="S2076" s="192"/>
      <c r="T2076" s="34"/>
      <c r="U2076" s="34"/>
      <c r="Y2076" s="39"/>
      <c r="Z2076" s="39"/>
      <c r="AA2076" s="17"/>
      <c r="AC2076" s="142"/>
      <c r="AE2076" s="17"/>
      <c r="AG2076" s="66"/>
      <c r="AI2076" s="17"/>
      <c r="AK2076" s="18"/>
      <c r="AM2076" s="23"/>
      <c r="AN2076" s="23"/>
      <c r="AO2076" s="23"/>
    </row>
    <row r="2077" spans="1:41" x14ac:dyDescent="0.25">
      <c r="A2077" s="180">
        <f>IF('##zz500##'!B2077&lt;&gt;"",'##zz500##'!B2077,"")</f>
        <v>42213</v>
      </c>
      <c r="B2077" s="192">
        <v>192994.68</v>
      </c>
      <c r="C2077" s="146">
        <f t="shared" si="90"/>
        <v>-4.8400991011677719E-2</v>
      </c>
      <c r="D2077" s="143">
        <f>IF('##zz500##'!K2077="","",IF('##zz500##'!K2077="yes",D2076,IF('##zz500##'!T2077&lt;&gt;0,D2076*(1+'##zz500##'!T2077),D2076*(1+C2077))))</f>
        <v>35.264826467604308</v>
      </c>
      <c r="E2077" s="6">
        <f t="shared" si="88"/>
        <v>0</v>
      </c>
      <c r="F2077" s="17">
        <f>D2077/MAX(D$240:D2077)-1</f>
        <v>0</v>
      </c>
      <c r="G2077" s="66">
        <f>IF('##zz500##'!K2077="","",IF('##zz500##'!K2077="no",G2076*(1+E2077),IF('##zz500##'!T2077&lt;&gt;0,G2076*(1+'##zz500##'!T2077),G2076*(1+'##zz500##'!P2077))))</f>
        <v>159.15528094449775</v>
      </c>
      <c r="H2077" s="6">
        <f t="shared" si="89"/>
        <v>-6.7037418866687792E-3</v>
      </c>
      <c r="I2077" s="17">
        <f>G2077/MAX(G$240:G2077)-1</f>
        <v>-2.6829997732473965E-2</v>
      </c>
      <c r="N2077" s="20"/>
      <c r="O2077" s="20"/>
      <c r="S2077" s="192"/>
      <c r="T2077" s="34"/>
      <c r="U2077" s="34"/>
      <c r="Y2077" s="39"/>
      <c r="Z2077" s="39"/>
      <c r="AA2077" s="17"/>
      <c r="AC2077" s="142"/>
      <c r="AE2077" s="17"/>
      <c r="AG2077" s="66"/>
      <c r="AI2077" s="17"/>
      <c r="AK2077" s="18"/>
      <c r="AM2077" s="23"/>
      <c r="AN2077" s="23"/>
      <c r="AO2077" s="23"/>
    </row>
    <row r="2078" spans="1:41" x14ac:dyDescent="0.25">
      <c r="A2078" s="180">
        <f>IF('##zz500##'!B2078&lt;&gt;"",'##zz500##'!B2078,"")</f>
        <v>42214</v>
      </c>
      <c r="B2078" s="192">
        <v>206232.21</v>
      </c>
      <c r="C2078" s="146">
        <f t="shared" si="90"/>
        <v>6.8590129012882528E-2</v>
      </c>
      <c r="D2078" s="143">
        <f>IF('##zz500##'!K2078="","",IF('##zz500##'!K2078="yes",D2077,IF('##zz500##'!T2078&lt;&gt;0,D2077*(1+'##zz500##'!T2078),D2077*(1+C2078))))</f>
        <v>35.264826467604308</v>
      </c>
      <c r="E2078" s="6">
        <f t="shared" si="88"/>
        <v>0</v>
      </c>
      <c r="F2078" s="17">
        <f>D2078/MAX(D$240:D2078)-1</f>
        <v>0</v>
      </c>
      <c r="G2078" s="66">
        <f>IF('##zz500##'!K2078="","",IF('##zz500##'!K2078="no",G2077*(1+E2078),IF('##zz500##'!T2078&lt;&gt;0,G2077*(1+'##zz500##'!T2078),G2077*(1+'##zz500##'!P2078))))</f>
        <v>155.91508450385146</v>
      </c>
      <c r="H2078" s="6">
        <f t="shared" si="89"/>
        <v>-2.0358711450964906E-2</v>
      </c>
      <c r="I2078" s="17">
        <f>G2078/MAX(G$240:G2078)-1</f>
        <v>-4.6642485001373468E-2</v>
      </c>
      <c r="N2078" s="20"/>
      <c r="O2078" s="20"/>
      <c r="S2078" s="192"/>
      <c r="T2078" s="34"/>
      <c r="U2078" s="34"/>
      <c r="Y2078" s="39"/>
      <c r="Z2078" s="39"/>
      <c r="AA2078" s="17"/>
      <c r="AC2078" s="142"/>
      <c r="AE2078" s="17"/>
      <c r="AG2078" s="66"/>
      <c r="AI2078" s="17"/>
      <c r="AK2078" s="18"/>
      <c r="AM2078" s="23"/>
      <c r="AN2078" s="23"/>
      <c r="AO2078" s="23"/>
    </row>
    <row r="2079" spans="1:41" x14ac:dyDescent="0.25">
      <c r="A2079" s="180">
        <f>IF('##zz500##'!B2079&lt;&gt;"",'##zz500##'!B2079,"")</f>
        <v>42215</v>
      </c>
      <c r="B2079" s="192">
        <v>203203.49</v>
      </c>
      <c r="C2079" s="146">
        <f t="shared" si="90"/>
        <v>-1.4685969761949358E-2</v>
      </c>
      <c r="D2079" s="143">
        <f>IF('##zz500##'!K2079="","",IF('##zz500##'!K2079="yes",D2078,IF('##zz500##'!T2079&lt;&gt;0,D2078*(1+'##zz500##'!T2079),D2078*(1+C2079))))</f>
        <v>34.354200152836569</v>
      </c>
      <c r="E2079" s="6">
        <f t="shared" si="88"/>
        <v>-2.5822509451571496E-2</v>
      </c>
      <c r="F2079" s="17">
        <f>D2079/MAX(D$240:D2079)-1</f>
        <v>-2.5822509451571496E-2</v>
      </c>
      <c r="G2079" s="66">
        <f>IF('##zz500##'!K2079="","",IF('##zz500##'!K2079="no",G2078*(1+E2079),IF('##zz500##'!T2079&lt;&gt;0,G2078*(1+'##zz500##'!T2079),G2078*(1+'##zz500##'!P2079))))</f>
        <v>151.88896576060819</v>
      </c>
      <c r="H2079" s="6">
        <f t="shared" si="89"/>
        <v>-2.5822509451571496E-2</v>
      </c>
      <c r="I2079" s="17">
        <f>G2079/MAX(G$240:G2079)-1</f>
        <v>-7.1260568443152206E-2</v>
      </c>
      <c r="N2079" s="20"/>
      <c r="O2079" s="20"/>
      <c r="S2079" s="192"/>
      <c r="T2079" s="34"/>
      <c r="U2079" s="34"/>
      <c r="Y2079" s="39"/>
      <c r="Z2079" s="39"/>
      <c r="AA2079" s="17"/>
      <c r="AC2079" s="142"/>
      <c r="AE2079" s="17"/>
      <c r="AG2079" s="66"/>
      <c r="AI2079" s="17"/>
      <c r="AK2079" s="18"/>
      <c r="AM2079" s="23"/>
      <c r="AN2079" s="23"/>
      <c r="AO2079" s="23"/>
    </row>
    <row r="2080" spans="1:41" x14ac:dyDescent="0.25">
      <c r="A2080" s="180">
        <f>IF('##zz500##'!B2080&lt;&gt;"",'##zz500##'!B2080,"")</f>
        <v>42216</v>
      </c>
      <c r="B2080" s="192">
        <v>202663.34</v>
      </c>
      <c r="C2080" s="146">
        <f t="shared" si="90"/>
        <v>-2.6581728492950374E-3</v>
      </c>
      <c r="D2080" s="143">
        <f>IF('##zz500##'!K2080="","",IF('##zz500##'!K2080="yes",D2079,IF('##zz500##'!T2080&lt;&gt;0,D2079*(1+'##zz500##'!T2080),D2079*(1+C2080))))</f>
        <v>34.354200152836569</v>
      </c>
      <c r="E2080" s="6">
        <f t="shared" si="88"/>
        <v>0</v>
      </c>
      <c r="F2080" s="17">
        <f>D2080/MAX(D$240:D2080)-1</f>
        <v>-2.5822509451571496E-2</v>
      </c>
      <c r="G2080" s="66">
        <f>IF('##zz500##'!K2080="","",IF('##zz500##'!K2080="no",G2079*(1+E2080),IF('##zz500##'!T2080&lt;&gt;0,G2079*(1+'##zz500##'!T2080),G2079*(1+'##zz500##'!P2080))))</f>
        <v>151.13120688910197</v>
      </c>
      <c r="H2080" s="6">
        <f t="shared" si="89"/>
        <v>-4.9889000673064565E-3</v>
      </c>
      <c r="I2080" s="17">
        <f>G2080/MAX(G$240:G2080)-1</f>
        <v>-7.5893956655756378E-2</v>
      </c>
      <c r="N2080" s="20"/>
      <c r="O2080" s="20"/>
      <c r="S2080" s="192"/>
      <c r="T2080" s="34"/>
      <c r="U2080" s="34"/>
      <c r="Y2080" s="39"/>
      <c r="Z2080" s="39"/>
      <c r="AA2080" s="17"/>
      <c r="AC2080" s="142"/>
      <c r="AE2080" s="17"/>
      <c r="AG2080" s="66"/>
      <c r="AI2080" s="17"/>
      <c r="AK2080" s="18"/>
      <c r="AM2080" s="23"/>
      <c r="AN2080" s="23"/>
      <c r="AO2080" s="23"/>
    </row>
    <row r="2081" spans="1:41" x14ac:dyDescent="0.25">
      <c r="A2081" s="180">
        <f>IF('##zz500##'!B2081&lt;&gt;"",'##zz500##'!B2081,"")</f>
        <v>42219</v>
      </c>
      <c r="B2081" s="192">
        <v>192424.84</v>
      </c>
      <c r="C2081" s="146">
        <f t="shared" si="90"/>
        <v>-5.0519743728688171E-2</v>
      </c>
      <c r="D2081" s="143">
        <f>IF('##zz500##'!K2081="","",IF('##zz500##'!K2081="yes",D2080,IF('##zz500##'!T2081&lt;&gt;0,D2080*(1+'##zz500##'!T2081),D2080*(1+C2081))))</f>
        <v>34.354200152836569</v>
      </c>
      <c r="E2081" s="6">
        <f t="shared" si="88"/>
        <v>0</v>
      </c>
      <c r="F2081" s="17">
        <f>D2081/MAX(D$240:D2081)-1</f>
        <v>-2.5822509451571496E-2</v>
      </c>
      <c r="G2081" s="66">
        <f>IF('##zz500##'!K2081="","",IF('##zz500##'!K2081="no",G2080*(1+E2081),IF('##zz500##'!T2081&lt;&gt;0,G2080*(1+'##zz500##'!T2081),G2080*(1+'##zz500##'!P2081))))</f>
        <v>157.94937108150393</v>
      </c>
      <c r="H2081" s="6">
        <f t="shared" si="89"/>
        <v>4.5114204622246135E-2</v>
      </c>
      <c r="I2081" s="17">
        <f>G2081/MAX(G$240:G2081)-1</f>
        <v>-3.420364752367E-2</v>
      </c>
      <c r="N2081" s="20"/>
      <c r="O2081" s="20"/>
      <c r="S2081" s="192"/>
      <c r="T2081" s="34"/>
      <c r="U2081" s="34"/>
      <c r="Y2081" s="39"/>
      <c r="Z2081" s="39"/>
      <c r="AA2081" s="17"/>
      <c r="AC2081" s="142"/>
      <c r="AE2081" s="17"/>
      <c r="AG2081" s="66"/>
      <c r="AI2081" s="17"/>
      <c r="AK2081" s="18"/>
      <c r="AM2081" s="23"/>
      <c r="AN2081" s="23"/>
      <c r="AO2081" s="23"/>
    </row>
    <row r="2082" spans="1:41" x14ac:dyDescent="0.25">
      <c r="A2082" s="180">
        <f>IF('##zz500##'!B2082&lt;&gt;"",'##zz500##'!B2082,"")</f>
        <v>42220</v>
      </c>
      <c r="B2082" s="192">
        <v>208159.4</v>
      </c>
      <c r="C2082" s="146">
        <f t="shared" si="90"/>
        <v>8.1769900393317219E-2</v>
      </c>
      <c r="D2082" s="143">
        <f>IF('##zz500##'!K2082="","",IF('##zz500##'!K2082="yes",D2081,IF('##zz500##'!T2082&lt;&gt;0,D2081*(1+'##zz500##'!T2082),D2081*(1+C2082))))</f>
        <v>34.354200152836569</v>
      </c>
      <c r="E2082" s="6">
        <f t="shared" si="88"/>
        <v>0</v>
      </c>
      <c r="F2082" s="17">
        <f>D2082/MAX(D$240:D2082)-1</f>
        <v>-2.5822509451571496E-2</v>
      </c>
      <c r="G2082" s="66">
        <f>IF('##zz500##'!K2082="","",IF('##zz500##'!K2082="no",G2081*(1+E2082),IF('##zz500##'!T2082&lt;&gt;0,G2081*(1+'##zz500##'!T2082),G2081*(1+'##zz500##'!P2082))))</f>
        <v>150.25572912633831</v>
      </c>
      <c r="H2082" s="6">
        <f t="shared" si="89"/>
        <v>-4.8709544726174281E-2</v>
      </c>
      <c r="I2082" s="17">
        <f>G2082/MAX(G$240:G2082)-1</f>
        <v>-8.1247148150991766E-2</v>
      </c>
      <c r="N2082" s="20"/>
      <c r="O2082" s="20"/>
      <c r="S2082" s="192"/>
      <c r="T2082" s="34"/>
      <c r="U2082" s="34"/>
      <c r="Y2082" s="39"/>
      <c r="Z2082" s="39"/>
      <c r="AA2082" s="17"/>
      <c r="AC2082" s="142"/>
      <c r="AE2082" s="17"/>
      <c r="AG2082" s="66"/>
      <c r="AI2082" s="17"/>
      <c r="AK2082" s="18"/>
      <c r="AM2082" s="23"/>
      <c r="AN2082" s="23"/>
      <c r="AO2082" s="23"/>
    </row>
    <row r="2083" spans="1:41" x14ac:dyDescent="0.25">
      <c r="A2083" s="180">
        <f>IF('##zz500##'!B2083&lt;&gt;"",'##zz500##'!B2083,"")</f>
        <v>42221</v>
      </c>
      <c r="B2083" s="192">
        <v>209317.13</v>
      </c>
      <c r="C2083" s="146">
        <f t="shared" si="90"/>
        <v>5.561747391662486E-3</v>
      </c>
      <c r="D2083" s="143">
        <f>IF('##zz500##'!K2083="","",IF('##zz500##'!K2083="yes",D2082,IF('##zz500##'!T2083&lt;&gt;0,D2082*(1+'##zz500##'!T2083),D2082*(1+C2083))))</f>
        <v>34.515279979401079</v>
      </c>
      <c r="E2083" s="6">
        <f t="shared" si="88"/>
        <v>4.6887957177839112E-3</v>
      </c>
      <c r="F2083" s="17">
        <f>D2083/MAX(D$240:D2083)-1</f>
        <v>-2.1254790205526564E-2</v>
      </c>
      <c r="G2083" s="66">
        <f>IF('##zz500##'!K2083="","",IF('##zz500##'!K2083="no",G2082*(1+E2083),IF('##zz500##'!T2083&lt;&gt;0,G2082*(1+'##zz500##'!T2083),G2082*(1+'##zz500##'!P2083))))</f>
        <v>150.9602475456384</v>
      </c>
      <c r="H2083" s="6">
        <f t="shared" si="89"/>
        <v>4.6887957177839112E-3</v>
      </c>
      <c r="I2083" s="17">
        <f>G2083/MAX(G$240:G2083)-1</f>
        <v>-7.6939303713540297E-2</v>
      </c>
      <c r="N2083" s="20"/>
      <c r="O2083" s="20"/>
      <c r="S2083" s="192"/>
      <c r="T2083" s="34"/>
      <c r="U2083" s="34"/>
      <c r="Y2083" s="39"/>
      <c r="Z2083" s="39"/>
      <c r="AA2083" s="17"/>
      <c r="AC2083" s="142"/>
      <c r="AE2083" s="17"/>
      <c r="AG2083" s="66"/>
      <c r="AI2083" s="17"/>
      <c r="AK2083" s="18"/>
      <c r="AM2083" s="23"/>
      <c r="AN2083" s="23"/>
      <c r="AO2083" s="23"/>
    </row>
    <row r="2084" spans="1:41" x14ac:dyDescent="0.25">
      <c r="A2084" s="180">
        <f>IF('##zz500##'!B2084&lt;&gt;"",'##zz500##'!B2084,"")</f>
        <v>42222</v>
      </c>
      <c r="B2084" s="192">
        <v>218019.46</v>
      </c>
      <c r="C2084" s="146">
        <f t="shared" si="90"/>
        <v>4.1574858206779197E-2</v>
      </c>
      <c r="D2084" s="143">
        <f>IF('##zz500##'!K2084="","",IF('##zz500##'!K2084="yes",D2083,IF('##zz500##'!T2084&lt;&gt;0,D2083*(1+'##zz500##'!T2084),D2083*(1+C2084))))</f>
        <v>34.515279979401079</v>
      </c>
      <c r="E2084" s="6">
        <f t="shared" si="88"/>
        <v>0</v>
      </c>
      <c r="F2084" s="17">
        <f>D2084/MAX(D$240:D2084)-1</f>
        <v>-2.1254790205526564E-2</v>
      </c>
      <c r="G2084" s="66">
        <f>IF('##zz500##'!K2084="","",IF('##zz500##'!K2084="no",G2083*(1+E2084),IF('##zz500##'!T2084&lt;&gt;0,G2083*(1+'##zz500##'!T2084),G2083*(1+'##zz500##'!P2084))))</f>
        <v>149.77053625513926</v>
      </c>
      <c r="H2084" s="6">
        <f t="shared" si="89"/>
        <v>-7.8809574695448692E-3</v>
      </c>
      <c r="I2084" s="17">
        <f>G2084/MAX(G$240:G2084)-1</f>
        <v>-8.4213905802782318E-2</v>
      </c>
      <c r="N2084" s="20"/>
      <c r="O2084" s="20"/>
      <c r="S2084" s="192"/>
      <c r="T2084" s="34"/>
      <c r="U2084" s="34"/>
      <c r="Y2084" s="39"/>
      <c r="Z2084" s="39"/>
      <c r="AA2084" s="17"/>
      <c r="AC2084" s="142"/>
      <c r="AE2084" s="17"/>
      <c r="AG2084" s="66"/>
      <c r="AI2084" s="17"/>
      <c r="AK2084" s="18"/>
      <c r="AM2084" s="23"/>
      <c r="AN2084" s="23"/>
      <c r="AO2084" s="23"/>
    </row>
    <row r="2085" spans="1:41" x14ac:dyDescent="0.25">
      <c r="A2085" s="180">
        <f>IF('##zz500##'!B2085&lt;&gt;"",'##zz500##'!B2085,"")</f>
        <v>42223</v>
      </c>
      <c r="B2085" s="192">
        <v>230412.55</v>
      </c>
      <c r="C2085" s="146">
        <f t="shared" si="90"/>
        <v>5.6843962460965569E-2</v>
      </c>
      <c r="D2085" s="143">
        <f>IF('##zz500##'!K2085="","",IF('##zz500##'!K2085="yes",D2084,IF('##zz500##'!T2085&lt;&gt;0,D2084*(1+'##zz500##'!T2085),D2084*(1+C2085))))</f>
        <v>34.515279979401079</v>
      </c>
      <c r="E2085" s="6">
        <f t="shared" si="88"/>
        <v>0</v>
      </c>
      <c r="F2085" s="17">
        <f>D2085/MAX(D$240:D2085)-1</f>
        <v>-2.1254790205526564E-2</v>
      </c>
      <c r="G2085" s="66">
        <f>IF('##zz500##'!K2085="","",IF('##zz500##'!K2085="no",G2084*(1+E2085),IF('##zz500##'!T2085&lt;&gt;0,G2084*(1+'##zz500##'!T2085),G2084*(1+'##zz500##'!P2085))))</f>
        <v>143.70063539013253</v>
      </c>
      <c r="H2085" s="6">
        <f t="shared" si="89"/>
        <v>-4.0528003816895253E-2</v>
      </c>
      <c r="I2085" s="17">
        <f>G2085/MAX(G$240:G2085)-1</f>
        <v>-0.12132888812386677</v>
      </c>
      <c r="N2085" s="20"/>
      <c r="O2085" s="20"/>
      <c r="S2085" s="192"/>
      <c r="T2085" s="34"/>
      <c r="U2085" s="34"/>
      <c r="Y2085" s="39"/>
      <c r="Z2085" s="39"/>
      <c r="AA2085" s="17"/>
      <c r="AC2085" s="142"/>
      <c r="AE2085" s="17"/>
      <c r="AG2085" s="66"/>
      <c r="AI2085" s="17"/>
      <c r="AK2085" s="18"/>
      <c r="AM2085" s="23"/>
      <c r="AN2085" s="23"/>
      <c r="AO2085" s="23"/>
    </row>
    <row r="2086" spans="1:41" x14ac:dyDescent="0.25">
      <c r="A2086" s="180">
        <f>IF('##zz500##'!B2086&lt;&gt;"",'##zz500##'!B2086,"")</f>
        <v>42226</v>
      </c>
      <c r="B2086" s="192">
        <v>244347.48</v>
      </c>
      <c r="C2086" s="146">
        <f t="shared" si="90"/>
        <v>6.047817273842071E-2</v>
      </c>
      <c r="D2086" s="143">
        <f>IF('##zz500##'!K2086="","",IF('##zz500##'!K2086="yes",D2085,IF('##zz500##'!T2086&lt;&gt;0,D2085*(1+'##zz500##'!T2086),D2085*(1+C2086))))</f>
        <v>34.515279979401079</v>
      </c>
      <c r="E2086" s="6">
        <f t="shared" si="88"/>
        <v>0</v>
      </c>
      <c r="F2086" s="17">
        <f>D2086/MAX(D$240:D2086)-1</f>
        <v>-2.1254790205526564E-2</v>
      </c>
      <c r="G2086" s="66">
        <f>IF('##zz500##'!K2086="","",IF('##zz500##'!K2086="no",G2085*(1+E2086),IF('##zz500##'!T2086&lt;&gt;0,G2085*(1+'##zz500##'!T2086),G2085*(1+'##zz500##'!P2086))))</f>
        <v>134.93715156284557</v>
      </c>
      <c r="H2086" s="6">
        <f t="shared" si="89"/>
        <v>-6.0984308131241005E-2</v>
      </c>
      <c r="I2086" s="17">
        <f>G2086/MAX(G$240:G2086)-1</f>
        <v>-0.17491403795654104</v>
      </c>
      <c r="N2086" s="20"/>
      <c r="O2086" s="20"/>
      <c r="S2086" s="192"/>
      <c r="T2086" s="34"/>
      <c r="U2086" s="34"/>
      <c r="Y2086" s="39"/>
      <c r="Z2086" s="39"/>
      <c r="AA2086" s="17"/>
      <c r="AC2086" s="142"/>
      <c r="AE2086" s="17"/>
      <c r="AG2086" s="66"/>
      <c r="AI2086" s="17"/>
      <c r="AK2086" s="18"/>
      <c r="AM2086" s="23"/>
      <c r="AN2086" s="23"/>
      <c r="AO2086" s="23"/>
    </row>
    <row r="2087" spans="1:41" x14ac:dyDescent="0.25">
      <c r="A2087" s="180">
        <f>IF('##zz500##'!B2087&lt;&gt;"",'##zz500##'!B2087,"")</f>
        <v>42227</v>
      </c>
      <c r="B2087" s="192">
        <v>249081.49</v>
      </c>
      <c r="C2087" s="146">
        <f t="shared" si="90"/>
        <v>1.9374089718461551E-2</v>
      </c>
      <c r="D2087" s="143">
        <f>IF('##zz500##'!K2087="","",IF('##zz500##'!K2087="yes",D2086,IF('##zz500##'!T2087&lt;&gt;0,D2086*(1+'##zz500##'!T2087),D2086*(1+C2087))))</f>
        <v>35.183982110379816</v>
      </c>
      <c r="E2087" s="6">
        <f t="shared" si="88"/>
        <v>1.9374089718461551E-2</v>
      </c>
      <c r="F2087" s="17">
        <f>D2087/MAX(D$240:D2087)-1</f>
        <v>-2.292492699453974E-3</v>
      </c>
      <c r="G2087" s="66">
        <f>IF('##zz500##'!K2087="","",IF('##zz500##'!K2087="no",G2086*(1+E2087),IF('##zz500##'!T2087&lt;&gt;0,G2086*(1+'##zz500##'!T2087),G2086*(1+'##zz500##'!P2087))))</f>
        <v>137.55143604357778</v>
      </c>
      <c r="H2087" s="6">
        <f t="shared" si="89"/>
        <v>1.9374089718461551E-2</v>
      </c>
      <c r="I2087" s="17">
        <f>G2087/MAX(G$240:G2087)-1</f>
        <v>-0.15892874850246785</v>
      </c>
      <c r="N2087" s="20"/>
      <c r="O2087" s="20"/>
      <c r="S2087" s="192"/>
      <c r="T2087" s="34"/>
      <c r="U2087" s="34"/>
      <c r="Y2087" s="39"/>
      <c r="Z2087" s="39"/>
      <c r="AA2087" s="17"/>
      <c r="AC2087" s="142"/>
      <c r="AE2087" s="17"/>
      <c r="AG2087" s="66"/>
      <c r="AI2087" s="17"/>
      <c r="AK2087" s="18"/>
      <c r="AM2087" s="23"/>
      <c r="AN2087" s="23"/>
      <c r="AO2087" s="23"/>
    </row>
    <row r="2088" spans="1:41" x14ac:dyDescent="0.25">
      <c r="A2088" s="180">
        <f>IF('##zz500##'!B2088&lt;&gt;"",'##zz500##'!B2088,"")</f>
        <v>42228</v>
      </c>
      <c r="B2088" s="192">
        <v>243456.77</v>
      </c>
      <c r="C2088" s="146">
        <f t="shared" si="90"/>
        <v>-2.2581846607710565E-2</v>
      </c>
      <c r="D2088" s="143">
        <f>IF('##zz500##'!K2088="","",IF('##zz500##'!K2088="yes",D2087,IF('##zz500##'!T2088&lt;&gt;0,D2087*(1+'##zz500##'!T2088),D2087*(1+C2088))))</f>
        <v>34.389462823314787</v>
      </c>
      <c r="E2088" s="6">
        <f t="shared" si="88"/>
        <v>-2.2581846607710565E-2</v>
      </c>
      <c r="F2088" s="17">
        <f>D2088/MAX(D$240:D2088)-1</f>
        <v>-2.4822570588676096E-2</v>
      </c>
      <c r="G2088" s="66">
        <f>IF('##zz500##'!K2088="","",IF('##zz500##'!K2088="no",G2087*(1+E2088),IF('##zz500##'!T2088&lt;&gt;0,G2087*(1+'##zz500##'!T2088),G2087*(1+'##zz500##'!P2088))))</f>
        <v>134.44527061417139</v>
      </c>
      <c r="H2088" s="6">
        <f t="shared" si="89"/>
        <v>-2.2581846607710565E-2</v>
      </c>
      <c r="I2088" s="17">
        <f>G2088/MAX(G$240:G2088)-1</f>
        <v>-0.17792169048994033</v>
      </c>
      <c r="N2088" s="20"/>
      <c r="O2088" s="20"/>
      <c r="S2088" s="192"/>
      <c r="T2088" s="34"/>
      <c r="U2088" s="34"/>
      <c r="Y2088" s="39"/>
      <c r="Z2088" s="39"/>
      <c r="AA2088" s="17"/>
      <c r="AC2088" s="142"/>
      <c r="AE2088" s="17"/>
      <c r="AF2088" s="14"/>
      <c r="AG2088" s="66"/>
      <c r="AI2088" s="17"/>
      <c r="AJ2088" s="14"/>
      <c r="AK2088" s="18"/>
      <c r="AM2088" s="23"/>
      <c r="AN2088" s="23"/>
      <c r="AO2088" s="23"/>
    </row>
    <row r="2089" spans="1:41" x14ac:dyDescent="0.25">
      <c r="A2089" s="180">
        <f>IF('##zz500##'!B2089&lt;&gt;"",'##zz500##'!B2089,"")</f>
        <v>42229</v>
      </c>
      <c r="B2089" s="192">
        <v>252322.52</v>
      </c>
      <c r="C2089" s="146">
        <f t="shared" si="90"/>
        <v>3.6416116093218598E-2</v>
      </c>
      <c r="D2089" s="143">
        <f>IF('##zz500##'!K2089="","",IF('##zz500##'!K2089="yes",D2088,IF('##zz500##'!T2089&lt;&gt;0,D2088*(1+'##zz500##'!T2089),D2088*(1+C2089))))</f>
        <v>35.641793493872044</v>
      </c>
      <c r="E2089" s="6">
        <f t="shared" si="88"/>
        <v>3.6416116093218598E-2</v>
      </c>
      <c r="F2089" s="17">
        <f>D2089/MAX(D$240:D2089)-1</f>
        <v>0</v>
      </c>
      <c r="G2089" s="66">
        <f>IF('##zz500##'!K2089="","",IF('##zz500##'!K2089="no",G2088*(1+E2089),IF('##zz500##'!T2089&lt;&gt;0,G2088*(1+'##zz500##'!T2089),G2088*(1+'##zz500##'!P2089))))</f>
        <v>139.34124519704125</v>
      </c>
      <c r="H2089" s="6">
        <f t="shared" si="89"/>
        <v>3.6416116093218598E-2</v>
      </c>
      <c r="I2089" s="17">
        <f>G2089/MAX(G$240:G2089)-1</f>
        <v>-0.14798479133310516</v>
      </c>
      <c r="N2089" s="20"/>
      <c r="O2089" s="20"/>
      <c r="S2089" s="192"/>
      <c r="T2089" s="34"/>
      <c r="U2089" s="34"/>
      <c r="Y2089" s="39"/>
      <c r="Z2089" s="39"/>
      <c r="AA2089" s="17"/>
      <c r="AC2089" s="142"/>
      <c r="AE2089" s="17"/>
      <c r="AG2089" s="66"/>
      <c r="AI2089" s="17"/>
      <c r="AK2089" s="18"/>
      <c r="AM2089" s="23"/>
      <c r="AN2089" s="23"/>
      <c r="AO2089" s="23"/>
    </row>
    <row r="2090" spans="1:41" x14ac:dyDescent="0.25">
      <c r="A2090" s="180">
        <f>IF('##zz500##'!B2090&lt;&gt;"",'##zz500##'!B2090,"")</f>
        <v>42230</v>
      </c>
      <c r="B2090" s="192">
        <v>255345.85</v>
      </c>
      <c r="C2090" s="146">
        <f t="shared" si="90"/>
        <v>1.1982006203806295E-2</v>
      </c>
      <c r="D2090" s="143">
        <f>IF('##zz500##'!K2090="","",IF('##zz500##'!K2090="yes",D2089,IF('##zz500##'!T2090&lt;&gt;0,D2089*(1+'##zz500##'!T2090),D2089*(1+C2090))))</f>
        <v>36.068853684630405</v>
      </c>
      <c r="E2090" s="6">
        <f t="shared" si="88"/>
        <v>1.1982006203806295E-2</v>
      </c>
      <c r="F2090" s="17">
        <f>D2090/MAX(D$240:D2090)-1</f>
        <v>0</v>
      </c>
      <c r="G2090" s="66">
        <f>IF('##zz500##'!K2090="","",IF('##zz500##'!K2090="no",G2089*(1+E2090),IF('##zz500##'!T2090&lt;&gt;0,G2089*(1+'##zz500##'!T2090),G2089*(1+'##zz500##'!P2090))))</f>
        <v>141.0108328614383</v>
      </c>
      <c r="H2090" s="6">
        <f t="shared" si="89"/>
        <v>1.1982006203806295E-2</v>
      </c>
      <c r="I2090" s="17">
        <f>G2090/MAX(G$240:G2090)-1</f>
        <v>-0.137775939817121</v>
      </c>
      <c r="N2090" s="20"/>
      <c r="O2090" s="20"/>
      <c r="S2090" s="192"/>
      <c r="T2090" s="34"/>
      <c r="U2090" s="34"/>
      <c r="Y2090" s="39"/>
      <c r="Z2090" s="39"/>
      <c r="AA2090" s="17"/>
      <c r="AC2090" s="142"/>
      <c r="AE2090" s="17"/>
      <c r="AG2090" s="66"/>
      <c r="AI2090" s="17"/>
      <c r="AK2090" s="18"/>
      <c r="AM2090" s="23"/>
      <c r="AN2090" s="23"/>
      <c r="AO2090" s="23"/>
    </row>
    <row r="2091" spans="1:41" x14ac:dyDescent="0.25">
      <c r="A2091" s="180">
        <f>IF('##zz500##'!B2091&lt;&gt;"",'##zz500##'!B2091,"")</f>
        <v>42233</v>
      </c>
      <c r="B2091" s="192">
        <v>267158.26</v>
      </c>
      <c r="C2091" s="146">
        <f t="shared" si="90"/>
        <v>4.6260434622297675E-2</v>
      </c>
      <c r="D2091" s="143">
        <f>IF('##zz500##'!K2091="","",IF('##zz500##'!K2091="yes",D2090,IF('##zz500##'!T2091&lt;&gt;0,D2090*(1+'##zz500##'!T2091),D2090*(1+C2091))))</f>
        <v>37.737414532409467</v>
      </c>
      <c r="E2091" s="6">
        <f t="shared" si="88"/>
        <v>4.6260434622297675E-2</v>
      </c>
      <c r="F2091" s="17">
        <f>D2091/MAX(D$240:D2091)-1</f>
        <v>0</v>
      </c>
      <c r="G2091" s="66">
        <f>IF('##zz500##'!K2091="","",IF('##zz500##'!K2091="no",G2090*(1+E2091),IF('##zz500##'!T2091&lt;&gt;0,G2090*(1+'##zz500##'!T2091),G2090*(1+'##zz500##'!P2091))))</f>
        <v>147.53405527606063</v>
      </c>
      <c r="H2091" s="6">
        <f t="shared" si="89"/>
        <v>4.6260434622297675E-2</v>
      </c>
      <c r="I2091" s="17">
        <f>G2091/MAX(G$240:G2091)-1</f>
        <v>-9.7889080051258737E-2</v>
      </c>
      <c r="N2091" s="20"/>
      <c r="O2091" s="20"/>
      <c r="S2091" s="192"/>
      <c r="T2091" s="34"/>
      <c r="U2091" s="34"/>
      <c r="Y2091" s="39"/>
      <c r="Z2091" s="39"/>
      <c r="AA2091" s="17"/>
      <c r="AC2091" s="142"/>
      <c r="AE2091" s="17"/>
      <c r="AG2091" s="66"/>
      <c r="AI2091" s="17"/>
      <c r="AK2091" s="18"/>
      <c r="AM2091" s="23"/>
      <c r="AN2091" s="23"/>
      <c r="AO2091" s="23"/>
    </row>
    <row r="2092" spans="1:41" x14ac:dyDescent="0.25">
      <c r="A2092" s="180">
        <f>IF('##zz500##'!B2092&lt;&gt;"",'##zz500##'!B2092,"")</f>
        <v>42234</v>
      </c>
      <c r="B2092" s="192">
        <v>241615.46</v>
      </c>
      <c r="C2092" s="146">
        <f t="shared" si="90"/>
        <v>-9.5609246743858955E-2</v>
      </c>
      <c r="D2092" s="143">
        <f>IF('##zz500##'!K2092="","",IF('##zz500##'!K2092="yes",D2091,IF('##zz500##'!T2092&lt;&gt;0,D2091*(1+'##zz500##'!T2092),D2091*(1+C2092))))</f>
        <v>37.737414532409467</v>
      </c>
      <c r="E2092" s="6">
        <f t="shared" si="88"/>
        <v>0</v>
      </c>
      <c r="F2092" s="17">
        <f>D2092/MAX(D$240:D2092)-1</f>
        <v>0</v>
      </c>
      <c r="G2092" s="66">
        <f>IF('##zz500##'!K2092="","",IF('##zz500##'!K2092="no",G2091*(1+E2092),IF('##zz500##'!T2092&lt;&gt;0,G2091*(1+'##zz500##'!T2092),G2091*(1+'##zz500##'!P2092))))</f>
        <v>156.4190165011621</v>
      </c>
      <c r="H2092" s="6">
        <f t="shared" si="89"/>
        <v>6.0223120746435432E-2</v>
      </c>
      <c r="I2092" s="17">
        <f>G2092/MAX(G$240:G2092)-1</f>
        <v>-4.3561145192507755E-2</v>
      </c>
      <c r="N2092" s="20"/>
      <c r="O2092" s="20"/>
      <c r="S2092" s="192"/>
      <c r="T2092" s="34"/>
      <c r="U2092" s="34"/>
      <c r="Y2092" s="39"/>
      <c r="Z2092" s="39"/>
      <c r="AA2092" s="17"/>
      <c r="AC2092" s="142"/>
      <c r="AE2092" s="17"/>
      <c r="AG2092" s="66"/>
      <c r="AI2092" s="17"/>
      <c r="AK2092" s="18"/>
      <c r="AM2092" s="23"/>
      <c r="AN2092" s="23"/>
      <c r="AO2092" s="23"/>
    </row>
    <row r="2093" spans="1:41" x14ac:dyDescent="0.25">
      <c r="A2093" s="180">
        <f>IF('##zz500##'!B2093&lt;&gt;"",'##zz500##'!B2093,"")</f>
        <v>42235</v>
      </c>
      <c r="B2093" s="192">
        <v>251117.62</v>
      </c>
      <c r="C2093" s="146">
        <f t="shared" si="90"/>
        <v>3.9327615873586907E-2</v>
      </c>
      <c r="D2093" s="143">
        <f>IF('##zz500##'!K2093="","",IF('##zz500##'!K2093="yes",D2092,IF('##zz500##'!T2093&lt;&gt;0,D2092*(1+'##zz500##'!T2093),D2092*(1+C2093))))</f>
        <v>37.737414532409467</v>
      </c>
      <c r="E2093" s="6">
        <f t="shared" si="88"/>
        <v>0</v>
      </c>
      <c r="F2093" s="17">
        <f>D2093/MAX(D$240:D2093)-1</f>
        <v>0</v>
      </c>
      <c r="G2093" s="66">
        <f>IF('##zz500##'!K2093="","",IF('##zz500##'!K2093="no",G2092*(1+E2093),IF('##zz500##'!T2093&lt;&gt;0,G2092*(1+'##zz500##'!T2093),G2092*(1+'##zz500##'!P2093))))</f>
        <v>154.12930632792404</v>
      </c>
      <c r="H2093" s="6">
        <f t="shared" si="89"/>
        <v>-1.4638310765884732E-2</v>
      </c>
      <c r="I2093" s="17">
        <f>G2093/MAX(G$240:G2093)-1</f>
        <v>-5.7561794377746778E-2</v>
      </c>
      <c r="N2093" s="20"/>
      <c r="O2093" s="20"/>
      <c r="S2093" s="192"/>
      <c r="T2093" s="34"/>
      <c r="U2093" s="34"/>
      <c r="Y2093" s="39"/>
      <c r="Z2093" s="39"/>
      <c r="AA2093" s="17"/>
      <c r="AC2093" s="142"/>
      <c r="AE2093" s="17"/>
      <c r="AG2093" s="66"/>
      <c r="AI2093" s="17"/>
      <c r="AK2093" s="18"/>
      <c r="AM2093" s="23"/>
      <c r="AN2093" s="23"/>
      <c r="AO2093" s="23"/>
    </row>
    <row r="2094" spans="1:41" x14ac:dyDescent="0.25">
      <c r="A2094" s="180">
        <f>IF('##zz500##'!B2094&lt;&gt;"",'##zz500##'!B2094,"")</f>
        <v>42236</v>
      </c>
      <c r="B2094" s="192">
        <v>245912.64</v>
      </c>
      <c r="C2094" s="146">
        <f t="shared" si="90"/>
        <v>-2.0727259202281356E-2</v>
      </c>
      <c r="D2094" s="143">
        <f>IF('##zz500##'!K2094="","",IF('##zz500##'!K2094="yes",D2093,IF('##zz500##'!T2094&lt;&gt;0,D2093*(1+'##zz500##'!T2094),D2093*(1+C2094))))</f>
        <v>37.413643154354119</v>
      </c>
      <c r="E2094" s="6">
        <f t="shared" si="88"/>
        <v>-8.5795855934244214E-3</v>
      </c>
      <c r="F2094" s="17">
        <f>D2094/MAX(D$240:D2094)-1</f>
        <v>-8.5795855934244214E-3</v>
      </c>
      <c r="G2094" s="66">
        <f>IF('##zz500##'!K2094="","",IF('##zz500##'!K2094="no",G2093*(1+E2094),IF('##zz500##'!T2094&lt;&gt;0,G2093*(1+'##zz500##'!T2094),G2093*(1+'##zz500##'!P2094))))</f>
        <v>152.80694075182848</v>
      </c>
      <c r="H2094" s="6">
        <f t="shared" si="89"/>
        <v>-8.5795855934244214E-3</v>
      </c>
      <c r="I2094" s="17">
        <f>G2094/MAX(G$240:G2094)-1</f>
        <v>-6.5647523629396298E-2</v>
      </c>
      <c r="N2094" s="20"/>
      <c r="O2094" s="20"/>
      <c r="S2094" s="192"/>
      <c r="T2094" s="34"/>
      <c r="U2094" s="34"/>
      <c r="Y2094" s="39"/>
      <c r="Z2094" s="39"/>
      <c r="AA2094" s="17"/>
      <c r="AC2094" s="142"/>
      <c r="AE2094" s="17"/>
      <c r="AG2094" s="66"/>
      <c r="AI2094" s="17"/>
      <c r="AK2094" s="18"/>
      <c r="AM2094" s="23"/>
      <c r="AN2094" s="23"/>
      <c r="AO2094" s="23"/>
    </row>
    <row r="2095" spans="1:41" x14ac:dyDescent="0.25">
      <c r="A2095" s="180">
        <f>IF('##zz500##'!B2095&lt;&gt;"",'##zz500##'!B2095,"")</f>
        <v>42237</v>
      </c>
      <c r="B2095" s="192">
        <v>228371.88</v>
      </c>
      <c r="C2095" s="146">
        <f t="shared" si="90"/>
        <v>-7.1329233015431814E-2</v>
      </c>
      <c r="D2095" s="143">
        <f>IF('##zz500##'!K2095="","",IF('##zz500##'!K2095="yes",D2094,IF('##zz500##'!T2095&lt;&gt;0,D2094*(1+'##zz500##'!T2095),D2094*(1+C2095))))</f>
        <v>37.413643154354119</v>
      </c>
      <c r="E2095" s="6">
        <f t="shared" si="88"/>
        <v>0</v>
      </c>
      <c r="F2095" s="17">
        <f>D2095/MAX(D$240:D2095)-1</f>
        <v>-8.5795855934244214E-3</v>
      </c>
      <c r="G2095" s="66">
        <f>IF('##zz500##'!K2095="","",IF('##zz500##'!K2095="no",G2094*(1+E2095),IF('##zz500##'!T2095&lt;&gt;0,G2094*(1+'##zz500##'!T2095),G2094*(1+'##zz500##'!P2095))))</f>
        <v>157.64910496208262</v>
      </c>
      <c r="H2095" s="6">
        <f t="shared" si="89"/>
        <v>3.1688116956141599E-2</v>
      </c>
      <c r="I2095" s="17">
        <f>G2095/MAX(G$240:G2095)-1</f>
        <v>-3.6039653079904088E-2</v>
      </c>
      <c r="N2095" s="20"/>
      <c r="O2095" s="20"/>
      <c r="S2095" s="192"/>
      <c r="T2095" s="34"/>
      <c r="U2095" s="34"/>
      <c r="Y2095" s="39"/>
      <c r="Z2095" s="39"/>
      <c r="AA2095" s="17"/>
      <c r="AC2095" s="142"/>
      <c r="AE2095" s="17"/>
      <c r="AG2095" s="66"/>
      <c r="AI2095" s="17"/>
      <c r="AK2095" s="18"/>
      <c r="AM2095" s="23"/>
      <c r="AN2095" s="23"/>
      <c r="AO2095" s="23"/>
    </row>
    <row r="2096" spans="1:41" x14ac:dyDescent="0.25">
      <c r="A2096" s="180">
        <f>IF('##zz500##'!B2096&lt;&gt;"",'##zz500##'!B2096,"")</f>
        <v>42240</v>
      </c>
      <c r="B2096" s="192">
        <v>206290.61</v>
      </c>
      <c r="C2096" s="146">
        <f t="shared" si="90"/>
        <v>-9.668996901019522E-2</v>
      </c>
      <c r="D2096" s="143">
        <f>IF('##zz500##'!K2096="","",IF('##zz500##'!K2096="yes",D2095,IF('##zz500##'!T2096&lt;&gt;0,D2095*(1+'##zz500##'!T2096),D2095*(1+C2096))))</f>
        <v>37.413643154354119</v>
      </c>
      <c r="E2096" s="6">
        <f t="shared" si="88"/>
        <v>0</v>
      </c>
      <c r="F2096" s="17">
        <f>D2096/MAX(D$240:D2096)-1</f>
        <v>-8.5795855934244214E-3</v>
      </c>
      <c r="G2096" s="66">
        <f>IF('##zz500##'!K2096="","",IF('##zz500##'!K2096="no",G2095*(1+E2096),IF('##zz500##'!T2096&lt;&gt;0,G2095*(1+'##zz500##'!T2096),G2095*(1+'##zz500##'!P2096))))</f>
        <v>172.60601840841164</v>
      </c>
      <c r="H2096" s="6">
        <f t="shared" si="89"/>
        <v>9.4874712101451042E-2</v>
      </c>
      <c r="I2096" s="17">
        <f>G2096/MAX(G$240:G2096)-1</f>
        <v>0</v>
      </c>
      <c r="N2096" s="20"/>
      <c r="O2096" s="20"/>
      <c r="S2096" s="192"/>
      <c r="T2096" s="34"/>
      <c r="U2096" s="34"/>
      <c r="Y2096" s="39"/>
      <c r="Z2096" s="39"/>
      <c r="AA2096" s="17"/>
      <c r="AC2096" s="142"/>
      <c r="AE2096" s="17"/>
      <c r="AG2096" s="66"/>
      <c r="AI2096" s="17"/>
      <c r="AK2096" s="18"/>
      <c r="AM2096" s="23"/>
      <c r="AN2096" s="23"/>
      <c r="AO2096" s="23"/>
    </row>
    <row r="2097" spans="1:41" x14ac:dyDescent="0.25">
      <c r="A2097" s="180">
        <f>IF('##zz500##'!B2097&lt;&gt;"",'##zz500##'!B2097,"")</f>
        <v>42241</v>
      </c>
      <c r="B2097" s="192">
        <v>186541.56</v>
      </c>
      <c r="C2097" s="146">
        <f t="shared" si="90"/>
        <v>-9.5734119938857054E-2</v>
      </c>
      <c r="D2097" s="143">
        <f>IF('##zz500##'!K2097="","",IF('##zz500##'!K2097="yes",D2096,IF('##zz500##'!T2097&lt;&gt;0,D2096*(1+'##zz500##'!T2097),D2096*(1+C2097))))</f>
        <v>37.413643154354119</v>
      </c>
      <c r="E2097" s="6">
        <f t="shared" si="88"/>
        <v>0</v>
      </c>
      <c r="F2097" s="17">
        <f>D2097/MAX(D$240:D2097)-1</f>
        <v>-8.5795855934244214E-3</v>
      </c>
      <c r="G2097" s="66">
        <f>IF('##zz500##'!K2097="","",IF('##zz500##'!K2097="no",G2096*(1+E2097),IF('##zz500##'!T2097&lt;&gt;0,G2096*(1+'##zz500##'!T2097),G2096*(1+'##zz500##'!P2097))))</f>
        <v>189.86238685619603</v>
      </c>
      <c r="H2097" s="6">
        <f t="shared" si="89"/>
        <v>9.9975473664847714E-2</v>
      </c>
      <c r="I2097" s="17">
        <f>G2097/MAX(G$240:G2097)-1</f>
        <v>0</v>
      </c>
      <c r="N2097" s="20"/>
      <c r="O2097" s="20"/>
      <c r="S2097" s="192"/>
      <c r="T2097" s="34"/>
      <c r="U2097" s="34"/>
      <c r="Y2097" s="39"/>
      <c r="Z2097" s="39"/>
      <c r="AA2097" s="17"/>
      <c r="AC2097" s="142"/>
      <c r="AE2097" s="17"/>
      <c r="AG2097" s="66"/>
      <c r="AI2097" s="17"/>
      <c r="AK2097" s="18"/>
      <c r="AM2097" s="23"/>
      <c r="AN2097" s="23"/>
      <c r="AO2097" s="23"/>
    </row>
    <row r="2098" spans="1:41" x14ac:dyDescent="0.25">
      <c r="A2098" s="180">
        <f>IF('##zz500##'!B2098&lt;&gt;"",'##zz500##'!B2098,"")</f>
        <v>42242</v>
      </c>
      <c r="B2098" s="192">
        <v>177916.41</v>
      </c>
      <c r="C2098" s="146">
        <f t="shared" si="90"/>
        <v>-4.623714951241964E-2</v>
      </c>
      <c r="D2098" s="143">
        <f>IF('##zz500##'!K2098="","",IF('##zz500##'!K2098="yes",D2097,IF('##zz500##'!T2098&lt;&gt;0,D2097*(1+'##zz500##'!T2098),D2097*(1+C2098))))</f>
        <v>35.683742942021929</v>
      </c>
      <c r="E2098" s="6">
        <f t="shared" ref="E2098:E2161" si="91">D2098/D2097-1</f>
        <v>-4.6237149512419751E-2</v>
      </c>
      <c r="F2098" s="17">
        <f>D2098/MAX(D$240:D2098)-1</f>
        <v>-5.4420039524006425E-2</v>
      </c>
      <c r="G2098" s="66">
        <f>IF('##zz500##'!K2098="","",IF('##zz500##'!K2098="no",G2097*(1+E2098),IF('##zz500##'!T2098&lt;&gt;0,G2097*(1+'##zz500##'!T2098),G2097*(1+'##zz500##'!P2098))))</f>
        <v>181.08369128834121</v>
      </c>
      <c r="H2098" s="6">
        <f t="shared" ref="H2098:H2161" si="92">G2098/G2097-1</f>
        <v>-4.6237149512419751E-2</v>
      </c>
      <c r="I2098" s="17">
        <f>G2098/MAX(G$240:G2098)-1</f>
        <v>-4.6237149512419751E-2</v>
      </c>
      <c r="N2098" s="20"/>
      <c r="O2098" s="20"/>
      <c r="S2098" s="192"/>
      <c r="T2098" s="34"/>
      <c r="U2098" s="34"/>
      <c r="Y2098" s="39"/>
      <c r="Z2098" s="39"/>
      <c r="AA2098" s="17"/>
      <c r="AC2098" s="142"/>
      <c r="AE2098" s="17"/>
      <c r="AG2098" s="66"/>
      <c r="AI2098" s="17"/>
      <c r="AK2098" s="18"/>
      <c r="AM2098" s="23"/>
      <c r="AN2098" s="23"/>
      <c r="AO2098" s="23"/>
    </row>
    <row r="2099" spans="1:41" x14ac:dyDescent="0.25">
      <c r="A2099" s="180">
        <f>IF('##zz500##'!B2099&lt;&gt;"",'##zz500##'!B2099,"")</f>
        <v>42243</v>
      </c>
      <c r="B2099" s="192">
        <v>187219.41</v>
      </c>
      <c r="C2099" s="146">
        <f t="shared" si="90"/>
        <v>5.2288600022898368E-2</v>
      </c>
      <c r="D2099" s="143">
        <f>IF('##zz500##'!K2099="","",IF('##zz500##'!K2099="yes",D2098,IF('##zz500##'!T2099&lt;&gt;0,D2098*(1+'##zz500##'!T2099),D2098*(1+C2099))))</f>
        <v>37.54959590403724</v>
      </c>
      <c r="E2099" s="6">
        <f t="shared" si="91"/>
        <v>5.2288600022898368E-2</v>
      </c>
      <c r="F2099" s="17">
        <f>D2099/MAX(D$240:D2099)-1</f>
        <v>-4.9769871810090294E-3</v>
      </c>
      <c r="G2099" s="66">
        <f>IF('##zz500##'!K2099="","",IF('##zz500##'!K2099="no",G2098*(1+E2099),IF('##zz500##'!T2099&lt;&gt;0,G2098*(1+'##zz500##'!T2099),G2098*(1+'##zz500##'!P2099))))</f>
        <v>190.5523039927873</v>
      </c>
      <c r="H2099" s="6">
        <f t="shared" si="92"/>
        <v>5.2288600022898368E-2</v>
      </c>
      <c r="I2099" s="17">
        <f>G2099/MAX(G$240:G2099)-1</f>
        <v>0</v>
      </c>
      <c r="N2099" s="20"/>
      <c r="O2099" s="20"/>
      <c r="S2099" s="192"/>
      <c r="T2099" s="34"/>
      <c r="U2099" s="34"/>
      <c r="Y2099" s="39"/>
      <c r="Z2099" s="39"/>
      <c r="AA2099" s="17"/>
      <c r="AC2099" s="142"/>
      <c r="AE2099" s="17"/>
      <c r="AG2099" s="66"/>
      <c r="AI2099" s="17"/>
      <c r="AK2099" s="18"/>
      <c r="AM2099" s="23"/>
      <c r="AN2099" s="23"/>
      <c r="AO2099" s="23"/>
    </row>
    <row r="2100" spans="1:41" x14ac:dyDescent="0.25">
      <c r="A2100" s="180">
        <f>IF('##zz500##'!B2100&lt;&gt;"",'##zz500##'!B2100,"")</f>
        <v>42244</v>
      </c>
      <c r="B2100" s="192">
        <v>201562.89</v>
      </c>
      <c r="C2100" s="146">
        <f t="shared" si="90"/>
        <v>7.6613210136705412E-2</v>
      </c>
      <c r="D2100" s="143">
        <f>IF('##zz500##'!K2100="","",IF('##zz500##'!K2100="yes",D2099,IF('##zz500##'!T2100&lt;&gt;0,D2099*(1+'##zz500##'!T2100),D2099*(1+C2100))))</f>
        <v>40.426390985581619</v>
      </c>
      <c r="E2100" s="6">
        <f t="shared" si="91"/>
        <v>7.6613210136705412E-2</v>
      </c>
      <c r="F2100" s="17">
        <f>D2100/MAX(D$240:D2100)-1</f>
        <v>0</v>
      </c>
      <c r="G2100" s="66">
        <f>IF('##zz500##'!K2100="","",IF('##zz500##'!K2100="no",G2099*(1+E2100),IF('##zz500##'!T2100&lt;&gt;0,G2099*(1+'##zz500##'!T2100),G2099*(1+'##zz500##'!P2100))))</f>
        <v>205.15112770062009</v>
      </c>
      <c r="H2100" s="6">
        <f t="shared" si="92"/>
        <v>7.6613210136705412E-2</v>
      </c>
      <c r="I2100" s="17">
        <f>G2100/MAX(G$240:G2100)-1</f>
        <v>0</v>
      </c>
      <c r="N2100" s="20"/>
      <c r="O2100" s="20"/>
      <c r="S2100" s="192"/>
      <c r="T2100" s="34"/>
      <c r="U2100" s="34"/>
      <c r="Y2100" s="39"/>
      <c r="Z2100" s="39"/>
      <c r="AA2100" s="17"/>
      <c r="AC2100" s="142"/>
      <c r="AE2100" s="17"/>
      <c r="AG2100" s="66"/>
      <c r="AI2100" s="17"/>
      <c r="AK2100" s="18"/>
      <c r="AM2100" s="23"/>
      <c r="AN2100" s="23"/>
      <c r="AO2100" s="23"/>
    </row>
    <row r="2101" spans="1:41" x14ac:dyDescent="0.25">
      <c r="A2101" s="180">
        <f>IF('##zz500##'!B2101&lt;&gt;"",'##zz500##'!B2101,"")</f>
        <v>42247</v>
      </c>
      <c r="B2101" s="192">
        <v>196817.06</v>
      </c>
      <c r="C2101" s="146">
        <f t="shared" si="90"/>
        <v>-2.3545157543633288E-2</v>
      </c>
      <c r="D2101" s="143">
        <f>IF('##zz500##'!K2101="","",IF('##zz500##'!K2101="yes",D2100,IF('##zz500##'!T2101&lt;&gt;0,D2100*(1+'##zz500##'!T2101),D2100*(1+C2101))))</f>
        <v>40.426390985581619</v>
      </c>
      <c r="E2101" s="6">
        <f t="shared" si="91"/>
        <v>0</v>
      </c>
      <c r="F2101" s="17">
        <f>D2101/MAX(D$240:D2101)-1</f>
        <v>0</v>
      </c>
      <c r="G2101" s="66">
        <f>IF('##zz500##'!K2101="","",IF('##zz500##'!K2101="no",G2100*(1+E2101),IF('##zz500##'!T2101&lt;&gt;0,G2100*(1+'##zz500##'!T2101),G2100*(1+'##zz500##'!P2101))))</f>
        <v>219.28799046598317</v>
      </c>
      <c r="H2101" s="6">
        <f t="shared" si="92"/>
        <v>6.8909505513385261E-2</v>
      </c>
      <c r="I2101" s="17">
        <f>G2101/MAX(G$240:G2101)-1</f>
        <v>0</v>
      </c>
      <c r="N2101" s="20"/>
      <c r="O2101" s="20"/>
      <c r="S2101" s="192"/>
      <c r="T2101" s="34"/>
      <c r="U2101" s="34"/>
      <c r="Y2101" s="39"/>
      <c r="Z2101" s="39"/>
      <c r="AA2101" s="17"/>
      <c r="AC2101" s="142"/>
      <c r="AE2101" s="17"/>
      <c r="AG2101" s="66"/>
      <c r="AI2101" s="17"/>
      <c r="AK2101" s="18"/>
      <c r="AM2101" s="23"/>
      <c r="AN2101" s="23"/>
      <c r="AO2101" s="23"/>
    </row>
    <row r="2102" spans="1:41" x14ac:dyDescent="0.25">
      <c r="A2102" s="180">
        <f>IF('##zz500##'!B2102&lt;&gt;"",'##zz500##'!B2102,"")</f>
        <v>42248</v>
      </c>
      <c r="B2102" s="192">
        <v>184443.18</v>
      </c>
      <c r="C2102" s="146">
        <f t="shared" si="90"/>
        <v>-6.2869956496657387E-2</v>
      </c>
      <c r="D2102" s="143">
        <f>IF('##zz500##'!K2102="","",IF('##zz500##'!K2102="yes",D2101,IF('##zz500##'!T2102&lt;&gt;0,D2101*(1+'##zz500##'!T2102),D2101*(1+C2102))))</f>
        <v>40.426390985581619</v>
      </c>
      <c r="E2102" s="6">
        <f t="shared" si="91"/>
        <v>0</v>
      </c>
      <c r="F2102" s="17">
        <f>D2102/MAX(D$240:D2102)-1</f>
        <v>0</v>
      </c>
      <c r="G2102" s="66">
        <f>IF('##zz500##'!K2102="","",IF('##zz500##'!K2102="no",G2101*(1+E2102),IF('##zz500##'!T2102&lt;&gt;0,G2101*(1+'##zz500##'!T2102),G2101*(1+'##zz500##'!P2102))))</f>
        <v>240.93207635020238</v>
      </c>
      <c r="H2102" s="6">
        <f t="shared" si="92"/>
        <v>9.8701647264065384E-2</v>
      </c>
      <c r="I2102" s="17">
        <f>G2102/MAX(G$240:G2102)-1</f>
        <v>0</v>
      </c>
      <c r="N2102" s="20"/>
      <c r="O2102" s="20"/>
      <c r="S2102" s="192"/>
      <c r="T2102" s="34"/>
      <c r="U2102" s="34"/>
      <c r="Y2102" s="39"/>
      <c r="Z2102" s="39"/>
      <c r="AA2102" s="17"/>
      <c r="AC2102" s="142"/>
      <c r="AE2102" s="17"/>
      <c r="AG2102" s="66"/>
      <c r="AI2102" s="17"/>
      <c r="AK2102" s="18"/>
      <c r="AM2102" s="23"/>
      <c r="AN2102" s="23"/>
      <c r="AO2102" s="23"/>
    </row>
    <row r="2103" spans="1:41" x14ac:dyDescent="0.25">
      <c r="A2103" s="180">
        <f>IF('##zz500##'!B2103&lt;&gt;"",'##zz500##'!B2103,"")</f>
        <v>42249</v>
      </c>
      <c r="B2103" s="192">
        <v>175433.71</v>
      </c>
      <c r="C2103" s="146">
        <f t="shared" si="90"/>
        <v>-4.8846858962201756E-2</v>
      </c>
      <c r="D2103" s="143">
        <f>IF('##zz500##'!K2103="","",IF('##zz500##'!K2103="yes",D2102,IF('##zz500##'!T2103&lt;&gt;0,D2102*(1+'##zz500##'!T2103),D2102*(1+C2103))))</f>
        <v>38.451688766758089</v>
      </c>
      <c r="E2103" s="6">
        <f t="shared" si="91"/>
        <v>-4.8846858962201756E-2</v>
      </c>
      <c r="F2103" s="17">
        <f>D2103/MAX(D$240:D2103)-1</f>
        <v>-4.8846858962201756E-2</v>
      </c>
      <c r="G2103" s="66">
        <f>IF('##zz500##'!K2103="","",IF('##zz500##'!K2103="no",G2102*(1+E2103),IF('##zz500##'!T2103&lt;&gt;0,G2102*(1+'##zz500##'!T2103),G2102*(1+'##zz500##'!P2103))))</f>
        <v>229.16330119725362</v>
      </c>
      <c r="H2103" s="6">
        <f t="shared" si="92"/>
        <v>-4.8846858962201756E-2</v>
      </c>
      <c r="I2103" s="17">
        <f>G2103/MAX(G$240:G2103)-1</f>
        <v>-4.8846858962201756E-2</v>
      </c>
      <c r="N2103" s="20"/>
      <c r="O2103" s="20"/>
      <c r="S2103" s="192"/>
      <c r="T2103" s="34"/>
      <c r="U2103" s="34"/>
      <c r="Y2103" s="39"/>
      <c r="Z2103" s="39"/>
      <c r="AA2103" s="17"/>
      <c r="AC2103" s="142"/>
      <c r="AE2103" s="17"/>
      <c r="AG2103" s="66"/>
      <c r="AI2103" s="17"/>
      <c r="AK2103" s="18"/>
      <c r="AM2103" s="23"/>
      <c r="AN2103" s="23"/>
      <c r="AO2103" s="23"/>
    </row>
    <row r="2104" spans="1:41" x14ac:dyDescent="0.25">
      <c r="A2104" s="180">
        <f>IF('##zz500##'!B2104&lt;&gt;"",'##zz500##'!B2104,"")</f>
        <v>42254</v>
      </c>
      <c r="B2104" s="192">
        <v>180457.3</v>
      </c>
      <c r="C2104" s="146">
        <f t="shared" si="90"/>
        <v>2.8635260577912769E-2</v>
      </c>
      <c r="D2104" s="143">
        <f>IF('##zz500##'!K2104="","",IF('##zz500##'!K2104="yes",D2103,IF('##zz500##'!T2104&lt;&gt;0,D2103*(1+'##zz500##'!T2104),D2103*(1+C2104))))</f>
        <v>39.552762894255011</v>
      </c>
      <c r="E2104" s="6">
        <f t="shared" si="91"/>
        <v>2.8635260577912769E-2</v>
      </c>
      <c r="F2104" s="17">
        <f>D2104/MAX(D$240:D2104)-1</f>
        <v>-2.1610340919084092E-2</v>
      </c>
      <c r="G2104" s="66">
        <f>IF('##zz500##'!K2104="","",IF('##zz500##'!K2104="no",G2103*(1+E2104),IF('##zz500##'!T2104&lt;&gt;0,G2103*(1+'##zz500##'!T2104),G2103*(1+'##zz500##'!P2104))))</f>
        <v>235.72545204193167</v>
      </c>
      <c r="H2104" s="6">
        <f t="shared" si="92"/>
        <v>2.8635260577912769E-2</v>
      </c>
      <c r="I2104" s="17">
        <f>G2104/MAX(G$240:G2104)-1</f>
        <v>-2.1610340919084203E-2</v>
      </c>
      <c r="N2104" s="20"/>
      <c r="O2104" s="20"/>
      <c r="S2104" s="192"/>
      <c r="T2104" s="34"/>
      <c r="U2104" s="34"/>
      <c r="Y2104" s="39"/>
      <c r="Z2104" s="39"/>
      <c r="AA2104" s="17"/>
      <c r="AC2104" s="142"/>
      <c r="AE2104" s="17"/>
      <c r="AG2104" s="66"/>
      <c r="AI2104" s="17"/>
      <c r="AK2104" s="18"/>
      <c r="AM2104" s="23"/>
      <c r="AN2104" s="23"/>
      <c r="AO2104" s="23"/>
    </row>
    <row r="2105" spans="1:41" x14ac:dyDescent="0.25">
      <c r="A2105" s="180">
        <f>IF('##zz500##'!B2105&lt;&gt;"",'##zz500##'!B2105,"")</f>
        <v>42255</v>
      </c>
      <c r="B2105" s="192">
        <v>194155.98</v>
      </c>
      <c r="C2105" s="146">
        <f t="shared" si="90"/>
        <v>7.5910921863510117E-2</v>
      </c>
      <c r="D2105" s="143">
        <f>IF('##zz500##'!K2105="","",IF('##zz500##'!K2105="yes",D2104,IF('##zz500##'!T2105&lt;&gt;0,D2104*(1+'##zz500##'!T2105),D2104*(1+C2105))))</f>
        <v>42.555249587806742</v>
      </c>
      <c r="E2105" s="6">
        <f t="shared" si="91"/>
        <v>7.5910921863510117E-2</v>
      </c>
      <c r="F2105" s="17">
        <f>D2105/MAX(D$240:D2105)-1</f>
        <v>0</v>
      </c>
      <c r="G2105" s="66">
        <f>IF('##zz500##'!K2105="","",IF('##zz500##'!K2105="no",G2104*(1+E2105),IF('##zz500##'!T2105&lt;&gt;0,G2104*(1+'##zz500##'!T2105),G2104*(1+'##zz500##'!P2105))))</f>
        <v>253.61958841312736</v>
      </c>
      <c r="H2105" s="6">
        <f t="shared" si="92"/>
        <v>7.5910921863510117E-2</v>
      </c>
      <c r="I2105" s="17">
        <f>G2105/MAX(G$240:G2105)-1</f>
        <v>0</v>
      </c>
      <c r="N2105" s="20"/>
      <c r="O2105" s="20"/>
      <c r="S2105" s="192"/>
      <c r="T2105" s="34"/>
      <c r="U2105" s="34"/>
      <c r="Y2105" s="39"/>
      <c r="Z2105" s="39"/>
      <c r="AA2105" s="17"/>
      <c r="AC2105" s="142"/>
      <c r="AE2105" s="17"/>
      <c r="AG2105" s="66"/>
      <c r="AI2105" s="17"/>
      <c r="AK2105" s="18"/>
      <c r="AM2105" s="23"/>
      <c r="AN2105" s="23"/>
      <c r="AO2105" s="23"/>
    </row>
    <row r="2106" spans="1:41" x14ac:dyDescent="0.25">
      <c r="A2106" s="180">
        <f>IF('##zz500##'!B2106&lt;&gt;"",'##zz500##'!B2106,"")</f>
        <v>42256</v>
      </c>
      <c r="B2106" s="192">
        <v>204612.79</v>
      </c>
      <c r="C2106" s="146">
        <f t="shared" si="90"/>
        <v>5.3857779708871067E-2</v>
      </c>
      <c r="D2106" s="143">
        <f>IF('##zz500##'!K2106="","",IF('##zz500##'!K2106="yes",D2105,IF('##zz500##'!T2106&lt;&gt;0,D2105*(1+'##zz500##'!T2106),D2105*(1+C2106))))</f>
        <v>42.555249587806742</v>
      </c>
      <c r="E2106" s="6">
        <f t="shared" si="91"/>
        <v>0</v>
      </c>
      <c r="F2106" s="17">
        <f>D2106/MAX(D$240:D2106)-1</f>
        <v>0</v>
      </c>
      <c r="G2106" s="66">
        <f>IF('##zz500##'!K2106="","",IF('##zz500##'!K2106="no",G2105*(1+E2106),IF('##zz500##'!T2106&lt;&gt;0,G2105*(1+'##zz500##'!T2106),G2105*(1+'##zz500##'!P2106))))</f>
        <v>254.17585885614537</v>
      </c>
      <c r="H2106" s="6">
        <f t="shared" si="92"/>
        <v>2.1933260222466444E-3</v>
      </c>
      <c r="I2106" s="17">
        <f>G2106/MAX(G$240:G2106)-1</f>
        <v>0</v>
      </c>
      <c r="N2106" s="20"/>
      <c r="O2106" s="20"/>
      <c r="S2106" s="192"/>
      <c r="T2106" s="34"/>
      <c r="U2106" s="34"/>
      <c r="Y2106" s="39"/>
      <c r="Z2106" s="39"/>
      <c r="AA2106" s="17"/>
      <c r="AC2106" s="142"/>
      <c r="AE2106" s="17"/>
      <c r="AG2106" s="66"/>
      <c r="AI2106" s="17"/>
      <c r="AK2106" s="18"/>
      <c r="AM2106" s="23"/>
      <c r="AN2106" s="23"/>
      <c r="AO2106" s="23"/>
    </row>
    <row r="2107" spans="1:41" x14ac:dyDescent="0.25">
      <c r="A2107" s="180">
        <f>IF('##zz500##'!B2107&lt;&gt;"",'##zz500##'!B2107,"")</f>
        <v>42257</v>
      </c>
      <c r="B2107" s="192">
        <v>202494.81</v>
      </c>
      <c r="C2107" s="146">
        <f t="shared" si="90"/>
        <v>-1.0351161332583403E-2</v>
      </c>
      <c r="D2107" s="143">
        <f>IF('##zz500##'!K2107="","",IF('##zz500##'!K2107="yes",D2106,IF('##zz500##'!T2107&lt;&gt;0,D2106*(1+'##zz500##'!T2107),D2106*(1+C2107))))</f>
        <v>42.555249587806742</v>
      </c>
      <c r="E2107" s="6">
        <f t="shared" si="91"/>
        <v>0</v>
      </c>
      <c r="F2107" s="17">
        <f>D2107/MAX(D$240:D2107)-1</f>
        <v>0</v>
      </c>
      <c r="G2107" s="66">
        <f>IF('##zz500##'!K2107="","",IF('##zz500##'!K2107="no",G2106*(1+E2107),IF('##zz500##'!T2107&lt;&gt;0,G2106*(1+'##zz500##'!T2107),G2106*(1+'##zz500##'!P2107))))</f>
        <v>256.1712730409165</v>
      </c>
      <c r="H2107" s="6">
        <f t="shared" si="92"/>
        <v>7.8505259852410525E-3</v>
      </c>
      <c r="I2107" s="17">
        <f>G2107/MAX(G$240:G2107)-1</f>
        <v>0</v>
      </c>
      <c r="N2107" s="20"/>
      <c r="O2107" s="20"/>
      <c r="S2107" s="192"/>
      <c r="T2107" s="34"/>
      <c r="U2107" s="34"/>
      <c r="Y2107" s="39"/>
      <c r="Z2107" s="39"/>
      <c r="AA2107" s="17"/>
      <c r="AC2107" s="142"/>
      <c r="AE2107" s="17"/>
      <c r="AG2107" s="66"/>
      <c r="AI2107" s="17"/>
      <c r="AK2107" s="18"/>
      <c r="AM2107" s="23"/>
      <c r="AN2107" s="23"/>
      <c r="AO2107" s="23"/>
    </row>
    <row r="2108" spans="1:41" x14ac:dyDescent="0.25">
      <c r="A2108" s="180">
        <f>IF('##zz500##'!B2108&lt;&gt;"",'##zz500##'!B2108,"")</f>
        <v>42258</v>
      </c>
      <c r="B2108" s="192">
        <v>202918.37</v>
      </c>
      <c r="C2108" s="146">
        <f t="shared" si="90"/>
        <v>2.0917079306872477E-3</v>
      </c>
      <c r="D2108" s="143">
        <f>IF('##zz500##'!K2108="","",IF('##zz500##'!K2108="yes",D2107,IF('##zz500##'!T2108&lt;&gt;0,D2107*(1+'##zz500##'!T2108),D2107*(1+C2108))))</f>
        <v>42.555249587806742</v>
      </c>
      <c r="E2108" s="6">
        <f t="shared" si="91"/>
        <v>0</v>
      </c>
      <c r="F2108" s="17">
        <f>D2108/MAX(D$240:D2108)-1</f>
        <v>0</v>
      </c>
      <c r="G2108" s="66">
        <f>IF('##zz500##'!K2108="","",IF('##zz500##'!K2108="no",G2107*(1+E2108),IF('##zz500##'!T2108&lt;&gt;0,G2107*(1+'##zz500##'!T2108),G2107*(1+'##zz500##'!P2108))))</f>
        <v>252.07674881601815</v>
      </c>
      <c r="H2108" s="6">
        <f t="shared" si="92"/>
        <v>-1.5983541699636117E-2</v>
      </c>
      <c r="I2108" s="17">
        <f>G2108/MAX(G$240:G2108)-1</f>
        <v>-1.5983541699636117E-2</v>
      </c>
      <c r="N2108" s="20"/>
      <c r="O2108" s="20"/>
      <c r="S2108" s="192"/>
      <c r="T2108" s="34"/>
      <c r="U2108" s="34"/>
      <c r="Y2108" s="39"/>
      <c r="Z2108" s="39"/>
      <c r="AA2108" s="17"/>
      <c r="AC2108" s="142"/>
      <c r="AE2108" s="17"/>
      <c r="AF2108" s="14"/>
      <c r="AG2108" s="66"/>
      <c r="AI2108" s="17"/>
      <c r="AJ2108" s="14"/>
      <c r="AK2108" s="18"/>
      <c r="AM2108" s="23"/>
      <c r="AN2108" s="23"/>
      <c r="AO2108" s="23"/>
    </row>
    <row r="2109" spans="1:41" x14ac:dyDescent="0.25">
      <c r="A2109" s="180">
        <f>IF('##zz500##'!B2109&lt;&gt;"",'##zz500##'!B2109,"")</f>
        <v>42261</v>
      </c>
      <c r="B2109" s="192">
        <v>187834.14</v>
      </c>
      <c r="C2109" s="146">
        <f t="shared" si="90"/>
        <v>-7.4336443763075688E-2</v>
      </c>
      <c r="D2109" s="143">
        <f>IF('##zz500##'!K2109="","",IF('##zz500##'!K2109="yes",D2108,IF('##zz500##'!T2109&lt;&gt;0,D2108*(1+'##zz500##'!T2109),D2108*(1+C2109))))</f>
        <v>42.555249587806742</v>
      </c>
      <c r="E2109" s="6">
        <f t="shared" si="91"/>
        <v>0</v>
      </c>
      <c r="F2109" s="17">
        <f>D2109/MAX(D$240:D2109)-1</f>
        <v>0</v>
      </c>
      <c r="G2109" s="66">
        <f>IF('##zz500##'!K2109="","",IF('##zz500##'!K2109="no",G2108*(1+E2109),IF('##zz500##'!T2109&lt;&gt;0,G2108*(1+'##zz500##'!T2109),G2108*(1+'##zz500##'!P2109))))</f>
        <v>278.06185666125816</v>
      </c>
      <c r="H2109" s="6">
        <f t="shared" si="92"/>
        <v>0.10308411214953273</v>
      </c>
      <c r="I2109" s="17">
        <f>G2109/MAX(G$240:G2109)-1</f>
        <v>0</v>
      </c>
      <c r="N2109" s="20"/>
      <c r="O2109" s="20"/>
      <c r="S2109" s="192"/>
      <c r="T2109" s="34"/>
      <c r="U2109" s="34"/>
      <c r="Y2109" s="39"/>
      <c r="Z2109" s="39"/>
      <c r="AA2109" s="17"/>
      <c r="AC2109" s="142"/>
      <c r="AE2109" s="17"/>
      <c r="AG2109" s="66"/>
      <c r="AI2109" s="17"/>
      <c r="AK2109" s="18"/>
      <c r="AM2109" s="23"/>
      <c r="AN2109" s="23"/>
      <c r="AO2109" s="23"/>
    </row>
    <row r="2110" spans="1:41" s="80" customFormat="1" x14ac:dyDescent="0.25">
      <c r="A2110" s="180">
        <f>IF('##zz500##'!B2110&lt;&gt;"",'##zz500##'!B2110,"")</f>
        <v>42262</v>
      </c>
      <c r="B2110" s="192">
        <v>177071.35</v>
      </c>
      <c r="C2110" s="146">
        <f t="shared" si="90"/>
        <v>-5.7299434490449941E-2</v>
      </c>
      <c r="D2110" s="143">
        <f>IF('##zz500##'!K2110="","",IF('##zz500##'!K2110="yes",D2109,IF('##zz500##'!T2110&lt;&gt;0,D2109*(1+'##zz500##'!T2110),D2109*(1+C2110))))</f>
        <v>42.555249587806742</v>
      </c>
      <c r="E2110" s="6">
        <f t="shared" si="91"/>
        <v>0</v>
      </c>
      <c r="F2110" s="79">
        <f>D2110/MAX(D$240:D2110)-1</f>
        <v>0</v>
      </c>
      <c r="G2110" s="66">
        <f>IF('##zz500##'!K2110="","",IF('##zz500##'!K2110="no",G2109*(1+E2110),IF('##zz500##'!T2110&lt;&gt;0,G2109*(1+'##zz500##'!T2110),G2109*(1+'##zz500##'!P2110))))</f>
        <v>282.63006402469722</v>
      </c>
      <c r="H2110" s="6">
        <f t="shared" si="92"/>
        <v>1.6428745093952868E-2</v>
      </c>
      <c r="I2110" s="79">
        <f>G2110/MAX(G$240:G2110)-1</f>
        <v>0</v>
      </c>
      <c r="J2110" s="23"/>
      <c r="K2110" s="23"/>
      <c r="L2110" s="23"/>
      <c r="M2110" s="23"/>
      <c r="N2110" s="83"/>
      <c r="O2110" s="83"/>
      <c r="P2110" s="112"/>
      <c r="Q2110" s="84"/>
      <c r="R2110" s="17"/>
      <c r="S2110" s="192"/>
      <c r="T2110" s="34"/>
      <c r="U2110" s="34"/>
      <c r="V2110" s="146"/>
      <c r="W2110" s="146"/>
      <c r="X2110" s="118"/>
      <c r="Y2110" s="119"/>
      <c r="Z2110" s="119"/>
      <c r="AA2110" s="17"/>
      <c r="AB2110" s="6"/>
      <c r="AC2110" s="142"/>
      <c r="AD2110" s="6"/>
      <c r="AE2110" s="79"/>
      <c r="AF2110" s="79"/>
      <c r="AG2110" s="66"/>
      <c r="AH2110" s="6"/>
      <c r="AI2110" s="79"/>
      <c r="AJ2110" s="79"/>
      <c r="AK2110" s="81"/>
      <c r="AL2110" s="79"/>
      <c r="AM2110" s="23"/>
      <c r="AN2110" s="23"/>
      <c r="AO2110" s="23"/>
    </row>
    <row r="2111" spans="1:41" x14ac:dyDescent="0.25">
      <c r="A2111" s="180">
        <f>IF('##zz500##'!B2111&lt;&gt;"",'##zz500##'!B2111,"")</f>
        <v>42263</v>
      </c>
      <c r="B2111" s="192">
        <v>190569.85</v>
      </c>
      <c r="C2111" s="146">
        <f t="shared" si="90"/>
        <v>7.6231982192489056E-2</v>
      </c>
      <c r="D2111" s="143">
        <f>IF('##zz500##'!K2111="","",IF('##zz500##'!K2111="yes",D2110,IF('##zz500##'!T2111&lt;&gt;0,D2110*(1+'##zz500##'!T2111),D2110*(1+C2111))))</f>
        <v>45.799320616581355</v>
      </c>
      <c r="E2111" s="6">
        <f t="shared" si="91"/>
        <v>7.6231982192489056E-2</v>
      </c>
      <c r="F2111" s="17">
        <f>D2111/MAX(D$240:D2111)-1</f>
        <v>0</v>
      </c>
      <c r="G2111" s="66">
        <f>IF('##zz500##'!K2111="","",IF('##zz500##'!K2111="no",G2110*(1+E2111),IF('##zz500##'!T2111&lt;&gt;0,G2110*(1+'##zz500##'!T2111),G2110*(1+'##zz500##'!P2111))))</f>
        <v>304.17551403248996</v>
      </c>
      <c r="H2111" s="6">
        <f t="shared" si="92"/>
        <v>7.6231982192489056E-2</v>
      </c>
      <c r="I2111" s="17">
        <f>G2111/MAX(G$240:G2111)-1</f>
        <v>0</v>
      </c>
      <c r="N2111" s="20"/>
      <c r="O2111" s="20"/>
      <c r="S2111" s="192"/>
      <c r="T2111" s="34"/>
      <c r="U2111" s="34"/>
      <c r="Y2111" s="39"/>
      <c r="Z2111" s="39"/>
      <c r="AA2111" s="17"/>
      <c r="AC2111" s="142"/>
      <c r="AE2111" s="17"/>
      <c r="AG2111" s="66"/>
      <c r="AI2111" s="17"/>
      <c r="AK2111" s="18"/>
      <c r="AM2111" s="23"/>
      <c r="AN2111" s="23"/>
      <c r="AO2111" s="23"/>
    </row>
    <row r="2112" spans="1:41" x14ac:dyDescent="0.25">
      <c r="A2112" s="180">
        <f>IF('##zz500##'!B2112&lt;&gt;"",'##zz500##'!B2112,"")</f>
        <v>42264</v>
      </c>
      <c r="B2112" s="192">
        <v>184907.42</v>
      </c>
      <c r="C2112" s="146">
        <f t="shared" si="90"/>
        <v>-2.9713147174120103E-2</v>
      </c>
      <c r="D2112" s="143">
        <f>IF('##zz500##'!K2112="","",IF('##zz500##'!K2112="yes",D2111,IF('##zz500##'!T2112&lt;&gt;0,D2111*(1+'##zz500##'!T2112),D2111*(1+C2112))))</f>
        <v>45.799320616581355</v>
      </c>
      <c r="E2112" s="6">
        <f t="shared" si="91"/>
        <v>0</v>
      </c>
      <c r="F2112" s="17">
        <f>D2112/MAX(D$240:D2112)-1</f>
        <v>0</v>
      </c>
      <c r="G2112" s="66">
        <f>IF('##zz500##'!K2112="","",IF('##zz500##'!K2112="no",G2111*(1+E2112),IF('##zz500##'!T2112&lt;&gt;0,G2111*(1+'##zz500##'!T2112),G2111*(1+'##zz500##'!P2112))))</f>
        <v>308.99140850005</v>
      </c>
      <c r="H2112" s="6">
        <f t="shared" si="92"/>
        <v>1.5832617174588393E-2</v>
      </c>
      <c r="I2112" s="17">
        <f>G2112/MAX(G$240:G2112)-1</f>
        <v>0</v>
      </c>
      <c r="N2112" s="20"/>
      <c r="O2112" s="20"/>
      <c r="S2112" s="192"/>
      <c r="T2112" s="34"/>
      <c r="U2112" s="34"/>
      <c r="Y2112" s="39"/>
      <c r="Z2112" s="39"/>
      <c r="AA2112" s="17"/>
      <c r="AC2112" s="142"/>
      <c r="AE2112" s="17"/>
      <c r="AG2112" s="66"/>
      <c r="AI2112" s="17"/>
      <c r="AK2112" s="18"/>
      <c r="AM2112" s="23"/>
      <c r="AN2112" s="23"/>
      <c r="AO2112" s="23"/>
    </row>
    <row r="2113" spans="1:41" x14ac:dyDescent="0.25">
      <c r="A2113" s="180">
        <f>IF('##zz500##'!B2113&lt;&gt;"",'##zz500##'!B2113,"")</f>
        <v>42265</v>
      </c>
      <c r="B2113" s="192">
        <v>189099.93</v>
      </c>
      <c r="C2113" s="146">
        <f t="shared" si="90"/>
        <v>2.2673562802401293E-2</v>
      </c>
      <c r="D2113" s="143">
        <f>IF('##zz500##'!K2113="","",IF('##zz500##'!K2113="yes",D2112,IF('##zz500##'!T2113&lt;&gt;0,D2112*(1+'##zz500##'!T2113),D2112*(1+C2113))))</f>
        <v>45.799320616581355</v>
      </c>
      <c r="E2113" s="6">
        <f t="shared" si="91"/>
        <v>0</v>
      </c>
      <c r="F2113" s="17">
        <f>D2113/MAX(D$240:D2113)-1</f>
        <v>0</v>
      </c>
      <c r="G2113" s="66">
        <f>IF('##zz500##'!K2113="","",IF('##zz500##'!K2113="no",G2112*(1+E2113),IF('##zz500##'!T2113&lt;&gt;0,G2112*(1+'##zz500##'!T2113),G2112*(1+'##zz500##'!P2113))))</f>
        <v>306.12720602327374</v>
      </c>
      <c r="H2113" s="6">
        <f t="shared" si="92"/>
        <v>-9.2695214105792401E-3</v>
      </c>
      <c r="I2113" s="17">
        <f>G2113/MAX(G$240:G2113)-1</f>
        <v>-9.2695214105792401E-3</v>
      </c>
      <c r="N2113" s="20"/>
      <c r="O2113" s="20"/>
      <c r="S2113" s="192"/>
      <c r="T2113" s="34"/>
      <c r="U2113" s="34"/>
      <c r="Y2113" s="39"/>
      <c r="Z2113" s="39"/>
      <c r="AA2113" s="17"/>
      <c r="AC2113" s="142"/>
      <c r="AE2113" s="17"/>
      <c r="AG2113" s="66"/>
      <c r="AI2113" s="17"/>
      <c r="AK2113" s="18"/>
      <c r="AM2113" s="23"/>
      <c r="AN2113" s="23"/>
      <c r="AO2113" s="23"/>
    </row>
    <row r="2114" spans="1:41" x14ac:dyDescent="0.25">
      <c r="A2114" s="180">
        <f>IF('##zz500##'!B2114&lt;&gt;"",'##zz500##'!B2114,"")</f>
        <v>42268</v>
      </c>
      <c r="B2114" s="192">
        <v>196834.3</v>
      </c>
      <c r="C2114" s="146">
        <f t="shared" si="90"/>
        <v>4.0900967017809098E-2</v>
      </c>
      <c r="D2114" s="143">
        <f>IF('##zz500##'!K2114="","",IF('##zz500##'!K2114="yes",D2113,IF('##zz500##'!T2114&lt;&gt;0,D2113*(1+'##zz500##'!T2114),D2113*(1+C2114))))</f>
        <v>45.799320616581355</v>
      </c>
      <c r="E2114" s="6">
        <f t="shared" si="91"/>
        <v>0</v>
      </c>
      <c r="F2114" s="17">
        <f>D2114/MAX(D$240:D2114)-1</f>
        <v>0</v>
      </c>
      <c r="G2114" s="66">
        <f>IF('##zz500##'!K2114="","",IF('##zz500##'!K2114="no",G2113*(1+E2114),IF('##zz500##'!T2114&lt;&gt;0,G2113*(1+'##zz500##'!T2114),G2113*(1+'##zz500##'!P2114))))</f>
        <v>288.26365962719871</v>
      </c>
      <c r="H2114" s="6">
        <f t="shared" si="92"/>
        <v>-5.8353344768439008E-2</v>
      </c>
      <c r="I2114" s="17">
        <f>G2114/MAX(G$240:G2114)-1</f>
        <v>-6.70819586003083E-2</v>
      </c>
      <c r="N2114" s="20"/>
      <c r="O2114" s="20"/>
      <c r="S2114" s="192"/>
      <c r="T2114" s="34"/>
      <c r="U2114" s="34"/>
      <c r="Y2114" s="39"/>
      <c r="Z2114" s="39"/>
      <c r="AA2114" s="17"/>
      <c r="AC2114" s="142"/>
      <c r="AE2114" s="17"/>
      <c r="AG2114" s="66"/>
      <c r="AI2114" s="17"/>
      <c r="AK2114" s="18"/>
      <c r="AM2114" s="23"/>
      <c r="AN2114" s="23"/>
      <c r="AO2114" s="23"/>
    </row>
    <row r="2115" spans="1:41" x14ac:dyDescent="0.25">
      <c r="A2115" s="180">
        <f>IF('##zz500##'!B2115&lt;&gt;"",'##zz500##'!B2115,"")</f>
        <v>42269</v>
      </c>
      <c r="B2115" s="192">
        <v>198935.19</v>
      </c>
      <c r="C2115" s="146">
        <f t="shared" si="90"/>
        <v>1.0673393813984688E-2</v>
      </c>
      <c r="D2115" s="143">
        <f>IF('##zz500##'!K2115="","",IF('##zz500##'!K2115="yes",D2114,IF('##zz500##'!T2115&lt;&gt;0,D2114*(1+'##zz500##'!T2115),D2114*(1+C2115))))</f>
        <v>45.799320616581355</v>
      </c>
      <c r="E2115" s="6">
        <f t="shared" si="91"/>
        <v>0</v>
      </c>
      <c r="F2115" s="17">
        <f>D2115/MAX(D$240:D2115)-1</f>
        <v>0</v>
      </c>
      <c r="G2115" s="66">
        <f>IF('##zz500##'!K2115="","",IF('##zz500##'!K2115="no",G2114*(1+E2115),IF('##zz500##'!T2115&lt;&gt;0,G2114*(1+'##zz500##'!T2115),G2114*(1+'##zz500##'!P2115))))</f>
        <v>292.58046656207159</v>
      </c>
      <c r="H2115" s="6">
        <f t="shared" si="92"/>
        <v>1.4975203396972336E-2</v>
      </c>
      <c r="I2115" s="17">
        <f>G2115/MAX(G$240:G2115)-1</f>
        <v>-5.3111321177642834E-2</v>
      </c>
      <c r="N2115" s="20"/>
      <c r="O2115" s="20"/>
      <c r="S2115" s="192"/>
      <c r="T2115" s="34"/>
      <c r="U2115" s="34"/>
      <c r="Y2115" s="39"/>
      <c r="Z2115" s="39"/>
      <c r="AA2115" s="17"/>
      <c r="AC2115" s="142"/>
      <c r="AE2115" s="17"/>
      <c r="AG2115" s="66"/>
      <c r="AI2115" s="17"/>
      <c r="AK2115" s="18"/>
      <c r="AM2115" s="23"/>
      <c r="AN2115" s="23"/>
      <c r="AO2115" s="23"/>
    </row>
    <row r="2116" spans="1:41" x14ac:dyDescent="0.25">
      <c r="A2116" s="180">
        <f>IF('##zz500##'!B2116&lt;&gt;"",'##zz500##'!B2116,"")</f>
        <v>42270</v>
      </c>
      <c r="B2116" s="192">
        <v>198550.36</v>
      </c>
      <c r="C2116" s="146">
        <f t="shared" ref="C2116:C2179" si="93">IF(AND(B2115&gt;0,B2116&gt;0),B2116/B2115-1,"")</f>
        <v>-1.934449103750957E-3</v>
      </c>
      <c r="D2116" s="143">
        <f>IF('##zz500##'!K2116="","",IF('##zz500##'!K2116="yes",D2115,IF('##zz500##'!T2116&lt;&gt;0,D2115*(1+'##zz500##'!T2116),D2115*(1+C2116))))</f>
        <v>45.799320616581355</v>
      </c>
      <c r="E2116" s="6">
        <f t="shared" si="91"/>
        <v>0</v>
      </c>
      <c r="F2116" s="17">
        <f>D2116/MAX(D$240:D2116)-1</f>
        <v>0</v>
      </c>
      <c r="G2116" s="66">
        <f>IF('##zz500##'!K2116="","",IF('##zz500##'!K2116="no",G2115*(1+E2116),IF('##zz500##'!T2116&lt;&gt;0,G2115*(1+'##zz500##'!T2116),G2115*(1+'##zz500##'!P2116))))</f>
        <v>297.26922523184453</v>
      </c>
      <c r="H2116" s="6">
        <f t="shared" si="92"/>
        <v>1.6025535555628689E-2</v>
      </c>
      <c r="I2116" s="17">
        <f>G2116/MAX(G$240:G2116)-1</f>
        <v>-3.7936922987952815E-2</v>
      </c>
      <c r="N2116" s="20"/>
      <c r="O2116" s="20"/>
      <c r="S2116" s="192"/>
      <c r="T2116" s="34"/>
      <c r="U2116" s="34"/>
      <c r="Y2116" s="39"/>
      <c r="Z2116" s="39"/>
      <c r="AA2116" s="17"/>
      <c r="AC2116" s="142"/>
      <c r="AE2116" s="17"/>
      <c r="AG2116" s="66"/>
      <c r="AI2116" s="17"/>
      <c r="AK2116" s="18"/>
      <c r="AM2116" s="23"/>
      <c r="AN2116" s="23"/>
      <c r="AO2116" s="23"/>
    </row>
    <row r="2117" spans="1:41" x14ac:dyDescent="0.25">
      <c r="A2117" s="180">
        <f>IF('##zz500##'!B2117&lt;&gt;"",'##zz500##'!B2117,"")</f>
        <v>42271</v>
      </c>
      <c r="B2117" s="192">
        <v>203183.64</v>
      </c>
      <c r="C2117" s="146">
        <f t="shared" si="93"/>
        <v>2.3335540665854415E-2</v>
      </c>
      <c r="D2117" s="143">
        <f>IF('##zz500##'!K2117="","",IF('##zz500##'!K2117="yes",D2116,IF('##zz500##'!T2117&lt;&gt;0,D2116*(1+'##zz500##'!T2117),D2116*(1+C2117))))</f>
        <v>45.799320616581355</v>
      </c>
      <c r="E2117" s="6">
        <f t="shared" si="91"/>
        <v>0</v>
      </c>
      <c r="F2117" s="17">
        <f>D2117/MAX(D$240:D2117)-1</f>
        <v>0</v>
      </c>
      <c r="G2117" s="66">
        <f>IF('##zz500##'!K2117="","",IF('##zz500##'!K2117="no",G2116*(1+E2117),IF('##zz500##'!T2117&lt;&gt;0,G2116*(1+'##zz500##'!T2117),G2116*(1+'##zz500##'!P2117))))</f>
        <v>291.32423838519065</v>
      </c>
      <c r="H2117" s="6">
        <f t="shared" si="92"/>
        <v>-1.9998662296836445E-2</v>
      </c>
      <c r="I2117" s="17">
        <f>G2117/MAX(G$240:G2117)-1</f>
        <v>-5.7176897573372076E-2</v>
      </c>
      <c r="N2117" s="20"/>
      <c r="O2117" s="20"/>
      <c r="S2117" s="192"/>
      <c r="T2117" s="34"/>
      <c r="U2117" s="34"/>
      <c r="Y2117" s="39"/>
      <c r="Z2117" s="39"/>
      <c r="AA2117" s="17"/>
      <c r="AC2117" s="142"/>
      <c r="AE2117" s="17"/>
      <c r="AG2117" s="66"/>
      <c r="AI2117" s="17"/>
      <c r="AK2117" s="18"/>
      <c r="AM2117" s="23"/>
      <c r="AN2117" s="23"/>
      <c r="AO2117" s="23"/>
    </row>
    <row r="2118" spans="1:41" x14ac:dyDescent="0.25">
      <c r="A2118" s="180">
        <f>IF('##zz500##'!B2118&lt;&gt;"",'##zz500##'!B2118,"")</f>
        <v>42272</v>
      </c>
      <c r="B2118" s="192">
        <v>195809.64</v>
      </c>
      <c r="C2118" s="146">
        <f t="shared" si="93"/>
        <v>-3.629229203689821E-2</v>
      </c>
      <c r="D2118" s="143">
        <f>IF('##zz500##'!K2118="","",IF('##zz500##'!K2118="yes",D2117,IF('##zz500##'!T2118&lt;&gt;0,D2117*(1+'##zz500##'!T2118),D2117*(1+C2118))))</f>
        <v>45.799320616581355</v>
      </c>
      <c r="E2118" s="6">
        <f t="shared" si="91"/>
        <v>0</v>
      </c>
      <c r="F2118" s="17">
        <f>D2118/MAX(D$240:D2118)-1</f>
        <v>0</v>
      </c>
      <c r="G2118" s="66">
        <f>IF('##zz500##'!K2118="","",IF('##zz500##'!K2118="no",G2117*(1+E2118),IF('##zz500##'!T2118&lt;&gt;0,G2117*(1+'##zz500##'!T2118),G2117*(1+'##zz500##'!P2118))))</f>
        <v>306.25341165063503</v>
      </c>
      <c r="H2118" s="6">
        <f t="shared" si="92"/>
        <v>5.1245901639344282E-2</v>
      </c>
      <c r="I2118" s="17">
        <f>G2118/MAX(G$240:G2118)-1</f>
        <v>-8.861077603115719E-3</v>
      </c>
      <c r="N2118" s="20"/>
      <c r="O2118" s="20"/>
      <c r="S2118" s="192"/>
      <c r="T2118" s="34"/>
      <c r="U2118" s="34"/>
      <c r="Y2118" s="39"/>
      <c r="Z2118" s="39"/>
      <c r="AA2118" s="17"/>
      <c r="AC2118" s="142"/>
      <c r="AE2118" s="17"/>
      <c r="AG2118" s="66"/>
      <c r="AI2118" s="17"/>
      <c r="AK2118" s="18"/>
      <c r="AM2118" s="23"/>
      <c r="AN2118" s="23"/>
      <c r="AO2118" s="23"/>
    </row>
    <row r="2119" spans="1:41" x14ac:dyDescent="0.25">
      <c r="A2119" s="180">
        <f>IF('##zz500##'!B2119&lt;&gt;"",'##zz500##'!B2119,"")</f>
        <v>42275</v>
      </c>
      <c r="B2119" s="192">
        <v>202809.39</v>
      </c>
      <c r="C2119" s="146">
        <f t="shared" si="93"/>
        <v>3.574772927420744E-2</v>
      </c>
      <c r="D2119" s="143">
        <f>IF('##zz500##'!K2119="","",IF('##zz500##'!K2119="yes",D2118,IF('##zz500##'!T2119&lt;&gt;0,D2118*(1+'##zz500##'!T2119),D2118*(1+C2119))))</f>
        <v>45.799320616581355</v>
      </c>
      <c r="E2119" s="6">
        <f t="shared" si="91"/>
        <v>0</v>
      </c>
      <c r="F2119" s="17">
        <f>D2119/MAX(D$240:D2119)-1</f>
        <v>0</v>
      </c>
      <c r="G2119" s="66">
        <f>IF('##zz500##'!K2119="","",IF('##zz500##'!K2119="no",G2118*(1+E2119),IF('##zz500##'!T2119&lt;&gt;0,G2118*(1+'##zz500##'!T2119),G2118*(1+'##zz500##'!P2119))))</f>
        <v>295.29953664429684</v>
      </c>
      <c r="H2119" s="6">
        <f t="shared" si="92"/>
        <v>-3.5767356671389638E-2</v>
      </c>
      <c r="I2119" s="17">
        <f>G2119/MAX(G$240:G2119)-1</f>
        <v>-4.4311496951381923E-2</v>
      </c>
      <c r="N2119" s="20"/>
      <c r="O2119" s="20"/>
      <c r="S2119" s="192"/>
      <c r="T2119" s="34"/>
      <c r="U2119" s="34"/>
      <c r="Y2119" s="39"/>
      <c r="Z2119" s="39"/>
      <c r="AA2119" s="17"/>
      <c r="AC2119" s="142"/>
      <c r="AE2119" s="17"/>
      <c r="AG2119" s="66"/>
      <c r="AI2119" s="17"/>
      <c r="AK2119" s="18"/>
      <c r="AM2119" s="23"/>
      <c r="AN2119" s="23"/>
      <c r="AO2119" s="23"/>
    </row>
    <row r="2120" spans="1:41" x14ac:dyDescent="0.25">
      <c r="A2120" s="180">
        <f>IF('##zz500##'!B2120&lt;&gt;"",'##zz500##'!B2120,"")</f>
        <v>42276</v>
      </c>
      <c r="B2120" s="192">
        <v>201232.6</v>
      </c>
      <c r="C2120" s="146">
        <f t="shared" si="93"/>
        <v>-7.7747386351293413E-3</v>
      </c>
      <c r="D2120" s="143">
        <f>IF('##zz500##'!K2120="","",IF('##zz500##'!K2120="yes",D2119,IF('##zz500##'!T2120&lt;&gt;0,D2119*(1+'##zz500##'!T2120),D2119*(1+C2120))))</f>
        <v>45.799320616581355</v>
      </c>
      <c r="E2120" s="6">
        <f t="shared" si="91"/>
        <v>0</v>
      </c>
      <c r="F2120" s="17">
        <f>D2120/MAX(D$240:D2120)-1</f>
        <v>0</v>
      </c>
      <c r="G2120" s="66">
        <f>IF('##zz500##'!K2120="","",IF('##zz500##'!K2120="no",G2119*(1+E2120),IF('##zz500##'!T2120&lt;&gt;0,G2119*(1+'##zz500##'!T2120),G2119*(1+'##zz500##'!P2120))))</f>
        <v>299.26024709842096</v>
      </c>
      <c r="H2120" s="6">
        <f t="shared" si="92"/>
        <v>1.3412518350460534E-2</v>
      </c>
      <c r="I2120" s="17">
        <f>G2120/MAX(G$240:G2120)-1</f>
        <v>-3.1493307366918133E-2</v>
      </c>
      <c r="N2120" s="20"/>
      <c r="O2120" s="20"/>
      <c r="S2120" s="192"/>
      <c r="T2120" s="34"/>
      <c r="U2120" s="34"/>
      <c r="Y2120" s="39"/>
      <c r="Z2120" s="39"/>
      <c r="AA2120" s="17"/>
      <c r="AC2120" s="142"/>
      <c r="AE2120" s="17"/>
      <c r="AG2120" s="66"/>
      <c r="AI2120" s="17"/>
      <c r="AK2120" s="18"/>
      <c r="AM2120" s="23"/>
      <c r="AN2120" s="23"/>
      <c r="AO2120" s="23"/>
    </row>
    <row r="2121" spans="1:41" x14ac:dyDescent="0.25">
      <c r="A2121" s="180">
        <f>IF('##zz500##'!B2121&lt;&gt;"",'##zz500##'!B2121,"")</f>
        <v>42277</v>
      </c>
      <c r="B2121" s="192">
        <v>203388.42</v>
      </c>
      <c r="C2121" s="146">
        <f t="shared" si="93"/>
        <v>1.0713075316822529E-2</v>
      </c>
      <c r="D2121" s="143">
        <f>IF('##zz500##'!K2121="","",IF('##zz500##'!K2121="yes",D2120,IF('##zz500##'!T2121&lt;&gt;0,D2120*(1+'##zz500##'!T2121),D2120*(1+C2121))))</f>
        <v>45.799320616581355</v>
      </c>
      <c r="E2121" s="6">
        <f t="shared" si="91"/>
        <v>0</v>
      </c>
      <c r="F2121" s="17">
        <f>D2121/MAX(D$240:D2121)-1</f>
        <v>0</v>
      </c>
      <c r="G2121" s="66">
        <f>IF('##zz500##'!K2121="","",IF('##zz500##'!K2121="no",G2120*(1+E2121),IF('##zz500##'!T2121&lt;&gt;0,G2120*(1+'##zz500##'!T2121),G2120*(1+'##zz500##'!P2121))))</f>
        <v>299.06795948614939</v>
      </c>
      <c r="H2121" s="6">
        <f t="shared" si="92"/>
        <v>-6.4254311802502961E-4</v>
      </c>
      <c r="I2121" s="17">
        <f>G2121/MAX(G$240:G2121)-1</f>
        <v>-3.2115614677030724E-2</v>
      </c>
      <c r="N2121" s="20"/>
      <c r="O2121" s="20"/>
      <c r="S2121" s="192"/>
      <c r="T2121" s="34"/>
      <c r="U2121" s="34"/>
      <c r="Y2121" s="39"/>
      <c r="Z2121" s="39"/>
      <c r="AA2121" s="17"/>
      <c r="AC2121" s="142"/>
      <c r="AE2121" s="17"/>
      <c r="AG2121" s="66"/>
      <c r="AI2121" s="17"/>
      <c r="AK2121" s="18"/>
      <c r="AM2121" s="23"/>
      <c r="AN2121" s="23"/>
      <c r="AO2121" s="23"/>
    </row>
    <row r="2122" spans="1:41" x14ac:dyDescent="0.25">
      <c r="A2122" s="180">
        <f>IF('##zz500##'!B2122&lt;&gt;"",'##zz500##'!B2122,"")</f>
        <v>42285</v>
      </c>
      <c r="B2122" s="192">
        <v>211749.54</v>
      </c>
      <c r="C2122" s="146">
        <f t="shared" si="93"/>
        <v>4.110912509178255E-2</v>
      </c>
      <c r="D2122" s="143">
        <f>IF('##zz500##'!K2122="","",IF('##zz500##'!K2122="yes",D2121,IF('##zz500##'!T2122&lt;&gt;0,D2121*(1+'##zz500##'!T2122),D2121*(1+C2122))))</f>
        <v>45.799320616581355</v>
      </c>
      <c r="E2122" s="6">
        <f t="shared" si="91"/>
        <v>0</v>
      </c>
      <c r="F2122" s="17">
        <f>D2122/MAX(D$240:D2122)-1</f>
        <v>0</v>
      </c>
      <c r="G2122" s="66">
        <f>IF('##zz500##'!K2122="","",IF('##zz500##'!K2122="no",G2121*(1+E2122),IF('##zz500##'!T2122&lt;&gt;0,G2121*(1+'##zz500##'!T2122),G2121*(1+'##zz500##'!P2122))))</f>
        <v>290.09278332127764</v>
      </c>
      <c r="H2122" s="6">
        <f t="shared" si="92"/>
        <v>-3.0010490526275913E-2</v>
      </c>
      <c r="I2122" s="17">
        <f>G2122/MAX(G$240:G2122)-1</f>
        <v>-6.1162299853296132E-2</v>
      </c>
      <c r="N2122" s="20"/>
      <c r="O2122" s="20"/>
      <c r="S2122" s="192"/>
      <c r="T2122" s="34"/>
      <c r="U2122" s="34"/>
      <c r="Y2122" s="39"/>
      <c r="Z2122" s="39"/>
      <c r="AA2122" s="17"/>
      <c r="AC2122" s="142"/>
      <c r="AE2122" s="17"/>
      <c r="AG2122" s="66"/>
      <c r="AI2122" s="17"/>
      <c r="AK2122" s="18"/>
      <c r="AM2122" s="23"/>
      <c r="AN2122" s="23"/>
      <c r="AO2122" s="23"/>
    </row>
    <row r="2123" spans="1:41" x14ac:dyDescent="0.25">
      <c r="A2123" s="180">
        <f>IF('##zz500##'!B2123&lt;&gt;"",'##zz500##'!B2123,"")</f>
        <v>42286</v>
      </c>
      <c r="B2123" s="192">
        <v>218701.14</v>
      </c>
      <c r="C2123" s="146">
        <f t="shared" si="93"/>
        <v>3.2829351128696782E-2</v>
      </c>
      <c r="D2123" s="143">
        <f>IF('##zz500##'!K2123="","",IF('##zz500##'!K2123="yes",D2122,IF('##zz500##'!T2123&lt;&gt;0,D2122*(1+'##zz500##'!T2123),D2122*(1+C2123))))</f>
        <v>47.302882594558866</v>
      </c>
      <c r="E2123" s="6">
        <f t="shared" si="91"/>
        <v>3.2829351128696782E-2</v>
      </c>
      <c r="F2123" s="17">
        <f>D2123/MAX(D$240:D2123)-1</f>
        <v>0</v>
      </c>
      <c r="G2123" s="66">
        <f>IF('##zz500##'!K2123="","",IF('##zz500##'!K2123="no",G2122*(1+E2123),IF('##zz500##'!T2123&lt;&gt;0,G2122*(1+'##zz500##'!T2123),G2122*(1+'##zz500##'!P2123))))</f>
        <v>299.61634116483282</v>
      </c>
      <c r="H2123" s="6">
        <f t="shared" si="92"/>
        <v>3.2829351128696782E-2</v>
      </c>
      <c r="I2123" s="17">
        <f>G2123/MAX(G$240:G2123)-1</f>
        <v>-3.0340867342321776E-2</v>
      </c>
      <c r="N2123" s="20"/>
      <c r="O2123" s="20"/>
      <c r="S2123" s="192"/>
      <c r="T2123" s="34"/>
      <c r="U2123" s="34"/>
      <c r="Y2123" s="39"/>
      <c r="Z2123" s="39"/>
      <c r="AA2123" s="17"/>
      <c r="AC2123" s="142"/>
      <c r="AE2123" s="17"/>
      <c r="AG2123" s="66"/>
      <c r="AI2123" s="17"/>
      <c r="AK2123" s="18"/>
      <c r="AM2123" s="23"/>
      <c r="AN2123" s="23"/>
      <c r="AO2123" s="23"/>
    </row>
    <row r="2124" spans="1:41" x14ac:dyDescent="0.25">
      <c r="A2124" s="180">
        <f>IF('##zz500##'!B2124&lt;&gt;"",'##zz500##'!B2124,"")</f>
        <v>42289</v>
      </c>
      <c r="B2124" s="192">
        <v>228376.47</v>
      </c>
      <c r="C2124" s="146">
        <f t="shared" si="93"/>
        <v>4.4239961437786635E-2</v>
      </c>
      <c r="D2124" s="143">
        <f>IF('##zz500##'!K2124="","",IF('##zz500##'!K2124="yes",D2123,IF('##zz500##'!T2124&lt;&gt;0,D2123*(1+'##zz500##'!T2124),D2123*(1+C2124))))</f>
        <v>49.395560296438298</v>
      </c>
      <c r="E2124" s="6">
        <f t="shared" si="91"/>
        <v>4.4239961437786635E-2</v>
      </c>
      <c r="F2124" s="17">
        <f>D2124/MAX(D$240:D2124)-1</f>
        <v>0</v>
      </c>
      <c r="G2124" s="66">
        <f>IF('##zz500##'!K2124="","",IF('##zz500##'!K2124="no",G2123*(1+E2124),IF('##zz500##'!T2124&lt;&gt;0,G2123*(1+'##zz500##'!T2124),G2123*(1+'##zz500##'!P2124))))</f>
        <v>312.87135654409576</v>
      </c>
      <c r="H2124" s="6">
        <f t="shared" si="92"/>
        <v>4.4239961437786635E-2</v>
      </c>
      <c r="I2124" s="17">
        <f>G2124/MAX(G$240:G2124)-1</f>
        <v>0</v>
      </c>
      <c r="N2124" s="20"/>
      <c r="O2124" s="20"/>
      <c r="S2124" s="192"/>
      <c r="T2124" s="34"/>
      <c r="U2124" s="34"/>
      <c r="Y2124" s="39"/>
      <c r="Z2124" s="39"/>
      <c r="AA2124" s="17"/>
      <c r="AC2124" s="142"/>
      <c r="AE2124" s="17"/>
      <c r="AG2124" s="66"/>
      <c r="AI2124" s="17"/>
      <c r="AK2124" s="18"/>
      <c r="AM2124" s="23"/>
      <c r="AN2124" s="23"/>
      <c r="AO2124" s="23"/>
    </row>
    <row r="2125" spans="1:41" x14ac:dyDescent="0.25">
      <c r="A2125" s="180">
        <f>IF('##zz500##'!B2125&lt;&gt;"",'##zz500##'!B2125,"")</f>
        <v>42290</v>
      </c>
      <c r="B2125" s="192">
        <v>232323.49</v>
      </c>
      <c r="C2125" s="146">
        <f t="shared" si="93"/>
        <v>1.7282953887499897E-2</v>
      </c>
      <c r="D2125" s="143">
        <f>IF('##zz500##'!K2125="","",IF('##zz500##'!K2125="yes",D2124,IF('##zz500##'!T2125&lt;&gt;0,D2124*(1+'##zz500##'!T2125),D2124*(1+C2125))))</f>
        <v>50.249261487288862</v>
      </c>
      <c r="E2125" s="6">
        <f t="shared" si="91"/>
        <v>1.7282953887499897E-2</v>
      </c>
      <c r="F2125" s="17">
        <f>D2125/MAX(D$240:D2125)-1</f>
        <v>0</v>
      </c>
      <c r="G2125" s="66">
        <f>IF('##zz500##'!K2125="","",IF('##zz500##'!K2125="no",G2124*(1+E2125),IF('##zz500##'!T2125&lt;&gt;0,G2124*(1+'##zz500##'!T2125),G2124*(1+'##zz500##'!P2125))))</f>
        <v>318.2786977719669</v>
      </c>
      <c r="H2125" s="6">
        <f t="shared" si="92"/>
        <v>1.7282953887499897E-2</v>
      </c>
      <c r="I2125" s="17">
        <f>G2125/MAX(G$240:G2125)-1</f>
        <v>0</v>
      </c>
      <c r="N2125" s="20"/>
      <c r="O2125" s="20"/>
      <c r="S2125" s="192"/>
      <c r="T2125" s="34"/>
      <c r="U2125" s="34"/>
      <c r="Y2125" s="39"/>
      <c r="Z2125" s="39"/>
      <c r="AA2125" s="17"/>
      <c r="AC2125" s="142"/>
      <c r="AE2125" s="17"/>
      <c r="AG2125" s="66"/>
      <c r="AI2125" s="17"/>
      <c r="AK2125" s="18"/>
      <c r="AM2125" s="23"/>
      <c r="AN2125" s="23"/>
      <c r="AO2125" s="23"/>
    </row>
    <row r="2126" spans="1:41" x14ac:dyDescent="0.25">
      <c r="A2126" s="180">
        <f>IF('##zz500##'!B2126&lt;&gt;"",'##zz500##'!B2126,"")</f>
        <v>42291</v>
      </c>
      <c r="B2126" s="192">
        <v>228898.91</v>
      </c>
      <c r="C2126" s="146">
        <f t="shared" si="93"/>
        <v>-1.4740567129049142E-2</v>
      </c>
      <c r="D2126" s="143">
        <f>IF('##zz500##'!K2126="","",IF('##zz500##'!K2126="yes",D2125,IF('##zz500##'!T2126&lt;&gt;0,D2125*(1+'##zz500##'!T2126),D2125*(1+C2126))))</f>
        <v>50.249261487288862</v>
      </c>
      <c r="E2126" s="6">
        <f t="shared" si="91"/>
        <v>0</v>
      </c>
      <c r="F2126" s="17">
        <f>D2126/MAX(D$240:D2126)-1</f>
        <v>0</v>
      </c>
      <c r="G2126" s="66">
        <f>IF('##zz500##'!K2126="","",IF('##zz500##'!K2126="no",G2125*(1+E2126),IF('##zz500##'!T2126&lt;&gt;0,G2125*(1+'##zz500##'!T2126),G2125*(1+'##zz500##'!P2126))))</f>
        <v>320.34389758707073</v>
      </c>
      <c r="H2126" s="6">
        <f t="shared" si="92"/>
        <v>6.4886523338216762E-3</v>
      </c>
      <c r="I2126" s="17">
        <f>G2126/MAX(G$240:G2126)-1</f>
        <v>0</v>
      </c>
      <c r="N2126" s="20"/>
      <c r="O2126" s="20"/>
      <c r="S2126" s="192"/>
      <c r="T2126" s="34"/>
      <c r="U2126" s="34"/>
      <c r="Y2126" s="39"/>
      <c r="Z2126" s="39"/>
      <c r="AA2126" s="17"/>
      <c r="AC2126" s="142"/>
      <c r="AE2126" s="17"/>
      <c r="AG2126" s="66"/>
      <c r="AI2126" s="17"/>
      <c r="AK2126" s="18"/>
      <c r="AM2126" s="23"/>
      <c r="AN2126" s="23"/>
      <c r="AO2126" s="23"/>
    </row>
    <row r="2127" spans="1:41" x14ac:dyDescent="0.25">
      <c r="A2127" s="180">
        <f>IF('##zz500##'!B2127&lt;&gt;"",'##zz500##'!B2127,"")</f>
        <v>42292</v>
      </c>
      <c r="B2127" s="192">
        <v>238136.76</v>
      </c>
      <c r="C2127" s="146">
        <f t="shared" si="93"/>
        <v>4.035777190900558E-2</v>
      </c>
      <c r="D2127" s="143">
        <f>IF('##zz500##'!K2127="","",IF('##zz500##'!K2127="yes",D2126,IF('##zz500##'!T2127&lt;&gt;0,D2126*(1+'##zz500##'!T2127),D2126*(1+C2127))))</f>
        <v>52.277209720988843</v>
      </c>
      <c r="E2127" s="6">
        <f t="shared" si="91"/>
        <v>4.035777190900558E-2</v>
      </c>
      <c r="F2127" s="17">
        <f>D2127/MAX(D$240:D2127)-1</f>
        <v>0</v>
      </c>
      <c r="G2127" s="66">
        <f>IF('##zz500##'!K2127="","",IF('##zz500##'!K2127="no",G2126*(1+E2127),IF('##zz500##'!T2127&lt;&gt;0,G2126*(1+'##zz500##'!T2127),G2126*(1+'##zz500##'!P2127))))</f>
        <v>333.27226353833157</v>
      </c>
      <c r="H2127" s="6">
        <f t="shared" si="92"/>
        <v>4.035777190900558E-2</v>
      </c>
      <c r="I2127" s="17">
        <f>G2127/MAX(G$240:G2127)-1</f>
        <v>0</v>
      </c>
      <c r="N2127" s="20"/>
      <c r="O2127" s="20"/>
      <c r="S2127" s="192"/>
      <c r="T2127" s="34"/>
      <c r="U2127" s="34"/>
      <c r="Y2127" s="39"/>
      <c r="Z2127" s="39"/>
      <c r="AA2127" s="17"/>
      <c r="AC2127" s="142"/>
      <c r="AE2127" s="17"/>
      <c r="AG2127" s="66"/>
      <c r="AI2127" s="17"/>
      <c r="AK2127" s="18"/>
      <c r="AM2127" s="23"/>
      <c r="AN2127" s="23"/>
      <c r="AO2127" s="23"/>
    </row>
    <row r="2128" spans="1:41" x14ac:dyDescent="0.25">
      <c r="A2128" s="180">
        <f>IF('##zz500##'!B2128&lt;&gt;"",'##zz500##'!B2128,"")</f>
        <v>42293</v>
      </c>
      <c r="B2128" s="192">
        <v>244763.13</v>
      </c>
      <c r="C2128" s="146">
        <f t="shared" si="93"/>
        <v>2.7825901385405638E-2</v>
      </c>
      <c r="D2128" s="143">
        <f>IF('##zz500##'!K2128="","",IF('##zz500##'!K2128="yes",D2127,IF('##zz500##'!T2128&lt;&gt;0,D2127*(1+'##zz500##'!T2128),D2127*(1+C2128))))</f>
        <v>52.277209720988843</v>
      </c>
      <c r="E2128" s="6">
        <f t="shared" si="91"/>
        <v>0</v>
      </c>
      <c r="F2128" s="17">
        <f>D2128/MAX(D$240:D2128)-1</f>
        <v>0</v>
      </c>
      <c r="G2128" s="66">
        <f>IF('##zz500##'!K2128="","",IF('##zz500##'!K2128="no",G2127*(1+E2128),IF('##zz500##'!T2128&lt;&gt;0,G2127*(1+'##zz500##'!T2128),G2127*(1+'##zz500##'!P2128))))</f>
        <v>332.07426983779982</v>
      </c>
      <c r="H2128" s="6">
        <f t="shared" si="92"/>
        <v>-3.5946396733190777E-3</v>
      </c>
      <c r="I2128" s="17">
        <f>G2128/MAX(G$240:G2128)-1</f>
        <v>-3.5946396733190777E-3</v>
      </c>
      <c r="N2128" s="20"/>
      <c r="O2128" s="20"/>
      <c r="S2128" s="192"/>
      <c r="T2128" s="34"/>
      <c r="U2128" s="34"/>
      <c r="Y2128" s="39"/>
      <c r="Z2128" s="39"/>
      <c r="AA2128" s="17"/>
      <c r="AC2128" s="142"/>
      <c r="AE2128" s="17"/>
      <c r="AF2128" s="14"/>
      <c r="AG2128" s="66"/>
      <c r="AI2128" s="17"/>
      <c r="AJ2128" s="14"/>
      <c r="AK2128" s="18"/>
      <c r="AM2128" s="23"/>
      <c r="AN2128" s="23"/>
      <c r="AO2128" s="23"/>
    </row>
    <row r="2129" spans="1:41" x14ac:dyDescent="0.25">
      <c r="A2129" s="180">
        <f>IF('##zz500##'!B2129&lt;&gt;"",'##zz500##'!B2129,"")</f>
        <v>42296</v>
      </c>
      <c r="B2129" s="192">
        <v>242299.79</v>
      </c>
      <c r="C2129" s="146">
        <f t="shared" si="93"/>
        <v>-1.0064179192348144E-2</v>
      </c>
      <c r="D2129" s="143">
        <f>IF('##zz500##'!K2129="","",IF('##zz500##'!K2129="yes",D2128,IF('##zz500##'!T2129&lt;&gt;0,D2128*(1+'##zz500##'!T2129),D2128*(1+C2129))))</f>
        <v>52.277209720988843</v>
      </c>
      <c r="E2129" s="6">
        <f t="shared" si="91"/>
        <v>0</v>
      </c>
      <c r="F2129" s="17">
        <f>D2129/MAX(D$240:D2129)-1</f>
        <v>0</v>
      </c>
      <c r="G2129" s="66">
        <f>IF('##zz500##'!K2129="","",IF('##zz500##'!K2129="no",G2128*(1+E2129),IF('##zz500##'!T2129&lt;&gt;0,G2128*(1+'##zz500##'!T2129),G2128*(1+'##zz500##'!P2129))))</f>
        <v>336.67892854332467</v>
      </c>
      <c r="H2129" s="6">
        <f t="shared" si="92"/>
        <v>1.3866351969316959E-2</v>
      </c>
      <c r="I2129" s="17">
        <f>G2129/MAX(G$240:G2129)-1</f>
        <v>0</v>
      </c>
      <c r="N2129" s="20"/>
      <c r="O2129" s="20"/>
      <c r="S2129" s="192"/>
      <c r="T2129" s="34"/>
      <c r="U2129" s="34"/>
      <c r="Y2129" s="39"/>
      <c r="Z2129" s="39"/>
      <c r="AA2129" s="17"/>
      <c r="AC2129" s="142"/>
      <c r="AE2129" s="17"/>
      <c r="AG2129" s="66"/>
      <c r="AI2129" s="17"/>
      <c r="AK2129" s="18"/>
      <c r="AM2129" s="23"/>
      <c r="AN2129" s="23"/>
      <c r="AO2129" s="23"/>
    </row>
    <row r="2130" spans="1:41" x14ac:dyDescent="0.25">
      <c r="A2130" s="180">
        <f>IF('##zz500##'!B2130&lt;&gt;"",'##zz500##'!B2130,"")</f>
        <v>42297</v>
      </c>
      <c r="B2130" s="192">
        <v>251564.62</v>
      </c>
      <c r="C2130" s="146">
        <f t="shared" si="93"/>
        <v>3.8237053362695894E-2</v>
      </c>
      <c r="D2130" s="143">
        <f>IF('##zz500##'!K2130="","",IF('##zz500##'!K2130="yes",D2129,IF('##zz500##'!T2130&lt;&gt;0,D2129*(1+'##zz500##'!T2130),D2129*(1+C2130))))</f>
        <v>52.277209720988843</v>
      </c>
      <c r="E2130" s="6">
        <f t="shared" si="91"/>
        <v>0</v>
      </c>
      <c r="F2130" s="17">
        <f>D2130/MAX(D$240:D2130)-1</f>
        <v>0</v>
      </c>
      <c r="G2130" s="66">
        <f>IF('##zz500##'!K2130="","",IF('##zz500##'!K2130="no",G2129*(1+E2130),IF('##zz500##'!T2130&lt;&gt;0,G2129*(1+'##zz500##'!T2130),G2129*(1+'##zz500##'!P2130))))</f>
        <v>328.36897742744605</v>
      </c>
      <c r="H2130" s="6">
        <f t="shared" si="92"/>
        <v>-2.4682124158563967E-2</v>
      </c>
      <c r="I2130" s="17">
        <f>G2130/MAX(G$240:G2130)-1</f>
        <v>-2.4682124158563967E-2</v>
      </c>
      <c r="N2130" s="20"/>
      <c r="O2130" s="20"/>
      <c r="S2130" s="192"/>
      <c r="T2130" s="34"/>
      <c r="U2130" s="34"/>
      <c r="Y2130" s="39"/>
      <c r="Z2130" s="39"/>
      <c r="AA2130" s="17"/>
      <c r="AC2130" s="142"/>
      <c r="AE2130" s="17"/>
      <c r="AG2130" s="66"/>
      <c r="AI2130" s="17"/>
      <c r="AK2130" s="18"/>
      <c r="AM2130" s="23"/>
      <c r="AN2130" s="23"/>
      <c r="AO2130" s="23"/>
    </row>
    <row r="2131" spans="1:41" x14ac:dyDescent="0.25">
      <c r="A2131" s="180">
        <f>IF('##zz500##'!B2131&lt;&gt;"",'##zz500##'!B2131,"")</f>
        <v>42298</v>
      </c>
      <c r="B2131" s="192">
        <v>233828.43</v>
      </c>
      <c r="C2131" s="146">
        <f t="shared" si="93"/>
        <v>-7.0503515160438734E-2</v>
      </c>
      <c r="D2131" s="143">
        <f>IF('##zz500##'!K2131="","",IF('##zz500##'!K2131="yes",D2130,IF('##zz500##'!T2131&lt;&gt;0,D2130*(1+'##zz500##'!T2131),D2130*(1+C2131))))</f>
        <v>52.277209720988843</v>
      </c>
      <c r="E2131" s="6">
        <f t="shared" si="91"/>
        <v>0</v>
      </c>
      <c r="F2131" s="17">
        <f>D2131/MAX(D$240:D2131)-1</f>
        <v>0</v>
      </c>
      <c r="G2131" s="66">
        <f>IF('##zz500##'!K2131="","",IF('##zz500##'!K2131="no",G2130*(1+E2131),IF('##zz500##'!T2131&lt;&gt;0,G2130*(1+'##zz500##'!T2131),G2130*(1+'##zz500##'!P2131))))</f>
        <v>346.16322040862389</v>
      </c>
      <c r="H2131" s="6">
        <f t="shared" si="92"/>
        <v>5.4189781021897865E-2</v>
      </c>
      <c r="I2131" s="17">
        <f>G2131/MAX(G$240:G2131)-1</f>
        <v>0</v>
      </c>
      <c r="N2131" s="20"/>
      <c r="O2131" s="20"/>
      <c r="S2131" s="192"/>
      <c r="T2131" s="34"/>
      <c r="U2131" s="34"/>
      <c r="Y2131" s="39"/>
      <c r="Z2131" s="39"/>
      <c r="AA2131" s="17"/>
      <c r="AC2131" s="142"/>
      <c r="AE2131" s="17"/>
      <c r="AG2131" s="66"/>
      <c r="AI2131" s="17"/>
      <c r="AK2131" s="18"/>
      <c r="AM2131" s="23"/>
      <c r="AN2131" s="23"/>
      <c r="AO2131" s="23"/>
    </row>
    <row r="2132" spans="1:41" x14ac:dyDescent="0.25">
      <c r="A2132" s="180">
        <f>IF('##zz500##'!B2132&lt;&gt;"",'##zz500##'!B2132,"")</f>
        <v>42299</v>
      </c>
      <c r="B2132" s="192">
        <v>246070.38</v>
      </c>
      <c r="C2132" s="146">
        <f t="shared" si="93"/>
        <v>5.2354412164508979E-2</v>
      </c>
      <c r="D2132" s="143">
        <f>IF('##zz500##'!K2132="","",IF('##zz500##'!K2132="yes",D2131,IF('##zz500##'!T2132&lt;&gt;0,D2131*(1+'##zz500##'!T2132),D2131*(1+C2132))))</f>
        <v>55.014152305531965</v>
      </c>
      <c r="E2132" s="6">
        <f t="shared" si="91"/>
        <v>5.2354412164508979E-2</v>
      </c>
      <c r="F2132" s="17">
        <f>D2132/MAX(D$240:D2132)-1</f>
        <v>0</v>
      </c>
      <c r="G2132" s="66">
        <f>IF('##zz500##'!K2132="","",IF('##zz500##'!K2132="no",G2131*(1+E2132),IF('##zz500##'!T2132&lt;&gt;0,G2131*(1+'##zz500##'!T2132),G2131*(1+'##zz500##'!P2132))))</f>
        <v>364.28639232609072</v>
      </c>
      <c r="H2132" s="6">
        <f t="shared" si="92"/>
        <v>5.2354412164508979E-2</v>
      </c>
      <c r="I2132" s="17">
        <f>G2132/MAX(G$240:G2132)-1</f>
        <v>0</v>
      </c>
      <c r="N2132" s="20"/>
      <c r="O2132" s="20"/>
      <c r="S2132" s="192"/>
      <c r="T2132" s="34"/>
      <c r="U2132" s="34"/>
      <c r="Y2132" s="39"/>
      <c r="Z2132" s="39"/>
      <c r="AA2132" s="17"/>
      <c r="AC2132" s="142"/>
      <c r="AE2132" s="17"/>
      <c r="AG2132" s="66"/>
      <c r="AI2132" s="17"/>
      <c r="AK2132" s="18"/>
      <c r="AM2132" s="23"/>
      <c r="AN2132" s="23"/>
      <c r="AO2132" s="23"/>
    </row>
    <row r="2133" spans="1:41" x14ac:dyDescent="0.25">
      <c r="A2133" s="180">
        <f>IF('##zz500##'!B2133&lt;&gt;"",'##zz500##'!B2133,"")</f>
        <v>42300</v>
      </c>
      <c r="B2133" s="192">
        <v>256298.88</v>
      </c>
      <c r="C2133" s="146">
        <f t="shared" si="93"/>
        <v>4.1567375967802356E-2</v>
      </c>
      <c r="D2133" s="143">
        <f>IF('##zz500##'!K2133="","",IF('##zz500##'!K2133="yes",D2132,IF('##zz500##'!T2133&lt;&gt;0,D2132*(1+'##zz500##'!T2133),D2132*(1+C2133))))</f>
        <v>57.300946257965954</v>
      </c>
      <c r="E2133" s="6">
        <f t="shared" si="91"/>
        <v>4.1567375967802356E-2</v>
      </c>
      <c r="F2133" s="17">
        <f>D2133/MAX(D$240:D2133)-1</f>
        <v>0</v>
      </c>
      <c r="G2133" s="66">
        <f>IF('##zz500##'!K2133="","",IF('##zz500##'!K2133="no",G2132*(1+E2133),IF('##zz500##'!T2133&lt;&gt;0,G2132*(1+'##zz500##'!T2133),G2132*(1+'##zz500##'!P2133))))</f>
        <v>379.42882175586368</v>
      </c>
      <c r="H2133" s="6">
        <f t="shared" si="92"/>
        <v>4.1567375967802356E-2</v>
      </c>
      <c r="I2133" s="17">
        <f>G2133/MAX(G$240:G2133)-1</f>
        <v>0</v>
      </c>
      <c r="N2133" s="20"/>
      <c r="O2133" s="20"/>
      <c r="S2133" s="192"/>
      <c r="T2133" s="34"/>
      <c r="U2133" s="34"/>
      <c r="Y2133" s="39"/>
      <c r="Z2133" s="39"/>
      <c r="AA2133" s="17"/>
      <c r="AC2133" s="142"/>
      <c r="AE2133" s="17"/>
      <c r="AG2133" s="66"/>
      <c r="AI2133" s="17"/>
      <c r="AK2133" s="18"/>
      <c r="AM2133" s="23"/>
      <c r="AN2133" s="23"/>
      <c r="AO2133" s="23"/>
    </row>
    <row r="2134" spans="1:41" x14ac:dyDescent="0.25">
      <c r="A2134" s="180">
        <f>IF('##zz500##'!B2134&lt;&gt;"",'##zz500##'!B2134,"")</f>
        <v>42303</v>
      </c>
      <c r="B2134" s="192">
        <v>261696.3</v>
      </c>
      <c r="C2134" s="146">
        <f t="shared" si="93"/>
        <v>2.1059085392803878E-2</v>
      </c>
      <c r="D2134" s="143">
        <f>IF('##zz500##'!K2134="","",IF('##zz500##'!K2134="yes",D2133,IF('##zz500##'!T2134&lt;&gt;0,D2133*(1+'##zz500##'!T2134),D2133*(1+C2134))))</f>
        <v>57.300946257965954</v>
      </c>
      <c r="E2134" s="6">
        <f t="shared" si="91"/>
        <v>0</v>
      </c>
      <c r="F2134" s="17">
        <f>D2134/MAX(D$240:D2134)-1</f>
        <v>0</v>
      </c>
      <c r="G2134" s="66">
        <f>IF('##zz500##'!K2134="","",IF('##zz500##'!K2134="no",G2133*(1+E2134),IF('##zz500##'!T2134&lt;&gt;0,G2133*(1+'##zz500##'!T2134),G2133*(1+'##zz500##'!P2134))))</f>
        <v>381.79063984148939</v>
      </c>
      <c r="H2134" s="6">
        <f t="shared" si="92"/>
        <v>6.2246670526926451E-3</v>
      </c>
      <c r="I2134" s="17">
        <f>G2134/MAX(G$240:G2134)-1</f>
        <v>0</v>
      </c>
      <c r="N2134" s="20"/>
      <c r="O2134" s="20"/>
      <c r="S2134" s="192"/>
      <c r="T2134" s="34"/>
      <c r="U2134" s="34"/>
      <c r="Y2134" s="39"/>
      <c r="Z2134" s="39"/>
      <c r="AA2134" s="17"/>
      <c r="AC2134" s="142"/>
      <c r="AE2134" s="17"/>
      <c r="AG2134" s="66"/>
      <c r="AI2134" s="17"/>
      <c r="AK2134" s="18"/>
      <c r="AM2134" s="23"/>
      <c r="AN2134" s="23"/>
      <c r="AO2134" s="23"/>
    </row>
    <row r="2135" spans="1:41" x14ac:dyDescent="0.25">
      <c r="A2135" s="180">
        <f>IF('##zz500##'!B2135&lt;&gt;"",'##zz500##'!B2135,"")</f>
        <v>42304</v>
      </c>
      <c r="B2135" s="192">
        <v>266147.15999999997</v>
      </c>
      <c r="C2135" s="146">
        <f t="shared" si="93"/>
        <v>1.7007729952620565E-2</v>
      </c>
      <c r="D2135" s="143">
        <f>IF('##zz500##'!K2135="","",IF('##zz500##'!K2135="yes",D2134,IF('##zz500##'!T2135&lt;&gt;0,D2134*(1+'##zz500##'!T2135),D2134*(1+C2135))))</f>
        <v>57.300946257965954</v>
      </c>
      <c r="E2135" s="6">
        <f t="shared" si="91"/>
        <v>0</v>
      </c>
      <c r="F2135" s="17">
        <f>D2135/MAX(D$240:D2135)-1</f>
        <v>0</v>
      </c>
      <c r="G2135" s="66">
        <f>IF('##zz500##'!K2135="","",IF('##zz500##'!K2135="no",G2134*(1+E2135),IF('##zz500##'!T2135&lt;&gt;0,G2134*(1+'##zz500##'!T2135),G2134*(1+'##zz500##'!P2135))))</f>
        <v>379.65505927777303</v>
      </c>
      <c r="H2135" s="6">
        <f t="shared" si="92"/>
        <v>-5.5935906773487698E-3</v>
      </c>
      <c r="I2135" s="17">
        <f>G2135/MAX(G$240:G2135)-1</f>
        <v>-5.5935906773487698E-3</v>
      </c>
      <c r="N2135" s="20"/>
      <c r="O2135" s="20"/>
      <c r="S2135" s="192"/>
      <c r="T2135" s="34"/>
      <c r="U2135" s="34"/>
      <c r="Y2135" s="39"/>
      <c r="Z2135" s="39"/>
      <c r="AA2135" s="17"/>
      <c r="AC2135" s="142"/>
      <c r="AE2135" s="17"/>
      <c r="AG2135" s="66"/>
      <c r="AI2135" s="17"/>
      <c r="AK2135" s="18"/>
      <c r="AM2135" s="23"/>
      <c r="AN2135" s="23"/>
      <c r="AO2135" s="23"/>
    </row>
    <row r="2136" spans="1:41" x14ac:dyDescent="0.25">
      <c r="A2136" s="180">
        <f>IF('##zz500##'!B2136&lt;&gt;"",'##zz500##'!B2136,"")</f>
        <v>42305</v>
      </c>
      <c r="B2136" s="192">
        <v>261127.88</v>
      </c>
      <c r="C2136" s="146">
        <f t="shared" si="93"/>
        <v>-1.8859040239242009E-2</v>
      </c>
      <c r="D2136" s="143">
        <f>IF('##zz500##'!K2136="","",IF('##zz500##'!K2136="yes",D2135,IF('##zz500##'!T2136&lt;&gt;0,D2135*(1+'##zz500##'!T2136),D2135*(1+C2136))))</f>
        <v>57.300946257965954</v>
      </c>
      <c r="E2136" s="6">
        <f t="shared" si="91"/>
        <v>0</v>
      </c>
      <c r="F2136" s="17">
        <f>D2136/MAX(D$240:D2136)-1</f>
        <v>0</v>
      </c>
      <c r="G2136" s="66">
        <f>IF('##zz500##'!K2136="","",IF('##zz500##'!K2136="no",G2135*(1+E2136),IF('##zz500##'!T2136&lt;&gt;0,G2135*(1+'##zz500##'!T2136),G2135*(1+'##zz500##'!P2136))))</f>
        <v>391.75404137950693</v>
      </c>
      <c r="H2136" s="6">
        <f t="shared" si="92"/>
        <v>3.1868354723759262E-2</v>
      </c>
      <c r="I2136" s="17">
        <f>G2136/MAX(G$240:G2136)-1</f>
        <v>0</v>
      </c>
      <c r="N2136" s="20"/>
      <c r="O2136" s="20"/>
      <c r="S2136" s="192"/>
      <c r="T2136" s="34"/>
      <c r="U2136" s="34"/>
      <c r="Y2136" s="39"/>
      <c r="Z2136" s="39"/>
      <c r="AA2136" s="17"/>
      <c r="AC2136" s="142"/>
      <c r="AE2136" s="17"/>
      <c r="AG2136" s="66"/>
      <c r="AI2136" s="17"/>
      <c r="AK2136" s="18"/>
      <c r="AM2136" s="23"/>
      <c r="AN2136" s="23"/>
      <c r="AO2136" s="23"/>
    </row>
    <row r="2137" spans="1:41" x14ac:dyDescent="0.25">
      <c r="A2137" s="180">
        <f>IF('##zz500##'!B2137&lt;&gt;"",'##zz500##'!B2137,"")</f>
        <v>42306</v>
      </c>
      <c r="B2137" s="192">
        <v>269800.73</v>
      </c>
      <c r="C2137" s="146">
        <f t="shared" si="93"/>
        <v>3.3213037229115283E-2</v>
      </c>
      <c r="D2137" s="143">
        <f>IF('##zz500##'!K2137="","",IF('##zz500##'!K2137="yes",D2136,IF('##zz500##'!T2137&lt;&gt;0,D2136*(1+'##zz500##'!T2137),D2136*(1+C2137))))</f>
        <v>59.204084719295309</v>
      </c>
      <c r="E2137" s="6">
        <f t="shared" si="91"/>
        <v>3.3213037229115283E-2</v>
      </c>
      <c r="F2137" s="17">
        <f>D2137/MAX(D$240:D2137)-1</f>
        <v>0</v>
      </c>
      <c r="G2137" s="66">
        <f>IF('##zz500##'!K2137="","",IF('##zz500##'!K2137="no",G2136*(1+E2137),IF('##zz500##'!T2137&lt;&gt;0,G2136*(1+'##zz500##'!T2137),G2136*(1+'##zz500##'!P2137))))</f>
        <v>404.76538294050084</v>
      </c>
      <c r="H2137" s="6">
        <f t="shared" si="92"/>
        <v>3.3213037229115283E-2</v>
      </c>
      <c r="I2137" s="17">
        <f>G2137/MAX(G$240:G2137)-1</f>
        <v>0</v>
      </c>
      <c r="N2137" s="20"/>
      <c r="O2137" s="20"/>
      <c r="S2137" s="192"/>
      <c r="T2137" s="34"/>
      <c r="U2137" s="34"/>
      <c r="Y2137" s="39"/>
      <c r="Z2137" s="39"/>
      <c r="AA2137" s="17"/>
      <c r="AC2137" s="142"/>
      <c r="AE2137" s="17"/>
      <c r="AG2137" s="66"/>
      <c r="AI2137" s="17"/>
      <c r="AK2137" s="18"/>
      <c r="AM2137" s="23"/>
      <c r="AN2137" s="23"/>
      <c r="AO2137" s="23"/>
    </row>
    <row r="2138" spans="1:41" x14ac:dyDescent="0.25">
      <c r="A2138" s="180">
        <f>IF('##zz500##'!B2138&lt;&gt;"",'##zz500##'!B2138,"")</f>
        <v>42307</v>
      </c>
      <c r="B2138" s="192">
        <v>270495.59000000003</v>
      </c>
      <c r="C2138" s="146">
        <f t="shared" si="93"/>
        <v>2.5754563377202722E-3</v>
      </c>
      <c r="D2138" s="143">
        <f>IF('##zz500##'!K2138="","",IF('##zz500##'!K2138="yes",D2137,IF('##zz500##'!T2138&lt;&gt;0,D2137*(1+'##zz500##'!T2138),D2137*(1+C2138))))</f>
        <v>59.356562254504546</v>
      </c>
      <c r="E2138" s="6">
        <f t="shared" si="91"/>
        <v>2.5754563377202722E-3</v>
      </c>
      <c r="F2138" s="17">
        <f>D2138/MAX(D$240:D2138)-1</f>
        <v>0</v>
      </c>
      <c r="G2138" s="66">
        <f>IF('##zz500##'!K2138="","",IF('##zz500##'!K2138="no",G2137*(1+E2138),IF('##zz500##'!T2138&lt;&gt;0,G2137*(1+'##zz500##'!T2138),G2137*(1+'##zz500##'!P2138))))</f>
        <v>405.80783851128473</v>
      </c>
      <c r="H2138" s="6">
        <f t="shared" si="92"/>
        <v>2.5754563377202722E-3</v>
      </c>
      <c r="I2138" s="17">
        <f>G2138/MAX(G$240:G2138)-1</f>
        <v>0</v>
      </c>
      <c r="N2138" s="20"/>
      <c r="O2138" s="20"/>
      <c r="S2138" s="192"/>
      <c r="T2138" s="34"/>
      <c r="U2138" s="34"/>
      <c r="Y2138" s="39"/>
      <c r="Z2138" s="39"/>
      <c r="AA2138" s="17"/>
      <c r="AC2138" s="142"/>
      <c r="AE2138" s="17"/>
      <c r="AG2138" s="66"/>
      <c r="AI2138" s="17"/>
      <c r="AK2138" s="18"/>
      <c r="AM2138" s="23"/>
      <c r="AN2138" s="23"/>
      <c r="AO2138" s="23"/>
    </row>
    <row r="2139" spans="1:41" x14ac:dyDescent="0.25">
      <c r="A2139" s="180">
        <f>IF('##zz500##'!B2139&lt;&gt;"",'##zz500##'!B2139,"")</f>
        <v>42310</v>
      </c>
      <c r="B2139" s="192">
        <v>266153.94</v>
      </c>
      <c r="C2139" s="146">
        <f t="shared" si="93"/>
        <v>-1.6050723784443277E-2</v>
      </c>
      <c r="D2139" s="143">
        <f>IF('##zz500##'!K2139="","",IF('##zz500##'!K2139="yes",D2138,IF('##zz500##'!T2139&lt;&gt;0,D2138*(1+'##zz500##'!T2139),D2138*(1+C2139))))</f>
        <v>58.398995882002019</v>
      </c>
      <c r="E2139" s="6">
        <f t="shared" si="91"/>
        <v>-1.6132443257019236E-2</v>
      </c>
      <c r="F2139" s="17">
        <f>D2139/MAX(D$240:D2139)-1</f>
        <v>-1.6132443257019236E-2</v>
      </c>
      <c r="G2139" s="66">
        <f>IF('##zz500##'!K2139="","",IF('##zz500##'!K2139="no",G2138*(1+E2139),IF('##zz500##'!T2139&lt;&gt;0,G2138*(1+'##zz500##'!T2139),G2138*(1+'##zz500##'!P2139))))</f>
        <v>399.26116658324781</v>
      </c>
      <c r="H2139" s="6">
        <f t="shared" si="92"/>
        <v>-1.6132443257019236E-2</v>
      </c>
      <c r="I2139" s="17">
        <f>G2139/MAX(G$240:G2139)-1</f>
        <v>-1.6132443257019236E-2</v>
      </c>
      <c r="N2139" s="20"/>
      <c r="O2139" s="20"/>
      <c r="S2139" s="192"/>
      <c r="T2139" s="34"/>
      <c r="U2139" s="34"/>
      <c r="Y2139" s="39"/>
      <c r="Z2139" s="39"/>
      <c r="AA2139" s="17"/>
      <c r="AC2139" s="142"/>
      <c r="AE2139" s="17"/>
      <c r="AG2139" s="66"/>
      <c r="AI2139" s="17"/>
      <c r="AK2139" s="18"/>
      <c r="AM2139" s="23"/>
      <c r="AN2139" s="23"/>
      <c r="AO2139" s="23"/>
    </row>
    <row r="2140" spans="1:41" x14ac:dyDescent="0.25">
      <c r="A2140" s="180">
        <f>IF('##zz500##'!B2140&lt;&gt;"",'##zz500##'!B2140,"")</f>
        <v>42311</v>
      </c>
      <c r="B2140" s="192">
        <v>266725.18</v>
      </c>
      <c r="C2140" s="146">
        <f t="shared" si="93"/>
        <v>2.1462766998676663E-3</v>
      </c>
      <c r="D2140" s="143">
        <f>IF('##zz500##'!K2140="","",IF('##zz500##'!K2140="yes",D2139,IF('##zz500##'!T2140&lt;&gt;0,D2139*(1+'##zz500##'!T2140),D2139*(1+C2140))))</f>
        <v>58.398995882002019</v>
      </c>
      <c r="E2140" s="6">
        <f t="shared" si="91"/>
        <v>0</v>
      </c>
      <c r="F2140" s="17">
        <f>D2140/MAX(D$240:D2140)-1</f>
        <v>-1.6132443257019236E-2</v>
      </c>
      <c r="G2140" s="66">
        <f>IF('##zz500##'!K2140="","",IF('##zz500##'!K2140="no",G2139*(1+E2140),IF('##zz500##'!T2140&lt;&gt;0,G2139*(1+'##zz500##'!T2140),G2139*(1+'##zz500##'!P2140))))</f>
        <v>400.01552879218332</v>
      </c>
      <c r="H2140" s="6">
        <f t="shared" si="92"/>
        <v>1.8893953934742136E-3</v>
      </c>
      <c r="I2140" s="17">
        <f>G2140/MAX(G$240:G2140)-1</f>
        <v>-1.4273528427520388E-2</v>
      </c>
      <c r="N2140" s="20"/>
      <c r="O2140" s="20"/>
      <c r="S2140" s="192"/>
      <c r="T2140" s="34"/>
      <c r="U2140" s="34"/>
      <c r="Y2140" s="39"/>
      <c r="Z2140" s="39"/>
      <c r="AA2140" s="17"/>
      <c r="AC2140" s="142"/>
      <c r="AE2140" s="17"/>
      <c r="AG2140" s="66"/>
      <c r="AI2140" s="17"/>
      <c r="AK2140" s="18"/>
      <c r="AM2140" s="23"/>
      <c r="AN2140" s="23"/>
      <c r="AO2140" s="23"/>
    </row>
    <row r="2141" spans="1:41" x14ac:dyDescent="0.25">
      <c r="A2141" s="180">
        <f>IF('##zz500##'!B2141&lt;&gt;"",'##zz500##'!B2141,"")</f>
        <v>42312</v>
      </c>
      <c r="B2141" s="192">
        <v>281885.89</v>
      </c>
      <c r="C2141" s="146">
        <f t="shared" si="93"/>
        <v>5.6840190341234553E-2</v>
      </c>
      <c r="D2141" s="143">
        <f>IF('##zz500##'!K2141="","",IF('##zz500##'!K2141="yes",D2140,IF('##zz500##'!T2141&lt;&gt;0,D2140*(1+'##zz500##'!T2141),D2140*(1+C2141))))</f>
        <v>58.398995882002019</v>
      </c>
      <c r="E2141" s="6">
        <f t="shared" si="91"/>
        <v>0</v>
      </c>
      <c r="F2141" s="17">
        <f>D2141/MAX(D$240:D2141)-1</f>
        <v>-1.6132443257019236E-2</v>
      </c>
      <c r="G2141" s="66">
        <f>IF('##zz500##'!K2141="","",IF('##zz500##'!K2141="no",G2140*(1+E2141),IF('##zz500##'!T2141&lt;&gt;0,G2140*(1+'##zz500##'!T2141),G2140*(1+'##zz500##'!P2141))))</f>
        <v>392.04171035145663</v>
      </c>
      <c r="H2141" s="6">
        <f t="shared" si="92"/>
        <v>-1.9933772233300617E-2</v>
      </c>
      <c r="I2141" s="17">
        <f>G2141/MAX(G$240:G2141)-1</f>
        <v>-3.3922775396181271E-2</v>
      </c>
      <c r="N2141" s="20"/>
      <c r="O2141" s="20"/>
      <c r="S2141" s="192"/>
      <c r="T2141" s="34"/>
      <c r="U2141" s="34"/>
      <c r="Y2141" s="39"/>
      <c r="Z2141" s="39"/>
      <c r="AA2141" s="17"/>
      <c r="AC2141" s="142"/>
      <c r="AE2141" s="17"/>
      <c r="AG2141" s="66"/>
      <c r="AI2141" s="17"/>
      <c r="AK2141" s="18"/>
      <c r="AM2141" s="23"/>
      <c r="AN2141" s="23"/>
      <c r="AO2141" s="23"/>
    </row>
    <row r="2142" spans="1:41" x14ac:dyDescent="0.25">
      <c r="A2142" s="180">
        <f>IF('##zz500##'!B2142&lt;&gt;"",'##zz500##'!B2142,"")</f>
        <v>42313</v>
      </c>
      <c r="B2142" s="192">
        <v>282098.38</v>
      </c>
      <c r="C2142" s="146">
        <f t="shared" si="93"/>
        <v>7.5381566633225816E-4</v>
      </c>
      <c r="D2142" s="143">
        <f>IF('##zz500##'!K2142="","",IF('##zz500##'!K2142="yes",D2141,IF('##zz500##'!T2142&lt;&gt;0,D2141*(1+'##zz500##'!T2142),D2141*(1+C2142))))</f>
        <v>58.443017959995949</v>
      </c>
      <c r="E2142" s="6">
        <f t="shared" si="91"/>
        <v>7.5381566633225816E-4</v>
      </c>
      <c r="F2142" s="17">
        <f>D2142/MAX(D$240:D2142)-1</f>
        <v>-1.5390788479150319E-2</v>
      </c>
      <c r="G2142" s="66">
        <f>IF('##zz500##'!K2142="","",IF('##zz500##'!K2142="no",G2141*(1+E2142),IF('##zz500##'!T2142&lt;&gt;0,G2141*(1+'##zz500##'!T2142),G2141*(1+'##zz500##'!P2142))))</f>
        <v>392.33723753457525</v>
      </c>
      <c r="H2142" s="6">
        <f t="shared" si="92"/>
        <v>7.5381566633225816E-4</v>
      </c>
      <c r="I2142" s="17">
        <f>G2142/MAX(G$240:G2142)-1</f>
        <v>-3.3194531249388093E-2</v>
      </c>
      <c r="N2142" s="20"/>
      <c r="O2142" s="20"/>
      <c r="S2142" s="192"/>
      <c r="T2142" s="34"/>
      <c r="U2142" s="34"/>
      <c r="Y2142" s="39"/>
      <c r="Z2142" s="39"/>
      <c r="AA2142" s="17"/>
      <c r="AC2142" s="142"/>
      <c r="AE2142" s="17"/>
      <c r="AG2142" s="66"/>
      <c r="AI2142" s="17"/>
      <c r="AK2142" s="18"/>
      <c r="AM2142" s="23"/>
      <c r="AN2142" s="23"/>
      <c r="AO2142" s="23"/>
    </row>
    <row r="2143" spans="1:41" x14ac:dyDescent="0.25">
      <c r="A2143" s="180">
        <f>IF('##zz500##'!B2143&lt;&gt;"",'##zz500##'!B2143,"")</f>
        <v>42314</v>
      </c>
      <c r="B2143" s="192">
        <v>291255.26</v>
      </c>
      <c r="C2143" s="146">
        <f t="shared" si="93"/>
        <v>3.2459881549124825E-2</v>
      </c>
      <c r="D2143" s="143">
        <f>IF('##zz500##'!K2143="","",IF('##zz500##'!K2143="yes",D2142,IF('##zz500##'!T2143&lt;&gt;0,D2142*(1+'##zz500##'!T2143),D2142*(1+C2143))))</f>
        <v>60.340071400350794</v>
      </c>
      <c r="E2143" s="6">
        <f t="shared" si="91"/>
        <v>3.2459881549124825E-2</v>
      </c>
      <c r="F2143" s="17">
        <f>D2143/MAX(D$240:D2143)-1</f>
        <v>0</v>
      </c>
      <c r="G2143" s="66">
        <f>IF('##zz500##'!K2143="","",IF('##zz500##'!K2143="no",G2142*(1+E2143),IF('##zz500##'!T2143&lt;&gt;0,G2142*(1+'##zz500##'!T2143),G2142*(1+'##zz500##'!P2143))))</f>
        <v>405.07245779225843</v>
      </c>
      <c r="H2143" s="6">
        <f t="shared" si="92"/>
        <v>3.2459881549124825E-2</v>
      </c>
      <c r="I2143" s="17">
        <f>G2143/MAX(G$240:G2143)-1</f>
        <v>-1.8121402526970476E-3</v>
      </c>
      <c r="N2143" s="20"/>
      <c r="O2143" s="20"/>
      <c r="S2143" s="192"/>
      <c r="T2143" s="34"/>
      <c r="U2143" s="34"/>
      <c r="Y2143" s="39"/>
      <c r="Z2143" s="39"/>
      <c r="AA2143" s="17"/>
      <c r="AC2143" s="142"/>
      <c r="AE2143" s="17"/>
      <c r="AG2143" s="66"/>
      <c r="AI2143" s="17"/>
      <c r="AK2143" s="18"/>
      <c r="AM2143" s="23"/>
      <c r="AN2143" s="23"/>
      <c r="AO2143" s="23"/>
    </row>
    <row r="2144" spans="1:41" x14ac:dyDescent="0.25">
      <c r="A2144" s="180">
        <f>IF('##zz500##'!B2144&lt;&gt;"",'##zz500##'!B2144,"")</f>
        <v>42317</v>
      </c>
      <c r="B2144" s="192">
        <v>297186.76</v>
      </c>
      <c r="C2144" s="146">
        <f t="shared" si="93"/>
        <v>2.0365297437031638E-2</v>
      </c>
      <c r="D2144" s="143">
        <f>IF('##zz500##'!K2144="","",IF('##zz500##'!K2144="yes",D2143,IF('##zz500##'!T2144&lt;&gt;0,D2143*(1+'##zz500##'!T2144),D2143*(1+C2144))))</f>
        <v>61.568914901790663</v>
      </c>
      <c r="E2144" s="6">
        <f t="shared" si="91"/>
        <v>2.0365297437031638E-2</v>
      </c>
      <c r="F2144" s="17">
        <f>D2144/MAX(D$240:D2144)-1</f>
        <v>0</v>
      </c>
      <c r="G2144" s="66">
        <f>IF('##zz500##'!K2144="","",IF('##zz500##'!K2144="no",G2143*(1+E2144),IF('##zz500##'!T2144&lt;&gt;0,G2143*(1+'##zz500##'!T2144),G2143*(1+'##zz500##'!P2144))))</f>
        <v>413.32187887874721</v>
      </c>
      <c r="H2144" s="6">
        <f t="shared" si="92"/>
        <v>2.0365297437031638E-2</v>
      </c>
      <c r="I2144" s="17">
        <f>G2144/MAX(G$240:G2144)-1</f>
        <v>0</v>
      </c>
      <c r="N2144" s="20"/>
      <c r="O2144" s="20"/>
      <c r="S2144" s="192"/>
      <c r="T2144" s="34"/>
      <c r="U2144" s="34"/>
      <c r="Y2144" s="39"/>
      <c r="Z2144" s="39"/>
      <c r="AA2144" s="17"/>
      <c r="AC2144" s="142"/>
      <c r="AE2144" s="17"/>
      <c r="AG2144" s="66"/>
      <c r="AI2144" s="17"/>
      <c r="AK2144" s="18"/>
      <c r="AM2144" s="23"/>
      <c r="AN2144" s="23"/>
      <c r="AO2144" s="23"/>
    </row>
    <row r="2145" spans="1:41" x14ac:dyDescent="0.25">
      <c r="A2145" s="180">
        <f>IF('##zz500##'!B2145&lt;&gt;"",'##zz500##'!B2145,"")</f>
        <v>42318</v>
      </c>
      <c r="B2145" s="192">
        <v>304407.94</v>
      </c>
      <c r="C2145" s="146">
        <f t="shared" si="93"/>
        <v>2.4298457979756494E-2</v>
      </c>
      <c r="D2145" s="143">
        <f>IF('##zz500##'!K2145="","",IF('##zz500##'!K2145="yes",D2144,IF('##zz500##'!T2145&lt;&gt;0,D2144*(1+'##zz500##'!T2145),D2144*(1+C2145))))</f>
        <v>63.064944593391026</v>
      </c>
      <c r="E2145" s="6">
        <f t="shared" si="91"/>
        <v>2.4298457979756494E-2</v>
      </c>
      <c r="F2145" s="17">
        <f>D2145/MAX(D$240:D2145)-1</f>
        <v>0</v>
      </c>
      <c r="G2145" s="66">
        <f>IF('##zz500##'!K2145="","",IF('##zz500##'!K2145="no",G2144*(1+E2145),IF('##zz500##'!T2145&lt;&gt;0,G2144*(1+'##zz500##'!T2145),G2144*(1+'##zz500##'!P2145))))</f>
        <v>423.36496318479647</v>
      </c>
      <c r="H2145" s="6">
        <f t="shared" si="92"/>
        <v>2.4298457979756494E-2</v>
      </c>
      <c r="I2145" s="17">
        <f>G2145/MAX(G$240:G2145)-1</f>
        <v>0</v>
      </c>
      <c r="N2145" s="20"/>
      <c r="O2145" s="20"/>
      <c r="S2145" s="192"/>
      <c r="T2145" s="34"/>
      <c r="U2145" s="34"/>
      <c r="Y2145" s="39"/>
      <c r="Z2145" s="39"/>
      <c r="AA2145" s="17"/>
      <c r="AC2145" s="142"/>
      <c r="AE2145" s="17"/>
      <c r="AG2145" s="66"/>
      <c r="AI2145" s="17"/>
      <c r="AK2145" s="18"/>
      <c r="AM2145" s="23"/>
      <c r="AN2145" s="23"/>
      <c r="AO2145" s="23"/>
    </row>
    <row r="2146" spans="1:41" x14ac:dyDescent="0.25">
      <c r="A2146" s="180">
        <f>IF('##zz500##'!B2146&lt;&gt;"",'##zz500##'!B2146,"")</f>
        <v>42319</v>
      </c>
      <c r="B2146" s="192">
        <v>315943.71999999997</v>
      </c>
      <c r="C2146" s="146">
        <f t="shared" si="93"/>
        <v>3.7895792074280177E-2</v>
      </c>
      <c r="D2146" s="143">
        <f>IF('##zz500##'!K2146="","",IF('##zz500##'!K2146="yes",D2145,IF('##zz500##'!T2146&lt;&gt;0,D2145*(1+'##zz500##'!T2146),D2145*(1+C2146))))</f>
        <v>65.454840620878173</v>
      </c>
      <c r="E2146" s="6">
        <f t="shared" si="91"/>
        <v>3.7895792074280177E-2</v>
      </c>
      <c r="F2146" s="17">
        <f>D2146/MAX(D$240:D2146)-1</f>
        <v>0</v>
      </c>
      <c r="G2146" s="66">
        <f>IF('##zz500##'!K2146="","",IF('##zz500##'!K2146="no",G2145*(1+E2146),IF('##zz500##'!T2146&lt;&gt;0,G2145*(1+'##zz500##'!T2146),G2145*(1+'##zz500##'!P2146))))</f>
        <v>439.40871380118278</v>
      </c>
      <c r="H2146" s="6">
        <f t="shared" si="92"/>
        <v>3.7895792074280177E-2</v>
      </c>
      <c r="I2146" s="17">
        <f>G2146/MAX(G$240:G2146)-1</f>
        <v>0</v>
      </c>
      <c r="N2146" s="20"/>
      <c r="O2146" s="20"/>
      <c r="S2146" s="192"/>
      <c r="T2146" s="34"/>
      <c r="U2146" s="34"/>
      <c r="Y2146" s="39"/>
      <c r="Z2146" s="39"/>
      <c r="AA2146" s="17"/>
      <c r="AC2146" s="142"/>
      <c r="AE2146" s="17"/>
      <c r="AG2146" s="66"/>
      <c r="AI2146" s="17"/>
      <c r="AK2146" s="18"/>
      <c r="AM2146" s="23"/>
      <c r="AN2146" s="23"/>
      <c r="AO2146" s="23"/>
    </row>
    <row r="2147" spans="1:41" x14ac:dyDescent="0.25">
      <c r="A2147" s="180">
        <f>IF('##zz500##'!B2147&lt;&gt;"",'##zz500##'!B2147,"")</f>
        <v>42320</v>
      </c>
      <c r="B2147" s="192">
        <v>321175.84000000003</v>
      </c>
      <c r="C2147" s="146">
        <f t="shared" si="93"/>
        <v>1.6560291180973685E-2</v>
      </c>
      <c r="D2147" s="143">
        <f>IF('##zz500##'!K2147="","",IF('##zz500##'!K2147="yes",D2146,IF('##zz500##'!T2147&lt;&gt;0,D2146*(1+'##zz500##'!T2147),D2146*(1+C2147))))</f>
        <v>66.538791840764134</v>
      </c>
      <c r="E2147" s="6">
        <f t="shared" si="91"/>
        <v>1.6560291180973685E-2</v>
      </c>
      <c r="F2147" s="17">
        <f>D2147/MAX(D$240:D2147)-1</f>
        <v>0</v>
      </c>
      <c r="G2147" s="66">
        <f>IF('##zz500##'!K2147="","",IF('##zz500##'!K2147="no",G2146*(1+E2147),IF('##zz500##'!T2147&lt;&gt;0,G2146*(1+'##zz500##'!T2147),G2146*(1+'##zz500##'!P2147))))</f>
        <v>446.68545004918752</v>
      </c>
      <c r="H2147" s="6">
        <f t="shared" si="92"/>
        <v>1.6560291180973685E-2</v>
      </c>
      <c r="I2147" s="17">
        <f>G2147/MAX(G$240:G2147)-1</f>
        <v>0</v>
      </c>
      <c r="N2147" s="20"/>
      <c r="O2147" s="20"/>
      <c r="S2147" s="192"/>
      <c r="T2147" s="34"/>
      <c r="U2147" s="34"/>
      <c r="Y2147" s="39"/>
      <c r="Z2147" s="39"/>
      <c r="AA2147" s="17"/>
      <c r="AC2147" s="142"/>
      <c r="AE2147" s="17"/>
      <c r="AG2147" s="66"/>
      <c r="AI2147" s="17"/>
      <c r="AK2147" s="18"/>
      <c r="AM2147" s="23"/>
      <c r="AN2147" s="23"/>
      <c r="AO2147" s="23"/>
    </row>
    <row r="2148" spans="1:41" x14ac:dyDescent="0.25">
      <c r="A2148" s="180">
        <f>IF('##zz500##'!B2148&lt;&gt;"",'##zz500##'!B2148,"")</f>
        <v>42321</v>
      </c>
      <c r="B2148" s="192">
        <v>317105.57</v>
      </c>
      <c r="C2148" s="146">
        <f t="shared" si="93"/>
        <v>-1.2673026713341917E-2</v>
      </c>
      <c r="D2148" s="143">
        <f>IF('##zz500##'!K2148="","",IF('##zz500##'!K2148="yes",D2147,IF('##zz500##'!T2148&lt;&gt;0,D2147*(1+'##zz500##'!T2148),D2147*(1+C2148))))</f>
        <v>65.695543954292631</v>
      </c>
      <c r="E2148" s="6">
        <f t="shared" si="91"/>
        <v>-1.2673026713341917E-2</v>
      </c>
      <c r="F2148" s="17">
        <f>D2148/MAX(D$240:D2148)-1</f>
        <v>-1.2673026713341917E-2</v>
      </c>
      <c r="G2148" s="66">
        <f>IF('##zz500##'!K2148="","",IF('##zz500##'!K2148="no",G2147*(1+E2148),IF('##zz500##'!T2148&lt;&gt;0,G2147*(1+'##zz500##'!T2148),G2147*(1+'##zz500##'!P2148))))</f>
        <v>441.024593408253</v>
      </c>
      <c r="H2148" s="6">
        <f t="shared" si="92"/>
        <v>-1.2673026713341917E-2</v>
      </c>
      <c r="I2148" s="17">
        <f>G2148/MAX(G$240:G2148)-1</f>
        <v>-1.2673026713341917E-2</v>
      </c>
      <c r="N2148" s="20"/>
      <c r="O2148" s="20"/>
      <c r="S2148" s="192"/>
      <c r="T2148" s="34"/>
      <c r="U2148" s="34"/>
      <c r="Y2148" s="39"/>
      <c r="Z2148" s="39"/>
      <c r="AA2148" s="17"/>
      <c r="AC2148" s="142"/>
      <c r="AE2148" s="17"/>
      <c r="AF2148" s="14"/>
      <c r="AG2148" s="66"/>
      <c r="AI2148" s="17"/>
      <c r="AJ2148" s="14"/>
      <c r="AK2148" s="18"/>
      <c r="AM2148" s="23"/>
      <c r="AN2148" s="23"/>
      <c r="AO2148" s="23"/>
    </row>
    <row r="2149" spans="1:41" x14ac:dyDescent="0.25">
      <c r="A2149" s="180">
        <f>IF('##zz500##'!B2149&lt;&gt;"",'##zz500##'!B2149,"")</f>
        <v>42324</v>
      </c>
      <c r="B2149" s="192">
        <v>332458.15000000002</v>
      </c>
      <c r="C2149" s="146">
        <f t="shared" si="93"/>
        <v>4.8414728255955941E-2</v>
      </c>
      <c r="D2149" s="143">
        <f>IF('##zz500##'!K2149="","",IF('##zz500##'!K2149="yes",D2148,IF('##zz500##'!T2149&lt;&gt;0,D2148*(1+'##zz500##'!T2149),D2148*(1+C2149))))</f>
        <v>68.876175862466923</v>
      </c>
      <c r="E2149" s="6">
        <f t="shared" si="91"/>
        <v>4.8414728255955941E-2</v>
      </c>
      <c r="F2149" s="17">
        <f>D2149/MAX(D$240:D2149)-1</f>
        <v>0</v>
      </c>
      <c r="G2149" s="66">
        <f>IF('##zz500##'!K2149="","",IF('##zz500##'!K2149="no",G2148*(1+E2149),IF('##zz500##'!T2149&lt;&gt;0,G2148*(1+'##zz500##'!T2149),G2148*(1+'##zz500##'!P2149))))</f>
        <v>462.37667925230704</v>
      </c>
      <c r="H2149" s="6">
        <f t="shared" si="92"/>
        <v>4.8414728255955941E-2</v>
      </c>
      <c r="I2149" s="17">
        <f>G2149/MAX(G$240:G2149)-1</f>
        <v>0</v>
      </c>
      <c r="N2149" s="20"/>
      <c r="O2149" s="20"/>
      <c r="S2149" s="192"/>
      <c r="T2149" s="34"/>
      <c r="U2149" s="34"/>
      <c r="Y2149" s="39"/>
      <c r="Z2149" s="39"/>
      <c r="AA2149" s="17"/>
      <c r="AC2149" s="142"/>
      <c r="AE2149" s="17"/>
      <c r="AG2149" s="66"/>
      <c r="AI2149" s="17"/>
      <c r="AK2149" s="18"/>
      <c r="AM2149" s="23"/>
      <c r="AN2149" s="23"/>
      <c r="AO2149" s="23"/>
    </row>
    <row r="2150" spans="1:41" x14ac:dyDescent="0.25">
      <c r="A2150" s="180">
        <f>IF('##zz500##'!B2150&lt;&gt;"",'##zz500##'!B2150,"")</f>
        <v>42325</v>
      </c>
      <c r="B2150" s="192">
        <v>334357.59999999998</v>
      </c>
      <c r="C2150" s="146">
        <f t="shared" si="93"/>
        <v>5.7133506878985774E-3</v>
      </c>
      <c r="D2150" s="143">
        <f>IF('##zz500##'!K2150="","",IF('##zz500##'!K2150="yes",D2149,IF('##zz500##'!T2150&lt;&gt;0,D2149*(1+'##zz500##'!T2150),D2149*(1+C2150))))</f>
        <v>69.269689609210573</v>
      </c>
      <c r="E2150" s="6">
        <f t="shared" si="91"/>
        <v>5.7133506878985774E-3</v>
      </c>
      <c r="F2150" s="17">
        <f>D2150/MAX(D$240:D2150)-1</f>
        <v>0</v>
      </c>
      <c r="G2150" s="66">
        <f>IF('##zz500##'!K2150="","",IF('##zz500##'!K2150="no",G2149*(1+E2150),IF('##zz500##'!T2150&lt;&gt;0,G2149*(1+'##zz500##'!T2150),G2149*(1+'##zz500##'!P2150))))</f>
        <v>465.01839937078148</v>
      </c>
      <c r="H2150" s="6">
        <f t="shared" si="92"/>
        <v>5.7133506878985774E-3</v>
      </c>
      <c r="I2150" s="17">
        <f>G2150/MAX(G$240:G2150)-1</f>
        <v>0</v>
      </c>
      <c r="N2150" s="20"/>
      <c r="O2150" s="20"/>
      <c r="S2150" s="192"/>
      <c r="T2150" s="34"/>
      <c r="U2150" s="34"/>
      <c r="Y2150" s="39"/>
      <c r="Z2150" s="39"/>
      <c r="AA2150" s="17"/>
      <c r="AC2150" s="142"/>
      <c r="AE2150" s="17"/>
      <c r="AG2150" s="66"/>
      <c r="AI2150" s="17"/>
      <c r="AK2150" s="18"/>
      <c r="AM2150" s="23"/>
      <c r="AN2150" s="23"/>
      <c r="AO2150" s="23"/>
    </row>
    <row r="2151" spans="1:41" x14ac:dyDescent="0.25">
      <c r="A2151" s="180">
        <f>IF('##zz500##'!B2151&lt;&gt;"",'##zz500##'!B2151,"")</f>
        <v>42326</v>
      </c>
      <c r="B2151" s="192">
        <v>329539.45</v>
      </c>
      <c r="C2151" s="146">
        <f t="shared" si="93"/>
        <v>-1.4410170428307834E-2</v>
      </c>
      <c r="D2151" s="143">
        <f>IF('##zz500##'!K2151="","",IF('##zz500##'!K2151="yes",D2150,IF('##zz500##'!T2151&lt;&gt;0,D2150*(1+'##zz500##'!T2151),D2150*(1+C2151))))</f>
        <v>68.271501576425862</v>
      </c>
      <c r="E2151" s="6">
        <f t="shared" si="91"/>
        <v>-1.4410170428307834E-2</v>
      </c>
      <c r="F2151" s="17">
        <f>D2151/MAX(D$240:D2151)-1</f>
        <v>-1.4410170428307834E-2</v>
      </c>
      <c r="G2151" s="66">
        <f>IF('##zz500##'!K2151="","",IF('##zz500##'!K2151="no",G2150*(1+E2151),IF('##zz500##'!T2151&lt;&gt;0,G2150*(1+'##zz500##'!T2151),G2150*(1+'##zz500##'!P2151))))</f>
        <v>458.31740498354958</v>
      </c>
      <c r="H2151" s="6">
        <f t="shared" si="92"/>
        <v>-1.4410170428307834E-2</v>
      </c>
      <c r="I2151" s="17">
        <f>G2151/MAX(G$240:G2151)-1</f>
        <v>-1.4410170428307834E-2</v>
      </c>
      <c r="N2151" s="20"/>
      <c r="O2151" s="20"/>
      <c r="S2151" s="192"/>
      <c r="T2151" s="34"/>
      <c r="U2151" s="34"/>
      <c r="Y2151" s="39"/>
      <c r="Z2151" s="39"/>
      <c r="AA2151" s="17"/>
      <c r="AC2151" s="142"/>
      <c r="AE2151" s="17"/>
      <c r="AG2151" s="66"/>
      <c r="AI2151" s="17"/>
      <c r="AK2151" s="18"/>
      <c r="AM2151" s="23"/>
      <c r="AN2151" s="23"/>
      <c r="AO2151" s="23"/>
    </row>
    <row r="2152" spans="1:41" x14ac:dyDescent="0.25">
      <c r="A2152" s="180">
        <f>IF('##zz500##'!B2152&lt;&gt;"",'##zz500##'!B2152,"")</f>
        <v>42327</v>
      </c>
      <c r="B2152" s="192">
        <v>339163.57</v>
      </c>
      <c r="C2152" s="146">
        <f t="shared" si="93"/>
        <v>2.9204758337734615E-2</v>
      </c>
      <c r="D2152" s="143">
        <f>IF('##zz500##'!K2152="","",IF('##zz500##'!K2152="yes",D2151,IF('##zz500##'!T2152&lt;&gt;0,D2151*(1+'##zz500##'!T2152),D2151*(1+C2152))))</f>
        <v>70.265354281319645</v>
      </c>
      <c r="E2152" s="6">
        <f t="shared" si="91"/>
        <v>2.9204758337734615E-2</v>
      </c>
      <c r="F2152" s="17">
        <f>D2152/MAX(D$240:D2152)-1</f>
        <v>0</v>
      </c>
      <c r="G2152" s="66">
        <f>IF('##zz500##'!K2152="","",IF('##zz500##'!K2152="no",G2151*(1+E2152),IF('##zz500##'!T2152&lt;&gt;0,G2151*(1+'##zz500##'!T2152),G2151*(1+'##zz500##'!P2152))))</f>
        <v>471.70245403807178</v>
      </c>
      <c r="H2152" s="6">
        <f t="shared" si="92"/>
        <v>2.9204758337734615E-2</v>
      </c>
      <c r="I2152" s="17">
        <f>G2152/MAX(G$240:G2152)-1</f>
        <v>0</v>
      </c>
      <c r="N2152" s="20"/>
      <c r="O2152" s="20"/>
      <c r="S2152" s="192"/>
      <c r="T2152" s="34"/>
      <c r="U2152" s="34"/>
      <c r="Y2152" s="39"/>
      <c r="Z2152" s="39"/>
      <c r="AA2152" s="17"/>
      <c r="AC2152" s="142"/>
      <c r="AE2152" s="17"/>
      <c r="AG2152" s="66"/>
      <c r="AI2152" s="17"/>
      <c r="AK2152" s="18"/>
      <c r="AM2152" s="23"/>
      <c r="AN2152" s="23"/>
      <c r="AO2152" s="23"/>
    </row>
    <row r="2153" spans="1:41" x14ac:dyDescent="0.25">
      <c r="A2153" s="180">
        <f>IF('##zz500##'!B2153&lt;&gt;"",'##zz500##'!B2153,"")</f>
        <v>42328</v>
      </c>
      <c r="B2153" s="192">
        <v>345524.7</v>
      </c>
      <c r="C2153" s="146">
        <f t="shared" si="93"/>
        <v>1.8755345687627933E-2</v>
      </c>
      <c r="D2153" s="143">
        <f>IF('##zz500##'!K2153="","",IF('##zz500##'!K2153="yes",D2152,IF('##zz500##'!T2153&lt;&gt;0,D2152*(1+'##zz500##'!T2153),D2152*(1+C2153))))</f>
        <v>71.583205290729438</v>
      </c>
      <c r="E2153" s="6">
        <f t="shared" si="91"/>
        <v>1.8755345687627933E-2</v>
      </c>
      <c r="F2153" s="17">
        <f>D2153/MAX(D$240:D2153)-1</f>
        <v>0</v>
      </c>
      <c r="G2153" s="66">
        <f>IF('##zz500##'!K2153="","",IF('##zz500##'!K2153="no",G2152*(1+E2153),IF('##zz500##'!T2153&lt;&gt;0,G2152*(1+'##zz500##'!T2153),G2152*(1+'##zz500##'!P2153))))</f>
        <v>480.54939662525823</v>
      </c>
      <c r="H2153" s="6">
        <f t="shared" si="92"/>
        <v>1.8755345687627933E-2</v>
      </c>
      <c r="I2153" s="17">
        <f>G2153/MAX(G$240:G2153)-1</f>
        <v>0</v>
      </c>
      <c r="N2153" s="20"/>
      <c r="O2153" s="20"/>
      <c r="S2153" s="192"/>
      <c r="T2153" s="34"/>
      <c r="U2153" s="34"/>
      <c r="Y2153" s="39"/>
      <c r="Z2153" s="39"/>
      <c r="AA2153" s="17"/>
      <c r="AC2153" s="142"/>
      <c r="AE2153" s="17"/>
      <c r="AG2153" s="66"/>
      <c r="AI2153" s="17"/>
      <c r="AK2153" s="18"/>
      <c r="AM2153" s="23"/>
      <c r="AN2153" s="23"/>
      <c r="AO2153" s="23"/>
    </row>
    <row r="2154" spans="1:41" x14ac:dyDescent="0.25">
      <c r="A2154" s="180">
        <f>IF('##zz500##'!B2154&lt;&gt;"",'##zz500##'!B2154,"")</f>
        <v>42331</v>
      </c>
      <c r="B2154" s="192">
        <v>347149.58</v>
      </c>
      <c r="C2154" s="146">
        <f t="shared" si="93"/>
        <v>4.7026449918052826E-3</v>
      </c>
      <c r="D2154" s="143">
        <f>IF('##zz500##'!K2154="","",IF('##zz500##'!K2154="yes",D2153,IF('##zz500##'!T2154&lt;&gt;0,D2153*(1+'##zz500##'!T2154),D2153*(1+C2154))))</f>
        <v>71.919835692587256</v>
      </c>
      <c r="E2154" s="6">
        <f t="shared" si="91"/>
        <v>4.7026449918052826E-3</v>
      </c>
      <c r="F2154" s="17">
        <f>D2154/MAX(D$240:D2154)-1</f>
        <v>0</v>
      </c>
      <c r="G2154" s="66">
        <f>IF('##zz500##'!K2154="","",IF('##zz500##'!K2154="no",G2153*(1+E2154),IF('##zz500##'!T2154&lt;&gt;0,G2153*(1+'##zz500##'!T2154),G2153*(1+'##zz500##'!P2154))))</f>
        <v>482.80924983861303</v>
      </c>
      <c r="H2154" s="6">
        <f t="shared" si="92"/>
        <v>4.7026449918052826E-3</v>
      </c>
      <c r="I2154" s="17">
        <f>G2154/MAX(G$240:G2154)-1</f>
        <v>0</v>
      </c>
      <c r="N2154" s="20"/>
      <c r="O2154" s="20"/>
      <c r="S2154" s="192"/>
      <c r="T2154" s="34"/>
      <c r="U2154" s="34"/>
      <c r="Y2154" s="39"/>
      <c r="Z2154" s="39"/>
      <c r="AA2154" s="17"/>
      <c r="AC2154" s="142"/>
      <c r="AE2154" s="17"/>
      <c r="AG2154" s="66"/>
      <c r="AI2154" s="17"/>
      <c r="AK2154" s="18"/>
      <c r="AM2154" s="23"/>
      <c r="AN2154" s="23"/>
      <c r="AO2154" s="23"/>
    </row>
    <row r="2155" spans="1:41" x14ac:dyDescent="0.25">
      <c r="A2155" s="180">
        <f>IF('##zz500##'!B2155&lt;&gt;"",'##zz500##'!B2155,"")</f>
        <v>42332</v>
      </c>
      <c r="B2155" s="192">
        <v>355913.73</v>
      </c>
      <c r="C2155" s="146">
        <f t="shared" si="93"/>
        <v>2.524603371261458E-2</v>
      </c>
      <c r="D2155" s="143">
        <f>IF('##zz500##'!K2155="","",IF('##zz500##'!K2155="yes",D2154,IF('##zz500##'!T2155&lt;&gt;0,D2154*(1+'##zz500##'!T2155),D2154*(1+C2155))))</f>
        <v>73.735526289088014</v>
      </c>
      <c r="E2155" s="6">
        <f t="shared" si="91"/>
        <v>2.524603371261458E-2</v>
      </c>
      <c r="F2155" s="17">
        <f>D2155/MAX(D$240:D2155)-1</f>
        <v>0</v>
      </c>
      <c r="G2155" s="66">
        <f>IF('##zz500##'!K2155="","",IF('##zz500##'!K2155="no",G2154*(1+E2155),IF('##zz500##'!T2155&lt;&gt;0,G2154*(1+'##zz500##'!T2155),G2154*(1+'##zz500##'!P2155))))</f>
        <v>494.9982684368008</v>
      </c>
      <c r="H2155" s="6">
        <f t="shared" si="92"/>
        <v>2.524603371261458E-2</v>
      </c>
      <c r="I2155" s="17">
        <f>G2155/MAX(G$240:G2155)-1</f>
        <v>0</v>
      </c>
      <c r="N2155" s="20"/>
      <c r="O2155" s="20"/>
      <c r="S2155" s="192"/>
      <c r="T2155" s="34"/>
      <c r="U2155" s="34"/>
      <c r="Y2155" s="39"/>
      <c r="Z2155" s="39"/>
      <c r="AA2155" s="17"/>
      <c r="AC2155" s="142"/>
      <c r="AE2155" s="17"/>
      <c r="AG2155" s="66"/>
      <c r="AI2155" s="17"/>
      <c r="AK2155" s="18"/>
      <c r="AM2155" s="23"/>
      <c r="AN2155" s="23"/>
      <c r="AO2155" s="23"/>
    </row>
    <row r="2156" spans="1:41" x14ac:dyDescent="0.25">
      <c r="A2156" s="180">
        <f>IF('##zz500##'!B2156&lt;&gt;"",'##zz500##'!B2156,"")</f>
        <v>42333</v>
      </c>
      <c r="B2156" s="192">
        <v>367917.3</v>
      </c>
      <c r="C2156" s="146">
        <f t="shared" si="93"/>
        <v>3.3726066145298716E-2</v>
      </c>
      <c r="D2156" s="143">
        <f>IF('##zz500##'!K2156="","",IF('##zz500##'!K2156="yes",D2155,IF('##zz500##'!T2156&lt;&gt;0,D2155*(1+'##zz500##'!T2156),D2155*(1+C2156))))</f>
        <v>76.222335525972213</v>
      </c>
      <c r="E2156" s="6">
        <f t="shared" si="91"/>
        <v>3.3726066145298716E-2</v>
      </c>
      <c r="F2156" s="17">
        <f>D2156/MAX(D$240:D2156)-1</f>
        <v>0</v>
      </c>
      <c r="G2156" s="66">
        <f>IF('##zz500##'!K2156="","",IF('##zz500##'!K2156="no",G2155*(1+E2156),IF('##zz500##'!T2156&lt;&gt;0,G2155*(1+'##zz500##'!T2156),G2155*(1+'##zz500##'!P2156))))</f>
        <v>511.6926127799087</v>
      </c>
      <c r="H2156" s="6">
        <f t="shared" si="92"/>
        <v>3.3726066145298716E-2</v>
      </c>
      <c r="I2156" s="17">
        <f>G2156/MAX(G$240:G2156)-1</f>
        <v>0</v>
      </c>
      <c r="N2156" s="20"/>
      <c r="O2156" s="20"/>
      <c r="S2156" s="192"/>
      <c r="T2156" s="34"/>
      <c r="U2156" s="34"/>
      <c r="Y2156" s="39"/>
      <c r="Z2156" s="39"/>
      <c r="AA2156" s="17"/>
      <c r="AC2156" s="142"/>
      <c r="AE2156" s="17"/>
      <c r="AG2156" s="66"/>
      <c r="AI2156" s="17"/>
      <c r="AK2156" s="18"/>
      <c r="AM2156" s="23"/>
      <c r="AN2156" s="23"/>
      <c r="AO2156" s="23"/>
    </row>
    <row r="2157" spans="1:41" x14ac:dyDescent="0.25">
      <c r="A2157" s="180">
        <f>IF('##zz500##'!B2157&lt;&gt;"",'##zz500##'!B2157,"")</f>
        <v>42334</v>
      </c>
      <c r="B2157" s="192">
        <v>371802.56</v>
      </c>
      <c r="C2157" s="146">
        <f t="shared" si="93"/>
        <v>1.0560144902128865E-2</v>
      </c>
      <c r="D2157" s="143">
        <f>IF('##zz500##'!K2157="","",IF('##zz500##'!K2157="yes",D2156,IF('##zz500##'!T2157&lt;&gt;0,D2156*(1+'##zz500##'!T2157),D2156*(1+C2157))))</f>
        <v>77.027254433905171</v>
      </c>
      <c r="E2157" s="6">
        <f t="shared" si="91"/>
        <v>1.0560144902128865E-2</v>
      </c>
      <c r="F2157" s="17">
        <f>D2157/MAX(D$240:D2157)-1</f>
        <v>0</v>
      </c>
      <c r="G2157" s="66">
        <f>IF('##zz500##'!K2157="","",IF('##zz500##'!K2157="no",G2156*(1+E2157),IF('##zz500##'!T2157&lt;&gt;0,G2156*(1+'##zz500##'!T2157),G2156*(1+'##zz500##'!P2157))))</f>
        <v>517.09616091621342</v>
      </c>
      <c r="H2157" s="6">
        <f t="shared" si="92"/>
        <v>1.0560144902128865E-2</v>
      </c>
      <c r="I2157" s="17">
        <f>G2157/MAX(G$240:G2157)-1</f>
        <v>0</v>
      </c>
      <c r="N2157" s="20"/>
      <c r="O2157" s="20"/>
      <c r="S2157" s="192"/>
      <c r="T2157" s="34"/>
      <c r="U2157" s="34"/>
      <c r="Y2157" s="39"/>
      <c r="Z2157" s="39"/>
      <c r="AA2157" s="17"/>
      <c r="AC2157" s="142"/>
      <c r="AE2157" s="17"/>
      <c r="AG2157" s="66"/>
      <c r="AI2157" s="17"/>
      <c r="AK2157" s="18"/>
      <c r="AM2157" s="23"/>
      <c r="AN2157" s="23"/>
      <c r="AO2157" s="23"/>
    </row>
    <row r="2158" spans="1:41" x14ac:dyDescent="0.25">
      <c r="A2158" s="180">
        <f>IF('##zz500##'!B2158&lt;&gt;"",'##zz500##'!B2158,"")</f>
        <v>42335</v>
      </c>
      <c r="B2158" s="192">
        <v>344582.42</v>
      </c>
      <c r="C2158" s="146">
        <f t="shared" si="93"/>
        <v>-7.3211276436611961E-2</v>
      </c>
      <c r="D2158" s="143">
        <f>IF('##zz500##'!K2158="","",IF('##zz500##'!K2158="yes",D2157,IF('##zz500##'!T2158&lt;&gt;0,D2157*(1+'##zz500##'!T2158),D2157*(1+C2158))))</f>
        <v>74.666709435235362</v>
      </c>
      <c r="E2158" s="6">
        <f t="shared" si="91"/>
        <v>-3.0645581437610758E-2</v>
      </c>
      <c r="F2158" s="17">
        <f>D2158/MAX(D$240:D2158)-1</f>
        <v>-3.0645581437610758E-2</v>
      </c>
      <c r="G2158" s="66">
        <f>IF('##zz500##'!K2158="","",IF('##zz500##'!K2158="no",G2157*(1+E2158),IF('##zz500##'!T2158&lt;&gt;0,G2157*(1+'##zz500##'!T2158),G2157*(1+'##zz500##'!P2158))))</f>
        <v>501.24944840577973</v>
      </c>
      <c r="H2158" s="6">
        <f t="shared" si="92"/>
        <v>-3.0645581437610758E-2</v>
      </c>
      <c r="I2158" s="17">
        <f>G2158/MAX(G$240:G2158)-1</f>
        <v>-3.0645581437610758E-2</v>
      </c>
      <c r="N2158" s="20"/>
      <c r="O2158" s="20"/>
      <c r="S2158" s="192"/>
      <c r="T2158" s="34"/>
      <c r="U2158" s="34"/>
      <c r="Y2158" s="39"/>
      <c r="Z2158" s="39"/>
      <c r="AA2158" s="17"/>
      <c r="AC2158" s="142"/>
      <c r="AE2158" s="17"/>
      <c r="AG2158" s="66"/>
      <c r="AI2158" s="17"/>
      <c r="AK2158" s="18"/>
      <c r="AM2158" s="23"/>
      <c r="AN2158" s="23"/>
      <c r="AO2158" s="23"/>
    </row>
    <row r="2159" spans="1:41" x14ac:dyDescent="0.25">
      <c r="A2159" s="180">
        <f>IF('##zz500##'!B2159&lt;&gt;"",'##zz500##'!B2159,"")</f>
        <v>42338</v>
      </c>
      <c r="B2159" s="192">
        <v>343226.4</v>
      </c>
      <c r="C2159" s="146">
        <f t="shared" si="93"/>
        <v>-3.9352558961074369E-3</v>
      </c>
      <c r="D2159" s="143">
        <f>IF('##zz500##'!K2159="","",IF('##zz500##'!K2159="yes",D2158,IF('##zz500##'!T2159&lt;&gt;0,D2158*(1+'##zz500##'!T2159),D2158*(1+C2159))))</f>
        <v>74.666709435235362</v>
      </c>
      <c r="E2159" s="6">
        <f t="shared" si="91"/>
        <v>0</v>
      </c>
      <c r="F2159" s="17">
        <f>D2159/MAX(D$240:D2159)-1</f>
        <v>-3.0645581437610758E-2</v>
      </c>
      <c r="G2159" s="66">
        <f>IF('##zz500##'!K2159="","",IF('##zz500##'!K2159="no",G2158*(1+E2159),IF('##zz500##'!T2159&lt;&gt;0,G2158*(1+'##zz500##'!T2159),G2158*(1+'##zz500##'!P2159))))</f>
        <v>499.44024079796486</v>
      </c>
      <c r="H2159" s="6">
        <f t="shared" si="92"/>
        <v>-3.6093957082028449E-3</v>
      </c>
      <c r="I2159" s="17">
        <f>G2159/MAX(G$240:G2159)-1</f>
        <v>-3.4144365115697295E-2</v>
      </c>
      <c r="N2159" s="20"/>
      <c r="O2159" s="20"/>
      <c r="S2159" s="192"/>
      <c r="T2159" s="34"/>
      <c r="U2159" s="34"/>
      <c r="Y2159" s="39"/>
      <c r="Z2159" s="39"/>
      <c r="AA2159" s="17"/>
      <c r="AC2159" s="142"/>
      <c r="AE2159" s="17"/>
      <c r="AG2159" s="66"/>
      <c r="AI2159" s="17"/>
      <c r="AK2159" s="18"/>
      <c r="AM2159" s="23"/>
      <c r="AN2159" s="23"/>
      <c r="AO2159" s="23"/>
    </row>
    <row r="2160" spans="1:41" x14ac:dyDescent="0.25">
      <c r="A2160" s="180">
        <f>IF('##zz500##'!B2160&lt;&gt;"",'##zz500##'!B2160,"")</f>
        <v>42339</v>
      </c>
      <c r="B2160" s="192">
        <v>347160.56</v>
      </c>
      <c r="C2160" s="146">
        <f t="shared" si="93"/>
        <v>1.1462288448674141E-2</v>
      </c>
      <c r="D2160" s="143">
        <f>IF('##zz500##'!K2160="","",IF('##zz500##'!K2160="yes",D2159,IF('##zz500##'!T2160&lt;&gt;0,D2159*(1+'##zz500##'!T2160),D2159*(1+C2160))))</f>
        <v>74.666709435235362</v>
      </c>
      <c r="E2160" s="6">
        <f t="shared" si="91"/>
        <v>0</v>
      </c>
      <c r="F2160" s="17">
        <f>D2160/MAX(D$240:D2160)-1</f>
        <v>-3.0645581437610758E-2</v>
      </c>
      <c r="G2160" s="66">
        <f>IF('##zz500##'!K2160="","",IF('##zz500##'!K2160="no",G2159*(1+E2160),IF('##zz500##'!T2160&lt;&gt;0,G2159*(1+'##zz500##'!T2160),G2159*(1+'##zz500##'!P2160))))</f>
        <v>498.07906231583729</v>
      </c>
      <c r="H2160" s="6">
        <f t="shared" si="92"/>
        <v>-2.7254081087915161E-3</v>
      </c>
      <c r="I2160" s="17">
        <f>G2160/MAX(G$240:G2160)-1</f>
        <v>-3.6776715894933032E-2</v>
      </c>
      <c r="N2160" s="20"/>
      <c r="O2160" s="20"/>
      <c r="S2160" s="192"/>
      <c r="T2160" s="34"/>
      <c r="U2160" s="34"/>
      <c r="Y2160" s="39"/>
      <c r="Z2160" s="39"/>
      <c r="AA2160" s="17"/>
      <c r="AC2160" s="142"/>
      <c r="AE2160" s="17"/>
      <c r="AG2160" s="66"/>
      <c r="AI2160" s="17"/>
      <c r="AK2160" s="18"/>
      <c r="AM2160" s="23"/>
      <c r="AN2160" s="23"/>
      <c r="AO2160" s="23"/>
    </row>
    <row r="2161" spans="1:41" x14ac:dyDescent="0.25">
      <c r="A2161" s="180">
        <f>IF('##zz500##'!B2161&lt;&gt;"",'##zz500##'!B2161,"")</f>
        <v>42340</v>
      </c>
      <c r="B2161" s="192">
        <v>343743.53</v>
      </c>
      <c r="C2161" s="146">
        <f t="shared" si="93"/>
        <v>-9.8427943542894747E-3</v>
      </c>
      <c r="D2161" s="143">
        <f>IF('##zz500##'!K2161="","",IF('##zz500##'!K2161="yes",D2160,IF('##zz500##'!T2161&lt;&gt;0,D2160*(1+'##zz500##'!T2161),D2160*(1+C2161))))</f>
        <v>74.666709435235362</v>
      </c>
      <c r="E2161" s="6">
        <f t="shared" si="91"/>
        <v>0</v>
      </c>
      <c r="F2161" s="17">
        <f>D2161/MAX(D$240:D2161)-1</f>
        <v>-3.0645581437610758E-2</v>
      </c>
      <c r="G2161" s="66">
        <f>IF('##zz500##'!K2161="","",IF('##zz500##'!K2161="no",G2160*(1+E2161),IF('##zz500##'!T2161&lt;&gt;0,G2160*(1+'##zz500##'!T2161),G2160*(1+'##zz500##'!P2161))))</f>
        <v>488.1280879986665</v>
      </c>
      <c r="H2161" s="6">
        <f t="shared" si="92"/>
        <v>-1.9978704326384156E-2</v>
      </c>
      <c r="I2161" s="17">
        <f>G2161/MAX(G$240:G2161)-1</f>
        <v>-5.60206690883569E-2</v>
      </c>
      <c r="N2161" s="20"/>
      <c r="O2161" s="20"/>
      <c r="S2161" s="192"/>
      <c r="T2161" s="34"/>
      <c r="U2161" s="34"/>
      <c r="Y2161" s="39"/>
      <c r="Z2161" s="39"/>
      <c r="AA2161" s="17"/>
      <c r="AC2161" s="142"/>
      <c r="AE2161" s="17"/>
      <c r="AG2161" s="66"/>
      <c r="AI2161" s="17"/>
      <c r="AK2161" s="18"/>
      <c r="AM2161" s="23"/>
      <c r="AN2161" s="23"/>
      <c r="AO2161" s="23"/>
    </row>
    <row r="2162" spans="1:41" x14ac:dyDescent="0.25">
      <c r="A2162" s="180">
        <f>IF('##zz500##'!B2162&lt;&gt;"",'##zz500##'!B2162,"")</f>
        <v>42341</v>
      </c>
      <c r="B2162" s="192">
        <v>361692.43</v>
      </c>
      <c r="C2162" s="146">
        <f t="shared" si="93"/>
        <v>5.221596461757394E-2</v>
      </c>
      <c r="D2162" s="143">
        <f>IF('##zz500##'!K2162="","",IF('##zz500##'!K2162="yes",D2161,IF('##zz500##'!T2162&lt;&gt;0,D2161*(1+'##zz500##'!T2162),D2161*(1+C2162))))</f>
        <v>74.666709435235362</v>
      </c>
      <c r="E2162" s="6">
        <f t="shared" ref="E2162:E2225" si="94">D2162/D2161-1</f>
        <v>0</v>
      </c>
      <c r="F2162" s="17">
        <f>D2162/MAX(D$240:D2162)-1</f>
        <v>-3.0645581437610758E-2</v>
      </c>
      <c r="G2162" s="66">
        <f>IF('##zz500##'!K2162="","",IF('##zz500##'!K2162="no",G2161*(1+E2162),IF('##zz500##'!T2162&lt;&gt;0,G2161*(1+'##zz500##'!T2162),G2161*(1+'##zz500##'!P2162))))</f>
        <v>481.5841329715148</v>
      </c>
      <c r="H2162" s="6">
        <f t="shared" ref="H2162:H2225" si="95">G2162/G2161-1</f>
        <v>-1.3406225103705927E-2</v>
      </c>
      <c r="I2162" s="17">
        <f>G2162/MAX(G$240:G2162)-1</f>
        <v>-6.8675868491804071E-2</v>
      </c>
      <c r="N2162" s="20"/>
      <c r="O2162" s="20"/>
      <c r="S2162" s="192"/>
      <c r="T2162" s="34"/>
      <c r="U2162" s="34"/>
      <c r="Y2162" s="39"/>
      <c r="Z2162" s="39"/>
      <c r="AA2162" s="17"/>
      <c r="AC2162" s="142"/>
      <c r="AE2162" s="17"/>
      <c r="AG2162" s="66"/>
      <c r="AI2162" s="17"/>
      <c r="AK2162" s="18"/>
      <c r="AM2162" s="23"/>
      <c r="AN2162" s="23"/>
      <c r="AO2162" s="23"/>
    </row>
    <row r="2163" spans="1:41" x14ac:dyDescent="0.25">
      <c r="A2163" s="180">
        <f>IF('##zz500##'!B2163&lt;&gt;"",'##zz500##'!B2163,"")</f>
        <v>42342</v>
      </c>
      <c r="B2163" s="192">
        <v>368049.03</v>
      </c>
      <c r="C2163" s="146">
        <f t="shared" si="93"/>
        <v>1.757460060748306E-2</v>
      </c>
      <c r="D2163" s="143">
        <f>IF('##zz500##'!K2163="","",IF('##zz500##'!K2163="yes",D2162,IF('##zz500##'!T2163&lt;&gt;0,D2162*(1+'##zz500##'!T2163),D2162*(1+C2163))))</f>
        <v>74.666709435235362</v>
      </c>
      <c r="E2163" s="6">
        <f t="shared" si="94"/>
        <v>0</v>
      </c>
      <c r="F2163" s="17">
        <f>D2163/MAX(D$240:D2163)-1</f>
        <v>-3.0645581437610758E-2</v>
      </c>
      <c r="G2163" s="66">
        <f>IF('##zz500##'!K2163="","",IF('##zz500##'!K2163="no",G2162*(1+E2163),IF('##zz500##'!T2163&lt;&gt;0,G2162*(1+'##zz500##'!T2163),G2162*(1+'##zz500##'!P2163))))</f>
        <v>485.63116816415135</v>
      </c>
      <c r="H2163" s="6">
        <f t="shared" si="95"/>
        <v>8.4035891458158485E-3</v>
      </c>
      <c r="I2163" s="17">
        <f>G2163/MAX(G$240:G2163)-1</f>
        <v>-6.0849403129025426E-2</v>
      </c>
      <c r="N2163" s="20"/>
      <c r="O2163" s="20"/>
      <c r="S2163" s="192"/>
      <c r="T2163" s="34"/>
      <c r="U2163" s="34"/>
      <c r="Y2163" s="39"/>
      <c r="Z2163" s="39"/>
      <c r="AA2163" s="17"/>
      <c r="AC2163" s="142"/>
      <c r="AE2163" s="17"/>
      <c r="AG2163" s="66"/>
      <c r="AI2163" s="17"/>
      <c r="AK2163" s="18"/>
      <c r="AM2163" s="23"/>
      <c r="AN2163" s="23"/>
      <c r="AO2163" s="23"/>
    </row>
    <row r="2164" spans="1:41" x14ac:dyDescent="0.25">
      <c r="A2164" s="180">
        <f>IF('##zz500##'!B2164&lt;&gt;"",'##zz500##'!B2164,"")</f>
        <v>42345</v>
      </c>
      <c r="B2164" s="192">
        <v>378417.84</v>
      </c>
      <c r="C2164" s="146">
        <f t="shared" si="93"/>
        <v>2.8172360622713777E-2</v>
      </c>
      <c r="D2164" s="143">
        <f>IF('##zz500##'!K2164="","",IF('##zz500##'!K2164="yes",D2163,IF('##zz500##'!T2164&lt;&gt;0,D2163*(1+'##zz500##'!T2164),D2163*(1+C2164))))</f>
        <v>74.666709435235362</v>
      </c>
      <c r="E2164" s="6">
        <f t="shared" si="94"/>
        <v>0</v>
      </c>
      <c r="F2164" s="17">
        <f>D2164/MAX(D$240:D2164)-1</f>
        <v>-3.0645581437610758E-2</v>
      </c>
      <c r="G2164" s="66">
        <f>IF('##zz500##'!K2164="","",IF('##zz500##'!K2164="no",G2163*(1+E2164),IF('##zz500##'!T2164&lt;&gt;0,G2163*(1+'##zz500##'!T2164),G2163*(1+'##zz500##'!P2164))))</f>
        <v>484.06457318223909</v>
      </c>
      <c r="H2164" s="6">
        <f t="shared" si="95"/>
        <v>-3.2258946390004706E-3</v>
      </c>
      <c r="I2164" s="17">
        <f>G2164/MAX(G$240:G2164)-1</f>
        <v>-6.3879004004685602E-2</v>
      </c>
      <c r="N2164" s="20"/>
      <c r="O2164" s="20"/>
      <c r="S2164" s="192"/>
      <c r="T2164" s="34"/>
      <c r="U2164" s="34"/>
      <c r="Y2164" s="39"/>
      <c r="Z2164" s="39"/>
      <c r="AA2164" s="17"/>
      <c r="AC2164" s="142"/>
      <c r="AE2164" s="17"/>
      <c r="AG2164" s="66"/>
      <c r="AI2164" s="17"/>
      <c r="AK2164" s="18"/>
      <c r="AM2164" s="23"/>
      <c r="AN2164" s="23"/>
      <c r="AO2164" s="23"/>
    </row>
    <row r="2165" spans="1:41" x14ac:dyDescent="0.25">
      <c r="A2165" s="180">
        <f>IF('##zz500##'!B2165&lt;&gt;"",'##zz500##'!B2165,"")</f>
        <v>42346</v>
      </c>
      <c r="B2165" s="192">
        <v>367479.75</v>
      </c>
      <c r="C2165" s="146">
        <f t="shared" si="93"/>
        <v>-2.8904794763375929E-2</v>
      </c>
      <c r="D2165" s="143">
        <f>IF('##zz500##'!K2165="","",IF('##zz500##'!K2165="yes",D2164,IF('##zz500##'!T2165&lt;&gt;0,D2164*(1+'##zz500##'!T2165),D2164*(1+C2165))))</f>
        <v>74.666709435235362</v>
      </c>
      <c r="E2165" s="6">
        <f t="shared" si="94"/>
        <v>0</v>
      </c>
      <c r="F2165" s="17">
        <f>D2165/MAX(D$240:D2165)-1</f>
        <v>-3.0645581437610758E-2</v>
      </c>
      <c r="G2165" s="66">
        <f>IF('##zz500##'!K2165="","",IF('##zz500##'!K2165="no",G2164*(1+E2165),IF('##zz500##'!T2165&lt;&gt;0,G2164*(1+'##zz500##'!T2165),G2164*(1+'##zz500##'!P2165))))</f>
        <v>491.27996739786113</v>
      </c>
      <c r="H2165" s="6">
        <f t="shared" si="95"/>
        <v>1.4905850614491456E-2</v>
      </c>
      <c r="I2165" s="17">
        <f>G2165/MAX(G$240:G2165)-1</f>
        <v>-4.9925324281290484E-2</v>
      </c>
      <c r="N2165" s="20"/>
      <c r="O2165" s="20"/>
      <c r="S2165" s="192"/>
      <c r="T2165" s="34"/>
      <c r="U2165" s="34"/>
      <c r="Y2165" s="39"/>
      <c r="Z2165" s="39"/>
      <c r="AA2165" s="17"/>
      <c r="AC2165" s="142"/>
      <c r="AE2165" s="17"/>
      <c r="AG2165" s="66"/>
      <c r="AI2165" s="17"/>
      <c r="AK2165" s="18"/>
      <c r="AM2165" s="23"/>
      <c r="AN2165" s="23"/>
      <c r="AO2165" s="23"/>
    </row>
    <row r="2166" spans="1:41" x14ac:dyDescent="0.25">
      <c r="A2166" s="180">
        <f>IF('##zz500##'!B2166&lt;&gt;"",'##zz500##'!B2166,"")</f>
        <v>42347</v>
      </c>
      <c r="B2166" s="192">
        <v>361180.13</v>
      </c>
      <c r="C2166" s="146">
        <f t="shared" si="93"/>
        <v>-1.7142767730738862E-2</v>
      </c>
      <c r="D2166" s="143">
        <f>IF('##zz500##'!K2166="","",IF('##zz500##'!K2166="yes",D2165,IF('##zz500##'!T2166&lt;&gt;0,D2165*(1+'##zz500##'!T2166),D2165*(1+C2166))))</f>
        <v>74.666709435235362</v>
      </c>
      <c r="E2166" s="6">
        <f t="shared" si="94"/>
        <v>0</v>
      </c>
      <c r="F2166" s="17">
        <f>D2166/MAX(D$240:D2166)-1</f>
        <v>-3.0645581437610758E-2</v>
      </c>
      <c r="G2166" s="66">
        <f>IF('##zz500##'!K2166="","",IF('##zz500##'!K2166="no",G2165*(1+E2166),IF('##zz500##'!T2166&lt;&gt;0,G2165*(1+'##zz500##'!T2166),G2165*(1+'##zz500##'!P2166))))</f>
        <v>492.50307105113382</v>
      </c>
      <c r="H2166" s="6">
        <f t="shared" si="95"/>
        <v>2.4896265560165887E-3</v>
      </c>
      <c r="I2166" s="17">
        <f>G2166/MAX(G$240:G2166)-1</f>
        <v>-4.7559993138422296E-2</v>
      </c>
      <c r="N2166" s="20"/>
      <c r="O2166" s="20"/>
      <c r="S2166" s="192"/>
      <c r="T2166" s="34"/>
      <c r="U2166" s="34"/>
      <c r="Y2166" s="39"/>
      <c r="Z2166" s="39"/>
      <c r="AA2166" s="17"/>
      <c r="AC2166" s="142"/>
      <c r="AE2166" s="17"/>
      <c r="AG2166" s="66"/>
      <c r="AI2166" s="17"/>
      <c r="AK2166" s="18"/>
      <c r="AM2166" s="23"/>
      <c r="AN2166" s="23"/>
      <c r="AO2166" s="23"/>
    </row>
    <row r="2167" spans="1:41" x14ac:dyDescent="0.25">
      <c r="A2167" s="180">
        <f>IF('##zz500##'!B2167&lt;&gt;"",'##zz500##'!B2167,"")</f>
        <v>42348</v>
      </c>
      <c r="B2167" s="192">
        <v>361668.8</v>
      </c>
      <c r="C2167" s="146">
        <f t="shared" si="93"/>
        <v>1.3529814057047229E-3</v>
      </c>
      <c r="D2167" s="143">
        <f>IF('##zz500##'!K2167="","",IF('##zz500##'!K2167="yes",D2166,IF('##zz500##'!T2167&lt;&gt;0,D2166*(1+'##zz500##'!T2167),D2166*(1+C2167))))</f>
        <v>74.666709435235362</v>
      </c>
      <c r="E2167" s="6">
        <f t="shared" si="94"/>
        <v>0</v>
      </c>
      <c r="F2167" s="17">
        <f>D2167/MAX(D$240:D2167)-1</f>
        <v>-3.0645581437610758E-2</v>
      </c>
      <c r="G2167" s="66">
        <f>IF('##zz500##'!K2167="","",IF('##zz500##'!K2167="no",G2166*(1+E2167),IF('##zz500##'!T2167&lt;&gt;0,G2166*(1+'##zz500##'!T2167),G2166*(1+'##zz500##'!P2167))))</f>
        <v>495.37122537505888</v>
      </c>
      <c r="H2167" s="6">
        <f t="shared" si="95"/>
        <v>5.8236272878535722E-3</v>
      </c>
      <c r="I2167" s="17">
        <f>G2167/MAX(G$240:G2167)-1</f>
        <v>-4.2013337524419714E-2</v>
      </c>
      <c r="N2167" s="20"/>
      <c r="O2167" s="20"/>
      <c r="S2167" s="192"/>
      <c r="T2167" s="34"/>
      <c r="U2167" s="34"/>
      <c r="Y2167" s="39"/>
      <c r="Z2167" s="39"/>
      <c r="AA2167" s="17"/>
      <c r="AC2167" s="142"/>
      <c r="AE2167" s="17"/>
      <c r="AG2167" s="66"/>
      <c r="AI2167" s="17"/>
      <c r="AK2167" s="18"/>
      <c r="AM2167" s="23"/>
      <c r="AN2167" s="23"/>
      <c r="AO2167" s="23"/>
    </row>
    <row r="2168" spans="1:41" x14ac:dyDescent="0.25">
      <c r="A2168" s="180">
        <f>IF('##zz500##'!B2168&lt;&gt;"",'##zz500##'!B2168,"")</f>
        <v>42349</v>
      </c>
      <c r="B2168" s="192">
        <v>365427.12</v>
      </c>
      <c r="C2168" s="146">
        <f t="shared" si="93"/>
        <v>1.039160690665053E-2</v>
      </c>
      <c r="D2168" s="143">
        <f>IF('##zz500##'!K2168="","",IF('##zz500##'!K2168="yes",D2167,IF('##zz500##'!T2168&lt;&gt;0,D2167*(1+'##zz500##'!T2168),D2167*(1+C2168))))</f>
        <v>74.666709435235362</v>
      </c>
      <c r="E2168" s="6">
        <f t="shared" si="94"/>
        <v>0</v>
      </c>
      <c r="F2168" s="17">
        <f>D2168/MAX(D$240:D2168)-1</f>
        <v>-3.0645581437610758E-2</v>
      </c>
      <c r="G2168" s="66">
        <f>IF('##zz500##'!K2168="","",IF('##zz500##'!K2168="no",G2167*(1+E2168),IF('##zz500##'!T2168&lt;&gt;0,G2167*(1+'##zz500##'!T2168),G2167*(1+'##zz500##'!P2168))))</f>
        <v>491.40549199479</v>
      </c>
      <c r="H2168" s="6">
        <f t="shared" si="95"/>
        <v>-8.0055788005577444E-3</v>
      </c>
      <c r="I2168" s="17">
        <f>G2168/MAX(G$240:G2168)-1</f>
        <v>-4.968257524075137E-2</v>
      </c>
      <c r="N2168" s="20"/>
      <c r="O2168" s="20"/>
      <c r="S2168" s="192"/>
      <c r="T2168" s="34"/>
      <c r="U2168" s="34"/>
      <c r="Y2168" s="39"/>
      <c r="Z2168" s="39"/>
      <c r="AA2168" s="17"/>
      <c r="AC2168" s="142"/>
      <c r="AE2168" s="17"/>
      <c r="AF2168" s="14"/>
      <c r="AG2168" s="66"/>
      <c r="AI2168" s="17"/>
      <c r="AJ2168" s="14"/>
      <c r="AK2168" s="18"/>
      <c r="AM2168" s="23"/>
      <c r="AN2168" s="23"/>
      <c r="AO2168" s="23"/>
    </row>
    <row r="2169" spans="1:41" x14ac:dyDescent="0.25">
      <c r="A2169" s="180">
        <f>IF('##zz500##'!B2169&lt;&gt;"",'##zz500##'!B2169,"")</f>
        <v>42352</v>
      </c>
      <c r="B2169" s="192">
        <v>373144.58</v>
      </c>
      <c r="C2169" s="146">
        <f t="shared" si="93"/>
        <v>2.1119012732278897E-2</v>
      </c>
      <c r="D2169" s="143">
        <f>IF('##zz500##'!K2169="","",IF('##zz500##'!K2169="yes",D2168,IF('##zz500##'!T2169&lt;&gt;0,D2168*(1+'##zz500##'!T2169),D2168*(1+C2169))))</f>
        <v>74.666709435235362</v>
      </c>
      <c r="E2169" s="6">
        <f t="shared" si="94"/>
        <v>0</v>
      </c>
      <c r="F2169" s="17">
        <f>D2169/MAX(D$240:D2169)-1</f>
        <v>-3.0645581437610758E-2</v>
      </c>
      <c r="G2169" s="66">
        <f>IF('##zz500##'!K2169="","",IF('##zz500##'!K2169="no",G2168*(1+E2169),IF('##zz500##'!T2169&lt;&gt;0,G2168*(1+'##zz500##'!T2169),G2168*(1+'##zz500##'!P2169))))</f>
        <v>478.17424580083554</v>
      </c>
      <c r="H2169" s="6">
        <f t="shared" si="95"/>
        <v>-2.6925312007084257E-2</v>
      </c>
      <c r="I2169" s="17">
        <f>G2169/MAX(G$240:G2169)-1</f>
        <v>-7.5270168408162919E-2</v>
      </c>
      <c r="N2169" s="20"/>
      <c r="O2169" s="20"/>
      <c r="S2169" s="192"/>
      <c r="T2169" s="34"/>
      <c r="U2169" s="34"/>
      <c r="Y2169" s="39"/>
      <c r="Z2169" s="39"/>
      <c r="AA2169" s="17"/>
      <c r="AC2169" s="142"/>
      <c r="AE2169" s="17"/>
      <c r="AG2169" s="66"/>
      <c r="AI2169" s="17"/>
      <c r="AK2169" s="18"/>
      <c r="AM2169" s="23"/>
      <c r="AN2169" s="23"/>
      <c r="AO2169" s="23"/>
    </row>
    <row r="2170" spans="1:41" x14ac:dyDescent="0.25">
      <c r="A2170" s="180">
        <f>IF('##zz500##'!B2170&lt;&gt;"",'##zz500##'!B2170,"")</f>
        <v>42353</v>
      </c>
      <c r="B2170" s="192">
        <v>380327.09</v>
      </c>
      <c r="C2170" s="146">
        <f t="shared" si="93"/>
        <v>1.924859795632039E-2</v>
      </c>
      <c r="D2170" s="143">
        <f>IF('##zz500##'!K2170="","",IF('##zz500##'!K2170="yes",D2169,IF('##zz500##'!T2170&lt;&gt;0,D2169*(1+'##zz500##'!T2170),D2169*(1+C2170))))</f>
        <v>74.666709435235362</v>
      </c>
      <c r="E2170" s="6">
        <f t="shared" si="94"/>
        <v>0</v>
      </c>
      <c r="F2170" s="17">
        <f>D2170/MAX(D$240:D2170)-1</f>
        <v>-3.0645581437610758E-2</v>
      </c>
      <c r="G2170" s="66">
        <f>IF('##zz500##'!K2170="","",IF('##zz500##'!K2170="no",G2169*(1+E2170),IF('##zz500##'!T2170&lt;&gt;0,G2169*(1+'##zz500##'!T2170),G2169*(1+'##zz500##'!P2170))))</f>
        <v>476.62800733422</v>
      </c>
      <c r="H2170" s="6">
        <f t="shared" si="95"/>
        <v>-3.2336297493937849E-3</v>
      </c>
      <c r="I2170" s="17">
        <f>G2170/MAX(G$240:G2170)-1</f>
        <v>-7.8260402301750243E-2</v>
      </c>
      <c r="N2170" s="20"/>
      <c r="O2170" s="20"/>
      <c r="S2170" s="192"/>
      <c r="T2170" s="34"/>
      <c r="U2170" s="34"/>
      <c r="Y2170" s="39"/>
      <c r="Z2170" s="39"/>
      <c r="AA2170" s="17"/>
      <c r="AC2170" s="142"/>
      <c r="AE2170" s="17"/>
      <c r="AG2170" s="66"/>
      <c r="AI2170" s="17"/>
      <c r="AK2170" s="18"/>
      <c r="AM2170" s="23"/>
      <c r="AN2170" s="23"/>
      <c r="AO2170" s="23"/>
    </row>
    <row r="2171" spans="1:41" x14ac:dyDescent="0.25">
      <c r="A2171" s="180">
        <f>IF('##zz500##'!B2171&lt;&gt;"",'##zz500##'!B2171,"")</f>
        <v>42354</v>
      </c>
      <c r="B2171" s="192">
        <v>385777.21</v>
      </c>
      <c r="C2171" s="146">
        <f t="shared" si="93"/>
        <v>1.4330086242344775E-2</v>
      </c>
      <c r="D2171" s="143">
        <f>IF('##zz500##'!K2171="","",IF('##zz500##'!K2171="yes",D2170,IF('##zz500##'!T2171&lt;&gt;0,D2170*(1+'##zz500##'!T2171),D2170*(1+C2171))))</f>
        <v>74.666709435235362</v>
      </c>
      <c r="E2171" s="6">
        <f t="shared" si="94"/>
        <v>0</v>
      </c>
      <c r="F2171" s="17">
        <f>D2171/MAX(D$240:D2171)-1</f>
        <v>-3.0645581437610758E-2</v>
      </c>
      <c r="G2171" s="66">
        <f>IF('##zz500##'!K2171="","",IF('##zz500##'!K2171="no",G2170*(1+E2171),IF('##zz500##'!T2171&lt;&gt;0,G2170*(1+'##zz500##'!T2171),G2170*(1+'##zz500##'!P2171))))</f>
        <v>473.64508158324298</v>
      </c>
      <c r="H2171" s="6">
        <f t="shared" si="95"/>
        <v>-6.2583937684663749E-3</v>
      </c>
      <c r="I2171" s="17">
        <f>G2171/MAX(G$240:G2171)-1</f>
        <v>-8.4029011656133634E-2</v>
      </c>
      <c r="N2171" s="20"/>
      <c r="O2171" s="20"/>
      <c r="S2171" s="192"/>
      <c r="T2171" s="34"/>
      <c r="U2171" s="34"/>
      <c r="Y2171" s="39"/>
      <c r="Z2171" s="39"/>
      <c r="AA2171" s="17"/>
      <c r="AC2171" s="142"/>
      <c r="AE2171" s="17"/>
      <c r="AG2171" s="66"/>
      <c r="AI2171" s="17"/>
      <c r="AK2171" s="18"/>
      <c r="AM2171" s="23"/>
      <c r="AN2171" s="23"/>
      <c r="AO2171" s="23"/>
    </row>
    <row r="2172" spans="1:41" x14ac:dyDescent="0.25">
      <c r="A2172" s="180">
        <f>IF('##zz500##'!B2172&lt;&gt;"",'##zz500##'!B2172,"")</f>
        <v>42355</v>
      </c>
      <c r="B2172" s="192">
        <v>398101.92</v>
      </c>
      <c r="C2172" s="146">
        <f t="shared" si="93"/>
        <v>3.1947739992209456E-2</v>
      </c>
      <c r="D2172" s="143">
        <f>IF('##zz500##'!K2172="","",IF('##zz500##'!K2172="yes",D2171,IF('##zz500##'!T2172&lt;&gt;0,D2171*(1+'##zz500##'!T2172),D2171*(1+C2172))))</f>
        <v>74.666709435235362</v>
      </c>
      <c r="E2172" s="6">
        <f t="shared" si="94"/>
        <v>0</v>
      </c>
      <c r="F2172" s="17">
        <f>D2172/MAX(D$240:D2172)-1</f>
        <v>-3.0645581437610758E-2</v>
      </c>
      <c r="G2172" s="66">
        <f>IF('##zz500##'!K2172="","",IF('##zz500##'!K2172="no",G2171*(1+E2172),IF('##zz500##'!T2172&lt;&gt;0,G2171*(1+'##zz500##'!T2172),G2171*(1+'##zz500##'!P2172))))</f>
        <v>468.17506838377091</v>
      </c>
      <c r="H2172" s="6">
        <f t="shared" si="95"/>
        <v>-1.154875963493085E-2</v>
      </c>
      <c r="I2172" s="17">
        <f>G2172/MAX(G$240:G2172)-1</f>
        <v>-9.4607340433086939E-2</v>
      </c>
      <c r="N2172" s="20"/>
      <c r="O2172" s="20"/>
      <c r="S2172" s="192"/>
      <c r="T2172" s="34"/>
      <c r="U2172" s="34"/>
      <c r="Y2172" s="39"/>
      <c r="Z2172" s="39"/>
      <c r="AA2172" s="17"/>
      <c r="AC2172" s="142"/>
      <c r="AE2172" s="17"/>
      <c r="AG2172" s="66"/>
      <c r="AI2172" s="17"/>
      <c r="AK2172" s="18"/>
      <c r="AM2172" s="23"/>
      <c r="AN2172" s="23"/>
      <c r="AO2172" s="23"/>
    </row>
    <row r="2173" spans="1:41" x14ac:dyDescent="0.25">
      <c r="A2173" s="180">
        <f>IF('##zz500##'!B2173&lt;&gt;"",'##zz500##'!B2173,"")</f>
        <v>42356</v>
      </c>
      <c r="B2173" s="192">
        <v>399973.26</v>
      </c>
      <c r="C2173" s="146">
        <f t="shared" si="93"/>
        <v>4.7006555507194125E-3</v>
      </c>
      <c r="D2173" s="143">
        <f>IF('##zz500##'!K2173="","",IF('##zz500##'!K2173="yes",D2172,IF('##zz500##'!T2173&lt;&gt;0,D2172*(1+'##zz500##'!T2173),D2172*(1+C2173))))</f>
        <v>75.01769191739605</v>
      </c>
      <c r="E2173" s="6">
        <f t="shared" si="94"/>
        <v>4.7006555507194125E-3</v>
      </c>
      <c r="F2173" s="17">
        <f>D2173/MAX(D$240:D2173)-1</f>
        <v>-2.6088980209381218E-2</v>
      </c>
      <c r="G2173" s="66">
        <f>IF('##zz500##'!K2173="","",IF('##zz500##'!K2173="no",G2172*(1+E2173),IF('##zz500##'!T2173&lt;&gt;0,G2172*(1+'##zz500##'!T2173),G2172*(1+'##zz500##'!P2173))))</f>
        <v>470.3757981176775</v>
      </c>
      <c r="H2173" s="6">
        <f t="shared" si="95"/>
        <v>4.7006555507194125E-3</v>
      </c>
      <c r="I2173" s="17">
        <f>G2173/MAX(G$240:G2173)-1</f>
        <v>-9.0351401402313125E-2</v>
      </c>
      <c r="N2173" s="20"/>
      <c r="O2173" s="20"/>
      <c r="S2173" s="192"/>
      <c r="T2173" s="34"/>
      <c r="U2173" s="34"/>
      <c r="Y2173" s="39"/>
      <c r="Z2173" s="39"/>
      <c r="AA2173" s="17"/>
      <c r="AC2173" s="142"/>
      <c r="AE2173" s="17"/>
      <c r="AG2173" s="66"/>
      <c r="AI2173" s="17"/>
      <c r="AK2173" s="18"/>
      <c r="AM2173" s="23"/>
      <c r="AN2173" s="23"/>
      <c r="AO2173" s="23"/>
    </row>
    <row r="2174" spans="1:41" x14ac:dyDescent="0.25">
      <c r="A2174" s="180">
        <f>IF('##zz500##'!B2174&lt;&gt;"",'##zz500##'!B2174,"")</f>
        <v>42359</v>
      </c>
      <c r="B2174" s="192">
        <v>404930.02</v>
      </c>
      <c r="C2174" s="146">
        <f t="shared" si="93"/>
        <v>1.2392728453897162E-2</v>
      </c>
      <c r="D2174" s="143">
        <f>IF('##zz500##'!K2174="","",IF('##zz500##'!K2174="yes",D2173,IF('##zz500##'!T2174&lt;&gt;0,D2173*(1+'##zz500##'!T2174),D2173*(1+C2174))))</f>
        <v>75.947365802566452</v>
      </c>
      <c r="E2174" s="6">
        <f t="shared" si="94"/>
        <v>1.2392728453897162E-2</v>
      </c>
      <c r="F2174" s="17">
        <f>D2174/MAX(D$240:D2174)-1</f>
        <v>-1.4019565402857981E-2</v>
      </c>
      <c r="G2174" s="66">
        <f>IF('##zz500##'!K2174="","",IF('##zz500##'!K2174="no",G2173*(1+E2174),IF('##zz500##'!T2174&lt;&gt;0,G2173*(1+'##zz500##'!T2174),G2173*(1+'##zz500##'!P2174))))</f>
        <v>476.20503765503503</v>
      </c>
      <c r="H2174" s="6">
        <f t="shared" si="95"/>
        <v>1.2392728453897162E-2</v>
      </c>
      <c r="I2174" s="17">
        <f>G2174/MAX(G$240:G2174)-1</f>
        <v>-7.9078373331423979E-2</v>
      </c>
      <c r="N2174" s="20"/>
      <c r="O2174" s="20"/>
      <c r="S2174" s="192"/>
      <c r="T2174" s="34"/>
      <c r="U2174" s="34"/>
      <c r="Y2174" s="39"/>
      <c r="Z2174" s="39"/>
      <c r="AA2174" s="17"/>
      <c r="AC2174" s="142"/>
      <c r="AE2174" s="17"/>
      <c r="AG2174" s="66"/>
      <c r="AI2174" s="17"/>
      <c r="AK2174" s="18"/>
      <c r="AM2174" s="23"/>
      <c r="AN2174" s="23"/>
      <c r="AO2174" s="23"/>
    </row>
    <row r="2175" spans="1:41" x14ac:dyDescent="0.25">
      <c r="A2175" s="180">
        <f>IF('##zz500##'!B2175&lt;&gt;"",'##zz500##'!B2175,"")</f>
        <v>42360</v>
      </c>
      <c r="B2175" s="192">
        <v>404743.56</v>
      </c>
      <c r="C2175" s="146">
        <f t="shared" si="93"/>
        <v>-4.6047462719611687E-4</v>
      </c>
      <c r="D2175" s="143">
        <f>IF('##zz500##'!K2175="","",IF('##zz500##'!K2175="yes",D2174,IF('##zz500##'!T2175&lt;&gt;0,D2174*(1+'##zz500##'!T2175),D2174*(1+C2175))))</f>
        <v>75.91239396761199</v>
      </c>
      <c r="E2175" s="6">
        <f t="shared" si="94"/>
        <v>-4.6047462719611687E-4</v>
      </c>
      <c r="F2175" s="17">
        <f>D2175/MAX(D$240:D2175)-1</f>
        <v>-1.4473584375901738E-2</v>
      </c>
      <c r="G2175" s="66">
        <f>IF('##zz500##'!K2175="","",IF('##zz500##'!K2175="no",G2174*(1+E2175),IF('##zz500##'!T2175&lt;&gt;0,G2174*(1+'##zz500##'!T2175),G2174*(1+'##zz500##'!P2175))))</f>
        <v>475.98575731785189</v>
      </c>
      <c r="H2175" s="6">
        <f t="shared" si="95"/>
        <v>-4.6047462719611687E-4</v>
      </c>
      <c r="I2175" s="17">
        <f>G2175/MAX(G$240:G2175)-1</f>
        <v>-7.9502434374141062E-2</v>
      </c>
      <c r="N2175" s="20"/>
      <c r="O2175" s="20"/>
      <c r="S2175" s="192"/>
      <c r="T2175" s="34"/>
      <c r="U2175" s="34"/>
      <c r="Y2175" s="39"/>
      <c r="Z2175" s="39"/>
      <c r="AA2175" s="17"/>
      <c r="AC2175" s="142"/>
      <c r="AE2175" s="17"/>
      <c r="AG2175" s="66"/>
      <c r="AI2175" s="17"/>
      <c r="AK2175" s="18"/>
      <c r="AM2175" s="23"/>
      <c r="AN2175" s="23"/>
      <c r="AO2175" s="23"/>
    </row>
    <row r="2176" spans="1:41" x14ac:dyDescent="0.25">
      <c r="A2176" s="180">
        <f>IF('##zz500##'!B2176&lt;&gt;"",'##zz500##'!B2176,"")</f>
        <v>42361</v>
      </c>
      <c r="B2176" s="192">
        <v>400677.91</v>
      </c>
      <c r="C2176" s="146">
        <f t="shared" si="93"/>
        <v>-1.0045002321964147E-2</v>
      </c>
      <c r="D2176" s="143">
        <f>IF('##zz500##'!K2176="","",IF('##zz500##'!K2176="yes",D2175,IF('##zz500##'!T2176&lt;&gt;0,D2175*(1+'##zz500##'!T2176),D2175*(1+C2176))))</f>
        <v>75.149853793941475</v>
      </c>
      <c r="E2176" s="6">
        <f t="shared" si="94"/>
        <v>-1.0045002321964147E-2</v>
      </c>
      <c r="F2176" s="17">
        <f>D2176/MAX(D$240:D2176)-1</f>
        <v>-2.4373199509202803E-2</v>
      </c>
      <c r="G2176" s="66">
        <f>IF('##zz500##'!K2176="","",IF('##zz500##'!K2176="no",G2175*(1+E2176),IF('##zz500##'!T2176&lt;&gt;0,G2175*(1+'##zz500##'!T2176),G2175*(1+'##zz500##'!P2176))))</f>
        <v>471.2044792803722</v>
      </c>
      <c r="H2176" s="6">
        <f t="shared" si="95"/>
        <v>-1.0045002321964147E-2</v>
      </c>
      <c r="I2176" s="17">
        <f>G2176/MAX(G$240:G2176)-1</f>
        <v>-8.8748834558215139E-2</v>
      </c>
      <c r="N2176" s="20"/>
      <c r="O2176" s="20"/>
      <c r="S2176" s="192"/>
      <c r="T2176" s="34"/>
      <c r="U2176" s="34"/>
      <c r="Y2176" s="39"/>
      <c r="Z2176" s="39"/>
      <c r="AA2176" s="17"/>
      <c r="AC2176" s="142"/>
      <c r="AE2176" s="17"/>
      <c r="AG2176" s="66"/>
      <c r="AI2176" s="17"/>
      <c r="AK2176" s="18"/>
      <c r="AM2176" s="23"/>
      <c r="AN2176" s="23"/>
      <c r="AO2176" s="23"/>
    </row>
    <row r="2177" spans="1:41" x14ac:dyDescent="0.25">
      <c r="A2177" s="180">
        <f>IF('##zz500##'!B2177&lt;&gt;"",'##zz500##'!B2177,"")</f>
        <v>42362</v>
      </c>
      <c r="B2177" s="192">
        <v>400686.77</v>
      </c>
      <c r="C2177" s="146">
        <f t="shared" si="93"/>
        <v>2.2112524246775678E-5</v>
      </c>
      <c r="D2177" s="143">
        <f>IF('##zz500##'!K2177="","",IF('##zz500##'!K2177="yes",D2176,IF('##zz500##'!T2177&lt;&gt;0,D2176*(1+'##zz500##'!T2177),D2176*(1+C2177))))</f>
        <v>75.151515546905628</v>
      </c>
      <c r="E2177" s="6">
        <f t="shared" si="94"/>
        <v>2.2112524246775678E-5</v>
      </c>
      <c r="F2177" s="17">
        <f>D2177/MAX(D$240:D2177)-1</f>
        <v>-2.4351625937921173E-2</v>
      </c>
      <c r="G2177" s="66">
        <f>IF('##zz500##'!K2177="","",IF('##zz500##'!K2177="no",G2176*(1+E2177),IF('##zz500##'!T2177&lt;&gt;0,G2176*(1+'##zz500##'!T2177),G2176*(1+'##zz500##'!P2177))))</f>
        <v>471.21489880084545</v>
      </c>
      <c r="H2177" s="6">
        <f t="shared" si="95"/>
        <v>2.2112524246775678E-5</v>
      </c>
      <c r="I2177" s="17">
        <f>G2177/MAX(G$240:G2177)-1</f>
        <v>-8.8728684494724486E-2</v>
      </c>
      <c r="N2177" s="20"/>
      <c r="O2177" s="20"/>
      <c r="S2177" s="192"/>
      <c r="T2177" s="34"/>
      <c r="U2177" s="34"/>
      <c r="Y2177" s="39"/>
      <c r="Z2177" s="39"/>
      <c r="AA2177" s="17"/>
      <c r="AC2177" s="142"/>
      <c r="AE2177" s="17"/>
      <c r="AG2177" s="66"/>
      <c r="AI2177" s="17"/>
      <c r="AK2177" s="18"/>
      <c r="AM2177" s="23"/>
      <c r="AN2177" s="23"/>
      <c r="AO2177" s="23"/>
    </row>
    <row r="2178" spans="1:41" x14ac:dyDescent="0.25">
      <c r="A2178" s="180">
        <f>IF('##zz500##'!B2178&lt;&gt;"",'##zz500##'!B2178,"")</f>
        <v>42363</v>
      </c>
      <c r="B2178" s="192">
        <v>410634.22</v>
      </c>
      <c r="C2178" s="146">
        <f t="shared" si="93"/>
        <v>2.4826000618887401E-2</v>
      </c>
      <c r="D2178" s="143">
        <f>IF('##zz500##'!K2178="","",IF('##zz500##'!K2178="yes",D2177,IF('##zz500##'!T2178&lt;&gt;0,D2177*(1+'##zz500##'!T2178),D2177*(1+C2178))))</f>
        <v>77.017227118383431</v>
      </c>
      <c r="E2178" s="6">
        <f t="shared" si="94"/>
        <v>2.4826000618887401E-2</v>
      </c>
      <c r="F2178" s="17">
        <f>D2178/MAX(D$240:D2178)-1</f>
        <v>-1.301787996396131E-4</v>
      </c>
      <c r="G2178" s="66">
        <f>IF('##zz500##'!K2178="","",IF('##zz500##'!K2178="no",G2177*(1+E2178),IF('##zz500##'!T2178&lt;&gt;0,G2177*(1+'##zz500##'!T2178),G2177*(1+'##zz500##'!P2178))))</f>
        <v>482.9132801701042</v>
      </c>
      <c r="H2178" s="6">
        <f t="shared" si="95"/>
        <v>2.4826000618887401E-2</v>
      </c>
      <c r="I2178" s="17">
        <f>G2178/MAX(G$240:G2178)-1</f>
        <v>-6.6105462252016189E-2</v>
      </c>
      <c r="N2178" s="20"/>
      <c r="O2178" s="20"/>
      <c r="S2178" s="192"/>
      <c r="T2178" s="34"/>
      <c r="U2178" s="34"/>
      <c r="Y2178" s="39"/>
      <c r="Z2178" s="39"/>
      <c r="AA2178" s="17"/>
      <c r="AC2178" s="142"/>
      <c r="AE2178" s="17"/>
      <c r="AG2178" s="66"/>
      <c r="AI2178" s="17"/>
      <c r="AK2178" s="18"/>
      <c r="AM2178" s="23"/>
      <c r="AN2178" s="23"/>
      <c r="AO2178" s="23"/>
    </row>
    <row r="2179" spans="1:41" x14ac:dyDescent="0.25">
      <c r="A2179" s="180">
        <f>IF('##zz500##'!B2179&lt;&gt;"",'##zz500##'!B2179,"")</f>
        <v>42366</v>
      </c>
      <c r="B2179" s="192">
        <v>402989.74</v>
      </c>
      <c r="C2179" s="146">
        <f t="shared" si="93"/>
        <v>-1.8616276061941384E-2</v>
      </c>
      <c r="D2179" s="143">
        <f>IF('##zz500##'!K2179="","",IF('##zz500##'!K2179="yes",D2178,IF('##zz500##'!T2179&lt;&gt;0,D2178*(1+'##zz500##'!T2179),D2178*(1+C2179))))</f>
        <v>75.515906467363394</v>
      </c>
      <c r="E2179" s="6">
        <f t="shared" si="94"/>
        <v>-1.9493309577509832E-2</v>
      </c>
      <c r="F2179" s="17">
        <f>D2179/MAX(D$240:D2179)-1</f>
        <v>-1.9620950761507716E-2</v>
      </c>
      <c r="G2179" s="66">
        <f>IF('##zz500##'!K2179="","",IF('##zz500##'!K2179="no",G2178*(1+E2179),IF('##zz500##'!T2179&lt;&gt;0,G2178*(1+'##zz500##'!T2179),G2178*(1+'##zz500##'!P2179))))</f>
        <v>473.4997021006576</v>
      </c>
      <c r="H2179" s="6">
        <f t="shared" si="95"/>
        <v>-1.9493309577509832E-2</v>
      </c>
      <c r="I2179" s="17">
        <f>G2179/MAX(G$240:G2179)-1</f>
        <v>-8.4310157589083112E-2</v>
      </c>
      <c r="N2179" s="20"/>
      <c r="O2179" s="20"/>
      <c r="S2179" s="192"/>
      <c r="T2179" s="34"/>
      <c r="U2179" s="34"/>
      <c r="Y2179" s="39"/>
      <c r="Z2179" s="39"/>
      <c r="AA2179" s="17"/>
      <c r="AC2179" s="142"/>
      <c r="AE2179" s="17"/>
      <c r="AG2179" s="66"/>
      <c r="AI2179" s="17"/>
      <c r="AK2179" s="18"/>
      <c r="AM2179" s="23"/>
      <c r="AN2179" s="23"/>
      <c r="AO2179" s="23"/>
    </row>
    <row r="2180" spans="1:41" x14ac:dyDescent="0.25">
      <c r="A2180" s="180">
        <f>IF('##zz500##'!B2180&lt;&gt;"",'##zz500##'!B2180,"")</f>
        <v>42367</v>
      </c>
      <c r="B2180" s="192">
        <v>407498.99</v>
      </c>
      <c r="C2180" s="146">
        <f t="shared" ref="C2180:C2243" si="96">IF(AND(B2179&gt;0,B2180&gt;0),B2180/B2179-1,"")</f>
        <v>1.1189490829220716E-2</v>
      </c>
      <c r="D2180" s="143">
        <f>IF('##zz500##'!K2180="","",IF('##zz500##'!K2180="yes",D2179,IF('##zz500##'!T2180&lt;&gt;0,D2179*(1+'##zz500##'!T2180),D2179*(1+C2180))))</f>
        <v>75.515906467363394</v>
      </c>
      <c r="E2180" s="6">
        <f t="shared" si="94"/>
        <v>0</v>
      </c>
      <c r="F2180" s="17">
        <f>D2180/MAX(D$240:D2180)-1</f>
        <v>-1.9620950761507716E-2</v>
      </c>
      <c r="G2180" s="66">
        <f>IF('##zz500##'!K2180="","",IF('##zz500##'!K2180="no",G2179*(1+E2180),IF('##zz500##'!T2180&lt;&gt;0,G2179*(1+'##zz500##'!T2180),G2179*(1+'##zz500##'!P2180))))</f>
        <v>470.67624121135964</v>
      </c>
      <c r="H2180" s="6">
        <f t="shared" si="95"/>
        <v>-5.9629623350803129E-3</v>
      </c>
      <c r="I2180" s="17">
        <f>G2180/MAX(G$240:G2180)-1</f>
        <v>-8.9770381629994955E-2</v>
      </c>
      <c r="N2180" s="20"/>
      <c r="O2180" s="20"/>
      <c r="S2180" s="192"/>
      <c r="T2180" s="34"/>
      <c r="U2180" s="34"/>
      <c r="Y2180" s="39"/>
      <c r="Z2180" s="39"/>
      <c r="AA2180" s="17"/>
      <c r="AC2180" s="142"/>
      <c r="AE2180" s="17"/>
      <c r="AG2180" s="66"/>
      <c r="AI2180" s="17"/>
      <c r="AK2180" s="18"/>
      <c r="AM2180" s="23"/>
      <c r="AN2180" s="23"/>
      <c r="AO2180" s="23"/>
    </row>
    <row r="2181" spans="1:41" x14ac:dyDescent="0.25">
      <c r="A2181" s="180">
        <f>IF('##zz500##'!B2181&lt;&gt;"",'##zz500##'!B2181,"")</f>
        <v>42368</v>
      </c>
      <c r="B2181" s="192">
        <v>414395.77</v>
      </c>
      <c r="C2181" s="146">
        <f t="shared" si="96"/>
        <v>1.692465544515831E-2</v>
      </c>
      <c r="D2181" s="143">
        <f>IF('##zz500##'!K2181="","",IF('##zz500##'!K2181="yes",D2180,IF('##zz500##'!T2181&lt;&gt;0,D2180*(1+'##zz500##'!T2181),D2180*(1+C2181))))</f>
        <v>76.793987164952327</v>
      </c>
      <c r="E2181" s="6">
        <f t="shared" si="94"/>
        <v>1.692465544515831E-2</v>
      </c>
      <c r="F2181" s="17">
        <f>D2181/MAX(D$240:D2181)-1</f>
        <v>-3.0283731474942677E-3</v>
      </c>
      <c r="G2181" s="66">
        <f>IF('##zz500##'!K2181="","",IF('##zz500##'!K2181="no",G2180*(1+E2181),IF('##zz500##'!T2181&lt;&gt;0,G2180*(1+'##zz500##'!T2181),G2180*(1+'##zz500##'!P2181))))</f>
        <v>478.64227442008411</v>
      </c>
      <c r="H2181" s="6">
        <f t="shared" si="95"/>
        <v>1.692465544515831E-2</v>
      </c>
      <c r="I2181" s="17">
        <f>G2181/MAX(G$240:G2181)-1</f>
        <v>-7.4365058963104747E-2</v>
      </c>
      <c r="N2181" s="40"/>
      <c r="O2181" s="40"/>
      <c r="Q2181" s="41"/>
      <c r="S2181" s="192"/>
      <c r="T2181" s="34"/>
      <c r="U2181" s="34"/>
      <c r="Y2181" s="39"/>
      <c r="Z2181" s="39"/>
      <c r="AA2181" s="17"/>
      <c r="AC2181" s="142"/>
      <c r="AE2181" s="17"/>
      <c r="AG2181" s="66"/>
      <c r="AI2181" s="17"/>
      <c r="AK2181" s="18"/>
      <c r="AL2181" s="14"/>
      <c r="AM2181" s="23"/>
      <c r="AN2181" s="23"/>
      <c r="AO2181" s="23"/>
    </row>
    <row r="2182" spans="1:41" x14ac:dyDescent="0.25">
      <c r="A2182" s="180">
        <f>IF('##zz500##'!B2182&lt;&gt;"",'##zz500##'!B2182,"")</f>
        <v>42369</v>
      </c>
      <c r="B2182" s="192">
        <v>404278.15</v>
      </c>
      <c r="C2182" s="146">
        <f t="shared" si="96"/>
        <v>-2.4415355398053395E-2</v>
      </c>
      <c r="D2182" s="143">
        <f>IF('##zz500##'!K2182="","",IF('##zz500##'!K2182="yes",D2181,IF('##zz500##'!T2182&lt;&gt;0,D2181*(1+'##zz500##'!T2182),D2181*(1+C2182))))</f>
        <v>76.109287500446356</v>
      </c>
      <c r="E2182" s="6">
        <f t="shared" si="94"/>
        <v>-8.9160582720525516E-3</v>
      </c>
      <c r="F2182" s="17">
        <f>D2182/MAX(D$240:D2182)-1</f>
        <v>-1.191743026809422E-2</v>
      </c>
      <c r="G2182" s="66">
        <f>IF('##zz500##'!K2182="","",IF('##zz500##'!K2182="no",G2181*(1+E2182),IF('##zz500##'!T2182&lt;&gt;0,G2181*(1+'##zz500##'!T2182),G2181*(1+'##zz500##'!P2182))))</f>
        <v>474.37467200988686</v>
      </c>
      <c r="H2182" s="6">
        <f t="shared" si="95"/>
        <v>-8.9160582720525516E-3</v>
      </c>
      <c r="I2182" s="17">
        <f>G2182/MAX(G$240:G2182)-1</f>
        <v>-8.2618074036037603E-2</v>
      </c>
      <c r="N2182" s="20"/>
      <c r="O2182" s="20"/>
      <c r="S2182" s="192"/>
      <c r="T2182" s="34"/>
      <c r="U2182" s="34"/>
      <c r="Y2182" s="39"/>
      <c r="Z2182" s="39"/>
      <c r="AA2182" s="17"/>
      <c r="AC2182" s="142"/>
      <c r="AE2182" s="17"/>
      <c r="AG2182" s="66"/>
      <c r="AI2182" s="17"/>
      <c r="AK2182" s="18"/>
      <c r="AM2182" s="23"/>
      <c r="AN2182" s="23"/>
      <c r="AO2182" s="23"/>
    </row>
    <row r="2183" spans="1:41" s="11" customFormat="1" x14ac:dyDescent="0.25">
      <c r="A2183" s="180">
        <f>IF('##zz500##'!B2183&lt;&gt;"",'##zz500##'!B2183,"")</f>
        <v>42373</v>
      </c>
      <c r="B2183" s="206">
        <v>364618.54</v>
      </c>
      <c r="C2183" s="146">
        <f t="shared" si="96"/>
        <v>-9.8099810736741677E-2</v>
      </c>
      <c r="D2183" s="143">
        <f>IF('##zz500##'!K2183="","",IF('##zz500##'!K2183="yes",D2182,IF('##zz500##'!T2183&lt;&gt;0,D2182*(1+'##zz500##'!T2183),D2182*(1+C2183))))</f>
        <v>76.109287500446356</v>
      </c>
      <c r="E2183" s="14">
        <f t="shared" si="94"/>
        <v>0</v>
      </c>
      <c r="F2183" s="14">
        <f>D2183/MAX(D$240:D2183)-1</f>
        <v>-1.191743026809422E-2</v>
      </c>
      <c r="G2183" s="66">
        <f>IF('##zz500##'!K2183="","",IF('##zz500##'!K2183="no",G2182*(1+E2183),IF('##zz500##'!T2183&lt;&gt;0,G2182*(1+'##zz500##'!T2183),G2182*(1+'##zz500##'!P2183))))</f>
        <v>504.57095334969171</v>
      </c>
      <c r="H2183" s="14">
        <f t="shared" si="95"/>
        <v>6.3654919036603808E-2</v>
      </c>
      <c r="I2183" s="14">
        <f>G2183/MAX(G$240:G2183)-1</f>
        <v>-2.4222201813157929E-2</v>
      </c>
      <c r="J2183" s="24"/>
      <c r="K2183" s="24"/>
      <c r="L2183" s="24"/>
      <c r="M2183" s="24"/>
      <c r="N2183" s="40"/>
      <c r="O2183" s="40"/>
      <c r="P2183" s="59"/>
      <c r="Q2183" s="41"/>
      <c r="R2183" s="14"/>
      <c r="S2183" s="192"/>
      <c r="T2183" s="163"/>
      <c r="U2183" s="163"/>
      <c r="V2183" s="14"/>
      <c r="W2183" s="14"/>
      <c r="X2183" s="88"/>
      <c r="Y2183" s="117"/>
      <c r="Z2183" s="117"/>
      <c r="AA2183" s="14"/>
      <c r="AB2183" s="14"/>
      <c r="AC2183" s="142"/>
      <c r="AD2183" s="14"/>
      <c r="AE2183" s="14"/>
      <c r="AF2183" s="14"/>
      <c r="AG2183" s="142"/>
      <c r="AH2183" s="14"/>
      <c r="AI2183" s="14"/>
      <c r="AJ2183" s="14"/>
      <c r="AK2183" s="21"/>
      <c r="AL2183" s="14"/>
      <c r="AM2183" s="24"/>
      <c r="AN2183" s="24"/>
      <c r="AO2183" s="24"/>
    </row>
    <row r="2184" spans="1:41" x14ac:dyDescent="0.25">
      <c r="A2184" s="180">
        <f>IF('##zz500##'!B2184&lt;&gt;"",'##zz500##'!B2184,"")</f>
        <v>42374</v>
      </c>
      <c r="B2184" s="192">
        <v>346765.78</v>
      </c>
      <c r="C2184" s="146">
        <f t="shared" si="96"/>
        <v>-4.8962842097935999E-2</v>
      </c>
      <c r="D2184" s="143">
        <f>IF('##zz500##'!K2184="","",IF('##zz500##'!K2184="yes",D2183,IF('##zz500##'!T2184&lt;&gt;0,D2183*(1+'##zz500##'!T2184),D2183*(1+C2184))))</f>
        <v>76.109287500446356</v>
      </c>
      <c r="E2184" s="6">
        <f t="shared" si="94"/>
        <v>0</v>
      </c>
      <c r="F2184" s="17">
        <f>D2184/MAX(D$240:D2184)-1</f>
        <v>-1.191743026809422E-2</v>
      </c>
      <c r="G2184" s="66">
        <f>IF('##zz500##'!K2184="","",IF('##zz500##'!K2184="no",G2183*(1+E2184),IF('##zz500##'!T2184&lt;&gt;0,G2183*(1+'##zz500##'!T2184),G2183*(1+'##zz500##'!P2184))))</f>
        <v>517.93095272484629</v>
      </c>
      <c r="H2184" s="6">
        <f t="shared" si="95"/>
        <v>2.647793989420455E-2</v>
      </c>
      <c r="I2184" s="17">
        <f>G2184/MAX(G$240:G2184)-1</f>
        <v>0</v>
      </c>
      <c r="N2184" s="20"/>
      <c r="O2184" s="20"/>
      <c r="S2184" s="192"/>
      <c r="T2184" s="34"/>
      <c r="U2184" s="34"/>
      <c r="Y2184" s="39"/>
      <c r="Z2184" s="39"/>
      <c r="AA2184" s="17"/>
      <c r="AC2184" s="142"/>
      <c r="AE2184" s="17"/>
      <c r="AG2184" s="66"/>
      <c r="AI2184" s="17"/>
      <c r="AK2184" s="18"/>
      <c r="AM2184" s="23"/>
      <c r="AN2184" s="23"/>
      <c r="AO2184" s="23"/>
    </row>
    <row r="2185" spans="1:41" x14ac:dyDescent="0.25">
      <c r="A2185" s="180">
        <f>IF('##zz500##'!B2185&lt;&gt;"",'##zz500##'!B2185,"")</f>
        <v>42375</v>
      </c>
      <c r="B2185" s="192">
        <v>357565.72</v>
      </c>
      <c r="C2185" s="146">
        <f t="shared" si="96"/>
        <v>3.114476866777327E-2</v>
      </c>
      <c r="D2185" s="143">
        <f>IF('##zz500##'!K2185="","",IF('##zz500##'!K2185="yes",D2184,IF('##zz500##'!T2185&lt;&gt;0,D2184*(1+'##zz500##'!T2185),D2184*(1+C2185))))</f>
        <v>76.109287500446356</v>
      </c>
      <c r="E2185" s="6">
        <f t="shared" si="94"/>
        <v>0</v>
      </c>
      <c r="F2185" s="17">
        <f>D2185/MAX(D$240:D2185)-1</f>
        <v>-1.191743026809422E-2</v>
      </c>
      <c r="G2185" s="66">
        <f>IF('##zz500##'!K2185="","",IF('##zz500##'!K2185="no",G2184*(1+E2185),IF('##zz500##'!T2185&lt;&gt;0,G2184*(1+'##zz500##'!T2185),G2184*(1+'##zz500##'!P2185))))</f>
        <v>509.00884017902649</v>
      </c>
      <c r="H2185" s="6">
        <f t="shared" si="95"/>
        <v>-1.7226451709210222E-2</v>
      </c>
      <c r="I2185" s="17">
        <f>G2185/MAX(G$240:G2185)-1</f>
        <v>-1.7226451709210222E-2</v>
      </c>
      <c r="N2185" s="20"/>
      <c r="O2185" s="20"/>
      <c r="S2185" s="192"/>
      <c r="T2185" s="34"/>
      <c r="U2185" s="34"/>
      <c r="Y2185" s="39"/>
      <c r="Z2185" s="39"/>
      <c r="AA2185" s="17"/>
      <c r="AC2185" s="142"/>
      <c r="AE2185" s="17"/>
      <c r="AG2185" s="66"/>
      <c r="AI2185" s="17"/>
      <c r="AK2185" s="18"/>
      <c r="AM2185" s="23"/>
      <c r="AN2185" s="23"/>
      <c r="AO2185" s="23"/>
    </row>
    <row r="2186" spans="1:41" x14ac:dyDescent="0.25">
      <c r="A2186" s="180">
        <f>IF('##zz500##'!B2186&lt;&gt;"",'##zz500##'!B2186,"")</f>
        <v>42376</v>
      </c>
      <c r="B2186" s="192">
        <v>323752.11</v>
      </c>
      <c r="C2186" s="146">
        <f t="shared" si="96"/>
        <v>-9.456614017697218E-2</v>
      </c>
      <c r="D2186" s="143">
        <f>IF('##zz500##'!K2186="","",IF('##zz500##'!K2186="yes",D2185,IF('##zz500##'!T2186&lt;&gt;0,D2185*(1+'##zz500##'!T2186),D2185*(1+C2186))))</f>
        <v>76.109287500446356</v>
      </c>
      <c r="E2186" s="6">
        <f t="shared" si="94"/>
        <v>0</v>
      </c>
      <c r="F2186" s="17">
        <f>D2186/MAX(D$240:D2186)-1</f>
        <v>-1.191743026809422E-2</v>
      </c>
      <c r="G2186" s="66">
        <f>IF('##zz500##'!K2186="","",IF('##zz500##'!K2186="no",G2185*(1+E2186),IF('##zz500##'!T2186&lt;&gt;0,G2185*(1+'##zz500##'!T2186),G2185*(1+'##zz500##'!P2186))))</f>
        <v>542.95073043750108</v>
      </c>
      <c r="H2186" s="6">
        <f t="shared" si="95"/>
        <v>6.6682319793378575E-2</v>
      </c>
      <c r="I2186" s="17">
        <f>G2186/MAX(G$240:G2186)-1</f>
        <v>0</v>
      </c>
      <c r="N2186" s="20"/>
      <c r="O2186" s="20"/>
      <c r="S2186" s="192"/>
      <c r="T2186" s="34"/>
      <c r="U2186" s="34"/>
      <c r="Y2186" s="39"/>
      <c r="Z2186" s="39"/>
      <c r="AA2186" s="17"/>
      <c r="AC2186" s="142"/>
      <c r="AE2186" s="17"/>
      <c r="AG2186" s="66"/>
      <c r="AI2186" s="17"/>
      <c r="AK2186" s="18"/>
      <c r="AM2186" s="23"/>
      <c r="AN2186" s="23"/>
      <c r="AO2186" s="23"/>
    </row>
    <row r="2187" spans="1:41" x14ac:dyDescent="0.25">
      <c r="A2187" s="180">
        <f>IF('##zz500##'!B2187&lt;&gt;"",'##zz500##'!B2187,"")</f>
        <v>42377</v>
      </c>
      <c r="B2187" s="192">
        <v>324239.98</v>
      </c>
      <c r="C2187" s="146">
        <f t="shared" si="96"/>
        <v>1.5069245417427268E-3</v>
      </c>
      <c r="D2187" s="143">
        <f>IF('##zz500##'!K2187="","",IF('##zz500##'!K2187="yes",D2186,IF('##zz500##'!T2187&lt;&gt;0,D2186*(1+'##zz500##'!T2187),D2186*(1+C2187))))</f>
        <v>76.109287500446356</v>
      </c>
      <c r="E2187" s="6">
        <f t="shared" si="94"/>
        <v>0</v>
      </c>
      <c r="F2187" s="17">
        <f>D2187/MAX(D$240:D2187)-1</f>
        <v>-1.191743026809422E-2</v>
      </c>
      <c r="G2187" s="66">
        <f>IF('##zz500##'!K2187="","",IF('##zz500##'!K2187="no",G2186*(1+E2187),IF('##zz500##'!T2187&lt;&gt;0,G2186*(1+'##zz500##'!T2187),G2186*(1+'##zz500##'!P2187))))</f>
        <v>539.5530198916814</v>
      </c>
      <c r="H2187" s="6">
        <f t="shared" si="95"/>
        <v>-6.257861635220352E-3</v>
      </c>
      <c r="I2187" s="17">
        <f>G2187/MAX(G$240:G2187)-1</f>
        <v>-6.257861635220352E-3</v>
      </c>
      <c r="N2187" s="20"/>
      <c r="O2187" s="20"/>
      <c r="S2187" s="192"/>
      <c r="T2187" s="34"/>
      <c r="U2187" s="34"/>
      <c r="Y2187" s="39"/>
      <c r="Z2187" s="39"/>
      <c r="AA2187" s="17"/>
      <c r="AC2187" s="142"/>
      <c r="AE2187" s="17"/>
      <c r="AG2187" s="66"/>
      <c r="AI2187" s="17"/>
      <c r="AK2187" s="18"/>
      <c r="AM2187" s="23"/>
      <c r="AN2187" s="23"/>
      <c r="AO2187" s="23"/>
    </row>
    <row r="2188" spans="1:41" x14ac:dyDescent="0.25">
      <c r="A2188" s="180">
        <f>IF('##zz500##'!B2188&lt;&gt;"",'##zz500##'!B2188,"")</f>
        <v>42380</v>
      </c>
      <c r="B2188" s="192">
        <v>295621.45</v>
      </c>
      <c r="C2188" s="146">
        <f t="shared" si="96"/>
        <v>-8.8263421432483335E-2</v>
      </c>
      <c r="D2188" s="143">
        <f>IF('##zz500##'!K2188="","",IF('##zz500##'!K2188="yes",D2187,IF('##zz500##'!T2188&lt;&gt;0,D2187*(1+'##zz500##'!T2188),D2187*(1+C2188))))</f>
        <v>76.109287500446356</v>
      </c>
      <c r="E2188" s="6">
        <f t="shared" si="94"/>
        <v>0</v>
      </c>
      <c r="F2188" s="17">
        <f>D2188/MAX(D$240:D2188)-1</f>
        <v>-1.191743026809422E-2</v>
      </c>
      <c r="G2188" s="66">
        <f>IF('##zz500##'!K2188="","",IF('##zz500##'!K2188="no",G2187*(1+E2188),IF('##zz500##'!T2188&lt;&gt;0,G2187*(1+'##zz500##'!T2188),G2187*(1+'##zz500##'!P2188))))</f>
        <v>578.28402044454845</v>
      </c>
      <c r="H2188" s="6">
        <f t="shared" si="95"/>
        <v>7.1783493234163664E-2</v>
      </c>
      <c r="I2188" s="17">
        <f>G2188/MAX(G$240:G2188)-1</f>
        <v>0</v>
      </c>
      <c r="N2188" s="20"/>
      <c r="O2188" s="20"/>
      <c r="S2188" s="192"/>
      <c r="T2188" s="34"/>
      <c r="U2188" s="34"/>
      <c r="Y2188" s="39"/>
      <c r="Z2188" s="39"/>
      <c r="AA2188" s="17"/>
      <c r="AC2188" s="142"/>
      <c r="AE2188" s="17"/>
      <c r="AF2188" s="14"/>
      <c r="AG2188" s="66"/>
      <c r="AI2188" s="17"/>
      <c r="AJ2188" s="14"/>
      <c r="AK2188" s="18"/>
      <c r="AM2188" s="23"/>
      <c r="AN2188" s="23"/>
      <c r="AO2188" s="23"/>
    </row>
    <row r="2189" spans="1:41" x14ac:dyDescent="0.25">
      <c r="A2189" s="180">
        <f>IF('##zz500##'!B2189&lt;&gt;"",'##zz500##'!B2189,"")</f>
        <v>42381</v>
      </c>
      <c r="B2189" s="192">
        <v>294744.11</v>
      </c>
      <c r="C2189" s="146">
        <f t="shared" si="96"/>
        <v>-2.9677819386922932E-3</v>
      </c>
      <c r="D2189" s="143">
        <f>IF('##zz500##'!K2189="","",IF('##zz500##'!K2189="yes",D2188,IF('##zz500##'!T2189&lt;&gt;0,D2188*(1+'##zz500##'!T2189),D2188*(1+C2189))))</f>
        <v>75.883411731635789</v>
      </c>
      <c r="E2189" s="6">
        <f t="shared" si="94"/>
        <v>-2.9677819386922932E-3</v>
      </c>
      <c r="F2189" s="17">
        <f>D2189/MAX(D$240:D2189)-1</f>
        <v>-1.4849843872481228E-2</v>
      </c>
      <c r="G2189" s="66">
        <f>IF('##zz500##'!K2189="","",IF('##zz500##'!K2189="no",G2188*(1+E2189),IF('##zz500##'!T2189&lt;&gt;0,G2188*(1+'##zz500##'!T2189),G2188*(1+'##zz500##'!P2189))))</f>
        <v>576.56779957323874</v>
      </c>
      <c r="H2189" s="6">
        <f t="shared" si="95"/>
        <v>-2.9677819386922932E-3</v>
      </c>
      <c r="I2189" s="17">
        <f>G2189/MAX(G$240:G2189)-1</f>
        <v>-2.9677819386922932E-3</v>
      </c>
      <c r="N2189" s="20"/>
      <c r="O2189" s="20"/>
      <c r="S2189" s="192"/>
      <c r="T2189" s="34"/>
      <c r="U2189" s="34"/>
      <c r="Y2189" s="39"/>
      <c r="Z2189" s="39"/>
      <c r="AA2189" s="17"/>
      <c r="AC2189" s="142"/>
      <c r="AE2189" s="17"/>
      <c r="AG2189" s="66"/>
      <c r="AI2189" s="17"/>
      <c r="AK2189" s="18"/>
      <c r="AM2189" s="23"/>
      <c r="AN2189" s="23"/>
      <c r="AO2189" s="23"/>
    </row>
    <row r="2190" spans="1:41" x14ac:dyDescent="0.25">
      <c r="A2190" s="180">
        <f>IF('##zz500##'!B2190&lt;&gt;"",'##zz500##'!B2190,"")</f>
        <v>42382</v>
      </c>
      <c r="B2190" s="192">
        <v>284292.03000000003</v>
      </c>
      <c r="C2190" s="146">
        <f t="shared" si="96"/>
        <v>-3.546153984213618E-2</v>
      </c>
      <c r="D2190" s="143">
        <f>IF('##zz500##'!K2190="","",IF('##zz500##'!K2190="yes",D2189,IF('##zz500##'!T2190&lt;&gt;0,D2189*(1+'##zz500##'!T2190),D2189*(1+C2190))))</f>
        <v>73.192469103157165</v>
      </c>
      <c r="E2190" s="6">
        <f t="shared" si="94"/>
        <v>-3.546153984213618E-2</v>
      </c>
      <c r="F2190" s="17">
        <f>D2190/MAX(D$240:D2190)-1</f>
        <v>-4.9784785384483943E-2</v>
      </c>
      <c r="G2190" s="66">
        <f>IF('##zz500##'!K2190="","",IF('##zz500##'!K2190="no",G2189*(1+E2190),IF('##zz500##'!T2190&lt;&gt;0,G2189*(1+'##zz500##'!T2190),G2189*(1+'##zz500##'!P2190))))</f>
        <v>556.12181757697954</v>
      </c>
      <c r="H2190" s="6">
        <f t="shared" si="95"/>
        <v>-3.546153984213618E-2</v>
      </c>
      <c r="I2190" s="17">
        <f>G2190/MAX(G$240:G2190)-1</f>
        <v>-3.8324079663366817E-2</v>
      </c>
      <c r="N2190" s="20"/>
      <c r="O2190" s="20"/>
      <c r="S2190" s="192"/>
      <c r="T2190" s="34"/>
      <c r="U2190" s="34"/>
      <c r="Y2190" s="39"/>
      <c r="Z2190" s="39"/>
      <c r="AA2190" s="17"/>
      <c r="AC2190" s="142"/>
      <c r="AE2190" s="17"/>
      <c r="AG2190" s="66"/>
      <c r="AI2190" s="17"/>
      <c r="AK2190" s="18"/>
      <c r="AM2190" s="23"/>
      <c r="AN2190" s="23"/>
      <c r="AO2190" s="23"/>
    </row>
    <row r="2191" spans="1:41" x14ac:dyDescent="0.25">
      <c r="A2191" s="180">
        <f>IF('##zz500##'!B2191&lt;&gt;"",'##zz500##'!B2191,"")</f>
        <v>42383</v>
      </c>
      <c r="B2191" s="192">
        <v>296112.89</v>
      </c>
      <c r="C2191" s="146">
        <f t="shared" si="96"/>
        <v>4.1579990828444879E-2</v>
      </c>
      <c r="D2191" s="143">
        <f>IF('##zz500##'!K2191="","",IF('##zz500##'!K2191="yes",D2190,IF('##zz500##'!T2191&lt;&gt;0,D2190*(1+'##zz500##'!T2191),D2190*(1+C2191))))</f>
        <v>76.235811297177676</v>
      </c>
      <c r="E2191" s="6">
        <f t="shared" si="94"/>
        <v>4.1579990828444879E-2</v>
      </c>
      <c r="F2191" s="17">
        <f>D2191/MAX(D$240:D2191)-1</f>
        <v>-1.0274845475721994E-2</v>
      </c>
      <c r="G2191" s="66">
        <f>IF('##zz500##'!K2191="","",IF('##zz500##'!K2191="no",G2190*(1+E2191),IF('##zz500##'!T2191&lt;&gt;0,G2190*(1+'##zz500##'!T2191),G2190*(1+'##zz500##'!P2191))))</f>
        <v>579.24535765132839</v>
      </c>
      <c r="H2191" s="6">
        <f t="shared" si="95"/>
        <v>4.1579990828444879E-2</v>
      </c>
      <c r="I2191" s="17">
        <f>G2191/MAX(G$240:G2191)-1</f>
        <v>0</v>
      </c>
      <c r="N2191" s="20"/>
      <c r="O2191" s="20"/>
      <c r="S2191" s="192"/>
      <c r="T2191" s="34"/>
      <c r="U2191" s="34"/>
      <c r="Y2191" s="39"/>
      <c r="Z2191" s="39"/>
      <c r="AA2191" s="17"/>
      <c r="AC2191" s="142"/>
      <c r="AE2191" s="17"/>
      <c r="AG2191" s="66"/>
      <c r="AI2191" s="17"/>
      <c r="AK2191" s="18"/>
      <c r="AM2191" s="23"/>
      <c r="AN2191" s="23"/>
      <c r="AO2191" s="23"/>
    </row>
    <row r="2192" spans="1:41" s="95" customFormat="1" x14ac:dyDescent="0.25">
      <c r="A2192" s="180">
        <f>IF('##zz500##'!B2192&lt;&gt;"",'##zz500##'!B2192,"")</f>
        <v>42384</v>
      </c>
      <c r="B2192" s="192">
        <v>284385.48</v>
      </c>
      <c r="C2192" s="146">
        <f t="shared" si="96"/>
        <v>-3.9604523801716418E-2</v>
      </c>
      <c r="D2192" s="143">
        <f>IF('##zz500##'!K2192="","",IF('##zz500##'!K2192="yes",D2191,IF('##zz500##'!T2192&lt;&gt;0,D2191*(1+'##zz500##'!T2192),D2191*(1+C2192))))</f>
        <v>76.235811297177676</v>
      </c>
      <c r="E2192" s="48">
        <f t="shared" si="94"/>
        <v>0</v>
      </c>
      <c r="F2192" s="48">
        <f>D2192/MAX(D$240:D2192)-1</f>
        <v>-1.0274845475721994E-2</v>
      </c>
      <c r="G2192" s="66">
        <f>IF('##zz500##'!K2192="","",IF('##zz500##'!K2192="no",G2191*(1+E2192),IF('##zz500##'!T2192&lt;&gt;0,G2191*(1+'##zz500##'!T2192),G2191*(1+'##zz500##'!P2192))))</f>
        <v>592.13018363922902</v>
      </c>
      <c r="H2192" s="48">
        <f t="shared" si="95"/>
        <v>2.2244159262915453E-2</v>
      </c>
      <c r="I2192" s="48">
        <f>G2192/MAX(G$240:G2192)-1</f>
        <v>0</v>
      </c>
      <c r="J2192" s="23"/>
      <c r="K2192" s="23"/>
      <c r="L2192" s="23"/>
      <c r="M2192" s="23"/>
      <c r="N2192" s="20"/>
      <c r="O2192" s="20"/>
      <c r="P2192" s="112"/>
      <c r="Q2192" s="38"/>
      <c r="R2192" s="17"/>
      <c r="S2192" s="192"/>
      <c r="T2192" s="34"/>
      <c r="U2192" s="34"/>
      <c r="V2192" s="146"/>
      <c r="W2192" s="146"/>
      <c r="X2192" s="101"/>
      <c r="Y2192" s="39"/>
      <c r="Z2192" s="39"/>
      <c r="AA2192" s="17"/>
      <c r="AB2192" s="6"/>
      <c r="AC2192" s="142"/>
      <c r="AD2192" s="48"/>
      <c r="AE2192" s="48"/>
      <c r="AF2192" s="48"/>
      <c r="AG2192" s="66"/>
      <c r="AH2192" s="48"/>
      <c r="AI2192" s="48"/>
      <c r="AJ2192" s="48"/>
      <c r="AK2192" s="97"/>
      <c r="AL2192" s="48"/>
      <c r="AM2192" s="23"/>
      <c r="AN2192" s="23"/>
      <c r="AO2192" s="23"/>
    </row>
    <row r="2193" spans="1:41" x14ac:dyDescent="0.25">
      <c r="A2193" s="180">
        <f>IF('##zz500##'!B2193&lt;&gt;"",'##zz500##'!B2193,"")</f>
        <v>42387</v>
      </c>
      <c r="B2193" s="192">
        <v>292444.21999999997</v>
      </c>
      <c r="C2193" s="146">
        <f t="shared" si="96"/>
        <v>2.8337382063247318E-2</v>
      </c>
      <c r="D2193" s="143">
        <f>IF('##zz500##'!K2193="","",IF('##zz500##'!K2193="yes",D2192,IF('##zz500##'!T2193&lt;&gt;0,D2192*(1+'##zz500##'!T2193),D2192*(1+C2193))))</f>
        <v>78.396134608807429</v>
      </c>
      <c r="E2193" s="6">
        <f t="shared" si="94"/>
        <v>2.8337382063247318E-2</v>
      </c>
      <c r="F2193" s="17">
        <f>D2193/MAX(D$240:D2193)-1</f>
        <v>0</v>
      </c>
      <c r="G2193" s="66">
        <f>IF('##zz500##'!K2193="","",IF('##zz500##'!K2193="no",G2192*(1+E2193),IF('##zz500##'!T2193&lt;&gt;0,G2192*(1+'##zz500##'!T2193),G2192*(1+'##zz500##'!P2193))))</f>
        <v>608.90960288419467</v>
      </c>
      <c r="H2193" s="6">
        <f t="shared" si="95"/>
        <v>2.8337382063247318E-2</v>
      </c>
      <c r="I2193" s="17">
        <f>G2193/MAX(G$240:G2193)-1</f>
        <v>0</v>
      </c>
      <c r="N2193" s="20"/>
      <c r="O2193" s="20"/>
      <c r="S2193" s="192"/>
      <c r="T2193" s="34"/>
      <c r="U2193" s="34"/>
      <c r="Y2193" s="39"/>
      <c r="Z2193" s="39"/>
      <c r="AA2193" s="17"/>
      <c r="AC2193" s="142"/>
      <c r="AE2193" s="17"/>
      <c r="AG2193" s="66"/>
      <c r="AI2193" s="17"/>
      <c r="AK2193" s="18"/>
      <c r="AM2193" s="23"/>
      <c r="AN2193" s="23"/>
      <c r="AO2193" s="23"/>
    </row>
    <row r="2194" spans="1:41" x14ac:dyDescent="0.25">
      <c r="A2194" s="180">
        <f>IF('##zz500##'!B2194&lt;&gt;"",'##zz500##'!B2194,"")</f>
        <v>42388</v>
      </c>
      <c r="B2194" s="192">
        <v>304277.02</v>
      </c>
      <c r="C2194" s="146">
        <f t="shared" si="96"/>
        <v>4.0461733181117676E-2</v>
      </c>
      <c r="D2194" s="143">
        <f>IF('##zz500##'!K2194="","",IF('##zz500##'!K2194="yes",D2193,IF('##zz500##'!T2194&lt;&gt;0,D2193*(1+'##zz500##'!T2194),D2193*(1+C2194))))</f>
        <v>78.396134608807429</v>
      </c>
      <c r="E2194" s="6">
        <f t="shared" si="94"/>
        <v>0</v>
      </c>
      <c r="F2194" s="17">
        <f>D2194/MAX(D$240:D2194)-1</f>
        <v>0</v>
      </c>
      <c r="G2194" s="66">
        <f>IF('##zz500##'!K2194="","",IF('##zz500##'!K2194="no",G2193*(1+E2194),IF('##zz500##'!T2194&lt;&gt;0,G2193*(1+'##zz500##'!T2194),G2193*(1+'##zz500##'!P2194))))</f>
        <v>583.9339596699532</v>
      </c>
      <c r="H2194" s="6">
        <f t="shared" si="95"/>
        <v>-4.1016996769209224E-2</v>
      </c>
      <c r="I2194" s="17">
        <f>G2194/MAX(G$240:G2194)-1</f>
        <v>-4.1016996769209224E-2</v>
      </c>
      <c r="N2194" s="20"/>
      <c r="O2194" s="20"/>
      <c r="S2194" s="192"/>
      <c r="T2194" s="34"/>
      <c r="U2194" s="34"/>
      <c r="Y2194" s="39"/>
      <c r="Z2194" s="39"/>
      <c r="AA2194" s="17"/>
      <c r="AC2194" s="142"/>
      <c r="AE2194" s="17"/>
      <c r="AG2194" s="66"/>
      <c r="AI2194" s="17"/>
      <c r="AK2194" s="18"/>
      <c r="AM2194" s="23"/>
      <c r="AN2194" s="23"/>
      <c r="AO2194" s="23"/>
    </row>
    <row r="2195" spans="1:41" x14ac:dyDescent="0.25">
      <c r="A2195" s="180">
        <f>IF('##zz500##'!B2195&lt;&gt;"",'##zz500##'!B2195,"")</f>
        <v>42389</v>
      </c>
      <c r="B2195" s="192">
        <v>307099.93</v>
      </c>
      <c r="C2195" s="146">
        <f t="shared" si="96"/>
        <v>9.2774340960746216E-3</v>
      </c>
      <c r="D2195" s="143">
        <f>IF('##zz500##'!K2195="","",IF('##zz500##'!K2195="yes",D2194,IF('##zz500##'!T2195&lt;&gt;0,D2194*(1+'##zz500##'!T2195),D2194*(1+C2195))))</f>
        <v>78.396134608807429</v>
      </c>
      <c r="E2195" s="6">
        <f t="shared" si="94"/>
        <v>0</v>
      </c>
      <c r="F2195" s="17">
        <f>D2195/MAX(D$240:D2195)-1</f>
        <v>0</v>
      </c>
      <c r="G2195" s="66">
        <f>IF('##zz500##'!K2195="","",IF('##zz500##'!K2195="no",G2194*(1+E2195),IF('##zz500##'!T2195&lt;&gt;0,G2194*(1+'##zz500##'!T2195),G2194*(1+'##zz500##'!P2195))))</f>
        <v>593.17242367903452</v>
      </c>
      <c r="H2195" s="6">
        <f t="shared" si="95"/>
        <v>1.5821076777762677E-2</v>
      </c>
      <c r="I2195" s="17">
        <f>G2195/MAX(G$240:G2195)-1</f>
        <v>-2.5844853046525396E-2</v>
      </c>
      <c r="N2195" s="20"/>
      <c r="O2195" s="20"/>
      <c r="S2195" s="192"/>
      <c r="T2195" s="34"/>
      <c r="U2195" s="34"/>
      <c r="Y2195" s="39"/>
      <c r="Z2195" s="39"/>
      <c r="AA2195" s="17"/>
      <c r="AC2195" s="142"/>
      <c r="AE2195" s="17"/>
      <c r="AG2195" s="66"/>
      <c r="AI2195" s="17"/>
      <c r="AK2195" s="18"/>
      <c r="AM2195" s="23"/>
      <c r="AN2195" s="23"/>
      <c r="AO2195" s="23"/>
    </row>
    <row r="2196" spans="1:41" x14ac:dyDescent="0.25">
      <c r="A2196" s="180">
        <f>IF('##zz500##'!B2196&lt;&gt;"",'##zz500##'!B2196,"")</f>
        <v>42390</v>
      </c>
      <c r="B2196" s="192">
        <v>296053.73</v>
      </c>
      <c r="C2196" s="146">
        <f t="shared" si="96"/>
        <v>-3.5969399276645886E-2</v>
      </c>
      <c r="D2196" s="143">
        <f>IF('##zz500##'!K2196="","",IF('##zz500##'!K2196="yes",D2195,IF('##zz500##'!T2196&lt;&gt;0,D2195*(1+'##zz500##'!T2196),D2195*(1+C2196))))</f>
        <v>78.396134608807429</v>
      </c>
      <c r="E2196" s="6">
        <f t="shared" si="94"/>
        <v>0</v>
      </c>
      <c r="F2196" s="17">
        <f>D2196/MAX(D$240:D2196)-1</f>
        <v>0</v>
      </c>
      <c r="G2196" s="66">
        <f>IF('##zz500##'!K2196="","",IF('##zz500##'!K2196="no",G2195*(1+E2196),IF('##zz500##'!T2196&lt;&gt;0,G2195*(1+'##zz500##'!T2196),G2195*(1+'##zz500##'!P2196))))</f>
        <v>609.03101803960521</v>
      </c>
      <c r="H2196" s="6">
        <f t="shared" si="95"/>
        <v>2.6735218508997516E-2</v>
      </c>
      <c r="I2196" s="17">
        <f>G2196/MAX(G$240:G2196)-1</f>
        <v>0</v>
      </c>
      <c r="N2196" s="20"/>
      <c r="O2196" s="20"/>
      <c r="S2196" s="192"/>
      <c r="T2196" s="34"/>
      <c r="U2196" s="34"/>
      <c r="Y2196" s="39"/>
      <c r="Z2196" s="39"/>
      <c r="AA2196" s="17"/>
      <c r="AC2196" s="142"/>
      <c r="AE2196" s="17"/>
      <c r="AG2196" s="66"/>
      <c r="AI2196" s="17"/>
      <c r="AK2196" s="18"/>
      <c r="AM2196" s="23"/>
      <c r="AN2196" s="23"/>
      <c r="AO2196" s="23"/>
    </row>
    <row r="2197" spans="1:41" x14ac:dyDescent="0.25">
      <c r="A2197" s="180">
        <f>IF('##zz500##'!B2197&lt;&gt;"",'##zz500##'!B2197,"")</f>
        <v>42391</v>
      </c>
      <c r="B2197" s="192">
        <v>300449.42</v>
      </c>
      <c r="C2197" s="146">
        <f t="shared" si="96"/>
        <v>1.4847608912071486E-2</v>
      </c>
      <c r="D2197" s="143">
        <f>IF('##zz500##'!K2197="","",IF('##zz500##'!K2197="yes",D2196,IF('##zz500##'!T2197&lt;&gt;0,D2196*(1+'##zz500##'!T2197),D2196*(1+C2197))))</f>
        <v>78.396134608807429</v>
      </c>
      <c r="E2197" s="6">
        <f t="shared" si="94"/>
        <v>0</v>
      </c>
      <c r="F2197" s="17">
        <f>D2197/MAX(D$240:D2197)-1</f>
        <v>0</v>
      </c>
      <c r="G2197" s="66">
        <f>IF('##zz500##'!K2197="","",IF('##zz500##'!K2197="no",G2196*(1+E2197),IF('##zz500##'!T2197&lt;&gt;0,G2196*(1+'##zz500##'!T2197),G2196*(1+'##zz500##'!P2197))))</f>
        <v>598.2209587653681</v>
      </c>
      <c r="H2197" s="6">
        <f t="shared" si="95"/>
        <v>-1.7749603803486669E-2</v>
      </c>
      <c r="I2197" s="17">
        <f>G2197/MAX(G$240:G2197)-1</f>
        <v>-1.7749603803486669E-2</v>
      </c>
      <c r="N2197" s="20"/>
      <c r="O2197" s="20"/>
      <c r="S2197" s="192"/>
      <c r="T2197" s="34"/>
      <c r="U2197" s="34"/>
      <c r="Y2197" s="39"/>
      <c r="Z2197" s="39"/>
      <c r="AA2197" s="17"/>
      <c r="AC2197" s="142"/>
      <c r="AE2197" s="17"/>
      <c r="AG2197" s="66"/>
      <c r="AI2197" s="17"/>
      <c r="AK2197" s="18"/>
      <c r="AM2197" s="23"/>
      <c r="AN2197" s="23"/>
      <c r="AO2197" s="23"/>
    </row>
    <row r="2198" spans="1:41" x14ac:dyDescent="0.25">
      <c r="A2198" s="180">
        <f>IF('##zz500##'!B2198&lt;&gt;"",'##zz500##'!B2198,"")</f>
        <v>42394</v>
      </c>
      <c r="B2198" s="192">
        <v>308296.68</v>
      </c>
      <c r="C2198" s="146">
        <f t="shared" si="96"/>
        <v>2.6118406219589385E-2</v>
      </c>
      <c r="D2198" s="143">
        <f>IF('##zz500##'!K2198="","",IF('##zz500##'!K2198="yes",D2197,IF('##zz500##'!T2198&lt;&gt;0,D2197*(1+'##zz500##'!T2198),D2197*(1+C2198))))</f>
        <v>78.396134608807429</v>
      </c>
      <c r="E2198" s="6">
        <f t="shared" si="94"/>
        <v>0</v>
      </c>
      <c r="F2198" s="17">
        <f>D2198/MAX(D$240:D2198)-1</f>
        <v>0</v>
      </c>
      <c r="G2198" s="66">
        <f>IF('##zz500##'!K2198="","",IF('##zz500##'!K2198="no",G2197*(1+E2198),IF('##zz500##'!T2198&lt;&gt;0,G2197*(1+'##zz500##'!T2198),G2197*(1+'##zz500##'!P2198))))</f>
        <v>596.13021801879211</v>
      </c>
      <c r="H2198" s="6">
        <f t="shared" si="95"/>
        <v>-3.4949306204364872E-3</v>
      </c>
      <c r="I2198" s="17">
        <f>G2198/MAX(G$240:G2198)-1</f>
        <v>-2.1182500790089764E-2</v>
      </c>
      <c r="N2198" s="20"/>
      <c r="O2198" s="20"/>
      <c r="S2198" s="192"/>
      <c r="T2198" s="34"/>
      <c r="U2198" s="34"/>
      <c r="Y2198" s="39"/>
      <c r="Z2198" s="39"/>
      <c r="AA2198" s="17"/>
      <c r="AC2198" s="142"/>
      <c r="AE2198" s="17"/>
      <c r="AG2198" s="66"/>
      <c r="AI2198" s="17"/>
      <c r="AK2198" s="18"/>
      <c r="AM2198" s="23"/>
      <c r="AN2198" s="23"/>
      <c r="AO2198" s="23"/>
    </row>
    <row r="2199" spans="1:41" x14ac:dyDescent="0.25">
      <c r="A2199" s="180">
        <f>IF('##zz500##'!B2199&lt;&gt;"",'##zz500##'!B2199,"")</f>
        <v>42395</v>
      </c>
      <c r="B2199" s="192">
        <v>284375.09000000003</v>
      </c>
      <c r="C2199" s="146">
        <f t="shared" si="96"/>
        <v>-7.7592759026791858E-2</v>
      </c>
      <c r="D2199" s="143">
        <f>IF('##zz500##'!K2199="","",IF('##zz500##'!K2199="yes",D2198,IF('##zz500##'!T2199&lt;&gt;0,D2198*(1+'##zz500##'!T2199),D2198*(1+C2199))))</f>
        <v>78.396134608807429</v>
      </c>
      <c r="E2199" s="6">
        <f t="shared" si="94"/>
        <v>0</v>
      </c>
      <c r="F2199" s="17">
        <f>D2199/MAX(D$240:D2199)-1</f>
        <v>0</v>
      </c>
      <c r="G2199" s="66">
        <f>IF('##zz500##'!K2199="","",IF('##zz500##'!K2199="no",G2198*(1+E2199),IF('##zz500##'!T2199&lt;&gt;0,G2198*(1+'##zz500##'!T2199),G2198*(1+'##zz500##'!P2199))))</f>
        <v>637.11930956118761</v>
      </c>
      <c r="H2199" s="6">
        <f t="shared" si="95"/>
        <v>6.8758620689655103E-2</v>
      </c>
      <c r="I2199" s="17">
        <f>G2199/MAX(G$240:G2199)-1</f>
        <v>0</v>
      </c>
      <c r="N2199" s="20"/>
      <c r="O2199" s="20"/>
      <c r="S2199" s="192"/>
      <c r="T2199" s="34"/>
      <c r="U2199" s="34"/>
      <c r="Y2199" s="39"/>
      <c r="Z2199" s="39"/>
      <c r="AA2199" s="17"/>
      <c r="AC2199" s="142"/>
      <c r="AE2199" s="17"/>
      <c r="AG2199" s="66"/>
      <c r="AI2199" s="17"/>
      <c r="AK2199" s="18"/>
      <c r="AM2199" s="23"/>
      <c r="AN2199" s="23"/>
      <c r="AO2199" s="23"/>
    </row>
    <row r="2200" spans="1:41" x14ac:dyDescent="0.25">
      <c r="A2200" s="180">
        <f>IF('##zz500##'!B2200&lt;&gt;"",'##zz500##'!B2200,"")</f>
        <v>42396</v>
      </c>
      <c r="B2200" s="192">
        <v>276742.28999999998</v>
      </c>
      <c r="C2200" s="146">
        <f t="shared" si="96"/>
        <v>-2.6840606890005891E-2</v>
      </c>
      <c r="D2200" s="143">
        <f>IF('##zz500##'!K2200="","",IF('##zz500##'!K2200="yes",D2199,IF('##zz500##'!T2200&lt;&gt;0,D2199*(1+'##zz500##'!T2200),D2199*(1+C2200))))</f>
        <v>78.396134608807429</v>
      </c>
      <c r="E2200" s="6">
        <f t="shared" si="94"/>
        <v>0</v>
      </c>
      <c r="F2200" s="17">
        <f>D2200/MAX(D$240:D2200)-1</f>
        <v>0</v>
      </c>
      <c r="G2200" s="66">
        <f>IF('##zz500##'!K2200="","",IF('##zz500##'!K2200="no",G2199*(1+E2200),IF('##zz500##'!T2200&lt;&gt;0,G2199*(1+'##zz500##'!T2200),G2199*(1+'##zz500##'!P2200))))</f>
        <v>651.3687379465448</v>
      </c>
      <c r="H2200" s="6">
        <f t="shared" si="95"/>
        <v>2.2365400281418868E-2</v>
      </c>
      <c r="I2200" s="17">
        <f>G2200/MAX(G$240:G2200)-1</f>
        <v>0</v>
      </c>
      <c r="N2200" s="20"/>
      <c r="O2200" s="20"/>
      <c r="S2200" s="192"/>
      <c r="T2200" s="34"/>
      <c r="U2200" s="34"/>
      <c r="Y2200" s="39"/>
      <c r="Z2200" s="39"/>
      <c r="AA2200" s="17"/>
      <c r="AC2200" s="142"/>
      <c r="AE2200" s="17"/>
      <c r="AG2200" s="66"/>
      <c r="AI2200" s="17"/>
      <c r="AK2200" s="18"/>
      <c r="AM2200" s="23"/>
      <c r="AN2200" s="23"/>
      <c r="AO2200" s="23"/>
    </row>
    <row r="2201" spans="1:41" x14ac:dyDescent="0.25">
      <c r="A2201" s="180">
        <f>IF('##zz500##'!B2201&lt;&gt;"",'##zz500##'!B2201,"")</f>
        <v>42397</v>
      </c>
      <c r="B2201" s="192">
        <v>264490.25</v>
      </c>
      <c r="C2201" s="146">
        <f t="shared" si="96"/>
        <v>-4.4272380632537134E-2</v>
      </c>
      <c r="D2201" s="143">
        <f>IF('##zz500##'!K2201="","",IF('##zz500##'!K2201="yes",D2200,IF('##zz500##'!T2201&lt;&gt;0,D2200*(1+'##zz500##'!T2201),D2200*(1+C2201))))</f>
        <v>78.396134608807429</v>
      </c>
      <c r="E2201" s="6">
        <f t="shared" si="94"/>
        <v>0</v>
      </c>
      <c r="F2201" s="17">
        <f>D2201/MAX(D$240:D2201)-1</f>
        <v>0</v>
      </c>
      <c r="G2201" s="66">
        <f>IF('##zz500##'!K2201="","",IF('##zz500##'!K2201="no",G2200*(1+E2201),IF('##zz500##'!T2201&lt;&gt;0,G2200*(1+'##zz500##'!T2201),G2200*(1+'##zz500##'!P2201))))</f>
        <v>666.83757359128697</v>
      </c>
      <c r="H2201" s="6">
        <f t="shared" si="95"/>
        <v>2.374820089387164E-2</v>
      </c>
      <c r="I2201" s="17">
        <f>G2201/MAX(G$240:G2201)-1</f>
        <v>0</v>
      </c>
      <c r="N2201" s="20"/>
      <c r="O2201" s="20"/>
      <c r="S2201" s="192"/>
      <c r="T2201" s="34"/>
      <c r="U2201" s="34"/>
      <c r="Y2201" s="39"/>
      <c r="Z2201" s="39"/>
      <c r="AA2201" s="17"/>
      <c r="AC2201" s="142"/>
      <c r="AE2201" s="17"/>
      <c r="AG2201" s="66"/>
      <c r="AI2201" s="17"/>
      <c r="AK2201" s="18"/>
      <c r="AM2201" s="23"/>
      <c r="AN2201" s="23"/>
      <c r="AO2201" s="23"/>
    </row>
    <row r="2202" spans="1:41" s="49" customFormat="1" x14ac:dyDescent="0.25">
      <c r="A2202" s="180">
        <f>IF('##zz500##'!B2202&lt;&gt;"",'##zz500##'!B2202,"")</f>
        <v>42398</v>
      </c>
      <c r="B2202" s="192">
        <v>275402.81</v>
      </c>
      <c r="C2202" s="146">
        <f t="shared" si="96"/>
        <v>4.1258836573370816E-2</v>
      </c>
      <c r="D2202" s="143">
        <f>IF('##zz500##'!K2202="","",IF('##zz500##'!K2202="yes",D2201,IF('##zz500##'!T2202&lt;&gt;0,D2201*(1+'##zz500##'!T2202),D2201*(1+C2202))))</f>
        <v>81.630667914616197</v>
      </c>
      <c r="E2202" s="52">
        <f t="shared" si="94"/>
        <v>4.1258836573370816E-2</v>
      </c>
      <c r="F2202" s="52">
        <f>D2202/MAX(D$240:D2202)-1</f>
        <v>0</v>
      </c>
      <c r="G2202" s="66">
        <f>IF('##zz500##'!K2202="","",IF('##zz500##'!K2202="no",G2201*(1+E2202),IF('##zz500##'!T2202&lt;&gt;0,G2201*(1+'##zz500##'!T2202),G2201*(1+'##zz500##'!P2202))))</f>
        <v>694.35051606107299</v>
      </c>
      <c r="H2202" s="52">
        <f t="shared" si="95"/>
        <v>4.1258836573370816E-2</v>
      </c>
      <c r="I2202" s="52">
        <f>G2202/MAX(G$240:G2202)-1</f>
        <v>0</v>
      </c>
      <c r="J2202" s="169"/>
      <c r="K2202" s="169"/>
      <c r="L2202" s="169"/>
      <c r="M2202" s="169"/>
      <c r="N2202" s="54"/>
      <c r="O2202" s="54"/>
      <c r="P2202" s="170"/>
      <c r="Q2202" s="55"/>
      <c r="R2202" s="17"/>
      <c r="S2202" s="192"/>
      <c r="T2202" s="171"/>
      <c r="U2202" s="171"/>
      <c r="V2202" s="52"/>
      <c r="W2202" s="52"/>
      <c r="X2202" s="89"/>
      <c r="Y2202" s="115"/>
      <c r="Z2202" s="115"/>
      <c r="AA2202" s="52"/>
      <c r="AB2202" s="52"/>
      <c r="AC2202" s="142"/>
      <c r="AD2202" s="52"/>
      <c r="AE2202" s="52"/>
      <c r="AF2202" s="52"/>
      <c r="AG2202" s="66"/>
      <c r="AH2202" s="52"/>
      <c r="AI2202" s="52"/>
      <c r="AJ2202" s="52"/>
      <c r="AK2202" s="53"/>
      <c r="AL2202" s="52"/>
      <c r="AM2202" s="169"/>
      <c r="AN2202" s="169"/>
      <c r="AO2202" s="169"/>
    </row>
    <row r="2203" spans="1:41" x14ac:dyDescent="0.25">
      <c r="A2203" s="180">
        <f>IF('##zz500##'!B2203&lt;&gt;"",'##zz500##'!B2203,"")</f>
        <v>42401</v>
      </c>
      <c r="B2203" s="192">
        <v>275165.82</v>
      </c>
      <c r="C2203" s="146">
        <f t="shared" si="96"/>
        <v>-8.6052135778857952E-4</v>
      </c>
      <c r="D2203" s="143">
        <f>IF('##zz500##'!K2203="","",IF('##zz500##'!K2203="yes",D2202,IF('##zz500##'!T2203&lt;&gt;0,D2202*(1+'##zz500##'!T2203),D2202*(1+C2203))))</f>
        <v>81.630667914616197</v>
      </c>
      <c r="E2203" s="6">
        <f t="shared" si="94"/>
        <v>0</v>
      </c>
      <c r="F2203" s="17">
        <f>D2203/MAX(D$240:D2203)-1</f>
        <v>0</v>
      </c>
      <c r="G2203" s="66">
        <f>IF('##zz500##'!K2203="","",IF('##zz500##'!K2203="no",G2202*(1+E2203),IF('##zz500##'!T2203&lt;&gt;0,G2202*(1+'##zz500##'!T2203),G2202*(1+'##zz500##'!P2203))))</f>
        <v>695.23639986707246</v>
      </c>
      <c r="H2203" s="6">
        <f t="shared" si="95"/>
        <v>1.2758452474765924E-3</v>
      </c>
      <c r="I2203" s="17">
        <f>G2203/MAX(G$240:G2203)-1</f>
        <v>0</v>
      </c>
      <c r="N2203" s="20"/>
      <c r="O2203" s="20"/>
      <c r="S2203" s="192"/>
      <c r="T2203" s="34"/>
      <c r="U2203" s="34"/>
      <c r="Y2203" s="39"/>
      <c r="Z2203" s="39"/>
      <c r="AA2203" s="17"/>
      <c r="AC2203" s="142"/>
      <c r="AE2203" s="17"/>
      <c r="AG2203" s="66"/>
      <c r="AI2203" s="17"/>
      <c r="AK2203" s="18"/>
      <c r="AM2203" s="23"/>
      <c r="AN2203" s="23"/>
      <c r="AO2203" s="23"/>
    </row>
    <row r="2204" spans="1:41" x14ac:dyDescent="0.25">
      <c r="A2204" s="180">
        <f>IF('##zz500##'!B2204&lt;&gt;"",'##zz500##'!B2204,"")</f>
        <v>42402</v>
      </c>
      <c r="B2204" s="192">
        <v>283496.05</v>
      </c>
      <c r="C2204" s="146">
        <f t="shared" si="96"/>
        <v>3.0273491089845228E-2</v>
      </c>
      <c r="D2204" s="143">
        <f>IF('##zz500##'!K2204="","",IF('##zz500##'!K2204="yes",D2203,IF('##zz500##'!T2204&lt;&gt;0,D2203*(1+'##zz500##'!T2204),D2203*(1+C2204))))</f>
        <v>81.630667914616197</v>
      </c>
      <c r="E2204" s="6">
        <f t="shared" si="94"/>
        <v>0</v>
      </c>
      <c r="F2204" s="17">
        <f>D2204/MAX(D$240:D2204)-1</f>
        <v>0</v>
      </c>
      <c r="G2204" s="66">
        <f>IF('##zz500##'!K2204="","",IF('##zz500##'!K2204="no",G2203*(1+E2204),IF('##zz500##'!T2204&lt;&gt;0,G2203*(1+'##zz500##'!T2204),G2203*(1+'##zz500##'!P2204))))</f>
        <v>669.03605761395681</v>
      </c>
      <c r="H2204" s="6">
        <f t="shared" si="95"/>
        <v>-3.7685515686642801E-2</v>
      </c>
      <c r="I2204" s="17">
        <f>G2204/MAX(G$240:G2204)-1</f>
        <v>-3.7685515686642801E-2</v>
      </c>
      <c r="N2204" s="20"/>
      <c r="O2204" s="20"/>
      <c r="S2204" s="192"/>
      <c r="T2204" s="34"/>
      <c r="U2204" s="34"/>
      <c r="Y2204" s="39"/>
      <c r="Z2204" s="39"/>
      <c r="AA2204" s="17"/>
      <c r="AC2204" s="142"/>
      <c r="AE2204" s="17"/>
      <c r="AG2204" s="66"/>
      <c r="AI2204" s="17"/>
      <c r="AK2204" s="18"/>
      <c r="AM2204" s="23"/>
      <c r="AN2204" s="23"/>
      <c r="AO2204" s="23"/>
    </row>
    <row r="2205" spans="1:41" x14ac:dyDescent="0.25">
      <c r="A2205" s="180">
        <f>IF('##zz500##'!B2205&lt;&gt;"",'##zz500##'!B2205,"")</f>
        <v>42403</v>
      </c>
      <c r="B2205" s="192">
        <v>285775.45</v>
      </c>
      <c r="C2205" s="146">
        <f t="shared" si="96"/>
        <v>8.0403236658854738E-3</v>
      </c>
      <c r="D2205" s="143">
        <f>IF('##zz500##'!K2205="","",IF('##zz500##'!K2205="yes",D2204,IF('##zz500##'!T2205&lt;&gt;0,D2204*(1+'##zz500##'!T2205),D2204*(1+C2205))))</f>
        <v>81.630667914616197</v>
      </c>
      <c r="E2205" s="6">
        <f t="shared" si="94"/>
        <v>0</v>
      </c>
      <c r="F2205" s="17">
        <f>D2205/MAX(D$240:D2205)-1</f>
        <v>0</v>
      </c>
      <c r="G2205" s="66">
        <f>IF('##zz500##'!K2205="","",IF('##zz500##'!K2205="no",G2204*(1+E2205),IF('##zz500##'!T2205&lt;&gt;0,G2204*(1+'##zz500##'!T2205),G2204*(1+'##zz500##'!P2205))))</f>
        <v>665.01476767392069</v>
      </c>
      <c r="H2205" s="6">
        <f t="shared" si="95"/>
        <v>-6.0105728148309723E-3</v>
      </c>
      <c r="I2205" s="17">
        <f>G2205/MAX(G$240:G2205)-1</f>
        <v>-4.346957696537479E-2</v>
      </c>
      <c r="N2205" s="20"/>
      <c r="O2205" s="20"/>
      <c r="S2205" s="192"/>
      <c r="T2205" s="34"/>
      <c r="U2205" s="34"/>
      <c r="Y2205" s="39"/>
      <c r="Z2205" s="39"/>
      <c r="AA2205" s="17"/>
      <c r="AC2205" s="142"/>
      <c r="AE2205" s="17"/>
      <c r="AG2205" s="66"/>
      <c r="AI2205" s="17"/>
      <c r="AK2205" s="18"/>
      <c r="AM2205" s="23"/>
      <c r="AN2205" s="23"/>
      <c r="AO2205" s="23"/>
    </row>
    <row r="2206" spans="1:41" x14ac:dyDescent="0.25">
      <c r="A2206" s="180">
        <f>IF('##zz500##'!B2206&lt;&gt;"",'##zz500##'!B2206,"")</f>
        <v>42404</v>
      </c>
      <c r="B2206" s="192">
        <v>293956.84000000003</v>
      </c>
      <c r="C2206" s="146">
        <f t="shared" si="96"/>
        <v>2.8628736303276003E-2</v>
      </c>
      <c r="D2206" s="143">
        <f>IF('##zz500##'!K2206="","",IF('##zz500##'!K2206="yes",D2205,IF('##zz500##'!T2206&lt;&gt;0,D2205*(1+'##zz500##'!T2206),D2205*(1+C2206))))</f>
        <v>81.630667914616197</v>
      </c>
      <c r="E2206" s="6">
        <f t="shared" si="94"/>
        <v>0</v>
      </c>
      <c r="F2206" s="17">
        <f>D2206/MAX(D$240:D2206)-1</f>
        <v>0</v>
      </c>
      <c r="G2206" s="66">
        <f>IF('##zz500##'!K2206="","",IF('##zz500##'!K2206="no",G2205*(1+E2206),IF('##zz500##'!T2206&lt;&gt;0,G2205*(1+'##zz500##'!T2206),G2205*(1+'##zz500##'!P2206))))</f>
        <v>648.47556509464209</v>
      </c>
      <c r="H2206" s="6">
        <f t="shared" si="95"/>
        <v>-2.4870429023898466E-2</v>
      </c>
      <c r="I2206" s="17">
        <f>G2206/MAX(G$240:G2206)-1</f>
        <v>-6.7258898960657065E-2</v>
      </c>
      <c r="N2206" s="20"/>
      <c r="O2206" s="20"/>
      <c r="S2206" s="192"/>
      <c r="T2206" s="34"/>
      <c r="U2206" s="34"/>
      <c r="Y2206" s="39"/>
      <c r="Z2206" s="39"/>
      <c r="AA2206" s="17"/>
      <c r="AC2206" s="142"/>
      <c r="AE2206" s="17"/>
      <c r="AG2206" s="66"/>
      <c r="AI2206" s="17"/>
      <c r="AK2206" s="18"/>
      <c r="AM2206" s="23"/>
      <c r="AN2206" s="23"/>
      <c r="AO2206" s="23"/>
    </row>
    <row r="2207" spans="1:41" x14ac:dyDescent="0.25">
      <c r="A2207" s="180">
        <f>IF('##zz500##'!B2207&lt;&gt;"",'##zz500##'!B2207,"")</f>
        <v>42405</v>
      </c>
      <c r="B2207" s="192">
        <v>293627.56</v>
      </c>
      <c r="C2207" s="146">
        <f t="shared" si="96"/>
        <v>-1.1201644431884095E-3</v>
      </c>
      <c r="D2207" s="143">
        <f>IF('##zz500##'!K2207="","",IF('##zz500##'!K2207="yes",D2206,IF('##zz500##'!T2207&lt;&gt;0,D2206*(1+'##zz500##'!T2207),D2206*(1+C2207))))</f>
        <v>81.630667914616197</v>
      </c>
      <c r="E2207" s="6">
        <f t="shared" si="94"/>
        <v>0</v>
      </c>
      <c r="F2207" s="17">
        <f>D2207/MAX(D$240:D2207)-1</f>
        <v>0</v>
      </c>
      <c r="G2207" s="66">
        <f>IF('##zz500##'!K2207="","",IF('##zz500##'!K2207="no",G2206*(1+E2207),IF('##zz500##'!T2207&lt;&gt;0,G2206*(1+'##zz500##'!T2207),G2206*(1+'##zz500##'!P2207))))</f>
        <v>657.3572321846126</v>
      </c>
      <c r="H2207" s="6">
        <f t="shared" si="95"/>
        <v>1.3696224758560138E-2</v>
      </c>
      <c r="I2207" s="17">
        <f>G2207/MAX(G$240:G2207)-1</f>
        <v>-5.4483867199275338E-2</v>
      </c>
      <c r="N2207" s="20"/>
      <c r="O2207" s="20"/>
      <c r="S2207" s="192"/>
      <c r="T2207" s="34"/>
      <c r="U2207" s="34"/>
      <c r="Y2207" s="39"/>
      <c r="Z2207" s="39"/>
      <c r="AA2207" s="17"/>
      <c r="AC2207" s="142"/>
      <c r="AE2207" s="17"/>
      <c r="AG2207" s="66"/>
      <c r="AI2207" s="17"/>
      <c r="AK2207" s="18"/>
      <c r="AM2207" s="23"/>
      <c r="AN2207" s="23"/>
      <c r="AO2207" s="23"/>
    </row>
    <row r="2208" spans="1:41" x14ac:dyDescent="0.25">
      <c r="A2208" s="180">
        <f>IF('##zz500##'!B2208&lt;&gt;"",'##zz500##'!B2208,"")</f>
        <v>42415</v>
      </c>
      <c r="B2208" s="192">
        <v>295650.56</v>
      </c>
      <c r="C2208" s="146">
        <f t="shared" si="96"/>
        <v>6.8896802466362761E-3</v>
      </c>
      <c r="D2208" s="143">
        <f>IF('##zz500##'!K2208="","",IF('##zz500##'!K2208="yes",D2207,IF('##zz500##'!T2208&lt;&gt;0,D2207*(1+'##zz500##'!T2208),D2207*(1+C2208))))</f>
        <v>81.630667914616197</v>
      </c>
      <c r="E2208" s="6">
        <f t="shared" si="94"/>
        <v>0</v>
      </c>
      <c r="F2208" s="17">
        <f>D2208/MAX(D$240:D2208)-1</f>
        <v>0</v>
      </c>
      <c r="G2208" s="66">
        <f>IF('##zz500##'!K2208="","",IF('##zz500##'!K2208="no",G2207*(1+E2208),IF('##zz500##'!T2208&lt;&gt;0,G2207*(1+'##zz500##'!T2208),G2207*(1+'##zz500##'!P2208))))</f>
        <v>653.33140188602783</v>
      </c>
      <c r="H2208" s="6">
        <f t="shared" si="95"/>
        <v>-6.124265622218239E-3</v>
      </c>
      <c r="I2208" s="17">
        <f>G2208/MAX(G$240:G2208)-1</f>
        <v>-6.0274459146639536E-2</v>
      </c>
      <c r="N2208" s="20"/>
      <c r="O2208" s="20"/>
      <c r="S2208" s="192"/>
      <c r="T2208" s="34"/>
      <c r="U2208" s="34"/>
      <c r="Y2208" s="39"/>
      <c r="Z2208" s="39"/>
      <c r="AA2208" s="17"/>
      <c r="AC2208" s="142"/>
      <c r="AE2208" s="17"/>
      <c r="AF2208" s="14"/>
      <c r="AG2208" s="66"/>
      <c r="AI2208" s="17"/>
      <c r="AJ2208" s="14"/>
      <c r="AK2208" s="18"/>
      <c r="AM2208" s="23"/>
      <c r="AN2208" s="23"/>
      <c r="AO2208" s="23"/>
    </row>
    <row r="2209" spans="1:41" x14ac:dyDescent="0.25">
      <c r="A2209" s="180">
        <f>IF('##zz500##'!B2209&lt;&gt;"",'##zz500##'!B2209,"")</f>
        <v>42416</v>
      </c>
      <c r="B2209" s="192">
        <v>307043.96999999997</v>
      </c>
      <c r="C2209" s="146">
        <f t="shared" si="96"/>
        <v>3.8536744188815142E-2</v>
      </c>
      <c r="D2209" s="143">
        <f>IF('##zz500##'!K2209="","",IF('##zz500##'!K2209="yes",D2208,IF('##zz500##'!T2209&lt;&gt;0,D2208*(1+'##zz500##'!T2209),D2208*(1+C2209))))</f>
        <v>81.630667914616197</v>
      </c>
      <c r="E2209" s="6">
        <f t="shared" si="94"/>
        <v>0</v>
      </c>
      <c r="F2209" s="17">
        <f>D2209/MAX(D$240:D2209)-1</f>
        <v>0</v>
      </c>
      <c r="G2209" s="66">
        <f>IF('##zz500##'!K2209="","",IF('##zz500##'!K2209="no",G2208*(1+E2209),IF('##zz500##'!T2209&lt;&gt;0,G2208*(1+'##zz500##'!T2209),G2208*(1+'##zz500##'!P2209))))</f>
        <v>628.78160058541266</v>
      </c>
      <c r="H2209" s="6">
        <f t="shared" si="95"/>
        <v>-3.7576337567343576E-2</v>
      </c>
      <c r="I2209" s="17">
        <f>G2209/MAX(G$240:G2209)-1</f>
        <v>-9.5585903290399954E-2</v>
      </c>
      <c r="N2209" s="20"/>
      <c r="O2209" s="20"/>
      <c r="S2209" s="192"/>
      <c r="T2209" s="34"/>
      <c r="U2209" s="34"/>
      <c r="Y2209" s="39"/>
      <c r="Z2209" s="39"/>
      <c r="AA2209" s="17"/>
      <c r="AC2209" s="142"/>
      <c r="AE2209" s="17"/>
      <c r="AG2209" s="66"/>
      <c r="AI2209" s="17"/>
      <c r="AK2209" s="18"/>
      <c r="AM2209" s="23"/>
      <c r="AN2209" s="23"/>
      <c r="AO2209" s="23"/>
    </row>
    <row r="2210" spans="1:41" x14ac:dyDescent="0.25">
      <c r="A2210" s="180">
        <f>IF('##zz500##'!B2210&lt;&gt;"",'##zz500##'!B2210,"")</f>
        <v>42417</v>
      </c>
      <c r="B2210" s="192">
        <v>311186.93</v>
      </c>
      <c r="C2210" s="146">
        <f t="shared" si="96"/>
        <v>1.3493051174396919E-2</v>
      </c>
      <c r="D2210" s="143">
        <f>IF('##zz500##'!K2210="","",IF('##zz500##'!K2210="yes",D2209,IF('##zz500##'!T2210&lt;&gt;0,D2209*(1+'##zz500##'!T2210),D2209*(1+C2210))))</f>
        <v>81.31723849662238</v>
      </c>
      <c r="E2210" s="6">
        <f t="shared" si="94"/>
        <v>-3.8396037420844742E-3</v>
      </c>
      <c r="F2210" s="17">
        <f>D2210/MAX(D$240:D2210)-1</f>
        <v>-3.8396037420844742E-3</v>
      </c>
      <c r="G2210" s="66">
        <f>IF('##zz500##'!K2210="","",IF('##zz500##'!K2210="no",G2209*(1+E2210),IF('##zz500##'!T2210&lt;&gt;0,G2209*(1+'##zz500##'!T2210),G2209*(1+'##zz500##'!P2210))))</f>
        <v>626.3673283988511</v>
      </c>
      <c r="H2210" s="6">
        <f t="shared" si="95"/>
        <v>-3.8396037420843632E-3</v>
      </c>
      <c r="I2210" s="17">
        <f>G2210/MAX(G$240:G2210)-1</f>
        <v>-9.905849504052E-2</v>
      </c>
      <c r="N2210" s="20"/>
      <c r="O2210" s="20"/>
      <c r="S2210" s="192"/>
      <c r="T2210" s="34"/>
      <c r="U2210" s="34"/>
      <c r="Y2210" s="39"/>
      <c r="Z2210" s="39"/>
      <c r="AA2210" s="17"/>
      <c r="AC2210" s="142"/>
      <c r="AE2210" s="17"/>
      <c r="AG2210" s="66"/>
      <c r="AI2210" s="17"/>
      <c r="AK2210" s="18"/>
      <c r="AM2210" s="23"/>
      <c r="AN2210" s="23"/>
      <c r="AO2210" s="23"/>
    </row>
    <row r="2211" spans="1:41" x14ac:dyDescent="0.25">
      <c r="A2211" s="180">
        <f>IF('##zz500##'!B2211&lt;&gt;"",'##zz500##'!B2211,"")</f>
        <v>42418</v>
      </c>
      <c r="B2211" s="192">
        <v>311275.8</v>
      </c>
      <c r="C2211" s="146">
        <f t="shared" si="96"/>
        <v>2.8558397359423893E-4</v>
      </c>
      <c r="D2211" s="143">
        <f>IF('##zz500##'!K2211="","",IF('##zz500##'!K2211="yes",D2210,IF('##zz500##'!T2211&lt;&gt;0,D2210*(1+'##zz500##'!T2211),D2210*(1+C2211))))</f>
        <v>81.340461396713962</v>
      </c>
      <c r="E2211" s="6">
        <f t="shared" si="94"/>
        <v>2.8558397359423893E-4</v>
      </c>
      <c r="F2211" s="17">
        <f>D2211/MAX(D$240:D2211)-1</f>
        <v>-3.5551162977838224E-3</v>
      </c>
      <c r="G2211" s="66">
        <f>IF('##zz500##'!K2211="","",IF('##zz500##'!K2211="no",G2210*(1+E2211),IF('##zz500##'!T2211&lt;&gt;0,G2210*(1+'##zz500##'!T2211),G2210*(1+'##zz500##'!P2211))))</f>
        <v>626.54620886942485</v>
      </c>
      <c r="H2211" s="6">
        <f t="shared" si="95"/>
        <v>2.8558397359423893E-4</v>
      </c>
      <c r="I2211" s="17">
        <f>G2211/MAX(G$240:G2211)-1</f>
        <v>-9.8801200585557636E-2</v>
      </c>
      <c r="N2211" s="20"/>
      <c r="O2211" s="20"/>
      <c r="S2211" s="192"/>
      <c r="T2211" s="34"/>
      <c r="U2211" s="34"/>
      <c r="Y2211" s="39"/>
      <c r="Z2211" s="39"/>
      <c r="AA2211" s="17"/>
      <c r="AC2211" s="142"/>
      <c r="AE2211" s="17"/>
      <c r="AG2211" s="66"/>
      <c r="AI2211" s="17"/>
      <c r="AK2211" s="18"/>
      <c r="AM2211" s="23"/>
      <c r="AN2211" s="23"/>
      <c r="AO2211" s="23"/>
    </row>
    <row r="2212" spans="1:41" x14ac:dyDescent="0.25">
      <c r="A2212" s="180">
        <f>IF('##zz500##'!B2212&lt;&gt;"",'##zz500##'!B2212,"")</f>
        <v>42419</v>
      </c>
      <c r="B2212" s="192">
        <v>316063.71000000002</v>
      </c>
      <c r="C2212" s="146">
        <f t="shared" si="96"/>
        <v>1.5381568371200194E-2</v>
      </c>
      <c r="D2212" s="143">
        <f>IF('##zz500##'!K2212="","",IF('##zz500##'!K2212="yes",D2211,IF('##zz500##'!T2212&lt;&gt;0,D2211*(1+'##zz500##'!T2212),D2211*(1+C2212))))</f>
        <v>82.591605265032484</v>
      </c>
      <c r="E2212" s="6">
        <f t="shared" si="94"/>
        <v>1.5381568371200194E-2</v>
      </c>
      <c r="F2212" s="17">
        <f>D2212/MAX(D$240:D2212)-1</f>
        <v>0</v>
      </c>
      <c r="G2212" s="66">
        <f>IF('##zz500##'!K2212="","",IF('##zz500##'!K2212="no",G2211*(1+E2212),IF('##zz500##'!T2212&lt;&gt;0,G2211*(1+'##zz500##'!T2212),G2211*(1+'##zz500##'!P2212))))</f>
        <v>636.1834722188662</v>
      </c>
      <c r="H2212" s="6">
        <f t="shared" si="95"/>
        <v>1.5381568371200194E-2</v>
      </c>
      <c r="I2212" s="17">
        <f>G2212/MAX(G$240:G2212)-1</f>
        <v>-8.4939349636320882E-2</v>
      </c>
      <c r="N2212" s="20"/>
      <c r="O2212" s="20"/>
      <c r="S2212" s="192"/>
      <c r="T2212" s="34"/>
      <c r="U2212" s="34"/>
      <c r="Y2212" s="39"/>
      <c r="Z2212" s="39"/>
      <c r="AA2212" s="17"/>
      <c r="AC2212" s="142"/>
      <c r="AE2212" s="17"/>
      <c r="AG2212" s="66"/>
      <c r="AI2212" s="17"/>
      <c r="AK2212" s="18"/>
      <c r="AM2212" s="23"/>
      <c r="AN2212" s="23"/>
      <c r="AO2212" s="23"/>
    </row>
    <row r="2213" spans="1:41" x14ac:dyDescent="0.25">
      <c r="A2213" s="180">
        <f>IF('##zz500##'!B2213&lt;&gt;"",'##zz500##'!B2213,"")</f>
        <v>42422</v>
      </c>
      <c r="B2213" s="192">
        <v>328270.49</v>
      </c>
      <c r="C2213" s="146">
        <f t="shared" si="96"/>
        <v>3.8621264048314785E-2</v>
      </c>
      <c r="D2213" s="143">
        <f>IF('##zz500##'!K2213="","",IF('##zz500##'!K2213="yes",D2212,IF('##zz500##'!T2213&lt;&gt;0,D2212*(1+'##zz500##'!T2213),D2212*(1+C2213))))</f>
        <v>85.781397460147488</v>
      </c>
      <c r="E2213" s="6">
        <f t="shared" si="94"/>
        <v>3.8621264048314785E-2</v>
      </c>
      <c r="F2213" s="17">
        <f>D2213/MAX(D$240:D2213)-1</f>
        <v>0</v>
      </c>
      <c r="G2213" s="66">
        <f>IF('##zz500##'!K2213="","",IF('##zz500##'!K2213="no",G2212*(1+E2213),IF('##zz500##'!T2213&lt;&gt;0,G2212*(1+'##zz500##'!T2213),G2212*(1+'##zz500##'!P2213))))</f>
        <v>660.75368208260477</v>
      </c>
      <c r="H2213" s="6">
        <f t="shared" si="95"/>
        <v>3.8621264048314785E-2</v>
      </c>
      <c r="I2213" s="17">
        <f>G2213/MAX(G$240:G2213)-1</f>
        <v>-4.9598550638402572E-2</v>
      </c>
      <c r="N2213" s="20"/>
      <c r="O2213" s="20"/>
      <c r="S2213" s="192"/>
      <c r="T2213" s="34"/>
      <c r="U2213" s="34"/>
      <c r="Y2213" s="39"/>
      <c r="Z2213" s="39"/>
      <c r="AA2213" s="17"/>
      <c r="AC2213" s="142"/>
      <c r="AE2213" s="17"/>
      <c r="AG2213" s="66"/>
      <c r="AI2213" s="17"/>
      <c r="AK2213" s="18"/>
      <c r="AM2213" s="23"/>
      <c r="AN2213" s="23"/>
      <c r="AO2213" s="23"/>
    </row>
    <row r="2214" spans="1:41" x14ac:dyDescent="0.25">
      <c r="A2214" s="180">
        <f>IF('##zz500##'!B2214&lt;&gt;"",'##zz500##'!B2214,"")</f>
        <v>42423</v>
      </c>
      <c r="B2214" s="192">
        <v>329041.7</v>
      </c>
      <c r="C2214" s="146">
        <f t="shared" si="96"/>
        <v>2.3493126049802804E-3</v>
      </c>
      <c r="D2214" s="143">
        <f>IF('##zz500##'!K2214="","",IF('##zz500##'!K2214="yes",D2213,IF('##zz500##'!T2214&lt;&gt;0,D2213*(1+'##zz500##'!T2214),D2213*(1+C2214))))</f>
        <v>85.982924778473432</v>
      </c>
      <c r="E2214" s="6">
        <f t="shared" si="94"/>
        <v>2.3493126049802804E-3</v>
      </c>
      <c r="F2214" s="17">
        <f>D2214/MAX(D$240:D2214)-1</f>
        <v>0</v>
      </c>
      <c r="G2214" s="66">
        <f>IF('##zz500##'!K2214="","",IF('##zz500##'!K2214="no",G2213*(1+E2214),IF('##zz500##'!T2214&lt;&gt;0,G2213*(1+'##zz500##'!T2214),G2213*(1+'##zz500##'!P2214))))</f>
        <v>662.30599903670861</v>
      </c>
      <c r="H2214" s="6">
        <f t="shared" si="95"/>
        <v>2.3493126049802804E-3</v>
      </c>
      <c r="I2214" s="17">
        <f>G2214/MAX(G$240:G2214)-1</f>
        <v>-4.7365760533625734E-2</v>
      </c>
      <c r="N2214" s="20"/>
      <c r="O2214" s="20"/>
      <c r="S2214" s="192"/>
      <c r="T2214" s="34"/>
      <c r="U2214" s="34"/>
      <c r="Y2214" s="39"/>
      <c r="Z2214" s="39"/>
      <c r="AA2214" s="17"/>
      <c r="AC2214" s="142"/>
      <c r="AE2214" s="17"/>
      <c r="AG2214" s="66"/>
      <c r="AI2214" s="17"/>
      <c r="AK2214" s="18"/>
      <c r="AM2214" s="23"/>
      <c r="AN2214" s="23"/>
      <c r="AO2214" s="23"/>
    </row>
    <row r="2215" spans="1:41" x14ac:dyDescent="0.25">
      <c r="A2215" s="180">
        <f>IF('##zz500##'!B2215&lt;&gt;"",'##zz500##'!B2215,"")</f>
        <v>42424</v>
      </c>
      <c r="B2215" s="192">
        <v>329732.93</v>
      </c>
      <c r="C2215" s="146">
        <f t="shared" si="96"/>
        <v>2.1007367759162676E-3</v>
      </c>
      <c r="D2215" s="143">
        <f>IF('##zz500##'!K2215="","",IF('##zz500##'!K2215="yes",D2214,IF('##zz500##'!T2215&lt;&gt;0,D2214*(1+'##zz500##'!T2215),D2214*(1+C2215))))</f>
        <v>86.16355227065641</v>
      </c>
      <c r="E2215" s="6">
        <f t="shared" si="94"/>
        <v>2.1007367759162676E-3</v>
      </c>
      <c r="F2215" s="17">
        <f>D2215/MAX(D$240:D2215)-1</f>
        <v>0</v>
      </c>
      <c r="G2215" s="66">
        <f>IF('##zz500##'!K2215="","",IF('##zz500##'!K2215="no",G2214*(1+E2215),IF('##zz500##'!T2215&lt;&gt;0,G2214*(1+'##zz500##'!T2215),G2214*(1+'##zz500##'!P2215))))</f>
        <v>663.69732960579495</v>
      </c>
      <c r="H2215" s="6">
        <f t="shared" si="95"/>
        <v>2.1007367759162676E-3</v>
      </c>
      <c r="I2215" s="17">
        <f>G2215/MAX(G$240:G2215)-1</f>
        <v>-4.5364526752781797E-2</v>
      </c>
      <c r="N2215" s="20"/>
      <c r="O2215" s="20"/>
      <c r="S2215" s="192"/>
      <c r="T2215" s="34"/>
      <c r="U2215" s="34"/>
      <c r="Y2215" s="39"/>
      <c r="Z2215" s="39"/>
      <c r="AA2215" s="17"/>
      <c r="AC2215" s="142"/>
      <c r="AE2215" s="17"/>
      <c r="AG2215" s="66"/>
      <c r="AI2215" s="17"/>
      <c r="AK2215" s="18"/>
      <c r="AM2215" s="23"/>
      <c r="AN2215" s="23"/>
      <c r="AO2215" s="23"/>
    </row>
    <row r="2216" spans="1:41" x14ac:dyDescent="0.25">
      <c r="A2216" s="180">
        <f>IF('##zz500##'!B2216&lt;&gt;"",'##zz500##'!B2216,"")</f>
        <v>42425</v>
      </c>
      <c r="B2216" s="192">
        <v>302110.76</v>
      </c>
      <c r="C2216" s="146">
        <f t="shared" si="96"/>
        <v>-8.3771341855361503E-2</v>
      </c>
      <c r="D2216" s="143">
        <f>IF('##zz500##'!K2216="","",IF('##zz500##'!K2216="yes",D2215,IF('##zz500##'!T2216&lt;&gt;0,D2215*(1+'##zz500##'!T2216),D2215*(1+C2216))))</f>
        <v>82.884014113005549</v>
      </c>
      <c r="E2216" s="6">
        <f t="shared" si="94"/>
        <v>-3.8061779850361743E-2</v>
      </c>
      <c r="F2216" s="17">
        <f>D2216/MAX(D$240:D2216)-1</f>
        <v>-3.8061779850361743E-2</v>
      </c>
      <c r="G2216" s="66">
        <f>IF('##zz500##'!K2216="","",IF('##zz500##'!K2216="no",G2215*(1+E2216),IF('##zz500##'!T2216&lt;&gt;0,G2215*(1+'##zz500##'!T2216),G2215*(1+'##zz500##'!P2216))))</f>
        <v>638.43582795906616</v>
      </c>
      <c r="H2216" s="6">
        <f t="shared" si="95"/>
        <v>-3.8061779850361854E-2</v>
      </c>
      <c r="I2216" s="17">
        <f>G2216/MAX(G$240:G2216)-1</f>
        <v>-8.1699651972863441E-2</v>
      </c>
      <c r="N2216" s="20"/>
      <c r="O2216" s="20"/>
      <c r="S2216" s="192"/>
      <c r="T2216" s="34"/>
      <c r="U2216" s="34"/>
      <c r="Y2216" s="39"/>
      <c r="Z2216" s="39"/>
      <c r="AA2216" s="17"/>
      <c r="AC2216" s="142"/>
      <c r="AE2216" s="17"/>
      <c r="AG2216" s="66"/>
      <c r="AI2216" s="17"/>
      <c r="AK2216" s="18"/>
      <c r="AM2216" s="23"/>
      <c r="AN2216" s="23"/>
      <c r="AO2216" s="23"/>
    </row>
    <row r="2217" spans="1:41" x14ac:dyDescent="0.25">
      <c r="A2217" s="180">
        <f>IF('##zz500##'!B2217&lt;&gt;"",'##zz500##'!B2217,"")</f>
        <v>42426</v>
      </c>
      <c r="B2217" s="192">
        <v>303890.31</v>
      </c>
      <c r="C2217" s="146">
        <f t="shared" si="96"/>
        <v>5.8903893393269513E-3</v>
      </c>
      <c r="D2217" s="143">
        <f>IF('##zz500##'!K2217="","",IF('##zz500##'!K2217="yes",D2216,IF('##zz500##'!T2217&lt;&gt;0,D2216*(1+'##zz500##'!T2217),D2216*(1+C2217))))</f>
        <v>82.884014113005549</v>
      </c>
      <c r="E2217" s="6">
        <f t="shared" si="94"/>
        <v>0</v>
      </c>
      <c r="F2217" s="17">
        <f>D2217/MAX(D$240:D2217)-1</f>
        <v>-3.8061779850361743E-2</v>
      </c>
      <c r="G2217" s="66">
        <f>IF('##zz500##'!K2217="","",IF('##zz500##'!K2217="no",G2216*(1+E2217),IF('##zz500##'!T2217&lt;&gt;0,G2216*(1+'##zz500##'!T2217),G2216*(1+'##zz500##'!P2217))))</f>
        <v>631.67157594860635</v>
      </c>
      <c r="H2217" s="6">
        <f t="shared" si="95"/>
        <v>-1.0595038239134547E-2</v>
      </c>
      <c r="I2217" s="17">
        <f>G2217/MAX(G$240:G2217)-1</f>
        <v>-9.1429079275221481E-2</v>
      </c>
      <c r="N2217" s="20"/>
      <c r="O2217" s="20"/>
      <c r="S2217" s="192"/>
      <c r="T2217" s="34"/>
      <c r="U2217" s="34"/>
      <c r="Y2217" s="39"/>
      <c r="Z2217" s="39"/>
      <c r="AA2217" s="17"/>
      <c r="AC2217" s="142"/>
      <c r="AE2217" s="17"/>
      <c r="AG2217" s="66"/>
      <c r="AI2217" s="17"/>
      <c r="AK2217" s="18"/>
      <c r="AM2217" s="23"/>
      <c r="AN2217" s="23"/>
      <c r="AO2217" s="23"/>
    </row>
    <row r="2218" spans="1:41" x14ac:dyDescent="0.25">
      <c r="A2218" s="180">
        <f>IF('##zz500##'!B2218&lt;&gt;"",'##zz500##'!B2218,"")</f>
        <v>42429</v>
      </c>
      <c r="B2218" s="192">
        <v>285025.69</v>
      </c>
      <c r="C2218" s="146">
        <f t="shared" si="96"/>
        <v>-6.2077069847998767E-2</v>
      </c>
      <c r="D2218" s="143">
        <f>IF('##zz500##'!K2218="","",IF('##zz500##'!K2218="yes",D2217,IF('##zz500##'!T2218&lt;&gt;0,D2217*(1+'##zz500##'!T2218),D2217*(1+C2218))))</f>
        <v>82.884014113005549</v>
      </c>
      <c r="E2218" s="6">
        <f t="shared" si="94"/>
        <v>0</v>
      </c>
      <c r="F2218" s="17">
        <f>D2218/MAX(D$240:D2218)-1</f>
        <v>-3.8061779850361743E-2</v>
      </c>
      <c r="G2218" s="66">
        <f>IF('##zz500##'!K2218="","",IF('##zz500##'!K2218="no",G2217*(1+E2218),IF('##zz500##'!T2218&lt;&gt;0,G2217*(1+'##zz500##'!T2218),G2217*(1+'##zz500##'!P2218))))</f>
        <v>671.61595963201887</v>
      </c>
      <c r="H2218" s="6">
        <f t="shared" si="95"/>
        <v>6.3235999852338631E-2</v>
      </c>
      <c r="I2218" s="17">
        <f>G2218/MAX(G$240:G2218)-1</f>
        <v>-3.3974688666430275E-2</v>
      </c>
      <c r="N2218" s="20"/>
      <c r="O2218" s="20"/>
      <c r="S2218" s="192"/>
      <c r="T2218" s="34"/>
      <c r="U2218" s="34"/>
      <c r="Y2218" s="39"/>
      <c r="Z2218" s="39"/>
      <c r="AA2218" s="17"/>
      <c r="AC2218" s="142"/>
      <c r="AE2218" s="17"/>
      <c r="AG2218" s="66"/>
      <c r="AI2218" s="17"/>
      <c r="AK2218" s="18"/>
      <c r="AM2218" s="23"/>
      <c r="AN2218" s="23"/>
      <c r="AO2218" s="23"/>
    </row>
    <row r="2219" spans="1:41" x14ac:dyDescent="0.25">
      <c r="A2219" s="180">
        <f>IF('##zz500##'!B2219&lt;&gt;"",'##zz500##'!B2219,"")</f>
        <v>42430</v>
      </c>
      <c r="B2219" s="192">
        <v>291167.35999999999</v>
      </c>
      <c r="C2219" s="146">
        <f t="shared" si="96"/>
        <v>2.15477769740684E-2</v>
      </c>
      <c r="D2219" s="143">
        <f>IF('##zz500##'!K2219="","",IF('##zz500##'!K2219="yes",D2218,IF('##zz500##'!T2219&lt;&gt;0,D2218*(1+'##zz500##'!T2219),D2218*(1+C2219))))</f>
        <v>82.884014113005549</v>
      </c>
      <c r="E2219" s="6">
        <f t="shared" si="94"/>
        <v>0</v>
      </c>
      <c r="F2219" s="17">
        <f>D2219/MAX(D$240:D2219)-1</f>
        <v>-3.8061779850361743E-2</v>
      </c>
      <c r="G2219" s="66">
        <f>IF('##zz500##'!K2219="","",IF('##zz500##'!K2219="no",G2218*(1+E2219),IF('##zz500##'!T2219&lt;&gt;0,G2218*(1+'##zz500##'!T2219),G2218*(1+'##zz500##'!P2219))))</f>
        <v>651.47489148574027</v>
      </c>
      <c r="H2219" s="6">
        <f t="shared" si="95"/>
        <v>-2.9988965952080671E-2</v>
      </c>
      <c r="I2219" s="17">
        <f>G2219/MAX(G$240:G2219)-1</f>
        <v>-6.2944788836860832E-2</v>
      </c>
      <c r="N2219" s="20"/>
      <c r="O2219" s="20"/>
      <c r="S2219" s="192"/>
      <c r="T2219" s="34"/>
      <c r="U2219" s="34"/>
      <c r="Y2219" s="39"/>
      <c r="Z2219" s="39"/>
      <c r="AA2219" s="17"/>
      <c r="AC2219" s="142"/>
      <c r="AE2219" s="17"/>
      <c r="AG2219" s="66"/>
      <c r="AI2219" s="17"/>
      <c r="AK2219" s="18"/>
      <c r="AM2219" s="23"/>
      <c r="AN2219" s="23"/>
      <c r="AO2219" s="23"/>
    </row>
    <row r="2220" spans="1:41" x14ac:dyDescent="0.25">
      <c r="A2220" s="180">
        <f>IF('##zz500##'!B2220&lt;&gt;"",'##zz500##'!B2220,"")</f>
        <v>42431</v>
      </c>
      <c r="B2220" s="192">
        <v>304614.33</v>
      </c>
      <c r="C2220" s="146">
        <f t="shared" si="96"/>
        <v>4.6182958144759256E-2</v>
      </c>
      <c r="D2220" s="143">
        <f>IF('##zz500##'!K2220="","",IF('##zz500##'!K2220="yes",D2219,IF('##zz500##'!T2220&lt;&gt;0,D2219*(1+'##zz500##'!T2220),D2219*(1+C2220))))</f>
        <v>82.884014113005549</v>
      </c>
      <c r="E2220" s="6">
        <f t="shared" si="94"/>
        <v>0</v>
      </c>
      <c r="F2220" s="17">
        <f>D2220/MAX(D$240:D2220)-1</f>
        <v>-3.8061779850361743E-2</v>
      </c>
      <c r="G2220" s="66">
        <f>IF('##zz500##'!K2220="","",IF('##zz500##'!K2220="no",G2219*(1+E2220),IF('##zz500##'!T2220&lt;&gt;0,G2219*(1+'##zz500##'!T2220),G2219*(1+'##zz500##'!P2220))))</f>
        <v>606.55934056339629</v>
      </c>
      <c r="H2220" s="6">
        <f t="shared" si="95"/>
        <v>-6.8944408310058547E-2</v>
      </c>
      <c r="I2220" s="17">
        <f>G2220/MAX(G$240:G2220)-1</f>
        <v>-0.12754950592436043</v>
      </c>
      <c r="N2220" s="20"/>
      <c r="O2220" s="20"/>
      <c r="S2220" s="192"/>
      <c r="T2220" s="34"/>
      <c r="U2220" s="34"/>
      <c r="Y2220" s="39"/>
      <c r="Z2220" s="39"/>
      <c r="AA2220" s="17"/>
      <c r="AC2220" s="142"/>
      <c r="AE2220" s="17"/>
      <c r="AG2220" s="66"/>
      <c r="AI2220" s="17"/>
      <c r="AK2220" s="18"/>
      <c r="AM2220" s="23"/>
      <c r="AN2220" s="23"/>
      <c r="AO2220" s="23"/>
    </row>
    <row r="2221" spans="1:41" x14ac:dyDescent="0.25">
      <c r="A2221" s="180">
        <f>IF('##zz500##'!B2221&lt;&gt;"",'##zz500##'!B2221,"")</f>
        <v>42432</v>
      </c>
      <c r="B2221" s="192">
        <v>305180.77</v>
      </c>
      <c r="C2221" s="146">
        <f t="shared" si="96"/>
        <v>1.8595316904492787E-3</v>
      </c>
      <c r="D2221" s="143">
        <f>IF('##zz500##'!K2221="","",IF('##zz500##'!K2221="yes",D2220,IF('##zz500##'!T2221&lt;&gt;0,D2220*(1+'##zz500##'!T2221),D2220*(1+C2221))))</f>
        <v>82.884014113005549</v>
      </c>
      <c r="E2221" s="6">
        <f t="shared" si="94"/>
        <v>0</v>
      </c>
      <c r="F2221" s="17">
        <f>D2221/MAX(D$240:D2221)-1</f>
        <v>-3.8061779850361743E-2</v>
      </c>
      <c r="G2221" s="66">
        <f>IF('##zz500##'!K2221="","",IF('##zz500##'!K2221="no",G2220*(1+E2221),IF('##zz500##'!T2221&lt;&gt;0,G2220*(1+'##zz500##'!T2221),G2220*(1+'##zz500##'!P2221))))</f>
        <v>596.42757998540208</v>
      </c>
      <c r="H2221" s="6">
        <f t="shared" si="95"/>
        <v>-1.6703659313173636E-2</v>
      </c>
      <c r="I2221" s="17">
        <f>G2221/MAX(G$240:G2221)-1</f>
        <v>-0.14212262174500989</v>
      </c>
      <c r="N2221" s="20"/>
      <c r="O2221" s="20"/>
      <c r="S2221" s="192"/>
      <c r="T2221" s="34"/>
      <c r="U2221" s="34"/>
      <c r="Y2221" s="39"/>
      <c r="Z2221" s="39"/>
      <c r="AA2221" s="17"/>
      <c r="AC2221" s="142"/>
      <c r="AE2221" s="17"/>
      <c r="AG2221" s="66"/>
      <c r="AI2221" s="17"/>
      <c r="AK2221" s="18"/>
      <c r="AM2221" s="23"/>
      <c r="AN2221" s="23"/>
      <c r="AO2221" s="23"/>
    </row>
    <row r="2222" spans="1:41" x14ac:dyDescent="0.25">
      <c r="A2222" s="180">
        <f>IF('##zz500##'!B2222&lt;&gt;"",'##zz500##'!B2222,"")</f>
        <v>42433</v>
      </c>
      <c r="B2222" s="192">
        <v>296165.3</v>
      </c>
      <c r="C2222" s="146">
        <f t="shared" si="96"/>
        <v>-2.9541409178566624E-2</v>
      </c>
      <c r="D2222" s="143">
        <f>IF('##zz500##'!K2222="","",IF('##zz500##'!K2222="yes",D2221,IF('##zz500##'!T2222&lt;&gt;0,D2221*(1+'##zz500##'!T2222),D2221*(1+C2222))))</f>
        <v>82.884014113005549</v>
      </c>
      <c r="E2222" s="6">
        <f t="shared" si="94"/>
        <v>0</v>
      </c>
      <c r="F2222" s="17">
        <f>D2222/MAX(D$240:D2222)-1</f>
        <v>-3.8061779850361743E-2</v>
      </c>
      <c r="G2222" s="66">
        <f>IF('##zz500##'!K2222="","",IF('##zz500##'!K2222="no",G2221*(1+E2222),IF('##zz500##'!T2222&lt;&gt;0,G2221*(1+'##zz500##'!T2222),G2221*(1+'##zz500##'!P2222))))</f>
        <v>612.58406427138368</v>
      </c>
      <c r="H2222" s="6">
        <f t="shared" si="95"/>
        <v>2.7088761197758604E-2</v>
      </c>
      <c r="I2222" s="17">
        <f>G2222/MAX(G$240:G2222)-1</f>
        <v>-0.11888378630850127</v>
      </c>
      <c r="N2222" s="20"/>
      <c r="O2222" s="20"/>
      <c r="S2222" s="192"/>
      <c r="T2222" s="34"/>
      <c r="U2222" s="34"/>
      <c r="Y2222" s="39"/>
      <c r="Z2222" s="39"/>
      <c r="AA2222" s="17"/>
      <c r="AC2222" s="142"/>
      <c r="AE2222" s="17"/>
      <c r="AG2222" s="66"/>
      <c r="AI2222" s="17"/>
      <c r="AK2222" s="18"/>
      <c r="AM2222" s="23"/>
      <c r="AN2222" s="23"/>
      <c r="AO2222" s="23"/>
    </row>
    <row r="2223" spans="1:41" x14ac:dyDescent="0.25">
      <c r="A2223" s="180">
        <f>IF('##zz500##'!B2223&lt;&gt;"",'##zz500##'!B2223,"")</f>
        <v>42436</v>
      </c>
      <c r="B2223" s="192">
        <v>305868.34000000003</v>
      </c>
      <c r="C2223" s="146">
        <f t="shared" si="96"/>
        <v>3.2762244597864809E-2</v>
      </c>
      <c r="D2223" s="143">
        <f>IF('##zz500##'!K2223="","",IF('##zz500##'!K2223="yes",D2222,IF('##zz500##'!T2223&lt;&gt;0,D2222*(1+'##zz500##'!T2223),D2222*(1+C2223))))</f>
        <v>82.884014113005549</v>
      </c>
      <c r="E2223" s="6">
        <f t="shared" si="94"/>
        <v>0</v>
      </c>
      <c r="F2223" s="17">
        <f>D2223/MAX(D$240:D2223)-1</f>
        <v>-3.8061779850361743E-2</v>
      </c>
      <c r="G2223" s="66">
        <f>IF('##zz500##'!K2223="","",IF('##zz500##'!K2223="no",G2222*(1+E2223),IF('##zz500##'!T2223&lt;&gt;0,G2222*(1+'##zz500##'!T2223),G2222*(1+'##zz500##'!P2223))))</f>
        <v>596.51665392824202</v>
      </c>
      <c r="H2223" s="6">
        <f t="shared" si="95"/>
        <v>-2.6228906823184239E-2</v>
      </c>
      <c r="I2223" s="17">
        <f>G2223/MAX(G$240:G2223)-1</f>
        <v>-0.14199450137781255</v>
      </c>
      <c r="N2223" s="20"/>
      <c r="O2223" s="20"/>
      <c r="S2223" s="192"/>
      <c r="T2223" s="34"/>
      <c r="U2223" s="34"/>
      <c r="Y2223" s="39"/>
      <c r="Z2223" s="39"/>
      <c r="AA2223" s="17"/>
      <c r="AC2223" s="142"/>
      <c r="AE2223" s="17"/>
      <c r="AG2223" s="66"/>
      <c r="AI2223" s="17"/>
      <c r="AK2223" s="18"/>
      <c r="AM2223" s="23"/>
      <c r="AN2223" s="23"/>
      <c r="AO2223" s="23"/>
    </row>
    <row r="2224" spans="1:41" x14ac:dyDescent="0.25">
      <c r="A2224" s="180">
        <f>IF('##zz500##'!B2224&lt;&gt;"",'##zz500##'!B2224,"")</f>
        <v>42437</v>
      </c>
      <c r="B2224" s="192">
        <v>310119.37</v>
      </c>
      <c r="C2224" s="146">
        <f t="shared" si="96"/>
        <v>1.3898234776440033E-2</v>
      </c>
      <c r="D2224" s="143">
        <f>IF('##zz500##'!K2224="","",IF('##zz500##'!K2224="yes",D2223,IF('##zz500##'!T2224&lt;&gt;0,D2223*(1+'##zz500##'!T2224),D2223*(1+C2224))))</f>
        <v>82.884014113005549</v>
      </c>
      <c r="E2224" s="6">
        <f t="shared" si="94"/>
        <v>0</v>
      </c>
      <c r="F2224" s="17">
        <f>D2224/MAX(D$240:D2224)-1</f>
        <v>-3.8061779850361743E-2</v>
      </c>
      <c r="G2224" s="66">
        <f>IF('##zz500##'!K2224="","",IF('##zz500##'!K2224="no",G2223*(1+E2224),IF('##zz500##'!T2224&lt;&gt;0,G2223*(1+'##zz500##'!T2224),G2223*(1+'##zz500##'!P2224))))</f>
        <v>589.47999634839152</v>
      </c>
      <c r="H2224" s="6">
        <f t="shared" si="95"/>
        <v>-1.1796246648793418E-2</v>
      </c>
      <c r="I2224" s="17">
        <f>G2224/MAX(G$240:G2224)-1</f>
        <v>-0.15211574586558085</v>
      </c>
      <c r="N2224" s="20"/>
      <c r="O2224" s="20"/>
      <c r="S2224" s="192"/>
      <c r="T2224" s="34"/>
      <c r="U2224" s="34"/>
      <c r="Y2224" s="39"/>
      <c r="Z2224" s="39"/>
      <c r="AA2224" s="17"/>
      <c r="AC2224" s="142"/>
      <c r="AE2224" s="17"/>
      <c r="AG2224" s="66"/>
      <c r="AI2224" s="17"/>
      <c r="AK2224" s="18"/>
      <c r="AM2224" s="23"/>
      <c r="AN2224" s="23"/>
      <c r="AO2224" s="23"/>
    </row>
    <row r="2225" spans="1:41" x14ac:dyDescent="0.25">
      <c r="A2225" s="180">
        <f>IF('##zz500##'!B2225&lt;&gt;"",'##zz500##'!B2225,"")</f>
        <v>42438</v>
      </c>
      <c r="B2225" s="192">
        <v>303505.69</v>
      </c>
      <c r="C2225" s="146">
        <f t="shared" si="96"/>
        <v>-2.1326239634757438E-2</v>
      </c>
      <c r="D2225" s="143">
        <f>IF('##zz500##'!K2225="","",IF('##zz500##'!K2225="yes",D2224,IF('##zz500##'!T2225&lt;&gt;0,D2224*(1+'##zz500##'!T2225),D2224*(1+C2225))))</f>
        <v>82.884014113005549</v>
      </c>
      <c r="E2225" s="6">
        <f t="shared" si="94"/>
        <v>0</v>
      </c>
      <c r="F2225" s="17">
        <f>D2225/MAX(D$240:D2225)-1</f>
        <v>-3.8061779850361743E-2</v>
      </c>
      <c r="G2225" s="66">
        <f>IF('##zz500##'!K2225="","",IF('##zz500##'!K2225="no",G2224*(1+E2225),IF('##zz500##'!T2225&lt;&gt;0,G2224*(1+'##zz500##'!T2225),G2224*(1+'##zz500##'!P2225))))</f>
        <v>606.24492823535331</v>
      </c>
      <c r="H2225" s="6">
        <f t="shared" si="95"/>
        <v>2.8440204910793021E-2</v>
      </c>
      <c r="I2225" s="17">
        <f>G2225/MAX(G$240:G2225)-1</f>
        <v>-0.12800174393736308</v>
      </c>
      <c r="N2225" s="20"/>
      <c r="O2225" s="20"/>
      <c r="S2225" s="192"/>
      <c r="T2225" s="34"/>
      <c r="U2225" s="34"/>
      <c r="Y2225" s="39"/>
      <c r="Z2225" s="39"/>
      <c r="AA2225" s="17"/>
      <c r="AC2225" s="142"/>
      <c r="AE2225" s="17"/>
      <c r="AG2225" s="66"/>
      <c r="AI2225" s="17"/>
      <c r="AK2225" s="18"/>
      <c r="AM2225" s="23"/>
      <c r="AN2225" s="23"/>
      <c r="AO2225" s="23"/>
    </row>
    <row r="2226" spans="1:41" x14ac:dyDescent="0.25">
      <c r="A2226" s="180">
        <f>IF('##zz500##'!B2226&lt;&gt;"",'##zz500##'!B2226,"")</f>
        <v>42439</v>
      </c>
      <c r="B2226" s="192">
        <v>298402.61</v>
      </c>
      <c r="C2226" s="146">
        <f t="shared" si="96"/>
        <v>-1.6813786917800555E-2</v>
      </c>
      <c r="D2226" s="143">
        <f>IF('##zz500##'!K2226="","",IF('##zz500##'!K2226="yes",D2225,IF('##zz500##'!T2226&lt;&gt;0,D2225*(1+'##zz500##'!T2226),D2225*(1+C2226))))</f>
        <v>82.884014113005549</v>
      </c>
      <c r="E2226" s="6">
        <f t="shared" ref="E2226:E2289" si="97">D2226/D2225-1</f>
        <v>0</v>
      </c>
      <c r="F2226" s="17">
        <f>D2226/MAX(D$240:D2226)-1</f>
        <v>-3.8061779850361743E-2</v>
      </c>
      <c r="G2226" s="66">
        <f>IF('##zz500##'!K2226="","",IF('##zz500##'!K2226="no",G2225*(1+E2226),IF('##zz500##'!T2226&lt;&gt;0,G2225*(1+'##zz500##'!T2226),G2225*(1+'##zz500##'!P2226))))</f>
        <v>617.70846869653087</v>
      </c>
      <c r="H2226" s="6">
        <f t="shared" ref="H2226:H2289" si="98">G2226/G2225-1</f>
        <v>1.8909090909090764E-2</v>
      </c>
      <c r="I2226" s="17">
        <f>G2226/MAX(G$240:G2226)-1</f>
        <v>-0.11151304964090591</v>
      </c>
      <c r="N2226" s="20"/>
      <c r="O2226" s="20"/>
      <c r="S2226" s="192"/>
      <c r="T2226" s="34"/>
      <c r="U2226" s="34"/>
      <c r="Y2226" s="39"/>
      <c r="Z2226" s="39"/>
      <c r="AA2226" s="17"/>
      <c r="AC2226" s="142"/>
      <c r="AE2226" s="17"/>
      <c r="AG2226" s="66"/>
      <c r="AI2226" s="17"/>
      <c r="AK2226" s="18"/>
      <c r="AM2226" s="23"/>
      <c r="AN2226" s="23"/>
      <c r="AO2226" s="23"/>
    </row>
    <row r="2227" spans="1:41" x14ac:dyDescent="0.25">
      <c r="A2227" s="180">
        <f>IF('##zz500##'!B2227&lt;&gt;"",'##zz500##'!B2227,"")</f>
        <v>42440</v>
      </c>
      <c r="B2227" s="192">
        <v>301006.40999999997</v>
      </c>
      <c r="C2227" s="146">
        <f t="shared" si="96"/>
        <v>8.725794992208602E-3</v>
      </c>
      <c r="D2227" s="143">
        <f>IF('##zz500##'!K2227="","",IF('##zz500##'!K2227="yes",D2226,IF('##zz500##'!T2227&lt;&gt;0,D2226*(1+'##zz500##'!T2227),D2226*(1+C2227))))</f>
        <v>82.884014113005549</v>
      </c>
      <c r="E2227" s="6">
        <f t="shared" si="97"/>
        <v>0</v>
      </c>
      <c r="F2227" s="17">
        <f>D2227/MAX(D$240:D2227)-1</f>
        <v>-3.8061779850361743E-2</v>
      </c>
      <c r="G2227" s="66">
        <f>IF('##zz500##'!K2227="","",IF('##zz500##'!K2227="no",G2226*(1+E2227),IF('##zz500##'!T2227&lt;&gt;0,G2226*(1+'##zz500##'!T2227),G2226*(1+'##zz500##'!P2227))))</f>
        <v>615.7394943337473</v>
      </c>
      <c r="H2227" s="6">
        <f t="shared" si="98"/>
        <v>-3.187546330615243E-3</v>
      </c>
      <c r="I2227" s="17">
        <f>G2227/MAX(G$240:G2227)-1</f>
        <v>-0.11434514295932263</v>
      </c>
      <c r="N2227" s="20"/>
      <c r="O2227" s="20"/>
      <c r="S2227" s="192"/>
      <c r="T2227" s="34"/>
      <c r="U2227" s="34"/>
      <c r="Y2227" s="39"/>
      <c r="Z2227" s="39"/>
      <c r="AA2227" s="17"/>
      <c r="AC2227" s="142"/>
      <c r="AE2227" s="17"/>
      <c r="AG2227" s="66"/>
      <c r="AI2227" s="17"/>
      <c r="AK2227" s="18"/>
      <c r="AM2227" s="23"/>
      <c r="AN2227" s="23"/>
      <c r="AO2227" s="23"/>
    </row>
    <row r="2228" spans="1:41" x14ac:dyDescent="0.25">
      <c r="A2228" s="180">
        <f>IF('##zz500##'!B2228&lt;&gt;"",'##zz500##'!B2228,"")</f>
        <v>42443</v>
      </c>
      <c r="B2228" s="192">
        <v>316217.75</v>
      </c>
      <c r="C2228" s="146">
        <f t="shared" si="96"/>
        <v>5.0534937113133394E-2</v>
      </c>
      <c r="D2228" s="143">
        <f>IF('##zz500##'!K2228="","",IF('##zz500##'!K2228="yes",D2227,IF('##zz500##'!T2228&lt;&gt;0,D2227*(1+'##zz500##'!T2228),D2227*(1+C2228))))</f>
        <v>82.884014113005549</v>
      </c>
      <c r="E2228" s="6">
        <f t="shared" si="97"/>
        <v>0</v>
      </c>
      <c r="F2228" s="17">
        <f>D2228/MAX(D$240:D2228)-1</f>
        <v>-3.8061779850361743E-2</v>
      </c>
      <c r="G2228" s="66">
        <f>IF('##zz500##'!K2228="","",IF('##zz500##'!K2228="no",G2227*(1+E2228),IF('##zz500##'!T2228&lt;&gt;0,G2227*(1+'##zz500##'!T2228),G2227*(1+'##zz500##'!P2228))))</f>
        <v>591.1244742765125</v>
      </c>
      <c r="H2228" s="6">
        <f t="shared" si="98"/>
        <v>-3.9976354097391753E-2</v>
      </c>
      <c r="I2228" s="17">
        <f>G2228/MAX(G$240:G2228)-1</f>
        <v>-0.14975039513245558</v>
      </c>
      <c r="N2228" s="20"/>
      <c r="O2228" s="20"/>
      <c r="S2228" s="192"/>
      <c r="T2228" s="34"/>
      <c r="U2228" s="34"/>
      <c r="Y2228" s="39"/>
      <c r="Z2228" s="39"/>
      <c r="AA2228" s="17"/>
      <c r="AC2228" s="142"/>
      <c r="AE2228" s="17"/>
      <c r="AF2228" s="14"/>
      <c r="AG2228" s="66"/>
      <c r="AI2228" s="17"/>
      <c r="AJ2228" s="14"/>
      <c r="AK2228" s="18"/>
      <c r="AM2228" s="23"/>
      <c r="AN2228" s="23"/>
      <c r="AO2228" s="23"/>
    </row>
    <row r="2229" spans="1:41" x14ac:dyDescent="0.25">
      <c r="A2229" s="180">
        <f>IF('##zz500##'!B2229&lt;&gt;"",'##zz500##'!B2229,"")</f>
        <v>42444</v>
      </c>
      <c r="B2229" s="192">
        <v>319845.14</v>
      </c>
      <c r="C2229" s="146">
        <f t="shared" si="96"/>
        <v>1.1471177693219259E-2</v>
      </c>
      <c r="D2229" s="143">
        <f>IF('##zz500##'!K2229="","",IF('##zz500##'!K2229="yes",D2228,IF('##zz500##'!T2229&lt;&gt;0,D2228*(1+'##zz500##'!T2229),D2228*(1+C2229))))</f>
        <v>82.884014113005549</v>
      </c>
      <c r="E2229" s="6">
        <f t="shared" si="97"/>
        <v>0</v>
      </c>
      <c r="F2229" s="17">
        <f>D2229/MAX(D$240:D2229)-1</f>
        <v>-3.8061779850361743E-2</v>
      </c>
      <c r="G2229" s="66">
        <f>IF('##zz500##'!K2229="","",IF('##zz500##'!K2229="no",G2228*(1+E2229),IF('##zz500##'!T2229&lt;&gt;0,G2228*(1+'##zz500##'!T2229),G2228*(1+'##zz500##'!P2229))))</f>
        <v>593.39253748604301</v>
      </c>
      <c r="H2229" s="6">
        <f t="shared" si="98"/>
        <v>3.8368622992752677E-3</v>
      </c>
      <c r="I2229" s="17">
        <f>G2229/MAX(G$240:G2229)-1</f>
        <v>-0.14648810447856553</v>
      </c>
      <c r="N2229" s="20"/>
      <c r="O2229" s="20"/>
      <c r="S2229" s="192"/>
      <c r="T2229" s="34"/>
      <c r="U2229" s="34"/>
      <c r="Y2229" s="39"/>
      <c r="Z2229" s="39"/>
      <c r="AA2229" s="17"/>
      <c r="AC2229" s="142"/>
      <c r="AE2229" s="17"/>
      <c r="AG2229" s="66"/>
      <c r="AI2229" s="17"/>
      <c r="AK2229" s="18"/>
      <c r="AM2229" s="23"/>
      <c r="AN2229" s="23"/>
      <c r="AO2229" s="23"/>
    </row>
    <row r="2230" spans="1:41" x14ac:dyDescent="0.25">
      <c r="A2230" s="180">
        <f>IF('##zz500##'!B2230&lt;&gt;"",'##zz500##'!B2230,"")</f>
        <v>42445</v>
      </c>
      <c r="B2230" s="192">
        <v>322379.48</v>
      </c>
      <c r="C2230" s="146">
        <f t="shared" si="96"/>
        <v>7.9236470499441936E-3</v>
      </c>
      <c r="D2230" s="143">
        <f>IF('##zz500##'!K2230="","",IF('##zz500##'!K2230="yes",D2229,IF('##zz500##'!T2230&lt;&gt;0,D2229*(1+'##zz500##'!T2230),D2229*(1+C2230))))</f>
        <v>82.884014113005549</v>
      </c>
      <c r="E2230" s="6">
        <f t="shared" si="97"/>
        <v>0</v>
      </c>
      <c r="F2230" s="17">
        <f>D2230/MAX(D$240:D2230)-1</f>
        <v>-3.8061779850361743E-2</v>
      </c>
      <c r="G2230" s="66">
        <f>IF('##zz500##'!K2230="","",IF('##zz500##'!K2230="no",G2229*(1+E2230),IF('##zz500##'!T2230&lt;&gt;0,G2229*(1+'##zz500##'!T2230),G2229*(1+'##zz500##'!P2230))))</f>
        <v>597.9001198856339</v>
      </c>
      <c r="H2230" s="6">
        <f t="shared" si="98"/>
        <v>7.5962910128388739E-3</v>
      </c>
      <c r="I2230" s="17">
        <f>G2230/MAX(G$240:G2230)-1</f>
        <v>-0.14000457973726499</v>
      </c>
      <c r="N2230" s="20"/>
      <c r="O2230" s="20"/>
      <c r="S2230" s="192"/>
      <c r="T2230" s="34"/>
      <c r="U2230" s="34"/>
      <c r="Y2230" s="39"/>
      <c r="Z2230" s="39"/>
      <c r="AA2230" s="17"/>
      <c r="AC2230" s="142"/>
      <c r="AE2230" s="17"/>
      <c r="AG2230" s="66"/>
      <c r="AI2230" s="17"/>
      <c r="AK2230" s="18"/>
      <c r="AL2230" s="14"/>
      <c r="AM2230" s="23"/>
      <c r="AN2230" s="23"/>
      <c r="AO2230" s="23"/>
    </row>
    <row r="2231" spans="1:41" x14ac:dyDescent="0.25">
      <c r="A2231" s="180">
        <f>IF('##zz500##'!B2231&lt;&gt;"",'##zz500##'!B2231,"")</f>
        <v>42446</v>
      </c>
      <c r="B2231" s="192">
        <v>334252.96999999997</v>
      </c>
      <c r="C2231" s="146">
        <f t="shared" si="96"/>
        <v>3.6830787120817998E-2</v>
      </c>
      <c r="D2231" s="143">
        <f>IF('##zz500##'!K2231="","",IF('##zz500##'!K2231="yes",D2230,IF('##zz500##'!T2231&lt;&gt;0,D2230*(1+'##zz500##'!T2231),D2230*(1+C2231))))</f>
        <v>82.884014113005549</v>
      </c>
      <c r="E2231" s="6">
        <f t="shared" si="97"/>
        <v>0</v>
      </c>
      <c r="F2231" s="17">
        <f>D2231/MAX(D$240:D2231)-1</f>
        <v>-3.8061779850361743E-2</v>
      </c>
      <c r="G2231" s="66">
        <f>IF('##zz500##'!K2231="","",IF('##zz500##'!K2231="no",G2230*(1+E2231),IF('##zz500##'!T2231&lt;&gt;0,G2230*(1+'##zz500##'!T2231),G2230*(1+'##zz500##'!P2231))))</f>
        <v>576.99392027199519</v>
      </c>
      <c r="H2231" s="6">
        <f t="shared" si="98"/>
        <v>-3.4966040176806823E-2</v>
      </c>
      <c r="I2231" s="17">
        <f>G2231/MAX(G$240:G2231)-1</f>
        <v>-0.17007521415404159</v>
      </c>
      <c r="N2231" s="20"/>
      <c r="O2231" s="20"/>
      <c r="S2231" s="192"/>
      <c r="T2231" s="34"/>
      <c r="U2231" s="34"/>
      <c r="Y2231" s="39"/>
      <c r="Z2231" s="39"/>
      <c r="AA2231" s="17"/>
      <c r="AC2231" s="142"/>
      <c r="AE2231" s="17"/>
      <c r="AG2231" s="66"/>
      <c r="AI2231" s="17"/>
      <c r="AK2231" s="18"/>
      <c r="AM2231" s="23"/>
      <c r="AN2231" s="23"/>
      <c r="AO2231" s="23"/>
    </row>
    <row r="2232" spans="1:41" s="140" customFormat="1" x14ac:dyDescent="0.25">
      <c r="A2232" s="180">
        <f>IF('##zz500##'!B2232&lt;&gt;"",'##zz500##'!B2232,"")</f>
        <v>42447</v>
      </c>
      <c r="B2232" s="192">
        <v>346266.61</v>
      </c>
      <c r="C2232" s="146">
        <f t="shared" si="96"/>
        <v>3.5941759919141614E-2</v>
      </c>
      <c r="D2232" s="143">
        <f>IF('##zz500##'!K2232="","",IF('##zz500##'!K2232="yes",D2231,IF('##zz500##'!T2232&lt;&gt;0,D2231*(1+'##zz500##'!T2232),D2231*(1+C2232))))</f>
        <v>82.884014113005549</v>
      </c>
      <c r="E2232" s="137">
        <f t="shared" si="97"/>
        <v>0</v>
      </c>
      <c r="F2232" s="137">
        <f>D2232/MAX(D$240:D2232)-1</f>
        <v>-3.8061779850361743E-2</v>
      </c>
      <c r="G2232" s="66">
        <f>IF('##zz500##'!K2232="","",IF('##zz500##'!K2232="no",G2231*(1+E2232),IF('##zz500##'!T2232&lt;&gt;0,G2231*(1+'##zz500##'!T2232),G2231*(1+'##zz500##'!P2232))))</f>
        <v>570.53973591937461</v>
      </c>
      <c r="H2232" s="137">
        <f t="shared" si="98"/>
        <v>-1.1185879306281232E-2</v>
      </c>
      <c r="I2232" s="137">
        <f>G2232/MAX(G$240:G2232)-1</f>
        <v>-0.17935865264180584</v>
      </c>
      <c r="J2232" s="23"/>
      <c r="K2232" s="23"/>
      <c r="L2232" s="23"/>
      <c r="M2232" s="23"/>
      <c r="N2232" s="20"/>
      <c r="O2232" s="20"/>
      <c r="P2232" s="112"/>
      <c r="Q2232" s="38"/>
      <c r="R2232" s="17"/>
      <c r="S2232" s="192"/>
      <c r="T2232" s="34"/>
      <c r="U2232" s="34"/>
      <c r="V2232" s="146"/>
      <c r="W2232" s="146"/>
      <c r="X2232" s="138"/>
      <c r="Y2232" s="39"/>
      <c r="Z2232" s="39"/>
      <c r="AA2232" s="17"/>
      <c r="AB2232" s="6"/>
      <c r="AC2232" s="142"/>
      <c r="AD2232" s="137"/>
      <c r="AE2232" s="137"/>
      <c r="AF2232" s="137"/>
      <c r="AG2232" s="66"/>
      <c r="AH2232" s="137"/>
      <c r="AI2232" s="137"/>
      <c r="AJ2232" s="137"/>
      <c r="AK2232" s="132"/>
      <c r="AL2232" s="137"/>
      <c r="AM2232" s="23"/>
      <c r="AN2232" s="23"/>
      <c r="AO2232" s="23"/>
    </row>
    <row r="2233" spans="1:41" s="157" customFormat="1" x14ac:dyDescent="0.25">
      <c r="A2233" s="180">
        <f>IF('##zz500##'!B2233&lt;&gt;"",'##zz500##'!B2233,"")</f>
        <v>42450</v>
      </c>
      <c r="B2233" s="192">
        <v>359511.7</v>
      </c>
      <c r="C2233" s="146">
        <f t="shared" si="96"/>
        <v>3.825113255938839E-2</v>
      </c>
      <c r="D2233" s="143">
        <f>IF('##zz500##'!K2233="","",IF('##zz500##'!K2233="yes",D2232,IF('##zz500##'!T2233&lt;&gt;0,D2232*(1+'##zz500##'!T2233),D2232*(1+C2233))))</f>
        <v>86.054421523896337</v>
      </c>
      <c r="E2233" s="153">
        <f t="shared" si="97"/>
        <v>3.825113255938839E-2</v>
      </c>
      <c r="F2233" s="153">
        <f>D2233/MAX(D$240:D2233)-1</f>
        <v>-1.2665534774758402E-3</v>
      </c>
      <c r="G2233" s="66">
        <f>IF('##zz500##'!K2233="","",IF('##zz500##'!K2233="no",G2232*(1+E2233),IF('##zz500##'!T2233&lt;&gt;0,G2232*(1+'##zz500##'!T2233),G2232*(1+'##zz500##'!P2233))))</f>
        <v>592.36352698842506</v>
      </c>
      <c r="H2233" s="153">
        <f t="shared" si="98"/>
        <v>3.825113255938839E-2</v>
      </c>
      <c r="I2233" s="153">
        <f>G2233/MAX(G$240:G2233)-1</f>
        <v>-0.1479681916802924</v>
      </c>
      <c r="J2233" s="23"/>
      <c r="K2233" s="23"/>
      <c r="L2233" s="23"/>
      <c r="M2233" s="23"/>
      <c r="N2233" s="20"/>
      <c r="O2233" s="20"/>
      <c r="P2233" s="112"/>
      <c r="Q2233" s="38"/>
      <c r="R2233" s="17"/>
      <c r="S2233" s="192"/>
      <c r="T2233" s="34"/>
      <c r="U2233" s="34"/>
      <c r="V2233" s="146"/>
      <c r="W2233" s="146"/>
      <c r="X2233" s="155"/>
      <c r="Y2233" s="39"/>
      <c r="Z2233" s="39"/>
      <c r="AA2233" s="17"/>
      <c r="AB2233" s="6"/>
      <c r="AC2233" s="142"/>
      <c r="AD2233" s="153"/>
      <c r="AE2233" s="153"/>
      <c r="AF2233" s="153"/>
      <c r="AG2233" s="66"/>
      <c r="AH2233" s="153"/>
      <c r="AI2233" s="153"/>
      <c r="AJ2233" s="153"/>
      <c r="AK2233" s="147"/>
      <c r="AL2233" s="153"/>
      <c r="AM2233" s="23"/>
      <c r="AN2233" s="23"/>
      <c r="AO2233" s="23"/>
    </row>
    <row r="2234" spans="1:41" x14ac:dyDescent="0.25">
      <c r="A2234" s="180">
        <f>IF('##zz500##'!B2234&lt;&gt;"",'##zz500##'!B2234,"")</f>
        <v>42451</v>
      </c>
      <c r="B2234" s="192">
        <v>361980.69</v>
      </c>
      <c r="C2234" s="146">
        <f t="shared" si="96"/>
        <v>6.8676207199931394E-3</v>
      </c>
      <c r="D2234" s="143">
        <f>IF('##zz500##'!K2234="","",IF('##zz500##'!K2234="yes",D2233,IF('##zz500##'!T2234&lt;&gt;0,D2233*(1+'##zz500##'!T2234),D2233*(1+C2234))))</f>
        <v>86.645410652200866</v>
      </c>
      <c r="E2234" s="6">
        <f t="shared" si="97"/>
        <v>6.8676207199931394E-3</v>
      </c>
      <c r="F2234" s="17">
        <f>D2234/MAX(D$240:D2234)-1</f>
        <v>0</v>
      </c>
      <c r="G2234" s="66">
        <f>IF('##zz500##'!K2234="","",IF('##zz500##'!K2234="no",G2233*(1+E2234),IF('##zz500##'!T2234&lt;&gt;0,G2233*(1+'##zz500##'!T2234),G2233*(1+'##zz500##'!P2234))))</f>
        <v>596.43165502013903</v>
      </c>
      <c r="H2234" s="6">
        <f t="shared" si="98"/>
        <v>6.8676207199931394E-3</v>
      </c>
      <c r="I2234" s="17">
        <f>G2234/MAX(G$240:G2234)-1</f>
        <v>-0.1421167603793827</v>
      </c>
      <c r="N2234" s="20"/>
      <c r="O2234" s="20"/>
      <c r="S2234" s="192"/>
      <c r="T2234" s="34"/>
      <c r="U2234" s="34"/>
      <c r="Y2234" s="39"/>
      <c r="Z2234" s="39"/>
      <c r="AA2234" s="17"/>
      <c r="AC2234" s="142"/>
      <c r="AE2234" s="17"/>
      <c r="AG2234" s="66"/>
      <c r="AI2234" s="17"/>
      <c r="AK2234" s="18"/>
      <c r="AM2234" s="23"/>
      <c r="AN2234" s="23"/>
      <c r="AO2234" s="23"/>
    </row>
    <row r="2235" spans="1:41" x14ac:dyDescent="0.25">
      <c r="A2235" s="180">
        <f>IF('##zz500##'!B2235&lt;&gt;"",'##zz500##'!B2235,"")</f>
        <v>42452</v>
      </c>
      <c r="B2235" s="192">
        <v>363173.43</v>
      </c>
      <c r="C2235" s="146">
        <f t="shared" si="96"/>
        <v>3.2950376441351903E-3</v>
      </c>
      <c r="D2235" s="143">
        <f>IF('##zz500##'!K2235="","",IF('##zz500##'!K2235="yes",D2234,IF('##zz500##'!T2235&lt;&gt;0,D2234*(1+'##zz500##'!T2235),D2234*(1+C2235))))</f>
        <v>86.930910541991423</v>
      </c>
      <c r="E2235" s="6">
        <f t="shared" si="97"/>
        <v>3.2950376441351903E-3</v>
      </c>
      <c r="F2235" s="17">
        <f>D2235/MAX(D$240:D2235)-1</f>
        <v>0</v>
      </c>
      <c r="G2235" s="66">
        <f>IF('##zz500##'!K2235="","",IF('##zz500##'!K2235="no",G2234*(1+E2235),IF('##zz500##'!T2235&lt;&gt;0,G2234*(1+'##zz500##'!T2235),G2234*(1+'##zz500##'!P2235))))</f>
        <v>598.39691977558425</v>
      </c>
      <c r="H2235" s="6">
        <f t="shared" si="98"/>
        <v>3.2950376441351903E-3</v>
      </c>
      <c r="I2235" s="17">
        <f>G2235/MAX(G$240:G2235)-1</f>
        <v>-0.13929000281056014</v>
      </c>
      <c r="N2235" s="20"/>
      <c r="O2235" s="20"/>
      <c r="S2235" s="192"/>
      <c r="T2235" s="34"/>
      <c r="U2235" s="34"/>
      <c r="Y2235" s="39"/>
      <c r="Z2235" s="39"/>
      <c r="AA2235" s="17"/>
      <c r="AC2235" s="142"/>
      <c r="AE2235" s="17"/>
      <c r="AG2235" s="66"/>
      <c r="AI2235" s="17"/>
      <c r="AK2235" s="18"/>
      <c r="AM2235" s="23"/>
      <c r="AN2235" s="23"/>
      <c r="AO2235" s="23"/>
    </row>
    <row r="2236" spans="1:41" x14ac:dyDescent="0.25">
      <c r="A2236" s="180">
        <f>IF('##zz500##'!B2236&lt;&gt;"",'##zz500##'!B2236,"")</f>
        <v>42453</v>
      </c>
      <c r="B2236" s="192">
        <v>353313.44</v>
      </c>
      <c r="C2236" s="146">
        <f t="shared" si="96"/>
        <v>-2.7149535691529003E-2</v>
      </c>
      <c r="D2236" s="143">
        <f>IF('##zz500##'!K2236="","",IF('##zz500##'!K2236="yes",D2235,IF('##zz500##'!T2236&lt;&gt;0,D2235*(1+'##zz500##'!T2236),D2235*(1+C2236))))</f>
        <v>84.570776683534518</v>
      </c>
      <c r="E2236" s="6">
        <f t="shared" si="97"/>
        <v>-2.7149535691528892E-2</v>
      </c>
      <c r="F2236" s="17">
        <f>D2236/MAX(D$240:D2236)-1</f>
        <v>-2.7149535691528892E-2</v>
      </c>
      <c r="G2236" s="66">
        <f>IF('##zz500##'!K2236="","",IF('##zz500##'!K2236="no",G2235*(1+E2236),IF('##zz500##'!T2236&lt;&gt;0,G2235*(1+'##zz500##'!T2236),G2235*(1+'##zz500##'!P2236))))</f>
        <v>582.15072124443611</v>
      </c>
      <c r="H2236" s="6">
        <f t="shared" si="98"/>
        <v>-2.7149535691528781E-2</v>
      </c>
      <c r="I2236" s="17">
        <f>G2236/MAX(G$240:G2236)-1</f>
        <v>-0.16265787959931044</v>
      </c>
      <c r="N2236" s="20"/>
      <c r="O2236" s="20"/>
      <c r="S2236" s="192"/>
      <c r="T2236" s="34"/>
      <c r="U2236" s="34"/>
      <c r="Y2236" s="39"/>
      <c r="Z2236" s="39"/>
      <c r="AA2236" s="17"/>
      <c r="AC2236" s="142"/>
      <c r="AE2236" s="17"/>
      <c r="AG2236" s="66"/>
      <c r="AI2236" s="17"/>
      <c r="AK2236" s="18"/>
      <c r="AM2236" s="23"/>
      <c r="AN2236" s="23"/>
      <c r="AO2236" s="23"/>
    </row>
    <row r="2237" spans="1:41" x14ac:dyDescent="0.25">
      <c r="A2237" s="180">
        <f>IF('##zz500##'!B2237&lt;&gt;"",'##zz500##'!B2237,"")</f>
        <v>42454</v>
      </c>
      <c r="B2237" s="192">
        <v>357171.83</v>
      </c>
      <c r="C2237" s="146">
        <f t="shared" si="96"/>
        <v>1.0920586547740863E-2</v>
      </c>
      <c r="D2237" s="143">
        <f>IF('##zz500##'!K2237="","",IF('##zz500##'!K2237="yes",D2236,IF('##zz500##'!T2237&lt;&gt;0,D2236*(1+'##zz500##'!T2237),D2236*(1+C2237))))</f>
        <v>85.494339169716724</v>
      </c>
      <c r="E2237" s="6">
        <f t="shared" si="97"/>
        <v>1.0920586547740863E-2</v>
      </c>
      <c r="F2237" s="17">
        <f>D2237/MAX(D$240:D2237)-1</f>
        <v>-1.6525437998038406E-2</v>
      </c>
      <c r="G2237" s="66">
        <f>IF('##zz500##'!K2237="","",IF('##zz500##'!K2237="no",G2236*(1+E2237),IF('##zz500##'!T2237&lt;&gt;0,G2236*(1+'##zz500##'!T2237),G2236*(1+'##zz500##'!P2237))))</f>
        <v>588.50814857961575</v>
      </c>
      <c r="H2237" s="6">
        <f t="shared" si="98"/>
        <v>1.0920586547740863E-2</v>
      </c>
      <c r="I2237" s="17">
        <f>G2237/MAX(G$240:G2237)-1</f>
        <v>-0.15351361250340589</v>
      </c>
      <c r="N2237" s="20"/>
      <c r="O2237" s="20"/>
      <c r="S2237" s="192"/>
      <c r="T2237" s="34"/>
      <c r="U2237" s="34"/>
      <c r="Y2237" s="39"/>
      <c r="Z2237" s="39"/>
      <c r="AA2237" s="17"/>
      <c r="AC2237" s="142"/>
      <c r="AE2237" s="17"/>
      <c r="AG2237" s="66"/>
      <c r="AI2237" s="17"/>
      <c r="AK2237" s="18"/>
      <c r="AM2237" s="23"/>
      <c r="AN2237" s="23"/>
      <c r="AO2237" s="23"/>
    </row>
    <row r="2238" spans="1:41" x14ac:dyDescent="0.25">
      <c r="A2238" s="180">
        <f>IF('##zz500##'!B2238&lt;&gt;"",'##zz500##'!B2238,"")</f>
        <v>42457</v>
      </c>
      <c r="B2238" s="192">
        <v>353747.04</v>
      </c>
      <c r="C2238" s="146">
        <f t="shared" si="96"/>
        <v>-9.5886341316447909E-3</v>
      </c>
      <c r="D2238" s="143">
        <f>IF('##zz500##'!K2238="","",IF('##zz500##'!K2238="yes",D2237,IF('##zz500##'!T2238&lt;&gt;0,D2237*(1+'##zz500##'!T2238),D2237*(1+C2238))))</f>
        <v>84.674565231091563</v>
      </c>
      <c r="E2238" s="6">
        <f t="shared" si="97"/>
        <v>-9.5886341316447909E-3</v>
      </c>
      <c r="F2238" s="17">
        <f>D2238/MAX(D$240:D2238)-1</f>
        <v>-2.595561575085481E-2</v>
      </c>
      <c r="G2238" s="66">
        <f>IF('##zz500##'!K2238="","",IF('##zz500##'!K2238="no",G2237*(1+E2238),IF('##zz500##'!T2238&lt;&gt;0,G2237*(1+'##zz500##'!T2238),G2237*(1+'##zz500##'!P2238))))</f>
        <v>582.8651592593942</v>
      </c>
      <c r="H2238" s="6">
        <f t="shared" si="98"/>
        <v>-9.5886341316446799E-3</v>
      </c>
      <c r="I2238" s="17">
        <f>G2238/MAX(G$240:G2238)-1</f>
        <v>-0.16163026077052833</v>
      </c>
      <c r="N2238" s="20"/>
      <c r="O2238" s="20"/>
      <c r="S2238" s="192"/>
      <c r="T2238" s="34"/>
      <c r="U2238" s="34"/>
      <c r="Y2238" s="39"/>
      <c r="Z2238" s="39"/>
      <c r="AA2238" s="17"/>
      <c r="AC2238" s="142"/>
      <c r="AE2238" s="17"/>
      <c r="AG2238" s="66"/>
      <c r="AI2238" s="17"/>
      <c r="AK2238" s="18"/>
      <c r="AM2238" s="23"/>
      <c r="AN2238" s="23"/>
      <c r="AO2238" s="23"/>
    </row>
    <row r="2239" spans="1:41" x14ac:dyDescent="0.25">
      <c r="A2239" s="180">
        <f>IF('##zz500##'!B2239&lt;&gt;"",'##zz500##'!B2239,"")</f>
        <v>42458</v>
      </c>
      <c r="B2239" s="192">
        <v>346336.77</v>
      </c>
      <c r="C2239" s="146">
        <f t="shared" si="96"/>
        <v>-2.0947934998975404E-2</v>
      </c>
      <c r="D2239" s="143">
        <f>IF('##zz500##'!K2239="","",IF('##zz500##'!K2239="yes",D2238,IF('##zz500##'!T2239&lt;&gt;0,D2238*(1+'##zz500##'!T2239),D2238*(1+C2239))))</f>
        <v>82.982254267034094</v>
      </c>
      <c r="E2239" s="6">
        <f t="shared" si="97"/>
        <v>-1.9986060270151484E-2</v>
      </c>
      <c r="F2239" s="17">
        <f>D2239/MAX(D$240:D2239)-1</f>
        <v>-4.5422925520260837E-2</v>
      </c>
      <c r="G2239" s="66">
        <f>IF('##zz500##'!K2239="","",IF('##zz500##'!K2239="no",G2238*(1+E2239),IF('##zz500##'!T2239&lt;&gt;0,G2238*(1+'##zz500##'!T2239),G2238*(1+'##zz500##'!P2239))))</f>
        <v>571.21598105706448</v>
      </c>
      <c r="H2239" s="6">
        <f t="shared" si="98"/>
        <v>-1.9986060270151484E-2</v>
      </c>
      <c r="I2239" s="17">
        <f>G2239/MAX(G$240:G2239)-1</f>
        <v>-0.17838596890743985</v>
      </c>
      <c r="N2239" s="20"/>
      <c r="O2239" s="20"/>
      <c r="S2239" s="192"/>
      <c r="T2239" s="34"/>
      <c r="U2239" s="34"/>
      <c r="Y2239" s="39"/>
      <c r="Z2239" s="39"/>
      <c r="AA2239" s="17"/>
      <c r="AC2239" s="142"/>
      <c r="AE2239" s="17"/>
      <c r="AG2239" s="66"/>
      <c r="AI2239" s="17"/>
      <c r="AK2239" s="18"/>
      <c r="AM2239" s="23"/>
      <c r="AN2239" s="23"/>
      <c r="AO2239" s="23"/>
    </row>
    <row r="2240" spans="1:41" x14ac:dyDescent="0.25">
      <c r="A2240" s="180">
        <f>IF('##zz500##'!B2240&lt;&gt;"",'##zz500##'!B2240,"")</f>
        <v>42459</v>
      </c>
      <c r="B2240" s="192">
        <v>359321.59</v>
      </c>
      <c r="C2240" s="146">
        <f t="shared" si="96"/>
        <v>3.749188975805251E-2</v>
      </c>
      <c r="D2240" s="143">
        <f>IF('##zz500##'!K2240="","",IF('##zz500##'!K2240="yes",D2239,IF('##zz500##'!T2240&lt;&gt;0,D2239*(1+'##zz500##'!T2240),D2239*(1+C2240))))</f>
        <v>86.093415795888419</v>
      </c>
      <c r="E2240" s="6">
        <f t="shared" si="97"/>
        <v>3.749188975805251E-2</v>
      </c>
      <c r="F2240" s="17">
        <f>D2240/MAX(D$240:D2240)-1</f>
        <v>-9.6340270783020765E-3</v>
      </c>
      <c r="G2240" s="66">
        <f>IF('##zz500##'!K2240="","",IF('##zz500##'!K2240="no",G2239*(1+E2240),IF('##zz500##'!T2240&lt;&gt;0,G2239*(1+'##zz500##'!T2240),G2239*(1+'##zz500##'!P2240))))</f>
        <v>592.63194764689376</v>
      </c>
      <c r="H2240" s="6">
        <f t="shared" si="98"/>
        <v>3.749188975805251E-2</v>
      </c>
      <c r="I2240" s="17">
        <f>G2240/MAX(G$240:G2240)-1</f>
        <v>-0.14758210623004842</v>
      </c>
      <c r="N2240" s="20"/>
      <c r="O2240" s="20"/>
      <c r="S2240" s="192"/>
      <c r="T2240" s="34"/>
      <c r="U2240" s="34"/>
      <c r="Y2240" s="39"/>
      <c r="Z2240" s="39"/>
      <c r="AA2240" s="17"/>
      <c r="AC2240" s="142"/>
      <c r="AE2240" s="17"/>
      <c r="AG2240" s="66"/>
      <c r="AI2240" s="17"/>
      <c r="AK2240" s="18"/>
      <c r="AM2240" s="23"/>
      <c r="AN2240" s="23"/>
      <c r="AO2240" s="23"/>
    </row>
    <row r="2241" spans="1:41" s="11" customFormat="1" x14ac:dyDescent="0.25">
      <c r="A2241" s="180">
        <f>IF('##zz500##'!B2241&lt;&gt;"",'##zz500##'!B2241,"")</f>
        <v>42460</v>
      </c>
      <c r="B2241" s="192">
        <v>364371.7</v>
      </c>
      <c r="C2241" s="146">
        <f t="shared" si="96"/>
        <v>1.4054568777790433E-2</v>
      </c>
      <c r="D2241" s="143">
        <f>IF('##zz500##'!K2241="","",IF('##zz500##'!K2241="yes",D2240,IF('##zz500##'!T2241&lt;&gt;0,D2240*(1+'##zz500##'!T2241),D2240*(1+C2241))))</f>
        <v>87.303421629506644</v>
      </c>
      <c r="E2241" s="14">
        <f t="shared" si="97"/>
        <v>1.4054568777790433E-2</v>
      </c>
      <c r="F2241" s="14">
        <f>D2241/MAX(D$240:D2241)-1</f>
        <v>0</v>
      </c>
      <c r="G2241" s="66">
        <f>IF('##zz500##'!K2241="","",IF('##zz500##'!K2241="no",G2240*(1+E2241),IF('##zz500##'!T2241&lt;&gt;0,G2240*(1+'##zz500##'!T2241),G2240*(1+'##zz500##'!P2241))))</f>
        <v>600.9611341150129</v>
      </c>
      <c r="H2241" s="14">
        <f t="shared" si="98"/>
        <v>1.4054568777790433E-2</v>
      </c>
      <c r="I2241" s="14">
        <f>G2241/MAX(G$240:G2241)-1</f>
        <v>-0.13560174031463945</v>
      </c>
      <c r="J2241" s="23"/>
      <c r="K2241" s="23"/>
      <c r="L2241" s="23"/>
      <c r="M2241" s="23"/>
      <c r="N2241" s="20"/>
      <c r="O2241" s="20"/>
      <c r="P2241" s="112"/>
      <c r="Q2241" s="38"/>
      <c r="R2241" s="17"/>
      <c r="S2241" s="192"/>
      <c r="T2241" s="163"/>
      <c r="U2241" s="163"/>
      <c r="V2241" s="146"/>
      <c r="W2241" s="146"/>
      <c r="X2241" s="88"/>
      <c r="Y2241" s="39"/>
      <c r="Z2241" s="39"/>
      <c r="AA2241" s="17"/>
      <c r="AB2241" s="6"/>
      <c r="AC2241" s="142"/>
      <c r="AD2241" s="14"/>
      <c r="AE2241" s="14"/>
      <c r="AF2241" s="14"/>
      <c r="AG2241" s="66"/>
      <c r="AH2241" s="14"/>
      <c r="AI2241" s="14"/>
      <c r="AJ2241" s="14"/>
      <c r="AK2241" s="21"/>
      <c r="AL2241" s="14"/>
      <c r="AM2241" s="24"/>
      <c r="AN2241" s="24"/>
      <c r="AO2241" s="24"/>
    </row>
    <row r="2242" spans="1:41" x14ac:dyDescent="0.25">
      <c r="A2242" s="180">
        <f>IF('##zz500##'!B2242&lt;&gt;"",'##zz500##'!B2242,"")</f>
        <v>42461</v>
      </c>
      <c r="B2242" s="192">
        <v>365593.95</v>
      </c>
      <c r="C2242" s="146">
        <f t="shared" si="96"/>
        <v>3.3544043074695828E-3</v>
      </c>
      <c r="D2242" s="143">
        <f>IF('##zz500##'!K2242="","",IF('##zz500##'!K2242="yes",D2241,IF('##zz500##'!T2242&lt;&gt;0,D2241*(1+'##zz500##'!T2242),D2241*(1+C2242))))</f>
        <v>87.596272603077495</v>
      </c>
      <c r="E2242" s="6">
        <f t="shared" si="97"/>
        <v>3.3544043074695828E-3</v>
      </c>
      <c r="F2242" s="17">
        <f>D2242/MAX(D$240:D2242)-1</f>
        <v>0</v>
      </c>
      <c r="G2242" s="66">
        <f>IF('##zz500##'!K2242="","",IF('##zz500##'!K2242="no",G2241*(1+E2242),IF('##zz500##'!T2242&lt;&gt;0,G2241*(1+'##zz500##'!T2242),G2241*(1+'##zz500##'!P2242))))</f>
        <v>602.97700073191015</v>
      </c>
      <c r="H2242" s="6">
        <f t="shared" si="98"/>
        <v>3.3544043074695828E-3</v>
      </c>
      <c r="I2242" s="17">
        <f>G2242/MAX(G$240:G2242)-1</f>
        <v>-0.13270219906898151</v>
      </c>
      <c r="N2242" s="20"/>
      <c r="O2242" s="20"/>
      <c r="S2242" s="192"/>
      <c r="T2242" s="34"/>
      <c r="U2242" s="34"/>
      <c r="Y2242" s="39"/>
      <c r="Z2242" s="39"/>
      <c r="AA2242" s="17"/>
      <c r="AC2242" s="142"/>
      <c r="AE2242" s="17"/>
      <c r="AG2242" s="66"/>
      <c r="AI2242" s="17"/>
      <c r="AK2242" s="18"/>
      <c r="AM2242" s="23"/>
      <c r="AN2242" s="23"/>
      <c r="AO2242" s="23"/>
    </row>
    <row r="2243" spans="1:41" x14ac:dyDescent="0.25">
      <c r="A2243" s="180">
        <f>IF('##zz500##'!B2243&lt;&gt;"",'##zz500##'!B2243,"")</f>
        <v>42465</v>
      </c>
      <c r="B2243" s="192">
        <v>378219.77</v>
      </c>
      <c r="C2243" s="146">
        <f t="shared" si="96"/>
        <v>3.4535090091069698E-2</v>
      </c>
      <c r="D2243" s="143">
        <f>IF('##zz500##'!K2243="","",IF('##zz500##'!K2243="yes",D2242,IF('##zz500##'!T2243&lt;&gt;0,D2242*(1+'##zz500##'!T2243),D2242*(1+C2243))))</f>
        <v>90.621417769066682</v>
      </c>
      <c r="E2243" s="6">
        <f t="shared" si="97"/>
        <v>3.4535090091069698E-2</v>
      </c>
      <c r="F2243" s="17">
        <f>D2243/MAX(D$240:D2243)-1</f>
        <v>0</v>
      </c>
      <c r="G2243" s="66">
        <f>IF('##zz500##'!K2243="","",IF('##zz500##'!K2243="no",G2242*(1+E2243),IF('##zz500##'!T2243&lt;&gt;0,G2242*(1+'##zz500##'!T2243),G2242*(1+'##zz500##'!P2243))))</f>
        <v>623.80086577502971</v>
      </c>
      <c r="H2243" s="6">
        <f t="shared" si="98"/>
        <v>3.4535090091069698E-2</v>
      </c>
      <c r="I2243" s="17">
        <f>G2243/MAX(G$240:G2243)-1</f>
        <v>-0.10274999137804219</v>
      </c>
      <c r="N2243" s="20"/>
      <c r="O2243" s="20"/>
      <c r="S2243" s="192"/>
      <c r="T2243" s="34"/>
      <c r="U2243" s="34"/>
      <c r="Y2243" s="39"/>
      <c r="Z2243" s="39"/>
      <c r="AA2243" s="17"/>
      <c r="AC2243" s="142"/>
      <c r="AE2243" s="17"/>
      <c r="AG2243" s="66"/>
      <c r="AI2243" s="17"/>
      <c r="AK2243" s="18"/>
      <c r="AM2243" s="23"/>
      <c r="AN2243" s="23"/>
      <c r="AO2243" s="23"/>
    </row>
    <row r="2244" spans="1:41" x14ac:dyDescent="0.25">
      <c r="A2244" s="180">
        <f>IF('##zz500##'!B2244&lt;&gt;"",'##zz500##'!B2244,"")</f>
        <v>42466</v>
      </c>
      <c r="B2244" s="192">
        <v>381980.38</v>
      </c>
      <c r="C2244" s="146">
        <f t="shared" ref="C2244:C2307" si="99">IF(AND(B2243&gt;0,B2244&gt;0),B2244/B2243-1,"")</f>
        <v>9.9429228673053593E-3</v>
      </c>
      <c r="D2244" s="143">
        <f>IF('##zz500##'!K2244="","",IF('##zz500##'!K2244="yes",D2243,IF('##zz500##'!T2244&lt;&gt;0,D2243*(1+'##zz500##'!T2244),D2243*(1+C2244))))</f>
        <v>91.522459536070372</v>
      </c>
      <c r="E2244" s="6">
        <f t="shared" si="97"/>
        <v>9.9429228673053593E-3</v>
      </c>
      <c r="F2244" s="17">
        <f>D2244/MAX(D$240:D2244)-1</f>
        <v>0</v>
      </c>
      <c r="G2244" s="66">
        <f>IF('##zz500##'!K2244="","",IF('##zz500##'!K2244="no",G2243*(1+E2244),IF('##zz500##'!T2244&lt;&gt;0,G2243*(1+'##zz500##'!T2244),G2243*(1+'##zz500##'!P2244))))</f>
        <v>630.00326966798912</v>
      </c>
      <c r="H2244" s="6">
        <f t="shared" si="98"/>
        <v>9.9429228673053593E-3</v>
      </c>
      <c r="I2244" s="17">
        <f>G2244/MAX(G$240:G2244)-1</f>
        <v>-9.3828703749624931E-2</v>
      </c>
      <c r="N2244" s="20"/>
      <c r="O2244" s="20"/>
      <c r="S2244" s="192"/>
      <c r="T2244" s="34"/>
      <c r="U2244" s="34"/>
      <c r="Y2244" s="39"/>
      <c r="Z2244" s="39"/>
      <c r="AA2244" s="17"/>
      <c r="AC2244" s="142"/>
      <c r="AE2244" s="17"/>
      <c r="AG2244" s="66"/>
      <c r="AI2244" s="17"/>
      <c r="AK2244" s="18"/>
      <c r="AM2244" s="23"/>
      <c r="AN2244" s="23"/>
      <c r="AO2244" s="23"/>
    </row>
    <row r="2245" spans="1:41" x14ac:dyDescent="0.25">
      <c r="A2245" s="180">
        <f>IF('##zz500##'!B2245&lt;&gt;"",'##zz500##'!B2245,"")</f>
        <v>42467</v>
      </c>
      <c r="B2245" s="192">
        <v>378734.76</v>
      </c>
      <c r="C2245" s="146">
        <f t="shared" si="99"/>
        <v>-8.4968238421041509E-3</v>
      </c>
      <c r="D2245" s="143">
        <f>IF('##zz500##'!K2245="","",IF('##zz500##'!K2245="yes",D2244,IF('##zz500##'!T2245&lt;&gt;0,D2244*(1+'##zz500##'!T2245),D2244*(1+C2245))))</f>
        <v>90.744809319796275</v>
      </c>
      <c r="E2245" s="6">
        <f t="shared" si="97"/>
        <v>-8.4968238421041509E-3</v>
      </c>
      <c r="F2245" s="17">
        <f>D2245/MAX(D$240:D2245)-1</f>
        <v>-8.4968238421041509E-3</v>
      </c>
      <c r="G2245" s="66">
        <f>IF('##zz500##'!K2245="","",IF('##zz500##'!K2245="no",G2244*(1+E2245),IF('##zz500##'!T2245&lt;&gt;0,G2244*(1+'##zz500##'!T2245),G2244*(1+'##zz500##'!P2245))))</f>
        <v>624.65024286567052</v>
      </c>
      <c r="H2245" s="6">
        <f t="shared" si="98"/>
        <v>-8.4968238421042619E-3</v>
      </c>
      <c r="I2245" s="17">
        <f>G2245/MAX(G$240:G2245)-1</f>
        <v>-0.10152828162463567</v>
      </c>
      <c r="N2245" s="20"/>
      <c r="O2245" s="20"/>
      <c r="S2245" s="192"/>
      <c r="T2245" s="34"/>
      <c r="U2245" s="34"/>
      <c r="Y2245" s="39"/>
      <c r="Z2245" s="39"/>
      <c r="AA2245" s="17"/>
      <c r="AC2245" s="142"/>
      <c r="AE2245" s="17"/>
      <c r="AG2245" s="66"/>
      <c r="AI2245" s="17"/>
      <c r="AK2245" s="18"/>
      <c r="AM2245" s="23"/>
      <c r="AN2245" s="23"/>
      <c r="AO2245" s="23"/>
    </row>
    <row r="2246" spans="1:41" x14ac:dyDescent="0.25">
      <c r="A2246" s="180">
        <f>IF('##zz500##'!B2246&lt;&gt;"",'##zz500##'!B2246,"")</f>
        <v>42468</v>
      </c>
      <c r="B2246" s="192">
        <v>375561.83</v>
      </c>
      <c r="C2246" s="146">
        <f t="shared" si="99"/>
        <v>-8.3777100364381685E-3</v>
      </c>
      <c r="D2246" s="143">
        <f>IF('##zz500##'!K2246="","",IF('##zz500##'!K2246="yes",D2245,IF('##zz500##'!T2246&lt;&gt;0,D2245*(1+'##zz500##'!T2246),D2245*(1+C2246))))</f>
        <v>89.984575620003156</v>
      </c>
      <c r="E2246" s="6">
        <f t="shared" si="97"/>
        <v>-8.3777100364380575E-3</v>
      </c>
      <c r="F2246" s="17">
        <f>D2246/MAX(D$240:D2246)-1</f>
        <v>-1.6803349952162372E-2</v>
      </c>
      <c r="G2246" s="66">
        <f>IF('##zz500##'!K2246="","",IF('##zz500##'!K2246="no",G2245*(1+E2246),IF('##zz500##'!T2246&lt;&gt;0,G2245*(1+'##zz500##'!T2246),G2245*(1+'##zz500##'!P2246))))</f>
        <v>619.41710425675137</v>
      </c>
      <c r="H2246" s="6">
        <f t="shared" si="98"/>
        <v>-8.3777100364379464E-3</v>
      </c>
      <c r="I2246" s="17">
        <f>G2246/MAX(G$240:G2246)-1</f>
        <v>-0.10905541715712463</v>
      </c>
      <c r="N2246" s="20"/>
      <c r="O2246" s="20"/>
      <c r="S2246" s="192"/>
      <c r="T2246" s="34"/>
      <c r="U2246" s="34"/>
      <c r="Y2246" s="39"/>
      <c r="Z2246" s="39"/>
      <c r="AA2246" s="17"/>
      <c r="AC2246" s="142"/>
      <c r="AE2246" s="17"/>
      <c r="AG2246" s="66"/>
      <c r="AI2246" s="17"/>
      <c r="AK2246" s="18"/>
      <c r="AM2246" s="23"/>
      <c r="AN2246" s="23"/>
      <c r="AO2246" s="23"/>
    </row>
    <row r="2247" spans="1:41" x14ac:dyDescent="0.25">
      <c r="A2247" s="180">
        <f>IF('##zz500##'!B2247&lt;&gt;"",'##zz500##'!B2247,"")</f>
        <v>42471</v>
      </c>
      <c r="B2247" s="192">
        <v>386032.4</v>
      </c>
      <c r="C2247" s="146">
        <f t="shared" si="99"/>
        <v>2.7879750186540431E-2</v>
      </c>
      <c r="D2247" s="143">
        <f>IF('##zz500##'!K2247="","",IF('##zz500##'!K2247="yes",D2246,IF('##zz500##'!T2247&lt;&gt;0,D2246*(1+'##zz500##'!T2247),D2246*(1+C2247))))</f>
        <v>92.493323108930696</v>
      </c>
      <c r="E2247" s="6">
        <f t="shared" si="97"/>
        <v>2.7879750186540431E-2</v>
      </c>
      <c r="F2247" s="17">
        <f>D2247/MAX(D$240:D2247)-1</f>
        <v>0</v>
      </c>
      <c r="G2247" s="66">
        <f>IF('##zz500##'!K2247="","",IF('##zz500##'!K2247="no",G2246*(1+E2247),IF('##zz500##'!T2247&lt;&gt;0,G2246*(1+'##zz500##'!T2247),G2246*(1+'##zz500##'!P2247))))</f>
        <v>636.68629838469985</v>
      </c>
      <c r="H2247" s="6">
        <f t="shared" si="98"/>
        <v>2.7879750186540431E-2</v>
      </c>
      <c r="I2247" s="17">
        <f>G2247/MAX(G$240:G2247)-1</f>
        <v>-8.4216104757413812E-2</v>
      </c>
      <c r="N2247" s="20"/>
      <c r="O2247" s="20"/>
      <c r="S2247" s="192"/>
      <c r="T2247" s="34"/>
      <c r="U2247" s="34"/>
      <c r="Y2247" s="39"/>
      <c r="Z2247" s="39"/>
      <c r="AA2247" s="17"/>
      <c r="AC2247" s="142"/>
      <c r="AE2247" s="17"/>
      <c r="AG2247" s="66"/>
      <c r="AI2247" s="17"/>
      <c r="AK2247" s="18"/>
      <c r="AM2247" s="23"/>
      <c r="AN2247" s="23"/>
      <c r="AO2247" s="23"/>
    </row>
    <row r="2248" spans="1:41" x14ac:dyDescent="0.25">
      <c r="A2248" s="180">
        <f>IF('##zz500##'!B2248&lt;&gt;"",'##zz500##'!B2248,"")</f>
        <v>42472</v>
      </c>
      <c r="B2248" s="192">
        <v>383353.68</v>
      </c>
      <c r="C2248" s="146">
        <f t="shared" si="99"/>
        <v>-6.9391066656582234E-3</v>
      </c>
      <c r="D2248" s="143">
        <f>IF('##zz500##'!K2248="","",IF('##zz500##'!K2248="yes",D2247,IF('##zz500##'!T2248&lt;&gt;0,D2247*(1+'##zz500##'!T2248),D2247*(1+C2248))))</f>
        <v>91.851502074016636</v>
      </c>
      <c r="E2248" s="6">
        <f t="shared" si="97"/>
        <v>-6.9391066656582234E-3</v>
      </c>
      <c r="F2248" s="17">
        <f>D2248/MAX(D$240:D2248)-1</f>
        <v>-6.9391066656582234E-3</v>
      </c>
      <c r="G2248" s="66">
        <f>IF('##zz500##'!K2248="","",IF('##zz500##'!K2248="no",G2247*(1+E2248),IF('##zz500##'!T2248&lt;&gt;0,G2247*(1+'##zz500##'!T2248),G2247*(1+'##zz500##'!P2248))))</f>
        <v>632.26826424764533</v>
      </c>
      <c r="H2248" s="6">
        <f t="shared" si="98"/>
        <v>-6.9391066656582234E-3</v>
      </c>
      <c r="I2248" s="17">
        <f>G2248/MAX(G$240:G2248)-1</f>
        <v>-9.0570826889194045E-2</v>
      </c>
      <c r="N2248" s="20"/>
      <c r="O2248" s="20"/>
      <c r="S2248" s="192"/>
      <c r="T2248" s="34"/>
      <c r="U2248" s="34"/>
      <c r="Y2248" s="39"/>
      <c r="Z2248" s="39"/>
      <c r="AA2248" s="17"/>
      <c r="AC2248" s="142"/>
      <c r="AE2248" s="17"/>
      <c r="AF2248" s="14"/>
      <c r="AG2248" s="66"/>
      <c r="AI2248" s="17"/>
      <c r="AJ2248" s="14"/>
      <c r="AK2248" s="18"/>
      <c r="AM2248" s="23"/>
      <c r="AN2248" s="23"/>
      <c r="AO2248" s="23"/>
    </row>
    <row r="2249" spans="1:41" x14ac:dyDescent="0.25">
      <c r="A2249" s="180">
        <f>IF('##zz500##'!B2249&lt;&gt;"",'##zz500##'!B2249,"")</f>
        <v>42473</v>
      </c>
      <c r="B2249" s="192">
        <v>387950.85</v>
      </c>
      <c r="C2249" s="146">
        <f t="shared" si="99"/>
        <v>1.1991980877814834E-2</v>
      </c>
      <c r="D2249" s="143">
        <f>IF('##zz500##'!K2249="","",IF('##zz500##'!K2249="yes",D2248,IF('##zz500##'!T2249&lt;&gt;0,D2248*(1+'##zz500##'!T2249),D2248*(1+C2249))))</f>
        <v>92.952983530486819</v>
      </c>
      <c r="E2249" s="6">
        <f t="shared" si="97"/>
        <v>1.1991980877814834E-2</v>
      </c>
      <c r="F2249" s="17">
        <f>D2249/MAX(D$240:D2249)-1</f>
        <v>0</v>
      </c>
      <c r="G2249" s="66">
        <f>IF('##zz500##'!K2249="","",IF('##zz500##'!K2249="no",G2248*(1+E2249),IF('##zz500##'!T2249&lt;&gt;0,G2248*(1+'##zz500##'!T2249),G2248*(1+'##zz500##'!P2249))))</f>
        <v>639.85041318215224</v>
      </c>
      <c r="H2249" s="6">
        <f t="shared" si="98"/>
        <v>1.1991980877814834E-2</v>
      </c>
      <c r="I2249" s="17">
        <f>G2249/MAX(G$240:G2249)-1</f>
        <v>-7.9664969635522387E-2</v>
      </c>
      <c r="N2249" s="20"/>
      <c r="O2249" s="20"/>
      <c r="S2249" s="192"/>
      <c r="T2249" s="34"/>
      <c r="U2249" s="34"/>
      <c r="Y2249" s="39"/>
      <c r="Z2249" s="39"/>
      <c r="AA2249" s="17"/>
      <c r="AC2249" s="142"/>
      <c r="AE2249" s="17"/>
      <c r="AG2249" s="66"/>
      <c r="AI2249" s="17"/>
      <c r="AK2249" s="18"/>
      <c r="AM2249" s="23"/>
      <c r="AN2249" s="23"/>
      <c r="AO2249" s="23"/>
    </row>
    <row r="2250" spans="1:41" x14ac:dyDescent="0.25">
      <c r="A2250" s="180">
        <f>IF('##zz500##'!B2250&lt;&gt;"",'##zz500##'!B2250,"")</f>
        <v>42474</v>
      </c>
      <c r="B2250" s="192">
        <v>395621.52</v>
      </c>
      <c r="C2250" s="146">
        <f t="shared" si="99"/>
        <v>1.97722726989773E-2</v>
      </c>
      <c r="D2250" s="143">
        <f>IF('##zz500##'!K2250="","",IF('##zz500##'!K2250="yes",D2249,IF('##zz500##'!T2250&lt;&gt;0,D2249*(1+'##zz500##'!T2250),D2249*(1+C2250))))</f>
        <v>94.790875269035155</v>
      </c>
      <c r="E2250" s="6">
        <f t="shared" si="97"/>
        <v>1.97722726989773E-2</v>
      </c>
      <c r="F2250" s="17">
        <f>D2250/MAX(D$240:D2250)-1</f>
        <v>0</v>
      </c>
      <c r="G2250" s="66">
        <f>IF('##zz500##'!K2250="","",IF('##zz500##'!K2250="no",G2249*(1+E2250),IF('##zz500##'!T2250&lt;&gt;0,G2249*(1+'##zz500##'!T2250),G2249*(1+'##zz500##'!P2250))))</f>
        <v>652.50171003814307</v>
      </c>
      <c r="H2250" s="6">
        <f t="shared" si="98"/>
        <v>1.97722726989773E-2</v>
      </c>
      <c r="I2250" s="17">
        <f>G2250/MAX(G$240:G2250)-1</f>
        <v>-6.1467854440734326E-2</v>
      </c>
      <c r="N2250" s="20"/>
      <c r="O2250" s="20"/>
      <c r="S2250" s="192"/>
      <c r="T2250" s="34"/>
      <c r="U2250" s="34"/>
      <c r="Y2250" s="39"/>
      <c r="Z2250" s="39"/>
      <c r="AA2250" s="17"/>
      <c r="AC2250" s="142"/>
      <c r="AE2250" s="17"/>
      <c r="AG2250" s="66"/>
      <c r="AI2250" s="17"/>
      <c r="AK2250" s="18"/>
      <c r="AM2250" s="23"/>
      <c r="AN2250" s="23"/>
      <c r="AO2250" s="23"/>
    </row>
    <row r="2251" spans="1:41" s="15" customFormat="1" x14ac:dyDescent="0.25">
      <c r="A2251" s="180">
        <f>IF('##zz500##'!B2251&lt;&gt;"",'##zz500##'!B2251,"")</f>
        <v>42475</v>
      </c>
      <c r="B2251" s="192">
        <v>407098.26</v>
      </c>
      <c r="C2251" s="146">
        <f t="shared" si="99"/>
        <v>2.9009392613424945E-2</v>
      </c>
      <c r="D2251" s="143">
        <f>IF('##zz500##'!K2251="","",IF('##zz500##'!K2251="yes",D2250,IF('##zz500##'!T2251&lt;&gt;0,D2250*(1+'##zz500##'!T2251),D2250*(1+C2251))))</f>
        <v>97.540700985884783</v>
      </c>
      <c r="E2251" s="6">
        <f t="shared" si="97"/>
        <v>2.9009392613424945E-2</v>
      </c>
      <c r="F2251" s="17">
        <f>D2251/MAX(D$240:D2251)-1</f>
        <v>0</v>
      </c>
      <c r="G2251" s="66">
        <f>IF('##zz500##'!K2251="","",IF('##zz500##'!K2251="no",G2250*(1+E2251),IF('##zz500##'!T2251&lt;&gt;0,G2250*(1+'##zz500##'!T2251),G2250*(1+'##zz500##'!P2251))))</f>
        <v>671.43038832557068</v>
      </c>
      <c r="H2251" s="6">
        <f t="shared" si="98"/>
        <v>2.9009392613424945E-2</v>
      </c>
      <c r="I2251" s="17">
        <f>G2251/MAX(G$240:G2251)-1</f>
        <v>-3.424160694988565E-2</v>
      </c>
      <c r="J2251" s="23"/>
      <c r="K2251" s="23"/>
      <c r="L2251" s="23"/>
      <c r="M2251" s="23"/>
      <c r="N2251" s="20"/>
      <c r="O2251" s="20"/>
      <c r="P2251" s="112"/>
      <c r="Q2251" s="38"/>
      <c r="R2251" s="17"/>
      <c r="S2251" s="192"/>
      <c r="T2251" s="34"/>
      <c r="U2251" s="34"/>
      <c r="V2251" s="146"/>
      <c r="W2251" s="146"/>
      <c r="X2251" s="86"/>
      <c r="Y2251" s="39"/>
      <c r="Z2251" s="39"/>
      <c r="AA2251" s="17"/>
      <c r="AB2251" s="6"/>
      <c r="AC2251" s="142"/>
      <c r="AD2251" s="6"/>
      <c r="AE2251" s="17"/>
      <c r="AF2251" s="6"/>
      <c r="AG2251" s="66"/>
      <c r="AH2251" s="6"/>
      <c r="AI2251" s="17"/>
      <c r="AJ2251" s="6"/>
      <c r="AK2251" s="18"/>
      <c r="AL2251" s="17"/>
      <c r="AM2251" s="23"/>
      <c r="AN2251" s="23"/>
      <c r="AO2251" s="23"/>
    </row>
    <row r="2252" spans="1:41" s="157" customFormat="1" x14ac:dyDescent="0.25">
      <c r="A2252" s="180">
        <f>IF('##zz500##'!B2252&lt;&gt;"",'##zz500##'!B2252,"")</f>
        <v>42478</v>
      </c>
      <c r="B2252" s="192">
        <v>404577.13</v>
      </c>
      <c r="C2252" s="146">
        <f t="shared" si="99"/>
        <v>-6.1929274765262221E-3</v>
      </c>
      <c r="D2252" s="143">
        <f>IF('##zz500##'!K2252="","",IF('##zz500##'!K2252="yes",D2251,IF('##zz500##'!T2252&lt;&gt;0,D2251*(1+'##zz500##'!T2252),D2251*(1+C2252))))</f>
        <v>96.936638498669666</v>
      </c>
      <c r="E2252" s="153">
        <f t="shared" si="97"/>
        <v>-6.1929274765262221E-3</v>
      </c>
      <c r="F2252" s="153">
        <f>D2252/MAX(D$240:D2252)-1</f>
        <v>-6.1929274765262221E-3</v>
      </c>
      <c r="G2252" s="66">
        <f>IF('##zz500##'!K2252="","",IF('##zz500##'!K2252="no",G2251*(1+E2252),IF('##zz500##'!T2252&lt;&gt;0,G2251*(1+'##zz500##'!T2252),G2251*(1+'##zz500##'!P2252))))</f>
        <v>667.27226862513453</v>
      </c>
      <c r="H2252" s="153">
        <f t="shared" si="98"/>
        <v>-6.1929274765263331E-3</v>
      </c>
      <c r="I2252" s="153">
        <f>G2252/MAX(G$240:G2252)-1</f>
        <v>-4.0222478637891523E-2</v>
      </c>
      <c r="J2252" s="23"/>
      <c r="K2252" s="23"/>
      <c r="L2252" s="23"/>
      <c r="M2252" s="23"/>
      <c r="N2252" s="20"/>
      <c r="O2252" s="20"/>
      <c r="P2252" s="112"/>
      <c r="Q2252" s="38"/>
      <c r="R2252" s="17"/>
      <c r="S2252" s="192"/>
      <c r="T2252" s="34"/>
      <c r="U2252" s="34"/>
      <c r="V2252" s="146"/>
      <c r="W2252" s="146"/>
      <c r="X2252" s="155"/>
      <c r="Y2252" s="39"/>
      <c r="Z2252" s="39"/>
      <c r="AA2252" s="17"/>
      <c r="AB2252" s="6"/>
      <c r="AC2252" s="142"/>
      <c r="AD2252" s="153"/>
      <c r="AE2252" s="153"/>
      <c r="AF2252" s="153"/>
      <c r="AG2252" s="66"/>
      <c r="AH2252" s="153"/>
      <c r="AI2252" s="153"/>
      <c r="AJ2252" s="153"/>
      <c r="AK2252" s="147"/>
      <c r="AL2252" s="153"/>
      <c r="AM2252" s="23"/>
      <c r="AN2252" s="23"/>
      <c r="AO2252" s="23"/>
    </row>
    <row r="2253" spans="1:41" x14ac:dyDescent="0.25">
      <c r="A2253" s="180">
        <f>IF('##zz500##'!B2253&lt;&gt;"",'##zz500##'!B2253,"")</f>
        <v>42479</v>
      </c>
      <c r="B2253" s="192">
        <v>408056.27</v>
      </c>
      <c r="C2253" s="146">
        <f t="shared" si="99"/>
        <v>8.5994480211968316E-3</v>
      </c>
      <c r="D2253" s="143">
        <f>IF('##zz500##'!K2253="","",IF('##zz500##'!K2253="yes",D2252,IF('##zz500##'!T2253&lt;&gt;0,D2252*(1+'##zz500##'!T2253),D2252*(1+C2253))))</f>
        <v>97.770240082788519</v>
      </c>
      <c r="E2253" s="6">
        <f t="shared" si="97"/>
        <v>8.5994480211968316E-3</v>
      </c>
      <c r="F2253" s="17">
        <f>D2253/MAX(D$240:D2253)-1</f>
        <v>0</v>
      </c>
      <c r="G2253" s="66">
        <f>IF('##zz500##'!K2253="","",IF('##zz500##'!K2253="no",G2252*(1+E2253),IF('##zz500##'!T2253&lt;&gt;0,G2252*(1+'##zz500##'!T2253),G2252*(1+'##zz500##'!P2253))))</f>
        <v>673.01044181516249</v>
      </c>
      <c r="H2253" s="6">
        <f t="shared" si="98"/>
        <v>8.5994480211968316E-3</v>
      </c>
      <c r="I2253" s="17">
        <f>G2253/MAX(G$240:G2253)-1</f>
        <v>-3.1968921731024946E-2</v>
      </c>
      <c r="N2253" s="20"/>
      <c r="O2253" s="20"/>
      <c r="S2253" s="192"/>
      <c r="T2253" s="34"/>
      <c r="U2253" s="34"/>
      <c r="Y2253" s="39"/>
      <c r="Z2253" s="39"/>
      <c r="AA2253" s="17"/>
      <c r="AC2253" s="142"/>
      <c r="AE2253" s="17"/>
      <c r="AG2253" s="66"/>
      <c r="AI2253" s="17"/>
      <c r="AK2253" s="18"/>
      <c r="AM2253" s="23"/>
      <c r="AN2253" s="23"/>
      <c r="AO2253" s="23"/>
    </row>
    <row r="2254" spans="1:41" s="11" customFormat="1" x14ac:dyDescent="0.25">
      <c r="A2254" s="180">
        <f>IF('##zz500##'!B2254&lt;&gt;"",'##zz500##'!B2254,"")</f>
        <v>42480</v>
      </c>
      <c r="B2254" s="192">
        <v>383953.04</v>
      </c>
      <c r="C2254" s="146">
        <f t="shared" si="99"/>
        <v>-5.9068397601144684E-2</v>
      </c>
      <c r="D2254" s="143">
        <f>IF('##zz500##'!K2254="","",IF('##zz500##'!K2254="yes",D2253,IF('##zz500##'!T2254&lt;&gt;0,D2253*(1+'##zz500##'!T2254),D2253*(1+C2254))))</f>
        <v>97.066989542195813</v>
      </c>
      <c r="E2254" s="14">
        <f t="shared" si="97"/>
        <v>-7.1928895745496657E-3</v>
      </c>
      <c r="F2254" s="14">
        <f>D2254/MAX(D$240:D2254)-1</f>
        <v>-7.1928895745496657E-3</v>
      </c>
      <c r="G2254" s="66">
        <f>IF('##zz500##'!K2254="","",IF('##zz500##'!K2254="no",G2253*(1+E2254),IF('##zz500##'!T2254&lt;&gt;0,G2253*(1+'##zz500##'!T2254),G2253*(1+'##zz500##'!P2254))))</f>
        <v>668.16955202466715</v>
      </c>
      <c r="H2254" s="14">
        <f t="shared" si="98"/>
        <v>-7.1928895745496657E-3</v>
      </c>
      <c r="I2254" s="14">
        <f>G2254/MAX(G$240:G2254)-1</f>
        <v>-3.8931862381745841E-2</v>
      </c>
      <c r="J2254" s="24"/>
      <c r="K2254" s="24"/>
      <c r="L2254" s="24"/>
      <c r="M2254" s="24"/>
      <c r="N2254" s="40"/>
      <c r="O2254" s="40"/>
      <c r="P2254" s="59"/>
      <c r="Q2254" s="41"/>
      <c r="R2254" s="17"/>
      <c r="S2254" s="192"/>
      <c r="T2254" s="163"/>
      <c r="U2254" s="163"/>
      <c r="V2254" s="14"/>
      <c r="W2254" s="14"/>
      <c r="X2254" s="88"/>
      <c r="Y2254" s="117"/>
      <c r="Z2254" s="117"/>
      <c r="AA2254" s="14"/>
      <c r="AB2254" s="14"/>
      <c r="AC2254" s="142"/>
      <c r="AD2254" s="14"/>
      <c r="AE2254" s="14"/>
      <c r="AF2254" s="14"/>
      <c r="AG2254" s="66"/>
      <c r="AH2254" s="14"/>
      <c r="AI2254" s="14"/>
      <c r="AJ2254" s="14"/>
      <c r="AK2254" s="21"/>
      <c r="AL2254" s="14"/>
      <c r="AM2254" s="24"/>
      <c r="AN2254" s="24"/>
      <c r="AO2254" s="24"/>
    </row>
    <row r="2255" spans="1:41" x14ac:dyDescent="0.25">
      <c r="A2255" s="180">
        <f>IF('##zz500##'!B2255&lt;&gt;"",'##zz500##'!B2255,"")</f>
        <v>42481</v>
      </c>
      <c r="B2255" s="192">
        <v>378621.49</v>
      </c>
      <c r="C2255" s="146">
        <f t="shared" si="99"/>
        <v>-1.3885942926770367E-2</v>
      </c>
      <c r="D2255" s="143">
        <f>IF('##zz500##'!K2255="","",IF('##zz500##'!K2255="yes",D2254,IF('##zz500##'!T2255&lt;&gt;0,D2254*(1+'##zz500##'!T2255),D2254*(1+C2255))))</f>
        <v>97.066989542195813</v>
      </c>
      <c r="E2255" s="6">
        <f t="shared" si="97"/>
        <v>0</v>
      </c>
      <c r="F2255" s="17">
        <f>D2255/MAX(D$240:D2255)-1</f>
        <v>-7.1928895745496657E-3</v>
      </c>
      <c r="G2255" s="66">
        <f>IF('##zz500##'!K2255="","",IF('##zz500##'!K2255="no",G2254*(1+E2255),IF('##zz500##'!T2255&lt;&gt;0,G2254*(1+'##zz500##'!T2255),G2254*(1+'##zz500##'!P2255))))</f>
        <v>668.4926067880441</v>
      </c>
      <c r="H2255" s="6">
        <f t="shared" si="98"/>
        <v>4.8349219505450236E-4</v>
      </c>
      <c r="I2255" s="17">
        <f>G2255/MAX(G$240:G2255)-1</f>
        <v>-3.8467193438291969E-2</v>
      </c>
      <c r="N2255" s="20"/>
      <c r="O2255" s="20"/>
      <c r="S2255" s="192"/>
      <c r="T2255" s="34"/>
      <c r="U2255" s="34"/>
      <c r="Y2255" s="39"/>
      <c r="Z2255" s="39"/>
      <c r="AA2255" s="17"/>
      <c r="AC2255" s="142"/>
      <c r="AE2255" s="17"/>
      <c r="AG2255" s="66"/>
      <c r="AI2255" s="17"/>
      <c r="AK2255" s="18"/>
      <c r="AM2255" s="23"/>
      <c r="AN2255" s="23"/>
      <c r="AO2255" s="23"/>
    </row>
    <row r="2256" spans="1:41" x14ac:dyDescent="0.25">
      <c r="A2256" s="180">
        <f>IF('##zz500##'!B2256&lt;&gt;"",'##zz500##'!B2256,"")</f>
        <v>42482</v>
      </c>
      <c r="B2256" s="192">
        <v>386178.06</v>
      </c>
      <c r="C2256" s="146">
        <f t="shared" si="99"/>
        <v>1.9958111727889527E-2</v>
      </c>
      <c r="D2256" s="143">
        <f>IF('##zz500##'!K2256="","",IF('##zz500##'!K2256="yes",D2255,IF('##zz500##'!T2256&lt;&gt;0,D2255*(1+'##zz500##'!T2256),D2255*(1+C2256))))</f>
        <v>97.066989542195813</v>
      </c>
      <c r="E2256" s="6">
        <f t="shared" si="97"/>
        <v>0</v>
      </c>
      <c r="F2256" s="17">
        <f>D2256/MAX(D$240:D2256)-1</f>
        <v>-7.1928895745496657E-3</v>
      </c>
      <c r="G2256" s="66">
        <f>IF('##zz500##'!K2256="","",IF('##zz500##'!K2256="no",G2255*(1+E2256),IF('##zz500##'!T2256&lt;&gt;0,G2255*(1+'##zz500##'!T2256),G2255*(1+'##zz500##'!P2256))))</f>
        <v>661.37852611322137</v>
      </c>
      <c r="H2256" s="6">
        <f t="shared" si="98"/>
        <v>-1.0641973602377286E-2</v>
      </c>
      <c r="I2256" s="17">
        <f>G2256/MAX(G$240:G2256)-1</f>
        <v>-4.8699800183541364E-2</v>
      </c>
      <c r="N2256" s="20"/>
      <c r="O2256" s="20"/>
      <c r="S2256" s="192"/>
      <c r="T2256" s="34"/>
      <c r="U2256" s="34"/>
      <c r="Y2256" s="39"/>
      <c r="Z2256" s="39"/>
      <c r="AA2256" s="17"/>
      <c r="AC2256" s="142"/>
      <c r="AE2256" s="17"/>
      <c r="AG2256" s="66"/>
      <c r="AI2256" s="17"/>
      <c r="AK2256" s="18"/>
      <c r="AM2256" s="23"/>
      <c r="AN2256" s="23"/>
      <c r="AO2256" s="23"/>
    </row>
    <row r="2257" spans="1:41" x14ac:dyDescent="0.25">
      <c r="A2257" s="180">
        <f>IF('##zz500##'!B2257&lt;&gt;"",'##zz500##'!B2257,"")</f>
        <v>42485</v>
      </c>
      <c r="B2257" s="192">
        <v>388827.4</v>
      </c>
      <c r="C2257" s="146">
        <f t="shared" si="99"/>
        <v>6.8604104541827304E-3</v>
      </c>
      <c r="D2257" s="143">
        <f>IF('##zz500##'!K2257="","",IF('##zz500##'!K2257="yes",D2256,IF('##zz500##'!T2257&lt;&gt;0,D2256*(1+'##zz500##'!T2257),D2256*(1+C2257))))</f>
        <v>97.066989542195813</v>
      </c>
      <c r="E2257" s="6">
        <f t="shared" si="97"/>
        <v>0</v>
      </c>
      <c r="F2257" s="17">
        <f>D2257/MAX(D$240:D2257)-1</f>
        <v>-7.1928895745496657E-3</v>
      </c>
      <c r="G2257" s="66">
        <f>IF('##zz500##'!K2257="","",IF('##zz500##'!K2257="no",G2256*(1+E2257),IF('##zz500##'!T2257&lt;&gt;0,G2256*(1+'##zz500##'!T2257),G2256*(1+'##zz500##'!P2257))))</f>
        <v>665.29026919074579</v>
      </c>
      <c r="H2257" s="6">
        <f t="shared" si="98"/>
        <v>5.914529914530009E-3</v>
      </c>
      <c r="I2257" s="17">
        <f>G2257/MAX(G$240:G2257)-1</f>
        <v>-4.3073306694028535E-2</v>
      </c>
      <c r="N2257" s="20"/>
      <c r="O2257" s="20"/>
      <c r="S2257" s="192"/>
      <c r="T2257" s="34"/>
      <c r="U2257" s="34"/>
      <c r="Y2257" s="39"/>
      <c r="Z2257" s="39"/>
      <c r="AA2257" s="17"/>
      <c r="AC2257" s="142"/>
      <c r="AE2257" s="17"/>
      <c r="AG2257" s="66"/>
      <c r="AI2257" s="17"/>
      <c r="AK2257" s="18"/>
      <c r="AM2257" s="23"/>
      <c r="AN2257" s="23"/>
      <c r="AO2257" s="23"/>
    </row>
    <row r="2258" spans="1:41" x14ac:dyDescent="0.25">
      <c r="A2258" s="180">
        <f>IF('##zz500##'!B2258&lt;&gt;"",'##zz500##'!B2258,"")</f>
        <v>42486</v>
      </c>
      <c r="B2258" s="192">
        <v>403270.77</v>
      </c>
      <c r="C2258" s="146">
        <f t="shared" si="99"/>
        <v>3.7145967593847473E-2</v>
      </c>
      <c r="D2258" s="143">
        <f>IF('##zz500##'!K2258="","",IF('##zz500##'!K2258="yes",D2257,IF('##zz500##'!T2258&lt;&gt;0,D2257*(1+'##zz500##'!T2258),D2257*(1+C2258))))</f>
        <v>97.066989542195813</v>
      </c>
      <c r="E2258" s="6">
        <f t="shared" si="97"/>
        <v>0</v>
      </c>
      <c r="F2258" s="17">
        <f>D2258/MAX(D$240:D2258)-1</f>
        <v>-7.1928895745496657E-3</v>
      </c>
      <c r="G2258" s="66">
        <f>IF('##zz500##'!K2258="","",IF('##zz500##'!K2258="no",G2257*(1+E2258),IF('##zz500##'!T2258&lt;&gt;0,G2257*(1+'##zz500##'!T2258),G2257*(1+'##zz500##'!P2258))))</f>
        <v>657.32792735085923</v>
      </c>
      <c r="H2258" s="6">
        <f t="shared" si="98"/>
        <v>-1.1968222306290355E-2</v>
      </c>
      <c r="I2258" s="17">
        <f>G2258/MAX(G$240:G2258)-1</f>
        <v>-5.4526018090337636E-2</v>
      </c>
      <c r="N2258" s="20"/>
      <c r="O2258" s="20"/>
      <c r="S2258" s="192"/>
      <c r="T2258" s="34"/>
      <c r="U2258" s="34"/>
      <c r="Y2258" s="39"/>
      <c r="Z2258" s="39"/>
      <c r="AA2258" s="17"/>
      <c r="AC2258" s="142"/>
      <c r="AE2258" s="17"/>
      <c r="AG2258" s="66"/>
      <c r="AI2258" s="17"/>
      <c r="AK2258" s="18"/>
      <c r="AM2258" s="23"/>
      <c r="AN2258" s="23"/>
      <c r="AO2258" s="23"/>
    </row>
    <row r="2259" spans="1:41" x14ac:dyDescent="0.25">
      <c r="A2259" s="180">
        <f>IF('##zz500##'!B2259&lt;&gt;"",'##zz500##'!B2259,"")</f>
        <v>42487</v>
      </c>
      <c r="B2259" s="192">
        <v>404739.79</v>
      </c>
      <c r="C2259" s="146">
        <f t="shared" si="99"/>
        <v>3.6427633969107198E-3</v>
      </c>
      <c r="D2259" s="143">
        <f>IF('##zz500##'!K2259="","",IF('##zz500##'!K2259="yes",D2258,IF('##zz500##'!T2259&lt;&gt;0,D2258*(1+'##zz500##'!T2259),D2258*(1+C2259))))</f>
        <v>97.066989542195813</v>
      </c>
      <c r="E2259" s="6">
        <f t="shared" si="97"/>
        <v>0</v>
      </c>
      <c r="F2259" s="17">
        <f>D2259/MAX(D$240:D2259)-1</f>
        <v>-7.1928895745496657E-3</v>
      </c>
      <c r="G2259" s="66">
        <f>IF('##zz500##'!K2259="","",IF('##zz500##'!K2259="no",G2258*(1+E2259),IF('##zz500##'!T2259&lt;&gt;0,G2258*(1+'##zz500##'!T2259),G2258*(1+'##zz500##'!P2259))))</f>
        <v>659.47248065674478</v>
      </c>
      <c r="H2259" s="6">
        <f t="shared" si="98"/>
        <v>3.2625318606627207E-3</v>
      </c>
      <c r="I2259" s="17">
        <f>G2259/MAX(G$240:G2259)-1</f>
        <v>-5.1441379100929829E-2</v>
      </c>
      <c r="N2259" s="20"/>
      <c r="O2259" s="20"/>
      <c r="S2259" s="192"/>
      <c r="T2259" s="34"/>
      <c r="U2259" s="34"/>
      <c r="Y2259" s="39"/>
      <c r="Z2259" s="39"/>
      <c r="AA2259" s="17"/>
      <c r="AC2259" s="142"/>
      <c r="AE2259" s="17"/>
      <c r="AG2259" s="66"/>
      <c r="AI2259" s="17"/>
      <c r="AK2259" s="18"/>
      <c r="AM2259" s="23"/>
      <c r="AN2259" s="23"/>
      <c r="AO2259" s="23"/>
    </row>
    <row r="2260" spans="1:41" x14ac:dyDescent="0.25">
      <c r="A2260" s="180">
        <f>IF('##zz500##'!B2260&lt;&gt;"",'##zz500##'!B2260,"")</f>
        <v>42488</v>
      </c>
      <c r="B2260" s="192">
        <v>400775.4</v>
      </c>
      <c r="C2260" s="146">
        <f t="shared" si="99"/>
        <v>-9.7949104534544862E-3</v>
      </c>
      <c r="D2260" s="143">
        <f>IF('##zz500##'!K2260="","",IF('##zz500##'!K2260="yes",D2259,IF('##zz500##'!T2260&lt;&gt;0,D2259*(1+'##zz500##'!T2260),D2259*(1+C2260))))</f>
        <v>97.066989542195813</v>
      </c>
      <c r="E2260" s="6">
        <f t="shared" si="97"/>
        <v>0</v>
      </c>
      <c r="F2260" s="17">
        <f>D2260/MAX(D$240:D2260)-1</f>
        <v>-7.1928895745496657E-3</v>
      </c>
      <c r="G2260" s="66">
        <f>IF('##zz500##'!K2260="","",IF('##zz500##'!K2260="no",G2259*(1+E2260),IF('##zz500##'!T2260&lt;&gt;0,G2259*(1+'##zz500##'!T2260),G2259*(1+'##zz500##'!P2260))))</f>
        <v>663.16007610247107</v>
      </c>
      <c r="H2260" s="6">
        <f t="shared" si="98"/>
        <v>5.5917351426915118E-3</v>
      </c>
      <c r="I2260" s="17">
        <f>G2260/MAX(G$240:G2260)-1</f>
        <v>-4.6137290525545382E-2</v>
      </c>
      <c r="N2260" s="20"/>
      <c r="O2260" s="20"/>
      <c r="S2260" s="192"/>
      <c r="T2260" s="34"/>
      <c r="U2260" s="34"/>
      <c r="Y2260" s="39"/>
      <c r="Z2260" s="39"/>
      <c r="AA2260" s="17"/>
      <c r="AC2260" s="142"/>
      <c r="AE2260" s="17"/>
      <c r="AG2260" s="66"/>
      <c r="AI2260" s="17"/>
      <c r="AK2260" s="18"/>
      <c r="AM2260" s="23"/>
      <c r="AN2260" s="23"/>
      <c r="AO2260" s="23"/>
    </row>
    <row r="2261" spans="1:41" x14ac:dyDescent="0.25">
      <c r="A2261" s="180">
        <f>IF('##zz500##'!B2261&lt;&gt;"",'##zz500##'!B2261,"")</f>
        <v>42489</v>
      </c>
      <c r="B2261" s="192">
        <v>404299.98</v>
      </c>
      <c r="C2261" s="146">
        <f t="shared" si="99"/>
        <v>8.7944020516228516E-3</v>
      </c>
      <c r="D2261" s="143">
        <f>IF('##zz500##'!K2261="","",IF('##zz500##'!K2261="yes",D2260,IF('##zz500##'!T2261&lt;&gt;0,D2260*(1+'##zz500##'!T2261),D2260*(1+C2261))))</f>
        <v>97.066989542195813</v>
      </c>
      <c r="E2261" s="6">
        <f t="shared" si="97"/>
        <v>0</v>
      </c>
      <c r="F2261" s="17">
        <f>D2261/MAX(D$240:D2261)-1</f>
        <v>-7.1928895745496657E-3</v>
      </c>
      <c r="G2261" s="66">
        <f>IF('##zz500##'!K2261="","",IF('##zz500##'!K2261="no",G2260*(1+E2261),IF('##zz500##'!T2261&lt;&gt;0,G2260*(1+'##zz500##'!T2261),G2260*(1+'##zz500##'!P2261))))</f>
        <v>661.8185213453977</v>
      </c>
      <c r="H2261" s="6">
        <f t="shared" si="98"/>
        <v>-2.022972741299478E-3</v>
      </c>
      <c r="I2261" s="17">
        <f>G2261/MAX(G$240:G2261)-1</f>
        <v>-4.8066928785754248E-2</v>
      </c>
      <c r="N2261" s="20"/>
      <c r="O2261" s="20"/>
      <c r="S2261" s="192"/>
      <c r="T2261" s="34"/>
      <c r="U2261" s="34"/>
      <c r="Y2261" s="39"/>
      <c r="Z2261" s="39"/>
      <c r="AA2261" s="17"/>
      <c r="AC2261" s="142"/>
      <c r="AE2261" s="17"/>
      <c r="AG2261" s="66"/>
      <c r="AI2261" s="17"/>
      <c r="AK2261" s="18"/>
      <c r="AM2261" s="23"/>
      <c r="AN2261" s="23"/>
      <c r="AO2261" s="23"/>
    </row>
    <row r="2262" spans="1:41" x14ac:dyDescent="0.25">
      <c r="A2262" s="180">
        <f>IF('##zz500##'!B2262&lt;&gt;"",'##zz500##'!B2262,"")</f>
        <v>42493</v>
      </c>
      <c r="B2262" s="192">
        <v>420327.8</v>
      </c>
      <c r="C2262" s="146">
        <f t="shared" si="99"/>
        <v>3.9643385587107893E-2</v>
      </c>
      <c r="D2262" s="143">
        <f>IF('##zz500##'!K2262="","",IF('##zz500##'!K2262="yes",D2261,IF('##zz500##'!T2262&lt;&gt;0,D2261*(1+'##zz500##'!T2262),D2261*(1+C2262))))</f>
        <v>97.066989542195813</v>
      </c>
      <c r="E2262" s="6">
        <f t="shared" si="97"/>
        <v>0</v>
      </c>
      <c r="F2262" s="17">
        <f>D2262/MAX(D$240:D2262)-1</f>
        <v>-7.1928895745496657E-3</v>
      </c>
      <c r="G2262" s="66">
        <f>IF('##zz500##'!K2262="","",IF('##zz500##'!K2262="no",G2261*(1+E2262),IF('##zz500##'!T2262&lt;&gt;0,G2261*(1+'##zz500##'!T2262),G2261*(1+'##zz500##'!P2262))))</f>
        <v>634.62018969552696</v>
      </c>
      <c r="H2262" s="6">
        <f t="shared" si="98"/>
        <v>-4.1096359156857387E-2</v>
      </c>
      <c r="I2262" s="17">
        <f>G2262/MAX(G$240:G2262)-1</f>
        <v>-8.7187912173665172E-2</v>
      </c>
      <c r="N2262" s="20"/>
      <c r="O2262" s="20"/>
      <c r="S2262" s="192"/>
      <c r="T2262" s="34"/>
      <c r="U2262" s="34"/>
      <c r="Y2262" s="39"/>
      <c r="Z2262" s="39"/>
      <c r="AA2262" s="17"/>
      <c r="AC2262" s="142"/>
      <c r="AE2262" s="17"/>
      <c r="AG2262" s="66"/>
      <c r="AI2262" s="17"/>
      <c r="AK2262" s="18"/>
      <c r="AM2262" s="23"/>
      <c r="AN2262" s="23"/>
      <c r="AO2262" s="23"/>
    </row>
    <row r="2263" spans="1:41" x14ac:dyDescent="0.25">
      <c r="A2263" s="180">
        <f>IF('##zz500##'!B2263&lt;&gt;"",'##zz500##'!B2263,"")</f>
        <v>42494</v>
      </c>
      <c r="B2263" s="192">
        <v>417665.97</v>
      </c>
      <c r="C2263" s="146">
        <f t="shared" si="99"/>
        <v>-6.3327479172208267E-3</v>
      </c>
      <c r="D2263" s="143">
        <f>IF('##zz500##'!K2263="","",IF('##zz500##'!K2263="yes",D2262,IF('##zz500##'!T2263&lt;&gt;0,D2262*(1+'##zz500##'!T2263),D2262*(1+C2263))))</f>
        <v>97.066989542195813</v>
      </c>
      <c r="E2263" s="6">
        <f t="shared" si="97"/>
        <v>0</v>
      </c>
      <c r="F2263" s="17">
        <f>D2263/MAX(D$240:D2263)-1</f>
        <v>-7.1928895745496657E-3</v>
      </c>
      <c r="G2263" s="66">
        <f>IF('##zz500##'!K2263="","",IF('##zz500##'!K2263="no",G2262*(1+E2263),IF('##zz500##'!T2263&lt;&gt;0,G2262*(1+'##zz500##'!T2263),G2262*(1+'##zz500##'!P2263))))</f>
        <v>636.93548438923949</v>
      </c>
      <c r="H2263" s="6">
        <f t="shared" si="98"/>
        <v>3.6483155299917858E-3</v>
      </c>
      <c r="I2263" s="17">
        <f>G2263/MAX(G$240:G2263)-1</f>
        <v>-8.3857685657684145E-2</v>
      </c>
      <c r="N2263" s="20"/>
      <c r="O2263" s="20"/>
      <c r="S2263" s="192"/>
      <c r="T2263" s="34"/>
      <c r="U2263" s="34"/>
      <c r="Y2263" s="39"/>
      <c r="Z2263" s="39"/>
      <c r="AA2263" s="17"/>
      <c r="AC2263" s="142"/>
      <c r="AE2263" s="17"/>
      <c r="AG2263" s="66"/>
      <c r="AI2263" s="17"/>
      <c r="AK2263" s="18"/>
      <c r="AM2263" s="23"/>
      <c r="AN2263" s="23"/>
      <c r="AO2263" s="23"/>
    </row>
    <row r="2264" spans="1:41" x14ac:dyDescent="0.25">
      <c r="A2264" s="180">
        <f>IF('##zz500##'!B2264&lt;&gt;"",'##zz500##'!B2264,"")</f>
        <v>42495</v>
      </c>
      <c r="B2264" s="192">
        <v>419565.16</v>
      </c>
      <c r="C2264" s="146">
        <f t="shared" si="99"/>
        <v>4.5471504417753383E-3</v>
      </c>
      <c r="D2264" s="143">
        <f>IF('##zz500##'!K2264="","",IF('##zz500##'!K2264="yes",D2263,IF('##zz500##'!T2264&lt;&gt;0,D2263*(1+'##zz500##'!T2264),D2263*(1+C2264))))</f>
        <v>97.066989542195813</v>
      </c>
      <c r="E2264" s="6">
        <f t="shared" si="97"/>
        <v>0</v>
      </c>
      <c r="F2264" s="17">
        <f>D2264/MAX(D$240:D2264)-1</f>
        <v>-7.1928895745496657E-3</v>
      </c>
      <c r="G2264" s="66">
        <f>IF('##zz500##'!K2264="","",IF('##zz500##'!K2264="no",G2263*(1+E2264),IF('##zz500##'!T2264&lt;&gt;0,G2263*(1+'##zz500##'!T2264),G2263*(1+'##zz500##'!P2264))))</f>
        <v>629.58154167180749</v>
      </c>
      <c r="H2264" s="6">
        <f t="shared" si="98"/>
        <v>-1.1545820413010444E-2</v>
      </c>
      <c r="I2264" s="17">
        <f>G2264/MAX(G$240:G2264)-1</f>
        <v>-9.4435300291840329E-2</v>
      </c>
      <c r="N2264" s="20"/>
      <c r="O2264" s="20"/>
      <c r="S2264" s="192"/>
      <c r="T2264" s="34"/>
      <c r="U2264" s="34"/>
      <c r="Y2264" s="39"/>
      <c r="Z2264" s="39"/>
      <c r="AA2264" s="17"/>
      <c r="AC2264" s="142"/>
      <c r="AE2264" s="17"/>
      <c r="AG2264" s="66"/>
      <c r="AI2264" s="17"/>
      <c r="AK2264" s="18"/>
      <c r="AM2264" s="23"/>
      <c r="AN2264" s="23"/>
      <c r="AO2264" s="23"/>
    </row>
    <row r="2265" spans="1:41" x14ac:dyDescent="0.25">
      <c r="A2265" s="180">
        <f>IF('##zz500##'!B2265&lt;&gt;"",'##zz500##'!B2265,"")</f>
        <v>42496</v>
      </c>
      <c r="B2265" s="192">
        <v>394815.95</v>
      </c>
      <c r="C2265" s="146">
        <f t="shared" si="99"/>
        <v>-5.8987762472937355E-2</v>
      </c>
      <c r="D2265" s="143">
        <f>IF('##zz500##'!K2265="","",IF('##zz500##'!K2265="yes",D2264,IF('##zz500##'!T2265&lt;&gt;0,D2264*(1+'##zz500##'!T2265),D2264*(1+C2265))))</f>
        <v>97.066989542195813</v>
      </c>
      <c r="E2265" s="6">
        <f t="shared" si="97"/>
        <v>0</v>
      </c>
      <c r="F2265" s="17">
        <f>D2265/MAX(D$240:D2265)-1</f>
        <v>-7.1928895745496657E-3</v>
      </c>
      <c r="G2265" s="66">
        <f>IF('##zz500##'!K2265="","",IF('##zz500##'!K2265="no",G2264*(1+E2265),IF('##zz500##'!T2265&lt;&gt;0,G2264*(1+'##zz500##'!T2265),G2264*(1+'##zz500##'!P2265))))</f>
        <v>628.27336722317204</v>
      </c>
      <c r="H2265" s="6">
        <f t="shared" si="98"/>
        <v>-2.0778475257735574E-3</v>
      </c>
      <c r="I2265" s="17">
        <f>G2265/MAX(G$240:G2265)-1</f>
        <v>-9.6316925662556785E-2</v>
      </c>
      <c r="N2265" s="20"/>
      <c r="O2265" s="20"/>
      <c r="S2265" s="192"/>
      <c r="T2265" s="34"/>
      <c r="U2265" s="34"/>
      <c r="Y2265" s="39"/>
      <c r="Z2265" s="39"/>
      <c r="AA2265" s="17"/>
      <c r="AC2265" s="142"/>
      <c r="AE2265" s="17"/>
      <c r="AG2265" s="66"/>
      <c r="AI2265" s="17"/>
      <c r="AK2265" s="18"/>
      <c r="AM2265" s="23"/>
      <c r="AN2265" s="23"/>
      <c r="AO2265" s="23"/>
    </row>
    <row r="2266" spans="1:41" x14ac:dyDescent="0.25">
      <c r="A2266" s="180">
        <f>IF('##zz500##'!B2266&lt;&gt;"",'##zz500##'!B2266,"")</f>
        <v>42499</v>
      </c>
      <c r="B2266" s="192">
        <v>369914.33</v>
      </c>
      <c r="C2266" s="146">
        <f t="shared" si="99"/>
        <v>-6.3071464058126359E-2</v>
      </c>
      <c r="D2266" s="143">
        <f>IF('##zz500##'!K2266="","",IF('##zz500##'!K2266="yes",D2265,IF('##zz500##'!T2266&lt;&gt;0,D2265*(1+'##zz500##'!T2266),D2265*(1+C2266))))</f>
        <v>97.066989542195813</v>
      </c>
      <c r="E2266" s="6">
        <f t="shared" si="97"/>
        <v>0</v>
      </c>
      <c r="F2266" s="17">
        <f>D2266/MAX(D$240:D2266)-1</f>
        <v>-7.1928895745496657E-3</v>
      </c>
      <c r="G2266" s="66">
        <f>IF('##zz500##'!K2266="","",IF('##zz500##'!K2266="no",G2265*(1+E2266),IF('##zz500##'!T2266&lt;&gt;0,G2265*(1+'##zz500##'!T2266),G2265*(1+'##zz500##'!P2266))))</f>
        <v>653.34966758959843</v>
      </c>
      <c r="H2266" s="6">
        <f t="shared" si="98"/>
        <v>3.9913040524474308E-2</v>
      </c>
      <c r="I2266" s="17">
        <f>G2266/MAX(G$240:G2266)-1</f>
        <v>-6.0248186495244882E-2</v>
      </c>
      <c r="N2266" s="20"/>
      <c r="O2266" s="20"/>
      <c r="S2266" s="192"/>
      <c r="T2266" s="34"/>
      <c r="U2266" s="34"/>
      <c r="Y2266" s="39"/>
      <c r="Z2266" s="39"/>
      <c r="AA2266" s="17"/>
      <c r="AC2266" s="142"/>
      <c r="AE2266" s="17"/>
      <c r="AG2266" s="66"/>
      <c r="AI2266" s="17"/>
      <c r="AM2266" s="23"/>
      <c r="AN2266" s="23"/>
      <c r="AO2266" s="23"/>
    </row>
    <row r="2267" spans="1:41" x14ac:dyDescent="0.25">
      <c r="A2267" s="180">
        <f>IF('##zz500##'!B2267&lt;&gt;"",'##zz500##'!B2267,"")</f>
        <v>42500</v>
      </c>
      <c r="B2267" s="192">
        <v>371821.8</v>
      </c>
      <c r="C2267" s="146">
        <f t="shared" si="99"/>
        <v>5.1565182673511956E-3</v>
      </c>
      <c r="D2267" s="143">
        <f>IF('##zz500##'!K2267="","",IF('##zz500##'!K2267="yes",D2266,IF('##zz500##'!T2267&lt;&gt;0,D2266*(1+'##zz500##'!T2267),D2266*(1+C2267))))</f>
        <v>97.066989542195813</v>
      </c>
      <c r="E2267" s="6">
        <f t="shared" si="97"/>
        <v>0</v>
      </c>
      <c r="F2267" s="17">
        <f>D2267/MAX(D$240:D2267)-1</f>
        <v>-7.1928895745496657E-3</v>
      </c>
      <c r="G2267" s="66">
        <f>IF('##zz500##'!K2267="","",IF('##zz500##'!K2267="no",G2266*(1+E2267),IF('##zz500##'!T2267&lt;&gt;0,G2266*(1+'##zz500##'!T2267),G2266*(1+'##zz500##'!P2267))))</f>
        <v>653.67329111586002</v>
      </c>
      <c r="H2267" s="6">
        <f t="shared" si="98"/>
        <v>4.9532974808963459E-4</v>
      </c>
      <c r="I2267" s="17">
        <f>G2267/MAX(G$240:G2267)-1</f>
        <v>-5.9782699466194855E-2</v>
      </c>
      <c r="N2267" s="20"/>
      <c r="O2267" s="20"/>
      <c r="S2267" s="192"/>
      <c r="T2267" s="34"/>
      <c r="U2267" s="34"/>
      <c r="Y2267" s="39"/>
      <c r="Z2267" s="39"/>
      <c r="AA2267" s="17"/>
      <c r="AC2267" s="142"/>
      <c r="AE2267" s="17"/>
      <c r="AG2267" s="66"/>
      <c r="AI2267" s="17"/>
      <c r="AM2267" s="23"/>
      <c r="AN2267" s="23"/>
      <c r="AO2267" s="23"/>
    </row>
    <row r="2268" spans="1:41" x14ac:dyDescent="0.25">
      <c r="A2268" s="180">
        <f>IF('##zz500##'!B2268&lt;&gt;"",'##zz500##'!B2268,"")</f>
        <v>42501</v>
      </c>
      <c r="B2268" s="192">
        <v>361760.9</v>
      </c>
      <c r="C2268" s="146">
        <f t="shared" si="99"/>
        <v>-2.7058391950122274E-2</v>
      </c>
      <c r="D2268" s="143">
        <f>IF('##zz500##'!K2268="","",IF('##zz500##'!K2268="yes",D2267,IF('##zz500##'!T2268&lt;&gt;0,D2267*(1+'##zz500##'!T2268),D2267*(1+C2268))))</f>
        <v>97.066989542195813</v>
      </c>
      <c r="E2268" s="6">
        <f t="shared" si="97"/>
        <v>0</v>
      </c>
      <c r="F2268" s="17">
        <f>D2268/MAX(D$240:D2268)-1</f>
        <v>-7.1928895745496657E-3</v>
      </c>
      <c r="G2268" s="66">
        <f>IF('##zz500##'!K2268="","",IF('##zz500##'!K2268="no",G2267*(1+E2268),IF('##zz500##'!T2268&lt;&gt;0,G2267*(1+'##zz500##'!T2268),G2267*(1+'##zz500##'!P2268))))</f>
        <v>654.78395723881795</v>
      </c>
      <c r="H2268" s="6">
        <f t="shared" si="98"/>
        <v>1.6991150442478009E-3</v>
      </c>
      <c r="I2268" s="17">
        <f>G2268/MAX(G$240:G2268)-1</f>
        <v>-5.818516210599578E-2</v>
      </c>
      <c r="N2268" s="20"/>
      <c r="O2268" s="20"/>
      <c r="S2268" s="192"/>
      <c r="T2268" s="34"/>
      <c r="U2268" s="34"/>
      <c r="Y2268" s="39"/>
      <c r="Z2268" s="39"/>
      <c r="AA2268" s="17"/>
      <c r="AC2268" s="142"/>
      <c r="AE2268" s="17"/>
      <c r="AG2268" s="66"/>
      <c r="AI2268" s="17"/>
      <c r="AM2268" s="23"/>
      <c r="AN2268" s="23"/>
      <c r="AO2268" s="23"/>
    </row>
    <row r="2269" spans="1:41" x14ac:dyDescent="0.25">
      <c r="A2269" s="180">
        <f>IF('##zz500##'!B2269&lt;&gt;"",'##zz500##'!B2269,"")</f>
        <v>42502</v>
      </c>
      <c r="B2269" s="192">
        <v>360801.48</v>
      </c>
      <c r="C2269" s="146">
        <f t="shared" si="99"/>
        <v>-2.6520831853305005E-3</v>
      </c>
      <c r="D2269" s="143">
        <f>IF('##zz500##'!K2269="","",IF('##zz500##'!K2269="yes",D2268,IF('##zz500##'!T2269&lt;&gt;0,D2268*(1+'##zz500##'!T2269),D2268*(1+C2269))))</f>
        <v>97.066989542195813</v>
      </c>
      <c r="E2269" s="6">
        <f t="shared" si="97"/>
        <v>0</v>
      </c>
      <c r="F2269" s="17">
        <f>D2269/MAX(D$240:D2269)-1</f>
        <v>-7.1928895745496657E-3</v>
      </c>
      <c r="G2269" s="66">
        <f>IF('##zz500##'!K2269="","",IF('##zz500##'!K2269="no",G2268*(1+E2269),IF('##zz500##'!T2269&lt;&gt;0,G2268*(1+'##zz500##'!T2269),G2268*(1+'##zz500##'!P2269))))</f>
        <v>651.34774613069283</v>
      </c>
      <c r="H2269" s="6">
        <f t="shared" si="98"/>
        <v>-5.2478547620735672E-3</v>
      </c>
      <c r="I2269" s="17">
        <f>G2269/MAX(G$240:G2269)-1</f>
        <v>-6.31276695880294E-2</v>
      </c>
      <c r="N2269" s="20"/>
      <c r="O2269" s="20"/>
      <c r="S2269" s="192"/>
      <c r="T2269" s="34"/>
      <c r="U2269" s="34"/>
      <c r="Y2269" s="39"/>
      <c r="Z2269" s="39"/>
      <c r="AA2269" s="17"/>
      <c r="AC2269" s="142"/>
      <c r="AE2269" s="17"/>
      <c r="AG2269" s="66"/>
      <c r="AI2269" s="17"/>
      <c r="AM2269" s="23"/>
      <c r="AN2269" s="23"/>
      <c r="AO2269" s="23"/>
    </row>
    <row r="2270" spans="1:41" x14ac:dyDescent="0.25">
      <c r="A2270" s="180">
        <f>IF('##zz500##'!B2270&lt;&gt;"",'##zz500##'!B2270,"")</f>
        <v>42503</v>
      </c>
      <c r="B2270" s="192">
        <v>360775.51</v>
      </c>
      <c r="C2270" s="146">
        <f t="shared" si="99"/>
        <v>-7.197864044228286E-5</v>
      </c>
      <c r="D2270" s="143">
        <f>IF('##zz500##'!K2270="","",IF('##zz500##'!K2270="yes",D2269,IF('##zz500##'!T2270&lt;&gt;0,D2269*(1+'##zz500##'!T2270),D2269*(1+C2270))))</f>
        <v>97.066989542195813</v>
      </c>
      <c r="E2270" s="6">
        <f t="shared" si="97"/>
        <v>0</v>
      </c>
      <c r="F2270" s="17">
        <f>D2270/MAX(D$240:D2270)-1</f>
        <v>-7.1928895745496657E-3</v>
      </c>
      <c r="G2270" s="66">
        <f>IF('##zz500##'!K2270="","",IF('##zz500##'!K2270="no",G2269*(1+E2270),IF('##zz500##'!T2270&lt;&gt;0,G2269*(1+'##zz500##'!T2270),G2269*(1+'##zz500##'!P2270))))</f>
        <v>652.58840850427521</v>
      </c>
      <c r="H2270" s="6">
        <f t="shared" si="98"/>
        <v>1.9047619047620756E-3</v>
      </c>
      <c r="I2270" s="17">
        <f>G2270/MAX(G$240:G2270)-1</f>
        <v>-6.1343150863435003E-2</v>
      </c>
      <c r="N2270" s="20"/>
      <c r="O2270" s="20"/>
      <c r="S2270" s="192"/>
      <c r="T2270" s="34"/>
      <c r="U2270" s="34"/>
      <c r="Y2270" s="39"/>
      <c r="Z2270" s="39"/>
      <c r="AA2270" s="17"/>
      <c r="AC2270" s="142"/>
      <c r="AE2270" s="17"/>
      <c r="AG2270" s="66"/>
      <c r="AI2270" s="17"/>
      <c r="AM2270" s="23"/>
      <c r="AN2270" s="23"/>
      <c r="AO2270" s="23"/>
    </row>
    <row r="2271" spans="1:41" x14ac:dyDescent="0.25">
      <c r="A2271" s="180">
        <f>IF('##zz500##'!B2271&lt;&gt;"",'##zz500##'!B2271,"")</f>
        <v>42506</v>
      </c>
      <c r="B2271" s="192">
        <v>377804.02</v>
      </c>
      <c r="C2271" s="146">
        <f t="shared" si="99"/>
        <v>4.7199739250593842E-2</v>
      </c>
      <c r="D2271" s="143">
        <f>IF('##zz500##'!K2271="","",IF('##zz500##'!K2271="yes",D2270,IF('##zz500##'!T2271&lt;&gt;0,D2270*(1+'##zz500##'!T2271),D2270*(1+C2271))))</f>
        <v>97.066989542195813</v>
      </c>
      <c r="E2271" s="6">
        <f t="shared" si="97"/>
        <v>0</v>
      </c>
      <c r="F2271" s="17">
        <f>D2271/MAX(D$240:D2271)-1</f>
        <v>-7.1928895745496657E-3</v>
      </c>
      <c r="G2271" s="66">
        <f>IF('##zz500##'!K2271="","",IF('##zz500##'!K2271="no",G2270*(1+E2271),IF('##zz500##'!T2271&lt;&gt;0,G2270*(1+'##zz500##'!T2271),G2270*(1+'##zz500##'!P2271))))</f>
        <v>639.55785822137602</v>
      </c>
      <c r="H2271" s="6">
        <f t="shared" si="98"/>
        <v>-1.9967486570540038E-2</v>
      </c>
      <c r="I2271" s="17">
        <f>G2271/MAX(G$240:G2271)-1</f>
        <v>-8.0085768892914744E-2</v>
      </c>
      <c r="N2271" s="20"/>
      <c r="O2271" s="20"/>
      <c r="S2271" s="192"/>
      <c r="T2271" s="34"/>
      <c r="U2271" s="34"/>
      <c r="Y2271" s="39"/>
      <c r="Z2271" s="39"/>
      <c r="AA2271" s="17"/>
      <c r="AC2271" s="142"/>
      <c r="AE2271" s="17"/>
      <c r="AG2271" s="66"/>
      <c r="AI2271" s="17"/>
      <c r="AM2271" s="23"/>
      <c r="AN2271" s="23"/>
      <c r="AO2271" s="23"/>
    </row>
    <row r="2272" spans="1:41" x14ac:dyDescent="0.25">
      <c r="A2272" s="180">
        <f>IF('##zz500##'!B2272&lt;&gt;"",'##zz500##'!B2272,"")</f>
        <v>42507</v>
      </c>
      <c r="B2272" s="192">
        <v>376223.93</v>
      </c>
      <c r="C2272" s="146">
        <f t="shared" si="99"/>
        <v>-4.1823006541857888E-3</v>
      </c>
      <c r="D2272" s="143">
        <f>IF('##zz500##'!K2272="","",IF('##zz500##'!K2272="yes",D2271,IF('##zz500##'!T2272&lt;&gt;0,D2271*(1+'##zz500##'!T2272),D2271*(1+C2272))))</f>
        <v>97.066989542195813</v>
      </c>
      <c r="E2272" s="6">
        <f t="shared" si="97"/>
        <v>0</v>
      </c>
      <c r="F2272" s="17">
        <f>D2272/MAX(D$240:D2272)-1</f>
        <v>-7.1928895745496657E-3</v>
      </c>
      <c r="G2272" s="66">
        <f>IF('##zz500##'!K2272="","",IF('##zz500##'!K2272="no",G2271*(1+E2272),IF('##zz500##'!T2272&lt;&gt;0,G2271*(1+'##zz500##'!T2272),G2271*(1+'##zz500##'!P2272))))</f>
        <v>638.78226052768036</v>
      </c>
      <c r="H2272" s="6">
        <f t="shared" si="98"/>
        <v>-1.212709192335848E-3</v>
      </c>
      <c r="I2272" s="17">
        <f>G2272/MAX(G$240:G2272)-1</f>
        <v>-8.1201357337138846E-2</v>
      </c>
      <c r="N2272" s="20"/>
      <c r="O2272" s="20"/>
      <c r="S2272" s="192"/>
      <c r="T2272" s="34"/>
      <c r="U2272" s="34"/>
      <c r="Y2272" s="39"/>
      <c r="Z2272" s="39"/>
      <c r="AA2272" s="17"/>
      <c r="AC2272" s="142"/>
      <c r="AE2272" s="17"/>
      <c r="AG2272" s="66"/>
      <c r="AI2272" s="17"/>
      <c r="AM2272" s="23"/>
      <c r="AN2272" s="23"/>
      <c r="AO2272" s="23"/>
    </row>
    <row r="2273" spans="1:41" x14ac:dyDescent="0.25">
      <c r="A2273" s="180">
        <f>IF('##zz500##'!B2273&lt;&gt;"",'##zz500##'!B2273,"")</f>
        <v>42508</v>
      </c>
      <c r="B2273" s="192">
        <v>358169.3</v>
      </c>
      <c r="C2273" s="146">
        <f t="shared" si="99"/>
        <v>-4.7989052689976441E-2</v>
      </c>
      <c r="D2273" s="143">
        <f>IF('##zz500##'!K2273="","",IF('##zz500##'!K2273="yes",D2272,IF('##zz500##'!T2273&lt;&gt;0,D2272*(1+'##zz500##'!T2273),D2272*(1+C2273))))</f>
        <v>97.066989542195813</v>
      </c>
      <c r="E2273" s="6">
        <f t="shared" si="97"/>
        <v>0</v>
      </c>
      <c r="F2273" s="17">
        <f>D2273/MAX(D$240:D2273)-1</f>
        <v>-7.1928895745496657E-3</v>
      </c>
      <c r="G2273" s="66">
        <f>IF('##zz500##'!K2273="","",IF('##zz500##'!K2273="no",G2272*(1+E2273),IF('##zz500##'!T2273&lt;&gt;0,G2272*(1+'##zz500##'!T2273),G2272*(1+'##zz500##'!P2273))))</f>
        <v>654.96403706098124</v>
      </c>
      <c r="H2273" s="6">
        <f t="shared" si="98"/>
        <v>2.5332225913621276E-2</v>
      </c>
      <c r="I2273" s="17">
        <f>G2273/MAX(G$240:G2273)-1</f>
        <v>-5.7926142552074622E-2</v>
      </c>
      <c r="N2273" s="20"/>
      <c r="O2273" s="20"/>
      <c r="S2273" s="192"/>
      <c r="T2273" s="34"/>
      <c r="U2273" s="34"/>
      <c r="Y2273" s="39"/>
      <c r="Z2273" s="39"/>
      <c r="AA2273" s="17"/>
      <c r="AC2273" s="142"/>
      <c r="AE2273" s="17"/>
      <c r="AG2273" s="66"/>
      <c r="AI2273" s="17"/>
      <c r="AM2273" s="23"/>
      <c r="AN2273" s="23"/>
      <c r="AO2273" s="23"/>
    </row>
    <row r="2274" spans="1:41" x14ac:dyDescent="0.25">
      <c r="A2274" s="180">
        <f>IF('##zz500##'!B2274&lt;&gt;"",'##zz500##'!B2274,"")</f>
        <v>42509</v>
      </c>
      <c r="B2274" s="192">
        <v>367104.24</v>
      </c>
      <c r="C2274" s="146">
        <f t="shared" si="99"/>
        <v>2.4946135807842884E-2</v>
      </c>
      <c r="D2274" s="143">
        <f>IF('##zz500##'!K2274="","",IF('##zz500##'!K2274="yes",D2273,IF('##zz500##'!T2274&lt;&gt;0,D2273*(1+'##zz500##'!T2274),D2273*(1+C2274))))</f>
        <v>97.066989542195813</v>
      </c>
      <c r="E2274" s="6">
        <f t="shared" si="97"/>
        <v>0</v>
      </c>
      <c r="F2274" s="17">
        <f>D2274/MAX(D$240:D2274)-1</f>
        <v>-7.1928895745496657E-3</v>
      </c>
      <c r="G2274" s="66">
        <f>IF('##zz500##'!K2274="","",IF('##zz500##'!K2274="no",G2273*(1+E2274),IF('##zz500##'!T2274&lt;&gt;0,G2273*(1+'##zz500##'!T2274),G2273*(1+'##zz500##'!P2274))))</f>
        <v>653.98731182463121</v>
      </c>
      <c r="H2274" s="6">
        <f t="shared" si="98"/>
        <v>-1.4912654452493568E-3</v>
      </c>
      <c r="I2274" s="17">
        <f>G2274/MAX(G$240:G2274)-1</f>
        <v>-5.9331024742559468E-2</v>
      </c>
      <c r="N2274" s="20"/>
      <c r="O2274" s="20"/>
      <c r="S2274" s="192"/>
      <c r="T2274" s="34"/>
      <c r="U2274" s="34"/>
      <c r="Y2274" s="39"/>
      <c r="Z2274" s="39"/>
      <c r="AA2274" s="17"/>
      <c r="AC2274" s="142"/>
      <c r="AE2274" s="17"/>
      <c r="AG2274" s="66"/>
      <c r="AI2274" s="17"/>
      <c r="AM2274" s="23"/>
      <c r="AN2274" s="23"/>
      <c r="AO2274" s="23"/>
    </row>
    <row r="2275" spans="1:41" x14ac:dyDescent="0.25">
      <c r="A2275" s="180">
        <f>IF('##zz500##'!B2275&lt;&gt;"",'##zz500##'!B2275,"")</f>
        <v>42510</v>
      </c>
      <c r="B2275" s="192">
        <v>379963.58</v>
      </c>
      <c r="C2275" s="146">
        <f t="shared" si="99"/>
        <v>3.5029124152856417E-2</v>
      </c>
      <c r="D2275" s="143">
        <f>IF('##zz500##'!K2275="","",IF('##zz500##'!K2275="yes",D2274,IF('##zz500##'!T2275&lt;&gt;0,D2274*(1+'##zz500##'!T2275),D2274*(1+C2275))))</f>
        <v>97.066989542195813</v>
      </c>
      <c r="E2275" s="6">
        <f t="shared" si="97"/>
        <v>0</v>
      </c>
      <c r="F2275" s="17">
        <f>D2275/MAX(D$240:D2275)-1</f>
        <v>-7.1928895745496657E-3</v>
      </c>
      <c r="G2275" s="66">
        <f>IF('##zz500##'!K2275="","",IF('##zz500##'!K2275="no",G2274*(1+E2275),IF('##zz500##'!T2275&lt;&gt;0,G2274*(1+'##zz500##'!T2275),G2274*(1+'##zz500##'!P2275))))</f>
        <v>648.2139713777641</v>
      </c>
      <c r="H2275" s="6">
        <f t="shared" si="98"/>
        <v>-8.8279089555414192E-3</v>
      </c>
      <c r="I2275" s="17">
        <f>G2275/MAX(G$240:G2275)-1</f>
        <v>-6.7635164813434567E-2</v>
      </c>
      <c r="N2275" s="20"/>
      <c r="O2275" s="20"/>
      <c r="S2275" s="192"/>
      <c r="T2275" s="34"/>
      <c r="U2275" s="34"/>
      <c r="Y2275" s="39"/>
      <c r="Z2275" s="39"/>
      <c r="AA2275" s="17"/>
      <c r="AC2275" s="142"/>
      <c r="AE2275" s="17"/>
      <c r="AG2275" s="66"/>
      <c r="AI2275" s="17"/>
      <c r="AM2275" s="23"/>
      <c r="AN2275" s="23"/>
      <c r="AO2275" s="23"/>
    </row>
    <row r="2276" spans="1:41" x14ac:dyDescent="0.25">
      <c r="A2276" s="180">
        <f>IF('##zz500##'!B2276&lt;&gt;"",'##zz500##'!B2276,"")</f>
        <v>42513</v>
      </c>
      <c r="B2276" s="192">
        <v>388394.73</v>
      </c>
      <c r="C2276" s="146">
        <f t="shared" si="99"/>
        <v>2.218936351741907E-2</v>
      </c>
      <c r="D2276" s="143">
        <f>IF('##zz500##'!K2276="","",IF('##zz500##'!K2276="yes",D2275,IF('##zz500##'!T2276&lt;&gt;0,D2275*(1+'##zz500##'!T2276),D2275*(1+C2276))))</f>
        <v>97.066989542195813</v>
      </c>
      <c r="E2276" s="6">
        <f t="shared" si="97"/>
        <v>0</v>
      </c>
      <c r="F2276" s="17">
        <f>D2276/MAX(D$240:D2276)-1</f>
        <v>-7.1928895745496657E-3</v>
      </c>
      <c r="G2276" s="66">
        <f>IF('##zz500##'!K2276="","",IF('##zz500##'!K2276="no",G2275*(1+E2276),IF('##zz500##'!T2276&lt;&gt;0,G2275*(1+'##zz500##'!T2276),G2275*(1+'##zz500##'!P2276))))</f>
        <v>654.56968032221664</v>
      </c>
      <c r="H2276" s="6">
        <f t="shared" si="98"/>
        <v>9.8049551924090927E-3</v>
      </c>
      <c r="I2276" s="17">
        <f>G2276/MAX(G$240:G2276)-1</f>
        <v>-5.8493369381452442E-2</v>
      </c>
      <c r="N2276" s="20"/>
      <c r="O2276" s="20"/>
      <c r="S2276" s="192"/>
      <c r="T2276" s="34"/>
      <c r="U2276" s="34"/>
      <c r="Y2276" s="39"/>
      <c r="Z2276" s="39"/>
      <c r="AA2276" s="17"/>
      <c r="AC2276" s="142"/>
      <c r="AE2276" s="17"/>
      <c r="AG2276" s="66"/>
      <c r="AI2276" s="17"/>
      <c r="AM2276" s="23"/>
      <c r="AN2276" s="23"/>
      <c r="AO2276" s="23"/>
    </row>
    <row r="2277" spans="1:41" x14ac:dyDescent="0.25">
      <c r="A2277" s="180">
        <f>IF('##zz500##'!B2277&lt;&gt;"",'##zz500##'!B2277,"")</f>
        <v>42514</v>
      </c>
      <c r="B2277" s="192">
        <v>386633.26</v>
      </c>
      <c r="C2277" s="146">
        <f t="shared" si="99"/>
        <v>-4.5352572111366785E-3</v>
      </c>
      <c r="D2277" s="143">
        <f>IF('##zz500##'!K2277="","",IF('##zz500##'!K2277="yes",D2276,IF('##zz500##'!T2277&lt;&gt;0,D2276*(1+'##zz500##'!T2277),D2276*(1+C2277))))</f>
        <v>97.066989542195813</v>
      </c>
      <c r="E2277" s="6">
        <f t="shared" si="97"/>
        <v>0</v>
      </c>
      <c r="F2277" s="17">
        <f>D2277/MAX(D$240:D2277)-1</f>
        <v>-7.1928895745496657E-3</v>
      </c>
      <c r="G2277" s="66">
        <f>IF('##zz500##'!K2277="","",IF('##zz500##'!K2277="no",G2276*(1+E2277),IF('##zz500##'!T2277&lt;&gt;0,G2276*(1+'##zz500##'!T2277),G2276*(1+'##zz500##'!P2277))))</f>
        <v>658.82103791374709</v>
      </c>
      <c r="H2277" s="6">
        <f t="shared" si="98"/>
        <v>6.4948892674614456E-3</v>
      </c>
      <c r="I2277" s="17">
        <f>G2277/MAX(G$240:G2277)-1</f>
        <v>-5.2378388071004145E-2</v>
      </c>
      <c r="N2277" s="20"/>
      <c r="O2277" s="20"/>
      <c r="S2277" s="192"/>
      <c r="T2277" s="34"/>
      <c r="U2277" s="34"/>
      <c r="Y2277" s="39"/>
      <c r="Z2277" s="39"/>
      <c r="AA2277" s="17"/>
      <c r="AC2277" s="142"/>
      <c r="AE2277" s="17"/>
      <c r="AG2277" s="66"/>
      <c r="AI2277" s="17"/>
      <c r="AM2277" s="23"/>
      <c r="AN2277" s="23"/>
      <c r="AO2277" s="23"/>
    </row>
    <row r="2278" spans="1:41" x14ac:dyDescent="0.25">
      <c r="A2278" s="180">
        <f>IF('##zz500##'!B2278&lt;&gt;"",'##zz500##'!B2278,"")</f>
        <v>42515</v>
      </c>
      <c r="B2278" s="192">
        <v>387204.26</v>
      </c>
      <c r="C2278" s="146">
        <f t="shared" si="99"/>
        <v>1.4768517328280772E-3</v>
      </c>
      <c r="D2278" s="143">
        <f>IF('##zz500##'!K2278="","",IF('##zz500##'!K2278="yes",D2277,IF('##zz500##'!T2278&lt;&gt;0,D2277*(1+'##zz500##'!T2278),D2277*(1+C2278))))</f>
        <v>97.066989542195813</v>
      </c>
      <c r="E2278" s="6">
        <f t="shared" si="97"/>
        <v>0</v>
      </c>
      <c r="F2278" s="17">
        <f>D2278/MAX(D$240:D2278)-1</f>
        <v>-7.1928895745496657E-3</v>
      </c>
      <c r="G2278" s="66">
        <f>IF('##zz500##'!K2278="","",IF('##zz500##'!K2278="no",G2277*(1+E2278),IF('##zz500##'!T2278&lt;&gt;0,G2277*(1+'##zz500##'!T2278),G2277*(1+'##zz500##'!P2278))))</f>
        <v>663.83403691619878</v>
      </c>
      <c r="H2278" s="6">
        <f t="shared" si="98"/>
        <v>7.6090451184225305E-3</v>
      </c>
      <c r="I2278" s="17">
        <f>G2278/MAX(G$240:G2278)-1</f>
        <v>-4.5167892470644122E-2</v>
      </c>
      <c r="N2278" s="20"/>
      <c r="O2278" s="20"/>
      <c r="S2278" s="192"/>
      <c r="T2278" s="34"/>
      <c r="U2278" s="34"/>
      <c r="Y2278" s="39"/>
      <c r="Z2278" s="39"/>
      <c r="AA2278" s="17"/>
      <c r="AC2278" s="142"/>
      <c r="AE2278" s="17"/>
      <c r="AG2278" s="66"/>
      <c r="AI2278" s="17"/>
      <c r="AM2278" s="23"/>
      <c r="AN2278" s="23"/>
      <c r="AO2278" s="23"/>
    </row>
    <row r="2279" spans="1:41" x14ac:dyDescent="0.25">
      <c r="A2279" s="180">
        <f>IF('##zz500##'!B2279&lt;&gt;"",'##zz500##'!B2279,"")</f>
        <v>42516</v>
      </c>
      <c r="B2279" s="192">
        <v>388564.61</v>
      </c>
      <c r="C2279" s="146">
        <f t="shared" si="99"/>
        <v>3.5132619666942144E-3</v>
      </c>
      <c r="D2279" s="143">
        <f>IF('##zz500##'!K2279="","",IF('##zz500##'!K2279="yes",D2278,IF('##zz500##'!T2279&lt;&gt;0,D2278*(1+'##zz500##'!T2279),D2278*(1+C2279))))</f>
        <v>97.066989542195813</v>
      </c>
      <c r="E2279" s="6">
        <f t="shared" si="97"/>
        <v>0</v>
      </c>
      <c r="F2279" s="17">
        <f>D2279/MAX(D$240:D2279)-1</f>
        <v>-7.1928895745496657E-3</v>
      </c>
      <c r="G2279" s="66">
        <f>IF('##zz500##'!K2279="","",IF('##zz500##'!K2279="no",G2278*(1+E2279),IF('##zz500##'!T2279&lt;&gt;0,G2278*(1+'##zz500##'!T2279),G2278*(1+'##zz500##'!P2279))))</f>
        <v>655.25533211947754</v>
      </c>
      <c r="H2279" s="6">
        <f t="shared" si="98"/>
        <v>-1.292296616270705E-2</v>
      </c>
      <c r="I2279" s="17">
        <f>G2279/MAX(G$240:G2279)-1</f>
        <v>-5.7507155487312223E-2</v>
      </c>
      <c r="N2279" s="20"/>
      <c r="O2279" s="20"/>
      <c r="S2279" s="192"/>
      <c r="T2279" s="34"/>
      <c r="U2279" s="34"/>
      <c r="Y2279" s="39"/>
      <c r="Z2279" s="39"/>
      <c r="AA2279" s="17"/>
      <c r="AC2279" s="142"/>
      <c r="AE2279" s="17"/>
      <c r="AG2279" s="66"/>
      <c r="AI2279" s="17"/>
      <c r="AM2279" s="23"/>
      <c r="AN2279" s="23"/>
      <c r="AO2279" s="23"/>
    </row>
    <row r="2280" spans="1:41" x14ac:dyDescent="0.25">
      <c r="A2280" s="180">
        <f>IF('##zz500##'!B2280&lt;&gt;"",'##zz500##'!B2280,"")</f>
        <v>42517</v>
      </c>
      <c r="B2280" s="192">
        <v>389252.89</v>
      </c>
      <c r="C2280" s="146">
        <f t="shared" si="99"/>
        <v>1.7713399066374702E-3</v>
      </c>
      <c r="D2280" s="143">
        <f>IF('##zz500##'!K2280="","",IF('##zz500##'!K2280="yes",D2279,IF('##zz500##'!T2280&lt;&gt;0,D2279*(1+'##zz500##'!T2280),D2279*(1+C2280))))</f>
        <v>97.066989542195813</v>
      </c>
      <c r="E2280" s="6">
        <f t="shared" si="97"/>
        <v>0</v>
      </c>
      <c r="F2280" s="17">
        <f>D2280/MAX(D$240:D2280)-1</f>
        <v>-7.1928895745496657E-3</v>
      </c>
      <c r="G2280" s="66">
        <f>IF('##zz500##'!K2280="","",IF('##zz500##'!K2280="no",G2279*(1+E2280),IF('##zz500##'!T2280&lt;&gt;0,G2279*(1+'##zz500##'!T2280),G2279*(1+'##zz500##'!P2280))))</f>
        <v>654.92932285654445</v>
      </c>
      <c r="H2280" s="6">
        <f t="shared" si="98"/>
        <v>-4.9753011834119398E-4</v>
      </c>
      <c r="I2280" s="17">
        <f>G2280/MAX(G$240:G2280)-1</f>
        <v>-5.797607406377836E-2</v>
      </c>
      <c r="N2280" s="20"/>
      <c r="O2280" s="20"/>
      <c r="S2280" s="192"/>
      <c r="T2280" s="34"/>
      <c r="U2280" s="34"/>
      <c r="Y2280" s="39"/>
      <c r="Z2280" s="39"/>
      <c r="AA2280" s="17"/>
      <c r="AC2280" s="142"/>
      <c r="AE2280" s="17"/>
      <c r="AG2280" s="66"/>
      <c r="AI2280" s="17"/>
      <c r="AM2280" s="23"/>
      <c r="AN2280" s="23"/>
      <c r="AO2280" s="23"/>
    </row>
    <row r="2281" spans="1:41" x14ac:dyDescent="0.25">
      <c r="A2281" s="180">
        <f>IF('##zz500##'!B2281&lt;&gt;"",'##zz500##'!B2281,"")</f>
        <v>42520</v>
      </c>
      <c r="B2281" s="192">
        <v>387064.21</v>
      </c>
      <c r="C2281" s="146">
        <f t="shared" si="99"/>
        <v>-5.6227713556603609E-3</v>
      </c>
      <c r="D2281" s="143">
        <f>IF('##zz500##'!K2281="","",IF('##zz500##'!K2281="yes",D2280,IF('##zz500##'!T2281&lt;&gt;0,D2280*(1+'##zz500##'!T2281),D2280*(1+C2281))))</f>
        <v>97.066989542195813</v>
      </c>
      <c r="E2281" s="6">
        <f t="shared" si="97"/>
        <v>0</v>
      </c>
      <c r="F2281" s="17">
        <f>D2281/MAX(D$240:D2281)-1</f>
        <v>-7.1928895745496657E-3</v>
      </c>
      <c r="G2281" s="66">
        <f>IF('##zz500##'!K2281="","",IF('##zz500##'!K2281="no",G2280*(1+E2281),IF('##zz500##'!T2281&lt;&gt;0,G2280*(1+'##zz500##'!T2281),G2280*(1+'##zz500##'!P2281))))</f>
        <v>657.20911803432091</v>
      </c>
      <c r="H2281" s="6">
        <f t="shared" si="98"/>
        <v>3.4809789365253252E-3</v>
      </c>
      <c r="I2281" s="17">
        <f>G2281/MAX(G$240:G2281)-1</f>
        <v>-5.4696908619891405E-2</v>
      </c>
      <c r="N2281" s="20"/>
      <c r="O2281" s="20"/>
      <c r="S2281" s="192"/>
      <c r="T2281" s="34"/>
      <c r="U2281" s="34"/>
      <c r="Y2281" s="39"/>
      <c r="Z2281" s="39"/>
      <c r="AA2281" s="17"/>
      <c r="AC2281" s="142"/>
      <c r="AE2281" s="17"/>
      <c r="AG2281" s="66"/>
      <c r="AI2281" s="17"/>
      <c r="AM2281" s="23"/>
      <c r="AN2281" s="23"/>
      <c r="AO2281" s="23"/>
    </row>
    <row r="2282" spans="1:41" x14ac:dyDescent="0.25">
      <c r="A2282" s="180">
        <f>IF('##zz500##'!B2282&lt;&gt;"",'##zz500##'!B2282,"")</f>
        <v>42521</v>
      </c>
      <c r="B2282" s="192">
        <v>405027.47</v>
      </c>
      <c r="C2282" s="146">
        <f t="shared" si="99"/>
        <v>4.6408992451149045E-2</v>
      </c>
      <c r="D2282" s="143">
        <f>IF('##zz500##'!K2282="","",IF('##zz500##'!K2282="yes",D2281,IF('##zz500##'!T2282&lt;&gt;0,D2281*(1+'##zz500##'!T2282),D2281*(1+C2282))))</f>
        <v>97.066989542195813</v>
      </c>
      <c r="E2282" s="6">
        <f t="shared" si="97"/>
        <v>0</v>
      </c>
      <c r="F2282" s="17">
        <f>D2282/MAX(D$240:D2282)-1</f>
        <v>-7.1928895745496657E-3</v>
      </c>
      <c r="G2282" s="66">
        <f>IF('##zz500##'!K2282="","",IF('##zz500##'!K2282="no",G2281*(1+E2282),IF('##zz500##'!T2282&lt;&gt;0,G2281*(1+'##zz500##'!T2282),G2281*(1+'##zz500##'!P2282))))</f>
        <v>635.09514975948127</v>
      </c>
      <c r="H2282" s="6">
        <f t="shared" si="98"/>
        <v>-3.3648298034849811E-2</v>
      </c>
      <c r="I2282" s="17">
        <f>G2282/MAX(G$240:G2282)-1</f>
        <v>-8.6504748771914164E-2</v>
      </c>
      <c r="L2282" s="23" t="s">
        <v>581</v>
      </c>
      <c r="N2282" s="20"/>
      <c r="O2282" s="20"/>
      <c r="S2282" s="192"/>
      <c r="T2282" s="34"/>
      <c r="U2282" s="34"/>
      <c r="Y2282" s="39"/>
      <c r="Z2282" s="39"/>
      <c r="AA2282" s="17"/>
      <c r="AC2282" s="142"/>
      <c r="AE2282" s="17"/>
      <c r="AG2282" s="66"/>
      <c r="AI2282" s="17"/>
      <c r="AM2282" s="23"/>
      <c r="AN2282" s="23"/>
      <c r="AO2282" s="23"/>
    </row>
    <row r="2283" spans="1:41" x14ac:dyDescent="0.25">
      <c r="A2283" s="180">
        <f>IF('##zz500##'!B2283&lt;&gt;"",'##zz500##'!B2283,"")</f>
        <v>42522</v>
      </c>
      <c r="B2283" s="192">
        <v>409027.31</v>
      </c>
      <c r="C2283" s="146">
        <f t="shared" si="99"/>
        <v>9.8754783224950238E-3</v>
      </c>
      <c r="D2283" s="143">
        <f>IF('##zz500##'!K2283="","",IF('##zz500##'!K2283="yes",D2282,IF('##zz500##'!T2283&lt;&gt;0,D2282*(1+'##zz500##'!T2283),D2282*(1+C2283))))</f>
        <v>98.025572493249612</v>
      </c>
      <c r="E2283" s="6">
        <f t="shared" si="97"/>
        <v>9.8754783224950238E-3</v>
      </c>
      <c r="F2283" s="17">
        <f>D2283/MAX(D$240:D2283)-1</f>
        <v>0</v>
      </c>
      <c r="G2283" s="66">
        <f>IF('##zz500##'!K2283="","",IF('##zz500##'!K2283="no",G2282*(1+E2283),IF('##zz500##'!T2283&lt;&gt;0,G2282*(1+'##zz500##'!T2283),G2282*(1+'##zz500##'!P2283))))</f>
        <v>641.36701814365279</v>
      </c>
      <c r="H2283" s="6">
        <f t="shared" si="98"/>
        <v>9.8754783224950238E-3</v>
      </c>
      <c r="I2283" s="17">
        <f>G2283/MAX(G$240:G2283)-1</f>
        <v>-7.7483546220709076E-2</v>
      </c>
      <c r="K2283" s="210">
        <v>2007</v>
      </c>
      <c r="L2283" s="211">
        <v>240</v>
      </c>
      <c r="N2283" s="20"/>
      <c r="O2283" s="20"/>
      <c r="S2283" s="192"/>
      <c r="T2283" s="34"/>
      <c r="U2283" s="34"/>
      <c r="Y2283" s="39"/>
      <c r="Z2283" s="39"/>
      <c r="AA2283" s="17"/>
      <c r="AC2283" s="142"/>
      <c r="AE2283" s="17"/>
      <c r="AG2283" s="66"/>
      <c r="AI2283" s="17"/>
      <c r="AM2283" s="23"/>
      <c r="AN2283" s="23"/>
      <c r="AO2283" s="23"/>
    </row>
    <row r="2284" spans="1:41" x14ac:dyDescent="0.25">
      <c r="A2284" s="180">
        <f>IF('##zz500##'!B2284&lt;&gt;"",'##zz500##'!B2284,"")</f>
        <v>42523</v>
      </c>
      <c r="B2284" s="192">
        <v>412586.03</v>
      </c>
      <c r="C2284" s="146">
        <f t="shared" si="99"/>
        <v>8.7004459433284165E-3</v>
      </c>
      <c r="D2284" s="143">
        <f>IF('##zz500##'!K2284="","",IF('##zz500##'!K2284="yes",D2283,IF('##zz500##'!T2284&lt;&gt;0,D2283*(1+'##zz500##'!T2284),D2283*(1+C2284))))</f>
        <v>98.878438687790947</v>
      </c>
      <c r="E2284" s="6">
        <f t="shared" si="97"/>
        <v>8.7004459433284165E-3</v>
      </c>
      <c r="F2284" s="17">
        <f>D2284/MAX(D$240:D2284)-1</f>
        <v>0</v>
      </c>
      <c r="G2284" s="66">
        <f>IF('##zz500##'!K2284="","",IF('##zz500##'!K2284="no",G2283*(1+E2284),IF('##zz500##'!T2284&lt;&gt;0,G2283*(1+'##zz500##'!T2284),G2283*(1+'##zz500##'!P2284))))</f>
        <v>646.94719721484535</v>
      </c>
      <c r="H2284" s="6">
        <f t="shared" si="98"/>
        <v>8.7004459433284165E-3</v>
      </c>
      <c r="I2284" s="17">
        <f>G2284/MAX(G$240:G2284)-1</f>
        <v>-6.9457241682771342E-2</v>
      </c>
      <c r="K2284" s="210">
        <v>2008</v>
      </c>
      <c r="L2284" s="211">
        <v>482</v>
      </c>
      <c r="N2284" s="20"/>
      <c r="O2284" s="20"/>
      <c r="S2284" s="192"/>
      <c r="T2284" s="34"/>
      <c r="U2284" s="34"/>
      <c r="Y2284" s="39"/>
      <c r="Z2284" s="39"/>
      <c r="AA2284" s="17"/>
      <c r="AC2284" s="142"/>
      <c r="AE2284" s="17"/>
      <c r="AG2284" s="66"/>
      <c r="AI2284" s="17"/>
      <c r="AM2284" s="23"/>
      <c r="AN2284" s="23"/>
      <c r="AO2284" s="23"/>
    </row>
    <row r="2285" spans="1:41" x14ac:dyDescent="0.25">
      <c r="A2285" s="180">
        <f>IF('##zz500##'!B2285&lt;&gt;"",'##zz500##'!B2285,"")</f>
        <v>42524</v>
      </c>
      <c r="B2285" s="192">
        <v>416449.63</v>
      </c>
      <c r="C2285" s="146">
        <f t="shared" si="99"/>
        <v>9.3643500241633593E-3</v>
      </c>
      <c r="D2285" s="143">
        <f>IF('##zz500##'!K2285="","",IF('##zz500##'!K2285="yes",D2284,IF('##zz500##'!T2285&lt;&gt;0,D2284*(1+'##zz500##'!T2285),D2284*(1+C2285))))</f>
        <v>99.804370997506197</v>
      </c>
      <c r="E2285" s="6">
        <f t="shared" si="97"/>
        <v>9.3643500241633593E-3</v>
      </c>
      <c r="F2285" s="17">
        <f>D2285/MAX(D$240:D2285)-1</f>
        <v>0</v>
      </c>
      <c r="G2285" s="66">
        <f>IF('##zz500##'!K2285="","",IF('##zz500##'!K2285="no",G2284*(1+E2285),IF('##zz500##'!T2285&lt;&gt;0,G2284*(1+'##zz500##'!T2285),G2284*(1+'##zz500##'!P2285))))</f>
        <v>653.00543721671659</v>
      </c>
      <c r="H2285" s="6">
        <f t="shared" si="98"/>
        <v>9.3643500241633593E-3</v>
      </c>
      <c r="I2285" s="17">
        <f>G2285/MAX(G$240:G2285)-1</f>
        <v>-6.0743313581438363E-2</v>
      </c>
      <c r="K2285" s="210">
        <v>2009</v>
      </c>
      <c r="L2285" s="211">
        <v>726</v>
      </c>
      <c r="N2285" s="20"/>
      <c r="O2285" s="20"/>
      <c r="S2285" s="192"/>
      <c r="T2285" s="34"/>
      <c r="U2285" s="34"/>
      <c r="Y2285" s="39"/>
      <c r="Z2285" s="39"/>
      <c r="AA2285" s="17"/>
      <c r="AC2285" s="142"/>
      <c r="AE2285" s="17"/>
      <c r="AG2285" s="66"/>
      <c r="AI2285" s="17"/>
      <c r="AM2285" s="23"/>
      <c r="AN2285" s="23"/>
      <c r="AO2285" s="23"/>
    </row>
    <row r="2286" spans="1:41" s="11" customFormat="1" x14ac:dyDescent="0.25">
      <c r="A2286" s="180">
        <f>IF('##zz500##'!B2286&lt;&gt;"",'##zz500##'!B2286,"")</f>
        <v>42527</v>
      </c>
      <c r="B2286" s="192">
        <v>418733.3</v>
      </c>
      <c r="C2286" s="146">
        <f t="shared" si="99"/>
        <v>5.483664374968944E-3</v>
      </c>
      <c r="D2286" s="143">
        <f>IF('##zz500##'!K2286="","",IF('##zz500##'!K2286="yes",D2285,IF('##zz500##'!T2286&lt;&gt;0,D2285*(1+'##zz500##'!T2286),D2285*(1+C2286))))</f>
        <v>100.35166467121141</v>
      </c>
      <c r="E2286" s="14">
        <f t="shared" si="97"/>
        <v>5.483664374968944E-3</v>
      </c>
      <c r="F2286" s="14">
        <f>D2286/MAX(D$240:D2286)-1</f>
        <v>0</v>
      </c>
      <c r="G2286" s="66">
        <f>IF('##zz500##'!K2286="","",IF('##zz500##'!K2286="no",G2285*(1+E2286),IF('##zz500##'!T2286&lt;&gt;0,G2285*(1+'##zz500##'!T2286),G2285*(1+'##zz500##'!P2286))))</f>
        <v>656.58629986944288</v>
      </c>
      <c r="H2286" s="14">
        <f t="shared" si="98"/>
        <v>5.483664374968944E-3</v>
      </c>
      <c r="I2286" s="14">
        <f>G2286/MAX(G$240:G2286)-1</f>
        <v>-5.5592745151173628E-2</v>
      </c>
      <c r="J2286" s="24"/>
      <c r="K2286" s="210">
        <v>2010</v>
      </c>
      <c r="L2286" s="212">
        <v>968</v>
      </c>
      <c r="M2286" s="24"/>
      <c r="N2286" s="40"/>
      <c r="O2286" s="40"/>
      <c r="P2286" s="59"/>
      <c r="Q2286" s="41"/>
      <c r="R2286" s="14"/>
      <c r="S2286" s="192"/>
      <c r="T2286" s="163"/>
      <c r="U2286" s="163"/>
      <c r="V2286" s="14"/>
      <c r="W2286" s="14"/>
      <c r="X2286" s="88"/>
      <c r="Y2286" s="117"/>
      <c r="Z2286" s="117"/>
      <c r="AA2286" s="14"/>
      <c r="AB2286" s="14"/>
      <c r="AC2286" s="142"/>
      <c r="AD2286" s="14"/>
      <c r="AE2286" s="14"/>
      <c r="AF2286" s="14"/>
      <c r="AG2286" s="66"/>
      <c r="AH2286" s="14"/>
      <c r="AI2286" s="14"/>
      <c r="AJ2286" s="14"/>
      <c r="AL2286" s="14"/>
      <c r="AM2286" s="24"/>
      <c r="AN2286" s="24"/>
      <c r="AO2286" s="24"/>
    </row>
    <row r="2287" spans="1:41" s="11" customFormat="1" x14ac:dyDescent="0.25">
      <c r="A2287" s="180">
        <f>IF('##zz500##'!B2287&lt;&gt;"",'##zz500##'!B2287,"")</f>
        <v>42528</v>
      </c>
      <c r="B2287" s="192">
        <v>418677.47</v>
      </c>
      <c r="C2287" s="146">
        <f t="shared" si="99"/>
        <v>-1.3333069044185741E-4</v>
      </c>
      <c r="D2287" s="143">
        <f>IF('##zz500##'!K2287="","",IF('##zz500##'!K2287="yes",D2286,IF('##zz500##'!T2287&lt;&gt;0,D2286*(1+'##zz500##'!T2287),D2286*(1+C2287))))</f>
        <v>100.3382847144738</v>
      </c>
      <c r="E2287" s="14">
        <f t="shared" si="97"/>
        <v>-1.3333069044196844E-4</v>
      </c>
      <c r="F2287" s="14">
        <f>D2287/MAX(D$240:D2287)-1</f>
        <v>-1.3333069044196844E-4</v>
      </c>
      <c r="G2287" s="66">
        <f>IF('##zz500##'!K2287="","",IF('##zz500##'!K2287="no",G2286*(1+E2287),IF('##zz500##'!T2287&lt;&gt;0,G2286*(1+'##zz500##'!T2287),G2286*(1+'##zz500##'!P2287))))</f>
        <v>656.49875676474653</v>
      </c>
      <c r="H2287" s="14">
        <f t="shared" si="98"/>
        <v>-1.3333069044196844E-4</v>
      </c>
      <c r="I2287" s="14">
        <f>G2287/MAX(G$240:G2287)-1</f>
        <v>-5.5718663622520981E-2</v>
      </c>
      <c r="J2287" s="24"/>
      <c r="K2287" s="210">
        <v>2011</v>
      </c>
      <c r="L2287" s="212">
        <v>1212</v>
      </c>
      <c r="M2287" s="24"/>
      <c r="N2287" s="40"/>
      <c r="O2287" s="40"/>
      <c r="P2287" s="59"/>
      <c r="Q2287" s="41"/>
      <c r="R2287" s="14"/>
      <c r="S2287" s="206"/>
      <c r="T2287" s="163"/>
      <c r="U2287" s="163"/>
      <c r="V2287" s="14"/>
      <c r="W2287" s="14"/>
      <c r="X2287" s="88"/>
      <c r="Y2287" s="117"/>
      <c r="Z2287" s="117"/>
      <c r="AA2287" s="14"/>
      <c r="AB2287" s="14"/>
      <c r="AC2287" s="142"/>
      <c r="AD2287" s="14"/>
      <c r="AE2287" s="14"/>
      <c r="AF2287" s="14"/>
      <c r="AG2287" s="142"/>
      <c r="AH2287" s="14"/>
      <c r="AI2287" s="14"/>
      <c r="AJ2287" s="14"/>
      <c r="AL2287" s="14"/>
      <c r="AM2287" s="24"/>
      <c r="AN2287" s="24"/>
      <c r="AO2287" s="24"/>
    </row>
    <row r="2288" spans="1:41" x14ac:dyDescent="0.25">
      <c r="A2288" s="180">
        <f>IF('##zz500##'!B2288&lt;&gt;"",'##zz500##'!B2288,"")</f>
        <v>42529</v>
      </c>
      <c r="C2288" s="146" t="str">
        <f t="shared" si="99"/>
        <v/>
      </c>
      <c r="D2288" s="143" t="e">
        <f>IF('##zz500##'!K2288="","",IF('##zz500##'!K2288="yes",D2287,IF('##zz500##'!T2288&lt;&gt;0,D2287*(1+'##zz500##'!T2288),D2287*(1+C2288))))</f>
        <v>#VALUE!</v>
      </c>
      <c r="E2288" s="14" t="e">
        <f t="shared" si="97"/>
        <v>#VALUE!</v>
      </c>
      <c r="F2288" s="14" t="e">
        <f>D2288/MAX(D$240:D2288)-1</f>
        <v>#VALUE!</v>
      </c>
      <c r="G2288" s="66" t="e">
        <f>IF('##zz500##'!K2288="","",IF('##zz500##'!K2288="no",G2287*(1+E2288),IF('##zz500##'!T2288&lt;&gt;0,G2287*(1+'##zz500##'!T2288),G2287*(1+'##zz500##'!P2288))))</f>
        <v>#VALUE!</v>
      </c>
      <c r="H2288" s="14" t="e">
        <f t="shared" si="98"/>
        <v>#VALUE!</v>
      </c>
      <c r="I2288" s="14" t="e">
        <f>G2288/MAX(G$240:G2288)-1</f>
        <v>#VALUE!</v>
      </c>
      <c r="K2288" s="210">
        <v>2012</v>
      </c>
      <c r="L2288" s="211">
        <v>1455</v>
      </c>
      <c r="N2288" s="20"/>
      <c r="O2288" s="20"/>
      <c r="T2288" s="34"/>
      <c r="U2288" s="34"/>
      <c r="Y2288" s="39"/>
      <c r="Z2288" s="39"/>
      <c r="AA2288" s="17"/>
      <c r="AC2288" s="142"/>
      <c r="AE2288" s="17"/>
      <c r="AG2288" s="66"/>
      <c r="AI2288" s="17"/>
      <c r="AM2288" s="23"/>
      <c r="AN2288" s="23"/>
      <c r="AO2288" s="23"/>
    </row>
    <row r="2289" spans="1:39" x14ac:dyDescent="0.25">
      <c r="A2289" s="180">
        <f>IF('##zz500##'!B2289&lt;&gt;"",'##zz500##'!B2289,"")</f>
        <v>42534</v>
      </c>
      <c r="C2289" s="146" t="str">
        <f t="shared" si="99"/>
        <v/>
      </c>
      <c r="D2289" s="143" t="e">
        <f>IF('##zz500##'!K2289="","",IF('##zz500##'!K2289="yes",D2288,IF('##zz500##'!T2289&lt;&gt;0,D2288*(1+'##zz500##'!T2289),D2288*(1+C2289))))</f>
        <v>#VALUE!</v>
      </c>
      <c r="E2289" s="14" t="e">
        <f t="shared" si="97"/>
        <v>#VALUE!</v>
      </c>
      <c r="F2289" s="14" t="e">
        <f>D2289/MAX(D$240:D2289)-1</f>
        <v>#VALUE!</v>
      </c>
      <c r="G2289" s="66" t="e">
        <f>IF('##zz500##'!K2289="","",IF('##zz500##'!K2289="no",G2288*(1+E2289),IF('##zz500##'!T2289&lt;&gt;0,G2288*(1+'##zz500##'!T2289),G2288*(1+'##zz500##'!P2289))))</f>
        <v>#VALUE!</v>
      </c>
      <c r="H2289" s="14" t="e">
        <f t="shared" si="98"/>
        <v>#VALUE!</v>
      </c>
      <c r="I2289" s="14" t="e">
        <f>G2289/MAX(G$240:G2289)-1</f>
        <v>#VALUE!</v>
      </c>
      <c r="K2289" s="210">
        <v>2013</v>
      </c>
      <c r="L2289" s="211">
        <v>1693</v>
      </c>
    </row>
    <row r="2290" spans="1:39" x14ac:dyDescent="0.25">
      <c r="A2290" s="180" t="str">
        <f>IF('##zz500##'!B2290&lt;&gt;"",'##zz500##'!B2290,"")</f>
        <v/>
      </c>
      <c r="C2290" s="146" t="str">
        <f t="shared" si="99"/>
        <v/>
      </c>
      <c r="D2290" s="143" t="e">
        <f>IF('##zz500##'!K2290="","",IF('##zz500##'!K2290="yes",D2289,IF('##zz500##'!T2290&lt;&gt;0,D2289*(1+'##zz500##'!T2290),D2289*(1+C2290))))</f>
        <v>#VALUE!</v>
      </c>
      <c r="E2290" s="14" t="e">
        <f t="shared" ref="E2290:E2296" si="100">D2290/D2289-1</f>
        <v>#VALUE!</v>
      </c>
      <c r="F2290" s="14" t="e">
        <f>D2290/MAX(D$240:D2290)-1</f>
        <v>#VALUE!</v>
      </c>
      <c r="G2290" s="66" t="e">
        <f>IF('##zz500##'!K2290="","",IF('##zz500##'!K2290="no",G2289*(1+E2290),IF('##zz500##'!T2290&lt;&gt;0,G2289*(1+'##zz500##'!T2290),G2289*(1+'##zz500##'!P2290))))</f>
        <v>#VALUE!</v>
      </c>
      <c r="H2290" s="14" t="e">
        <f t="shared" ref="H2290:H2296" si="101">G2290/G2289-1</f>
        <v>#VALUE!</v>
      </c>
      <c r="I2290" s="14" t="e">
        <f>G2290/MAX(G$240:G2290)-1</f>
        <v>#VALUE!</v>
      </c>
      <c r="K2290" s="210">
        <v>2014</v>
      </c>
      <c r="L2290" s="211">
        <v>1938</v>
      </c>
    </row>
    <row r="2291" spans="1:39" x14ac:dyDescent="0.25">
      <c r="A2291" s="180" t="str">
        <f>IF('##zz500##'!B2291&lt;&gt;"",'##zz500##'!B2291,"")</f>
        <v/>
      </c>
      <c r="C2291" s="146" t="str">
        <f t="shared" si="99"/>
        <v/>
      </c>
      <c r="D2291" s="143" t="e">
        <f>IF('##zz500##'!K2291="","",IF('##zz500##'!K2291="yes",D2290,IF('##zz500##'!T2291&lt;&gt;0,D2290*(1+'##zz500##'!T2291),D2290*(1+C2291))))</f>
        <v>#VALUE!</v>
      </c>
      <c r="E2291" s="14" t="e">
        <f t="shared" si="100"/>
        <v>#VALUE!</v>
      </c>
      <c r="F2291" s="14" t="e">
        <f>D2291/MAX(D$240:D2291)-1</f>
        <v>#VALUE!</v>
      </c>
      <c r="G2291" s="66" t="e">
        <f>IF('##zz500##'!K2291="","",IF('##zz500##'!K2291="no",G2290*(1+E2291),IF('##zz500##'!T2291&lt;&gt;0,G2290*(1+'##zz500##'!T2291),G2290*(1+'##zz500##'!P2291))))</f>
        <v>#VALUE!</v>
      </c>
      <c r="H2291" s="14" t="e">
        <f t="shared" si="101"/>
        <v>#VALUE!</v>
      </c>
      <c r="I2291" s="14" t="e">
        <f>G2291/MAX(G$240:G2291)-1</f>
        <v>#VALUE!</v>
      </c>
      <c r="K2291" s="210">
        <v>2015</v>
      </c>
      <c r="L2291" s="211">
        <v>2182</v>
      </c>
    </row>
    <row r="2292" spans="1:39" x14ac:dyDescent="0.25">
      <c r="A2292" s="180" t="str">
        <f>IF('##zz500##'!B2292&lt;&gt;"",'##zz500##'!B2292,"")</f>
        <v/>
      </c>
      <c r="C2292" s="146" t="str">
        <f t="shared" si="99"/>
        <v/>
      </c>
      <c r="D2292" s="143" t="e">
        <f>IF('##zz500##'!K2292="","",IF('##zz500##'!K2292="yes",D2291,IF('##zz500##'!T2292&lt;&gt;0,D2291*(1+'##zz500##'!T2292),D2291*(1+C2292))))</f>
        <v>#VALUE!</v>
      </c>
      <c r="E2292" s="14" t="e">
        <f t="shared" si="100"/>
        <v>#VALUE!</v>
      </c>
      <c r="F2292" s="14" t="e">
        <f>D2292/MAX(D$240:D2292)-1</f>
        <v>#VALUE!</v>
      </c>
      <c r="G2292" s="66" t="e">
        <f>IF('##zz500##'!K2292="","",IF('##zz500##'!K2292="no",G2291*(1+E2292),IF('##zz500##'!T2292&lt;&gt;0,G2291*(1+'##zz500##'!T2292),G2291*(1+'##zz500##'!P2292))))</f>
        <v>#VALUE!</v>
      </c>
      <c r="H2292" s="14" t="e">
        <f t="shared" si="101"/>
        <v>#VALUE!</v>
      </c>
      <c r="I2292" s="14" t="e">
        <f>G2292/MAX(G$240:G2292)-1</f>
        <v>#VALUE!</v>
      </c>
      <c r="K2292" s="210">
        <v>2016</v>
      </c>
      <c r="L2292" s="211">
        <v>2287</v>
      </c>
    </row>
    <row r="2293" spans="1:39" x14ac:dyDescent="0.25">
      <c r="A2293" s="180" t="str">
        <f>IF('##zz500##'!B2305&lt;&gt;"",'##zz500##'!B2305,"")</f>
        <v/>
      </c>
      <c r="C2293" s="146" t="str">
        <f t="shared" si="99"/>
        <v/>
      </c>
      <c r="D2293" s="143" t="str">
        <f>IF('##zz500##'!K2305="","",IF('##zz500##'!K2305="yes",D2292,IF('##zz500##'!T2305&lt;&gt;0,D2292*(1+'##zz500##'!T2305),D2292*(1+C2293))))</f>
        <v/>
      </c>
      <c r="E2293" s="14" t="e">
        <f t="shared" si="100"/>
        <v>#VALUE!</v>
      </c>
      <c r="F2293" s="14" t="e">
        <f>D2293/MAX(D$240:D2293)-1</f>
        <v>#VALUE!</v>
      </c>
      <c r="G2293" s="66" t="str">
        <f>IF('##zz500##'!K2305="","",IF('##zz500##'!K2305="no",G2292*(1+E2293),IF('##zz500##'!T2305&lt;&gt;0,G2292*(1+'##zz500##'!T2305),G2292*(1+'##zz500##'!P2305))))</f>
        <v/>
      </c>
      <c r="H2293" s="14" t="e">
        <f t="shared" si="101"/>
        <v>#VALUE!</v>
      </c>
      <c r="I2293" s="14" t="e">
        <f>G2293/MAX(G$240:G2293)-1</f>
        <v>#VALUE!</v>
      </c>
      <c r="AJ2293" s="6" t="s">
        <v>567</v>
      </c>
    </row>
    <row r="2294" spans="1:39" x14ac:dyDescent="0.25">
      <c r="A2294" s="180" t="str">
        <f>IF('##zz500##'!B2306&lt;&gt;"",'##zz500##'!B2306,"")</f>
        <v/>
      </c>
      <c r="C2294" s="146" t="str">
        <f t="shared" si="99"/>
        <v/>
      </c>
      <c r="D2294" s="143" t="str">
        <f>IF('##zz500##'!K2306="","",IF('##zz500##'!K2306="yes",D2293,IF('##zz500##'!T2306&lt;&gt;0,D2293*(1+'##zz500##'!T2306),D2293*(1+C2294))))</f>
        <v/>
      </c>
      <c r="E2294" s="127"/>
      <c r="F2294" s="200"/>
      <c r="G2294" s="66" t="str">
        <f>IF('##zz500##'!K2306="","",IF('##zz500##'!K2306="no",G2293*(1+E2294),IF('##zz500##'!T2306&lt;&gt;0,G2293*(1+'##zz500##'!T2306),G2293*(1+'##zz500##'!P2306))))</f>
        <v/>
      </c>
      <c r="X2294" s="72" t="s">
        <v>548</v>
      </c>
      <c r="Y2294" s="23"/>
      <c r="AA2294" s="6" t="s">
        <v>465</v>
      </c>
      <c r="AB2294" s="6">
        <f>MIN(AE250:AE2287)</f>
        <v>0</v>
      </c>
      <c r="AC2294" s="90">
        <v>-0.1235</v>
      </c>
      <c r="AD2294" s="127"/>
      <c r="AE2294" s="200"/>
      <c r="AF2294" s="200"/>
      <c r="AG2294" s="200"/>
      <c r="AH2294" s="6" t="s">
        <v>465</v>
      </c>
      <c r="AI2294" s="6">
        <f>MIN(AI240:AI2265)</f>
        <v>0</v>
      </c>
      <c r="AJ2294" s="90">
        <v>-0.30509999999999998</v>
      </c>
    </row>
    <row r="2295" spans="1:39" x14ac:dyDescent="0.25">
      <c r="A2295" s="180" t="str">
        <f>IF('##zz500##'!B2307&lt;&gt;"",'##zz500##'!B2307,"")</f>
        <v/>
      </c>
      <c r="C2295" s="146" t="str">
        <f t="shared" si="99"/>
        <v/>
      </c>
      <c r="D2295" s="143" t="str">
        <f>IF('##zz500##'!K2307="","",IF('##zz500##'!K2307="yes",D2294,IF('##zz500##'!T2307&lt;&gt;0,D2294*(1+'##zz500##'!T2307),D2294*(1+C2295))))</f>
        <v/>
      </c>
      <c r="E2295" s="127"/>
      <c r="F2295" s="200"/>
      <c r="G2295" s="66" t="str">
        <f>IF('##zz500##'!K2307="","",IF('##zz500##'!K2307="no",G2294*(1+E2295),IF('##zz500##'!T2307&lt;&gt;0,G2294*(1+'##zz500##'!T2307),G2294*(1+'##zz500##'!P2307))))</f>
        <v/>
      </c>
      <c r="P2295" s="200"/>
      <c r="Q2295" s="200"/>
      <c r="X2295" s="59" t="s">
        <v>469</v>
      </c>
      <c r="Y2295" s="42">
        <v>0.12</v>
      </c>
      <c r="Z2295" s="177">
        <v>0.12</v>
      </c>
      <c r="AA2295" s="6" t="s">
        <v>566</v>
      </c>
      <c r="AB2295" s="6" t="e">
        <f>MEDIAN(AD240:AD2265)</f>
        <v>#NUM!</v>
      </c>
      <c r="AC2295" s="6"/>
      <c r="AD2295" s="127"/>
      <c r="AE2295" s="200"/>
      <c r="AF2295" s="200"/>
      <c r="AG2295" s="200"/>
      <c r="AH2295" s="6" t="s">
        <v>566</v>
      </c>
      <c r="AI2295" s="6" t="e">
        <f>MEDIAN(AH240:AH2265)</f>
        <v>#NUM!</v>
      </c>
      <c r="AJ2295" s="6" t="e">
        <f>MEDIAN(AH2007:AH2265)</f>
        <v>#NUM!</v>
      </c>
    </row>
    <row r="2296" spans="1:39" x14ac:dyDescent="0.25">
      <c r="A2296" s="180" t="str">
        <f>IF('##zz500##'!B2308&lt;&gt;"",'##zz500##'!B2308,"")</f>
        <v/>
      </c>
      <c r="C2296" s="146" t="str">
        <f t="shared" si="99"/>
        <v/>
      </c>
      <c r="D2296" s="174">
        <f>D2287/D2241-1</f>
        <v>0.14930529458838149</v>
      </c>
      <c r="E2296" s="127"/>
      <c r="F2296" s="200"/>
      <c r="G2296" s="174">
        <f>G2287/G2241-1</f>
        <v>9.2414666268758605E-2</v>
      </c>
      <c r="K2296" s="210"/>
      <c r="L2296" s="213" t="s">
        <v>583</v>
      </c>
      <c r="M2296" s="214" t="s">
        <v>584</v>
      </c>
      <c r="N2296" s="216" t="s">
        <v>585</v>
      </c>
      <c r="O2296" s="216" t="s">
        <v>586</v>
      </c>
      <c r="P2296" s="200"/>
      <c r="Q2296" s="200"/>
      <c r="X2296" s="59" t="s">
        <v>470</v>
      </c>
      <c r="Y2296" s="121">
        <v>8.9999999999999993E-3</v>
      </c>
      <c r="Z2296" s="177">
        <v>8.9999999999999993E-3</v>
      </c>
      <c r="AA2296" s="6" t="s">
        <v>565</v>
      </c>
      <c r="AB2296" s="6" t="e">
        <f>AVERAGE(AD240:AD2265)</f>
        <v>#DIV/0!</v>
      </c>
      <c r="AC2296" s="6"/>
      <c r="AD2296" s="127"/>
      <c r="AE2296" s="200"/>
      <c r="AF2296" s="200"/>
      <c r="AG2296" s="200"/>
      <c r="AH2296" s="6" t="s">
        <v>565</v>
      </c>
      <c r="AI2296" s="6" t="e">
        <f>AVERAGE(AH240:AH2265)</f>
        <v>#DIV/0!</v>
      </c>
      <c r="AJ2296" s="6" t="e">
        <f>AVERAGE(AH2007:AH2265)</f>
        <v>#DIV/0!</v>
      </c>
    </row>
    <row r="2297" spans="1:39" x14ac:dyDescent="0.25">
      <c r="A2297" s="180" t="str">
        <f>IF('##zz500##'!B2309&lt;&gt;"",'##zz500##'!B2309,"")</f>
        <v/>
      </c>
      <c r="C2297" s="146" t="str">
        <f t="shared" si="99"/>
        <v/>
      </c>
      <c r="D2297" s="143" t="str">
        <f>IF('##zz500##'!K2309="","",IF('##zz500##'!K2309="yes",D2296,IF('##zz500##'!T2309&lt;&gt;0,D2296*(1+'##zz500##'!T2309),D2296*(1+C2297))))</f>
        <v/>
      </c>
      <c r="E2297" s="127"/>
      <c r="F2297" s="187"/>
      <c r="G2297" s="66"/>
      <c r="K2297" s="210">
        <v>2008</v>
      </c>
      <c r="L2297" s="215">
        <f ca="1">INDIRECT(ADDRESS(L2284,4)) / INDIRECT(ADDRESS(L2283,4)) - 1</f>
        <v>0.45228984362609559</v>
      </c>
      <c r="M2297" s="215">
        <f ca="1">MIN(INDIRECT(ADDRESS(L2283,6)):INDIRECT(ADDRESS(L2284,6)))</f>
        <v>-0.14240261541491306</v>
      </c>
      <c r="N2297" s="217">
        <f ca="1">INDIRECT(ADDRESS(L2284,7)) / INDIRECT(ADDRESS(L2283,7)) - 1</f>
        <v>3.402970490167343</v>
      </c>
      <c r="O2297" s="217">
        <f ca="1">MIN(INDIRECT(ADDRESS(L2283,9)):INDIRECT(ADDRESS(L2284,9)))</f>
        <v>-0.19819921783224437</v>
      </c>
      <c r="P2297" s="200"/>
      <c r="Q2297" s="102"/>
      <c r="X2297" s="59" t="s">
        <v>471</v>
      </c>
      <c r="Y2297" s="121">
        <v>8.9999999999999993E-3</v>
      </c>
      <c r="Z2297" s="177">
        <v>8.9999999999999993E-3</v>
      </c>
      <c r="AC2297" s="6"/>
      <c r="AD2297" s="127"/>
      <c r="AE2297" s="187" t="s">
        <v>578</v>
      </c>
      <c r="AF2297" s="187"/>
      <c r="AG2297" s="200"/>
    </row>
    <row r="2298" spans="1:39" x14ac:dyDescent="0.25">
      <c r="A2298" s="180" t="str">
        <f>IF('##zz500##'!B2310&lt;&gt;"",'##zz500##'!B2310,"")</f>
        <v/>
      </c>
      <c r="C2298" s="146" t="str">
        <f t="shared" si="99"/>
        <v/>
      </c>
      <c r="D2298" s="143" t="str">
        <f>IF('##zz500##'!K2310="","",IF('##zz500##'!K2310="yes",D2297,IF('##zz500##'!T2310&lt;&gt;0,D2297*(1+'##zz500##'!T2310),D2297*(1+C2298))))</f>
        <v/>
      </c>
      <c r="E2298" s="127"/>
      <c r="F2298" s="200"/>
      <c r="G2298" s="66"/>
      <c r="K2298" s="210">
        <v>2009</v>
      </c>
      <c r="L2298" s="215">
        <f t="shared" ref="L2298:N2305" ca="1" si="102">INDIRECT(ADDRESS(L2285,4)) / INDIRECT(ADDRESS(L2284,4)) - 1</f>
        <v>1.2848236407739329</v>
      </c>
      <c r="M2298" s="215">
        <f ca="1">MIN(INDIRECT(ADDRESS(L2284,6)):INDIRECT(ADDRESS(L2285,6)))</f>
        <v>-7.4888481678885288E-2</v>
      </c>
      <c r="N2298" s="217">
        <f t="shared" ref="N2298:N2305" ca="1" si="103">INDIRECT(ADDRESS(L2285,7)) / INDIRECT(ADDRESS(L2284,7)) - 1</f>
        <v>0.89974567552432783</v>
      </c>
      <c r="O2298" s="217">
        <f ca="1">MIN(INDIRECT(ADDRESS(L2284,9)):INDIRECT(ADDRESS(L2285,9)))</f>
        <v>-0.1298097365086871</v>
      </c>
      <c r="P2298" s="200"/>
      <c r="Q2298" s="102"/>
      <c r="X2298" s="59" t="s">
        <v>472</v>
      </c>
      <c r="Y2298" s="63">
        <v>-1</v>
      </c>
      <c r="Z2298" s="177">
        <v>-1</v>
      </c>
      <c r="AC2298" s="28">
        <v>1</v>
      </c>
      <c r="AD2298" s="127"/>
      <c r="AE2298" s="200"/>
      <c r="AF2298" s="200"/>
      <c r="AG2298" s="200"/>
      <c r="AJ2298" s="28">
        <v>1</v>
      </c>
      <c r="AL2298" s="6" t="s">
        <v>542</v>
      </c>
    </row>
    <row r="2299" spans="1:39" x14ac:dyDescent="0.25">
      <c r="A2299" s="180" t="str">
        <f>IF('##zz500##'!B2311&lt;&gt;"",'##zz500##'!B2311,"")</f>
        <v/>
      </c>
      <c r="C2299" s="146" t="str">
        <f t="shared" si="99"/>
        <v/>
      </c>
      <c r="D2299" s="143" t="str">
        <f>IF('##zz500##'!K2311="","",IF('##zz500##'!K2311="yes",D2298,IF('##zz500##'!T2311&lt;&gt;0,D2298*(1+'##zz500##'!T2311),D2298*(1+C2299))))</f>
        <v/>
      </c>
      <c r="E2299" s="178"/>
      <c r="F2299" s="90"/>
      <c r="G2299" s="66"/>
      <c r="H2299" s="120"/>
      <c r="K2299" s="210">
        <v>2010</v>
      </c>
      <c r="L2299" s="215">
        <f t="shared" ca="1" si="102"/>
        <v>0.48551277115093883</v>
      </c>
      <c r="M2299" s="215">
        <f ca="1">MIN(INDIRECT(ADDRESS(L2285,6)):INDIRECT(ADDRESS(L2286,6)))</f>
        <v>-8.6546631567874122E-2</v>
      </c>
      <c r="N2299" s="217">
        <f t="shared" ca="1" si="103"/>
        <v>0.55785617473977123</v>
      </c>
      <c r="O2299" s="217">
        <f ca="1">MIN(INDIRECT(ADDRESS(L2285,9)):INDIRECT(ADDRESS(L2286,9)))</f>
        <v>-0.1467103992011729</v>
      </c>
      <c r="X2299" s="59"/>
      <c r="Y2299" s="38"/>
      <c r="Z2299" s="177"/>
      <c r="AA2299" s="28">
        <v>2008</v>
      </c>
      <c r="AB2299" s="6" t="e">
        <f>AC482/AC240-1</f>
        <v>#DIV/0!</v>
      </c>
      <c r="AC2299" s="27" t="e">
        <f t="shared" ref="AC2299:AC2307" si="104">AC2298*(1+AB2299)</f>
        <v>#DIV/0!</v>
      </c>
      <c r="AD2299" s="178">
        <f>MIN(AE240:AE482)</f>
        <v>0</v>
      </c>
      <c r="AE2299" s="90">
        <v>-0.10975132900473739</v>
      </c>
      <c r="AF2299" s="90">
        <v>0.25306191798837996</v>
      </c>
      <c r="AG2299" s="200"/>
      <c r="AH2299" s="120" t="s">
        <v>545</v>
      </c>
      <c r="AI2299" s="6" t="e">
        <f>AG482/AG240-1</f>
        <v>#DIV/0!</v>
      </c>
      <c r="AJ2299" s="27" t="e">
        <f>AJ2298*(1+AI2299)</f>
        <v>#DIV/0!</v>
      </c>
      <c r="AK2299" s="178">
        <f>MIN(AI240:AI482)</f>
        <v>0</v>
      </c>
      <c r="AL2299" s="90">
        <v>-0.1917464661671977</v>
      </c>
      <c r="AM2299" s="90">
        <v>2.1988699155091633</v>
      </c>
    </row>
    <row r="2300" spans="1:39" x14ac:dyDescent="0.25">
      <c r="A2300" s="180" t="str">
        <f>IF('##zz500##'!B2312&lt;&gt;"",'##zz500##'!B2312,"")</f>
        <v/>
      </c>
      <c r="C2300" s="146" t="str">
        <f t="shared" si="99"/>
        <v/>
      </c>
      <c r="D2300" s="143" t="str">
        <f>IF('##zz500##'!K2312="","",IF('##zz500##'!K2312="yes",D2299,IF('##zz500##'!T2312&lt;&gt;0,D2299*(1+'##zz500##'!T2312),D2299*(1+C2300))))</f>
        <v/>
      </c>
      <c r="E2300" s="178"/>
      <c r="F2300" s="90"/>
      <c r="G2300" s="66"/>
      <c r="H2300" s="120"/>
      <c r="K2300" s="210">
        <v>2011</v>
      </c>
      <c r="L2300" s="215">
        <f t="shared" ca="1" si="102"/>
        <v>0.11632210426339507</v>
      </c>
      <c r="M2300" s="215">
        <f ca="1">MIN(INDIRECT(ADDRESS(L2286,6)):INDIRECT(ADDRESS(L2287,6)))</f>
        <v>-8.8847844438478818E-2</v>
      </c>
      <c r="N2300" s="217">
        <f t="shared" ca="1" si="103"/>
        <v>0.76288951187509624</v>
      </c>
      <c r="O2300" s="217">
        <f ca="1">MIN(INDIRECT(ADDRESS(L2286,9)):INDIRECT(ADDRESS(L2287,9)))</f>
        <v>-0.12470800840131679</v>
      </c>
      <c r="X2300" s="59" t="s">
        <v>473</v>
      </c>
      <c r="Y2300" s="38"/>
      <c r="Z2300" s="177"/>
      <c r="AA2300" s="28">
        <v>2009</v>
      </c>
      <c r="AB2300" s="6" t="e">
        <f>AC726/AC482-1</f>
        <v>#DIV/0!</v>
      </c>
      <c r="AC2300" s="27" t="e">
        <f t="shared" si="104"/>
        <v>#DIV/0!</v>
      </c>
      <c r="AD2300" s="178">
        <f>MIN(AE482:AE726)</f>
        <v>0</v>
      </c>
      <c r="AE2300" s="90">
        <v>-9.9326571997785607E-2</v>
      </c>
      <c r="AF2300" s="90">
        <v>0.67615675333342273</v>
      </c>
      <c r="AG2300" s="200"/>
      <c r="AH2300" s="120" t="s">
        <v>546</v>
      </c>
      <c r="AI2300" s="6" t="e">
        <f>AG726/AG482-1</f>
        <v>#DIV/0!</v>
      </c>
      <c r="AJ2300" s="27" t="e">
        <f t="shared" ref="AJ2300:AJ2307" si="105">AJ2299*(1+AI2300)</f>
        <v>#DIV/0!</v>
      </c>
      <c r="AK2300" s="178">
        <f>MIN(AI482:AI726)</f>
        <v>0</v>
      </c>
      <c r="AL2300" s="90">
        <v>-0.13841773813464653</v>
      </c>
      <c r="AM2300" s="90">
        <v>0.39366185066584092</v>
      </c>
    </row>
    <row r="2301" spans="1:39" x14ac:dyDescent="0.25">
      <c r="A2301" s="180" t="str">
        <f>IF('##zz500##'!B2313&lt;&gt;"",'##zz500##'!B2313,"")</f>
        <v/>
      </c>
      <c r="C2301" s="146" t="str">
        <f t="shared" si="99"/>
        <v/>
      </c>
      <c r="D2301" s="143" t="str">
        <f>IF('##zz500##'!K2313="","",IF('##zz500##'!K2313="yes",D2300,IF('##zz500##'!T2313&lt;&gt;0,D2300*(1+'##zz500##'!T2313),D2300*(1+C2301))))</f>
        <v/>
      </c>
      <c r="E2301" s="178"/>
      <c r="F2301" s="90"/>
      <c r="G2301" s="66"/>
      <c r="H2301" s="120"/>
      <c r="K2301" s="210">
        <v>2012</v>
      </c>
      <c r="L2301" s="215">
        <f t="shared" ca="1" si="102"/>
        <v>0.16927843597140968</v>
      </c>
      <c r="M2301" s="215">
        <f ca="1">MIN(INDIRECT(ADDRESS(L2287,6)):INDIRECT(ADDRESS(L2288,6)))</f>
        <v>-0.10320103424631055</v>
      </c>
      <c r="N2301" s="217">
        <f t="shared" ca="1" si="103"/>
        <v>0.1620797769825153</v>
      </c>
      <c r="O2301" s="217">
        <f ca="1">MIN(INDIRECT(ADDRESS(L2287,9)):INDIRECT(ADDRESS(L2288,9)))</f>
        <v>-0.15109472002161739</v>
      </c>
      <c r="X2301" s="59" t="s">
        <v>469</v>
      </c>
      <c r="Y2301" s="42">
        <v>0.08</v>
      </c>
      <c r="Z2301" s="177">
        <v>0.08</v>
      </c>
      <c r="AA2301" s="28">
        <v>2010</v>
      </c>
      <c r="AB2301" s="6" t="e">
        <f>AC968/AC726-1</f>
        <v>#DIV/0!</v>
      </c>
      <c r="AC2301" s="27" t="e">
        <f t="shared" si="104"/>
        <v>#DIV/0!</v>
      </c>
      <c r="AD2301" s="178">
        <f>MIN(AE726:AE968)</f>
        <v>0</v>
      </c>
      <c r="AE2301" s="90">
        <v>-8.2534977182500024E-2</v>
      </c>
      <c r="AF2301" s="90">
        <v>0.24332544607490969</v>
      </c>
      <c r="AG2301" s="200"/>
      <c r="AH2301" s="120" t="s">
        <v>528</v>
      </c>
      <c r="AI2301" s="6" t="e">
        <f>AG968/AG726-1</f>
        <v>#DIV/0!</v>
      </c>
      <c r="AJ2301" s="27" t="e">
        <f t="shared" si="105"/>
        <v>#DIV/0!</v>
      </c>
      <c r="AK2301" s="178">
        <f>MIN(AI726:AI968)</f>
        <v>0</v>
      </c>
      <c r="AL2301" s="90">
        <v>-0.10517166334468042</v>
      </c>
      <c r="AM2301" s="90">
        <v>0.30387450111129044</v>
      </c>
    </row>
    <row r="2302" spans="1:39" x14ac:dyDescent="0.25">
      <c r="A2302" s="180" t="str">
        <f>IF('##zz500##'!B2314&lt;&gt;"",'##zz500##'!B2314,"")</f>
        <v/>
      </c>
      <c r="C2302" s="146" t="str">
        <f t="shared" si="99"/>
        <v/>
      </c>
      <c r="D2302" s="143" t="str">
        <f>IF('##zz500##'!K2314="","",IF('##zz500##'!K2314="yes",D2301,IF('##zz500##'!T2314&lt;&gt;0,D2301*(1+'##zz500##'!T2314),D2301*(1+C2302))))</f>
        <v/>
      </c>
      <c r="E2302" s="178"/>
      <c r="F2302" s="90"/>
      <c r="G2302" s="66"/>
      <c r="H2302" s="120"/>
      <c r="K2302" s="210">
        <v>2013</v>
      </c>
      <c r="L2302" s="215">
        <f t="shared" ca="1" si="102"/>
        <v>0.35302795844092238</v>
      </c>
      <c r="M2302" s="215">
        <f ca="1">MIN(INDIRECT(ADDRESS(L2288,6)):INDIRECT(ADDRESS(L2289,6)))</f>
        <v>-4.5585436761871212E-2</v>
      </c>
      <c r="N2302" s="217">
        <f t="shared" ca="1" si="103"/>
        <v>0.30365278423164188</v>
      </c>
      <c r="O2302" s="217">
        <f ca="1">MIN(INDIRECT(ADDRESS(L2288,9)):INDIRECT(ADDRESS(L2289,9)))</f>
        <v>-0.11210749840450596</v>
      </c>
      <c r="X2302" s="59" t="s">
        <v>470</v>
      </c>
      <c r="Y2302" s="121">
        <v>1.7999999999999999E-2</v>
      </c>
      <c r="Z2302" s="177">
        <v>1.7999999999999999E-2</v>
      </c>
      <c r="AA2302" s="28">
        <v>2011</v>
      </c>
      <c r="AB2302" s="6" t="e">
        <f>AC1212/AC968-1</f>
        <v>#DIV/0!</v>
      </c>
      <c r="AC2302" s="27" t="e">
        <f t="shared" si="104"/>
        <v>#DIV/0!</v>
      </c>
      <c r="AD2302" s="178">
        <f>MIN(AE968:AE1212)</f>
        <v>0</v>
      </c>
      <c r="AE2302" s="90">
        <v>-8.2534977182500024E-2</v>
      </c>
      <c r="AF2302" s="90">
        <v>2.2025766791682111E-2</v>
      </c>
      <c r="AG2302" s="200"/>
      <c r="AH2302" s="120" t="s">
        <v>529</v>
      </c>
      <c r="AI2302" s="6" t="e">
        <f>AG1212/AG968-1</f>
        <v>#DIV/0!</v>
      </c>
      <c r="AJ2302" s="27" t="e">
        <f t="shared" si="105"/>
        <v>#DIV/0!</v>
      </c>
      <c r="AK2302" s="178">
        <f>MIN(AI968:AI1212)</f>
        <v>0</v>
      </c>
      <c r="AL2302" s="90">
        <v>-0.1217631974987311</v>
      </c>
      <c r="AM2302" s="90">
        <v>0.61397727256509205</v>
      </c>
    </row>
    <row r="2303" spans="1:39" x14ac:dyDescent="0.25">
      <c r="A2303" s="180" t="str">
        <f>IF('##zz500##'!B2315&lt;&gt;"",'##zz500##'!B2315,"")</f>
        <v/>
      </c>
      <c r="C2303" s="146" t="str">
        <f t="shared" si="99"/>
        <v/>
      </c>
      <c r="D2303" s="143" t="str">
        <f>IF('##zz500##'!K2315="","",IF('##zz500##'!K2315="yes",D2302,IF('##zz500##'!T2315&lt;&gt;0,D2302*(1+'##zz500##'!T2315),D2302*(1+C2303))))</f>
        <v/>
      </c>
      <c r="E2303" s="178"/>
      <c r="F2303" s="90"/>
      <c r="G2303" s="66"/>
      <c r="H2303" s="120"/>
      <c r="K2303" s="210">
        <v>2014</v>
      </c>
      <c r="L2303" s="215">
        <f t="shared" ca="1" si="102"/>
        <v>0.37832607945618246</v>
      </c>
      <c r="M2303" s="215">
        <f ca="1">MIN(INDIRECT(ADDRESS(L2289,6)):INDIRECT(ADDRESS(L2290,6)))</f>
        <v>-0.15586119648903407</v>
      </c>
      <c r="N2303" s="217">
        <f t="shared" ca="1" si="103"/>
        <v>0.28703223090005547</v>
      </c>
      <c r="O2303" s="217">
        <f ca="1">MIN(INDIRECT(ADDRESS(L2289,9)):INDIRECT(ADDRESS(L2290,9)))</f>
        <v>-0.21801076339055081</v>
      </c>
      <c r="X2303" s="59" t="s">
        <v>471</v>
      </c>
      <c r="Y2303" s="121">
        <v>1.7999999999999999E-2</v>
      </c>
      <c r="Z2303" s="177">
        <v>1.7999999999999999E-2</v>
      </c>
      <c r="AA2303" s="28">
        <v>2012</v>
      </c>
      <c r="AB2303" s="6" t="e">
        <f>AC1455/AC1212-1</f>
        <v>#DIV/0!</v>
      </c>
      <c r="AC2303" s="27" t="e">
        <f t="shared" si="104"/>
        <v>#DIV/0!</v>
      </c>
      <c r="AD2303" s="178">
        <f>MIN(AE1212:AE1455)</f>
        <v>0</v>
      </c>
      <c r="AE2303" s="90">
        <v>-0.12350161023772221</v>
      </c>
      <c r="AF2303" s="90">
        <v>9.6866147786696111E-2</v>
      </c>
      <c r="AG2303" s="200"/>
      <c r="AH2303" s="120" t="s">
        <v>530</v>
      </c>
      <c r="AI2303" s="6" t="e">
        <f>AG1455/AG1212-1</f>
        <v>#DIV/0!</v>
      </c>
      <c r="AJ2303" s="27" t="e">
        <f t="shared" si="105"/>
        <v>#DIV/0!</v>
      </c>
      <c r="AK2303" s="178">
        <f>MIN(AI1212:AI1455)</f>
        <v>0</v>
      </c>
      <c r="AL2303" s="90">
        <v>-0.15168050289333246</v>
      </c>
      <c r="AM2303" s="90">
        <v>9.0113294820739265E-2</v>
      </c>
    </row>
    <row r="2304" spans="1:39" x14ac:dyDescent="0.25">
      <c r="A2304" s="180" t="str">
        <f>IF('##zz500##'!B2316&lt;&gt;"",'##zz500##'!B2316,"")</f>
        <v/>
      </c>
      <c r="C2304" s="146" t="str">
        <f t="shared" si="99"/>
        <v/>
      </c>
      <c r="D2304" s="143" t="str">
        <f>IF('##zz500##'!K2316="","",IF('##zz500##'!K2316="yes",D2303,IF('##zz500##'!T2316&lt;&gt;0,D2303*(1+'##zz500##'!T2316),D2303*(1+C2304))))</f>
        <v/>
      </c>
      <c r="E2304" s="178"/>
      <c r="F2304" s="90"/>
      <c r="G2304" s="66"/>
      <c r="H2304" s="120"/>
      <c r="K2304" s="210">
        <v>2015</v>
      </c>
      <c r="L2304" s="215">
        <f t="shared" ca="1" si="102"/>
        <v>5.3429176574023485</v>
      </c>
      <c r="M2304" s="215">
        <f ca="1">MIN(INDIRECT(ADDRESS(L2290,6)):INDIRECT(ADDRESS(L2291,6)))</f>
        <v>-0.16393387015410088</v>
      </c>
      <c r="N2304" s="217">
        <f t="shared" ca="1" si="103"/>
        <v>9.5910860525583654</v>
      </c>
      <c r="O2304" s="217">
        <f ca="1">MIN(INDIRECT(ADDRESS(L2290,9)):INDIRECT(ADDRESS(L2291,9)))</f>
        <v>-0.26208922779001009</v>
      </c>
      <c r="X2304" s="59" t="s">
        <v>472</v>
      </c>
      <c r="Y2304" s="42">
        <v>-0.15</v>
      </c>
      <c r="Z2304" s="177">
        <v>-0.1</v>
      </c>
      <c r="AA2304" s="28">
        <v>2013</v>
      </c>
      <c r="AB2304" s="6" t="e">
        <f>AC1693/AC1455-1</f>
        <v>#DIV/0!</v>
      </c>
      <c r="AC2304" s="27" t="e">
        <f t="shared" si="104"/>
        <v>#DIV/0!</v>
      </c>
      <c r="AD2304" s="178">
        <f>MIN(AE1455:AE1693)</f>
        <v>0</v>
      </c>
      <c r="AE2304" s="90">
        <v>-7.3644616590142098E-2</v>
      </c>
      <c r="AF2304" s="90">
        <v>8.3703410201961814E-2</v>
      </c>
      <c r="AG2304" s="200"/>
      <c r="AH2304" s="120" t="s">
        <v>531</v>
      </c>
      <c r="AI2304" s="6" t="e">
        <f>AG1693/AG1455-1</f>
        <v>#DIV/0!</v>
      </c>
      <c r="AJ2304" s="27" t="e">
        <f t="shared" si="105"/>
        <v>#DIV/0!</v>
      </c>
      <c r="AK2304" s="178">
        <f>MIN(AI1455:AI1693)</f>
        <v>0</v>
      </c>
      <c r="AL2304" s="90">
        <v>-0.17081664856357359</v>
      </c>
      <c r="AM2304" s="90">
        <v>4.4156522544468668E-2</v>
      </c>
    </row>
    <row r="2305" spans="1:39" x14ac:dyDescent="0.25">
      <c r="A2305" s="180" t="str">
        <f>IF('##zz500##'!B2317&lt;&gt;"",'##zz500##'!B2317,"")</f>
        <v/>
      </c>
      <c r="C2305" s="146" t="str">
        <f t="shared" si="99"/>
        <v/>
      </c>
      <c r="D2305" s="143" t="str">
        <f>IF('##zz500##'!K2317="","",IF('##zz500##'!K2317="yes",D2304,IF('##zz500##'!T2317&lt;&gt;0,D2304*(1+'##zz500##'!T2317),D2304*(1+C2305))))</f>
        <v/>
      </c>
      <c r="E2305" s="178"/>
      <c r="F2305" s="90"/>
      <c r="G2305" s="66"/>
      <c r="H2305" s="120"/>
      <c r="K2305" s="210">
        <v>2016</v>
      </c>
      <c r="L2305" s="215">
        <f t="shared" ca="1" si="102"/>
        <v>0.31834481716683194</v>
      </c>
      <c r="M2305" s="215">
        <f ca="1">MIN(INDIRECT(ADDRESS(L2291,6)):INDIRECT(ADDRESS(L2292,6)))</f>
        <v>-4.9784785384483943E-2</v>
      </c>
      <c r="N2305" s="217">
        <f t="shared" ca="1" si="103"/>
        <v>0.38392455478960286</v>
      </c>
      <c r="O2305" s="217">
        <f ca="1">MIN(INDIRECT(ADDRESS(L2291,9)):INDIRECT(ADDRESS(L2292,9)))</f>
        <v>-0.17935865264180584</v>
      </c>
      <c r="X2305" s="59"/>
      <c r="Y2305" s="38"/>
      <c r="Z2305" s="177"/>
      <c r="AA2305" s="28">
        <v>2014</v>
      </c>
      <c r="AB2305" s="6" t="e">
        <f>AC1938/AC1693-1</f>
        <v>#DIV/0!</v>
      </c>
      <c r="AC2305" s="27" t="e">
        <f t="shared" si="104"/>
        <v>#DIV/0!</v>
      </c>
      <c r="AD2305" s="178">
        <f>MIN(AE1693:AE1938)</f>
        <v>0</v>
      </c>
      <c r="AE2305" s="90">
        <v>-6.6015785940468752E-2</v>
      </c>
      <c r="AF2305" s="90">
        <v>0.23878741684908689</v>
      </c>
      <c r="AG2305" s="200"/>
      <c r="AH2305" s="120" t="s">
        <v>532</v>
      </c>
      <c r="AI2305" s="6" t="e">
        <f>AG1938/AG1693-1</f>
        <v>#DIV/0!</v>
      </c>
      <c r="AJ2305" s="27" t="e">
        <f t="shared" si="105"/>
        <v>#DIV/0!</v>
      </c>
      <c r="AK2305" s="178">
        <f>MIN(AI1693:AI1938)</f>
        <v>0</v>
      </c>
      <c r="AL2305" s="90">
        <v>-0.14492159844510499</v>
      </c>
      <c r="AM2305" s="90">
        <v>0.15673595419978548</v>
      </c>
    </row>
    <row r="2306" spans="1:39" x14ac:dyDescent="0.25">
      <c r="A2306" s="180" t="str">
        <f>IF('##zz500##'!B2318&lt;&gt;"",'##zz500##'!B2318,"")</f>
        <v/>
      </c>
      <c r="C2306" s="146" t="str">
        <f t="shared" si="99"/>
        <v/>
      </c>
      <c r="D2306" s="143" t="str">
        <f>IF('##zz500##'!K2318="","",IF('##zz500##'!K2318="yes",D2305,IF('##zz500##'!T2318&lt;&gt;0,D2305*(1+'##zz500##'!T2318),D2305*(1+C2306))))</f>
        <v/>
      </c>
      <c r="E2306" s="178"/>
      <c r="F2306" s="90"/>
      <c r="G2306" s="66"/>
      <c r="H2306" s="120"/>
      <c r="K2306" s="209" t="s">
        <v>582</v>
      </c>
      <c r="L2306" s="215">
        <f ca="1">INDIRECT(ADDRESS(L2292,4)) / INDIRECT(ADDRESS(L2283,4)) - 1</f>
        <v>99.338284714473801</v>
      </c>
      <c r="M2306" s="215">
        <f ca="1">MIN(INDIRECT(ADDRESS(L2283,6)):INDIRECT(ADDRESS(L2292,6)))</f>
        <v>-0.16393387015410088</v>
      </c>
      <c r="N2306" s="217">
        <f ca="1">INDIRECT(ADDRESS(L2292,7)) / INDIRECT(ADDRESS(L2283,7)) - 1</f>
        <v>655.49875676474653</v>
      </c>
      <c r="O2306" s="217">
        <f ca="1">MIN(INDIRECT(ADDRESS(L2283,9)):INDIRECT(ADDRESS(L2292,9)))</f>
        <v>-0.26208922779001009</v>
      </c>
      <c r="X2306" s="160"/>
      <c r="AA2306" s="28">
        <v>2015</v>
      </c>
      <c r="AB2306" s="6" t="e">
        <f>AC2182/AC1938-1</f>
        <v>#DIV/0!</v>
      </c>
      <c r="AC2306" s="27" t="e">
        <f t="shared" si="104"/>
        <v>#DIV/0!</v>
      </c>
      <c r="AD2306" s="178">
        <f>MIN(AE1938:AE2182)</f>
        <v>0</v>
      </c>
      <c r="AE2306" s="90">
        <v>-7.989801474779179E-2</v>
      </c>
      <c r="AF2306" s="90">
        <v>1.6482175980193676</v>
      </c>
      <c r="AG2306" s="200"/>
      <c r="AH2306" s="120" t="s">
        <v>533</v>
      </c>
      <c r="AI2306" s="6" t="e">
        <f>AG2182/AG1938-1</f>
        <v>#DIV/0!</v>
      </c>
      <c r="AJ2306" s="27" t="e">
        <f t="shared" si="105"/>
        <v>#DIV/0!</v>
      </c>
      <c r="AK2306" s="178">
        <f>MIN(AI1938:AI2182)</f>
        <v>0</v>
      </c>
      <c r="AL2306" s="90">
        <v>-0.30506379662038996</v>
      </c>
      <c r="AM2306" s="90">
        <v>1.9049575873399882</v>
      </c>
    </row>
    <row r="2307" spans="1:39" x14ac:dyDescent="0.25">
      <c r="A2307" s="180" t="str">
        <f>IF('##zz500##'!B2319&lt;&gt;"",'##zz500##'!B2319,"")</f>
        <v/>
      </c>
      <c r="C2307" s="146" t="str">
        <f t="shared" si="99"/>
        <v/>
      </c>
      <c r="D2307" s="143" t="str">
        <f>IF('##zz500##'!K2319="","",IF('##zz500##'!K2319="yes",D2306,IF('##zz500##'!T2319&lt;&gt;0,D2306*(1+'##zz500##'!T2319),D2306*(1+C2307))))</f>
        <v/>
      </c>
      <c r="E2307" s="178"/>
      <c r="F2307" s="90"/>
      <c r="G2307" s="66"/>
      <c r="H2307" s="120"/>
      <c r="X2307" s="160"/>
      <c r="AA2307" s="28">
        <v>2016</v>
      </c>
      <c r="AB2307" s="6" t="e">
        <f>AC2287/AC2182-1</f>
        <v>#DIV/0!</v>
      </c>
      <c r="AC2307" s="27" t="e">
        <f t="shared" si="104"/>
        <v>#DIV/0!</v>
      </c>
      <c r="AD2307" s="178">
        <f>MIN(AE2182:AE2286)</f>
        <v>0</v>
      </c>
      <c r="AE2307" s="90">
        <v>-4.40825286630252E-2</v>
      </c>
      <c r="AF2307" s="90">
        <v>4.2488740609809561E-2</v>
      </c>
      <c r="AG2307" s="200"/>
      <c r="AH2307" s="120" t="s">
        <v>534</v>
      </c>
      <c r="AI2307" s="6" t="e">
        <f>AG2287/AG2182-1</f>
        <v>#DIV/0!</v>
      </c>
      <c r="AJ2307" s="27" t="e">
        <f t="shared" si="105"/>
        <v>#DIV/0!</v>
      </c>
      <c r="AK2307" s="178">
        <f>MIN(AI2182:AI2286)</f>
        <v>0</v>
      </c>
      <c r="AL2307" s="90">
        <v>-0.24105210108179542</v>
      </c>
      <c r="AM2307" s="90">
        <v>3.942574776192953E-2</v>
      </c>
    </row>
    <row r="2308" spans="1:39" x14ac:dyDescent="0.25">
      <c r="A2308" s="180" t="str">
        <f>IF('##zz500##'!B2320&lt;&gt;"",'##zz500##'!B2320,"")</f>
        <v/>
      </c>
      <c r="C2308" s="146" t="str">
        <f t="shared" ref="C2308:C2371" si="106">IF(AND(B2307&gt;0,B2308&gt;0),B2308/B2307-1,"")</f>
        <v/>
      </c>
      <c r="D2308" s="143" t="str">
        <f>IF('##zz500##'!K2320="","",IF('##zz500##'!K2320="yes",D2307,IF('##zz500##'!T2320&lt;&gt;0,D2307*(1+'##zz500##'!T2320),D2307*(1+C2308))))</f>
        <v/>
      </c>
      <c r="E2308" s="127"/>
      <c r="F2308" s="200"/>
      <c r="G2308" s="66"/>
      <c r="X2308" s="160"/>
      <c r="AC2308" s="6"/>
      <c r="AD2308" s="127"/>
      <c r="AE2308" s="200"/>
      <c r="AF2308" s="200"/>
      <c r="AG2308" s="200"/>
    </row>
    <row r="2309" spans="1:39" x14ac:dyDescent="0.25">
      <c r="A2309" s="180" t="str">
        <f>IF('##zz500##'!B2321&lt;&gt;"",'##zz500##'!B2321,"")</f>
        <v/>
      </c>
      <c r="C2309" s="146" t="str">
        <f t="shared" si="106"/>
        <v/>
      </c>
      <c r="D2309" s="143" t="str">
        <f>IF('##zz500##'!K2321="","",IF('##zz500##'!K2321="yes",D2308,IF('##zz500##'!T2321&lt;&gt;0,D2308*(1+'##zz500##'!T2321),D2308*(1+C2309))))</f>
        <v/>
      </c>
      <c r="G2309" s="66"/>
    </row>
    <row r="2310" spans="1:39" x14ac:dyDescent="0.25">
      <c r="A2310" s="180" t="str">
        <f>IF('##zz500##'!B2322&lt;&gt;"",'##zz500##'!B2322,"")</f>
        <v/>
      </c>
      <c r="C2310" s="146" t="str">
        <f t="shared" si="106"/>
        <v/>
      </c>
      <c r="D2310" s="143" t="str">
        <f>IF('##zz500##'!K2322="","",IF('##zz500##'!K2322="yes",D2309,IF('##zz500##'!T2322&lt;&gt;0,D2309*(1+'##zz500##'!T2322),D2309*(1+C2310))))</f>
        <v/>
      </c>
      <c r="G2310" s="66" t="str">
        <f>IF('##zz500##'!K2322="","",IF('##zz500##'!K2322="no",G2309*(1+E2310),IF('##zz500##'!T2322&lt;&gt;0,G2309*(1+'##zz500##'!T2322),G2309*(1+'##zz500##'!P2322))))</f>
        <v/>
      </c>
    </row>
    <row r="2311" spans="1:39" x14ac:dyDescent="0.25">
      <c r="A2311" s="180" t="str">
        <f>IF('##zz500##'!B2323&lt;&gt;"",'##zz500##'!B2323,"")</f>
        <v/>
      </c>
      <c r="C2311" s="146" t="str">
        <f t="shared" si="106"/>
        <v/>
      </c>
      <c r="D2311" s="143" t="str">
        <f>IF('##zz500##'!K2323="","",IF('##zz500##'!K2323="yes",D2310,IF('##zz500##'!T2323&lt;&gt;0,D2310*(1+'##zz500##'!T2323),D2310*(1+C2311))))</f>
        <v/>
      </c>
      <c r="E2311" s="90"/>
      <c r="F2311" s="90"/>
      <c r="G2311" s="66" t="str">
        <f>IF('##zz500##'!K2323="","",IF('##zz500##'!K2323="no",G2310*(1+E2311),IF('##zz500##'!T2323&lt;&gt;0,G2310*(1+'##zz500##'!T2323),G2310*(1+'##zz500##'!P2323))))</f>
        <v/>
      </c>
      <c r="H2311" s="90"/>
      <c r="I2311" s="90"/>
      <c r="AD2311" s="90"/>
      <c r="AE2311" s="90"/>
      <c r="AF2311" s="158"/>
      <c r="AH2311" s="90"/>
      <c r="AI2311" s="90"/>
      <c r="AJ2311" s="158"/>
    </row>
    <row r="2312" spans="1:39" x14ac:dyDescent="0.25">
      <c r="A2312" s="180" t="str">
        <f>IF('##zz500##'!B2324&lt;&gt;"",'##zz500##'!B2324,"")</f>
        <v/>
      </c>
      <c r="C2312" s="146" t="str">
        <f t="shared" si="106"/>
        <v/>
      </c>
      <c r="D2312" s="143" t="str">
        <f>IF('##zz500##'!K2324="","",IF('##zz500##'!K2324="yes",D2311,IF('##zz500##'!T2324&lt;&gt;0,D2311*(1+'##zz500##'!T2324),D2311*(1+C2312))))</f>
        <v/>
      </c>
      <c r="E2312" s="161"/>
      <c r="F2312" s="90"/>
      <c r="G2312" s="66" t="str">
        <f>IF('##zz500##'!K2324="","",IF('##zz500##'!K2324="no",G2311*(1+E2312),IF('##zz500##'!T2324&lt;&gt;0,G2311*(1+'##zz500##'!T2324),G2311*(1+'##zz500##'!P2324))))</f>
        <v/>
      </c>
      <c r="H2312" s="90"/>
      <c r="I2312" s="90"/>
      <c r="AD2312" s="161"/>
      <c r="AE2312" s="90"/>
      <c r="AF2312" s="158"/>
      <c r="AG2312" s="57"/>
      <c r="AH2312" s="90"/>
      <c r="AI2312" s="90"/>
      <c r="AJ2312" s="158"/>
      <c r="AK2312" s="57"/>
    </row>
    <row r="2313" spans="1:39" x14ac:dyDescent="0.25">
      <c r="A2313" s="180" t="str">
        <f>IF('##zz500##'!B2325&lt;&gt;"",'##zz500##'!B2325,"")</f>
        <v/>
      </c>
      <c r="C2313" s="146" t="str">
        <f t="shared" si="106"/>
        <v/>
      </c>
      <c r="D2313" s="143" t="str">
        <f>IF('##zz500##'!K2325="","",IF('##zz500##'!K2325="yes",D2312,IF('##zz500##'!T2325&lt;&gt;0,D2312*(1+'##zz500##'!T2325),D2312*(1+C2313))))</f>
        <v/>
      </c>
      <c r="E2313" s="161"/>
      <c r="F2313" s="90"/>
      <c r="G2313" s="66" t="str">
        <f>IF('##zz500##'!K2325="","",IF('##zz500##'!K2325="no",G2312*(1+E2313),IF('##zz500##'!T2325&lt;&gt;0,G2312*(1+'##zz500##'!T2325),G2312*(1+'##zz500##'!P2325))))</f>
        <v/>
      </c>
      <c r="H2313" s="90"/>
      <c r="I2313" s="90"/>
      <c r="AD2313" s="161"/>
      <c r="AE2313" s="90"/>
      <c r="AF2313" s="158"/>
      <c r="AG2313" s="90"/>
      <c r="AH2313" s="90"/>
      <c r="AI2313" s="90"/>
      <c r="AJ2313" s="158"/>
      <c r="AK2313" s="67"/>
    </row>
    <row r="2314" spans="1:39" x14ac:dyDescent="0.25">
      <c r="A2314" s="180" t="str">
        <f>IF('##zz500##'!B2326&lt;&gt;"",'##zz500##'!B2326,"")</f>
        <v/>
      </c>
      <c r="C2314" s="146" t="str">
        <f t="shared" si="106"/>
        <v/>
      </c>
      <c r="D2314" s="143" t="str">
        <f>IF('##zz500##'!K2326="","",IF('##zz500##'!K2326="yes",D2313,IF('##zz500##'!T2326&lt;&gt;0,D2313*(1+'##zz500##'!T2326),D2313*(1+C2314))))</f>
        <v/>
      </c>
      <c r="E2314" s="161"/>
      <c r="F2314" s="90"/>
      <c r="G2314" s="66" t="str">
        <f>IF('##zz500##'!K2326="","",IF('##zz500##'!K2326="no",G2313*(1+E2314),IF('##zz500##'!T2326&lt;&gt;0,G2313*(1+'##zz500##'!T2326),G2313*(1+'##zz500##'!P2326))))</f>
        <v/>
      </c>
      <c r="H2314" s="90"/>
      <c r="I2314" s="90"/>
      <c r="AC2314" s="67"/>
      <c r="AD2314" s="161"/>
      <c r="AE2314" s="90"/>
      <c r="AF2314" s="158"/>
      <c r="AG2314" s="90"/>
      <c r="AH2314" s="90"/>
      <c r="AI2314" s="90"/>
      <c r="AJ2314" s="158"/>
      <c r="AK2314" s="67"/>
    </row>
    <row r="2315" spans="1:39" x14ac:dyDescent="0.25">
      <c r="A2315" s="180" t="str">
        <f>IF('##zz500##'!B2327&lt;&gt;"",'##zz500##'!B2327,"")</f>
        <v/>
      </c>
      <c r="C2315" s="146" t="str">
        <f t="shared" si="106"/>
        <v/>
      </c>
      <c r="D2315" s="143" t="str">
        <f>IF('##zz500##'!K2327="","",IF('##zz500##'!K2327="yes",D2314,IF('##zz500##'!T2327&lt;&gt;0,D2314*(1+'##zz500##'!T2327),D2314*(1+C2315))))</f>
        <v/>
      </c>
      <c r="E2315" s="161"/>
      <c r="F2315" s="90"/>
      <c r="G2315" s="66" t="str">
        <f>IF('##zz500##'!K2327="","",IF('##zz500##'!K2327="no",G2314*(1+E2315),IF('##zz500##'!T2327&lt;&gt;0,G2314*(1+'##zz500##'!T2327),G2314*(1+'##zz500##'!P2327))))</f>
        <v/>
      </c>
      <c r="H2315" s="90"/>
      <c r="I2315" s="90"/>
      <c r="AC2315" s="67"/>
      <c r="AD2315" s="161"/>
      <c r="AE2315" s="90"/>
      <c r="AF2315" s="158"/>
      <c r="AG2315" s="90"/>
      <c r="AH2315" s="90"/>
      <c r="AI2315" s="90"/>
      <c r="AJ2315" s="158"/>
      <c r="AK2315" s="67"/>
    </row>
    <row r="2316" spans="1:39" x14ac:dyDescent="0.25">
      <c r="A2316" s="180" t="str">
        <f>IF('##zz500##'!B2328&lt;&gt;"",'##zz500##'!B2328,"")</f>
        <v/>
      </c>
      <c r="C2316" s="146" t="str">
        <f t="shared" si="106"/>
        <v/>
      </c>
      <c r="D2316" s="143" t="str">
        <f>IF('##zz500##'!K2328="","",IF('##zz500##'!K2328="yes",D2315,IF('##zz500##'!T2328&lt;&gt;0,D2315*(1+'##zz500##'!T2328),D2315*(1+C2316))))</f>
        <v/>
      </c>
      <c r="E2316" s="161"/>
      <c r="F2316" s="90"/>
      <c r="G2316" s="66" t="str">
        <f>IF('##zz500##'!K2328="","",IF('##zz500##'!K2328="no",G2315*(1+E2316),IF('##zz500##'!T2328&lt;&gt;0,G2315*(1+'##zz500##'!T2328),G2315*(1+'##zz500##'!P2328))))</f>
        <v/>
      </c>
      <c r="H2316" s="90"/>
      <c r="I2316" s="90"/>
      <c r="AC2316" s="67"/>
      <c r="AD2316" s="161"/>
      <c r="AE2316" s="90"/>
      <c r="AF2316" s="158"/>
      <c r="AG2316" s="90"/>
      <c r="AH2316" s="90"/>
      <c r="AI2316" s="90"/>
      <c r="AJ2316" s="158"/>
      <c r="AK2316" s="67"/>
    </row>
    <row r="2317" spans="1:39" x14ac:dyDescent="0.25">
      <c r="A2317" s="180" t="str">
        <f>IF('##zz500##'!B2329&lt;&gt;"",'##zz500##'!B2329,"")</f>
        <v/>
      </c>
      <c r="C2317" s="146" t="str">
        <f t="shared" si="106"/>
        <v/>
      </c>
      <c r="D2317" s="143" t="str">
        <f>IF('##zz500##'!K2329="","",IF('##zz500##'!K2329="yes",D2316,IF('##zz500##'!T2329&lt;&gt;0,D2316*(1+'##zz500##'!T2329),D2316*(1+C2317))))</f>
        <v/>
      </c>
      <c r="E2317" s="161"/>
      <c r="F2317" s="90"/>
      <c r="G2317" s="66" t="str">
        <f>IF('##zz500##'!K2329="","",IF('##zz500##'!K2329="no",G2316*(1+E2317),IF('##zz500##'!T2329&lt;&gt;0,G2316*(1+'##zz500##'!T2329),G2316*(1+'##zz500##'!P2329))))</f>
        <v/>
      </c>
      <c r="H2317" s="90"/>
      <c r="I2317" s="90"/>
      <c r="AC2317" s="67"/>
      <c r="AD2317" s="161"/>
      <c r="AE2317" s="90"/>
      <c r="AF2317" s="158"/>
      <c r="AG2317" s="90"/>
      <c r="AH2317" s="90"/>
      <c r="AI2317" s="90"/>
      <c r="AJ2317" s="158"/>
      <c r="AK2317" s="67"/>
    </row>
    <row r="2318" spans="1:39" x14ac:dyDescent="0.25">
      <c r="A2318" s="180" t="str">
        <f>IF('##zz500##'!B2330&lt;&gt;"",'##zz500##'!B2330,"")</f>
        <v/>
      </c>
      <c r="C2318" s="146" t="str">
        <f t="shared" si="106"/>
        <v/>
      </c>
      <c r="D2318" s="143" t="str">
        <f>IF('##zz500##'!K2330="","",IF('##zz500##'!K2330="yes",D2317,IF('##zz500##'!T2330&lt;&gt;0,D2317*(1+'##zz500##'!T2330),D2317*(1+C2318))))</f>
        <v/>
      </c>
      <c r="E2318" s="161"/>
      <c r="F2318" s="90"/>
      <c r="G2318" s="66" t="str">
        <f>IF('##zz500##'!K2330="","",IF('##zz500##'!K2330="no",G2317*(1+E2318),IF('##zz500##'!T2330&lt;&gt;0,G2317*(1+'##zz500##'!T2330),G2317*(1+'##zz500##'!P2330))))</f>
        <v/>
      </c>
      <c r="H2318" s="90"/>
      <c r="I2318" s="90"/>
      <c r="AC2318" s="67"/>
      <c r="AD2318" s="161"/>
      <c r="AE2318" s="90"/>
      <c r="AF2318" s="158"/>
      <c r="AG2318" s="90"/>
      <c r="AH2318" s="90"/>
      <c r="AI2318" s="90"/>
      <c r="AJ2318" s="158"/>
      <c r="AK2318" s="67"/>
    </row>
    <row r="2319" spans="1:39" x14ac:dyDescent="0.25">
      <c r="A2319" s="180" t="str">
        <f>IF('##zz500##'!B2331&lt;&gt;"",'##zz500##'!B2331,"")</f>
        <v/>
      </c>
      <c r="C2319" s="146" t="str">
        <f t="shared" si="106"/>
        <v/>
      </c>
      <c r="D2319" s="143" t="str">
        <f>IF('##zz500##'!K2331="","",IF('##zz500##'!K2331="yes",D2318,IF('##zz500##'!T2331&lt;&gt;0,D2318*(1+'##zz500##'!T2331),D2318*(1+C2319))))</f>
        <v/>
      </c>
      <c r="E2319" s="161"/>
      <c r="F2319" s="90"/>
      <c r="G2319" s="66" t="str">
        <f>IF('##zz500##'!K2331="","",IF('##zz500##'!K2331="no",G2318*(1+E2319),IF('##zz500##'!T2331&lt;&gt;0,G2318*(1+'##zz500##'!T2331),G2318*(1+'##zz500##'!P2331))))</f>
        <v/>
      </c>
      <c r="H2319" s="90"/>
      <c r="I2319" s="90"/>
      <c r="AC2319" s="67"/>
      <c r="AD2319" s="161"/>
      <c r="AE2319" s="90"/>
      <c r="AF2319" s="158"/>
      <c r="AG2319" s="90"/>
      <c r="AH2319" s="90"/>
      <c r="AI2319" s="90"/>
      <c r="AJ2319" s="158"/>
      <c r="AK2319" s="67"/>
    </row>
    <row r="2320" spans="1:39" x14ac:dyDescent="0.25">
      <c r="A2320" s="180" t="str">
        <f>IF('##zz500##'!B2332&lt;&gt;"",'##zz500##'!B2332,"")</f>
        <v/>
      </c>
      <c r="C2320" s="146" t="str">
        <f t="shared" si="106"/>
        <v/>
      </c>
      <c r="D2320" s="143" t="str">
        <f>IF('##zz500##'!K2332="","",IF('##zz500##'!K2332="yes",D2319,IF('##zz500##'!T2332&lt;&gt;0,D2319*(1+'##zz500##'!T2332),D2319*(1+C2320))))</f>
        <v/>
      </c>
      <c r="E2320" s="161"/>
      <c r="F2320" s="90"/>
      <c r="G2320" s="66" t="str">
        <f>IF('##zz500##'!K2332="","",IF('##zz500##'!K2332="no",G2319*(1+E2320),IF('##zz500##'!T2332&lt;&gt;0,G2319*(1+'##zz500##'!T2332),G2319*(1+'##zz500##'!P2332))))</f>
        <v/>
      </c>
      <c r="H2320" s="90"/>
      <c r="I2320" s="90"/>
      <c r="AC2320" s="67"/>
      <c r="AD2320" s="161"/>
      <c r="AE2320" s="90"/>
      <c r="AF2320" s="158"/>
      <c r="AG2320" s="90"/>
      <c r="AH2320" s="90"/>
      <c r="AI2320" s="90"/>
      <c r="AJ2320" s="158"/>
      <c r="AK2320" s="67"/>
    </row>
    <row r="2321" spans="1:37" x14ac:dyDescent="0.25">
      <c r="A2321" s="180" t="str">
        <f>IF('##zz500##'!B2333&lt;&gt;"",'##zz500##'!B2333,"")</f>
        <v/>
      </c>
      <c r="C2321" s="146" t="str">
        <f t="shared" si="106"/>
        <v/>
      </c>
      <c r="D2321" s="143" t="str">
        <f>IF('##zz500##'!K2333="","",IF('##zz500##'!K2333="yes",D2320,IF('##zz500##'!T2333&lt;&gt;0,D2320*(1+'##zz500##'!T2333),D2320*(1+C2321))))</f>
        <v/>
      </c>
      <c r="E2321" s="164"/>
      <c r="F2321" s="67"/>
      <c r="G2321" s="66" t="str">
        <f>IF('##zz500##'!K2333="","",IF('##zz500##'!K2333="no",G2320*(1+E2321),IF('##zz500##'!T2333&lt;&gt;0,G2320*(1+'##zz500##'!T2333),G2320*(1+'##zz500##'!P2333))))</f>
        <v/>
      </c>
      <c r="H2321" s="67"/>
      <c r="I2321" s="67"/>
      <c r="AC2321" s="67"/>
      <c r="AD2321" s="164"/>
      <c r="AE2321" s="67"/>
      <c r="AF2321" s="67"/>
      <c r="AG2321" s="90"/>
      <c r="AH2321" s="67"/>
      <c r="AI2321" s="67"/>
      <c r="AJ2321" s="66"/>
      <c r="AK2321" s="67"/>
    </row>
    <row r="2322" spans="1:37" x14ac:dyDescent="0.25">
      <c r="A2322" s="180" t="str">
        <f>IF('##zz500##'!B2334&lt;&gt;"",'##zz500##'!B2334,"")</f>
        <v/>
      </c>
      <c r="C2322" s="146" t="str">
        <f t="shared" si="106"/>
        <v/>
      </c>
      <c r="D2322" s="143" t="str">
        <f>IF('##zz500##'!K2334="","",IF('##zz500##'!K2334="yes",D2321,IF('##zz500##'!T2334&lt;&gt;0,D2321*(1+'##zz500##'!T2334),D2321*(1+C2322))))</f>
        <v/>
      </c>
      <c r="G2322" s="66" t="str">
        <f>IF('##zz500##'!K2334="","",IF('##zz500##'!K2334="no",G2321*(1+E2322),IF('##zz500##'!T2334&lt;&gt;0,G2321*(1+'##zz500##'!T2334),G2321*(1+'##zz500##'!P2334))))</f>
        <v/>
      </c>
      <c r="H2322" s="90"/>
      <c r="I2322" s="67"/>
      <c r="AC2322" s="67"/>
      <c r="AH2322" s="90"/>
      <c r="AI2322" s="67"/>
      <c r="AJ2322" s="67"/>
    </row>
    <row r="2323" spans="1:37" x14ac:dyDescent="0.25">
      <c r="A2323" s="180" t="str">
        <f>IF('##zz500##'!B2335&lt;&gt;"",'##zz500##'!B2335,"")</f>
        <v/>
      </c>
      <c r="C2323" s="146" t="str">
        <f t="shared" si="106"/>
        <v/>
      </c>
      <c r="D2323" s="143" t="str">
        <f>IF('##zz500##'!K2335="","",IF('##zz500##'!K2335="yes",D2322,IF('##zz500##'!T2335&lt;&gt;0,D2322*(1+'##zz500##'!T2335),D2322*(1+C2323))))</f>
        <v/>
      </c>
      <c r="G2323" s="66" t="str">
        <f>IF('##zz500##'!K2335="","",IF('##zz500##'!K2335="no",G2322*(1+E2323),IF('##zz500##'!T2335&lt;&gt;0,G2322*(1+'##zz500##'!T2335),G2322*(1+'##zz500##'!P2335))))</f>
        <v/>
      </c>
      <c r="H2323" s="67"/>
      <c r="I2323" s="67"/>
      <c r="AC2323" s="67"/>
      <c r="AH2323" s="67"/>
      <c r="AI2323" s="67"/>
      <c r="AJ2323" s="67"/>
    </row>
    <row r="2324" spans="1:37" x14ac:dyDescent="0.25">
      <c r="A2324" s="180" t="str">
        <f>IF('##zz500##'!B2336&lt;&gt;"",'##zz500##'!B2336,"")</f>
        <v/>
      </c>
      <c r="C2324" s="146" t="str">
        <f t="shared" si="106"/>
        <v/>
      </c>
      <c r="D2324" s="143" t="str">
        <f>IF('##zz500##'!K2336="","",IF('##zz500##'!K2336="yes",D2323,IF('##zz500##'!T2336&lt;&gt;0,D2323*(1+'##zz500##'!T2336),D2323*(1+C2324))))</f>
        <v/>
      </c>
      <c r="G2324" s="66" t="str">
        <f>IF('##zz500##'!K2336="","",IF('##zz500##'!K2336="no",G2323*(1+E2324),IF('##zz500##'!T2336&lt;&gt;0,G2323*(1+'##zz500##'!T2336),G2323*(1+'##zz500##'!P2336))))</f>
        <v/>
      </c>
      <c r="H2324" s="67"/>
      <c r="I2324" s="67"/>
      <c r="AH2324" s="67"/>
      <c r="AI2324" s="67"/>
      <c r="AJ2324" s="67"/>
    </row>
    <row r="2325" spans="1:37" x14ac:dyDescent="0.25">
      <c r="A2325" s="180" t="str">
        <f>IF('##zz500##'!B2337&lt;&gt;"",'##zz500##'!B2337,"")</f>
        <v/>
      </c>
      <c r="C2325" s="146" t="str">
        <f t="shared" si="106"/>
        <v/>
      </c>
      <c r="D2325" s="143" t="str">
        <f>IF('##zz500##'!K2337="","",IF('##zz500##'!K2337="yes",D2324,IF('##zz500##'!T2337&lt;&gt;0,D2324*(1+'##zz500##'!T2337),D2324*(1+C2325))))</f>
        <v/>
      </c>
      <c r="G2325" s="66" t="str">
        <f>IF('##zz500##'!K2337="","",IF('##zz500##'!K2337="no",G2324*(1+E2325),IF('##zz500##'!T2337&lt;&gt;0,G2324*(1+'##zz500##'!T2337),G2324*(1+'##zz500##'!P2337))))</f>
        <v/>
      </c>
    </row>
    <row r="2326" spans="1:37" x14ac:dyDescent="0.25">
      <c r="A2326" s="180" t="str">
        <f>IF('##zz500##'!B2338&lt;&gt;"",'##zz500##'!B2338,"")</f>
        <v/>
      </c>
      <c r="C2326" s="146" t="str">
        <f t="shared" si="106"/>
        <v/>
      </c>
      <c r="D2326" s="143" t="str">
        <f>IF('##zz500##'!K2338="","",IF('##zz500##'!K2338="yes",D2325,IF('##zz500##'!T2338&lt;&gt;0,D2325*(1+'##zz500##'!T2338),D2325*(1+C2326))))</f>
        <v/>
      </c>
      <c r="G2326" s="66" t="str">
        <f>IF('##zz500##'!K2338="","",IF('##zz500##'!K2338="no",G2325*(1+E2326),IF('##zz500##'!T2338&lt;&gt;0,G2325*(1+'##zz500##'!T2338),G2325*(1+'##zz500##'!P2338))))</f>
        <v/>
      </c>
    </row>
    <row r="2327" spans="1:37" x14ac:dyDescent="0.25">
      <c r="A2327" s="180" t="str">
        <f>IF('##zz500##'!B2339&lt;&gt;"",'##zz500##'!B2339,"")</f>
        <v/>
      </c>
      <c r="C2327" s="146" t="str">
        <f t="shared" si="106"/>
        <v/>
      </c>
      <c r="D2327" s="143" t="str">
        <f>IF('##zz500##'!K2339="","",IF('##zz500##'!K2339="yes",D2326,IF('##zz500##'!T2339&lt;&gt;0,D2326*(1+'##zz500##'!T2339),D2326*(1+C2327))))</f>
        <v/>
      </c>
      <c r="G2327" s="66" t="str">
        <f>IF('##zz500##'!K2339="","",IF('##zz500##'!K2339="no",G2326*(1+E2327),IF('##zz500##'!T2339&lt;&gt;0,G2326*(1+'##zz500##'!T2339),G2326*(1+'##zz500##'!P2339))))</f>
        <v/>
      </c>
    </row>
    <row r="2328" spans="1:37" x14ac:dyDescent="0.25">
      <c r="A2328" s="180" t="str">
        <f>IF('##zz500##'!B2340&lt;&gt;"",'##zz500##'!B2340,"")</f>
        <v/>
      </c>
      <c r="C2328" s="146" t="str">
        <f t="shared" si="106"/>
        <v/>
      </c>
      <c r="D2328" s="143" t="str">
        <f>IF('##zz500##'!K2340="","",IF('##zz500##'!K2340="yes",D2327,IF('##zz500##'!T2340&lt;&gt;0,D2327*(1+'##zz500##'!T2340),D2327*(1+C2328))))</f>
        <v/>
      </c>
      <c r="G2328" s="66" t="str">
        <f>IF('##zz500##'!K2340="","",IF('##zz500##'!K2340="no",G2327*(1+E2328),IF('##zz500##'!T2340&lt;&gt;0,G2327*(1+'##zz500##'!T2340),G2327*(1+'##zz500##'!P2340))))</f>
        <v/>
      </c>
    </row>
    <row r="2329" spans="1:37" ht="14.5" x14ac:dyDescent="0.25">
      <c r="A2329" s="180" t="str">
        <f>IF('##zz500##'!B2341&lt;&gt;"",'##zz500##'!B2341,"")</f>
        <v/>
      </c>
      <c r="B2329" s="146"/>
      <c r="C2329" s="146" t="str">
        <f t="shared" si="106"/>
        <v/>
      </c>
      <c r="D2329" s="143" t="str">
        <f>IF('##zz500##'!K2341="","",IF('##zz500##'!K2341="yes",D2328,IF('##zz500##'!T2341&lt;&gt;0,D2328*(1+'##zz500##'!T2341),D2328*(1+C2329))))</f>
        <v/>
      </c>
      <c r="G2329" s="66" t="str">
        <f>IF('##zz500##'!K2341="","",IF('##zz500##'!K2341="no",G2328*(1+E2329),IF('##zz500##'!T2341&lt;&gt;0,G2328*(1+'##zz500##'!T2341),G2328*(1+'##zz500##'!P2341))))</f>
        <v/>
      </c>
      <c r="J2329" s="195"/>
      <c r="K2329" s="195"/>
      <c r="L2329" s="196"/>
      <c r="M2329" s="197"/>
      <c r="N2329" s="198"/>
      <c r="O2329" s="199"/>
    </row>
    <row r="2330" spans="1:37" x14ac:dyDescent="0.25">
      <c r="A2330" s="180" t="str">
        <f>IF('##zz500##'!B2342&lt;&gt;"",'##zz500##'!B2342,"")</f>
        <v/>
      </c>
      <c r="B2330" s="146"/>
      <c r="C2330" s="146" t="str">
        <f t="shared" si="106"/>
        <v/>
      </c>
      <c r="D2330" s="143" t="str">
        <f>IF('##zz500##'!K2342="","",IF('##zz500##'!K2342="yes",D2329,IF('##zz500##'!T2342&lt;&gt;0,D2329*(1+'##zz500##'!T2342),D2329*(1+C2330))))</f>
        <v/>
      </c>
      <c r="G2330" s="66" t="str">
        <f>IF('##zz500##'!K2342="","",IF('##zz500##'!K2342="no",G2329*(1+E2330),IF('##zz500##'!T2342&lt;&gt;0,G2329*(1+'##zz500##'!T2342),G2329*(1+'##zz500##'!P2342))))</f>
        <v/>
      </c>
      <c r="J2330" s="200"/>
      <c r="L2330" s="15"/>
      <c r="M2330" s="65"/>
      <c r="N2330" s="16"/>
      <c r="O2330" s="165"/>
    </row>
    <row r="2331" spans="1:37" x14ac:dyDescent="0.25">
      <c r="A2331" s="180" t="str">
        <f>IF('##zz500##'!B2343&lt;&gt;"",'##zz500##'!B2343,"")</f>
        <v/>
      </c>
      <c r="B2331" s="146"/>
      <c r="C2331" s="146" t="str">
        <f t="shared" si="106"/>
        <v/>
      </c>
      <c r="D2331" s="143" t="str">
        <f>IF('##zz500##'!K2343="","",IF('##zz500##'!K2343="yes",D2330,IF('##zz500##'!T2343&lt;&gt;0,D2330*(1+'##zz500##'!T2343),D2330*(1+C2331))))</f>
        <v/>
      </c>
      <c r="G2331" s="66" t="str">
        <f>IF('##zz500##'!K2343="","",IF('##zz500##'!K2343="no",G2330*(1+E2331),IF('##zz500##'!T2343&lt;&gt;0,G2330*(1+'##zz500##'!T2343),G2330*(1+'##zz500##'!P2343))))</f>
        <v/>
      </c>
      <c r="J2331" s="200"/>
      <c r="L2331" s="15"/>
      <c r="M2331" s="65"/>
      <c r="N2331" s="16"/>
      <c r="O2331" s="165"/>
    </row>
    <row r="2332" spans="1:37" x14ac:dyDescent="0.25">
      <c r="A2332" s="180" t="str">
        <f>IF('##zz500##'!B2344&lt;&gt;"",'##zz500##'!B2344,"")</f>
        <v/>
      </c>
      <c r="B2332" s="146"/>
      <c r="C2332" s="146" t="str">
        <f t="shared" si="106"/>
        <v/>
      </c>
      <c r="D2332" s="143" t="str">
        <f>IF('##zz500##'!K2344="","",IF('##zz500##'!K2344="yes",D2331,IF('##zz500##'!T2344&lt;&gt;0,D2331*(1+'##zz500##'!T2344),D2331*(1+C2332))))</f>
        <v/>
      </c>
      <c r="G2332" s="66" t="str">
        <f>IF('##zz500##'!K2344="","",IF('##zz500##'!K2344="no",G2331*(1+E2332),IF('##zz500##'!T2344&lt;&gt;0,G2331*(1+'##zz500##'!T2344),G2331*(1+'##zz500##'!P2344))))</f>
        <v/>
      </c>
      <c r="J2332" s="200"/>
      <c r="L2332" s="15"/>
      <c r="M2332" s="65"/>
      <c r="N2332" s="16"/>
      <c r="O2332" s="165"/>
    </row>
    <row r="2333" spans="1:37" x14ac:dyDescent="0.25">
      <c r="A2333" s="180" t="str">
        <f>IF('##zz500##'!B2345&lt;&gt;"",'##zz500##'!B2345,"")</f>
        <v/>
      </c>
      <c r="B2333" s="146"/>
      <c r="C2333" s="146" t="str">
        <f t="shared" si="106"/>
        <v/>
      </c>
      <c r="D2333" s="143" t="str">
        <f>IF('##zz500##'!K2345="","",IF('##zz500##'!K2345="yes",D2332,IF('##zz500##'!T2345&lt;&gt;0,D2332*(1+'##zz500##'!T2345),D2332*(1+C2333))))</f>
        <v/>
      </c>
      <c r="G2333" s="66" t="str">
        <f>IF('##zz500##'!K2345="","",IF('##zz500##'!K2345="no",G2332*(1+E2333),IF('##zz500##'!T2345&lt;&gt;0,G2332*(1+'##zz500##'!T2345),G2332*(1+'##zz500##'!P2345))))</f>
        <v/>
      </c>
      <c r="J2333" s="200"/>
      <c r="L2333" s="15"/>
      <c r="M2333" s="65"/>
      <c r="N2333" s="16"/>
      <c r="O2333" s="165"/>
    </row>
    <row r="2334" spans="1:37" x14ac:dyDescent="0.25">
      <c r="A2334" s="180" t="str">
        <f>IF('##zz500##'!B2346&lt;&gt;"",'##zz500##'!B2346,"")</f>
        <v/>
      </c>
      <c r="B2334" s="146"/>
      <c r="C2334" s="146" t="str">
        <f t="shared" si="106"/>
        <v/>
      </c>
      <c r="D2334" s="143" t="str">
        <f>IF('##zz500##'!K2346="","",IF('##zz500##'!K2346="yes",D2333,IF('##zz500##'!T2346&lt;&gt;0,D2333*(1+'##zz500##'!T2346),D2333*(1+C2334))))</f>
        <v/>
      </c>
      <c r="G2334" s="66" t="str">
        <f>IF('##zz500##'!K2346="","",IF('##zz500##'!K2346="no",G2333*(1+E2334),IF('##zz500##'!T2346&lt;&gt;0,G2333*(1+'##zz500##'!T2346),G2333*(1+'##zz500##'!P2346))))</f>
        <v/>
      </c>
      <c r="J2334" s="200"/>
      <c r="L2334" s="15"/>
      <c r="M2334" s="65"/>
      <c r="N2334" s="16"/>
      <c r="O2334" s="165"/>
    </row>
    <row r="2335" spans="1:37" x14ac:dyDescent="0.25">
      <c r="A2335" s="180" t="str">
        <f>IF('##zz500##'!B2347&lt;&gt;"",'##zz500##'!B2347,"")</f>
        <v/>
      </c>
      <c r="B2335" s="146"/>
      <c r="C2335" s="146" t="str">
        <f t="shared" si="106"/>
        <v/>
      </c>
      <c r="D2335" s="143" t="str">
        <f>IF('##zz500##'!K2347="","",IF('##zz500##'!K2347="yes",D2334,IF('##zz500##'!T2347&lt;&gt;0,D2334*(1+'##zz500##'!T2347),D2334*(1+C2335))))</f>
        <v/>
      </c>
      <c r="G2335" s="66" t="str">
        <f>IF('##zz500##'!K2347="","",IF('##zz500##'!K2347="no",G2334*(1+E2335),IF('##zz500##'!T2347&lt;&gt;0,G2334*(1+'##zz500##'!T2347),G2334*(1+'##zz500##'!P2347))))</f>
        <v/>
      </c>
      <c r="J2335" s="200"/>
      <c r="L2335" s="15"/>
      <c r="M2335" s="65"/>
      <c r="N2335" s="16"/>
      <c r="O2335" s="165"/>
    </row>
    <row r="2336" spans="1:37" x14ac:dyDescent="0.25">
      <c r="A2336" s="180" t="str">
        <f>IF('##zz500##'!B2348&lt;&gt;"",'##zz500##'!B2348,"")</f>
        <v/>
      </c>
      <c r="B2336" s="146"/>
      <c r="C2336" s="146" t="str">
        <f t="shared" si="106"/>
        <v/>
      </c>
      <c r="D2336" s="143" t="str">
        <f>IF('##zz500##'!K2348="","",IF('##zz500##'!K2348="yes",D2335,IF('##zz500##'!T2348&lt;&gt;0,D2335*(1+'##zz500##'!T2348),D2335*(1+C2336))))</f>
        <v/>
      </c>
      <c r="G2336" s="66" t="str">
        <f>IF('##zz500##'!K2348="","",IF('##zz500##'!K2348="no",G2335*(1+E2336),IF('##zz500##'!T2348&lt;&gt;0,G2335*(1+'##zz500##'!T2348),G2335*(1+'##zz500##'!P2348))))</f>
        <v/>
      </c>
      <c r="J2336" s="200"/>
      <c r="L2336" s="15"/>
      <c r="M2336" s="65"/>
      <c r="N2336" s="16"/>
      <c r="O2336" s="165"/>
    </row>
    <row r="2337" spans="1:15" x14ac:dyDescent="0.25">
      <c r="A2337" s="180" t="str">
        <f>IF('##zz500##'!B2349&lt;&gt;"",'##zz500##'!B2349,"")</f>
        <v/>
      </c>
      <c r="B2337" s="146"/>
      <c r="C2337" s="146" t="str">
        <f t="shared" si="106"/>
        <v/>
      </c>
      <c r="D2337" s="143" t="str">
        <f>IF('##zz500##'!K2349="","",IF('##zz500##'!K2349="yes",D2336,IF('##zz500##'!T2349&lt;&gt;0,D2336*(1+'##zz500##'!T2349),D2336*(1+C2337))))</f>
        <v/>
      </c>
      <c r="G2337" s="66" t="str">
        <f>IF('##zz500##'!K2349="","",IF('##zz500##'!K2349="no",G2336*(1+E2337),IF('##zz500##'!T2349&lt;&gt;0,G2336*(1+'##zz500##'!T2349),G2336*(1+'##zz500##'!P2349))))</f>
        <v/>
      </c>
      <c r="J2337" s="200"/>
      <c r="L2337" s="15"/>
      <c r="M2337" s="65"/>
      <c r="N2337" s="16"/>
      <c r="O2337" s="165"/>
    </row>
    <row r="2338" spans="1:15" x14ac:dyDescent="0.25">
      <c r="A2338" s="180" t="str">
        <f>IF('##zz500##'!B2350&lt;&gt;"",'##zz500##'!B2350,"")</f>
        <v/>
      </c>
      <c r="B2338" s="146"/>
      <c r="C2338" s="146" t="str">
        <f t="shared" si="106"/>
        <v/>
      </c>
      <c r="D2338" s="143" t="str">
        <f>IF('##zz500##'!K2350="","",IF('##zz500##'!K2350="yes",D2337,IF('##zz500##'!T2350&lt;&gt;0,D2337*(1+'##zz500##'!T2350),D2337*(1+C2338))))</f>
        <v/>
      </c>
      <c r="G2338" s="66" t="str">
        <f>IF('##zz500##'!K2350="","",IF('##zz500##'!K2350="no",G2337*(1+E2338),IF('##zz500##'!T2350&lt;&gt;0,G2337*(1+'##zz500##'!T2350),G2337*(1+'##zz500##'!P2350))))</f>
        <v/>
      </c>
      <c r="J2338" s="200"/>
      <c r="L2338" s="15"/>
      <c r="M2338" s="65"/>
      <c r="N2338" s="16"/>
      <c r="O2338" s="165"/>
    </row>
    <row r="2339" spans="1:15" x14ac:dyDescent="0.25">
      <c r="A2339" s="180" t="str">
        <f>IF('##zz500##'!B2351&lt;&gt;"",'##zz500##'!B2351,"")</f>
        <v/>
      </c>
      <c r="B2339" s="146"/>
      <c r="C2339" s="146" t="str">
        <f t="shared" si="106"/>
        <v/>
      </c>
      <c r="D2339" s="143" t="str">
        <f>IF('##zz500##'!K2351="","",IF('##zz500##'!K2351="yes",D2338,IF('##zz500##'!T2351&lt;&gt;0,D2338*(1+'##zz500##'!T2351),D2338*(1+C2339))))</f>
        <v/>
      </c>
      <c r="G2339" s="66" t="str">
        <f>IF('##zz500##'!K2351="","",IF('##zz500##'!K2351="no",G2338*(1+E2339),IF('##zz500##'!T2351&lt;&gt;0,G2338*(1+'##zz500##'!T2351),G2338*(1+'##zz500##'!P2351))))</f>
        <v/>
      </c>
      <c r="J2339" s="200"/>
      <c r="L2339" s="15"/>
      <c r="M2339" s="65"/>
      <c r="N2339" s="16"/>
      <c r="O2339" s="165"/>
    </row>
    <row r="2340" spans="1:15" x14ac:dyDescent="0.25">
      <c r="A2340" s="180" t="str">
        <f>IF('##zz500##'!B2352&lt;&gt;"",'##zz500##'!B2352,"")</f>
        <v/>
      </c>
      <c r="C2340" s="146" t="str">
        <f t="shared" si="106"/>
        <v/>
      </c>
      <c r="D2340" s="143" t="str">
        <f>IF('##zz500##'!K2352="","",IF('##zz500##'!K2352="yes",D2339,IF('##zz500##'!T2352&lt;&gt;0,D2339*(1+'##zz500##'!T2352),D2339*(1+C2340))))</f>
        <v/>
      </c>
      <c r="G2340" s="66" t="str">
        <f>IF('##zz500##'!K2352="","",IF('##zz500##'!K2352="no",G2339*(1+E2340),IF('##zz500##'!T2352&lt;&gt;0,G2339*(1+'##zz500##'!T2352),G2339*(1+'##zz500##'!P2352))))</f>
        <v/>
      </c>
      <c r="J2340" s="200"/>
      <c r="L2340" s="15"/>
      <c r="M2340" s="65"/>
      <c r="N2340" s="16"/>
      <c r="O2340" s="165"/>
    </row>
    <row r="2341" spans="1:15" x14ac:dyDescent="0.25">
      <c r="A2341" s="180" t="str">
        <f>IF('##zz500##'!B2353&lt;&gt;"",'##zz500##'!B2353,"")</f>
        <v/>
      </c>
      <c r="C2341" s="146" t="str">
        <f t="shared" si="106"/>
        <v/>
      </c>
      <c r="D2341" s="143" t="str">
        <f>IF('##zz500##'!K2353="","",IF('##zz500##'!K2353="yes",D2340,IF('##zz500##'!T2353&lt;&gt;0,D2340*(1+'##zz500##'!T2353),D2340*(1+C2341))))</f>
        <v/>
      </c>
      <c r="G2341" s="66" t="str">
        <f>IF('##zz500##'!K2353="","",IF('##zz500##'!K2353="no",G2340*(1+E2341),IF('##zz500##'!T2353&lt;&gt;0,G2340*(1+'##zz500##'!T2353),G2340*(1+'##zz500##'!P2353))))</f>
        <v/>
      </c>
      <c r="J2341" s="200"/>
      <c r="L2341" s="15"/>
      <c r="M2341" s="65"/>
      <c r="N2341" s="16"/>
      <c r="O2341" s="165"/>
    </row>
    <row r="2342" spans="1:15" x14ac:dyDescent="0.25">
      <c r="A2342" s="180" t="str">
        <f>IF('##zz500##'!B2354&lt;&gt;"",'##zz500##'!B2354,"")</f>
        <v/>
      </c>
      <c r="C2342" s="146" t="str">
        <f t="shared" si="106"/>
        <v/>
      </c>
      <c r="D2342" s="143" t="str">
        <f>IF('##zz500##'!K2354="","",IF('##zz500##'!K2354="yes",D2341,IF('##zz500##'!T2354&lt;&gt;0,D2341*(1+'##zz500##'!T2354),D2341*(1+C2342))))</f>
        <v/>
      </c>
      <c r="G2342" s="66" t="str">
        <f>IF('##zz500##'!K2354="","",IF('##zz500##'!K2354="no",G2341*(1+E2342),IF('##zz500##'!T2354&lt;&gt;0,G2341*(1+'##zz500##'!T2354),G2341*(1+'##zz500##'!P2354))))</f>
        <v/>
      </c>
      <c r="J2342" s="200"/>
      <c r="L2342" s="15"/>
      <c r="M2342" s="65"/>
      <c r="N2342" s="16"/>
      <c r="O2342" s="165"/>
    </row>
    <row r="2343" spans="1:15" x14ac:dyDescent="0.25">
      <c r="A2343" s="180" t="str">
        <f>IF('##zz500##'!B2355&lt;&gt;"",'##zz500##'!B2355,"")</f>
        <v/>
      </c>
      <c r="C2343" s="146" t="str">
        <f t="shared" si="106"/>
        <v/>
      </c>
      <c r="D2343" s="143" t="str">
        <f>IF('##zz500##'!K2355="","",IF('##zz500##'!K2355="yes",D2342,IF('##zz500##'!T2355&lt;&gt;0,D2342*(1+'##zz500##'!T2355),D2342*(1+C2343))))</f>
        <v/>
      </c>
      <c r="G2343" s="66" t="str">
        <f>IF('##zz500##'!K2355="","",IF('##zz500##'!K2355="no",G2342*(1+E2343),IF('##zz500##'!T2355&lt;&gt;0,G2342*(1+'##zz500##'!T2355),G2342*(1+'##zz500##'!P2355))))</f>
        <v/>
      </c>
      <c r="J2343" s="200"/>
      <c r="L2343" s="15"/>
      <c r="M2343" s="65"/>
      <c r="N2343" s="16"/>
      <c r="O2343" s="165"/>
    </row>
    <row r="2344" spans="1:15" x14ac:dyDescent="0.25">
      <c r="A2344" s="180" t="str">
        <f>IF('##zz500##'!B2356&lt;&gt;"",'##zz500##'!B2356,"")</f>
        <v/>
      </c>
      <c r="C2344" s="146" t="str">
        <f t="shared" si="106"/>
        <v/>
      </c>
      <c r="D2344" s="143" t="str">
        <f>IF('##zz500##'!K2356="","",IF('##zz500##'!K2356="yes",D2343,IF('##zz500##'!T2356&lt;&gt;0,D2343*(1+'##zz500##'!T2356),D2343*(1+C2344))))</f>
        <v/>
      </c>
      <c r="G2344" s="66" t="str">
        <f>IF('##zz500##'!K2356="","",IF('##zz500##'!K2356="no",G2343*(1+E2344),IF('##zz500##'!T2356&lt;&gt;0,G2343*(1+'##zz500##'!T2356),G2343*(1+'##zz500##'!P2356))))</f>
        <v/>
      </c>
      <c r="J2344" s="200"/>
      <c r="L2344" s="15"/>
      <c r="M2344" s="65"/>
      <c r="N2344" s="16"/>
      <c r="O2344" s="165"/>
    </row>
    <row r="2345" spans="1:15" x14ac:dyDescent="0.25">
      <c r="A2345" s="180" t="str">
        <f>IF('##zz500##'!B2357&lt;&gt;"",'##zz500##'!B2357,"")</f>
        <v/>
      </c>
      <c r="C2345" s="146" t="str">
        <f t="shared" si="106"/>
        <v/>
      </c>
      <c r="D2345" s="143" t="str">
        <f>IF('##zz500##'!K2357="","",IF('##zz500##'!K2357="yes",D2344,IF('##zz500##'!T2357&lt;&gt;0,D2344*(1+'##zz500##'!T2357),D2344*(1+C2345))))</f>
        <v/>
      </c>
      <c r="G2345" s="66" t="str">
        <f>IF('##zz500##'!K2357="","",IF('##zz500##'!K2357="no",G2344*(1+E2345),IF('##zz500##'!T2357&lt;&gt;0,G2344*(1+'##zz500##'!T2357),G2344*(1+'##zz500##'!P2357))))</f>
        <v/>
      </c>
      <c r="J2345" s="200"/>
      <c r="L2345" s="15"/>
      <c r="M2345" s="65"/>
      <c r="N2345" s="16"/>
      <c r="O2345" s="165"/>
    </row>
    <row r="2346" spans="1:15" x14ac:dyDescent="0.25">
      <c r="A2346" s="180" t="str">
        <f>IF('##zz500##'!B2358&lt;&gt;"",'##zz500##'!B2358,"")</f>
        <v/>
      </c>
      <c r="C2346" s="146" t="str">
        <f t="shared" si="106"/>
        <v/>
      </c>
      <c r="D2346" s="143" t="str">
        <f>IF('##zz500##'!K2358="","",IF('##zz500##'!K2358="yes",D2345,IF('##zz500##'!T2358&lt;&gt;0,D2345*(1+'##zz500##'!T2358),D2345*(1+C2346))))</f>
        <v/>
      </c>
      <c r="G2346" s="66" t="str">
        <f>IF('##zz500##'!K2358="","",IF('##zz500##'!K2358="no",G2345*(1+E2346),IF('##zz500##'!T2358&lt;&gt;0,G2345*(1+'##zz500##'!T2358),G2345*(1+'##zz500##'!P2358))))</f>
        <v/>
      </c>
      <c r="J2346" s="200"/>
      <c r="L2346" s="15"/>
      <c r="M2346" s="65"/>
      <c r="N2346" s="16"/>
      <c r="O2346" s="165"/>
    </row>
    <row r="2347" spans="1:15" x14ac:dyDescent="0.25">
      <c r="A2347" s="180" t="str">
        <f>IF('##zz500##'!B2359&lt;&gt;"",'##zz500##'!B2359,"")</f>
        <v/>
      </c>
      <c r="C2347" s="146" t="str">
        <f t="shared" si="106"/>
        <v/>
      </c>
      <c r="D2347" s="143" t="str">
        <f>IF('##zz500##'!K2359="","",IF('##zz500##'!K2359="yes",D2346,IF('##zz500##'!T2359&lt;&gt;0,D2346*(1+'##zz500##'!T2359),D2346*(1+C2347))))</f>
        <v/>
      </c>
      <c r="G2347" s="66" t="str">
        <f>IF('##zz500##'!K2359="","",IF('##zz500##'!K2359="no",G2346*(1+E2347),IF('##zz500##'!T2359&lt;&gt;0,G2346*(1+'##zz500##'!T2359),G2346*(1+'##zz500##'!P2359))))</f>
        <v/>
      </c>
      <c r="J2347" s="200"/>
      <c r="L2347" s="15"/>
      <c r="M2347" s="65"/>
      <c r="N2347" s="16"/>
      <c r="O2347" s="165"/>
    </row>
    <row r="2348" spans="1:15" x14ac:dyDescent="0.25">
      <c r="A2348" s="180" t="str">
        <f>IF('##zz500##'!B2360&lt;&gt;"",'##zz500##'!B2360,"")</f>
        <v/>
      </c>
      <c r="C2348" s="146" t="str">
        <f t="shared" si="106"/>
        <v/>
      </c>
      <c r="D2348" s="143" t="str">
        <f>IF('##zz500##'!K2360="","",IF('##zz500##'!K2360="yes",D2347,IF('##zz500##'!T2360&lt;&gt;0,D2347*(1+'##zz500##'!T2360),D2347*(1+C2348))))</f>
        <v/>
      </c>
      <c r="G2348" s="66" t="str">
        <f>IF('##zz500##'!K2360="","",IF('##zz500##'!K2360="no",G2347*(1+E2348),IF('##zz500##'!T2360&lt;&gt;0,G2347*(1+'##zz500##'!T2360),G2347*(1+'##zz500##'!P2360))))</f>
        <v/>
      </c>
      <c r="J2348" s="200"/>
      <c r="L2348" s="15"/>
      <c r="M2348" s="65"/>
      <c r="N2348" s="16"/>
      <c r="O2348" s="165"/>
    </row>
    <row r="2349" spans="1:15" x14ac:dyDescent="0.25">
      <c r="A2349" s="180" t="str">
        <f>IF('##zz500##'!B2361&lt;&gt;"",'##zz500##'!B2361,"")</f>
        <v/>
      </c>
      <c r="C2349" s="146" t="str">
        <f t="shared" si="106"/>
        <v/>
      </c>
      <c r="D2349" s="143" t="str">
        <f>IF('##zz500##'!K2361="","",IF('##zz500##'!K2361="yes",D2348,IF('##zz500##'!T2361&lt;&gt;0,D2348*(1+'##zz500##'!T2361),D2348*(1+C2349))))</f>
        <v/>
      </c>
      <c r="G2349" s="66" t="str">
        <f>IF('##zz500##'!K2361="","",IF('##zz500##'!K2361="no",G2348*(1+E2349),IF('##zz500##'!T2361&lt;&gt;0,G2348*(1+'##zz500##'!T2361),G2348*(1+'##zz500##'!P2361))))</f>
        <v/>
      </c>
      <c r="J2349" s="200"/>
    </row>
    <row r="2350" spans="1:15" x14ac:dyDescent="0.25">
      <c r="A2350" s="180" t="str">
        <f>IF('##zz500##'!B2362&lt;&gt;"",'##zz500##'!B2362,"")</f>
        <v/>
      </c>
      <c r="C2350" s="146" t="str">
        <f t="shared" si="106"/>
        <v/>
      </c>
      <c r="D2350" s="143" t="str">
        <f>IF('##zz500##'!K2362="","",IF('##zz500##'!K2362="yes",D2349,IF('##zz500##'!T2362&lt;&gt;0,D2349*(1+'##zz500##'!T2362),D2349*(1+C2350))))</f>
        <v/>
      </c>
      <c r="G2350" s="66" t="str">
        <f>IF('##zz500##'!K2362="","",IF('##zz500##'!K2362="no",G2349*(1+E2350),IF('##zz500##'!T2362&lt;&gt;0,G2349*(1+'##zz500##'!T2362),G2349*(1+'##zz500##'!P2362))))</f>
        <v/>
      </c>
      <c r="J2350" s="200"/>
    </row>
    <row r="2351" spans="1:15" x14ac:dyDescent="0.25">
      <c r="A2351" s="180" t="str">
        <f>IF('##zz500##'!B2363&lt;&gt;"",'##zz500##'!B2363,"")</f>
        <v/>
      </c>
      <c r="C2351" s="146" t="str">
        <f t="shared" si="106"/>
        <v/>
      </c>
      <c r="D2351" s="143" t="str">
        <f>IF('##zz500##'!K2363="","",IF('##zz500##'!K2363="yes",D2350,IF('##zz500##'!T2363&lt;&gt;0,D2350*(1+'##zz500##'!T2363),D2350*(1+C2351))))</f>
        <v/>
      </c>
      <c r="G2351" s="66" t="str">
        <f>IF('##zz500##'!K2363="","",IF('##zz500##'!K2363="no",G2350*(1+E2351),IF('##zz500##'!T2363&lt;&gt;0,G2350*(1+'##zz500##'!T2363),G2350*(1+'##zz500##'!P2363))))</f>
        <v/>
      </c>
      <c r="J2351" s="200"/>
      <c r="M2351" s="194"/>
      <c r="O2351" s="4"/>
    </row>
    <row r="2352" spans="1:15" x14ac:dyDescent="0.25">
      <c r="A2352" s="180" t="str">
        <f>IF('##zz500##'!B2364&lt;&gt;"",'##zz500##'!B2364,"")</f>
        <v/>
      </c>
      <c r="C2352" s="146" t="str">
        <f t="shared" si="106"/>
        <v/>
      </c>
      <c r="D2352" s="143" t="str">
        <f>IF('##zz500##'!K2364="","",IF('##zz500##'!K2364="yes",D2351,IF('##zz500##'!T2364&lt;&gt;0,D2351*(1+'##zz500##'!T2364),D2351*(1+C2352))))</f>
        <v/>
      </c>
      <c r="G2352" s="66" t="str">
        <f>IF('##zz500##'!K2364="","",IF('##zz500##'!K2364="no",G2351*(1+E2352),IF('##zz500##'!T2364&lt;&gt;0,G2351*(1+'##zz500##'!T2364),G2351*(1+'##zz500##'!P2364))))</f>
        <v/>
      </c>
      <c r="J2352" s="200"/>
    </row>
    <row r="2353" spans="1:10" x14ac:dyDescent="0.25">
      <c r="A2353" s="180" t="str">
        <f>IF('##zz500##'!B2365&lt;&gt;"",'##zz500##'!B2365,"")</f>
        <v/>
      </c>
      <c r="C2353" s="146" t="str">
        <f t="shared" si="106"/>
        <v/>
      </c>
      <c r="D2353" s="143" t="str">
        <f>IF('##zz500##'!K2365="","",IF('##zz500##'!K2365="yes",D2352,IF('##zz500##'!T2365&lt;&gt;0,D2352*(1+'##zz500##'!T2365),D2352*(1+C2353))))</f>
        <v/>
      </c>
      <c r="G2353" s="66" t="str">
        <f>IF('##zz500##'!K2365="","",IF('##zz500##'!K2365="no",G2352*(1+E2353),IF('##zz500##'!T2365&lt;&gt;0,G2352*(1+'##zz500##'!T2365),G2352*(1+'##zz500##'!P2365))))</f>
        <v/>
      </c>
      <c r="J2353" s="200"/>
    </row>
    <row r="2354" spans="1:10" x14ac:dyDescent="0.25">
      <c r="A2354" s="180" t="str">
        <f>IF('##zz500##'!B2366&lt;&gt;"",'##zz500##'!B2366,"")</f>
        <v/>
      </c>
      <c r="C2354" s="146" t="str">
        <f t="shared" si="106"/>
        <v/>
      </c>
      <c r="D2354" s="143" t="str">
        <f>IF('##zz500##'!K2366="","",IF('##zz500##'!K2366="yes",D2353,IF('##zz500##'!T2366&lt;&gt;0,D2353*(1+'##zz500##'!T2366),D2353*(1+C2354))))</f>
        <v/>
      </c>
      <c r="G2354" s="66" t="str">
        <f>IF('##zz500##'!K2366="","",IF('##zz500##'!K2366="no",G2353*(1+E2354),IF('##zz500##'!T2366&lt;&gt;0,G2353*(1+'##zz500##'!T2366),G2353*(1+'##zz500##'!P2366))))</f>
        <v/>
      </c>
      <c r="J2354" s="200"/>
    </row>
    <row r="2355" spans="1:10" x14ac:dyDescent="0.25">
      <c r="A2355" s="180" t="str">
        <f>IF('##zz500##'!B2367&lt;&gt;"",'##zz500##'!B2367,"")</f>
        <v/>
      </c>
      <c r="C2355" s="146" t="str">
        <f t="shared" si="106"/>
        <v/>
      </c>
      <c r="D2355" s="143" t="str">
        <f>IF('##zz500##'!K2367="","",IF('##zz500##'!K2367="yes",D2354,IF('##zz500##'!T2367&lt;&gt;0,D2354*(1+'##zz500##'!T2367),D2354*(1+C2355))))</f>
        <v/>
      </c>
      <c r="G2355" s="66" t="str">
        <f>IF('##zz500##'!K2367="","",IF('##zz500##'!K2367="no",G2354*(1+E2355),IF('##zz500##'!T2367&lt;&gt;0,G2354*(1+'##zz500##'!T2367),G2354*(1+'##zz500##'!P2367))))</f>
        <v/>
      </c>
      <c r="J2355" s="200"/>
    </row>
    <row r="2356" spans="1:10" x14ac:dyDescent="0.25">
      <c r="A2356" s="180" t="str">
        <f>IF('##zz500##'!B2368&lt;&gt;"",'##zz500##'!B2368,"")</f>
        <v/>
      </c>
      <c r="C2356" s="146" t="str">
        <f t="shared" si="106"/>
        <v/>
      </c>
      <c r="D2356" s="143" t="str">
        <f>IF('##zz500##'!K2368="","",IF('##zz500##'!K2368="yes",D2355,IF('##zz500##'!T2368&lt;&gt;0,D2355*(1+'##zz500##'!T2368),D2355*(1+C2356))))</f>
        <v/>
      </c>
      <c r="G2356" s="66" t="str">
        <f>IF('##zz500##'!K2368="","",IF('##zz500##'!K2368="no",G2355*(1+E2356),IF('##zz500##'!T2368&lt;&gt;0,G2355*(1+'##zz500##'!T2368),G2355*(1+'##zz500##'!P2368))))</f>
        <v/>
      </c>
      <c r="J2356" s="200"/>
    </row>
    <row r="2357" spans="1:10" x14ac:dyDescent="0.25">
      <c r="A2357" s="180" t="str">
        <f>IF('##zz500##'!B2369&lt;&gt;"",'##zz500##'!B2369,"")</f>
        <v/>
      </c>
      <c r="C2357" s="146" t="str">
        <f t="shared" si="106"/>
        <v/>
      </c>
      <c r="D2357" s="143" t="str">
        <f>IF('##zz500##'!K2369="","",IF('##zz500##'!K2369="yes",D2356,IF('##zz500##'!T2369&lt;&gt;0,D2356*(1+'##zz500##'!T2369),D2356*(1+C2357))))</f>
        <v/>
      </c>
      <c r="G2357" s="66" t="str">
        <f>IF('##zz500##'!K2369="","",IF('##zz500##'!K2369="no",G2356*(1+E2357),IF('##zz500##'!T2369&lt;&gt;0,G2356*(1+'##zz500##'!T2369),G2356*(1+'##zz500##'!P2369))))</f>
        <v/>
      </c>
    </row>
    <row r="2358" spans="1:10" x14ac:dyDescent="0.25">
      <c r="A2358" s="180" t="str">
        <f>IF('##zz500##'!B2370&lt;&gt;"",'##zz500##'!B2370,"")</f>
        <v/>
      </c>
      <c r="C2358" s="146" t="str">
        <f t="shared" si="106"/>
        <v/>
      </c>
      <c r="D2358" s="143" t="str">
        <f>IF('##zz500##'!K2370="","",IF('##zz500##'!K2370="yes",D2357,IF('##zz500##'!T2370&lt;&gt;0,D2357*(1+'##zz500##'!T2370),D2357*(1+C2358))))</f>
        <v/>
      </c>
      <c r="G2358" s="66" t="str">
        <f>IF('##zz500##'!K2370="","",IF('##zz500##'!K2370="no",G2357*(1+E2358),IF('##zz500##'!T2370&lt;&gt;0,G2357*(1+'##zz500##'!T2370),G2357*(1+'##zz500##'!P2370))))</f>
        <v/>
      </c>
    </row>
    <row r="2359" spans="1:10" x14ac:dyDescent="0.25">
      <c r="A2359" s="180" t="str">
        <f>IF('##zz500##'!B2371&lt;&gt;"",'##zz500##'!B2371,"")</f>
        <v/>
      </c>
      <c r="C2359" s="146" t="str">
        <f t="shared" si="106"/>
        <v/>
      </c>
      <c r="D2359" s="143" t="str">
        <f>IF('##zz500##'!K2371="","",IF('##zz500##'!K2371="yes",D2358,IF('##zz500##'!T2371&lt;&gt;0,D2358*(1+'##zz500##'!T2371),D2358*(1+C2359))))</f>
        <v/>
      </c>
      <c r="G2359" s="66" t="str">
        <f>IF('##zz500##'!K2371="","",IF('##zz500##'!K2371="no",G2358*(1+E2359),IF('##zz500##'!T2371&lt;&gt;0,G2358*(1+'##zz500##'!T2371),G2358*(1+'##zz500##'!P2371))))</f>
        <v/>
      </c>
    </row>
    <row r="2360" spans="1:10" x14ac:dyDescent="0.25">
      <c r="A2360" s="180" t="str">
        <f>IF('##zz500##'!B2372&lt;&gt;"",'##zz500##'!B2372,"")</f>
        <v/>
      </c>
      <c r="C2360" s="146" t="str">
        <f t="shared" si="106"/>
        <v/>
      </c>
      <c r="D2360" s="143" t="str">
        <f>IF('##zz500##'!K2372="","",IF('##zz500##'!K2372="yes",D2359,IF('##zz500##'!T2372&lt;&gt;0,D2359*(1+'##zz500##'!T2372),D2359*(1+C2360))))</f>
        <v/>
      </c>
      <c r="G2360" s="66" t="str">
        <f>IF('##zz500##'!K2372="","",IF('##zz500##'!K2372="no",G2359*(1+E2360),IF('##zz500##'!T2372&lt;&gt;0,G2359*(1+'##zz500##'!T2372),G2359*(1+'##zz500##'!P2372))))</f>
        <v/>
      </c>
    </row>
    <row r="2361" spans="1:10" x14ac:dyDescent="0.25">
      <c r="A2361" s="180" t="str">
        <f>IF('##zz500##'!B2373&lt;&gt;"",'##zz500##'!B2373,"")</f>
        <v/>
      </c>
      <c r="C2361" s="146" t="str">
        <f t="shared" si="106"/>
        <v/>
      </c>
      <c r="D2361" s="143" t="str">
        <f>IF('##zz500##'!K2373="","",IF('##zz500##'!K2373="yes",D2360,IF('##zz500##'!T2373&lt;&gt;0,D2360*(1+'##zz500##'!T2373),D2360*(1+C2361))))</f>
        <v/>
      </c>
      <c r="G2361" s="66" t="str">
        <f>IF('##zz500##'!K2373="","",IF('##zz500##'!K2373="no",G2360*(1+E2361),IF('##zz500##'!T2373&lt;&gt;0,G2360*(1+'##zz500##'!T2373),G2360*(1+'##zz500##'!P2373))))</f>
        <v/>
      </c>
    </row>
    <row r="2362" spans="1:10" x14ac:dyDescent="0.25">
      <c r="A2362" s="180" t="str">
        <f>IF('##zz500##'!B2374&lt;&gt;"",'##zz500##'!B2374,"")</f>
        <v/>
      </c>
      <c r="C2362" s="146" t="str">
        <f t="shared" si="106"/>
        <v/>
      </c>
      <c r="D2362" s="143" t="str">
        <f>IF('##zz500##'!K2374="","",IF('##zz500##'!K2374="yes",D2361,IF('##zz500##'!T2374&lt;&gt;0,D2361*(1+'##zz500##'!T2374),D2361*(1+C2362))))</f>
        <v/>
      </c>
      <c r="G2362" s="66" t="str">
        <f>IF('##zz500##'!K2374="","",IF('##zz500##'!K2374="no",G2361*(1+E2362),IF('##zz500##'!T2374&lt;&gt;0,G2361*(1+'##zz500##'!T2374),G2361*(1+'##zz500##'!P2374))))</f>
        <v/>
      </c>
    </row>
    <row r="2363" spans="1:10" x14ac:dyDescent="0.25">
      <c r="A2363" s="180" t="str">
        <f>IF('##zz500##'!B2375&lt;&gt;"",'##zz500##'!B2375,"")</f>
        <v/>
      </c>
      <c r="C2363" s="146" t="str">
        <f t="shared" si="106"/>
        <v/>
      </c>
      <c r="D2363" s="143" t="str">
        <f>IF('##zz500##'!K2375="","",IF('##zz500##'!K2375="yes",D2362,IF('##zz500##'!T2375&lt;&gt;0,D2362*(1+'##zz500##'!T2375),D2362*(1+C2363))))</f>
        <v/>
      </c>
      <c r="G2363" s="66" t="str">
        <f>IF('##zz500##'!K2375="","",IF('##zz500##'!K2375="no",G2362*(1+E2363),IF('##zz500##'!T2375&lt;&gt;0,G2362*(1+'##zz500##'!T2375),G2362*(1+'##zz500##'!P2375))))</f>
        <v/>
      </c>
    </row>
    <row r="2364" spans="1:10" x14ac:dyDescent="0.25">
      <c r="A2364" s="180" t="str">
        <f>IF('##zz500##'!B2376&lt;&gt;"",'##zz500##'!B2376,"")</f>
        <v/>
      </c>
      <c r="C2364" s="146" t="str">
        <f t="shared" si="106"/>
        <v/>
      </c>
      <c r="D2364" s="143" t="str">
        <f>IF('##zz500##'!K2376="","",IF('##zz500##'!K2376="yes",D2363,IF('##zz500##'!T2376&lt;&gt;0,D2363*(1+'##zz500##'!T2376),D2363*(1+C2364))))</f>
        <v/>
      </c>
      <c r="G2364" s="66" t="str">
        <f>IF('##zz500##'!K2376="","",IF('##zz500##'!K2376="no",G2363*(1+E2364),IF('##zz500##'!T2376&lt;&gt;0,G2363*(1+'##zz500##'!T2376),G2363*(1+'##zz500##'!P2376))))</f>
        <v/>
      </c>
    </row>
    <row r="2365" spans="1:10" x14ac:dyDescent="0.25">
      <c r="A2365" s="180" t="str">
        <f>IF('##zz500##'!B2377&lt;&gt;"",'##zz500##'!B2377,"")</f>
        <v/>
      </c>
      <c r="C2365" s="146" t="str">
        <f t="shared" si="106"/>
        <v/>
      </c>
      <c r="D2365" s="143" t="str">
        <f>IF('##zz500##'!K2377="","",IF('##zz500##'!K2377="yes",D2364,IF('##zz500##'!T2377&lt;&gt;0,D2364*(1+'##zz500##'!T2377),D2364*(1+C2365))))</f>
        <v/>
      </c>
      <c r="G2365" s="66" t="str">
        <f>IF('##zz500##'!K2377="","",IF('##zz500##'!K2377="no",G2364*(1+E2365),IF('##zz500##'!T2377&lt;&gt;0,G2364*(1+'##zz500##'!T2377),G2364*(1+'##zz500##'!P2377))))</f>
        <v/>
      </c>
    </row>
    <row r="2366" spans="1:10" x14ac:dyDescent="0.25">
      <c r="A2366" s="180" t="str">
        <f>IF('##zz500##'!B2378&lt;&gt;"",'##zz500##'!B2378,"")</f>
        <v/>
      </c>
      <c r="C2366" s="146" t="str">
        <f t="shared" si="106"/>
        <v/>
      </c>
      <c r="D2366" s="143" t="str">
        <f>IF('##zz500##'!K2378="","",IF('##zz500##'!K2378="yes",D2365,IF('##zz500##'!T2378&lt;&gt;0,D2365*(1+'##zz500##'!T2378),D2365*(1+C2366))))</f>
        <v/>
      </c>
      <c r="G2366" s="66" t="str">
        <f>IF('##zz500##'!K2378="","",IF('##zz500##'!K2378="no",G2365*(1+E2366),IF('##zz500##'!T2378&lt;&gt;0,G2365*(1+'##zz500##'!T2378),G2365*(1+'##zz500##'!P2378))))</f>
        <v/>
      </c>
    </row>
    <row r="2367" spans="1:10" x14ac:dyDescent="0.25">
      <c r="A2367" s="180" t="str">
        <f>IF('##zz500##'!B2379&lt;&gt;"",'##zz500##'!B2379,"")</f>
        <v/>
      </c>
      <c r="C2367" s="146" t="str">
        <f t="shared" si="106"/>
        <v/>
      </c>
      <c r="D2367" s="143" t="str">
        <f>IF('##zz500##'!K2379="","",IF('##zz500##'!K2379="yes",D2366,IF('##zz500##'!T2379&lt;&gt;0,D2366*(1+'##zz500##'!T2379),D2366*(1+C2367))))</f>
        <v/>
      </c>
      <c r="G2367" s="66" t="str">
        <f>IF('##zz500##'!K2379="","",IF('##zz500##'!K2379="no",G2366*(1+E2367),IF('##zz500##'!T2379&lt;&gt;0,G2366*(1+'##zz500##'!T2379),G2366*(1+'##zz500##'!P2379))))</f>
        <v/>
      </c>
    </row>
    <row r="2368" spans="1:10" x14ac:dyDescent="0.25">
      <c r="A2368" s="180" t="str">
        <f>IF('##zz500##'!B2380&lt;&gt;"",'##zz500##'!B2380,"")</f>
        <v/>
      </c>
      <c r="C2368" s="146" t="str">
        <f t="shared" si="106"/>
        <v/>
      </c>
      <c r="D2368" s="143" t="str">
        <f>IF('##zz500##'!K2380="","",IF('##zz500##'!K2380="yes",D2367,IF('##zz500##'!T2380&lt;&gt;0,D2367*(1+'##zz500##'!T2380),D2367*(1+C2368))))</f>
        <v/>
      </c>
      <c r="G2368" s="66" t="str">
        <f>IF('##zz500##'!K2380="","",IF('##zz500##'!K2380="no",G2367*(1+E2368),IF('##zz500##'!T2380&lt;&gt;0,G2367*(1+'##zz500##'!T2380),G2367*(1+'##zz500##'!P2380))))</f>
        <v/>
      </c>
    </row>
    <row r="2369" spans="1:7" x14ac:dyDescent="0.25">
      <c r="A2369" s="180" t="str">
        <f>IF('##zz500##'!B2381&lt;&gt;"",'##zz500##'!B2381,"")</f>
        <v/>
      </c>
      <c r="C2369" s="146" t="str">
        <f t="shared" si="106"/>
        <v/>
      </c>
      <c r="D2369" s="143" t="str">
        <f>IF('##zz500##'!K2381="","",IF('##zz500##'!K2381="yes",D2368,IF('##zz500##'!T2381&lt;&gt;0,D2368*(1+'##zz500##'!T2381),D2368*(1+C2369))))</f>
        <v/>
      </c>
      <c r="G2369" s="66" t="str">
        <f>IF('##zz500##'!K2381="","",IF('##zz500##'!K2381="no",G2368*(1+E2369),IF('##zz500##'!T2381&lt;&gt;0,G2368*(1+'##zz500##'!T2381),G2368*(1+'##zz500##'!P2381))))</f>
        <v/>
      </c>
    </row>
    <row r="2370" spans="1:7" x14ac:dyDescent="0.25">
      <c r="A2370" s="180" t="str">
        <f>IF('##zz500##'!B2382&lt;&gt;"",'##zz500##'!B2382,"")</f>
        <v/>
      </c>
      <c r="C2370" s="146" t="str">
        <f t="shared" si="106"/>
        <v/>
      </c>
      <c r="D2370" s="143" t="str">
        <f>IF('##zz500##'!K2382="","",IF('##zz500##'!K2382="yes",D2369,IF('##zz500##'!T2382&lt;&gt;0,D2369*(1+'##zz500##'!T2382),D2369*(1+C2370))))</f>
        <v/>
      </c>
      <c r="G2370" s="66" t="str">
        <f>IF('##zz500##'!K2382="","",IF('##zz500##'!K2382="no",G2369*(1+E2370),IF('##zz500##'!T2382&lt;&gt;0,G2369*(1+'##zz500##'!T2382),G2369*(1+'##zz500##'!P2382))))</f>
        <v/>
      </c>
    </row>
    <row r="2371" spans="1:7" x14ac:dyDescent="0.25">
      <c r="A2371" s="180" t="str">
        <f>IF('##zz500##'!B2383&lt;&gt;"",'##zz500##'!B2383,"")</f>
        <v/>
      </c>
      <c r="C2371" s="146" t="str">
        <f t="shared" si="106"/>
        <v/>
      </c>
      <c r="D2371" s="143" t="str">
        <f>IF('##zz500##'!K2383="","",IF('##zz500##'!K2383="yes",D2370,IF('##zz500##'!T2383&lt;&gt;0,D2370*(1+'##zz500##'!T2383),D2370*(1+C2371))))</f>
        <v/>
      </c>
      <c r="G2371" s="66" t="str">
        <f>IF('##zz500##'!K2383="","",IF('##zz500##'!K2383="no",G2370*(1+E2371),IF('##zz500##'!T2383&lt;&gt;0,G2370*(1+'##zz500##'!T2383),G2370*(1+'##zz500##'!P2383))))</f>
        <v/>
      </c>
    </row>
    <row r="2372" spans="1:7" x14ac:dyDescent="0.25">
      <c r="A2372" s="180" t="str">
        <f>IF('##zz500##'!B2384&lt;&gt;"",'##zz500##'!B2384,"")</f>
        <v/>
      </c>
      <c r="C2372" s="146" t="str">
        <f t="shared" ref="C2372:C2435" si="107">IF(AND(B2371&gt;0,B2372&gt;0),B2372/B2371-1,"")</f>
        <v/>
      </c>
      <c r="D2372" s="143" t="str">
        <f>IF('##zz500##'!K2384="","",IF('##zz500##'!K2384="yes",D2371,IF('##zz500##'!T2384&lt;&gt;0,D2371*(1+'##zz500##'!T2384),D2371*(1+C2372))))</f>
        <v/>
      </c>
      <c r="G2372" s="66" t="str">
        <f>IF('##zz500##'!K2384="","",IF('##zz500##'!K2384="no",G2371*(1+E2372),IF('##zz500##'!T2384&lt;&gt;0,G2371*(1+'##zz500##'!T2384),G2371*(1+'##zz500##'!P2384))))</f>
        <v/>
      </c>
    </row>
    <row r="2373" spans="1:7" x14ac:dyDescent="0.25">
      <c r="A2373" s="180" t="str">
        <f>IF('##zz500##'!B2385&lt;&gt;"",'##zz500##'!B2385,"")</f>
        <v/>
      </c>
      <c r="C2373" s="146" t="str">
        <f t="shared" si="107"/>
        <v/>
      </c>
      <c r="D2373" s="143" t="str">
        <f>IF('##zz500##'!K2385="","",IF('##zz500##'!K2385="yes",D2372,IF('##zz500##'!T2385&lt;&gt;0,D2372*(1+'##zz500##'!T2385),D2372*(1+C2373))))</f>
        <v/>
      </c>
      <c r="G2373" s="66" t="str">
        <f>IF('##zz500##'!K2385="","",IF('##zz500##'!K2385="no",G2372*(1+E2373),IF('##zz500##'!T2385&lt;&gt;0,G2372*(1+'##zz500##'!T2385),G2372*(1+'##zz500##'!P2385))))</f>
        <v/>
      </c>
    </row>
    <row r="2374" spans="1:7" x14ac:dyDescent="0.25">
      <c r="A2374" s="180" t="str">
        <f>IF('##zz500##'!B2386&lt;&gt;"",'##zz500##'!B2386,"")</f>
        <v/>
      </c>
      <c r="C2374" s="146" t="str">
        <f t="shared" si="107"/>
        <v/>
      </c>
      <c r="D2374" s="143" t="str">
        <f>IF('##zz500##'!K2386="","",IF('##zz500##'!K2386="yes",D2373,IF('##zz500##'!T2386&lt;&gt;0,D2373*(1+'##zz500##'!T2386),D2373*(1+C2374))))</f>
        <v/>
      </c>
      <c r="G2374" s="66" t="str">
        <f>IF('##zz500##'!K2386="","",IF('##zz500##'!K2386="no",G2373*(1+E2374),IF('##zz500##'!T2386&lt;&gt;0,G2373*(1+'##zz500##'!T2386),G2373*(1+'##zz500##'!P2386))))</f>
        <v/>
      </c>
    </row>
    <row r="2375" spans="1:7" x14ac:dyDescent="0.25">
      <c r="A2375" s="180" t="str">
        <f>IF('##zz500##'!B2387&lt;&gt;"",'##zz500##'!B2387,"")</f>
        <v/>
      </c>
      <c r="C2375" s="146" t="str">
        <f t="shared" si="107"/>
        <v/>
      </c>
      <c r="D2375" s="143" t="str">
        <f>IF('##zz500##'!K2387="","",IF('##zz500##'!K2387="yes",D2374,IF('##zz500##'!T2387&lt;&gt;0,D2374*(1+'##zz500##'!T2387),D2374*(1+C2375))))</f>
        <v/>
      </c>
      <c r="G2375" s="66" t="str">
        <f>IF('##zz500##'!K2387="","",IF('##zz500##'!K2387="no",G2374*(1+E2375),IF('##zz500##'!T2387&lt;&gt;0,G2374*(1+'##zz500##'!T2387),G2374*(1+'##zz500##'!P2387))))</f>
        <v/>
      </c>
    </row>
    <row r="2376" spans="1:7" x14ac:dyDescent="0.25">
      <c r="A2376" s="180" t="str">
        <f>IF('##zz500##'!B2388&lt;&gt;"",'##zz500##'!B2388,"")</f>
        <v/>
      </c>
      <c r="C2376" s="146" t="str">
        <f t="shared" si="107"/>
        <v/>
      </c>
      <c r="D2376" s="143" t="str">
        <f>IF('##zz500##'!K2388="","",IF('##zz500##'!K2388="yes",D2375,IF('##zz500##'!T2388&lt;&gt;0,D2375*(1+'##zz500##'!T2388),D2375*(1+C2376))))</f>
        <v/>
      </c>
      <c r="G2376" s="66" t="str">
        <f>IF('##zz500##'!K2388="","",IF('##zz500##'!K2388="no",G2375*(1+E2376),IF('##zz500##'!T2388&lt;&gt;0,G2375*(1+'##zz500##'!T2388),G2375*(1+'##zz500##'!P2388))))</f>
        <v/>
      </c>
    </row>
    <row r="2377" spans="1:7" x14ac:dyDescent="0.25">
      <c r="A2377" s="180" t="str">
        <f>IF('##zz500##'!B2389&lt;&gt;"",'##zz500##'!B2389,"")</f>
        <v/>
      </c>
      <c r="C2377" s="146" t="str">
        <f t="shared" si="107"/>
        <v/>
      </c>
      <c r="D2377" s="143" t="str">
        <f>IF('##zz500##'!K2389="","",IF('##zz500##'!K2389="yes",D2376,IF('##zz500##'!T2389&lt;&gt;0,D2376*(1+'##zz500##'!T2389),D2376*(1+C2377))))</f>
        <v/>
      </c>
      <c r="G2377" s="66" t="str">
        <f>IF('##zz500##'!K2389="","",IF('##zz500##'!K2389="no",G2376*(1+E2377),IF('##zz500##'!T2389&lt;&gt;0,G2376*(1+'##zz500##'!T2389),G2376*(1+'##zz500##'!P2389))))</f>
        <v/>
      </c>
    </row>
    <row r="2378" spans="1:7" x14ac:dyDescent="0.25">
      <c r="A2378" s="180" t="str">
        <f>IF('##zz500##'!B2390&lt;&gt;"",'##zz500##'!B2390,"")</f>
        <v/>
      </c>
      <c r="C2378" s="146" t="str">
        <f t="shared" si="107"/>
        <v/>
      </c>
      <c r="D2378" s="143" t="str">
        <f>IF('##zz500##'!K2390="","",IF('##zz500##'!K2390="yes",D2377,IF('##zz500##'!T2390&lt;&gt;0,D2377*(1+'##zz500##'!T2390),D2377*(1+C2378))))</f>
        <v/>
      </c>
      <c r="G2378" s="66" t="str">
        <f>IF('##zz500##'!K2390="","",IF('##zz500##'!K2390="no",G2377*(1+E2378),IF('##zz500##'!T2390&lt;&gt;0,G2377*(1+'##zz500##'!T2390),G2377*(1+'##zz500##'!P2390))))</f>
        <v/>
      </c>
    </row>
    <row r="2379" spans="1:7" x14ac:dyDescent="0.25">
      <c r="A2379" s="180" t="str">
        <f>IF('##zz500##'!B2391&lt;&gt;"",'##zz500##'!B2391,"")</f>
        <v/>
      </c>
      <c r="C2379" s="146" t="str">
        <f t="shared" si="107"/>
        <v/>
      </c>
      <c r="D2379" s="143" t="str">
        <f>IF('##zz500##'!K2391="","",IF('##zz500##'!K2391="yes",D2378,IF('##zz500##'!T2391&lt;&gt;0,D2378*(1+'##zz500##'!T2391),D2378*(1+C2379))))</f>
        <v/>
      </c>
      <c r="G2379" s="66" t="str">
        <f>IF('##zz500##'!K2391="","",IF('##zz500##'!K2391="no",G2378*(1+E2379),IF('##zz500##'!T2391&lt;&gt;0,G2378*(1+'##zz500##'!T2391),G2378*(1+'##zz500##'!P2391))))</f>
        <v/>
      </c>
    </row>
    <row r="2380" spans="1:7" x14ac:dyDescent="0.25">
      <c r="A2380" s="180" t="str">
        <f>IF('##zz500##'!B2392&lt;&gt;"",'##zz500##'!B2392,"")</f>
        <v/>
      </c>
      <c r="C2380" s="146" t="str">
        <f t="shared" si="107"/>
        <v/>
      </c>
      <c r="D2380" s="143" t="str">
        <f>IF('##zz500##'!K2392="","",IF('##zz500##'!K2392="yes",D2379,IF('##zz500##'!T2392&lt;&gt;0,D2379*(1+'##zz500##'!T2392),D2379*(1+C2380))))</f>
        <v/>
      </c>
      <c r="G2380" s="66" t="str">
        <f>IF('##zz500##'!K2392="","",IF('##zz500##'!K2392="no",G2379*(1+E2380),IF('##zz500##'!T2392&lt;&gt;0,G2379*(1+'##zz500##'!T2392),G2379*(1+'##zz500##'!P2392))))</f>
        <v/>
      </c>
    </row>
    <row r="2381" spans="1:7" x14ac:dyDescent="0.25">
      <c r="A2381" s="180" t="str">
        <f>IF('##zz500##'!B2393&lt;&gt;"",'##zz500##'!B2393,"")</f>
        <v/>
      </c>
      <c r="C2381" s="146" t="str">
        <f t="shared" si="107"/>
        <v/>
      </c>
      <c r="D2381" s="143" t="str">
        <f>IF('##zz500##'!K2393="","",IF('##zz500##'!K2393="yes",D2380,IF('##zz500##'!T2393&lt;&gt;0,D2380*(1+'##zz500##'!T2393),D2380*(1+C2381))))</f>
        <v/>
      </c>
      <c r="G2381" s="66" t="str">
        <f>IF('##zz500##'!K2393="","",IF('##zz500##'!K2393="no",G2380*(1+E2381),IF('##zz500##'!T2393&lt;&gt;0,G2380*(1+'##zz500##'!T2393),G2380*(1+'##zz500##'!P2393))))</f>
        <v/>
      </c>
    </row>
    <row r="2382" spans="1:7" x14ac:dyDescent="0.25">
      <c r="A2382" s="180" t="str">
        <f>IF('##zz500##'!B2394&lt;&gt;"",'##zz500##'!B2394,"")</f>
        <v/>
      </c>
      <c r="C2382" s="146" t="str">
        <f t="shared" si="107"/>
        <v/>
      </c>
      <c r="D2382" s="143" t="str">
        <f>IF('##zz500##'!K2394="","",IF('##zz500##'!K2394="yes",D2381,IF('##zz500##'!T2394&lt;&gt;0,D2381*(1+'##zz500##'!T2394),D2381*(1+C2382))))</f>
        <v/>
      </c>
      <c r="G2382" s="66" t="str">
        <f>IF('##zz500##'!K2394="","",IF('##zz500##'!K2394="no",G2381*(1+E2382),IF('##zz500##'!T2394&lt;&gt;0,G2381*(1+'##zz500##'!T2394),G2381*(1+'##zz500##'!P2394))))</f>
        <v/>
      </c>
    </row>
    <row r="2383" spans="1:7" x14ac:dyDescent="0.25">
      <c r="A2383" s="180" t="str">
        <f>IF('##zz500##'!B2395&lt;&gt;"",'##zz500##'!B2395,"")</f>
        <v/>
      </c>
      <c r="C2383" s="146" t="str">
        <f t="shared" si="107"/>
        <v/>
      </c>
      <c r="D2383" s="143" t="str">
        <f>IF('##zz500##'!K2395="","",IF('##zz500##'!K2395="yes",D2382,IF('##zz500##'!T2395&lt;&gt;0,D2382*(1+'##zz500##'!T2395),D2382*(1+C2383))))</f>
        <v/>
      </c>
      <c r="G2383" s="66" t="str">
        <f>IF('##zz500##'!K2395="","",IF('##zz500##'!K2395="no",G2382*(1+E2383),IF('##zz500##'!T2395&lt;&gt;0,G2382*(1+'##zz500##'!T2395),G2382*(1+'##zz500##'!P2395))))</f>
        <v/>
      </c>
    </row>
    <row r="2384" spans="1:7" x14ac:dyDescent="0.25">
      <c r="A2384" s="180" t="str">
        <f>IF('##zz500##'!B2396&lt;&gt;"",'##zz500##'!B2396,"")</f>
        <v/>
      </c>
      <c r="C2384" s="146" t="str">
        <f t="shared" si="107"/>
        <v/>
      </c>
      <c r="D2384" s="143" t="str">
        <f>IF('##zz500##'!K2396="","",IF('##zz500##'!K2396="yes",D2383,IF('##zz500##'!T2396&lt;&gt;0,D2383*(1+'##zz500##'!T2396),D2383*(1+C2384))))</f>
        <v/>
      </c>
      <c r="G2384" s="66" t="str">
        <f>IF('##zz500##'!K2396="","",IF('##zz500##'!K2396="no",G2383*(1+E2384),IF('##zz500##'!T2396&lt;&gt;0,G2383*(1+'##zz500##'!T2396),G2383*(1+'##zz500##'!P2396))))</f>
        <v/>
      </c>
    </row>
    <row r="2385" spans="1:7" x14ac:dyDescent="0.25">
      <c r="A2385" s="180" t="str">
        <f>IF('##zz500##'!B2397&lt;&gt;"",'##zz500##'!B2397,"")</f>
        <v/>
      </c>
      <c r="C2385" s="146" t="str">
        <f t="shared" si="107"/>
        <v/>
      </c>
      <c r="D2385" s="143" t="str">
        <f>IF('##zz500##'!K2397="","",IF('##zz500##'!K2397="yes",D2384,IF('##zz500##'!T2397&lt;&gt;0,D2384*(1+'##zz500##'!T2397),D2384*(1+C2385))))</f>
        <v/>
      </c>
      <c r="G2385" s="66" t="str">
        <f>IF('##zz500##'!K2397="","",IF('##zz500##'!K2397="no",G2384*(1+E2385),IF('##zz500##'!T2397&lt;&gt;0,G2384*(1+'##zz500##'!T2397),G2384*(1+'##zz500##'!P2397))))</f>
        <v/>
      </c>
    </row>
    <row r="2386" spans="1:7" x14ac:dyDescent="0.25">
      <c r="A2386" s="180" t="str">
        <f>IF('##zz500##'!B2398&lt;&gt;"",'##zz500##'!B2398,"")</f>
        <v/>
      </c>
      <c r="C2386" s="146" t="str">
        <f t="shared" si="107"/>
        <v/>
      </c>
      <c r="D2386" s="143" t="str">
        <f>IF('##zz500##'!K2398="","",IF('##zz500##'!K2398="yes",D2385,IF('##zz500##'!T2398&lt;&gt;0,D2385*(1+'##zz500##'!T2398),D2385*(1+C2386))))</f>
        <v/>
      </c>
      <c r="G2386" s="66" t="str">
        <f>IF('##zz500##'!K2398="","",IF('##zz500##'!K2398="no",G2385*(1+E2386),IF('##zz500##'!T2398&lt;&gt;0,G2385*(1+'##zz500##'!T2398),G2385*(1+'##zz500##'!P2398))))</f>
        <v/>
      </c>
    </row>
    <row r="2387" spans="1:7" x14ac:dyDescent="0.25">
      <c r="A2387" s="180" t="str">
        <f>IF('##zz500##'!B2399&lt;&gt;"",'##zz500##'!B2399,"")</f>
        <v/>
      </c>
      <c r="C2387" s="146" t="str">
        <f t="shared" si="107"/>
        <v/>
      </c>
      <c r="D2387" s="143" t="str">
        <f>IF('##zz500##'!K2399="","",IF('##zz500##'!K2399="yes",D2386,IF('##zz500##'!T2399&lt;&gt;0,D2386*(1+'##zz500##'!T2399),D2386*(1+C2387))))</f>
        <v/>
      </c>
      <c r="G2387" s="66" t="str">
        <f>IF('##zz500##'!K2399="","",IF('##zz500##'!K2399="no",G2386*(1+E2387),IF('##zz500##'!T2399&lt;&gt;0,G2386*(1+'##zz500##'!T2399),G2386*(1+'##zz500##'!P2399))))</f>
        <v/>
      </c>
    </row>
    <row r="2388" spans="1:7" x14ac:dyDescent="0.25">
      <c r="A2388" s="180" t="str">
        <f>IF('##zz500##'!B2400&lt;&gt;"",'##zz500##'!B2400,"")</f>
        <v/>
      </c>
      <c r="C2388" s="146" t="str">
        <f t="shared" si="107"/>
        <v/>
      </c>
      <c r="D2388" s="143" t="str">
        <f>IF('##zz500##'!K2400="","",IF('##zz500##'!K2400="yes",D2387,IF('##zz500##'!T2400&lt;&gt;0,D2387*(1+'##zz500##'!T2400),D2387*(1+C2388))))</f>
        <v/>
      </c>
      <c r="G2388" s="66" t="str">
        <f>IF('##zz500##'!K2400="","",IF('##zz500##'!K2400="no",G2387*(1+E2388),IF('##zz500##'!T2400&lt;&gt;0,G2387*(1+'##zz500##'!T2400),G2387*(1+'##zz500##'!P2400))))</f>
        <v/>
      </c>
    </row>
    <row r="2389" spans="1:7" x14ac:dyDescent="0.25">
      <c r="A2389" s="180" t="str">
        <f>IF('##zz500##'!B2401&lt;&gt;"",'##zz500##'!B2401,"")</f>
        <v/>
      </c>
      <c r="C2389" s="146" t="str">
        <f t="shared" si="107"/>
        <v/>
      </c>
      <c r="D2389" s="143" t="str">
        <f>IF('##zz500##'!K2401="","",IF('##zz500##'!K2401="yes",D2388,IF('##zz500##'!T2401&lt;&gt;0,D2388*(1+'##zz500##'!T2401),D2388*(1+C2389))))</f>
        <v/>
      </c>
      <c r="G2389" s="66" t="str">
        <f>IF('##zz500##'!K2401="","",IF('##zz500##'!K2401="no",G2388*(1+E2389),IF('##zz500##'!T2401&lt;&gt;0,G2388*(1+'##zz500##'!T2401),G2388*(1+'##zz500##'!P2401))))</f>
        <v/>
      </c>
    </row>
    <row r="2390" spans="1:7" x14ac:dyDescent="0.25">
      <c r="A2390" s="180" t="str">
        <f>IF('##zz500##'!B2402&lt;&gt;"",'##zz500##'!B2402,"")</f>
        <v/>
      </c>
      <c r="C2390" s="146" t="str">
        <f t="shared" si="107"/>
        <v/>
      </c>
      <c r="D2390" s="143" t="str">
        <f>IF('##zz500##'!K2402="","",IF('##zz500##'!K2402="yes",D2389,IF('##zz500##'!T2402&lt;&gt;0,D2389*(1+'##zz500##'!T2402),D2389*(1+C2390))))</f>
        <v/>
      </c>
      <c r="G2390" s="66" t="str">
        <f>IF('##zz500##'!K2402="","",IF('##zz500##'!K2402="no",G2389*(1+E2390),IF('##zz500##'!T2402&lt;&gt;0,G2389*(1+'##zz500##'!T2402),G2389*(1+'##zz500##'!P2402))))</f>
        <v/>
      </c>
    </row>
    <row r="2391" spans="1:7" x14ac:dyDescent="0.25">
      <c r="A2391" s="180" t="str">
        <f>IF('##zz500##'!B2403&lt;&gt;"",'##zz500##'!B2403,"")</f>
        <v/>
      </c>
      <c r="C2391" s="146" t="str">
        <f t="shared" si="107"/>
        <v/>
      </c>
      <c r="D2391" s="143" t="str">
        <f>IF('##zz500##'!K2403="","",IF('##zz500##'!K2403="yes",D2390,IF('##zz500##'!T2403&lt;&gt;0,D2390*(1+'##zz500##'!T2403),D2390*(1+C2391))))</f>
        <v/>
      </c>
      <c r="G2391" s="66" t="str">
        <f>IF('##zz500##'!K2403="","",IF('##zz500##'!K2403="no",G2390*(1+E2391),IF('##zz500##'!T2403&lt;&gt;0,G2390*(1+'##zz500##'!T2403),G2390*(1+'##zz500##'!P2403))))</f>
        <v/>
      </c>
    </row>
    <row r="2392" spans="1:7" x14ac:dyDescent="0.25">
      <c r="A2392" s="180" t="str">
        <f>IF('##zz500##'!B2404&lt;&gt;"",'##zz500##'!B2404,"")</f>
        <v/>
      </c>
      <c r="C2392" s="146" t="str">
        <f t="shared" si="107"/>
        <v/>
      </c>
      <c r="D2392" s="143" t="str">
        <f>IF('##zz500##'!K2404="","",IF('##zz500##'!K2404="yes",D2391,IF('##zz500##'!T2404&lt;&gt;0,D2391*(1+'##zz500##'!T2404),D2391*(1+C2392))))</f>
        <v/>
      </c>
      <c r="G2392" s="66" t="str">
        <f>IF('##zz500##'!K2404="","",IF('##zz500##'!K2404="no",G2391*(1+E2392),IF('##zz500##'!T2404&lt;&gt;0,G2391*(1+'##zz500##'!T2404),G2391*(1+'##zz500##'!P2404))))</f>
        <v/>
      </c>
    </row>
    <row r="2393" spans="1:7" x14ac:dyDescent="0.25">
      <c r="A2393" s="180" t="str">
        <f>IF('##zz500##'!B2405&lt;&gt;"",'##zz500##'!B2405,"")</f>
        <v/>
      </c>
      <c r="C2393" s="146" t="str">
        <f t="shared" si="107"/>
        <v/>
      </c>
      <c r="D2393" s="143" t="str">
        <f>IF('##zz500##'!K2405="","",IF('##zz500##'!K2405="yes",D2392,IF('##zz500##'!T2405&lt;&gt;0,D2392*(1+'##zz500##'!T2405),D2392*(1+C2393))))</f>
        <v/>
      </c>
      <c r="G2393" s="66" t="str">
        <f>IF('##zz500##'!K2405="","",IF('##zz500##'!K2405="no",G2392*(1+E2393),IF('##zz500##'!T2405&lt;&gt;0,G2392*(1+'##zz500##'!T2405),G2392*(1+'##zz500##'!P2405))))</f>
        <v/>
      </c>
    </row>
    <row r="2394" spans="1:7" x14ac:dyDescent="0.25">
      <c r="A2394" s="180" t="str">
        <f>IF('##zz500##'!B2406&lt;&gt;"",'##zz500##'!B2406,"")</f>
        <v/>
      </c>
      <c r="C2394" s="146" t="str">
        <f t="shared" si="107"/>
        <v/>
      </c>
      <c r="D2394" s="143" t="str">
        <f>IF('##zz500##'!K2406="","",IF('##zz500##'!K2406="yes",D2393,IF('##zz500##'!T2406&lt;&gt;0,D2393*(1+'##zz500##'!T2406),D2393*(1+C2394))))</f>
        <v/>
      </c>
      <c r="G2394" s="66" t="str">
        <f>IF('##zz500##'!K2406="","",IF('##zz500##'!K2406="no",G2393*(1+E2394),IF('##zz500##'!T2406&lt;&gt;0,G2393*(1+'##zz500##'!T2406),G2393*(1+'##zz500##'!P2406))))</f>
        <v/>
      </c>
    </row>
    <row r="2395" spans="1:7" x14ac:dyDescent="0.25">
      <c r="A2395" s="180" t="str">
        <f>IF('##zz500##'!B2407&lt;&gt;"",'##zz500##'!B2407,"")</f>
        <v/>
      </c>
      <c r="C2395" s="146" t="str">
        <f t="shared" si="107"/>
        <v/>
      </c>
      <c r="D2395" s="143" t="str">
        <f>IF('##zz500##'!K2407="","",IF('##zz500##'!K2407="yes",D2394,IF('##zz500##'!T2407&lt;&gt;0,D2394*(1+'##zz500##'!T2407),D2394*(1+C2395))))</f>
        <v/>
      </c>
      <c r="G2395" s="66" t="str">
        <f>IF('##zz500##'!K2407="","",IF('##zz500##'!K2407="no",G2394*(1+E2395),IF('##zz500##'!T2407&lt;&gt;0,G2394*(1+'##zz500##'!T2407),G2394*(1+'##zz500##'!P2407))))</f>
        <v/>
      </c>
    </row>
    <row r="2396" spans="1:7" x14ac:dyDescent="0.25">
      <c r="A2396" s="180" t="str">
        <f>IF('##zz500##'!B2408&lt;&gt;"",'##zz500##'!B2408,"")</f>
        <v/>
      </c>
      <c r="C2396" s="146" t="str">
        <f t="shared" si="107"/>
        <v/>
      </c>
      <c r="D2396" s="143" t="str">
        <f>IF('##zz500##'!K2408="","",IF('##zz500##'!K2408="yes",D2395,IF('##zz500##'!T2408&lt;&gt;0,D2395*(1+'##zz500##'!T2408),D2395*(1+C2396))))</f>
        <v/>
      </c>
      <c r="G2396" s="66" t="str">
        <f>IF('##zz500##'!K2408="","",IF('##zz500##'!K2408="no",G2395*(1+E2396),IF('##zz500##'!T2408&lt;&gt;0,G2395*(1+'##zz500##'!T2408),G2395*(1+'##zz500##'!P2408))))</f>
        <v/>
      </c>
    </row>
    <row r="2397" spans="1:7" x14ac:dyDescent="0.25">
      <c r="A2397" s="180" t="str">
        <f>IF('##zz500##'!B2409&lt;&gt;"",'##zz500##'!B2409,"")</f>
        <v/>
      </c>
      <c r="C2397" s="146" t="str">
        <f t="shared" si="107"/>
        <v/>
      </c>
      <c r="D2397" s="143" t="str">
        <f>IF('##zz500##'!K2409="","",IF('##zz500##'!K2409="yes",D2396,IF('##zz500##'!T2409&lt;&gt;0,D2396*(1+'##zz500##'!T2409),D2396*(1+C2397))))</f>
        <v/>
      </c>
      <c r="G2397" s="66" t="str">
        <f>IF('##zz500##'!K2409="","",IF('##zz500##'!K2409="no",G2396*(1+E2397),IF('##zz500##'!T2409&lt;&gt;0,G2396*(1+'##zz500##'!T2409),G2396*(1+'##zz500##'!P2409))))</f>
        <v/>
      </c>
    </row>
    <row r="2398" spans="1:7" x14ac:dyDescent="0.25">
      <c r="A2398" s="180" t="str">
        <f>IF('##zz500##'!B2410&lt;&gt;"",'##zz500##'!B2410,"")</f>
        <v/>
      </c>
      <c r="C2398" s="146" t="str">
        <f t="shared" si="107"/>
        <v/>
      </c>
      <c r="D2398" s="143" t="str">
        <f>IF('##zz500##'!K2410="","",IF('##zz500##'!K2410="yes",D2397,IF('##zz500##'!T2410&lt;&gt;0,D2397*(1+'##zz500##'!T2410),D2397*(1+C2398))))</f>
        <v/>
      </c>
      <c r="G2398" s="66" t="str">
        <f>IF('##zz500##'!K2410="","",IF('##zz500##'!K2410="no",G2397*(1+E2398),IF('##zz500##'!T2410&lt;&gt;0,G2397*(1+'##zz500##'!T2410),G2397*(1+'##zz500##'!P2410))))</f>
        <v/>
      </c>
    </row>
    <row r="2399" spans="1:7" x14ac:dyDescent="0.25">
      <c r="A2399" s="180" t="str">
        <f>IF('##zz500##'!B2411&lt;&gt;"",'##zz500##'!B2411,"")</f>
        <v/>
      </c>
      <c r="C2399" s="146" t="str">
        <f t="shared" si="107"/>
        <v/>
      </c>
      <c r="D2399" s="143" t="str">
        <f>IF('##zz500##'!K2411="","",IF('##zz500##'!K2411="yes",D2398,IF('##zz500##'!T2411&lt;&gt;0,D2398*(1+'##zz500##'!T2411),D2398*(1+C2399))))</f>
        <v/>
      </c>
      <c r="G2399" s="66" t="str">
        <f>IF('##zz500##'!K2411="","",IF('##zz500##'!K2411="no",G2398*(1+E2399),IF('##zz500##'!T2411&lt;&gt;0,G2398*(1+'##zz500##'!T2411),G2398*(1+'##zz500##'!P2411))))</f>
        <v/>
      </c>
    </row>
    <row r="2400" spans="1:7" x14ac:dyDescent="0.25">
      <c r="A2400" s="180" t="str">
        <f>IF('##zz500##'!B2412&lt;&gt;"",'##zz500##'!B2412,"")</f>
        <v/>
      </c>
      <c r="C2400" s="146" t="str">
        <f t="shared" si="107"/>
        <v/>
      </c>
      <c r="D2400" s="143" t="str">
        <f>IF('##zz500##'!K2412="","",IF('##zz500##'!K2412="yes",D2399,IF('##zz500##'!T2412&lt;&gt;0,D2399*(1+'##zz500##'!T2412),D2399*(1+C2400))))</f>
        <v/>
      </c>
      <c r="G2400" s="66" t="str">
        <f>IF('##zz500##'!K2412="","",IF('##zz500##'!K2412="no",G2399*(1+E2400),IF('##zz500##'!T2412&lt;&gt;0,G2399*(1+'##zz500##'!T2412),G2399*(1+'##zz500##'!P2412))))</f>
        <v/>
      </c>
    </row>
    <row r="2401" spans="1:7" x14ac:dyDescent="0.25">
      <c r="A2401" s="180" t="str">
        <f>IF('##zz500##'!B2413&lt;&gt;"",'##zz500##'!B2413,"")</f>
        <v/>
      </c>
      <c r="C2401" s="146" t="str">
        <f t="shared" si="107"/>
        <v/>
      </c>
      <c r="D2401" s="143" t="str">
        <f>IF('##zz500##'!K2413="","",IF('##zz500##'!K2413="yes",D2400,IF('##zz500##'!T2413&lt;&gt;0,D2400*(1+'##zz500##'!T2413),D2400*(1+C2401))))</f>
        <v/>
      </c>
      <c r="G2401" s="66" t="str">
        <f>IF('##zz500##'!K2413="","",IF('##zz500##'!K2413="no",G2400*(1+E2401),IF('##zz500##'!T2413&lt;&gt;0,G2400*(1+'##zz500##'!T2413),G2400*(1+'##zz500##'!P2413))))</f>
        <v/>
      </c>
    </row>
    <row r="2402" spans="1:7" x14ac:dyDescent="0.25">
      <c r="A2402" s="180" t="str">
        <f>IF('##zz500##'!B2414&lt;&gt;"",'##zz500##'!B2414,"")</f>
        <v/>
      </c>
      <c r="C2402" s="146" t="str">
        <f t="shared" si="107"/>
        <v/>
      </c>
      <c r="D2402" s="143" t="str">
        <f>IF('##zz500##'!K2414="","",IF('##zz500##'!K2414="yes",D2401,IF('##zz500##'!T2414&lt;&gt;0,D2401*(1+'##zz500##'!T2414),D2401*(1+C2402))))</f>
        <v/>
      </c>
      <c r="G2402" s="66" t="str">
        <f>IF('##zz500##'!K2414="","",IF('##zz500##'!K2414="no",G2401*(1+E2402),IF('##zz500##'!T2414&lt;&gt;0,G2401*(1+'##zz500##'!T2414),G2401*(1+'##zz500##'!P2414))))</f>
        <v/>
      </c>
    </row>
    <row r="2403" spans="1:7" x14ac:dyDescent="0.25">
      <c r="A2403" s="180" t="str">
        <f>IF('##zz500##'!B2415&lt;&gt;"",'##zz500##'!B2415,"")</f>
        <v/>
      </c>
      <c r="C2403" s="146" t="str">
        <f t="shared" si="107"/>
        <v/>
      </c>
      <c r="D2403" s="143" t="str">
        <f>IF('##zz500##'!K2415="","",IF('##zz500##'!K2415="yes",D2402,IF('##zz500##'!T2415&lt;&gt;0,D2402*(1+'##zz500##'!T2415),D2402*(1+C2403))))</f>
        <v/>
      </c>
      <c r="G2403" s="66" t="str">
        <f>IF('##zz500##'!K2415="","",IF('##zz500##'!K2415="no",G2402*(1+E2403),IF('##zz500##'!T2415&lt;&gt;0,G2402*(1+'##zz500##'!T2415),G2402*(1+'##zz500##'!P2415))))</f>
        <v/>
      </c>
    </row>
    <row r="2404" spans="1:7" x14ac:dyDescent="0.25">
      <c r="A2404" s="180" t="str">
        <f>IF('##zz500##'!B2416&lt;&gt;"",'##zz500##'!B2416,"")</f>
        <v/>
      </c>
      <c r="C2404" s="146" t="str">
        <f t="shared" si="107"/>
        <v/>
      </c>
      <c r="D2404" s="143" t="str">
        <f>IF('##zz500##'!K2416="","",IF('##zz500##'!K2416="yes",D2403,IF('##zz500##'!T2416&lt;&gt;0,D2403*(1+'##zz500##'!T2416),D2403*(1+C2404))))</f>
        <v/>
      </c>
      <c r="G2404" s="66" t="str">
        <f>IF('##zz500##'!K2416="","",IF('##zz500##'!K2416="no",G2403*(1+E2404),IF('##zz500##'!T2416&lt;&gt;0,G2403*(1+'##zz500##'!T2416),G2403*(1+'##zz500##'!P2416))))</f>
        <v/>
      </c>
    </row>
    <row r="2405" spans="1:7" x14ac:dyDescent="0.25">
      <c r="A2405" s="180" t="str">
        <f>IF('##zz500##'!B2417&lt;&gt;"",'##zz500##'!B2417,"")</f>
        <v/>
      </c>
      <c r="C2405" s="146" t="str">
        <f t="shared" si="107"/>
        <v/>
      </c>
      <c r="D2405" s="143" t="str">
        <f>IF('##zz500##'!K2417="","",IF('##zz500##'!K2417="yes",D2404,IF('##zz500##'!T2417&lt;&gt;0,D2404*(1+'##zz500##'!T2417),D2404*(1+C2405))))</f>
        <v/>
      </c>
      <c r="G2405" s="66" t="str">
        <f>IF('##zz500##'!K2417="","",IF('##zz500##'!K2417="no",G2404*(1+E2405),IF('##zz500##'!T2417&lt;&gt;0,G2404*(1+'##zz500##'!T2417),G2404*(1+'##zz500##'!P2417))))</f>
        <v/>
      </c>
    </row>
    <row r="2406" spans="1:7" x14ac:dyDescent="0.25">
      <c r="A2406" s="180" t="str">
        <f>IF('##zz500##'!B2418&lt;&gt;"",'##zz500##'!B2418,"")</f>
        <v/>
      </c>
      <c r="C2406" s="146" t="str">
        <f t="shared" si="107"/>
        <v/>
      </c>
      <c r="D2406" s="143" t="str">
        <f>IF('##zz500##'!K2418="","",IF('##zz500##'!K2418="yes",D2405,IF('##zz500##'!T2418&lt;&gt;0,D2405*(1+'##zz500##'!T2418),D2405*(1+C2406))))</f>
        <v/>
      </c>
      <c r="G2406" s="66" t="str">
        <f>IF('##zz500##'!K2418="","",IF('##zz500##'!K2418="no",G2405*(1+E2406),IF('##zz500##'!T2418&lt;&gt;0,G2405*(1+'##zz500##'!T2418),G2405*(1+'##zz500##'!P2418))))</f>
        <v/>
      </c>
    </row>
    <row r="2407" spans="1:7" x14ac:dyDescent="0.25">
      <c r="A2407" s="180" t="str">
        <f>IF('##zz500##'!B2419&lt;&gt;"",'##zz500##'!B2419,"")</f>
        <v/>
      </c>
      <c r="C2407" s="146" t="str">
        <f t="shared" si="107"/>
        <v/>
      </c>
      <c r="D2407" s="143" t="str">
        <f>IF('##zz500##'!K2419="","",IF('##zz500##'!K2419="yes",D2406,IF('##zz500##'!T2419&lt;&gt;0,D2406*(1+'##zz500##'!T2419),D2406*(1+C2407))))</f>
        <v/>
      </c>
      <c r="G2407" s="66" t="str">
        <f>IF('##zz500##'!K2419="","",IF('##zz500##'!K2419="no",G2406*(1+E2407),IF('##zz500##'!T2419&lt;&gt;0,G2406*(1+'##zz500##'!T2419),G2406*(1+'##zz500##'!P2419))))</f>
        <v/>
      </c>
    </row>
    <row r="2408" spans="1:7" x14ac:dyDescent="0.25">
      <c r="A2408" s="180" t="str">
        <f>IF('##zz500##'!B2420&lt;&gt;"",'##zz500##'!B2420,"")</f>
        <v/>
      </c>
      <c r="C2408" s="146" t="str">
        <f t="shared" si="107"/>
        <v/>
      </c>
      <c r="D2408" s="143" t="str">
        <f>IF('##zz500##'!K2420="","",IF('##zz500##'!K2420="yes",D2407,IF('##zz500##'!T2420&lt;&gt;0,D2407*(1+'##zz500##'!T2420),D2407*(1+C2408))))</f>
        <v/>
      </c>
      <c r="G2408" s="66" t="str">
        <f>IF('##zz500##'!K2420="","",IF('##zz500##'!K2420="no",G2407*(1+E2408),IF('##zz500##'!T2420&lt;&gt;0,G2407*(1+'##zz500##'!T2420),G2407*(1+'##zz500##'!P2420))))</f>
        <v/>
      </c>
    </row>
    <row r="2409" spans="1:7" x14ac:dyDescent="0.25">
      <c r="A2409" s="180" t="str">
        <f>IF('##zz500##'!B2421&lt;&gt;"",'##zz500##'!B2421,"")</f>
        <v/>
      </c>
      <c r="C2409" s="146" t="str">
        <f t="shared" si="107"/>
        <v/>
      </c>
      <c r="D2409" s="143" t="str">
        <f>IF('##zz500##'!K2421="","",IF('##zz500##'!K2421="yes",D2408,IF('##zz500##'!T2421&lt;&gt;0,D2408*(1+'##zz500##'!T2421),D2408*(1+C2409))))</f>
        <v/>
      </c>
      <c r="G2409" s="66" t="str">
        <f>IF('##zz500##'!K2421="","",IF('##zz500##'!K2421="no",G2408*(1+E2409),IF('##zz500##'!T2421&lt;&gt;0,G2408*(1+'##zz500##'!T2421),G2408*(1+'##zz500##'!P2421))))</f>
        <v/>
      </c>
    </row>
    <row r="2410" spans="1:7" x14ac:dyDescent="0.25">
      <c r="A2410" s="180" t="str">
        <f>IF('##zz500##'!B2422&lt;&gt;"",'##zz500##'!B2422,"")</f>
        <v/>
      </c>
      <c r="C2410" s="146" t="str">
        <f t="shared" si="107"/>
        <v/>
      </c>
      <c r="D2410" s="143" t="str">
        <f>IF('##zz500##'!K2422="","",IF('##zz500##'!K2422="yes",D2409,IF('##zz500##'!T2422&lt;&gt;0,D2409*(1+'##zz500##'!T2422),D2409*(1+C2410))))</f>
        <v/>
      </c>
      <c r="G2410" s="66" t="str">
        <f>IF('##zz500##'!K2422="","",IF('##zz500##'!K2422="no",G2409*(1+E2410),IF('##zz500##'!T2422&lt;&gt;0,G2409*(1+'##zz500##'!T2422),G2409*(1+'##zz500##'!P2422))))</f>
        <v/>
      </c>
    </row>
    <row r="2411" spans="1:7" x14ac:dyDescent="0.25">
      <c r="A2411" s="180" t="str">
        <f>IF('##zz500##'!B2423&lt;&gt;"",'##zz500##'!B2423,"")</f>
        <v/>
      </c>
      <c r="C2411" s="146" t="str">
        <f t="shared" si="107"/>
        <v/>
      </c>
      <c r="D2411" s="143" t="str">
        <f>IF('##zz500##'!K2423="","",IF('##zz500##'!K2423="yes",D2410,IF('##zz500##'!T2423&lt;&gt;0,D2410*(1+'##zz500##'!T2423),D2410*(1+C2411))))</f>
        <v/>
      </c>
      <c r="G2411" s="66" t="str">
        <f>IF('##zz500##'!K2423="","",IF('##zz500##'!K2423="no",G2410*(1+E2411),IF('##zz500##'!T2423&lt;&gt;0,G2410*(1+'##zz500##'!T2423),G2410*(1+'##zz500##'!P2423))))</f>
        <v/>
      </c>
    </row>
    <row r="2412" spans="1:7" x14ac:dyDescent="0.25">
      <c r="A2412" s="180" t="str">
        <f>IF('##zz500##'!B2424&lt;&gt;"",'##zz500##'!B2424,"")</f>
        <v/>
      </c>
      <c r="C2412" s="146" t="str">
        <f t="shared" si="107"/>
        <v/>
      </c>
      <c r="D2412" s="143" t="str">
        <f>IF('##zz500##'!K2424="","",IF('##zz500##'!K2424="yes",D2411,IF('##zz500##'!T2424&lt;&gt;0,D2411*(1+'##zz500##'!T2424),D2411*(1+C2412))))</f>
        <v/>
      </c>
      <c r="G2412" s="66" t="str">
        <f>IF('##zz500##'!K2424="","",IF('##zz500##'!K2424="no",G2411*(1+E2412),IF('##zz500##'!T2424&lt;&gt;0,G2411*(1+'##zz500##'!T2424),G2411*(1+'##zz500##'!P2424))))</f>
        <v/>
      </c>
    </row>
    <row r="2413" spans="1:7" x14ac:dyDescent="0.25">
      <c r="A2413" s="180" t="str">
        <f>IF('##zz500##'!B2425&lt;&gt;"",'##zz500##'!B2425,"")</f>
        <v/>
      </c>
      <c r="C2413" s="146" t="str">
        <f t="shared" si="107"/>
        <v/>
      </c>
      <c r="D2413" s="143" t="str">
        <f>IF('##zz500##'!K2425="","",IF('##zz500##'!K2425="yes",D2412,IF('##zz500##'!T2425&lt;&gt;0,D2412*(1+'##zz500##'!T2425),D2412*(1+C2413))))</f>
        <v/>
      </c>
      <c r="G2413" s="66" t="str">
        <f>IF('##zz500##'!K2425="","",IF('##zz500##'!K2425="no",G2412*(1+E2413),IF('##zz500##'!T2425&lt;&gt;0,G2412*(1+'##zz500##'!T2425),G2412*(1+'##zz500##'!P2425))))</f>
        <v/>
      </c>
    </row>
    <row r="2414" spans="1:7" x14ac:dyDescent="0.25">
      <c r="A2414" s="180" t="str">
        <f>IF('##zz500##'!B2426&lt;&gt;"",'##zz500##'!B2426,"")</f>
        <v/>
      </c>
      <c r="C2414" s="146" t="str">
        <f t="shared" si="107"/>
        <v/>
      </c>
      <c r="D2414" s="143" t="str">
        <f>IF('##zz500##'!K2426="","",IF('##zz500##'!K2426="yes",D2413,IF('##zz500##'!T2426&lt;&gt;0,D2413*(1+'##zz500##'!T2426),D2413*(1+C2414))))</f>
        <v/>
      </c>
      <c r="G2414" s="66" t="str">
        <f>IF('##zz500##'!K2426="","",IF('##zz500##'!K2426="no",G2413*(1+E2414),IF('##zz500##'!T2426&lt;&gt;0,G2413*(1+'##zz500##'!T2426),G2413*(1+'##zz500##'!P2426))))</f>
        <v/>
      </c>
    </row>
    <row r="2415" spans="1:7" x14ac:dyDescent="0.25">
      <c r="A2415" s="180" t="str">
        <f>IF('##zz500##'!B2427&lt;&gt;"",'##zz500##'!B2427,"")</f>
        <v/>
      </c>
      <c r="C2415" s="146" t="str">
        <f t="shared" si="107"/>
        <v/>
      </c>
      <c r="D2415" s="143" t="str">
        <f>IF('##zz500##'!K2427="","",IF('##zz500##'!K2427="yes",D2414,IF('##zz500##'!T2427&lt;&gt;0,D2414*(1+'##zz500##'!T2427),D2414*(1+C2415))))</f>
        <v/>
      </c>
      <c r="G2415" s="66" t="str">
        <f>IF('##zz500##'!K2427="","",IF('##zz500##'!K2427="no",G2414*(1+E2415),IF('##zz500##'!T2427&lt;&gt;0,G2414*(1+'##zz500##'!T2427),G2414*(1+'##zz500##'!P2427))))</f>
        <v/>
      </c>
    </row>
    <row r="2416" spans="1:7" x14ac:dyDescent="0.25">
      <c r="A2416" s="180" t="str">
        <f>IF('##zz500##'!B2428&lt;&gt;"",'##zz500##'!B2428,"")</f>
        <v/>
      </c>
      <c r="C2416" s="146" t="str">
        <f t="shared" si="107"/>
        <v/>
      </c>
      <c r="D2416" s="143" t="str">
        <f>IF('##zz500##'!K2428="","",IF('##zz500##'!K2428="yes",D2415,IF('##zz500##'!T2428&lt;&gt;0,D2415*(1+'##zz500##'!T2428),D2415*(1+C2416))))</f>
        <v/>
      </c>
      <c r="G2416" s="66" t="str">
        <f>IF('##zz500##'!K2428="","",IF('##zz500##'!K2428="no",G2415*(1+E2416),IF('##zz500##'!T2428&lt;&gt;0,G2415*(1+'##zz500##'!T2428),G2415*(1+'##zz500##'!P2428))))</f>
        <v/>
      </c>
    </row>
    <row r="2417" spans="1:7" x14ac:dyDescent="0.25">
      <c r="A2417" s="180" t="str">
        <f>IF('##zz500##'!B2429&lt;&gt;"",'##zz500##'!B2429,"")</f>
        <v/>
      </c>
      <c r="C2417" s="146" t="str">
        <f t="shared" si="107"/>
        <v/>
      </c>
      <c r="D2417" s="143" t="str">
        <f>IF('##zz500##'!K2429="","",IF('##zz500##'!K2429="yes",D2416,IF('##zz500##'!T2429&lt;&gt;0,D2416*(1+'##zz500##'!T2429),D2416*(1+C2417))))</f>
        <v/>
      </c>
      <c r="G2417" s="66" t="str">
        <f>IF('##zz500##'!K2429="","",IF('##zz500##'!K2429="no",G2416*(1+E2417),IF('##zz500##'!T2429&lt;&gt;0,G2416*(1+'##zz500##'!T2429),G2416*(1+'##zz500##'!P2429))))</f>
        <v/>
      </c>
    </row>
    <row r="2418" spans="1:7" x14ac:dyDescent="0.25">
      <c r="A2418" s="180" t="str">
        <f>IF('##zz500##'!B2430&lt;&gt;"",'##zz500##'!B2430,"")</f>
        <v/>
      </c>
      <c r="C2418" s="146" t="str">
        <f t="shared" si="107"/>
        <v/>
      </c>
      <c r="D2418" s="143" t="str">
        <f>IF('##zz500##'!K2430="","",IF('##zz500##'!K2430="yes",D2417,IF('##zz500##'!T2430&lt;&gt;0,D2417*(1+'##zz500##'!T2430),D2417*(1+C2418))))</f>
        <v/>
      </c>
      <c r="G2418" s="66" t="str">
        <f>IF('##zz500##'!K2430="","",IF('##zz500##'!K2430="no",G2417*(1+E2418),IF('##zz500##'!T2430&lt;&gt;0,G2417*(1+'##zz500##'!T2430),G2417*(1+'##zz500##'!P2430))))</f>
        <v/>
      </c>
    </row>
    <row r="2419" spans="1:7" x14ac:dyDescent="0.25">
      <c r="A2419" s="180" t="str">
        <f>IF('##zz500##'!B2431&lt;&gt;"",'##zz500##'!B2431,"")</f>
        <v/>
      </c>
      <c r="C2419" s="146" t="str">
        <f t="shared" si="107"/>
        <v/>
      </c>
      <c r="D2419" s="143" t="str">
        <f>IF('##zz500##'!K2431="","",IF('##zz500##'!K2431="yes",D2418,IF('##zz500##'!T2431&lt;&gt;0,D2418*(1+'##zz500##'!T2431),D2418*(1+C2419))))</f>
        <v/>
      </c>
      <c r="G2419" s="66" t="str">
        <f>IF('##zz500##'!K2431="","",IF('##zz500##'!K2431="no",G2418*(1+E2419),IF('##zz500##'!T2431&lt;&gt;0,G2418*(1+'##zz500##'!T2431),G2418*(1+'##zz500##'!P2431))))</f>
        <v/>
      </c>
    </row>
    <row r="2420" spans="1:7" x14ac:dyDescent="0.25">
      <c r="A2420" s="180" t="str">
        <f>IF('##zz500##'!B2432&lt;&gt;"",'##zz500##'!B2432,"")</f>
        <v/>
      </c>
      <c r="C2420" s="146" t="str">
        <f t="shared" si="107"/>
        <v/>
      </c>
      <c r="D2420" s="143" t="str">
        <f>IF('##zz500##'!K2432="","",IF('##zz500##'!K2432="yes",D2419,IF('##zz500##'!T2432&lt;&gt;0,D2419*(1+'##zz500##'!T2432),D2419*(1+C2420))))</f>
        <v/>
      </c>
      <c r="G2420" s="66" t="str">
        <f>IF('##zz500##'!K2432="","",IF('##zz500##'!K2432="no",G2419*(1+E2420),IF('##zz500##'!T2432&lt;&gt;0,G2419*(1+'##zz500##'!T2432),G2419*(1+'##zz500##'!P2432))))</f>
        <v/>
      </c>
    </row>
    <row r="2421" spans="1:7" x14ac:dyDescent="0.25">
      <c r="A2421" s="180" t="str">
        <f>IF('##zz500##'!B2433&lt;&gt;"",'##zz500##'!B2433,"")</f>
        <v/>
      </c>
      <c r="C2421" s="146" t="str">
        <f t="shared" si="107"/>
        <v/>
      </c>
      <c r="D2421" s="143" t="str">
        <f>IF('##zz500##'!K2433="","",IF('##zz500##'!K2433="yes",D2420,IF('##zz500##'!T2433&lt;&gt;0,D2420*(1+'##zz500##'!T2433),D2420*(1+C2421))))</f>
        <v/>
      </c>
      <c r="G2421" s="66" t="str">
        <f>IF('##zz500##'!K2433="","",IF('##zz500##'!K2433="no",G2420*(1+E2421),IF('##zz500##'!T2433&lt;&gt;0,G2420*(1+'##zz500##'!T2433),G2420*(1+'##zz500##'!P2433))))</f>
        <v/>
      </c>
    </row>
    <row r="2422" spans="1:7" x14ac:dyDescent="0.25">
      <c r="A2422" s="180" t="str">
        <f>IF('##zz500##'!B2434&lt;&gt;"",'##zz500##'!B2434,"")</f>
        <v/>
      </c>
      <c r="C2422" s="146" t="str">
        <f t="shared" si="107"/>
        <v/>
      </c>
      <c r="D2422" s="143" t="str">
        <f>IF('##zz500##'!K2434="","",IF('##zz500##'!K2434="yes",D2421,IF('##zz500##'!T2434&lt;&gt;0,D2421*(1+'##zz500##'!T2434),D2421*(1+C2422))))</f>
        <v/>
      </c>
      <c r="G2422" s="66" t="str">
        <f>IF('##zz500##'!K2434="","",IF('##zz500##'!K2434="no",G2421*(1+E2422),IF('##zz500##'!T2434&lt;&gt;0,G2421*(1+'##zz500##'!T2434),G2421*(1+'##zz500##'!P2434))))</f>
        <v/>
      </c>
    </row>
    <row r="2423" spans="1:7" x14ac:dyDescent="0.25">
      <c r="A2423" s="180" t="str">
        <f>IF('##zz500##'!B2435&lt;&gt;"",'##zz500##'!B2435,"")</f>
        <v/>
      </c>
      <c r="C2423" s="146" t="str">
        <f t="shared" si="107"/>
        <v/>
      </c>
      <c r="D2423" s="143" t="str">
        <f>IF('##zz500##'!K2435="","",IF('##zz500##'!K2435="yes",D2422,IF('##zz500##'!T2435&lt;&gt;0,D2422*(1+'##zz500##'!T2435),D2422*(1+C2423))))</f>
        <v/>
      </c>
      <c r="G2423" s="66" t="str">
        <f>IF('##zz500##'!K2435="","",IF('##zz500##'!K2435="no",G2422*(1+E2423),IF('##zz500##'!T2435&lt;&gt;0,G2422*(1+'##zz500##'!T2435),G2422*(1+'##zz500##'!P2435))))</f>
        <v/>
      </c>
    </row>
    <row r="2424" spans="1:7" x14ac:dyDescent="0.25">
      <c r="A2424" s="180" t="str">
        <f>IF('##zz500##'!B2436&lt;&gt;"",'##zz500##'!B2436,"")</f>
        <v/>
      </c>
      <c r="C2424" s="146" t="str">
        <f t="shared" si="107"/>
        <v/>
      </c>
      <c r="D2424" s="143" t="str">
        <f>IF('##zz500##'!K2436="","",IF('##zz500##'!K2436="yes",D2423,IF('##zz500##'!T2436&lt;&gt;0,D2423*(1+'##zz500##'!T2436),D2423*(1+C2424))))</f>
        <v/>
      </c>
    </row>
    <row r="2425" spans="1:7" x14ac:dyDescent="0.25">
      <c r="A2425" s="180" t="str">
        <f>IF('##zz500##'!B2437&lt;&gt;"",'##zz500##'!B2437,"")</f>
        <v/>
      </c>
      <c r="C2425" s="146" t="str">
        <f t="shared" si="107"/>
        <v/>
      </c>
      <c r="D2425" s="143" t="str">
        <f>IF('##zz500##'!K2437="","",IF('##zz500##'!K2437="yes",D2424,IF('##zz500##'!T2437&lt;&gt;0,D2424*(1+'##zz500##'!T2437),D2424*(1+C2425))))</f>
        <v/>
      </c>
    </row>
    <row r="2426" spans="1:7" x14ac:dyDescent="0.25">
      <c r="A2426" s="180" t="str">
        <f>IF('##zz500##'!B2438&lt;&gt;"",'##zz500##'!B2438,"")</f>
        <v/>
      </c>
      <c r="C2426" s="146" t="str">
        <f t="shared" si="107"/>
        <v/>
      </c>
      <c r="D2426" s="143" t="str">
        <f>IF('##zz500##'!K2438="","",IF('##zz500##'!K2438="yes",D2425,IF('##zz500##'!T2438&lt;&gt;0,D2425*(1+'##zz500##'!T2438),D2425*(1+C2426))))</f>
        <v/>
      </c>
    </row>
    <row r="2427" spans="1:7" x14ac:dyDescent="0.25">
      <c r="A2427" s="180" t="str">
        <f>IF('##zz500##'!B2439&lt;&gt;"",'##zz500##'!B2439,"")</f>
        <v/>
      </c>
      <c r="C2427" s="146" t="str">
        <f t="shared" si="107"/>
        <v/>
      </c>
      <c r="D2427" s="143" t="str">
        <f>IF('##zz500##'!K2439="","",IF('##zz500##'!K2439="yes",D2426,IF('##zz500##'!T2439&lt;&gt;0,D2426*(1+'##zz500##'!T2439),D2426*(1+C2427))))</f>
        <v/>
      </c>
    </row>
    <row r="2428" spans="1:7" x14ac:dyDescent="0.25">
      <c r="A2428" s="180" t="str">
        <f>IF('##zz500##'!B2440&lt;&gt;"",'##zz500##'!B2440,"")</f>
        <v/>
      </c>
      <c r="C2428" s="146" t="str">
        <f t="shared" si="107"/>
        <v/>
      </c>
      <c r="D2428" s="143" t="str">
        <f>IF('##zz500##'!K2440="","",IF('##zz500##'!K2440="yes",D2427,IF('##zz500##'!T2440&lt;&gt;0,D2427*(1+'##zz500##'!T2440),D2427*(1+C2428))))</f>
        <v/>
      </c>
    </row>
    <row r="2429" spans="1:7" x14ac:dyDescent="0.25">
      <c r="A2429" s="180" t="str">
        <f>IF('##zz500##'!B2441&lt;&gt;"",'##zz500##'!B2441,"")</f>
        <v/>
      </c>
      <c r="C2429" s="146" t="str">
        <f t="shared" si="107"/>
        <v/>
      </c>
      <c r="D2429" s="143" t="str">
        <f>IF('##zz500##'!K2441="","",IF('##zz500##'!K2441="yes",D2428,IF('##zz500##'!T2441&lt;&gt;0,D2428*(1+'##zz500##'!T2441),D2428*(1+C2429))))</f>
        <v/>
      </c>
    </row>
    <row r="2430" spans="1:7" x14ac:dyDescent="0.25">
      <c r="A2430" s="180" t="str">
        <f>IF('##zz500##'!B2442&lt;&gt;"",'##zz500##'!B2442,"")</f>
        <v/>
      </c>
      <c r="C2430" s="146" t="str">
        <f t="shared" si="107"/>
        <v/>
      </c>
      <c r="D2430" s="143" t="str">
        <f>IF('##zz500##'!K2442="","",IF('##zz500##'!K2442="yes",D2429,IF('##zz500##'!T2442&lt;&gt;0,D2429*(1+'##zz500##'!T2442),D2429*(1+C2430))))</f>
        <v/>
      </c>
    </row>
    <row r="2431" spans="1:7" x14ac:dyDescent="0.25">
      <c r="A2431" s="180" t="str">
        <f>IF('##zz500##'!B2443&lt;&gt;"",'##zz500##'!B2443,"")</f>
        <v/>
      </c>
      <c r="C2431" s="146" t="str">
        <f t="shared" si="107"/>
        <v/>
      </c>
      <c r="D2431" s="143" t="str">
        <f>IF('##zz500##'!K2443="","",IF('##zz500##'!K2443="yes",D2430,IF('##zz500##'!T2443&lt;&gt;0,D2430*(1+'##zz500##'!T2443),D2430*(1+C2431))))</f>
        <v/>
      </c>
    </row>
    <row r="2432" spans="1:7" x14ac:dyDescent="0.25">
      <c r="A2432" s="180" t="str">
        <f>IF('##zz500##'!B2444&lt;&gt;"",'##zz500##'!B2444,"")</f>
        <v/>
      </c>
      <c r="C2432" s="146" t="str">
        <f t="shared" si="107"/>
        <v/>
      </c>
      <c r="D2432" s="143" t="str">
        <f>IF('##zz500##'!K2444="","",IF('##zz500##'!K2444="yes",D2431,IF('##zz500##'!T2444&lt;&gt;0,D2431*(1+'##zz500##'!T2444),D2431*(1+C2432))))</f>
        <v/>
      </c>
    </row>
    <row r="2433" spans="1:4" x14ac:dyDescent="0.25">
      <c r="A2433" s="180" t="str">
        <f>IF('##zz500##'!B2445&lt;&gt;"",'##zz500##'!B2445,"")</f>
        <v/>
      </c>
      <c r="C2433" s="146" t="str">
        <f t="shared" si="107"/>
        <v/>
      </c>
      <c r="D2433" s="143" t="str">
        <f>IF('##zz500##'!K2445="","",IF('##zz500##'!K2445="yes",D2432,IF('##zz500##'!T2445&lt;&gt;0,D2432*(1+'##zz500##'!T2445),D2432*(1+C2433))))</f>
        <v/>
      </c>
    </row>
    <row r="2434" spans="1:4" x14ac:dyDescent="0.25">
      <c r="A2434" s="180" t="str">
        <f>IF('##zz500##'!B2446&lt;&gt;"",'##zz500##'!B2446,"")</f>
        <v/>
      </c>
      <c r="C2434" s="146" t="str">
        <f t="shared" si="107"/>
        <v/>
      </c>
      <c r="D2434" s="143" t="str">
        <f>IF('##zz500##'!K2446="","",IF('##zz500##'!K2446="yes",D2433,IF('##zz500##'!T2446&lt;&gt;0,D2433*(1+'##zz500##'!T2446),D2433*(1+C2434))))</f>
        <v/>
      </c>
    </row>
    <row r="2435" spans="1:4" x14ac:dyDescent="0.25">
      <c r="A2435" s="180" t="str">
        <f>IF('##zz500##'!B2447&lt;&gt;"",'##zz500##'!B2447,"")</f>
        <v/>
      </c>
      <c r="C2435" s="146" t="str">
        <f t="shared" si="107"/>
        <v/>
      </c>
      <c r="D2435" s="143" t="str">
        <f>IF('##zz500##'!K2447="","",IF('##zz500##'!K2447="yes",D2434,IF('##zz500##'!T2447&lt;&gt;0,D2434*(1+'##zz500##'!T2447),D2434*(1+C2435))))</f>
        <v/>
      </c>
    </row>
    <row r="2436" spans="1:4" x14ac:dyDescent="0.25">
      <c r="A2436" s="180" t="str">
        <f>IF('##zz500##'!B2448&lt;&gt;"",'##zz500##'!B2448,"")</f>
        <v/>
      </c>
      <c r="C2436" s="146" t="str">
        <f t="shared" ref="C2436:C2499" si="108">IF(AND(B2435&gt;0,B2436&gt;0),B2436/B2435-1,"")</f>
        <v/>
      </c>
      <c r="D2436" s="143" t="str">
        <f>IF('##zz500##'!K2448="","",IF('##zz500##'!K2448="yes",D2435,IF('##zz500##'!T2448&lt;&gt;0,D2435*(1+'##zz500##'!T2448),D2435*(1+C2436))))</f>
        <v/>
      </c>
    </row>
    <row r="2437" spans="1:4" x14ac:dyDescent="0.25">
      <c r="A2437" s="180" t="str">
        <f>IF('##zz500##'!B2449&lt;&gt;"",'##zz500##'!B2449,"")</f>
        <v/>
      </c>
      <c r="C2437" s="146" t="str">
        <f t="shared" si="108"/>
        <v/>
      </c>
      <c r="D2437" s="143" t="str">
        <f>IF('##zz500##'!K2449="","",IF('##zz500##'!K2449="yes",D2436,IF('##zz500##'!T2449&lt;&gt;0,D2436*(1+'##zz500##'!T2449),D2436*(1+C2437))))</f>
        <v/>
      </c>
    </row>
    <row r="2438" spans="1:4" x14ac:dyDescent="0.25">
      <c r="A2438" s="180" t="str">
        <f>IF('##zz500##'!B2450&lt;&gt;"",'##zz500##'!B2450,"")</f>
        <v/>
      </c>
      <c r="C2438" s="146" t="str">
        <f t="shared" si="108"/>
        <v/>
      </c>
      <c r="D2438" s="143" t="str">
        <f>IF('##zz500##'!K2450="","",IF('##zz500##'!K2450="yes",D2437,IF('##zz500##'!T2450&lt;&gt;0,D2437*(1+'##zz500##'!T2450),D2437*(1+C2438))))</f>
        <v/>
      </c>
    </row>
    <row r="2439" spans="1:4" x14ac:dyDescent="0.25">
      <c r="A2439" s="180" t="str">
        <f>IF('##zz500##'!B2451&lt;&gt;"",'##zz500##'!B2451,"")</f>
        <v/>
      </c>
      <c r="C2439" s="146" t="str">
        <f t="shared" si="108"/>
        <v/>
      </c>
      <c r="D2439" s="143" t="str">
        <f>IF('##zz500##'!K2451="","",IF('##zz500##'!K2451="yes",D2438,IF('##zz500##'!T2451&lt;&gt;0,D2438*(1+'##zz500##'!T2451),D2438*(1+C2439))))</f>
        <v/>
      </c>
    </row>
    <row r="2440" spans="1:4" x14ac:dyDescent="0.25">
      <c r="A2440" s="180" t="str">
        <f>IF('##zz500##'!B2452&lt;&gt;"",'##zz500##'!B2452,"")</f>
        <v/>
      </c>
      <c r="C2440" s="146" t="str">
        <f t="shared" si="108"/>
        <v/>
      </c>
      <c r="D2440" s="143" t="str">
        <f>IF('##zz500##'!K2452="","",IF('##zz500##'!K2452="yes",D2439,IF('##zz500##'!T2452&lt;&gt;0,D2439*(1+'##zz500##'!T2452),D2439*(1+C2440))))</f>
        <v/>
      </c>
    </row>
    <row r="2441" spans="1:4" x14ac:dyDescent="0.25">
      <c r="A2441" s="180" t="str">
        <f>IF('##zz500##'!B2453&lt;&gt;"",'##zz500##'!B2453,"")</f>
        <v/>
      </c>
      <c r="C2441" s="146" t="str">
        <f t="shared" si="108"/>
        <v/>
      </c>
      <c r="D2441" s="143" t="str">
        <f>IF('##zz500##'!K2453="","",IF('##zz500##'!K2453="yes",D2440,IF('##zz500##'!T2453&lt;&gt;0,D2440*(1+'##zz500##'!T2453),D2440*(1+C2441))))</f>
        <v/>
      </c>
    </row>
    <row r="2442" spans="1:4" x14ac:dyDescent="0.25">
      <c r="A2442" s="180" t="str">
        <f>IF('##zz500##'!B2454&lt;&gt;"",'##zz500##'!B2454,"")</f>
        <v/>
      </c>
      <c r="C2442" s="146" t="str">
        <f t="shared" si="108"/>
        <v/>
      </c>
      <c r="D2442" s="143" t="str">
        <f>IF('##zz500##'!K2454="","",IF('##zz500##'!K2454="yes",D2441,IF('##zz500##'!T2454&lt;&gt;0,D2441*(1+'##zz500##'!T2454),D2441*(1+C2442))))</f>
        <v/>
      </c>
    </row>
    <row r="2443" spans="1:4" x14ac:dyDescent="0.25">
      <c r="A2443" s="180" t="str">
        <f>IF('##zz500##'!B2455&lt;&gt;"",'##zz500##'!B2455,"")</f>
        <v/>
      </c>
      <c r="C2443" s="146" t="str">
        <f t="shared" si="108"/>
        <v/>
      </c>
      <c r="D2443" s="143" t="str">
        <f>IF('##zz500##'!K2455="","",IF('##zz500##'!K2455="yes",D2442,IF('##zz500##'!T2455&lt;&gt;0,D2442*(1+'##zz500##'!T2455),D2442*(1+C2443))))</f>
        <v/>
      </c>
    </row>
    <row r="2444" spans="1:4" x14ac:dyDescent="0.25">
      <c r="A2444" s="180" t="str">
        <f>IF('##zz500##'!B2456&lt;&gt;"",'##zz500##'!B2456,"")</f>
        <v/>
      </c>
      <c r="C2444" s="146" t="str">
        <f t="shared" si="108"/>
        <v/>
      </c>
      <c r="D2444" s="143" t="str">
        <f>IF('##zz500##'!K2456="","",IF('##zz500##'!K2456="yes",D2443,IF('##zz500##'!T2456&lt;&gt;0,D2443*(1+'##zz500##'!T2456),D2443*(1+C2444))))</f>
        <v/>
      </c>
    </row>
    <row r="2445" spans="1:4" x14ac:dyDescent="0.25">
      <c r="A2445" s="180" t="str">
        <f>IF('##zz500##'!B2457&lt;&gt;"",'##zz500##'!B2457,"")</f>
        <v/>
      </c>
      <c r="C2445" s="146" t="str">
        <f t="shared" si="108"/>
        <v/>
      </c>
      <c r="D2445" s="143" t="str">
        <f>IF('##zz500##'!K2457="","",IF('##zz500##'!K2457="yes",D2444,IF('##zz500##'!T2457&lt;&gt;0,D2444*(1+'##zz500##'!T2457),D2444*(1+C2445))))</f>
        <v/>
      </c>
    </row>
    <row r="2446" spans="1:4" x14ac:dyDescent="0.25">
      <c r="A2446" s="180" t="str">
        <f>IF('##zz500##'!B2458&lt;&gt;"",'##zz500##'!B2458,"")</f>
        <v/>
      </c>
      <c r="C2446" s="146" t="str">
        <f t="shared" si="108"/>
        <v/>
      </c>
      <c r="D2446" s="143" t="str">
        <f>IF('##zz500##'!K2458="","",IF('##zz500##'!K2458="yes",D2445,IF('##zz500##'!T2458&lt;&gt;0,D2445*(1+'##zz500##'!T2458),D2445*(1+C2446))))</f>
        <v/>
      </c>
    </row>
    <row r="2447" spans="1:4" x14ac:dyDescent="0.25">
      <c r="A2447" s="180" t="str">
        <f>IF('##zz500##'!B2459&lt;&gt;"",'##zz500##'!B2459,"")</f>
        <v/>
      </c>
      <c r="C2447" s="146" t="str">
        <f t="shared" si="108"/>
        <v/>
      </c>
      <c r="D2447" s="143" t="str">
        <f>IF('##zz500##'!K2459="","",IF('##zz500##'!K2459="yes",D2446,IF('##zz500##'!T2459&lt;&gt;0,D2446*(1+'##zz500##'!T2459),D2446*(1+C2447))))</f>
        <v/>
      </c>
    </row>
    <row r="2448" spans="1:4" x14ac:dyDescent="0.25">
      <c r="A2448" s="180" t="str">
        <f>IF('##zz500##'!B2460&lt;&gt;"",'##zz500##'!B2460,"")</f>
        <v/>
      </c>
      <c r="C2448" s="146" t="str">
        <f t="shared" si="108"/>
        <v/>
      </c>
      <c r="D2448" s="143" t="str">
        <f>IF('##zz500##'!K2460="","",IF('##zz500##'!K2460="yes",D2447,IF('##zz500##'!T2460&lt;&gt;0,D2447*(1+'##zz500##'!T2460),D2447*(1+C2448))))</f>
        <v/>
      </c>
    </row>
    <row r="2449" spans="1:4" x14ac:dyDescent="0.25">
      <c r="A2449" s="180" t="str">
        <f>IF('##zz500##'!B2461&lt;&gt;"",'##zz500##'!B2461,"")</f>
        <v/>
      </c>
      <c r="C2449" s="146" t="str">
        <f t="shared" si="108"/>
        <v/>
      </c>
      <c r="D2449" s="143" t="str">
        <f>IF('##zz500##'!K2461="","",IF('##zz500##'!K2461="yes",D2448,IF('##zz500##'!T2461&lt;&gt;0,D2448*(1+'##zz500##'!T2461),D2448*(1+C2449))))</f>
        <v/>
      </c>
    </row>
    <row r="2450" spans="1:4" x14ac:dyDescent="0.25">
      <c r="A2450" s="180" t="str">
        <f>IF('##zz500##'!B2462&lt;&gt;"",'##zz500##'!B2462,"")</f>
        <v/>
      </c>
      <c r="C2450" s="146" t="str">
        <f t="shared" si="108"/>
        <v/>
      </c>
      <c r="D2450" s="143" t="str">
        <f>IF('##zz500##'!K2462="","",IF('##zz500##'!K2462="yes",D2449,IF('##zz500##'!T2462&lt;&gt;0,D2449*(1+'##zz500##'!T2462),D2449*(1+C2450))))</f>
        <v/>
      </c>
    </row>
    <row r="2451" spans="1:4" x14ac:dyDescent="0.25">
      <c r="A2451" s="180" t="str">
        <f>IF('##zz500##'!B2463&lt;&gt;"",'##zz500##'!B2463,"")</f>
        <v/>
      </c>
      <c r="C2451" s="146" t="str">
        <f t="shared" si="108"/>
        <v/>
      </c>
      <c r="D2451" s="143" t="str">
        <f>IF('##zz500##'!K2463="","",IF('##zz500##'!K2463="yes",D2450,IF('##zz500##'!T2463&lt;&gt;0,D2450*(1+'##zz500##'!T2463),D2450*(1+C2451))))</f>
        <v/>
      </c>
    </row>
    <row r="2452" spans="1:4" x14ac:dyDescent="0.25">
      <c r="A2452" s="180" t="str">
        <f>IF('##zz500##'!B2464&lt;&gt;"",'##zz500##'!B2464,"")</f>
        <v/>
      </c>
      <c r="C2452" s="146" t="str">
        <f t="shared" si="108"/>
        <v/>
      </c>
      <c r="D2452" s="143" t="str">
        <f>IF('##zz500##'!K2464="","",IF('##zz500##'!K2464="yes",D2451,IF('##zz500##'!T2464&lt;&gt;0,D2451*(1+'##zz500##'!T2464),D2451*(1+C2452))))</f>
        <v/>
      </c>
    </row>
    <row r="2453" spans="1:4" x14ac:dyDescent="0.25">
      <c r="A2453" s="180" t="str">
        <f>IF('##zz500##'!B2465&lt;&gt;"",'##zz500##'!B2465,"")</f>
        <v/>
      </c>
      <c r="C2453" s="146" t="str">
        <f t="shared" si="108"/>
        <v/>
      </c>
      <c r="D2453" s="143" t="str">
        <f>IF('##zz500##'!K2465="","",IF('##zz500##'!K2465="yes",D2452,IF('##zz500##'!T2465&lt;&gt;0,D2452*(1+'##zz500##'!T2465),D2452*(1+C2453))))</f>
        <v/>
      </c>
    </row>
    <row r="2454" spans="1:4" x14ac:dyDescent="0.25">
      <c r="A2454" s="180" t="str">
        <f>IF('##zz500##'!B2466&lt;&gt;"",'##zz500##'!B2466,"")</f>
        <v/>
      </c>
      <c r="C2454" s="146" t="str">
        <f t="shared" si="108"/>
        <v/>
      </c>
      <c r="D2454" s="143" t="str">
        <f>IF('##zz500##'!K2466="","",IF('##zz500##'!K2466="yes",D2453,IF('##zz500##'!T2466&lt;&gt;0,D2453*(1+'##zz500##'!T2466),D2453*(1+C2454))))</f>
        <v/>
      </c>
    </row>
    <row r="2455" spans="1:4" x14ac:dyDescent="0.25">
      <c r="A2455" s="180" t="str">
        <f>IF('##zz500##'!B2467&lt;&gt;"",'##zz500##'!B2467,"")</f>
        <v/>
      </c>
      <c r="C2455" s="146" t="str">
        <f t="shared" si="108"/>
        <v/>
      </c>
      <c r="D2455" s="143" t="str">
        <f>IF('##zz500##'!K2467="","",IF('##zz500##'!K2467="yes",D2454,IF('##zz500##'!T2467&lt;&gt;0,D2454*(1+'##zz500##'!T2467),D2454*(1+C2455))))</f>
        <v/>
      </c>
    </row>
    <row r="2456" spans="1:4" x14ac:dyDescent="0.25">
      <c r="A2456" s="180" t="str">
        <f>IF('##zz500##'!B2468&lt;&gt;"",'##zz500##'!B2468,"")</f>
        <v/>
      </c>
      <c r="C2456" s="146" t="str">
        <f t="shared" si="108"/>
        <v/>
      </c>
      <c r="D2456" s="143" t="str">
        <f>IF('##zz500##'!K2468="","",IF('##zz500##'!K2468="yes",D2455,IF('##zz500##'!T2468&lt;&gt;0,D2455*(1+'##zz500##'!T2468),D2455*(1+C2456))))</f>
        <v/>
      </c>
    </row>
    <row r="2457" spans="1:4" x14ac:dyDescent="0.25">
      <c r="A2457" s="180" t="str">
        <f>IF('##zz500##'!B2469&lt;&gt;"",'##zz500##'!B2469,"")</f>
        <v/>
      </c>
      <c r="C2457" s="146" t="str">
        <f t="shared" si="108"/>
        <v/>
      </c>
      <c r="D2457" s="143" t="str">
        <f>IF('##zz500##'!K2469="","",IF('##zz500##'!K2469="yes",D2456,IF('##zz500##'!T2469&lt;&gt;0,D2456*(1+'##zz500##'!T2469),D2456*(1+C2457))))</f>
        <v/>
      </c>
    </row>
    <row r="2458" spans="1:4" x14ac:dyDescent="0.25">
      <c r="A2458" s="180" t="str">
        <f>IF('##zz500##'!B2470&lt;&gt;"",'##zz500##'!B2470,"")</f>
        <v/>
      </c>
      <c r="C2458" s="146" t="str">
        <f t="shared" si="108"/>
        <v/>
      </c>
      <c r="D2458" s="143" t="str">
        <f>IF('##zz500##'!K2470="","",IF('##zz500##'!K2470="yes",D2457,IF('##zz500##'!T2470&lt;&gt;0,D2457*(1+'##zz500##'!T2470),D2457*(1+C2458))))</f>
        <v/>
      </c>
    </row>
    <row r="2459" spans="1:4" x14ac:dyDescent="0.25">
      <c r="A2459" s="180" t="str">
        <f>IF('##zz500##'!B2471&lt;&gt;"",'##zz500##'!B2471,"")</f>
        <v/>
      </c>
      <c r="C2459" s="146" t="str">
        <f t="shared" si="108"/>
        <v/>
      </c>
      <c r="D2459" s="143" t="str">
        <f>IF('##zz500##'!K2471="","",IF('##zz500##'!K2471="yes",D2458,IF('##zz500##'!T2471&lt;&gt;0,D2458*(1+'##zz500##'!T2471),D2458*(1+C2459))))</f>
        <v/>
      </c>
    </row>
    <row r="2460" spans="1:4" x14ac:dyDescent="0.25">
      <c r="A2460" s="180" t="str">
        <f>IF('##zz500##'!B2472&lt;&gt;"",'##zz500##'!B2472,"")</f>
        <v/>
      </c>
      <c r="C2460" s="146" t="str">
        <f t="shared" si="108"/>
        <v/>
      </c>
      <c r="D2460" s="143" t="str">
        <f>IF('##zz500##'!K2472="","",IF('##zz500##'!K2472="yes",D2459,IF('##zz500##'!T2472&lt;&gt;0,D2459*(1+'##zz500##'!T2472),D2459*(1+C2460))))</f>
        <v/>
      </c>
    </row>
    <row r="2461" spans="1:4" x14ac:dyDescent="0.25">
      <c r="A2461" s="180" t="str">
        <f>IF('##zz500##'!B2473&lt;&gt;"",'##zz500##'!B2473,"")</f>
        <v/>
      </c>
      <c r="C2461" s="146" t="str">
        <f t="shared" si="108"/>
        <v/>
      </c>
      <c r="D2461" s="143" t="str">
        <f>IF('##zz500##'!K2473="","",IF('##zz500##'!K2473="yes",D2460,IF('##zz500##'!T2473&lt;&gt;0,D2460*(1+'##zz500##'!T2473),D2460*(1+C2461))))</f>
        <v/>
      </c>
    </row>
    <row r="2462" spans="1:4" x14ac:dyDescent="0.25">
      <c r="A2462" s="180" t="str">
        <f>IF('##zz500##'!B2474&lt;&gt;"",'##zz500##'!B2474,"")</f>
        <v/>
      </c>
      <c r="C2462" s="146" t="str">
        <f t="shared" si="108"/>
        <v/>
      </c>
      <c r="D2462" s="143" t="str">
        <f>IF('##zz500##'!K2474="","",IF('##zz500##'!K2474="yes",D2461,IF('##zz500##'!T2474&lt;&gt;0,D2461*(1+'##zz500##'!T2474),D2461*(1+C2462))))</f>
        <v/>
      </c>
    </row>
    <row r="2463" spans="1:4" x14ac:dyDescent="0.25">
      <c r="A2463" s="180" t="str">
        <f>IF('##zz500##'!B2475&lt;&gt;"",'##zz500##'!B2475,"")</f>
        <v/>
      </c>
      <c r="C2463" s="146" t="str">
        <f t="shared" si="108"/>
        <v/>
      </c>
      <c r="D2463" s="143" t="str">
        <f>IF('##zz500##'!K2475="","",IF('##zz500##'!K2475="yes",D2462,IF('##zz500##'!T2475&lt;&gt;0,D2462*(1+'##zz500##'!T2475),D2462*(1+C2463))))</f>
        <v/>
      </c>
    </row>
    <row r="2464" spans="1:4" x14ac:dyDescent="0.25">
      <c r="A2464" s="180" t="str">
        <f>IF('##zz500##'!B2476&lt;&gt;"",'##zz500##'!B2476,"")</f>
        <v/>
      </c>
      <c r="C2464" s="146" t="str">
        <f t="shared" si="108"/>
        <v/>
      </c>
      <c r="D2464" s="143" t="str">
        <f>IF('##zz500##'!K2476="","",IF('##zz500##'!K2476="yes",D2463,IF('##zz500##'!T2476&lt;&gt;0,D2463*(1+'##zz500##'!T2476),D2463*(1+C2464))))</f>
        <v/>
      </c>
    </row>
    <row r="2465" spans="1:4" x14ac:dyDescent="0.25">
      <c r="A2465" s="180" t="str">
        <f>IF('##zz500##'!B2477&lt;&gt;"",'##zz500##'!B2477,"")</f>
        <v/>
      </c>
      <c r="C2465" s="146" t="str">
        <f t="shared" si="108"/>
        <v/>
      </c>
      <c r="D2465" s="143" t="str">
        <f>IF('##zz500##'!K2477="","",IF('##zz500##'!K2477="yes",D2464,IF('##zz500##'!T2477&lt;&gt;0,D2464*(1+'##zz500##'!T2477),D2464*(1+C2465))))</f>
        <v/>
      </c>
    </row>
    <row r="2466" spans="1:4" x14ac:dyDescent="0.25">
      <c r="A2466" s="180" t="str">
        <f>IF('##zz500##'!B2478&lt;&gt;"",'##zz500##'!B2478,"")</f>
        <v/>
      </c>
      <c r="C2466" s="146" t="str">
        <f t="shared" si="108"/>
        <v/>
      </c>
      <c r="D2466" s="143" t="str">
        <f>IF('##zz500##'!K2478="","",IF('##zz500##'!K2478="yes",D2465,IF('##zz500##'!T2478&lt;&gt;0,D2465*(1+'##zz500##'!T2478),D2465*(1+C2466))))</f>
        <v/>
      </c>
    </row>
    <row r="2467" spans="1:4" x14ac:dyDescent="0.25">
      <c r="A2467" s="180" t="str">
        <f>IF('##zz500##'!B2479&lt;&gt;"",'##zz500##'!B2479,"")</f>
        <v/>
      </c>
      <c r="C2467" s="146" t="str">
        <f t="shared" si="108"/>
        <v/>
      </c>
      <c r="D2467" s="143" t="str">
        <f>IF('##zz500##'!K2479="","",IF('##zz500##'!K2479="yes",D2466,IF('##zz500##'!T2479&lt;&gt;0,D2466*(1+'##zz500##'!T2479),D2466*(1+C2467))))</f>
        <v/>
      </c>
    </row>
    <row r="2468" spans="1:4" x14ac:dyDescent="0.25">
      <c r="A2468" s="180" t="str">
        <f>IF('##zz500##'!B2480&lt;&gt;"",'##zz500##'!B2480,"")</f>
        <v/>
      </c>
      <c r="C2468" s="146" t="str">
        <f t="shared" si="108"/>
        <v/>
      </c>
      <c r="D2468" s="143" t="str">
        <f>IF('##zz500##'!K2480="","",IF('##zz500##'!K2480="yes",D2467,IF('##zz500##'!T2480&lt;&gt;0,D2467*(1+'##zz500##'!T2480),D2467*(1+C2468))))</f>
        <v/>
      </c>
    </row>
    <row r="2469" spans="1:4" x14ac:dyDescent="0.25">
      <c r="A2469" s="180" t="str">
        <f>IF('##zz500##'!B2481&lt;&gt;"",'##zz500##'!B2481,"")</f>
        <v/>
      </c>
      <c r="C2469" s="146" t="str">
        <f t="shared" si="108"/>
        <v/>
      </c>
      <c r="D2469" s="143" t="str">
        <f>IF('##zz500##'!K2481="","",IF('##zz500##'!K2481="yes",D2468,IF('##zz500##'!T2481&lt;&gt;0,D2468*(1+'##zz500##'!T2481),D2468*(1+C2469))))</f>
        <v/>
      </c>
    </row>
    <row r="2470" spans="1:4" x14ac:dyDescent="0.25">
      <c r="A2470" s="180" t="str">
        <f>IF('##zz500##'!B2482&lt;&gt;"",'##zz500##'!B2482,"")</f>
        <v/>
      </c>
      <c r="C2470" s="146" t="str">
        <f t="shared" si="108"/>
        <v/>
      </c>
      <c r="D2470" s="143" t="str">
        <f>IF('##zz500##'!K2482="","",IF('##zz500##'!K2482="yes",D2469,IF('##zz500##'!T2482&lt;&gt;0,D2469*(1+'##zz500##'!T2482),D2469*(1+C2470))))</f>
        <v/>
      </c>
    </row>
    <row r="2471" spans="1:4" x14ac:dyDescent="0.25">
      <c r="A2471" s="180" t="str">
        <f>IF('##zz500##'!B2483&lt;&gt;"",'##zz500##'!B2483,"")</f>
        <v/>
      </c>
      <c r="C2471" s="146" t="str">
        <f t="shared" si="108"/>
        <v/>
      </c>
      <c r="D2471" s="143" t="str">
        <f>IF('##zz500##'!K2483="","",IF('##zz500##'!K2483="yes",D2470,IF('##zz500##'!T2483&lt;&gt;0,D2470*(1+'##zz500##'!T2483),D2470*(1+C2471))))</f>
        <v/>
      </c>
    </row>
    <row r="2472" spans="1:4" x14ac:dyDescent="0.25">
      <c r="A2472" s="180" t="str">
        <f>IF('##zz500##'!B2484&lt;&gt;"",'##zz500##'!B2484,"")</f>
        <v/>
      </c>
      <c r="C2472" s="146" t="str">
        <f t="shared" si="108"/>
        <v/>
      </c>
      <c r="D2472" s="143" t="str">
        <f>IF('##zz500##'!K2484="","",IF('##zz500##'!K2484="yes",D2471,IF('##zz500##'!T2484&lt;&gt;0,D2471*(1+'##zz500##'!T2484),D2471*(1+C2472))))</f>
        <v/>
      </c>
    </row>
    <row r="2473" spans="1:4" x14ac:dyDescent="0.25">
      <c r="A2473" s="180" t="str">
        <f>IF('##zz500##'!B2485&lt;&gt;"",'##zz500##'!B2485,"")</f>
        <v/>
      </c>
      <c r="C2473" s="146" t="str">
        <f t="shared" si="108"/>
        <v/>
      </c>
      <c r="D2473" s="143" t="str">
        <f>IF('##zz500##'!K2485="","",IF('##zz500##'!K2485="yes",D2472,IF('##zz500##'!T2485&lt;&gt;0,D2472*(1+'##zz500##'!T2485),D2472*(1+C2473))))</f>
        <v/>
      </c>
    </row>
    <row r="2474" spans="1:4" x14ac:dyDescent="0.25">
      <c r="A2474" s="180" t="str">
        <f>IF('##zz500##'!B2486&lt;&gt;"",'##zz500##'!B2486,"")</f>
        <v/>
      </c>
      <c r="C2474" s="146" t="str">
        <f t="shared" si="108"/>
        <v/>
      </c>
      <c r="D2474" s="143" t="str">
        <f>IF('##zz500##'!K2486="","",IF('##zz500##'!K2486="yes",D2473,IF('##zz500##'!T2486&lt;&gt;0,D2473*(1+'##zz500##'!T2486),D2473*(1+C2474))))</f>
        <v/>
      </c>
    </row>
    <row r="2475" spans="1:4" x14ac:dyDescent="0.25">
      <c r="A2475" s="180" t="str">
        <f>IF('##zz500##'!B2487&lt;&gt;"",'##zz500##'!B2487,"")</f>
        <v/>
      </c>
      <c r="C2475" s="146" t="str">
        <f t="shared" si="108"/>
        <v/>
      </c>
      <c r="D2475" s="143" t="str">
        <f>IF('##zz500##'!K2487="","",IF('##zz500##'!K2487="yes",D2474,IF('##zz500##'!T2487&lt;&gt;0,D2474*(1+'##zz500##'!T2487),D2474*(1+C2475))))</f>
        <v/>
      </c>
    </row>
    <row r="2476" spans="1:4" x14ac:dyDescent="0.25">
      <c r="A2476" s="180" t="str">
        <f>IF('##zz500##'!B2488&lt;&gt;"",'##zz500##'!B2488,"")</f>
        <v/>
      </c>
      <c r="C2476" s="146" t="str">
        <f t="shared" si="108"/>
        <v/>
      </c>
      <c r="D2476" s="143" t="str">
        <f>IF('##zz500##'!K2488="","",IF('##zz500##'!K2488="yes",D2475,IF('##zz500##'!T2488&lt;&gt;0,D2475*(1+'##zz500##'!T2488),D2475*(1+C2476))))</f>
        <v/>
      </c>
    </row>
    <row r="2477" spans="1:4" x14ac:dyDescent="0.25">
      <c r="A2477" s="180" t="str">
        <f>IF('##zz500##'!B2489&lt;&gt;"",'##zz500##'!B2489,"")</f>
        <v/>
      </c>
      <c r="C2477" s="146" t="str">
        <f t="shared" si="108"/>
        <v/>
      </c>
      <c r="D2477" s="143" t="str">
        <f>IF('##zz500##'!K2489="","",IF('##zz500##'!K2489="yes",D2476,IF('##zz500##'!T2489&lt;&gt;0,D2476*(1+'##zz500##'!T2489),D2476*(1+C2477))))</f>
        <v/>
      </c>
    </row>
    <row r="2478" spans="1:4" x14ac:dyDescent="0.25">
      <c r="A2478" s="180" t="str">
        <f>IF('##zz500##'!B2490&lt;&gt;"",'##zz500##'!B2490,"")</f>
        <v/>
      </c>
      <c r="C2478" s="146" t="str">
        <f t="shared" si="108"/>
        <v/>
      </c>
      <c r="D2478" s="143" t="str">
        <f>IF('##zz500##'!K2490="","",IF('##zz500##'!K2490="yes",D2477,IF('##zz500##'!T2490&lt;&gt;0,D2477*(1+'##zz500##'!T2490),D2477*(1+C2478))))</f>
        <v/>
      </c>
    </row>
    <row r="2479" spans="1:4" x14ac:dyDescent="0.25">
      <c r="A2479" s="180" t="str">
        <f>IF('##zz500##'!B2491&lt;&gt;"",'##zz500##'!B2491,"")</f>
        <v/>
      </c>
      <c r="C2479" s="146" t="str">
        <f t="shared" si="108"/>
        <v/>
      </c>
      <c r="D2479" s="143" t="str">
        <f>IF('##zz500##'!K2491="","",IF('##zz500##'!K2491="yes",D2478,IF('##zz500##'!T2491&lt;&gt;0,D2478*(1+'##zz500##'!T2491),D2478*(1+C2479))))</f>
        <v/>
      </c>
    </row>
    <row r="2480" spans="1:4" x14ac:dyDescent="0.25">
      <c r="A2480" s="180" t="str">
        <f>IF('##zz500##'!B2492&lt;&gt;"",'##zz500##'!B2492,"")</f>
        <v/>
      </c>
      <c r="C2480" s="146" t="str">
        <f t="shared" si="108"/>
        <v/>
      </c>
      <c r="D2480" s="143" t="str">
        <f>IF('##zz500##'!K2492="","",IF('##zz500##'!K2492="yes",D2479,IF('##zz500##'!T2492&lt;&gt;0,D2479*(1+'##zz500##'!T2492),D2479*(1+C2480))))</f>
        <v/>
      </c>
    </row>
    <row r="2481" spans="1:4" x14ac:dyDescent="0.25">
      <c r="A2481" s="180" t="str">
        <f>IF('##zz500##'!B2493&lt;&gt;"",'##zz500##'!B2493,"")</f>
        <v/>
      </c>
      <c r="C2481" s="146" t="str">
        <f t="shared" si="108"/>
        <v/>
      </c>
      <c r="D2481" s="143" t="str">
        <f>IF('##zz500##'!K2493="","",IF('##zz500##'!K2493="yes",D2480,IF('##zz500##'!T2493&lt;&gt;0,D2480*(1+'##zz500##'!T2493),D2480*(1+C2481))))</f>
        <v/>
      </c>
    </row>
    <row r="2482" spans="1:4" x14ac:dyDescent="0.25">
      <c r="A2482" s="180" t="str">
        <f>IF('##zz500##'!B2494&lt;&gt;"",'##zz500##'!B2494,"")</f>
        <v/>
      </c>
      <c r="C2482" s="146" t="str">
        <f t="shared" si="108"/>
        <v/>
      </c>
      <c r="D2482" s="143" t="str">
        <f>IF('##zz500##'!K2494="","",IF('##zz500##'!K2494="yes",D2481,IF('##zz500##'!T2494&lt;&gt;0,D2481*(1+'##zz500##'!T2494),D2481*(1+C2482))))</f>
        <v/>
      </c>
    </row>
    <row r="2483" spans="1:4" x14ac:dyDescent="0.25">
      <c r="A2483" s="180" t="str">
        <f>IF('##zz500##'!B2495&lt;&gt;"",'##zz500##'!B2495,"")</f>
        <v/>
      </c>
      <c r="C2483" s="146" t="str">
        <f t="shared" si="108"/>
        <v/>
      </c>
      <c r="D2483" s="143" t="str">
        <f>IF('##zz500##'!K2495="","",IF('##zz500##'!K2495="yes",D2482,IF('##zz500##'!T2495&lt;&gt;0,D2482*(1+'##zz500##'!T2495),D2482*(1+C2483))))</f>
        <v/>
      </c>
    </row>
    <row r="2484" spans="1:4" x14ac:dyDescent="0.25">
      <c r="A2484" s="180" t="str">
        <f>IF('##zz500##'!B2496&lt;&gt;"",'##zz500##'!B2496,"")</f>
        <v/>
      </c>
      <c r="C2484" s="146" t="str">
        <f t="shared" si="108"/>
        <v/>
      </c>
      <c r="D2484" s="143" t="str">
        <f>IF('##zz500##'!K2496="","",IF('##zz500##'!K2496="yes",D2483,IF('##zz500##'!T2496&lt;&gt;0,D2483*(1+'##zz500##'!T2496),D2483*(1+C2484))))</f>
        <v/>
      </c>
    </row>
    <row r="2485" spans="1:4" x14ac:dyDescent="0.25">
      <c r="A2485" s="180" t="str">
        <f>IF('##zz500##'!B2497&lt;&gt;"",'##zz500##'!B2497,"")</f>
        <v/>
      </c>
      <c r="C2485" s="146" t="str">
        <f t="shared" si="108"/>
        <v/>
      </c>
      <c r="D2485" s="143" t="str">
        <f>IF('##zz500##'!K2497="","",IF('##zz500##'!K2497="yes",D2484,IF('##zz500##'!T2497&lt;&gt;0,D2484*(1+'##zz500##'!T2497),D2484*(1+C2485))))</f>
        <v/>
      </c>
    </row>
    <row r="2486" spans="1:4" x14ac:dyDescent="0.25">
      <c r="A2486" s="180" t="str">
        <f>IF('##zz500##'!B2498&lt;&gt;"",'##zz500##'!B2498,"")</f>
        <v/>
      </c>
      <c r="C2486" s="146" t="str">
        <f t="shared" si="108"/>
        <v/>
      </c>
      <c r="D2486" s="143" t="str">
        <f>IF('##zz500##'!K2498="","",IF('##zz500##'!K2498="yes",D2485,IF('##zz500##'!T2498&lt;&gt;0,D2485*(1+'##zz500##'!T2498),D2485*(1+C2486))))</f>
        <v/>
      </c>
    </row>
    <row r="2487" spans="1:4" x14ac:dyDescent="0.25">
      <c r="A2487" s="180" t="str">
        <f>IF('##zz500##'!B2499&lt;&gt;"",'##zz500##'!B2499,"")</f>
        <v/>
      </c>
      <c r="C2487" s="146" t="str">
        <f t="shared" si="108"/>
        <v/>
      </c>
      <c r="D2487" s="143" t="str">
        <f>IF('##zz500##'!K2499="","",IF('##zz500##'!K2499="yes",D2486,IF('##zz500##'!T2499&lt;&gt;0,D2486*(1+'##zz500##'!T2499),D2486*(1+C2487))))</f>
        <v/>
      </c>
    </row>
    <row r="2488" spans="1:4" x14ac:dyDescent="0.25">
      <c r="A2488" s="180" t="str">
        <f>IF('##zz500##'!B2500&lt;&gt;"",'##zz500##'!B2500,"")</f>
        <v/>
      </c>
      <c r="C2488" s="146" t="str">
        <f t="shared" si="108"/>
        <v/>
      </c>
      <c r="D2488" s="143" t="str">
        <f>IF('##zz500##'!K2500="","",IF('##zz500##'!K2500="yes",D2487,IF('##zz500##'!T2500&lt;&gt;0,D2487*(1+'##zz500##'!T2500),D2487*(1+C2488))))</f>
        <v/>
      </c>
    </row>
    <row r="2489" spans="1:4" x14ac:dyDescent="0.25">
      <c r="A2489" s="180" t="str">
        <f>IF('##zz500##'!B2501&lt;&gt;"",'##zz500##'!B2501,"")</f>
        <v/>
      </c>
      <c r="C2489" s="146" t="str">
        <f t="shared" si="108"/>
        <v/>
      </c>
      <c r="D2489" s="143" t="str">
        <f>IF('##zz500##'!K2501="","",IF('##zz500##'!K2501="yes",D2488,IF('##zz500##'!T2501&lt;&gt;0,D2488*(1+'##zz500##'!T2501),D2488*(1+C2489))))</f>
        <v/>
      </c>
    </row>
    <row r="2490" spans="1:4" x14ac:dyDescent="0.25">
      <c r="A2490" s="180" t="str">
        <f>IF('##zz500##'!B2502&lt;&gt;"",'##zz500##'!B2502,"")</f>
        <v/>
      </c>
      <c r="C2490" s="146" t="str">
        <f t="shared" si="108"/>
        <v/>
      </c>
      <c r="D2490" s="143" t="str">
        <f>IF('##zz500##'!K2502="","",IF('##zz500##'!K2502="yes",D2489,IF('##zz500##'!T2502&lt;&gt;0,D2489*(1+'##zz500##'!T2502),D2489*(1+C2490))))</f>
        <v/>
      </c>
    </row>
    <row r="2491" spans="1:4" x14ac:dyDescent="0.25">
      <c r="A2491" s="180" t="str">
        <f>IF('##zz500##'!B2503&lt;&gt;"",'##zz500##'!B2503,"")</f>
        <v/>
      </c>
      <c r="C2491" s="146" t="str">
        <f t="shared" si="108"/>
        <v/>
      </c>
      <c r="D2491" s="143" t="str">
        <f>IF('##zz500##'!K2503="","",IF('##zz500##'!K2503="yes",D2490,IF('##zz500##'!T2503&lt;&gt;0,D2490*(1+'##zz500##'!T2503),D2490*(1+C2491))))</f>
        <v/>
      </c>
    </row>
    <row r="2492" spans="1:4" x14ac:dyDescent="0.25">
      <c r="A2492" s="180" t="str">
        <f>IF('##zz500##'!B2504&lt;&gt;"",'##zz500##'!B2504,"")</f>
        <v/>
      </c>
      <c r="C2492" s="146" t="str">
        <f t="shared" si="108"/>
        <v/>
      </c>
      <c r="D2492" s="143" t="str">
        <f>IF('##zz500##'!K2504="","",IF('##zz500##'!K2504="yes",D2491,IF('##zz500##'!T2504&lt;&gt;0,D2491*(1+'##zz500##'!T2504),D2491*(1+C2492))))</f>
        <v/>
      </c>
    </row>
    <row r="2493" spans="1:4" x14ac:dyDescent="0.25">
      <c r="A2493" s="180" t="str">
        <f>IF('##zz500##'!B2505&lt;&gt;"",'##zz500##'!B2505,"")</f>
        <v/>
      </c>
      <c r="C2493" s="146" t="str">
        <f t="shared" si="108"/>
        <v/>
      </c>
      <c r="D2493" s="143" t="str">
        <f>IF('##zz500##'!K2505="","",IF('##zz500##'!K2505="yes",D2492,IF('##zz500##'!T2505&lt;&gt;0,D2492*(1+'##zz500##'!T2505),D2492*(1+C2493))))</f>
        <v/>
      </c>
    </row>
    <row r="2494" spans="1:4" x14ac:dyDescent="0.25">
      <c r="A2494" s="180" t="str">
        <f>IF('##zz500##'!B2506&lt;&gt;"",'##zz500##'!B2506,"")</f>
        <v/>
      </c>
      <c r="C2494" s="146" t="str">
        <f t="shared" si="108"/>
        <v/>
      </c>
      <c r="D2494" s="143" t="str">
        <f>IF('##zz500##'!K2506="","",IF('##zz500##'!K2506="yes",D2493,IF('##zz500##'!T2506&lt;&gt;0,D2493*(1+'##zz500##'!T2506),D2493*(1+C2494))))</f>
        <v/>
      </c>
    </row>
    <row r="2495" spans="1:4" x14ac:dyDescent="0.25">
      <c r="A2495" s="180" t="str">
        <f>IF('##zz500##'!B2507&lt;&gt;"",'##zz500##'!B2507,"")</f>
        <v/>
      </c>
      <c r="C2495" s="146" t="str">
        <f t="shared" si="108"/>
        <v/>
      </c>
      <c r="D2495" s="143" t="str">
        <f>IF('##zz500##'!K2507="","",IF('##zz500##'!K2507="yes",D2494,IF('##zz500##'!T2507&lt;&gt;0,D2494*(1+'##zz500##'!T2507),D2494*(1+C2495))))</f>
        <v/>
      </c>
    </row>
    <row r="2496" spans="1:4" x14ac:dyDescent="0.25">
      <c r="A2496" s="180" t="str">
        <f>IF('##zz500##'!B2508&lt;&gt;"",'##zz500##'!B2508,"")</f>
        <v/>
      </c>
      <c r="C2496" s="146" t="str">
        <f t="shared" si="108"/>
        <v/>
      </c>
      <c r="D2496" s="143" t="str">
        <f>IF('##zz500##'!K2508="","",IF('##zz500##'!K2508="yes",D2495,IF('##zz500##'!T2508&lt;&gt;0,D2495*(1+'##zz500##'!T2508),D2495*(1+C2496))))</f>
        <v/>
      </c>
    </row>
    <row r="2497" spans="1:4" x14ac:dyDescent="0.25">
      <c r="A2497" s="180" t="str">
        <f>IF('##zz500##'!B2509&lt;&gt;"",'##zz500##'!B2509,"")</f>
        <v/>
      </c>
      <c r="C2497" s="146" t="str">
        <f t="shared" si="108"/>
        <v/>
      </c>
      <c r="D2497" s="143" t="str">
        <f>IF('##zz500##'!K2509="","",IF('##zz500##'!K2509="yes",D2496,IF('##zz500##'!T2509&lt;&gt;0,D2496*(1+'##zz500##'!T2509),D2496*(1+C2497))))</f>
        <v/>
      </c>
    </row>
    <row r="2498" spans="1:4" x14ac:dyDescent="0.25">
      <c r="A2498" s="180" t="str">
        <f>IF('##zz500##'!B2510&lt;&gt;"",'##zz500##'!B2510,"")</f>
        <v/>
      </c>
      <c r="C2498" s="146" t="str">
        <f t="shared" si="108"/>
        <v/>
      </c>
      <c r="D2498" s="143" t="str">
        <f>IF('##zz500##'!K2510="","",IF('##zz500##'!K2510="yes",D2497,IF('##zz500##'!T2510&lt;&gt;0,D2497*(1+'##zz500##'!T2510),D2497*(1+C2498))))</f>
        <v/>
      </c>
    </row>
    <row r="2499" spans="1:4" x14ac:dyDescent="0.25">
      <c r="A2499" s="180" t="str">
        <f>IF('##zz500##'!B2511&lt;&gt;"",'##zz500##'!B2511,"")</f>
        <v/>
      </c>
      <c r="C2499" s="146" t="str">
        <f t="shared" si="108"/>
        <v/>
      </c>
      <c r="D2499" s="143" t="str">
        <f>IF('##zz500##'!K2511="","",IF('##zz500##'!K2511="yes",D2498,IF('##zz500##'!T2511&lt;&gt;0,D2498*(1+'##zz500##'!T2511),D2498*(1+C2499))))</f>
        <v/>
      </c>
    </row>
    <row r="2500" spans="1:4" x14ac:dyDescent="0.25">
      <c r="A2500" s="180" t="str">
        <f>IF('##zz500##'!B2512&lt;&gt;"",'##zz500##'!B2512,"")</f>
        <v/>
      </c>
      <c r="C2500" s="146" t="str">
        <f t="shared" ref="C2500:C2563" si="109">IF(AND(B2499&gt;0,B2500&gt;0),B2500/B2499-1,"")</f>
        <v/>
      </c>
      <c r="D2500" s="143" t="str">
        <f>IF('##zz500##'!K2512="","",IF('##zz500##'!K2512="yes",D2499,IF('##zz500##'!T2512&lt;&gt;0,D2499*(1+'##zz500##'!T2512),D2499*(1+C2500))))</f>
        <v/>
      </c>
    </row>
    <row r="2501" spans="1:4" x14ac:dyDescent="0.25">
      <c r="A2501" s="180" t="str">
        <f>IF('##zz500##'!B2513&lt;&gt;"",'##zz500##'!B2513,"")</f>
        <v/>
      </c>
      <c r="C2501" s="146" t="str">
        <f t="shared" si="109"/>
        <v/>
      </c>
      <c r="D2501" s="143" t="str">
        <f>IF('##zz500##'!K2513="","",IF('##zz500##'!K2513="yes",D2500,IF('##zz500##'!T2513&lt;&gt;0,D2500*(1+'##zz500##'!T2513),D2500*(1+C2501))))</f>
        <v/>
      </c>
    </row>
    <row r="2502" spans="1:4" x14ac:dyDescent="0.25">
      <c r="A2502" s="180" t="str">
        <f>IF('##zz500##'!B2514&lt;&gt;"",'##zz500##'!B2514,"")</f>
        <v/>
      </c>
      <c r="C2502" s="146" t="str">
        <f t="shared" si="109"/>
        <v/>
      </c>
      <c r="D2502" s="143" t="str">
        <f>IF('##zz500##'!K2514="","",IF('##zz500##'!K2514="yes",D2501,IF('##zz500##'!T2514&lt;&gt;0,D2501*(1+'##zz500##'!T2514),D2501*(1+C2502))))</f>
        <v/>
      </c>
    </row>
    <row r="2503" spans="1:4" x14ac:dyDescent="0.25">
      <c r="A2503" s="180" t="str">
        <f>IF('##zz500##'!B2515&lt;&gt;"",'##zz500##'!B2515,"")</f>
        <v/>
      </c>
      <c r="C2503" s="146" t="str">
        <f t="shared" si="109"/>
        <v/>
      </c>
      <c r="D2503" s="143" t="str">
        <f>IF('##zz500##'!K2515="","",IF('##zz500##'!K2515="yes",D2502,IF('##zz500##'!T2515&lt;&gt;0,D2502*(1+'##zz500##'!T2515),D2502*(1+C2503))))</f>
        <v/>
      </c>
    </row>
    <row r="2504" spans="1:4" x14ac:dyDescent="0.25">
      <c r="A2504" s="180" t="str">
        <f>IF('##zz500##'!B2516&lt;&gt;"",'##zz500##'!B2516,"")</f>
        <v/>
      </c>
      <c r="C2504" s="146" t="str">
        <f t="shared" si="109"/>
        <v/>
      </c>
      <c r="D2504" s="143" t="str">
        <f>IF('##zz500##'!K2516="","",IF('##zz500##'!K2516="yes",D2503,IF('##zz500##'!T2516&lt;&gt;0,D2503*(1+'##zz500##'!T2516),D2503*(1+C2504))))</f>
        <v/>
      </c>
    </row>
    <row r="2505" spans="1:4" x14ac:dyDescent="0.25">
      <c r="A2505" s="180" t="str">
        <f>IF('##zz500##'!B2517&lt;&gt;"",'##zz500##'!B2517,"")</f>
        <v/>
      </c>
      <c r="C2505" s="146" t="str">
        <f t="shared" si="109"/>
        <v/>
      </c>
      <c r="D2505" s="143" t="str">
        <f>IF('##zz500##'!K2517="","",IF('##zz500##'!K2517="yes",D2504,IF('##zz500##'!T2517&lt;&gt;0,D2504*(1+'##zz500##'!T2517),D2504*(1+C2505))))</f>
        <v/>
      </c>
    </row>
    <row r="2506" spans="1:4" x14ac:dyDescent="0.25">
      <c r="A2506" s="180" t="str">
        <f>IF('##zz500##'!B2518&lt;&gt;"",'##zz500##'!B2518,"")</f>
        <v/>
      </c>
      <c r="C2506" s="146" t="str">
        <f t="shared" si="109"/>
        <v/>
      </c>
      <c r="D2506" s="143" t="str">
        <f>IF('##zz500##'!K2518="","",IF('##zz500##'!K2518="yes",D2505,IF('##zz500##'!T2518&lt;&gt;0,D2505*(1+'##zz500##'!T2518),D2505*(1+C2506))))</f>
        <v/>
      </c>
    </row>
    <row r="2507" spans="1:4" x14ac:dyDescent="0.25">
      <c r="A2507" s="180" t="str">
        <f>IF('##zz500##'!B2519&lt;&gt;"",'##zz500##'!B2519,"")</f>
        <v/>
      </c>
      <c r="C2507" s="146" t="str">
        <f t="shared" si="109"/>
        <v/>
      </c>
      <c r="D2507" s="143" t="str">
        <f>IF('##zz500##'!K2519="","",IF('##zz500##'!K2519="yes",D2506,IF('##zz500##'!T2519&lt;&gt;0,D2506*(1+'##zz500##'!T2519),D2506*(1+C2507))))</f>
        <v/>
      </c>
    </row>
    <row r="2508" spans="1:4" x14ac:dyDescent="0.25">
      <c r="A2508" s="180" t="str">
        <f>IF('##zz500##'!B2520&lt;&gt;"",'##zz500##'!B2520,"")</f>
        <v/>
      </c>
      <c r="C2508" s="146" t="str">
        <f t="shared" si="109"/>
        <v/>
      </c>
      <c r="D2508" s="143" t="str">
        <f>IF('##zz500##'!K2520="","",IF('##zz500##'!K2520="yes",D2507,IF('##zz500##'!T2520&lt;&gt;0,D2507*(1+'##zz500##'!T2520),D2507*(1+C2508))))</f>
        <v/>
      </c>
    </row>
    <row r="2509" spans="1:4" x14ac:dyDescent="0.25">
      <c r="A2509" s="180" t="str">
        <f>IF('##zz500##'!B2521&lt;&gt;"",'##zz500##'!B2521,"")</f>
        <v/>
      </c>
      <c r="C2509" s="146" t="str">
        <f t="shared" si="109"/>
        <v/>
      </c>
      <c r="D2509" s="143" t="str">
        <f>IF('##zz500##'!K2521="","",IF('##zz500##'!K2521="yes",D2508,IF('##zz500##'!T2521&lt;&gt;0,D2508*(1+'##zz500##'!T2521),D2508*(1+C2509))))</f>
        <v/>
      </c>
    </row>
    <row r="2510" spans="1:4" x14ac:dyDescent="0.25">
      <c r="A2510" s="180" t="str">
        <f>IF('##zz500##'!B2522&lt;&gt;"",'##zz500##'!B2522,"")</f>
        <v/>
      </c>
      <c r="C2510" s="146" t="str">
        <f t="shared" si="109"/>
        <v/>
      </c>
      <c r="D2510" s="143" t="str">
        <f>IF('##zz500##'!K2522="","",IF('##zz500##'!K2522="yes",D2509,IF('##zz500##'!T2522&lt;&gt;0,D2509*(1+'##zz500##'!T2522),D2509*(1+C2510))))</f>
        <v/>
      </c>
    </row>
    <row r="2511" spans="1:4" x14ac:dyDescent="0.25">
      <c r="A2511" s="180" t="str">
        <f>IF('##zz500##'!B2523&lt;&gt;"",'##zz500##'!B2523,"")</f>
        <v/>
      </c>
      <c r="C2511" s="146" t="str">
        <f t="shared" si="109"/>
        <v/>
      </c>
      <c r="D2511" s="143" t="str">
        <f>IF('##zz500##'!K2523="","",IF('##zz500##'!K2523="yes",D2510,IF('##zz500##'!T2523&lt;&gt;0,D2510*(1+'##zz500##'!T2523),D2510*(1+C2511))))</f>
        <v/>
      </c>
    </row>
    <row r="2512" spans="1:4" x14ac:dyDescent="0.25">
      <c r="A2512" s="180" t="str">
        <f>IF('##zz500##'!B2524&lt;&gt;"",'##zz500##'!B2524,"")</f>
        <v/>
      </c>
      <c r="C2512" s="146" t="str">
        <f t="shared" si="109"/>
        <v/>
      </c>
      <c r="D2512" s="143" t="str">
        <f>IF('##zz500##'!K2524="","",IF('##zz500##'!K2524="yes",D2511,IF('##zz500##'!T2524&lt;&gt;0,D2511*(1+'##zz500##'!T2524),D2511*(1+C2512))))</f>
        <v/>
      </c>
    </row>
    <row r="2513" spans="1:4" x14ac:dyDescent="0.25">
      <c r="A2513" s="180" t="str">
        <f>IF('##zz500##'!B2525&lt;&gt;"",'##zz500##'!B2525,"")</f>
        <v/>
      </c>
      <c r="C2513" s="146" t="str">
        <f t="shared" si="109"/>
        <v/>
      </c>
      <c r="D2513" s="143" t="str">
        <f>IF('##zz500##'!K2525="","",IF('##zz500##'!K2525="yes",D2512,IF('##zz500##'!T2525&lt;&gt;0,D2512*(1+'##zz500##'!T2525),D2512*(1+C2513))))</f>
        <v/>
      </c>
    </row>
    <row r="2514" spans="1:4" x14ac:dyDescent="0.25">
      <c r="A2514" s="180" t="str">
        <f>IF('##zz500##'!B2526&lt;&gt;"",'##zz500##'!B2526,"")</f>
        <v/>
      </c>
      <c r="C2514" s="146" t="str">
        <f t="shared" si="109"/>
        <v/>
      </c>
      <c r="D2514" s="143" t="str">
        <f>IF('##zz500##'!K2526="","",IF('##zz500##'!K2526="yes",D2513,IF('##zz500##'!T2526&lt;&gt;0,D2513*(1+'##zz500##'!T2526),D2513*(1+C2514))))</f>
        <v/>
      </c>
    </row>
    <row r="2515" spans="1:4" x14ac:dyDescent="0.25">
      <c r="A2515" s="180" t="str">
        <f>IF('##zz500##'!B2527&lt;&gt;"",'##zz500##'!B2527,"")</f>
        <v/>
      </c>
      <c r="C2515" s="146" t="str">
        <f t="shared" si="109"/>
        <v/>
      </c>
      <c r="D2515" s="143" t="str">
        <f>IF('##zz500##'!K2527="","",IF('##zz500##'!K2527="yes",D2514,IF('##zz500##'!T2527&lt;&gt;0,D2514*(1+'##zz500##'!T2527),D2514*(1+C2515))))</f>
        <v/>
      </c>
    </row>
    <row r="2516" spans="1:4" x14ac:dyDescent="0.25">
      <c r="A2516" s="180" t="str">
        <f>IF('##zz500##'!B2528&lt;&gt;"",'##zz500##'!B2528,"")</f>
        <v/>
      </c>
      <c r="C2516" s="146" t="str">
        <f t="shared" si="109"/>
        <v/>
      </c>
      <c r="D2516" s="143" t="str">
        <f>IF('##zz500##'!K2528="","",IF('##zz500##'!K2528="yes",D2515,IF('##zz500##'!T2528&lt;&gt;0,D2515*(1+'##zz500##'!T2528),D2515*(1+C2516))))</f>
        <v/>
      </c>
    </row>
    <row r="2517" spans="1:4" x14ac:dyDescent="0.25">
      <c r="A2517" s="180" t="str">
        <f>IF('##zz500##'!B2529&lt;&gt;"",'##zz500##'!B2529,"")</f>
        <v/>
      </c>
      <c r="C2517" s="146" t="str">
        <f t="shared" si="109"/>
        <v/>
      </c>
      <c r="D2517" s="143" t="str">
        <f>IF('##zz500##'!K2529="","",IF('##zz500##'!K2529="yes",D2516,IF('##zz500##'!T2529&lt;&gt;0,D2516*(1+'##zz500##'!T2529),D2516*(1+C2517))))</f>
        <v/>
      </c>
    </row>
    <row r="2518" spans="1:4" x14ac:dyDescent="0.25">
      <c r="A2518" s="180" t="str">
        <f>IF('##zz500##'!B2530&lt;&gt;"",'##zz500##'!B2530,"")</f>
        <v/>
      </c>
      <c r="C2518" s="146" t="str">
        <f t="shared" si="109"/>
        <v/>
      </c>
      <c r="D2518" s="143" t="str">
        <f>IF('##zz500##'!K2530="","",IF('##zz500##'!K2530="yes",D2517,IF('##zz500##'!T2530&lt;&gt;0,D2517*(1+'##zz500##'!T2530),D2517*(1+C2518))))</f>
        <v/>
      </c>
    </row>
    <row r="2519" spans="1:4" x14ac:dyDescent="0.25">
      <c r="A2519" s="180" t="str">
        <f>IF('##zz500##'!B2531&lt;&gt;"",'##zz500##'!B2531,"")</f>
        <v/>
      </c>
      <c r="C2519" s="146" t="str">
        <f t="shared" si="109"/>
        <v/>
      </c>
      <c r="D2519" s="143" t="str">
        <f>IF('##zz500##'!K2531="","",IF('##zz500##'!K2531="yes",D2518,IF('##zz500##'!T2531&lt;&gt;0,D2518*(1+'##zz500##'!T2531),D2518*(1+C2519))))</f>
        <v/>
      </c>
    </row>
    <row r="2520" spans="1:4" x14ac:dyDescent="0.25">
      <c r="A2520" s="180" t="str">
        <f>IF('##zz500##'!B2532&lt;&gt;"",'##zz500##'!B2532,"")</f>
        <v/>
      </c>
      <c r="C2520" s="146" t="str">
        <f t="shared" si="109"/>
        <v/>
      </c>
      <c r="D2520" s="143" t="str">
        <f>IF('##zz500##'!K2532="","",IF('##zz500##'!K2532="yes",D2519,IF('##zz500##'!T2532&lt;&gt;0,D2519*(1+'##zz500##'!T2532),D2519*(1+C2520))))</f>
        <v/>
      </c>
    </row>
    <row r="2521" spans="1:4" x14ac:dyDescent="0.25">
      <c r="A2521" s="180" t="str">
        <f>IF('##zz500##'!B2533&lt;&gt;"",'##zz500##'!B2533,"")</f>
        <v/>
      </c>
      <c r="C2521" s="146" t="str">
        <f t="shared" si="109"/>
        <v/>
      </c>
      <c r="D2521" s="143" t="str">
        <f>IF('##zz500##'!K2533="","",IF('##zz500##'!K2533="yes",D2520,IF('##zz500##'!T2533&lt;&gt;0,D2520*(1+'##zz500##'!T2533),D2520*(1+C2521))))</f>
        <v/>
      </c>
    </row>
    <row r="2522" spans="1:4" x14ac:dyDescent="0.25">
      <c r="A2522" s="180" t="str">
        <f>IF('##zz500##'!B2534&lt;&gt;"",'##zz500##'!B2534,"")</f>
        <v/>
      </c>
      <c r="C2522" s="146" t="str">
        <f t="shared" si="109"/>
        <v/>
      </c>
      <c r="D2522" s="143" t="str">
        <f>IF('##zz500##'!K2534="","",IF('##zz500##'!K2534="yes",D2521,IF('##zz500##'!T2534&lt;&gt;0,D2521*(1+'##zz500##'!T2534),D2521*(1+C2522))))</f>
        <v/>
      </c>
    </row>
    <row r="2523" spans="1:4" x14ac:dyDescent="0.25">
      <c r="A2523" s="180" t="str">
        <f>IF('##zz500##'!B2535&lt;&gt;"",'##zz500##'!B2535,"")</f>
        <v/>
      </c>
      <c r="C2523" s="146" t="str">
        <f t="shared" si="109"/>
        <v/>
      </c>
      <c r="D2523" s="143" t="str">
        <f>IF('##zz500##'!K2535="","",IF('##zz500##'!K2535="yes",D2522,IF('##zz500##'!T2535&lt;&gt;0,D2522*(1+'##zz500##'!T2535),D2522*(1+C2523))))</f>
        <v/>
      </c>
    </row>
    <row r="2524" spans="1:4" x14ac:dyDescent="0.25">
      <c r="A2524" s="180" t="str">
        <f>IF('##zz500##'!B2536&lt;&gt;"",'##zz500##'!B2536,"")</f>
        <v/>
      </c>
      <c r="C2524" s="146" t="str">
        <f t="shared" si="109"/>
        <v/>
      </c>
      <c r="D2524" s="143" t="str">
        <f>IF('##zz500##'!K2536="","",IF('##zz500##'!K2536="yes",D2523,IF('##zz500##'!T2536&lt;&gt;0,D2523*(1+'##zz500##'!T2536),D2523*(1+C2524))))</f>
        <v/>
      </c>
    </row>
    <row r="2525" spans="1:4" x14ac:dyDescent="0.25">
      <c r="A2525" s="180" t="str">
        <f>IF('##zz500##'!B2537&lt;&gt;"",'##zz500##'!B2537,"")</f>
        <v/>
      </c>
      <c r="C2525" s="146" t="str">
        <f t="shared" si="109"/>
        <v/>
      </c>
      <c r="D2525" s="143" t="str">
        <f>IF('##zz500##'!K2537="","",IF('##zz500##'!K2537="yes",D2524,IF('##zz500##'!T2537&lt;&gt;0,D2524*(1+'##zz500##'!T2537),D2524*(1+C2525))))</f>
        <v/>
      </c>
    </row>
    <row r="2526" spans="1:4" x14ac:dyDescent="0.25">
      <c r="A2526" s="180" t="str">
        <f>IF('##zz500##'!B2538&lt;&gt;"",'##zz500##'!B2538,"")</f>
        <v/>
      </c>
      <c r="C2526" s="146" t="str">
        <f t="shared" si="109"/>
        <v/>
      </c>
      <c r="D2526" s="143" t="str">
        <f>IF('##zz500##'!K2538="","",IF('##zz500##'!K2538="yes",D2525,IF('##zz500##'!T2538&lt;&gt;0,D2525*(1+'##zz500##'!T2538),D2525*(1+C2526))))</f>
        <v/>
      </c>
    </row>
    <row r="2527" spans="1:4" x14ac:dyDescent="0.25">
      <c r="A2527" s="180" t="str">
        <f>IF('##zz500##'!B2539&lt;&gt;"",'##zz500##'!B2539,"")</f>
        <v/>
      </c>
      <c r="C2527" s="146" t="str">
        <f t="shared" si="109"/>
        <v/>
      </c>
      <c r="D2527" s="143" t="str">
        <f>IF('##zz500##'!K2539="","",IF('##zz500##'!K2539="yes",D2526,IF('##zz500##'!T2539&lt;&gt;0,D2526*(1+'##zz500##'!T2539),D2526*(1+C2527))))</f>
        <v/>
      </c>
    </row>
    <row r="2528" spans="1:4" x14ac:dyDescent="0.25">
      <c r="A2528" s="180" t="str">
        <f>IF('##zz500##'!B2540&lt;&gt;"",'##zz500##'!B2540,"")</f>
        <v/>
      </c>
      <c r="C2528" s="146" t="str">
        <f t="shared" si="109"/>
        <v/>
      </c>
      <c r="D2528" s="143" t="str">
        <f>IF('##zz500##'!K2540="","",IF('##zz500##'!K2540="yes",D2527,IF('##zz500##'!T2540&lt;&gt;0,D2527*(1+'##zz500##'!T2540),D2527*(1+C2528))))</f>
        <v/>
      </c>
    </row>
    <row r="2529" spans="1:4" x14ac:dyDescent="0.25">
      <c r="A2529" s="180" t="str">
        <f>IF('##zz500##'!B2541&lt;&gt;"",'##zz500##'!B2541,"")</f>
        <v/>
      </c>
      <c r="C2529" s="146" t="str">
        <f t="shared" si="109"/>
        <v/>
      </c>
      <c r="D2529" s="143" t="str">
        <f>IF('##zz500##'!K2541="","",IF('##zz500##'!K2541="yes",D2528,IF('##zz500##'!T2541&lt;&gt;0,D2528*(1+'##zz500##'!T2541),D2528*(1+C2529))))</f>
        <v/>
      </c>
    </row>
    <row r="2530" spans="1:4" x14ac:dyDescent="0.25">
      <c r="A2530" s="180" t="str">
        <f>IF('##zz500##'!B2542&lt;&gt;"",'##zz500##'!B2542,"")</f>
        <v/>
      </c>
      <c r="C2530" s="146" t="str">
        <f t="shared" si="109"/>
        <v/>
      </c>
      <c r="D2530" s="143" t="str">
        <f>IF('##zz500##'!K2542="","",IF('##zz500##'!K2542="yes",D2529,IF('##zz500##'!T2542&lt;&gt;0,D2529*(1+'##zz500##'!T2542),D2529*(1+C2530))))</f>
        <v/>
      </c>
    </row>
    <row r="2531" spans="1:4" x14ac:dyDescent="0.25">
      <c r="A2531" s="180" t="str">
        <f>IF('##zz500##'!B2543&lt;&gt;"",'##zz500##'!B2543,"")</f>
        <v/>
      </c>
      <c r="C2531" s="146" t="str">
        <f t="shared" si="109"/>
        <v/>
      </c>
      <c r="D2531" s="143" t="str">
        <f>IF('##zz500##'!K2543="","",IF('##zz500##'!K2543="yes",D2530,IF('##zz500##'!T2543&lt;&gt;0,D2530*(1+'##zz500##'!T2543),D2530*(1+C2531))))</f>
        <v/>
      </c>
    </row>
    <row r="2532" spans="1:4" x14ac:dyDescent="0.25">
      <c r="A2532" s="180" t="str">
        <f>IF('##zz500##'!B2544&lt;&gt;"",'##zz500##'!B2544,"")</f>
        <v/>
      </c>
      <c r="C2532" s="146" t="str">
        <f t="shared" si="109"/>
        <v/>
      </c>
      <c r="D2532" s="143" t="str">
        <f>IF('##zz500##'!K2544="","",IF('##zz500##'!K2544="yes",D2531,IF('##zz500##'!T2544&lt;&gt;0,D2531*(1+'##zz500##'!T2544),D2531*(1+C2532))))</f>
        <v/>
      </c>
    </row>
    <row r="2533" spans="1:4" x14ac:dyDescent="0.25">
      <c r="A2533" s="180" t="str">
        <f>IF('##zz500##'!B2545&lt;&gt;"",'##zz500##'!B2545,"")</f>
        <v/>
      </c>
      <c r="C2533" s="146" t="str">
        <f t="shared" si="109"/>
        <v/>
      </c>
      <c r="D2533" s="143" t="str">
        <f>IF('##zz500##'!K2545="","",IF('##zz500##'!K2545="yes",D2532,IF('##zz500##'!T2545&lt;&gt;0,D2532*(1+'##zz500##'!T2545),D2532*(1+C2533))))</f>
        <v/>
      </c>
    </row>
    <row r="2534" spans="1:4" x14ac:dyDescent="0.25">
      <c r="A2534" s="180" t="str">
        <f>IF('##zz500##'!B2546&lt;&gt;"",'##zz500##'!B2546,"")</f>
        <v/>
      </c>
      <c r="C2534" s="146" t="str">
        <f t="shared" si="109"/>
        <v/>
      </c>
      <c r="D2534" s="143" t="str">
        <f>IF('##zz500##'!K2546="","",IF('##zz500##'!K2546="yes",D2533,IF('##zz500##'!T2546&lt;&gt;0,D2533*(1+'##zz500##'!T2546),D2533*(1+C2534))))</f>
        <v/>
      </c>
    </row>
    <row r="2535" spans="1:4" x14ac:dyDescent="0.25">
      <c r="A2535" s="180" t="str">
        <f>IF('##zz500##'!B2547&lt;&gt;"",'##zz500##'!B2547,"")</f>
        <v/>
      </c>
      <c r="C2535" s="146" t="str">
        <f t="shared" si="109"/>
        <v/>
      </c>
      <c r="D2535" s="143" t="str">
        <f>IF('##zz500##'!K2547="","",IF('##zz500##'!K2547="yes",D2534,IF('##zz500##'!T2547&lt;&gt;0,D2534*(1+'##zz500##'!T2547),D2534*(1+C2535))))</f>
        <v/>
      </c>
    </row>
    <row r="2536" spans="1:4" x14ac:dyDescent="0.25">
      <c r="A2536" s="180" t="str">
        <f>IF('##zz500##'!B2548&lt;&gt;"",'##zz500##'!B2548,"")</f>
        <v/>
      </c>
      <c r="C2536" s="146" t="str">
        <f t="shared" si="109"/>
        <v/>
      </c>
      <c r="D2536" s="143" t="str">
        <f>IF('##zz500##'!K2548="","",IF('##zz500##'!K2548="yes",D2535,IF('##zz500##'!T2548&lt;&gt;0,D2535*(1+'##zz500##'!T2548),D2535*(1+C2536))))</f>
        <v/>
      </c>
    </row>
    <row r="2537" spans="1:4" x14ac:dyDescent="0.25">
      <c r="A2537" s="180" t="str">
        <f>IF('##zz500##'!B2549&lt;&gt;"",'##zz500##'!B2549,"")</f>
        <v/>
      </c>
      <c r="C2537" s="146" t="str">
        <f t="shared" si="109"/>
        <v/>
      </c>
      <c r="D2537" s="143" t="str">
        <f>IF('##zz500##'!K2549="","",IF('##zz500##'!K2549="yes",D2536,IF('##zz500##'!T2549&lt;&gt;0,D2536*(1+'##zz500##'!T2549),D2536*(1+C2537))))</f>
        <v/>
      </c>
    </row>
    <row r="2538" spans="1:4" x14ac:dyDescent="0.25">
      <c r="A2538" s="180" t="str">
        <f>IF('##zz500##'!B2550&lt;&gt;"",'##zz500##'!B2550,"")</f>
        <v/>
      </c>
      <c r="C2538" s="146" t="str">
        <f t="shared" si="109"/>
        <v/>
      </c>
      <c r="D2538" s="143" t="str">
        <f>IF('##zz500##'!K2550="","",IF('##zz500##'!K2550="yes",D2537,IF('##zz500##'!T2550&lt;&gt;0,D2537*(1+'##zz500##'!T2550),D2537*(1+C2538))))</f>
        <v/>
      </c>
    </row>
    <row r="2539" spans="1:4" x14ac:dyDescent="0.25">
      <c r="A2539" s="180" t="str">
        <f>IF('##zz500##'!B2551&lt;&gt;"",'##zz500##'!B2551,"")</f>
        <v/>
      </c>
      <c r="C2539" s="146" t="str">
        <f t="shared" si="109"/>
        <v/>
      </c>
      <c r="D2539" s="143" t="str">
        <f>IF('##zz500##'!K2551="","",IF('##zz500##'!K2551="yes",D2538,IF('##zz500##'!T2551&lt;&gt;0,D2538*(1+'##zz500##'!T2551),D2538*(1+C2539))))</f>
        <v/>
      </c>
    </row>
    <row r="2540" spans="1:4" x14ac:dyDescent="0.25">
      <c r="A2540" s="180" t="str">
        <f>IF('##zz500##'!B2552&lt;&gt;"",'##zz500##'!B2552,"")</f>
        <v/>
      </c>
      <c r="C2540" s="146" t="str">
        <f t="shared" si="109"/>
        <v/>
      </c>
      <c r="D2540" s="143" t="str">
        <f>IF('##zz500##'!K2552="","",IF('##zz500##'!K2552="yes",D2539,IF('##zz500##'!T2552&lt;&gt;0,D2539*(1+'##zz500##'!T2552),D2539*(1+C2540))))</f>
        <v/>
      </c>
    </row>
    <row r="2541" spans="1:4" x14ac:dyDescent="0.25">
      <c r="A2541" s="180" t="str">
        <f>IF('##zz500##'!B2553&lt;&gt;"",'##zz500##'!B2553,"")</f>
        <v/>
      </c>
      <c r="C2541" s="146" t="str">
        <f t="shared" si="109"/>
        <v/>
      </c>
      <c r="D2541" s="143" t="str">
        <f>IF('##zz500##'!K2553="","",IF('##zz500##'!K2553="yes",D2540,IF('##zz500##'!T2553&lt;&gt;0,D2540*(1+'##zz500##'!T2553),D2540*(1+C2541))))</f>
        <v/>
      </c>
    </row>
    <row r="2542" spans="1:4" x14ac:dyDescent="0.25">
      <c r="A2542" s="180" t="str">
        <f>IF('##zz500##'!B2554&lt;&gt;"",'##zz500##'!B2554,"")</f>
        <v/>
      </c>
      <c r="C2542" s="146" t="str">
        <f t="shared" si="109"/>
        <v/>
      </c>
      <c r="D2542" s="143" t="str">
        <f>IF('##zz500##'!K2554="","",IF('##zz500##'!K2554="yes",D2541,IF('##zz500##'!T2554&lt;&gt;0,D2541*(1+'##zz500##'!T2554),D2541*(1+C2542))))</f>
        <v/>
      </c>
    </row>
    <row r="2543" spans="1:4" x14ac:dyDescent="0.25">
      <c r="A2543" s="180" t="str">
        <f>IF('##zz500##'!B2555&lt;&gt;"",'##zz500##'!B2555,"")</f>
        <v/>
      </c>
      <c r="C2543" s="146" t="str">
        <f t="shared" si="109"/>
        <v/>
      </c>
      <c r="D2543" s="143" t="str">
        <f>IF('##zz500##'!K2555="","",IF('##zz500##'!K2555="yes",D2542,IF('##zz500##'!T2555&lt;&gt;0,D2542*(1+'##zz500##'!T2555),D2542*(1+C2543))))</f>
        <v/>
      </c>
    </row>
    <row r="2544" spans="1:4" x14ac:dyDescent="0.25">
      <c r="A2544" s="180" t="str">
        <f>IF('##zz500##'!B2556&lt;&gt;"",'##zz500##'!B2556,"")</f>
        <v/>
      </c>
      <c r="C2544" s="146" t="str">
        <f t="shared" si="109"/>
        <v/>
      </c>
      <c r="D2544" s="143" t="str">
        <f>IF('##zz500##'!K2556="","",IF('##zz500##'!K2556="yes",D2543,IF('##zz500##'!T2556&lt;&gt;0,D2543*(1+'##zz500##'!T2556),D2543*(1+C2544))))</f>
        <v/>
      </c>
    </row>
    <row r="2545" spans="1:4" x14ac:dyDescent="0.25">
      <c r="A2545" s="180" t="str">
        <f>IF('##zz500##'!B2557&lt;&gt;"",'##zz500##'!B2557,"")</f>
        <v/>
      </c>
      <c r="C2545" s="146" t="str">
        <f t="shared" si="109"/>
        <v/>
      </c>
      <c r="D2545" s="143" t="str">
        <f>IF('##zz500##'!K2557="","",IF('##zz500##'!K2557="yes",D2544,IF('##zz500##'!T2557&lt;&gt;0,D2544*(1+'##zz500##'!T2557),D2544*(1+C2545))))</f>
        <v/>
      </c>
    </row>
    <row r="2546" spans="1:4" x14ac:dyDescent="0.25">
      <c r="A2546" s="180" t="str">
        <f>IF('##zz500##'!B2558&lt;&gt;"",'##zz500##'!B2558,"")</f>
        <v/>
      </c>
      <c r="C2546" s="146" t="str">
        <f t="shared" si="109"/>
        <v/>
      </c>
      <c r="D2546" s="143" t="str">
        <f>IF('##zz500##'!K2558="","",IF('##zz500##'!K2558="yes",D2545,IF('##zz500##'!T2558&lt;&gt;0,D2545*(1+'##zz500##'!T2558),D2545*(1+C2546))))</f>
        <v/>
      </c>
    </row>
    <row r="2547" spans="1:4" x14ac:dyDescent="0.25">
      <c r="A2547" s="180" t="str">
        <f>IF('##zz500##'!B2559&lt;&gt;"",'##zz500##'!B2559,"")</f>
        <v/>
      </c>
      <c r="C2547" s="146" t="str">
        <f t="shared" si="109"/>
        <v/>
      </c>
      <c r="D2547" s="143" t="str">
        <f>IF('##zz500##'!K2559="","",IF('##zz500##'!K2559="yes",D2546,IF('##zz500##'!T2559&lt;&gt;0,D2546*(1+'##zz500##'!T2559),D2546*(1+C2547))))</f>
        <v/>
      </c>
    </row>
    <row r="2548" spans="1:4" x14ac:dyDescent="0.25">
      <c r="A2548" s="180" t="str">
        <f>IF('##zz500##'!B2560&lt;&gt;"",'##zz500##'!B2560,"")</f>
        <v/>
      </c>
      <c r="C2548" s="146" t="str">
        <f t="shared" si="109"/>
        <v/>
      </c>
      <c r="D2548" s="143" t="str">
        <f>IF('##zz500##'!K2560="","",IF('##zz500##'!K2560="yes",D2547,IF('##zz500##'!T2560&lt;&gt;0,D2547*(1+'##zz500##'!T2560),D2547*(1+C2548))))</f>
        <v/>
      </c>
    </row>
    <row r="2549" spans="1:4" x14ac:dyDescent="0.25">
      <c r="A2549" s="180" t="str">
        <f>IF('##zz500##'!B2561&lt;&gt;"",'##zz500##'!B2561,"")</f>
        <v/>
      </c>
      <c r="C2549" s="146" t="str">
        <f t="shared" si="109"/>
        <v/>
      </c>
      <c r="D2549" s="143" t="str">
        <f>IF('##zz500##'!K2561="","",IF('##zz500##'!K2561="yes",D2548,IF('##zz500##'!T2561&lt;&gt;0,D2548*(1+'##zz500##'!T2561),D2548*(1+C2549))))</f>
        <v/>
      </c>
    </row>
    <row r="2550" spans="1:4" x14ac:dyDescent="0.25">
      <c r="A2550" s="180" t="str">
        <f>IF('##zz500##'!B2562&lt;&gt;"",'##zz500##'!B2562,"")</f>
        <v/>
      </c>
      <c r="C2550" s="146" t="str">
        <f t="shared" si="109"/>
        <v/>
      </c>
      <c r="D2550" s="143" t="str">
        <f>IF('##zz500##'!K2562="","",IF('##zz500##'!K2562="yes",D2549,IF('##zz500##'!T2562&lt;&gt;0,D2549*(1+'##zz500##'!T2562),D2549*(1+C2550))))</f>
        <v/>
      </c>
    </row>
    <row r="2551" spans="1:4" x14ac:dyDescent="0.25">
      <c r="A2551" s="180" t="str">
        <f>IF('##zz500##'!B2563&lt;&gt;"",'##zz500##'!B2563,"")</f>
        <v/>
      </c>
      <c r="C2551" s="146" t="str">
        <f t="shared" si="109"/>
        <v/>
      </c>
      <c r="D2551" s="143" t="str">
        <f>IF('##zz500##'!K2563="","",IF('##zz500##'!K2563="yes",D2550,IF('##zz500##'!T2563&lt;&gt;0,D2550*(1+'##zz500##'!T2563),D2550*(1+C2551))))</f>
        <v/>
      </c>
    </row>
    <row r="2552" spans="1:4" x14ac:dyDescent="0.25">
      <c r="A2552" s="180" t="str">
        <f>IF('##zz500##'!B2564&lt;&gt;"",'##zz500##'!B2564,"")</f>
        <v/>
      </c>
      <c r="C2552" s="146" t="str">
        <f t="shared" si="109"/>
        <v/>
      </c>
      <c r="D2552" s="143" t="str">
        <f>IF('##zz500##'!K2564="","",IF('##zz500##'!K2564="yes",D2551,IF('##zz500##'!T2564&lt;&gt;0,D2551*(1+'##zz500##'!T2564),D2551*(1+C2552))))</f>
        <v/>
      </c>
    </row>
    <row r="2553" spans="1:4" x14ac:dyDescent="0.25">
      <c r="A2553" s="180" t="str">
        <f>IF('##zz500##'!B2565&lt;&gt;"",'##zz500##'!B2565,"")</f>
        <v/>
      </c>
      <c r="C2553" s="146" t="str">
        <f t="shared" si="109"/>
        <v/>
      </c>
      <c r="D2553" s="143" t="str">
        <f>IF('##zz500##'!K2565="","",IF('##zz500##'!K2565="yes",D2552,IF('##zz500##'!T2565&lt;&gt;0,D2552*(1+'##zz500##'!T2565),D2552*(1+C2553))))</f>
        <v/>
      </c>
    </row>
    <row r="2554" spans="1:4" x14ac:dyDescent="0.25">
      <c r="A2554" s="180" t="str">
        <f>IF('##zz500##'!B2566&lt;&gt;"",'##zz500##'!B2566,"")</f>
        <v/>
      </c>
      <c r="C2554" s="146" t="str">
        <f t="shared" si="109"/>
        <v/>
      </c>
      <c r="D2554" s="143" t="str">
        <f>IF('##zz500##'!K2566="","",IF('##zz500##'!K2566="yes",D2553,IF('##zz500##'!T2566&lt;&gt;0,D2553*(1+'##zz500##'!T2566),D2553*(1+C2554))))</f>
        <v/>
      </c>
    </row>
    <row r="2555" spans="1:4" x14ac:dyDescent="0.25">
      <c r="A2555" s="180" t="str">
        <f>IF('##zz500##'!B2567&lt;&gt;"",'##zz500##'!B2567,"")</f>
        <v/>
      </c>
      <c r="C2555" s="146" t="str">
        <f t="shared" si="109"/>
        <v/>
      </c>
      <c r="D2555" s="143" t="str">
        <f>IF('##zz500##'!K2567="","",IF('##zz500##'!K2567="yes",D2554,IF('##zz500##'!T2567&lt;&gt;0,D2554*(1+'##zz500##'!T2567),D2554*(1+C2555))))</f>
        <v/>
      </c>
    </row>
    <row r="2556" spans="1:4" x14ac:dyDescent="0.25">
      <c r="A2556" s="180" t="str">
        <f>IF('##zz500##'!B2568&lt;&gt;"",'##zz500##'!B2568,"")</f>
        <v/>
      </c>
      <c r="C2556" s="146" t="str">
        <f t="shared" si="109"/>
        <v/>
      </c>
      <c r="D2556" s="143" t="str">
        <f>IF('##zz500##'!K2568="","",IF('##zz500##'!K2568="yes",D2555,IF('##zz500##'!T2568&lt;&gt;0,D2555*(1+'##zz500##'!T2568),D2555*(1+C2556))))</f>
        <v/>
      </c>
    </row>
    <row r="2557" spans="1:4" x14ac:dyDescent="0.25">
      <c r="A2557" s="180" t="str">
        <f>IF('##zz500##'!B2569&lt;&gt;"",'##zz500##'!B2569,"")</f>
        <v/>
      </c>
      <c r="C2557" s="146" t="str">
        <f t="shared" si="109"/>
        <v/>
      </c>
      <c r="D2557" s="143" t="str">
        <f>IF('##zz500##'!K2569="","",IF('##zz500##'!K2569="yes",D2556,IF('##zz500##'!T2569&lt;&gt;0,D2556*(1+'##zz500##'!T2569),D2556*(1+C2557))))</f>
        <v/>
      </c>
    </row>
    <row r="2558" spans="1:4" x14ac:dyDescent="0.25">
      <c r="A2558" s="180" t="str">
        <f>IF('##zz500##'!B2570&lt;&gt;"",'##zz500##'!B2570,"")</f>
        <v/>
      </c>
      <c r="C2558" s="146" t="str">
        <f t="shared" si="109"/>
        <v/>
      </c>
      <c r="D2558" s="143" t="str">
        <f>IF('##zz500##'!K2570="","",IF('##zz500##'!K2570="yes",D2557,IF('##zz500##'!T2570&lt;&gt;0,D2557*(1+'##zz500##'!T2570),D2557*(1+C2558))))</f>
        <v/>
      </c>
    </row>
    <row r="2559" spans="1:4" x14ac:dyDescent="0.25">
      <c r="A2559" s="180" t="str">
        <f>IF('##zz500##'!B2571&lt;&gt;"",'##zz500##'!B2571,"")</f>
        <v/>
      </c>
      <c r="C2559" s="146" t="str">
        <f t="shared" si="109"/>
        <v/>
      </c>
      <c r="D2559" s="143" t="str">
        <f>IF('##zz500##'!K2571="","",IF('##zz500##'!K2571="yes",D2558,IF('##zz500##'!T2571&lt;&gt;0,D2558*(1+'##zz500##'!T2571),D2558*(1+C2559))))</f>
        <v/>
      </c>
    </row>
    <row r="2560" spans="1:4" x14ac:dyDescent="0.25">
      <c r="A2560" s="180" t="str">
        <f>IF('##zz500##'!B2572&lt;&gt;"",'##zz500##'!B2572,"")</f>
        <v/>
      </c>
      <c r="C2560" s="146" t="str">
        <f t="shared" si="109"/>
        <v/>
      </c>
      <c r="D2560" s="143" t="str">
        <f>IF('##zz500##'!K2572="","",IF('##zz500##'!K2572="yes",D2559,IF('##zz500##'!T2572&lt;&gt;0,D2559*(1+'##zz500##'!T2572),D2559*(1+C2560))))</f>
        <v/>
      </c>
    </row>
    <row r="2561" spans="1:4" x14ac:dyDescent="0.25">
      <c r="A2561" s="180" t="str">
        <f>IF('##zz500##'!B2573&lt;&gt;"",'##zz500##'!B2573,"")</f>
        <v/>
      </c>
      <c r="C2561" s="146" t="str">
        <f t="shared" si="109"/>
        <v/>
      </c>
      <c r="D2561" s="143" t="str">
        <f>IF('##zz500##'!K2573="","",IF('##zz500##'!K2573="yes",D2560,IF('##zz500##'!T2573&lt;&gt;0,D2560*(1+'##zz500##'!T2573),D2560*(1+C2561))))</f>
        <v/>
      </c>
    </row>
    <row r="2562" spans="1:4" x14ac:dyDescent="0.25">
      <c r="A2562" s="180" t="str">
        <f>IF('##zz500##'!B2574&lt;&gt;"",'##zz500##'!B2574,"")</f>
        <v/>
      </c>
      <c r="C2562" s="146" t="str">
        <f t="shared" si="109"/>
        <v/>
      </c>
      <c r="D2562" s="143" t="str">
        <f>IF('##zz500##'!K2574="","",IF('##zz500##'!K2574="yes",D2561,IF('##zz500##'!T2574&lt;&gt;0,D2561*(1+'##zz500##'!T2574),D2561*(1+C2562))))</f>
        <v/>
      </c>
    </row>
    <row r="2563" spans="1:4" x14ac:dyDescent="0.25">
      <c r="A2563" s="180" t="str">
        <f>IF('##zz500##'!B2575&lt;&gt;"",'##zz500##'!B2575,"")</f>
        <v/>
      </c>
      <c r="C2563" s="146" t="str">
        <f t="shared" si="109"/>
        <v/>
      </c>
      <c r="D2563" s="143" t="str">
        <f>IF('##zz500##'!K2575="","",IF('##zz500##'!K2575="yes",D2562,IF('##zz500##'!T2575&lt;&gt;0,D2562*(1+'##zz500##'!T2575),D2562*(1+C2563))))</f>
        <v/>
      </c>
    </row>
    <row r="2564" spans="1:4" x14ac:dyDescent="0.25">
      <c r="A2564" s="180" t="str">
        <f>IF('##zz500##'!B2576&lt;&gt;"",'##zz500##'!B2576,"")</f>
        <v/>
      </c>
      <c r="C2564" s="146" t="str">
        <f t="shared" ref="C2564:C2627" si="110">IF(AND(B2563&gt;0,B2564&gt;0),B2564/B2563-1,"")</f>
        <v/>
      </c>
      <c r="D2564" s="143" t="str">
        <f>IF('##zz500##'!K2576="","",IF('##zz500##'!K2576="yes",D2563,IF('##zz500##'!T2576&lt;&gt;0,D2563*(1+'##zz500##'!T2576),D2563*(1+C2564))))</f>
        <v/>
      </c>
    </row>
    <row r="2565" spans="1:4" x14ac:dyDescent="0.25">
      <c r="A2565" s="180" t="str">
        <f>IF('##zz500##'!B2577&lt;&gt;"",'##zz500##'!B2577,"")</f>
        <v/>
      </c>
      <c r="C2565" s="146" t="str">
        <f t="shared" si="110"/>
        <v/>
      </c>
      <c r="D2565" s="143" t="str">
        <f>IF('##zz500##'!K2577="","",IF('##zz500##'!K2577="yes",D2564,IF('##zz500##'!T2577&lt;&gt;0,D2564*(1+'##zz500##'!T2577),D2564*(1+C2565))))</f>
        <v/>
      </c>
    </row>
    <row r="2566" spans="1:4" x14ac:dyDescent="0.25">
      <c r="A2566" s="180" t="str">
        <f>IF('##zz500##'!B2578&lt;&gt;"",'##zz500##'!B2578,"")</f>
        <v/>
      </c>
      <c r="C2566" s="146" t="str">
        <f t="shared" si="110"/>
        <v/>
      </c>
      <c r="D2566" s="143" t="str">
        <f>IF('##zz500##'!K2578="","",IF('##zz500##'!K2578="yes",D2565,IF('##zz500##'!T2578&lt;&gt;0,D2565*(1+'##zz500##'!T2578),D2565*(1+C2566))))</f>
        <v/>
      </c>
    </row>
    <row r="2567" spans="1:4" x14ac:dyDescent="0.25">
      <c r="A2567" s="180" t="str">
        <f>IF('##zz500##'!B2579&lt;&gt;"",'##zz500##'!B2579,"")</f>
        <v/>
      </c>
      <c r="C2567" s="146" t="str">
        <f t="shared" si="110"/>
        <v/>
      </c>
      <c r="D2567" s="143" t="str">
        <f>IF('##zz500##'!K2579="","",IF('##zz500##'!K2579="yes",D2566,IF('##zz500##'!T2579&lt;&gt;0,D2566*(1+'##zz500##'!T2579),D2566*(1+C2567))))</f>
        <v/>
      </c>
    </row>
    <row r="2568" spans="1:4" x14ac:dyDescent="0.25">
      <c r="A2568" s="180" t="str">
        <f>IF('##zz500##'!B2580&lt;&gt;"",'##zz500##'!B2580,"")</f>
        <v/>
      </c>
      <c r="C2568" s="146" t="str">
        <f t="shared" si="110"/>
        <v/>
      </c>
      <c r="D2568" s="143" t="str">
        <f>IF('##zz500##'!K2580="","",IF('##zz500##'!K2580="yes",D2567,IF('##zz500##'!T2580&lt;&gt;0,D2567*(1+'##zz500##'!T2580),D2567*(1+C2568))))</f>
        <v/>
      </c>
    </row>
    <row r="2569" spans="1:4" x14ac:dyDescent="0.25">
      <c r="A2569" s="180" t="str">
        <f>IF('##zz500##'!B2581&lt;&gt;"",'##zz500##'!B2581,"")</f>
        <v/>
      </c>
      <c r="C2569" s="146" t="str">
        <f t="shared" si="110"/>
        <v/>
      </c>
      <c r="D2569" s="143" t="str">
        <f>IF('##zz500##'!K2581="","",IF('##zz500##'!K2581="yes",D2568,IF('##zz500##'!T2581&lt;&gt;0,D2568*(1+'##zz500##'!T2581),D2568*(1+C2569))))</f>
        <v/>
      </c>
    </row>
    <row r="2570" spans="1:4" x14ac:dyDescent="0.25">
      <c r="A2570" s="180" t="str">
        <f>IF('##zz500##'!B2582&lt;&gt;"",'##zz500##'!B2582,"")</f>
        <v/>
      </c>
      <c r="C2570" s="146" t="str">
        <f t="shared" si="110"/>
        <v/>
      </c>
      <c r="D2570" s="143" t="str">
        <f>IF('##zz500##'!K2582="","",IF('##zz500##'!K2582="yes",D2569,IF('##zz500##'!T2582&lt;&gt;0,D2569*(1+'##zz500##'!T2582),D2569*(1+C2570))))</f>
        <v/>
      </c>
    </row>
    <row r="2571" spans="1:4" x14ac:dyDescent="0.25">
      <c r="A2571" s="180" t="str">
        <f>IF('##zz500##'!B2583&lt;&gt;"",'##zz500##'!B2583,"")</f>
        <v/>
      </c>
      <c r="C2571" s="146" t="str">
        <f t="shared" si="110"/>
        <v/>
      </c>
      <c r="D2571" s="143" t="str">
        <f>IF('##zz500##'!K2583="","",IF('##zz500##'!K2583="yes",D2570,IF('##zz500##'!T2583&lt;&gt;0,D2570*(1+'##zz500##'!T2583),D2570*(1+C2571))))</f>
        <v/>
      </c>
    </row>
    <row r="2572" spans="1:4" x14ac:dyDescent="0.25">
      <c r="A2572" s="180" t="str">
        <f>IF('##zz500##'!B2584&lt;&gt;"",'##zz500##'!B2584,"")</f>
        <v/>
      </c>
      <c r="C2572" s="146" t="str">
        <f t="shared" si="110"/>
        <v/>
      </c>
      <c r="D2572" s="143" t="str">
        <f>IF('##zz500##'!K2584="","",IF('##zz500##'!K2584="yes",D2571,IF('##zz500##'!T2584&lt;&gt;0,D2571*(1+'##zz500##'!T2584),D2571*(1+C2572))))</f>
        <v/>
      </c>
    </row>
    <row r="2573" spans="1:4" x14ac:dyDescent="0.25">
      <c r="A2573" s="180" t="str">
        <f>IF('##zz500##'!B2585&lt;&gt;"",'##zz500##'!B2585,"")</f>
        <v/>
      </c>
      <c r="C2573" s="146" t="str">
        <f t="shared" si="110"/>
        <v/>
      </c>
      <c r="D2573" s="143" t="str">
        <f>IF('##zz500##'!K2585="","",IF('##zz500##'!K2585="yes",D2572,IF('##zz500##'!T2585&lt;&gt;0,D2572*(1+'##zz500##'!T2585),D2572*(1+C2573))))</f>
        <v/>
      </c>
    </row>
    <row r="2574" spans="1:4" x14ac:dyDescent="0.25">
      <c r="A2574" s="180" t="str">
        <f>IF('##zz500##'!B2586&lt;&gt;"",'##zz500##'!B2586,"")</f>
        <v/>
      </c>
      <c r="C2574" s="146" t="str">
        <f t="shared" si="110"/>
        <v/>
      </c>
      <c r="D2574" s="143" t="str">
        <f>IF('##zz500##'!K2586="","",IF('##zz500##'!K2586="yes",D2573,IF('##zz500##'!T2586&lt;&gt;0,D2573*(1+'##zz500##'!T2586),D2573*(1+C2574))))</f>
        <v/>
      </c>
    </row>
    <row r="2575" spans="1:4" x14ac:dyDescent="0.25">
      <c r="A2575" s="180" t="str">
        <f>IF('##zz500##'!B2587&lt;&gt;"",'##zz500##'!B2587,"")</f>
        <v/>
      </c>
      <c r="C2575" s="146" t="str">
        <f t="shared" si="110"/>
        <v/>
      </c>
      <c r="D2575" s="143" t="str">
        <f>IF('##zz500##'!K2587="","",IF('##zz500##'!K2587="yes",D2574,IF('##zz500##'!T2587&lt;&gt;0,D2574*(1+'##zz500##'!T2587),D2574*(1+C2575))))</f>
        <v/>
      </c>
    </row>
    <row r="2576" spans="1:4" x14ac:dyDescent="0.25">
      <c r="A2576" s="180" t="str">
        <f>IF('##zz500##'!B2588&lt;&gt;"",'##zz500##'!B2588,"")</f>
        <v/>
      </c>
      <c r="C2576" s="146" t="str">
        <f t="shared" si="110"/>
        <v/>
      </c>
      <c r="D2576" s="143" t="str">
        <f>IF('##zz500##'!K2588="","",IF('##zz500##'!K2588="yes",D2575,IF('##zz500##'!T2588&lt;&gt;0,D2575*(1+'##zz500##'!T2588),D2575*(1+C2576))))</f>
        <v/>
      </c>
    </row>
    <row r="2577" spans="1:4" x14ac:dyDescent="0.25">
      <c r="A2577" s="180" t="str">
        <f>IF('##zz500##'!B2589&lt;&gt;"",'##zz500##'!B2589,"")</f>
        <v/>
      </c>
      <c r="C2577" s="146" t="str">
        <f t="shared" si="110"/>
        <v/>
      </c>
      <c r="D2577" s="143" t="str">
        <f>IF('##zz500##'!K2589="","",IF('##zz500##'!K2589="yes",D2576,IF('##zz500##'!T2589&lt;&gt;0,D2576*(1+'##zz500##'!T2589),D2576*(1+C2577))))</f>
        <v/>
      </c>
    </row>
    <row r="2578" spans="1:4" x14ac:dyDescent="0.25">
      <c r="A2578" s="180" t="str">
        <f>IF('##zz500##'!B2590&lt;&gt;"",'##zz500##'!B2590,"")</f>
        <v/>
      </c>
      <c r="C2578" s="146" t="str">
        <f t="shared" si="110"/>
        <v/>
      </c>
      <c r="D2578" s="143" t="str">
        <f>IF('##zz500##'!K2590="","",IF('##zz500##'!K2590="yes",D2577,IF('##zz500##'!T2590&lt;&gt;0,D2577*(1+'##zz500##'!T2590),D2577*(1+C2578))))</f>
        <v/>
      </c>
    </row>
    <row r="2579" spans="1:4" x14ac:dyDescent="0.25">
      <c r="A2579" s="180" t="str">
        <f>IF('##zz500##'!B2591&lt;&gt;"",'##zz500##'!B2591,"")</f>
        <v/>
      </c>
      <c r="C2579" s="146" t="str">
        <f t="shared" si="110"/>
        <v/>
      </c>
      <c r="D2579" s="143" t="str">
        <f>IF('##zz500##'!K2591="","",IF('##zz500##'!K2591="yes",D2578,IF('##zz500##'!T2591&lt;&gt;0,D2578*(1+'##zz500##'!T2591),D2578*(1+C2579))))</f>
        <v/>
      </c>
    </row>
    <row r="2580" spans="1:4" x14ac:dyDescent="0.25">
      <c r="A2580" s="180" t="str">
        <f>IF('##zz500##'!B2592&lt;&gt;"",'##zz500##'!B2592,"")</f>
        <v/>
      </c>
      <c r="C2580" s="146" t="str">
        <f t="shared" si="110"/>
        <v/>
      </c>
      <c r="D2580" s="143" t="str">
        <f>IF('##zz500##'!K2592="","",IF('##zz500##'!K2592="yes",D2579,IF('##zz500##'!T2592&lt;&gt;0,D2579*(1+'##zz500##'!T2592),D2579*(1+C2580))))</f>
        <v/>
      </c>
    </row>
    <row r="2581" spans="1:4" x14ac:dyDescent="0.25">
      <c r="A2581" s="180" t="str">
        <f>IF('##zz500##'!B2593&lt;&gt;"",'##zz500##'!B2593,"")</f>
        <v/>
      </c>
      <c r="C2581" s="146" t="str">
        <f t="shared" si="110"/>
        <v/>
      </c>
      <c r="D2581" s="143" t="str">
        <f>IF('##zz500##'!K2593="","",IF('##zz500##'!K2593="yes",D2580,IF('##zz500##'!T2593&lt;&gt;0,D2580*(1+'##zz500##'!T2593),D2580*(1+C2581))))</f>
        <v/>
      </c>
    </row>
    <row r="2582" spans="1:4" x14ac:dyDescent="0.25">
      <c r="A2582" s="180" t="str">
        <f>IF('##zz500##'!B2594&lt;&gt;"",'##zz500##'!B2594,"")</f>
        <v/>
      </c>
      <c r="C2582" s="146" t="str">
        <f t="shared" si="110"/>
        <v/>
      </c>
      <c r="D2582" s="143" t="str">
        <f>IF('##zz500##'!K2594="","",IF('##zz500##'!K2594="yes",D2581,IF('##zz500##'!T2594&lt;&gt;0,D2581*(1+'##zz500##'!T2594),D2581*(1+C2582))))</f>
        <v/>
      </c>
    </row>
    <row r="2583" spans="1:4" x14ac:dyDescent="0.25">
      <c r="A2583" s="180" t="str">
        <f>IF('##zz500##'!B2595&lt;&gt;"",'##zz500##'!B2595,"")</f>
        <v/>
      </c>
      <c r="C2583" s="146" t="str">
        <f t="shared" si="110"/>
        <v/>
      </c>
      <c r="D2583" s="143" t="str">
        <f>IF('##zz500##'!K2595="","",IF('##zz500##'!K2595="yes",D2582,IF('##zz500##'!T2595&lt;&gt;0,D2582*(1+'##zz500##'!T2595),D2582*(1+C2583))))</f>
        <v/>
      </c>
    </row>
    <row r="2584" spans="1:4" x14ac:dyDescent="0.25">
      <c r="A2584" s="180" t="str">
        <f>IF('##zz500##'!B2596&lt;&gt;"",'##zz500##'!B2596,"")</f>
        <v/>
      </c>
      <c r="C2584" s="146" t="str">
        <f t="shared" si="110"/>
        <v/>
      </c>
      <c r="D2584" s="143" t="str">
        <f>IF('##zz500##'!K2596="","",IF('##zz500##'!K2596="yes",D2583,IF('##zz500##'!T2596&lt;&gt;0,D2583*(1+'##zz500##'!T2596),D2583*(1+C2584))))</f>
        <v/>
      </c>
    </row>
    <row r="2585" spans="1:4" x14ac:dyDescent="0.25">
      <c r="A2585" s="180" t="str">
        <f>IF('##zz500##'!B2597&lt;&gt;"",'##zz500##'!B2597,"")</f>
        <v/>
      </c>
      <c r="C2585" s="146" t="str">
        <f t="shared" si="110"/>
        <v/>
      </c>
      <c r="D2585" s="143" t="str">
        <f>IF('##zz500##'!K2597="","",IF('##zz500##'!K2597="yes",D2584,IF('##zz500##'!T2597&lt;&gt;0,D2584*(1+'##zz500##'!T2597),D2584*(1+C2585))))</f>
        <v/>
      </c>
    </row>
    <row r="2586" spans="1:4" x14ac:dyDescent="0.25">
      <c r="A2586" s="180" t="str">
        <f>IF('##zz500##'!B2598&lt;&gt;"",'##zz500##'!B2598,"")</f>
        <v/>
      </c>
      <c r="C2586" s="146" t="str">
        <f t="shared" si="110"/>
        <v/>
      </c>
      <c r="D2586" s="143" t="str">
        <f>IF('##zz500##'!K2598="","",IF('##zz500##'!K2598="yes",D2585,IF('##zz500##'!T2598&lt;&gt;0,D2585*(1+'##zz500##'!T2598),D2585*(1+C2586))))</f>
        <v/>
      </c>
    </row>
    <row r="2587" spans="1:4" x14ac:dyDescent="0.25">
      <c r="A2587" s="180" t="str">
        <f>IF('##zz500##'!B2599&lt;&gt;"",'##zz500##'!B2599,"")</f>
        <v/>
      </c>
      <c r="C2587" s="146" t="str">
        <f t="shared" si="110"/>
        <v/>
      </c>
      <c r="D2587" s="143" t="str">
        <f>IF('##zz500##'!K2599="","",IF('##zz500##'!K2599="yes",D2586,IF('##zz500##'!T2599&lt;&gt;0,D2586*(1+'##zz500##'!T2599),D2586*(1+C2587))))</f>
        <v/>
      </c>
    </row>
    <row r="2588" spans="1:4" x14ac:dyDescent="0.25">
      <c r="A2588" s="180" t="str">
        <f>IF('##zz500##'!B2600&lt;&gt;"",'##zz500##'!B2600,"")</f>
        <v/>
      </c>
      <c r="C2588" s="146" t="str">
        <f t="shared" si="110"/>
        <v/>
      </c>
      <c r="D2588" s="143" t="str">
        <f>IF('##zz500##'!K2600="","",IF('##zz500##'!K2600="yes",D2587,IF('##zz500##'!T2600&lt;&gt;0,D2587*(1+'##zz500##'!T2600),D2587*(1+C2588))))</f>
        <v/>
      </c>
    </row>
    <row r="2589" spans="1:4" x14ac:dyDescent="0.25">
      <c r="A2589" s="180" t="str">
        <f>IF('##zz500##'!B2601&lt;&gt;"",'##zz500##'!B2601,"")</f>
        <v/>
      </c>
      <c r="C2589" s="146" t="str">
        <f t="shared" si="110"/>
        <v/>
      </c>
      <c r="D2589" s="143" t="str">
        <f>IF('##zz500##'!K2601="","",IF('##zz500##'!K2601="yes",D2588,IF('##zz500##'!T2601&lt;&gt;0,D2588*(1+'##zz500##'!T2601),D2588*(1+C2589))))</f>
        <v/>
      </c>
    </row>
    <row r="2590" spans="1:4" x14ac:dyDescent="0.25">
      <c r="A2590" s="180" t="str">
        <f>IF('##zz500##'!B2602&lt;&gt;"",'##zz500##'!B2602,"")</f>
        <v/>
      </c>
      <c r="C2590" s="146" t="str">
        <f t="shared" si="110"/>
        <v/>
      </c>
      <c r="D2590" s="143" t="str">
        <f>IF('##zz500##'!K2602="","",IF('##zz500##'!K2602="yes",D2589,IF('##zz500##'!T2602&lt;&gt;0,D2589*(1+'##zz500##'!T2602),D2589*(1+C2590))))</f>
        <v/>
      </c>
    </row>
    <row r="2591" spans="1:4" x14ac:dyDescent="0.25">
      <c r="A2591" s="180" t="str">
        <f>IF('##zz500##'!B2603&lt;&gt;"",'##zz500##'!B2603,"")</f>
        <v/>
      </c>
      <c r="C2591" s="146" t="str">
        <f t="shared" si="110"/>
        <v/>
      </c>
      <c r="D2591" s="143" t="str">
        <f>IF('##zz500##'!K2603="","",IF('##zz500##'!K2603="yes",D2590,IF('##zz500##'!T2603&lt;&gt;0,D2590*(1+'##zz500##'!T2603),D2590*(1+C2591))))</f>
        <v/>
      </c>
    </row>
    <row r="2592" spans="1:4" x14ac:dyDescent="0.25">
      <c r="A2592" s="180" t="str">
        <f>IF('##zz500##'!B2604&lt;&gt;"",'##zz500##'!B2604,"")</f>
        <v/>
      </c>
      <c r="C2592" s="146" t="str">
        <f t="shared" si="110"/>
        <v/>
      </c>
      <c r="D2592" s="143" t="str">
        <f>IF('##zz500##'!K2604="","",IF('##zz500##'!K2604="yes",D2591,IF('##zz500##'!T2604&lt;&gt;0,D2591*(1+'##zz500##'!T2604),D2591*(1+C2592))))</f>
        <v/>
      </c>
    </row>
    <row r="2593" spans="1:4" x14ac:dyDescent="0.25">
      <c r="A2593" s="180" t="str">
        <f>IF('##zz500##'!B2605&lt;&gt;"",'##zz500##'!B2605,"")</f>
        <v/>
      </c>
      <c r="C2593" s="146" t="str">
        <f t="shared" si="110"/>
        <v/>
      </c>
      <c r="D2593" s="143" t="str">
        <f>IF('##zz500##'!K2605="","",IF('##zz500##'!K2605="yes",D2592,IF('##zz500##'!T2605&lt;&gt;0,D2592*(1+'##zz500##'!T2605),D2592*(1+C2593))))</f>
        <v/>
      </c>
    </row>
    <row r="2594" spans="1:4" x14ac:dyDescent="0.25">
      <c r="A2594" s="180" t="str">
        <f>IF('##zz500##'!B2606&lt;&gt;"",'##zz500##'!B2606,"")</f>
        <v/>
      </c>
      <c r="C2594" s="146" t="str">
        <f t="shared" si="110"/>
        <v/>
      </c>
      <c r="D2594" s="143" t="str">
        <f>IF('##zz500##'!K2606="","",IF('##zz500##'!K2606="yes",D2593,IF('##zz500##'!T2606&lt;&gt;0,D2593*(1+'##zz500##'!T2606),D2593*(1+C2594))))</f>
        <v/>
      </c>
    </row>
    <row r="2595" spans="1:4" x14ac:dyDescent="0.25">
      <c r="A2595" s="180" t="str">
        <f>IF('##zz500##'!B2607&lt;&gt;"",'##zz500##'!B2607,"")</f>
        <v/>
      </c>
      <c r="C2595" s="146" t="str">
        <f t="shared" si="110"/>
        <v/>
      </c>
      <c r="D2595" s="143" t="str">
        <f>IF('##zz500##'!K2607="","",IF('##zz500##'!K2607="yes",D2594,IF('##zz500##'!T2607&lt;&gt;0,D2594*(1+'##zz500##'!T2607),D2594*(1+C2595))))</f>
        <v/>
      </c>
    </row>
    <row r="2596" spans="1:4" x14ac:dyDescent="0.25">
      <c r="A2596" s="180" t="str">
        <f>IF('##zz500##'!B2608&lt;&gt;"",'##zz500##'!B2608,"")</f>
        <v/>
      </c>
      <c r="C2596" s="146" t="str">
        <f t="shared" si="110"/>
        <v/>
      </c>
      <c r="D2596" s="143" t="str">
        <f>IF('##zz500##'!K2608="","",IF('##zz500##'!K2608="yes",D2595,IF('##zz500##'!T2608&lt;&gt;0,D2595*(1+'##zz500##'!T2608),D2595*(1+C2596))))</f>
        <v/>
      </c>
    </row>
    <row r="2597" spans="1:4" x14ac:dyDescent="0.25">
      <c r="A2597" s="180" t="str">
        <f>IF('##zz500##'!B2609&lt;&gt;"",'##zz500##'!B2609,"")</f>
        <v/>
      </c>
      <c r="C2597" s="146" t="str">
        <f t="shared" si="110"/>
        <v/>
      </c>
      <c r="D2597" s="143" t="str">
        <f>IF('##zz500##'!K2609="","",IF('##zz500##'!K2609="yes",D2596,IF('##zz500##'!T2609&lt;&gt;0,D2596*(1+'##zz500##'!T2609),D2596*(1+C2597))))</f>
        <v/>
      </c>
    </row>
    <row r="2598" spans="1:4" x14ac:dyDescent="0.25">
      <c r="A2598" s="180" t="str">
        <f>IF('##zz500##'!B2610&lt;&gt;"",'##zz500##'!B2610,"")</f>
        <v/>
      </c>
      <c r="C2598" s="146" t="str">
        <f t="shared" si="110"/>
        <v/>
      </c>
      <c r="D2598" s="143" t="str">
        <f>IF('##zz500##'!K2610="","",IF('##zz500##'!K2610="yes",D2597,IF('##zz500##'!T2610&lt;&gt;0,D2597*(1+'##zz500##'!T2610),D2597*(1+C2598))))</f>
        <v/>
      </c>
    </row>
    <row r="2599" spans="1:4" x14ac:dyDescent="0.25">
      <c r="A2599" s="180" t="str">
        <f>IF('##zz500##'!B2611&lt;&gt;"",'##zz500##'!B2611,"")</f>
        <v/>
      </c>
      <c r="C2599" s="146" t="str">
        <f t="shared" si="110"/>
        <v/>
      </c>
      <c r="D2599" s="143" t="str">
        <f>IF('##zz500##'!K2611="","",IF('##zz500##'!K2611="yes",D2598,IF('##zz500##'!T2611&lt;&gt;0,D2598*(1+'##zz500##'!T2611),D2598*(1+C2599))))</f>
        <v/>
      </c>
    </row>
    <row r="2600" spans="1:4" x14ac:dyDescent="0.25">
      <c r="A2600" s="180" t="str">
        <f>IF('##zz500##'!B2612&lt;&gt;"",'##zz500##'!B2612,"")</f>
        <v/>
      </c>
      <c r="C2600" s="146" t="str">
        <f t="shared" si="110"/>
        <v/>
      </c>
      <c r="D2600" s="143" t="str">
        <f>IF('##zz500##'!K2612="","",IF('##zz500##'!K2612="yes",D2599,IF('##zz500##'!T2612&lt;&gt;0,D2599*(1+'##zz500##'!T2612),D2599*(1+C2600))))</f>
        <v/>
      </c>
    </row>
    <row r="2601" spans="1:4" x14ac:dyDescent="0.25">
      <c r="A2601" s="180" t="str">
        <f>IF('##zz500##'!B2613&lt;&gt;"",'##zz500##'!B2613,"")</f>
        <v/>
      </c>
      <c r="C2601" s="146" t="str">
        <f t="shared" si="110"/>
        <v/>
      </c>
      <c r="D2601" s="143" t="str">
        <f>IF('##zz500##'!K2613="","",IF('##zz500##'!K2613="yes",D2600,IF('##zz500##'!T2613&lt;&gt;0,D2600*(1+'##zz500##'!T2613),D2600*(1+C2601))))</f>
        <v/>
      </c>
    </row>
    <row r="2602" spans="1:4" x14ac:dyDescent="0.25">
      <c r="A2602" s="180" t="str">
        <f>IF('##zz500##'!B2614&lt;&gt;"",'##zz500##'!B2614,"")</f>
        <v/>
      </c>
      <c r="C2602" s="146" t="str">
        <f t="shared" si="110"/>
        <v/>
      </c>
      <c r="D2602" s="143" t="str">
        <f>IF('##zz500##'!K2614="","",IF('##zz500##'!K2614="yes",D2601,IF('##zz500##'!T2614&lt;&gt;0,D2601*(1+'##zz500##'!T2614),D2601*(1+C2602))))</f>
        <v/>
      </c>
    </row>
    <row r="2603" spans="1:4" x14ac:dyDescent="0.25">
      <c r="A2603" s="180" t="str">
        <f>IF('##zz500##'!B2615&lt;&gt;"",'##zz500##'!B2615,"")</f>
        <v/>
      </c>
      <c r="C2603" s="146" t="str">
        <f t="shared" si="110"/>
        <v/>
      </c>
      <c r="D2603" s="143" t="str">
        <f>IF('##zz500##'!K2615="","",IF('##zz500##'!K2615="yes",D2602,IF('##zz500##'!T2615&lt;&gt;0,D2602*(1+'##zz500##'!T2615),D2602*(1+C2603))))</f>
        <v/>
      </c>
    </row>
    <row r="2604" spans="1:4" x14ac:dyDescent="0.25">
      <c r="A2604" s="180" t="str">
        <f>IF('##zz500##'!B2616&lt;&gt;"",'##zz500##'!B2616,"")</f>
        <v/>
      </c>
      <c r="C2604" s="146" t="str">
        <f t="shared" si="110"/>
        <v/>
      </c>
      <c r="D2604" s="143" t="str">
        <f>IF('##zz500##'!K2616="","",IF('##zz500##'!K2616="yes",D2603,IF('##zz500##'!T2616&lt;&gt;0,D2603*(1+'##zz500##'!T2616),D2603*(1+C2604))))</f>
        <v/>
      </c>
    </row>
    <row r="2605" spans="1:4" x14ac:dyDescent="0.25">
      <c r="A2605" s="180" t="str">
        <f>IF('##zz500##'!B2617&lt;&gt;"",'##zz500##'!B2617,"")</f>
        <v/>
      </c>
      <c r="C2605" s="146" t="str">
        <f t="shared" si="110"/>
        <v/>
      </c>
      <c r="D2605" s="143" t="str">
        <f>IF('##zz500##'!K2617="","",IF('##zz500##'!K2617="yes",D2604,IF('##zz500##'!T2617&lt;&gt;0,D2604*(1+'##zz500##'!T2617),D2604*(1+C2605))))</f>
        <v/>
      </c>
    </row>
    <row r="2606" spans="1:4" x14ac:dyDescent="0.25">
      <c r="A2606" s="180" t="str">
        <f>IF('##zz500##'!B2618&lt;&gt;"",'##zz500##'!B2618,"")</f>
        <v/>
      </c>
      <c r="C2606" s="146" t="str">
        <f t="shared" si="110"/>
        <v/>
      </c>
      <c r="D2606" s="143" t="str">
        <f>IF('##zz500##'!K2618="","",IF('##zz500##'!K2618="yes",D2605,IF('##zz500##'!T2618&lt;&gt;0,D2605*(1+'##zz500##'!T2618),D2605*(1+C2606))))</f>
        <v/>
      </c>
    </row>
    <row r="2607" spans="1:4" x14ac:dyDescent="0.25">
      <c r="A2607" s="180" t="str">
        <f>IF('##zz500##'!B2619&lt;&gt;"",'##zz500##'!B2619,"")</f>
        <v/>
      </c>
      <c r="C2607" s="146" t="str">
        <f t="shared" si="110"/>
        <v/>
      </c>
      <c r="D2607" s="143" t="str">
        <f>IF('##zz500##'!K2619="","",IF('##zz500##'!K2619="yes",D2606,IF('##zz500##'!T2619&lt;&gt;0,D2606*(1+'##zz500##'!T2619),D2606*(1+C2607))))</f>
        <v/>
      </c>
    </row>
    <row r="2608" spans="1:4" x14ac:dyDescent="0.25">
      <c r="A2608" s="180" t="str">
        <f>IF('##zz500##'!B2620&lt;&gt;"",'##zz500##'!B2620,"")</f>
        <v/>
      </c>
      <c r="C2608" s="146" t="str">
        <f t="shared" si="110"/>
        <v/>
      </c>
      <c r="D2608" s="143" t="str">
        <f>IF('##zz500##'!K2620="","",IF('##zz500##'!K2620="yes",D2607,IF('##zz500##'!T2620&lt;&gt;0,D2607*(1+'##zz500##'!T2620),D2607*(1+C2608))))</f>
        <v/>
      </c>
    </row>
    <row r="2609" spans="1:4" x14ac:dyDescent="0.25">
      <c r="A2609" s="180" t="str">
        <f>IF('##zz500##'!B2621&lt;&gt;"",'##zz500##'!B2621,"")</f>
        <v/>
      </c>
      <c r="C2609" s="146" t="str">
        <f t="shared" si="110"/>
        <v/>
      </c>
      <c r="D2609" s="143" t="str">
        <f>IF('##zz500##'!K2621="","",IF('##zz500##'!K2621="yes",D2608,IF('##zz500##'!T2621&lt;&gt;0,D2608*(1+'##zz500##'!T2621),D2608*(1+C2609))))</f>
        <v/>
      </c>
    </row>
    <row r="2610" spans="1:4" x14ac:dyDescent="0.25">
      <c r="A2610" s="180" t="str">
        <f>IF('##zz500##'!B2622&lt;&gt;"",'##zz500##'!B2622,"")</f>
        <v/>
      </c>
      <c r="C2610" s="146" t="str">
        <f t="shared" si="110"/>
        <v/>
      </c>
      <c r="D2610" s="143" t="str">
        <f>IF('##zz500##'!K2622="","",IF('##zz500##'!K2622="yes",D2609,IF('##zz500##'!T2622&lt;&gt;0,D2609*(1+'##zz500##'!T2622),D2609*(1+C2610))))</f>
        <v/>
      </c>
    </row>
    <row r="2611" spans="1:4" x14ac:dyDescent="0.25">
      <c r="A2611" s="180" t="str">
        <f>IF('##zz500##'!B2623&lt;&gt;"",'##zz500##'!B2623,"")</f>
        <v/>
      </c>
      <c r="C2611" s="146" t="str">
        <f t="shared" si="110"/>
        <v/>
      </c>
      <c r="D2611" s="143" t="str">
        <f>IF('##zz500##'!K2623="","",IF('##zz500##'!K2623="yes",D2610,IF('##zz500##'!T2623&lt;&gt;0,D2610*(1+'##zz500##'!T2623),D2610*(1+C2611))))</f>
        <v/>
      </c>
    </row>
    <row r="2612" spans="1:4" x14ac:dyDescent="0.25">
      <c r="A2612" s="180" t="str">
        <f>IF('##zz500##'!B2624&lt;&gt;"",'##zz500##'!B2624,"")</f>
        <v/>
      </c>
      <c r="C2612" s="146" t="str">
        <f t="shared" si="110"/>
        <v/>
      </c>
      <c r="D2612" s="143" t="str">
        <f>IF('##zz500##'!K2624="","",IF('##zz500##'!K2624="yes",D2611,IF('##zz500##'!T2624&lt;&gt;0,D2611*(1+'##zz500##'!T2624),D2611*(1+C2612))))</f>
        <v/>
      </c>
    </row>
    <row r="2613" spans="1:4" x14ac:dyDescent="0.25">
      <c r="A2613" s="180" t="str">
        <f>IF('##zz500##'!B2625&lt;&gt;"",'##zz500##'!B2625,"")</f>
        <v/>
      </c>
      <c r="C2613" s="146" t="str">
        <f t="shared" si="110"/>
        <v/>
      </c>
      <c r="D2613" s="143" t="str">
        <f>IF('##zz500##'!K2625="","",IF('##zz500##'!K2625="yes",D2612,IF('##zz500##'!T2625&lt;&gt;0,D2612*(1+'##zz500##'!T2625),D2612*(1+C2613))))</f>
        <v/>
      </c>
    </row>
    <row r="2614" spans="1:4" x14ac:dyDescent="0.25">
      <c r="A2614" s="180" t="str">
        <f>IF('##zz500##'!B2626&lt;&gt;"",'##zz500##'!B2626,"")</f>
        <v/>
      </c>
      <c r="C2614" s="146" t="str">
        <f t="shared" si="110"/>
        <v/>
      </c>
      <c r="D2614" s="143" t="str">
        <f>IF('##zz500##'!K2626="","",IF('##zz500##'!K2626="yes",D2613,IF('##zz500##'!T2626&lt;&gt;0,D2613*(1+'##zz500##'!T2626),D2613*(1+C2614))))</f>
        <v/>
      </c>
    </row>
    <row r="2615" spans="1:4" x14ac:dyDescent="0.25">
      <c r="A2615" s="180" t="str">
        <f>IF('##zz500##'!B2627&lt;&gt;"",'##zz500##'!B2627,"")</f>
        <v/>
      </c>
      <c r="C2615" s="146" t="str">
        <f t="shared" si="110"/>
        <v/>
      </c>
      <c r="D2615" s="143" t="str">
        <f>IF('##zz500##'!K2627="","",IF('##zz500##'!K2627="yes",D2614,IF('##zz500##'!T2627&lt;&gt;0,D2614*(1+'##zz500##'!T2627),D2614*(1+C2615))))</f>
        <v/>
      </c>
    </row>
    <row r="2616" spans="1:4" x14ac:dyDescent="0.25">
      <c r="A2616" s="180" t="str">
        <f>IF('##zz500##'!B2628&lt;&gt;"",'##zz500##'!B2628,"")</f>
        <v/>
      </c>
      <c r="C2616" s="146" t="str">
        <f t="shared" si="110"/>
        <v/>
      </c>
      <c r="D2616" s="143" t="str">
        <f>IF('##zz500##'!K2628="","",IF('##zz500##'!K2628="yes",D2615,IF('##zz500##'!T2628&lt;&gt;0,D2615*(1+'##zz500##'!T2628),D2615*(1+C2616))))</f>
        <v/>
      </c>
    </row>
    <row r="2617" spans="1:4" x14ac:dyDescent="0.25">
      <c r="A2617" s="180" t="str">
        <f>IF('##zz500##'!B2629&lt;&gt;"",'##zz500##'!B2629,"")</f>
        <v/>
      </c>
      <c r="C2617" s="146" t="str">
        <f t="shared" si="110"/>
        <v/>
      </c>
      <c r="D2617" s="143" t="str">
        <f>IF('##zz500##'!K2629="","",IF('##zz500##'!K2629="yes",D2616,IF('##zz500##'!T2629&lt;&gt;0,D2616*(1+'##zz500##'!T2629),D2616*(1+C2617))))</f>
        <v/>
      </c>
    </row>
    <row r="2618" spans="1:4" x14ac:dyDescent="0.25">
      <c r="A2618" s="180" t="str">
        <f>IF('##zz500##'!B2630&lt;&gt;"",'##zz500##'!B2630,"")</f>
        <v/>
      </c>
      <c r="C2618" s="146" t="str">
        <f t="shared" si="110"/>
        <v/>
      </c>
      <c r="D2618" s="143" t="str">
        <f>IF('##zz500##'!K2630="","",IF('##zz500##'!K2630="yes",D2617,IF('##zz500##'!T2630&lt;&gt;0,D2617*(1+'##zz500##'!T2630),D2617*(1+C2618))))</f>
        <v/>
      </c>
    </row>
    <row r="2619" spans="1:4" x14ac:dyDescent="0.25">
      <c r="A2619" s="180" t="str">
        <f>IF('##zz500##'!B2631&lt;&gt;"",'##zz500##'!B2631,"")</f>
        <v/>
      </c>
      <c r="C2619" s="146" t="str">
        <f t="shared" si="110"/>
        <v/>
      </c>
      <c r="D2619" s="143" t="str">
        <f>IF('##zz500##'!K2631="","",IF('##zz500##'!K2631="yes",D2618,IF('##zz500##'!T2631&lt;&gt;0,D2618*(1+'##zz500##'!T2631),D2618*(1+C2619))))</f>
        <v/>
      </c>
    </row>
    <row r="2620" spans="1:4" x14ac:dyDescent="0.25">
      <c r="A2620" s="180" t="str">
        <f>IF('##zz500##'!B2632&lt;&gt;"",'##zz500##'!B2632,"")</f>
        <v/>
      </c>
      <c r="C2620" s="146" t="str">
        <f t="shared" si="110"/>
        <v/>
      </c>
      <c r="D2620" s="143" t="str">
        <f>IF('##zz500##'!K2632="","",IF('##zz500##'!K2632="yes",D2619,IF('##zz500##'!T2632&lt;&gt;0,D2619*(1+'##zz500##'!T2632),D2619*(1+C2620))))</f>
        <v/>
      </c>
    </row>
    <row r="2621" spans="1:4" x14ac:dyDescent="0.25">
      <c r="A2621" s="180" t="str">
        <f>IF('##zz500##'!B2633&lt;&gt;"",'##zz500##'!B2633,"")</f>
        <v/>
      </c>
      <c r="C2621" s="146" t="str">
        <f t="shared" si="110"/>
        <v/>
      </c>
      <c r="D2621" s="143" t="str">
        <f>IF('##zz500##'!K2633="","",IF('##zz500##'!K2633="yes",D2620,IF('##zz500##'!T2633&lt;&gt;0,D2620*(1+'##zz500##'!T2633),D2620*(1+C2621))))</f>
        <v/>
      </c>
    </row>
    <row r="2622" spans="1:4" x14ac:dyDescent="0.25">
      <c r="A2622" s="180" t="str">
        <f>IF('##zz500##'!B2634&lt;&gt;"",'##zz500##'!B2634,"")</f>
        <v/>
      </c>
      <c r="C2622" s="146" t="str">
        <f t="shared" si="110"/>
        <v/>
      </c>
      <c r="D2622" s="143" t="str">
        <f>IF('##zz500##'!K2634="","",IF('##zz500##'!K2634="yes",D2621,IF('##zz500##'!T2634&lt;&gt;0,D2621*(1+'##zz500##'!T2634),D2621*(1+C2622))))</f>
        <v/>
      </c>
    </row>
    <row r="2623" spans="1:4" x14ac:dyDescent="0.25">
      <c r="A2623" s="180" t="str">
        <f>IF('##zz500##'!B2635&lt;&gt;"",'##zz500##'!B2635,"")</f>
        <v/>
      </c>
      <c r="C2623" s="146" t="str">
        <f t="shared" si="110"/>
        <v/>
      </c>
      <c r="D2623" s="143" t="str">
        <f>IF('##zz500##'!K2635="","",IF('##zz500##'!K2635="yes",D2622,IF('##zz500##'!T2635&lt;&gt;0,D2622*(1+'##zz500##'!T2635),D2622*(1+C2623))))</f>
        <v/>
      </c>
    </row>
    <row r="2624" spans="1:4" x14ac:dyDescent="0.25">
      <c r="A2624" s="180" t="str">
        <f>IF('##zz500##'!B2636&lt;&gt;"",'##zz500##'!B2636,"")</f>
        <v/>
      </c>
      <c r="C2624" s="146" t="str">
        <f t="shared" si="110"/>
        <v/>
      </c>
      <c r="D2624" s="143" t="str">
        <f>IF('##zz500##'!K2636="","",IF('##zz500##'!K2636="yes",D2623,IF('##zz500##'!T2636&lt;&gt;0,D2623*(1+'##zz500##'!T2636),D2623*(1+C2624))))</f>
        <v/>
      </c>
    </row>
    <row r="2625" spans="1:4" x14ac:dyDescent="0.25">
      <c r="A2625" s="180" t="str">
        <f>IF('##zz500##'!B2637&lt;&gt;"",'##zz500##'!B2637,"")</f>
        <v/>
      </c>
      <c r="C2625" s="146" t="str">
        <f t="shared" si="110"/>
        <v/>
      </c>
      <c r="D2625" s="143" t="str">
        <f>IF('##zz500##'!K2637="","",IF('##zz500##'!K2637="yes",D2624,IF('##zz500##'!T2637&lt;&gt;0,D2624*(1+'##zz500##'!T2637),D2624*(1+C2625))))</f>
        <v/>
      </c>
    </row>
    <row r="2626" spans="1:4" x14ac:dyDescent="0.25">
      <c r="A2626" s="180" t="str">
        <f>IF('##zz500##'!B2638&lt;&gt;"",'##zz500##'!B2638,"")</f>
        <v/>
      </c>
      <c r="C2626" s="146" t="str">
        <f t="shared" si="110"/>
        <v/>
      </c>
      <c r="D2626" s="143" t="str">
        <f>IF('##zz500##'!K2638="","",IF('##zz500##'!K2638="yes",D2625,IF('##zz500##'!T2638&lt;&gt;0,D2625*(1+'##zz500##'!T2638),D2625*(1+C2626))))</f>
        <v/>
      </c>
    </row>
    <row r="2627" spans="1:4" x14ac:dyDescent="0.25">
      <c r="A2627" s="180" t="str">
        <f>IF('##zz500##'!B2639&lt;&gt;"",'##zz500##'!B2639,"")</f>
        <v/>
      </c>
      <c r="C2627" s="146" t="str">
        <f t="shared" si="110"/>
        <v/>
      </c>
      <c r="D2627" s="143" t="str">
        <f>IF('##zz500##'!K2639="","",IF('##zz500##'!K2639="yes",D2626,IF('##zz500##'!T2639&lt;&gt;0,D2626*(1+'##zz500##'!T2639),D2626*(1+C2627))))</f>
        <v/>
      </c>
    </row>
    <row r="2628" spans="1:4" x14ac:dyDescent="0.25">
      <c r="A2628" s="180" t="str">
        <f>IF('##zz500##'!B2640&lt;&gt;"",'##zz500##'!B2640,"")</f>
        <v/>
      </c>
      <c r="C2628" s="146" t="str">
        <f t="shared" ref="C2628:C2691" si="111">IF(AND(B2627&gt;0,B2628&gt;0),B2628/B2627-1,"")</f>
        <v/>
      </c>
      <c r="D2628" s="143" t="str">
        <f>IF('##zz500##'!K2640="","",IF('##zz500##'!K2640="yes",D2627,IF('##zz500##'!T2640&lt;&gt;0,D2627*(1+'##zz500##'!T2640),D2627*(1+C2628))))</f>
        <v/>
      </c>
    </row>
    <row r="2629" spans="1:4" x14ac:dyDescent="0.25">
      <c r="A2629" s="180" t="str">
        <f>IF('##zz500##'!B2641&lt;&gt;"",'##zz500##'!B2641,"")</f>
        <v/>
      </c>
      <c r="C2629" s="146" t="str">
        <f t="shared" si="111"/>
        <v/>
      </c>
      <c r="D2629" s="143" t="str">
        <f>IF('##zz500##'!K2641="","",IF('##zz500##'!K2641="yes",D2628,IF('##zz500##'!T2641&lt;&gt;0,D2628*(1+'##zz500##'!T2641),D2628*(1+C2629))))</f>
        <v/>
      </c>
    </row>
    <row r="2630" spans="1:4" x14ac:dyDescent="0.25">
      <c r="A2630" s="180" t="str">
        <f>IF('##zz500##'!B2642&lt;&gt;"",'##zz500##'!B2642,"")</f>
        <v/>
      </c>
      <c r="C2630" s="146" t="str">
        <f t="shared" si="111"/>
        <v/>
      </c>
      <c r="D2630" s="143" t="str">
        <f>IF('##zz500##'!K2642="","",IF('##zz500##'!K2642="yes",D2629,IF('##zz500##'!T2642&lt;&gt;0,D2629*(1+'##zz500##'!T2642),D2629*(1+C2630))))</f>
        <v/>
      </c>
    </row>
    <row r="2631" spans="1:4" x14ac:dyDescent="0.25">
      <c r="A2631" s="180" t="str">
        <f>IF('##zz500##'!B2643&lt;&gt;"",'##zz500##'!B2643,"")</f>
        <v/>
      </c>
      <c r="C2631" s="146" t="str">
        <f t="shared" si="111"/>
        <v/>
      </c>
      <c r="D2631" s="143" t="str">
        <f>IF('##zz500##'!K2643="","",IF('##zz500##'!K2643="yes",D2630,IF('##zz500##'!T2643&lt;&gt;0,D2630*(1+'##zz500##'!T2643),D2630*(1+C2631))))</f>
        <v/>
      </c>
    </row>
    <row r="2632" spans="1:4" x14ac:dyDescent="0.25">
      <c r="A2632" s="180" t="str">
        <f>IF('##zz500##'!B2644&lt;&gt;"",'##zz500##'!B2644,"")</f>
        <v/>
      </c>
      <c r="C2632" s="146" t="str">
        <f t="shared" si="111"/>
        <v/>
      </c>
      <c r="D2632" s="143" t="str">
        <f>IF('##zz500##'!K2644="","",IF('##zz500##'!K2644="yes",D2631,IF('##zz500##'!T2644&lt;&gt;0,D2631*(1+'##zz500##'!T2644),D2631*(1+C2632))))</f>
        <v/>
      </c>
    </row>
    <row r="2633" spans="1:4" x14ac:dyDescent="0.25">
      <c r="A2633" s="180" t="str">
        <f>IF('##zz500##'!B2645&lt;&gt;"",'##zz500##'!B2645,"")</f>
        <v/>
      </c>
      <c r="C2633" s="146" t="str">
        <f t="shared" si="111"/>
        <v/>
      </c>
      <c r="D2633" s="143" t="str">
        <f>IF('##zz500##'!K2645="","",IF('##zz500##'!K2645="yes",D2632,IF('##zz500##'!T2645&lt;&gt;0,D2632*(1+'##zz500##'!T2645),D2632*(1+C2633))))</f>
        <v/>
      </c>
    </row>
    <row r="2634" spans="1:4" x14ac:dyDescent="0.25">
      <c r="A2634" s="180" t="str">
        <f>IF('##zz500##'!B2646&lt;&gt;"",'##zz500##'!B2646,"")</f>
        <v/>
      </c>
      <c r="C2634" s="146" t="str">
        <f t="shared" si="111"/>
        <v/>
      </c>
      <c r="D2634" s="143" t="str">
        <f>IF('##zz500##'!K2646="","",IF('##zz500##'!K2646="yes",D2633,IF('##zz500##'!T2646&lt;&gt;0,D2633*(1+'##zz500##'!T2646),D2633*(1+C2634))))</f>
        <v/>
      </c>
    </row>
    <row r="2635" spans="1:4" x14ac:dyDescent="0.25">
      <c r="A2635" s="180" t="str">
        <f>IF('##zz500##'!B2647&lt;&gt;"",'##zz500##'!B2647,"")</f>
        <v/>
      </c>
      <c r="C2635" s="146" t="str">
        <f t="shared" si="111"/>
        <v/>
      </c>
      <c r="D2635" s="143" t="str">
        <f>IF('##zz500##'!K2647="","",IF('##zz500##'!K2647="yes",D2634,IF('##zz500##'!T2647&lt;&gt;0,D2634*(1+'##zz500##'!T2647),D2634*(1+C2635))))</f>
        <v/>
      </c>
    </row>
    <row r="2636" spans="1:4" x14ac:dyDescent="0.25">
      <c r="A2636" s="180" t="str">
        <f>IF('##zz500##'!B2648&lt;&gt;"",'##zz500##'!B2648,"")</f>
        <v/>
      </c>
      <c r="C2636" s="146" t="str">
        <f t="shared" si="111"/>
        <v/>
      </c>
      <c r="D2636" s="143" t="str">
        <f>IF('##zz500##'!K2648="","",IF('##zz500##'!K2648="yes",D2635,IF('##zz500##'!T2648&lt;&gt;0,D2635*(1+'##zz500##'!T2648),D2635*(1+C2636))))</f>
        <v/>
      </c>
    </row>
    <row r="2637" spans="1:4" x14ac:dyDescent="0.25">
      <c r="A2637" s="180" t="str">
        <f>IF('##zz500##'!B2649&lt;&gt;"",'##zz500##'!B2649,"")</f>
        <v/>
      </c>
      <c r="C2637" s="146" t="str">
        <f t="shared" si="111"/>
        <v/>
      </c>
      <c r="D2637" s="143" t="str">
        <f>IF('##zz500##'!K2649="","",IF('##zz500##'!K2649="yes",D2636,IF('##zz500##'!T2649&lt;&gt;0,D2636*(1+'##zz500##'!T2649),D2636*(1+C2637))))</f>
        <v/>
      </c>
    </row>
    <row r="2638" spans="1:4" x14ac:dyDescent="0.25">
      <c r="A2638" s="180" t="str">
        <f>IF('##zz500##'!B2650&lt;&gt;"",'##zz500##'!B2650,"")</f>
        <v/>
      </c>
      <c r="C2638" s="146" t="str">
        <f t="shared" si="111"/>
        <v/>
      </c>
      <c r="D2638" s="143" t="str">
        <f>IF('##zz500##'!K2650="","",IF('##zz500##'!K2650="yes",D2637,IF('##zz500##'!T2650&lt;&gt;0,D2637*(1+'##zz500##'!T2650),D2637*(1+C2638))))</f>
        <v/>
      </c>
    </row>
    <row r="2639" spans="1:4" x14ac:dyDescent="0.25">
      <c r="A2639" s="180" t="str">
        <f>IF('##zz500##'!B2651&lt;&gt;"",'##zz500##'!B2651,"")</f>
        <v/>
      </c>
      <c r="C2639" s="146" t="str">
        <f t="shared" si="111"/>
        <v/>
      </c>
      <c r="D2639" s="143" t="str">
        <f>IF('##zz500##'!K2651="","",IF('##zz500##'!K2651="yes",D2638,IF('##zz500##'!T2651&lt;&gt;0,D2638*(1+'##zz500##'!T2651),D2638*(1+C2639))))</f>
        <v/>
      </c>
    </row>
    <row r="2640" spans="1:4" x14ac:dyDescent="0.25">
      <c r="A2640" s="180" t="str">
        <f>IF('##zz500##'!B2652&lt;&gt;"",'##zz500##'!B2652,"")</f>
        <v/>
      </c>
      <c r="C2640" s="146" t="str">
        <f t="shared" si="111"/>
        <v/>
      </c>
      <c r="D2640" s="143" t="str">
        <f>IF('##zz500##'!K2652="","",IF('##zz500##'!K2652="yes",D2639,IF('##zz500##'!T2652&lt;&gt;0,D2639*(1+'##zz500##'!T2652),D2639*(1+C2640))))</f>
        <v/>
      </c>
    </row>
    <row r="2641" spans="1:4" x14ac:dyDescent="0.25">
      <c r="A2641" s="180" t="str">
        <f>IF('##zz500##'!B2653&lt;&gt;"",'##zz500##'!B2653,"")</f>
        <v/>
      </c>
      <c r="C2641" s="146" t="str">
        <f t="shared" si="111"/>
        <v/>
      </c>
      <c r="D2641" s="143" t="str">
        <f>IF('##zz500##'!K2653="","",IF('##zz500##'!K2653="yes",D2640,IF('##zz500##'!T2653&lt;&gt;0,D2640*(1+'##zz500##'!T2653),D2640*(1+C2641))))</f>
        <v/>
      </c>
    </row>
    <row r="2642" spans="1:4" x14ac:dyDescent="0.25">
      <c r="A2642" s="180" t="str">
        <f>IF('##zz500##'!B2654&lt;&gt;"",'##zz500##'!B2654,"")</f>
        <v/>
      </c>
      <c r="C2642" s="146" t="str">
        <f t="shared" si="111"/>
        <v/>
      </c>
      <c r="D2642" s="143" t="str">
        <f>IF('##zz500##'!K2654="","",IF('##zz500##'!K2654="yes",D2641,IF('##zz500##'!T2654&lt;&gt;0,D2641*(1+'##zz500##'!T2654),D2641*(1+C2642))))</f>
        <v/>
      </c>
    </row>
    <row r="2643" spans="1:4" x14ac:dyDescent="0.25">
      <c r="A2643" s="180" t="str">
        <f>IF('##zz500##'!B2655&lt;&gt;"",'##zz500##'!B2655,"")</f>
        <v/>
      </c>
      <c r="C2643" s="146" t="str">
        <f t="shared" si="111"/>
        <v/>
      </c>
      <c r="D2643" s="143" t="str">
        <f>IF('##zz500##'!K2655="","",IF('##zz500##'!K2655="yes",D2642,IF('##zz500##'!T2655&lt;&gt;0,D2642*(1+'##zz500##'!T2655),D2642*(1+C2643))))</f>
        <v/>
      </c>
    </row>
    <row r="2644" spans="1:4" x14ac:dyDescent="0.25">
      <c r="A2644" s="180" t="str">
        <f>IF('##zz500##'!B2656&lt;&gt;"",'##zz500##'!B2656,"")</f>
        <v/>
      </c>
      <c r="C2644" s="146" t="str">
        <f t="shared" si="111"/>
        <v/>
      </c>
      <c r="D2644" s="143" t="str">
        <f>IF('##zz500##'!K2656="","",IF('##zz500##'!K2656="yes",D2643,IF('##zz500##'!T2656&lt;&gt;0,D2643*(1+'##zz500##'!T2656),D2643*(1+C2644))))</f>
        <v/>
      </c>
    </row>
    <row r="2645" spans="1:4" x14ac:dyDescent="0.25">
      <c r="A2645" s="180" t="str">
        <f>IF('##zz500##'!B2657&lt;&gt;"",'##zz500##'!B2657,"")</f>
        <v/>
      </c>
      <c r="C2645" s="146" t="str">
        <f t="shared" si="111"/>
        <v/>
      </c>
      <c r="D2645" s="143" t="str">
        <f>IF('##zz500##'!K2657="","",IF('##zz500##'!K2657="yes",D2644,IF('##zz500##'!T2657&lt;&gt;0,D2644*(1+'##zz500##'!T2657),D2644*(1+C2645))))</f>
        <v/>
      </c>
    </row>
    <row r="2646" spans="1:4" x14ac:dyDescent="0.25">
      <c r="A2646" s="180" t="str">
        <f>IF('##zz500##'!B2658&lt;&gt;"",'##zz500##'!B2658,"")</f>
        <v/>
      </c>
      <c r="C2646" s="146" t="str">
        <f t="shared" si="111"/>
        <v/>
      </c>
      <c r="D2646" s="143" t="str">
        <f>IF('##zz500##'!K2658="","",IF('##zz500##'!K2658="yes",D2645,IF('##zz500##'!T2658&lt;&gt;0,D2645*(1+'##zz500##'!T2658),D2645*(1+C2646))))</f>
        <v/>
      </c>
    </row>
    <row r="2647" spans="1:4" x14ac:dyDescent="0.25">
      <c r="A2647" s="180" t="str">
        <f>IF('##zz500##'!B2659&lt;&gt;"",'##zz500##'!B2659,"")</f>
        <v/>
      </c>
      <c r="C2647" s="146" t="str">
        <f t="shared" si="111"/>
        <v/>
      </c>
      <c r="D2647" s="143" t="str">
        <f>IF('##zz500##'!K2659="","",IF('##zz500##'!K2659="yes",D2646,IF('##zz500##'!T2659&lt;&gt;0,D2646*(1+'##zz500##'!T2659),D2646*(1+C2647))))</f>
        <v/>
      </c>
    </row>
    <row r="2648" spans="1:4" x14ac:dyDescent="0.25">
      <c r="A2648" s="180" t="str">
        <f>IF('##zz500##'!B2660&lt;&gt;"",'##zz500##'!B2660,"")</f>
        <v/>
      </c>
      <c r="C2648" s="146" t="str">
        <f t="shared" si="111"/>
        <v/>
      </c>
      <c r="D2648" s="143" t="str">
        <f>IF('##zz500##'!K2660="","",IF('##zz500##'!K2660="yes",D2647,IF('##zz500##'!T2660&lt;&gt;0,D2647*(1+'##zz500##'!T2660),D2647*(1+C2648))))</f>
        <v/>
      </c>
    </row>
    <row r="2649" spans="1:4" x14ac:dyDescent="0.25">
      <c r="A2649" s="180" t="str">
        <f>IF('##zz500##'!B2661&lt;&gt;"",'##zz500##'!B2661,"")</f>
        <v/>
      </c>
      <c r="C2649" s="146" t="str">
        <f t="shared" si="111"/>
        <v/>
      </c>
      <c r="D2649" s="143" t="str">
        <f>IF('##zz500##'!K2661="","",IF('##zz500##'!K2661="yes",D2648,IF('##zz500##'!T2661&lt;&gt;0,D2648*(1+'##zz500##'!T2661),D2648*(1+C2649))))</f>
        <v/>
      </c>
    </row>
    <row r="2650" spans="1:4" x14ac:dyDescent="0.25">
      <c r="A2650" s="180" t="str">
        <f>IF('##zz500##'!B2662&lt;&gt;"",'##zz500##'!B2662,"")</f>
        <v/>
      </c>
      <c r="C2650" s="146" t="str">
        <f t="shared" si="111"/>
        <v/>
      </c>
      <c r="D2650" s="143" t="str">
        <f>IF('##zz500##'!K2662="","",IF('##zz500##'!K2662="yes",D2649,IF('##zz500##'!T2662&lt;&gt;0,D2649*(1+'##zz500##'!T2662),D2649*(1+C2650))))</f>
        <v/>
      </c>
    </row>
    <row r="2651" spans="1:4" x14ac:dyDescent="0.25">
      <c r="A2651" s="180" t="str">
        <f>IF('##zz500##'!B2663&lt;&gt;"",'##zz500##'!B2663,"")</f>
        <v/>
      </c>
      <c r="C2651" s="146" t="str">
        <f t="shared" si="111"/>
        <v/>
      </c>
      <c r="D2651" s="143" t="str">
        <f>IF('##zz500##'!K2663="","",IF('##zz500##'!K2663="yes",D2650,IF('##zz500##'!T2663&lt;&gt;0,D2650*(1+'##zz500##'!T2663),D2650*(1+C2651))))</f>
        <v/>
      </c>
    </row>
    <row r="2652" spans="1:4" x14ac:dyDescent="0.25">
      <c r="A2652" s="180" t="str">
        <f>IF('##zz500##'!B2664&lt;&gt;"",'##zz500##'!B2664,"")</f>
        <v/>
      </c>
      <c r="C2652" s="146" t="str">
        <f t="shared" si="111"/>
        <v/>
      </c>
      <c r="D2652" s="143" t="str">
        <f>IF('##zz500##'!K2664="","",IF('##zz500##'!K2664="yes",D2651,IF('##zz500##'!T2664&lt;&gt;0,D2651*(1+'##zz500##'!T2664),D2651*(1+C2652))))</f>
        <v/>
      </c>
    </row>
    <row r="2653" spans="1:4" x14ac:dyDescent="0.25">
      <c r="A2653" s="180" t="str">
        <f>IF('##zz500##'!B2665&lt;&gt;"",'##zz500##'!B2665,"")</f>
        <v/>
      </c>
      <c r="C2653" s="146" t="str">
        <f t="shared" si="111"/>
        <v/>
      </c>
      <c r="D2653" s="143" t="str">
        <f>IF('##zz500##'!K2665="","",IF('##zz500##'!K2665="yes",D2652,IF('##zz500##'!T2665&lt;&gt;0,D2652*(1+'##zz500##'!T2665),D2652*(1+C2653))))</f>
        <v/>
      </c>
    </row>
    <row r="2654" spans="1:4" x14ac:dyDescent="0.25">
      <c r="A2654" s="180" t="str">
        <f>IF('##zz500##'!B2666&lt;&gt;"",'##zz500##'!B2666,"")</f>
        <v/>
      </c>
      <c r="C2654" s="146" t="str">
        <f t="shared" si="111"/>
        <v/>
      </c>
      <c r="D2654" s="143" t="str">
        <f>IF('##zz500##'!K2666="","",IF('##zz500##'!K2666="yes",D2653,IF('##zz500##'!T2666&lt;&gt;0,D2653*(1+'##zz500##'!T2666),D2653*(1+C2654))))</f>
        <v/>
      </c>
    </row>
    <row r="2655" spans="1:4" x14ac:dyDescent="0.25">
      <c r="A2655" s="180" t="str">
        <f>IF('##zz500##'!B2667&lt;&gt;"",'##zz500##'!B2667,"")</f>
        <v/>
      </c>
      <c r="C2655" s="146" t="str">
        <f t="shared" si="111"/>
        <v/>
      </c>
      <c r="D2655" s="143" t="str">
        <f>IF('##zz500##'!K2667="","",IF('##zz500##'!K2667="yes",D2654,IF('##zz500##'!T2667&lt;&gt;0,D2654*(1+'##zz500##'!T2667),D2654*(1+C2655))))</f>
        <v/>
      </c>
    </row>
    <row r="2656" spans="1:4" x14ac:dyDescent="0.25">
      <c r="A2656" s="180" t="str">
        <f>IF('##zz500##'!B2668&lt;&gt;"",'##zz500##'!B2668,"")</f>
        <v/>
      </c>
      <c r="C2656" s="146" t="str">
        <f t="shared" si="111"/>
        <v/>
      </c>
      <c r="D2656" s="143" t="str">
        <f>IF('##zz500##'!K2668="","",IF('##zz500##'!K2668="yes",D2655,IF('##zz500##'!T2668&lt;&gt;0,D2655*(1+'##zz500##'!T2668),D2655*(1+C2656))))</f>
        <v/>
      </c>
    </row>
    <row r="2657" spans="1:4" x14ac:dyDescent="0.25">
      <c r="A2657" s="180" t="str">
        <f>IF('##zz500##'!B2669&lt;&gt;"",'##zz500##'!B2669,"")</f>
        <v/>
      </c>
      <c r="C2657" s="146" t="str">
        <f t="shared" si="111"/>
        <v/>
      </c>
      <c r="D2657" s="143" t="str">
        <f>IF('##zz500##'!K2669="","",IF('##zz500##'!K2669="yes",D2656,IF('##zz500##'!T2669&lt;&gt;0,D2656*(1+'##zz500##'!T2669),D2656*(1+C2657))))</f>
        <v/>
      </c>
    </row>
    <row r="2658" spans="1:4" x14ac:dyDescent="0.25">
      <c r="A2658" s="180" t="str">
        <f>IF('##zz500##'!B2670&lt;&gt;"",'##zz500##'!B2670,"")</f>
        <v/>
      </c>
      <c r="C2658" s="146" t="str">
        <f t="shared" si="111"/>
        <v/>
      </c>
      <c r="D2658" s="143" t="str">
        <f>IF('##zz500##'!K2670="","",IF('##zz500##'!K2670="yes",D2657,IF('##zz500##'!T2670&lt;&gt;0,D2657*(1+'##zz500##'!T2670),D2657*(1+C2658))))</f>
        <v/>
      </c>
    </row>
    <row r="2659" spans="1:4" x14ac:dyDescent="0.25">
      <c r="A2659" s="180" t="str">
        <f>IF('##zz500##'!B2671&lt;&gt;"",'##zz500##'!B2671,"")</f>
        <v/>
      </c>
      <c r="C2659" s="146" t="str">
        <f t="shared" si="111"/>
        <v/>
      </c>
      <c r="D2659" s="143" t="str">
        <f>IF('##zz500##'!K2671="","",IF('##zz500##'!K2671="yes",D2658,IF('##zz500##'!T2671&lt;&gt;0,D2658*(1+'##zz500##'!T2671),D2658*(1+C2659))))</f>
        <v/>
      </c>
    </row>
    <row r="2660" spans="1:4" x14ac:dyDescent="0.25">
      <c r="A2660" s="180" t="str">
        <f>IF('##zz500##'!B2672&lt;&gt;"",'##zz500##'!B2672,"")</f>
        <v/>
      </c>
      <c r="C2660" s="146" t="str">
        <f t="shared" si="111"/>
        <v/>
      </c>
      <c r="D2660" s="143" t="str">
        <f>IF('##zz500##'!K2672="","",IF('##zz500##'!K2672="yes",D2659,IF('##zz500##'!T2672&lt;&gt;0,D2659*(1+'##zz500##'!T2672),D2659*(1+C2660))))</f>
        <v/>
      </c>
    </row>
    <row r="2661" spans="1:4" x14ac:dyDescent="0.25">
      <c r="A2661" s="180" t="str">
        <f>IF('##zz500##'!B2673&lt;&gt;"",'##zz500##'!B2673,"")</f>
        <v/>
      </c>
      <c r="C2661" s="146" t="str">
        <f t="shared" si="111"/>
        <v/>
      </c>
      <c r="D2661" s="143" t="str">
        <f>IF('##zz500##'!K2673="","",IF('##zz500##'!K2673="yes",D2660,IF('##zz500##'!T2673&lt;&gt;0,D2660*(1+'##zz500##'!T2673),D2660*(1+C2661))))</f>
        <v/>
      </c>
    </row>
    <row r="2662" spans="1:4" x14ac:dyDescent="0.25">
      <c r="A2662" s="180" t="str">
        <f>IF('##zz500##'!B2674&lt;&gt;"",'##zz500##'!B2674,"")</f>
        <v/>
      </c>
      <c r="C2662" s="146" t="str">
        <f t="shared" si="111"/>
        <v/>
      </c>
      <c r="D2662" s="143" t="str">
        <f>IF('##zz500##'!K2674="","",IF('##zz500##'!K2674="yes",D2661,IF('##zz500##'!T2674&lt;&gt;0,D2661*(1+'##zz500##'!T2674),D2661*(1+C2662))))</f>
        <v/>
      </c>
    </row>
    <row r="2663" spans="1:4" x14ac:dyDescent="0.25">
      <c r="A2663" s="180" t="str">
        <f>IF('##zz500##'!B2675&lt;&gt;"",'##zz500##'!B2675,"")</f>
        <v/>
      </c>
      <c r="C2663" s="146" t="str">
        <f t="shared" si="111"/>
        <v/>
      </c>
      <c r="D2663" s="143" t="str">
        <f>IF('##zz500##'!K2675="","",IF('##zz500##'!K2675="yes",D2662,IF('##zz500##'!T2675&lt;&gt;0,D2662*(1+'##zz500##'!T2675),D2662*(1+C2663))))</f>
        <v/>
      </c>
    </row>
    <row r="2664" spans="1:4" x14ac:dyDescent="0.25">
      <c r="A2664" s="180" t="str">
        <f>IF('##zz500##'!B2676&lt;&gt;"",'##zz500##'!B2676,"")</f>
        <v/>
      </c>
      <c r="C2664" s="146" t="str">
        <f t="shared" si="111"/>
        <v/>
      </c>
      <c r="D2664" s="143" t="str">
        <f>IF('##zz500##'!K2676="","",IF('##zz500##'!K2676="yes",D2663,IF('##zz500##'!T2676&lt;&gt;0,D2663*(1+'##zz500##'!T2676),D2663*(1+C2664))))</f>
        <v/>
      </c>
    </row>
    <row r="2665" spans="1:4" x14ac:dyDescent="0.25">
      <c r="A2665" s="180" t="str">
        <f>IF('##zz500##'!B2677&lt;&gt;"",'##zz500##'!B2677,"")</f>
        <v/>
      </c>
      <c r="C2665" s="146" t="str">
        <f t="shared" si="111"/>
        <v/>
      </c>
      <c r="D2665" s="143" t="str">
        <f>IF('##zz500##'!K2677="","",IF('##zz500##'!K2677="yes",D2664,IF('##zz500##'!T2677&lt;&gt;0,D2664*(1+'##zz500##'!T2677),D2664*(1+C2665))))</f>
        <v/>
      </c>
    </row>
    <row r="2666" spans="1:4" x14ac:dyDescent="0.25">
      <c r="A2666" s="180" t="str">
        <f>IF('##zz500##'!B2678&lt;&gt;"",'##zz500##'!B2678,"")</f>
        <v/>
      </c>
      <c r="C2666" s="146" t="str">
        <f t="shared" si="111"/>
        <v/>
      </c>
      <c r="D2666" s="143" t="str">
        <f>IF('##zz500##'!K2678="","",IF('##zz500##'!K2678="yes",D2665,IF('##zz500##'!T2678&lt;&gt;0,D2665*(1+'##zz500##'!T2678),D2665*(1+C2666))))</f>
        <v/>
      </c>
    </row>
    <row r="2667" spans="1:4" x14ac:dyDescent="0.25">
      <c r="A2667" s="180" t="str">
        <f>IF('##zz500##'!B2679&lt;&gt;"",'##zz500##'!B2679,"")</f>
        <v/>
      </c>
      <c r="C2667" s="146" t="str">
        <f t="shared" si="111"/>
        <v/>
      </c>
      <c r="D2667" s="143" t="str">
        <f>IF('##zz500##'!K2679="","",IF('##zz500##'!K2679="yes",D2666,IF('##zz500##'!T2679&lt;&gt;0,D2666*(1+'##zz500##'!T2679),D2666*(1+C2667))))</f>
        <v/>
      </c>
    </row>
    <row r="2668" spans="1:4" x14ac:dyDescent="0.25">
      <c r="A2668" s="180" t="str">
        <f>IF('##zz500##'!B2680&lt;&gt;"",'##zz500##'!B2680,"")</f>
        <v/>
      </c>
      <c r="C2668" s="146" t="str">
        <f t="shared" si="111"/>
        <v/>
      </c>
      <c r="D2668" s="143" t="str">
        <f>IF('##zz500##'!K2680="","",IF('##zz500##'!K2680="yes",D2667,IF('##zz500##'!T2680&lt;&gt;0,D2667*(1+'##zz500##'!T2680),D2667*(1+C2668))))</f>
        <v/>
      </c>
    </row>
    <row r="2669" spans="1:4" x14ac:dyDescent="0.25">
      <c r="A2669" s="180" t="str">
        <f>IF('##zz500##'!B2681&lt;&gt;"",'##zz500##'!B2681,"")</f>
        <v/>
      </c>
      <c r="C2669" s="146" t="str">
        <f t="shared" si="111"/>
        <v/>
      </c>
      <c r="D2669" s="143" t="str">
        <f>IF('##zz500##'!K2681="","",IF('##zz500##'!K2681="yes",D2668,IF('##zz500##'!T2681&lt;&gt;0,D2668*(1+'##zz500##'!T2681),D2668*(1+C2669))))</f>
        <v/>
      </c>
    </row>
    <row r="2670" spans="1:4" x14ac:dyDescent="0.25">
      <c r="A2670" s="180" t="str">
        <f>IF('##zz500##'!B2682&lt;&gt;"",'##zz500##'!B2682,"")</f>
        <v/>
      </c>
      <c r="C2670" s="146" t="str">
        <f t="shared" si="111"/>
        <v/>
      </c>
      <c r="D2670" s="143" t="str">
        <f>IF('##zz500##'!K2682="","",IF('##zz500##'!K2682="yes",D2669,IF('##zz500##'!T2682&lt;&gt;0,D2669*(1+'##zz500##'!T2682),D2669*(1+C2670))))</f>
        <v/>
      </c>
    </row>
    <row r="2671" spans="1:4" x14ac:dyDescent="0.25">
      <c r="A2671" s="180" t="str">
        <f>IF('##zz500##'!B2683&lt;&gt;"",'##zz500##'!B2683,"")</f>
        <v/>
      </c>
      <c r="C2671" s="146" t="str">
        <f t="shared" si="111"/>
        <v/>
      </c>
      <c r="D2671" s="143" t="str">
        <f>IF('##zz500##'!K2683="","",IF('##zz500##'!K2683="yes",D2670,IF('##zz500##'!T2683&lt;&gt;0,D2670*(1+'##zz500##'!T2683),D2670*(1+C2671))))</f>
        <v/>
      </c>
    </row>
    <row r="2672" spans="1:4" x14ac:dyDescent="0.25">
      <c r="A2672" s="180" t="str">
        <f>IF('##zz500##'!B2684&lt;&gt;"",'##zz500##'!B2684,"")</f>
        <v/>
      </c>
      <c r="C2672" s="146" t="str">
        <f t="shared" si="111"/>
        <v/>
      </c>
      <c r="D2672" s="143" t="str">
        <f>IF('##zz500##'!K2684="","",IF('##zz500##'!K2684="yes",D2671,IF('##zz500##'!T2684&lt;&gt;0,D2671*(1+'##zz500##'!T2684),D2671*(1+C2672))))</f>
        <v/>
      </c>
    </row>
    <row r="2673" spans="1:4" x14ac:dyDescent="0.25">
      <c r="A2673" s="180" t="str">
        <f>IF('##zz500##'!B2685&lt;&gt;"",'##zz500##'!B2685,"")</f>
        <v/>
      </c>
      <c r="C2673" s="146" t="str">
        <f t="shared" si="111"/>
        <v/>
      </c>
      <c r="D2673" s="143" t="str">
        <f>IF('##zz500##'!K2685="","",IF('##zz500##'!K2685="yes",D2672,IF('##zz500##'!T2685&lt;&gt;0,D2672*(1+'##zz500##'!T2685),D2672*(1+C2673))))</f>
        <v/>
      </c>
    </row>
    <row r="2674" spans="1:4" x14ac:dyDescent="0.25">
      <c r="A2674" s="180" t="str">
        <f>IF('##zz500##'!B2686&lt;&gt;"",'##zz500##'!B2686,"")</f>
        <v/>
      </c>
      <c r="C2674" s="146" t="str">
        <f t="shared" si="111"/>
        <v/>
      </c>
      <c r="D2674" s="143" t="str">
        <f>IF('##zz500##'!K2686="","",IF('##zz500##'!K2686="yes",D2673,IF('##zz500##'!T2686&lt;&gt;0,D2673*(1+'##zz500##'!T2686),D2673*(1+C2674))))</f>
        <v/>
      </c>
    </row>
    <row r="2675" spans="1:4" x14ac:dyDescent="0.25">
      <c r="A2675" s="180" t="str">
        <f>IF('##zz500##'!B2687&lt;&gt;"",'##zz500##'!B2687,"")</f>
        <v/>
      </c>
      <c r="C2675" s="146" t="str">
        <f t="shared" si="111"/>
        <v/>
      </c>
      <c r="D2675" s="143" t="str">
        <f>IF('##zz500##'!K2687="","",IF('##zz500##'!K2687="yes",D2674,IF('##zz500##'!T2687&lt;&gt;0,D2674*(1+'##zz500##'!T2687),D2674*(1+C2675))))</f>
        <v/>
      </c>
    </row>
    <row r="2676" spans="1:4" x14ac:dyDescent="0.25">
      <c r="A2676" s="180" t="str">
        <f>IF('##zz500##'!B2688&lt;&gt;"",'##zz500##'!B2688,"")</f>
        <v/>
      </c>
      <c r="C2676" s="146" t="str">
        <f t="shared" si="111"/>
        <v/>
      </c>
      <c r="D2676" s="143" t="str">
        <f>IF('##zz500##'!K2688="","",IF('##zz500##'!K2688="yes",D2675,IF('##zz500##'!T2688&lt;&gt;0,D2675*(1+'##zz500##'!T2688),D2675*(1+C2676))))</f>
        <v/>
      </c>
    </row>
    <row r="2677" spans="1:4" x14ac:dyDescent="0.25">
      <c r="A2677" s="180" t="str">
        <f>IF('##zz500##'!B2689&lt;&gt;"",'##zz500##'!B2689,"")</f>
        <v/>
      </c>
      <c r="C2677" s="146" t="str">
        <f t="shared" si="111"/>
        <v/>
      </c>
      <c r="D2677" s="143" t="str">
        <f>IF('##zz500##'!K2689="","",IF('##zz500##'!K2689="yes",D2676,IF('##zz500##'!T2689&lt;&gt;0,D2676*(1+'##zz500##'!T2689),D2676*(1+C2677))))</f>
        <v/>
      </c>
    </row>
    <row r="2678" spans="1:4" x14ac:dyDescent="0.25">
      <c r="A2678" s="180" t="str">
        <f>IF('##zz500##'!B2690&lt;&gt;"",'##zz500##'!B2690,"")</f>
        <v/>
      </c>
      <c r="C2678" s="146" t="str">
        <f t="shared" si="111"/>
        <v/>
      </c>
      <c r="D2678" s="143" t="str">
        <f>IF('##zz500##'!K2690="","",IF('##zz500##'!K2690="yes",D2677,IF('##zz500##'!T2690&lt;&gt;0,D2677*(1+'##zz500##'!T2690),D2677*(1+C2678))))</f>
        <v/>
      </c>
    </row>
    <row r="2679" spans="1:4" x14ac:dyDescent="0.25">
      <c r="A2679" s="180" t="str">
        <f>IF('##zz500##'!B2691&lt;&gt;"",'##zz500##'!B2691,"")</f>
        <v/>
      </c>
      <c r="C2679" s="146" t="str">
        <f t="shared" si="111"/>
        <v/>
      </c>
      <c r="D2679" s="143" t="str">
        <f>IF('##zz500##'!K2691="","",IF('##zz500##'!K2691="yes",D2678,IF('##zz500##'!T2691&lt;&gt;0,D2678*(1+'##zz500##'!T2691),D2678*(1+C2679))))</f>
        <v/>
      </c>
    </row>
    <row r="2680" spans="1:4" x14ac:dyDescent="0.25">
      <c r="A2680" s="180" t="str">
        <f>IF('##zz500##'!B2692&lt;&gt;"",'##zz500##'!B2692,"")</f>
        <v/>
      </c>
      <c r="C2680" s="146" t="str">
        <f t="shared" si="111"/>
        <v/>
      </c>
      <c r="D2680" s="143" t="str">
        <f>IF('##zz500##'!K2692="","",IF('##zz500##'!K2692="yes",D2679,IF('##zz500##'!T2692&lt;&gt;0,D2679*(1+'##zz500##'!T2692),D2679*(1+C2680))))</f>
        <v/>
      </c>
    </row>
    <row r="2681" spans="1:4" x14ac:dyDescent="0.25">
      <c r="A2681" s="180" t="str">
        <f>IF('##zz500##'!B2693&lt;&gt;"",'##zz500##'!B2693,"")</f>
        <v/>
      </c>
      <c r="C2681" s="146" t="str">
        <f t="shared" si="111"/>
        <v/>
      </c>
      <c r="D2681" s="143" t="str">
        <f>IF('##zz500##'!K2693="","",IF('##zz500##'!K2693="yes",D2680,IF('##zz500##'!T2693&lt;&gt;0,D2680*(1+'##zz500##'!T2693),D2680*(1+C2681))))</f>
        <v/>
      </c>
    </row>
    <row r="2682" spans="1:4" x14ac:dyDescent="0.25">
      <c r="A2682" s="180" t="str">
        <f>IF('##zz500##'!B2694&lt;&gt;"",'##zz500##'!B2694,"")</f>
        <v/>
      </c>
      <c r="C2682" s="146" t="str">
        <f t="shared" si="111"/>
        <v/>
      </c>
      <c r="D2682" s="143" t="str">
        <f>IF('##zz500##'!K2694="","",IF('##zz500##'!K2694="yes",D2681,IF('##zz500##'!T2694&lt;&gt;0,D2681*(1+'##zz500##'!T2694),D2681*(1+C2682))))</f>
        <v/>
      </c>
    </row>
    <row r="2683" spans="1:4" x14ac:dyDescent="0.25">
      <c r="A2683" s="180" t="str">
        <f>IF('##zz500##'!B2695&lt;&gt;"",'##zz500##'!B2695,"")</f>
        <v/>
      </c>
      <c r="C2683" s="146" t="str">
        <f t="shared" si="111"/>
        <v/>
      </c>
      <c r="D2683" s="143" t="str">
        <f>IF('##zz500##'!K2695="","",IF('##zz500##'!K2695="yes",D2682,IF('##zz500##'!T2695&lt;&gt;0,D2682*(1+'##zz500##'!T2695),D2682*(1+C2683))))</f>
        <v/>
      </c>
    </row>
    <row r="2684" spans="1:4" x14ac:dyDescent="0.25">
      <c r="A2684" s="180" t="str">
        <f>IF('##zz500##'!B2696&lt;&gt;"",'##zz500##'!B2696,"")</f>
        <v/>
      </c>
      <c r="C2684" s="146" t="str">
        <f t="shared" si="111"/>
        <v/>
      </c>
      <c r="D2684" s="143" t="str">
        <f>IF('##zz500##'!K2696="","",IF('##zz500##'!K2696="yes",D2683,IF('##zz500##'!T2696&lt;&gt;0,D2683*(1+'##zz500##'!T2696),D2683*(1+C2684))))</f>
        <v/>
      </c>
    </row>
    <row r="2685" spans="1:4" x14ac:dyDescent="0.25">
      <c r="A2685" s="180" t="str">
        <f>IF('##zz500##'!B2697&lt;&gt;"",'##zz500##'!B2697,"")</f>
        <v/>
      </c>
      <c r="C2685" s="146" t="str">
        <f t="shared" si="111"/>
        <v/>
      </c>
      <c r="D2685" s="143" t="str">
        <f>IF('##zz500##'!K2697="","",IF('##zz500##'!K2697="yes",D2684,IF('##zz500##'!T2697&lt;&gt;0,D2684*(1+'##zz500##'!T2697),D2684*(1+C2685))))</f>
        <v/>
      </c>
    </row>
    <row r="2686" spans="1:4" x14ac:dyDescent="0.25">
      <c r="A2686" s="180" t="str">
        <f>IF('##zz500##'!B2698&lt;&gt;"",'##zz500##'!B2698,"")</f>
        <v/>
      </c>
      <c r="C2686" s="146" t="str">
        <f t="shared" si="111"/>
        <v/>
      </c>
      <c r="D2686" s="143" t="str">
        <f>IF('##zz500##'!K2698="","",IF('##zz500##'!K2698="yes",D2685,IF('##zz500##'!T2698&lt;&gt;0,D2685*(1+'##zz500##'!T2698),D2685*(1+C2686))))</f>
        <v/>
      </c>
    </row>
    <row r="2687" spans="1:4" x14ac:dyDescent="0.25">
      <c r="A2687" s="180" t="str">
        <f>IF('##zz500##'!B2699&lt;&gt;"",'##zz500##'!B2699,"")</f>
        <v/>
      </c>
      <c r="C2687" s="146" t="str">
        <f t="shared" si="111"/>
        <v/>
      </c>
      <c r="D2687" s="143" t="str">
        <f>IF('##zz500##'!K2699="","",IF('##zz500##'!K2699="yes",D2686,IF('##zz500##'!T2699&lt;&gt;0,D2686*(1+'##zz500##'!T2699),D2686*(1+C2687))))</f>
        <v/>
      </c>
    </row>
    <row r="2688" spans="1:4" x14ac:dyDescent="0.25">
      <c r="A2688" s="180" t="str">
        <f>IF('##zz500##'!B2700&lt;&gt;"",'##zz500##'!B2700,"")</f>
        <v/>
      </c>
      <c r="C2688" s="146" t="str">
        <f t="shared" si="111"/>
        <v/>
      </c>
      <c r="D2688" s="143" t="str">
        <f>IF('##zz500##'!K2700="","",IF('##zz500##'!K2700="yes",D2687,IF('##zz500##'!T2700&lt;&gt;0,D2687*(1+'##zz500##'!T2700),D2687*(1+C2688))))</f>
        <v/>
      </c>
    </row>
    <row r="2689" spans="1:4" x14ac:dyDescent="0.25">
      <c r="A2689" s="180" t="str">
        <f>IF('##zz500##'!B2701&lt;&gt;"",'##zz500##'!B2701,"")</f>
        <v/>
      </c>
      <c r="C2689" s="146" t="str">
        <f t="shared" si="111"/>
        <v/>
      </c>
      <c r="D2689" s="143" t="str">
        <f>IF('##zz500##'!K2701="","",IF('##zz500##'!K2701="yes",D2688,IF('##zz500##'!T2701&lt;&gt;0,D2688*(1+'##zz500##'!T2701),D2688*(1+C2689))))</f>
        <v/>
      </c>
    </row>
    <row r="2690" spans="1:4" x14ac:dyDescent="0.25">
      <c r="A2690" s="180" t="str">
        <f>IF('##zz500##'!B2702&lt;&gt;"",'##zz500##'!B2702,"")</f>
        <v/>
      </c>
      <c r="C2690" s="146" t="str">
        <f t="shared" si="111"/>
        <v/>
      </c>
      <c r="D2690" s="143" t="str">
        <f>IF('##zz500##'!K2702="","",IF('##zz500##'!K2702="yes",D2689,IF('##zz500##'!T2702&lt;&gt;0,D2689*(1+'##zz500##'!T2702),D2689*(1+C2690))))</f>
        <v/>
      </c>
    </row>
    <row r="2691" spans="1:4" x14ac:dyDescent="0.25">
      <c r="A2691" s="180" t="str">
        <f>IF('##zz500##'!B2703&lt;&gt;"",'##zz500##'!B2703,"")</f>
        <v/>
      </c>
      <c r="C2691" s="146" t="str">
        <f t="shared" si="111"/>
        <v/>
      </c>
      <c r="D2691" s="143" t="str">
        <f>IF('##zz500##'!K2703="","",IF('##zz500##'!K2703="yes",D2690,IF('##zz500##'!T2703&lt;&gt;0,D2690*(1+'##zz500##'!T2703),D2690*(1+C2691))))</f>
        <v/>
      </c>
    </row>
    <row r="2692" spans="1:4" x14ac:dyDescent="0.25">
      <c r="A2692" s="180" t="str">
        <f>IF('##zz500##'!B2704&lt;&gt;"",'##zz500##'!B2704,"")</f>
        <v/>
      </c>
      <c r="C2692" s="146" t="str">
        <f t="shared" ref="C2692:C2755" si="112">IF(AND(B2691&gt;0,B2692&gt;0),B2692/B2691-1,"")</f>
        <v/>
      </c>
      <c r="D2692" s="143" t="str">
        <f>IF('##zz500##'!K2704="","",IF('##zz500##'!K2704="yes",D2691,IF('##zz500##'!T2704&lt;&gt;0,D2691*(1+'##zz500##'!T2704),D2691*(1+C2692))))</f>
        <v/>
      </c>
    </row>
    <row r="2693" spans="1:4" x14ac:dyDescent="0.25">
      <c r="A2693" s="180" t="str">
        <f>IF('##zz500##'!B2705&lt;&gt;"",'##zz500##'!B2705,"")</f>
        <v/>
      </c>
      <c r="C2693" s="146" t="str">
        <f t="shared" si="112"/>
        <v/>
      </c>
      <c r="D2693" s="143" t="str">
        <f>IF('##zz500##'!K2705="","",IF('##zz500##'!K2705="yes",D2692,IF('##zz500##'!T2705&lt;&gt;0,D2692*(1+'##zz500##'!T2705),D2692*(1+C2693))))</f>
        <v/>
      </c>
    </row>
    <row r="2694" spans="1:4" x14ac:dyDescent="0.25">
      <c r="A2694" s="180" t="str">
        <f>IF('##zz500##'!B2706&lt;&gt;"",'##zz500##'!B2706,"")</f>
        <v/>
      </c>
      <c r="C2694" s="146" t="str">
        <f t="shared" si="112"/>
        <v/>
      </c>
      <c r="D2694" s="143" t="str">
        <f>IF('##zz500##'!K2706="","",IF('##zz500##'!K2706="yes",D2693,IF('##zz500##'!T2706&lt;&gt;0,D2693*(1+'##zz500##'!T2706),D2693*(1+C2694))))</f>
        <v/>
      </c>
    </row>
    <row r="2695" spans="1:4" x14ac:dyDescent="0.25">
      <c r="A2695" s="180" t="str">
        <f>IF('##zz500##'!B2707&lt;&gt;"",'##zz500##'!B2707,"")</f>
        <v/>
      </c>
      <c r="C2695" s="146" t="str">
        <f t="shared" si="112"/>
        <v/>
      </c>
      <c r="D2695" s="143" t="str">
        <f>IF('##zz500##'!K2707="","",IF('##zz500##'!K2707="yes",D2694,IF('##zz500##'!T2707&lt;&gt;0,D2694*(1+'##zz500##'!T2707),D2694*(1+C2695))))</f>
        <v/>
      </c>
    </row>
    <row r="2696" spans="1:4" x14ac:dyDescent="0.25">
      <c r="A2696" s="180" t="str">
        <f>IF('##zz500##'!B2708&lt;&gt;"",'##zz500##'!B2708,"")</f>
        <v/>
      </c>
      <c r="C2696" s="146" t="str">
        <f t="shared" si="112"/>
        <v/>
      </c>
      <c r="D2696" s="143" t="str">
        <f>IF('##zz500##'!K2708="","",IF('##zz500##'!K2708="yes",D2695,IF('##zz500##'!T2708&lt;&gt;0,D2695*(1+'##zz500##'!T2708),D2695*(1+C2696))))</f>
        <v/>
      </c>
    </row>
    <row r="2697" spans="1:4" x14ac:dyDescent="0.25">
      <c r="A2697" s="180" t="str">
        <f>IF('##zz500##'!B2709&lt;&gt;"",'##zz500##'!B2709,"")</f>
        <v/>
      </c>
      <c r="C2697" s="146" t="str">
        <f t="shared" si="112"/>
        <v/>
      </c>
      <c r="D2697" s="143" t="str">
        <f>IF('##zz500##'!K2709="","",IF('##zz500##'!K2709="yes",D2696,IF('##zz500##'!T2709&lt;&gt;0,D2696*(1+'##zz500##'!T2709),D2696*(1+C2697))))</f>
        <v/>
      </c>
    </row>
    <row r="2698" spans="1:4" x14ac:dyDescent="0.25">
      <c r="A2698" s="180" t="str">
        <f>IF('##zz500##'!B2710&lt;&gt;"",'##zz500##'!B2710,"")</f>
        <v/>
      </c>
      <c r="C2698" s="146" t="str">
        <f t="shared" si="112"/>
        <v/>
      </c>
      <c r="D2698" s="143" t="str">
        <f>IF('##zz500##'!K2710="","",IF('##zz500##'!K2710="yes",D2697,IF('##zz500##'!T2710&lt;&gt;0,D2697*(1+'##zz500##'!T2710),D2697*(1+C2698))))</f>
        <v/>
      </c>
    </row>
    <row r="2699" spans="1:4" x14ac:dyDescent="0.25">
      <c r="A2699" s="180" t="str">
        <f>IF('##zz500##'!B2711&lt;&gt;"",'##zz500##'!B2711,"")</f>
        <v/>
      </c>
      <c r="C2699" s="146" t="str">
        <f t="shared" si="112"/>
        <v/>
      </c>
      <c r="D2699" s="143" t="str">
        <f>IF('##zz500##'!K2711="","",IF('##zz500##'!K2711="yes",D2698,IF('##zz500##'!T2711&lt;&gt;0,D2698*(1+'##zz500##'!T2711),D2698*(1+C2699))))</f>
        <v/>
      </c>
    </row>
    <row r="2700" spans="1:4" x14ac:dyDescent="0.25">
      <c r="A2700" s="180" t="str">
        <f>IF('##zz500##'!B2712&lt;&gt;"",'##zz500##'!B2712,"")</f>
        <v/>
      </c>
      <c r="C2700" s="146" t="str">
        <f t="shared" si="112"/>
        <v/>
      </c>
      <c r="D2700" s="143" t="str">
        <f>IF('##zz500##'!K2712="","",IF('##zz500##'!K2712="yes",D2699,IF('##zz500##'!T2712&lt;&gt;0,D2699*(1+'##zz500##'!T2712),D2699*(1+C2700))))</f>
        <v/>
      </c>
    </row>
    <row r="2701" spans="1:4" x14ac:dyDescent="0.25">
      <c r="A2701" s="180" t="str">
        <f>IF('##zz500##'!B2713&lt;&gt;"",'##zz500##'!B2713,"")</f>
        <v/>
      </c>
      <c r="C2701" s="146" t="str">
        <f t="shared" si="112"/>
        <v/>
      </c>
      <c r="D2701" s="143" t="str">
        <f>IF('##zz500##'!K2713="","",IF('##zz500##'!K2713="yes",D2700,IF('##zz500##'!T2713&lt;&gt;0,D2700*(1+'##zz500##'!T2713),D2700*(1+C2701))))</f>
        <v/>
      </c>
    </row>
    <row r="2702" spans="1:4" x14ac:dyDescent="0.25">
      <c r="A2702" s="180" t="str">
        <f>IF('##zz500##'!B2714&lt;&gt;"",'##zz500##'!B2714,"")</f>
        <v/>
      </c>
      <c r="C2702" s="146" t="str">
        <f t="shared" si="112"/>
        <v/>
      </c>
      <c r="D2702" s="143" t="str">
        <f>IF('##zz500##'!K2714="","",IF('##zz500##'!K2714="yes",D2701,IF('##zz500##'!T2714&lt;&gt;0,D2701*(1+'##zz500##'!T2714),D2701*(1+C2702))))</f>
        <v/>
      </c>
    </row>
    <row r="2703" spans="1:4" x14ac:dyDescent="0.25">
      <c r="A2703" s="180" t="str">
        <f>IF('##zz500##'!B2715&lt;&gt;"",'##zz500##'!B2715,"")</f>
        <v/>
      </c>
      <c r="C2703" s="146" t="str">
        <f t="shared" si="112"/>
        <v/>
      </c>
      <c r="D2703" s="143" t="str">
        <f>IF('##zz500##'!K2715="","",IF('##zz500##'!K2715="yes",D2702,IF('##zz500##'!T2715&lt;&gt;0,D2702*(1+'##zz500##'!T2715),D2702*(1+C2703))))</f>
        <v/>
      </c>
    </row>
    <row r="2704" spans="1:4" x14ac:dyDescent="0.25">
      <c r="A2704" s="180" t="str">
        <f>IF('##zz500##'!B2716&lt;&gt;"",'##zz500##'!B2716,"")</f>
        <v/>
      </c>
      <c r="C2704" s="146" t="str">
        <f t="shared" si="112"/>
        <v/>
      </c>
      <c r="D2704" s="143" t="str">
        <f>IF('##zz500##'!K2716="","",IF('##zz500##'!K2716="yes",D2703,IF('##zz500##'!T2716&lt;&gt;0,D2703*(1+'##zz500##'!T2716),D2703*(1+C2704))))</f>
        <v/>
      </c>
    </row>
    <row r="2705" spans="1:4" x14ac:dyDescent="0.25">
      <c r="A2705" s="180" t="str">
        <f>IF('##zz500##'!B2717&lt;&gt;"",'##zz500##'!B2717,"")</f>
        <v/>
      </c>
      <c r="C2705" s="146" t="str">
        <f t="shared" si="112"/>
        <v/>
      </c>
      <c r="D2705" s="143" t="str">
        <f>IF('##zz500##'!K2717="","",IF('##zz500##'!K2717="yes",D2704,IF('##zz500##'!T2717&lt;&gt;0,D2704*(1+'##zz500##'!T2717),D2704*(1+C2705))))</f>
        <v/>
      </c>
    </row>
    <row r="2706" spans="1:4" x14ac:dyDescent="0.25">
      <c r="A2706" s="180" t="str">
        <f>IF('##zz500##'!B2718&lt;&gt;"",'##zz500##'!B2718,"")</f>
        <v/>
      </c>
      <c r="C2706" s="146" t="str">
        <f t="shared" si="112"/>
        <v/>
      </c>
      <c r="D2706" s="143" t="str">
        <f>IF('##zz500##'!K2718="","",IF('##zz500##'!K2718="yes",D2705,IF('##zz500##'!T2718&lt;&gt;0,D2705*(1+'##zz500##'!T2718),D2705*(1+C2706))))</f>
        <v/>
      </c>
    </row>
    <row r="2707" spans="1:4" x14ac:dyDescent="0.25">
      <c r="A2707" s="180" t="str">
        <f>IF('##zz500##'!B2719&lt;&gt;"",'##zz500##'!B2719,"")</f>
        <v/>
      </c>
      <c r="C2707" s="146" t="str">
        <f t="shared" si="112"/>
        <v/>
      </c>
      <c r="D2707" s="143" t="str">
        <f>IF('##zz500##'!K2719="","",IF('##zz500##'!K2719="yes",D2706,IF('##zz500##'!T2719&lt;&gt;0,D2706*(1+'##zz500##'!T2719),D2706*(1+C2707))))</f>
        <v/>
      </c>
    </row>
    <row r="2708" spans="1:4" x14ac:dyDescent="0.25">
      <c r="A2708" s="180" t="str">
        <f>IF('##zz500##'!B2720&lt;&gt;"",'##zz500##'!B2720,"")</f>
        <v/>
      </c>
      <c r="C2708" s="146" t="str">
        <f t="shared" si="112"/>
        <v/>
      </c>
      <c r="D2708" s="143" t="str">
        <f>IF('##zz500##'!K2720="","",IF('##zz500##'!K2720="yes",D2707,IF('##zz500##'!T2720&lt;&gt;0,D2707*(1+'##zz500##'!T2720),D2707*(1+C2708))))</f>
        <v/>
      </c>
    </row>
    <row r="2709" spans="1:4" x14ac:dyDescent="0.25">
      <c r="A2709" s="180" t="str">
        <f>IF('##zz500##'!B2721&lt;&gt;"",'##zz500##'!B2721,"")</f>
        <v/>
      </c>
      <c r="C2709" s="146" t="str">
        <f t="shared" si="112"/>
        <v/>
      </c>
      <c r="D2709" s="143" t="str">
        <f>IF('##zz500##'!K2721="","",IF('##zz500##'!K2721="yes",D2708,IF('##zz500##'!T2721&lt;&gt;0,D2708*(1+'##zz500##'!T2721),D2708*(1+C2709))))</f>
        <v/>
      </c>
    </row>
    <row r="2710" spans="1:4" x14ac:dyDescent="0.25">
      <c r="A2710" s="180" t="str">
        <f>IF('##zz500##'!B2722&lt;&gt;"",'##zz500##'!B2722,"")</f>
        <v/>
      </c>
      <c r="C2710" s="146" t="str">
        <f t="shared" si="112"/>
        <v/>
      </c>
      <c r="D2710" s="143" t="str">
        <f>IF('##zz500##'!K2722="","",IF('##zz500##'!K2722="yes",D2709,IF('##zz500##'!T2722&lt;&gt;0,D2709*(1+'##zz500##'!T2722),D2709*(1+C2710))))</f>
        <v/>
      </c>
    </row>
    <row r="2711" spans="1:4" x14ac:dyDescent="0.25">
      <c r="A2711" s="180" t="str">
        <f>IF('##zz500##'!B2723&lt;&gt;"",'##zz500##'!B2723,"")</f>
        <v/>
      </c>
      <c r="C2711" s="146" t="str">
        <f t="shared" si="112"/>
        <v/>
      </c>
      <c r="D2711" s="143" t="str">
        <f>IF('##zz500##'!K2723="","",IF('##zz500##'!K2723="yes",D2710,IF('##zz500##'!T2723&lt;&gt;0,D2710*(1+'##zz500##'!T2723),D2710*(1+C2711))))</f>
        <v/>
      </c>
    </row>
    <row r="2712" spans="1:4" x14ac:dyDescent="0.25">
      <c r="A2712" s="180" t="str">
        <f>IF('##zz500##'!B2724&lt;&gt;"",'##zz500##'!B2724,"")</f>
        <v/>
      </c>
      <c r="C2712" s="146" t="str">
        <f t="shared" si="112"/>
        <v/>
      </c>
      <c r="D2712" s="143" t="str">
        <f>IF('##zz500##'!K2724="","",IF('##zz500##'!K2724="yes",D2711,IF('##zz500##'!T2724&lt;&gt;0,D2711*(1+'##zz500##'!T2724),D2711*(1+C2712))))</f>
        <v/>
      </c>
    </row>
    <row r="2713" spans="1:4" x14ac:dyDescent="0.25">
      <c r="A2713" s="180" t="str">
        <f>IF('##zz500##'!B2725&lt;&gt;"",'##zz500##'!B2725,"")</f>
        <v/>
      </c>
      <c r="C2713" s="146" t="str">
        <f t="shared" si="112"/>
        <v/>
      </c>
      <c r="D2713" s="143" t="str">
        <f>IF('##zz500##'!K2725="","",IF('##zz500##'!K2725="yes",D2712,IF('##zz500##'!T2725&lt;&gt;0,D2712*(1+'##zz500##'!T2725),D2712*(1+C2713))))</f>
        <v/>
      </c>
    </row>
    <row r="2714" spans="1:4" x14ac:dyDescent="0.25">
      <c r="A2714" s="180" t="str">
        <f>IF('##zz500##'!B2726&lt;&gt;"",'##zz500##'!B2726,"")</f>
        <v/>
      </c>
      <c r="C2714" s="146" t="str">
        <f t="shared" si="112"/>
        <v/>
      </c>
      <c r="D2714" s="143" t="str">
        <f>IF('##zz500##'!K2726="","",IF('##zz500##'!K2726="yes",D2713,IF('##zz500##'!T2726&lt;&gt;0,D2713*(1+'##zz500##'!T2726),D2713*(1+C2714))))</f>
        <v/>
      </c>
    </row>
    <row r="2715" spans="1:4" x14ac:dyDescent="0.25">
      <c r="A2715" s="180" t="str">
        <f>IF('##zz500##'!B2727&lt;&gt;"",'##zz500##'!B2727,"")</f>
        <v/>
      </c>
      <c r="C2715" s="146" t="str">
        <f t="shared" si="112"/>
        <v/>
      </c>
      <c r="D2715" s="143" t="str">
        <f>IF('##zz500##'!K2727="","",IF('##zz500##'!K2727="yes",D2714,IF('##zz500##'!T2727&lt;&gt;0,D2714*(1+'##zz500##'!T2727),D2714*(1+C2715))))</f>
        <v/>
      </c>
    </row>
    <row r="2716" spans="1:4" x14ac:dyDescent="0.25">
      <c r="A2716" s="180" t="str">
        <f>IF('##zz500##'!B2728&lt;&gt;"",'##zz500##'!B2728,"")</f>
        <v/>
      </c>
      <c r="C2716" s="146" t="str">
        <f t="shared" si="112"/>
        <v/>
      </c>
      <c r="D2716" s="143" t="str">
        <f>IF('##zz500##'!K2728="","",IF('##zz500##'!K2728="yes",D2715,IF('##zz500##'!T2728&lt;&gt;0,D2715*(1+'##zz500##'!T2728),D2715*(1+C2716))))</f>
        <v/>
      </c>
    </row>
    <row r="2717" spans="1:4" x14ac:dyDescent="0.25">
      <c r="A2717" s="180" t="str">
        <f>IF('##zz500##'!B2729&lt;&gt;"",'##zz500##'!B2729,"")</f>
        <v/>
      </c>
      <c r="C2717" s="146" t="str">
        <f t="shared" si="112"/>
        <v/>
      </c>
      <c r="D2717" s="143" t="str">
        <f>IF('##zz500##'!K2729="","",IF('##zz500##'!K2729="yes",D2716,IF('##zz500##'!T2729&lt;&gt;0,D2716*(1+'##zz500##'!T2729),D2716*(1+C2717))))</f>
        <v/>
      </c>
    </row>
    <row r="2718" spans="1:4" x14ac:dyDescent="0.25">
      <c r="A2718" s="180" t="str">
        <f>IF('##zz500##'!B2730&lt;&gt;"",'##zz500##'!B2730,"")</f>
        <v/>
      </c>
      <c r="C2718" s="146" t="str">
        <f t="shared" si="112"/>
        <v/>
      </c>
      <c r="D2718" s="143" t="str">
        <f>IF('##zz500##'!K2730="","",IF('##zz500##'!K2730="yes",D2717,IF('##zz500##'!T2730&lt;&gt;0,D2717*(1+'##zz500##'!T2730),D2717*(1+C2718))))</f>
        <v/>
      </c>
    </row>
    <row r="2719" spans="1:4" x14ac:dyDescent="0.25">
      <c r="A2719" s="180" t="str">
        <f>IF('##zz500##'!B2731&lt;&gt;"",'##zz500##'!B2731,"")</f>
        <v/>
      </c>
      <c r="C2719" s="146" t="str">
        <f t="shared" si="112"/>
        <v/>
      </c>
      <c r="D2719" s="143" t="str">
        <f>IF('##zz500##'!K2731="","",IF('##zz500##'!K2731="yes",D2718,IF('##zz500##'!T2731&lt;&gt;0,D2718*(1+'##zz500##'!T2731),D2718*(1+C2719))))</f>
        <v/>
      </c>
    </row>
    <row r="2720" spans="1:4" x14ac:dyDescent="0.25">
      <c r="A2720" s="180" t="str">
        <f>IF('##zz500##'!B2732&lt;&gt;"",'##zz500##'!B2732,"")</f>
        <v/>
      </c>
      <c r="C2720" s="146" t="str">
        <f t="shared" si="112"/>
        <v/>
      </c>
      <c r="D2720" s="143" t="str">
        <f>IF('##zz500##'!K2732="","",IF('##zz500##'!K2732="yes",D2719,IF('##zz500##'!T2732&lt;&gt;0,D2719*(1+'##zz500##'!T2732),D2719*(1+C2720))))</f>
        <v/>
      </c>
    </row>
    <row r="2721" spans="1:4" x14ac:dyDescent="0.25">
      <c r="A2721" s="180" t="str">
        <f>IF('##zz500##'!B2733&lt;&gt;"",'##zz500##'!B2733,"")</f>
        <v/>
      </c>
      <c r="C2721" s="146" t="str">
        <f t="shared" si="112"/>
        <v/>
      </c>
      <c r="D2721" s="143" t="str">
        <f>IF('##zz500##'!K2733="","",IF('##zz500##'!K2733="yes",D2720,IF('##zz500##'!T2733&lt;&gt;0,D2720*(1+'##zz500##'!T2733),D2720*(1+C2721))))</f>
        <v/>
      </c>
    </row>
    <row r="2722" spans="1:4" x14ac:dyDescent="0.25">
      <c r="A2722" s="180" t="str">
        <f>IF('##zz500##'!B2734&lt;&gt;"",'##zz500##'!B2734,"")</f>
        <v/>
      </c>
      <c r="C2722" s="146" t="str">
        <f t="shared" si="112"/>
        <v/>
      </c>
      <c r="D2722" s="143" t="str">
        <f>IF('##zz500##'!K2734="","",IF('##zz500##'!K2734="yes",D2721,IF('##zz500##'!T2734&lt;&gt;0,D2721*(1+'##zz500##'!T2734),D2721*(1+C2722))))</f>
        <v/>
      </c>
    </row>
    <row r="2723" spans="1:4" x14ac:dyDescent="0.25">
      <c r="A2723" s="180" t="str">
        <f>IF('##zz500##'!B2735&lt;&gt;"",'##zz500##'!B2735,"")</f>
        <v/>
      </c>
      <c r="C2723" s="146" t="str">
        <f t="shared" si="112"/>
        <v/>
      </c>
      <c r="D2723" s="143" t="str">
        <f>IF('##zz500##'!K2735="","",IF('##zz500##'!K2735="yes",D2722,IF('##zz500##'!T2735&lt;&gt;0,D2722*(1+'##zz500##'!T2735),D2722*(1+C2723))))</f>
        <v/>
      </c>
    </row>
    <row r="2724" spans="1:4" x14ac:dyDescent="0.25">
      <c r="A2724" s="180" t="str">
        <f>IF('##zz500##'!B2736&lt;&gt;"",'##zz500##'!B2736,"")</f>
        <v/>
      </c>
      <c r="C2724" s="146" t="str">
        <f t="shared" si="112"/>
        <v/>
      </c>
      <c r="D2724" s="143" t="str">
        <f>IF('##zz500##'!K2736="","",IF('##zz500##'!K2736="yes",D2723,IF('##zz500##'!T2736&lt;&gt;0,D2723*(1+'##zz500##'!T2736),D2723*(1+C2724))))</f>
        <v/>
      </c>
    </row>
    <row r="2725" spans="1:4" x14ac:dyDescent="0.25">
      <c r="A2725" s="180" t="str">
        <f>IF('##zz500##'!B2737&lt;&gt;"",'##zz500##'!B2737,"")</f>
        <v/>
      </c>
      <c r="C2725" s="146" t="str">
        <f t="shared" si="112"/>
        <v/>
      </c>
      <c r="D2725" s="143" t="str">
        <f>IF('##zz500##'!K2737="","",IF('##zz500##'!K2737="yes",D2724,IF('##zz500##'!T2737&lt;&gt;0,D2724*(1+'##zz500##'!T2737),D2724*(1+C2725))))</f>
        <v/>
      </c>
    </row>
    <row r="2726" spans="1:4" x14ac:dyDescent="0.25">
      <c r="A2726" s="180" t="str">
        <f>IF('##zz500##'!B2738&lt;&gt;"",'##zz500##'!B2738,"")</f>
        <v/>
      </c>
      <c r="C2726" s="146" t="str">
        <f t="shared" si="112"/>
        <v/>
      </c>
      <c r="D2726" s="143" t="str">
        <f>IF('##zz500##'!K2738="","",IF('##zz500##'!K2738="yes",D2725,IF('##zz500##'!T2738&lt;&gt;0,D2725*(1+'##zz500##'!T2738),D2725*(1+C2726))))</f>
        <v/>
      </c>
    </row>
    <row r="2727" spans="1:4" x14ac:dyDescent="0.25">
      <c r="A2727" s="180" t="str">
        <f>IF('##zz500##'!B2739&lt;&gt;"",'##zz500##'!B2739,"")</f>
        <v/>
      </c>
      <c r="C2727" s="146" t="str">
        <f t="shared" si="112"/>
        <v/>
      </c>
      <c r="D2727" s="143" t="str">
        <f>IF('##zz500##'!K2739="","",IF('##zz500##'!K2739="yes",D2726,IF('##zz500##'!T2739&lt;&gt;0,D2726*(1+'##zz500##'!T2739),D2726*(1+C2727))))</f>
        <v/>
      </c>
    </row>
    <row r="2728" spans="1:4" x14ac:dyDescent="0.25">
      <c r="A2728" s="180" t="str">
        <f>IF('##zz500##'!B2740&lt;&gt;"",'##zz500##'!B2740,"")</f>
        <v/>
      </c>
      <c r="C2728" s="146" t="str">
        <f t="shared" si="112"/>
        <v/>
      </c>
      <c r="D2728" s="143" t="str">
        <f>IF('##zz500##'!K2740="","",IF('##zz500##'!K2740="yes",D2727,IF('##zz500##'!T2740&lt;&gt;0,D2727*(1+'##zz500##'!T2740),D2727*(1+C2728))))</f>
        <v/>
      </c>
    </row>
    <row r="2729" spans="1:4" x14ac:dyDescent="0.25">
      <c r="A2729" s="180" t="str">
        <f>IF('##zz500##'!B2741&lt;&gt;"",'##zz500##'!B2741,"")</f>
        <v/>
      </c>
      <c r="C2729" s="146" t="str">
        <f t="shared" si="112"/>
        <v/>
      </c>
      <c r="D2729" s="143" t="str">
        <f>IF('##zz500##'!K2741="","",IF('##zz500##'!K2741="yes",D2728,IF('##zz500##'!T2741&lt;&gt;0,D2728*(1+'##zz500##'!T2741),D2728*(1+C2729))))</f>
        <v/>
      </c>
    </row>
    <row r="2730" spans="1:4" x14ac:dyDescent="0.25">
      <c r="A2730" s="180" t="str">
        <f>IF('##zz500##'!B2742&lt;&gt;"",'##zz500##'!B2742,"")</f>
        <v/>
      </c>
      <c r="C2730" s="146" t="str">
        <f t="shared" si="112"/>
        <v/>
      </c>
      <c r="D2730" s="143" t="str">
        <f>IF('##zz500##'!K2742="","",IF('##zz500##'!K2742="yes",D2729,IF('##zz500##'!T2742&lt;&gt;0,D2729*(1+'##zz500##'!T2742),D2729*(1+C2730))))</f>
        <v/>
      </c>
    </row>
    <row r="2731" spans="1:4" x14ac:dyDescent="0.25">
      <c r="A2731" s="180" t="str">
        <f>IF('##zz500##'!B2743&lt;&gt;"",'##zz500##'!B2743,"")</f>
        <v/>
      </c>
      <c r="C2731" s="146" t="str">
        <f t="shared" si="112"/>
        <v/>
      </c>
      <c r="D2731" s="143" t="str">
        <f>IF('##zz500##'!K2743="","",IF('##zz500##'!K2743="yes",D2730,IF('##zz500##'!T2743&lt;&gt;0,D2730*(1+'##zz500##'!T2743),D2730*(1+C2731))))</f>
        <v/>
      </c>
    </row>
    <row r="2732" spans="1:4" x14ac:dyDescent="0.25">
      <c r="A2732" s="180" t="str">
        <f>IF('##zz500##'!B2744&lt;&gt;"",'##zz500##'!B2744,"")</f>
        <v/>
      </c>
      <c r="C2732" s="146" t="str">
        <f t="shared" si="112"/>
        <v/>
      </c>
      <c r="D2732" s="143" t="str">
        <f>IF('##zz500##'!K2744="","",IF('##zz500##'!K2744="yes",D2731,IF('##zz500##'!T2744&lt;&gt;0,D2731*(1+'##zz500##'!T2744),D2731*(1+C2732))))</f>
        <v/>
      </c>
    </row>
    <row r="2733" spans="1:4" x14ac:dyDescent="0.25">
      <c r="A2733" s="180" t="str">
        <f>IF('##zz500##'!B2745&lt;&gt;"",'##zz500##'!B2745,"")</f>
        <v/>
      </c>
      <c r="C2733" s="146" t="str">
        <f t="shared" si="112"/>
        <v/>
      </c>
      <c r="D2733" s="143" t="str">
        <f>IF('##zz500##'!K2745="","",IF('##zz500##'!K2745="yes",D2732,IF('##zz500##'!T2745&lt;&gt;0,D2732*(1+'##zz500##'!T2745),D2732*(1+C2733))))</f>
        <v/>
      </c>
    </row>
    <row r="2734" spans="1:4" x14ac:dyDescent="0.25">
      <c r="A2734" s="180" t="str">
        <f>IF('##zz500##'!B2746&lt;&gt;"",'##zz500##'!B2746,"")</f>
        <v/>
      </c>
      <c r="C2734" s="146" t="str">
        <f t="shared" si="112"/>
        <v/>
      </c>
      <c r="D2734" s="143" t="str">
        <f>IF('##zz500##'!K2746="","",IF('##zz500##'!K2746="yes",D2733,IF('##zz500##'!T2746&lt;&gt;0,D2733*(1+'##zz500##'!T2746),D2733*(1+C2734))))</f>
        <v/>
      </c>
    </row>
    <row r="2735" spans="1:4" x14ac:dyDescent="0.25">
      <c r="A2735" s="180" t="str">
        <f>IF('##zz500##'!B2747&lt;&gt;"",'##zz500##'!B2747,"")</f>
        <v/>
      </c>
      <c r="C2735" s="146" t="str">
        <f t="shared" si="112"/>
        <v/>
      </c>
      <c r="D2735" s="143" t="str">
        <f>IF('##zz500##'!K2747="","",IF('##zz500##'!K2747="yes",D2734,IF('##zz500##'!T2747&lt;&gt;0,D2734*(1+'##zz500##'!T2747),D2734*(1+C2735))))</f>
        <v/>
      </c>
    </row>
    <row r="2736" spans="1:4" x14ac:dyDescent="0.25">
      <c r="A2736" s="180" t="str">
        <f>IF('##zz500##'!B2748&lt;&gt;"",'##zz500##'!B2748,"")</f>
        <v/>
      </c>
      <c r="C2736" s="146" t="str">
        <f t="shared" si="112"/>
        <v/>
      </c>
      <c r="D2736" s="143" t="str">
        <f>IF('##zz500##'!K2748="","",IF('##zz500##'!K2748="yes",D2735,IF('##zz500##'!T2748&lt;&gt;0,D2735*(1+'##zz500##'!T2748),D2735*(1+C2736))))</f>
        <v/>
      </c>
    </row>
    <row r="2737" spans="1:4" x14ac:dyDescent="0.25">
      <c r="A2737" s="180" t="str">
        <f>IF('##zz500##'!B2749&lt;&gt;"",'##zz500##'!B2749,"")</f>
        <v/>
      </c>
      <c r="C2737" s="146" t="str">
        <f t="shared" si="112"/>
        <v/>
      </c>
      <c r="D2737" s="143" t="str">
        <f>IF('##zz500##'!K2749="","",IF('##zz500##'!K2749="yes",D2736,IF('##zz500##'!T2749&lt;&gt;0,D2736*(1+'##zz500##'!T2749),D2736*(1+C2737))))</f>
        <v/>
      </c>
    </row>
    <row r="2738" spans="1:4" x14ac:dyDescent="0.25">
      <c r="A2738" s="180" t="str">
        <f>IF('##zz500##'!B2750&lt;&gt;"",'##zz500##'!B2750,"")</f>
        <v/>
      </c>
      <c r="C2738" s="146" t="str">
        <f t="shared" si="112"/>
        <v/>
      </c>
      <c r="D2738" s="143" t="str">
        <f>IF('##zz500##'!K2750="","",IF('##zz500##'!K2750="yes",D2737,IF('##zz500##'!T2750&lt;&gt;0,D2737*(1+'##zz500##'!T2750),D2737*(1+C2738))))</f>
        <v/>
      </c>
    </row>
    <row r="2739" spans="1:4" x14ac:dyDescent="0.25">
      <c r="A2739" s="180" t="str">
        <f>IF('##zz500##'!B2751&lt;&gt;"",'##zz500##'!B2751,"")</f>
        <v/>
      </c>
      <c r="C2739" s="146" t="str">
        <f t="shared" si="112"/>
        <v/>
      </c>
      <c r="D2739" s="143" t="str">
        <f>IF('##zz500##'!K2751="","",IF('##zz500##'!K2751="yes",D2738,IF('##zz500##'!T2751&lt;&gt;0,D2738*(1+'##zz500##'!T2751),D2738*(1+C2739))))</f>
        <v/>
      </c>
    </row>
    <row r="2740" spans="1:4" x14ac:dyDescent="0.25">
      <c r="A2740" s="180" t="str">
        <f>IF('##zz500##'!B2752&lt;&gt;"",'##zz500##'!B2752,"")</f>
        <v/>
      </c>
      <c r="C2740" s="146" t="str">
        <f t="shared" si="112"/>
        <v/>
      </c>
      <c r="D2740" s="143" t="str">
        <f>IF('##zz500##'!K2752="","",IF('##zz500##'!K2752="yes",D2739,IF('##zz500##'!T2752&lt;&gt;0,D2739*(1+'##zz500##'!T2752),D2739*(1+C2740))))</f>
        <v/>
      </c>
    </row>
    <row r="2741" spans="1:4" x14ac:dyDescent="0.25">
      <c r="A2741" s="180" t="str">
        <f>IF('##zz500##'!B2753&lt;&gt;"",'##zz500##'!B2753,"")</f>
        <v/>
      </c>
      <c r="C2741" s="146" t="str">
        <f t="shared" si="112"/>
        <v/>
      </c>
      <c r="D2741" s="143" t="str">
        <f>IF('##zz500##'!K2753="","",IF('##zz500##'!K2753="yes",D2740,IF('##zz500##'!T2753&lt;&gt;0,D2740*(1+'##zz500##'!T2753),D2740*(1+C2741))))</f>
        <v/>
      </c>
    </row>
    <row r="2742" spans="1:4" x14ac:dyDescent="0.25">
      <c r="A2742" s="180" t="str">
        <f>IF('##zz500##'!B2754&lt;&gt;"",'##zz500##'!B2754,"")</f>
        <v/>
      </c>
      <c r="C2742" s="146" t="str">
        <f t="shared" si="112"/>
        <v/>
      </c>
      <c r="D2742" s="143" t="str">
        <f>IF('##zz500##'!K2754="","",IF('##zz500##'!K2754="yes",D2741,IF('##zz500##'!T2754&lt;&gt;0,D2741*(1+'##zz500##'!T2754),D2741*(1+C2742))))</f>
        <v/>
      </c>
    </row>
    <row r="2743" spans="1:4" x14ac:dyDescent="0.25">
      <c r="A2743" s="180" t="str">
        <f>IF('##zz500##'!B2755&lt;&gt;"",'##zz500##'!B2755,"")</f>
        <v/>
      </c>
      <c r="C2743" s="146" t="str">
        <f t="shared" si="112"/>
        <v/>
      </c>
      <c r="D2743" s="143" t="str">
        <f>IF('##zz500##'!K2755="","",IF('##zz500##'!K2755="yes",D2742,IF('##zz500##'!T2755&lt;&gt;0,D2742*(1+'##zz500##'!T2755),D2742*(1+C2743))))</f>
        <v/>
      </c>
    </row>
    <row r="2744" spans="1:4" x14ac:dyDescent="0.25">
      <c r="A2744" s="180" t="str">
        <f>IF('##zz500##'!B2756&lt;&gt;"",'##zz500##'!B2756,"")</f>
        <v/>
      </c>
      <c r="C2744" s="146" t="str">
        <f t="shared" si="112"/>
        <v/>
      </c>
      <c r="D2744" s="143" t="str">
        <f>IF('##zz500##'!K2756="","",IF('##zz500##'!K2756="yes",D2743,IF('##zz500##'!T2756&lt;&gt;0,D2743*(1+'##zz500##'!T2756),D2743*(1+C2744))))</f>
        <v/>
      </c>
    </row>
    <row r="2745" spans="1:4" x14ac:dyDescent="0.25">
      <c r="A2745" s="180" t="str">
        <f>IF('##zz500##'!B2757&lt;&gt;"",'##zz500##'!B2757,"")</f>
        <v/>
      </c>
      <c r="C2745" s="146" t="str">
        <f t="shared" si="112"/>
        <v/>
      </c>
      <c r="D2745" s="143" t="str">
        <f>IF('##zz500##'!K2757="","",IF('##zz500##'!K2757="yes",D2744,IF('##zz500##'!T2757&lt;&gt;0,D2744*(1+'##zz500##'!T2757),D2744*(1+C2745))))</f>
        <v/>
      </c>
    </row>
    <row r="2746" spans="1:4" x14ac:dyDescent="0.25">
      <c r="A2746" s="180" t="str">
        <f>IF('##zz500##'!B2758&lt;&gt;"",'##zz500##'!B2758,"")</f>
        <v/>
      </c>
      <c r="C2746" s="146" t="str">
        <f t="shared" si="112"/>
        <v/>
      </c>
      <c r="D2746" s="143" t="str">
        <f>IF('##zz500##'!K2758="","",IF('##zz500##'!K2758="yes",D2745,IF('##zz500##'!T2758&lt;&gt;0,D2745*(1+'##zz500##'!T2758),D2745*(1+C2746))))</f>
        <v/>
      </c>
    </row>
    <row r="2747" spans="1:4" x14ac:dyDescent="0.25">
      <c r="A2747" s="180" t="str">
        <f>IF('##zz500##'!B2759&lt;&gt;"",'##zz500##'!B2759,"")</f>
        <v/>
      </c>
      <c r="C2747" s="146" t="str">
        <f t="shared" si="112"/>
        <v/>
      </c>
      <c r="D2747" s="143" t="str">
        <f>IF('##zz500##'!K2759="","",IF('##zz500##'!K2759="yes",D2746,IF('##zz500##'!T2759&lt;&gt;0,D2746*(1+'##zz500##'!T2759),D2746*(1+C2747))))</f>
        <v/>
      </c>
    </row>
    <row r="2748" spans="1:4" x14ac:dyDescent="0.25">
      <c r="A2748" s="180" t="str">
        <f>IF('##zz500##'!B2760&lt;&gt;"",'##zz500##'!B2760,"")</f>
        <v/>
      </c>
      <c r="C2748" s="146" t="str">
        <f t="shared" si="112"/>
        <v/>
      </c>
      <c r="D2748" s="143" t="str">
        <f>IF('##zz500##'!K2760="","",IF('##zz500##'!K2760="yes",D2747,IF('##zz500##'!T2760&lt;&gt;0,D2747*(1+'##zz500##'!T2760),D2747*(1+C2748))))</f>
        <v/>
      </c>
    </row>
    <row r="2749" spans="1:4" x14ac:dyDescent="0.25">
      <c r="A2749" s="180" t="str">
        <f>IF('##zz500##'!B2761&lt;&gt;"",'##zz500##'!B2761,"")</f>
        <v/>
      </c>
      <c r="C2749" s="146" t="str">
        <f t="shared" si="112"/>
        <v/>
      </c>
      <c r="D2749" s="143" t="str">
        <f>IF('##zz500##'!K2761="","",IF('##zz500##'!K2761="yes",D2748,IF('##zz500##'!T2761&lt;&gt;0,D2748*(1+'##zz500##'!T2761),D2748*(1+C2749))))</f>
        <v/>
      </c>
    </row>
    <row r="2750" spans="1:4" x14ac:dyDescent="0.25">
      <c r="A2750" s="180" t="str">
        <f>IF('##zz500##'!B2762&lt;&gt;"",'##zz500##'!B2762,"")</f>
        <v/>
      </c>
      <c r="C2750" s="146" t="str">
        <f t="shared" si="112"/>
        <v/>
      </c>
      <c r="D2750" s="143" t="str">
        <f>IF('##zz500##'!K2762="","",IF('##zz500##'!K2762="yes",D2749,IF('##zz500##'!T2762&lt;&gt;0,D2749*(1+'##zz500##'!T2762),D2749*(1+C2750))))</f>
        <v/>
      </c>
    </row>
    <row r="2751" spans="1:4" x14ac:dyDescent="0.25">
      <c r="A2751" s="180" t="str">
        <f>IF('##zz500##'!B2763&lt;&gt;"",'##zz500##'!B2763,"")</f>
        <v/>
      </c>
      <c r="C2751" s="146" t="str">
        <f t="shared" si="112"/>
        <v/>
      </c>
      <c r="D2751" s="143" t="str">
        <f>IF('##zz500##'!K2763="","",IF('##zz500##'!K2763="yes",D2750,IF('##zz500##'!T2763&lt;&gt;0,D2750*(1+'##zz500##'!T2763),D2750*(1+C2751))))</f>
        <v/>
      </c>
    </row>
    <row r="2752" spans="1:4" x14ac:dyDescent="0.25">
      <c r="A2752" s="180" t="str">
        <f>IF('##zz500##'!B2764&lt;&gt;"",'##zz500##'!B2764,"")</f>
        <v/>
      </c>
      <c r="C2752" s="146" t="str">
        <f t="shared" si="112"/>
        <v/>
      </c>
      <c r="D2752" s="143" t="str">
        <f>IF('##zz500##'!K2764="","",IF('##zz500##'!K2764="yes",D2751,IF('##zz500##'!T2764&lt;&gt;0,D2751*(1+'##zz500##'!T2764),D2751*(1+C2752))))</f>
        <v/>
      </c>
    </row>
    <row r="2753" spans="1:4" x14ac:dyDescent="0.25">
      <c r="A2753" s="180" t="str">
        <f>IF('##zz500##'!B2765&lt;&gt;"",'##zz500##'!B2765,"")</f>
        <v/>
      </c>
      <c r="C2753" s="146" t="str">
        <f t="shared" si="112"/>
        <v/>
      </c>
      <c r="D2753" s="143" t="str">
        <f>IF('##zz500##'!K2765="","",IF('##zz500##'!K2765="yes",D2752,IF('##zz500##'!T2765&lt;&gt;0,D2752*(1+'##zz500##'!T2765),D2752*(1+C2753))))</f>
        <v/>
      </c>
    </row>
    <row r="2754" spans="1:4" x14ac:dyDescent="0.25">
      <c r="A2754" s="180" t="str">
        <f>IF('##zz500##'!B2766&lt;&gt;"",'##zz500##'!B2766,"")</f>
        <v/>
      </c>
      <c r="C2754" s="146" t="str">
        <f t="shared" si="112"/>
        <v/>
      </c>
      <c r="D2754" s="143" t="str">
        <f>IF('##zz500##'!K2766="","",IF('##zz500##'!K2766="yes",D2753,IF('##zz500##'!T2766&lt;&gt;0,D2753*(1+'##zz500##'!T2766),D2753*(1+C2754))))</f>
        <v/>
      </c>
    </row>
    <row r="2755" spans="1:4" x14ac:dyDescent="0.25">
      <c r="A2755" s="180" t="str">
        <f>IF('##zz500##'!B2767&lt;&gt;"",'##zz500##'!B2767,"")</f>
        <v/>
      </c>
      <c r="C2755" s="146" t="str">
        <f t="shared" si="112"/>
        <v/>
      </c>
      <c r="D2755" s="143" t="str">
        <f>IF('##zz500##'!K2767="","",IF('##zz500##'!K2767="yes",D2754,IF('##zz500##'!T2767&lt;&gt;0,D2754*(1+'##zz500##'!T2767),D2754*(1+C2755))))</f>
        <v/>
      </c>
    </row>
    <row r="2756" spans="1:4" x14ac:dyDescent="0.25">
      <c r="A2756" s="180" t="str">
        <f>IF('##zz500##'!B2768&lt;&gt;"",'##zz500##'!B2768,"")</f>
        <v/>
      </c>
      <c r="C2756" s="146" t="str">
        <f t="shared" ref="C2756:C2819" si="113">IF(AND(B2755&gt;0,B2756&gt;0),B2756/B2755-1,"")</f>
        <v/>
      </c>
      <c r="D2756" s="143" t="str">
        <f>IF('##zz500##'!K2768="","",IF('##zz500##'!K2768="yes",D2755,IF('##zz500##'!T2768&lt;&gt;0,D2755*(1+'##zz500##'!T2768),D2755*(1+C2756))))</f>
        <v/>
      </c>
    </row>
    <row r="2757" spans="1:4" x14ac:dyDescent="0.25">
      <c r="A2757" s="180" t="str">
        <f>IF('##zz500##'!B2769&lt;&gt;"",'##zz500##'!B2769,"")</f>
        <v/>
      </c>
      <c r="C2757" s="146" t="str">
        <f t="shared" si="113"/>
        <v/>
      </c>
      <c r="D2757" s="143" t="str">
        <f>IF('##zz500##'!K2769="","",IF('##zz500##'!K2769="yes",D2756,IF('##zz500##'!T2769&lt;&gt;0,D2756*(1+'##zz500##'!T2769),D2756*(1+C2757))))</f>
        <v/>
      </c>
    </row>
    <row r="2758" spans="1:4" x14ac:dyDescent="0.25">
      <c r="A2758" s="180" t="str">
        <f>IF('##zz500##'!B2770&lt;&gt;"",'##zz500##'!B2770,"")</f>
        <v/>
      </c>
      <c r="C2758" s="146" t="str">
        <f t="shared" si="113"/>
        <v/>
      </c>
      <c r="D2758" s="143" t="str">
        <f>IF('##zz500##'!K2770="","",IF('##zz500##'!K2770="yes",D2757,IF('##zz500##'!T2770&lt;&gt;0,D2757*(1+'##zz500##'!T2770),D2757*(1+C2758))))</f>
        <v/>
      </c>
    </row>
    <row r="2759" spans="1:4" x14ac:dyDescent="0.25">
      <c r="A2759" s="180" t="str">
        <f>IF('##zz500##'!B2771&lt;&gt;"",'##zz500##'!B2771,"")</f>
        <v/>
      </c>
      <c r="C2759" s="146" t="str">
        <f t="shared" si="113"/>
        <v/>
      </c>
      <c r="D2759" s="143" t="str">
        <f>IF('##zz500##'!K2771="","",IF('##zz500##'!K2771="yes",D2758,IF('##zz500##'!T2771&lt;&gt;0,D2758*(1+'##zz500##'!T2771),D2758*(1+C2759))))</f>
        <v/>
      </c>
    </row>
    <row r="2760" spans="1:4" x14ac:dyDescent="0.25">
      <c r="A2760" s="180" t="str">
        <f>IF('##zz500##'!B2772&lt;&gt;"",'##zz500##'!B2772,"")</f>
        <v/>
      </c>
      <c r="C2760" s="146" t="str">
        <f t="shared" si="113"/>
        <v/>
      </c>
      <c r="D2760" s="143" t="str">
        <f>IF('##zz500##'!K2772="","",IF('##zz500##'!K2772="yes",D2759,IF('##zz500##'!T2772&lt;&gt;0,D2759*(1+'##zz500##'!T2772),D2759*(1+C2760))))</f>
        <v/>
      </c>
    </row>
    <row r="2761" spans="1:4" x14ac:dyDescent="0.25">
      <c r="A2761" s="180" t="str">
        <f>IF('##zz500##'!B2773&lt;&gt;"",'##zz500##'!B2773,"")</f>
        <v/>
      </c>
      <c r="C2761" s="146" t="str">
        <f t="shared" si="113"/>
        <v/>
      </c>
      <c r="D2761" s="143" t="str">
        <f>IF('##zz500##'!K2773="","",IF('##zz500##'!K2773="yes",D2760,IF('##zz500##'!T2773&lt;&gt;0,D2760*(1+'##zz500##'!T2773),D2760*(1+C2761))))</f>
        <v/>
      </c>
    </row>
    <row r="2762" spans="1:4" x14ac:dyDescent="0.25">
      <c r="A2762" s="180" t="str">
        <f>IF('##zz500##'!B2774&lt;&gt;"",'##zz500##'!B2774,"")</f>
        <v/>
      </c>
      <c r="C2762" s="146" t="str">
        <f t="shared" si="113"/>
        <v/>
      </c>
      <c r="D2762" s="143" t="str">
        <f>IF('##zz500##'!K2774="","",IF('##zz500##'!K2774="yes",D2761,IF('##zz500##'!T2774&lt;&gt;0,D2761*(1+'##zz500##'!T2774),D2761*(1+C2762))))</f>
        <v/>
      </c>
    </row>
    <row r="2763" spans="1:4" x14ac:dyDescent="0.25">
      <c r="A2763" s="180" t="str">
        <f>IF('##zz500##'!B2775&lt;&gt;"",'##zz500##'!B2775,"")</f>
        <v/>
      </c>
      <c r="C2763" s="146" t="str">
        <f t="shared" si="113"/>
        <v/>
      </c>
      <c r="D2763" s="143" t="str">
        <f>IF('##zz500##'!K2775="","",IF('##zz500##'!K2775="yes",D2762,IF('##zz500##'!T2775&lt;&gt;0,D2762*(1+'##zz500##'!T2775),D2762*(1+C2763))))</f>
        <v/>
      </c>
    </row>
    <row r="2764" spans="1:4" x14ac:dyDescent="0.25">
      <c r="A2764" s="180" t="str">
        <f>IF('##zz500##'!B2776&lt;&gt;"",'##zz500##'!B2776,"")</f>
        <v/>
      </c>
      <c r="C2764" s="146" t="str">
        <f t="shared" si="113"/>
        <v/>
      </c>
      <c r="D2764" s="143" t="str">
        <f>IF('##zz500##'!K2776="","",IF('##zz500##'!K2776="yes",D2763,IF('##zz500##'!T2776&lt;&gt;0,D2763*(1+'##zz500##'!T2776),D2763*(1+C2764))))</f>
        <v/>
      </c>
    </row>
    <row r="2765" spans="1:4" x14ac:dyDescent="0.25">
      <c r="A2765" s="180" t="str">
        <f>IF('##zz500##'!B2777&lt;&gt;"",'##zz500##'!B2777,"")</f>
        <v/>
      </c>
      <c r="C2765" s="146" t="str">
        <f t="shared" si="113"/>
        <v/>
      </c>
      <c r="D2765" s="143" t="str">
        <f>IF('##zz500##'!K2777="","",IF('##zz500##'!K2777="yes",D2764,IF('##zz500##'!T2777&lt;&gt;0,D2764*(1+'##zz500##'!T2777),D2764*(1+C2765))))</f>
        <v/>
      </c>
    </row>
    <row r="2766" spans="1:4" x14ac:dyDescent="0.25">
      <c r="A2766" s="180" t="str">
        <f>IF('##zz500##'!B2778&lt;&gt;"",'##zz500##'!B2778,"")</f>
        <v/>
      </c>
      <c r="C2766" s="146" t="str">
        <f t="shared" si="113"/>
        <v/>
      </c>
      <c r="D2766" s="143" t="str">
        <f>IF('##zz500##'!K2778="","",IF('##zz500##'!K2778="yes",D2765,IF('##zz500##'!T2778&lt;&gt;0,D2765*(1+'##zz500##'!T2778),D2765*(1+C2766))))</f>
        <v/>
      </c>
    </row>
    <row r="2767" spans="1:4" x14ac:dyDescent="0.25">
      <c r="A2767" s="180" t="str">
        <f>IF('##zz500##'!B2779&lt;&gt;"",'##zz500##'!B2779,"")</f>
        <v/>
      </c>
      <c r="C2767" s="146" t="str">
        <f t="shared" si="113"/>
        <v/>
      </c>
      <c r="D2767" s="143" t="str">
        <f>IF('##zz500##'!K2779="","",IF('##zz500##'!K2779="yes",D2766,IF('##zz500##'!T2779&lt;&gt;0,D2766*(1+'##zz500##'!T2779),D2766*(1+C2767))))</f>
        <v/>
      </c>
    </row>
    <row r="2768" spans="1:4" x14ac:dyDescent="0.25">
      <c r="A2768" s="180" t="str">
        <f>IF('##zz500##'!B2780&lt;&gt;"",'##zz500##'!B2780,"")</f>
        <v/>
      </c>
      <c r="C2768" s="146" t="str">
        <f t="shared" si="113"/>
        <v/>
      </c>
      <c r="D2768" s="143" t="str">
        <f>IF('##zz500##'!K2780="","",IF('##zz500##'!K2780="yes",D2767,IF('##zz500##'!T2780&lt;&gt;0,D2767*(1+'##zz500##'!T2780),D2767*(1+C2768))))</f>
        <v/>
      </c>
    </row>
    <row r="2769" spans="1:4" x14ac:dyDescent="0.25">
      <c r="A2769" s="180" t="str">
        <f>IF('##zz500##'!B2781&lt;&gt;"",'##zz500##'!B2781,"")</f>
        <v/>
      </c>
      <c r="C2769" s="146" t="str">
        <f t="shared" si="113"/>
        <v/>
      </c>
      <c r="D2769" s="143" t="str">
        <f>IF('##zz500##'!K2781="","",IF('##zz500##'!K2781="yes",D2768,IF('##zz500##'!T2781&lt;&gt;0,D2768*(1+'##zz500##'!T2781),D2768*(1+C2769))))</f>
        <v/>
      </c>
    </row>
    <row r="2770" spans="1:4" x14ac:dyDescent="0.25">
      <c r="A2770" s="180" t="str">
        <f>IF('##zz500##'!B2782&lt;&gt;"",'##zz500##'!B2782,"")</f>
        <v/>
      </c>
      <c r="C2770" s="146" t="str">
        <f t="shared" si="113"/>
        <v/>
      </c>
      <c r="D2770" s="143" t="str">
        <f>IF('##zz500##'!K2782="","",IF('##zz500##'!K2782="yes",D2769,IF('##zz500##'!T2782&lt;&gt;0,D2769*(1+'##zz500##'!T2782),D2769*(1+C2770))))</f>
        <v/>
      </c>
    </row>
    <row r="2771" spans="1:4" x14ac:dyDescent="0.25">
      <c r="A2771" s="180" t="str">
        <f>IF('##zz500##'!B2783&lt;&gt;"",'##zz500##'!B2783,"")</f>
        <v/>
      </c>
      <c r="C2771" s="146" t="str">
        <f t="shared" si="113"/>
        <v/>
      </c>
      <c r="D2771" s="143" t="str">
        <f>IF('##zz500##'!K2783="","",IF('##zz500##'!K2783="yes",D2770,IF('##zz500##'!T2783&lt;&gt;0,D2770*(1+'##zz500##'!T2783),D2770*(1+C2771))))</f>
        <v/>
      </c>
    </row>
    <row r="2772" spans="1:4" x14ac:dyDescent="0.25">
      <c r="A2772" s="180" t="str">
        <f>IF('##zz500##'!B2784&lt;&gt;"",'##zz500##'!B2784,"")</f>
        <v/>
      </c>
      <c r="C2772" s="146" t="str">
        <f t="shared" si="113"/>
        <v/>
      </c>
      <c r="D2772" s="143" t="str">
        <f>IF('##zz500##'!K2784="","",IF('##zz500##'!K2784="yes",D2771,IF('##zz500##'!T2784&lt;&gt;0,D2771*(1+'##zz500##'!T2784),D2771*(1+C2772))))</f>
        <v/>
      </c>
    </row>
    <row r="2773" spans="1:4" x14ac:dyDescent="0.25">
      <c r="A2773" s="180" t="str">
        <f>IF('##zz500##'!B2785&lt;&gt;"",'##zz500##'!B2785,"")</f>
        <v/>
      </c>
      <c r="C2773" s="146" t="str">
        <f t="shared" si="113"/>
        <v/>
      </c>
      <c r="D2773" s="143" t="str">
        <f>IF('##zz500##'!K2785="","",IF('##zz500##'!K2785="yes",D2772,IF('##zz500##'!T2785&lt;&gt;0,D2772*(1+'##zz500##'!T2785),D2772*(1+C2773))))</f>
        <v/>
      </c>
    </row>
    <row r="2774" spans="1:4" x14ac:dyDescent="0.25">
      <c r="A2774" s="180" t="str">
        <f>IF('##zz500##'!B2786&lt;&gt;"",'##zz500##'!B2786,"")</f>
        <v/>
      </c>
      <c r="C2774" s="146" t="str">
        <f t="shared" si="113"/>
        <v/>
      </c>
      <c r="D2774" s="143" t="str">
        <f>IF('##zz500##'!K2786="","",IF('##zz500##'!K2786="yes",D2773,IF('##zz500##'!T2786&lt;&gt;0,D2773*(1+'##zz500##'!T2786),D2773*(1+C2774))))</f>
        <v/>
      </c>
    </row>
    <row r="2775" spans="1:4" x14ac:dyDescent="0.25">
      <c r="A2775" s="180" t="str">
        <f>IF('##zz500##'!B2787&lt;&gt;"",'##zz500##'!B2787,"")</f>
        <v/>
      </c>
      <c r="C2775" s="146" t="str">
        <f t="shared" si="113"/>
        <v/>
      </c>
      <c r="D2775" s="143" t="str">
        <f>IF('##zz500##'!K2787="","",IF('##zz500##'!K2787="yes",D2774,IF('##zz500##'!T2787&lt;&gt;0,D2774*(1+'##zz500##'!T2787),D2774*(1+C2775))))</f>
        <v/>
      </c>
    </row>
    <row r="2776" spans="1:4" x14ac:dyDescent="0.25">
      <c r="A2776" s="180" t="str">
        <f>IF('##zz500##'!B2788&lt;&gt;"",'##zz500##'!B2788,"")</f>
        <v/>
      </c>
      <c r="C2776" s="146" t="str">
        <f t="shared" si="113"/>
        <v/>
      </c>
      <c r="D2776" s="143" t="str">
        <f>IF('##zz500##'!K2788="","",IF('##zz500##'!K2788="yes",D2775,IF('##zz500##'!T2788&lt;&gt;0,D2775*(1+'##zz500##'!T2788),D2775*(1+C2776))))</f>
        <v/>
      </c>
    </row>
    <row r="2777" spans="1:4" x14ac:dyDescent="0.25">
      <c r="A2777" s="180" t="str">
        <f>IF('##zz500##'!B2789&lt;&gt;"",'##zz500##'!B2789,"")</f>
        <v/>
      </c>
      <c r="C2777" s="146" t="str">
        <f t="shared" si="113"/>
        <v/>
      </c>
      <c r="D2777" s="143" t="str">
        <f>IF('##zz500##'!K2789="","",IF('##zz500##'!K2789="yes",D2776,IF('##zz500##'!T2789&lt;&gt;0,D2776*(1+'##zz500##'!T2789),D2776*(1+C2777))))</f>
        <v/>
      </c>
    </row>
    <row r="2778" spans="1:4" x14ac:dyDescent="0.25">
      <c r="A2778" s="180" t="str">
        <f>IF('##zz500##'!B2790&lt;&gt;"",'##zz500##'!B2790,"")</f>
        <v/>
      </c>
      <c r="C2778" s="146" t="str">
        <f t="shared" si="113"/>
        <v/>
      </c>
      <c r="D2778" s="143" t="str">
        <f>IF('##zz500##'!K2790="","",IF('##zz500##'!K2790="yes",D2777,IF('##zz500##'!T2790&lt;&gt;0,D2777*(1+'##zz500##'!T2790),D2777*(1+C2778))))</f>
        <v/>
      </c>
    </row>
    <row r="2779" spans="1:4" x14ac:dyDescent="0.25">
      <c r="A2779" s="180" t="str">
        <f>IF('##zz500##'!B2791&lt;&gt;"",'##zz500##'!B2791,"")</f>
        <v/>
      </c>
      <c r="C2779" s="146" t="str">
        <f t="shared" si="113"/>
        <v/>
      </c>
      <c r="D2779" s="143" t="str">
        <f>IF('##zz500##'!K2791="","",IF('##zz500##'!K2791="yes",D2778,IF('##zz500##'!T2791&lt;&gt;0,D2778*(1+'##zz500##'!T2791),D2778*(1+C2779))))</f>
        <v/>
      </c>
    </row>
    <row r="2780" spans="1:4" x14ac:dyDescent="0.25">
      <c r="A2780" s="180" t="str">
        <f>IF('##zz500##'!B2792&lt;&gt;"",'##zz500##'!B2792,"")</f>
        <v/>
      </c>
      <c r="C2780" s="146" t="str">
        <f t="shared" si="113"/>
        <v/>
      </c>
      <c r="D2780" s="143" t="str">
        <f>IF('##zz500##'!K2792="","",IF('##zz500##'!K2792="yes",D2779,IF('##zz500##'!T2792&lt;&gt;0,D2779*(1+'##zz500##'!T2792),D2779*(1+C2780))))</f>
        <v/>
      </c>
    </row>
    <row r="2781" spans="1:4" x14ac:dyDescent="0.25">
      <c r="A2781" s="180" t="str">
        <f>IF('##zz500##'!B2793&lt;&gt;"",'##zz500##'!B2793,"")</f>
        <v/>
      </c>
      <c r="C2781" s="146" t="str">
        <f t="shared" si="113"/>
        <v/>
      </c>
      <c r="D2781" s="143" t="str">
        <f>IF('##zz500##'!K2793="","",IF('##zz500##'!K2793="yes",D2780,IF('##zz500##'!T2793&lt;&gt;0,D2780*(1+'##zz500##'!T2793),D2780*(1+C2781))))</f>
        <v/>
      </c>
    </row>
    <row r="2782" spans="1:4" x14ac:dyDescent="0.25">
      <c r="A2782" s="180" t="str">
        <f>IF('##zz500##'!B2794&lt;&gt;"",'##zz500##'!B2794,"")</f>
        <v/>
      </c>
      <c r="C2782" s="146" t="str">
        <f t="shared" si="113"/>
        <v/>
      </c>
      <c r="D2782" s="143" t="str">
        <f>IF('##zz500##'!K2794="","",IF('##zz500##'!K2794="yes",D2781,IF('##zz500##'!T2794&lt;&gt;0,D2781*(1+'##zz500##'!T2794),D2781*(1+C2782))))</f>
        <v/>
      </c>
    </row>
    <row r="2783" spans="1:4" x14ac:dyDescent="0.25">
      <c r="A2783" s="180" t="str">
        <f>IF('##zz500##'!B2795&lt;&gt;"",'##zz500##'!B2795,"")</f>
        <v/>
      </c>
      <c r="C2783" s="146" t="str">
        <f t="shared" si="113"/>
        <v/>
      </c>
      <c r="D2783" s="143" t="str">
        <f>IF('##zz500##'!K2795="","",IF('##zz500##'!K2795="yes",D2782,IF('##zz500##'!T2795&lt;&gt;0,D2782*(1+'##zz500##'!T2795),D2782*(1+C2783))))</f>
        <v/>
      </c>
    </row>
    <row r="2784" spans="1:4" x14ac:dyDescent="0.25">
      <c r="A2784" s="180" t="str">
        <f>IF('##zz500##'!B2796&lt;&gt;"",'##zz500##'!B2796,"")</f>
        <v/>
      </c>
      <c r="C2784" s="146" t="str">
        <f t="shared" si="113"/>
        <v/>
      </c>
      <c r="D2784" s="143" t="str">
        <f>IF('##zz500##'!K2796="","",IF('##zz500##'!K2796="yes",D2783,IF('##zz500##'!T2796&lt;&gt;0,D2783*(1+'##zz500##'!T2796),D2783*(1+C2784))))</f>
        <v/>
      </c>
    </row>
    <row r="2785" spans="1:4" x14ac:dyDescent="0.25">
      <c r="A2785" s="180" t="str">
        <f>IF('##zz500##'!B2797&lt;&gt;"",'##zz500##'!B2797,"")</f>
        <v/>
      </c>
      <c r="C2785" s="146" t="str">
        <f t="shared" si="113"/>
        <v/>
      </c>
      <c r="D2785" s="143" t="str">
        <f>IF('##zz500##'!K2797="","",IF('##zz500##'!K2797="yes",D2784,IF('##zz500##'!T2797&lt;&gt;0,D2784*(1+'##zz500##'!T2797),D2784*(1+C2785))))</f>
        <v/>
      </c>
    </row>
    <row r="2786" spans="1:4" x14ac:dyDescent="0.25">
      <c r="A2786" s="180" t="str">
        <f>IF('##zz500##'!B2798&lt;&gt;"",'##zz500##'!B2798,"")</f>
        <v/>
      </c>
      <c r="C2786" s="146" t="str">
        <f t="shared" si="113"/>
        <v/>
      </c>
      <c r="D2786" s="143" t="str">
        <f>IF('##zz500##'!K2798="","",IF('##zz500##'!K2798="yes",D2785,IF('##zz500##'!T2798&lt;&gt;0,D2785*(1+'##zz500##'!T2798),D2785*(1+C2786))))</f>
        <v/>
      </c>
    </row>
    <row r="2787" spans="1:4" x14ac:dyDescent="0.25">
      <c r="A2787" s="180" t="str">
        <f>IF('##zz500##'!B2799&lt;&gt;"",'##zz500##'!B2799,"")</f>
        <v/>
      </c>
      <c r="C2787" s="146" t="str">
        <f t="shared" si="113"/>
        <v/>
      </c>
      <c r="D2787" s="143" t="str">
        <f>IF('##zz500##'!K2799="","",IF('##zz500##'!K2799="yes",D2786,IF('##zz500##'!T2799&lt;&gt;0,D2786*(1+'##zz500##'!T2799),D2786*(1+C2787))))</f>
        <v/>
      </c>
    </row>
    <row r="2788" spans="1:4" x14ac:dyDescent="0.25">
      <c r="A2788" s="180" t="str">
        <f>IF('##zz500##'!B2800&lt;&gt;"",'##zz500##'!B2800,"")</f>
        <v/>
      </c>
      <c r="C2788" s="146" t="str">
        <f t="shared" si="113"/>
        <v/>
      </c>
      <c r="D2788" s="143" t="str">
        <f>IF('##zz500##'!K2800="","",IF('##zz500##'!K2800="yes",D2787,IF('##zz500##'!T2800&lt;&gt;0,D2787*(1+'##zz500##'!T2800),D2787*(1+C2788))))</f>
        <v/>
      </c>
    </row>
    <row r="2789" spans="1:4" x14ac:dyDescent="0.25">
      <c r="A2789" s="180" t="str">
        <f>IF('##zz500##'!B2801&lt;&gt;"",'##zz500##'!B2801,"")</f>
        <v/>
      </c>
      <c r="C2789" s="146" t="str">
        <f t="shared" si="113"/>
        <v/>
      </c>
      <c r="D2789" s="143" t="str">
        <f>IF('##zz500##'!K2801="","",IF('##zz500##'!K2801="yes",D2788,IF('##zz500##'!T2801&lt;&gt;0,D2788*(1+'##zz500##'!T2801),D2788*(1+C2789))))</f>
        <v/>
      </c>
    </row>
    <row r="2790" spans="1:4" x14ac:dyDescent="0.25">
      <c r="A2790" s="180" t="str">
        <f>IF('##zz500##'!B2802&lt;&gt;"",'##zz500##'!B2802,"")</f>
        <v/>
      </c>
      <c r="C2790" s="146" t="str">
        <f t="shared" si="113"/>
        <v/>
      </c>
      <c r="D2790" s="143" t="str">
        <f>IF('##zz500##'!K2802="","",IF('##zz500##'!K2802="yes",D2789,IF('##zz500##'!T2802&lt;&gt;0,D2789*(1+'##zz500##'!T2802),D2789*(1+C2790))))</f>
        <v/>
      </c>
    </row>
    <row r="2791" spans="1:4" x14ac:dyDescent="0.25">
      <c r="A2791" s="180" t="str">
        <f>IF('##zz500##'!B2803&lt;&gt;"",'##zz500##'!B2803,"")</f>
        <v/>
      </c>
      <c r="C2791" s="146" t="str">
        <f t="shared" si="113"/>
        <v/>
      </c>
      <c r="D2791" s="143" t="str">
        <f>IF('##zz500##'!K2803="","",IF('##zz500##'!K2803="yes",D2790,IF('##zz500##'!T2803&lt;&gt;0,D2790*(1+'##zz500##'!T2803),D2790*(1+C2791))))</f>
        <v/>
      </c>
    </row>
    <row r="2792" spans="1:4" x14ac:dyDescent="0.25">
      <c r="A2792" s="180" t="str">
        <f>IF('##zz500##'!B2804&lt;&gt;"",'##zz500##'!B2804,"")</f>
        <v/>
      </c>
      <c r="C2792" s="146" t="str">
        <f t="shared" si="113"/>
        <v/>
      </c>
      <c r="D2792" s="143" t="str">
        <f>IF('##zz500##'!K2804="","",IF('##zz500##'!K2804="yes",D2791,IF('##zz500##'!T2804&lt;&gt;0,D2791*(1+'##zz500##'!T2804),D2791*(1+C2792))))</f>
        <v/>
      </c>
    </row>
    <row r="2793" spans="1:4" x14ac:dyDescent="0.25">
      <c r="A2793" s="180" t="str">
        <f>IF('##zz500##'!B2805&lt;&gt;"",'##zz500##'!B2805,"")</f>
        <v/>
      </c>
      <c r="C2793" s="146" t="str">
        <f t="shared" si="113"/>
        <v/>
      </c>
      <c r="D2793" s="143" t="str">
        <f>IF('##zz500##'!K2805="","",IF('##zz500##'!K2805="yes",D2792,IF('##zz500##'!T2805&lt;&gt;0,D2792*(1+'##zz500##'!T2805),D2792*(1+C2793))))</f>
        <v/>
      </c>
    </row>
    <row r="2794" spans="1:4" x14ac:dyDescent="0.25">
      <c r="A2794" s="180" t="str">
        <f>IF('##zz500##'!B2806&lt;&gt;"",'##zz500##'!B2806,"")</f>
        <v/>
      </c>
      <c r="C2794" s="146" t="str">
        <f t="shared" si="113"/>
        <v/>
      </c>
      <c r="D2794" s="143" t="str">
        <f>IF('##zz500##'!K2806="","",IF('##zz500##'!K2806="yes",D2793,IF('##zz500##'!T2806&lt;&gt;0,D2793*(1+'##zz500##'!T2806),D2793*(1+C2794))))</f>
        <v/>
      </c>
    </row>
    <row r="2795" spans="1:4" x14ac:dyDescent="0.25">
      <c r="A2795" s="180" t="str">
        <f>IF('##zz500##'!B2807&lt;&gt;"",'##zz500##'!B2807,"")</f>
        <v/>
      </c>
      <c r="C2795" s="146" t="str">
        <f t="shared" si="113"/>
        <v/>
      </c>
      <c r="D2795" s="143" t="str">
        <f>IF('##zz500##'!K2807="","",IF('##zz500##'!K2807="yes",D2794,IF('##zz500##'!T2807&lt;&gt;0,D2794*(1+'##zz500##'!T2807),D2794*(1+C2795))))</f>
        <v/>
      </c>
    </row>
    <row r="2796" spans="1:4" x14ac:dyDescent="0.25">
      <c r="A2796" s="180" t="str">
        <f>IF('##zz500##'!B2808&lt;&gt;"",'##zz500##'!B2808,"")</f>
        <v/>
      </c>
      <c r="C2796" s="146" t="str">
        <f t="shared" si="113"/>
        <v/>
      </c>
      <c r="D2796" s="143" t="str">
        <f>IF('##zz500##'!K2808="","",IF('##zz500##'!K2808="yes",D2795,IF('##zz500##'!T2808&lt;&gt;0,D2795*(1+'##zz500##'!T2808),D2795*(1+C2796))))</f>
        <v/>
      </c>
    </row>
    <row r="2797" spans="1:4" x14ac:dyDescent="0.25">
      <c r="A2797" s="180" t="str">
        <f>IF('##zz500##'!B2809&lt;&gt;"",'##zz500##'!B2809,"")</f>
        <v/>
      </c>
      <c r="C2797" s="146" t="str">
        <f t="shared" si="113"/>
        <v/>
      </c>
      <c r="D2797" s="143" t="str">
        <f>IF('##zz500##'!K2809="","",IF('##zz500##'!K2809="yes",D2796,IF('##zz500##'!T2809&lt;&gt;0,D2796*(1+'##zz500##'!T2809),D2796*(1+C2797))))</f>
        <v/>
      </c>
    </row>
    <row r="2798" spans="1:4" x14ac:dyDescent="0.25">
      <c r="A2798" s="180" t="str">
        <f>IF('##zz500##'!B2810&lt;&gt;"",'##zz500##'!B2810,"")</f>
        <v/>
      </c>
      <c r="C2798" s="146" t="str">
        <f t="shared" si="113"/>
        <v/>
      </c>
      <c r="D2798" s="143" t="str">
        <f>IF('##zz500##'!K2810="","",IF('##zz500##'!K2810="yes",D2797,IF('##zz500##'!T2810&lt;&gt;0,D2797*(1+'##zz500##'!T2810),D2797*(1+C2798))))</f>
        <v/>
      </c>
    </row>
    <row r="2799" spans="1:4" x14ac:dyDescent="0.25">
      <c r="A2799" s="180" t="str">
        <f>IF('##zz500##'!B2811&lt;&gt;"",'##zz500##'!B2811,"")</f>
        <v/>
      </c>
      <c r="C2799" s="146" t="str">
        <f t="shared" si="113"/>
        <v/>
      </c>
      <c r="D2799" s="143" t="str">
        <f>IF('##zz500##'!K2811="","",IF('##zz500##'!K2811="yes",D2798,IF('##zz500##'!T2811&lt;&gt;0,D2798*(1+'##zz500##'!T2811),D2798*(1+C2799))))</f>
        <v/>
      </c>
    </row>
    <row r="2800" spans="1:4" x14ac:dyDescent="0.25">
      <c r="A2800" s="180" t="str">
        <f>IF('##zz500##'!B2812&lt;&gt;"",'##zz500##'!B2812,"")</f>
        <v/>
      </c>
      <c r="C2800" s="146" t="str">
        <f t="shared" si="113"/>
        <v/>
      </c>
      <c r="D2800" s="143" t="str">
        <f>IF('##zz500##'!K2812="","",IF('##zz500##'!K2812="yes",D2799,IF('##zz500##'!T2812&lt;&gt;0,D2799*(1+'##zz500##'!T2812),D2799*(1+C2800))))</f>
        <v/>
      </c>
    </row>
    <row r="2801" spans="1:4" x14ac:dyDescent="0.25">
      <c r="A2801" s="180" t="str">
        <f>IF('##zz500##'!B2813&lt;&gt;"",'##zz500##'!B2813,"")</f>
        <v/>
      </c>
      <c r="C2801" s="146" t="str">
        <f t="shared" si="113"/>
        <v/>
      </c>
      <c r="D2801" s="143" t="str">
        <f>IF('##zz500##'!K2813="","",IF('##zz500##'!K2813="yes",D2800,IF('##zz500##'!T2813&lt;&gt;0,D2800*(1+'##zz500##'!T2813),D2800*(1+C2801))))</f>
        <v/>
      </c>
    </row>
    <row r="2802" spans="1:4" x14ac:dyDescent="0.25">
      <c r="A2802" s="180" t="str">
        <f>IF('##zz500##'!B2814&lt;&gt;"",'##zz500##'!B2814,"")</f>
        <v/>
      </c>
      <c r="C2802" s="146" t="str">
        <f t="shared" si="113"/>
        <v/>
      </c>
      <c r="D2802" s="143" t="str">
        <f>IF('##zz500##'!K2814="","",IF('##zz500##'!K2814="yes",D2801,IF('##zz500##'!T2814&lt;&gt;0,D2801*(1+'##zz500##'!T2814),D2801*(1+C2802))))</f>
        <v/>
      </c>
    </row>
    <row r="2803" spans="1:4" x14ac:dyDescent="0.25">
      <c r="A2803" s="180" t="str">
        <f>IF('##zz500##'!B2815&lt;&gt;"",'##zz500##'!B2815,"")</f>
        <v/>
      </c>
      <c r="C2803" s="146" t="str">
        <f t="shared" si="113"/>
        <v/>
      </c>
      <c r="D2803" s="143" t="str">
        <f>IF('##zz500##'!K2815="","",IF('##zz500##'!K2815="yes",D2802,IF('##zz500##'!T2815&lt;&gt;0,D2802*(1+'##zz500##'!T2815),D2802*(1+C2803))))</f>
        <v/>
      </c>
    </row>
    <row r="2804" spans="1:4" x14ac:dyDescent="0.25">
      <c r="A2804" s="180" t="str">
        <f>IF('##zz500##'!B2816&lt;&gt;"",'##zz500##'!B2816,"")</f>
        <v/>
      </c>
      <c r="C2804" s="146" t="str">
        <f t="shared" si="113"/>
        <v/>
      </c>
      <c r="D2804" s="143" t="str">
        <f>IF('##zz500##'!K2816="","",IF('##zz500##'!K2816="yes",D2803,IF('##zz500##'!T2816&lt;&gt;0,D2803*(1+'##zz500##'!T2816),D2803*(1+C2804))))</f>
        <v/>
      </c>
    </row>
    <row r="2805" spans="1:4" x14ac:dyDescent="0.25">
      <c r="A2805" s="180" t="str">
        <f>IF('##zz500##'!B2817&lt;&gt;"",'##zz500##'!B2817,"")</f>
        <v/>
      </c>
      <c r="C2805" s="146" t="str">
        <f t="shared" si="113"/>
        <v/>
      </c>
      <c r="D2805" s="143" t="str">
        <f>IF('##zz500##'!K2817="","",IF('##zz500##'!K2817="yes",D2804,IF('##zz500##'!T2817&lt;&gt;0,D2804*(1+'##zz500##'!T2817),D2804*(1+C2805))))</f>
        <v/>
      </c>
    </row>
    <row r="2806" spans="1:4" x14ac:dyDescent="0.25">
      <c r="A2806" s="180" t="str">
        <f>IF('##zz500##'!B2818&lt;&gt;"",'##zz500##'!B2818,"")</f>
        <v/>
      </c>
      <c r="C2806" s="146" t="str">
        <f t="shared" si="113"/>
        <v/>
      </c>
      <c r="D2806" s="143" t="str">
        <f>IF('##zz500##'!K2818="","",IF('##zz500##'!K2818="yes",D2805,IF('##zz500##'!T2818&lt;&gt;0,D2805*(1+'##zz500##'!T2818),D2805*(1+C2806))))</f>
        <v/>
      </c>
    </row>
    <row r="2807" spans="1:4" x14ac:dyDescent="0.25">
      <c r="A2807" s="180" t="str">
        <f>IF('##zz500##'!B2819&lt;&gt;"",'##zz500##'!B2819,"")</f>
        <v/>
      </c>
      <c r="C2807" s="146" t="str">
        <f t="shared" si="113"/>
        <v/>
      </c>
      <c r="D2807" s="143" t="str">
        <f>IF('##zz500##'!K2819="","",IF('##zz500##'!K2819="yes",D2806,IF('##zz500##'!T2819&lt;&gt;0,D2806*(1+'##zz500##'!T2819),D2806*(1+C2807))))</f>
        <v/>
      </c>
    </row>
    <row r="2808" spans="1:4" x14ac:dyDescent="0.25">
      <c r="A2808" s="180" t="str">
        <f>IF('##zz500##'!B2820&lt;&gt;"",'##zz500##'!B2820,"")</f>
        <v/>
      </c>
      <c r="C2808" s="146" t="str">
        <f t="shared" si="113"/>
        <v/>
      </c>
      <c r="D2808" s="143" t="str">
        <f>IF('##zz500##'!K2820="","",IF('##zz500##'!K2820="yes",D2807,IF('##zz500##'!T2820&lt;&gt;0,D2807*(1+'##zz500##'!T2820),D2807*(1+C2808))))</f>
        <v/>
      </c>
    </row>
    <row r="2809" spans="1:4" x14ac:dyDescent="0.25">
      <c r="A2809" s="180" t="str">
        <f>IF('##zz500##'!B2821&lt;&gt;"",'##zz500##'!B2821,"")</f>
        <v/>
      </c>
      <c r="C2809" s="146" t="str">
        <f t="shared" si="113"/>
        <v/>
      </c>
      <c r="D2809" s="143" t="str">
        <f>IF('##zz500##'!K2821="","",IF('##zz500##'!K2821="yes",D2808,IF('##zz500##'!T2821&lt;&gt;0,D2808*(1+'##zz500##'!T2821),D2808*(1+C2809))))</f>
        <v/>
      </c>
    </row>
    <row r="2810" spans="1:4" x14ac:dyDescent="0.25">
      <c r="A2810" s="180" t="str">
        <f>IF('##zz500##'!B2822&lt;&gt;"",'##zz500##'!B2822,"")</f>
        <v/>
      </c>
      <c r="C2810" s="146" t="str">
        <f t="shared" si="113"/>
        <v/>
      </c>
      <c r="D2810" s="143" t="str">
        <f>IF('##zz500##'!K2822="","",IF('##zz500##'!K2822="yes",D2809,IF('##zz500##'!T2822&lt;&gt;0,D2809*(1+'##zz500##'!T2822),D2809*(1+C2810))))</f>
        <v/>
      </c>
    </row>
    <row r="2811" spans="1:4" x14ac:dyDescent="0.25">
      <c r="A2811" s="180" t="str">
        <f>IF('##zz500##'!B2823&lt;&gt;"",'##zz500##'!B2823,"")</f>
        <v/>
      </c>
      <c r="C2811" s="146" t="str">
        <f t="shared" si="113"/>
        <v/>
      </c>
      <c r="D2811" s="143" t="str">
        <f>IF('##zz500##'!K2823="","",IF('##zz500##'!K2823="yes",D2810,IF('##zz500##'!T2823&lt;&gt;0,D2810*(1+'##zz500##'!T2823),D2810*(1+C2811))))</f>
        <v/>
      </c>
    </row>
    <row r="2812" spans="1:4" x14ac:dyDescent="0.25">
      <c r="A2812" s="180" t="str">
        <f>IF('##zz500##'!B2824&lt;&gt;"",'##zz500##'!B2824,"")</f>
        <v/>
      </c>
      <c r="C2812" s="146" t="str">
        <f t="shared" si="113"/>
        <v/>
      </c>
      <c r="D2812" s="143" t="str">
        <f>IF('##zz500##'!K2824="","",IF('##zz500##'!K2824="yes",D2811,IF('##zz500##'!T2824&lt;&gt;0,D2811*(1+'##zz500##'!T2824),D2811*(1+C2812))))</f>
        <v/>
      </c>
    </row>
    <row r="2813" spans="1:4" x14ac:dyDescent="0.25">
      <c r="A2813" s="180" t="str">
        <f>IF('##zz500##'!B2825&lt;&gt;"",'##zz500##'!B2825,"")</f>
        <v/>
      </c>
      <c r="C2813" s="146" t="str">
        <f t="shared" si="113"/>
        <v/>
      </c>
      <c r="D2813" s="143" t="str">
        <f>IF('##zz500##'!K2825="","",IF('##zz500##'!K2825="yes",D2812,IF('##zz500##'!T2825&lt;&gt;0,D2812*(1+'##zz500##'!T2825),D2812*(1+C2813))))</f>
        <v/>
      </c>
    </row>
    <row r="2814" spans="1:4" x14ac:dyDescent="0.25">
      <c r="A2814" s="180" t="str">
        <f>IF('##zz500##'!B2826&lt;&gt;"",'##zz500##'!B2826,"")</f>
        <v/>
      </c>
      <c r="C2814" s="146" t="str">
        <f t="shared" si="113"/>
        <v/>
      </c>
      <c r="D2814" s="143" t="str">
        <f>IF('##zz500##'!K2826="","",IF('##zz500##'!K2826="yes",D2813,IF('##zz500##'!T2826&lt;&gt;0,D2813*(1+'##zz500##'!T2826),D2813*(1+C2814))))</f>
        <v/>
      </c>
    </row>
    <row r="2815" spans="1:4" x14ac:dyDescent="0.25">
      <c r="A2815" s="180" t="str">
        <f>IF('##zz500##'!B2827&lt;&gt;"",'##zz500##'!B2827,"")</f>
        <v/>
      </c>
      <c r="C2815" s="146" t="str">
        <f t="shared" si="113"/>
        <v/>
      </c>
      <c r="D2815" s="143" t="str">
        <f>IF('##zz500##'!K2827="","",IF('##zz500##'!K2827="yes",D2814,IF('##zz500##'!T2827&lt;&gt;0,D2814*(1+'##zz500##'!T2827),D2814*(1+C2815))))</f>
        <v/>
      </c>
    </row>
    <row r="2816" spans="1:4" x14ac:dyDescent="0.25">
      <c r="A2816" s="180" t="str">
        <f>IF('##zz500##'!B2828&lt;&gt;"",'##zz500##'!B2828,"")</f>
        <v/>
      </c>
      <c r="C2816" s="146" t="str">
        <f t="shared" si="113"/>
        <v/>
      </c>
      <c r="D2816" s="143" t="str">
        <f>IF('##zz500##'!K2828="","",IF('##zz500##'!K2828="yes",D2815,IF('##zz500##'!T2828&lt;&gt;0,D2815*(1+'##zz500##'!T2828),D2815*(1+C2816))))</f>
        <v/>
      </c>
    </row>
    <row r="2817" spans="1:4" x14ac:dyDescent="0.25">
      <c r="A2817" s="180" t="str">
        <f>IF('##zz500##'!B2829&lt;&gt;"",'##zz500##'!B2829,"")</f>
        <v/>
      </c>
      <c r="C2817" s="146" t="str">
        <f t="shared" si="113"/>
        <v/>
      </c>
      <c r="D2817" s="143" t="str">
        <f>IF('##zz500##'!K2829="","",IF('##zz500##'!K2829="yes",D2816,IF('##zz500##'!T2829&lt;&gt;0,D2816*(1+'##zz500##'!T2829),D2816*(1+C2817))))</f>
        <v/>
      </c>
    </row>
    <row r="2818" spans="1:4" x14ac:dyDescent="0.25">
      <c r="A2818" s="180" t="str">
        <f>IF('##zz500##'!B2830&lt;&gt;"",'##zz500##'!B2830,"")</f>
        <v/>
      </c>
      <c r="C2818" s="146" t="str">
        <f t="shared" si="113"/>
        <v/>
      </c>
      <c r="D2818" s="143" t="str">
        <f>IF('##zz500##'!K2830="","",IF('##zz500##'!K2830="yes",D2817,IF('##zz500##'!T2830&lt;&gt;0,D2817*(1+'##zz500##'!T2830),D2817*(1+C2818))))</f>
        <v/>
      </c>
    </row>
    <row r="2819" spans="1:4" x14ac:dyDescent="0.25">
      <c r="A2819" s="180" t="str">
        <f>IF('##zz500##'!B2831&lt;&gt;"",'##zz500##'!B2831,"")</f>
        <v/>
      </c>
      <c r="C2819" s="146" t="str">
        <f t="shared" si="113"/>
        <v/>
      </c>
      <c r="D2819" s="143" t="str">
        <f>IF('##zz500##'!K2831="","",IF('##zz500##'!K2831="yes",D2818,IF('##zz500##'!T2831&lt;&gt;0,D2818*(1+'##zz500##'!T2831),D2818*(1+C2819))))</f>
        <v/>
      </c>
    </row>
    <row r="2820" spans="1:4" x14ac:dyDescent="0.25">
      <c r="A2820" s="180" t="str">
        <f>IF('##zz500##'!B2832&lt;&gt;"",'##zz500##'!B2832,"")</f>
        <v/>
      </c>
      <c r="C2820" s="146" t="str">
        <f t="shared" ref="C2820:C2883" si="114">IF(AND(B2819&gt;0,B2820&gt;0),B2820/B2819-1,"")</f>
        <v/>
      </c>
      <c r="D2820" s="143" t="str">
        <f>IF('##zz500##'!K2832="","",IF('##zz500##'!K2832="yes",D2819,IF('##zz500##'!T2832&lt;&gt;0,D2819*(1+'##zz500##'!T2832),D2819*(1+C2820))))</f>
        <v/>
      </c>
    </row>
    <row r="2821" spans="1:4" x14ac:dyDescent="0.25">
      <c r="A2821" s="180" t="str">
        <f>IF('##zz500##'!B2833&lt;&gt;"",'##zz500##'!B2833,"")</f>
        <v/>
      </c>
      <c r="C2821" s="146" t="str">
        <f t="shared" si="114"/>
        <v/>
      </c>
      <c r="D2821" s="143" t="str">
        <f>IF('##zz500##'!K2833="","",IF('##zz500##'!K2833="yes",D2820,IF('##zz500##'!T2833&lt;&gt;0,D2820*(1+'##zz500##'!T2833),D2820*(1+C2821))))</f>
        <v/>
      </c>
    </row>
    <row r="2822" spans="1:4" x14ac:dyDescent="0.25">
      <c r="A2822" s="180" t="str">
        <f>IF('##zz500##'!B2834&lt;&gt;"",'##zz500##'!B2834,"")</f>
        <v/>
      </c>
      <c r="C2822" s="146" t="str">
        <f t="shared" si="114"/>
        <v/>
      </c>
      <c r="D2822" s="143" t="str">
        <f>IF('##zz500##'!K2834="","",IF('##zz500##'!K2834="yes",D2821,IF('##zz500##'!T2834&lt;&gt;0,D2821*(1+'##zz500##'!T2834),D2821*(1+C2822))))</f>
        <v/>
      </c>
    </row>
    <row r="2823" spans="1:4" x14ac:dyDescent="0.25">
      <c r="A2823" s="180" t="str">
        <f>IF('##zz500##'!B2835&lt;&gt;"",'##zz500##'!B2835,"")</f>
        <v/>
      </c>
      <c r="C2823" s="146" t="str">
        <f t="shared" si="114"/>
        <v/>
      </c>
      <c r="D2823" s="143" t="str">
        <f>IF('##zz500##'!K2835="","",IF('##zz500##'!K2835="yes",D2822,IF('##zz500##'!T2835&lt;&gt;0,D2822*(1+'##zz500##'!T2835),D2822*(1+C2823))))</f>
        <v/>
      </c>
    </row>
    <row r="2824" spans="1:4" x14ac:dyDescent="0.25">
      <c r="A2824" s="180" t="str">
        <f>IF('##zz500##'!B2836&lt;&gt;"",'##zz500##'!B2836,"")</f>
        <v/>
      </c>
      <c r="C2824" s="146" t="str">
        <f t="shared" si="114"/>
        <v/>
      </c>
      <c r="D2824" s="143" t="str">
        <f>IF('##zz500##'!K2836="","",IF('##zz500##'!K2836="yes",D2823,IF('##zz500##'!T2836&lt;&gt;0,D2823*(1+'##zz500##'!T2836),D2823*(1+C2824))))</f>
        <v/>
      </c>
    </row>
    <row r="2825" spans="1:4" x14ac:dyDescent="0.25">
      <c r="A2825" s="180" t="str">
        <f>IF('##zz500##'!B2837&lt;&gt;"",'##zz500##'!B2837,"")</f>
        <v/>
      </c>
      <c r="C2825" s="146" t="str">
        <f t="shared" si="114"/>
        <v/>
      </c>
      <c r="D2825" s="143" t="str">
        <f>IF('##zz500##'!K2837="","",IF('##zz500##'!K2837="yes",D2824,IF('##zz500##'!T2837&lt;&gt;0,D2824*(1+'##zz500##'!T2837),D2824*(1+C2825))))</f>
        <v/>
      </c>
    </row>
    <row r="2826" spans="1:4" x14ac:dyDescent="0.25">
      <c r="A2826" s="180" t="str">
        <f>IF('##zz500##'!B2838&lt;&gt;"",'##zz500##'!B2838,"")</f>
        <v/>
      </c>
      <c r="C2826" s="146" t="str">
        <f t="shared" si="114"/>
        <v/>
      </c>
      <c r="D2826" s="143" t="str">
        <f>IF('##zz500##'!K2838="","",IF('##zz500##'!K2838="yes",D2825,IF('##zz500##'!T2838&lt;&gt;0,D2825*(1+'##zz500##'!T2838),D2825*(1+C2826))))</f>
        <v/>
      </c>
    </row>
    <row r="2827" spans="1:4" x14ac:dyDescent="0.25">
      <c r="A2827" s="180" t="str">
        <f>IF('##zz500##'!B2839&lt;&gt;"",'##zz500##'!B2839,"")</f>
        <v/>
      </c>
      <c r="C2827" s="146" t="str">
        <f t="shared" si="114"/>
        <v/>
      </c>
      <c r="D2827" s="143" t="str">
        <f>IF('##zz500##'!K2839="","",IF('##zz500##'!K2839="yes",D2826,IF('##zz500##'!T2839&lt;&gt;0,D2826*(1+'##zz500##'!T2839),D2826*(1+C2827))))</f>
        <v/>
      </c>
    </row>
    <row r="2828" spans="1:4" x14ac:dyDescent="0.25">
      <c r="A2828" s="180" t="str">
        <f>IF('##zz500##'!B2840&lt;&gt;"",'##zz500##'!B2840,"")</f>
        <v/>
      </c>
      <c r="C2828" s="146" t="str">
        <f t="shared" si="114"/>
        <v/>
      </c>
      <c r="D2828" s="143" t="str">
        <f>IF('##zz500##'!K2840="","",IF('##zz500##'!K2840="yes",D2827,IF('##zz500##'!T2840&lt;&gt;0,D2827*(1+'##zz500##'!T2840),D2827*(1+C2828))))</f>
        <v/>
      </c>
    </row>
    <row r="2829" spans="1:4" x14ac:dyDescent="0.25">
      <c r="A2829" s="180" t="str">
        <f>IF('##zz500##'!B2841&lt;&gt;"",'##zz500##'!B2841,"")</f>
        <v/>
      </c>
      <c r="C2829" s="146" t="str">
        <f t="shared" si="114"/>
        <v/>
      </c>
      <c r="D2829" s="143" t="str">
        <f>IF('##zz500##'!K2841="","",IF('##zz500##'!K2841="yes",D2828,IF('##zz500##'!T2841&lt;&gt;0,D2828*(1+'##zz500##'!T2841),D2828*(1+C2829))))</f>
        <v/>
      </c>
    </row>
    <row r="2830" spans="1:4" x14ac:dyDescent="0.25">
      <c r="A2830" s="180" t="str">
        <f>IF('##zz500##'!B2842&lt;&gt;"",'##zz500##'!B2842,"")</f>
        <v/>
      </c>
      <c r="C2830" s="146" t="str">
        <f t="shared" si="114"/>
        <v/>
      </c>
      <c r="D2830" s="143" t="str">
        <f>IF('##zz500##'!K2842="","",IF('##zz500##'!K2842="yes",D2829,IF('##zz500##'!T2842&lt;&gt;0,D2829*(1+'##zz500##'!T2842),D2829*(1+C2830))))</f>
        <v/>
      </c>
    </row>
    <row r="2831" spans="1:4" x14ac:dyDescent="0.25">
      <c r="A2831" s="180" t="str">
        <f>IF('##zz500##'!B2843&lt;&gt;"",'##zz500##'!B2843,"")</f>
        <v/>
      </c>
      <c r="C2831" s="146" t="str">
        <f t="shared" si="114"/>
        <v/>
      </c>
      <c r="D2831" s="143" t="str">
        <f>IF('##zz500##'!K2843="","",IF('##zz500##'!K2843="yes",D2830,IF('##zz500##'!T2843&lt;&gt;0,D2830*(1+'##zz500##'!T2843),D2830*(1+C2831))))</f>
        <v/>
      </c>
    </row>
    <row r="2832" spans="1:4" x14ac:dyDescent="0.25">
      <c r="A2832" s="180" t="str">
        <f>IF('##zz500##'!B2844&lt;&gt;"",'##zz500##'!B2844,"")</f>
        <v/>
      </c>
      <c r="C2832" s="146" t="str">
        <f t="shared" si="114"/>
        <v/>
      </c>
      <c r="D2832" s="143" t="str">
        <f>IF('##zz500##'!K2844="","",IF('##zz500##'!K2844="yes",D2831,IF('##zz500##'!T2844&lt;&gt;0,D2831*(1+'##zz500##'!T2844),D2831*(1+C2832))))</f>
        <v/>
      </c>
    </row>
    <row r="2833" spans="1:4" x14ac:dyDescent="0.25">
      <c r="A2833" s="180" t="str">
        <f>IF('##zz500##'!B2845&lt;&gt;"",'##zz500##'!B2845,"")</f>
        <v/>
      </c>
      <c r="C2833" s="146" t="str">
        <f t="shared" si="114"/>
        <v/>
      </c>
      <c r="D2833" s="143" t="str">
        <f>IF('##zz500##'!K2845="","",IF('##zz500##'!K2845="yes",D2832,IF('##zz500##'!T2845&lt;&gt;0,D2832*(1+'##zz500##'!T2845),D2832*(1+C2833))))</f>
        <v/>
      </c>
    </row>
    <row r="2834" spans="1:4" x14ac:dyDescent="0.25">
      <c r="A2834" s="180" t="str">
        <f>IF('##zz500##'!B2846&lt;&gt;"",'##zz500##'!B2846,"")</f>
        <v/>
      </c>
      <c r="C2834" s="146" t="str">
        <f t="shared" si="114"/>
        <v/>
      </c>
      <c r="D2834" s="143" t="str">
        <f>IF('##zz500##'!K2846="","",IF('##zz500##'!K2846="yes",D2833,IF('##zz500##'!T2846&lt;&gt;0,D2833*(1+'##zz500##'!T2846),D2833*(1+C2834))))</f>
        <v/>
      </c>
    </row>
    <row r="2835" spans="1:4" x14ac:dyDescent="0.25">
      <c r="A2835" s="180" t="str">
        <f>IF('##zz500##'!B2847&lt;&gt;"",'##zz500##'!B2847,"")</f>
        <v/>
      </c>
      <c r="C2835" s="146" t="str">
        <f t="shared" si="114"/>
        <v/>
      </c>
      <c r="D2835" s="143" t="str">
        <f>IF('##zz500##'!K2847="","",IF('##zz500##'!K2847="yes",D2834,IF('##zz500##'!T2847&lt;&gt;0,D2834*(1+'##zz500##'!T2847),D2834*(1+C2835))))</f>
        <v/>
      </c>
    </row>
    <row r="2836" spans="1:4" x14ac:dyDescent="0.25">
      <c r="A2836" s="180" t="str">
        <f>IF('##zz500##'!B2848&lt;&gt;"",'##zz500##'!B2848,"")</f>
        <v/>
      </c>
      <c r="C2836" s="146" t="str">
        <f t="shared" si="114"/>
        <v/>
      </c>
      <c r="D2836" s="143" t="str">
        <f>IF('##zz500##'!K2848="","",IF('##zz500##'!K2848="yes",D2835,IF('##zz500##'!T2848&lt;&gt;0,D2835*(1+'##zz500##'!T2848),D2835*(1+C2836))))</f>
        <v/>
      </c>
    </row>
    <row r="2837" spans="1:4" x14ac:dyDescent="0.25">
      <c r="A2837" s="180" t="str">
        <f>IF('##zz500##'!B2849&lt;&gt;"",'##zz500##'!B2849,"")</f>
        <v/>
      </c>
      <c r="C2837" s="146" t="str">
        <f t="shared" si="114"/>
        <v/>
      </c>
      <c r="D2837" s="143" t="str">
        <f>IF('##zz500##'!K2849="","",IF('##zz500##'!K2849="yes",D2836,IF('##zz500##'!T2849&lt;&gt;0,D2836*(1+'##zz500##'!T2849),D2836*(1+C2837))))</f>
        <v/>
      </c>
    </row>
    <row r="2838" spans="1:4" x14ac:dyDescent="0.25">
      <c r="A2838" s="180" t="str">
        <f>IF('##zz500##'!B2850&lt;&gt;"",'##zz500##'!B2850,"")</f>
        <v/>
      </c>
      <c r="C2838" s="146" t="str">
        <f t="shared" si="114"/>
        <v/>
      </c>
      <c r="D2838" s="143" t="str">
        <f>IF('##zz500##'!K2850="","",IF('##zz500##'!K2850="yes",D2837,IF('##zz500##'!T2850&lt;&gt;0,D2837*(1+'##zz500##'!T2850),D2837*(1+C2838))))</f>
        <v/>
      </c>
    </row>
    <row r="2839" spans="1:4" x14ac:dyDescent="0.25">
      <c r="A2839" s="180" t="str">
        <f>IF('##zz500##'!B2851&lt;&gt;"",'##zz500##'!B2851,"")</f>
        <v/>
      </c>
      <c r="C2839" s="146" t="str">
        <f t="shared" si="114"/>
        <v/>
      </c>
      <c r="D2839" s="143" t="str">
        <f>IF('##zz500##'!K2851="","",IF('##zz500##'!K2851="yes",D2838,IF('##zz500##'!T2851&lt;&gt;0,D2838*(1+'##zz500##'!T2851),D2838*(1+C2839))))</f>
        <v/>
      </c>
    </row>
    <row r="2840" spans="1:4" x14ac:dyDescent="0.25">
      <c r="A2840" s="180" t="str">
        <f>IF('##zz500##'!B2852&lt;&gt;"",'##zz500##'!B2852,"")</f>
        <v/>
      </c>
      <c r="C2840" s="146" t="str">
        <f t="shared" si="114"/>
        <v/>
      </c>
      <c r="D2840" s="143" t="str">
        <f>IF('##zz500##'!K2852="","",IF('##zz500##'!K2852="yes",D2839,IF('##zz500##'!T2852&lt;&gt;0,D2839*(1+'##zz500##'!T2852),D2839*(1+C2840))))</f>
        <v/>
      </c>
    </row>
    <row r="2841" spans="1:4" x14ac:dyDescent="0.25">
      <c r="A2841" s="180" t="str">
        <f>IF('##zz500##'!B2853&lt;&gt;"",'##zz500##'!B2853,"")</f>
        <v/>
      </c>
      <c r="C2841" s="146" t="str">
        <f t="shared" si="114"/>
        <v/>
      </c>
      <c r="D2841" s="143" t="str">
        <f>IF('##zz500##'!K2853="","",IF('##zz500##'!K2853="yes",D2840,IF('##zz500##'!T2853&lt;&gt;0,D2840*(1+'##zz500##'!T2853),D2840*(1+C2841))))</f>
        <v/>
      </c>
    </row>
    <row r="2842" spans="1:4" x14ac:dyDescent="0.25">
      <c r="A2842" s="180" t="str">
        <f>IF('##zz500##'!B2854&lt;&gt;"",'##zz500##'!B2854,"")</f>
        <v/>
      </c>
      <c r="C2842" s="146" t="str">
        <f t="shared" si="114"/>
        <v/>
      </c>
      <c r="D2842" s="143" t="str">
        <f>IF('##zz500##'!K2854="","",IF('##zz500##'!K2854="yes",D2841,IF('##zz500##'!T2854&lt;&gt;0,D2841*(1+'##zz500##'!T2854),D2841*(1+C2842))))</f>
        <v/>
      </c>
    </row>
    <row r="2843" spans="1:4" x14ac:dyDescent="0.25">
      <c r="A2843" s="180" t="str">
        <f>IF('##zz500##'!B2855&lt;&gt;"",'##zz500##'!B2855,"")</f>
        <v/>
      </c>
      <c r="C2843" s="146" t="str">
        <f t="shared" si="114"/>
        <v/>
      </c>
      <c r="D2843" s="143" t="str">
        <f>IF('##zz500##'!K2855="","",IF('##zz500##'!K2855="yes",D2842,IF('##zz500##'!T2855&lt;&gt;0,D2842*(1+'##zz500##'!T2855),D2842*(1+C2843))))</f>
        <v/>
      </c>
    </row>
    <row r="2844" spans="1:4" x14ac:dyDescent="0.25">
      <c r="A2844" s="180" t="str">
        <f>IF('##zz500##'!B2856&lt;&gt;"",'##zz500##'!B2856,"")</f>
        <v/>
      </c>
      <c r="C2844" s="146" t="str">
        <f t="shared" si="114"/>
        <v/>
      </c>
      <c r="D2844" s="143" t="str">
        <f>IF('##zz500##'!K2856="","",IF('##zz500##'!K2856="yes",D2843,IF('##zz500##'!T2856&lt;&gt;0,D2843*(1+'##zz500##'!T2856),D2843*(1+C2844))))</f>
        <v/>
      </c>
    </row>
    <row r="2845" spans="1:4" x14ac:dyDescent="0.25">
      <c r="A2845" s="180" t="str">
        <f>IF('##zz500##'!B2857&lt;&gt;"",'##zz500##'!B2857,"")</f>
        <v/>
      </c>
      <c r="C2845" s="146" t="str">
        <f t="shared" si="114"/>
        <v/>
      </c>
      <c r="D2845" s="143" t="str">
        <f>IF('##zz500##'!K2857="","",IF('##zz500##'!K2857="yes",D2844,IF('##zz500##'!T2857&lt;&gt;0,D2844*(1+'##zz500##'!T2857),D2844*(1+C2845))))</f>
        <v/>
      </c>
    </row>
    <row r="2846" spans="1:4" x14ac:dyDescent="0.25">
      <c r="A2846" s="180" t="str">
        <f>IF('##zz500##'!B2858&lt;&gt;"",'##zz500##'!B2858,"")</f>
        <v/>
      </c>
      <c r="C2846" s="146" t="str">
        <f t="shared" si="114"/>
        <v/>
      </c>
      <c r="D2846" s="143" t="str">
        <f>IF('##zz500##'!K2858="","",IF('##zz500##'!K2858="yes",D2845,IF('##zz500##'!T2858&lt;&gt;0,D2845*(1+'##zz500##'!T2858),D2845*(1+C2846))))</f>
        <v/>
      </c>
    </row>
    <row r="2847" spans="1:4" x14ac:dyDescent="0.25">
      <c r="A2847" s="180" t="str">
        <f>IF('##zz500##'!B2859&lt;&gt;"",'##zz500##'!B2859,"")</f>
        <v/>
      </c>
      <c r="C2847" s="146" t="str">
        <f t="shared" si="114"/>
        <v/>
      </c>
      <c r="D2847" s="143" t="str">
        <f>IF('##zz500##'!K2859="","",IF('##zz500##'!K2859="yes",D2846,IF('##zz500##'!T2859&lt;&gt;0,D2846*(1+'##zz500##'!T2859),D2846*(1+C2847))))</f>
        <v/>
      </c>
    </row>
    <row r="2848" spans="1:4" x14ac:dyDescent="0.25">
      <c r="A2848" s="180" t="str">
        <f>IF('##zz500##'!B2860&lt;&gt;"",'##zz500##'!B2860,"")</f>
        <v/>
      </c>
      <c r="C2848" s="146" t="str">
        <f t="shared" si="114"/>
        <v/>
      </c>
      <c r="D2848" s="143" t="str">
        <f>IF('##zz500##'!K2860="","",IF('##zz500##'!K2860="yes",D2847,IF('##zz500##'!T2860&lt;&gt;0,D2847*(1+'##zz500##'!T2860),D2847*(1+C2848))))</f>
        <v/>
      </c>
    </row>
    <row r="2849" spans="1:4" x14ac:dyDescent="0.25">
      <c r="A2849" s="180" t="str">
        <f>IF('##zz500##'!B2861&lt;&gt;"",'##zz500##'!B2861,"")</f>
        <v/>
      </c>
      <c r="C2849" s="146" t="str">
        <f t="shared" si="114"/>
        <v/>
      </c>
      <c r="D2849" s="143" t="str">
        <f>IF('##zz500##'!K2861="","",IF('##zz500##'!K2861="yes",D2848,IF('##zz500##'!T2861&lt;&gt;0,D2848*(1+'##zz500##'!T2861),D2848*(1+C2849))))</f>
        <v/>
      </c>
    </row>
    <row r="2850" spans="1:4" x14ac:dyDescent="0.25">
      <c r="A2850" s="180" t="str">
        <f>IF('##zz500##'!B2862&lt;&gt;"",'##zz500##'!B2862,"")</f>
        <v/>
      </c>
      <c r="C2850" s="146" t="str">
        <f t="shared" si="114"/>
        <v/>
      </c>
      <c r="D2850" s="143" t="str">
        <f>IF('##zz500##'!K2862="","",IF('##zz500##'!K2862="yes",D2849,IF('##zz500##'!T2862&lt;&gt;0,D2849*(1+'##zz500##'!T2862),D2849*(1+C2850))))</f>
        <v/>
      </c>
    </row>
    <row r="2851" spans="1:4" x14ac:dyDescent="0.25">
      <c r="A2851" s="180" t="str">
        <f>IF('##zz500##'!B2863&lt;&gt;"",'##zz500##'!B2863,"")</f>
        <v/>
      </c>
      <c r="C2851" s="146" t="str">
        <f t="shared" si="114"/>
        <v/>
      </c>
      <c r="D2851" s="143" t="str">
        <f>IF('##zz500##'!K2863="","",IF('##zz500##'!K2863="yes",D2850,IF('##zz500##'!T2863&lt;&gt;0,D2850*(1+'##zz500##'!T2863),D2850*(1+C2851))))</f>
        <v/>
      </c>
    </row>
    <row r="2852" spans="1:4" x14ac:dyDescent="0.25">
      <c r="A2852" s="180" t="str">
        <f>IF('##zz500##'!B2864&lt;&gt;"",'##zz500##'!B2864,"")</f>
        <v/>
      </c>
      <c r="C2852" s="146" t="str">
        <f t="shared" si="114"/>
        <v/>
      </c>
      <c r="D2852" s="143" t="str">
        <f>IF('##zz500##'!K2864="","",IF('##zz500##'!K2864="yes",D2851,IF('##zz500##'!T2864&lt;&gt;0,D2851*(1+'##zz500##'!T2864),D2851*(1+C2852))))</f>
        <v/>
      </c>
    </row>
    <row r="2853" spans="1:4" x14ac:dyDescent="0.25">
      <c r="A2853" s="180" t="str">
        <f>IF('##zz500##'!B2865&lt;&gt;"",'##zz500##'!B2865,"")</f>
        <v/>
      </c>
      <c r="C2853" s="146" t="str">
        <f t="shared" si="114"/>
        <v/>
      </c>
      <c r="D2853" s="143" t="str">
        <f>IF('##zz500##'!K2865="","",IF('##zz500##'!K2865="yes",D2852,IF('##zz500##'!T2865&lt;&gt;0,D2852*(1+'##zz500##'!T2865),D2852*(1+C2853))))</f>
        <v/>
      </c>
    </row>
    <row r="2854" spans="1:4" x14ac:dyDescent="0.25">
      <c r="A2854" s="180" t="str">
        <f>IF('##zz500##'!B2866&lt;&gt;"",'##zz500##'!B2866,"")</f>
        <v/>
      </c>
      <c r="C2854" s="146" t="str">
        <f t="shared" si="114"/>
        <v/>
      </c>
      <c r="D2854" s="143" t="str">
        <f>IF('##zz500##'!K2866="","",IF('##zz500##'!K2866="yes",D2853,IF('##zz500##'!T2866&lt;&gt;0,D2853*(1+'##zz500##'!T2866),D2853*(1+C2854))))</f>
        <v/>
      </c>
    </row>
    <row r="2855" spans="1:4" x14ac:dyDescent="0.25">
      <c r="A2855" s="180" t="str">
        <f>IF('##zz500##'!B2867&lt;&gt;"",'##zz500##'!B2867,"")</f>
        <v/>
      </c>
      <c r="C2855" s="146" t="str">
        <f t="shared" si="114"/>
        <v/>
      </c>
      <c r="D2855" s="143" t="str">
        <f>IF('##zz500##'!K2867="","",IF('##zz500##'!K2867="yes",D2854,IF('##zz500##'!T2867&lt;&gt;0,D2854*(1+'##zz500##'!T2867),D2854*(1+C2855))))</f>
        <v/>
      </c>
    </row>
    <row r="2856" spans="1:4" x14ac:dyDescent="0.25">
      <c r="A2856" s="180" t="str">
        <f>IF('##zz500##'!B2868&lt;&gt;"",'##zz500##'!B2868,"")</f>
        <v/>
      </c>
      <c r="C2856" s="146" t="str">
        <f t="shared" si="114"/>
        <v/>
      </c>
      <c r="D2856" s="143" t="str">
        <f>IF('##zz500##'!K2868="","",IF('##zz500##'!K2868="yes",D2855,IF('##zz500##'!T2868&lt;&gt;0,D2855*(1+'##zz500##'!T2868),D2855*(1+C2856))))</f>
        <v/>
      </c>
    </row>
    <row r="2857" spans="1:4" x14ac:dyDescent="0.25">
      <c r="A2857" s="180" t="str">
        <f>IF('##zz500##'!B2869&lt;&gt;"",'##zz500##'!B2869,"")</f>
        <v/>
      </c>
      <c r="C2857" s="146" t="str">
        <f t="shared" si="114"/>
        <v/>
      </c>
      <c r="D2857" s="143" t="str">
        <f>IF('##zz500##'!K2869="","",IF('##zz500##'!K2869="yes",D2856,IF('##zz500##'!T2869&lt;&gt;0,D2856*(1+'##zz500##'!T2869),D2856*(1+C2857))))</f>
        <v/>
      </c>
    </row>
    <row r="2858" spans="1:4" x14ac:dyDescent="0.25">
      <c r="A2858" s="180" t="str">
        <f>IF('##zz500##'!B2870&lt;&gt;"",'##zz500##'!B2870,"")</f>
        <v/>
      </c>
      <c r="C2858" s="146" t="str">
        <f t="shared" si="114"/>
        <v/>
      </c>
      <c r="D2858" s="143" t="str">
        <f>IF('##zz500##'!K2870="","",IF('##zz500##'!K2870="yes",D2857,IF('##zz500##'!T2870&lt;&gt;0,D2857*(1+'##zz500##'!T2870),D2857*(1+C2858))))</f>
        <v/>
      </c>
    </row>
    <row r="2859" spans="1:4" x14ac:dyDescent="0.25">
      <c r="A2859" s="180" t="str">
        <f>IF('##zz500##'!B2871&lt;&gt;"",'##zz500##'!B2871,"")</f>
        <v/>
      </c>
      <c r="C2859" s="146" t="str">
        <f t="shared" si="114"/>
        <v/>
      </c>
      <c r="D2859" s="143" t="str">
        <f>IF('##zz500##'!K2871="","",IF('##zz500##'!K2871="yes",D2858,IF('##zz500##'!T2871&lt;&gt;0,D2858*(1+'##zz500##'!T2871),D2858*(1+C2859))))</f>
        <v/>
      </c>
    </row>
    <row r="2860" spans="1:4" x14ac:dyDescent="0.25">
      <c r="A2860" s="180" t="str">
        <f>IF('##zz500##'!B2872&lt;&gt;"",'##zz500##'!B2872,"")</f>
        <v/>
      </c>
      <c r="C2860" s="146" t="str">
        <f t="shared" si="114"/>
        <v/>
      </c>
      <c r="D2860" s="143" t="str">
        <f>IF('##zz500##'!K2872="","",IF('##zz500##'!K2872="yes",D2859,IF('##zz500##'!T2872&lt;&gt;0,D2859*(1+'##zz500##'!T2872),D2859*(1+C2860))))</f>
        <v/>
      </c>
    </row>
    <row r="2861" spans="1:4" x14ac:dyDescent="0.25">
      <c r="A2861" s="180" t="str">
        <f>IF('##zz500##'!B2873&lt;&gt;"",'##zz500##'!B2873,"")</f>
        <v/>
      </c>
      <c r="C2861" s="146" t="str">
        <f t="shared" si="114"/>
        <v/>
      </c>
      <c r="D2861" s="143" t="str">
        <f>IF('##zz500##'!K2873="","",IF('##zz500##'!K2873="yes",D2860,IF('##zz500##'!T2873&lt;&gt;0,D2860*(1+'##zz500##'!T2873),D2860*(1+C2861))))</f>
        <v/>
      </c>
    </row>
    <row r="2862" spans="1:4" x14ac:dyDescent="0.25">
      <c r="A2862" s="180" t="str">
        <f>IF('##zz500##'!B2874&lt;&gt;"",'##zz500##'!B2874,"")</f>
        <v/>
      </c>
      <c r="C2862" s="146" t="str">
        <f t="shared" si="114"/>
        <v/>
      </c>
      <c r="D2862" s="143" t="str">
        <f>IF('##zz500##'!K2874="","",IF('##zz500##'!K2874="yes",D2861,IF('##zz500##'!T2874&lt;&gt;0,D2861*(1+'##zz500##'!T2874),D2861*(1+C2862))))</f>
        <v/>
      </c>
    </row>
    <row r="2863" spans="1:4" x14ac:dyDescent="0.25">
      <c r="A2863" s="180" t="str">
        <f>IF('##zz500##'!B2875&lt;&gt;"",'##zz500##'!B2875,"")</f>
        <v/>
      </c>
      <c r="C2863" s="146" t="str">
        <f t="shared" si="114"/>
        <v/>
      </c>
      <c r="D2863" s="143" t="str">
        <f>IF('##zz500##'!K2875="","",IF('##zz500##'!K2875="yes",D2862,IF('##zz500##'!T2875&lt;&gt;0,D2862*(1+'##zz500##'!T2875),D2862*(1+C2863))))</f>
        <v/>
      </c>
    </row>
    <row r="2864" spans="1:4" x14ac:dyDescent="0.25">
      <c r="A2864" s="180" t="str">
        <f>IF('##zz500##'!B2876&lt;&gt;"",'##zz500##'!B2876,"")</f>
        <v/>
      </c>
      <c r="C2864" s="146" t="str">
        <f t="shared" si="114"/>
        <v/>
      </c>
      <c r="D2864" s="143" t="str">
        <f>IF('##zz500##'!K2876="","",IF('##zz500##'!K2876="yes",D2863,IF('##zz500##'!T2876&lt;&gt;0,D2863*(1+'##zz500##'!T2876),D2863*(1+C2864))))</f>
        <v/>
      </c>
    </row>
    <row r="2865" spans="1:4" x14ac:dyDescent="0.25">
      <c r="A2865" s="180" t="str">
        <f>IF('##zz500##'!B2877&lt;&gt;"",'##zz500##'!B2877,"")</f>
        <v/>
      </c>
      <c r="C2865" s="146" t="str">
        <f t="shared" si="114"/>
        <v/>
      </c>
      <c r="D2865" s="143" t="str">
        <f>IF('##zz500##'!K2877="","",IF('##zz500##'!K2877="yes",D2864,IF('##zz500##'!T2877&lt;&gt;0,D2864*(1+'##zz500##'!T2877),D2864*(1+C2865))))</f>
        <v/>
      </c>
    </row>
    <row r="2866" spans="1:4" x14ac:dyDescent="0.25">
      <c r="A2866" s="180" t="str">
        <f>IF('##zz500##'!B2878&lt;&gt;"",'##zz500##'!B2878,"")</f>
        <v/>
      </c>
      <c r="C2866" s="146" t="str">
        <f t="shared" si="114"/>
        <v/>
      </c>
      <c r="D2866" s="143" t="str">
        <f>IF('##zz500##'!K2878="","",IF('##zz500##'!K2878="yes",D2865,IF('##zz500##'!T2878&lt;&gt;0,D2865*(1+'##zz500##'!T2878),D2865*(1+C2866))))</f>
        <v/>
      </c>
    </row>
    <row r="2867" spans="1:4" x14ac:dyDescent="0.25">
      <c r="A2867" s="180" t="str">
        <f>IF('##zz500##'!B2879&lt;&gt;"",'##zz500##'!B2879,"")</f>
        <v/>
      </c>
      <c r="C2867" s="146" t="str">
        <f t="shared" si="114"/>
        <v/>
      </c>
      <c r="D2867" s="143" t="str">
        <f>IF('##zz500##'!K2879="","",IF('##zz500##'!K2879="yes",D2866,IF('##zz500##'!T2879&lt;&gt;0,D2866*(1+'##zz500##'!T2879),D2866*(1+C2867))))</f>
        <v/>
      </c>
    </row>
    <row r="2868" spans="1:4" x14ac:dyDescent="0.25">
      <c r="A2868" s="180" t="str">
        <f>IF('##zz500##'!B2880&lt;&gt;"",'##zz500##'!B2880,"")</f>
        <v/>
      </c>
      <c r="C2868" s="146" t="str">
        <f t="shared" si="114"/>
        <v/>
      </c>
      <c r="D2868" s="143" t="str">
        <f>IF('##zz500##'!K2880="","",IF('##zz500##'!K2880="yes",D2867,IF('##zz500##'!T2880&lt;&gt;0,D2867*(1+'##zz500##'!T2880),D2867*(1+C2868))))</f>
        <v/>
      </c>
    </row>
    <row r="2869" spans="1:4" x14ac:dyDescent="0.25">
      <c r="A2869" s="180" t="str">
        <f>IF('##zz500##'!B2881&lt;&gt;"",'##zz500##'!B2881,"")</f>
        <v/>
      </c>
      <c r="C2869" s="146" t="str">
        <f t="shared" si="114"/>
        <v/>
      </c>
      <c r="D2869" s="143" t="str">
        <f>IF('##zz500##'!K2881="","",IF('##zz500##'!K2881="yes",D2868,IF('##zz500##'!T2881&lt;&gt;0,D2868*(1+'##zz500##'!T2881),D2868*(1+C2869))))</f>
        <v/>
      </c>
    </row>
    <row r="2870" spans="1:4" x14ac:dyDescent="0.25">
      <c r="A2870" s="180" t="str">
        <f>IF('##zz500##'!B2882&lt;&gt;"",'##zz500##'!B2882,"")</f>
        <v/>
      </c>
      <c r="C2870" s="146" t="str">
        <f t="shared" si="114"/>
        <v/>
      </c>
      <c r="D2870" s="143" t="str">
        <f>IF('##zz500##'!K2882="","",IF('##zz500##'!K2882="yes",D2869,IF('##zz500##'!T2882&lt;&gt;0,D2869*(1+'##zz500##'!T2882),D2869*(1+C2870))))</f>
        <v/>
      </c>
    </row>
    <row r="2871" spans="1:4" x14ac:dyDescent="0.25">
      <c r="A2871" s="180" t="str">
        <f>IF('##zz500##'!B2883&lt;&gt;"",'##zz500##'!B2883,"")</f>
        <v/>
      </c>
      <c r="C2871" s="146" t="str">
        <f t="shared" si="114"/>
        <v/>
      </c>
      <c r="D2871" s="143" t="str">
        <f>IF('##zz500##'!K2883="","",IF('##zz500##'!K2883="yes",D2870,IF('##zz500##'!T2883&lt;&gt;0,D2870*(1+'##zz500##'!T2883),D2870*(1+C2871))))</f>
        <v/>
      </c>
    </row>
    <row r="2872" spans="1:4" x14ac:dyDescent="0.25">
      <c r="C2872" s="146" t="str">
        <f t="shared" si="114"/>
        <v/>
      </c>
      <c r="D2872" s="143" t="str">
        <f>IF('##zz500##'!K2884="","",IF('##zz500##'!K2884="yes",D2871,IF('##zz500##'!T2884&lt;&gt;0,D2871*(1+'##zz500##'!T2884),D2871*(1+C2872))))</f>
        <v/>
      </c>
    </row>
    <row r="2873" spans="1:4" x14ac:dyDescent="0.25">
      <c r="C2873" s="146" t="str">
        <f t="shared" si="114"/>
        <v/>
      </c>
      <c r="D2873" s="143" t="str">
        <f>IF('##zz500##'!K2885="","",IF('##zz500##'!K2885="yes",D2872,IF('##zz500##'!T2885&lt;&gt;0,D2872*(1+'##zz500##'!T2885),D2872*(1+C2873))))</f>
        <v/>
      </c>
    </row>
    <row r="2874" spans="1:4" x14ac:dyDescent="0.25">
      <c r="C2874" s="146" t="str">
        <f t="shared" si="114"/>
        <v/>
      </c>
      <c r="D2874" s="143" t="str">
        <f>IF('##zz500##'!K2886="","",IF('##zz500##'!K2886="yes",D2873,IF('##zz500##'!T2886&lt;&gt;0,D2873*(1+'##zz500##'!T2886),D2873*(1+C2874))))</f>
        <v/>
      </c>
    </row>
    <row r="2875" spans="1:4" x14ac:dyDescent="0.25">
      <c r="C2875" s="146" t="str">
        <f t="shared" si="114"/>
        <v/>
      </c>
      <c r="D2875" s="143" t="str">
        <f>IF('##zz500##'!K2887="","",IF('##zz500##'!K2887="yes",D2874,IF('##zz500##'!T2887&lt;&gt;0,D2874*(1+'##zz500##'!T2887),D2874*(1+C2875))))</f>
        <v/>
      </c>
    </row>
    <row r="2876" spans="1:4" x14ac:dyDescent="0.25">
      <c r="C2876" s="146" t="str">
        <f t="shared" si="114"/>
        <v/>
      </c>
      <c r="D2876" s="143" t="str">
        <f>IF('##zz500##'!K2888="","",IF('##zz500##'!K2888="yes",D2875,IF('##zz500##'!T2888&lt;&gt;0,D2875*(1+'##zz500##'!T2888),D2875*(1+C2876))))</f>
        <v/>
      </c>
    </row>
    <row r="2877" spans="1:4" x14ac:dyDescent="0.25">
      <c r="C2877" s="146" t="str">
        <f t="shared" si="114"/>
        <v/>
      </c>
      <c r="D2877" s="143" t="str">
        <f>IF('##zz500##'!K2889="","",IF('##zz500##'!K2889="yes",D2876,IF('##zz500##'!T2889&lt;&gt;0,D2876*(1+'##zz500##'!T2889),D2876*(1+C2877))))</f>
        <v/>
      </c>
    </row>
    <row r="2878" spans="1:4" x14ac:dyDescent="0.25">
      <c r="C2878" s="146" t="str">
        <f t="shared" si="114"/>
        <v/>
      </c>
      <c r="D2878" s="143" t="str">
        <f>IF('##zz500##'!K2890="","",IF('##zz500##'!K2890="yes",D2877,IF('##zz500##'!T2890&lt;&gt;0,D2877*(1+'##zz500##'!T2890),D2877*(1+C2878))))</f>
        <v/>
      </c>
    </row>
    <row r="2879" spans="1:4" x14ac:dyDescent="0.25">
      <c r="C2879" s="146" t="str">
        <f t="shared" si="114"/>
        <v/>
      </c>
      <c r="D2879" s="143" t="str">
        <f>IF('##zz500##'!K2891="","",IF('##zz500##'!K2891="yes",D2878,IF('##zz500##'!T2891&lt;&gt;0,D2878*(1+'##zz500##'!T2891),D2878*(1+C2879))))</f>
        <v/>
      </c>
    </row>
    <row r="2880" spans="1:4" x14ac:dyDescent="0.25">
      <c r="C2880" s="146" t="str">
        <f t="shared" si="114"/>
        <v/>
      </c>
      <c r="D2880" s="143" t="str">
        <f>IF('##zz500##'!K2892="","",IF('##zz500##'!K2892="yes",D2879,IF('##zz500##'!T2892&lt;&gt;0,D2879*(1+'##zz500##'!T2892),D2879*(1+C2880))))</f>
        <v/>
      </c>
    </row>
    <row r="2881" spans="3:4" x14ac:dyDescent="0.25">
      <c r="C2881" s="146" t="str">
        <f t="shared" si="114"/>
        <v/>
      </c>
      <c r="D2881" s="143" t="str">
        <f>IF('##zz500##'!K2893="","",IF('##zz500##'!K2893="yes",D2880,IF('##zz500##'!T2893&lt;&gt;0,D2880*(1+'##zz500##'!T2893),D2880*(1+C2881))))</f>
        <v/>
      </c>
    </row>
    <row r="2882" spans="3:4" x14ac:dyDescent="0.25">
      <c r="C2882" s="146" t="str">
        <f t="shared" si="114"/>
        <v/>
      </c>
      <c r="D2882" s="143" t="str">
        <f>IF('##zz500##'!K2894="","",IF('##zz500##'!K2894="yes",D2881,IF('##zz500##'!T2894&lt;&gt;0,D2881*(1+'##zz500##'!T2894),D2881*(1+C2882))))</f>
        <v/>
      </c>
    </row>
    <row r="2883" spans="3:4" x14ac:dyDescent="0.25">
      <c r="C2883" s="146" t="str">
        <f t="shared" si="114"/>
        <v/>
      </c>
      <c r="D2883" s="143" t="str">
        <f>IF('##zz500##'!K2895="","",IF('##zz500##'!K2895="yes",D2882,IF('##zz500##'!T2895&lt;&gt;0,D2882*(1+'##zz500##'!T2895),D2882*(1+C2883))))</f>
        <v/>
      </c>
    </row>
    <row r="2884" spans="3:4" x14ac:dyDescent="0.25">
      <c r="C2884" s="146" t="str">
        <f t="shared" ref="C2884:C2943" si="115">IF(AND(B2883&gt;0,B2884&gt;0),B2884/B2883-1,"")</f>
        <v/>
      </c>
      <c r="D2884" s="143" t="str">
        <f>IF('##zz500##'!K2896="","",IF('##zz500##'!K2896="yes",D2883,IF('##zz500##'!T2896&lt;&gt;0,D2883*(1+'##zz500##'!T2896),D2883*(1+C2884))))</f>
        <v/>
      </c>
    </row>
    <row r="2885" spans="3:4" x14ac:dyDescent="0.25">
      <c r="C2885" s="146" t="str">
        <f t="shared" si="115"/>
        <v/>
      </c>
      <c r="D2885" s="143" t="str">
        <f>IF('##zz500##'!K2897="","",IF('##zz500##'!K2897="yes",D2884,IF('##zz500##'!T2897&lt;&gt;0,D2884*(1+'##zz500##'!T2897),D2884*(1+C2885))))</f>
        <v/>
      </c>
    </row>
    <row r="2886" spans="3:4" x14ac:dyDescent="0.25">
      <c r="C2886" s="146" t="str">
        <f t="shared" si="115"/>
        <v/>
      </c>
      <c r="D2886" s="143" t="str">
        <f>IF('##zz500##'!K2898="","",IF('##zz500##'!K2898="yes",D2885,IF('##zz500##'!T2898&lt;&gt;0,D2885*(1+'##zz500##'!T2898),D2885*(1+C2886))))</f>
        <v/>
      </c>
    </row>
    <row r="2887" spans="3:4" x14ac:dyDescent="0.25">
      <c r="C2887" s="146" t="str">
        <f t="shared" si="115"/>
        <v/>
      </c>
      <c r="D2887" s="143" t="str">
        <f>IF('##zz500##'!K2899="","",IF('##zz500##'!K2899="yes",D2886,IF('##zz500##'!T2899&lt;&gt;0,D2886*(1+'##zz500##'!T2899),D2886*(1+C2887))))</f>
        <v/>
      </c>
    </row>
    <row r="2888" spans="3:4" x14ac:dyDescent="0.25">
      <c r="C2888" s="146" t="str">
        <f t="shared" si="115"/>
        <v/>
      </c>
      <c r="D2888" s="143" t="str">
        <f>IF('##zz500##'!K2900="","",IF('##zz500##'!K2900="yes",D2887,IF('##zz500##'!T2900&lt;&gt;0,D2887*(1+'##zz500##'!T2900),D2887*(1+C2888))))</f>
        <v/>
      </c>
    </row>
    <row r="2889" spans="3:4" x14ac:dyDescent="0.25">
      <c r="C2889" s="146" t="str">
        <f t="shared" si="115"/>
        <v/>
      </c>
      <c r="D2889" s="143" t="str">
        <f>IF('##zz500##'!K2901="","",IF('##zz500##'!K2901="yes",D2888,IF('##zz500##'!T2901&lt;&gt;0,D2888*(1+'##zz500##'!T2901),D2888*(1+C2889))))</f>
        <v/>
      </c>
    </row>
    <row r="2890" spans="3:4" x14ac:dyDescent="0.25">
      <c r="C2890" s="146" t="str">
        <f t="shared" si="115"/>
        <v/>
      </c>
      <c r="D2890" s="143" t="str">
        <f>IF('##zz500##'!K2902="","",IF('##zz500##'!K2902="yes",D2889,IF('##zz500##'!T2902&lt;&gt;0,D2889*(1+'##zz500##'!T2902),D2889*(1+C2890))))</f>
        <v/>
      </c>
    </row>
    <row r="2891" spans="3:4" x14ac:dyDescent="0.25">
      <c r="C2891" s="146" t="str">
        <f t="shared" si="115"/>
        <v/>
      </c>
      <c r="D2891" s="143" t="str">
        <f>IF('##zz500##'!K2903="","",IF('##zz500##'!K2903="yes",D2890,IF('##zz500##'!T2903&lt;&gt;0,D2890*(1+'##zz500##'!T2903),D2890*(1+C2891))))</f>
        <v/>
      </c>
    </row>
    <row r="2892" spans="3:4" x14ac:dyDescent="0.25">
      <c r="C2892" s="146" t="str">
        <f t="shared" si="115"/>
        <v/>
      </c>
      <c r="D2892" s="143" t="str">
        <f>IF('##zz500##'!K2904="","",IF('##zz500##'!K2904="yes",D2891,IF('##zz500##'!T2904&lt;&gt;0,D2891*(1+'##zz500##'!T2904),D2891*(1+C2892))))</f>
        <v/>
      </c>
    </row>
    <row r="2893" spans="3:4" x14ac:dyDescent="0.25">
      <c r="C2893" s="146" t="str">
        <f t="shared" si="115"/>
        <v/>
      </c>
      <c r="D2893" s="143" t="str">
        <f>IF('##zz500##'!K2905="","",IF('##zz500##'!K2905="yes",D2892,IF('##zz500##'!T2905&lt;&gt;0,D2892*(1+'##zz500##'!T2905),D2892*(1+C2893))))</f>
        <v/>
      </c>
    </row>
    <row r="2894" spans="3:4" x14ac:dyDescent="0.25">
      <c r="C2894" s="146" t="str">
        <f t="shared" si="115"/>
        <v/>
      </c>
      <c r="D2894" s="143" t="str">
        <f>IF('##zz500##'!K2906="","",IF('##zz500##'!K2906="yes",D2893,IF('##zz500##'!T2906&lt;&gt;0,D2893*(1+'##zz500##'!T2906),D2893*(1+C2894))))</f>
        <v/>
      </c>
    </row>
    <row r="2895" spans="3:4" x14ac:dyDescent="0.25">
      <c r="C2895" s="146" t="str">
        <f t="shared" si="115"/>
        <v/>
      </c>
      <c r="D2895" s="143" t="str">
        <f>IF('##zz500##'!K2907="","",IF('##zz500##'!K2907="yes",D2894,IF('##zz500##'!T2907&lt;&gt;0,D2894*(1+'##zz500##'!T2907),D2894*(1+C2895))))</f>
        <v/>
      </c>
    </row>
    <row r="2896" spans="3:4" x14ac:dyDescent="0.25">
      <c r="C2896" s="146" t="str">
        <f t="shared" si="115"/>
        <v/>
      </c>
      <c r="D2896" s="143" t="str">
        <f>IF('##zz500##'!K2908="","",IF('##zz500##'!K2908="yes",D2895,IF('##zz500##'!T2908&lt;&gt;0,D2895*(1+'##zz500##'!T2908),D2895*(1+C2896))))</f>
        <v/>
      </c>
    </row>
    <row r="2897" spans="3:4" x14ac:dyDescent="0.25">
      <c r="C2897" s="146" t="str">
        <f t="shared" si="115"/>
        <v/>
      </c>
      <c r="D2897" s="143" t="str">
        <f>IF('##zz500##'!K2909="","",IF('##zz500##'!K2909="yes",D2896,IF('##zz500##'!T2909&lt;&gt;0,D2896*(1+'##zz500##'!T2909),D2896*(1+C2897))))</f>
        <v/>
      </c>
    </row>
    <row r="2898" spans="3:4" x14ac:dyDescent="0.25">
      <c r="C2898" s="146" t="str">
        <f t="shared" si="115"/>
        <v/>
      </c>
      <c r="D2898" s="143" t="str">
        <f>IF('##zz500##'!K2910="","",IF('##zz500##'!K2910="yes",D2897,IF('##zz500##'!T2910&lt;&gt;0,D2897*(1+'##zz500##'!T2910),D2897*(1+C2898))))</f>
        <v/>
      </c>
    </row>
    <row r="2899" spans="3:4" x14ac:dyDescent="0.25">
      <c r="C2899" s="146" t="str">
        <f t="shared" si="115"/>
        <v/>
      </c>
      <c r="D2899" s="143" t="str">
        <f>IF('##zz500##'!K2911="","",IF('##zz500##'!K2911="yes",D2898,IF('##zz500##'!T2911&lt;&gt;0,D2898*(1+'##zz500##'!T2911),D2898*(1+C2899))))</f>
        <v/>
      </c>
    </row>
    <row r="2900" spans="3:4" x14ac:dyDescent="0.25">
      <c r="C2900" s="146" t="str">
        <f t="shared" si="115"/>
        <v/>
      </c>
      <c r="D2900" s="143" t="str">
        <f>IF('##zz500##'!K2912="","",IF('##zz500##'!K2912="yes",D2899,IF('##zz500##'!T2912&lt;&gt;0,D2899*(1+'##zz500##'!T2912),D2899*(1+C2900))))</f>
        <v/>
      </c>
    </row>
    <row r="2901" spans="3:4" x14ac:dyDescent="0.25">
      <c r="C2901" s="146" t="str">
        <f t="shared" si="115"/>
        <v/>
      </c>
      <c r="D2901" s="143" t="str">
        <f>IF('##zz500##'!K2913="","",IF('##zz500##'!K2913="yes",D2900,IF('##zz500##'!T2913&lt;&gt;0,D2900*(1+'##zz500##'!T2913),D2900*(1+C2901))))</f>
        <v/>
      </c>
    </row>
    <row r="2902" spans="3:4" x14ac:dyDescent="0.25">
      <c r="C2902" s="146" t="str">
        <f t="shared" si="115"/>
        <v/>
      </c>
      <c r="D2902" s="143" t="str">
        <f>IF('##zz500##'!K2914="","",IF('##zz500##'!K2914="yes",D2901,IF('##zz500##'!T2914&lt;&gt;0,D2901*(1+'##zz500##'!T2914),D2901*(1+C2902))))</f>
        <v/>
      </c>
    </row>
    <row r="2903" spans="3:4" x14ac:dyDescent="0.25">
      <c r="C2903" s="146" t="str">
        <f t="shared" si="115"/>
        <v/>
      </c>
      <c r="D2903" s="143" t="str">
        <f>IF('##zz500##'!K2915="","",IF('##zz500##'!K2915="yes",D2902,IF('##zz500##'!T2915&lt;&gt;0,D2902*(1+'##zz500##'!T2915),D2902*(1+C2903))))</f>
        <v/>
      </c>
    </row>
    <row r="2904" spans="3:4" x14ac:dyDescent="0.25">
      <c r="C2904" s="146" t="str">
        <f t="shared" si="115"/>
        <v/>
      </c>
      <c r="D2904" s="143" t="str">
        <f>IF('##zz500##'!K2916="","",IF('##zz500##'!K2916="yes",D2903,IF('##zz500##'!T2916&lt;&gt;0,D2903*(1+'##zz500##'!T2916),D2903*(1+C2904))))</f>
        <v/>
      </c>
    </row>
    <row r="2905" spans="3:4" x14ac:dyDescent="0.25">
      <c r="C2905" s="146" t="str">
        <f t="shared" si="115"/>
        <v/>
      </c>
      <c r="D2905" s="143" t="str">
        <f>IF('##zz500##'!K2917="","",IF('##zz500##'!K2917="yes",D2904,IF('##zz500##'!T2917&lt;&gt;0,D2904*(1+'##zz500##'!T2917),D2904*(1+C2905))))</f>
        <v/>
      </c>
    </row>
    <row r="2906" spans="3:4" x14ac:dyDescent="0.25">
      <c r="C2906" s="146" t="str">
        <f t="shared" si="115"/>
        <v/>
      </c>
      <c r="D2906" s="143" t="str">
        <f>IF('##zz500##'!K2918="","",IF('##zz500##'!K2918="yes",D2905,IF('##zz500##'!T2918&lt;&gt;0,D2905*(1+'##zz500##'!T2918),D2905*(1+C2906))))</f>
        <v/>
      </c>
    </row>
    <row r="2907" spans="3:4" x14ac:dyDescent="0.25">
      <c r="C2907" s="146" t="str">
        <f t="shared" si="115"/>
        <v/>
      </c>
      <c r="D2907" s="143" t="str">
        <f>IF('##zz500##'!K2919="","",IF('##zz500##'!K2919="yes",D2906,IF('##zz500##'!T2919&lt;&gt;0,D2906*(1+'##zz500##'!T2919),D2906*(1+C2907))))</f>
        <v/>
      </c>
    </row>
    <row r="2908" spans="3:4" x14ac:dyDescent="0.25">
      <c r="C2908" s="146" t="str">
        <f t="shared" si="115"/>
        <v/>
      </c>
      <c r="D2908" s="143" t="str">
        <f>IF('##zz500##'!K2920="","",IF('##zz500##'!K2920="yes",D2907,IF('##zz500##'!T2920&lt;&gt;0,D2907*(1+'##zz500##'!T2920),D2907*(1+C2908))))</f>
        <v/>
      </c>
    </row>
    <row r="2909" spans="3:4" x14ac:dyDescent="0.25">
      <c r="C2909" s="146" t="str">
        <f t="shared" si="115"/>
        <v/>
      </c>
      <c r="D2909" s="143" t="str">
        <f>IF('##zz500##'!K2921="","",IF('##zz500##'!K2921="yes",D2908,IF('##zz500##'!T2921&lt;&gt;0,D2908*(1+'##zz500##'!T2921),D2908*(1+C2909))))</f>
        <v/>
      </c>
    </row>
    <row r="2910" spans="3:4" x14ac:dyDescent="0.25">
      <c r="C2910" s="146" t="str">
        <f t="shared" si="115"/>
        <v/>
      </c>
      <c r="D2910" s="143" t="str">
        <f>IF('##zz500##'!K2922="","",IF('##zz500##'!K2922="yes",D2909,IF('##zz500##'!T2922&lt;&gt;0,D2909*(1+'##zz500##'!T2922),D2909*(1+C2910))))</f>
        <v/>
      </c>
    </row>
    <row r="2911" spans="3:4" x14ac:dyDescent="0.25">
      <c r="C2911" s="146" t="str">
        <f t="shared" si="115"/>
        <v/>
      </c>
      <c r="D2911" s="143" t="str">
        <f>IF('##zz500##'!K2923="","",IF('##zz500##'!K2923="yes",D2910,IF('##zz500##'!T2923&lt;&gt;0,D2910*(1+'##zz500##'!T2923),D2910*(1+C2911))))</f>
        <v/>
      </c>
    </row>
    <row r="2912" spans="3:4" x14ac:dyDescent="0.25">
      <c r="C2912" s="146" t="str">
        <f t="shared" si="115"/>
        <v/>
      </c>
      <c r="D2912" s="143" t="str">
        <f>IF('##zz500##'!K2924="","",IF('##zz500##'!K2924="yes",D2911,IF('##zz500##'!T2924&lt;&gt;0,D2911*(1+'##zz500##'!T2924),D2911*(1+C2912))))</f>
        <v/>
      </c>
    </row>
    <row r="2913" spans="3:4" x14ac:dyDescent="0.25">
      <c r="C2913" s="146" t="str">
        <f t="shared" si="115"/>
        <v/>
      </c>
      <c r="D2913" s="143" t="str">
        <f>IF('##zz500##'!K2925="","",IF('##zz500##'!K2925="yes",D2912,IF('##zz500##'!T2925&lt;&gt;0,D2912*(1+'##zz500##'!T2925),D2912*(1+C2913))))</f>
        <v/>
      </c>
    </row>
    <row r="2914" spans="3:4" x14ac:dyDescent="0.25">
      <c r="C2914" s="146" t="str">
        <f t="shared" si="115"/>
        <v/>
      </c>
      <c r="D2914" s="143" t="str">
        <f>IF('##zz500##'!K2926="","",IF('##zz500##'!K2926="yes",D2913,IF('##zz500##'!T2926&lt;&gt;0,D2913*(1+'##zz500##'!T2926),D2913*(1+C2914))))</f>
        <v/>
      </c>
    </row>
    <row r="2915" spans="3:4" x14ac:dyDescent="0.25">
      <c r="C2915" s="146" t="str">
        <f t="shared" si="115"/>
        <v/>
      </c>
      <c r="D2915" s="143" t="str">
        <f>IF('##zz500##'!K2927="","",IF('##zz500##'!K2927="yes",D2914,IF('##zz500##'!T2927&lt;&gt;0,D2914*(1+'##zz500##'!T2927),D2914*(1+C2915))))</f>
        <v/>
      </c>
    </row>
    <row r="2916" spans="3:4" x14ac:dyDescent="0.25">
      <c r="C2916" s="146" t="str">
        <f t="shared" si="115"/>
        <v/>
      </c>
      <c r="D2916" s="143" t="str">
        <f>IF('##zz500##'!K2928="","",IF('##zz500##'!K2928="yes",D2915,IF('##zz500##'!T2928&lt;&gt;0,D2915*(1+'##zz500##'!T2928),D2915*(1+C2916))))</f>
        <v/>
      </c>
    </row>
    <row r="2917" spans="3:4" x14ac:dyDescent="0.25">
      <c r="C2917" s="146" t="str">
        <f t="shared" si="115"/>
        <v/>
      </c>
      <c r="D2917" s="143" t="str">
        <f>IF('##zz500##'!K2929="","",IF('##zz500##'!K2929="yes",D2916,IF('##zz500##'!T2929&lt;&gt;0,D2916*(1+'##zz500##'!T2929),D2916*(1+C2917))))</f>
        <v/>
      </c>
    </row>
    <row r="2918" spans="3:4" x14ac:dyDescent="0.25">
      <c r="C2918" s="146" t="str">
        <f t="shared" si="115"/>
        <v/>
      </c>
      <c r="D2918" s="143" t="str">
        <f>IF('##zz500##'!K2930="","",IF('##zz500##'!K2930="yes",D2917,IF('##zz500##'!T2930&lt;&gt;0,D2917*(1+'##zz500##'!T2930),D2917*(1+C2918))))</f>
        <v/>
      </c>
    </row>
    <row r="2919" spans="3:4" x14ac:dyDescent="0.25">
      <c r="C2919" s="146" t="str">
        <f t="shared" si="115"/>
        <v/>
      </c>
      <c r="D2919" s="143" t="str">
        <f>IF('##zz500##'!K2931="","",IF('##zz500##'!K2931="yes",D2918,IF('##zz500##'!T2931&lt;&gt;0,D2918*(1+'##zz500##'!T2931),D2918*(1+C2919))))</f>
        <v/>
      </c>
    </row>
    <row r="2920" spans="3:4" x14ac:dyDescent="0.25">
      <c r="C2920" s="146" t="str">
        <f t="shared" si="115"/>
        <v/>
      </c>
      <c r="D2920" s="143" t="str">
        <f>IF('##zz500##'!K2932="","",IF('##zz500##'!K2932="yes",D2919,IF('##zz500##'!T2932&lt;&gt;0,D2919*(1+'##zz500##'!T2932),D2919*(1+C2920))))</f>
        <v/>
      </c>
    </row>
    <row r="2921" spans="3:4" x14ac:dyDescent="0.25">
      <c r="C2921" s="146" t="str">
        <f t="shared" si="115"/>
        <v/>
      </c>
      <c r="D2921" s="143" t="str">
        <f>IF('##zz500##'!K2933="","",IF('##zz500##'!K2933="yes",D2920,IF('##zz500##'!T2933&lt;&gt;0,D2920*(1+'##zz500##'!T2933),D2920*(1+C2921))))</f>
        <v/>
      </c>
    </row>
    <row r="2922" spans="3:4" x14ac:dyDescent="0.25">
      <c r="C2922" s="146" t="str">
        <f t="shared" si="115"/>
        <v/>
      </c>
      <c r="D2922" s="143" t="str">
        <f>IF('##zz500##'!K2934="","",IF('##zz500##'!K2934="yes",D2921,IF('##zz500##'!T2934&lt;&gt;0,D2921*(1+'##zz500##'!T2934),D2921*(1+C2922))))</f>
        <v/>
      </c>
    </row>
    <row r="2923" spans="3:4" x14ac:dyDescent="0.25">
      <c r="C2923" s="146" t="str">
        <f t="shared" si="115"/>
        <v/>
      </c>
      <c r="D2923" s="143" t="str">
        <f>IF('##zz500##'!K2935="","",IF('##zz500##'!K2935="yes",D2922,IF('##zz500##'!T2935&lt;&gt;0,D2922*(1+'##zz500##'!T2935),D2922*(1+C2923))))</f>
        <v/>
      </c>
    </row>
    <row r="2924" spans="3:4" x14ac:dyDescent="0.25">
      <c r="C2924" s="146" t="str">
        <f t="shared" si="115"/>
        <v/>
      </c>
      <c r="D2924" s="143" t="str">
        <f>IF('##zz500##'!K2936="","",IF('##zz500##'!K2936="yes",D2923,IF('##zz500##'!T2936&lt;&gt;0,D2923*(1+'##zz500##'!T2936),D2923*(1+C2924))))</f>
        <v/>
      </c>
    </row>
    <row r="2925" spans="3:4" x14ac:dyDescent="0.25">
      <c r="C2925" s="146" t="str">
        <f t="shared" si="115"/>
        <v/>
      </c>
      <c r="D2925" s="143" t="str">
        <f>IF('##zz500##'!K2937="","",IF('##zz500##'!K2937="yes",D2924,IF('##zz500##'!T2937&lt;&gt;0,D2924*(1+'##zz500##'!T2937),D2924*(1+C2925))))</f>
        <v/>
      </c>
    </row>
    <row r="2926" spans="3:4" x14ac:dyDescent="0.25">
      <c r="C2926" s="146" t="str">
        <f t="shared" si="115"/>
        <v/>
      </c>
      <c r="D2926" s="143" t="str">
        <f>IF('##zz500##'!K2938="","",IF('##zz500##'!K2938="yes",D2925,IF('##zz500##'!T2938&lt;&gt;0,D2925*(1+'##zz500##'!T2938),D2925*(1+C2926))))</f>
        <v/>
      </c>
    </row>
    <row r="2927" spans="3:4" x14ac:dyDescent="0.25">
      <c r="C2927" s="146" t="str">
        <f t="shared" si="115"/>
        <v/>
      </c>
      <c r="D2927" s="143" t="str">
        <f>IF('##zz500##'!K2939="","",IF('##zz500##'!K2939="yes",D2926,IF('##zz500##'!T2939&lt;&gt;0,D2926*(1+'##zz500##'!T2939),D2926*(1+C2927))))</f>
        <v/>
      </c>
    </row>
    <row r="2928" spans="3:4" x14ac:dyDescent="0.25">
      <c r="C2928" s="146" t="str">
        <f t="shared" si="115"/>
        <v/>
      </c>
    </row>
    <row r="2929" spans="3:3" x14ac:dyDescent="0.25">
      <c r="C2929" s="146" t="str">
        <f t="shared" si="115"/>
        <v/>
      </c>
    </row>
    <row r="2930" spans="3:3" x14ac:dyDescent="0.25">
      <c r="C2930" s="146" t="str">
        <f t="shared" si="115"/>
        <v/>
      </c>
    </row>
    <row r="2931" spans="3:3" x14ac:dyDescent="0.25">
      <c r="C2931" s="146" t="str">
        <f t="shared" si="115"/>
        <v/>
      </c>
    </row>
    <row r="2932" spans="3:3" x14ac:dyDescent="0.25">
      <c r="C2932" s="146" t="str">
        <f t="shared" si="115"/>
        <v/>
      </c>
    </row>
    <row r="2933" spans="3:3" x14ac:dyDescent="0.25">
      <c r="C2933" s="146" t="str">
        <f t="shared" si="115"/>
        <v/>
      </c>
    </row>
    <row r="2934" spans="3:3" x14ac:dyDescent="0.25">
      <c r="C2934" s="146" t="str">
        <f t="shared" si="115"/>
        <v/>
      </c>
    </row>
    <row r="2935" spans="3:3" x14ac:dyDescent="0.25">
      <c r="C2935" s="146" t="str">
        <f t="shared" si="115"/>
        <v/>
      </c>
    </row>
    <row r="2936" spans="3:3" x14ac:dyDescent="0.25">
      <c r="C2936" s="146" t="str">
        <f t="shared" si="115"/>
        <v/>
      </c>
    </row>
    <row r="2937" spans="3:3" x14ac:dyDescent="0.25">
      <c r="C2937" s="146" t="str">
        <f t="shared" si="115"/>
        <v/>
      </c>
    </row>
    <row r="2938" spans="3:3" x14ac:dyDescent="0.25">
      <c r="C2938" s="146" t="str">
        <f t="shared" si="115"/>
        <v/>
      </c>
    </row>
    <row r="2939" spans="3:3" x14ac:dyDescent="0.25">
      <c r="C2939" s="146" t="str">
        <f t="shared" si="115"/>
        <v/>
      </c>
    </row>
    <row r="2940" spans="3:3" x14ac:dyDescent="0.25">
      <c r="C2940" s="146" t="str">
        <f t="shared" si="115"/>
        <v/>
      </c>
    </row>
    <row r="2941" spans="3:3" x14ac:dyDescent="0.25">
      <c r="C2941" s="146" t="str">
        <f t="shared" si="115"/>
        <v/>
      </c>
    </row>
    <row r="2942" spans="3:3" x14ac:dyDescent="0.25">
      <c r="C2942" s="146" t="str">
        <f t="shared" si="115"/>
        <v/>
      </c>
    </row>
    <row r="2943" spans="3:3" x14ac:dyDescent="0.25">
      <c r="C2943" s="146" t="str">
        <f t="shared" si="115"/>
        <v/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3"/>
  <sheetViews>
    <sheetView topLeftCell="A156" workbookViewId="0">
      <selection activeCell="D165" sqref="D165"/>
    </sheetView>
  </sheetViews>
  <sheetFormatPr defaultRowHeight="14" x14ac:dyDescent="0.25"/>
  <cols>
    <col min="1" max="1" width="12.453125" style="102" customWidth="1"/>
    <col min="2" max="2" width="10.26953125" bestFit="1" customWidth="1"/>
    <col min="6" max="6" width="12.81640625" style="2" customWidth="1"/>
    <col min="7" max="7" width="11.1796875" customWidth="1"/>
    <col min="8" max="8" width="16.36328125" customWidth="1"/>
    <col min="9" max="9" width="15.7265625" style="2" bestFit="1" customWidth="1"/>
    <col min="10" max="10" width="20.453125" style="6" customWidth="1"/>
    <col min="11" max="11" width="16.08984375" customWidth="1"/>
    <col min="12" max="12" width="13.90625" customWidth="1"/>
    <col min="13" max="13" width="14.08984375" customWidth="1"/>
    <col min="14" max="14" width="16.81640625" bestFit="1" customWidth="1"/>
    <col min="15" max="15" width="14.90625" customWidth="1"/>
    <col min="18" max="20" width="15.7265625" bestFit="1" customWidth="1"/>
  </cols>
  <sheetData>
    <row r="1" spans="1:10" x14ac:dyDescent="0.25">
      <c r="A1" s="102" t="s">
        <v>474</v>
      </c>
      <c r="B1" t="s">
        <v>475</v>
      </c>
      <c r="C1" t="s">
        <v>476</v>
      </c>
      <c r="D1" t="s">
        <v>477</v>
      </c>
      <c r="E1" t="s">
        <v>478</v>
      </c>
      <c r="F1" s="2" t="s">
        <v>479</v>
      </c>
      <c r="G1" t="s">
        <v>480</v>
      </c>
      <c r="H1" t="s">
        <v>481</v>
      </c>
      <c r="I1" s="2" t="s">
        <v>482</v>
      </c>
      <c r="J1" s="6" t="s">
        <v>483</v>
      </c>
    </row>
    <row r="2" spans="1:10" x14ac:dyDescent="0.25">
      <c r="A2" s="102">
        <v>856</v>
      </c>
      <c r="B2" t="s">
        <v>240</v>
      </c>
      <c r="C2">
        <v>12500</v>
      </c>
      <c r="D2">
        <v>12500</v>
      </c>
      <c r="E2">
        <v>0</v>
      </c>
      <c r="F2" s="2">
        <v>11.989000000000001</v>
      </c>
      <c r="G2">
        <v>11.1</v>
      </c>
      <c r="H2">
        <v>-7.42</v>
      </c>
      <c r="I2" s="2">
        <v>-11112.500000000015</v>
      </c>
      <c r="J2" s="2">
        <f>G2*D2</f>
        <v>138750</v>
      </c>
    </row>
    <row r="3" spans="1:10" x14ac:dyDescent="0.25">
      <c r="A3" s="102">
        <v>2057</v>
      </c>
      <c r="B3" t="s">
        <v>228</v>
      </c>
      <c r="C3">
        <v>12000</v>
      </c>
      <c r="D3">
        <v>12000</v>
      </c>
      <c r="E3">
        <v>0</v>
      </c>
      <c r="F3" s="2">
        <v>12.342499999999999</v>
      </c>
      <c r="G3">
        <v>11.97</v>
      </c>
      <c r="H3">
        <v>4.41</v>
      </c>
      <c r="I3" s="2">
        <v>-4469.9999999999845</v>
      </c>
      <c r="J3" s="2">
        <f t="shared" ref="J3:J16" si="0">G3*D3</f>
        <v>143640</v>
      </c>
    </row>
    <row r="4" spans="1:10" x14ac:dyDescent="0.25">
      <c r="A4" s="102">
        <v>2193</v>
      </c>
      <c r="B4" t="s">
        <v>234</v>
      </c>
      <c r="C4">
        <v>10400</v>
      </c>
      <c r="D4">
        <v>10400</v>
      </c>
      <c r="E4">
        <v>0</v>
      </c>
      <c r="F4" s="2">
        <v>15.344519230769231</v>
      </c>
      <c r="G4">
        <v>14.91</v>
      </c>
      <c r="H4">
        <v>4.67</v>
      </c>
      <c r="I4" s="2">
        <v>-4519.0000000000036</v>
      </c>
      <c r="J4" s="2">
        <f t="shared" si="0"/>
        <v>155064</v>
      </c>
    </row>
    <row r="5" spans="1:10" x14ac:dyDescent="0.25">
      <c r="A5" s="102">
        <v>2205</v>
      </c>
      <c r="B5" t="s">
        <v>235</v>
      </c>
      <c r="C5">
        <v>6600</v>
      </c>
      <c r="D5">
        <v>6600</v>
      </c>
      <c r="E5">
        <v>0</v>
      </c>
      <c r="F5" s="2">
        <v>22.504999999999999</v>
      </c>
      <c r="G5">
        <v>21.67</v>
      </c>
      <c r="H5">
        <v>6.53</v>
      </c>
      <c r="I5" s="2">
        <v>-5510.9999999999818</v>
      </c>
      <c r="J5" s="2">
        <f t="shared" si="0"/>
        <v>143022</v>
      </c>
    </row>
    <row r="6" spans="1:10" x14ac:dyDescent="0.25">
      <c r="A6" s="102">
        <v>2627</v>
      </c>
      <c r="B6" t="s">
        <v>484</v>
      </c>
      <c r="C6">
        <v>8400</v>
      </c>
      <c r="D6">
        <v>8400</v>
      </c>
      <c r="E6">
        <v>0</v>
      </c>
      <c r="F6" s="2">
        <v>20.174761904761905</v>
      </c>
      <c r="G6">
        <v>19.43</v>
      </c>
      <c r="H6">
        <v>7.72</v>
      </c>
      <c r="I6" s="2">
        <v>-6256.0000000000018</v>
      </c>
      <c r="J6" s="2">
        <f t="shared" si="0"/>
        <v>163212</v>
      </c>
    </row>
    <row r="7" spans="1:10" x14ac:dyDescent="0.25">
      <c r="A7" s="102">
        <v>300029</v>
      </c>
      <c r="B7" t="s">
        <v>237</v>
      </c>
      <c r="C7">
        <v>12600</v>
      </c>
      <c r="D7">
        <v>12600</v>
      </c>
      <c r="E7">
        <v>0</v>
      </c>
      <c r="F7" s="2">
        <v>12.067142857142857</v>
      </c>
      <c r="G7">
        <v>11.33</v>
      </c>
      <c r="H7">
        <v>5.52</v>
      </c>
      <c r="I7" s="2">
        <v>-9287.9999999999945</v>
      </c>
      <c r="J7" s="2">
        <f t="shared" si="0"/>
        <v>142758</v>
      </c>
    </row>
    <row r="8" spans="1:10" x14ac:dyDescent="0.25">
      <c r="A8" s="102">
        <v>300174</v>
      </c>
      <c r="B8" t="s">
        <v>233</v>
      </c>
      <c r="C8">
        <v>7500</v>
      </c>
      <c r="D8">
        <v>7500</v>
      </c>
      <c r="E8">
        <v>0</v>
      </c>
      <c r="F8" s="2">
        <v>20.02</v>
      </c>
      <c r="G8">
        <v>19.399999999999999</v>
      </c>
      <c r="H8">
        <v>-3.23</v>
      </c>
      <c r="I8" s="2">
        <v>-4650.0000000000073</v>
      </c>
      <c r="J8" s="2">
        <f t="shared" si="0"/>
        <v>145500</v>
      </c>
    </row>
    <row r="9" spans="1:10" x14ac:dyDescent="0.25">
      <c r="A9" s="102">
        <v>300260</v>
      </c>
      <c r="B9" t="s">
        <v>238</v>
      </c>
      <c r="C9">
        <v>5600</v>
      </c>
      <c r="D9">
        <v>5600</v>
      </c>
      <c r="E9">
        <v>0</v>
      </c>
      <c r="F9" s="2">
        <v>27.121785714285714</v>
      </c>
      <c r="G9">
        <v>26.22</v>
      </c>
      <c r="H9">
        <v>-3.46</v>
      </c>
      <c r="I9" s="2">
        <v>-5050.0000000000055</v>
      </c>
      <c r="J9" s="2">
        <f t="shared" si="0"/>
        <v>146832</v>
      </c>
    </row>
    <row r="10" spans="1:10" x14ac:dyDescent="0.25">
      <c r="A10" s="102">
        <v>300268</v>
      </c>
      <c r="B10" t="s">
        <v>229</v>
      </c>
      <c r="C10">
        <v>8200</v>
      </c>
      <c r="D10">
        <v>8200</v>
      </c>
      <c r="E10">
        <v>0</v>
      </c>
      <c r="F10" s="2">
        <v>18.606585365853658</v>
      </c>
      <c r="G10">
        <v>17.2</v>
      </c>
      <c r="H10">
        <v>7.33</v>
      </c>
      <c r="I10" s="2">
        <v>-11533.999999999998</v>
      </c>
      <c r="J10" s="2">
        <f t="shared" si="0"/>
        <v>141040</v>
      </c>
    </row>
    <row r="11" spans="1:10" x14ac:dyDescent="0.25">
      <c r="A11" s="102">
        <v>300372</v>
      </c>
      <c r="B11" t="s">
        <v>239</v>
      </c>
      <c r="C11">
        <v>9900</v>
      </c>
      <c r="D11">
        <v>9900</v>
      </c>
      <c r="E11">
        <v>0</v>
      </c>
      <c r="F11" s="2">
        <v>15.220404040404041</v>
      </c>
      <c r="G11">
        <v>13.2</v>
      </c>
      <c r="H11">
        <v>1.1499999999999999</v>
      </c>
      <c r="I11" s="2">
        <v>-20002.000000000015</v>
      </c>
      <c r="J11" s="2">
        <f t="shared" si="0"/>
        <v>130680</v>
      </c>
    </row>
    <row r="12" spans="1:10" x14ac:dyDescent="0.25">
      <c r="A12" s="102">
        <v>600099</v>
      </c>
      <c r="B12" t="s">
        <v>231</v>
      </c>
      <c r="C12">
        <v>14000</v>
      </c>
      <c r="D12">
        <v>14000</v>
      </c>
      <c r="E12">
        <v>0</v>
      </c>
      <c r="F12" s="2">
        <v>10.577142857142857</v>
      </c>
      <c r="G12">
        <v>10.11</v>
      </c>
      <c r="H12">
        <v>-0.52</v>
      </c>
      <c r="I12" s="2">
        <v>-6539.9999999999991</v>
      </c>
      <c r="J12" s="2">
        <f t="shared" si="0"/>
        <v>141540</v>
      </c>
    </row>
    <row r="13" spans="1:10" x14ac:dyDescent="0.25">
      <c r="A13" s="102">
        <v>600213</v>
      </c>
      <c r="B13" t="s">
        <v>236</v>
      </c>
      <c r="C13">
        <v>15100</v>
      </c>
      <c r="D13">
        <v>15100</v>
      </c>
      <c r="E13">
        <v>0</v>
      </c>
      <c r="F13" s="2">
        <v>11.342715231788079</v>
      </c>
      <c r="G13">
        <v>10.56</v>
      </c>
      <c r="H13">
        <v>5.51</v>
      </c>
      <c r="I13" s="2">
        <v>-11818.99999999998</v>
      </c>
      <c r="J13" s="2">
        <f t="shared" si="0"/>
        <v>159456</v>
      </c>
    </row>
    <row r="14" spans="1:10" x14ac:dyDescent="0.25">
      <c r="A14" s="102">
        <v>600319</v>
      </c>
      <c r="B14" t="s">
        <v>485</v>
      </c>
      <c r="C14">
        <v>15700</v>
      </c>
      <c r="D14">
        <v>15700</v>
      </c>
      <c r="E14">
        <v>0</v>
      </c>
      <c r="F14" s="2">
        <v>7.1020000000000003</v>
      </c>
      <c r="G14">
        <v>7.63</v>
      </c>
      <c r="H14">
        <v>7.3</v>
      </c>
      <c r="I14" s="2">
        <v>8289.5999999999931</v>
      </c>
      <c r="J14" s="2">
        <f t="shared" si="0"/>
        <v>119791</v>
      </c>
    </row>
    <row r="15" spans="1:10" x14ac:dyDescent="0.25">
      <c r="A15" s="102">
        <v>600455</v>
      </c>
      <c r="B15" t="s">
        <v>230</v>
      </c>
      <c r="C15">
        <v>3600</v>
      </c>
      <c r="D15">
        <v>3600</v>
      </c>
      <c r="E15">
        <v>0</v>
      </c>
      <c r="F15" s="2">
        <v>42.091000000000001</v>
      </c>
      <c r="G15">
        <v>40.22</v>
      </c>
      <c r="H15">
        <v>-4.58</v>
      </c>
      <c r="I15" s="2">
        <v>-6735.6000000000076</v>
      </c>
      <c r="J15" s="2">
        <f t="shared" si="0"/>
        <v>144792</v>
      </c>
    </row>
    <row r="16" spans="1:10" x14ac:dyDescent="0.25">
      <c r="A16" s="102">
        <v>600719</v>
      </c>
      <c r="B16" t="s">
        <v>232</v>
      </c>
      <c r="C16">
        <v>22500</v>
      </c>
      <c r="D16">
        <v>22500</v>
      </c>
      <c r="E16">
        <v>0</v>
      </c>
      <c r="F16" s="2">
        <v>6.67</v>
      </c>
      <c r="G16">
        <v>6.57</v>
      </c>
      <c r="H16">
        <v>-1.63</v>
      </c>
      <c r="I16" s="2">
        <v>-2249.9999999999918</v>
      </c>
      <c r="J16" s="2">
        <f t="shared" si="0"/>
        <v>147825</v>
      </c>
    </row>
    <row r="17" spans="1:12" x14ac:dyDescent="0.25">
      <c r="J17" s="2"/>
    </row>
    <row r="18" spans="1:12" x14ac:dyDescent="0.25">
      <c r="J18" s="2"/>
    </row>
    <row r="19" spans="1:12" x14ac:dyDescent="0.25">
      <c r="I19" s="2">
        <f>SUM(I2:I18)</f>
        <v>-101447.49999999999</v>
      </c>
      <c r="J19" s="2">
        <f>SUM(J2:J18)</f>
        <v>2163902</v>
      </c>
      <c r="L19" s="6">
        <f>I19/(J19-I19)</f>
        <v>-4.4782273110617138E-2</v>
      </c>
    </row>
    <row r="20" spans="1:12" x14ac:dyDescent="0.25">
      <c r="J20" s="58">
        <f>J19-I19</f>
        <v>2265349.5</v>
      </c>
    </row>
    <row r="23" spans="1:12" x14ac:dyDescent="0.25">
      <c r="A23" s="102" t="s">
        <v>474</v>
      </c>
      <c r="B23" t="s">
        <v>475</v>
      </c>
      <c r="C23" t="s">
        <v>476</v>
      </c>
      <c r="D23" t="s">
        <v>477</v>
      </c>
      <c r="E23" t="s">
        <v>478</v>
      </c>
      <c r="F23" s="2" t="s">
        <v>486</v>
      </c>
      <c r="G23" t="s">
        <v>480</v>
      </c>
      <c r="H23" t="s">
        <v>487</v>
      </c>
      <c r="I23" s="2" t="s">
        <v>488</v>
      </c>
    </row>
    <row r="24" spans="1:12" x14ac:dyDescent="0.25">
      <c r="A24" s="102">
        <v>856</v>
      </c>
      <c r="B24" t="s">
        <v>240</v>
      </c>
      <c r="C24">
        <v>12500</v>
      </c>
      <c r="D24">
        <v>12500</v>
      </c>
      <c r="E24">
        <v>0</v>
      </c>
      <c r="F24" s="2">
        <v>11.99</v>
      </c>
      <c r="G24">
        <v>11.5</v>
      </c>
      <c r="H24" s="20">
        <v>-6112.5</v>
      </c>
      <c r="I24" s="2">
        <v>143750</v>
      </c>
    </row>
    <row r="25" spans="1:12" x14ac:dyDescent="0.25">
      <c r="A25" s="102">
        <v>2057</v>
      </c>
      <c r="B25" t="s">
        <v>228</v>
      </c>
      <c r="C25">
        <v>12000</v>
      </c>
      <c r="D25">
        <v>12000</v>
      </c>
      <c r="E25">
        <v>0</v>
      </c>
      <c r="F25" s="2">
        <v>12.34</v>
      </c>
      <c r="G25">
        <v>11.97</v>
      </c>
      <c r="H25" s="20">
        <v>-4470</v>
      </c>
      <c r="I25" s="2">
        <v>143640</v>
      </c>
    </row>
    <row r="26" spans="1:12" x14ac:dyDescent="0.25">
      <c r="A26" s="102">
        <v>2193</v>
      </c>
      <c r="B26" t="s">
        <v>234</v>
      </c>
      <c r="C26">
        <v>10400</v>
      </c>
      <c r="D26">
        <v>10400</v>
      </c>
      <c r="E26">
        <v>0</v>
      </c>
      <c r="F26" s="2">
        <v>15.34</v>
      </c>
      <c r="G26">
        <v>15.54</v>
      </c>
      <c r="H26" s="20">
        <v>2033</v>
      </c>
      <c r="I26" s="2">
        <v>161616</v>
      </c>
    </row>
    <row r="27" spans="1:12" x14ac:dyDescent="0.25">
      <c r="A27" s="102">
        <v>2205</v>
      </c>
      <c r="B27" t="s">
        <v>235</v>
      </c>
      <c r="C27">
        <v>6600</v>
      </c>
      <c r="D27">
        <v>6600</v>
      </c>
      <c r="E27">
        <v>0</v>
      </c>
      <c r="F27" s="2">
        <v>22.51</v>
      </c>
      <c r="G27">
        <v>22.5</v>
      </c>
      <c r="H27">
        <v>-33</v>
      </c>
      <c r="I27" s="2">
        <v>148500</v>
      </c>
    </row>
    <row r="28" spans="1:12" x14ac:dyDescent="0.25">
      <c r="A28" s="102">
        <v>2627</v>
      </c>
      <c r="B28" t="s">
        <v>484</v>
      </c>
      <c r="C28">
        <v>8400</v>
      </c>
      <c r="D28">
        <v>8400</v>
      </c>
      <c r="E28">
        <v>0</v>
      </c>
      <c r="F28" s="2">
        <v>20.170000000000002</v>
      </c>
      <c r="G28">
        <v>20.38</v>
      </c>
      <c r="H28" s="20">
        <v>1724</v>
      </c>
      <c r="I28" s="2">
        <v>171192</v>
      </c>
    </row>
    <row r="29" spans="1:12" x14ac:dyDescent="0.25">
      <c r="A29" s="102">
        <v>300029</v>
      </c>
      <c r="B29" t="s">
        <v>237</v>
      </c>
      <c r="C29">
        <v>12600</v>
      </c>
      <c r="D29">
        <v>12600</v>
      </c>
      <c r="E29">
        <v>0</v>
      </c>
      <c r="F29" s="2">
        <v>12.07</v>
      </c>
      <c r="G29">
        <v>11.85</v>
      </c>
      <c r="H29" s="20">
        <v>-2736</v>
      </c>
      <c r="I29" s="2">
        <v>149310</v>
      </c>
    </row>
    <row r="30" spans="1:12" x14ac:dyDescent="0.25">
      <c r="A30" s="102">
        <v>300174</v>
      </c>
      <c r="B30" t="s">
        <v>233</v>
      </c>
      <c r="C30">
        <v>7500</v>
      </c>
      <c r="D30">
        <v>7500</v>
      </c>
      <c r="E30">
        <v>0</v>
      </c>
      <c r="F30" s="2">
        <v>20.02</v>
      </c>
      <c r="G30">
        <v>20.5</v>
      </c>
      <c r="H30" s="20">
        <v>3600</v>
      </c>
      <c r="I30" s="2">
        <v>153750</v>
      </c>
    </row>
    <row r="31" spans="1:12" x14ac:dyDescent="0.25">
      <c r="A31" s="102">
        <v>300260</v>
      </c>
      <c r="B31" t="s">
        <v>238</v>
      </c>
      <c r="C31">
        <v>5600</v>
      </c>
      <c r="D31">
        <v>5600</v>
      </c>
      <c r="E31">
        <v>0</v>
      </c>
      <c r="F31" s="2">
        <v>27.12</v>
      </c>
      <c r="G31">
        <v>28.56</v>
      </c>
      <c r="H31" s="20">
        <v>8054</v>
      </c>
      <c r="I31" s="2">
        <v>159936</v>
      </c>
    </row>
    <row r="32" spans="1:12" x14ac:dyDescent="0.25">
      <c r="A32" s="102">
        <v>300268</v>
      </c>
      <c r="B32" t="s">
        <v>229</v>
      </c>
      <c r="C32">
        <v>8200</v>
      </c>
      <c r="D32">
        <v>8200</v>
      </c>
      <c r="E32">
        <v>0</v>
      </c>
      <c r="F32" s="2">
        <v>18.61</v>
      </c>
      <c r="G32">
        <v>18.100000000000001</v>
      </c>
      <c r="H32" s="20">
        <v>-4154</v>
      </c>
      <c r="I32" s="2">
        <v>148420</v>
      </c>
    </row>
    <row r="33" spans="1:10" x14ac:dyDescent="0.25">
      <c r="A33" s="102">
        <v>300372</v>
      </c>
      <c r="B33" t="s">
        <v>239</v>
      </c>
      <c r="C33">
        <v>9900</v>
      </c>
      <c r="D33">
        <v>9900</v>
      </c>
      <c r="E33">
        <v>0</v>
      </c>
      <c r="F33" s="2">
        <v>15.22</v>
      </c>
      <c r="G33">
        <v>14</v>
      </c>
      <c r="H33" s="20">
        <v>-12082</v>
      </c>
      <c r="I33" s="2">
        <v>138600</v>
      </c>
    </row>
    <row r="34" spans="1:10" x14ac:dyDescent="0.25">
      <c r="A34" s="102">
        <v>600099</v>
      </c>
      <c r="B34" t="s">
        <v>231</v>
      </c>
      <c r="C34">
        <v>14000</v>
      </c>
      <c r="D34">
        <v>14000</v>
      </c>
      <c r="E34">
        <v>0</v>
      </c>
      <c r="F34" s="2">
        <v>10.58</v>
      </c>
      <c r="G34">
        <v>10.59</v>
      </c>
      <c r="H34">
        <v>180</v>
      </c>
      <c r="I34" s="2">
        <v>148260</v>
      </c>
    </row>
    <row r="35" spans="1:10" x14ac:dyDescent="0.25">
      <c r="A35" s="102">
        <v>600213</v>
      </c>
      <c r="B35" t="s">
        <v>236</v>
      </c>
      <c r="C35">
        <v>15100</v>
      </c>
      <c r="D35">
        <v>15100</v>
      </c>
      <c r="E35">
        <v>0</v>
      </c>
      <c r="F35" s="2">
        <v>11.34</v>
      </c>
      <c r="G35">
        <v>10.98</v>
      </c>
      <c r="H35" s="20">
        <v>-5477</v>
      </c>
      <c r="I35" s="2">
        <v>165798</v>
      </c>
    </row>
    <row r="36" spans="1:10" x14ac:dyDescent="0.25">
      <c r="A36" s="102">
        <v>600319</v>
      </c>
      <c r="B36" t="s">
        <v>485</v>
      </c>
      <c r="C36">
        <v>15700</v>
      </c>
      <c r="D36">
        <v>15700</v>
      </c>
      <c r="E36">
        <v>0</v>
      </c>
      <c r="F36" s="2">
        <v>7.1</v>
      </c>
      <c r="G36">
        <v>7.63</v>
      </c>
      <c r="H36" s="20">
        <v>8289.6</v>
      </c>
      <c r="I36" s="2">
        <v>119791</v>
      </c>
    </row>
    <row r="37" spans="1:10" x14ac:dyDescent="0.25">
      <c r="A37" s="102">
        <v>600455</v>
      </c>
      <c r="B37" t="s">
        <v>230</v>
      </c>
      <c r="C37">
        <v>3600</v>
      </c>
      <c r="D37">
        <v>3600</v>
      </c>
      <c r="E37">
        <v>0</v>
      </c>
      <c r="F37" s="2">
        <v>42.09</v>
      </c>
      <c r="G37">
        <v>41.85</v>
      </c>
      <c r="H37">
        <v>-867.6</v>
      </c>
      <c r="I37" s="2">
        <v>150660</v>
      </c>
    </row>
    <row r="38" spans="1:10" x14ac:dyDescent="0.25">
      <c r="A38" s="102">
        <v>600719</v>
      </c>
      <c r="B38" t="s">
        <v>232</v>
      </c>
      <c r="C38">
        <v>22500</v>
      </c>
      <c r="D38">
        <v>22500</v>
      </c>
      <c r="E38">
        <v>0</v>
      </c>
      <c r="F38" s="2">
        <v>6.67</v>
      </c>
      <c r="G38">
        <v>6.85</v>
      </c>
      <c r="H38" s="20">
        <v>4050</v>
      </c>
      <c r="I38" s="2">
        <v>154125</v>
      </c>
    </row>
    <row r="41" spans="1:10" x14ac:dyDescent="0.25">
      <c r="B41" s="56">
        <v>42459</v>
      </c>
      <c r="H41" s="20">
        <v>-8001.5</v>
      </c>
      <c r="I41" s="2">
        <v>2257348</v>
      </c>
    </row>
    <row r="42" spans="1:10" x14ac:dyDescent="0.25">
      <c r="G42" t="s">
        <v>489</v>
      </c>
      <c r="H42" s="39">
        <f>H41-I19</f>
        <v>93445.999999999985</v>
      </c>
    </row>
    <row r="43" spans="1:10" x14ac:dyDescent="0.25">
      <c r="G43" t="s">
        <v>490</v>
      </c>
      <c r="H43" s="2">
        <f>(5680-5453.6)*200*2*(-1)</f>
        <v>-90559.999999999854</v>
      </c>
    </row>
    <row r="44" spans="1:10" x14ac:dyDescent="0.25">
      <c r="G44" t="s">
        <v>491</v>
      </c>
      <c r="H44" s="39">
        <f>H42+H43</f>
        <v>2886.000000000131</v>
      </c>
    </row>
    <row r="45" spans="1:10" x14ac:dyDescent="0.25">
      <c r="G45" t="s">
        <v>492</v>
      </c>
      <c r="H45" s="39">
        <f>I19+H44</f>
        <v>-98561.499999999854</v>
      </c>
      <c r="I45" s="2">
        <f>J19+H44</f>
        <v>2166788</v>
      </c>
      <c r="J45" s="6">
        <f>H45/(I45-H45)</f>
        <v>-4.3508297505528329E-2</v>
      </c>
    </row>
    <row r="49" spans="1:10" x14ac:dyDescent="0.25">
      <c r="A49" s="102" t="s">
        <v>474</v>
      </c>
      <c r="B49" s="35" t="s">
        <v>475</v>
      </c>
      <c r="C49" s="35" t="s">
        <v>476</v>
      </c>
      <c r="D49" s="35" t="s">
        <v>477</v>
      </c>
      <c r="E49" s="35" t="s">
        <v>478</v>
      </c>
      <c r="F49" s="2" t="s">
        <v>486</v>
      </c>
      <c r="G49" s="35" t="s">
        <v>480</v>
      </c>
      <c r="H49" s="35" t="s">
        <v>487</v>
      </c>
      <c r="I49" s="2" t="s">
        <v>488</v>
      </c>
    </row>
    <row r="50" spans="1:10" s="15" customFormat="1" x14ac:dyDescent="0.25">
      <c r="A50" s="33">
        <v>856</v>
      </c>
      <c r="B50" s="15" t="s">
        <v>240</v>
      </c>
      <c r="C50" s="15">
        <v>12500</v>
      </c>
      <c r="D50" s="15">
        <v>12500</v>
      </c>
      <c r="E50" s="15">
        <v>0</v>
      </c>
      <c r="F50" s="16">
        <v>11.99</v>
      </c>
      <c r="G50" s="15">
        <v>11.66</v>
      </c>
      <c r="H50" s="60">
        <f>(G50-F50)*D50</f>
        <v>-4125.0000000000009</v>
      </c>
      <c r="I50" s="16">
        <f>G50*D50</f>
        <v>145750</v>
      </c>
      <c r="J50" s="17"/>
    </row>
    <row r="51" spans="1:10" s="15" customFormat="1" x14ac:dyDescent="0.25">
      <c r="A51" s="33">
        <v>2057</v>
      </c>
      <c r="B51" s="15" t="s">
        <v>228</v>
      </c>
      <c r="C51" s="15">
        <v>12000</v>
      </c>
      <c r="D51" s="15">
        <v>12000</v>
      </c>
      <c r="E51" s="15">
        <v>0</v>
      </c>
      <c r="F51" s="16">
        <v>12.34</v>
      </c>
      <c r="G51" s="15">
        <v>11.97</v>
      </c>
      <c r="H51" s="60">
        <f t="shared" ref="H51:H64" si="1">(G51-F51)*D51</f>
        <v>-4439.9999999999909</v>
      </c>
      <c r="I51" s="16">
        <f t="shared" ref="I51:I64" si="2">G51*D51</f>
        <v>143640</v>
      </c>
      <c r="J51" s="17"/>
    </row>
    <row r="52" spans="1:10" s="15" customFormat="1" x14ac:dyDescent="0.25">
      <c r="A52" s="33">
        <v>2193</v>
      </c>
      <c r="B52" s="15" t="s">
        <v>234</v>
      </c>
      <c r="C52" s="15">
        <v>10400</v>
      </c>
      <c r="D52" s="15">
        <v>10400</v>
      </c>
      <c r="E52" s="15">
        <v>0</v>
      </c>
      <c r="F52" s="16">
        <v>15.34</v>
      </c>
      <c r="G52" s="15">
        <v>15.63</v>
      </c>
      <c r="H52" s="60">
        <f t="shared" si="1"/>
        <v>3016.0000000000095</v>
      </c>
      <c r="I52" s="16">
        <f t="shared" si="2"/>
        <v>162552</v>
      </c>
      <c r="J52" s="17"/>
    </row>
    <row r="53" spans="1:10" s="15" customFormat="1" x14ac:dyDescent="0.25">
      <c r="A53" s="33">
        <v>2205</v>
      </c>
      <c r="B53" s="15" t="s">
        <v>235</v>
      </c>
      <c r="C53" s="15">
        <v>6600</v>
      </c>
      <c r="D53" s="15">
        <v>6600</v>
      </c>
      <c r="E53" s="15">
        <v>0</v>
      </c>
      <c r="F53" s="16">
        <v>22.51</v>
      </c>
      <c r="G53" s="15">
        <v>22.72</v>
      </c>
      <c r="H53" s="60">
        <f t="shared" si="1"/>
        <v>1385.9999999999823</v>
      </c>
      <c r="I53" s="16">
        <f t="shared" si="2"/>
        <v>149952</v>
      </c>
      <c r="J53" s="17"/>
    </row>
    <row r="54" spans="1:10" s="15" customFormat="1" x14ac:dyDescent="0.25">
      <c r="A54" s="33">
        <v>2627</v>
      </c>
      <c r="B54" s="15" t="s">
        <v>484</v>
      </c>
      <c r="C54" s="15">
        <v>8400</v>
      </c>
      <c r="D54" s="15">
        <v>8400</v>
      </c>
      <c r="E54" s="15">
        <v>0</v>
      </c>
      <c r="F54" s="16">
        <v>20.170000000000002</v>
      </c>
      <c r="G54" s="15">
        <v>20.6</v>
      </c>
      <c r="H54" s="60">
        <f t="shared" si="1"/>
        <v>3611.9999999999977</v>
      </c>
      <c r="I54" s="16">
        <f t="shared" si="2"/>
        <v>173040</v>
      </c>
      <c r="J54" s="17"/>
    </row>
    <row r="55" spans="1:10" s="15" customFormat="1" x14ac:dyDescent="0.25">
      <c r="A55" s="33">
        <v>300029</v>
      </c>
      <c r="B55" s="15" t="s">
        <v>237</v>
      </c>
      <c r="C55" s="15">
        <v>12600</v>
      </c>
      <c r="D55" s="15">
        <v>12600</v>
      </c>
      <c r="E55" s="15">
        <v>0</v>
      </c>
      <c r="F55" s="16">
        <v>12.07</v>
      </c>
      <c r="G55" s="15">
        <v>12.08</v>
      </c>
      <c r="H55" s="60">
        <f t="shared" si="1"/>
        <v>125.99999999999731</v>
      </c>
      <c r="I55" s="16">
        <f t="shared" si="2"/>
        <v>152208</v>
      </c>
      <c r="J55" s="17"/>
    </row>
    <row r="56" spans="1:10" s="15" customFormat="1" x14ac:dyDescent="0.25">
      <c r="A56" s="33">
        <v>300174</v>
      </c>
      <c r="B56" s="15" t="s">
        <v>233</v>
      </c>
      <c r="C56" s="15">
        <v>7500</v>
      </c>
      <c r="D56" s="15">
        <v>7500</v>
      </c>
      <c r="E56" s="15">
        <v>0</v>
      </c>
      <c r="F56" s="16">
        <v>20.02</v>
      </c>
      <c r="G56" s="15">
        <v>21.64</v>
      </c>
      <c r="H56" s="60">
        <f t="shared" si="1"/>
        <v>12150.000000000007</v>
      </c>
      <c r="I56" s="16">
        <f t="shared" si="2"/>
        <v>162300</v>
      </c>
      <c r="J56" s="17"/>
    </row>
    <row r="57" spans="1:10" s="15" customFormat="1" x14ac:dyDescent="0.25">
      <c r="A57" s="33">
        <v>300260</v>
      </c>
      <c r="B57" s="15" t="s">
        <v>238</v>
      </c>
      <c r="C57" s="15">
        <v>5600</v>
      </c>
      <c r="D57" s="15">
        <v>5600</v>
      </c>
      <c r="E57" s="15">
        <v>0</v>
      </c>
      <c r="F57" s="16">
        <v>27.12</v>
      </c>
      <c r="G57" s="15">
        <v>27.91</v>
      </c>
      <c r="H57" s="60">
        <f t="shared" si="1"/>
        <v>4423.9999999999955</v>
      </c>
      <c r="I57" s="16">
        <f t="shared" si="2"/>
        <v>156296</v>
      </c>
      <c r="J57" s="17"/>
    </row>
    <row r="58" spans="1:10" s="15" customFormat="1" x14ac:dyDescent="0.25">
      <c r="A58" s="33">
        <v>300268</v>
      </c>
      <c r="B58" s="15" t="s">
        <v>229</v>
      </c>
      <c r="C58" s="15">
        <v>8200</v>
      </c>
      <c r="D58" s="15">
        <v>8200</v>
      </c>
      <c r="E58" s="15">
        <v>0</v>
      </c>
      <c r="F58" s="16">
        <v>18.61</v>
      </c>
      <c r="G58" s="15">
        <v>18.920000000000002</v>
      </c>
      <c r="H58" s="60">
        <f t="shared" si="1"/>
        <v>2542.0000000000186</v>
      </c>
      <c r="I58" s="16">
        <f t="shared" si="2"/>
        <v>155144</v>
      </c>
      <c r="J58" s="17"/>
    </row>
    <row r="59" spans="1:10" s="15" customFormat="1" x14ac:dyDescent="0.25">
      <c r="A59" s="33">
        <v>300372</v>
      </c>
      <c r="B59" s="15" t="s">
        <v>239</v>
      </c>
      <c r="C59" s="15">
        <v>9900</v>
      </c>
      <c r="D59" s="15">
        <v>9900</v>
      </c>
      <c r="E59" s="15">
        <v>0</v>
      </c>
      <c r="F59" s="16">
        <v>15.22</v>
      </c>
      <c r="G59" s="15">
        <v>14.3</v>
      </c>
      <c r="H59" s="60">
        <f t="shared" si="1"/>
        <v>-9108</v>
      </c>
      <c r="I59" s="16">
        <f t="shared" si="2"/>
        <v>141570</v>
      </c>
      <c r="J59" s="17"/>
    </row>
    <row r="60" spans="1:10" s="15" customFormat="1" x14ac:dyDescent="0.25">
      <c r="A60" s="33">
        <v>600099</v>
      </c>
      <c r="B60" s="15" t="s">
        <v>231</v>
      </c>
      <c r="C60" s="15">
        <v>14000</v>
      </c>
      <c r="D60" s="15">
        <v>14000</v>
      </c>
      <c r="E60" s="15">
        <v>0</v>
      </c>
      <c r="F60" s="16">
        <v>10.58</v>
      </c>
      <c r="G60" s="15">
        <v>10.85</v>
      </c>
      <c r="H60" s="60">
        <f t="shared" si="1"/>
        <v>3779.9999999999941</v>
      </c>
      <c r="I60" s="16">
        <f t="shared" si="2"/>
        <v>151900</v>
      </c>
      <c r="J60" s="17"/>
    </row>
    <row r="61" spans="1:10" s="15" customFormat="1" x14ac:dyDescent="0.25">
      <c r="A61" s="33">
        <v>600213</v>
      </c>
      <c r="B61" s="15" t="s">
        <v>236</v>
      </c>
      <c r="C61" s="15">
        <v>15100</v>
      </c>
      <c r="D61" s="15">
        <v>15100</v>
      </c>
      <c r="E61" s="15">
        <v>0</v>
      </c>
      <c r="F61" s="16">
        <v>11.34</v>
      </c>
      <c r="G61" s="15">
        <v>11.36</v>
      </c>
      <c r="H61" s="60">
        <f t="shared" si="1"/>
        <v>301.99999999999358</v>
      </c>
      <c r="I61" s="16">
        <f t="shared" si="2"/>
        <v>171536</v>
      </c>
      <c r="J61" s="17"/>
    </row>
    <row r="62" spans="1:10" s="15" customFormat="1" x14ac:dyDescent="0.25">
      <c r="A62" s="33">
        <v>600319</v>
      </c>
      <c r="B62" s="15" t="s">
        <v>485</v>
      </c>
      <c r="C62" s="15">
        <v>15700</v>
      </c>
      <c r="D62" s="15">
        <v>15700</v>
      </c>
      <c r="E62" s="15">
        <v>0</v>
      </c>
      <c r="F62" s="16">
        <v>7.1</v>
      </c>
      <c r="G62" s="15">
        <v>7.63</v>
      </c>
      <c r="H62" s="60">
        <f t="shared" si="1"/>
        <v>8321.0000000000036</v>
      </c>
      <c r="I62" s="16">
        <f t="shared" si="2"/>
        <v>119791</v>
      </c>
      <c r="J62" s="17"/>
    </row>
    <row r="63" spans="1:10" s="15" customFormat="1" x14ac:dyDescent="0.25">
      <c r="A63" s="33">
        <v>600455</v>
      </c>
      <c r="B63" s="15" t="s">
        <v>230</v>
      </c>
      <c r="C63" s="15">
        <v>3600</v>
      </c>
      <c r="D63" s="15">
        <v>3600</v>
      </c>
      <c r="E63" s="15">
        <v>0</v>
      </c>
      <c r="F63" s="16">
        <v>42.09</v>
      </c>
      <c r="G63" s="15">
        <v>43.05</v>
      </c>
      <c r="H63" s="60">
        <f t="shared" si="1"/>
        <v>3455.9999999999773</v>
      </c>
      <c r="I63" s="16">
        <f t="shared" si="2"/>
        <v>154980</v>
      </c>
      <c r="J63" s="17"/>
    </row>
    <row r="64" spans="1:10" s="15" customFormat="1" x14ac:dyDescent="0.25">
      <c r="A64" s="33">
        <v>600719</v>
      </c>
      <c r="B64" s="15" t="s">
        <v>232</v>
      </c>
      <c r="C64" s="15">
        <v>22500</v>
      </c>
      <c r="D64" s="15">
        <v>22500</v>
      </c>
      <c r="E64" s="15">
        <v>0</v>
      </c>
      <c r="F64" s="16">
        <v>6.67</v>
      </c>
      <c r="G64" s="15">
        <v>7.1</v>
      </c>
      <c r="H64" s="60">
        <f t="shared" si="1"/>
        <v>9674.9999999999927</v>
      </c>
      <c r="I64" s="16">
        <f t="shared" si="2"/>
        <v>159750</v>
      </c>
      <c r="J64" s="17"/>
    </row>
    <row r="65" spans="1:14" x14ac:dyDescent="0.25">
      <c r="B65" s="35"/>
      <c r="C65" s="35"/>
      <c r="D65" s="35"/>
      <c r="E65" s="35"/>
      <c r="G65" s="35"/>
      <c r="H65" s="35"/>
      <c r="N65">
        <v>300092</v>
      </c>
    </row>
    <row r="66" spans="1:14" x14ac:dyDescent="0.25">
      <c r="B66" s="35"/>
      <c r="C66" s="35"/>
      <c r="D66" s="35"/>
      <c r="E66" s="35"/>
      <c r="G66" s="35"/>
      <c r="H66" s="35"/>
      <c r="N66">
        <v>2715</v>
      </c>
    </row>
    <row r="67" spans="1:14" x14ac:dyDescent="0.25">
      <c r="B67" s="56">
        <v>42460</v>
      </c>
      <c r="C67" s="35"/>
      <c r="D67" s="35"/>
      <c r="E67" s="35"/>
      <c r="G67" s="35"/>
      <c r="H67" s="20">
        <f>SUM(H50:H64)</f>
        <v>35116.999999999978</v>
      </c>
      <c r="I67" s="20">
        <f>SUM(I50:I64)</f>
        <v>2300409</v>
      </c>
    </row>
    <row r="68" spans="1:14" x14ac:dyDescent="0.25">
      <c r="B68" s="35"/>
      <c r="C68" s="35"/>
      <c r="D68" s="35"/>
      <c r="E68" s="35"/>
      <c r="G68" s="35" t="s">
        <v>489</v>
      </c>
      <c r="H68" s="39">
        <f>I67-I41</f>
        <v>43061</v>
      </c>
    </row>
    <row r="69" spans="1:14" x14ac:dyDescent="0.25">
      <c r="B69" s="35"/>
      <c r="C69" s="35"/>
      <c r="D69" s="35"/>
      <c r="E69" s="35"/>
      <c r="G69" s="35" t="s">
        <v>490</v>
      </c>
      <c r="H69" s="2">
        <v>-2400</v>
      </c>
    </row>
    <row r="70" spans="1:14" x14ac:dyDescent="0.25">
      <c r="B70" s="35"/>
      <c r="C70" s="35"/>
      <c r="D70" s="35"/>
      <c r="E70" s="35"/>
      <c r="G70" s="35" t="s">
        <v>491</v>
      </c>
      <c r="H70" s="39">
        <f>H68+H69</f>
        <v>40661</v>
      </c>
    </row>
    <row r="71" spans="1:14" x14ac:dyDescent="0.25">
      <c r="B71" s="35"/>
      <c r="C71" s="35"/>
      <c r="D71" s="35"/>
      <c r="E71" s="35"/>
      <c r="G71" s="35" t="s">
        <v>492</v>
      </c>
      <c r="H71" s="39">
        <f>H45+H70</f>
        <v>-57900.499999999854</v>
      </c>
      <c r="J71" s="6">
        <f>H71/$J$20</f>
        <v>-2.5559190756216581E-2</v>
      </c>
    </row>
    <row r="72" spans="1:14" x14ac:dyDescent="0.25">
      <c r="H72" s="20"/>
    </row>
    <row r="74" spans="1:14" x14ac:dyDescent="0.25">
      <c r="A74" s="102" t="s">
        <v>474</v>
      </c>
      <c r="B74" s="35" t="s">
        <v>475</v>
      </c>
      <c r="C74" s="35" t="s">
        <v>476</v>
      </c>
      <c r="D74" s="35" t="s">
        <v>477</v>
      </c>
      <c r="E74" s="35" t="s">
        <v>478</v>
      </c>
      <c r="F74" s="2" t="s">
        <v>486</v>
      </c>
      <c r="G74" s="35" t="s">
        <v>480</v>
      </c>
      <c r="H74" s="35" t="s">
        <v>487</v>
      </c>
      <c r="I74" s="2" t="s">
        <v>488</v>
      </c>
      <c r="K74" s="35"/>
      <c r="L74" s="35"/>
    </row>
    <row r="75" spans="1:14" x14ac:dyDescent="0.25">
      <c r="A75" s="33">
        <v>856</v>
      </c>
      <c r="B75" s="15" t="s">
        <v>240</v>
      </c>
      <c r="C75" s="15">
        <v>12500</v>
      </c>
      <c r="D75" s="15">
        <v>12500</v>
      </c>
      <c r="E75" s="15">
        <v>0</v>
      </c>
      <c r="F75" s="16">
        <v>11.99</v>
      </c>
      <c r="G75" s="15">
        <v>12.25</v>
      </c>
      <c r="H75" s="60">
        <f>(G75-F75)*D75</f>
        <v>3249.9999999999973</v>
      </c>
      <c r="I75" s="16">
        <f>G75*D75</f>
        <v>153125</v>
      </c>
      <c r="J75" s="17"/>
      <c r="K75" s="15"/>
      <c r="L75" s="15"/>
    </row>
    <row r="76" spans="1:14" x14ac:dyDescent="0.25">
      <c r="A76" s="33">
        <v>2057</v>
      </c>
      <c r="B76" s="15" t="s">
        <v>228</v>
      </c>
      <c r="C76" s="15">
        <v>12000</v>
      </c>
      <c r="D76" s="15">
        <v>12000</v>
      </c>
      <c r="E76" s="15">
        <v>0</v>
      </c>
      <c r="F76" s="16">
        <v>12.34</v>
      </c>
      <c r="G76" s="15">
        <v>11.97</v>
      </c>
      <c r="H76" s="60">
        <f t="shared" ref="H76:H89" si="3">(G76-F76)*D76</f>
        <v>-4439.9999999999909</v>
      </c>
      <c r="I76" s="16">
        <f t="shared" ref="I76:I89" si="4">G76*D76</f>
        <v>143640</v>
      </c>
      <c r="J76" s="17"/>
      <c r="K76" s="15"/>
      <c r="L76" s="15"/>
    </row>
    <row r="77" spans="1:14" x14ac:dyDescent="0.25">
      <c r="A77" s="33">
        <v>2193</v>
      </c>
      <c r="B77" s="15" t="s">
        <v>234</v>
      </c>
      <c r="C77" s="15">
        <v>10400</v>
      </c>
      <c r="D77" s="15">
        <v>10400</v>
      </c>
      <c r="E77" s="15">
        <v>0</v>
      </c>
      <c r="F77" s="16">
        <v>15.34</v>
      </c>
      <c r="G77" s="15">
        <v>15.66</v>
      </c>
      <c r="H77" s="60">
        <f t="shared" si="3"/>
        <v>3328.0000000000027</v>
      </c>
      <c r="I77" s="16">
        <f t="shared" si="4"/>
        <v>162864</v>
      </c>
      <c r="J77" s="17"/>
      <c r="K77" s="15"/>
      <c r="L77" s="15"/>
    </row>
    <row r="78" spans="1:14" x14ac:dyDescent="0.25">
      <c r="A78" s="33">
        <v>2205</v>
      </c>
      <c r="B78" s="15" t="s">
        <v>235</v>
      </c>
      <c r="C78" s="15">
        <v>6600</v>
      </c>
      <c r="D78" s="15">
        <v>6600</v>
      </c>
      <c r="E78" s="15">
        <v>0</v>
      </c>
      <c r="F78" s="16">
        <v>22.51</v>
      </c>
      <c r="G78" s="15">
        <v>23.6</v>
      </c>
      <c r="H78" s="60">
        <f t="shared" si="3"/>
        <v>7193.9999999999991</v>
      </c>
      <c r="I78" s="16">
        <f t="shared" si="4"/>
        <v>155760</v>
      </c>
      <c r="J78" s="17"/>
      <c r="K78" s="15"/>
      <c r="L78" s="15"/>
    </row>
    <row r="79" spans="1:14" x14ac:dyDescent="0.25">
      <c r="A79" s="33">
        <v>2627</v>
      </c>
      <c r="B79" s="15" t="s">
        <v>484</v>
      </c>
      <c r="C79" s="15">
        <v>8400</v>
      </c>
      <c r="D79" s="15">
        <v>8400</v>
      </c>
      <c r="E79" s="15">
        <v>0</v>
      </c>
      <c r="F79" s="16">
        <v>20.170000000000002</v>
      </c>
      <c r="G79" s="15">
        <v>20.6</v>
      </c>
      <c r="H79" s="60">
        <f t="shared" si="3"/>
        <v>3611.9999999999977</v>
      </c>
      <c r="I79" s="16">
        <f t="shared" si="4"/>
        <v>173040</v>
      </c>
      <c r="J79" s="17"/>
      <c r="K79" s="15"/>
      <c r="L79" s="15"/>
    </row>
    <row r="80" spans="1:14" x14ac:dyDescent="0.25">
      <c r="A80" s="33">
        <v>300029</v>
      </c>
      <c r="B80" s="15" t="s">
        <v>237</v>
      </c>
      <c r="C80" s="15">
        <v>12600</v>
      </c>
      <c r="D80" s="15">
        <v>12600</v>
      </c>
      <c r="E80" s="15">
        <v>0</v>
      </c>
      <c r="F80" s="16">
        <v>12.07</v>
      </c>
      <c r="G80" s="15">
        <v>11.75</v>
      </c>
      <c r="H80" s="60">
        <f t="shared" si="3"/>
        <v>-4032.0000000000036</v>
      </c>
      <c r="I80" s="16">
        <f t="shared" si="4"/>
        <v>148050</v>
      </c>
      <c r="J80" s="17"/>
      <c r="K80" s="15"/>
      <c r="L80" s="15"/>
    </row>
    <row r="81" spans="1:12" x14ac:dyDescent="0.25">
      <c r="A81" s="33">
        <v>300174</v>
      </c>
      <c r="B81" s="15" t="s">
        <v>233</v>
      </c>
      <c r="C81" s="15">
        <v>7500</v>
      </c>
      <c r="D81" s="15">
        <v>7500</v>
      </c>
      <c r="E81" s="15">
        <v>0</v>
      </c>
      <c r="F81" s="16">
        <v>20.02</v>
      </c>
      <c r="G81" s="15">
        <v>20.8</v>
      </c>
      <c r="H81" s="60">
        <f t="shared" si="3"/>
        <v>5850.0000000000082</v>
      </c>
      <c r="I81" s="16">
        <f t="shared" si="4"/>
        <v>156000</v>
      </c>
      <c r="J81" s="17"/>
      <c r="K81" s="15"/>
      <c r="L81" s="15"/>
    </row>
    <row r="82" spans="1:12" x14ac:dyDescent="0.25">
      <c r="A82" s="33">
        <v>300260</v>
      </c>
      <c r="B82" s="15" t="s">
        <v>238</v>
      </c>
      <c r="C82" s="15">
        <v>5600</v>
      </c>
      <c r="D82" s="15">
        <v>5600</v>
      </c>
      <c r="E82" s="15">
        <v>0</v>
      </c>
      <c r="F82" s="16">
        <v>27.12</v>
      </c>
      <c r="G82" s="15">
        <v>28.1</v>
      </c>
      <c r="H82" s="60">
        <f t="shared" si="3"/>
        <v>5488.0000000000027</v>
      </c>
      <c r="I82" s="16">
        <f t="shared" si="4"/>
        <v>157360</v>
      </c>
      <c r="J82" s="17"/>
      <c r="K82" s="15"/>
      <c r="L82" s="15"/>
    </row>
    <row r="83" spans="1:12" x14ac:dyDescent="0.25">
      <c r="A83" s="33">
        <v>300268</v>
      </c>
      <c r="B83" s="15" t="s">
        <v>229</v>
      </c>
      <c r="C83" s="15">
        <v>8200</v>
      </c>
      <c r="D83" s="15">
        <v>8200</v>
      </c>
      <c r="E83" s="15">
        <v>0</v>
      </c>
      <c r="F83" s="16">
        <v>18.61</v>
      </c>
      <c r="G83" s="15">
        <v>18.68</v>
      </c>
      <c r="H83" s="60">
        <f t="shared" si="3"/>
        <v>574.00000000000227</v>
      </c>
      <c r="I83" s="16">
        <f t="shared" si="4"/>
        <v>153176</v>
      </c>
      <c r="J83" s="17"/>
      <c r="K83" s="15"/>
      <c r="L83" s="15"/>
    </row>
    <row r="84" spans="1:12" x14ac:dyDescent="0.25">
      <c r="A84" s="33">
        <v>300372</v>
      </c>
      <c r="B84" s="15" t="s">
        <v>239</v>
      </c>
      <c r="C84" s="15">
        <v>9900</v>
      </c>
      <c r="D84" s="15">
        <v>9900</v>
      </c>
      <c r="E84" s="15">
        <v>0</v>
      </c>
      <c r="F84" s="16">
        <v>15.22</v>
      </c>
      <c r="G84" s="15">
        <v>14.31</v>
      </c>
      <c r="H84" s="60">
        <f t="shared" si="3"/>
        <v>-9009.0000000000018</v>
      </c>
      <c r="I84" s="16">
        <f t="shared" si="4"/>
        <v>141669</v>
      </c>
      <c r="J84" s="17"/>
      <c r="K84" s="15"/>
      <c r="L84" s="15"/>
    </row>
    <row r="85" spans="1:12" x14ac:dyDescent="0.25">
      <c r="A85" s="33">
        <v>600099</v>
      </c>
      <c r="B85" s="15" t="s">
        <v>231</v>
      </c>
      <c r="C85" s="15">
        <v>14000</v>
      </c>
      <c r="D85" s="15">
        <v>14000</v>
      </c>
      <c r="E85" s="15">
        <v>0</v>
      </c>
      <c r="F85" s="16">
        <v>10.58</v>
      </c>
      <c r="G85" s="15">
        <v>10.79</v>
      </c>
      <c r="H85" s="60">
        <f t="shared" si="3"/>
        <v>2939.9999999999873</v>
      </c>
      <c r="I85" s="16">
        <f t="shared" si="4"/>
        <v>151060</v>
      </c>
      <c r="J85" s="17"/>
      <c r="K85" s="15"/>
      <c r="L85" s="15"/>
    </row>
    <row r="86" spans="1:12" x14ac:dyDescent="0.25">
      <c r="A86" s="33">
        <v>600213</v>
      </c>
      <c r="B86" s="15" t="s">
        <v>236</v>
      </c>
      <c r="C86" s="15">
        <v>15100</v>
      </c>
      <c r="D86" s="15">
        <v>15100</v>
      </c>
      <c r="E86" s="15">
        <v>0</v>
      </c>
      <c r="F86" s="16">
        <v>11.34</v>
      </c>
      <c r="G86" s="15">
        <v>11.76</v>
      </c>
      <c r="H86" s="60">
        <f t="shared" si="3"/>
        <v>6341.9999999999991</v>
      </c>
      <c r="I86" s="16">
        <f t="shared" si="4"/>
        <v>177576</v>
      </c>
      <c r="J86" s="17"/>
      <c r="K86" s="15"/>
      <c r="L86" s="15"/>
    </row>
    <row r="87" spans="1:12" x14ac:dyDescent="0.25">
      <c r="A87" s="33">
        <v>600319</v>
      </c>
      <c r="B87" s="15" t="s">
        <v>485</v>
      </c>
      <c r="C87" s="15">
        <v>15700</v>
      </c>
      <c r="D87" s="15">
        <v>15700</v>
      </c>
      <c r="E87" s="15">
        <v>0</v>
      </c>
      <c r="F87" s="16">
        <v>7.1</v>
      </c>
      <c r="G87" s="15">
        <v>7.63</v>
      </c>
      <c r="H87" s="60">
        <f t="shared" si="3"/>
        <v>8321.0000000000036</v>
      </c>
      <c r="I87" s="16">
        <f t="shared" si="4"/>
        <v>119791</v>
      </c>
      <c r="J87" s="17"/>
      <c r="K87" s="15"/>
      <c r="L87" s="15"/>
    </row>
    <row r="88" spans="1:12" x14ac:dyDescent="0.25">
      <c r="A88" s="33">
        <v>600455</v>
      </c>
      <c r="B88" s="15" t="s">
        <v>230</v>
      </c>
      <c r="C88" s="15">
        <v>3600</v>
      </c>
      <c r="D88" s="15">
        <v>3600</v>
      </c>
      <c r="E88" s="15">
        <v>0</v>
      </c>
      <c r="F88" s="16">
        <v>42.09</v>
      </c>
      <c r="G88" s="15">
        <v>42.54</v>
      </c>
      <c r="H88" s="60">
        <f t="shared" si="3"/>
        <v>1619.9999999999845</v>
      </c>
      <c r="I88" s="16">
        <f t="shared" si="4"/>
        <v>153144</v>
      </c>
      <c r="J88" s="17"/>
      <c r="K88" s="15"/>
      <c r="L88" s="15"/>
    </row>
    <row r="89" spans="1:12" x14ac:dyDescent="0.25">
      <c r="A89" s="33">
        <v>600719</v>
      </c>
      <c r="B89" s="15" t="s">
        <v>232</v>
      </c>
      <c r="C89" s="15">
        <v>22500</v>
      </c>
      <c r="D89" s="15">
        <v>22500</v>
      </c>
      <c r="E89" s="15">
        <v>0</v>
      </c>
      <c r="F89" s="16">
        <v>6.67</v>
      </c>
      <c r="G89" s="15">
        <v>7.16</v>
      </c>
      <c r="H89" s="60">
        <f t="shared" si="3"/>
        <v>11025.000000000005</v>
      </c>
      <c r="I89" s="16">
        <f t="shared" si="4"/>
        <v>161100</v>
      </c>
      <c r="J89" s="17"/>
      <c r="K89" s="15"/>
      <c r="L89" s="15"/>
    </row>
    <row r="90" spans="1:12" x14ac:dyDescent="0.25">
      <c r="A90" s="33"/>
      <c r="B90" s="15"/>
      <c r="C90" s="15"/>
      <c r="D90" s="15"/>
      <c r="E90" s="15"/>
      <c r="G90" s="15"/>
      <c r="H90" s="60"/>
      <c r="K90" s="35"/>
      <c r="L90" s="35"/>
    </row>
    <row r="91" spans="1:12" x14ac:dyDescent="0.25">
      <c r="B91" s="35"/>
      <c r="C91" s="35"/>
      <c r="D91" s="35"/>
      <c r="E91" s="35"/>
      <c r="G91" s="35"/>
      <c r="H91" s="35"/>
      <c r="K91" s="35"/>
      <c r="L91" s="35"/>
    </row>
    <row r="92" spans="1:12" x14ac:dyDescent="0.25">
      <c r="B92" s="56">
        <v>42461</v>
      </c>
      <c r="C92" s="35"/>
      <c r="D92" s="35"/>
      <c r="E92" s="35"/>
      <c r="G92" s="35"/>
      <c r="H92" s="20">
        <f>SUM(H75:H90)</f>
        <v>42063</v>
      </c>
      <c r="I92" s="20">
        <f>SUM(I75:I90)</f>
        <v>2307355</v>
      </c>
      <c r="K92" s="35"/>
      <c r="L92" s="35"/>
    </row>
    <row r="93" spans="1:12" x14ac:dyDescent="0.25">
      <c r="B93" s="35"/>
      <c r="C93" s="35"/>
      <c r="D93" s="35"/>
      <c r="E93" s="35"/>
      <c r="G93" s="35" t="s">
        <v>489</v>
      </c>
      <c r="H93" s="39">
        <f>I92-I67</f>
        <v>6946</v>
      </c>
      <c r="K93" s="35"/>
      <c r="L93" s="35"/>
    </row>
    <row r="94" spans="1:12" x14ac:dyDescent="0.25">
      <c r="B94" s="35"/>
      <c r="C94" s="35"/>
      <c r="D94" s="35"/>
      <c r="E94" s="35"/>
      <c r="G94" s="35" t="s">
        <v>490</v>
      </c>
      <c r="H94" s="2">
        <v>17500</v>
      </c>
      <c r="K94" s="35"/>
      <c r="L94" s="35"/>
    </row>
    <row r="95" spans="1:12" x14ac:dyDescent="0.25">
      <c r="B95" s="35"/>
      <c r="C95" s="35"/>
      <c r="D95" s="35"/>
      <c r="E95" s="35"/>
      <c r="G95" s="35" t="s">
        <v>491</v>
      </c>
      <c r="H95" s="39">
        <f>H93+H94</f>
        <v>24446</v>
      </c>
      <c r="K95" s="35"/>
      <c r="L95" s="35"/>
    </row>
    <row r="96" spans="1:12" x14ac:dyDescent="0.25">
      <c r="B96" s="35"/>
      <c r="C96" s="35"/>
      <c r="D96" s="35"/>
      <c r="E96" s="35"/>
      <c r="G96" s="35" t="s">
        <v>492</v>
      </c>
      <c r="H96" s="39">
        <f>H71+H95</f>
        <v>-33454.499999999854</v>
      </c>
      <c r="J96" s="6">
        <f>H96/$J$20</f>
        <v>-1.4767919916992877E-2</v>
      </c>
      <c r="K96" s="35"/>
      <c r="L96" s="35"/>
    </row>
    <row r="99" spans="1:14" s="11" customFormat="1" x14ac:dyDescent="0.25">
      <c r="A99" s="32"/>
      <c r="F99" s="13"/>
      <c r="I99" s="13"/>
      <c r="J99" s="14"/>
    </row>
    <row r="100" spans="1:14" x14ac:dyDescent="0.25">
      <c r="A100" s="102" t="s">
        <v>493</v>
      </c>
      <c r="L100" s="56"/>
    </row>
    <row r="101" spans="1:14" x14ac:dyDescent="0.25">
      <c r="A101" s="102" t="s">
        <v>474</v>
      </c>
      <c r="B101" s="35" t="s">
        <v>475</v>
      </c>
      <c r="C101" s="35" t="s">
        <v>498</v>
      </c>
      <c r="D101" s="35" t="s">
        <v>477</v>
      </c>
      <c r="E101" s="35" t="s">
        <v>478</v>
      </c>
      <c r="F101" s="2" t="s">
        <v>486</v>
      </c>
      <c r="G101" s="35" t="s">
        <v>480</v>
      </c>
      <c r="H101" s="35" t="s">
        <v>487</v>
      </c>
      <c r="I101" s="2" t="s">
        <v>488</v>
      </c>
      <c r="K101" s="56"/>
    </row>
    <row r="102" spans="1:14" x14ac:dyDescent="0.25">
      <c r="A102" s="103">
        <v>856</v>
      </c>
      <c r="B102" s="15" t="s">
        <v>240</v>
      </c>
      <c r="C102" s="15">
        <v>12500</v>
      </c>
      <c r="D102" s="15">
        <v>12500</v>
      </c>
      <c r="E102" s="15">
        <v>0</v>
      </c>
      <c r="F102" s="16">
        <v>12.25</v>
      </c>
      <c r="G102" s="15">
        <v>12.66</v>
      </c>
      <c r="H102" s="60">
        <f>(G102-F102)*D102</f>
        <v>5125.0000000000018</v>
      </c>
      <c r="I102" s="16">
        <f>G102*D102</f>
        <v>158250</v>
      </c>
      <c r="J102" s="17"/>
      <c r="K102" s="77"/>
      <c r="M102" s="6"/>
    </row>
    <row r="103" spans="1:14" x14ac:dyDescent="0.25">
      <c r="A103" s="103">
        <v>2057</v>
      </c>
      <c r="B103" s="15" t="s">
        <v>228</v>
      </c>
      <c r="C103" s="15">
        <v>12000</v>
      </c>
      <c r="D103" s="15">
        <v>12000</v>
      </c>
      <c r="E103" s="15">
        <v>0</v>
      </c>
      <c r="F103" s="16">
        <v>11.97</v>
      </c>
      <c r="G103" s="15">
        <v>11.97</v>
      </c>
      <c r="H103" s="60">
        <f t="shared" ref="H103:H116" si="5">(G103-F103)*D103</f>
        <v>0</v>
      </c>
      <c r="I103" s="16">
        <f t="shared" ref="I103:I116" si="6">G103*D103</f>
        <v>143640</v>
      </c>
      <c r="J103" s="17"/>
      <c r="K103" s="77"/>
      <c r="L103" s="77"/>
      <c r="M103" s="6"/>
    </row>
    <row r="104" spans="1:14" x14ac:dyDescent="0.25">
      <c r="A104" s="103">
        <v>2193</v>
      </c>
      <c r="B104" s="15" t="s">
        <v>234</v>
      </c>
      <c r="C104" s="15">
        <v>10400</v>
      </c>
      <c r="D104" s="15">
        <v>10400</v>
      </c>
      <c r="E104" s="15">
        <v>0</v>
      </c>
      <c r="F104" s="16">
        <v>15.66</v>
      </c>
      <c r="G104" s="15">
        <v>18.829999999999998</v>
      </c>
      <c r="H104" s="60">
        <f t="shared" si="5"/>
        <v>32967.999999999978</v>
      </c>
      <c r="I104" s="16">
        <f t="shared" si="6"/>
        <v>195831.99999999997</v>
      </c>
      <c r="J104" s="17"/>
      <c r="K104" s="77"/>
      <c r="L104" s="77"/>
      <c r="M104" s="6"/>
    </row>
    <row r="105" spans="1:14" x14ac:dyDescent="0.25">
      <c r="A105" s="103">
        <v>2205</v>
      </c>
      <c r="B105" s="15" t="s">
        <v>235</v>
      </c>
      <c r="C105" s="15">
        <v>6600</v>
      </c>
      <c r="D105" s="15">
        <v>6600</v>
      </c>
      <c r="E105" s="15">
        <v>0</v>
      </c>
      <c r="F105" s="16">
        <v>23.6</v>
      </c>
      <c r="G105" s="15">
        <v>26.69</v>
      </c>
      <c r="H105" s="60">
        <f t="shared" si="5"/>
        <v>20394</v>
      </c>
      <c r="I105" s="16">
        <f t="shared" si="6"/>
        <v>176154</v>
      </c>
      <c r="J105" s="17"/>
      <c r="K105" s="77"/>
      <c r="L105" s="77"/>
      <c r="M105" s="6"/>
      <c r="N105" s="15"/>
    </row>
    <row r="106" spans="1:14" x14ac:dyDescent="0.25">
      <c r="A106" s="103">
        <v>2627</v>
      </c>
      <c r="B106" s="15" t="s">
        <v>484</v>
      </c>
      <c r="C106" s="15">
        <v>8400</v>
      </c>
      <c r="D106" s="15">
        <v>8400</v>
      </c>
      <c r="E106" s="15">
        <v>0</v>
      </c>
      <c r="F106" s="16">
        <v>20.329999999999998</v>
      </c>
      <c r="G106" s="15">
        <v>22.77</v>
      </c>
      <c r="H106" s="60">
        <f t="shared" si="5"/>
        <v>20496.000000000011</v>
      </c>
      <c r="I106" s="16">
        <f t="shared" si="6"/>
        <v>191268</v>
      </c>
      <c r="J106" s="17"/>
      <c r="K106" s="77"/>
      <c r="L106" s="77"/>
      <c r="M106" s="6"/>
      <c r="N106" s="15"/>
    </row>
    <row r="107" spans="1:14" x14ac:dyDescent="0.25">
      <c r="A107" s="103">
        <v>300029</v>
      </c>
      <c r="B107" s="15" t="s">
        <v>237</v>
      </c>
      <c r="C107" s="15">
        <v>12600</v>
      </c>
      <c r="D107" s="15">
        <v>12600</v>
      </c>
      <c r="E107" s="15">
        <v>0</v>
      </c>
      <c r="F107" s="16">
        <v>11.75</v>
      </c>
      <c r="G107" s="15">
        <v>13.5</v>
      </c>
      <c r="H107" s="60">
        <f t="shared" si="5"/>
        <v>22050</v>
      </c>
      <c r="I107" s="16">
        <f t="shared" si="6"/>
        <v>170100</v>
      </c>
      <c r="J107" s="17"/>
      <c r="K107" s="77"/>
      <c r="L107" s="77"/>
      <c r="M107" s="6"/>
      <c r="N107" s="15"/>
    </row>
    <row r="108" spans="1:14" x14ac:dyDescent="0.25">
      <c r="A108" s="103">
        <v>300092</v>
      </c>
      <c r="B108" s="15" t="s">
        <v>495</v>
      </c>
      <c r="C108" s="15">
        <v>12000</v>
      </c>
      <c r="D108" s="15">
        <v>12000</v>
      </c>
      <c r="E108" s="15">
        <v>0</v>
      </c>
      <c r="F108" s="16">
        <v>11.75</v>
      </c>
      <c r="G108" s="15">
        <v>12.79</v>
      </c>
      <c r="H108" s="60">
        <f t="shared" si="5"/>
        <v>12479.999999999989</v>
      </c>
      <c r="I108" s="16">
        <f t="shared" si="6"/>
        <v>153480</v>
      </c>
      <c r="J108" s="17"/>
      <c r="K108" s="77"/>
      <c r="L108" s="77"/>
      <c r="M108" s="6"/>
      <c r="N108" s="15"/>
    </row>
    <row r="109" spans="1:14" x14ac:dyDescent="0.25">
      <c r="A109" s="103">
        <v>300260</v>
      </c>
      <c r="B109" s="15" t="s">
        <v>238</v>
      </c>
      <c r="C109" s="15">
        <v>5600</v>
      </c>
      <c r="D109" s="15">
        <v>5600</v>
      </c>
      <c r="E109" s="15">
        <v>0</v>
      </c>
      <c r="F109" s="16">
        <v>28.1</v>
      </c>
      <c r="G109" s="15">
        <v>30.51</v>
      </c>
      <c r="H109" s="60">
        <f t="shared" si="5"/>
        <v>13496</v>
      </c>
      <c r="I109" s="16">
        <f t="shared" si="6"/>
        <v>170856</v>
      </c>
      <c r="J109" s="17"/>
      <c r="K109" s="77"/>
      <c r="L109" s="77"/>
      <c r="M109" s="6"/>
    </row>
    <row r="110" spans="1:14" x14ac:dyDescent="0.25">
      <c r="A110" s="103">
        <v>300268</v>
      </c>
      <c r="B110" s="15" t="s">
        <v>229</v>
      </c>
      <c r="C110" s="15">
        <v>8200</v>
      </c>
      <c r="D110" s="15">
        <v>8200</v>
      </c>
      <c r="E110" s="15">
        <v>0</v>
      </c>
      <c r="F110" s="16">
        <v>18.68</v>
      </c>
      <c r="G110" s="15">
        <v>21.25</v>
      </c>
      <c r="H110" s="60">
        <f t="shared" si="5"/>
        <v>21074.000000000004</v>
      </c>
      <c r="I110" s="16">
        <f t="shared" si="6"/>
        <v>174250</v>
      </c>
      <c r="J110" s="17"/>
      <c r="K110" s="77"/>
      <c r="L110" s="77"/>
      <c r="M110" s="6"/>
    </row>
    <row r="111" spans="1:14" x14ac:dyDescent="0.25">
      <c r="A111" s="103">
        <v>300372</v>
      </c>
      <c r="B111" s="15" t="s">
        <v>239</v>
      </c>
      <c r="C111" s="15">
        <v>9900</v>
      </c>
      <c r="D111" s="15">
        <v>9900</v>
      </c>
      <c r="E111" s="15">
        <v>0</v>
      </c>
      <c r="F111" s="16">
        <v>14.31</v>
      </c>
      <c r="G111" s="15">
        <v>15.96</v>
      </c>
      <c r="H111" s="60">
        <f t="shared" si="5"/>
        <v>16335.000000000004</v>
      </c>
      <c r="I111" s="16">
        <f t="shared" si="6"/>
        <v>158004</v>
      </c>
      <c r="J111" s="17"/>
      <c r="K111" s="77"/>
      <c r="L111" s="77"/>
      <c r="M111" s="6"/>
    </row>
    <row r="112" spans="1:14" x14ac:dyDescent="0.25">
      <c r="A112" s="103">
        <v>600099</v>
      </c>
      <c r="B112" s="15" t="s">
        <v>231</v>
      </c>
      <c r="C112" s="15">
        <v>14000</v>
      </c>
      <c r="D112" s="15">
        <v>14000</v>
      </c>
      <c r="E112" s="15">
        <v>0</v>
      </c>
      <c r="F112" s="16">
        <v>10.79</v>
      </c>
      <c r="G112" s="15">
        <v>12.38</v>
      </c>
      <c r="H112" s="60">
        <f t="shared" si="5"/>
        <v>22260.000000000022</v>
      </c>
      <c r="I112" s="16">
        <f t="shared" si="6"/>
        <v>173320</v>
      </c>
      <c r="J112" s="17"/>
      <c r="K112" s="77"/>
      <c r="L112" s="77"/>
      <c r="M112" s="6"/>
    </row>
    <row r="113" spans="1:14" x14ac:dyDescent="0.25">
      <c r="A113" s="103">
        <v>600213</v>
      </c>
      <c r="B113" s="15" t="s">
        <v>236</v>
      </c>
      <c r="C113" s="15">
        <v>15100</v>
      </c>
      <c r="D113" s="15">
        <v>15100</v>
      </c>
      <c r="E113" s="15">
        <v>0</v>
      </c>
      <c r="F113" s="16">
        <v>11.76</v>
      </c>
      <c r="G113" s="15">
        <v>14.34</v>
      </c>
      <c r="H113" s="60">
        <f t="shared" si="5"/>
        <v>38958</v>
      </c>
      <c r="I113" s="16">
        <f t="shared" si="6"/>
        <v>216534</v>
      </c>
      <c r="J113" s="17"/>
      <c r="K113" s="77"/>
      <c r="L113" s="77"/>
      <c r="M113" s="6"/>
    </row>
    <row r="114" spans="1:14" x14ac:dyDescent="0.25">
      <c r="A114" s="103">
        <v>600319</v>
      </c>
      <c r="B114" s="15" t="s">
        <v>485</v>
      </c>
      <c r="C114" s="15">
        <v>15700</v>
      </c>
      <c r="D114" s="15">
        <v>15700</v>
      </c>
      <c r="E114" s="15">
        <v>0</v>
      </c>
      <c r="F114" s="16">
        <v>7.63</v>
      </c>
      <c r="G114" s="15">
        <v>8</v>
      </c>
      <c r="H114" s="60">
        <f t="shared" si="5"/>
        <v>5809.0000000000018</v>
      </c>
      <c r="I114" s="16">
        <f t="shared" si="6"/>
        <v>125600</v>
      </c>
      <c r="J114" s="17"/>
      <c r="K114" s="77"/>
      <c r="L114" s="77"/>
      <c r="M114" s="6"/>
    </row>
    <row r="115" spans="1:14" x14ac:dyDescent="0.25">
      <c r="A115" s="103">
        <v>600455</v>
      </c>
      <c r="B115" s="15" t="s">
        <v>230</v>
      </c>
      <c r="C115" s="15">
        <v>3600</v>
      </c>
      <c r="D115" s="15">
        <v>3600</v>
      </c>
      <c r="E115" s="15">
        <v>0</v>
      </c>
      <c r="F115" s="16">
        <v>42.54</v>
      </c>
      <c r="G115" s="15">
        <v>46.32</v>
      </c>
      <c r="H115" s="60">
        <f t="shared" si="5"/>
        <v>13608.000000000004</v>
      </c>
      <c r="I115" s="16">
        <f t="shared" si="6"/>
        <v>166752</v>
      </c>
      <c r="J115" s="17"/>
      <c r="K115" s="77"/>
      <c r="L115" s="77"/>
      <c r="M115" s="6"/>
    </row>
    <row r="116" spans="1:14" x14ac:dyDescent="0.25">
      <c r="A116" s="103">
        <v>2715</v>
      </c>
      <c r="B116" s="15" t="s">
        <v>494</v>
      </c>
      <c r="C116" s="15">
        <v>4800</v>
      </c>
      <c r="D116" s="15">
        <v>4800</v>
      </c>
      <c r="E116" s="15">
        <v>0</v>
      </c>
      <c r="F116" s="16">
        <v>29.170999999999999</v>
      </c>
      <c r="G116" s="15">
        <v>36.451999999999998</v>
      </c>
      <c r="H116" s="60">
        <f t="shared" si="5"/>
        <v>34948.799999999996</v>
      </c>
      <c r="I116" s="16">
        <f t="shared" si="6"/>
        <v>174969.59999999998</v>
      </c>
      <c r="J116" s="17"/>
      <c r="K116" s="77"/>
      <c r="L116" s="77"/>
      <c r="M116" s="6"/>
    </row>
    <row r="117" spans="1:14" x14ac:dyDescent="0.25">
      <c r="B117" s="56"/>
      <c r="C117" s="35"/>
      <c r="D117" s="35"/>
      <c r="E117" s="35"/>
      <c r="G117" s="35" t="s">
        <v>496</v>
      </c>
      <c r="H117" s="20">
        <f>SUM(H102:H116)</f>
        <v>280001.8</v>
      </c>
      <c r="I117" s="20">
        <f>SUM(I102:I116)</f>
        <v>2549009.6</v>
      </c>
      <c r="M117" s="15"/>
      <c r="N117" s="15"/>
    </row>
    <row r="118" spans="1:14" x14ac:dyDescent="0.25">
      <c r="B118" s="35"/>
      <c r="C118" s="35"/>
      <c r="D118" s="35"/>
      <c r="E118" s="35"/>
      <c r="G118" s="35" t="s">
        <v>490</v>
      </c>
      <c r="H118" s="39">
        <v>8000</v>
      </c>
      <c r="L118" s="6"/>
    </row>
    <row r="119" spans="1:14" x14ac:dyDescent="0.25">
      <c r="B119" s="35"/>
      <c r="C119" s="35"/>
      <c r="D119" s="35"/>
      <c r="E119" s="35"/>
      <c r="G119" s="35" t="s">
        <v>491</v>
      </c>
      <c r="H119" s="39">
        <f>H117+H118</f>
        <v>288001.8</v>
      </c>
    </row>
    <row r="120" spans="1:14" x14ac:dyDescent="0.25">
      <c r="B120" s="35"/>
      <c r="C120" s="35"/>
      <c r="D120" s="35"/>
      <c r="E120" s="35"/>
      <c r="G120" s="35" t="s">
        <v>497</v>
      </c>
      <c r="H120" s="6">
        <f>H119/(I117-H119)</f>
        <v>0.1273776233766199</v>
      </c>
    </row>
    <row r="121" spans="1:14" x14ac:dyDescent="0.25">
      <c r="G121" t="s">
        <v>510</v>
      </c>
      <c r="H121" s="39">
        <f>H119+H96</f>
        <v>254547.30000000013</v>
      </c>
    </row>
    <row r="124" spans="1:14" x14ac:dyDescent="0.25">
      <c r="A124" s="102" t="s">
        <v>503</v>
      </c>
      <c r="B124" s="77"/>
      <c r="C124" s="77"/>
      <c r="D124" s="77"/>
      <c r="E124" s="77"/>
      <c r="G124" s="77"/>
      <c r="H124" s="77"/>
      <c r="N124" s="77"/>
    </row>
    <row r="125" spans="1:14" x14ac:dyDescent="0.25">
      <c r="A125" s="102" t="s">
        <v>474</v>
      </c>
      <c r="B125" s="77" t="s">
        <v>475</v>
      </c>
      <c r="C125" s="77" t="s">
        <v>498</v>
      </c>
      <c r="D125" s="77" t="s">
        <v>477</v>
      </c>
      <c r="E125" s="77" t="s">
        <v>478</v>
      </c>
      <c r="F125" s="2" t="s">
        <v>486</v>
      </c>
      <c r="G125" s="2" t="s">
        <v>480</v>
      </c>
      <c r="H125" s="77" t="s">
        <v>487</v>
      </c>
      <c r="I125" s="2" t="s">
        <v>488</v>
      </c>
      <c r="N125" s="77"/>
    </row>
    <row r="126" spans="1:14" x14ac:dyDescent="0.25">
      <c r="A126" s="103">
        <v>856</v>
      </c>
      <c r="B126" s="11" t="s">
        <v>240</v>
      </c>
      <c r="C126" s="15">
        <v>12500</v>
      </c>
      <c r="D126" s="15">
        <v>12500</v>
      </c>
      <c r="E126" s="15">
        <v>0</v>
      </c>
      <c r="F126" s="16">
        <v>12.66</v>
      </c>
      <c r="G126" s="16">
        <v>12.86</v>
      </c>
      <c r="H126" s="60">
        <f>(G126-F126)*D126</f>
        <v>2499.9999999999909</v>
      </c>
      <c r="I126" s="16">
        <f>G126*D126</f>
        <v>160750</v>
      </c>
      <c r="N126" s="77"/>
    </row>
    <row r="127" spans="1:14" x14ac:dyDescent="0.25">
      <c r="A127" s="103">
        <v>2057</v>
      </c>
      <c r="B127" s="11" t="s">
        <v>228</v>
      </c>
      <c r="C127" s="15">
        <v>12000</v>
      </c>
      <c r="D127" s="15">
        <v>12000</v>
      </c>
      <c r="E127" s="15">
        <v>0</v>
      </c>
      <c r="F127" s="16">
        <v>11.97</v>
      </c>
      <c r="G127" s="16">
        <f>(13.27*11100+13.5*900)/12000</f>
        <v>13.28725</v>
      </c>
      <c r="H127" s="60">
        <f t="shared" ref="H127:H140" si="7">(G127-F127)*D127</f>
        <v>15806.999999999995</v>
      </c>
      <c r="I127" s="16">
        <f t="shared" ref="I127:I140" si="8">G127*D127</f>
        <v>159447</v>
      </c>
      <c r="N127" s="77"/>
    </row>
    <row r="128" spans="1:14" x14ac:dyDescent="0.25">
      <c r="A128" s="103">
        <v>2193</v>
      </c>
      <c r="B128" s="11" t="s">
        <v>234</v>
      </c>
      <c r="C128" s="15">
        <v>10400</v>
      </c>
      <c r="D128" s="15">
        <v>10400</v>
      </c>
      <c r="E128" s="15">
        <v>0</v>
      </c>
      <c r="F128" s="16">
        <v>18.829999999999998</v>
      </c>
      <c r="G128" s="16">
        <f>(17.254*1800+8600*17.12)/10400</f>
        <v>17.14319230769231</v>
      </c>
      <c r="H128" s="60">
        <f t="shared" si="7"/>
        <v>-17542.799999999959</v>
      </c>
      <c r="I128" s="16">
        <f t="shared" si="8"/>
        <v>178289.2</v>
      </c>
      <c r="N128" s="77"/>
    </row>
    <row r="129" spans="1:14" x14ac:dyDescent="0.25">
      <c r="A129" s="103">
        <v>2205</v>
      </c>
      <c r="B129" s="11" t="s">
        <v>235</v>
      </c>
      <c r="C129" s="15">
        <v>6600</v>
      </c>
      <c r="D129" s="15">
        <v>6600</v>
      </c>
      <c r="E129" s="15">
        <v>0</v>
      </c>
      <c r="F129" s="16">
        <v>26.69</v>
      </c>
      <c r="G129" s="16">
        <f>(500*24.77+6100*24.75)/6600</f>
        <v>24.75151515151515</v>
      </c>
      <c r="H129" s="60">
        <f t="shared" si="7"/>
        <v>-12794.000000000018</v>
      </c>
      <c r="I129" s="16">
        <f t="shared" si="8"/>
        <v>163360</v>
      </c>
      <c r="N129" s="15"/>
    </row>
    <row r="130" spans="1:14" x14ac:dyDescent="0.25">
      <c r="A130" s="103">
        <v>2627</v>
      </c>
      <c r="B130" s="11" t="s">
        <v>484</v>
      </c>
      <c r="C130" s="15">
        <v>8400</v>
      </c>
      <c r="D130" s="15">
        <v>8400</v>
      </c>
      <c r="E130" s="15">
        <v>0</v>
      </c>
      <c r="F130" s="16">
        <v>22.77</v>
      </c>
      <c r="G130" s="16">
        <f>(21.62*1400+21.51*7000)/8400</f>
        <v>21.528333333333332</v>
      </c>
      <c r="H130" s="60">
        <f t="shared" si="7"/>
        <v>-10430.000000000004</v>
      </c>
      <c r="I130" s="16">
        <f t="shared" si="8"/>
        <v>180838</v>
      </c>
      <c r="N130" s="15"/>
    </row>
    <row r="131" spans="1:14" x14ac:dyDescent="0.25">
      <c r="A131" s="103">
        <v>300029</v>
      </c>
      <c r="B131" s="11" t="s">
        <v>237</v>
      </c>
      <c r="C131" s="15">
        <v>12600</v>
      </c>
      <c r="D131" s="15">
        <v>12600</v>
      </c>
      <c r="E131" s="15">
        <v>0</v>
      </c>
      <c r="F131" s="16">
        <v>13.5</v>
      </c>
      <c r="G131" s="16">
        <f>(13.31*1300+13.35*11300)/12600</f>
        <v>13.345873015873016</v>
      </c>
      <c r="H131" s="60">
        <f t="shared" si="7"/>
        <v>-1941.9999999999998</v>
      </c>
      <c r="I131" s="16">
        <f t="shared" si="8"/>
        <v>168158</v>
      </c>
      <c r="N131" s="15"/>
    </row>
    <row r="132" spans="1:14" x14ac:dyDescent="0.25">
      <c r="A132" s="103">
        <v>300092</v>
      </c>
      <c r="B132" s="11" t="s">
        <v>495</v>
      </c>
      <c r="C132" s="15">
        <v>12000</v>
      </c>
      <c r="D132" s="15">
        <v>12000</v>
      </c>
      <c r="E132" s="15">
        <v>0</v>
      </c>
      <c r="F132" s="16">
        <v>12.79</v>
      </c>
      <c r="G132" s="16">
        <v>11.88</v>
      </c>
      <c r="H132" s="60">
        <f t="shared" si="7"/>
        <v>-10919.99999999998</v>
      </c>
      <c r="I132" s="16">
        <f t="shared" si="8"/>
        <v>142560</v>
      </c>
      <c r="N132" s="77"/>
    </row>
    <row r="133" spans="1:14" x14ac:dyDescent="0.25">
      <c r="A133" s="103">
        <v>300260</v>
      </c>
      <c r="B133" s="11" t="s">
        <v>238</v>
      </c>
      <c r="C133" s="15">
        <v>5600</v>
      </c>
      <c r="D133" s="15">
        <v>5600</v>
      </c>
      <c r="E133" s="15">
        <v>0</v>
      </c>
      <c r="F133" s="16">
        <v>30.51</v>
      </c>
      <c r="G133" s="16">
        <f>(400*29.19+5200*29.57)/5600</f>
        <v>29.542857142857144</v>
      </c>
      <c r="H133" s="60">
        <f t="shared" si="7"/>
        <v>-5416</v>
      </c>
      <c r="I133" s="16">
        <f t="shared" si="8"/>
        <v>165440</v>
      </c>
      <c r="N133" s="77"/>
    </row>
    <row r="134" spans="1:14" x14ac:dyDescent="0.25">
      <c r="A134" s="103">
        <v>300268</v>
      </c>
      <c r="B134" s="11" t="s">
        <v>229</v>
      </c>
      <c r="C134" s="15">
        <v>8200</v>
      </c>
      <c r="D134" s="15">
        <v>8200</v>
      </c>
      <c r="E134" s="15">
        <v>0</v>
      </c>
      <c r="F134" s="16">
        <v>21.25</v>
      </c>
      <c r="G134" s="16">
        <v>22.61</v>
      </c>
      <c r="H134" s="60">
        <f t="shared" si="7"/>
        <v>11151.999999999995</v>
      </c>
      <c r="I134" s="16">
        <f t="shared" si="8"/>
        <v>185402</v>
      </c>
      <c r="N134" s="77"/>
    </row>
    <row r="135" spans="1:14" x14ac:dyDescent="0.25">
      <c r="A135" s="103">
        <v>300372</v>
      </c>
      <c r="B135" s="11" t="s">
        <v>239</v>
      </c>
      <c r="C135" s="15">
        <v>9900</v>
      </c>
      <c r="D135" s="15">
        <v>9900</v>
      </c>
      <c r="E135" s="15">
        <v>0</v>
      </c>
      <c r="F135" s="16">
        <v>15.96</v>
      </c>
      <c r="G135" s="16">
        <f>(16.77*1000+8900*16.5)/9900</f>
        <v>16.527272727272727</v>
      </c>
      <c r="H135" s="60">
        <f t="shared" si="7"/>
        <v>5615.9999999999918</v>
      </c>
      <c r="I135" s="16">
        <f t="shared" si="8"/>
        <v>163620</v>
      </c>
      <c r="N135" s="77"/>
    </row>
    <row r="136" spans="1:14" x14ac:dyDescent="0.25">
      <c r="A136" s="103">
        <v>600099</v>
      </c>
      <c r="B136" s="11" t="s">
        <v>231</v>
      </c>
      <c r="C136" s="15">
        <v>14000</v>
      </c>
      <c r="D136" s="15">
        <v>14000</v>
      </c>
      <c r="E136" s="15">
        <v>0</v>
      </c>
      <c r="F136" s="16">
        <v>12.38</v>
      </c>
      <c r="G136" s="16">
        <f>(1700*12.3+12300*12.19)/14000</f>
        <v>12.203357142857143</v>
      </c>
      <c r="H136" s="60">
        <f t="shared" si="7"/>
        <v>-2473.0000000000027</v>
      </c>
      <c r="I136" s="16">
        <f t="shared" si="8"/>
        <v>170847</v>
      </c>
      <c r="N136" s="77"/>
    </row>
    <row r="137" spans="1:14" x14ac:dyDescent="0.25">
      <c r="A137" s="103">
        <v>300106</v>
      </c>
      <c r="B137" s="11" t="s">
        <v>504</v>
      </c>
      <c r="C137" s="15">
        <v>10000</v>
      </c>
      <c r="D137" s="15">
        <v>10000</v>
      </c>
      <c r="E137" s="15">
        <v>0</v>
      </c>
      <c r="F137" s="16">
        <v>14.701000000000001</v>
      </c>
      <c r="G137" s="16">
        <v>13.46</v>
      </c>
      <c r="H137" s="60">
        <f t="shared" ref="H137:H138" si="9">(G137-F137)*D137</f>
        <v>-12409.999999999996</v>
      </c>
      <c r="I137" s="16">
        <f t="shared" ref="I137:I138" si="10">G137*D137</f>
        <v>134600</v>
      </c>
      <c r="N137" s="77"/>
    </row>
    <row r="138" spans="1:14" x14ac:dyDescent="0.25">
      <c r="A138" s="103">
        <v>600731</v>
      </c>
      <c r="B138" s="11" t="s">
        <v>505</v>
      </c>
      <c r="C138" s="15">
        <v>15000</v>
      </c>
      <c r="D138" s="15">
        <v>15000</v>
      </c>
      <c r="E138" s="15">
        <v>0</v>
      </c>
      <c r="F138" s="16">
        <v>9.423</v>
      </c>
      <c r="G138" s="16">
        <v>9.3000000000000007</v>
      </c>
      <c r="H138" s="60">
        <f t="shared" si="9"/>
        <v>-1844.99999999999</v>
      </c>
      <c r="I138" s="16">
        <f t="shared" si="10"/>
        <v>139500</v>
      </c>
      <c r="N138" s="77"/>
    </row>
    <row r="139" spans="1:14" x14ac:dyDescent="0.25">
      <c r="A139" s="103">
        <v>600455</v>
      </c>
      <c r="B139" s="11" t="s">
        <v>230</v>
      </c>
      <c r="C139" s="15">
        <v>3600</v>
      </c>
      <c r="D139" s="15">
        <v>3600</v>
      </c>
      <c r="E139" s="15">
        <v>0</v>
      </c>
      <c r="F139" s="16">
        <v>46.32</v>
      </c>
      <c r="G139" s="16">
        <v>48.93</v>
      </c>
      <c r="H139" s="60">
        <f t="shared" si="7"/>
        <v>9395.9999999999982</v>
      </c>
      <c r="I139" s="16">
        <f t="shared" si="8"/>
        <v>176148</v>
      </c>
      <c r="N139" s="77"/>
    </row>
    <row r="140" spans="1:14" x14ac:dyDescent="0.25">
      <c r="A140" s="103">
        <v>300218</v>
      </c>
      <c r="B140" s="11" t="s">
        <v>506</v>
      </c>
      <c r="C140" s="15"/>
      <c r="D140" s="15">
        <v>7000</v>
      </c>
      <c r="E140" s="15"/>
      <c r="F140" s="16">
        <v>14.08</v>
      </c>
      <c r="G140" s="16">
        <v>13.62</v>
      </c>
      <c r="H140" s="60">
        <f t="shared" si="7"/>
        <v>-3220.0000000000059</v>
      </c>
      <c r="I140" s="16">
        <f t="shared" si="8"/>
        <v>95340</v>
      </c>
      <c r="N140" s="77"/>
    </row>
    <row r="141" spans="1:14" x14ac:dyDescent="0.25">
      <c r="A141" s="33" t="s">
        <v>508</v>
      </c>
      <c r="B141" s="15"/>
      <c r="C141" s="15"/>
      <c r="D141" s="15">
        <v>2</v>
      </c>
      <c r="E141" s="15"/>
      <c r="F141" s="2">
        <v>5188</v>
      </c>
      <c r="G141" s="16">
        <v>5287.8</v>
      </c>
      <c r="H141" s="60">
        <f>(F141-G141)*200*D141</f>
        <v>-39920.000000000073</v>
      </c>
      <c r="N141" s="15"/>
    </row>
    <row r="142" spans="1:14" x14ac:dyDescent="0.25">
      <c r="B142" s="77"/>
      <c r="C142" s="77"/>
      <c r="D142" s="77"/>
      <c r="E142" s="77"/>
      <c r="G142" s="16"/>
      <c r="H142" s="77"/>
      <c r="N142" s="15"/>
    </row>
    <row r="143" spans="1:14" x14ac:dyDescent="0.25">
      <c r="B143" s="56"/>
      <c r="C143" s="77"/>
      <c r="D143" s="77"/>
      <c r="E143" s="77"/>
      <c r="G143" s="77" t="s">
        <v>489</v>
      </c>
      <c r="H143" s="20">
        <f>SUM(H126:H140)</f>
        <v>-34521.799999999988</v>
      </c>
      <c r="I143" s="20">
        <f>SUM(I126:I141)</f>
        <v>2384299.2000000002</v>
      </c>
      <c r="N143" s="15"/>
    </row>
    <row r="144" spans="1:14" x14ac:dyDescent="0.25">
      <c r="B144" s="77"/>
      <c r="C144" s="77"/>
      <c r="D144" s="77"/>
      <c r="E144" s="77"/>
      <c r="G144" s="77" t="s">
        <v>490</v>
      </c>
      <c r="H144" s="39">
        <f>0+H141</f>
        <v>-39920.000000000073</v>
      </c>
      <c r="N144" s="77"/>
    </row>
    <row r="145" spans="1:20" x14ac:dyDescent="0.25">
      <c r="B145" s="77"/>
      <c r="C145" s="77"/>
      <c r="D145" s="77"/>
      <c r="E145" s="77"/>
      <c r="G145" s="77" t="s">
        <v>511</v>
      </c>
      <c r="H145" s="39">
        <f>H143+H144</f>
        <v>-74441.800000000061</v>
      </c>
      <c r="K145" s="77"/>
      <c r="L145" s="77"/>
      <c r="M145" s="77"/>
      <c r="N145" s="77"/>
    </row>
    <row r="146" spans="1:20" x14ac:dyDescent="0.25">
      <c r="B146" s="77"/>
      <c r="C146" s="77"/>
      <c r="D146" s="77"/>
      <c r="E146" s="77"/>
      <c r="G146" s="77" t="s">
        <v>497</v>
      </c>
      <c r="H146" s="6">
        <f>H145/(I143-H145)</f>
        <v>-3.0276389420439177E-2</v>
      </c>
      <c r="K146" s="77"/>
      <c r="L146" s="77"/>
      <c r="M146" s="77"/>
      <c r="N146" s="77"/>
    </row>
    <row r="147" spans="1:20" x14ac:dyDescent="0.25">
      <c r="G147" t="s">
        <v>509</v>
      </c>
      <c r="H147" s="92">
        <f>H121+H145</f>
        <v>180105.50000000006</v>
      </c>
    </row>
    <row r="148" spans="1:20" x14ac:dyDescent="0.25">
      <c r="G148" t="s">
        <v>521</v>
      </c>
      <c r="H148" s="6">
        <f>H147/I143</f>
        <v>7.5538128771758195E-2</v>
      </c>
    </row>
    <row r="150" spans="1:20" x14ac:dyDescent="0.25">
      <c r="B150" s="77"/>
      <c r="C150" s="77"/>
      <c r="D150" s="77"/>
      <c r="E150" s="77"/>
      <c r="G150" s="77"/>
      <c r="H150" s="77"/>
      <c r="L150" s="56"/>
    </row>
    <row r="151" spans="1:20" x14ac:dyDescent="0.25">
      <c r="A151" s="102" t="s">
        <v>522</v>
      </c>
      <c r="B151" s="77"/>
      <c r="C151" s="77"/>
      <c r="D151" s="77"/>
      <c r="E151" s="77"/>
      <c r="G151" s="77"/>
      <c r="H151" s="77"/>
      <c r="K151" s="77" t="s">
        <v>499</v>
      </c>
      <c r="L151" s="91">
        <f ca="1">TODAY()</f>
        <v>42533</v>
      </c>
      <c r="M151" s="77"/>
    </row>
    <row r="152" spans="1:20" x14ac:dyDescent="0.25">
      <c r="A152" s="102" t="s">
        <v>474</v>
      </c>
      <c r="B152" s="77" t="s">
        <v>475</v>
      </c>
      <c r="C152" s="77" t="s">
        <v>498</v>
      </c>
      <c r="D152" s="77" t="s">
        <v>477</v>
      </c>
      <c r="E152" s="77" t="s">
        <v>478</v>
      </c>
      <c r="F152" s="2" t="s">
        <v>486</v>
      </c>
      <c r="G152" s="77" t="s">
        <v>480</v>
      </c>
      <c r="H152" s="77" t="s">
        <v>487</v>
      </c>
      <c r="I152" s="2" t="s">
        <v>488</v>
      </c>
      <c r="K152" s="56" t="s">
        <v>500</v>
      </c>
      <c r="L152" s="77" t="s">
        <v>501</v>
      </c>
      <c r="M152" s="77"/>
    </row>
    <row r="153" spans="1:20" x14ac:dyDescent="0.25">
      <c r="A153" s="103">
        <v>600985</v>
      </c>
      <c r="B153" s="15" t="s">
        <v>523</v>
      </c>
      <c r="C153" s="15">
        <v>13500</v>
      </c>
      <c r="D153" s="15">
        <v>13500</v>
      </c>
      <c r="E153" s="15">
        <v>0</v>
      </c>
      <c r="F153" s="16">
        <v>11.205</v>
      </c>
      <c r="G153" s="15">
        <f>[1]!EM_RealtimeQuot(IF(MID(RIGHT("000000"&amp;A153,6),1,1)="6",A153&amp;".SH",RIGHT("000000"&amp;A153,6)&amp;".SZ"),"Now")</f>
        <v>10.56</v>
      </c>
      <c r="H153" s="60">
        <f>(G153-F153)*D153</f>
        <v>-8707.4999999999945</v>
      </c>
      <c r="I153" s="16">
        <f>G153*D153</f>
        <v>142560</v>
      </c>
      <c r="J153" s="17"/>
      <c r="K153" s="77">
        <f ca="1">[1]!EM_S_DQ_PRECLOSE(IF(MID(RIGHT("000000"&amp;A153,6),1,1)="6",A153&amp;".SH",RIGHT("000000"&amp;A153,6)&amp;".SZ"),TODAY(),"1")</f>
        <v>10.56</v>
      </c>
      <c r="L153" s="77">
        <f ca="1">D153*(G153-K153)</f>
        <v>0</v>
      </c>
      <c r="M153" s="6">
        <f ca="1">G153/K153-1</f>
        <v>0</v>
      </c>
    </row>
    <row r="154" spans="1:20" x14ac:dyDescent="0.25">
      <c r="A154" s="103">
        <v>2057</v>
      </c>
      <c r="B154" s="15" t="s">
        <v>228</v>
      </c>
      <c r="C154" s="15">
        <v>11100</v>
      </c>
      <c r="D154" s="15">
        <v>11100</v>
      </c>
      <c r="E154" s="15">
        <v>0</v>
      </c>
      <c r="F154" s="16">
        <f>G127</f>
        <v>13.28725</v>
      </c>
      <c r="G154" s="15">
        <f>[1]!EM_RealtimeQuot(IF(MID(RIGHT("000000"&amp;A154,6),1,1)="6",A154&amp;".SH",RIGHT("000000"&amp;A154,6)&amp;".SZ"),"Now")</f>
        <v>15.06</v>
      </c>
      <c r="H154" s="60">
        <f t="shared" ref="H154:H167" si="11">(G154-F154)*D154</f>
        <v>19677.525000000001</v>
      </c>
      <c r="I154" s="16">
        <f t="shared" ref="I154:I167" si="12">G154*D154</f>
        <v>167166</v>
      </c>
      <c r="J154" s="17"/>
      <c r="K154" s="77">
        <f ca="1">[1]!EM_S_DQ_PRECLOSE(IF(MID(RIGHT("000000"&amp;A154,6),1,1)="6",A154&amp;".SH",RIGHT("000000"&amp;A154,6)&amp;".SZ"),TODAY(),"1")</f>
        <v>15.06</v>
      </c>
      <c r="L154" s="77">
        <f t="shared" ref="L154:L167" ca="1" si="13">D154*(G154-K154)</f>
        <v>0</v>
      </c>
      <c r="M154" s="6">
        <f t="shared" ref="M154:M167" ca="1" si="14">G154/K154-1</f>
        <v>0</v>
      </c>
    </row>
    <row r="155" spans="1:20" x14ac:dyDescent="0.25">
      <c r="A155" s="103">
        <v>2193</v>
      </c>
      <c r="B155" s="15" t="s">
        <v>234</v>
      </c>
      <c r="C155" s="15">
        <v>8600</v>
      </c>
      <c r="D155" s="15">
        <v>8600</v>
      </c>
      <c r="E155" s="15">
        <v>0</v>
      </c>
      <c r="F155" s="16">
        <f t="shared" ref="F155:F164" si="15">G128</f>
        <v>17.14319230769231</v>
      </c>
      <c r="G155" s="15">
        <f>[1]!EM_RealtimeQuot(IF(MID(RIGHT("000000"&amp;A155,6),1,1)="6",A155&amp;".SH",RIGHT("000000"&amp;A155,6)&amp;".SZ"),"Now")</f>
        <v>16</v>
      </c>
      <c r="H155" s="60">
        <f t="shared" si="11"/>
        <v>-9831.453846153865</v>
      </c>
      <c r="I155" s="16">
        <f t="shared" si="12"/>
        <v>137600</v>
      </c>
      <c r="J155" s="17"/>
      <c r="K155" s="77">
        <f ca="1">[1]!EM_S_DQ_PRECLOSE(IF(MID(RIGHT("000000"&amp;A155,6),1,1)="6",A155&amp;".SH",RIGHT("000000"&amp;A155,6)&amp;".SZ"),TODAY(),"1")</f>
        <v>16</v>
      </c>
      <c r="L155" s="77">
        <f t="shared" ca="1" si="13"/>
        <v>0</v>
      </c>
      <c r="M155" s="6">
        <f t="shared" ca="1" si="14"/>
        <v>0</v>
      </c>
    </row>
    <row r="156" spans="1:20" x14ac:dyDescent="0.25">
      <c r="A156" s="103">
        <v>2205</v>
      </c>
      <c r="B156" s="15" t="s">
        <v>235</v>
      </c>
      <c r="C156" s="15">
        <v>6100</v>
      </c>
      <c r="D156" s="15">
        <v>6100</v>
      </c>
      <c r="E156" s="15">
        <v>0</v>
      </c>
      <c r="F156" s="16">
        <f t="shared" si="15"/>
        <v>24.75151515151515</v>
      </c>
      <c r="G156" s="15">
        <f>[1]!EM_RealtimeQuot(IF(MID(RIGHT("000000"&amp;A156,6),1,1)="6",A156&amp;".SH",RIGHT("000000"&amp;A156,6)&amp;".SZ"),"Now")</f>
        <v>23.28</v>
      </c>
      <c r="H156" s="60">
        <f t="shared" si="11"/>
        <v>-8976.2424242424095</v>
      </c>
      <c r="I156" s="16">
        <f t="shared" si="12"/>
        <v>142008</v>
      </c>
      <c r="J156" s="17"/>
      <c r="K156" s="77">
        <f ca="1">[1]!EM_S_DQ_PRECLOSE(IF(MID(RIGHT("000000"&amp;A156,6),1,1)="6",A156&amp;".SH",RIGHT("000000"&amp;A156,6)&amp;".SZ"),TODAY(),"1")</f>
        <v>23.28</v>
      </c>
      <c r="L156" s="77">
        <f t="shared" ca="1" si="13"/>
        <v>0</v>
      </c>
      <c r="M156" s="6">
        <f t="shared" ca="1" si="14"/>
        <v>0</v>
      </c>
    </row>
    <row r="157" spans="1:20" x14ac:dyDescent="0.25">
      <c r="A157" s="103">
        <v>2627</v>
      </c>
      <c r="B157" s="15" t="s">
        <v>484</v>
      </c>
      <c r="C157" s="15">
        <v>7000</v>
      </c>
      <c r="D157" s="15">
        <v>7000</v>
      </c>
      <c r="E157" s="15">
        <v>0</v>
      </c>
      <c r="F157" s="16">
        <f t="shared" si="15"/>
        <v>21.528333333333332</v>
      </c>
      <c r="G157" s="15">
        <f>[1]!EM_RealtimeQuot(IF(MID(RIGHT("000000"&amp;A157,6),1,1)="6",A157&amp;".SH",RIGHT("000000"&amp;A157,6)&amp;".SZ"),"Now")</f>
        <v>20.53</v>
      </c>
      <c r="H157" s="60">
        <f t="shared" si="11"/>
        <v>-6988.3333333333194</v>
      </c>
      <c r="I157" s="16">
        <f t="shared" si="12"/>
        <v>143710</v>
      </c>
      <c r="J157" s="17"/>
      <c r="K157" s="77">
        <f ca="1">[1]!EM_S_DQ_PRECLOSE(IF(MID(RIGHT("000000"&amp;A157,6),1,1)="6",A157&amp;".SH",RIGHT("000000"&amp;A157,6)&amp;".SZ"),TODAY(),"1")</f>
        <v>20.53</v>
      </c>
      <c r="L157" s="77">
        <f t="shared" ca="1" si="13"/>
        <v>0</v>
      </c>
      <c r="M157" s="6">
        <f t="shared" ca="1" si="14"/>
        <v>0</v>
      </c>
    </row>
    <row r="158" spans="1:20" x14ac:dyDescent="0.25">
      <c r="A158" s="103">
        <v>300029</v>
      </c>
      <c r="B158" s="15" t="s">
        <v>237</v>
      </c>
      <c r="C158" s="15">
        <v>11300</v>
      </c>
      <c r="D158" s="15">
        <v>11300</v>
      </c>
      <c r="E158" s="15">
        <v>0</v>
      </c>
      <c r="F158" s="16">
        <f t="shared" si="15"/>
        <v>13.345873015873016</v>
      </c>
      <c r="G158" s="15">
        <f>[1]!EM_RealtimeQuot(IF(MID(RIGHT("000000"&amp;A158,6),1,1)="6",A158&amp;".SH",RIGHT("000000"&amp;A158,6)&amp;".SZ"),"Now")</f>
        <v>12.36</v>
      </c>
      <c r="H158" s="60">
        <f t="shared" si="11"/>
        <v>-11140.365079365087</v>
      </c>
      <c r="I158" s="16">
        <f t="shared" si="12"/>
        <v>139668</v>
      </c>
      <c r="J158" s="17"/>
      <c r="K158" s="77">
        <f ca="1">[1]!EM_S_DQ_PRECLOSE(IF(MID(RIGHT("000000"&amp;A158,6),1,1)="6",A158&amp;".SH",RIGHT("000000"&amp;A158,6)&amp;".SZ"),TODAY(),"1")</f>
        <v>12.36</v>
      </c>
      <c r="L158" s="77">
        <f t="shared" ca="1" si="13"/>
        <v>0</v>
      </c>
      <c r="M158" s="6">
        <f t="shared" ca="1" si="14"/>
        <v>0</v>
      </c>
      <c r="T158">
        <f>106*(3+1.5)</f>
        <v>477</v>
      </c>
    </row>
    <row r="159" spans="1:20" x14ac:dyDescent="0.25">
      <c r="A159" s="103">
        <v>300092</v>
      </c>
      <c r="B159" s="15" t="s">
        <v>495</v>
      </c>
      <c r="C159" s="15">
        <v>12900</v>
      </c>
      <c r="D159" s="15">
        <v>12900</v>
      </c>
      <c r="E159" s="15">
        <v>0</v>
      </c>
      <c r="F159" s="16">
        <f t="shared" si="15"/>
        <v>11.88</v>
      </c>
      <c r="G159" s="15">
        <f>[1]!EM_RealtimeQuot(IF(MID(RIGHT("000000"&amp;A159,6),1,1)="6",A159&amp;".SH",RIGHT("000000"&amp;A159,6)&amp;".SZ"),"Now")</f>
        <v>12.78</v>
      </c>
      <c r="H159" s="60">
        <f t="shared" si="11"/>
        <v>11609.999999999982</v>
      </c>
      <c r="I159" s="16">
        <f t="shared" si="12"/>
        <v>164862</v>
      </c>
      <c r="J159" s="17"/>
      <c r="K159" s="77">
        <f ca="1">[1]!EM_S_DQ_PRECLOSE(IF(MID(RIGHT("000000"&amp;A159,6),1,1)="6",A159&amp;".SH",RIGHT("000000"&amp;A159,6)&amp;".SZ"),TODAY(),"1")</f>
        <v>12.78</v>
      </c>
      <c r="L159" s="77">
        <f t="shared" ca="1" si="13"/>
        <v>0</v>
      </c>
      <c r="M159" s="6">
        <f t="shared" ca="1" si="14"/>
        <v>0</v>
      </c>
    </row>
    <row r="160" spans="1:20" x14ac:dyDescent="0.25">
      <c r="A160" s="103">
        <v>300260</v>
      </c>
      <c r="B160" s="15" t="s">
        <v>238</v>
      </c>
      <c r="C160" s="15">
        <v>5200</v>
      </c>
      <c r="D160" s="15">
        <v>5200</v>
      </c>
      <c r="E160" s="15">
        <v>0</v>
      </c>
      <c r="F160" s="16">
        <f t="shared" si="15"/>
        <v>29.542857142857144</v>
      </c>
      <c r="G160" s="15">
        <f>[1]!EM_RealtimeQuot(IF(MID(RIGHT("000000"&amp;A160,6),1,1)="6",A160&amp;".SH",RIGHT("000000"&amp;A160,6)&amp;".SZ"),"Now")</f>
        <v>30.88</v>
      </c>
      <c r="H160" s="60">
        <f t="shared" si="11"/>
        <v>6953.1428571428432</v>
      </c>
      <c r="I160" s="16">
        <f t="shared" si="12"/>
        <v>160576</v>
      </c>
      <c r="J160" s="17"/>
      <c r="K160" s="77">
        <f ca="1">[1]!EM_S_DQ_PRECLOSE(IF(MID(RIGHT("000000"&amp;A160,6),1,1)="6",A160&amp;".SH",RIGHT("000000"&amp;A160,6)&amp;".SZ"),TODAY(),"1")</f>
        <v>30.88</v>
      </c>
      <c r="L160" s="77">
        <f t="shared" ca="1" si="13"/>
        <v>0</v>
      </c>
      <c r="M160" s="6">
        <f t="shared" ca="1" si="14"/>
        <v>0</v>
      </c>
    </row>
    <row r="161" spans="1:19" x14ac:dyDescent="0.25">
      <c r="A161" s="103">
        <v>300483</v>
      </c>
      <c r="B161" s="15" t="s">
        <v>524</v>
      </c>
      <c r="C161" s="15">
        <v>3000</v>
      </c>
      <c r="D161" s="15">
        <v>3000</v>
      </c>
      <c r="E161" s="15">
        <v>0</v>
      </c>
      <c r="F161" s="16">
        <v>48.088000000000001</v>
      </c>
      <c r="G161" s="15">
        <f>[1]!EM_RealtimeQuot(IF(MID(RIGHT("000000"&amp;A161,6),1,1)="6",A161&amp;".SH",RIGHT("000000"&amp;A161,6)&amp;".SZ"),"Now")</f>
        <v>58.01</v>
      </c>
      <c r="H161" s="60">
        <f t="shared" si="11"/>
        <v>29765.999999999993</v>
      </c>
      <c r="I161" s="16">
        <f t="shared" si="12"/>
        <v>174030</v>
      </c>
      <c r="J161" s="17"/>
      <c r="K161" s="77">
        <f ca="1">[1]!EM_S_DQ_PRECLOSE(IF(MID(RIGHT("000000"&amp;A161,6),1,1)="6",A161&amp;".SH",RIGHT("000000"&amp;A161,6)&amp;".SZ"),TODAY(),"1")</f>
        <v>58.01</v>
      </c>
      <c r="L161" s="77">
        <f t="shared" ca="1" si="13"/>
        <v>0</v>
      </c>
      <c r="M161" s="6">
        <f t="shared" ca="1" si="14"/>
        <v>0</v>
      </c>
    </row>
    <row r="162" spans="1:19" x14ac:dyDescent="0.25">
      <c r="A162" s="103">
        <v>300372</v>
      </c>
      <c r="B162" s="15" t="s">
        <v>527</v>
      </c>
      <c r="C162" s="15">
        <v>8900</v>
      </c>
      <c r="D162" s="15">
        <v>8900</v>
      </c>
      <c r="E162" s="15">
        <v>0</v>
      </c>
      <c r="F162" s="16">
        <f t="shared" si="15"/>
        <v>16.527272727272727</v>
      </c>
      <c r="G162" s="15">
        <f>[1]!EM_RealtimeQuot(IF(MID(RIGHT("000000"&amp;A162,6),1,1)="6",A162&amp;".SH",RIGHT("000000"&amp;A162,6)&amp;".SZ"),"Now")</f>
        <v>14.55</v>
      </c>
      <c r="H162" s="60">
        <f t="shared" si="11"/>
        <v>-17597.727272727268</v>
      </c>
      <c r="I162" s="16">
        <f t="shared" si="12"/>
        <v>129495</v>
      </c>
      <c r="J162" s="17"/>
      <c r="K162" s="77">
        <f ca="1">[1]!EM_S_DQ_PRECLOSE(IF(MID(RIGHT("000000"&amp;A162,6),1,1)="6",A162&amp;".SH",RIGHT("000000"&amp;A162,6)&amp;".SZ"),TODAY(),"1")</f>
        <v>14.55</v>
      </c>
      <c r="L162" s="77">
        <f t="shared" ca="1" si="13"/>
        <v>0</v>
      </c>
      <c r="M162" s="6">
        <f t="shared" ca="1" si="14"/>
        <v>0</v>
      </c>
    </row>
    <row r="163" spans="1:19" x14ac:dyDescent="0.25">
      <c r="A163" s="103">
        <v>600099</v>
      </c>
      <c r="B163" s="15" t="s">
        <v>231</v>
      </c>
      <c r="C163" s="15">
        <v>12300</v>
      </c>
      <c r="D163" s="15">
        <v>12300</v>
      </c>
      <c r="E163" s="15">
        <v>0</v>
      </c>
      <c r="F163" s="16">
        <f t="shared" si="15"/>
        <v>12.203357142857143</v>
      </c>
      <c r="G163" s="15">
        <f>[1]!EM_RealtimeQuot(IF(MID(RIGHT("000000"&amp;A163,6),1,1)="6",A163&amp;".SH",RIGHT("000000"&amp;A163,6)&amp;".SZ"),"Now")</f>
        <v>11.48</v>
      </c>
      <c r="H163" s="60">
        <f t="shared" si="11"/>
        <v>-8897.2928571428602</v>
      </c>
      <c r="I163" s="16">
        <f t="shared" si="12"/>
        <v>141204</v>
      </c>
      <c r="J163" s="17"/>
      <c r="K163" s="77">
        <f ca="1">[1]!EM_S_DQ_PRECLOSE(IF(MID(RIGHT("000000"&amp;A163,6),1,1)="6",A163&amp;".SH",RIGHT("000000"&amp;A163,6)&amp;".SZ"),TODAY(),"1")</f>
        <v>11.48</v>
      </c>
      <c r="L163" s="77">
        <f t="shared" ca="1" si="13"/>
        <v>0</v>
      </c>
      <c r="M163" s="6">
        <f t="shared" ca="1" si="14"/>
        <v>0</v>
      </c>
    </row>
    <row r="164" spans="1:19" x14ac:dyDescent="0.25">
      <c r="A164" s="103">
        <v>300106</v>
      </c>
      <c r="B164" s="15" t="s">
        <v>504</v>
      </c>
      <c r="C164" s="15">
        <v>11000</v>
      </c>
      <c r="D164" s="15">
        <v>11000</v>
      </c>
      <c r="E164" s="15">
        <v>0</v>
      </c>
      <c r="F164" s="16">
        <f t="shared" si="15"/>
        <v>13.46</v>
      </c>
      <c r="G164" s="15">
        <f>[1]!EM_RealtimeQuot(IF(MID(RIGHT("000000"&amp;A164,6),1,1)="6",A164&amp;".SH",RIGHT("000000"&amp;A164,6)&amp;".SZ"),"Now")</f>
        <v>13.92</v>
      </c>
      <c r="H164" s="60">
        <f t="shared" si="11"/>
        <v>5059.99999999999</v>
      </c>
      <c r="I164" s="16">
        <f t="shared" si="12"/>
        <v>153120</v>
      </c>
      <c r="J164" s="17"/>
      <c r="K164" s="77">
        <f ca="1">[1]!EM_S_DQ_PRECLOSE(IF(MID(RIGHT("000000"&amp;A164,6),1,1)="6",A164&amp;".SH",RIGHT("000000"&amp;A164,6)&amp;".SZ"),TODAY(),"1")</f>
        <v>13.92</v>
      </c>
      <c r="L164" s="77">
        <f t="shared" ca="1" si="13"/>
        <v>0</v>
      </c>
      <c r="M164" s="6">
        <f t="shared" ca="1" si="14"/>
        <v>0</v>
      </c>
    </row>
    <row r="165" spans="1:19" x14ac:dyDescent="0.25">
      <c r="A165" s="103">
        <v>300120</v>
      </c>
      <c r="B165" s="15" t="s">
        <v>525</v>
      </c>
      <c r="C165" s="15">
        <v>10500</v>
      </c>
      <c r="D165" s="15">
        <v>10500</v>
      </c>
      <c r="E165" s="15">
        <v>0</v>
      </c>
      <c r="F165" s="16">
        <v>14.45</v>
      </c>
      <c r="G165" s="15">
        <f>[1]!EM_RealtimeQuot(IF(MID(RIGHT("000000"&amp;A165,6),1,1)="6",A165&amp;".SH",RIGHT("000000"&amp;A165,6)&amp;".SZ"),"Now")</f>
        <v>13.84</v>
      </c>
      <c r="H165" s="60">
        <f t="shared" si="11"/>
        <v>-6404.9999999999936</v>
      </c>
      <c r="I165" s="16">
        <f t="shared" si="12"/>
        <v>145320</v>
      </c>
      <c r="J165" s="17"/>
      <c r="K165" s="77">
        <f ca="1">[1]!EM_S_DQ_PRECLOSE(IF(MID(RIGHT("000000"&amp;A165,6),1,1)="6",A165&amp;".SH",RIGHT("000000"&amp;A165,6)&amp;".SZ"),TODAY(),"1")</f>
        <v>13.84</v>
      </c>
      <c r="L165" s="77">
        <f t="shared" ca="1" si="13"/>
        <v>0</v>
      </c>
      <c r="M165" s="6">
        <f t="shared" ca="1" si="14"/>
        <v>0</v>
      </c>
    </row>
    <row r="166" spans="1:19" x14ac:dyDescent="0.25">
      <c r="A166" s="103">
        <v>300174</v>
      </c>
      <c r="B166" s="15" t="s">
        <v>526</v>
      </c>
      <c r="C166" s="15">
        <v>7100</v>
      </c>
      <c r="D166" s="15">
        <v>7100</v>
      </c>
      <c r="E166" s="15">
        <v>0</v>
      </c>
      <c r="F166" s="16">
        <v>21.155999999999999</v>
      </c>
      <c r="G166" s="15">
        <f>[1]!EM_RealtimeQuot(IF(MID(RIGHT("000000"&amp;A166,6),1,1)="6",A166&amp;".SH",RIGHT("000000"&amp;A166,6)&amp;".SZ"),"Now")</f>
        <v>23.78</v>
      </c>
      <c r="H166" s="60">
        <f t="shared" si="11"/>
        <v>18630.400000000016</v>
      </c>
      <c r="I166" s="16">
        <f t="shared" si="12"/>
        <v>168838</v>
      </c>
      <c r="J166" s="17"/>
      <c r="K166" s="77">
        <f ca="1">[1]!EM_S_DQ_PRECLOSE(IF(MID(RIGHT("000000"&amp;A166,6),1,1)="6",A166&amp;".SH",RIGHT("000000"&amp;A166,6)&amp;".SZ"),TODAY(),"1")</f>
        <v>23.78</v>
      </c>
      <c r="L166" s="77">
        <f t="shared" ca="1" si="13"/>
        <v>0</v>
      </c>
      <c r="M166" s="6">
        <f t="shared" ca="1" si="14"/>
        <v>0</v>
      </c>
    </row>
    <row r="167" spans="1:19" x14ac:dyDescent="0.25">
      <c r="A167" s="103">
        <v>300218</v>
      </c>
      <c r="B167" s="15" t="s">
        <v>506</v>
      </c>
      <c r="C167" s="15">
        <v>10600</v>
      </c>
      <c r="D167" s="15">
        <v>10600</v>
      </c>
      <c r="E167" s="15"/>
      <c r="F167" s="16">
        <f>G140</f>
        <v>13.62</v>
      </c>
      <c r="G167" s="15">
        <f>[1]!EM_RealtimeQuot(IF(MID(RIGHT("000000"&amp;A167,6),1,1)="6",A167&amp;".SH",RIGHT("000000"&amp;A167,6)&amp;".SZ"),"Now")</f>
        <v>15.13</v>
      </c>
      <c r="H167" s="60">
        <f t="shared" si="11"/>
        <v>16006.000000000016</v>
      </c>
      <c r="I167" s="16">
        <f t="shared" si="12"/>
        <v>160378</v>
      </c>
      <c r="J167" s="17"/>
      <c r="K167" s="77">
        <f ca="1">[1]!EM_S_DQ_PRECLOSE(IF(MID(RIGHT("000000"&amp;A167,6),1,1)="6",A167&amp;".SH",RIGHT("000000"&amp;A167,6)&amp;".SZ"),TODAY(),"1")</f>
        <v>15.13</v>
      </c>
      <c r="L167" s="77">
        <f t="shared" ca="1" si="13"/>
        <v>0</v>
      </c>
      <c r="M167" s="6">
        <f t="shared" ca="1" si="14"/>
        <v>0</v>
      </c>
    </row>
    <row r="168" spans="1:19" x14ac:dyDescent="0.25">
      <c r="A168" s="33" t="s">
        <v>536</v>
      </c>
      <c r="B168" s="15"/>
      <c r="C168" s="15">
        <v>2</v>
      </c>
      <c r="D168" s="15">
        <v>2</v>
      </c>
      <c r="E168" s="15"/>
      <c r="F168" s="2">
        <v>5928.7</v>
      </c>
      <c r="G168" s="15">
        <f>[1]!EM_RealtimeQuot("IC00C2.CFE","Now")</f>
        <v>5899.8</v>
      </c>
      <c r="H168" s="60">
        <f>(F168-G168)*200*D168</f>
        <v>11559.999999999854</v>
      </c>
      <c r="I168" s="2">
        <f>G168*D168*200</f>
        <v>2359920</v>
      </c>
      <c r="J168" s="56">
        <v>42524</v>
      </c>
      <c r="K168" s="39">
        <f>J169</f>
        <v>5899.6</v>
      </c>
      <c r="L168" s="116">
        <f>([1]!EM_RealtimeQuot("IC00C2.CFE","Now")-K168)*200*D168*(-1)</f>
        <v>-79.99999999992724</v>
      </c>
      <c r="M168" s="15"/>
      <c r="O168" s="116"/>
      <c r="P168" s="116"/>
      <c r="Q168" s="116"/>
      <c r="R168" s="116"/>
      <c r="S168" s="116"/>
    </row>
    <row r="169" spans="1:19" x14ac:dyDescent="0.25">
      <c r="A169" s="103"/>
      <c r="B169" s="77"/>
      <c r="C169" s="77"/>
      <c r="D169" s="77"/>
      <c r="E169" s="77"/>
      <c r="G169" s="15"/>
      <c r="H169" s="77"/>
      <c r="J169" s="2">
        <f>[1]!EM_FS_DQ_CLOSE("IC00C2.CFE",J168)</f>
        <v>5899.6</v>
      </c>
      <c r="K169" s="109"/>
      <c r="L169" s="109"/>
      <c r="M169" s="15"/>
      <c r="O169" s="116"/>
      <c r="P169" s="116"/>
      <c r="Q169" s="116"/>
      <c r="R169" s="116"/>
      <c r="S169" s="116"/>
    </row>
    <row r="170" spans="1:19" x14ac:dyDescent="0.25">
      <c r="A170" s="103"/>
      <c r="B170" s="56"/>
      <c r="C170" s="77"/>
      <c r="D170" s="77"/>
      <c r="E170" s="77"/>
      <c r="G170" s="77" t="s">
        <v>489</v>
      </c>
      <c r="H170" s="20">
        <f>SUM(H153:H167)</f>
        <v>29159.153044178049</v>
      </c>
      <c r="I170" s="20">
        <f>SUM(I153:I167)</f>
        <v>2270535</v>
      </c>
      <c r="K170" s="109"/>
      <c r="L170" s="109"/>
      <c r="M170" s="15"/>
      <c r="O170" s="116"/>
      <c r="P170" s="116"/>
      <c r="Q170" s="116"/>
      <c r="R170" s="116"/>
      <c r="S170" s="116"/>
    </row>
    <row r="171" spans="1:19" x14ac:dyDescent="0.25">
      <c r="A171" s="103"/>
      <c r="B171" s="77"/>
      <c r="C171" s="77"/>
      <c r="D171" s="77"/>
      <c r="E171" s="77"/>
      <c r="G171" s="77" t="s">
        <v>490</v>
      </c>
      <c r="H171" s="39">
        <f>(5287.8-5629.3)*200*2+H168</f>
        <v>-125040.00000000015</v>
      </c>
      <c r="K171" s="109" t="s">
        <v>540</v>
      </c>
      <c r="L171" s="109">
        <f>L168</f>
        <v>-79.99999999992724</v>
      </c>
      <c r="M171" s="77"/>
      <c r="O171" s="116"/>
      <c r="P171" s="116"/>
      <c r="Q171" s="116"/>
      <c r="R171" s="116"/>
      <c r="S171" s="116"/>
    </row>
    <row r="172" spans="1:19" x14ac:dyDescent="0.25">
      <c r="A172" s="103"/>
      <c r="B172" s="77"/>
      <c r="C172" s="77"/>
      <c r="D172" s="77"/>
      <c r="E172" s="77"/>
      <c r="G172" s="77" t="s">
        <v>511</v>
      </c>
      <c r="H172" s="39">
        <f>H170+H171</f>
        <v>-95880.846955822097</v>
      </c>
      <c r="K172" s="77" t="s">
        <v>535</v>
      </c>
      <c r="L172" s="77">
        <f ca="1">SUM(L153:L167)</f>
        <v>0</v>
      </c>
      <c r="O172" s="116"/>
      <c r="P172" s="116"/>
      <c r="Q172" s="116"/>
      <c r="R172" s="116"/>
      <c r="S172" s="116"/>
    </row>
    <row r="173" spans="1:19" x14ac:dyDescent="0.25">
      <c r="B173" s="77"/>
      <c r="C173" s="77"/>
      <c r="D173" s="77"/>
      <c r="E173" s="77"/>
      <c r="G173" s="77" t="s">
        <v>497</v>
      </c>
      <c r="H173" s="6">
        <f>H172/(I170-H172)</f>
        <v>-4.0517327957875215E-2</v>
      </c>
      <c r="K173" s="77" t="s">
        <v>501</v>
      </c>
      <c r="L173" s="77">
        <f ca="1">L171+L172</f>
        <v>-79.99999999992724</v>
      </c>
      <c r="O173" s="116"/>
      <c r="P173" s="116"/>
      <c r="Q173" s="116"/>
      <c r="R173" s="116"/>
      <c r="S173" s="116"/>
    </row>
    <row r="174" spans="1:19" x14ac:dyDescent="0.25">
      <c r="B174" s="77"/>
      <c r="C174" s="77"/>
      <c r="D174" s="77"/>
      <c r="E174" s="77"/>
      <c r="G174" s="77" t="s">
        <v>509</v>
      </c>
      <c r="H174" s="92">
        <f>H147+H172</f>
        <v>84224.653044177961</v>
      </c>
      <c r="K174" s="77" t="s">
        <v>502</v>
      </c>
      <c r="L174" s="6">
        <f ca="1">L173/(I143-L173)</f>
        <v>-3.3551710231295106E-5</v>
      </c>
      <c r="O174" s="116"/>
      <c r="P174" s="116"/>
      <c r="Q174" s="116"/>
      <c r="R174" s="116"/>
      <c r="S174" s="116"/>
    </row>
    <row r="175" spans="1:19" x14ac:dyDescent="0.25">
      <c r="B175" s="77"/>
      <c r="C175" s="77"/>
      <c r="D175" s="77"/>
      <c r="E175" s="77"/>
      <c r="G175" s="77" t="s">
        <v>521</v>
      </c>
      <c r="H175" s="6">
        <f>H174/I170</f>
        <v>3.7094628818396529E-2</v>
      </c>
      <c r="O175" s="116"/>
      <c r="P175" s="116"/>
      <c r="Q175" s="116"/>
      <c r="R175" s="116"/>
      <c r="S175" s="116"/>
    </row>
    <row r="176" spans="1:19" x14ac:dyDescent="0.25">
      <c r="O176" t="s">
        <v>512</v>
      </c>
      <c r="P176">
        <v>50</v>
      </c>
      <c r="R176" s="2"/>
    </row>
    <row r="177" spans="12:19" x14ac:dyDescent="0.25">
      <c r="O177" t="s">
        <v>513</v>
      </c>
      <c r="P177">
        <v>0.5</v>
      </c>
      <c r="R177" s="2"/>
      <c r="S177">
        <v>3</v>
      </c>
    </row>
    <row r="178" spans="12:19" x14ac:dyDescent="0.25">
      <c r="O178" t="s">
        <v>514</v>
      </c>
      <c r="P178">
        <v>100</v>
      </c>
      <c r="R178" s="2">
        <f>R181/P181*P178</f>
        <v>41472.941176470587</v>
      </c>
      <c r="S178" s="2">
        <f t="shared" ref="S178:S183" si="16">R178*$S$177</f>
        <v>124418.82352941176</v>
      </c>
    </row>
    <row r="179" spans="12:19" x14ac:dyDescent="0.25">
      <c r="O179" t="s">
        <v>515</v>
      </c>
      <c r="P179">
        <v>50</v>
      </c>
      <c r="R179" s="2">
        <f>R181/P181*P179</f>
        <v>20736.470588235294</v>
      </c>
      <c r="S179" s="2">
        <f t="shared" si="16"/>
        <v>62209.411764705881</v>
      </c>
    </row>
    <row r="180" spans="12:19" x14ac:dyDescent="0.25">
      <c r="O180" t="s">
        <v>516</v>
      </c>
      <c r="P180">
        <f>P179*P176</f>
        <v>2500</v>
      </c>
      <c r="R180" s="2">
        <f>R181/P181*P180</f>
        <v>1036823.5294117647</v>
      </c>
      <c r="S180" s="2">
        <f t="shared" si="16"/>
        <v>3110470.588235294</v>
      </c>
    </row>
    <row r="181" spans="12:19" x14ac:dyDescent="0.25">
      <c r="L181" s="56"/>
      <c r="O181" t="s">
        <v>517</v>
      </c>
      <c r="P181">
        <f>(P179+P180)*P177</f>
        <v>1275</v>
      </c>
      <c r="R181" s="94">
        <f>200*G141*P177</f>
        <v>528780</v>
      </c>
      <c r="S181" s="2">
        <f t="shared" si="16"/>
        <v>1586340</v>
      </c>
    </row>
    <row r="182" spans="12:19" x14ac:dyDescent="0.25">
      <c r="O182" t="s">
        <v>518</v>
      </c>
      <c r="P182">
        <f>P178-P179-P181</f>
        <v>-1225</v>
      </c>
      <c r="R182" s="2"/>
      <c r="S182" s="2">
        <f t="shared" si="16"/>
        <v>0</v>
      </c>
    </row>
    <row r="183" spans="12:19" x14ac:dyDescent="0.25">
      <c r="O183" s="93" t="s">
        <v>519</v>
      </c>
      <c r="P183">
        <f>P179+P180</f>
        <v>2550</v>
      </c>
      <c r="R183" s="2">
        <f>R179+R180</f>
        <v>1057560</v>
      </c>
      <c r="S183" s="2">
        <f t="shared" si="16"/>
        <v>3172680</v>
      </c>
    </row>
  </sheetData>
  <sortState ref="A2:L17">
    <sortCondition ref="C1"/>
  </sortState>
  <phoneticPr fontId="3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  ##5日调仓illiq</vt:lpstr>
      <vt:lpstr>##zz500##</vt:lpstr>
      <vt:lpstr>#illiq#</vt:lpstr>
      <vt:lpstr>#lowmc#</vt:lpstr>
      <vt:lpstr>收益率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jeff huang</cp:lastModifiedBy>
  <dcterms:created xsi:type="dcterms:W3CDTF">2016-02-15T15:30:21Z</dcterms:created>
  <dcterms:modified xsi:type="dcterms:W3CDTF">2016-06-12T00:41:58Z</dcterms:modified>
  <cp:category/>
</cp:coreProperties>
</file>